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6.xml" ContentType="application/vnd.openxmlformats-officedocument.drawing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P:\Commun_ICM\PRÉVENTION DES INFECTIONS\Santé et sécurité des employés\Masques N-95\"/>
    </mc:Choice>
  </mc:AlternateContent>
  <workbookProtection workbookAlgorithmName="SHA-512" workbookHashValue="9qw9yVFywlmne3ecea8+4PZYXvxHSbA3ysnZzExTnE2gql8c+JT8C+Qilb+jtrd2//5uDgviK/Mi9uLOEmjxhg==" workbookSaltValue="lSXDn9bHveJwMaKsdX8o8Q==" workbookSpinCount="100000" lockStructure="1"/>
  <bookViews>
    <workbookView xWindow="0" yWindow="0" windowWidth="11010" windowHeight="6180"/>
  </bookViews>
  <sheets>
    <sheet name="PAR NOM FICHIER À JOUR" sheetId="1" r:id="rId1"/>
    <sheet name="Médecins" sheetId="6" r:id="rId2"/>
    <sheet name="Stagiaires-2" sheetId="3" r:id="rId3"/>
    <sheet name="Départs" sheetId="8" r:id="rId4"/>
    <sheet name="CHUM-2" sheetId="5" r:id="rId5"/>
    <sheet name="Données" sheetId="2" state="hidden" r:id="rId6"/>
    <sheet name="Suivi" sheetId="9" state="hidden" r:id="rId7"/>
    <sheet name="Tests Consolidés" sheetId="10" state="hidden" r:id="rId8"/>
  </sheets>
  <definedNames>
    <definedName name="_1X" hidden="1">Données!$A$7:$A$8</definedName>
    <definedName name="_xlnm._FilterDatabase" localSheetId="4" hidden="1">'CHUM-2'!$I$7:$K$7</definedName>
    <definedName name="_xlnm._FilterDatabase" localSheetId="3" hidden="1">Départs!$A$7:$JA$777</definedName>
    <definedName name="_xlnm._FilterDatabase" localSheetId="5" hidden="1">Données!$A$15:$I$15</definedName>
    <definedName name="_xlnm._FilterDatabase" localSheetId="1" hidden="1">Médecins!$A$1:$AK$261</definedName>
    <definedName name="_xlnm._FilterDatabase" localSheetId="0" hidden="1">'PAR NOM FICHIER À JOUR'!$A$7:$JA$7</definedName>
    <definedName name="_xlnm._FilterDatabase" localSheetId="2" hidden="1">'Stagiaires-2'!$A$7:$IY$201</definedName>
    <definedName name="_xlnm._FilterDatabase" localSheetId="6" hidden="1">Suivi!$A$1:$K$2579</definedName>
    <definedName name="CHUM" hidden="1">'CHUM-2'!$A$8:$AD$19</definedName>
    <definedName name="DateEssai" localSheetId="7" hidden="1">'Tests Consolidés'!$AJ$8:$AL$1988</definedName>
    <definedName name="Departs" hidden="1">Départs!$A$8:$AN$777</definedName>
    <definedName name="DernierTestPourHoraire" hidden="1">'PAR NOM FICHIER À JOUR'!$G$8:$AN$1557</definedName>
    <definedName name="DonneesEmployes" localSheetId="7" hidden="1">'Tests Consolidés'!$E$8:$J$1988</definedName>
    <definedName name="EmployesActifs" hidden="1">Données!$A$16:$K$2576</definedName>
    <definedName name="_xlnm.Print_Titles" localSheetId="4" hidden="1">'CHUM-2'!$1:$5</definedName>
    <definedName name="_xlnm.Print_Titles" localSheetId="3" hidden="1">Départs!$1:$5</definedName>
    <definedName name="_xlnm.Print_Titles" localSheetId="1" hidden="1">Médecins!$1:$5</definedName>
    <definedName name="_xlnm.Print_Titles" localSheetId="0" hidden="1">'PAR NOM FICHIER À JOUR'!$1:$7</definedName>
    <definedName name="_xlnm.Print_Titles" localSheetId="2" hidden="1">'Stagiaires-2'!$1:$5</definedName>
    <definedName name="Medecins" hidden="1">Médecins!$A$8:$AK$261</definedName>
    <definedName name="NbreActifs" localSheetId="4" hidden="1">'CHUM-2'!$B$8:$B$19</definedName>
    <definedName name="NbreActifs" localSheetId="3" hidden="1">Départs!$B$8:$B$777</definedName>
    <definedName name="NbreActifs" localSheetId="1" hidden="1">Médecins!$B$8:$B$261</definedName>
    <definedName name="NbreActifs" localSheetId="0" hidden="1">'PAR NOM FICHIER À JOUR'!$B$8:$B$1557</definedName>
    <definedName name="NomDeFamille" localSheetId="4" hidden="1">'CHUM-2'!$C$8:$C$19</definedName>
    <definedName name="NomDeFamille" localSheetId="3" hidden="1">Départs!$E$8:$E$777</definedName>
    <definedName name="NomDeFamille" localSheetId="1" hidden="1">Médecins!$D$8:$D$261</definedName>
    <definedName name="NomDeFamille" localSheetId="0" hidden="1">'PAR NOM FICHIER À JOUR'!$E$8:$E$1557</definedName>
    <definedName name="NomDeFamille" localSheetId="2" hidden="1">'Stagiaires-2'!$C$8:$C$201</definedName>
    <definedName name="NomDeFamille" localSheetId="7" hidden="1">'Tests Consolidés'!$E$8:$E$1988</definedName>
    <definedName name="ParNomFIchierAJour" hidden="1">'PAR NOM FICHIER À JOUR'!$A$8:$AN$1557</definedName>
    <definedName name="Pour_Suivi" hidden="1">'PAR NOM FICHIER À JOUR'!$G$8:$AN$1557</definedName>
    <definedName name="Somm" localSheetId="7" hidden="1">'Tests Consolidés'!$AG$8:$AG$1988</definedName>
    <definedName name="Stagiaires" hidden="1">'Stagiaires-2'!$A$8:$AJ$201</definedName>
    <definedName name="SuiviMed" hidden="1">Médecins!$F$8:$AK$261</definedName>
    <definedName name="TestsConsolidés" hidden="1">'Tests Consolidés'!$A$8:$AN$1988</definedName>
    <definedName name="_xlnm.Print_Area" localSheetId="4" hidden="1">'CHUM-2'!$C$1:$AD$20</definedName>
    <definedName name="_xlnm.Print_Area" localSheetId="3" hidden="1">Départs!$E$1:$AL$778</definedName>
    <definedName name="_xlnm.Print_Area" localSheetId="1" hidden="1">Médecins!$D$1:$AK$262</definedName>
    <definedName name="_xlnm.Print_Area" localSheetId="0" hidden="1">'PAR NOM FICHIER À JOUR'!$E$8:$AL$1517</definedName>
    <definedName name="_xlnm.Print_Area" localSheetId="2" hidden="1">'Stagiaires-2'!$C$1:$AJ$202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1541" i="1" l="1"/>
  <c r="AM1541" i="1"/>
  <c r="D1541" i="1"/>
  <c r="C1541" i="1"/>
  <c r="A1541" i="1"/>
  <c r="B1541" i="1" s="1"/>
  <c r="AN1534" i="1"/>
  <c r="AM1534" i="1"/>
  <c r="D1534" i="1"/>
  <c r="C1534" i="1"/>
  <c r="A1534" i="1"/>
  <c r="B1534" i="1" s="1"/>
  <c r="D21" i="8"/>
  <c r="C21" i="8"/>
  <c r="D767" i="8"/>
  <c r="C767" i="8"/>
  <c r="AN558" i="8" l="1"/>
  <c r="AM558" i="8"/>
  <c r="D558" i="8"/>
  <c r="C558" i="8"/>
  <c r="A558" i="8"/>
  <c r="B558" i="8" s="1"/>
  <c r="AN473" i="1" l="1"/>
  <c r="AM473" i="1"/>
  <c r="D473" i="1"/>
  <c r="C473" i="1"/>
  <c r="A473" i="1"/>
  <c r="B473" i="1" s="1"/>
  <c r="AN293" i="1"/>
  <c r="AM293" i="1"/>
  <c r="D293" i="1"/>
  <c r="C293" i="1"/>
  <c r="A293" i="1"/>
  <c r="B293" i="1" s="1"/>
  <c r="AN668" i="8" l="1"/>
  <c r="AM668" i="8"/>
  <c r="D668" i="8"/>
  <c r="C668" i="8"/>
  <c r="A668" i="8"/>
  <c r="B668" i="8" s="1"/>
  <c r="AN537" i="8" l="1"/>
  <c r="AM537" i="8"/>
  <c r="D537" i="8"/>
  <c r="C537" i="8"/>
  <c r="A537" i="8"/>
  <c r="B537" i="8" s="1"/>
  <c r="AN188" i="8"/>
  <c r="AM188" i="8"/>
  <c r="D188" i="8"/>
  <c r="C188" i="8"/>
  <c r="A188" i="8"/>
  <c r="B188" i="8" s="1"/>
  <c r="AL11" i="3"/>
  <c r="AK11" i="3"/>
  <c r="B38" i="3"/>
  <c r="AM961" i="1"/>
  <c r="D961" i="1"/>
  <c r="C961" i="1"/>
  <c r="A961" i="1"/>
  <c r="B961" i="1" s="1"/>
  <c r="A491" i="1"/>
  <c r="B491" i="1" s="1"/>
  <c r="C491" i="1"/>
  <c r="D491" i="1"/>
  <c r="AN491" i="1"/>
  <c r="AM491" i="1"/>
  <c r="AN1117" i="1"/>
  <c r="AM1117" i="1"/>
  <c r="D1117" i="1"/>
  <c r="C1117" i="1"/>
  <c r="A1117" i="1"/>
  <c r="B1117" i="1" s="1"/>
  <c r="AN1067" i="1"/>
  <c r="AM1067" i="1"/>
  <c r="D1067" i="1"/>
  <c r="C1067" i="1"/>
  <c r="A1067" i="1"/>
  <c r="B1067" i="1" s="1"/>
  <c r="A562" i="1"/>
  <c r="B562" i="1" s="1"/>
  <c r="C562" i="1"/>
  <c r="D562" i="1"/>
  <c r="AN255" i="1"/>
  <c r="AM255" i="1"/>
  <c r="D255" i="1"/>
  <c r="C255" i="1"/>
  <c r="A255" i="1"/>
  <c r="B255" i="1" s="1"/>
  <c r="AL10" i="3" l="1"/>
  <c r="AK10" i="3"/>
  <c r="B77" i="3"/>
  <c r="AN495" i="1"/>
  <c r="AM495" i="1"/>
  <c r="AN979" i="1"/>
  <c r="AM979" i="1"/>
  <c r="D495" i="1"/>
  <c r="C495" i="1"/>
  <c r="A495" i="1"/>
  <c r="B495" i="1" s="1"/>
  <c r="D979" i="1"/>
  <c r="C979" i="1"/>
  <c r="A979" i="1"/>
  <c r="B979" i="1" s="1"/>
  <c r="AN716" i="1"/>
  <c r="AM716" i="1"/>
  <c r="D716" i="1"/>
  <c r="C716" i="1"/>
  <c r="A716" i="1"/>
  <c r="B716" i="1" s="1"/>
  <c r="AN1357" i="1"/>
  <c r="AM1357" i="1"/>
  <c r="D1357" i="1"/>
  <c r="C1357" i="1"/>
  <c r="A1357" i="1"/>
  <c r="B1357" i="1" s="1"/>
  <c r="AN107" i="1"/>
  <c r="AM107" i="1"/>
  <c r="D107" i="1"/>
  <c r="C107" i="1"/>
  <c r="A107" i="1"/>
  <c r="B107" i="1" s="1"/>
  <c r="AN1342" i="1"/>
  <c r="AM1342" i="1"/>
  <c r="D1342" i="1"/>
  <c r="C1342" i="1"/>
  <c r="A1342" i="1"/>
  <c r="B1342" i="1" s="1"/>
  <c r="A18" i="1"/>
  <c r="B18" i="1" s="1"/>
  <c r="C18" i="1"/>
  <c r="D18" i="1"/>
  <c r="AN1335" i="1"/>
  <c r="AM1335" i="1"/>
  <c r="D1335" i="1"/>
  <c r="C1335" i="1"/>
  <c r="A1335" i="1"/>
  <c r="B1335" i="1" s="1"/>
  <c r="AN1440" i="1"/>
  <c r="AM1440" i="1"/>
  <c r="AN19" i="1"/>
  <c r="AM19" i="1"/>
  <c r="D1440" i="1"/>
  <c r="C1440" i="1"/>
  <c r="A1440" i="1"/>
  <c r="B1440" i="1" s="1"/>
  <c r="AN374" i="1"/>
  <c r="AM374" i="1"/>
  <c r="D374" i="1"/>
  <c r="C374" i="1"/>
  <c r="A374" i="1"/>
  <c r="B374" i="1" s="1"/>
  <c r="AL9" i="3"/>
  <c r="AK9" i="3"/>
  <c r="B109" i="3"/>
  <c r="B8" i="3"/>
  <c r="AN1971" i="10" l="1"/>
  <c r="AM1971" i="10"/>
  <c r="AN1970" i="10"/>
  <c r="AM1970" i="10"/>
  <c r="AN1969" i="10"/>
  <c r="AM1969" i="10"/>
  <c r="AN1966" i="10"/>
  <c r="AM1966" i="10"/>
  <c r="AN1965" i="10"/>
  <c r="AM1965" i="10"/>
  <c r="AN1964" i="10"/>
  <c r="AM1964" i="10"/>
  <c r="AN1963" i="10"/>
  <c r="AM1963" i="10"/>
  <c r="AN1949" i="10"/>
  <c r="AM1949" i="10"/>
  <c r="AN1943" i="10"/>
  <c r="AM1943" i="10"/>
  <c r="AN1938" i="10"/>
  <c r="AM1938" i="10"/>
  <c r="AN1936" i="10"/>
  <c r="AM1936" i="10"/>
  <c r="AN1931" i="10"/>
  <c r="AM1931" i="10"/>
  <c r="AN1906" i="10"/>
  <c r="AM1906" i="10"/>
  <c r="AN1899" i="10"/>
  <c r="AM1899" i="10"/>
  <c r="AN1892" i="10"/>
  <c r="AM1892" i="10"/>
  <c r="AN1891" i="10"/>
  <c r="AM1891" i="10"/>
  <c r="AN1871" i="10"/>
  <c r="AM1871" i="10"/>
  <c r="AN1865" i="10"/>
  <c r="AM1865" i="10"/>
  <c r="AN1863" i="10"/>
  <c r="AM1863" i="10"/>
  <c r="AN1857" i="10"/>
  <c r="AM1857" i="10"/>
  <c r="AN1842" i="10"/>
  <c r="AM1842" i="10"/>
  <c r="AN1837" i="10"/>
  <c r="AM1837" i="10"/>
  <c r="AN1836" i="10"/>
  <c r="AM1836" i="10"/>
  <c r="AN1809" i="10"/>
  <c r="AM1809" i="10"/>
  <c r="AN1797" i="10"/>
  <c r="AM1797" i="10"/>
  <c r="AN1793" i="10"/>
  <c r="AM1793" i="10"/>
  <c r="AN1789" i="10"/>
  <c r="AM1789" i="10"/>
  <c r="AN1786" i="10"/>
  <c r="AM1786" i="10"/>
  <c r="AN1785" i="10"/>
  <c r="AM1785" i="10"/>
  <c r="AN1750" i="10"/>
  <c r="AM1750" i="10"/>
  <c r="AN1742" i="10"/>
  <c r="AM1742" i="10"/>
  <c r="AN1727" i="10"/>
  <c r="AM1727" i="10"/>
  <c r="AN1724" i="10"/>
  <c r="AM1724" i="10"/>
  <c r="AN1696" i="10"/>
  <c r="AM1696" i="10"/>
  <c r="AN1691" i="10"/>
  <c r="AM1691" i="10"/>
  <c r="AN1675" i="10"/>
  <c r="AM1675" i="10"/>
  <c r="AN1673" i="10"/>
  <c r="AM1673" i="10"/>
  <c r="AN1667" i="10"/>
  <c r="AM1667" i="10"/>
  <c r="AN1665" i="10"/>
  <c r="AM1665" i="10"/>
  <c r="AN1656" i="10"/>
  <c r="AM1656" i="10"/>
  <c r="AN1650" i="10"/>
  <c r="AM1650" i="10"/>
  <c r="AN1649" i="10"/>
  <c r="AM1649" i="10"/>
  <c r="AN1646" i="10"/>
  <c r="AM1646" i="10"/>
  <c r="AN1643" i="10"/>
  <c r="AM1643" i="10"/>
  <c r="AN1642" i="10"/>
  <c r="AM1642" i="10"/>
  <c r="AN1634" i="10"/>
  <c r="AM1634" i="10"/>
  <c r="AN1605" i="10"/>
  <c r="AM1605" i="10"/>
  <c r="AN1601" i="10"/>
  <c r="AM1601" i="10"/>
  <c r="AN1583" i="10"/>
  <c r="AM1583" i="10"/>
  <c r="AN1564" i="10"/>
  <c r="AM1564" i="10"/>
  <c r="AN1559" i="10"/>
  <c r="AM1559" i="10"/>
  <c r="AN1558" i="10"/>
  <c r="AM1558" i="10"/>
  <c r="AN1554" i="10"/>
  <c r="AM1554" i="10"/>
  <c r="AN1553" i="10"/>
  <c r="AM1553" i="10"/>
  <c r="AN1548" i="10"/>
  <c r="AM1548" i="10"/>
  <c r="AN1517" i="10"/>
  <c r="AM1517" i="10"/>
  <c r="AN1511" i="10"/>
  <c r="AM1511" i="10"/>
  <c r="AN1492" i="10"/>
  <c r="AM1492" i="10"/>
  <c r="AN1486" i="10"/>
  <c r="AM1486" i="10"/>
  <c r="AN1483" i="10"/>
  <c r="AM1483" i="10"/>
  <c r="AN1466" i="10"/>
  <c r="AM1466" i="10"/>
  <c r="AN1452" i="10"/>
  <c r="AM1452" i="10"/>
  <c r="AN1424" i="10"/>
  <c r="AM1424" i="10"/>
  <c r="AN1410" i="10"/>
  <c r="AM1410" i="10"/>
  <c r="AN1407" i="10"/>
  <c r="AM1407" i="10"/>
  <c r="AN1401" i="10"/>
  <c r="AM1401" i="10"/>
  <c r="AN1391" i="10"/>
  <c r="AM1391" i="10"/>
  <c r="AN1388" i="10"/>
  <c r="AM1388" i="10"/>
  <c r="AN1372" i="10"/>
  <c r="AM1372" i="10"/>
  <c r="AN1352" i="10"/>
  <c r="AM1352" i="10"/>
  <c r="AN1343" i="10"/>
  <c r="AM1343" i="10"/>
  <c r="AN1335" i="10"/>
  <c r="AM1335" i="10"/>
  <c r="AN1327" i="10"/>
  <c r="AM1327" i="10"/>
  <c r="AN1294" i="10"/>
  <c r="AM1294" i="10"/>
  <c r="AN1290" i="10"/>
  <c r="AM1290" i="10"/>
  <c r="AN1286" i="10"/>
  <c r="AM1286" i="10"/>
  <c r="AN1271" i="10"/>
  <c r="AM1271" i="10"/>
  <c r="AN1266" i="10"/>
  <c r="AM1266" i="10"/>
  <c r="AN1259" i="10"/>
  <c r="AM1259" i="10"/>
  <c r="AN1225" i="10"/>
  <c r="AM1225" i="10"/>
  <c r="AN1221" i="10"/>
  <c r="AM1221" i="10"/>
  <c r="AN1205" i="10"/>
  <c r="AM1205" i="10"/>
  <c r="AN1201" i="10"/>
  <c r="AM1201" i="10"/>
  <c r="AN1194" i="10"/>
  <c r="AM1194" i="10"/>
  <c r="AN1169" i="10"/>
  <c r="AM1169" i="10"/>
  <c r="AN1151" i="10"/>
  <c r="AM1151" i="10"/>
  <c r="AN1136" i="10"/>
  <c r="AM1136" i="10"/>
  <c r="AN1133" i="10"/>
  <c r="AM1133" i="10"/>
  <c r="AN1120" i="10"/>
  <c r="AM1120" i="10"/>
  <c r="AN1108" i="10"/>
  <c r="AM1108" i="10"/>
  <c r="AN1100" i="10"/>
  <c r="AM1100" i="10"/>
  <c r="AN1077" i="10"/>
  <c r="AM1077" i="10"/>
  <c r="AN1067" i="10"/>
  <c r="AM1067" i="10"/>
  <c r="AN1052" i="10"/>
  <c r="AM1052" i="10"/>
  <c r="AN1035" i="10"/>
  <c r="AM1035" i="10"/>
  <c r="AN1020" i="10"/>
  <c r="AM1020" i="10"/>
  <c r="AN1016" i="10"/>
  <c r="AM1016" i="10"/>
  <c r="AN1009" i="10"/>
  <c r="AM1009" i="10"/>
  <c r="AN974" i="10"/>
  <c r="AM974" i="10"/>
  <c r="AN971" i="10"/>
  <c r="AM971" i="10"/>
  <c r="AN931" i="10"/>
  <c r="AM931" i="10"/>
  <c r="AN908" i="10"/>
  <c r="AM908" i="10"/>
  <c r="AN897" i="10"/>
  <c r="AM897" i="10"/>
  <c r="AN893" i="10"/>
  <c r="AM893" i="10"/>
  <c r="AN889" i="10"/>
  <c r="AM889" i="10"/>
  <c r="AN882" i="10"/>
  <c r="AM882" i="10"/>
  <c r="AN856" i="10"/>
  <c r="AM856" i="10"/>
  <c r="AN842" i="10"/>
  <c r="AM842" i="10"/>
  <c r="AN821" i="10"/>
  <c r="AM821" i="10"/>
  <c r="AN809" i="10"/>
  <c r="AM809" i="10"/>
  <c r="AN804" i="10"/>
  <c r="AM804" i="10"/>
  <c r="AN803" i="10"/>
  <c r="AM803" i="10"/>
  <c r="AN796" i="10"/>
  <c r="AM796" i="10"/>
  <c r="AN781" i="10"/>
  <c r="AM781" i="10"/>
  <c r="AN779" i="10"/>
  <c r="AM779" i="10"/>
  <c r="AN749" i="10"/>
  <c r="AM749" i="10"/>
  <c r="AN732" i="10"/>
  <c r="AM732" i="10"/>
  <c r="AN725" i="10"/>
  <c r="AM725" i="10"/>
  <c r="AN710" i="10"/>
  <c r="AM710" i="10"/>
  <c r="AN672" i="10"/>
  <c r="AM672" i="10"/>
  <c r="AN664" i="10"/>
  <c r="AM664" i="10"/>
  <c r="AN655" i="10"/>
  <c r="AM655" i="10"/>
  <c r="AN649" i="10"/>
  <c r="AM649" i="10"/>
  <c r="AN623" i="10"/>
  <c r="AM623" i="10"/>
  <c r="AN615" i="10"/>
  <c r="AM615" i="10"/>
  <c r="AN609" i="10"/>
  <c r="AM609" i="10"/>
  <c r="AN598" i="10"/>
  <c r="AM598" i="10"/>
  <c r="AN587" i="10"/>
  <c r="AM587" i="10"/>
  <c r="AN578" i="10"/>
  <c r="AM578" i="10"/>
  <c r="AN558" i="10"/>
  <c r="AM558" i="10"/>
  <c r="AN555" i="10"/>
  <c r="AM555" i="10"/>
  <c r="AN553" i="10"/>
  <c r="AM553" i="10"/>
  <c r="AN547" i="10"/>
  <c r="AM547" i="10"/>
  <c r="AN529" i="10"/>
  <c r="AM529" i="10"/>
  <c r="AN522" i="10"/>
  <c r="AM522" i="10"/>
  <c r="AN505" i="10"/>
  <c r="AM505" i="10"/>
  <c r="AN479" i="10"/>
  <c r="AM479" i="10"/>
  <c r="AN477" i="10"/>
  <c r="AM477" i="10"/>
  <c r="AN472" i="10"/>
  <c r="AM472" i="10"/>
  <c r="AN466" i="10"/>
  <c r="AM466" i="10"/>
  <c r="AN461" i="10"/>
  <c r="AM461" i="10"/>
  <c r="AN460" i="10"/>
  <c r="AM460" i="10"/>
  <c r="AN454" i="10"/>
  <c r="AM454" i="10"/>
  <c r="AN450" i="10"/>
  <c r="AM450" i="10"/>
  <c r="AN438" i="10"/>
  <c r="AM438" i="10"/>
  <c r="AN437" i="10"/>
  <c r="AM437" i="10"/>
  <c r="AN418" i="10"/>
  <c r="AM418" i="10"/>
  <c r="AN406" i="10"/>
  <c r="AM406" i="10"/>
  <c r="AN404" i="10"/>
  <c r="AM404" i="10"/>
  <c r="AN401" i="10"/>
  <c r="AM401" i="10"/>
  <c r="AN390" i="10"/>
  <c r="AM390" i="10"/>
  <c r="AN386" i="10"/>
  <c r="AM386" i="10"/>
  <c r="AN365" i="10"/>
  <c r="AM365" i="10"/>
  <c r="AN360" i="10"/>
  <c r="AM360" i="10"/>
  <c r="AN346" i="10"/>
  <c r="AM346" i="10"/>
  <c r="AN333" i="10"/>
  <c r="AM333" i="10"/>
  <c r="AN323" i="10"/>
  <c r="AM323" i="10"/>
  <c r="AN317" i="10"/>
  <c r="AM317" i="10"/>
  <c r="AN315" i="10"/>
  <c r="AM315" i="10"/>
  <c r="AN314" i="10"/>
  <c r="AM314" i="10"/>
  <c r="AN287" i="10"/>
  <c r="AM287" i="10"/>
  <c r="AN270" i="10"/>
  <c r="AM270" i="10"/>
  <c r="AN269" i="10"/>
  <c r="AM269" i="10"/>
  <c r="AN268" i="10"/>
  <c r="AM268" i="10"/>
  <c r="AN265" i="10"/>
  <c r="AM265" i="10"/>
  <c r="AN254" i="10"/>
  <c r="AM254" i="10"/>
  <c r="AN253" i="10"/>
  <c r="AM253" i="10"/>
  <c r="AN237" i="10"/>
  <c r="AM237" i="10"/>
  <c r="AN234" i="10"/>
  <c r="AM234" i="10"/>
  <c r="AN232" i="10"/>
  <c r="AM232" i="10"/>
  <c r="AN211" i="10"/>
  <c r="AM211" i="10"/>
  <c r="AN204" i="10"/>
  <c r="AM204" i="10"/>
  <c r="AN199" i="10"/>
  <c r="AM199" i="10"/>
  <c r="AN198" i="10"/>
  <c r="AM198" i="10"/>
  <c r="AN186" i="10"/>
  <c r="AM186" i="10"/>
  <c r="AN181" i="10"/>
  <c r="AM181" i="10"/>
  <c r="AN176" i="10"/>
  <c r="AM176" i="10"/>
  <c r="AN156" i="10"/>
  <c r="AM156" i="10"/>
  <c r="AN151" i="10"/>
  <c r="AM151" i="10"/>
  <c r="AN145" i="10"/>
  <c r="AM145" i="10"/>
  <c r="AN144" i="10"/>
  <c r="AM144" i="10"/>
  <c r="AN117" i="10"/>
  <c r="AM117" i="10"/>
  <c r="AN103" i="10"/>
  <c r="AM103" i="10"/>
  <c r="AN98" i="10"/>
  <c r="AM98" i="10"/>
  <c r="AN91" i="10"/>
  <c r="AM91" i="10"/>
  <c r="AN70" i="10"/>
  <c r="AM70" i="10"/>
  <c r="AN47" i="10"/>
  <c r="AM47" i="10"/>
  <c r="AN25" i="10"/>
  <c r="AM25" i="10"/>
  <c r="AN22" i="10"/>
  <c r="AM22" i="10"/>
  <c r="AN15" i="10"/>
  <c r="AM15" i="10"/>
  <c r="AN10" i="10"/>
  <c r="AM10" i="10"/>
  <c r="AN1977" i="10"/>
  <c r="AM1977" i="10"/>
  <c r="AN1975" i="10"/>
  <c r="AM1975" i="10"/>
  <c r="AN1968" i="10"/>
  <c r="AM1968" i="10"/>
  <c r="AN1961" i="10"/>
  <c r="AM1961" i="10"/>
  <c r="AN1955" i="10"/>
  <c r="AM1955" i="10"/>
  <c r="AN1934" i="10"/>
  <c r="AM1934" i="10"/>
  <c r="AN1921" i="10"/>
  <c r="AM1921" i="10"/>
  <c r="AN1885" i="10"/>
  <c r="AM1885" i="10"/>
  <c r="AN1878" i="10"/>
  <c r="AM1878" i="10"/>
  <c r="AN1875" i="10"/>
  <c r="AM1875" i="10"/>
  <c r="AN1868" i="10"/>
  <c r="AM1868" i="10"/>
  <c r="AN1867" i="10"/>
  <c r="AM1867" i="10"/>
  <c r="AN1854" i="10"/>
  <c r="AM1854" i="10"/>
  <c r="AN1845" i="10"/>
  <c r="AM1845" i="10"/>
  <c r="AN1844" i="10"/>
  <c r="AM1844" i="10"/>
  <c r="AN1839" i="10"/>
  <c r="AM1839" i="10"/>
  <c r="AN1838" i="10"/>
  <c r="AM1838" i="10"/>
  <c r="AN1835" i="10"/>
  <c r="AM1835" i="10"/>
  <c r="AN1833" i="10"/>
  <c r="AM1833" i="10"/>
  <c r="AN1831" i="10"/>
  <c r="AM1831" i="10"/>
  <c r="AN1829" i="10"/>
  <c r="AM1829" i="10"/>
  <c r="AN1815" i="10"/>
  <c r="AM1815" i="10"/>
  <c r="AN1799" i="10"/>
  <c r="AM1799" i="10"/>
  <c r="AN1796" i="10"/>
  <c r="AM1796" i="10"/>
  <c r="AN1790" i="10"/>
  <c r="AM1790" i="10"/>
  <c r="AN1777" i="10"/>
  <c r="AM1777" i="10"/>
  <c r="AN1775" i="10"/>
  <c r="AM1775" i="10"/>
  <c r="AN1771" i="10"/>
  <c r="AM1771" i="10"/>
  <c r="AN1760" i="10"/>
  <c r="AM1760" i="10"/>
  <c r="AN1759" i="10"/>
  <c r="AM1759" i="10"/>
  <c r="AN1758" i="10"/>
  <c r="AM1758" i="10"/>
  <c r="AN1757" i="10"/>
  <c r="AM1757" i="10"/>
  <c r="AN1755" i="10"/>
  <c r="AM1755" i="10"/>
  <c r="AN1732" i="10"/>
  <c r="AM1732" i="10"/>
  <c r="AN1725" i="10"/>
  <c r="AM1725" i="10"/>
  <c r="AN1715" i="10"/>
  <c r="AM1715" i="10"/>
  <c r="AN1712" i="10"/>
  <c r="AM1712" i="10"/>
  <c r="AN1710" i="10"/>
  <c r="AM1710" i="10"/>
  <c r="AN1707" i="10"/>
  <c r="AM1707" i="10"/>
  <c r="AN1705" i="10"/>
  <c r="AM1705" i="10"/>
  <c r="AN1704" i="10"/>
  <c r="AM1704" i="10"/>
  <c r="AN1703" i="10"/>
  <c r="AM1703" i="10"/>
  <c r="AN1688" i="10"/>
  <c r="AM1688" i="10"/>
  <c r="AN1678" i="10"/>
  <c r="AM1678" i="10"/>
  <c r="AN1677" i="10"/>
  <c r="AM1677" i="10"/>
  <c r="AN1658" i="10"/>
  <c r="AM1658" i="10"/>
  <c r="AN1657" i="10"/>
  <c r="AM1657" i="10"/>
  <c r="AN1640" i="10"/>
  <c r="AM1640" i="10"/>
  <c r="AN1638" i="10"/>
  <c r="AM1638" i="10"/>
  <c r="AN1624" i="10"/>
  <c r="AM1624" i="10"/>
  <c r="AN1623" i="10"/>
  <c r="AM1623" i="10"/>
  <c r="AN1613" i="10"/>
  <c r="AM1613" i="10"/>
  <c r="AN1606" i="10"/>
  <c r="AM1606" i="10"/>
  <c r="AN1596" i="10"/>
  <c r="AM1596" i="10"/>
  <c r="AN1594" i="10"/>
  <c r="AM1594" i="10"/>
  <c r="AN1588" i="10"/>
  <c r="AM1588" i="10"/>
  <c r="AN1587" i="10"/>
  <c r="AM1587" i="10"/>
  <c r="AN1584" i="10"/>
  <c r="AM1584" i="10"/>
  <c r="AN1570" i="10"/>
  <c r="AM1570" i="10"/>
  <c r="AN1556" i="10"/>
  <c r="AM1556" i="10"/>
  <c r="AN1550" i="10"/>
  <c r="AM1550" i="10"/>
  <c r="AN1540" i="10"/>
  <c r="AM1540" i="10"/>
  <c r="AN1538" i="10"/>
  <c r="AM1538" i="10"/>
  <c r="AN1537" i="10"/>
  <c r="AM1537" i="10"/>
  <c r="AN1533" i="10"/>
  <c r="AM1533" i="10"/>
  <c r="AN1525" i="10"/>
  <c r="AM1525" i="10"/>
  <c r="AN1523" i="10"/>
  <c r="AM1523" i="10"/>
  <c r="AN1522" i="10"/>
  <c r="AM1522" i="10"/>
  <c r="AN1509" i="10"/>
  <c r="AM1509" i="10"/>
  <c r="AN1505" i="10"/>
  <c r="AM1505" i="10"/>
  <c r="AN1478" i="10"/>
  <c r="AM1478" i="10"/>
  <c r="AN1476" i="10"/>
  <c r="AM1476" i="10"/>
  <c r="AN1472" i="10"/>
  <c r="AM1472" i="10"/>
  <c r="AN1462" i="10"/>
  <c r="AM1462" i="10"/>
  <c r="AN1457" i="10"/>
  <c r="AM1457" i="10"/>
  <c r="AN1456" i="10"/>
  <c r="AM1456" i="10"/>
  <c r="AN1451" i="10"/>
  <c r="AM1451" i="10"/>
  <c r="AN1446" i="10"/>
  <c r="AM1446" i="10"/>
  <c r="AN1445" i="10"/>
  <c r="AM1445" i="10"/>
  <c r="AN1440" i="10"/>
  <c r="AM1440" i="10"/>
  <c r="AN1437" i="10"/>
  <c r="AM1437" i="10"/>
  <c r="AN1436" i="10"/>
  <c r="AM1436" i="10"/>
  <c r="AN1421" i="10"/>
  <c r="AM1421" i="10"/>
  <c r="AN1418" i="10"/>
  <c r="AM1418" i="10"/>
  <c r="AN1417" i="10"/>
  <c r="AM1417" i="10"/>
  <c r="AN1415" i="10"/>
  <c r="AM1415" i="10"/>
  <c r="AN1406" i="10"/>
  <c r="AM1406" i="10"/>
  <c r="AN1397" i="10"/>
  <c r="AM1397" i="10"/>
  <c r="AN1394" i="10"/>
  <c r="AM1394" i="10"/>
  <c r="AN1368" i="10"/>
  <c r="AM1368" i="10"/>
  <c r="AN1366" i="10"/>
  <c r="AM1366" i="10"/>
  <c r="AN1365" i="10"/>
  <c r="AM1365" i="10"/>
  <c r="AN1361" i="10"/>
  <c r="AM1361" i="10"/>
  <c r="AN1349" i="10"/>
  <c r="AM1349" i="10"/>
  <c r="AN1344" i="10"/>
  <c r="AM1344" i="10"/>
  <c r="AN1342" i="10"/>
  <c r="AM1342" i="10"/>
  <c r="AN1341" i="10"/>
  <c r="AM1341" i="10"/>
  <c r="AN1338" i="10"/>
  <c r="AM1338" i="10"/>
  <c r="AN1320" i="10"/>
  <c r="AM1320" i="10"/>
  <c r="AN1318" i="10"/>
  <c r="AM1318" i="10"/>
  <c r="AN1306" i="10"/>
  <c r="AM1306" i="10"/>
  <c r="AN1288" i="10"/>
  <c r="AM1288" i="10"/>
  <c r="AN1283" i="10"/>
  <c r="AM1283" i="10"/>
  <c r="AN1281" i="10"/>
  <c r="AM1281" i="10"/>
  <c r="AN1274" i="10"/>
  <c r="AM1274" i="10"/>
  <c r="AN1273" i="10"/>
  <c r="AM1273" i="10"/>
  <c r="AN1268" i="10"/>
  <c r="AM1268" i="10"/>
  <c r="AN1264" i="10"/>
  <c r="AM1264" i="10"/>
  <c r="AN1260" i="10"/>
  <c r="AM1260" i="10"/>
  <c r="AN1251" i="10"/>
  <c r="AM1251" i="10"/>
  <c r="AN1244" i="10"/>
  <c r="AM1244" i="10"/>
  <c r="AN1239" i="10"/>
  <c r="AM1239" i="10"/>
  <c r="AN1234" i="10"/>
  <c r="AM1234" i="10"/>
  <c r="AN1228" i="10"/>
  <c r="AM1228" i="10"/>
  <c r="AN1222" i="10"/>
  <c r="AM1222" i="10"/>
  <c r="AN1202" i="10"/>
  <c r="AM1202" i="10"/>
  <c r="AN1196" i="10"/>
  <c r="AM1196" i="10"/>
  <c r="AN1181" i="10"/>
  <c r="AM1181" i="10"/>
  <c r="AN1177" i="10"/>
  <c r="AM1177" i="10"/>
  <c r="AN1176" i="10"/>
  <c r="AM1176" i="10"/>
  <c r="AN1143" i="10"/>
  <c r="AM1143" i="10"/>
  <c r="AN1142" i="10"/>
  <c r="AM1142" i="10"/>
  <c r="AN1113" i="10"/>
  <c r="AM1113" i="10"/>
  <c r="AN1112" i="10"/>
  <c r="AM1112" i="10"/>
  <c r="AN1110" i="10"/>
  <c r="AM1110" i="10"/>
  <c r="AN1072" i="10"/>
  <c r="AM1072" i="10"/>
  <c r="AN1065" i="10"/>
  <c r="AM1065" i="10"/>
  <c r="AN1064" i="10"/>
  <c r="AM1064" i="10"/>
  <c r="AN1060" i="10"/>
  <c r="AM1060" i="10"/>
  <c r="AN1043" i="10"/>
  <c r="AM1043" i="10"/>
  <c r="AN1042" i="10"/>
  <c r="AM1042" i="10"/>
  <c r="AN1039" i="10"/>
  <c r="AM1039" i="10"/>
  <c r="AN1038" i="10"/>
  <c r="AM1038" i="10"/>
  <c r="AN1022" i="10"/>
  <c r="AM1022" i="10"/>
  <c r="AN1006" i="10"/>
  <c r="AM1006" i="10"/>
  <c r="AN1002" i="10"/>
  <c r="AM1002" i="10"/>
  <c r="AN991" i="10"/>
  <c r="AM991" i="10"/>
  <c r="AN988" i="10"/>
  <c r="AM988" i="10"/>
  <c r="AN984" i="10"/>
  <c r="AM984" i="10"/>
  <c r="AN980" i="10"/>
  <c r="AM980" i="10"/>
  <c r="AN961" i="10"/>
  <c r="AM961" i="10"/>
  <c r="AN956" i="10"/>
  <c r="AM956" i="10"/>
  <c r="AN948" i="10"/>
  <c r="AM948" i="10"/>
  <c r="AN933" i="10"/>
  <c r="AM933" i="10"/>
  <c r="AN923" i="10"/>
  <c r="AM923" i="10"/>
  <c r="AN915" i="10"/>
  <c r="AM915" i="10"/>
  <c r="AN906" i="10"/>
  <c r="AM906" i="10"/>
  <c r="AN905" i="10"/>
  <c r="AM905" i="10"/>
  <c r="AN891" i="10"/>
  <c r="AM891" i="10"/>
  <c r="AN886" i="10"/>
  <c r="AM886" i="10"/>
  <c r="AN883" i="10"/>
  <c r="AM883" i="10"/>
  <c r="AN873" i="10"/>
  <c r="AM873" i="10"/>
  <c r="AN860" i="10"/>
  <c r="AM860" i="10"/>
  <c r="AN857" i="10"/>
  <c r="AM857" i="10"/>
  <c r="AN853" i="10"/>
  <c r="AM853" i="10"/>
  <c r="AN838" i="10"/>
  <c r="AM838" i="10"/>
  <c r="AN836" i="10"/>
  <c r="AM836" i="10"/>
  <c r="AN832" i="10"/>
  <c r="AM832" i="10"/>
  <c r="AN831" i="10"/>
  <c r="AM831" i="10"/>
  <c r="AN820" i="10"/>
  <c r="AM820" i="10"/>
  <c r="AN813" i="10"/>
  <c r="AM813" i="10"/>
  <c r="AN794" i="10"/>
  <c r="AM794" i="10"/>
  <c r="AN776" i="10"/>
  <c r="AM776" i="10"/>
  <c r="AN747" i="10"/>
  <c r="AM747" i="10"/>
  <c r="AN737" i="10"/>
  <c r="AM737" i="10"/>
  <c r="AN735" i="10"/>
  <c r="AM735" i="10"/>
  <c r="AN721" i="10"/>
  <c r="AM721" i="10"/>
  <c r="AN712" i="10"/>
  <c r="AM712" i="10"/>
  <c r="AN711" i="10"/>
  <c r="AM711" i="10"/>
  <c r="AN703" i="10"/>
  <c r="AM703" i="10"/>
  <c r="AN692" i="10"/>
  <c r="AM692" i="10"/>
  <c r="AN687" i="10"/>
  <c r="AM687" i="10"/>
  <c r="AN686" i="10"/>
  <c r="AM686" i="10"/>
  <c r="AN680" i="10"/>
  <c r="AM680" i="10"/>
  <c r="AN676" i="10"/>
  <c r="AM676" i="10"/>
  <c r="AN669" i="10"/>
  <c r="AM669" i="10"/>
  <c r="AN667" i="10"/>
  <c r="AM667" i="10"/>
  <c r="AN662" i="10"/>
  <c r="AM662" i="10"/>
  <c r="AN661" i="10"/>
  <c r="AM661" i="10"/>
  <c r="AN644" i="10"/>
  <c r="AM644" i="10"/>
  <c r="AN637" i="10"/>
  <c r="AM637" i="10"/>
  <c r="AN636" i="10"/>
  <c r="AM636" i="10"/>
  <c r="AN625" i="10"/>
  <c r="AM625" i="10"/>
  <c r="AN619" i="10"/>
  <c r="AM619" i="10"/>
  <c r="AN608" i="10"/>
  <c r="AM608" i="10"/>
  <c r="AN599" i="10"/>
  <c r="AM599" i="10"/>
  <c r="AN595" i="10"/>
  <c r="AM595" i="10"/>
  <c r="AN589" i="10"/>
  <c r="AM589" i="10"/>
  <c r="AN583" i="10"/>
  <c r="AM583" i="10"/>
  <c r="AN576" i="10"/>
  <c r="AM576" i="10"/>
  <c r="AN568" i="10"/>
  <c r="AM568" i="10"/>
  <c r="AN535" i="10"/>
  <c r="AM535" i="10"/>
  <c r="AN531" i="10"/>
  <c r="AM531" i="10"/>
  <c r="AN526" i="10"/>
  <c r="AM526" i="10"/>
  <c r="AN518" i="10"/>
  <c r="AM518" i="10"/>
  <c r="AN513" i="10"/>
  <c r="AM513" i="10"/>
  <c r="AN501" i="10"/>
  <c r="AM501" i="10"/>
  <c r="AN482" i="10"/>
  <c r="AM482" i="10"/>
  <c r="AN465" i="10"/>
  <c r="AM465" i="10"/>
  <c r="AN464" i="10"/>
  <c r="AM464" i="10"/>
  <c r="AN443" i="10"/>
  <c r="AM443" i="10"/>
  <c r="AN441" i="10"/>
  <c r="AM441" i="10"/>
  <c r="AN439" i="10"/>
  <c r="AM439" i="10"/>
  <c r="AN424" i="10"/>
  <c r="AM424" i="10"/>
  <c r="AN423" i="10"/>
  <c r="AM423" i="10"/>
  <c r="AN422" i="10"/>
  <c r="AM422" i="10"/>
  <c r="AN409" i="10"/>
  <c r="AM409" i="10"/>
  <c r="AN398" i="10"/>
  <c r="AM398" i="10"/>
  <c r="AN383" i="10"/>
  <c r="AM383" i="10"/>
  <c r="AN376" i="10"/>
  <c r="AM376" i="10"/>
  <c r="AN373" i="10"/>
  <c r="AM373" i="10"/>
  <c r="AN372" i="10"/>
  <c r="AM372" i="10"/>
  <c r="AN369" i="10"/>
  <c r="AM369" i="10"/>
  <c r="AN366" i="10"/>
  <c r="AM366" i="10"/>
  <c r="AN363" i="10"/>
  <c r="AM363" i="10"/>
  <c r="AN356" i="10"/>
  <c r="AM356" i="10"/>
  <c r="AN335" i="10"/>
  <c r="AM335" i="10"/>
  <c r="AN331" i="10"/>
  <c r="AM331" i="10"/>
  <c r="AN329" i="10"/>
  <c r="AM329" i="10"/>
  <c r="AN313" i="10"/>
  <c r="AM313" i="10"/>
  <c r="AN306" i="10"/>
  <c r="AM306" i="10"/>
  <c r="AN300" i="10"/>
  <c r="AM300" i="10"/>
  <c r="AN296" i="10"/>
  <c r="AM296" i="10"/>
  <c r="AN291" i="10"/>
  <c r="AM291" i="10"/>
  <c r="AN288" i="10"/>
  <c r="AM288" i="10"/>
  <c r="AN286" i="10"/>
  <c r="AM286" i="10"/>
  <c r="AN280" i="10"/>
  <c r="AM280" i="10"/>
  <c r="AN264" i="10"/>
  <c r="AM264" i="10"/>
  <c r="AN261" i="10"/>
  <c r="AM261" i="10"/>
  <c r="AN251" i="10"/>
  <c r="AM251" i="10"/>
  <c r="AN246" i="10"/>
  <c r="AM246" i="10"/>
  <c r="AN242" i="10"/>
  <c r="AM242" i="10"/>
  <c r="AN241" i="10"/>
  <c r="AM241" i="10"/>
  <c r="AN223" i="10"/>
  <c r="AM223" i="10"/>
  <c r="AN200" i="10"/>
  <c r="AM200" i="10"/>
  <c r="AN189" i="10"/>
  <c r="AM189" i="10"/>
  <c r="AN149" i="10"/>
  <c r="AM149" i="10"/>
  <c r="AN148" i="10"/>
  <c r="AM148" i="10"/>
  <c r="AN147" i="10"/>
  <c r="AM147" i="10"/>
  <c r="AN143" i="10"/>
  <c r="AM143" i="10"/>
  <c r="AN133" i="10"/>
  <c r="AM133" i="10"/>
  <c r="AN122" i="10"/>
  <c r="AM122" i="10"/>
  <c r="AN112" i="10"/>
  <c r="AM112" i="10"/>
  <c r="AN106" i="10"/>
  <c r="AM106" i="10"/>
  <c r="AN105" i="10"/>
  <c r="AM105" i="10"/>
  <c r="AN101" i="10"/>
  <c r="AM101" i="10"/>
  <c r="AN100" i="10"/>
  <c r="AM100" i="10"/>
  <c r="AN86" i="10"/>
  <c r="AM86" i="10"/>
  <c r="AN84" i="10"/>
  <c r="AM84" i="10"/>
  <c r="AN42" i="10"/>
  <c r="AM42" i="10"/>
  <c r="AN40" i="10"/>
  <c r="AM40" i="10"/>
  <c r="AN33" i="10"/>
  <c r="AM33" i="10"/>
  <c r="AN27" i="10"/>
  <c r="AM27" i="10"/>
  <c r="AN20" i="10"/>
  <c r="AM20" i="10"/>
  <c r="AN1988" i="10"/>
  <c r="AM1988" i="10"/>
  <c r="AN1987" i="10"/>
  <c r="AM1987" i="10"/>
  <c r="AN1986" i="10"/>
  <c r="AM1986" i="10"/>
  <c r="AN1985" i="10"/>
  <c r="AM1985" i="10"/>
  <c r="AN1984" i="10"/>
  <c r="AM1984" i="10"/>
  <c r="AN1983" i="10"/>
  <c r="AM1983" i="10"/>
  <c r="AN1982" i="10"/>
  <c r="AM1982" i="10"/>
  <c r="AN1981" i="10"/>
  <c r="AM1981" i="10"/>
  <c r="AN1980" i="10"/>
  <c r="AM1980" i="10"/>
  <c r="AN1979" i="10"/>
  <c r="AM1979" i="10"/>
  <c r="AN1978" i="10"/>
  <c r="AM1978" i="10"/>
  <c r="AN1976" i="10"/>
  <c r="AM1976" i="10"/>
  <c r="AN1974" i="10"/>
  <c r="AM1974" i="10"/>
  <c r="AN1973" i="10"/>
  <c r="AM1973" i="10"/>
  <c r="AN1972" i="10"/>
  <c r="AM1972" i="10"/>
  <c r="AN1967" i="10"/>
  <c r="AM1967" i="10"/>
  <c r="AN1962" i="10"/>
  <c r="AM1962" i="10"/>
  <c r="AN1960" i="10"/>
  <c r="AM1960" i="10"/>
  <c r="AN1959" i="10"/>
  <c r="AM1959" i="10"/>
  <c r="AN1958" i="10"/>
  <c r="AM1958" i="10"/>
  <c r="AN1957" i="10"/>
  <c r="AM1957" i="10"/>
  <c r="AN1956" i="10"/>
  <c r="AM1956" i="10"/>
  <c r="AN1954" i="10"/>
  <c r="AM1954" i="10"/>
  <c r="AN1953" i="10"/>
  <c r="AM1953" i="10"/>
  <c r="AN1952" i="10"/>
  <c r="AM1952" i="10"/>
  <c r="AN1951" i="10"/>
  <c r="AM1951" i="10"/>
  <c r="AN1950" i="10"/>
  <c r="AM1950" i="10"/>
  <c r="AN1948" i="10"/>
  <c r="AM1948" i="10"/>
  <c r="AN1947" i="10"/>
  <c r="AM1947" i="10"/>
  <c r="AN1946" i="10"/>
  <c r="AM1946" i="10"/>
  <c r="AN1945" i="10"/>
  <c r="AM1945" i="10"/>
  <c r="AN1944" i="10"/>
  <c r="AM1944" i="10"/>
  <c r="AN1942" i="10"/>
  <c r="AM1942" i="10"/>
  <c r="AN1941" i="10"/>
  <c r="AM1941" i="10"/>
  <c r="AN1940" i="10"/>
  <c r="AM1940" i="10"/>
  <c r="AN1939" i="10"/>
  <c r="AM1939" i="10"/>
  <c r="AN1937" i="10"/>
  <c r="AM1937" i="10"/>
  <c r="AN1935" i="10"/>
  <c r="AM1935" i="10"/>
  <c r="AN1933" i="10"/>
  <c r="AM1933" i="10"/>
  <c r="AN1932" i="10"/>
  <c r="AM1932" i="10"/>
  <c r="AN1930" i="10"/>
  <c r="AM1930" i="10"/>
  <c r="AN1929" i="10"/>
  <c r="AM1929" i="10"/>
  <c r="AN1928" i="10"/>
  <c r="AM1928" i="10"/>
  <c r="AN1927" i="10"/>
  <c r="AM1927" i="10"/>
  <c r="AN1926" i="10"/>
  <c r="AM1926" i="10"/>
  <c r="AN1925" i="10"/>
  <c r="AM1925" i="10"/>
  <c r="AN1924" i="10"/>
  <c r="AM1924" i="10"/>
  <c r="AN1923" i="10"/>
  <c r="AM1923" i="10"/>
  <c r="AN1922" i="10"/>
  <c r="AM1922" i="10"/>
  <c r="AN1920" i="10"/>
  <c r="AM1920" i="10"/>
  <c r="AN1919" i="10"/>
  <c r="AM1919" i="10"/>
  <c r="AN1918" i="10"/>
  <c r="AM1918" i="10"/>
  <c r="AN1917" i="10"/>
  <c r="AM1917" i="10"/>
  <c r="AN1916" i="10"/>
  <c r="AM1916" i="10"/>
  <c r="AN1915" i="10"/>
  <c r="AM1915" i="10"/>
  <c r="AN1914" i="10"/>
  <c r="AM1914" i="10"/>
  <c r="AN1913" i="10"/>
  <c r="AM1913" i="10"/>
  <c r="AN1912" i="10"/>
  <c r="AM1912" i="10"/>
  <c r="AN1911" i="10"/>
  <c r="AM1911" i="10"/>
  <c r="AN1910" i="10"/>
  <c r="AM1910" i="10"/>
  <c r="AN1909" i="10"/>
  <c r="AM1909" i="10"/>
  <c r="AN1908" i="10"/>
  <c r="AM1908" i="10"/>
  <c r="AN1907" i="10"/>
  <c r="AM1907" i="10"/>
  <c r="AN1905" i="10"/>
  <c r="AM1905" i="10"/>
  <c r="AN1904" i="10"/>
  <c r="AM1904" i="10"/>
  <c r="AN1903" i="10"/>
  <c r="AM1903" i="10"/>
  <c r="AN1902" i="10"/>
  <c r="AM1902" i="10"/>
  <c r="AN1901" i="10"/>
  <c r="AM1901" i="10"/>
  <c r="AN1900" i="10"/>
  <c r="AM1900" i="10"/>
  <c r="AN1898" i="10"/>
  <c r="AM1898" i="10"/>
  <c r="AN1897" i="10"/>
  <c r="AM1897" i="10"/>
  <c r="AN1896" i="10"/>
  <c r="AM1896" i="10"/>
  <c r="AN1895" i="10"/>
  <c r="AM1895" i="10"/>
  <c r="AN1894" i="10"/>
  <c r="AM1894" i="10"/>
  <c r="AN1893" i="10"/>
  <c r="AM1893" i="10"/>
  <c r="AN1890" i="10"/>
  <c r="AM1890" i="10"/>
  <c r="AN1889" i="10"/>
  <c r="AM1889" i="10"/>
  <c r="AN1888" i="10"/>
  <c r="AM1888" i="10"/>
  <c r="AN1887" i="10"/>
  <c r="AM1887" i="10"/>
  <c r="AN1886" i="10"/>
  <c r="AM1886" i="10"/>
  <c r="AN1884" i="10"/>
  <c r="AM1884" i="10"/>
  <c r="AN1883" i="10"/>
  <c r="AM1883" i="10"/>
  <c r="AN1882" i="10"/>
  <c r="AM1882" i="10"/>
  <c r="AN1881" i="10"/>
  <c r="AM1881" i="10"/>
  <c r="AN1880" i="10"/>
  <c r="AM1880" i="10"/>
  <c r="AN1879" i="10"/>
  <c r="AM1879" i="10"/>
  <c r="AN1877" i="10"/>
  <c r="AM1877" i="10"/>
  <c r="AN1876" i="10"/>
  <c r="AM1876" i="10"/>
  <c r="AN1874" i="10"/>
  <c r="AM1874" i="10"/>
  <c r="AN1873" i="10"/>
  <c r="AM1873" i="10"/>
  <c r="AN1872" i="10"/>
  <c r="AM1872" i="10"/>
  <c r="AN1870" i="10"/>
  <c r="AM1870" i="10"/>
  <c r="AN1869" i="10"/>
  <c r="AM1869" i="10"/>
  <c r="AN1866" i="10"/>
  <c r="AM1866" i="10"/>
  <c r="AN1864" i="10"/>
  <c r="AM1864" i="10"/>
  <c r="AN1862" i="10"/>
  <c r="AM1862" i="10"/>
  <c r="AN1861" i="10"/>
  <c r="AM1861" i="10"/>
  <c r="AN1860" i="10"/>
  <c r="AM1860" i="10"/>
  <c r="AN1859" i="10"/>
  <c r="AM1859" i="10"/>
  <c r="AN1858" i="10"/>
  <c r="AM1858" i="10"/>
  <c r="AN1856" i="10"/>
  <c r="AM1856" i="10"/>
  <c r="AN1855" i="10"/>
  <c r="AM1855" i="10"/>
  <c r="AN1853" i="10"/>
  <c r="AM1853" i="10"/>
  <c r="AN1852" i="10"/>
  <c r="AM1852" i="10"/>
  <c r="AN1851" i="10"/>
  <c r="AM1851" i="10"/>
  <c r="AN1850" i="10"/>
  <c r="AM1850" i="10"/>
  <c r="AN1849" i="10"/>
  <c r="AM1849" i="10"/>
  <c r="AN1848" i="10"/>
  <c r="AM1848" i="10"/>
  <c r="AN1847" i="10"/>
  <c r="AM1847" i="10"/>
  <c r="AN1846" i="10"/>
  <c r="AM1846" i="10"/>
  <c r="AN1843" i="10"/>
  <c r="AM1843" i="10"/>
  <c r="AN1841" i="10"/>
  <c r="AM1841" i="10"/>
  <c r="AN1840" i="10"/>
  <c r="AM1840" i="10"/>
  <c r="AN1834" i="10"/>
  <c r="AM1834" i="10"/>
  <c r="AN1832" i="10"/>
  <c r="AM1832" i="10"/>
  <c r="AN1830" i="10"/>
  <c r="AM1830" i="10"/>
  <c r="AN1828" i="10"/>
  <c r="AM1828" i="10"/>
  <c r="AN1827" i="10"/>
  <c r="AM1827" i="10"/>
  <c r="AN1826" i="10"/>
  <c r="AM1826" i="10"/>
  <c r="AN1825" i="10"/>
  <c r="AM1825" i="10"/>
  <c r="AN1824" i="10"/>
  <c r="AM1824" i="10"/>
  <c r="AN1823" i="10"/>
  <c r="AM1823" i="10"/>
  <c r="AN1822" i="10"/>
  <c r="AM1822" i="10"/>
  <c r="AN1821" i="10"/>
  <c r="AM1821" i="10"/>
  <c r="AN1820" i="10"/>
  <c r="AM1820" i="10"/>
  <c r="AN1819" i="10"/>
  <c r="AM1819" i="10"/>
  <c r="AN1818" i="10"/>
  <c r="AM1818" i="10"/>
  <c r="AN1817" i="10"/>
  <c r="AM1817" i="10"/>
  <c r="AN1816" i="10"/>
  <c r="AM1816" i="10"/>
  <c r="AN1814" i="10"/>
  <c r="AM1814" i="10"/>
  <c r="AN1813" i="10"/>
  <c r="AM1813" i="10"/>
  <c r="AN1812" i="10"/>
  <c r="AM1812" i="10"/>
  <c r="AN1811" i="10"/>
  <c r="AM1811" i="10"/>
  <c r="AN1810" i="10"/>
  <c r="AM1810" i="10"/>
  <c r="AN1808" i="10"/>
  <c r="AM1808" i="10"/>
  <c r="AN1807" i="10"/>
  <c r="AM1807" i="10"/>
  <c r="AN1806" i="10"/>
  <c r="AM1806" i="10"/>
  <c r="AN1805" i="10"/>
  <c r="AM1805" i="10"/>
  <c r="AN1804" i="10"/>
  <c r="AM1804" i="10"/>
  <c r="AN1803" i="10"/>
  <c r="AM1803" i="10"/>
  <c r="AN1802" i="10"/>
  <c r="AM1802" i="10"/>
  <c r="AN1801" i="10"/>
  <c r="AM1801" i="10"/>
  <c r="AN1800" i="10"/>
  <c r="AM1800" i="10"/>
  <c r="AN1798" i="10"/>
  <c r="AM1798" i="10"/>
  <c r="AN1795" i="10"/>
  <c r="AM1795" i="10"/>
  <c r="AN1794" i="10"/>
  <c r="AM1794" i="10"/>
  <c r="AN1792" i="10"/>
  <c r="AM1792" i="10"/>
  <c r="AN1791" i="10"/>
  <c r="AM1791" i="10"/>
  <c r="AN1788" i="10"/>
  <c r="AM1788" i="10"/>
  <c r="AN1787" i="10"/>
  <c r="AM1787" i="10"/>
  <c r="AN1784" i="10"/>
  <c r="AM1784" i="10"/>
  <c r="AN1783" i="10"/>
  <c r="AM1783" i="10"/>
  <c r="AN1782" i="10"/>
  <c r="AM1782" i="10"/>
  <c r="AN1781" i="10"/>
  <c r="AM1781" i="10"/>
  <c r="AN1780" i="10"/>
  <c r="AM1780" i="10"/>
  <c r="AN1779" i="10"/>
  <c r="AM1779" i="10"/>
  <c r="AN1778" i="10"/>
  <c r="AM1778" i="10"/>
  <c r="AN1776" i="10"/>
  <c r="AM1776" i="10"/>
  <c r="AN1774" i="10"/>
  <c r="AM1774" i="10"/>
  <c r="AN1773" i="10"/>
  <c r="AM1773" i="10"/>
  <c r="AN1772" i="10"/>
  <c r="AM1772" i="10"/>
  <c r="AN1770" i="10"/>
  <c r="AM1770" i="10"/>
  <c r="AN1769" i="10"/>
  <c r="AM1769" i="10"/>
  <c r="AN1768" i="10"/>
  <c r="AM1768" i="10"/>
  <c r="AN1767" i="10"/>
  <c r="AM1767" i="10"/>
  <c r="AN1766" i="10"/>
  <c r="AM1766" i="10"/>
  <c r="AN1765" i="10"/>
  <c r="AM1765" i="10"/>
  <c r="AN1764" i="10"/>
  <c r="AM1764" i="10"/>
  <c r="AN1763" i="10"/>
  <c r="AM1763" i="10"/>
  <c r="AN1762" i="10"/>
  <c r="AM1762" i="10"/>
  <c r="AN1761" i="10"/>
  <c r="AM1761" i="10"/>
  <c r="AN1756" i="10"/>
  <c r="AM1756" i="10"/>
  <c r="AN1754" i="10"/>
  <c r="AM1754" i="10"/>
  <c r="AN1753" i="10"/>
  <c r="AM1753" i="10"/>
  <c r="AN1752" i="10"/>
  <c r="AM1752" i="10"/>
  <c r="AN1751" i="10"/>
  <c r="AM1751" i="10"/>
  <c r="AN1749" i="10"/>
  <c r="AM1749" i="10"/>
  <c r="AN1748" i="10"/>
  <c r="AM1748" i="10"/>
  <c r="AN1747" i="10"/>
  <c r="AM1747" i="10"/>
  <c r="AN1746" i="10"/>
  <c r="AM1746" i="10"/>
  <c r="AN1745" i="10"/>
  <c r="AM1745" i="10"/>
  <c r="AN1744" i="10"/>
  <c r="AM1744" i="10"/>
  <c r="AN1743" i="10"/>
  <c r="AM1743" i="10"/>
  <c r="AN1741" i="10"/>
  <c r="AM1741" i="10"/>
  <c r="AN1740" i="10"/>
  <c r="AM1740" i="10"/>
  <c r="AN1739" i="10"/>
  <c r="AM1739" i="10"/>
  <c r="AN1738" i="10"/>
  <c r="AM1738" i="10"/>
  <c r="AN1737" i="10"/>
  <c r="AM1737" i="10"/>
  <c r="AN1736" i="10"/>
  <c r="AM1736" i="10"/>
  <c r="AN1735" i="10"/>
  <c r="AM1735" i="10"/>
  <c r="AN1734" i="10"/>
  <c r="AM1734" i="10"/>
  <c r="AN1733" i="10"/>
  <c r="AM1733" i="10"/>
  <c r="AN1731" i="10"/>
  <c r="AM1731" i="10"/>
  <c r="AN1730" i="10"/>
  <c r="AM1730" i="10"/>
  <c r="AN1729" i="10"/>
  <c r="AM1729" i="10"/>
  <c r="AN1728" i="10"/>
  <c r="AM1728" i="10"/>
  <c r="AN1726" i="10"/>
  <c r="AM1726" i="10"/>
  <c r="AN1723" i="10"/>
  <c r="AM1723" i="10"/>
  <c r="AN1722" i="10"/>
  <c r="AM1722" i="10"/>
  <c r="AN1721" i="10"/>
  <c r="AM1721" i="10"/>
  <c r="AN1720" i="10"/>
  <c r="AM1720" i="10"/>
  <c r="AN1719" i="10"/>
  <c r="AM1719" i="10"/>
  <c r="AN1718" i="10"/>
  <c r="AM1718" i="10"/>
  <c r="AN1717" i="10"/>
  <c r="AM1717" i="10"/>
  <c r="AN1716" i="10"/>
  <c r="AM1716" i="10"/>
  <c r="AN1714" i="10"/>
  <c r="AM1714" i="10"/>
  <c r="AN1713" i="10"/>
  <c r="AM1713" i="10"/>
  <c r="AN1711" i="10"/>
  <c r="AM1711" i="10"/>
  <c r="AN1709" i="10"/>
  <c r="AM1709" i="10"/>
  <c r="AN1708" i="10"/>
  <c r="AM1708" i="10"/>
  <c r="AN1706" i="10"/>
  <c r="AM1706" i="10"/>
  <c r="AN1702" i="10"/>
  <c r="AM1702" i="10"/>
  <c r="AN1701" i="10"/>
  <c r="AM1701" i="10"/>
  <c r="AN1700" i="10"/>
  <c r="AM1700" i="10"/>
  <c r="AN1699" i="10"/>
  <c r="AM1699" i="10"/>
  <c r="AN1698" i="10"/>
  <c r="AM1698" i="10"/>
  <c r="AN1697" i="10"/>
  <c r="AM1697" i="10"/>
  <c r="AN1695" i="10"/>
  <c r="AM1695" i="10"/>
  <c r="AN1694" i="10"/>
  <c r="AM1694" i="10"/>
  <c r="AN1693" i="10"/>
  <c r="AM1693" i="10"/>
  <c r="AN1692" i="10"/>
  <c r="AM1692" i="10"/>
  <c r="AN1690" i="10"/>
  <c r="AM1690" i="10"/>
  <c r="AN1689" i="10"/>
  <c r="AM1689" i="10"/>
  <c r="AN1687" i="10"/>
  <c r="AM1687" i="10"/>
  <c r="AN1686" i="10"/>
  <c r="AM1686" i="10"/>
  <c r="AN1685" i="10"/>
  <c r="AM1685" i="10"/>
  <c r="AN1684" i="10"/>
  <c r="AM1684" i="10"/>
  <c r="AN1683" i="10"/>
  <c r="AM1683" i="10"/>
  <c r="AN1682" i="10"/>
  <c r="AM1682" i="10"/>
  <c r="AN1681" i="10"/>
  <c r="AM1681" i="10"/>
  <c r="AN1680" i="10"/>
  <c r="AM1680" i="10"/>
  <c r="AN1679" i="10"/>
  <c r="AM1679" i="10"/>
  <c r="AN1676" i="10"/>
  <c r="AM1676" i="10"/>
  <c r="AN1674" i="10"/>
  <c r="AM1674" i="10"/>
  <c r="AN1672" i="10"/>
  <c r="AM1672" i="10"/>
  <c r="AN1671" i="10"/>
  <c r="AM1671" i="10"/>
  <c r="AN1670" i="10"/>
  <c r="AM1670" i="10"/>
  <c r="AN1669" i="10"/>
  <c r="AM1669" i="10"/>
  <c r="AN1668" i="10"/>
  <c r="AM1668" i="10"/>
  <c r="AN1666" i="10"/>
  <c r="AM1666" i="10"/>
  <c r="AN1664" i="10"/>
  <c r="AM1664" i="10"/>
  <c r="AN1663" i="10"/>
  <c r="AM1663" i="10"/>
  <c r="AN1662" i="10"/>
  <c r="AM1662" i="10"/>
  <c r="AN1661" i="10"/>
  <c r="AM1661" i="10"/>
  <c r="AN1660" i="10"/>
  <c r="AM1660" i="10"/>
  <c r="AN1659" i="10"/>
  <c r="AM1659" i="10"/>
  <c r="AN1655" i="10"/>
  <c r="AM1655" i="10"/>
  <c r="AN1654" i="10"/>
  <c r="AM1654" i="10"/>
  <c r="AN1653" i="10"/>
  <c r="AM1653" i="10"/>
  <c r="AN1652" i="10"/>
  <c r="AM1652" i="10"/>
  <c r="AN1651" i="10"/>
  <c r="AM1651" i="10"/>
  <c r="AN1648" i="10"/>
  <c r="AM1648" i="10"/>
  <c r="AN1647" i="10"/>
  <c r="AM1647" i="10"/>
  <c r="AN1645" i="10"/>
  <c r="AM1645" i="10"/>
  <c r="AN1644" i="10"/>
  <c r="AM1644" i="10"/>
  <c r="AN1641" i="10"/>
  <c r="AM1641" i="10"/>
  <c r="AN1639" i="10"/>
  <c r="AM1639" i="10"/>
  <c r="AN1637" i="10"/>
  <c r="AM1637" i="10"/>
  <c r="AN1636" i="10"/>
  <c r="AM1636" i="10"/>
  <c r="AN1635" i="10"/>
  <c r="AM1635" i="10"/>
  <c r="AN1633" i="10"/>
  <c r="AM1633" i="10"/>
  <c r="AN1632" i="10"/>
  <c r="AM1632" i="10"/>
  <c r="AN1631" i="10"/>
  <c r="AM1631" i="10"/>
  <c r="AN1630" i="10"/>
  <c r="AM1630" i="10"/>
  <c r="AN1629" i="10"/>
  <c r="AM1629" i="10"/>
  <c r="AN1628" i="10"/>
  <c r="AM1628" i="10"/>
  <c r="AN1627" i="10"/>
  <c r="AM1627" i="10"/>
  <c r="AN1626" i="10"/>
  <c r="AM1626" i="10"/>
  <c r="AN1625" i="10"/>
  <c r="AM1625" i="10"/>
  <c r="AN1622" i="10"/>
  <c r="AM1622" i="10"/>
  <c r="AN1621" i="10"/>
  <c r="AM1621" i="10"/>
  <c r="AN1620" i="10"/>
  <c r="AM1620" i="10"/>
  <c r="AN1619" i="10"/>
  <c r="AM1619" i="10"/>
  <c r="AN1618" i="10"/>
  <c r="AM1618" i="10"/>
  <c r="AN1617" i="10"/>
  <c r="AM1617" i="10"/>
  <c r="AN1616" i="10"/>
  <c r="AM1616" i="10"/>
  <c r="AN1615" i="10"/>
  <c r="AM1615" i="10"/>
  <c r="AN1614" i="10"/>
  <c r="AM1614" i="10"/>
  <c r="AN1612" i="10"/>
  <c r="AM1612" i="10"/>
  <c r="AN1611" i="10"/>
  <c r="AM1611" i="10"/>
  <c r="AN1610" i="10"/>
  <c r="AM1610" i="10"/>
  <c r="AN1609" i="10"/>
  <c r="AM1609" i="10"/>
  <c r="AN1608" i="10"/>
  <c r="AM1608" i="10"/>
  <c r="AN1607" i="10"/>
  <c r="AM1607" i="10"/>
  <c r="AN1604" i="10"/>
  <c r="AM1604" i="10"/>
  <c r="AN1603" i="10"/>
  <c r="AM1603" i="10"/>
  <c r="AN1602" i="10"/>
  <c r="AM1602" i="10"/>
  <c r="AN1600" i="10"/>
  <c r="AM1600" i="10"/>
  <c r="AN1599" i="10"/>
  <c r="AM1599" i="10"/>
  <c r="AN1598" i="10"/>
  <c r="AM1598" i="10"/>
  <c r="AN1597" i="10"/>
  <c r="AM1597" i="10"/>
  <c r="AN1595" i="10"/>
  <c r="AM1595" i="10"/>
  <c r="AN1593" i="10"/>
  <c r="AM1593" i="10"/>
  <c r="AN1592" i="10"/>
  <c r="AM1592" i="10"/>
  <c r="AN1591" i="10"/>
  <c r="AM1591" i="10"/>
  <c r="AN1590" i="10"/>
  <c r="AM1590" i="10"/>
  <c r="AN1589" i="10"/>
  <c r="AM1589" i="10"/>
  <c r="AN1586" i="10"/>
  <c r="AM1586" i="10"/>
  <c r="AN1585" i="10"/>
  <c r="AM1585" i="10"/>
  <c r="AN1582" i="10"/>
  <c r="AM1582" i="10"/>
  <c r="AN1581" i="10"/>
  <c r="AM1581" i="10"/>
  <c r="AN1580" i="10"/>
  <c r="AM1580" i="10"/>
  <c r="AN1579" i="10"/>
  <c r="AM1579" i="10"/>
  <c r="AN1578" i="10"/>
  <c r="AM1578" i="10"/>
  <c r="AN1577" i="10"/>
  <c r="AM1577" i="10"/>
  <c r="AN1576" i="10"/>
  <c r="AM1576" i="10"/>
  <c r="AN1575" i="10"/>
  <c r="AM1575" i="10"/>
  <c r="AN1574" i="10"/>
  <c r="AM1574" i="10"/>
  <c r="AN1573" i="10"/>
  <c r="AM1573" i="10"/>
  <c r="AN1572" i="10"/>
  <c r="AM1572" i="10"/>
  <c r="AN1571" i="10"/>
  <c r="AM1571" i="10"/>
  <c r="AN1569" i="10"/>
  <c r="AM1569" i="10"/>
  <c r="AN1568" i="10"/>
  <c r="AM1568" i="10"/>
  <c r="AN1567" i="10"/>
  <c r="AM1567" i="10"/>
  <c r="AN1566" i="10"/>
  <c r="AM1566" i="10"/>
  <c r="AN1565" i="10"/>
  <c r="AM1565" i="10"/>
  <c r="AN1563" i="10"/>
  <c r="AM1563" i="10"/>
  <c r="AN1562" i="10"/>
  <c r="AM1562" i="10"/>
  <c r="AN1561" i="10"/>
  <c r="AM1561" i="10"/>
  <c r="AN1560" i="10"/>
  <c r="AM1560" i="10"/>
  <c r="AN1557" i="10"/>
  <c r="AM1557" i="10"/>
  <c r="AN1555" i="10"/>
  <c r="AM1555" i="10"/>
  <c r="AN1552" i="10"/>
  <c r="AM1552" i="10"/>
  <c r="AN1551" i="10"/>
  <c r="AM1551" i="10"/>
  <c r="AN1549" i="10"/>
  <c r="AM1549" i="10"/>
  <c r="AN1547" i="10"/>
  <c r="AM1547" i="10"/>
  <c r="AN1546" i="10"/>
  <c r="AM1546" i="10"/>
  <c r="AN1545" i="10"/>
  <c r="AM1545" i="10"/>
  <c r="AN1544" i="10"/>
  <c r="AM1544" i="10"/>
  <c r="AN1543" i="10"/>
  <c r="AM1543" i="10"/>
  <c r="AN1542" i="10"/>
  <c r="AM1542" i="10"/>
  <c r="AN1541" i="10"/>
  <c r="AM1541" i="10"/>
  <c r="AN1539" i="10"/>
  <c r="AM1539" i="10"/>
  <c r="AN1536" i="10"/>
  <c r="AM1536" i="10"/>
  <c r="AN1535" i="10"/>
  <c r="AM1535" i="10"/>
  <c r="AN1534" i="10"/>
  <c r="AM1534" i="10"/>
  <c r="AN1532" i="10"/>
  <c r="AM1532" i="10"/>
  <c r="AN1531" i="10"/>
  <c r="AM1531" i="10"/>
  <c r="AN1530" i="10"/>
  <c r="AM1530" i="10"/>
  <c r="AN1529" i="10"/>
  <c r="AM1529" i="10"/>
  <c r="AN1528" i="10"/>
  <c r="AM1528" i="10"/>
  <c r="AN1527" i="10"/>
  <c r="AM1527" i="10"/>
  <c r="AN1526" i="10"/>
  <c r="AM1526" i="10"/>
  <c r="AN1524" i="10"/>
  <c r="AM1524" i="10"/>
  <c r="AN1521" i="10"/>
  <c r="AM1521" i="10"/>
  <c r="AN1520" i="10"/>
  <c r="AM1520" i="10"/>
  <c r="AN1519" i="10"/>
  <c r="AM1519" i="10"/>
  <c r="AN1518" i="10"/>
  <c r="AM1518" i="10"/>
  <c r="AN1516" i="10"/>
  <c r="AM1516" i="10"/>
  <c r="AN1515" i="10"/>
  <c r="AM1515" i="10"/>
  <c r="AN1514" i="10"/>
  <c r="AM1514" i="10"/>
  <c r="AN1513" i="10"/>
  <c r="AM1513" i="10"/>
  <c r="AN1512" i="10"/>
  <c r="AM1512" i="10"/>
  <c r="AN1510" i="10"/>
  <c r="AM1510" i="10"/>
  <c r="AN1508" i="10"/>
  <c r="AM1508" i="10"/>
  <c r="AN1507" i="10"/>
  <c r="AM1507" i="10"/>
  <c r="AN1506" i="10"/>
  <c r="AM1506" i="10"/>
  <c r="AN1504" i="10"/>
  <c r="AM1504" i="10"/>
  <c r="AN1503" i="10"/>
  <c r="AM1503" i="10"/>
  <c r="AN1502" i="10"/>
  <c r="AM1502" i="10"/>
  <c r="AN1501" i="10"/>
  <c r="AM1501" i="10"/>
  <c r="AN1500" i="10"/>
  <c r="AM1500" i="10"/>
  <c r="AN1499" i="10"/>
  <c r="AM1499" i="10"/>
  <c r="AN1498" i="10"/>
  <c r="AM1498" i="10"/>
  <c r="AN1497" i="10"/>
  <c r="AM1497" i="10"/>
  <c r="AN1496" i="10"/>
  <c r="AM1496" i="10"/>
  <c r="AN1495" i="10"/>
  <c r="AM1495" i="10"/>
  <c r="AN1494" i="10"/>
  <c r="AM1494" i="10"/>
  <c r="AN1493" i="10"/>
  <c r="AM1493" i="10"/>
  <c r="AN1491" i="10"/>
  <c r="AM1491" i="10"/>
  <c r="AN1490" i="10"/>
  <c r="AM1490" i="10"/>
  <c r="AN1489" i="10"/>
  <c r="AM1489" i="10"/>
  <c r="AN1488" i="10"/>
  <c r="AM1488" i="10"/>
  <c r="AN1487" i="10"/>
  <c r="AM1487" i="10"/>
  <c r="AN1485" i="10"/>
  <c r="AM1485" i="10"/>
  <c r="AN1484" i="10"/>
  <c r="AM1484" i="10"/>
  <c r="AN1482" i="10"/>
  <c r="AM1482" i="10"/>
  <c r="AN1481" i="10"/>
  <c r="AM1481" i="10"/>
  <c r="AN1480" i="10"/>
  <c r="AM1480" i="10"/>
  <c r="AN1479" i="10"/>
  <c r="AM1479" i="10"/>
  <c r="AN1477" i="10"/>
  <c r="AM1477" i="10"/>
  <c r="AN1475" i="10"/>
  <c r="AM1475" i="10"/>
  <c r="AN1474" i="10"/>
  <c r="AM1474" i="10"/>
  <c r="AN1473" i="10"/>
  <c r="AM1473" i="10"/>
  <c r="AN1471" i="10"/>
  <c r="AM1471" i="10"/>
  <c r="AN1470" i="10"/>
  <c r="AM1470" i="10"/>
  <c r="AN1469" i="10"/>
  <c r="AM1469" i="10"/>
  <c r="AN1468" i="10"/>
  <c r="AM1468" i="10"/>
  <c r="AN1467" i="10"/>
  <c r="AM1467" i="10"/>
  <c r="AN1465" i="10"/>
  <c r="AM1465" i="10"/>
  <c r="AN1464" i="10"/>
  <c r="AM1464" i="10"/>
  <c r="AN1463" i="10"/>
  <c r="AM1463" i="10"/>
  <c r="AN1461" i="10"/>
  <c r="AM1461" i="10"/>
  <c r="AN1460" i="10"/>
  <c r="AM1460" i="10"/>
  <c r="AN1459" i="10"/>
  <c r="AM1459" i="10"/>
  <c r="AN1458" i="10"/>
  <c r="AM1458" i="10"/>
  <c r="AN1455" i="10"/>
  <c r="AM1455" i="10"/>
  <c r="AN1454" i="10"/>
  <c r="AM1454" i="10"/>
  <c r="AN1453" i="10"/>
  <c r="AM1453" i="10"/>
  <c r="AN1450" i="10"/>
  <c r="AM1450" i="10"/>
  <c r="AN1449" i="10"/>
  <c r="AM1449" i="10"/>
  <c r="AN1448" i="10"/>
  <c r="AM1448" i="10"/>
  <c r="AN1447" i="10"/>
  <c r="AM1447" i="10"/>
  <c r="AN1444" i="10"/>
  <c r="AM1444" i="10"/>
  <c r="AN1443" i="10"/>
  <c r="AM1443" i="10"/>
  <c r="AN1442" i="10"/>
  <c r="AM1442" i="10"/>
  <c r="AN1441" i="10"/>
  <c r="AM1441" i="10"/>
  <c r="AN1439" i="10"/>
  <c r="AM1439" i="10"/>
  <c r="AN1438" i="10"/>
  <c r="AM1438" i="10"/>
  <c r="AN1435" i="10"/>
  <c r="AM1435" i="10"/>
  <c r="AN1434" i="10"/>
  <c r="AM1434" i="10"/>
  <c r="AN1433" i="10"/>
  <c r="AM1433" i="10"/>
  <c r="AN1432" i="10"/>
  <c r="AM1432" i="10"/>
  <c r="AN1431" i="10"/>
  <c r="AM1431" i="10"/>
  <c r="AN1430" i="10"/>
  <c r="AM1430" i="10"/>
  <c r="AN1429" i="10"/>
  <c r="AM1429" i="10"/>
  <c r="AN1428" i="10"/>
  <c r="AM1428" i="10"/>
  <c r="AN1427" i="10"/>
  <c r="AM1427" i="10"/>
  <c r="AN1426" i="10"/>
  <c r="AM1426" i="10"/>
  <c r="AN1425" i="10"/>
  <c r="AM1425" i="10"/>
  <c r="AN1423" i="10"/>
  <c r="AM1423" i="10"/>
  <c r="AN1422" i="10"/>
  <c r="AM1422" i="10"/>
  <c r="AN1420" i="10"/>
  <c r="AM1420" i="10"/>
  <c r="AN1419" i="10"/>
  <c r="AM1419" i="10"/>
  <c r="AN1416" i="10"/>
  <c r="AM1416" i="10"/>
  <c r="AN1414" i="10"/>
  <c r="AM1414" i="10"/>
  <c r="AN1413" i="10"/>
  <c r="AM1413" i="10"/>
  <c r="AN1412" i="10"/>
  <c r="AM1412" i="10"/>
  <c r="AN1411" i="10"/>
  <c r="AM1411" i="10"/>
  <c r="AN1409" i="10"/>
  <c r="AM1409" i="10"/>
  <c r="AN1408" i="10"/>
  <c r="AM1408" i="10"/>
  <c r="AN1405" i="10"/>
  <c r="AM1405" i="10"/>
  <c r="AN1404" i="10"/>
  <c r="AM1404" i="10"/>
  <c r="AN1403" i="10"/>
  <c r="AM1403" i="10"/>
  <c r="AN1402" i="10"/>
  <c r="AM1402" i="10"/>
  <c r="AN1400" i="10"/>
  <c r="AM1400" i="10"/>
  <c r="AN1399" i="10"/>
  <c r="AM1399" i="10"/>
  <c r="AN1398" i="10"/>
  <c r="AM1398" i="10"/>
  <c r="AN1396" i="10"/>
  <c r="AM1396" i="10"/>
  <c r="AN1395" i="10"/>
  <c r="AM1395" i="10"/>
  <c r="AN1393" i="10"/>
  <c r="AM1393" i="10"/>
  <c r="AN1392" i="10"/>
  <c r="AM1392" i="10"/>
  <c r="AN1390" i="10"/>
  <c r="AM1390" i="10"/>
  <c r="AN1389" i="10"/>
  <c r="AM1389" i="10"/>
  <c r="AN1387" i="10"/>
  <c r="AM1387" i="10"/>
  <c r="AN1386" i="10"/>
  <c r="AM1386" i="10"/>
  <c r="AN1385" i="10"/>
  <c r="AM1385" i="10"/>
  <c r="AN1384" i="10"/>
  <c r="AM1384" i="10"/>
  <c r="AN1383" i="10"/>
  <c r="AM1383" i="10"/>
  <c r="AN1382" i="10"/>
  <c r="AM1382" i="10"/>
  <c r="AN1381" i="10"/>
  <c r="AM1381" i="10"/>
  <c r="AN1380" i="10"/>
  <c r="AM1380" i="10"/>
  <c r="AN1379" i="10"/>
  <c r="AM1379" i="10"/>
  <c r="AN1378" i="10"/>
  <c r="AM1378" i="10"/>
  <c r="AN1377" i="10"/>
  <c r="AM1377" i="10"/>
  <c r="AN1376" i="10"/>
  <c r="AM1376" i="10"/>
  <c r="AN1375" i="10"/>
  <c r="AM1375" i="10"/>
  <c r="AN1374" i="10"/>
  <c r="AM1374" i="10"/>
  <c r="AN1373" i="10"/>
  <c r="AM1373" i="10"/>
  <c r="AN1371" i="10"/>
  <c r="AM1371" i="10"/>
  <c r="AN1370" i="10"/>
  <c r="AM1370" i="10"/>
  <c r="AN1369" i="10"/>
  <c r="AM1369" i="10"/>
  <c r="AN1367" i="10"/>
  <c r="AM1367" i="10"/>
  <c r="AN1364" i="10"/>
  <c r="AM1364" i="10"/>
  <c r="AN1363" i="10"/>
  <c r="AM1363" i="10"/>
  <c r="AN1362" i="10"/>
  <c r="AM1362" i="10"/>
  <c r="AN1360" i="10"/>
  <c r="AM1360" i="10"/>
  <c r="AN1359" i="10"/>
  <c r="AM1359" i="10"/>
  <c r="AN1358" i="10"/>
  <c r="AM1358" i="10"/>
  <c r="AN1357" i="10"/>
  <c r="AM1357" i="10"/>
  <c r="AN1356" i="10"/>
  <c r="AM1356" i="10"/>
  <c r="AN1355" i="10"/>
  <c r="AM1355" i="10"/>
  <c r="AN1354" i="10"/>
  <c r="AM1354" i="10"/>
  <c r="AN1353" i="10"/>
  <c r="AM1353" i="10"/>
  <c r="AN1351" i="10"/>
  <c r="AM1351" i="10"/>
  <c r="AN1350" i="10"/>
  <c r="AM1350" i="10"/>
  <c r="AN1348" i="10"/>
  <c r="AM1348" i="10"/>
  <c r="AN1347" i="10"/>
  <c r="AM1347" i="10"/>
  <c r="AN1346" i="10"/>
  <c r="AM1346" i="10"/>
  <c r="AN1345" i="10"/>
  <c r="AM1345" i="10"/>
  <c r="AN1340" i="10"/>
  <c r="AM1340" i="10"/>
  <c r="AN1339" i="10"/>
  <c r="AM1339" i="10"/>
  <c r="AN1337" i="10"/>
  <c r="AM1337" i="10"/>
  <c r="AN1336" i="10"/>
  <c r="AM1336" i="10"/>
  <c r="AN1334" i="10"/>
  <c r="AM1334" i="10"/>
  <c r="AN1333" i="10"/>
  <c r="AM1333" i="10"/>
  <c r="AN1332" i="10"/>
  <c r="AM1332" i="10"/>
  <c r="AN1331" i="10"/>
  <c r="AM1331" i="10"/>
  <c r="AN1330" i="10"/>
  <c r="AM1330" i="10"/>
  <c r="AN1329" i="10"/>
  <c r="AM1329" i="10"/>
  <c r="AN1328" i="10"/>
  <c r="AM1328" i="10"/>
  <c r="AN1326" i="10"/>
  <c r="AM1326" i="10"/>
  <c r="AN1325" i="10"/>
  <c r="AM1325" i="10"/>
  <c r="AN1324" i="10"/>
  <c r="AM1324" i="10"/>
  <c r="AN1323" i="10"/>
  <c r="AM1323" i="10"/>
  <c r="AN1322" i="10"/>
  <c r="AM1322" i="10"/>
  <c r="AN1321" i="10"/>
  <c r="AM1321" i="10"/>
  <c r="AN1319" i="10"/>
  <c r="AM1319" i="10"/>
  <c r="AN1317" i="10"/>
  <c r="AM1317" i="10"/>
  <c r="AN1316" i="10"/>
  <c r="AM1316" i="10"/>
  <c r="AN1315" i="10"/>
  <c r="AM1315" i="10"/>
  <c r="AN1314" i="10"/>
  <c r="AM1314" i="10"/>
  <c r="AN1313" i="10"/>
  <c r="AM1313" i="10"/>
  <c r="AN1312" i="10"/>
  <c r="AM1312" i="10"/>
  <c r="AN1311" i="10"/>
  <c r="AM1311" i="10"/>
  <c r="AN1310" i="10"/>
  <c r="AM1310" i="10"/>
  <c r="AN1309" i="10"/>
  <c r="AM1309" i="10"/>
  <c r="AN1308" i="10"/>
  <c r="AM1308" i="10"/>
  <c r="AN1307" i="10"/>
  <c r="AM1307" i="10"/>
  <c r="AN1305" i="10"/>
  <c r="AM1305" i="10"/>
  <c r="AN1304" i="10"/>
  <c r="AM1304" i="10"/>
  <c r="AN1303" i="10"/>
  <c r="AM1303" i="10"/>
  <c r="AN1302" i="10"/>
  <c r="AM1302" i="10"/>
  <c r="AN1301" i="10"/>
  <c r="AM1301" i="10"/>
  <c r="AN1300" i="10"/>
  <c r="AM1300" i="10"/>
  <c r="AN1299" i="10"/>
  <c r="AM1299" i="10"/>
  <c r="AN1298" i="10"/>
  <c r="AM1298" i="10"/>
  <c r="AN1297" i="10"/>
  <c r="AM1297" i="10"/>
  <c r="AN1296" i="10"/>
  <c r="AM1296" i="10"/>
  <c r="AN1295" i="10"/>
  <c r="AM1295" i="10"/>
  <c r="AN1293" i="10"/>
  <c r="AM1293" i="10"/>
  <c r="AN1292" i="10"/>
  <c r="AM1292" i="10"/>
  <c r="AN1291" i="10"/>
  <c r="AM1291" i="10"/>
  <c r="AN1289" i="10"/>
  <c r="AM1289" i="10"/>
  <c r="AN1287" i="10"/>
  <c r="AM1287" i="10"/>
  <c r="AN1285" i="10"/>
  <c r="AM1285" i="10"/>
  <c r="AN1284" i="10"/>
  <c r="AM1284" i="10"/>
  <c r="AN1282" i="10"/>
  <c r="AM1282" i="10"/>
  <c r="AN1280" i="10"/>
  <c r="AM1280" i="10"/>
  <c r="AN1279" i="10"/>
  <c r="AM1279" i="10"/>
  <c r="AN1278" i="10"/>
  <c r="AM1278" i="10"/>
  <c r="AN1277" i="10"/>
  <c r="AM1277" i="10"/>
  <c r="AN1276" i="10"/>
  <c r="AM1276" i="10"/>
  <c r="AN1275" i="10"/>
  <c r="AM1275" i="10"/>
  <c r="AN1272" i="10"/>
  <c r="AM1272" i="10"/>
  <c r="AN1270" i="10"/>
  <c r="AM1270" i="10"/>
  <c r="AN1269" i="10"/>
  <c r="AM1269" i="10"/>
  <c r="AN1267" i="10"/>
  <c r="AM1267" i="10"/>
  <c r="AN1265" i="10"/>
  <c r="AM1265" i="10"/>
  <c r="AN1263" i="10"/>
  <c r="AM1263" i="10"/>
  <c r="AN1262" i="10"/>
  <c r="AM1262" i="10"/>
  <c r="AN1261" i="10"/>
  <c r="AM1261" i="10"/>
  <c r="AN1258" i="10"/>
  <c r="AM1258" i="10"/>
  <c r="AN1257" i="10"/>
  <c r="AM1257" i="10"/>
  <c r="AN1256" i="10"/>
  <c r="AM1256" i="10"/>
  <c r="AN1255" i="10"/>
  <c r="AM1255" i="10"/>
  <c r="AN1254" i="10"/>
  <c r="AM1254" i="10"/>
  <c r="AN1253" i="10"/>
  <c r="AM1253" i="10"/>
  <c r="AN1252" i="10"/>
  <c r="AM1252" i="10"/>
  <c r="AN1250" i="10"/>
  <c r="AM1250" i="10"/>
  <c r="AN1249" i="10"/>
  <c r="AM1249" i="10"/>
  <c r="AN1248" i="10"/>
  <c r="AM1248" i="10"/>
  <c r="AN1247" i="10"/>
  <c r="AM1247" i="10"/>
  <c r="AN1246" i="10"/>
  <c r="AM1246" i="10"/>
  <c r="AN1245" i="10"/>
  <c r="AM1245" i="10"/>
  <c r="AN1243" i="10"/>
  <c r="AM1243" i="10"/>
  <c r="AN1242" i="10"/>
  <c r="AM1242" i="10"/>
  <c r="AN1241" i="10"/>
  <c r="AM1241" i="10"/>
  <c r="AN1240" i="10"/>
  <c r="AM1240" i="10"/>
  <c r="AN1238" i="10"/>
  <c r="AM1238" i="10"/>
  <c r="AN1237" i="10"/>
  <c r="AM1237" i="10"/>
  <c r="AN1236" i="10"/>
  <c r="AM1236" i="10"/>
  <c r="AN1235" i="10"/>
  <c r="AM1235" i="10"/>
  <c r="AN1233" i="10"/>
  <c r="AM1233" i="10"/>
  <c r="AN1232" i="10"/>
  <c r="AM1232" i="10"/>
  <c r="AN1231" i="10"/>
  <c r="AM1231" i="10"/>
  <c r="AN1230" i="10"/>
  <c r="AM1230" i="10"/>
  <c r="AN1229" i="10"/>
  <c r="AM1229" i="10"/>
  <c r="AN1227" i="10"/>
  <c r="AM1227" i="10"/>
  <c r="AN1226" i="10"/>
  <c r="AM1226" i="10"/>
  <c r="AN1224" i="10"/>
  <c r="AM1224" i="10"/>
  <c r="AN1223" i="10"/>
  <c r="AM1223" i="10"/>
  <c r="AN1220" i="10"/>
  <c r="AM1220" i="10"/>
  <c r="AN1219" i="10"/>
  <c r="AM1219" i="10"/>
  <c r="AN1218" i="10"/>
  <c r="AM1218" i="10"/>
  <c r="AN1217" i="10"/>
  <c r="AM1217" i="10"/>
  <c r="AN1216" i="10"/>
  <c r="AM1216" i="10"/>
  <c r="AN1215" i="10"/>
  <c r="AM1215" i="10"/>
  <c r="AN1214" i="10"/>
  <c r="AM1214" i="10"/>
  <c r="AN1213" i="10"/>
  <c r="AM1213" i="10"/>
  <c r="AN1212" i="10"/>
  <c r="AM1212" i="10"/>
  <c r="AN1211" i="10"/>
  <c r="AM1211" i="10"/>
  <c r="AN1210" i="10"/>
  <c r="AM1210" i="10"/>
  <c r="AN1209" i="10"/>
  <c r="AM1209" i="10"/>
  <c r="AN1208" i="10"/>
  <c r="AM1208" i="10"/>
  <c r="AN1207" i="10"/>
  <c r="AM1207" i="10"/>
  <c r="AN1206" i="10"/>
  <c r="AM1206" i="10"/>
  <c r="AN1204" i="10"/>
  <c r="AM1204" i="10"/>
  <c r="AN1203" i="10"/>
  <c r="AM1203" i="10"/>
  <c r="AN1200" i="10"/>
  <c r="AM1200" i="10"/>
  <c r="AN1199" i="10"/>
  <c r="AM1199" i="10"/>
  <c r="AN1198" i="10"/>
  <c r="AM1198" i="10"/>
  <c r="AN1197" i="10"/>
  <c r="AM1197" i="10"/>
  <c r="AN1195" i="10"/>
  <c r="AM1195" i="10"/>
  <c r="AN1193" i="10"/>
  <c r="AM1193" i="10"/>
  <c r="AN1192" i="10"/>
  <c r="AM1192" i="10"/>
  <c r="AN1191" i="10"/>
  <c r="AM1191" i="10"/>
  <c r="AN1190" i="10"/>
  <c r="AM1190" i="10"/>
  <c r="AN1189" i="10"/>
  <c r="AM1189" i="10"/>
  <c r="AN1188" i="10"/>
  <c r="AM1188" i="10"/>
  <c r="AN1187" i="10"/>
  <c r="AM1187" i="10"/>
  <c r="AN1186" i="10"/>
  <c r="AM1186" i="10"/>
  <c r="AN1185" i="10"/>
  <c r="AM1185" i="10"/>
  <c r="AN1184" i="10"/>
  <c r="AM1184" i="10"/>
  <c r="AN1183" i="10"/>
  <c r="AM1183" i="10"/>
  <c r="AN1182" i="10"/>
  <c r="AM1182" i="10"/>
  <c r="AN1180" i="10"/>
  <c r="AM1180" i="10"/>
  <c r="AN1179" i="10"/>
  <c r="AM1179" i="10"/>
  <c r="AN1178" i="10"/>
  <c r="AM1178" i="10"/>
  <c r="AN1175" i="10"/>
  <c r="AM1175" i="10"/>
  <c r="AN1174" i="10"/>
  <c r="AM1174" i="10"/>
  <c r="AN1173" i="10"/>
  <c r="AM1173" i="10"/>
  <c r="AN1172" i="10"/>
  <c r="AM1172" i="10"/>
  <c r="AN1171" i="10"/>
  <c r="AM1171" i="10"/>
  <c r="AN1170" i="10"/>
  <c r="AM1170" i="10"/>
  <c r="AN1168" i="10"/>
  <c r="AM1168" i="10"/>
  <c r="AN1167" i="10"/>
  <c r="AM1167" i="10"/>
  <c r="AN1166" i="10"/>
  <c r="AM1166" i="10"/>
  <c r="AN1165" i="10"/>
  <c r="AM1165" i="10"/>
  <c r="AN1164" i="10"/>
  <c r="AM1164" i="10"/>
  <c r="AN1163" i="10"/>
  <c r="AM1163" i="10"/>
  <c r="AN1162" i="10"/>
  <c r="AM1162" i="10"/>
  <c r="AN1161" i="10"/>
  <c r="AM1161" i="10"/>
  <c r="AN1160" i="10"/>
  <c r="AM1160" i="10"/>
  <c r="AN1159" i="10"/>
  <c r="AM1159" i="10"/>
  <c r="AN1158" i="10"/>
  <c r="AM1158" i="10"/>
  <c r="AN1157" i="10"/>
  <c r="AM1157" i="10"/>
  <c r="AN1156" i="10"/>
  <c r="AM1156" i="10"/>
  <c r="AN1155" i="10"/>
  <c r="AM1155" i="10"/>
  <c r="AN1154" i="10"/>
  <c r="AM1154" i="10"/>
  <c r="AN1153" i="10"/>
  <c r="AM1153" i="10"/>
  <c r="AN1152" i="10"/>
  <c r="AM1152" i="10"/>
  <c r="AN1150" i="10"/>
  <c r="AM1150" i="10"/>
  <c r="AN1149" i="10"/>
  <c r="AM1149" i="10"/>
  <c r="AN1148" i="10"/>
  <c r="AM1148" i="10"/>
  <c r="AN1147" i="10"/>
  <c r="AM1147" i="10"/>
  <c r="AN1146" i="10"/>
  <c r="AM1146" i="10"/>
  <c r="AN1145" i="10"/>
  <c r="AM1145" i="10"/>
  <c r="AN1144" i="10"/>
  <c r="AM1144" i="10"/>
  <c r="AN1141" i="10"/>
  <c r="AM1141" i="10"/>
  <c r="AN1140" i="10"/>
  <c r="AM1140" i="10"/>
  <c r="AN1139" i="10"/>
  <c r="AM1139" i="10"/>
  <c r="AN1138" i="10"/>
  <c r="AM1138" i="10"/>
  <c r="AN1137" i="10"/>
  <c r="AM1137" i="10"/>
  <c r="AN1135" i="10"/>
  <c r="AM1135" i="10"/>
  <c r="AN1134" i="10"/>
  <c r="AM1134" i="10"/>
  <c r="AN1132" i="10"/>
  <c r="AM1132" i="10"/>
  <c r="AN1131" i="10"/>
  <c r="AM1131" i="10"/>
  <c r="AN1130" i="10"/>
  <c r="AM1130" i="10"/>
  <c r="AN1129" i="10"/>
  <c r="AM1129" i="10"/>
  <c r="AN1128" i="10"/>
  <c r="AM1128" i="10"/>
  <c r="AN1127" i="10"/>
  <c r="AM1127" i="10"/>
  <c r="AN1126" i="10"/>
  <c r="AM1126" i="10"/>
  <c r="AN1125" i="10"/>
  <c r="AM1125" i="10"/>
  <c r="AN1124" i="10"/>
  <c r="AM1124" i="10"/>
  <c r="AN1123" i="10"/>
  <c r="AM1123" i="10"/>
  <c r="AN1122" i="10"/>
  <c r="AM1122" i="10"/>
  <c r="AN1121" i="10"/>
  <c r="AM1121" i="10"/>
  <c r="AN1119" i="10"/>
  <c r="AM1119" i="10"/>
  <c r="AN1118" i="10"/>
  <c r="AM1118" i="10"/>
  <c r="AN1117" i="10"/>
  <c r="AM1117" i="10"/>
  <c r="AN1116" i="10"/>
  <c r="AM1116" i="10"/>
  <c r="AN1115" i="10"/>
  <c r="AM1115" i="10"/>
  <c r="AN1114" i="10"/>
  <c r="AM1114" i="10"/>
  <c r="AN1111" i="10"/>
  <c r="AM1111" i="10"/>
  <c r="AN1109" i="10"/>
  <c r="AM1109" i="10"/>
  <c r="AN1107" i="10"/>
  <c r="AM1107" i="10"/>
  <c r="AN1106" i="10"/>
  <c r="AM1106" i="10"/>
  <c r="AN1105" i="10"/>
  <c r="AM1105" i="10"/>
  <c r="AN1104" i="10"/>
  <c r="AM1104" i="10"/>
  <c r="AN1103" i="10"/>
  <c r="AM1103" i="10"/>
  <c r="AN1102" i="10"/>
  <c r="AM1102" i="10"/>
  <c r="AN1101" i="10"/>
  <c r="AM1101" i="10"/>
  <c r="AN1099" i="10"/>
  <c r="AM1099" i="10"/>
  <c r="AN1098" i="10"/>
  <c r="AM1098" i="10"/>
  <c r="AN1097" i="10"/>
  <c r="AM1097" i="10"/>
  <c r="AN1096" i="10"/>
  <c r="AM1096" i="10"/>
  <c r="AN1095" i="10"/>
  <c r="AM1095" i="10"/>
  <c r="AN1094" i="10"/>
  <c r="AM1094" i="10"/>
  <c r="AN1093" i="10"/>
  <c r="AM1093" i="10"/>
  <c r="AN1092" i="10"/>
  <c r="AM1092" i="10"/>
  <c r="AN1091" i="10"/>
  <c r="AM1091" i="10"/>
  <c r="AN1090" i="10"/>
  <c r="AM1090" i="10"/>
  <c r="AN1089" i="10"/>
  <c r="AM1089" i="10"/>
  <c r="AN1088" i="10"/>
  <c r="AM1088" i="10"/>
  <c r="AN1087" i="10"/>
  <c r="AM1087" i="10"/>
  <c r="AN1086" i="10"/>
  <c r="AM1086" i="10"/>
  <c r="AN1085" i="10"/>
  <c r="AM1085" i="10"/>
  <c r="AN1084" i="10"/>
  <c r="AM1084" i="10"/>
  <c r="AN1083" i="10"/>
  <c r="AM1083" i="10"/>
  <c r="AN1082" i="10"/>
  <c r="AM1082" i="10"/>
  <c r="AN1081" i="10"/>
  <c r="AM1081" i="10"/>
  <c r="AN1080" i="10"/>
  <c r="AM1080" i="10"/>
  <c r="AN1079" i="10"/>
  <c r="AM1079" i="10"/>
  <c r="AN1078" i="10"/>
  <c r="AM1078" i="10"/>
  <c r="AN1076" i="10"/>
  <c r="AM1076" i="10"/>
  <c r="AN1075" i="10"/>
  <c r="AM1075" i="10"/>
  <c r="AN1074" i="10"/>
  <c r="AM1074" i="10"/>
  <c r="AN1073" i="10"/>
  <c r="AM1073" i="10"/>
  <c r="AN1071" i="10"/>
  <c r="AM1071" i="10"/>
  <c r="AN1070" i="10"/>
  <c r="AM1070" i="10"/>
  <c r="AN1069" i="10"/>
  <c r="AM1069" i="10"/>
  <c r="AN1068" i="10"/>
  <c r="AM1068" i="10"/>
  <c r="AN1066" i="10"/>
  <c r="AM1066" i="10"/>
  <c r="AN1063" i="10"/>
  <c r="AM1063" i="10"/>
  <c r="AN1062" i="10"/>
  <c r="AM1062" i="10"/>
  <c r="AN1061" i="10"/>
  <c r="AM1061" i="10"/>
  <c r="AN1059" i="10"/>
  <c r="AM1059" i="10"/>
  <c r="AN1058" i="10"/>
  <c r="AM1058" i="10"/>
  <c r="AN1057" i="10"/>
  <c r="AM1057" i="10"/>
  <c r="AN1056" i="10"/>
  <c r="AM1056" i="10"/>
  <c r="AN1055" i="10"/>
  <c r="AM1055" i="10"/>
  <c r="AN1054" i="10"/>
  <c r="AM1054" i="10"/>
  <c r="AN1053" i="10"/>
  <c r="AM1053" i="10"/>
  <c r="AN1051" i="10"/>
  <c r="AM1051" i="10"/>
  <c r="AN1050" i="10"/>
  <c r="AM1050" i="10"/>
  <c r="AN1049" i="10"/>
  <c r="AM1049" i="10"/>
  <c r="AN1048" i="10"/>
  <c r="AM1048" i="10"/>
  <c r="AN1047" i="10"/>
  <c r="AM1047" i="10"/>
  <c r="AN1046" i="10"/>
  <c r="AM1046" i="10"/>
  <c r="AN1045" i="10"/>
  <c r="AM1045" i="10"/>
  <c r="AN1044" i="10"/>
  <c r="AM1044" i="10"/>
  <c r="AN1041" i="10"/>
  <c r="AM1041" i="10"/>
  <c r="AN1040" i="10"/>
  <c r="AM1040" i="10"/>
  <c r="AN1037" i="10"/>
  <c r="AM1037" i="10"/>
  <c r="AN1036" i="10"/>
  <c r="AM1036" i="10"/>
  <c r="AN1034" i="10"/>
  <c r="AM1034" i="10"/>
  <c r="AN1033" i="10"/>
  <c r="AM1033" i="10"/>
  <c r="AN1032" i="10"/>
  <c r="AM1032" i="10"/>
  <c r="AN1031" i="10"/>
  <c r="AM1031" i="10"/>
  <c r="AN1030" i="10"/>
  <c r="AM1030" i="10"/>
  <c r="AN1029" i="10"/>
  <c r="AM1029" i="10"/>
  <c r="AN1028" i="10"/>
  <c r="AM1028" i="10"/>
  <c r="AN1027" i="10"/>
  <c r="AM1027" i="10"/>
  <c r="AN1026" i="10"/>
  <c r="AM1026" i="10"/>
  <c r="AN1025" i="10"/>
  <c r="AM1025" i="10"/>
  <c r="AN1024" i="10"/>
  <c r="AM1024" i="10"/>
  <c r="AN1023" i="10"/>
  <c r="AM1023" i="10"/>
  <c r="AN1021" i="10"/>
  <c r="AM1021" i="10"/>
  <c r="AN1019" i="10"/>
  <c r="AM1019" i="10"/>
  <c r="AN1018" i="10"/>
  <c r="AM1018" i="10"/>
  <c r="AN1017" i="10"/>
  <c r="AM1017" i="10"/>
  <c r="AN1015" i="10"/>
  <c r="AM1015" i="10"/>
  <c r="AN1014" i="10"/>
  <c r="AM1014" i="10"/>
  <c r="AN1013" i="10"/>
  <c r="AM1013" i="10"/>
  <c r="AN1012" i="10"/>
  <c r="AM1012" i="10"/>
  <c r="AN1011" i="10"/>
  <c r="AM1011" i="10"/>
  <c r="AN1010" i="10"/>
  <c r="AM1010" i="10"/>
  <c r="AN1008" i="10"/>
  <c r="AM1008" i="10"/>
  <c r="AN1007" i="10"/>
  <c r="AM1007" i="10"/>
  <c r="AN1005" i="10"/>
  <c r="AM1005" i="10"/>
  <c r="AN1004" i="10"/>
  <c r="AM1004" i="10"/>
  <c r="AN1003" i="10"/>
  <c r="AM1003" i="10"/>
  <c r="AN1001" i="10"/>
  <c r="AM1001" i="10"/>
  <c r="AN1000" i="10"/>
  <c r="AM1000" i="10"/>
  <c r="AN999" i="10"/>
  <c r="AM999" i="10"/>
  <c r="AN998" i="10"/>
  <c r="AM998" i="10"/>
  <c r="AN997" i="10"/>
  <c r="AM997" i="10"/>
  <c r="AN996" i="10"/>
  <c r="AM996" i="10"/>
  <c r="AN995" i="10"/>
  <c r="AM995" i="10"/>
  <c r="AN994" i="10"/>
  <c r="AM994" i="10"/>
  <c r="AN993" i="10"/>
  <c r="AM993" i="10"/>
  <c r="AN992" i="10"/>
  <c r="AM992" i="10"/>
  <c r="AN990" i="10"/>
  <c r="AM990" i="10"/>
  <c r="AN989" i="10"/>
  <c r="AM989" i="10"/>
  <c r="AN987" i="10"/>
  <c r="AM987" i="10"/>
  <c r="AN986" i="10"/>
  <c r="AM986" i="10"/>
  <c r="AN985" i="10"/>
  <c r="AM985" i="10"/>
  <c r="AN983" i="10"/>
  <c r="AM983" i="10"/>
  <c r="AN982" i="10"/>
  <c r="AM982" i="10"/>
  <c r="AN981" i="10"/>
  <c r="AM981" i="10"/>
  <c r="AN979" i="10"/>
  <c r="AM979" i="10"/>
  <c r="AN978" i="10"/>
  <c r="AM978" i="10"/>
  <c r="AN977" i="10"/>
  <c r="AM977" i="10"/>
  <c r="AN976" i="10"/>
  <c r="AM976" i="10"/>
  <c r="AN975" i="10"/>
  <c r="AM975" i="10"/>
  <c r="AN973" i="10"/>
  <c r="AM973" i="10"/>
  <c r="AN972" i="10"/>
  <c r="AM972" i="10"/>
  <c r="AN970" i="10"/>
  <c r="AM970" i="10"/>
  <c r="AN969" i="10"/>
  <c r="AM969" i="10"/>
  <c r="AN968" i="10"/>
  <c r="AM968" i="10"/>
  <c r="AN967" i="10"/>
  <c r="AM967" i="10"/>
  <c r="AN966" i="10"/>
  <c r="AM966" i="10"/>
  <c r="AN965" i="10"/>
  <c r="AM965" i="10"/>
  <c r="AN964" i="10"/>
  <c r="AM964" i="10"/>
  <c r="AN963" i="10"/>
  <c r="AM963" i="10"/>
  <c r="AN962" i="10"/>
  <c r="AM962" i="10"/>
  <c r="AN960" i="10"/>
  <c r="AM960" i="10"/>
  <c r="AN959" i="10"/>
  <c r="AM959" i="10"/>
  <c r="AN958" i="10"/>
  <c r="AM958" i="10"/>
  <c r="AN957" i="10"/>
  <c r="AM957" i="10"/>
  <c r="AN955" i="10"/>
  <c r="AM955" i="10"/>
  <c r="AN954" i="10"/>
  <c r="AM954" i="10"/>
  <c r="AN953" i="10"/>
  <c r="AM953" i="10"/>
  <c r="AN952" i="10"/>
  <c r="AM952" i="10"/>
  <c r="AN951" i="10"/>
  <c r="AM951" i="10"/>
  <c r="AN950" i="10"/>
  <c r="AM950" i="10"/>
  <c r="AN949" i="10"/>
  <c r="AM949" i="10"/>
  <c r="AN947" i="10"/>
  <c r="AM947" i="10"/>
  <c r="AN946" i="10"/>
  <c r="AM946" i="10"/>
  <c r="AN945" i="10"/>
  <c r="AM945" i="10"/>
  <c r="AN944" i="10"/>
  <c r="AM944" i="10"/>
  <c r="AN943" i="10"/>
  <c r="AM943" i="10"/>
  <c r="AN942" i="10"/>
  <c r="AM942" i="10"/>
  <c r="AN941" i="10"/>
  <c r="AM941" i="10"/>
  <c r="AN940" i="10"/>
  <c r="AM940" i="10"/>
  <c r="AN939" i="10"/>
  <c r="AM939" i="10"/>
  <c r="AN938" i="10"/>
  <c r="AM938" i="10"/>
  <c r="AN937" i="10"/>
  <c r="AM937" i="10"/>
  <c r="AN936" i="10"/>
  <c r="AM936" i="10"/>
  <c r="AN935" i="10"/>
  <c r="AM935" i="10"/>
  <c r="AN934" i="10"/>
  <c r="AM934" i="10"/>
  <c r="AN932" i="10"/>
  <c r="AM932" i="10"/>
  <c r="AN930" i="10"/>
  <c r="AM930" i="10"/>
  <c r="AN929" i="10"/>
  <c r="AM929" i="10"/>
  <c r="AN928" i="10"/>
  <c r="AM928" i="10"/>
  <c r="AN927" i="10"/>
  <c r="AM927" i="10"/>
  <c r="AN926" i="10"/>
  <c r="AM926" i="10"/>
  <c r="AN925" i="10"/>
  <c r="AM925" i="10"/>
  <c r="AN924" i="10"/>
  <c r="AM924" i="10"/>
  <c r="AN922" i="10"/>
  <c r="AM922" i="10"/>
  <c r="AN921" i="10"/>
  <c r="AM921" i="10"/>
  <c r="AN920" i="10"/>
  <c r="AM920" i="10"/>
  <c r="AN919" i="10"/>
  <c r="AM919" i="10"/>
  <c r="AN918" i="10"/>
  <c r="AM918" i="10"/>
  <c r="AN917" i="10"/>
  <c r="AM917" i="10"/>
  <c r="AN916" i="10"/>
  <c r="AM916" i="10"/>
  <c r="AN914" i="10"/>
  <c r="AM914" i="10"/>
  <c r="AN913" i="10"/>
  <c r="AM913" i="10"/>
  <c r="AN912" i="10"/>
  <c r="AM912" i="10"/>
  <c r="AN911" i="10"/>
  <c r="AM911" i="10"/>
  <c r="AN910" i="10"/>
  <c r="AM910" i="10"/>
  <c r="AN909" i="10"/>
  <c r="AM909" i="10"/>
  <c r="AN907" i="10"/>
  <c r="AM907" i="10"/>
  <c r="AN904" i="10"/>
  <c r="AM904" i="10"/>
  <c r="AN903" i="10"/>
  <c r="AM903" i="10"/>
  <c r="AN902" i="10"/>
  <c r="AM902" i="10"/>
  <c r="AN901" i="10"/>
  <c r="AM901" i="10"/>
  <c r="AN900" i="10"/>
  <c r="AM900" i="10"/>
  <c r="AN899" i="10"/>
  <c r="AM899" i="10"/>
  <c r="AN898" i="10"/>
  <c r="AM898" i="10"/>
  <c r="AN896" i="10"/>
  <c r="AM896" i="10"/>
  <c r="AN895" i="10"/>
  <c r="AM895" i="10"/>
  <c r="AN894" i="10"/>
  <c r="AM894" i="10"/>
  <c r="AN892" i="10"/>
  <c r="AM892" i="10"/>
  <c r="AN890" i="10"/>
  <c r="AM890" i="10"/>
  <c r="AN888" i="10"/>
  <c r="AM888" i="10"/>
  <c r="AN887" i="10"/>
  <c r="AM887" i="10"/>
  <c r="AN885" i="10"/>
  <c r="AM885" i="10"/>
  <c r="AN884" i="10"/>
  <c r="AM884" i="10"/>
  <c r="AN881" i="10"/>
  <c r="AM881" i="10"/>
  <c r="AN880" i="10"/>
  <c r="AM880" i="10"/>
  <c r="AN879" i="10"/>
  <c r="AM879" i="10"/>
  <c r="AN878" i="10"/>
  <c r="AM878" i="10"/>
  <c r="AN877" i="10"/>
  <c r="AM877" i="10"/>
  <c r="AN876" i="10"/>
  <c r="AM876" i="10"/>
  <c r="AN875" i="10"/>
  <c r="AM875" i="10"/>
  <c r="AN874" i="10"/>
  <c r="AM874" i="10"/>
  <c r="AN872" i="10"/>
  <c r="AM872" i="10"/>
  <c r="AN871" i="10"/>
  <c r="AM871" i="10"/>
  <c r="AN870" i="10"/>
  <c r="AM870" i="10"/>
  <c r="AN869" i="10"/>
  <c r="AM869" i="10"/>
  <c r="AN868" i="10"/>
  <c r="AM868" i="10"/>
  <c r="AN867" i="10"/>
  <c r="AM867" i="10"/>
  <c r="AN866" i="10"/>
  <c r="AM866" i="10"/>
  <c r="AN865" i="10"/>
  <c r="AM865" i="10"/>
  <c r="AN864" i="10"/>
  <c r="AM864" i="10"/>
  <c r="AN863" i="10"/>
  <c r="AM863" i="10"/>
  <c r="AN862" i="10"/>
  <c r="AM862" i="10"/>
  <c r="AN861" i="10"/>
  <c r="AM861" i="10"/>
  <c r="AN859" i="10"/>
  <c r="AM859" i="10"/>
  <c r="AN858" i="10"/>
  <c r="AM858" i="10"/>
  <c r="AN855" i="10"/>
  <c r="AM855" i="10"/>
  <c r="AN854" i="10"/>
  <c r="AM854" i="10"/>
  <c r="AN852" i="10"/>
  <c r="AM852" i="10"/>
  <c r="AN851" i="10"/>
  <c r="AM851" i="10"/>
  <c r="AN850" i="10"/>
  <c r="AM850" i="10"/>
  <c r="AN849" i="10"/>
  <c r="AM849" i="10"/>
  <c r="AN848" i="10"/>
  <c r="AM848" i="10"/>
  <c r="AN847" i="10"/>
  <c r="AM847" i="10"/>
  <c r="AN846" i="10"/>
  <c r="AM846" i="10"/>
  <c r="AN845" i="10"/>
  <c r="AM845" i="10"/>
  <c r="AN844" i="10"/>
  <c r="AM844" i="10"/>
  <c r="AN843" i="10"/>
  <c r="AM843" i="10"/>
  <c r="AN841" i="10"/>
  <c r="AM841" i="10"/>
  <c r="AN840" i="10"/>
  <c r="AM840" i="10"/>
  <c r="AN839" i="10"/>
  <c r="AM839" i="10"/>
  <c r="AN837" i="10"/>
  <c r="AM837" i="10"/>
  <c r="AN835" i="10"/>
  <c r="AM835" i="10"/>
  <c r="AN834" i="10"/>
  <c r="AM834" i="10"/>
  <c r="AN833" i="10"/>
  <c r="AM833" i="10"/>
  <c r="AN830" i="10"/>
  <c r="AM830" i="10"/>
  <c r="AN829" i="10"/>
  <c r="AM829" i="10"/>
  <c r="AN828" i="10"/>
  <c r="AM828" i="10"/>
  <c r="AN827" i="10"/>
  <c r="AM827" i="10"/>
  <c r="AN826" i="10"/>
  <c r="AM826" i="10"/>
  <c r="AN825" i="10"/>
  <c r="AM825" i="10"/>
  <c r="AN824" i="10"/>
  <c r="AM824" i="10"/>
  <c r="AN823" i="10"/>
  <c r="AM823" i="10"/>
  <c r="AN822" i="10"/>
  <c r="AM822" i="10"/>
  <c r="AN819" i="10"/>
  <c r="AM819" i="10"/>
  <c r="AN818" i="10"/>
  <c r="AM818" i="10"/>
  <c r="AN817" i="10"/>
  <c r="AM817" i="10"/>
  <c r="AN816" i="10"/>
  <c r="AM816" i="10"/>
  <c r="AN815" i="10"/>
  <c r="AM815" i="10"/>
  <c r="AN814" i="10"/>
  <c r="AM814" i="10"/>
  <c r="AN812" i="10"/>
  <c r="AM812" i="10"/>
  <c r="AN811" i="10"/>
  <c r="AM811" i="10"/>
  <c r="AN810" i="10"/>
  <c r="AM810" i="10"/>
  <c r="AN808" i="10"/>
  <c r="AM808" i="10"/>
  <c r="AN807" i="10"/>
  <c r="AM807" i="10"/>
  <c r="AN806" i="10"/>
  <c r="AM806" i="10"/>
  <c r="AN805" i="10"/>
  <c r="AM805" i="10"/>
  <c r="AN802" i="10"/>
  <c r="AM802" i="10"/>
  <c r="AN801" i="10"/>
  <c r="AM801" i="10"/>
  <c r="AN800" i="10"/>
  <c r="AM800" i="10"/>
  <c r="AN799" i="10"/>
  <c r="AM799" i="10"/>
  <c r="AN798" i="10"/>
  <c r="AM798" i="10"/>
  <c r="AN797" i="10"/>
  <c r="AM797" i="10"/>
  <c r="AN795" i="10"/>
  <c r="AM795" i="10"/>
  <c r="AN793" i="10"/>
  <c r="AM793" i="10"/>
  <c r="AN792" i="10"/>
  <c r="AM792" i="10"/>
  <c r="AN791" i="10"/>
  <c r="AM791" i="10"/>
  <c r="AN790" i="10"/>
  <c r="AM790" i="10"/>
  <c r="AN789" i="10"/>
  <c r="AM789" i="10"/>
  <c r="AN788" i="10"/>
  <c r="AM788" i="10"/>
  <c r="AN787" i="10"/>
  <c r="AM787" i="10"/>
  <c r="AN786" i="10"/>
  <c r="AM786" i="10"/>
  <c r="AN785" i="10"/>
  <c r="AM785" i="10"/>
  <c r="AN784" i="10"/>
  <c r="AM784" i="10"/>
  <c r="AN783" i="10"/>
  <c r="AM783" i="10"/>
  <c r="AN782" i="10"/>
  <c r="AM782" i="10"/>
  <c r="AN780" i="10"/>
  <c r="AM780" i="10"/>
  <c r="AN778" i="10"/>
  <c r="AM778" i="10"/>
  <c r="AN777" i="10"/>
  <c r="AM777" i="10"/>
  <c r="AN775" i="10"/>
  <c r="AM775" i="10"/>
  <c r="AN774" i="10"/>
  <c r="AM774" i="10"/>
  <c r="AN773" i="10"/>
  <c r="AM773" i="10"/>
  <c r="AN772" i="10"/>
  <c r="AM772" i="10"/>
  <c r="AN771" i="10"/>
  <c r="AM771" i="10"/>
  <c r="AN770" i="10"/>
  <c r="AM770" i="10"/>
  <c r="AN769" i="10"/>
  <c r="AM769" i="10"/>
  <c r="AN768" i="10"/>
  <c r="AM768" i="10"/>
  <c r="AN767" i="10"/>
  <c r="AM767" i="10"/>
  <c r="AN766" i="10"/>
  <c r="AM766" i="10"/>
  <c r="AN765" i="10"/>
  <c r="AM765" i="10"/>
  <c r="AN764" i="10"/>
  <c r="AM764" i="10"/>
  <c r="AN763" i="10"/>
  <c r="AM763" i="10"/>
  <c r="AN762" i="10"/>
  <c r="AM762" i="10"/>
  <c r="AN761" i="10"/>
  <c r="AM761" i="10"/>
  <c r="AN760" i="10"/>
  <c r="AM760" i="10"/>
  <c r="AN759" i="10"/>
  <c r="AM759" i="10"/>
  <c r="AN758" i="10"/>
  <c r="AM758" i="10"/>
  <c r="AN757" i="10"/>
  <c r="AM757" i="10"/>
  <c r="AN756" i="10"/>
  <c r="AM756" i="10"/>
  <c r="AN755" i="10"/>
  <c r="AM755" i="10"/>
  <c r="AN754" i="10"/>
  <c r="AM754" i="10"/>
  <c r="AN753" i="10"/>
  <c r="AM753" i="10"/>
  <c r="AN752" i="10"/>
  <c r="AM752" i="10"/>
  <c r="AN751" i="10"/>
  <c r="AM751" i="10"/>
  <c r="AN750" i="10"/>
  <c r="AM750" i="10"/>
  <c r="AN748" i="10"/>
  <c r="AM748" i="10"/>
  <c r="AN746" i="10"/>
  <c r="AM746" i="10"/>
  <c r="AN745" i="10"/>
  <c r="AM745" i="10"/>
  <c r="AN744" i="10"/>
  <c r="AM744" i="10"/>
  <c r="AN743" i="10"/>
  <c r="AM743" i="10"/>
  <c r="AN742" i="10"/>
  <c r="AM742" i="10"/>
  <c r="AN741" i="10"/>
  <c r="AM741" i="10"/>
  <c r="AN740" i="10"/>
  <c r="AM740" i="10"/>
  <c r="AN739" i="10"/>
  <c r="AM739" i="10"/>
  <c r="AN738" i="10"/>
  <c r="AM738" i="10"/>
  <c r="AN736" i="10"/>
  <c r="AM736" i="10"/>
  <c r="AN734" i="10"/>
  <c r="AM734" i="10"/>
  <c r="AN733" i="10"/>
  <c r="AM733" i="10"/>
  <c r="AN731" i="10"/>
  <c r="AM731" i="10"/>
  <c r="AN730" i="10"/>
  <c r="AM730" i="10"/>
  <c r="AN729" i="10"/>
  <c r="AM729" i="10"/>
  <c r="AN728" i="10"/>
  <c r="AM728" i="10"/>
  <c r="AN727" i="10"/>
  <c r="AM727" i="10"/>
  <c r="AN726" i="10"/>
  <c r="AM726" i="10"/>
  <c r="AN724" i="10"/>
  <c r="AM724" i="10"/>
  <c r="AN723" i="10"/>
  <c r="AM723" i="10"/>
  <c r="AN722" i="10"/>
  <c r="AM722" i="10"/>
  <c r="AN720" i="10"/>
  <c r="AM720" i="10"/>
  <c r="AN719" i="10"/>
  <c r="AM719" i="10"/>
  <c r="AN718" i="10"/>
  <c r="AM718" i="10"/>
  <c r="AN717" i="10"/>
  <c r="AM717" i="10"/>
  <c r="AN716" i="10"/>
  <c r="AM716" i="10"/>
  <c r="AN715" i="10"/>
  <c r="AM715" i="10"/>
  <c r="AN714" i="10"/>
  <c r="AM714" i="10"/>
  <c r="AN713" i="10"/>
  <c r="AM713" i="10"/>
  <c r="AN709" i="10"/>
  <c r="AM709" i="10"/>
  <c r="AN708" i="10"/>
  <c r="AM708" i="10"/>
  <c r="AN707" i="10"/>
  <c r="AM707" i="10"/>
  <c r="AN706" i="10"/>
  <c r="AM706" i="10"/>
  <c r="AN705" i="10"/>
  <c r="AM705" i="10"/>
  <c r="AN704" i="10"/>
  <c r="AM704" i="10"/>
  <c r="AN702" i="10"/>
  <c r="AM702" i="10"/>
  <c r="AN701" i="10"/>
  <c r="AM701" i="10"/>
  <c r="AN700" i="10"/>
  <c r="AM700" i="10"/>
  <c r="AN699" i="10"/>
  <c r="AM699" i="10"/>
  <c r="AN698" i="10"/>
  <c r="AM698" i="10"/>
  <c r="AN697" i="10"/>
  <c r="AM697" i="10"/>
  <c r="AN696" i="10"/>
  <c r="AM696" i="10"/>
  <c r="AN695" i="10"/>
  <c r="AM695" i="10"/>
  <c r="AN694" i="10"/>
  <c r="AM694" i="10"/>
  <c r="AN693" i="10"/>
  <c r="AM693" i="10"/>
  <c r="AN691" i="10"/>
  <c r="AM691" i="10"/>
  <c r="AN690" i="10"/>
  <c r="AM690" i="10"/>
  <c r="AN689" i="10"/>
  <c r="AM689" i="10"/>
  <c r="AN688" i="10"/>
  <c r="AM688" i="10"/>
  <c r="AN685" i="10"/>
  <c r="AM685" i="10"/>
  <c r="AN684" i="10"/>
  <c r="AM684" i="10"/>
  <c r="AN683" i="10"/>
  <c r="AM683" i="10"/>
  <c r="AN682" i="10"/>
  <c r="AM682" i="10"/>
  <c r="AN681" i="10"/>
  <c r="AM681" i="10"/>
  <c r="AN679" i="10"/>
  <c r="AM679" i="10"/>
  <c r="AN678" i="10"/>
  <c r="AM678" i="10"/>
  <c r="AN677" i="10"/>
  <c r="AM677" i="10"/>
  <c r="AN675" i="10"/>
  <c r="AM675" i="10"/>
  <c r="AN674" i="10"/>
  <c r="AM674" i="10"/>
  <c r="AN673" i="10"/>
  <c r="AM673" i="10"/>
  <c r="AN671" i="10"/>
  <c r="AM671" i="10"/>
  <c r="AN670" i="10"/>
  <c r="AM670" i="10"/>
  <c r="AN668" i="10"/>
  <c r="AM668" i="10"/>
  <c r="AN666" i="10"/>
  <c r="AM666" i="10"/>
  <c r="AN665" i="10"/>
  <c r="AM665" i="10"/>
  <c r="AN663" i="10"/>
  <c r="AM663" i="10"/>
  <c r="AN660" i="10"/>
  <c r="AM660" i="10"/>
  <c r="AN659" i="10"/>
  <c r="AM659" i="10"/>
  <c r="AN658" i="10"/>
  <c r="AM658" i="10"/>
  <c r="AN657" i="10"/>
  <c r="AM657" i="10"/>
  <c r="AN656" i="10"/>
  <c r="AM656" i="10"/>
  <c r="AN654" i="10"/>
  <c r="AM654" i="10"/>
  <c r="AN653" i="10"/>
  <c r="AM653" i="10"/>
  <c r="AN652" i="10"/>
  <c r="AM652" i="10"/>
  <c r="AN651" i="10"/>
  <c r="AM651" i="10"/>
  <c r="AN650" i="10"/>
  <c r="AM650" i="10"/>
  <c r="AN648" i="10"/>
  <c r="AM648" i="10"/>
  <c r="AN647" i="10"/>
  <c r="AM647" i="10"/>
  <c r="AN646" i="10"/>
  <c r="AM646" i="10"/>
  <c r="AN645" i="10"/>
  <c r="AM645" i="10"/>
  <c r="AN643" i="10"/>
  <c r="AM643" i="10"/>
  <c r="AN642" i="10"/>
  <c r="AM642" i="10"/>
  <c r="AN641" i="10"/>
  <c r="AM641" i="10"/>
  <c r="AN640" i="10"/>
  <c r="AM640" i="10"/>
  <c r="AN639" i="10"/>
  <c r="AM639" i="10"/>
  <c r="AN638" i="10"/>
  <c r="AM638" i="10"/>
  <c r="AN635" i="10"/>
  <c r="AM635" i="10"/>
  <c r="AN634" i="10"/>
  <c r="AM634" i="10"/>
  <c r="AN633" i="10"/>
  <c r="AM633" i="10"/>
  <c r="AN632" i="10"/>
  <c r="AM632" i="10"/>
  <c r="AN631" i="10"/>
  <c r="AM631" i="10"/>
  <c r="AN630" i="10"/>
  <c r="AM630" i="10"/>
  <c r="AN629" i="10"/>
  <c r="AM629" i="10"/>
  <c r="AN628" i="10"/>
  <c r="AM628" i="10"/>
  <c r="AN627" i="10"/>
  <c r="AM627" i="10"/>
  <c r="AN626" i="10"/>
  <c r="AM626" i="10"/>
  <c r="AN624" i="10"/>
  <c r="AM624" i="10"/>
  <c r="AN622" i="10"/>
  <c r="AM622" i="10"/>
  <c r="AN621" i="10"/>
  <c r="AM621" i="10"/>
  <c r="AN620" i="10"/>
  <c r="AM620" i="10"/>
  <c r="AN618" i="10"/>
  <c r="AM618" i="10"/>
  <c r="AN617" i="10"/>
  <c r="AM617" i="10"/>
  <c r="AN616" i="10"/>
  <c r="AM616" i="10"/>
  <c r="AN614" i="10"/>
  <c r="AM614" i="10"/>
  <c r="AN613" i="10"/>
  <c r="AM613" i="10"/>
  <c r="AN612" i="10"/>
  <c r="AM612" i="10"/>
  <c r="AN611" i="10"/>
  <c r="AM611" i="10"/>
  <c r="AN610" i="10"/>
  <c r="AM610" i="10"/>
  <c r="AN607" i="10"/>
  <c r="AM607" i="10"/>
  <c r="AN606" i="10"/>
  <c r="AM606" i="10"/>
  <c r="AN605" i="10"/>
  <c r="AM605" i="10"/>
  <c r="AN604" i="10"/>
  <c r="AM604" i="10"/>
  <c r="AN603" i="10"/>
  <c r="AM603" i="10"/>
  <c r="AN602" i="10"/>
  <c r="AM602" i="10"/>
  <c r="AN601" i="10"/>
  <c r="AM601" i="10"/>
  <c r="AN600" i="10"/>
  <c r="AM600" i="10"/>
  <c r="AN597" i="10"/>
  <c r="AM597" i="10"/>
  <c r="AN596" i="10"/>
  <c r="AM596" i="10"/>
  <c r="AN594" i="10"/>
  <c r="AM594" i="10"/>
  <c r="AN593" i="10"/>
  <c r="AM593" i="10"/>
  <c r="AN592" i="10"/>
  <c r="AM592" i="10"/>
  <c r="AN591" i="10"/>
  <c r="AM591" i="10"/>
  <c r="AN590" i="10"/>
  <c r="AM590" i="10"/>
  <c r="AN588" i="10"/>
  <c r="AM588" i="10"/>
  <c r="AN586" i="10"/>
  <c r="AM586" i="10"/>
  <c r="AN585" i="10"/>
  <c r="AM585" i="10"/>
  <c r="AN584" i="10"/>
  <c r="AM584" i="10"/>
  <c r="AN582" i="10"/>
  <c r="AM582" i="10"/>
  <c r="AN581" i="10"/>
  <c r="AM581" i="10"/>
  <c r="AN580" i="10"/>
  <c r="AM580" i="10"/>
  <c r="AN579" i="10"/>
  <c r="AM579" i="10"/>
  <c r="AN577" i="10"/>
  <c r="AM577" i="10"/>
  <c r="AN575" i="10"/>
  <c r="AM575" i="10"/>
  <c r="AN574" i="10"/>
  <c r="AM574" i="10"/>
  <c r="AN573" i="10"/>
  <c r="AM573" i="10"/>
  <c r="AN572" i="10"/>
  <c r="AM572" i="10"/>
  <c r="AN571" i="10"/>
  <c r="AM571" i="10"/>
  <c r="AN570" i="10"/>
  <c r="AM570" i="10"/>
  <c r="AN569" i="10"/>
  <c r="AM569" i="10"/>
  <c r="AN567" i="10"/>
  <c r="AM567" i="10"/>
  <c r="AN566" i="10"/>
  <c r="AM566" i="10"/>
  <c r="AN565" i="10"/>
  <c r="AM565" i="10"/>
  <c r="AN564" i="10"/>
  <c r="AM564" i="10"/>
  <c r="AN563" i="10"/>
  <c r="AM563" i="10"/>
  <c r="AN562" i="10"/>
  <c r="AM562" i="10"/>
  <c r="AN561" i="10"/>
  <c r="AM561" i="10"/>
  <c r="AN560" i="10"/>
  <c r="AM560" i="10"/>
  <c r="AN559" i="10"/>
  <c r="AM559" i="10"/>
  <c r="AN557" i="10"/>
  <c r="AM557" i="10"/>
  <c r="AN556" i="10"/>
  <c r="AM556" i="10"/>
  <c r="AN554" i="10"/>
  <c r="AM554" i="10"/>
  <c r="AN552" i="10"/>
  <c r="AM552" i="10"/>
  <c r="AN551" i="10"/>
  <c r="AM551" i="10"/>
  <c r="AN550" i="10"/>
  <c r="AM550" i="10"/>
  <c r="AN549" i="10"/>
  <c r="AM549" i="10"/>
  <c r="AN548" i="10"/>
  <c r="AM548" i="10"/>
  <c r="AN546" i="10"/>
  <c r="AM546" i="10"/>
  <c r="AN545" i="10"/>
  <c r="AM545" i="10"/>
  <c r="AN544" i="10"/>
  <c r="AM544" i="10"/>
  <c r="AN543" i="10"/>
  <c r="AM543" i="10"/>
  <c r="AN542" i="10"/>
  <c r="AM542" i="10"/>
  <c r="AN541" i="10"/>
  <c r="AM541" i="10"/>
  <c r="AN540" i="10"/>
  <c r="AM540" i="10"/>
  <c r="AN539" i="10"/>
  <c r="AM539" i="10"/>
  <c r="AN538" i="10"/>
  <c r="AM538" i="10"/>
  <c r="AN537" i="10"/>
  <c r="AM537" i="10"/>
  <c r="AN536" i="10"/>
  <c r="AM536" i="10"/>
  <c r="AN534" i="10"/>
  <c r="AM534" i="10"/>
  <c r="AN533" i="10"/>
  <c r="AM533" i="10"/>
  <c r="AN532" i="10"/>
  <c r="AM532" i="10"/>
  <c r="AN530" i="10"/>
  <c r="AM530" i="10"/>
  <c r="AN528" i="10"/>
  <c r="AM528" i="10"/>
  <c r="AN527" i="10"/>
  <c r="AM527" i="10"/>
  <c r="AN525" i="10"/>
  <c r="AM525" i="10"/>
  <c r="AN524" i="10"/>
  <c r="AM524" i="10"/>
  <c r="AN523" i="10"/>
  <c r="AM523" i="10"/>
  <c r="AN521" i="10"/>
  <c r="AM521" i="10"/>
  <c r="AN520" i="10"/>
  <c r="AM520" i="10"/>
  <c r="AN519" i="10"/>
  <c r="AM519" i="10"/>
  <c r="AN517" i="10"/>
  <c r="AM517" i="10"/>
  <c r="AN516" i="10"/>
  <c r="AM516" i="10"/>
  <c r="AN515" i="10"/>
  <c r="AM515" i="10"/>
  <c r="AN514" i="10"/>
  <c r="AM514" i="10"/>
  <c r="AN512" i="10"/>
  <c r="AM512" i="10"/>
  <c r="AN511" i="10"/>
  <c r="AM511" i="10"/>
  <c r="AN510" i="10"/>
  <c r="AM510" i="10"/>
  <c r="AN509" i="10"/>
  <c r="AM509" i="10"/>
  <c r="AN508" i="10"/>
  <c r="AM508" i="10"/>
  <c r="AN507" i="10"/>
  <c r="AM507" i="10"/>
  <c r="AN506" i="10"/>
  <c r="AM506" i="10"/>
  <c r="AN504" i="10"/>
  <c r="AM504" i="10"/>
  <c r="AN503" i="10"/>
  <c r="AM503" i="10"/>
  <c r="AN502" i="10"/>
  <c r="AM502" i="10"/>
  <c r="AN500" i="10"/>
  <c r="AM500" i="10"/>
  <c r="AN499" i="10"/>
  <c r="AM499" i="10"/>
  <c r="AN498" i="10"/>
  <c r="AM498" i="10"/>
  <c r="AN497" i="10"/>
  <c r="AM497" i="10"/>
  <c r="AN496" i="10"/>
  <c r="AM496" i="10"/>
  <c r="AN495" i="10"/>
  <c r="AM495" i="10"/>
  <c r="AN494" i="10"/>
  <c r="AM494" i="10"/>
  <c r="AN493" i="10"/>
  <c r="AM493" i="10"/>
  <c r="AN492" i="10"/>
  <c r="AM492" i="10"/>
  <c r="AN491" i="10"/>
  <c r="AM491" i="10"/>
  <c r="AN490" i="10"/>
  <c r="AM490" i="10"/>
  <c r="AN489" i="10"/>
  <c r="AM489" i="10"/>
  <c r="AN488" i="10"/>
  <c r="AM488" i="10"/>
  <c r="AN487" i="10"/>
  <c r="AM487" i="10"/>
  <c r="AN486" i="10"/>
  <c r="AM486" i="10"/>
  <c r="AN485" i="10"/>
  <c r="AM485" i="10"/>
  <c r="AN484" i="10"/>
  <c r="AM484" i="10"/>
  <c r="AN483" i="10"/>
  <c r="AM483" i="10"/>
  <c r="AN481" i="10"/>
  <c r="AM481" i="10"/>
  <c r="AN480" i="10"/>
  <c r="AM480" i="10"/>
  <c r="AN478" i="10"/>
  <c r="AM478" i="10"/>
  <c r="AN476" i="10"/>
  <c r="AM476" i="10"/>
  <c r="AN475" i="10"/>
  <c r="AM475" i="10"/>
  <c r="AN474" i="10"/>
  <c r="AM474" i="10"/>
  <c r="AN473" i="10"/>
  <c r="AM473" i="10"/>
  <c r="AN471" i="10"/>
  <c r="AM471" i="10"/>
  <c r="AN470" i="10"/>
  <c r="AM470" i="10"/>
  <c r="AN469" i="10"/>
  <c r="AM469" i="10"/>
  <c r="AN468" i="10"/>
  <c r="AM468" i="10"/>
  <c r="AN467" i="10"/>
  <c r="AM467" i="10"/>
  <c r="AN463" i="10"/>
  <c r="AM463" i="10"/>
  <c r="AN462" i="10"/>
  <c r="AM462" i="10"/>
  <c r="AN459" i="10"/>
  <c r="AM459" i="10"/>
  <c r="AN458" i="10"/>
  <c r="AM458" i="10"/>
  <c r="AN457" i="10"/>
  <c r="AM457" i="10"/>
  <c r="AN456" i="10"/>
  <c r="AM456" i="10"/>
  <c r="AN455" i="10"/>
  <c r="AM455" i="10"/>
  <c r="AN453" i="10"/>
  <c r="AM453" i="10"/>
  <c r="AN452" i="10"/>
  <c r="AM452" i="10"/>
  <c r="AN451" i="10"/>
  <c r="AM451" i="10"/>
  <c r="AN449" i="10"/>
  <c r="AM449" i="10"/>
  <c r="AN448" i="10"/>
  <c r="AM448" i="10"/>
  <c r="AN447" i="10"/>
  <c r="AM447" i="10"/>
  <c r="AN446" i="10"/>
  <c r="AM446" i="10"/>
  <c r="AN445" i="10"/>
  <c r="AM445" i="10"/>
  <c r="AN444" i="10"/>
  <c r="AM444" i="10"/>
  <c r="AN442" i="10"/>
  <c r="AM442" i="10"/>
  <c r="AN440" i="10"/>
  <c r="AM440" i="10"/>
  <c r="AN436" i="10"/>
  <c r="AM436" i="10"/>
  <c r="AN435" i="10"/>
  <c r="AM435" i="10"/>
  <c r="AN434" i="10"/>
  <c r="AM434" i="10"/>
  <c r="AN433" i="10"/>
  <c r="AM433" i="10"/>
  <c r="AN432" i="10"/>
  <c r="AM432" i="10"/>
  <c r="AN431" i="10"/>
  <c r="AM431" i="10"/>
  <c r="AN430" i="10"/>
  <c r="AM430" i="10"/>
  <c r="AN429" i="10"/>
  <c r="AM429" i="10"/>
  <c r="AN428" i="10"/>
  <c r="AM428" i="10"/>
  <c r="AN427" i="10"/>
  <c r="AM427" i="10"/>
  <c r="AN426" i="10"/>
  <c r="AM426" i="10"/>
  <c r="AN425" i="10"/>
  <c r="AM425" i="10"/>
  <c r="AN421" i="10"/>
  <c r="AM421" i="10"/>
  <c r="AN420" i="10"/>
  <c r="AM420" i="10"/>
  <c r="AN419" i="10"/>
  <c r="AM419" i="10"/>
  <c r="AN417" i="10"/>
  <c r="AM417" i="10"/>
  <c r="AN416" i="10"/>
  <c r="AM416" i="10"/>
  <c r="AN415" i="10"/>
  <c r="AM415" i="10"/>
  <c r="AN414" i="10"/>
  <c r="AM414" i="10"/>
  <c r="AN413" i="10"/>
  <c r="AM413" i="10"/>
  <c r="AN412" i="10"/>
  <c r="AM412" i="10"/>
  <c r="AN411" i="10"/>
  <c r="AM411" i="10"/>
  <c r="AN410" i="10"/>
  <c r="AM410" i="10"/>
  <c r="AN408" i="10"/>
  <c r="AM408" i="10"/>
  <c r="AN407" i="10"/>
  <c r="AM407" i="10"/>
  <c r="AN405" i="10"/>
  <c r="AM405" i="10"/>
  <c r="AN403" i="10"/>
  <c r="AM403" i="10"/>
  <c r="AN402" i="10"/>
  <c r="AM402" i="10"/>
  <c r="AN400" i="10"/>
  <c r="AM400" i="10"/>
  <c r="AN399" i="10"/>
  <c r="AM399" i="10"/>
  <c r="AN397" i="10"/>
  <c r="AM397" i="10"/>
  <c r="AN396" i="10"/>
  <c r="AM396" i="10"/>
  <c r="AN395" i="10"/>
  <c r="AM395" i="10"/>
  <c r="AN394" i="10"/>
  <c r="AM394" i="10"/>
  <c r="AN393" i="10"/>
  <c r="AM393" i="10"/>
  <c r="AN392" i="10"/>
  <c r="AM392" i="10"/>
  <c r="AN391" i="10"/>
  <c r="AM391" i="10"/>
  <c r="AN389" i="10"/>
  <c r="AM389" i="10"/>
  <c r="AN388" i="10"/>
  <c r="AM388" i="10"/>
  <c r="AN387" i="10"/>
  <c r="AM387" i="10"/>
  <c r="AN385" i="10"/>
  <c r="AM385" i="10"/>
  <c r="AN384" i="10"/>
  <c r="AM384" i="10"/>
  <c r="AN382" i="10"/>
  <c r="AM382" i="10"/>
  <c r="AN381" i="10"/>
  <c r="AM381" i="10"/>
  <c r="AN380" i="10"/>
  <c r="AM380" i="10"/>
  <c r="AN379" i="10"/>
  <c r="AM379" i="10"/>
  <c r="AN378" i="10"/>
  <c r="AM378" i="10"/>
  <c r="AN377" i="10"/>
  <c r="AM377" i="10"/>
  <c r="AN375" i="10"/>
  <c r="AM375" i="10"/>
  <c r="AN374" i="10"/>
  <c r="AM374" i="10"/>
  <c r="AN371" i="10"/>
  <c r="AM371" i="10"/>
  <c r="AN370" i="10"/>
  <c r="AM370" i="10"/>
  <c r="AN368" i="10"/>
  <c r="AM368" i="10"/>
  <c r="AN367" i="10"/>
  <c r="AM367" i="10"/>
  <c r="AN364" i="10"/>
  <c r="AM364" i="10"/>
  <c r="AN362" i="10"/>
  <c r="AM362" i="10"/>
  <c r="AN361" i="10"/>
  <c r="AM361" i="10"/>
  <c r="AN359" i="10"/>
  <c r="AM359" i="10"/>
  <c r="AN358" i="10"/>
  <c r="AM358" i="10"/>
  <c r="AN357" i="10"/>
  <c r="AM357" i="10"/>
  <c r="AN355" i="10"/>
  <c r="AM355" i="10"/>
  <c r="AN354" i="10"/>
  <c r="AM354" i="10"/>
  <c r="AN353" i="10"/>
  <c r="AM353" i="10"/>
  <c r="AN352" i="10"/>
  <c r="AM352" i="10"/>
  <c r="AN351" i="10"/>
  <c r="AM351" i="10"/>
  <c r="AN350" i="10"/>
  <c r="AM350" i="10"/>
  <c r="AN349" i="10"/>
  <c r="AM349" i="10"/>
  <c r="AN348" i="10"/>
  <c r="AM348" i="10"/>
  <c r="AN347" i="10"/>
  <c r="AM347" i="10"/>
  <c r="AN345" i="10"/>
  <c r="AM345" i="10"/>
  <c r="AN344" i="10"/>
  <c r="AM344" i="10"/>
  <c r="AN343" i="10"/>
  <c r="AM343" i="10"/>
  <c r="AN342" i="10"/>
  <c r="AM342" i="10"/>
  <c r="AN341" i="10"/>
  <c r="AM341" i="10"/>
  <c r="AN340" i="10"/>
  <c r="AM340" i="10"/>
  <c r="AN339" i="10"/>
  <c r="AM339" i="10"/>
  <c r="AN338" i="10"/>
  <c r="AM338" i="10"/>
  <c r="AN337" i="10"/>
  <c r="AM337" i="10"/>
  <c r="AN336" i="10"/>
  <c r="AM336" i="10"/>
  <c r="AN334" i="10"/>
  <c r="AM334" i="10"/>
  <c r="AN332" i="10"/>
  <c r="AM332" i="10"/>
  <c r="AN330" i="10"/>
  <c r="AM330" i="10"/>
  <c r="AN328" i="10"/>
  <c r="AM328" i="10"/>
  <c r="AN327" i="10"/>
  <c r="AM327" i="10"/>
  <c r="AN326" i="10"/>
  <c r="AM326" i="10"/>
  <c r="AN325" i="10"/>
  <c r="AM325" i="10"/>
  <c r="AN324" i="10"/>
  <c r="AM324" i="10"/>
  <c r="AN322" i="10"/>
  <c r="AM322" i="10"/>
  <c r="AN321" i="10"/>
  <c r="AM321" i="10"/>
  <c r="AN320" i="10"/>
  <c r="AM320" i="10"/>
  <c r="AN319" i="10"/>
  <c r="AM319" i="10"/>
  <c r="AN318" i="10"/>
  <c r="AM318" i="10"/>
  <c r="AN316" i="10"/>
  <c r="AM316" i="10"/>
  <c r="AN312" i="10"/>
  <c r="AM312" i="10"/>
  <c r="AN311" i="10"/>
  <c r="AM311" i="10"/>
  <c r="AN310" i="10"/>
  <c r="AM310" i="10"/>
  <c r="AN309" i="10"/>
  <c r="AM309" i="10"/>
  <c r="AN308" i="10"/>
  <c r="AM308" i="10"/>
  <c r="AN307" i="10"/>
  <c r="AM307" i="10"/>
  <c r="AN305" i="10"/>
  <c r="AM305" i="10"/>
  <c r="AN304" i="10"/>
  <c r="AM304" i="10"/>
  <c r="AN303" i="10"/>
  <c r="AM303" i="10"/>
  <c r="AN302" i="10"/>
  <c r="AM302" i="10"/>
  <c r="AN301" i="10"/>
  <c r="AM301" i="10"/>
  <c r="AN299" i="10"/>
  <c r="AM299" i="10"/>
  <c r="AN298" i="10"/>
  <c r="AM298" i="10"/>
  <c r="AN297" i="10"/>
  <c r="AM297" i="10"/>
  <c r="AN295" i="10"/>
  <c r="AM295" i="10"/>
  <c r="AN294" i="10"/>
  <c r="AM294" i="10"/>
  <c r="AN293" i="10"/>
  <c r="AM293" i="10"/>
  <c r="AN292" i="10"/>
  <c r="AM292" i="10"/>
  <c r="AN290" i="10"/>
  <c r="AM290" i="10"/>
  <c r="AN289" i="10"/>
  <c r="AM289" i="10"/>
  <c r="AN285" i="10"/>
  <c r="AM285" i="10"/>
  <c r="AN284" i="10"/>
  <c r="AM284" i="10"/>
  <c r="AN283" i="10"/>
  <c r="AM283" i="10"/>
  <c r="AN282" i="10"/>
  <c r="AM282" i="10"/>
  <c r="AN281" i="10"/>
  <c r="AM281" i="10"/>
  <c r="AN279" i="10"/>
  <c r="AM279" i="10"/>
  <c r="AN278" i="10"/>
  <c r="AM278" i="10"/>
  <c r="AN277" i="10"/>
  <c r="AM277" i="10"/>
  <c r="AN276" i="10"/>
  <c r="AM276" i="10"/>
  <c r="AN275" i="10"/>
  <c r="AM275" i="10"/>
  <c r="AN274" i="10"/>
  <c r="AM274" i="10"/>
  <c r="AN273" i="10"/>
  <c r="AM273" i="10"/>
  <c r="AN272" i="10"/>
  <c r="AM272" i="10"/>
  <c r="AN271" i="10"/>
  <c r="AM271" i="10"/>
  <c r="AN267" i="10"/>
  <c r="AM267" i="10"/>
  <c r="AN266" i="10"/>
  <c r="AM266" i="10"/>
  <c r="AN263" i="10"/>
  <c r="AM263" i="10"/>
  <c r="AN262" i="10"/>
  <c r="AM262" i="10"/>
  <c r="AN260" i="10"/>
  <c r="AM260" i="10"/>
  <c r="AN259" i="10"/>
  <c r="AM259" i="10"/>
  <c r="AN258" i="10"/>
  <c r="AM258" i="10"/>
  <c r="AN257" i="10"/>
  <c r="AM257" i="10"/>
  <c r="AN256" i="10"/>
  <c r="AM256" i="10"/>
  <c r="AN255" i="10"/>
  <c r="AM255" i="10"/>
  <c r="AN252" i="10"/>
  <c r="AM252" i="10"/>
  <c r="AN250" i="10"/>
  <c r="AM250" i="10"/>
  <c r="AN249" i="10"/>
  <c r="AM249" i="10"/>
  <c r="AN248" i="10"/>
  <c r="AM248" i="10"/>
  <c r="AN247" i="10"/>
  <c r="AM247" i="10"/>
  <c r="AN245" i="10"/>
  <c r="AM245" i="10"/>
  <c r="AN244" i="10"/>
  <c r="AM244" i="10"/>
  <c r="AN243" i="10"/>
  <c r="AM243" i="10"/>
  <c r="AN240" i="10"/>
  <c r="AM240" i="10"/>
  <c r="AN239" i="10"/>
  <c r="AM239" i="10"/>
  <c r="AN238" i="10"/>
  <c r="AM238" i="10"/>
  <c r="AN236" i="10"/>
  <c r="AM236" i="10"/>
  <c r="AN235" i="10"/>
  <c r="AM235" i="10"/>
  <c r="AN233" i="10"/>
  <c r="AM233" i="10"/>
  <c r="AN231" i="10"/>
  <c r="AM231" i="10"/>
  <c r="AN230" i="10"/>
  <c r="AM230" i="10"/>
  <c r="AN229" i="10"/>
  <c r="AM229" i="10"/>
  <c r="AN228" i="10"/>
  <c r="AM228" i="10"/>
  <c r="AN227" i="10"/>
  <c r="AM227" i="10"/>
  <c r="AN226" i="10"/>
  <c r="AM226" i="10"/>
  <c r="AN225" i="10"/>
  <c r="AM225" i="10"/>
  <c r="AN224" i="10"/>
  <c r="AM224" i="10"/>
  <c r="AN222" i="10"/>
  <c r="AM222" i="10"/>
  <c r="AN221" i="10"/>
  <c r="AM221" i="10"/>
  <c r="AN220" i="10"/>
  <c r="AM220" i="10"/>
  <c r="AN219" i="10"/>
  <c r="AM219" i="10"/>
  <c r="AN218" i="10"/>
  <c r="AM218" i="10"/>
  <c r="AN217" i="10"/>
  <c r="AM217" i="10"/>
  <c r="AN216" i="10"/>
  <c r="AM216" i="10"/>
  <c r="AN215" i="10"/>
  <c r="AM215" i="10"/>
  <c r="AN214" i="10"/>
  <c r="AM214" i="10"/>
  <c r="AN213" i="10"/>
  <c r="AM213" i="10"/>
  <c r="AN212" i="10"/>
  <c r="AM212" i="10"/>
  <c r="AN210" i="10"/>
  <c r="AM210" i="10"/>
  <c r="AN209" i="10"/>
  <c r="AM209" i="10"/>
  <c r="AN208" i="10"/>
  <c r="AM208" i="10"/>
  <c r="AN207" i="10"/>
  <c r="AM207" i="10"/>
  <c r="AN206" i="10"/>
  <c r="AM206" i="10"/>
  <c r="AN205" i="10"/>
  <c r="AM205" i="10"/>
  <c r="AN203" i="10"/>
  <c r="AM203" i="10"/>
  <c r="AN202" i="10"/>
  <c r="AM202" i="10"/>
  <c r="AN201" i="10"/>
  <c r="AM201" i="10"/>
  <c r="AN197" i="10"/>
  <c r="AM197" i="10"/>
  <c r="AN196" i="10"/>
  <c r="AM196" i="10"/>
  <c r="AN195" i="10"/>
  <c r="AM195" i="10"/>
  <c r="AN194" i="10"/>
  <c r="AM194" i="10"/>
  <c r="AN193" i="10"/>
  <c r="AM193" i="10"/>
  <c r="AN192" i="10"/>
  <c r="AM192" i="10"/>
  <c r="AN191" i="10"/>
  <c r="AM191" i="10"/>
  <c r="AN190" i="10"/>
  <c r="AM190" i="10"/>
  <c r="AN188" i="10"/>
  <c r="AM188" i="10"/>
  <c r="AN187" i="10"/>
  <c r="AM187" i="10"/>
  <c r="AN185" i="10"/>
  <c r="AM185" i="10"/>
  <c r="AN184" i="10"/>
  <c r="AM184" i="10"/>
  <c r="AN183" i="10"/>
  <c r="AM183" i="10"/>
  <c r="AN182" i="10"/>
  <c r="AM182" i="10"/>
  <c r="AN180" i="10"/>
  <c r="AM180" i="10"/>
  <c r="AN179" i="10"/>
  <c r="AM179" i="10"/>
  <c r="AN178" i="10"/>
  <c r="AM178" i="10"/>
  <c r="AN177" i="10"/>
  <c r="AM177" i="10"/>
  <c r="AN175" i="10"/>
  <c r="AM175" i="10"/>
  <c r="AN174" i="10"/>
  <c r="AM174" i="10"/>
  <c r="AN173" i="10"/>
  <c r="AM173" i="10"/>
  <c r="AN172" i="10"/>
  <c r="AM172" i="10"/>
  <c r="AN171" i="10"/>
  <c r="AM171" i="10"/>
  <c r="AN170" i="10"/>
  <c r="AM170" i="10"/>
  <c r="AN169" i="10"/>
  <c r="AM169" i="10"/>
  <c r="AN168" i="10"/>
  <c r="AM168" i="10"/>
  <c r="AN167" i="10"/>
  <c r="AM167" i="10"/>
  <c r="AN166" i="10"/>
  <c r="AM166" i="10"/>
  <c r="AN165" i="10"/>
  <c r="AM165" i="10"/>
  <c r="AN164" i="10"/>
  <c r="AM164" i="10"/>
  <c r="AN163" i="10"/>
  <c r="AM163" i="10"/>
  <c r="AN162" i="10"/>
  <c r="AM162" i="10"/>
  <c r="AN161" i="10"/>
  <c r="AM161" i="10"/>
  <c r="AN160" i="10"/>
  <c r="AM160" i="10"/>
  <c r="AN159" i="10"/>
  <c r="AM159" i="10"/>
  <c r="AN158" i="10"/>
  <c r="AM158" i="10"/>
  <c r="AN157" i="10"/>
  <c r="AM157" i="10"/>
  <c r="AN155" i="10"/>
  <c r="AM155" i="10"/>
  <c r="AN154" i="10"/>
  <c r="AM154" i="10"/>
  <c r="AN153" i="10"/>
  <c r="AM153" i="10"/>
  <c r="AN152" i="10"/>
  <c r="AM152" i="10"/>
  <c r="AN150" i="10"/>
  <c r="AM150" i="10"/>
  <c r="AN146" i="10"/>
  <c r="AM146" i="10"/>
  <c r="AN142" i="10"/>
  <c r="AM142" i="10"/>
  <c r="AN141" i="10"/>
  <c r="AM141" i="10"/>
  <c r="AN140" i="10"/>
  <c r="AM140" i="10"/>
  <c r="AN139" i="10"/>
  <c r="AM139" i="10"/>
  <c r="AN138" i="10"/>
  <c r="AM138" i="10"/>
  <c r="AN137" i="10"/>
  <c r="AM137" i="10"/>
  <c r="AN136" i="10"/>
  <c r="AM136" i="10"/>
  <c r="AN135" i="10"/>
  <c r="AM135" i="10"/>
  <c r="AN134" i="10"/>
  <c r="AM134" i="10"/>
  <c r="AN132" i="10"/>
  <c r="AM132" i="10"/>
  <c r="AN131" i="10"/>
  <c r="AM131" i="10"/>
  <c r="AN130" i="10"/>
  <c r="AM130" i="10"/>
  <c r="AN129" i="10"/>
  <c r="AM129" i="10"/>
  <c r="AN128" i="10"/>
  <c r="AM128" i="10"/>
  <c r="AN127" i="10"/>
  <c r="AM127" i="10"/>
  <c r="AN126" i="10"/>
  <c r="AM126" i="10"/>
  <c r="AN125" i="10"/>
  <c r="AM125" i="10"/>
  <c r="AN124" i="10"/>
  <c r="AM124" i="10"/>
  <c r="AN123" i="10"/>
  <c r="AM123" i="10"/>
  <c r="AN121" i="10"/>
  <c r="AM121" i="10"/>
  <c r="AN120" i="10"/>
  <c r="AM120" i="10"/>
  <c r="AN119" i="10"/>
  <c r="AM119" i="10"/>
  <c r="AN118" i="10"/>
  <c r="AM118" i="10"/>
  <c r="AN116" i="10"/>
  <c r="AM116" i="10"/>
  <c r="AN115" i="10"/>
  <c r="AM115" i="10"/>
  <c r="AN114" i="10"/>
  <c r="AM114" i="10"/>
  <c r="AN113" i="10"/>
  <c r="AM113" i="10"/>
  <c r="AN111" i="10"/>
  <c r="AM111" i="10"/>
  <c r="AN110" i="10"/>
  <c r="AM110" i="10"/>
  <c r="AN109" i="10"/>
  <c r="AM109" i="10"/>
  <c r="AN108" i="10"/>
  <c r="AM108" i="10"/>
  <c r="AN107" i="10"/>
  <c r="AM107" i="10"/>
  <c r="AN104" i="10"/>
  <c r="AM104" i="10"/>
  <c r="AN102" i="10"/>
  <c r="AM102" i="10"/>
  <c r="AN99" i="10"/>
  <c r="AM99" i="10"/>
  <c r="AN97" i="10"/>
  <c r="AM97" i="10"/>
  <c r="AN96" i="10"/>
  <c r="AM96" i="10"/>
  <c r="AN95" i="10"/>
  <c r="AM95" i="10"/>
  <c r="AN94" i="10"/>
  <c r="AM94" i="10"/>
  <c r="AN93" i="10"/>
  <c r="AM93" i="10"/>
  <c r="AN92" i="10"/>
  <c r="AM92" i="10"/>
  <c r="AN90" i="10"/>
  <c r="AM90" i="10"/>
  <c r="AN89" i="10"/>
  <c r="AM89" i="10"/>
  <c r="AN88" i="10"/>
  <c r="AM88" i="10"/>
  <c r="AN87" i="10"/>
  <c r="AM87" i="10"/>
  <c r="AN85" i="10"/>
  <c r="AM85" i="10"/>
  <c r="AN83" i="10"/>
  <c r="AM83" i="10"/>
  <c r="AN82" i="10"/>
  <c r="AM82" i="10"/>
  <c r="AN81" i="10"/>
  <c r="AM81" i="10"/>
  <c r="AN80" i="10"/>
  <c r="AM80" i="10"/>
  <c r="AN79" i="10"/>
  <c r="AM79" i="10"/>
  <c r="AN78" i="10"/>
  <c r="AM78" i="10"/>
  <c r="AN77" i="10"/>
  <c r="AM77" i="10"/>
  <c r="AN76" i="10"/>
  <c r="AM76" i="10"/>
  <c r="AN75" i="10"/>
  <c r="AM75" i="10"/>
  <c r="AN74" i="10"/>
  <c r="AM74" i="10"/>
  <c r="AN73" i="10"/>
  <c r="AM73" i="10"/>
  <c r="AN72" i="10"/>
  <c r="AM72" i="10"/>
  <c r="AN71" i="10"/>
  <c r="AM71" i="10"/>
  <c r="AN69" i="10"/>
  <c r="AM69" i="10"/>
  <c r="AN68" i="10"/>
  <c r="AM68" i="10"/>
  <c r="AN67" i="10"/>
  <c r="AM67" i="10"/>
  <c r="AN66" i="10"/>
  <c r="AM66" i="10"/>
  <c r="AN65" i="10"/>
  <c r="AM65" i="10"/>
  <c r="AN64" i="10"/>
  <c r="AM64" i="10"/>
  <c r="AN63" i="10"/>
  <c r="AM63" i="10"/>
  <c r="AN62" i="10"/>
  <c r="AM62" i="10"/>
  <c r="AN61" i="10"/>
  <c r="AM61" i="10"/>
  <c r="AN60" i="10"/>
  <c r="AM60" i="10"/>
  <c r="AN59" i="10"/>
  <c r="AM59" i="10"/>
  <c r="AN58" i="10"/>
  <c r="AM58" i="10"/>
  <c r="AN57" i="10"/>
  <c r="AM57" i="10"/>
  <c r="AN56" i="10"/>
  <c r="AM56" i="10"/>
  <c r="AN55" i="10"/>
  <c r="AM55" i="10"/>
  <c r="AN54" i="10"/>
  <c r="AM54" i="10"/>
  <c r="AN53" i="10"/>
  <c r="AM53" i="10"/>
  <c r="AN52" i="10"/>
  <c r="AM52" i="10"/>
  <c r="AN51" i="10"/>
  <c r="AM51" i="10"/>
  <c r="AN50" i="10"/>
  <c r="AM50" i="10"/>
  <c r="AN49" i="10"/>
  <c r="AM49" i="10"/>
  <c r="AN48" i="10"/>
  <c r="AM48" i="10"/>
  <c r="AN46" i="10"/>
  <c r="AM46" i="10"/>
  <c r="AN45" i="10"/>
  <c r="AM45" i="10"/>
  <c r="AN44" i="10"/>
  <c r="AM44" i="10"/>
  <c r="AN43" i="10"/>
  <c r="AM43" i="10"/>
  <c r="AN41" i="10"/>
  <c r="AM41" i="10"/>
  <c r="AN39" i="10"/>
  <c r="AM39" i="10"/>
  <c r="AN38" i="10"/>
  <c r="AM38" i="10"/>
  <c r="AN37" i="10"/>
  <c r="AM37" i="10"/>
  <c r="AN36" i="10"/>
  <c r="AM36" i="10"/>
  <c r="AN35" i="10"/>
  <c r="AM35" i="10"/>
  <c r="AN34" i="10"/>
  <c r="AM34" i="10"/>
  <c r="AN32" i="10"/>
  <c r="AM32" i="10"/>
  <c r="AN31" i="10"/>
  <c r="AM31" i="10"/>
  <c r="AN30" i="10"/>
  <c r="AM30" i="10"/>
  <c r="AN29" i="10"/>
  <c r="AM29" i="10"/>
  <c r="AN28" i="10"/>
  <c r="AM28" i="10"/>
  <c r="AN26" i="10"/>
  <c r="AM26" i="10"/>
  <c r="AN24" i="10"/>
  <c r="AM24" i="10"/>
  <c r="AN23" i="10"/>
  <c r="AM23" i="10"/>
  <c r="AN21" i="10"/>
  <c r="AM21" i="10"/>
  <c r="AN19" i="10"/>
  <c r="AM19" i="10"/>
  <c r="AN18" i="10"/>
  <c r="AM18" i="10"/>
  <c r="AN17" i="10"/>
  <c r="AM17" i="10"/>
  <c r="AN16" i="10"/>
  <c r="AM16" i="10"/>
  <c r="AN14" i="10"/>
  <c r="AM14" i="10"/>
  <c r="AN13" i="10"/>
  <c r="AM13" i="10"/>
  <c r="AN12" i="10"/>
  <c r="AM12" i="10"/>
  <c r="AN11" i="10"/>
  <c r="AM11" i="10"/>
  <c r="AN9" i="10"/>
  <c r="AM9" i="10"/>
  <c r="D1971" i="10"/>
  <c r="C1971" i="10"/>
  <c r="B1971" i="10"/>
  <c r="D1970" i="10"/>
  <c r="C1970" i="10"/>
  <c r="B1970" i="10"/>
  <c r="D1969" i="10"/>
  <c r="C1969" i="10"/>
  <c r="B1969" i="10"/>
  <c r="D1966" i="10"/>
  <c r="C1966" i="10"/>
  <c r="B1966" i="10"/>
  <c r="D1965" i="10"/>
  <c r="C1965" i="10"/>
  <c r="B1965" i="10"/>
  <c r="D1964" i="10"/>
  <c r="C1964" i="10"/>
  <c r="B1964" i="10"/>
  <c r="D1963" i="10"/>
  <c r="C1963" i="10"/>
  <c r="B1963" i="10"/>
  <c r="D1949" i="10"/>
  <c r="C1949" i="10"/>
  <c r="B1949" i="10"/>
  <c r="D1943" i="10"/>
  <c r="C1943" i="10"/>
  <c r="B1943" i="10"/>
  <c r="D1938" i="10"/>
  <c r="C1938" i="10"/>
  <c r="B1938" i="10"/>
  <c r="D1936" i="10"/>
  <c r="C1936" i="10"/>
  <c r="B1936" i="10"/>
  <c r="D1931" i="10"/>
  <c r="C1931" i="10"/>
  <c r="B1931" i="10"/>
  <c r="D1906" i="10"/>
  <c r="C1906" i="10"/>
  <c r="B1906" i="10"/>
  <c r="D1899" i="10"/>
  <c r="C1899" i="10"/>
  <c r="B1899" i="10"/>
  <c r="D1892" i="10"/>
  <c r="C1892" i="10"/>
  <c r="B1892" i="10"/>
  <c r="D1891" i="10"/>
  <c r="C1891" i="10"/>
  <c r="B1891" i="10"/>
  <c r="D1871" i="10"/>
  <c r="C1871" i="10"/>
  <c r="B1871" i="10"/>
  <c r="D1865" i="10"/>
  <c r="C1865" i="10"/>
  <c r="B1865" i="10"/>
  <c r="D1863" i="10"/>
  <c r="C1863" i="10"/>
  <c r="B1863" i="10"/>
  <c r="D1857" i="10"/>
  <c r="C1857" i="10"/>
  <c r="B1857" i="10"/>
  <c r="D1842" i="10"/>
  <c r="C1842" i="10"/>
  <c r="B1842" i="10"/>
  <c r="D1837" i="10"/>
  <c r="C1837" i="10"/>
  <c r="B1837" i="10"/>
  <c r="D1836" i="10"/>
  <c r="C1836" i="10"/>
  <c r="B1836" i="10"/>
  <c r="D1809" i="10"/>
  <c r="C1809" i="10"/>
  <c r="B1809" i="10"/>
  <c r="D1797" i="10"/>
  <c r="C1797" i="10"/>
  <c r="B1797" i="10"/>
  <c r="D1793" i="10"/>
  <c r="C1793" i="10"/>
  <c r="B1793" i="10"/>
  <c r="D1789" i="10"/>
  <c r="C1789" i="10"/>
  <c r="B1789" i="10"/>
  <c r="D1786" i="10"/>
  <c r="C1786" i="10"/>
  <c r="B1786" i="10"/>
  <c r="D1785" i="10"/>
  <c r="C1785" i="10"/>
  <c r="B1785" i="10"/>
  <c r="D1750" i="10"/>
  <c r="C1750" i="10"/>
  <c r="B1750" i="10"/>
  <c r="D1742" i="10"/>
  <c r="C1742" i="10"/>
  <c r="B1742" i="10"/>
  <c r="D1727" i="10"/>
  <c r="C1727" i="10"/>
  <c r="B1727" i="10"/>
  <c r="D1724" i="10"/>
  <c r="C1724" i="10"/>
  <c r="B1724" i="10"/>
  <c r="D1696" i="10"/>
  <c r="C1696" i="10"/>
  <c r="B1696" i="10"/>
  <c r="D1691" i="10"/>
  <c r="C1691" i="10"/>
  <c r="B1691" i="10"/>
  <c r="D1675" i="10"/>
  <c r="C1675" i="10"/>
  <c r="B1675" i="10"/>
  <c r="D1673" i="10"/>
  <c r="C1673" i="10"/>
  <c r="B1673" i="10"/>
  <c r="D1667" i="10"/>
  <c r="C1667" i="10"/>
  <c r="B1667" i="10"/>
  <c r="D1665" i="10"/>
  <c r="C1665" i="10"/>
  <c r="B1665" i="10"/>
  <c r="D1656" i="10"/>
  <c r="C1656" i="10"/>
  <c r="B1656" i="10"/>
  <c r="D1650" i="10"/>
  <c r="C1650" i="10"/>
  <c r="B1650" i="10"/>
  <c r="D1649" i="10"/>
  <c r="C1649" i="10"/>
  <c r="B1649" i="10"/>
  <c r="D1646" i="10"/>
  <c r="C1646" i="10"/>
  <c r="B1646" i="10"/>
  <c r="D1643" i="10"/>
  <c r="C1643" i="10"/>
  <c r="B1643" i="10"/>
  <c r="D1642" i="10"/>
  <c r="C1642" i="10"/>
  <c r="B1642" i="10"/>
  <c r="D1634" i="10"/>
  <c r="C1634" i="10"/>
  <c r="B1634" i="10"/>
  <c r="D1605" i="10"/>
  <c r="C1605" i="10"/>
  <c r="B1605" i="10"/>
  <c r="D1601" i="10"/>
  <c r="C1601" i="10"/>
  <c r="B1601" i="10"/>
  <c r="D1583" i="10"/>
  <c r="C1583" i="10"/>
  <c r="B1583" i="10"/>
  <c r="D1564" i="10"/>
  <c r="C1564" i="10"/>
  <c r="B1564" i="10"/>
  <c r="D1559" i="10"/>
  <c r="C1559" i="10"/>
  <c r="B1559" i="10"/>
  <c r="D1558" i="10"/>
  <c r="C1558" i="10"/>
  <c r="B1558" i="10"/>
  <c r="D1554" i="10"/>
  <c r="C1554" i="10"/>
  <c r="B1554" i="10"/>
  <c r="D1553" i="10"/>
  <c r="C1553" i="10"/>
  <c r="B1553" i="10"/>
  <c r="D1548" i="10"/>
  <c r="C1548" i="10"/>
  <c r="B1548" i="10"/>
  <c r="D1517" i="10"/>
  <c r="C1517" i="10"/>
  <c r="B1517" i="10"/>
  <c r="D1511" i="10"/>
  <c r="C1511" i="10"/>
  <c r="B1511" i="10"/>
  <c r="D1492" i="10"/>
  <c r="C1492" i="10"/>
  <c r="B1492" i="10"/>
  <c r="D1486" i="10"/>
  <c r="C1486" i="10"/>
  <c r="B1486" i="10"/>
  <c r="D1483" i="10"/>
  <c r="C1483" i="10"/>
  <c r="B1483" i="10"/>
  <c r="D1466" i="10"/>
  <c r="C1466" i="10"/>
  <c r="B1466" i="10"/>
  <c r="D1452" i="10"/>
  <c r="C1452" i="10"/>
  <c r="B1452" i="10"/>
  <c r="D1424" i="10"/>
  <c r="C1424" i="10"/>
  <c r="B1424" i="10"/>
  <c r="D1410" i="10"/>
  <c r="C1410" i="10"/>
  <c r="B1410" i="10"/>
  <c r="D1407" i="10"/>
  <c r="C1407" i="10"/>
  <c r="B1407" i="10"/>
  <c r="D1401" i="10"/>
  <c r="C1401" i="10"/>
  <c r="B1401" i="10"/>
  <c r="D1391" i="10"/>
  <c r="C1391" i="10"/>
  <c r="B1391" i="10"/>
  <c r="D1388" i="10"/>
  <c r="C1388" i="10"/>
  <c r="B1388" i="10"/>
  <c r="D1372" i="10"/>
  <c r="C1372" i="10"/>
  <c r="B1372" i="10"/>
  <c r="D1352" i="10"/>
  <c r="C1352" i="10"/>
  <c r="B1352" i="10"/>
  <c r="D1343" i="10"/>
  <c r="C1343" i="10"/>
  <c r="B1343" i="10"/>
  <c r="D1335" i="10"/>
  <c r="C1335" i="10"/>
  <c r="B1335" i="10"/>
  <c r="D1327" i="10"/>
  <c r="C1327" i="10"/>
  <c r="B1327" i="10"/>
  <c r="D1294" i="10"/>
  <c r="C1294" i="10"/>
  <c r="B1294" i="10"/>
  <c r="D1290" i="10"/>
  <c r="C1290" i="10"/>
  <c r="B1290" i="10"/>
  <c r="D1286" i="10"/>
  <c r="C1286" i="10"/>
  <c r="B1286" i="10"/>
  <c r="D1271" i="10"/>
  <c r="C1271" i="10"/>
  <c r="B1271" i="10"/>
  <c r="D1266" i="10"/>
  <c r="C1266" i="10"/>
  <c r="B1266" i="10"/>
  <c r="D1259" i="10"/>
  <c r="C1259" i="10"/>
  <c r="B1259" i="10"/>
  <c r="D1225" i="10"/>
  <c r="C1225" i="10"/>
  <c r="B1225" i="10"/>
  <c r="D1221" i="10"/>
  <c r="C1221" i="10"/>
  <c r="B1221" i="10"/>
  <c r="D1205" i="10"/>
  <c r="C1205" i="10"/>
  <c r="B1205" i="10"/>
  <c r="D1201" i="10"/>
  <c r="C1201" i="10"/>
  <c r="B1201" i="10"/>
  <c r="D1194" i="10"/>
  <c r="C1194" i="10"/>
  <c r="B1194" i="10"/>
  <c r="D1169" i="10"/>
  <c r="C1169" i="10"/>
  <c r="B1169" i="10"/>
  <c r="D1151" i="10"/>
  <c r="C1151" i="10"/>
  <c r="B1151" i="10"/>
  <c r="D1136" i="10"/>
  <c r="C1136" i="10"/>
  <c r="B1136" i="10"/>
  <c r="D1133" i="10"/>
  <c r="C1133" i="10"/>
  <c r="B1133" i="10"/>
  <c r="D1120" i="10"/>
  <c r="C1120" i="10"/>
  <c r="B1120" i="10"/>
  <c r="D1108" i="10"/>
  <c r="C1108" i="10"/>
  <c r="B1108" i="10"/>
  <c r="D1100" i="10"/>
  <c r="C1100" i="10"/>
  <c r="B1100" i="10"/>
  <c r="D1077" i="10"/>
  <c r="C1077" i="10"/>
  <c r="B1077" i="10"/>
  <c r="D1067" i="10"/>
  <c r="C1067" i="10"/>
  <c r="B1067" i="10"/>
  <c r="D1052" i="10"/>
  <c r="C1052" i="10"/>
  <c r="B1052" i="10"/>
  <c r="D1035" i="10"/>
  <c r="C1035" i="10"/>
  <c r="B1035" i="10"/>
  <c r="D1020" i="10"/>
  <c r="C1020" i="10"/>
  <c r="B1020" i="10"/>
  <c r="D1016" i="10"/>
  <c r="C1016" i="10"/>
  <c r="B1016" i="10"/>
  <c r="D1009" i="10"/>
  <c r="C1009" i="10"/>
  <c r="B1009" i="10"/>
  <c r="D974" i="10"/>
  <c r="C974" i="10"/>
  <c r="B974" i="10"/>
  <c r="D971" i="10"/>
  <c r="C971" i="10"/>
  <c r="B971" i="10"/>
  <c r="D931" i="10"/>
  <c r="C931" i="10"/>
  <c r="B931" i="10"/>
  <c r="D908" i="10"/>
  <c r="C908" i="10"/>
  <c r="B908" i="10"/>
  <c r="D897" i="10"/>
  <c r="C897" i="10"/>
  <c r="B897" i="10"/>
  <c r="D893" i="10"/>
  <c r="C893" i="10"/>
  <c r="B893" i="10"/>
  <c r="D889" i="10"/>
  <c r="C889" i="10"/>
  <c r="B889" i="10"/>
  <c r="D882" i="10"/>
  <c r="C882" i="10"/>
  <c r="B882" i="10"/>
  <c r="D856" i="10"/>
  <c r="C856" i="10"/>
  <c r="B856" i="10"/>
  <c r="D842" i="10"/>
  <c r="C842" i="10"/>
  <c r="B842" i="10"/>
  <c r="D821" i="10"/>
  <c r="C821" i="10"/>
  <c r="B821" i="10"/>
  <c r="D809" i="10"/>
  <c r="C809" i="10"/>
  <c r="B809" i="10"/>
  <c r="D804" i="10"/>
  <c r="C804" i="10"/>
  <c r="B804" i="10"/>
  <c r="D803" i="10"/>
  <c r="C803" i="10"/>
  <c r="B803" i="10"/>
  <c r="D796" i="10"/>
  <c r="C796" i="10"/>
  <c r="B796" i="10"/>
  <c r="D781" i="10"/>
  <c r="C781" i="10"/>
  <c r="B781" i="10"/>
  <c r="D779" i="10"/>
  <c r="C779" i="10"/>
  <c r="B779" i="10"/>
  <c r="D749" i="10"/>
  <c r="C749" i="10"/>
  <c r="B749" i="10"/>
  <c r="D732" i="10"/>
  <c r="C732" i="10"/>
  <c r="B732" i="10"/>
  <c r="D725" i="10"/>
  <c r="C725" i="10"/>
  <c r="B725" i="10"/>
  <c r="D710" i="10"/>
  <c r="C710" i="10"/>
  <c r="B710" i="10"/>
  <c r="D672" i="10"/>
  <c r="C672" i="10"/>
  <c r="B672" i="10"/>
  <c r="D664" i="10"/>
  <c r="C664" i="10"/>
  <c r="B664" i="10"/>
  <c r="D655" i="10"/>
  <c r="C655" i="10"/>
  <c r="B655" i="10"/>
  <c r="D649" i="10"/>
  <c r="C649" i="10"/>
  <c r="B649" i="10"/>
  <c r="D623" i="10"/>
  <c r="C623" i="10"/>
  <c r="B623" i="10"/>
  <c r="D615" i="10"/>
  <c r="C615" i="10"/>
  <c r="B615" i="10"/>
  <c r="D609" i="10"/>
  <c r="C609" i="10"/>
  <c r="B609" i="10"/>
  <c r="D598" i="10"/>
  <c r="C598" i="10"/>
  <c r="B598" i="10"/>
  <c r="D587" i="10"/>
  <c r="C587" i="10"/>
  <c r="B587" i="10"/>
  <c r="D578" i="10"/>
  <c r="C578" i="10"/>
  <c r="B578" i="10"/>
  <c r="D558" i="10"/>
  <c r="C558" i="10"/>
  <c r="B558" i="10"/>
  <c r="D555" i="10"/>
  <c r="C555" i="10"/>
  <c r="B555" i="10"/>
  <c r="D553" i="10"/>
  <c r="C553" i="10"/>
  <c r="B553" i="10"/>
  <c r="D547" i="10"/>
  <c r="C547" i="10"/>
  <c r="B547" i="10"/>
  <c r="D529" i="10"/>
  <c r="C529" i="10"/>
  <c r="B529" i="10"/>
  <c r="D522" i="10"/>
  <c r="C522" i="10"/>
  <c r="B522" i="10"/>
  <c r="D505" i="10"/>
  <c r="C505" i="10"/>
  <c r="B505" i="10"/>
  <c r="D479" i="10"/>
  <c r="C479" i="10"/>
  <c r="B479" i="10"/>
  <c r="D477" i="10"/>
  <c r="C477" i="10"/>
  <c r="B477" i="10"/>
  <c r="D472" i="10"/>
  <c r="C472" i="10"/>
  <c r="B472" i="10"/>
  <c r="D466" i="10"/>
  <c r="C466" i="10"/>
  <c r="B466" i="10"/>
  <c r="D461" i="10"/>
  <c r="C461" i="10"/>
  <c r="B461" i="10"/>
  <c r="D460" i="10"/>
  <c r="C460" i="10"/>
  <c r="B460" i="10"/>
  <c r="D454" i="10"/>
  <c r="C454" i="10"/>
  <c r="B454" i="10"/>
  <c r="D450" i="10"/>
  <c r="C450" i="10"/>
  <c r="B450" i="10"/>
  <c r="D438" i="10"/>
  <c r="C438" i="10"/>
  <c r="B438" i="10"/>
  <c r="D437" i="10"/>
  <c r="C437" i="10"/>
  <c r="B437" i="10"/>
  <c r="D418" i="10"/>
  <c r="C418" i="10"/>
  <c r="B418" i="10"/>
  <c r="D406" i="10"/>
  <c r="C406" i="10"/>
  <c r="B406" i="10"/>
  <c r="D404" i="10"/>
  <c r="C404" i="10"/>
  <c r="B404" i="10"/>
  <c r="D401" i="10"/>
  <c r="C401" i="10"/>
  <c r="B401" i="10"/>
  <c r="D390" i="10"/>
  <c r="C390" i="10"/>
  <c r="B390" i="10"/>
  <c r="D386" i="10"/>
  <c r="C386" i="10"/>
  <c r="B386" i="10"/>
  <c r="D365" i="10"/>
  <c r="C365" i="10"/>
  <c r="B365" i="10"/>
  <c r="D360" i="10"/>
  <c r="C360" i="10"/>
  <c r="B360" i="10"/>
  <c r="D346" i="10"/>
  <c r="C346" i="10"/>
  <c r="B346" i="10"/>
  <c r="D333" i="10"/>
  <c r="C333" i="10"/>
  <c r="B333" i="10"/>
  <c r="D323" i="10"/>
  <c r="C323" i="10"/>
  <c r="B323" i="10"/>
  <c r="D317" i="10"/>
  <c r="C317" i="10"/>
  <c r="B317" i="10"/>
  <c r="D315" i="10"/>
  <c r="C315" i="10"/>
  <c r="B315" i="10"/>
  <c r="D314" i="10"/>
  <c r="C314" i="10"/>
  <c r="B314" i="10"/>
  <c r="D287" i="10"/>
  <c r="C287" i="10"/>
  <c r="B287" i="10"/>
  <c r="D270" i="10"/>
  <c r="C270" i="10"/>
  <c r="B270" i="10"/>
  <c r="D269" i="10"/>
  <c r="C269" i="10"/>
  <c r="B269" i="10"/>
  <c r="D268" i="10"/>
  <c r="C268" i="10"/>
  <c r="B268" i="10"/>
  <c r="D265" i="10"/>
  <c r="C265" i="10"/>
  <c r="B265" i="10"/>
  <c r="D254" i="10"/>
  <c r="C254" i="10"/>
  <c r="B254" i="10"/>
  <c r="D253" i="10"/>
  <c r="C253" i="10"/>
  <c r="B253" i="10"/>
  <c r="D237" i="10"/>
  <c r="C237" i="10"/>
  <c r="B237" i="10"/>
  <c r="D234" i="10"/>
  <c r="C234" i="10"/>
  <c r="B234" i="10"/>
  <c r="D232" i="10"/>
  <c r="C232" i="10"/>
  <c r="B232" i="10"/>
  <c r="D211" i="10"/>
  <c r="C211" i="10"/>
  <c r="B211" i="10"/>
  <c r="D204" i="10"/>
  <c r="C204" i="10"/>
  <c r="B204" i="10"/>
  <c r="D199" i="10"/>
  <c r="C199" i="10"/>
  <c r="B199" i="10"/>
  <c r="D198" i="10"/>
  <c r="C198" i="10"/>
  <c r="B198" i="10"/>
  <c r="D186" i="10"/>
  <c r="C186" i="10"/>
  <c r="B186" i="10"/>
  <c r="D181" i="10"/>
  <c r="C181" i="10"/>
  <c r="B181" i="10"/>
  <c r="D176" i="10"/>
  <c r="C176" i="10"/>
  <c r="B176" i="10"/>
  <c r="D156" i="10"/>
  <c r="C156" i="10"/>
  <c r="B156" i="10"/>
  <c r="D151" i="10"/>
  <c r="C151" i="10"/>
  <c r="B151" i="10"/>
  <c r="D145" i="10"/>
  <c r="C145" i="10"/>
  <c r="B145" i="10"/>
  <c r="D144" i="10"/>
  <c r="C144" i="10"/>
  <c r="B144" i="10"/>
  <c r="D117" i="10"/>
  <c r="C117" i="10"/>
  <c r="B117" i="10"/>
  <c r="D103" i="10"/>
  <c r="C103" i="10"/>
  <c r="B103" i="10"/>
  <c r="D98" i="10"/>
  <c r="C98" i="10"/>
  <c r="B98" i="10"/>
  <c r="D91" i="10"/>
  <c r="C91" i="10"/>
  <c r="B91" i="10"/>
  <c r="D70" i="10"/>
  <c r="C70" i="10"/>
  <c r="B70" i="10"/>
  <c r="D47" i="10"/>
  <c r="C47" i="10"/>
  <c r="B47" i="10"/>
  <c r="D25" i="10"/>
  <c r="C25" i="10"/>
  <c r="B25" i="10"/>
  <c r="D22" i="10"/>
  <c r="C22" i="10"/>
  <c r="B22" i="10"/>
  <c r="D15" i="10"/>
  <c r="C15" i="10"/>
  <c r="B15" i="10"/>
  <c r="D10" i="10"/>
  <c r="C10" i="10"/>
  <c r="B10" i="10"/>
  <c r="D1977" i="10"/>
  <c r="C1977" i="10"/>
  <c r="B1977" i="10"/>
  <c r="D1975" i="10"/>
  <c r="C1975" i="10"/>
  <c r="B1975" i="10"/>
  <c r="D1968" i="10"/>
  <c r="C1968" i="10"/>
  <c r="B1968" i="10"/>
  <c r="D1961" i="10"/>
  <c r="C1961" i="10"/>
  <c r="B1961" i="10"/>
  <c r="D1955" i="10"/>
  <c r="C1955" i="10"/>
  <c r="B1955" i="10"/>
  <c r="D1934" i="10"/>
  <c r="C1934" i="10"/>
  <c r="B1934" i="10"/>
  <c r="D1921" i="10"/>
  <c r="C1921" i="10"/>
  <c r="B1921" i="10"/>
  <c r="D1885" i="10"/>
  <c r="C1885" i="10"/>
  <c r="B1885" i="10"/>
  <c r="D1878" i="10"/>
  <c r="C1878" i="10"/>
  <c r="B1878" i="10"/>
  <c r="D1875" i="10"/>
  <c r="C1875" i="10"/>
  <c r="B1875" i="10"/>
  <c r="D1868" i="10"/>
  <c r="C1868" i="10"/>
  <c r="B1868" i="10"/>
  <c r="D1867" i="10"/>
  <c r="C1867" i="10"/>
  <c r="B1867" i="10"/>
  <c r="D1854" i="10"/>
  <c r="C1854" i="10"/>
  <c r="B1854" i="10"/>
  <c r="D1845" i="10"/>
  <c r="C1845" i="10"/>
  <c r="B1845" i="10"/>
  <c r="D1844" i="10"/>
  <c r="C1844" i="10"/>
  <c r="B1844" i="10"/>
  <c r="D1839" i="10"/>
  <c r="C1839" i="10"/>
  <c r="B1839" i="10"/>
  <c r="D1838" i="10"/>
  <c r="C1838" i="10"/>
  <c r="B1838" i="10"/>
  <c r="D1835" i="10"/>
  <c r="C1835" i="10"/>
  <c r="B1835" i="10"/>
  <c r="D1833" i="10"/>
  <c r="C1833" i="10"/>
  <c r="B1833" i="10"/>
  <c r="D1831" i="10"/>
  <c r="C1831" i="10"/>
  <c r="B1831" i="10"/>
  <c r="D1829" i="10"/>
  <c r="C1829" i="10"/>
  <c r="B1829" i="10"/>
  <c r="D1815" i="10"/>
  <c r="C1815" i="10"/>
  <c r="B1815" i="10"/>
  <c r="D1799" i="10"/>
  <c r="C1799" i="10"/>
  <c r="B1799" i="10"/>
  <c r="D1796" i="10"/>
  <c r="C1796" i="10"/>
  <c r="B1796" i="10"/>
  <c r="D1790" i="10"/>
  <c r="C1790" i="10"/>
  <c r="B1790" i="10"/>
  <c r="D1777" i="10"/>
  <c r="C1777" i="10"/>
  <c r="B1777" i="10"/>
  <c r="D1775" i="10"/>
  <c r="C1775" i="10"/>
  <c r="B1775" i="10"/>
  <c r="D1771" i="10"/>
  <c r="C1771" i="10"/>
  <c r="B1771" i="10"/>
  <c r="D1760" i="10"/>
  <c r="C1760" i="10"/>
  <c r="B1760" i="10"/>
  <c r="D1759" i="10"/>
  <c r="C1759" i="10"/>
  <c r="B1759" i="10"/>
  <c r="D1758" i="10"/>
  <c r="C1758" i="10"/>
  <c r="B1758" i="10"/>
  <c r="D1757" i="10"/>
  <c r="C1757" i="10"/>
  <c r="B1757" i="10"/>
  <c r="D1755" i="10"/>
  <c r="C1755" i="10"/>
  <c r="B1755" i="10"/>
  <c r="D1732" i="10"/>
  <c r="C1732" i="10"/>
  <c r="B1732" i="10"/>
  <c r="D1725" i="10"/>
  <c r="C1725" i="10"/>
  <c r="B1725" i="10"/>
  <c r="D1715" i="10"/>
  <c r="C1715" i="10"/>
  <c r="B1715" i="10"/>
  <c r="D1712" i="10"/>
  <c r="C1712" i="10"/>
  <c r="B1712" i="10"/>
  <c r="D1710" i="10"/>
  <c r="C1710" i="10"/>
  <c r="B1710" i="10"/>
  <c r="D1707" i="10"/>
  <c r="C1707" i="10"/>
  <c r="B1707" i="10"/>
  <c r="D1705" i="10"/>
  <c r="C1705" i="10"/>
  <c r="B1705" i="10"/>
  <c r="D1704" i="10"/>
  <c r="C1704" i="10"/>
  <c r="B1704" i="10"/>
  <c r="D1703" i="10"/>
  <c r="C1703" i="10"/>
  <c r="B1703" i="10"/>
  <c r="D1688" i="10"/>
  <c r="C1688" i="10"/>
  <c r="B1688" i="10"/>
  <c r="D1678" i="10"/>
  <c r="C1678" i="10"/>
  <c r="B1678" i="10"/>
  <c r="D1677" i="10"/>
  <c r="C1677" i="10"/>
  <c r="B1677" i="10"/>
  <c r="D1658" i="10"/>
  <c r="C1658" i="10"/>
  <c r="B1658" i="10"/>
  <c r="D1657" i="10"/>
  <c r="C1657" i="10"/>
  <c r="B1657" i="10"/>
  <c r="D1640" i="10"/>
  <c r="C1640" i="10"/>
  <c r="B1640" i="10"/>
  <c r="D1638" i="10"/>
  <c r="C1638" i="10"/>
  <c r="B1638" i="10"/>
  <c r="D1624" i="10"/>
  <c r="C1624" i="10"/>
  <c r="B1624" i="10"/>
  <c r="D1623" i="10"/>
  <c r="C1623" i="10"/>
  <c r="B1623" i="10"/>
  <c r="D1613" i="10"/>
  <c r="C1613" i="10"/>
  <c r="B1613" i="10"/>
  <c r="D1606" i="10"/>
  <c r="C1606" i="10"/>
  <c r="B1606" i="10"/>
  <c r="D1596" i="10"/>
  <c r="C1596" i="10"/>
  <c r="B1596" i="10"/>
  <c r="D1594" i="10"/>
  <c r="C1594" i="10"/>
  <c r="B1594" i="10"/>
  <c r="D1588" i="10"/>
  <c r="C1588" i="10"/>
  <c r="B1588" i="10"/>
  <c r="D1587" i="10"/>
  <c r="C1587" i="10"/>
  <c r="B1587" i="10"/>
  <c r="D1584" i="10"/>
  <c r="C1584" i="10"/>
  <c r="B1584" i="10"/>
  <c r="D1570" i="10"/>
  <c r="C1570" i="10"/>
  <c r="B1570" i="10"/>
  <c r="D1556" i="10"/>
  <c r="C1556" i="10"/>
  <c r="B1556" i="10"/>
  <c r="D1550" i="10"/>
  <c r="C1550" i="10"/>
  <c r="B1550" i="10"/>
  <c r="D1540" i="10"/>
  <c r="C1540" i="10"/>
  <c r="B1540" i="10"/>
  <c r="D1538" i="10"/>
  <c r="C1538" i="10"/>
  <c r="B1538" i="10"/>
  <c r="D1537" i="10"/>
  <c r="C1537" i="10"/>
  <c r="B1537" i="10"/>
  <c r="D1533" i="10"/>
  <c r="C1533" i="10"/>
  <c r="B1533" i="10"/>
  <c r="D1525" i="10"/>
  <c r="C1525" i="10"/>
  <c r="B1525" i="10"/>
  <c r="D1523" i="10"/>
  <c r="C1523" i="10"/>
  <c r="B1523" i="10"/>
  <c r="D1522" i="10"/>
  <c r="C1522" i="10"/>
  <c r="B1522" i="10"/>
  <c r="D1509" i="10"/>
  <c r="C1509" i="10"/>
  <c r="B1509" i="10"/>
  <c r="D1505" i="10"/>
  <c r="C1505" i="10"/>
  <c r="B1505" i="10"/>
  <c r="D1478" i="10"/>
  <c r="C1478" i="10"/>
  <c r="B1478" i="10"/>
  <c r="D1476" i="10"/>
  <c r="C1476" i="10"/>
  <c r="B1476" i="10"/>
  <c r="D1472" i="10"/>
  <c r="C1472" i="10"/>
  <c r="B1472" i="10"/>
  <c r="D1462" i="10"/>
  <c r="C1462" i="10"/>
  <c r="B1462" i="10"/>
  <c r="D1457" i="10"/>
  <c r="C1457" i="10"/>
  <c r="B1457" i="10"/>
  <c r="D1456" i="10"/>
  <c r="C1456" i="10"/>
  <c r="B1456" i="10"/>
  <c r="D1451" i="10"/>
  <c r="C1451" i="10"/>
  <c r="B1451" i="10"/>
  <c r="D1446" i="10"/>
  <c r="C1446" i="10"/>
  <c r="B1446" i="10"/>
  <c r="D1445" i="10"/>
  <c r="C1445" i="10"/>
  <c r="B1445" i="10"/>
  <c r="D1440" i="10"/>
  <c r="C1440" i="10"/>
  <c r="B1440" i="10"/>
  <c r="D1437" i="10"/>
  <c r="C1437" i="10"/>
  <c r="B1437" i="10"/>
  <c r="D1436" i="10"/>
  <c r="C1436" i="10"/>
  <c r="B1436" i="10"/>
  <c r="D1421" i="10"/>
  <c r="C1421" i="10"/>
  <c r="B1421" i="10"/>
  <c r="D1418" i="10"/>
  <c r="C1418" i="10"/>
  <c r="B1418" i="10"/>
  <c r="D1417" i="10"/>
  <c r="C1417" i="10"/>
  <c r="B1417" i="10"/>
  <c r="D1415" i="10"/>
  <c r="C1415" i="10"/>
  <c r="B1415" i="10"/>
  <c r="D1406" i="10"/>
  <c r="C1406" i="10"/>
  <c r="B1406" i="10"/>
  <c r="D1397" i="10"/>
  <c r="C1397" i="10"/>
  <c r="B1397" i="10"/>
  <c r="D1394" i="10"/>
  <c r="C1394" i="10"/>
  <c r="B1394" i="10"/>
  <c r="D1368" i="10"/>
  <c r="C1368" i="10"/>
  <c r="B1368" i="10"/>
  <c r="D1366" i="10"/>
  <c r="C1366" i="10"/>
  <c r="B1366" i="10"/>
  <c r="D1365" i="10"/>
  <c r="C1365" i="10"/>
  <c r="B1365" i="10"/>
  <c r="D1361" i="10"/>
  <c r="C1361" i="10"/>
  <c r="B1361" i="10"/>
  <c r="D1349" i="10"/>
  <c r="C1349" i="10"/>
  <c r="B1349" i="10"/>
  <c r="D1344" i="10"/>
  <c r="C1344" i="10"/>
  <c r="B1344" i="10"/>
  <c r="D1342" i="10"/>
  <c r="C1342" i="10"/>
  <c r="B1342" i="10"/>
  <c r="D1341" i="10"/>
  <c r="C1341" i="10"/>
  <c r="B1341" i="10"/>
  <c r="D1338" i="10"/>
  <c r="C1338" i="10"/>
  <c r="B1338" i="10"/>
  <c r="D1320" i="10"/>
  <c r="C1320" i="10"/>
  <c r="B1320" i="10"/>
  <c r="D1318" i="10"/>
  <c r="C1318" i="10"/>
  <c r="B1318" i="10"/>
  <c r="D1306" i="10"/>
  <c r="C1306" i="10"/>
  <c r="B1306" i="10"/>
  <c r="D1288" i="10"/>
  <c r="C1288" i="10"/>
  <c r="B1288" i="10"/>
  <c r="D1283" i="10"/>
  <c r="C1283" i="10"/>
  <c r="B1283" i="10"/>
  <c r="D1281" i="10"/>
  <c r="C1281" i="10"/>
  <c r="B1281" i="10"/>
  <c r="D1274" i="10"/>
  <c r="C1274" i="10"/>
  <c r="B1274" i="10"/>
  <c r="D1273" i="10"/>
  <c r="C1273" i="10"/>
  <c r="B1273" i="10"/>
  <c r="D1268" i="10"/>
  <c r="C1268" i="10"/>
  <c r="B1268" i="10"/>
  <c r="D1264" i="10"/>
  <c r="C1264" i="10"/>
  <c r="B1264" i="10"/>
  <c r="D1260" i="10"/>
  <c r="C1260" i="10"/>
  <c r="B1260" i="10"/>
  <c r="D1251" i="10"/>
  <c r="C1251" i="10"/>
  <c r="B1251" i="10"/>
  <c r="D1244" i="10"/>
  <c r="C1244" i="10"/>
  <c r="B1244" i="10"/>
  <c r="D1239" i="10"/>
  <c r="C1239" i="10"/>
  <c r="B1239" i="10"/>
  <c r="D1234" i="10"/>
  <c r="C1234" i="10"/>
  <c r="B1234" i="10"/>
  <c r="D1228" i="10"/>
  <c r="C1228" i="10"/>
  <c r="B1228" i="10"/>
  <c r="D1222" i="10"/>
  <c r="C1222" i="10"/>
  <c r="B1222" i="10"/>
  <c r="D1202" i="10"/>
  <c r="C1202" i="10"/>
  <c r="B1202" i="10"/>
  <c r="D1196" i="10"/>
  <c r="C1196" i="10"/>
  <c r="B1196" i="10"/>
  <c r="D1181" i="10"/>
  <c r="C1181" i="10"/>
  <c r="B1181" i="10"/>
  <c r="D1177" i="10"/>
  <c r="C1177" i="10"/>
  <c r="B1177" i="10"/>
  <c r="D1176" i="10"/>
  <c r="C1176" i="10"/>
  <c r="B1176" i="10"/>
  <c r="D1143" i="10"/>
  <c r="C1143" i="10"/>
  <c r="B1143" i="10"/>
  <c r="D1142" i="10"/>
  <c r="C1142" i="10"/>
  <c r="B1142" i="10"/>
  <c r="D1113" i="10"/>
  <c r="C1113" i="10"/>
  <c r="B1113" i="10"/>
  <c r="D1112" i="10"/>
  <c r="C1112" i="10"/>
  <c r="B1112" i="10"/>
  <c r="D1110" i="10"/>
  <c r="C1110" i="10"/>
  <c r="B1110" i="10"/>
  <c r="D1072" i="10"/>
  <c r="C1072" i="10"/>
  <c r="B1072" i="10"/>
  <c r="D1065" i="10"/>
  <c r="C1065" i="10"/>
  <c r="B1065" i="10"/>
  <c r="D1064" i="10"/>
  <c r="C1064" i="10"/>
  <c r="B1064" i="10"/>
  <c r="D1060" i="10"/>
  <c r="C1060" i="10"/>
  <c r="B1060" i="10"/>
  <c r="D1043" i="10"/>
  <c r="C1043" i="10"/>
  <c r="B1043" i="10"/>
  <c r="D1042" i="10"/>
  <c r="C1042" i="10"/>
  <c r="B1042" i="10"/>
  <c r="D1039" i="10"/>
  <c r="C1039" i="10"/>
  <c r="B1039" i="10"/>
  <c r="D1038" i="10"/>
  <c r="C1038" i="10"/>
  <c r="B1038" i="10"/>
  <c r="D1022" i="10"/>
  <c r="C1022" i="10"/>
  <c r="B1022" i="10"/>
  <c r="D1006" i="10"/>
  <c r="C1006" i="10"/>
  <c r="B1006" i="10"/>
  <c r="D1002" i="10"/>
  <c r="C1002" i="10"/>
  <c r="B1002" i="10"/>
  <c r="D991" i="10"/>
  <c r="C991" i="10"/>
  <c r="B991" i="10"/>
  <c r="D988" i="10"/>
  <c r="C988" i="10"/>
  <c r="B988" i="10"/>
  <c r="D984" i="10"/>
  <c r="C984" i="10"/>
  <c r="B984" i="10"/>
  <c r="D980" i="10"/>
  <c r="C980" i="10"/>
  <c r="B980" i="10"/>
  <c r="D961" i="10"/>
  <c r="C961" i="10"/>
  <c r="B961" i="10"/>
  <c r="D956" i="10"/>
  <c r="C956" i="10"/>
  <c r="B956" i="10"/>
  <c r="D948" i="10"/>
  <c r="C948" i="10"/>
  <c r="B948" i="10"/>
  <c r="D933" i="10"/>
  <c r="C933" i="10"/>
  <c r="B933" i="10"/>
  <c r="D923" i="10"/>
  <c r="C923" i="10"/>
  <c r="B923" i="10"/>
  <c r="D915" i="10"/>
  <c r="C915" i="10"/>
  <c r="B915" i="10"/>
  <c r="D906" i="10"/>
  <c r="C906" i="10"/>
  <c r="B906" i="10"/>
  <c r="D905" i="10"/>
  <c r="C905" i="10"/>
  <c r="B905" i="10"/>
  <c r="D891" i="10"/>
  <c r="C891" i="10"/>
  <c r="B891" i="10"/>
  <c r="D886" i="10"/>
  <c r="C886" i="10"/>
  <c r="B886" i="10"/>
  <c r="D883" i="10"/>
  <c r="C883" i="10"/>
  <c r="B883" i="10"/>
  <c r="D873" i="10"/>
  <c r="C873" i="10"/>
  <c r="B873" i="10"/>
  <c r="D860" i="10"/>
  <c r="C860" i="10"/>
  <c r="B860" i="10"/>
  <c r="D857" i="10"/>
  <c r="C857" i="10"/>
  <c r="B857" i="10"/>
  <c r="D853" i="10"/>
  <c r="C853" i="10"/>
  <c r="B853" i="10"/>
  <c r="D838" i="10"/>
  <c r="C838" i="10"/>
  <c r="B838" i="10"/>
  <c r="D836" i="10"/>
  <c r="C836" i="10"/>
  <c r="B836" i="10"/>
  <c r="D832" i="10"/>
  <c r="C832" i="10"/>
  <c r="B832" i="10"/>
  <c r="D831" i="10"/>
  <c r="C831" i="10"/>
  <c r="B831" i="10"/>
  <c r="D820" i="10"/>
  <c r="C820" i="10"/>
  <c r="B820" i="10"/>
  <c r="D813" i="10"/>
  <c r="C813" i="10"/>
  <c r="B813" i="10"/>
  <c r="D794" i="10"/>
  <c r="C794" i="10"/>
  <c r="B794" i="10"/>
  <c r="D776" i="10"/>
  <c r="C776" i="10"/>
  <c r="B776" i="10"/>
  <c r="D747" i="10"/>
  <c r="C747" i="10"/>
  <c r="B747" i="10"/>
  <c r="D737" i="10"/>
  <c r="C737" i="10"/>
  <c r="B737" i="10"/>
  <c r="D735" i="10"/>
  <c r="C735" i="10"/>
  <c r="B735" i="10"/>
  <c r="D721" i="10"/>
  <c r="C721" i="10"/>
  <c r="B721" i="10"/>
  <c r="D712" i="10"/>
  <c r="C712" i="10"/>
  <c r="B712" i="10"/>
  <c r="D711" i="10"/>
  <c r="C711" i="10"/>
  <c r="B711" i="10"/>
  <c r="D703" i="10"/>
  <c r="C703" i="10"/>
  <c r="B703" i="10"/>
  <c r="D692" i="10"/>
  <c r="C692" i="10"/>
  <c r="B692" i="10"/>
  <c r="D687" i="10"/>
  <c r="C687" i="10"/>
  <c r="B687" i="10"/>
  <c r="D686" i="10"/>
  <c r="C686" i="10"/>
  <c r="B686" i="10"/>
  <c r="D680" i="10"/>
  <c r="C680" i="10"/>
  <c r="B680" i="10"/>
  <c r="D676" i="10"/>
  <c r="C676" i="10"/>
  <c r="B676" i="10"/>
  <c r="D669" i="10"/>
  <c r="C669" i="10"/>
  <c r="B669" i="10"/>
  <c r="D667" i="10"/>
  <c r="C667" i="10"/>
  <c r="B667" i="10"/>
  <c r="D662" i="10"/>
  <c r="C662" i="10"/>
  <c r="B662" i="10"/>
  <c r="D661" i="10"/>
  <c r="C661" i="10"/>
  <c r="B661" i="10"/>
  <c r="D644" i="10"/>
  <c r="C644" i="10"/>
  <c r="B644" i="10"/>
  <c r="D637" i="10"/>
  <c r="C637" i="10"/>
  <c r="B637" i="10"/>
  <c r="D636" i="10"/>
  <c r="C636" i="10"/>
  <c r="B636" i="10"/>
  <c r="D625" i="10"/>
  <c r="C625" i="10"/>
  <c r="B625" i="10"/>
  <c r="D619" i="10"/>
  <c r="C619" i="10"/>
  <c r="B619" i="10"/>
  <c r="D608" i="10"/>
  <c r="C608" i="10"/>
  <c r="B608" i="10"/>
  <c r="D599" i="10"/>
  <c r="C599" i="10"/>
  <c r="B599" i="10"/>
  <c r="D595" i="10"/>
  <c r="C595" i="10"/>
  <c r="B595" i="10"/>
  <c r="D589" i="10"/>
  <c r="C589" i="10"/>
  <c r="B589" i="10"/>
  <c r="D583" i="10"/>
  <c r="C583" i="10"/>
  <c r="B583" i="10"/>
  <c r="D576" i="10"/>
  <c r="C576" i="10"/>
  <c r="B576" i="10"/>
  <c r="D568" i="10"/>
  <c r="C568" i="10"/>
  <c r="B568" i="10"/>
  <c r="D535" i="10"/>
  <c r="C535" i="10"/>
  <c r="B535" i="10"/>
  <c r="D531" i="10"/>
  <c r="C531" i="10"/>
  <c r="B531" i="10"/>
  <c r="D526" i="10"/>
  <c r="C526" i="10"/>
  <c r="B526" i="10"/>
  <c r="D518" i="10"/>
  <c r="C518" i="10"/>
  <c r="B518" i="10"/>
  <c r="D513" i="10"/>
  <c r="C513" i="10"/>
  <c r="B513" i="10"/>
  <c r="D501" i="10"/>
  <c r="C501" i="10"/>
  <c r="B501" i="10"/>
  <c r="D482" i="10"/>
  <c r="C482" i="10"/>
  <c r="B482" i="10"/>
  <c r="D465" i="10"/>
  <c r="C465" i="10"/>
  <c r="B465" i="10"/>
  <c r="D464" i="10"/>
  <c r="C464" i="10"/>
  <c r="B464" i="10"/>
  <c r="D443" i="10"/>
  <c r="C443" i="10"/>
  <c r="B443" i="10"/>
  <c r="D441" i="10"/>
  <c r="C441" i="10"/>
  <c r="B441" i="10"/>
  <c r="D439" i="10"/>
  <c r="C439" i="10"/>
  <c r="B439" i="10"/>
  <c r="D424" i="10"/>
  <c r="C424" i="10"/>
  <c r="B424" i="10"/>
  <c r="D423" i="10"/>
  <c r="C423" i="10"/>
  <c r="B423" i="10"/>
  <c r="D422" i="10"/>
  <c r="C422" i="10"/>
  <c r="B422" i="10"/>
  <c r="D409" i="10"/>
  <c r="C409" i="10"/>
  <c r="B409" i="10"/>
  <c r="D398" i="10"/>
  <c r="C398" i="10"/>
  <c r="B398" i="10"/>
  <c r="D383" i="10"/>
  <c r="C383" i="10"/>
  <c r="B383" i="10"/>
  <c r="D376" i="10"/>
  <c r="C376" i="10"/>
  <c r="B376" i="10"/>
  <c r="D373" i="10"/>
  <c r="C373" i="10"/>
  <c r="B373" i="10"/>
  <c r="D372" i="10"/>
  <c r="C372" i="10"/>
  <c r="B372" i="10"/>
  <c r="D369" i="10"/>
  <c r="C369" i="10"/>
  <c r="B369" i="10"/>
  <c r="D366" i="10"/>
  <c r="C366" i="10"/>
  <c r="B366" i="10"/>
  <c r="D363" i="10"/>
  <c r="C363" i="10"/>
  <c r="B363" i="10"/>
  <c r="D356" i="10"/>
  <c r="C356" i="10"/>
  <c r="B356" i="10"/>
  <c r="D335" i="10"/>
  <c r="C335" i="10"/>
  <c r="B335" i="10"/>
  <c r="D331" i="10"/>
  <c r="C331" i="10"/>
  <c r="B331" i="10"/>
  <c r="D329" i="10"/>
  <c r="C329" i="10"/>
  <c r="B329" i="10"/>
  <c r="D313" i="10"/>
  <c r="C313" i="10"/>
  <c r="B313" i="10"/>
  <c r="D306" i="10"/>
  <c r="C306" i="10"/>
  <c r="B306" i="10"/>
  <c r="D300" i="10"/>
  <c r="C300" i="10"/>
  <c r="B300" i="10"/>
  <c r="D296" i="10"/>
  <c r="C296" i="10"/>
  <c r="B296" i="10"/>
  <c r="D291" i="10"/>
  <c r="C291" i="10"/>
  <c r="B291" i="10"/>
  <c r="D288" i="10"/>
  <c r="C288" i="10"/>
  <c r="B288" i="10"/>
  <c r="D286" i="10"/>
  <c r="C286" i="10"/>
  <c r="B286" i="10"/>
  <c r="D280" i="10"/>
  <c r="C280" i="10"/>
  <c r="B280" i="10"/>
  <c r="D264" i="10"/>
  <c r="C264" i="10"/>
  <c r="B264" i="10"/>
  <c r="D261" i="10"/>
  <c r="C261" i="10"/>
  <c r="B261" i="10"/>
  <c r="D251" i="10"/>
  <c r="C251" i="10"/>
  <c r="B251" i="10"/>
  <c r="D246" i="10"/>
  <c r="C246" i="10"/>
  <c r="B246" i="10"/>
  <c r="D242" i="10"/>
  <c r="C242" i="10"/>
  <c r="B242" i="10"/>
  <c r="D241" i="10"/>
  <c r="C241" i="10"/>
  <c r="B241" i="10"/>
  <c r="D223" i="10"/>
  <c r="C223" i="10"/>
  <c r="B223" i="10"/>
  <c r="D200" i="10"/>
  <c r="C200" i="10"/>
  <c r="B200" i="10"/>
  <c r="D189" i="10"/>
  <c r="C189" i="10"/>
  <c r="B189" i="10"/>
  <c r="D149" i="10"/>
  <c r="C149" i="10"/>
  <c r="B149" i="10"/>
  <c r="D148" i="10"/>
  <c r="C148" i="10"/>
  <c r="B148" i="10"/>
  <c r="D147" i="10"/>
  <c r="C147" i="10"/>
  <c r="B147" i="10"/>
  <c r="D143" i="10"/>
  <c r="C143" i="10"/>
  <c r="B143" i="10"/>
  <c r="D133" i="10"/>
  <c r="C133" i="10"/>
  <c r="B133" i="10"/>
  <c r="D122" i="10"/>
  <c r="C122" i="10"/>
  <c r="B122" i="10"/>
  <c r="D112" i="10"/>
  <c r="C112" i="10"/>
  <c r="B112" i="10"/>
  <c r="D106" i="10"/>
  <c r="C106" i="10"/>
  <c r="B106" i="10"/>
  <c r="D105" i="10"/>
  <c r="C105" i="10"/>
  <c r="B105" i="10"/>
  <c r="D101" i="10"/>
  <c r="C101" i="10"/>
  <c r="B101" i="10"/>
  <c r="D100" i="10"/>
  <c r="C100" i="10"/>
  <c r="B100" i="10"/>
  <c r="D86" i="10"/>
  <c r="C86" i="10"/>
  <c r="B86" i="10"/>
  <c r="D84" i="10"/>
  <c r="C84" i="10"/>
  <c r="B84" i="10"/>
  <c r="D42" i="10"/>
  <c r="C42" i="10"/>
  <c r="B42" i="10"/>
  <c r="D40" i="10"/>
  <c r="C40" i="10"/>
  <c r="B40" i="10"/>
  <c r="D33" i="10"/>
  <c r="C33" i="10"/>
  <c r="B33" i="10"/>
  <c r="D27" i="10"/>
  <c r="C27" i="10"/>
  <c r="B27" i="10"/>
  <c r="D20" i="10"/>
  <c r="C20" i="10"/>
  <c r="D1988" i="10"/>
  <c r="C1988" i="10"/>
  <c r="D1987" i="10"/>
  <c r="C1987" i="10"/>
  <c r="D1986" i="10"/>
  <c r="C1986" i="10"/>
  <c r="D1985" i="10"/>
  <c r="C1985" i="10"/>
  <c r="D1984" i="10"/>
  <c r="C1984" i="10"/>
  <c r="D1983" i="10"/>
  <c r="C1983" i="10"/>
  <c r="D1982" i="10"/>
  <c r="C1982" i="10"/>
  <c r="D1981" i="10"/>
  <c r="C1981" i="10"/>
  <c r="D1980" i="10"/>
  <c r="C1980" i="10"/>
  <c r="D1979" i="10"/>
  <c r="C1979" i="10"/>
  <c r="D1978" i="10"/>
  <c r="C1978" i="10"/>
  <c r="D1976" i="10"/>
  <c r="C1976" i="10"/>
  <c r="D1974" i="10"/>
  <c r="C1974" i="10"/>
  <c r="D1973" i="10"/>
  <c r="C1973" i="10"/>
  <c r="D1972" i="10"/>
  <c r="C1972" i="10"/>
  <c r="D1967" i="10"/>
  <c r="C1967" i="10"/>
  <c r="D1962" i="10"/>
  <c r="C1962" i="10"/>
  <c r="D1960" i="10"/>
  <c r="C1960" i="10"/>
  <c r="D1959" i="10"/>
  <c r="C1959" i="10"/>
  <c r="D1958" i="10"/>
  <c r="C1958" i="10"/>
  <c r="D1957" i="10"/>
  <c r="C1957" i="10"/>
  <c r="D1956" i="10"/>
  <c r="C1956" i="10"/>
  <c r="D1954" i="10"/>
  <c r="C1954" i="10"/>
  <c r="D1953" i="10"/>
  <c r="C1953" i="10"/>
  <c r="D1952" i="10"/>
  <c r="C1952" i="10"/>
  <c r="D1951" i="10"/>
  <c r="C1951" i="10"/>
  <c r="D1950" i="10"/>
  <c r="C1950" i="10"/>
  <c r="D1948" i="10"/>
  <c r="C1948" i="10"/>
  <c r="D1947" i="10"/>
  <c r="C1947" i="10"/>
  <c r="D1946" i="10"/>
  <c r="C1946" i="10"/>
  <c r="D1945" i="10"/>
  <c r="C1945" i="10"/>
  <c r="D1944" i="10"/>
  <c r="C1944" i="10"/>
  <c r="D1942" i="10"/>
  <c r="C1942" i="10"/>
  <c r="D1941" i="10"/>
  <c r="C1941" i="10"/>
  <c r="D1940" i="10"/>
  <c r="C1940" i="10"/>
  <c r="D1939" i="10"/>
  <c r="C1939" i="10"/>
  <c r="D1937" i="10"/>
  <c r="C1937" i="10"/>
  <c r="D1935" i="10"/>
  <c r="C1935" i="10"/>
  <c r="D1933" i="10"/>
  <c r="C1933" i="10"/>
  <c r="D1932" i="10"/>
  <c r="C1932" i="10"/>
  <c r="D1930" i="10"/>
  <c r="C1930" i="10"/>
  <c r="D1929" i="10"/>
  <c r="C1929" i="10"/>
  <c r="D1928" i="10"/>
  <c r="C1928" i="10"/>
  <c r="D1927" i="10"/>
  <c r="C1927" i="10"/>
  <c r="D1926" i="10"/>
  <c r="C1926" i="10"/>
  <c r="D1925" i="10"/>
  <c r="C1925" i="10"/>
  <c r="D1924" i="10"/>
  <c r="C1924" i="10"/>
  <c r="D1923" i="10"/>
  <c r="C1923" i="10"/>
  <c r="D1922" i="10"/>
  <c r="C1922" i="10"/>
  <c r="D1920" i="10"/>
  <c r="C1920" i="10"/>
  <c r="D1919" i="10"/>
  <c r="C1919" i="10"/>
  <c r="D1918" i="10"/>
  <c r="C1918" i="10"/>
  <c r="D1917" i="10"/>
  <c r="C1917" i="10"/>
  <c r="D1916" i="10"/>
  <c r="C1916" i="10"/>
  <c r="D1915" i="10"/>
  <c r="C1915" i="10"/>
  <c r="D1914" i="10"/>
  <c r="C1914" i="10"/>
  <c r="D1913" i="10"/>
  <c r="C1913" i="10"/>
  <c r="D1912" i="10"/>
  <c r="C1912" i="10"/>
  <c r="D1911" i="10"/>
  <c r="C1911" i="10"/>
  <c r="D1910" i="10"/>
  <c r="C1910" i="10"/>
  <c r="D1909" i="10"/>
  <c r="C1909" i="10"/>
  <c r="D1908" i="10"/>
  <c r="C1908" i="10"/>
  <c r="D1907" i="10"/>
  <c r="C1907" i="10"/>
  <c r="D1905" i="10"/>
  <c r="C1905" i="10"/>
  <c r="D1904" i="10"/>
  <c r="C1904" i="10"/>
  <c r="D1903" i="10"/>
  <c r="C1903" i="10"/>
  <c r="D1902" i="10"/>
  <c r="C1902" i="10"/>
  <c r="D1901" i="10"/>
  <c r="C1901" i="10"/>
  <c r="D1900" i="10"/>
  <c r="C1900" i="10"/>
  <c r="D1898" i="10"/>
  <c r="C1898" i="10"/>
  <c r="D1897" i="10"/>
  <c r="C1897" i="10"/>
  <c r="D1896" i="10"/>
  <c r="C1896" i="10"/>
  <c r="D1895" i="10"/>
  <c r="C1895" i="10"/>
  <c r="D1894" i="10"/>
  <c r="C1894" i="10"/>
  <c r="D1893" i="10"/>
  <c r="C1893" i="10"/>
  <c r="D1890" i="10"/>
  <c r="C1890" i="10"/>
  <c r="D1889" i="10"/>
  <c r="C1889" i="10"/>
  <c r="D1888" i="10"/>
  <c r="C1888" i="10"/>
  <c r="D1887" i="10"/>
  <c r="C1887" i="10"/>
  <c r="D1886" i="10"/>
  <c r="C1886" i="10"/>
  <c r="D1884" i="10"/>
  <c r="C1884" i="10"/>
  <c r="D1883" i="10"/>
  <c r="C1883" i="10"/>
  <c r="D1882" i="10"/>
  <c r="C1882" i="10"/>
  <c r="D1881" i="10"/>
  <c r="C1881" i="10"/>
  <c r="D1880" i="10"/>
  <c r="C1880" i="10"/>
  <c r="D1879" i="10"/>
  <c r="C1879" i="10"/>
  <c r="D1877" i="10"/>
  <c r="C1877" i="10"/>
  <c r="D1876" i="10"/>
  <c r="C1876" i="10"/>
  <c r="D1874" i="10"/>
  <c r="C1874" i="10"/>
  <c r="D1873" i="10"/>
  <c r="C1873" i="10"/>
  <c r="D1872" i="10"/>
  <c r="C1872" i="10"/>
  <c r="D1870" i="10"/>
  <c r="C1870" i="10"/>
  <c r="D1869" i="10"/>
  <c r="C1869" i="10"/>
  <c r="D1866" i="10"/>
  <c r="C1866" i="10"/>
  <c r="D1864" i="10"/>
  <c r="C1864" i="10"/>
  <c r="D1862" i="10"/>
  <c r="C1862" i="10"/>
  <c r="D1861" i="10"/>
  <c r="C1861" i="10"/>
  <c r="D1860" i="10"/>
  <c r="C1860" i="10"/>
  <c r="D1859" i="10"/>
  <c r="C1859" i="10"/>
  <c r="D1858" i="10"/>
  <c r="C1858" i="10"/>
  <c r="D1856" i="10"/>
  <c r="C1856" i="10"/>
  <c r="D1855" i="10"/>
  <c r="C1855" i="10"/>
  <c r="D1853" i="10"/>
  <c r="C1853" i="10"/>
  <c r="D1852" i="10"/>
  <c r="C1852" i="10"/>
  <c r="D1851" i="10"/>
  <c r="C1851" i="10"/>
  <c r="D1850" i="10"/>
  <c r="C1850" i="10"/>
  <c r="D1849" i="10"/>
  <c r="C1849" i="10"/>
  <c r="D1848" i="10"/>
  <c r="C1848" i="10"/>
  <c r="D1847" i="10"/>
  <c r="C1847" i="10"/>
  <c r="D1846" i="10"/>
  <c r="C1846" i="10"/>
  <c r="D1843" i="10"/>
  <c r="C1843" i="10"/>
  <c r="D1841" i="10"/>
  <c r="C1841" i="10"/>
  <c r="D1840" i="10"/>
  <c r="C1840" i="10"/>
  <c r="D1834" i="10"/>
  <c r="C1834" i="10"/>
  <c r="D1832" i="10"/>
  <c r="C1832" i="10"/>
  <c r="D1830" i="10"/>
  <c r="C1830" i="10"/>
  <c r="D1828" i="10"/>
  <c r="C1828" i="10"/>
  <c r="D1827" i="10"/>
  <c r="C1827" i="10"/>
  <c r="D1826" i="10"/>
  <c r="C1826" i="10"/>
  <c r="D1825" i="10"/>
  <c r="C1825" i="10"/>
  <c r="D1824" i="10"/>
  <c r="C1824" i="10"/>
  <c r="D1823" i="10"/>
  <c r="C1823" i="10"/>
  <c r="D1822" i="10"/>
  <c r="C1822" i="10"/>
  <c r="D1821" i="10"/>
  <c r="C1821" i="10"/>
  <c r="D1820" i="10"/>
  <c r="C1820" i="10"/>
  <c r="D1819" i="10"/>
  <c r="C1819" i="10"/>
  <c r="D1818" i="10"/>
  <c r="C1818" i="10"/>
  <c r="D1817" i="10"/>
  <c r="C1817" i="10"/>
  <c r="D1816" i="10"/>
  <c r="C1816" i="10"/>
  <c r="D1814" i="10"/>
  <c r="C1814" i="10"/>
  <c r="D1813" i="10"/>
  <c r="C1813" i="10"/>
  <c r="D1812" i="10"/>
  <c r="C1812" i="10"/>
  <c r="D1811" i="10"/>
  <c r="C1811" i="10"/>
  <c r="D1810" i="10"/>
  <c r="C1810" i="10"/>
  <c r="D1808" i="10"/>
  <c r="C1808" i="10"/>
  <c r="D1807" i="10"/>
  <c r="C1807" i="10"/>
  <c r="D1806" i="10"/>
  <c r="C1806" i="10"/>
  <c r="D1805" i="10"/>
  <c r="C1805" i="10"/>
  <c r="D1804" i="10"/>
  <c r="C1804" i="10"/>
  <c r="D1803" i="10"/>
  <c r="C1803" i="10"/>
  <c r="D1802" i="10"/>
  <c r="C1802" i="10"/>
  <c r="D1801" i="10"/>
  <c r="C1801" i="10"/>
  <c r="D1800" i="10"/>
  <c r="C1800" i="10"/>
  <c r="D1798" i="10"/>
  <c r="C1798" i="10"/>
  <c r="D1795" i="10"/>
  <c r="C1795" i="10"/>
  <c r="D1794" i="10"/>
  <c r="C1794" i="10"/>
  <c r="D1792" i="10"/>
  <c r="C1792" i="10"/>
  <c r="D1791" i="10"/>
  <c r="C1791" i="10"/>
  <c r="D1788" i="10"/>
  <c r="C1788" i="10"/>
  <c r="D1787" i="10"/>
  <c r="C1787" i="10"/>
  <c r="D1784" i="10"/>
  <c r="C1784" i="10"/>
  <c r="D1783" i="10"/>
  <c r="C1783" i="10"/>
  <c r="D1782" i="10"/>
  <c r="C1782" i="10"/>
  <c r="D1781" i="10"/>
  <c r="C1781" i="10"/>
  <c r="D1780" i="10"/>
  <c r="C1780" i="10"/>
  <c r="D1779" i="10"/>
  <c r="C1779" i="10"/>
  <c r="D1778" i="10"/>
  <c r="C1778" i="10"/>
  <c r="D1776" i="10"/>
  <c r="C1776" i="10"/>
  <c r="D1774" i="10"/>
  <c r="C1774" i="10"/>
  <c r="D1773" i="10"/>
  <c r="C1773" i="10"/>
  <c r="D1772" i="10"/>
  <c r="C1772" i="10"/>
  <c r="D1770" i="10"/>
  <c r="C1770" i="10"/>
  <c r="D1769" i="10"/>
  <c r="C1769" i="10"/>
  <c r="D1768" i="10"/>
  <c r="C1768" i="10"/>
  <c r="D1767" i="10"/>
  <c r="C1767" i="10"/>
  <c r="D1766" i="10"/>
  <c r="C1766" i="10"/>
  <c r="D1765" i="10"/>
  <c r="C1765" i="10"/>
  <c r="D1764" i="10"/>
  <c r="C1764" i="10"/>
  <c r="D1763" i="10"/>
  <c r="C1763" i="10"/>
  <c r="D1762" i="10"/>
  <c r="C1762" i="10"/>
  <c r="D1761" i="10"/>
  <c r="C1761" i="10"/>
  <c r="D1756" i="10"/>
  <c r="C1756" i="10"/>
  <c r="D1754" i="10"/>
  <c r="C1754" i="10"/>
  <c r="D1753" i="10"/>
  <c r="C1753" i="10"/>
  <c r="D1752" i="10"/>
  <c r="C1752" i="10"/>
  <c r="D1751" i="10"/>
  <c r="C1751" i="10"/>
  <c r="D1749" i="10"/>
  <c r="C1749" i="10"/>
  <c r="D1748" i="10"/>
  <c r="C1748" i="10"/>
  <c r="D1747" i="10"/>
  <c r="C1747" i="10"/>
  <c r="D1746" i="10"/>
  <c r="C1746" i="10"/>
  <c r="D1745" i="10"/>
  <c r="C1745" i="10"/>
  <c r="D1744" i="10"/>
  <c r="C1744" i="10"/>
  <c r="D1743" i="10"/>
  <c r="C1743" i="10"/>
  <c r="D1741" i="10"/>
  <c r="C1741" i="10"/>
  <c r="D1740" i="10"/>
  <c r="C1740" i="10"/>
  <c r="D1739" i="10"/>
  <c r="C1739" i="10"/>
  <c r="D1738" i="10"/>
  <c r="C1738" i="10"/>
  <c r="D1737" i="10"/>
  <c r="C1737" i="10"/>
  <c r="D1736" i="10"/>
  <c r="C1736" i="10"/>
  <c r="D1735" i="10"/>
  <c r="C1735" i="10"/>
  <c r="D1734" i="10"/>
  <c r="C1734" i="10"/>
  <c r="D1733" i="10"/>
  <c r="C1733" i="10"/>
  <c r="D1731" i="10"/>
  <c r="C1731" i="10"/>
  <c r="D1730" i="10"/>
  <c r="C1730" i="10"/>
  <c r="D1729" i="10"/>
  <c r="C1729" i="10"/>
  <c r="D1728" i="10"/>
  <c r="C1728" i="10"/>
  <c r="D1726" i="10"/>
  <c r="C1726" i="10"/>
  <c r="D1723" i="10"/>
  <c r="C1723" i="10"/>
  <c r="D1722" i="10"/>
  <c r="C1722" i="10"/>
  <c r="D1721" i="10"/>
  <c r="C1721" i="10"/>
  <c r="D1720" i="10"/>
  <c r="C1720" i="10"/>
  <c r="D1719" i="10"/>
  <c r="C1719" i="10"/>
  <c r="D1718" i="10"/>
  <c r="C1718" i="10"/>
  <c r="D1717" i="10"/>
  <c r="C1717" i="10"/>
  <c r="D1716" i="10"/>
  <c r="C1716" i="10"/>
  <c r="D1714" i="10"/>
  <c r="C1714" i="10"/>
  <c r="D1713" i="10"/>
  <c r="C1713" i="10"/>
  <c r="D1711" i="10"/>
  <c r="C1711" i="10"/>
  <c r="D1709" i="10"/>
  <c r="C1709" i="10"/>
  <c r="D1708" i="10"/>
  <c r="C1708" i="10"/>
  <c r="D1706" i="10"/>
  <c r="C1706" i="10"/>
  <c r="D1702" i="10"/>
  <c r="C1702" i="10"/>
  <c r="D1701" i="10"/>
  <c r="C1701" i="10"/>
  <c r="D1700" i="10"/>
  <c r="C1700" i="10"/>
  <c r="D1699" i="10"/>
  <c r="C1699" i="10"/>
  <c r="D1698" i="10"/>
  <c r="C1698" i="10"/>
  <c r="D1697" i="10"/>
  <c r="C1697" i="10"/>
  <c r="D1695" i="10"/>
  <c r="C1695" i="10"/>
  <c r="D1694" i="10"/>
  <c r="C1694" i="10"/>
  <c r="D1693" i="10"/>
  <c r="C1693" i="10"/>
  <c r="D1692" i="10"/>
  <c r="C1692" i="10"/>
  <c r="D1690" i="10"/>
  <c r="C1690" i="10"/>
  <c r="D1689" i="10"/>
  <c r="C1689" i="10"/>
  <c r="D1687" i="10"/>
  <c r="C1687" i="10"/>
  <c r="D1686" i="10"/>
  <c r="C1686" i="10"/>
  <c r="D1685" i="10"/>
  <c r="C1685" i="10"/>
  <c r="D1684" i="10"/>
  <c r="C1684" i="10"/>
  <c r="D1683" i="10"/>
  <c r="C1683" i="10"/>
  <c r="D1682" i="10"/>
  <c r="C1682" i="10"/>
  <c r="D1681" i="10"/>
  <c r="C1681" i="10"/>
  <c r="D1680" i="10"/>
  <c r="C1680" i="10"/>
  <c r="D1679" i="10"/>
  <c r="C1679" i="10"/>
  <c r="D1676" i="10"/>
  <c r="C1676" i="10"/>
  <c r="D1674" i="10"/>
  <c r="C1674" i="10"/>
  <c r="D1672" i="10"/>
  <c r="C1672" i="10"/>
  <c r="D1671" i="10"/>
  <c r="C1671" i="10"/>
  <c r="D1670" i="10"/>
  <c r="C1670" i="10"/>
  <c r="D1669" i="10"/>
  <c r="C1669" i="10"/>
  <c r="D1668" i="10"/>
  <c r="C1668" i="10"/>
  <c r="D1666" i="10"/>
  <c r="C1666" i="10"/>
  <c r="D1664" i="10"/>
  <c r="C1664" i="10"/>
  <c r="D1663" i="10"/>
  <c r="C1663" i="10"/>
  <c r="D1662" i="10"/>
  <c r="C1662" i="10"/>
  <c r="D1661" i="10"/>
  <c r="C1661" i="10"/>
  <c r="D1660" i="10"/>
  <c r="C1660" i="10"/>
  <c r="D1659" i="10"/>
  <c r="C1659" i="10"/>
  <c r="D1655" i="10"/>
  <c r="C1655" i="10"/>
  <c r="D1654" i="10"/>
  <c r="C1654" i="10"/>
  <c r="D1653" i="10"/>
  <c r="C1653" i="10"/>
  <c r="D1652" i="10"/>
  <c r="C1652" i="10"/>
  <c r="D1651" i="10"/>
  <c r="C1651" i="10"/>
  <c r="D1648" i="10"/>
  <c r="C1648" i="10"/>
  <c r="D1647" i="10"/>
  <c r="C1647" i="10"/>
  <c r="D1645" i="10"/>
  <c r="C1645" i="10"/>
  <c r="D1644" i="10"/>
  <c r="C1644" i="10"/>
  <c r="D1641" i="10"/>
  <c r="C1641" i="10"/>
  <c r="D1639" i="10"/>
  <c r="C1639" i="10"/>
  <c r="D1637" i="10"/>
  <c r="C1637" i="10"/>
  <c r="D1636" i="10"/>
  <c r="C1636" i="10"/>
  <c r="D1635" i="10"/>
  <c r="C1635" i="10"/>
  <c r="D1633" i="10"/>
  <c r="C1633" i="10"/>
  <c r="D1632" i="10"/>
  <c r="C1632" i="10"/>
  <c r="D1631" i="10"/>
  <c r="C1631" i="10"/>
  <c r="D1630" i="10"/>
  <c r="C1630" i="10"/>
  <c r="D1629" i="10"/>
  <c r="C1629" i="10"/>
  <c r="D1628" i="10"/>
  <c r="C1628" i="10"/>
  <c r="D1627" i="10"/>
  <c r="C1627" i="10"/>
  <c r="D1626" i="10"/>
  <c r="C1626" i="10"/>
  <c r="D1625" i="10"/>
  <c r="C1625" i="10"/>
  <c r="D1622" i="10"/>
  <c r="C1622" i="10"/>
  <c r="D1621" i="10"/>
  <c r="C1621" i="10"/>
  <c r="D1620" i="10"/>
  <c r="C1620" i="10"/>
  <c r="D1619" i="10"/>
  <c r="C1619" i="10"/>
  <c r="D1618" i="10"/>
  <c r="C1618" i="10"/>
  <c r="D1617" i="10"/>
  <c r="C1617" i="10"/>
  <c r="D1616" i="10"/>
  <c r="C1616" i="10"/>
  <c r="D1615" i="10"/>
  <c r="C1615" i="10"/>
  <c r="D1614" i="10"/>
  <c r="C1614" i="10"/>
  <c r="D1612" i="10"/>
  <c r="C1612" i="10"/>
  <c r="D1611" i="10"/>
  <c r="C1611" i="10"/>
  <c r="D1610" i="10"/>
  <c r="C1610" i="10"/>
  <c r="D1609" i="10"/>
  <c r="C1609" i="10"/>
  <c r="D1608" i="10"/>
  <c r="C1608" i="10"/>
  <c r="D1607" i="10"/>
  <c r="C1607" i="10"/>
  <c r="D1604" i="10"/>
  <c r="C1604" i="10"/>
  <c r="D1603" i="10"/>
  <c r="C1603" i="10"/>
  <c r="D1602" i="10"/>
  <c r="C1602" i="10"/>
  <c r="D1600" i="10"/>
  <c r="C1600" i="10"/>
  <c r="D1599" i="10"/>
  <c r="C1599" i="10"/>
  <c r="D1598" i="10"/>
  <c r="C1598" i="10"/>
  <c r="D1597" i="10"/>
  <c r="C1597" i="10"/>
  <c r="D1595" i="10"/>
  <c r="C1595" i="10"/>
  <c r="D1593" i="10"/>
  <c r="C1593" i="10"/>
  <c r="D1592" i="10"/>
  <c r="C1592" i="10"/>
  <c r="D1591" i="10"/>
  <c r="C1591" i="10"/>
  <c r="D1590" i="10"/>
  <c r="C1590" i="10"/>
  <c r="D1589" i="10"/>
  <c r="C1589" i="10"/>
  <c r="D1586" i="10"/>
  <c r="C1586" i="10"/>
  <c r="D1585" i="10"/>
  <c r="C1585" i="10"/>
  <c r="D1582" i="10"/>
  <c r="C1582" i="10"/>
  <c r="D1581" i="10"/>
  <c r="C1581" i="10"/>
  <c r="D1580" i="10"/>
  <c r="C1580" i="10"/>
  <c r="D1579" i="10"/>
  <c r="C1579" i="10"/>
  <c r="D1578" i="10"/>
  <c r="C1578" i="10"/>
  <c r="D1577" i="10"/>
  <c r="C1577" i="10"/>
  <c r="D1576" i="10"/>
  <c r="C1576" i="10"/>
  <c r="D1575" i="10"/>
  <c r="C1575" i="10"/>
  <c r="D1574" i="10"/>
  <c r="C1574" i="10"/>
  <c r="D1573" i="10"/>
  <c r="C1573" i="10"/>
  <c r="D1572" i="10"/>
  <c r="C1572" i="10"/>
  <c r="D1571" i="10"/>
  <c r="C1571" i="10"/>
  <c r="D1569" i="10"/>
  <c r="C1569" i="10"/>
  <c r="D1568" i="10"/>
  <c r="C1568" i="10"/>
  <c r="D1567" i="10"/>
  <c r="C1567" i="10"/>
  <c r="D1566" i="10"/>
  <c r="C1566" i="10"/>
  <c r="D1565" i="10"/>
  <c r="C1565" i="10"/>
  <c r="D1563" i="10"/>
  <c r="C1563" i="10"/>
  <c r="D1562" i="10"/>
  <c r="C1562" i="10"/>
  <c r="D1561" i="10"/>
  <c r="C1561" i="10"/>
  <c r="D1560" i="10"/>
  <c r="C1560" i="10"/>
  <c r="D1557" i="10"/>
  <c r="C1557" i="10"/>
  <c r="D1555" i="10"/>
  <c r="C1555" i="10"/>
  <c r="D1552" i="10"/>
  <c r="C1552" i="10"/>
  <c r="D1551" i="10"/>
  <c r="C1551" i="10"/>
  <c r="D1549" i="10"/>
  <c r="C1549" i="10"/>
  <c r="D1547" i="10"/>
  <c r="C1547" i="10"/>
  <c r="D1546" i="10"/>
  <c r="C1546" i="10"/>
  <c r="D1545" i="10"/>
  <c r="C1545" i="10"/>
  <c r="D1544" i="10"/>
  <c r="C1544" i="10"/>
  <c r="D1543" i="10"/>
  <c r="C1543" i="10"/>
  <c r="D1542" i="10"/>
  <c r="C1542" i="10"/>
  <c r="D1541" i="10"/>
  <c r="C1541" i="10"/>
  <c r="D1539" i="10"/>
  <c r="C1539" i="10"/>
  <c r="D1536" i="10"/>
  <c r="C1536" i="10"/>
  <c r="D1535" i="10"/>
  <c r="C1535" i="10"/>
  <c r="D1534" i="10"/>
  <c r="C1534" i="10"/>
  <c r="D1532" i="10"/>
  <c r="C1532" i="10"/>
  <c r="D1531" i="10"/>
  <c r="C1531" i="10"/>
  <c r="D1530" i="10"/>
  <c r="C1530" i="10"/>
  <c r="D1529" i="10"/>
  <c r="C1529" i="10"/>
  <c r="D1528" i="10"/>
  <c r="C1528" i="10"/>
  <c r="D1527" i="10"/>
  <c r="C1527" i="10"/>
  <c r="D1526" i="10"/>
  <c r="C1526" i="10"/>
  <c r="D1524" i="10"/>
  <c r="C1524" i="10"/>
  <c r="D1521" i="10"/>
  <c r="C1521" i="10"/>
  <c r="D1520" i="10"/>
  <c r="C1520" i="10"/>
  <c r="D1519" i="10"/>
  <c r="C1519" i="10"/>
  <c r="D1518" i="10"/>
  <c r="C1518" i="10"/>
  <c r="D1516" i="10"/>
  <c r="C1516" i="10"/>
  <c r="D1515" i="10"/>
  <c r="C1515" i="10"/>
  <c r="D1514" i="10"/>
  <c r="C1514" i="10"/>
  <c r="D1513" i="10"/>
  <c r="C1513" i="10"/>
  <c r="D1512" i="10"/>
  <c r="C1512" i="10"/>
  <c r="D1510" i="10"/>
  <c r="C1510" i="10"/>
  <c r="D1508" i="10"/>
  <c r="C1508" i="10"/>
  <c r="D1507" i="10"/>
  <c r="C1507" i="10"/>
  <c r="D1506" i="10"/>
  <c r="C1506" i="10"/>
  <c r="D1504" i="10"/>
  <c r="C1504" i="10"/>
  <c r="D1503" i="10"/>
  <c r="C1503" i="10"/>
  <c r="D1502" i="10"/>
  <c r="C1502" i="10"/>
  <c r="D1501" i="10"/>
  <c r="C1501" i="10"/>
  <c r="D1500" i="10"/>
  <c r="C1500" i="10"/>
  <c r="D1499" i="10"/>
  <c r="C1499" i="10"/>
  <c r="D1498" i="10"/>
  <c r="C1498" i="10"/>
  <c r="D1497" i="10"/>
  <c r="C1497" i="10"/>
  <c r="D1496" i="10"/>
  <c r="C1496" i="10"/>
  <c r="D1495" i="10"/>
  <c r="C1495" i="10"/>
  <c r="D1494" i="10"/>
  <c r="C1494" i="10"/>
  <c r="D1493" i="10"/>
  <c r="C1493" i="10"/>
  <c r="D1491" i="10"/>
  <c r="C1491" i="10"/>
  <c r="D1490" i="10"/>
  <c r="C1490" i="10"/>
  <c r="D1489" i="10"/>
  <c r="C1489" i="10"/>
  <c r="D1488" i="10"/>
  <c r="C1488" i="10"/>
  <c r="D1487" i="10"/>
  <c r="C1487" i="10"/>
  <c r="D1485" i="10"/>
  <c r="C1485" i="10"/>
  <c r="D1484" i="10"/>
  <c r="C1484" i="10"/>
  <c r="D1482" i="10"/>
  <c r="C1482" i="10"/>
  <c r="D1481" i="10"/>
  <c r="C1481" i="10"/>
  <c r="D1480" i="10"/>
  <c r="C1480" i="10"/>
  <c r="D1479" i="10"/>
  <c r="C1479" i="10"/>
  <c r="D1477" i="10"/>
  <c r="C1477" i="10"/>
  <c r="D1475" i="10"/>
  <c r="C1475" i="10"/>
  <c r="D1474" i="10"/>
  <c r="C1474" i="10"/>
  <c r="D1473" i="10"/>
  <c r="C1473" i="10"/>
  <c r="D1471" i="10"/>
  <c r="C1471" i="10"/>
  <c r="D1470" i="10"/>
  <c r="C1470" i="10"/>
  <c r="D1469" i="10"/>
  <c r="C1469" i="10"/>
  <c r="D1468" i="10"/>
  <c r="C1468" i="10"/>
  <c r="D1467" i="10"/>
  <c r="C1467" i="10"/>
  <c r="D1465" i="10"/>
  <c r="C1465" i="10"/>
  <c r="D1464" i="10"/>
  <c r="C1464" i="10"/>
  <c r="D1463" i="10"/>
  <c r="C1463" i="10"/>
  <c r="D1461" i="10"/>
  <c r="C1461" i="10"/>
  <c r="D1460" i="10"/>
  <c r="C1460" i="10"/>
  <c r="D1459" i="10"/>
  <c r="C1459" i="10"/>
  <c r="D1458" i="10"/>
  <c r="C1458" i="10"/>
  <c r="D1455" i="10"/>
  <c r="C1455" i="10"/>
  <c r="D1454" i="10"/>
  <c r="C1454" i="10"/>
  <c r="D1453" i="10"/>
  <c r="C1453" i="10"/>
  <c r="D1450" i="10"/>
  <c r="C1450" i="10"/>
  <c r="D1449" i="10"/>
  <c r="C1449" i="10"/>
  <c r="D1448" i="10"/>
  <c r="C1448" i="10"/>
  <c r="D1447" i="10"/>
  <c r="C1447" i="10"/>
  <c r="D1444" i="10"/>
  <c r="C1444" i="10"/>
  <c r="D1443" i="10"/>
  <c r="C1443" i="10"/>
  <c r="D1442" i="10"/>
  <c r="C1442" i="10"/>
  <c r="D1441" i="10"/>
  <c r="C1441" i="10"/>
  <c r="D1439" i="10"/>
  <c r="C1439" i="10"/>
  <c r="D1438" i="10"/>
  <c r="C1438" i="10"/>
  <c r="D1435" i="10"/>
  <c r="C1435" i="10"/>
  <c r="D1434" i="10"/>
  <c r="C1434" i="10"/>
  <c r="D1433" i="10"/>
  <c r="C1433" i="10"/>
  <c r="D1432" i="10"/>
  <c r="C1432" i="10"/>
  <c r="D1431" i="10"/>
  <c r="C1431" i="10"/>
  <c r="D1430" i="10"/>
  <c r="C1430" i="10"/>
  <c r="D1429" i="10"/>
  <c r="C1429" i="10"/>
  <c r="D1428" i="10"/>
  <c r="C1428" i="10"/>
  <c r="D1427" i="10"/>
  <c r="C1427" i="10"/>
  <c r="D1426" i="10"/>
  <c r="C1426" i="10"/>
  <c r="D1425" i="10"/>
  <c r="C1425" i="10"/>
  <c r="D1423" i="10"/>
  <c r="C1423" i="10"/>
  <c r="D1422" i="10"/>
  <c r="C1422" i="10"/>
  <c r="D1420" i="10"/>
  <c r="C1420" i="10"/>
  <c r="D1419" i="10"/>
  <c r="C1419" i="10"/>
  <c r="D1416" i="10"/>
  <c r="C1416" i="10"/>
  <c r="D1414" i="10"/>
  <c r="C1414" i="10"/>
  <c r="D1413" i="10"/>
  <c r="C1413" i="10"/>
  <c r="D1412" i="10"/>
  <c r="C1412" i="10"/>
  <c r="D1411" i="10"/>
  <c r="C1411" i="10"/>
  <c r="D1409" i="10"/>
  <c r="C1409" i="10"/>
  <c r="D1408" i="10"/>
  <c r="C1408" i="10"/>
  <c r="D1405" i="10"/>
  <c r="C1405" i="10"/>
  <c r="D1404" i="10"/>
  <c r="C1404" i="10"/>
  <c r="D1403" i="10"/>
  <c r="C1403" i="10"/>
  <c r="D1402" i="10"/>
  <c r="C1402" i="10"/>
  <c r="D1400" i="10"/>
  <c r="C1400" i="10"/>
  <c r="D1399" i="10"/>
  <c r="C1399" i="10"/>
  <c r="D1398" i="10"/>
  <c r="C1398" i="10"/>
  <c r="D1396" i="10"/>
  <c r="C1396" i="10"/>
  <c r="D1395" i="10"/>
  <c r="C1395" i="10"/>
  <c r="D1393" i="10"/>
  <c r="C1393" i="10"/>
  <c r="D1392" i="10"/>
  <c r="C1392" i="10"/>
  <c r="D1390" i="10"/>
  <c r="C1390" i="10"/>
  <c r="D1389" i="10"/>
  <c r="C1389" i="10"/>
  <c r="D1387" i="10"/>
  <c r="C1387" i="10"/>
  <c r="D1386" i="10"/>
  <c r="C1386" i="10"/>
  <c r="D1385" i="10"/>
  <c r="C1385" i="10"/>
  <c r="D1384" i="10"/>
  <c r="C1384" i="10"/>
  <c r="D1383" i="10"/>
  <c r="C1383" i="10"/>
  <c r="D1382" i="10"/>
  <c r="C1382" i="10"/>
  <c r="D1381" i="10"/>
  <c r="C1381" i="10"/>
  <c r="D1380" i="10"/>
  <c r="C1380" i="10"/>
  <c r="D1379" i="10"/>
  <c r="C1379" i="10"/>
  <c r="D1378" i="10"/>
  <c r="C1378" i="10"/>
  <c r="D1377" i="10"/>
  <c r="C1377" i="10"/>
  <c r="D1376" i="10"/>
  <c r="C1376" i="10"/>
  <c r="D1375" i="10"/>
  <c r="C1375" i="10"/>
  <c r="D1374" i="10"/>
  <c r="C1374" i="10"/>
  <c r="D1373" i="10"/>
  <c r="C1373" i="10"/>
  <c r="D1371" i="10"/>
  <c r="C1371" i="10"/>
  <c r="D1370" i="10"/>
  <c r="C1370" i="10"/>
  <c r="D1369" i="10"/>
  <c r="C1369" i="10"/>
  <c r="D1367" i="10"/>
  <c r="C1367" i="10"/>
  <c r="D1364" i="10"/>
  <c r="C1364" i="10"/>
  <c r="D1363" i="10"/>
  <c r="C1363" i="10"/>
  <c r="D1362" i="10"/>
  <c r="C1362" i="10"/>
  <c r="D1360" i="10"/>
  <c r="C1360" i="10"/>
  <c r="D1359" i="10"/>
  <c r="C1359" i="10"/>
  <c r="D1358" i="10"/>
  <c r="C1358" i="10"/>
  <c r="D1357" i="10"/>
  <c r="C1357" i="10"/>
  <c r="D1356" i="10"/>
  <c r="C1356" i="10"/>
  <c r="D1355" i="10"/>
  <c r="C1355" i="10"/>
  <c r="D1354" i="10"/>
  <c r="C1354" i="10"/>
  <c r="D1353" i="10"/>
  <c r="C1353" i="10"/>
  <c r="D1351" i="10"/>
  <c r="C1351" i="10"/>
  <c r="D1350" i="10"/>
  <c r="C1350" i="10"/>
  <c r="D1348" i="10"/>
  <c r="C1348" i="10"/>
  <c r="D1347" i="10"/>
  <c r="C1347" i="10"/>
  <c r="D1346" i="10"/>
  <c r="C1346" i="10"/>
  <c r="D1345" i="10"/>
  <c r="C1345" i="10"/>
  <c r="D1340" i="10"/>
  <c r="C1340" i="10"/>
  <c r="D1339" i="10"/>
  <c r="C1339" i="10"/>
  <c r="D1337" i="10"/>
  <c r="C1337" i="10"/>
  <c r="D1336" i="10"/>
  <c r="C1336" i="10"/>
  <c r="D1334" i="10"/>
  <c r="C1334" i="10"/>
  <c r="D1333" i="10"/>
  <c r="C1333" i="10"/>
  <c r="D1332" i="10"/>
  <c r="C1332" i="10"/>
  <c r="D1331" i="10"/>
  <c r="C1331" i="10"/>
  <c r="D1330" i="10"/>
  <c r="C1330" i="10"/>
  <c r="D1329" i="10"/>
  <c r="C1329" i="10"/>
  <c r="D1328" i="10"/>
  <c r="C1328" i="10"/>
  <c r="D1326" i="10"/>
  <c r="C1326" i="10"/>
  <c r="D1325" i="10"/>
  <c r="C1325" i="10"/>
  <c r="D1324" i="10"/>
  <c r="C1324" i="10"/>
  <c r="D1323" i="10"/>
  <c r="C1323" i="10"/>
  <c r="D1322" i="10"/>
  <c r="C1322" i="10"/>
  <c r="D1321" i="10"/>
  <c r="C1321" i="10"/>
  <c r="D1319" i="10"/>
  <c r="C1319" i="10"/>
  <c r="D1317" i="10"/>
  <c r="C1317" i="10"/>
  <c r="D1316" i="10"/>
  <c r="C1316" i="10"/>
  <c r="D1315" i="10"/>
  <c r="C1315" i="10"/>
  <c r="D1314" i="10"/>
  <c r="C1314" i="10"/>
  <c r="D1313" i="10"/>
  <c r="C1313" i="10"/>
  <c r="D1312" i="10"/>
  <c r="C1312" i="10"/>
  <c r="D1311" i="10"/>
  <c r="C1311" i="10"/>
  <c r="D1310" i="10"/>
  <c r="C1310" i="10"/>
  <c r="D1309" i="10"/>
  <c r="C1309" i="10"/>
  <c r="D1308" i="10"/>
  <c r="C1308" i="10"/>
  <c r="D1307" i="10"/>
  <c r="C1307" i="10"/>
  <c r="D1305" i="10"/>
  <c r="C1305" i="10"/>
  <c r="D1304" i="10"/>
  <c r="C1304" i="10"/>
  <c r="D1303" i="10"/>
  <c r="C1303" i="10"/>
  <c r="D1302" i="10"/>
  <c r="C1302" i="10"/>
  <c r="D1301" i="10"/>
  <c r="C1301" i="10"/>
  <c r="D1300" i="10"/>
  <c r="C1300" i="10"/>
  <c r="D1299" i="10"/>
  <c r="C1299" i="10"/>
  <c r="D1298" i="10"/>
  <c r="C1298" i="10"/>
  <c r="D1297" i="10"/>
  <c r="C1297" i="10"/>
  <c r="D1296" i="10"/>
  <c r="C1296" i="10"/>
  <c r="D1295" i="10"/>
  <c r="C1295" i="10"/>
  <c r="D1293" i="10"/>
  <c r="C1293" i="10"/>
  <c r="D1292" i="10"/>
  <c r="C1292" i="10"/>
  <c r="D1291" i="10"/>
  <c r="C1291" i="10"/>
  <c r="D1289" i="10"/>
  <c r="C1289" i="10"/>
  <c r="D1287" i="10"/>
  <c r="C1287" i="10"/>
  <c r="D1285" i="10"/>
  <c r="C1285" i="10"/>
  <c r="D1284" i="10"/>
  <c r="C1284" i="10"/>
  <c r="D1282" i="10"/>
  <c r="C1282" i="10"/>
  <c r="D1280" i="10"/>
  <c r="C1280" i="10"/>
  <c r="D1279" i="10"/>
  <c r="C1279" i="10"/>
  <c r="D1278" i="10"/>
  <c r="C1278" i="10"/>
  <c r="D1277" i="10"/>
  <c r="C1277" i="10"/>
  <c r="D1276" i="10"/>
  <c r="C1276" i="10"/>
  <c r="D1275" i="10"/>
  <c r="C1275" i="10"/>
  <c r="D1272" i="10"/>
  <c r="C1272" i="10"/>
  <c r="D1270" i="10"/>
  <c r="C1270" i="10"/>
  <c r="D1269" i="10"/>
  <c r="C1269" i="10"/>
  <c r="D1267" i="10"/>
  <c r="C1267" i="10"/>
  <c r="D1265" i="10"/>
  <c r="C1265" i="10"/>
  <c r="D1263" i="10"/>
  <c r="C1263" i="10"/>
  <c r="D1262" i="10"/>
  <c r="C1262" i="10"/>
  <c r="D1261" i="10"/>
  <c r="C1261" i="10"/>
  <c r="D1258" i="10"/>
  <c r="C1258" i="10"/>
  <c r="D1257" i="10"/>
  <c r="C1257" i="10"/>
  <c r="D1256" i="10"/>
  <c r="C1256" i="10"/>
  <c r="D1255" i="10"/>
  <c r="C1255" i="10"/>
  <c r="D1254" i="10"/>
  <c r="C1254" i="10"/>
  <c r="D1253" i="10"/>
  <c r="C1253" i="10"/>
  <c r="D1252" i="10"/>
  <c r="C1252" i="10"/>
  <c r="D1250" i="10"/>
  <c r="C1250" i="10"/>
  <c r="D1249" i="10"/>
  <c r="C1249" i="10"/>
  <c r="D1248" i="10"/>
  <c r="C1248" i="10"/>
  <c r="D1247" i="10"/>
  <c r="C1247" i="10"/>
  <c r="D1246" i="10"/>
  <c r="C1246" i="10"/>
  <c r="D1245" i="10"/>
  <c r="C1245" i="10"/>
  <c r="D1243" i="10"/>
  <c r="C1243" i="10"/>
  <c r="D1242" i="10"/>
  <c r="C1242" i="10"/>
  <c r="D1241" i="10"/>
  <c r="C1241" i="10"/>
  <c r="D1240" i="10"/>
  <c r="C1240" i="10"/>
  <c r="D1238" i="10"/>
  <c r="C1238" i="10"/>
  <c r="D1237" i="10"/>
  <c r="C1237" i="10"/>
  <c r="D1236" i="10"/>
  <c r="C1236" i="10"/>
  <c r="D1235" i="10"/>
  <c r="C1235" i="10"/>
  <c r="D1233" i="10"/>
  <c r="C1233" i="10"/>
  <c r="D1232" i="10"/>
  <c r="C1232" i="10"/>
  <c r="D1231" i="10"/>
  <c r="C1231" i="10"/>
  <c r="D1230" i="10"/>
  <c r="C1230" i="10"/>
  <c r="D1229" i="10"/>
  <c r="C1229" i="10"/>
  <c r="D1227" i="10"/>
  <c r="C1227" i="10"/>
  <c r="D1226" i="10"/>
  <c r="C1226" i="10"/>
  <c r="D1224" i="10"/>
  <c r="C1224" i="10"/>
  <c r="D1223" i="10"/>
  <c r="C1223" i="10"/>
  <c r="D1220" i="10"/>
  <c r="C1220" i="10"/>
  <c r="D1219" i="10"/>
  <c r="C1219" i="10"/>
  <c r="D1218" i="10"/>
  <c r="C1218" i="10"/>
  <c r="D1217" i="10"/>
  <c r="C1217" i="10"/>
  <c r="D1216" i="10"/>
  <c r="C1216" i="10"/>
  <c r="D1215" i="10"/>
  <c r="C1215" i="10"/>
  <c r="D1214" i="10"/>
  <c r="C1214" i="10"/>
  <c r="D1213" i="10"/>
  <c r="C1213" i="10"/>
  <c r="D1212" i="10"/>
  <c r="C1212" i="10"/>
  <c r="D1211" i="10"/>
  <c r="C1211" i="10"/>
  <c r="D1210" i="10"/>
  <c r="C1210" i="10"/>
  <c r="D1209" i="10"/>
  <c r="C1209" i="10"/>
  <c r="D1208" i="10"/>
  <c r="C1208" i="10"/>
  <c r="D1207" i="10"/>
  <c r="C1207" i="10"/>
  <c r="D1206" i="10"/>
  <c r="C1206" i="10"/>
  <c r="D1204" i="10"/>
  <c r="C1204" i="10"/>
  <c r="D1203" i="10"/>
  <c r="C1203" i="10"/>
  <c r="D1200" i="10"/>
  <c r="C1200" i="10"/>
  <c r="D1199" i="10"/>
  <c r="C1199" i="10"/>
  <c r="D1198" i="10"/>
  <c r="C1198" i="10"/>
  <c r="D1197" i="10"/>
  <c r="C1197" i="10"/>
  <c r="D1195" i="10"/>
  <c r="C1195" i="10"/>
  <c r="D1193" i="10"/>
  <c r="C1193" i="10"/>
  <c r="D1192" i="10"/>
  <c r="C1192" i="10"/>
  <c r="D1191" i="10"/>
  <c r="C1191" i="10"/>
  <c r="D1190" i="10"/>
  <c r="C1190" i="10"/>
  <c r="D1189" i="10"/>
  <c r="C1189" i="10"/>
  <c r="D1188" i="10"/>
  <c r="C1188" i="10"/>
  <c r="D1187" i="10"/>
  <c r="C1187" i="10"/>
  <c r="D1186" i="10"/>
  <c r="C1186" i="10"/>
  <c r="D1185" i="10"/>
  <c r="C1185" i="10"/>
  <c r="D1184" i="10"/>
  <c r="C1184" i="10"/>
  <c r="D1183" i="10"/>
  <c r="C1183" i="10"/>
  <c r="D1182" i="10"/>
  <c r="C1182" i="10"/>
  <c r="D1180" i="10"/>
  <c r="C1180" i="10"/>
  <c r="D1179" i="10"/>
  <c r="C1179" i="10"/>
  <c r="D1178" i="10"/>
  <c r="C1178" i="10"/>
  <c r="D1175" i="10"/>
  <c r="C1175" i="10"/>
  <c r="D1174" i="10"/>
  <c r="C1174" i="10"/>
  <c r="D1173" i="10"/>
  <c r="C1173" i="10"/>
  <c r="D1172" i="10"/>
  <c r="C1172" i="10"/>
  <c r="D1171" i="10"/>
  <c r="C1171" i="10"/>
  <c r="D1170" i="10"/>
  <c r="C1170" i="10"/>
  <c r="D1168" i="10"/>
  <c r="C1168" i="10"/>
  <c r="D1167" i="10"/>
  <c r="C1167" i="10"/>
  <c r="D1166" i="10"/>
  <c r="C1166" i="10"/>
  <c r="D1165" i="10"/>
  <c r="C1165" i="10"/>
  <c r="D1164" i="10"/>
  <c r="C1164" i="10"/>
  <c r="D1163" i="10"/>
  <c r="C1163" i="10"/>
  <c r="D1162" i="10"/>
  <c r="C1162" i="10"/>
  <c r="D1161" i="10"/>
  <c r="C1161" i="10"/>
  <c r="D1160" i="10"/>
  <c r="C1160" i="10"/>
  <c r="D1159" i="10"/>
  <c r="C1159" i="10"/>
  <c r="D1158" i="10"/>
  <c r="C1158" i="10"/>
  <c r="D1157" i="10"/>
  <c r="C1157" i="10"/>
  <c r="D1156" i="10"/>
  <c r="C1156" i="10"/>
  <c r="D1155" i="10"/>
  <c r="C1155" i="10"/>
  <c r="D1154" i="10"/>
  <c r="C1154" i="10"/>
  <c r="D1153" i="10"/>
  <c r="C1153" i="10"/>
  <c r="D1152" i="10"/>
  <c r="C1152" i="10"/>
  <c r="D1150" i="10"/>
  <c r="C1150" i="10"/>
  <c r="D1149" i="10"/>
  <c r="C1149" i="10"/>
  <c r="D1148" i="10"/>
  <c r="C1148" i="10"/>
  <c r="D1147" i="10"/>
  <c r="C1147" i="10"/>
  <c r="D1146" i="10"/>
  <c r="C1146" i="10"/>
  <c r="D1145" i="10"/>
  <c r="C1145" i="10"/>
  <c r="D1144" i="10"/>
  <c r="C1144" i="10"/>
  <c r="D1141" i="10"/>
  <c r="C1141" i="10"/>
  <c r="D1140" i="10"/>
  <c r="C1140" i="10"/>
  <c r="D1139" i="10"/>
  <c r="C1139" i="10"/>
  <c r="D1138" i="10"/>
  <c r="C1138" i="10"/>
  <c r="D1137" i="10"/>
  <c r="C1137" i="10"/>
  <c r="D1135" i="10"/>
  <c r="C1135" i="10"/>
  <c r="D1134" i="10"/>
  <c r="C1134" i="10"/>
  <c r="D1132" i="10"/>
  <c r="C1132" i="10"/>
  <c r="D1131" i="10"/>
  <c r="C1131" i="10"/>
  <c r="D1130" i="10"/>
  <c r="C1130" i="10"/>
  <c r="D1129" i="10"/>
  <c r="C1129" i="10"/>
  <c r="D1128" i="10"/>
  <c r="C1128" i="10"/>
  <c r="D1127" i="10"/>
  <c r="C1127" i="10"/>
  <c r="D1126" i="10"/>
  <c r="C1126" i="10"/>
  <c r="D1125" i="10"/>
  <c r="C1125" i="10"/>
  <c r="D1124" i="10"/>
  <c r="C1124" i="10"/>
  <c r="D1123" i="10"/>
  <c r="C1123" i="10"/>
  <c r="D1122" i="10"/>
  <c r="C1122" i="10"/>
  <c r="D1121" i="10"/>
  <c r="C1121" i="10"/>
  <c r="D1119" i="10"/>
  <c r="C1119" i="10"/>
  <c r="D1118" i="10"/>
  <c r="C1118" i="10"/>
  <c r="D1117" i="10"/>
  <c r="C1117" i="10"/>
  <c r="D1116" i="10"/>
  <c r="C1116" i="10"/>
  <c r="D1115" i="10"/>
  <c r="C1115" i="10"/>
  <c r="D1114" i="10"/>
  <c r="C1114" i="10"/>
  <c r="D1111" i="10"/>
  <c r="C1111" i="10"/>
  <c r="D1109" i="10"/>
  <c r="C1109" i="10"/>
  <c r="D1107" i="10"/>
  <c r="C1107" i="10"/>
  <c r="D1106" i="10"/>
  <c r="C1106" i="10"/>
  <c r="D1105" i="10"/>
  <c r="C1105" i="10"/>
  <c r="D1104" i="10"/>
  <c r="C1104" i="10"/>
  <c r="D1103" i="10"/>
  <c r="C1103" i="10"/>
  <c r="D1102" i="10"/>
  <c r="C1102" i="10"/>
  <c r="D1101" i="10"/>
  <c r="C1101" i="10"/>
  <c r="D1099" i="10"/>
  <c r="C1099" i="10"/>
  <c r="D1098" i="10"/>
  <c r="C1098" i="10"/>
  <c r="D1097" i="10"/>
  <c r="C1097" i="10"/>
  <c r="D1096" i="10"/>
  <c r="C1096" i="10"/>
  <c r="D1095" i="10"/>
  <c r="C1095" i="10"/>
  <c r="D1094" i="10"/>
  <c r="C1094" i="10"/>
  <c r="D1093" i="10"/>
  <c r="C1093" i="10"/>
  <c r="D1092" i="10"/>
  <c r="C1092" i="10"/>
  <c r="D1091" i="10"/>
  <c r="C1091" i="10"/>
  <c r="D1090" i="10"/>
  <c r="C1090" i="10"/>
  <c r="D1089" i="10"/>
  <c r="C1089" i="10"/>
  <c r="D1088" i="10"/>
  <c r="C1088" i="10"/>
  <c r="D1087" i="10"/>
  <c r="C1087" i="10"/>
  <c r="D1086" i="10"/>
  <c r="C1086" i="10"/>
  <c r="D1085" i="10"/>
  <c r="C1085" i="10"/>
  <c r="D1084" i="10"/>
  <c r="C1084" i="10"/>
  <c r="D1083" i="10"/>
  <c r="C1083" i="10"/>
  <c r="D1082" i="10"/>
  <c r="C1082" i="10"/>
  <c r="D1081" i="10"/>
  <c r="C1081" i="10"/>
  <c r="D1080" i="10"/>
  <c r="C1080" i="10"/>
  <c r="D1079" i="10"/>
  <c r="C1079" i="10"/>
  <c r="D1078" i="10"/>
  <c r="C1078" i="10"/>
  <c r="D1076" i="10"/>
  <c r="C1076" i="10"/>
  <c r="D1075" i="10"/>
  <c r="C1075" i="10"/>
  <c r="D1074" i="10"/>
  <c r="C1074" i="10"/>
  <c r="D1073" i="10"/>
  <c r="C1073" i="10"/>
  <c r="D1071" i="10"/>
  <c r="C1071" i="10"/>
  <c r="D1070" i="10"/>
  <c r="C1070" i="10"/>
  <c r="D1069" i="10"/>
  <c r="C1069" i="10"/>
  <c r="D1068" i="10"/>
  <c r="C1068" i="10"/>
  <c r="D1066" i="10"/>
  <c r="C1066" i="10"/>
  <c r="D1063" i="10"/>
  <c r="C1063" i="10"/>
  <c r="D1062" i="10"/>
  <c r="C1062" i="10"/>
  <c r="D1061" i="10"/>
  <c r="C1061" i="10"/>
  <c r="D1059" i="10"/>
  <c r="C1059" i="10"/>
  <c r="D1058" i="10"/>
  <c r="C1058" i="10"/>
  <c r="D1057" i="10"/>
  <c r="C1057" i="10"/>
  <c r="D1056" i="10"/>
  <c r="C1056" i="10"/>
  <c r="D1055" i="10"/>
  <c r="C1055" i="10"/>
  <c r="D1054" i="10"/>
  <c r="C1054" i="10"/>
  <c r="D1053" i="10"/>
  <c r="C1053" i="10"/>
  <c r="D1051" i="10"/>
  <c r="C1051" i="10"/>
  <c r="D1050" i="10"/>
  <c r="C1050" i="10"/>
  <c r="D1049" i="10"/>
  <c r="C1049" i="10"/>
  <c r="D1048" i="10"/>
  <c r="C1048" i="10"/>
  <c r="D1047" i="10"/>
  <c r="C1047" i="10"/>
  <c r="D1046" i="10"/>
  <c r="C1046" i="10"/>
  <c r="D1045" i="10"/>
  <c r="C1045" i="10"/>
  <c r="D1044" i="10"/>
  <c r="C1044" i="10"/>
  <c r="D1041" i="10"/>
  <c r="C1041" i="10"/>
  <c r="D1040" i="10"/>
  <c r="C1040" i="10"/>
  <c r="D1037" i="10"/>
  <c r="C1037" i="10"/>
  <c r="D1036" i="10"/>
  <c r="C1036" i="10"/>
  <c r="D1034" i="10"/>
  <c r="C1034" i="10"/>
  <c r="D1033" i="10"/>
  <c r="C1033" i="10"/>
  <c r="D1032" i="10"/>
  <c r="C1032" i="10"/>
  <c r="D1031" i="10"/>
  <c r="C1031" i="10"/>
  <c r="D1030" i="10"/>
  <c r="C1030" i="10"/>
  <c r="D1029" i="10"/>
  <c r="C1029" i="10"/>
  <c r="D1028" i="10"/>
  <c r="C1028" i="10"/>
  <c r="D1027" i="10"/>
  <c r="C1027" i="10"/>
  <c r="D1026" i="10"/>
  <c r="C1026" i="10"/>
  <c r="D1025" i="10"/>
  <c r="C1025" i="10"/>
  <c r="D1024" i="10"/>
  <c r="C1024" i="10"/>
  <c r="D1023" i="10"/>
  <c r="C1023" i="10"/>
  <c r="D1021" i="10"/>
  <c r="C1021" i="10"/>
  <c r="D1019" i="10"/>
  <c r="C1019" i="10"/>
  <c r="D1018" i="10"/>
  <c r="C1018" i="10"/>
  <c r="D1017" i="10"/>
  <c r="C1017" i="10"/>
  <c r="D1015" i="10"/>
  <c r="C1015" i="10"/>
  <c r="D1014" i="10"/>
  <c r="C1014" i="10"/>
  <c r="D1013" i="10"/>
  <c r="C1013" i="10"/>
  <c r="D1012" i="10"/>
  <c r="C1012" i="10"/>
  <c r="D1011" i="10"/>
  <c r="C1011" i="10"/>
  <c r="D1010" i="10"/>
  <c r="C1010" i="10"/>
  <c r="D1008" i="10"/>
  <c r="C1008" i="10"/>
  <c r="D1007" i="10"/>
  <c r="C1007" i="10"/>
  <c r="D1005" i="10"/>
  <c r="C1005" i="10"/>
  <c r="D1004" i="10"/>
  <c r="C1004" i="10"/>
  <c r="D1003" i="10"/>
  <c r="C1003" i="10"/>
  <c r="D1001" i="10"/>
  <c r="C1001" i="10"/>
  <c r="D1000" i="10"/>
  <c r="C1000" i="10"/>
  <c r="D999" i="10"/>
  <c r="C999" i="10"/>
  <c r="D998" i="10"/>
  <c r="C998" i="10"/>
  <c r="D997" i="10"/>
  <c r="C997" i="10"/>
  <c r="D996" i="10"/>
  <c r="C996" i="10"/>
  <c r="D995" i="10"/>
  <c r="C995" i="10"/>
  <c r="D994" i="10"/>
  <c r="C994" i="10"/>
  <c r="D993" i="10"/>
  <c r="C993" i="10"/>
  <c r="D992" i="10"/>
  <c r="C992" i="10"/>
  <c r="D990" i="10"/>
  <c r="C990" i="10"/>
  <c r="D989" i="10"/>
  <c r="C989" i="10"/>
  <c r="D987" i="10"/>
  <c r="C987" i="10"/>
  <c r="D986" i="10"/>
  <c r="C986" i="10"/>
  <c r="D985" i="10"/>
  <c r="C985" i="10"/>
  <c r="D983" i="10"/>
  <c r="C983" i="10"/>
  <c r="D982" i="10"/>
  <c r="C982" i="10"/>
  <c r="D981" i="10"/>
  <c r="C981" i="10"/>
  <c r="D979" i="10"/>
  <c r="C979" i="10"/>
  <c r="D978" i="10"/>
  <c r="C978" i="10"/>
  <c r="D977" i="10"/>
  <c r="C977" i="10"/>
  <c r="D976" i="10"/>
  <c r="C976" i="10"/>
  <c r="D975" i="10"/>
  <c r="C975" i="10"/>
  <c r="D973" i="10"/>
  <c r="C973" i="10"/>
  <c r="D972" i="10"/>
  <c r="C972" i="10"/>
  <c r="D970" i="10"/>
  <c r="C970" i="10"/>
  <c r="D969" i="10"/>
  <c r="C969" i="10"/>
  <c r="D968" i="10"/>
  <c r="C968" i="10"/>
  <c r="D967" i="10"/>
  <c r="C967" i="10"/>
  <c r="D966" i="10"/>
  <c r="C966" i="10"/>
  <c r="D965" i="10"/>
  <c r="C965" i="10"/>
  <c r="D964" i="10"/>
  <c r="C964" i="10"/>
  <c r="D963" i="10"/>
  <c r="C963" i="10"/>
  <c r="D962" i="10"/>
  <c r="C962" i="10"/>
  <c r="D960" i="10"/>
  <c r="C960" i="10"/>
  <c r="D959" i="10"/>
  <c r="C959" i="10"/>
  <c r="D958" i="10"/>
  <c r="C958" i="10"/>
  <c r="D957" i="10"/>
  <c r="C957" i="10"/>
  <c r="D955" i="10"/>
  <c r="C955" i="10"/>
  <c r="D954" i="10"/>
  <c r="C954" i="10"/>
  <c r="D953" i="10"/>
  <c r="C953" i="10"/>
  <c r="D952" i="10"/>
  <c r="C952" i="10"/>
  <c r="D951" i="10"/>
  <c r="C951" i="10"/>
  <c r="D950" i="10"/>
  <c r="C950" i="10"/>
  <c r="D949" i="10"/>
  <c r="C949" i="10"/>
  <c r="D947" i="10"/>
  <c r="C947" i="10"/>
  <c r="D946" i="10"/>
  <c r="C946" i="10"/>
  <c r="D945" i="10"/>
  <c r="C945" i="10"/>
  <c r="D944" i="10"/>
  <c r="C944" i="10"/>
  <c r="D943" i="10"/>
  <c r="C943" i="10"/>
  <c r="D942" i="10"/>
  <c r="C942" i="10"/>
  <c r="D941" i="10"/>
  <c r="C941" i="10"/>
  <c r="D940" i="10"/>
  <c r="C940" i="10"/>
  <c r="D939" i="10"/>
  <c r="C939" i="10"/>
  <c r="D938" i="10"/>
  <c r="C938" i="10"/>
  <c r="D937" i="10"/>
  <c r="C937" i="10"/>
  <c r="D936" i="10"/>
  <c r="C936" i="10"/>
  <c r="D935" i="10"/>
  <c r="C935" i="10"/>
  <c r="D934" i="10"/>
  <c r="C934" i="10"/>
  <c r="D932" i="10"/>
  <c r="C932" i="10"/>
  <c r="D930" i="10"/>
  <c r="C930" i="10"/>
  <c r="D929" i="10"/>
  <c r="C929" i="10"/>
  <c r="D928" i="10"/>
  <c r="C928" i="10"/>
  <c r="D927" i="10"/>
  <c r="C927" i="10"/>
  <c r="D926" i="10"/>
  <c r="C926" i="10"/>
  <c r="D925" i="10"/>
  <c r="C925" i="10"/>
  <c r="D924" i="10"/>
  <c r="C924" i="10"/>
  <c r="D922" i="10"/>
  <c r="C922" i="10"/>
  <c r="D921" i="10"/>
  <c r="C921" i="10"/>
  <c r="D920" i="10"/>
  <c r="C920" i="10"/>
  <c r="D919" i="10"/>
  <c r="C919" i="10"/>
  <c r="D918" i="10"/>
  <c r="C918" i="10"/>
  <c r="D917" i="10"/>
  <c r="C917" i="10"/>
  <c r="D916" i="10"/>
  <c r="C916" i="10"/>
  <c r="D914" i="10"/>
  <c r="C914" i="10"/>
  <c r="D913" i="10"/>
  <c r="C913" i="10"/>
  <c r="D912" i="10"/>
  <c r="C912" i="10"/>
  <c r="D911" i="10"/>
  <c r="C911" i="10"/>
  <c r="D910" i="10"/>
  <c r="C910" i="10"/>
  <c r="D909" i="10"/>
  <c r="C909" i="10"/>
  <c r="D907" i="10"/>
  <c r="C907" i="10"/>
  <c r="D904" i="10"/>
  <c r="C904" i="10"/>
  <c r="D903" i="10"/>
  <c r="C903" i="10"/>
  <c r="D902" i="10"/>
  <c r="C902" i="10"/>
  <c r="D901" i="10"/>
  <c r="C901" i="10"/>
  <c r="D900" i="10"/>
  <c r="C900" i="10"/>
  <c r="D899" i="10"/>
  <c r="C899" i="10"/>
  <c r="D898" i="10"/>
  <c r="C898" i="10"/>
  <c r="D896" i="10"/>
  <c r="C896" i="10"/>
  <c r="D895" i="10"/>
  <c r="C895" i="10"/>
  <c r="D894" i="10"/>
  <c r="C894" i="10"/>
  <c r="D892" i="10"/>
  <c r="C892" i="10"/>
  <c r="D890" i="10"/>
  <c r="C890" i="10"/>
  <c r="D888" i="10"/>
  <c r="C888" i="10"/>
  <c r="D887" i="10"/>
  <c r="C887" i="10"/>
  <c r="D885" i="10"/>
  <c r="C885" i="10"/>
  <c r="D884" i="10"/>
  <c r="C884" i="10"/>
  <c r="D881" i="10"/>
  <c r="C881" i="10"/>
  <c r="D880" i="10"/>
  <c r="C880" i="10"/>
  <c r="D879" i="10"/>
  <c r="C879" i="10"/>
  <c r="D878" i="10"/>
  <c r="C878" i="10"/>
  <c r="D877" i="10"/>
  <c r="C877" i="10"/>
  <c r="D876" i="10"/>
  <c r="C876" i="10"/>
  <c r="D875" i="10"/>
  <c r="C875" i="10"/>
  <c r="D874" i="10"/>
  <c r="C874" i="10"/>
  <c r="D872" i="10"/>
  <c r="C872" i="10"/>
  <c r="D871" i="10"/>
  <c r="C871" i="10"/>
  <c r="D870" i="10"/>
  <c r="C870" i="10"/>
  <c r="D869" i="10"/>
  <c r="C869" i="10"/>
  <c r="D868" i="10"/>
  <c r="C868" i="10"/>
  <c r="D867" i="10"/>
  <c r="C867" i="10"/>
  <c r="D866" i="10"/>
  <c r="C866" i="10"/>
  <c r="D865" i="10"/>
  <c r="C865" i="10"/>
  <c r="D864" i="10"/>
  <c r="C864" i="10"/>
  <c r="D863" i="10"/>
  <c r="C863" i="10"/>
  <c r="D862" i="10"/>
  <c r="C862" i="10"/>
  <c r="D861" i="10"/>
  <c r="C861" i="10"/>
  <c r="D859" i="10"/>
  <c r="C859" i="10"/>
  <c r="D858" i="10"/>
  <c r="C858" i="10"/>
  <c r="D855" i="10"/>
  <c r="C855" i="10"/>
  <c r="D854" i="10"/>
  <c r="C854" i="10"/>
  <c r="D852" i="10"/>
  <c r="C852" i="10"/>
  <c r="D851" i="10"/>
  <c r="C851" i="10"/>
  <c r="D850" i="10"/>
  <c r="C850" i="10"/>
  <c r="D849" i="10"/>
  <c r="C849" i="10"/>
  <c r="D848" i="10"/>
  <c r="C848" i="10"/>
  <c r="D847" i="10"/>
  <c r="C847" i="10"/>
  <c r="D846" i="10"/>
  <c r="C846" i="10"/>
  <c r="D845" i="10"/>
  <c r="C845" i="10"/>
  <c r="D844" i="10"/>
  <c r="C844" i="10"/>
  <c r="D843" i="10"/>
  <c r="C843" i="10"/>
  <c r="D841" i="10"/>
  <c r="C841" i="10"/>
  <c r="D840" i="10"/>
  <c r="C840" i="10"/>
  <c r="D839" i="10"/>
  <c r="C839" i="10"/>
  <c r="D837" i="10"/>
  <c r="C837" i="10"/>
  <c r="D835" i="10"/>
  <c r="C835" i="10"/>
  <c r="D834" i="10"/>
  <c r="C834" i="10"/>
  <c r="D833" i="10"/>
  <c r="C833" i="10"/>
  <c r="D830" i="10"/>
  <c r="C830" i="10"/>
  <c r="D829" i="10"/>
  <c r="C829" i="10"/>
  <c r="D828" i="10"/>
  <c r="C828" i="10"/>
  <c r="D827" i="10"/>
  <c r="C827" i="10"/>
  <c r="D826" i="10"/>
  <c r="C826" i="10"/>
  <c r="D825" i="10"/>
  <c r="C825" i="10"/>
  <c r="D824" i="10"/>
  <c r="C824" i="10"/>
  <c r="D823" i="10"/>
  <c r="C823" i="10"/>
  <c r="D822" i="10"/>
  <c r="C822" i="10"/>
  <c r="D819" i="10"/>
  <c r="C819" i="10"/>
  <c r="D818" i="10"/>
  <c r="C818" i="10"/>
  <c r="D817" i="10"/>
  <c r="C817" i="10"/>
  <c r="D816" i="10"/>
  <c r="C816" i="10"/>
  <c r="D815" i="10"/>
  <c r="C815" i="10"/>
  <c r="D814" i="10"/>
  <c r="C814" i="10"/>
  <c r="D812" i="10"/>
  <c r="C812" i="10"/>
  <c r="D811" i="10"/>
  <c r="C811" i="10"/>
  <c r="D810" i="10"/>
  <c r="C810" i="10"/>
  <c r="D808" i="10"/>
  <c r="C808" i="10"/>
  <c r="D807" i="10"/>
  <c r="C807" i="10"/>
  <c r="D806" i="10"/>
  <c r="C806" i="10"/>
  <c r="D805" i="10"/>
  <c r="C805" i="10"/>
  <c r="D802" i="10"/>
  <c r="C802" i="10"/>
  <c r="D801" i="10"/>
  <c r="C801" i="10"/>
  <c r="D800" i="10"/>
  <c r="C800" i="10"/>
  <c r="D799" i="10"/>
  <c r="C799" i="10"/>
  <c r="D798" i="10"/>
  <c r="C798" i="10"/>
  <c r="D797" i="10"/>
  <c r="C797" i="10"/>
  <c r="D795" i="10"/>
  <c r="C795" i="10"/>
  <c r="D793" i="10"/>
  <c r="C793" i="10"/>
  <c r="D792" i="10"/>
  <c r="C792" i="10"/>
  <c r="D791" i="10"/>
  <c r="C791" i="10"/>
  <c r="D790" i="10"/>
  <c r="C790" i="10"/>
  <c r="D789" i="10"/>
  <c r="C789" i="10"/>
  <c r="D788" i="10"/>
  <c r="C788" i="10"/>
  <c r="D787" i="10"/>
  <c r="C787" i="10"/>
  <c r="D786" i="10"/>
  <c r="C786" i="10"/>
  <c r="D785" i="10"/>
  <c r="C785" i="10"/>
  <c r="D784" i="10"/>
  <c r="C784" i="10"/>
  <c r="D783" i="10"/>
  <c r="C783" i="10"/>
  <c r="D782" i="10"/>
  <c r="C782" i="10"/>
  <c r="D780" i="10"/>
  <c r="C780" i="10"/>
  <c r="D778" i="10"/>
  <c r="C778" i="10"/>
  <c r="D777" i="10"/>
  <c r="C777" i="10"/>
  <c r="D775" i="10"/>
  <c r="C775" i="10"/>
  <c r="D774" i="10"/>
  <c r="C774" i="10"/>
  <c r="D773" i="10"/>
  <c r="C773" i="10"/>
  <c r="D772" i="10"/>
  <c r="C772" i="10"/>
  <c r="D771" i="10"/>
  <c r="C771" i="10"/>
  <c r="D770" i="10"/>
  <c r="C770" i="10"/>
  <c r="D769" i="10"/>
  <c r="C769" i="10"/>
  <c r="D768" i="10"/>
  <c r="C768" i="10"/>
  <c r="D767" i="10"/>
  <c r="C767" i="10"/>
  <c r="D766" i="10"/>
  <c r="C766" i="10"/>
  <c r="D765" i="10"/>
  <c r="C765" i="10"/>
  <c r="D764" i="10"/>
  <c r="C764" i="10"/>
  <c r="D763" i="10"/>
  <c r="C763" i="10"/>
  <c r="D762" i="10"/>
  <c r="C762" i="10"/>
  <c r="D761" i="10"/>
  <c r="C761" i="10"/>
  <c r="D760" i="10"/>
  <c r="C760" i="10"/>
  <c r="D759" i="10"/>
  <c r="C759" i="10"/>
  <c r="D758" i="10"/>
  <c r="C758" i="10"/>
  <c r="D757" i="10"/>
  <c r="C757" i="10"/>
  <c r="D756" i="10"/>
  <c r="C756" i="10"/>
  <c r="D755" i="10"/>
  <c r="C755" i="10"/>
  <c r="D754" i="10"/>
  <c r="C754" i="10"/>
  <c r="D753" i="10"/>
  <c r="C753" i="10"/>
  <c r="D752" i="10"/>
  <c r="C752" i="10"/>
  <c r="D751" i="10"/>
  <c r="C751" i="10"/>
  <c r="D750" i="10"/>
  <c r="C750" i="10"/>
  <c r="D748" i="10"/>
  <c r="C748" i="10"/>
  <c r="D746" i="10"/>
  <c r="C746" i="10"/>
  <c r="D745" i="10"/>
  <c r="C745" i="10"/>
  <c r="D744" i="10"/>
  <c r="C744" i="10"/>
  <c r="D743" i="10"/>
  <c r="C743" i="10"/>
  <c r="D742" i="10"/>
  <c r="C742" i="10"/>
  <c r="D741" i="10"/>
  <c r="C741" i="10"/>
  <c r="D740" i="10"/>
  <c r="C740" i="10"/>
  <c r="D739" i="10"/>
  <c r="C739" i="10"/>
  <c r="D738" i="10"/>
  <c r="C738" i="10"/>
  <c r="D736" i="10"/>
  <c r="C736" i="10"/>
  <c r="D734" i="10"/>
  <c r="C734" i="10"/>
  <c r="D733" i="10"/>
  <c r="C733" i="10"/>
  <c r="D731" i="10"/>
  <c r="C731" i="10"/>
  <c r="D730" i="10"/>
  <c r="C730" i="10"/>
  <c r="D729" i="10"/>
  <c r="C729" i="10"/>
  <c r="D728" i="10"/>
  <c r="C728" i="10"/>
  <c r="D727" i="10"/>
  <c r="C727" i="10"/>
  <c r="D726" i="10"/>
  <c r="C726" i="10"/>
  <c r="D724" i="10"/>
  <c r="C724" i="10"/>
  <c r="D723" i="10"/>
  <c r="C723" i="10"/>
  <c r="D722" i="10"/>
  <c r="C722" i="10"/>
  <c r="D720" i="10"/>
  <c r="C720" i="10"/>
  <c r="D719" i="10"/>
  <c r="C719" i="10"/>
  <c r="D718" i="10"/>
  <c r="C718" i="10"/>
  <c r="D717" i="10"/>
  <c r="C717" i="10"/>
  <c r="D716" i="10"/>
  <c r="C716" i="10"/>
  <c r="D715" i="10"/>
  <c r="C715" i="10"/>
  <c r="D714" i="10"/>
  <c r="C714" i="10"/>
  <c r="D713" i="10"/>
  <c r="C713" i="10"/>
  <c r="D709" i="10"/>
  <c r="C709" i="10"/>
  <c r="D708" i="10"/>
  <c r="C708" i="10"/>
  <c r="D707" i="10"/>
  <c r="C707" i="10"/>
  <c r="D706" i="10"/>
  <c r="C706" i="10"/>
  <c r="D705" i="10"/>
  <c r="C705" i="10"/>
  <c r="D704" i="10"/>
  <c r="C704" i="10"/>
  <c r="D702" i="10"/>
  <c r="C702" i="10"/>
  <c r="D701" i="10"/>
  <c r="C701" i="10"/>
  <c r="D700" i="10"/>
  <c r="C700" i="10"/>
  <c r="D699" i="10"/>
  <c r="C699" i="10"/>
  <c r="D698" i="10"/>
  <c r="C698" i="10"/>
  <c r="D697" i="10"/>
  <c r="C697" i="10"/>
  <c r="D696" i="10"/>
  <c r="C696" i="10"/>
  <c r="D695" i="10"/>
  <c r="C695" i="10"/>
  <c r="D694" i="10"/>
  <c r="C694" i="10"/>
  <c r="D693" i="10"/>
  <c r="C693" i="10"/>
  <c r="D691" i="10"/>
  <c r="C691" i="10"/>
  <c r="D690" i="10"/>
  <c r="C690" i="10"/>
  <c r="D689" i="10"/>
  <c r="C689" i="10"/>
  <c r="D688" i="10"/>
  <c r="C688" i="10"/>
  <c r="D685" i="10"/>
  <c r="C685" i="10"/>
  <c r="D684" i="10"/>
  <c r="C684" i="10"/>
  <c r="D683" i="10"/>
  <c r="C683" i="10"/>
  <c r="D682" i="10"/>
  <c r="C682" i="10"/>
  <c r="D681" i="10"/>
  <c r="C681" i="10"/>
  <c r="D679" i="10"/>
  <c r="C679" i="10"/>
  <c r="D678" i="10"/>
  <c r="C678" i="10"/>
  <c r="D677" i="10"/>
  <c r="C677" i="10"/>
  <c r="D675" i="10"/>
  <c r="C675" i="10"/>
  <c r="D674" i="10"/>
  <c r="C674" i="10"/>
  <c r="D673" i="10"/>
  <c r="C673" i="10"/>
  <c r="D671" i="10"/>
  <c r="C671" i="10"/>
  <c r="D670" i="10"/>
  <c r="C670" i="10"/>
  <c r="D668" i="10"/>
  <c r="C668" i="10"/>
  <c r="D666" i="10"/>
  <c r="C666" i="10"/>
  <c r="D665" i="10"/>
  <c r="C665" i="10"/>
  <c r="D663" i="10"/>
  <c r="C663" i="10"/>
  <c r="D660" i="10"/>
  <c r="C660" i="10"/>
  <c r="D659" i="10"/>
  <c r="C659" i="10"/>
  <c r="D658" i="10"/>
  <c r="C658" i="10"/>
  <c r="D657" i="10"/>
  <c r="C657" i="10"/>
  <c r="D656" i="10"/>
  <c r="C656" i="10"/>
  <c r="D654" i="10"/>
  <c r="C654" i="10"/>
  <c r="D653" i="10"/>
  <c r="C653" i="10"/>
  <c r="D652" i="10"/>
  <c r="C652" i="10"/>
  <c r="D651" i="10"/>
  <c r="C651" i="10"/>
  <c r="D650" i="10"/>
  <c r="C650" i="10"/>
  <c r="D648" i="10"/>
  <c r="C648" i="10"/>
  <c r="D647" i="10"/>
  <c r="C647" i="10"/>
  <c r="D646" i="10"/>
  <c r="C646" i="10"/>
  <c r="D645" i="10"/>
  <c r="C645" i="10"/>
  <c r="D643" i="10"/>
  <c r="C643" i="10"/>
  <c r="D642" i="10"/>
  <c r="C642" i="10"/>
  <c r="D641" i="10"/>
  <c r="C641" i="10"/>
  <c r="D640" i="10"/>
  <c r="C640" i="10"/>
  <c r="D639" i="10"/>
  <c r="C639" i="10"/>
  <c r="D638" i="10"/>
  <c r="C638" i="10"/>
  <c r="D635" i="10"/>
  <c r="C635" i="10"/>
  <c r="D634" i="10"/>
  <c r="C634" i="10"/>
  <c r="D633" i="10"/>
  <c r="C633" i="10"/>
  <c r="D632" i="10"/>
  <c r="C632" i="10"/>
  <c r="D631" i="10"/>
  <c r="C631" i="10"/>
  <c r="D630" i="10"/>
  <c r="C630" i="10"/>
  <c r="D629" i="10"/>
  <c r="C629" i="10"/>
  <c r="D628" i="10"/>
  <c r="C628" i="10"/>
  <c r="D627" i="10"/>
  <c r="C627" i="10"/>
  <c r="D626" i="10"/>
  <c r="C626" i="10"/>
  <c r="D624" i="10"/>
  <c r="C624" i="10"/>
  <c r="D622" i="10"/>
  <c r="C622" i="10"/>
  <c r="D621" i="10"/>
  <c r="C621" i="10"/>
  <c r="D620" i="10"/>
  <c r="C620" i="10"/>
  <c r="D618" i="10"/>
  <c r="C618" i="10"/>
  <c r="D617" i="10"/>
  <c r="C617" i="10"/>
  <c r="D616" i="10"/>
  <c r="C616" i="10"/>
  <c r="D614" i="10"/>
  <c r="C614" i="10"/>
  <c r="D613" i="10"/>
  <c r="C613" i="10"/>
  <c r="D612" i="10"/>
  <c r="C612" i="10"/>
  <c r="D611" i="10"/>
  <c r="C611" i="10"/>
  <c r="D610" i="10"/>
  <c r="C610" i="10"/>
  <c r="D607" i="10"/>
  <c r="C607" i="10"/>
  <c r="D606" i="10"/>
  <c r="C606" i="10"/>
  <c r="D605" i="10"/>
  <c r="C605" i="10"/>
  <c r="D604" i="10"/>
  <c r="C604" i="10"/>
  <c r="D603" i="10"/>
  <c r="C603" i="10"/>
  <c r="D602" i="10"/>
  <c r="C602" i="10"/>
  <c r="D601" i="10"/>
  <c r="C601" i="10"/>
  <c r="D600" i="10"/>
  <c r="C600" i="10"/>
  <c r="D597" i="10"/>
  <c r="C597" i="10"/>
  <c r="D596" i="10"/>
  <c r="C596" i="10"/>
  <c r="D594" i="10"/>
  <c r="C594" i="10"/>
  <c r="D593" i="10"/>
  <c r="C593" i="10"/>
  <c r="D592" i="10"/>
  <c r="C592" i="10"/>
  <c r="D591" i="10"/>
  <c r="C591" i="10"/>
  <c r="D590" i="10"/>
  <c r="C590" i="10"/>
  <c r="D588" i="10"/>
  <c r="C588" i="10"/>
  <c r="D586" i="10"/>
  <c r="C586" i="10"/>
  <c r="D585" i="10"/>
  <c r="C585" i="10"/>
  <c r="D584" i="10"/>
  <c r="C584" i="10"/>
  <c r="D582" i="10"/>
  <c r="C582" i="10"/>
  <c r="D581" i="10"/>
  <c r="C581" i="10"/>
  <c r="D580" i="10"/>
  <c r="C580" i="10"/>
  <c r="D579" i="10"/>
  <c r="C579" i="10"/>
  <c r="D577" i="10"/>
  <c r="C577" i="10"/>
  <c r="D575" i="10"/>
  <c r="C575" i="10"/>
  <c r="D574" i="10"/>
  <c r="C574" i="10"/>
  <c r="D573" i="10"/>
  <c r="C573" i="10"/>
  <c r="D572" i="10"/>
  <c r="C572" i="10"/>
  <c r="D571" i="10"/>
  <c r="C571" i="10"/>
  <c r="D570" i="10"/>
  <c r="C570" i="10"/>
  <c r="D569" i="10"/>
  <c r="C569" i="10"/>
  <c r="D567" i="10"/>
  <c r="C567" i="10"/>
  <c r="D566" i="10"/>
  <c r="C566" i="10"/>
  <c r="D565" i="10"/>
  <c r="C565" i="10"/>
  <c r="B565" i="10"/>
  <c r="D564" i="10"/>
  <c r="C564" i="10"/>
  <c r="D563" i="10"/>
  <c r="C563" i="10"/>
  <c r="D562" i="10"/>
  <c r="C562" i="10"/>
  <c r="D561" i="10"/>
  <c r="C561" i="10"/>
  <c r="D560" i="10"/>
  <c r="C560" i="10"/>
  <c r="D559" i="10"/>
  <c r="C559" i="10"/>
  <c r="D557" i="10"/>
  <c r="C557" i="10"/>
  <c r="D556" i="10"/>
  <c r="C556" i="10"/>
  <c r="D554" i="10"/>
  <c r="C554" i="10"/>
  <c r="D552" i="10"/>
  <c r="C552" i="10"/>
  <c r="D551" i="10"/>
  <c r="C551" i="10"/>
  <c r="D550" i="10"/>
  <c r="C550" i="10"/>
  <c r="D549" i="10"/>
  <c r="C549" i="10"/>
  <c r="D548" i="10"/>
  <c r="C548" i="10"/>
  <c r="D546" i="10"/>
  <c r="C546" i="10"/>
  <c r="D545" i="10"/>
  <c r="C545" i="10"/>
  <c r="D544" i="10"/>
  <c r="C544" i="10"/>
  <c r="D543" i="10"/>
  <c r="C543" i="10"/>
  <c r="D542" i="10"/>
  <c r="C542" i="10"/>
  <c r="D541" i="10"/>
  <c r="C541" i="10"/>
  <c r="D540" i="10"/>
  <c r="C540" i="10"/>
  <c r="D539" i="10"/>
  <c r="C539" i="10"/>
  <c r="D538" i="10"/>
  <c r="C538" i="10"/>
  <c r="D537" i="10"/>
  <c r="C537" i="10"/>
  <c r="D536" i="10"/>
  <c r="C536" i="10"/>
  <c r="D534" i="10"/>
  <c r="C534" i="10"/>
  <c r="D533" i="10"/>
  <c r="C533" i="10"/>
  <c r="D532" i="10"/>
  <c r="C532" i="10"/>
  <c r="D530" i="10"/>
  <c r="C530" i="10"/>
  <c r="D528" i="10"/>
  <c r="C528" i="10"/>
  <c r="D527" i="10"/>
  <c r="C527" i="10"/>
  <c r="D525" i="10"/>
  <c r="C525" i="10"/>
  <c r="D524" i="10"/>
  <c r="C524" i="10"/>
  <c r="D523" i="10"/>
  <c r="C523" i="10"/>
  <c r="D521" i="10"/>
  <c r="C521" i="10"/>
  <c r="D520" i="10"/>
  <c r="C520" i="10"/>
  <c r="D519" i="10"/>
  <c r="C519" i="10"/>
  <c r="D517" i="10"/>
  <c r="C517" i="10"/>
  <c r="D516" i="10"/>
  <c r="C516" i="10"/>
  <c r="D515" i="10"/>
  <c r="C515" i="10"/>
  <c r="D514" i="10"/>
  <c r="C514" i="10"/>
  <c r="D512" i="10"/>
  <c r="C512" i="10"/>
  <c r="D511" i="10"/>
  <c r="C511" i="10"/>
  <c r="D510" i="10"/>
  <c r="C510" i="10"/>
  <c r="D509" i="10"/>
  <c r="C509" i="10"/>
  <c r="D508" i="10"/>
  <c r="C508" i="10"/>
  <c r="D507" i="10"/>
  <c r="C507" i="10"/>
  <c r="D506" i="10"/>
  <c r="C506" i="10"/>
  <c r="D504" i="10"/>
  <c r="C504" i="10"/>
  <c r="D503" i="10"/>
  <c r="C503" i="10"/>
  <c r="D502" i="10"/>
  <c r="C502" i="10"/>
  <c r="D500" i="10"/>
  <c r="C500" i="10"/>
  <c r="D499" i="10"/>
  <c r="C499" i="10"/>
  <c r="D498" i="10"/>
  <c r="C498" i="10"/>
  <c r="D497" i="10"/>
  <c r="C497" i="10"/>
  <c r="D496" i="10"/>
  <c r="C496" i="10"/>
  <c r="D495" i="10"/>
  <c r="C495" i="10"/>
  <c r="D494" i="10"/>
  <c r="C494" i="10"/>
  <c r="D493" i="10"/>
  <c r="C493" i="10"/>
  <c r="D492" i="10"/>
  <c r="C492" i="10"/>
  <c r="D491" i="10"/>
  <c r="C491" i="10"/>
  <c r="D490" i="10"/>
  <c r="C490" i="10"/>
  <c r="D489" i="10"/>
  <c r="C489" i="10"/>
  <c r="D488" i="10"/>
  <c r="C488" i="10"/>
  <c r="D487" i="10"/>
  <c r="C487" i="10"/>
  <c r="D486" i="10"/>
  <c r="C486" i="10"/>
  <c r="D485" i="10"/>
  <c r="C485" i="10"/>
  <c r="D484" i="10"/>
  <c r="C484" i="10"/>
  <c r="D483" i="10"/>
  <c r="C483" i="10"/>
  <c r="D481" i="10"/>
  <c r="C481" i="10"/>
  <c r="D480" i="10"/>
  <c r="C480" i="10"/>
  <c r="D478" i="10"/>
  <c r="C478" i="10"/>
  <c r="D476" i="10"/>
  <c r="C476" i="10"/>
  <c r="D475" i="10"/>
  <c r="C475" i="10"/>
  <c r="D474" i="10"/>
  <c r="C474" i="10"/>
  <c r="D473" i="10"/>
  <c r="C473" i="10"/>
  <c r="D471" i="10"/>
  <c r="C471" i="10"/>
  <c r="D470" i="10"/>
  <c r="C470" i="10"/>
  <c r="D469" i="10"/>
  <c r="C469" i="10"/>
  <c r="D468" i="10"/>
  <c r="C468" i="10"/>
  <c r="D467" i="10"/>
  <c r="C467" i="10"/>
  <c r="D463" i="10"/>
  <c r="C463" i="10"/>
  <c r="D462" i="10"/>
  <c r="C462" i="10"/>
  <c r="D459" i="10"/>
  <c r="C459" i="10"/>
  <c r="D458" i="10"/>
  <c r="C458" i="10"/>
  <c r="D457" i="10"/>
  <c r="C457" i="10"/>
  <c r="D456" i="10"/>
  <c r="C456" i="10"/>
  <c r="D455" i="10"/>
  <c r="C455" i="10"/>
  <c r="D453" i="10"/>
  <c r="C453" i="10"/>
  <c r="D452" i="10"/>
  <c r="C452" i="10"/>
  <c r="D451" i="10"/>
  <c r="C451" i="10"/>
  <c r="D449" i="10"/>
  <c r="C449" i="10"/>
  <c r="D448" i="10"/>
  <c r="C448" i="10"/>
  <c r="D447" i="10"/>
  <c r="C447" i="10"/>
  <c r="D446" i="10"/>
  <c r="C446" i="10"/>
  <c r="D445" i="10"/>
  <c r="C445" i="10"/>
  <c r="D444" i="10"/>
  <c r="C444" i="10"/>
  <c r="D442" i="10"/>
  <c r="C442" i="10"/>
  <c r="D440" i="10"/>
  <c r="C440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6" i="10"/>
  <c r="C426" i="10"/>
  <c r="D425" i="10"/>
  <c r="C425" i="10"/>
  <c r="D421" i="10"/>
  <c r="C421" i="10"/>
  <c r="D420" i="10"/>
  <c r="C420" i="10"/>
  <c r="D419" i="10"/>
  <c r="C419" i="10"/>
  <c r="D417" i="10"/>
  <c r="C417" i="10"/>
  <c r="D416" i="10"/>
  <c r="C416" i="10"/>
  <c r="D415" i="10"/>
  <c r="C415" i="10"/>
  <c r="D414" i="10"/>
  <c r="C414" i="10"/>
  <c r="D413" i="10"/>
  <c r="C413" i="10"/>
  <c r="D412" i="10"/>
  <c r="C412" i="10"/>
  <c r="D411" i="10"/>
  <c r="C411" i="10"/>
  <c r="D410" i="10"/>
  <c r="C410" i="10"/>
  <c r="D408" i="10"/>
  <c r="C408" i="10"/>
  <c r="D407" i="10"/>
  <c r="C407" i="10"/>
  <c r="D405" i="10"/>
  <c r="C405" i="10"/>
  <c r="D403" i="10"/>
  <c r="C403" i="10"/>
  <c r="D402" i="10"/>
  <c r="C402" i="10"/>
  <c r="D400" i="10"/>
  <c r="C400" i="10"/>
  <c r="D399" i="10"/>
  <c r="C399" i="10"/>
  <c r="D397" i="10"/>
  <c r="C397" i="10"/>
  <c r="D396" i="10"/>
  <c r="C396" i="10"/>
  <c r="D395" i="10"/>
  <c r="C395" i="10"/>
  <c r="D394" i="10"/>
  <c r="C394" i="10"/>
  <c r="D393" i="10"/>
  <c r="C393" i="10"/>
  <c r="D392" i="10"/>
  <c r="C392" i="10"/>
  <c r="D391" i="10"/>
  <c r="C391" i="10"/>
  <c r="D389" i="10"/>
  <c r="C389" i="10"/>
  <c r="D388" i="10"/>
  <c r="C388" i="10"/>
  <c r="D387" i="10"/>
  <c r="C387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5" i="10"/>
  <c r="C375" i="10"/>
  <c r="D374" i="10"/>
  <c r="C374" i="10"/>
  <c r="D371" i="10"/>
  <c r="C371" i="10"/>
  <c r="D370" i="10"/>
  <c r="C370" i="10"/>
  <c r="D368" i="10"/>
  <c r="C368" i="10"/>
  <c r="D367" i="10"/>
  <c r="C367" i="10"/>
  <c r="D364" i="10"/>
  <c r="C364" i="10"/>
  <c r="D362" i="10"/>
  <c r="C362" i="10"/>
  <c r="D361" i="10"/>
  <c r="C361" i="10"/>
  <c r="D359" i="10"/>
  <c r="C359" i="10"/>
  <c r="D358" i="10"/>
  <c r="C358" i="10"/>
  <c r="D357" i="10"/>
  <c r="C357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7" i="10"/>
  <c r="C337" i="10"/>
  <c r="D336" i="10"/>
  <c r="C336" i="10"/>
  <c r="D334" i="10"/>
  <c r="C334" i="10"/>
  <c r="D332" i="10"/>
  <c r="C332" i="10"/>
  <c r="D330" i="10"/>
  <c r="C330" i="10"/>
  <c r="D328" i="10"/>
  <c r="C328" i="10"/>
  <c r="D327" i="10"/>
  <c r="C327" i="10"/>
  <c r="D326" i="10"/>
  <c r="C326" i="10"/>
  <c r="D325" i="10"/>
  <c r="C325" i="10"/>
  <c r="D324" i="10"/>
  <c r="C324" i="10"/>
  <c r="D322" i="10"/>
  <c r="C322" i="10"/>
  <c r="D321" i="10"/>
  <c r="C321" i="10"/>
  <c r="D320" i="10"/>
  <c r="C320" i="10"/>
  <c r="D319" i="10"/>
  <c r="C319" i="10"/>
  <c r="D318" i="10"/>
  <c r="C318" i="10"/>
  <c r="D316" i="10"/>
  <c r="C316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5" i="10"/>
  <c r="C305" i="10"/>
  <c r="D304" i="10"/>
  <c r="C304" i="10"/>
  <c r="D303" i="10"/>
  <c r="C303" i="10"/>
  <c r="D302" i="10"/>
  <c r="C302" i="10"/>
  <c r="D301" i="10"/>
  <c r="C301" i="10"/>
  <c r="D299" i="10"/>
  <c r="C299" i="10"/>
  <c r="D298" i="10"/>
  <c r="C298" i="10"/>
  <c r="D297" i="10"/>
  <c r="C297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5" i="10"/>
  <c r="C285" i="10"/>
  <c r="D284" i="10"/>
  <c r="C284" i="10"/>
  <c r="D283" i="10"/>
  <c r="C283" i="10"/>
  <c r="D282" i="10"/>
  <c r="C282" i="10"/>
  <c r="D281" i="10"/>
  <c r="C281" i="10"/>
  <c r="D279" i="10"/>
  <c r="C279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67" i="10"/>
  <c r="C267" i="10"/>
  <c r="D266" i="10"/>
  <c r="C266" i="10"/>
  <c r="D263" i="10"/>
  <c r="C263" i="10"/>
  <c r="D262" i="10"/>
  <c r="C262" i="10"/>
  <c r="D260" i="10"/>
  <c r="C260" i="10"/>
  <c r="D259" i="10"/>
  <c r="C259" i="10"/>
  <c r="D258" i="10"/>
  <c r="C258" i="10"/>
  <c r="D257" i="10"/>
  <c r="C257" i="10"/>
  <c r="D256" i="10"/>
  <c r="C256" i="10"/>
  <c r="D255" i="10"/>
  <c r="C255" i="10"/>
  <c r="D252" i="10"/>
  <c r="C252" i="10"/>
  <c r="D250" i="10"/>
  <c r="C250" i="10"/>
  <c r="D249" i="10"/>
  <c r="C249" i="10"/>
  <c r="D248" i="10"/>
  <c r="C248" i="10"/>
  <c r="D247" i="10"/>
  <c r="C247" i="10"/>
  <c r="D245" i="10"/>
  <c r="C245" i="10"/>
  <c r="D244" i="10"/>
  <c r="C244" i="10"/>
  <c r="D243" i="10"/>
  <c r="C243" i="10"/>
  <c r="D240" i="10"/>
  <c r="C240" i="10"/>
  <c r="D239" i="10"/>
  <c r="C239" i="10"/>
  <c r="D238" i="10"/>
  <c r="C238" i="10"/>
  <c r="D236" i="10"/>
  <c r="C236" i="10"/>
  <c r="D235" i="10"/>
  <c r="C235" i="10"/>
  <c r="D233" i="10"/>
  <c r="C233" i="10"/>
  <c r="D231" i="10"/>
  <c r="C231" i="10"/>
  <c r="D230" i="10"/>
  <c r="C230" i="10"/>
  <c r="D229" i="10"/>
  <c r="C229" i="10"/>
  <c r="D228" i="10"/>
  <c r="C228" i="10"/>
  <c r="D227" i="10"/>
  <c r="C227" i="10"/>
  <c r="D226" i="10"/>
  <c r="C226" i="10"/>
  <c r="D225" i="10"/>
  <c r="C225" i="10"/>
  <c r="D224" i="10"/>
  <c r="C224" i="10"/>
  <c r="D222" i="10"/>
  <c r="C222" i="10"/>
  <c r="D221" i="10"/>
  <c r="C221" i="10"/>
  <c r="D220" i="10"/>
  <c r="C220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0" i="10"/>
  <c r="C210" i="10"/>
  <c r="D209" i="10"/>
  <c r="C209" i="10"/>
  <c r="D208" i="10"/>
  <c r="C208" i="10"/>
  <c r="D207" i="10"/>
  <c r="C207" i="10"/>
  <c r="D206" i="10"/>
  <c r="C206" i="10"/>
  <c r="D205" i="10"/>
  <c r="C205" i="10"/>
  <c r="D203" i="10"/>
  <c r="C203" i="10"/>
  <c r="D202" i="10"/>
  <c r="C202" i="10"/>
  <c r="D201" i="10"/>
  <c r="C201" i="10"/>
  <c r="D197" i="10"/>
  <c r="C197" i="10"/>
  <c r="D196" i="10"/>
  <c r="C196" i="10"/>
  <c r="D195" i="10"/>
  <c r="C195" i="10"/>
  <c r="D194" i="10"/>
  <c r="C194" i="10"/>
  <c r="D193" i="10"/>
  <c r="C193" i="10"/>
  <c r="D192" i="10"/>
  <c r="C192" i="10"/>
  <c r="D191" i="10"/>
  <c r="C191" i="10"/>
  <c r="D190" i="10"/>
  <c r="C190" i="10"/>
  <c r="D188" i="10"/>
  <c r="C188" i="10"/>
  <c r="D187" i="10"/>
  <c r="C187" i="10"/>
  <c r="D185" i="10"/>
  <c r="C185" i="10"/>
  <c r="D184" i="10"/>
  <c r="C184" i="10"/>
  <c r="D183" i="10"/>
  <c r="C183" i="10"/>
  <c r="D182" i="10"/>
  <c r="C182" i="10"/>
  <c r="D180" i="10"/>
  <c r="C180" i="10"/>
  <c r="D179" i="10"/>
  <c r="C179" i="10"/>
  <c r="D178" i="10"/>
  <c r="C178" i="10"/>
  <c r="D177" i="10"/>
  <c r="C177" i="10"/>
  <c r="D175" i="10"/>
  <c r="C175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8" i="10"/>
  <c r="C168" i="10"/>
  <c r="D167" i="10"/>
  <c r="C167" i="10"/>
  <c r="D166" i="10"/>
  <c r="C166" i="10"/>
  <c r="D165" i="10"/>
  <c r="C165" i="10"/>
  <c r="D164" i="10"/>
  <c r="C164" i="10"/>
  <c r="D163" i="10"/>
  <c r="C163" i="10"/>
  <c r="D162" i="10"/>
  <c r="C162" i="10"/>
  <c r="D161" i="10"/>
  <c r="C161" i="10"/>
  <c r="D160" i="10"/>
  <c r="C160" i="10"/>
  <c r="D159" i="10"/>
  <c r="C159" i="10"/>
  <c r="D158" i="10"/>
  <c r="C158" i="10"/>
  <c r="D157" i="10"/>
  <c r="C157" i="10"/>
  <c r="D155" i="10"/>
  <c r="C155" i="10"/>
  <c r="D154" i="10"/>
  <c r="C154" i="10"/>
  <c r="D153" i="10"/>
  <c r="C153" i="10"/>
  <c r="D152" i="10"/>
  <c r="C152" i="10"/>
  <c r="D150" i="10"/>
  <c r="C150" i="10"/>
  <c r="D146" i="10"/>
  <c r="C146" i="10"/>
  <c r="D142" i="10"/>
  <c r="C142" i="10"/>
  <c r="D141" i="10"/>
  <c r="C141" i="10"/>
  <c r="D140" i="10"/>
  <c r="C140" i="10"/>
  <c r="D139" i="10"/>
  <c r="C139" i="10"/>
  <c r="D138" i="10"/>
  <c r="C138" i="10"/>
  <c r="D137" i="10"/>
  <c r="C137" i="10"/>
  <c r="D136" i="10"/>
  <c r="C136" i="10"/>
  <c r="D135" i="10"/>
  <c r="C135" i="10"/>
  <c r="D134" i="10"/>
  <c r="C134" i="10"/>
  <c r="D132" i="10"/>
  <c r="C132" i="10"/>
  <c r="D131" i="10"/>
  <c r="C131" i="10"/>
  <c r="D130" i="10"/>
  <c r="C130" i="10"/>
  <c r="D129" i="10"/>
  <c r="C129" i="10"/>
  <c r="D128" i="10"/>
  <c r="C128" i="10"/>
  <c r="D127" i="10"/>
  <c r="C127" i="10"/>
  <c r="D126" i="10"/>
  <c r="C126" i="10"/>
  <c r="D125" i="10"/>
  <c r="C125" i="10"/>
  <c r="D124" i="10"/>
  <c r="C124" i="10"/>
  <c r="D123" i="10"/>
  <c r="C123" i="10"/>
  <c r="D121" i="10"/>
  <c r="C121" i="10"/>
  <c r="D120" i="10"/>
  <c r="C120" i="10"/>
  <c r="D119" i="10"/>
  <c r="C119" i="10"/>
  <c r="D118" i="10"/>
  <c r="C118" i="10"/>
  <c r="D116" i="10"/>
  <c r="C116" i="10"/>
  <c r="D115" i="10"/>
  <c r="C115" i="10"/>
  <c r="D114" i="10"/>
  <c r="C114" i="10"/>
  <c r="D113" i="10"/>
  <c r="C113" i="10"/>
  <c r="D111" i="10"/>
  <c r="C111" i="10"/>
  <c r="D110" i="10"/>
  <c r="C110" i="10"/>
  <c r="D109" i="10"/>
  <c r="C109" i="10"/>
  <c r="D108" i="10"/>
  <c r="C108" i="10"/>
  <c r="D107" i="10"/>
  <c r="C107" i="10"/>
  <c r="D104" i="10"/>
  <c r="C104" i="10"/>
  <c r="D102" i="10"/>
  <c r="C102" i="10"/>
  <c r="D99" i="10"/>
  <c r="C99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0" i="10"/>
  <c r="C90" i="10"/>
  <c r="D89" i="10"/>
  <c r="C89" i="10"/>
  <c r="D88" i="10"/>
  <c r="C88" i="10"/>
  <c r="D87" i="10"/>
  <c r="C87" i="10"/>
  <c r="D85" i="10"/>
  <c r="C85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71" i="10"/>
  <c r="C71" i="10"/>
  <c r="D69" i="10"/>
  <c r="C69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6" i="10"/>
  <c r="C46" i="10"/>
  <c r="D45" i="10"/>
  <c r="C45" i="10"/>
  <c r="D44" i="10"/>
  <c r="C44" i="10"/>
  <c r="D43" i="10"/>
  <c r="C43" i="10"/>
  <c r="D41" i="10"/>
  <c r="C41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2" i="10"/>
  <c r="C32" i="10"/>
  <c r="D31" i="10"/>
  <c r="C31" i="10"/>
  <c r="D30" i="10"/>
  <c r="C30" i="10"/>
  <c r="D29" i="10"/>
  <c r="C29" i="10"/>
  <c r="D28" i="10"/>
  <c r="C28" i="10"/>
  <c r="D26" i="10"/>
  <c r="C26" i="10"/>
  <c r="D24" i="10"/>
  <c r="C24" i="10"/>
  <c r="D23" i="10"/>
  <c r="C23" i="10"/>
  <c r="D21" i="10"/>
  <c r="C21" i="10"/>
  <c r="D19" i="10"/>
  <c r="C19" i="10"/>
  <c r="D18" i="10"/>
  <c r="C18" i="10"/>
  <c r="D17" i="10"/>
  <c r="C17" i="10"/>
  <c r="D16" i="10"/>
  <c r="C16" i="10"/>
  <c r="D14" i="10"/>
  <c r="C14" i="10"/>
  <c r="D13" i="10"/>
  <c r="C13" i="10"/>
  <c r="D12" i="10"/>
  <c r="C12" i="10"/>
  <c r="D11" i="10"/>
  <c r="C11" i="10"/>
  <c r="D9" i="10"/>
  <c r="C9" i="10"/>
  <c r="A1988" i="10"/>
  <c r="B1988" i="10" s="1"/>
  <c r="A1987" i="10"/>
  <c r="B1987" i="10" s="1"/>
  <c r="A1986" i="10"/>
  <c r="B1986" i="10" s="1"/>
  <c r="A1985" i="10"/>
  <c r="B1985" i="10" s="1"/>
  <c r="A1984" i="10"/>
  <c r="B1984" i="10" s="1"/>
  <c r="A1983" i="10"/>
  <c r="B1983" i="10" s="1"/>
  <c r="A1982" i="10"/>
  <c r="B1982" i="10" s="1"/>
  <c r="A1981" i="10"/>
  <c r="B1981" i="10" s="1"/>
  <c r="A1980" i="10"/>
  <c r="B1980" i="10" s="1"/>
  <c r="A1979" i="10"/>
  <c r="B1979" i="10" s="1"/>
  <c r="A1978" i="10"/>
  <c r="B1978" i="10" s="1"/>
  <c r="A1976" i="10"/>
  <c r="B1976" i="10" s="1"/>
  <c r="A1974" i="10"/>
  <c r="B1974" i="10" s="1"/>
  <c r="A1973" i="10"/>
  <c r="B1973" i="10" s="1"/>
  <c r="A1972" i="10"/>
  <c r="B1972" i="10" s="1"/>
  <c r="A1967" i="10"/>
  <c r="B1967" i="10" s="1"/>
  <c r="A1962" i="10"/>
  <c r="B1962" i="10" s="1"/>
  <c r="A1960" i="10"/>
  <c r="B1960" i="10" s="1"/>
  <c r="A1959" i="10"/>
  <c r="B1959" i="10" s="1"/>
  <c r="A1958" i="10"/>
  <c r="B1958" i="10" s="1"/>
  <c r="A1957" i="10"/>
  <c r="B1957" i="10" s="1"/>
  <c r="A1956" i="10"/>
  <c r="B1956" i="10" s="1"/>
  <c r="A1954" i="10"/>
  <c r="B1954" i="10" s="1"/>
  <c r="A1953" i="10"/>
  <c r="B1953" i="10" s="1"/>
  <c r="A1952" i="10"/>
  <c r="B1952" i="10" s="1"/>
  <c r="A1951" i="10"/>
  <c r="B1951" i="10" s="1"/>
  <c r="A1950" i="10"/>
  <c r="B1950" i="10" s="1"/>
  <c r="A1948" i="10"/>
  <c r="B1948" i="10" s="1"/>
  <c r="A1947" i="10"/>
  <c r="B1947" i="10" s="1"/>
  <c r="A1946" i="10"/>
  <c r="B1946" i="10" s="1"/>
  <c r="A1945" i="10"/>
  <c r="B1945" i="10" s="1"/>
  <c r="A1944" i="10"/>
  <c r="B1944" i="10" s="1"/>
  <c r="A1942" i="10"/>
  <c r="B1942" i="10" s="1"/>
  <c r="A1941" i="10"/>
  <c r="B1941" i="10" s="1"/>
  <c r="A1940" i="10"/>
  <c r="B1940" i="10" s="1"/>
  <c r="A1939" i="10"/>
  <c r="B1939" i="10" s="1"/>
  <c r="A1937" i="10"/>
  <c r="B1937" i="10" s="1"/>
  <c r="A1935" i="10"/>
  <c r="B1935" i="10" s="1"/>
  <c r="A1933" i="10"/>
  <c r="B1933" i="10" s="1"/>
  <c r="A1932" i="10"/>
  <c r="B1932" i="10" s="1"/>
  <c r="A1930" i="10"/>
  <c r="B1930" i="10" s="1"/>
  <c r="A1929" i="10"/>
  <c r="B1929" i="10" s="1"/>
  <c r="A1928" i="10"/>
  <c r="B1928" i="10" s="1"/>
  <c r="A1927" i="10"/>
  <c r="B1927" i="10" s="1"/>
  <c r="A1926" i="10"/>
  <c r="B1926" i="10" s="1"/>
  <c r="A1925" i="10"/>
  <c r="B1925" i="10" s="1"/>
  <c r="A1924" i="10"/>
  <c r="B1924" i="10" s="1"/>
  <c r="A1923" i="10"/>
  <c r="B1923" i="10" s="1"/>
  <c r="A1922" i="10"/>
  <c r="B1922" i="10" s="1"/>
  <c r="A1920" i="10"/>
  <c r="B1920" i="10" s="1"/>
  <c r="A1919" i="10"/>
  <c r="B1919" i="10" s="1"/>
  <c r="A1918" i="10"/>
  <c r="B1918" i="10" s="1"/>
  <c r="A1917" i="10"/>
  <c r="B1917" i="10" s="1"/>
  <c r="A1916" i="10"/>
  <c r="B1916" i="10" s="1"/>
  <c r="A1915" i="10"/>
  <c r="B1915" i="10" s="1"/>
  <c r="A1914" i="10"/>
  <c r="B1914" i="10" s="1"/>
  <c r="A1913" i="10"/>
  <c r="B1913" i="10" s="1"/>
  <c r="A1912" i="10"/>
  <c r="B1912" i="10" s="1"/>
  <c r="A1911" i="10"/>
  <c r="B1911" i="10" s="1"/>
  <c r="A1910" i="10"/>
  <c r="B1910" i="10" s="1"/>
  <c r="A1909" i="10"/>
  <c r="B1909" i="10" s="1"/>
  <c r="A1908" i="10"/>
  <c r="B1908" i="10" s="1"/>
  <c r="A1907" i="10"/>
  <c r="B1907" i="10" s="1"/>
  <c r="A1905" i="10"/>
  <c r="B1905" i="10" s="1"/>
  <c r="A1904" i="10"/>
  <c r="B1904" i="10" s="1"/>
  <c r="A1903" i="10"/>
  <c r="B1903" i="10" s="1"/>
  <c r="A1902" i="10"/>
  <c r="B1902" i="10" s="1"/>
  <c r="A1901" i="10"/>
  <c r="B1901" i="10" s="1"/>
  <c r="A1900" i="10"/>
  <c r="B1900" i="10" s="1"/>
  <c r="A1898" i="10"/>
  <c r="B1898" i="10" s="1"/>
  <c r="A1897" i="10"/>
  <c r="B1897" i="10" s="1"/>
  <c r="A1896" i="10"/>
  <c r="B1896" i="10" s="1"/>
  <c r="A1895" i="10"/>
  <c r="B1895" i="10" s="1"/>
  <c r="A1894" i="10"/>
  <c r="B1894" i="10" s="1"/>
  <c r="A1893" i="10"/>
  <c r="B1893" i="10" s="1"/>
  <c r="A1890" i="10"/>
  <c r="B1890" i="10" s="1"/>
  <c r="A1889" i="10"/>
  <c r="B1889" i="10" s="1"/>
  <c r="A1888" i="10"/>
  <c r="B1888" i="10" s="1"/>
  <c r="A1887" i="10"/>
  <c r="B1887" i="10" s="1"/>
  <c r="A1886" i="10"/>
  <c r="B1886" i="10" s="1"/>
  <c r="A1884" i="10"/>
  <c r="B1884" i="10" s="1"/>
  <c r="A1883" i="10"/>
  <c r="B1883" i="10" s="1"/>
  <c r="A1882" i="10"/>
  <c r="B1882" i="10" s="1"/>
  <c r="A1881" i="10"/>
  <c r="B1881" i="10" s="1"/>
  <c r="A1880" i="10"/>
  <c r="B1880" i="10" s="1"/>
  <c r="A1879" i="10"/>
  <c r="B1879" i="10" s="1"/>
  <c r="A1877" i="10"/>
  <c r="B1877" i="10" s="1"/>
  <c r="A1876" i="10"/>
  <c r="B1876" i="10" s="1"/>
  <c r="A1874" i="10"/>
  <c r="B1874" i="10" s="1"/>
  <c r="A1873" i="10"/>
  <c r="B1873" i="10" s="1"/>
  <c r="A1872" i="10"/>
  <c r="B1872" i="10" s="1"/>
  <c r="A1870" i="10"/>
  <c r="B1870" i="10" s="1"/>
  <c r="A1869" i="10"/>
  <c r="B1869" i="10" s="1"/>
  <c r="A1866" i="10"/>
  <c r="B1866" i="10" s="1"/>
  <c r="A1864" i="10"/>
  <c r="B1864" i="10" s="1"/>
  <c r="A1862" i="10"/>
  <c r="B1862" i="10" s="1"/>
  <c r="A1861" i="10"/>
  <c r="B1861" i="10" s="1"/>
  <c r="A1860" i="10"/>
  <c r="B1860" i="10" s="1"/>
  <c r="A1859" i="10"/>
  <c r="B1859" i="10" s="1"/>
  <c r="A1858" i="10"/>
  <c r="B1858" i="10" s="1"/>
  <c r="A1856" i="10"/>
  <c r="B1856" i="10" s="1"/>
  <c r="A1855" i="10"/>
  <c r="B1855" i="10" s="1"/>
  <c r="A1853" i="10"/>
  <c r="B1853" i="10" s="1"/>
  <c r="A1852" i="10"/>
  <c r="B1852" i="10" s="1"/>
  <c r="A1851" i="10"/>
  <c r="B1851" i="10" s="1"/>
  <c r="A1850" i="10"/>
  <c r="B1850" i="10" s="1"/>
  <c r="A1849" i="10"/>
  <c r="B1849" i="10" s="1"/>
  <c r="A1848" i="10"/>
  <c r="B1848" i="10" s="1"/>
  <c r="A1847" i="10"/>
  <c r="B1847" i="10" s="1"/>
  <c r="A1846" i="10"/>
  <c r="B1846" i="10" s="1"/>
  <c r="A1843" i="10"/>
  <c r="B1843" i="10" s="1"/>
  <c r="A1841" i="10"/>
  <c r="B1841" i="10" s="1"/>
  <c r="A1840" i="10"/>
  <c r="B1840" i="10" s="1"/>
  <c r="A1834" i="10"/>
  <c r="B1834" i="10" s="1"/>
  <c r="A1832" i="10"/>
  <c r="B1832" i="10" s="1"/>
  <c r="A1830" i="10"/>
  <c r="B1830" i="10" s="1"/>
  <c r="A1828" i="10"/>
  <c r="B1828" i="10" s="1"/>
  <c r="A1827" i="10"/>
  <c r="B1827" i="10" s="1"/>
  <c r="A1826" i="10"/>
  <c r="B1826" i="10" s="1"/>
  <c r="A1825" i="10"/>
  <c r="B1825" i="10" s="1"/>
  <c r="A1824" i="10"/>
  <c r="B1824" i="10" s="1"/>
  <c r="A1823" i="10"/>
  <c r="B1823" i="10" s="1"/>
  <c r="A1822" i="10"/>
  <c r="B1822" i="10" s="1"/>
  <c r="A1821" i="10"/>
  <c r="B1821" i="10" s="1"/>
  <c r="A1820" i="10"/>
  <c r="B1820" i="10" s="1"/>
  <c r="A1819" i="10"/>
  <c r="B1819" i="10" s="1"/>
  <c r="A1818" i="10"/>
  <c r="B1818" i="10" s="1"/>
  <c r="A1817" i="10"/>
  <c r="B1817" i="10" s="1"/>
  <c r="A1816" i="10"/>
  <c r="B1816" i="10" s="1"/>
  <c r="A1814" i="10"/>
  <c r="B1814" i="10" s="1"/>
  <c r="A1813" i="10"/>
  <c r="B1813" i="10" s="1"/>
  <c r="A1812" i="10"/>
  <c r="B1812" i="10" s="1"/>
  <c r="A1811" i="10"/>
  <c r="B1811" i="10" s="1"/>
  <c r="A1810" i="10"/>
  <c r="B1810" i="10" s="1"/>
  <c r="A1808" i="10"/>
  <c r="B1808" i="10" s="1"/>
  <c r="A1807" i="10"/>
  <c r="B1807" i="10" s="1"/>
  <c r="A1806" i="10"/>
  <c r="B1806" i="10" s="1"/>
  <c r="A1805" i="10"/>
  <c r="B1805" i="10" s="1"/>
  <c r="A1804" i="10"/>
  <c r="B1804" i="10" s="1"/>
  <c r="A1803" i="10"/>
  <c r="B1803" i="10" s="1"/>
  <c r="A1802" i="10"/>
  <c r="B1802" i="10" s="1"/>
  <c r="A1801" i="10"/>
  <c r="B1801" i="10" s="1"/>
  <c r="A1800" i="10"/>
  <c r="B1800" i="10" s="1"/>
  <c r="A1798" i="10"/>
  <c r="B1798" i="10" s="1"/>
  <c r="A1795" i="10"/>
  <c r="B1795" i="10" s="1"/>
  <c r="A1794" i="10"/>
  <c r="B1794" i="10" s="1"/>
  <c r="A1792" i="10"/>
  <c r="B1792" i="10" s="1"/>
  <c r="A1791" i="10"/>
  <c r="B1791" i="10" s="1"/>
  <c r="A1788" i="10"/>
  <c r="B1788" i="10" s="1"/>
  <c r="A1787" i="10"/>
  <c r="B1787" i="10" s="1"/>
  <c r="A1784" i="10"/>
  <c r="B1784" i="10" s="1"/>
  <c r="A1783" i="10"/>
  <c r="B1783" i="10" s="1"/>
  <c r="A1782" i="10"/>
  <c r="B1782" i="10" s="1"/>
  <c r="A1781" i="10"/>
  <c r="B1781" i="10" s="1"/>
  <c r="A1780" i="10"/>
  <c r="B1780" i="10" s="1"/>
  <c r="A1779" i="10"/>
  <c r="B1779" i="10" s="1"/>
  <c r="A1778" i="10"/>
  <c r="B1778" i="10" s="1"/>
  <c r="A1776" i="10"/>
  <c r="B1776" i="10" s="1"/>
  <c r="A1774" i="10"/>
  <c r="B1774" i="10" s="1"/>
  <c r="A1773" i="10"/>
  <c r="B1773" i="10" s="1"/>
  <c r="A1772" i="10"/>
  <c r="B1772" i="10" s="1"/>
  <c r="A1770" i="10"/>
  <c r="B1770" i="10" s="1"/>
  <c r="A1769" i="10"/>
  <c r="B1769" i="10" s="1"/>
  <c r="A1768" i="10"/>
  <c r="B1768" i="10" s="1"/>
  <c r="A1767" i="10"/>
  <c r="B1767" i="10" s="1"/>
  <c r="A1766" i="10"/>
  <c r="B1766" i="10" s="1"/>
  <c r="A1765" i="10"/>
  <c r="B1765" i="10" s="1"/>
  <c r="A1764" i="10"/>
  <c r="B1764" i="10" s="1"/>
  <c r="A1763" i="10"/>
  <c r="B1763" i="10" s="1"/>
  <c r="A1762" i="10"/>
  <c r="B1762" i="10" s="1"/>
  <c r="A1761" i="10"/>
  <c r="B1761" i="10" s="1"/>
  <c r="A1756" i="10"/>
  <c r="B1756" i="10" s="1"/>
  <c r="A1754" i="10"/>
  <c r="B1754" i="10" s="1"/>
  <c r="A1753" i="10"/>
  <c r="B1753" i="10" s="1"/>
  <c r="A1752" i="10"/>
  <c r="B1752" i="10" s="1"/>
  <c r="A1751" i="10"/>
  <c r="B1751" i="10" s="1"/>
  <c r="A1749" i="10"/>
  <c r="B1749" i="10" s="1"/>
  <c r="A1748" i="10"/>
  <c r="B1748" i="10" s="1"/>
  <c r="A1747" i="10"/>
  <c r="B1747" i="10" s="1"/>
  <c r="A1746" i="10"/>
  <c r="B1746" i="10" s="1"/>
  <c r="A1745" i="10"/>
  <c r="B1745" i="10" s="1"/>
  <c r="A1744" i="10"/>
  <c r="B1744" i="10" s="1"/>
  <c r="A1743" i="10"/>
  <c r="B1743" i="10" s="1"/>
  <c r="A1741" i="10"/>
  <c r="B1741" i="10" s="1"/>
  <c r="A1740" i="10"/>
  <c r="B1740" i="10" s="1"/>
  <c r="A1739" i="10"/>
  <c r="B1739" i="10" s="1"/>
  <c r="A1738" i="10"/>
  <c r="B1738" i="10" s="1"/>
  <c r="A1737" i="10"/>
  <c r="B1737" i="10" s="1"/>
  <c r="A1736" i="10"/>
  <c r="B1736" i="10" s="1"/>
  <c r="A1735" i="10"/>
  <c r="B1735" i="10" s="1"/>
  <c r="A1734" i="10"/>
  <c r="B1734" i="10" s="1"/>
  <c r="A1733" i="10"/>
  <c r="B1733" i="10" s="1"/>
  <c r="A1731" i="10"/>
  <c r="B1731" i="10" s="1"/>
  <c r="A1730" i="10"/>
  <c r="B1730" i="10" s="1"/>
  <c r="A1729" i="10"/>
  <c r="B1729" i="10" s="1"/>
  <c r="A1728" i="10"/>
  <c r="B1728" i="10" s="1"/>
  <c r="A1726" i="10"/>
  <c r="B1726" i="10" s="1"/>
  <c r="A1723" i="10"/>
  <c r="B1723" i="10" s="1"/>
  <c r="A1722" i="10"/>
  <c r="B1722" i="10" s="1"/>
  <c r="A1721" i="10"/>
  <c r="B1721" i="10" s="1"/>
  <c r="A1720" i="10"/>
  <c r="B1720" i="10" s="1"/>
  <c r="A1719" i="10"/>
  <c r="B1719" i="10" s="1"/>
  <c r="A1718" i="10"/>
  <c r="B1718" i="10" s="1"/>
  <c r="A1717" i="10"/>
  <c r="B1717" i="10" s="1"/>
  <c r="A1716" i="10"/>
  <c r="B1716" i="10" s="1"/>
  <c r="A1714" i="10"/>
  <c r="B1714" i="10" s="1"/>
  <c r="A1713" i="10"/>
  <c r="B1713" i="10" s="1"/>
  <c r="A1711" i="10"/>
  <c r="B1711" i="10" s="1"/>
  <c r="A1709" i="10"/>
  <c r="B1709" i="10" s="1"/>
  <c r="A1708" i="10"/>
  <c r="B1708" i="10" s="1"/>
  <c r="A1706" i="10"/>
  <c r="B1706" i="10" s="1"/>
  <c r="A1702" i="10"/>
  <c r="B1702" i="10" s="1"/>
  <c r="A1701" i="10"/>
  <c r="B1701" i="10" s="1"/>
  <c r="A1700" i="10"/>
  <c r="B1700" i="10" s="1"/>
  <c r="A1699" i="10"/>
  <c r="B1699" i="10" s="1"/>
  <c r="A1698" i="10"/>
  <c r="B1698" i="10" s="1"/>
  <c r="A1697" i="10"/>
  <c r="B1697" i="10" s="1"/>
  <c r="A1695" i="10"/>
  <c r="B1695" i="10" s="1"/>
  <c r="A1694" i="10"/>
  <c r="B1694" i="10" s="1"/>
  <c r="A1693" i="10"/>
  <c r="B1693" i="10" s="1"/>
  <c r="A1692" i="10"/>
  <c r="B1692" i="10" s="1"/>
  <c r="A1690" i="10"/>
  <c r="B1690" i="10" s="1"/>
  <c r="A1689" i="10"/>
  <c r="B1689" i="10" s="1"/>
  <c r="A1687" i="10"/>
  <c r="B1687" i="10" s="1"/>
  <c r="A1686" i="10"/>
  <c r="B1686" i="10" s="1"/>
  <c r="A1685" i="10"/>
  <c r="B1685" i="10" s="1"/>
  <c r="A1684" i="10"/>
  <c r="B1684" i="10" s="1"/>
  <c r="A1683" i="10"/>
  <c r="B1683" i="10" s="1"/>
  <c r="A1682" i="10"/>
  <c r="B1682" i="10" s="1"/>
  <c r="A1681" i="10"/>
  <c r="B1681" i="10" s="1"/>
  <c r="A1680" i="10"/>
  <c r="B1680" i="10" s="1"/>
  <c r="A1679" i="10"/>
  <c r="B1679" i="10" s="1"/>
  <c r="A1676" i="10"/>
  <c r="B1676" i="10" s="1"/>
  <c r="A1674" i="10"/>
  <c r="B1674" i="10" s="1"/>
  <c r="A1672" i="10"/>
  <c r="B1672" i="10" s="1"/>
  <c r="A1671" i="10"/>
  <c r="B1671" i="10" s="1"/>
  <c r="A1670" i="10"/>
  <c r="B1670" i="10" s="1"/>
  <c r="A1669" i="10"/>
  <c r="B1669" i="10" s="1"/>
  <c r="A1668" i="10"/>
  <c r="B1668" i="10" s="1"/>
  <c r="A1666" i="10"/>
  <c r="B1666" i="10" s="1"/>
  <c r="A1664" i="10"/>
  <c r="B1664" i="10" s="1"/>
  <c r="A1663" i="10"/>
  <c r="B1663" i="10" s="1"/>
  <c r="A1662" i="10"/>
  <c r="B1662" i="10" s="1"/>
  <c r="A1661" i="10"/>
  <c r="B1661" i="10" s="1"/>
  <c r="A1660" i="10"/>
  <c r="B1660" i="10" s="1"/>
  <c r="A1659" i="10"/>
  <c r="B1659" i="10" s="1"/>
  <c r="A1655" i="10"/>
  <c r="B1655" i="10" s="1"/>
  <c r="A1654" i="10"/>
  <c r="B1654" i="10" s="1"/>
  <c r="A1653" i="10"/>
  <c r="B1653" i="10" s="1"/>
  <c r="A1652" i="10"/>
  <c r="B1652" i="10" s="1"/>
  <c r="A1651" i="10"/>
  <c r="B1651" i="10" s="1"/>
  <c r="A1648" i="10"/>
  <c r="B1648" i="10" s="1"/>
  <c r="A1647" i="10"/>
  <c r="B1647" i="10" s="1"/>
  <c r="A1645" i="10"/>
  <c r="B1645" i="10" s="1"/>
  <c r="A1644" i="10"/>
  <c r="B1644" i="10" s="1"/>
  <c r="A1641" i="10"/>
  <c r="B1641" i="10" s="1"/>
  <c r="A1639" i="10"/>
  <c r="B1639" i="10" s="1"/>
  <c r="A1637" i="10"/>
  <c r="B1637" i="10" s="1"/>
  <c r="A1636" i="10"/>
  <c r="B1636" i="10" s="1"/>
  <c r="A1635" i="10"/>
  <c r="B1635" i="10" s="1"/>
  <c r="A1633" i="10"/>
  <c r="B1633" i="10" s="1"/>
  <c r="A1632" i="10"/>
  <c r="B1632" i="10" s="1"/>
  <c r="A1631" i="10"/>
  <c r="B1631" i="10" s="1"/>
  <c r="A1630" i="10"/>
  <c r="B1630" i="10" s="1"/>
  <c r="A1629" i="10"/>
  <c r="B1629" i="10" s="1"/>
  <c r="A1628" i="10"/>
  <c r="B1628" i="10" s="1"/>
  <c r="A1627" i="10"/>
  <c r="B1627" i="10" s="1"/>
  <c r="A1626" i="10"/>
  <c r="B1626" i="10" s="1"/>
  <c r="A1625" i="10"/>
  <c r="B1625" i="10" s="1"/>
  <c r="A1622" i="10"/>
  <c r="B1622" i="10" s="1"/>
  <c r="A1621" i="10"/>
  <c r="B1621" i="10" s="1"/>
  <c r="A1620" i="10"/>
  <c r="B1620" i="10" s="1"/>
  <c r="A1619" i="10"/>
  <c r="B1619" i="10" s="1"/>
  <c r="A1618" i="10"/>
  <c r="B1618" i="10" s="1"/>
  <c r="A1617" i="10"/>
  <c r="B1617" i="10" s="1"/>
  <c r="A1616" i="10"/>
  <c r="B1616" i="10" s="1"/>
  <c r="A1615" i="10"/>
  <c r="B1615" i="10" s="1"/>
  <c r="A1614" i="10"/>
  <c r="B1614" i="10" s="1"/>
  <c r="A1612" i="10"/>
  <c r="B1612" i="10" s="1"/>
  <c r="A1611" i="10"/>
  <c r="B1611" i="10" s="1"/>
  <c r="A1610" i="10"/>
  <c r="B1610" i="10" s="1"/>
  <c r="A1609" i="10"/>
  <c r="B1609" i="10" s="1"/>
  <c r="A1608" i="10"/>
  <c r="B1608" i="10" s="1"/>
  <c r="A1607" i="10"/>
  <c r="B1607" i="10" s="1"/>
  <c r="A1604" i="10"/>
  <c r="B1604" i="10" s="1"/>
  <c r="A1603" i="10"/>
  <c r="B1603" i="10" s="1"/>
  <c r="A1602" i="10"/>
  <c r="B1602" i="10" s="1"/>
  <c r="A1600" i="10"/>
  <c r="B1600" i="10" s="1"/>
  <c r="A1599" i="10"/>
  <c r="B1599" i="10" s="1"/>
  <c r="A1598" i="10"/>
  <c r="B1598" i="10" s="1"/>
  <c r="A1597" i="10"/>
  <c r="B1597" i="10" s="1"/>
  <c r="A1595" i="10"/>
  <c r="B1595" i="10" s="1"/>
  <c r="A1593" i="10"/>
  <c r="B1593" i="10" s="1"/>
  <c r="A1592" i="10"/>
  <c r="B1592" i="10" s="1"/>
  <c r="A1591" i="10"/>
  <c r="B1591" i="10" s="1"/>
  <c r="A1590" i="10"/>
  <c r="B1590" i="10" s="1"/>
  <c r="A1589" i="10"/>
  <c r="B1589" i="10" s="1"/>
  <c r="A1586" i="10"/>
  <c r="B1586" i="10" s="1"/>
  <c r="A1585" i="10"/>
  <c r="B1585" i="10" s="1"/>
  <c r="A1582" i="10"/>
  <c r="B1582" i="10" s="1"/>
  <c r="A1581" i="10"/>
  <c r="B1581" i="10" s="1"/>
  <c r="A1580" i="10"/>
  <c r="B1580" i="10" s="1"/>
  <c r="A1579" i="10"/>
  <c r="B1579" i="10" s="1"/>
  <c r="A1578" i="10"/>
  <c r="B1578" i="10" s="1"/>
  <c r="A1577" i="10"/>
  <c r="B1577" i="10" s="1"/>
  <c r="A1576" i="10"/>
  <c r="B1576" i="10" s="1"/>
  <c r="A1575" i="10"/>
  <c r="B1575" i="10" s="1"/>
  <c r="A1574" i="10"/>
  <c r="B1574" i="10" s="1"/>
  <c r="A1573" i="10"/>
  <c r="B1573" i="10" s="1"/>
  <c r="A1572" i="10"/>
  <c r="B1572" i="10" s="1"/>
  <c r="A1571" i="10"/>
  <c r="B1571" i="10" s="1"/>
  <c r="A1569" i="10"/>
  <c r="B1569" i="10" s="1"/>
  <c r="A1568" i="10"/>
  <c r="B1568" i="10" s="1"/>
  <c r="A1567" i="10"/>
  <c r="B1567" i="10" s="1"/>
  <c r="A1566" i="10"/>
  <c r="B1566" i="10" s="1"/>
  <c r="A1565" i="10"/>
  <c r="B1565" i="10" s="1"/>
  <c r="A1563" i="10"/>
  <c r="B1563" i="10" s="1"/>
  <c r="A1562" i="10"/>
  <c r="B1562" i="10" s="1"/>
  <c r="A1561" i="10"/>
  <c r="B1561" i="10" s="1"/>
  <c r="A1560" i="10"/>
  <c r="B1560" i="10" s="1"/>
  <c r="A1557" i="10"/>
  <c r="B1557" i="10" s="1"/>
  <c r="A1555" i="10"/>
  <c r="B1555" i="10" s="1"/>
  <c r="A1552" i="10"/>
  <c r="B1552" i="10" s="1"/>
  <c r="A1551" i="10"/>
  <c r="B1551" i="10" s="1"/>
  <c r="A1549" i="10"/>
  <c r="B1549" i="10" s="1"/>
  <c r="A1547" i="10"/>
  <c r="B1547" i="10" s="1"/>
  <c r="A1546" i="10"/>
  <c r="B1546" i="10" s="1"/>
  <c r="A1545" i="10"/>
  <c r="B1545" i="10" s="1"/>
  <c r="A1544" i="10"/>
  <c r="B1544" i="10" s="1"/>
  <c r="A1543" i="10"/>
  <c r="B1543" i="10" s="1"/>
  <c r="A1542" i="10"/>
  <c r="B1542" i="10" s="1"/>
  <c r="A1541" i="10"/>
  <c r="B1541" i="10" s="1"/>
  <c r="A1539" i="10"/>
  <c r="B1539" i="10" s="1"/>
  <c r="A1536" i="10"/>
  <c r="B1536" i="10" s="1"/>
  <c r="A1535" i="10"/>
  <c r="B1535" i="10" s="1"/>
  <c r="A1534" i="10"/>
  <c r="B1534" i="10" s="1"/>
  <c r="A1532" i="10"/>
  <c r="B1532" i="10" s="1"/>
  <c r="A1531" i="10"/>
  <c r="B1531" i="10" s="1"/>
  <c r="A1530" i="10"/>
  <c r="B1530" i="10" s="1"/>
  <c r="A1529" i="10"/>
  <c r="B1529" i="10" s="1"/>
  <c r="A1528" i="10"/>
  <c r="B1528" i="10" s="1"/>
  <c r="A1527" i="10"/>
  <c r="B1527" i="10" s="1"/>
  <c r="A1526" i="10"/>
  <c r="B1526" i="10" s="1"/>
  <c r="A1524" i="10"/>
  <c r="B1524" i="10" s="1"/>
  <c r="A1521" i="10"/>
  <c r="B1521" i="10" s="1"/>
  <c r="A1520" i="10"/>
  <c r="B1520" i="10" s="1"/>
  <c r="A1519" i="10"/>
  <c r="B1519" i="10" s="1"/>
  <c r="A1518" i="10"/>
  <c r="B1518" i="10" s="1"/>
  <c r="A1516" i="10"/>
  <c r="B1516" i="10" s="1"/>
  <c r="A1515" i="10"/>
  <c r="B1515" i="10" s="1"/>
  <c r="A1514" i="10"/>
  <c r="B1514" i="10" s="1"/>
  <c r="A1513" i="10"/>
  <c r="B1513" i="10" s="1"/>
  <c r="A1512" i="10"/>
  <c r="B1512" i="10" s="1"/>
  <c r="A1510" i="10"/>
  <c r="B1510" i="10" s="1"/>
  <c r="A1508" i="10"/>
  <c r="B1508" i="10" s="1"/>
  <c r="A1507" i="10"/>
  <c r="B1507" i="10" s="1"/>
  <c r="A1506" i="10"/>
  <c r="B1506" i="10" s="1"/>
  <c r="A1504" i="10"/>
  <c r="B1504" i="10" s="1"/>
  <c r="A1503" i="10"/>
  <c r="B1503" i="10" s="1"/>
  <c r="A1502" i="10"/>
  <c r="B1502" i="10" s="1"/>
  <c r="A1501" i="10"/>
  <c r="B1501" i="10" s="1"/>
  <c r="A1500" i="10"/>
  <c r="B1500" i="10" s="1"/>
  <c r="A1499" i="10"/>
  <c r="B1499" i="10" s="1"/>
  <c r="A1498" i="10"/>
  <c r="B1498" i="10" s="1"/>
  <c r="A1497" i="10"/>
  <c r="B1497" i="10" s="1"/>
  <c r="A1496" i="10"/>
  <c r="B1496" i="10" s="1"/>
  <c r="A1495" i="10"/>
  <c r="B1495" i="10" s="1"/>
  <c r="A1494" i="10"/>
  <c r="B1494" i="10" s="1"/>
  <c r="A1493" i="10"/>
  <c r="B1493" i="10" s="1"/>
  <c r="A1491" i="10"/>
  <c r="B1491" i="10" s="1"/>
  <c r="A1490" i="10"/>
  <c r="B1490" i="10" s="1"/>
  <c r="A1489" i="10"/>
  <c r="B1489" i="10" s="1"/>
  <c r="A1488" i="10"/>
  <c r="B1488" i="10" s="1"/>
  <c r="A1487" i="10"/>
  <c r="B1487" i="10" s="1"/>
  <c r="A1485" i="10"/>
  <c r="B1485" i="10" s="1"/>
  <c r="A1484" i="10"/>
  <c r="B1484" i="10" s="1"/>
  <c r="A1482" i="10"/>
  <c r="B1482" i="10" s="1"/>
  <c r="A1481" i="10"/>
  <c r="B1481" i="10" s="1"/>
  <c r="A1480" i="10"/>
  <c r="B1480" i="10" s="1"/>
  <c r="A1479" i="10"/>
  <c r="B1479" i="10" s="1"/>
  <c r="A1477" i="10"/>
  <c r="B1477" i="10" s="1"/>
  <c r="A1475" i="10"/>
  <c r="B1475" i="10" s="1"/>
  <c r="A1474" i="10"/>
  <c r="B1474" i="10" s="1"/>
  <c r="A1473" i="10"/>
  <c r="B1473" i="10" s="1"/>
  <c r="A1471" i="10"/>
  <c r="B1471" i="10" s="1"/>
  <c r="A1470" i="10"/>
  <c r="B1470" i="10" s="1"/>
  <c r="A1469" i="10"/>
  <c r="B1469" i="10" s="1"/>
  <c r="A1468" i="10"/>
  <c r="B1468" i="10" s="1"/>
  <c r="A1467" i="10"/>
  <c r="B1467" i="10" s="1"/>
  <c r="A1465" i="10"/>
  <c r="B1465" i="10" s="1"/>
  <c r="A1464" i="10"/>
  <c r="B1464" i="10" s="1"/>
  <c r="A1463" i="10"/>
  <c r="B1463" i="10" s="1"/>
  <c r="A1461" i="10"/>
  <c r="B1461" i="10" s="1"/>
  <c r="A1460" i="10"/>
  <c r="B1460" i="10" s="1"/>
  <c r="A1459" i="10"/>
  <c r="B1459" i="10" s="1"/>
  <c r="A1458" i="10"/>
  <c r="B1458" i="10" s="1"/>
  <c r="A1455" i="10"/>
  <c r="B1455" i="10" s="1"/>
  <c r="A1454" i="10"/>
  <c r="B1454" i="10" s="1"/>
  <c r="A1453" i="10"/>
  <c r="B1453" i="10" s="1"/>
  <c r="A1450" i="10"/>
  <c r="B1450" i="10" s="1"/>
  <c r="A1449" i="10"/>
  <c r="B1449" i="10" s="1"/>
  <c r="A1448" i="10"/>
  <c r="B1448" i="10" s="1"/>
  <c r="A1447" i="10"/>
  <c r="B1447" i="10" s="1"/>
  <c r="A1444" i="10"/>
  <c r="B1444" i="10" s="1"/>
  <c r="A1443" i="10"/>
  <c r="B1443" i="10" s="1"/>
  <c r="A1442" i="10"/>
  <c r="B1442" i="10" s="1"/>
  <c r="A1441" i="10"/>
  <c r="B1441" i="10" s="1"/>
  <c r="A1439" i="10"/>
  <c r="B1439" i="10" s="1"/>
  <c r="A1438" i="10"/>
  <c r="B1438" i="10" s="1"/>
  <c r="A1435" i="10"/>
  <c r="B1435" i="10" s="1"/>
  <c r="A1434" i="10"/>
  <c r="B1434" i="10" s="1"/>
  <c r="A1433" i="10"/>
  <c r="B1433" i="10" s="1"/>
  <c r="A1432" i="10"/>
  <c r="B1432" i="10" s="1"/>
  <c r="A1431" i="10"/>
  <c r="B1431" i="10" s="1"/>
  <c r="A1430" i="10"/>
  <c r="B1430" i="10" s="1"/>
  <c r="A1429" i="10"/>
  <c r="B1429" i="10" s="1"/>
  <c r="A1428" i="10"/>
  <c r="B1428" i="10" s="1"/>
  <c r="A1427" i="10"/>
  <c r="B1427" i="10" s="1"/>
  <c r="A1426" i="10"/>
  <c r="B1426" i="10" s="1"/>
  <c r="A1425" i="10"/>
  <c r="B1425" i="10" s="1"/>
  <c r="A1423" i="10"/>
  <c r="B1423" i="10" s="1"/>
  <c r="A1422" i="10"/>
  <c r="B1422" i="10" s="1"/>
  <c r="A1420" i="10"/>
  <c r="B1420" i="10" s="1"/>
  <c r="A1419" i="10"/>
  <c r="B1419" i="10" s="1"/>
  <c r="A1416" i="10"/>
  <c r="B1416" i="10" s="1"/>
  <c r="A1414" i="10"/>
  <c r="B1414" i="10" s="1"/>
  <c r="A1413" i="10"/>
  <c r="B1413" i="10" s="1"/>
  <c r="A1412" i="10"/>
  <c r="B1412" i="10" s="1"/>
  <c r="A1411" i="10"/>
  <c r="B1411" i="10" s="1"/>
  <c r="A1409" i="10"/>
  <c r="B1409" i="10" s="1"/>
  <c r="A1408" i="10"/>
  <c r="B1408" i="10" s="1"/>
  <c r="A1405" i="10"/>
  <c r="B1405" i="10" s="1"/>
  <c r="A1404" i="10"/>
  <c r="B1404" i="10" s="1"/>
  <c r="A1403" i="10"/>
  <c r="B1403" i="10" s="1"/>
  <c r="A1402" i="10"/>
  <c r="B1402" i="10" s="1"/>
  <c r="A1400" i="10"/>
  <c r="B1400" i="10" s="1"/>
  <c r="A1399" i="10"/>
  <c r="B1399" i="10" s="1"/>
  <c r="A1398" i="10"/>
  <c r="B1398" i="10" s="1"/>
  <c r="A1396" i="10"/>
  <c r="B1396" i="10" s="1"/>
  <c r="A1395" i="10"/>
  <c r="B1395" i="10" s="1"/>
  <c r="A1393" i="10"/>
  <c r="B1393" i="10" s="1"/>
  <c r="A1392" i="10"/>
  <c r="B1392" i="10" s="1"/>
  <c r="A1390" i="10"/>
  <c r="B1390" i="10" s="1"/>
  <c r="A1389" i="10"/>
  <c r="B1389" i="10" s="1"/>
  <c r="A1387" i="10"/>
  <c r="B1387" i="10" s="1"/>
  <c r="A1386" i="10"/>
  <c r="B1386" i="10" s="1"/>
  <c r="A1385" i="10"/>
  <c r="B1385" i="10" s="1"/>
  <c r="A1384" i="10"/>
  <c r="B1384" i="10" s="1"/>
  <c r="A1383" i="10"/>
  <c r="B1383" i="10" s="1"/>
  <c r="A1382" i="10"/>
  <c r="B1382" i="10" s="1"/>
  <c r="A1381" i="10"/>
  <c r="B1381" i="10" s="1"/>
  <c r="A1380" i="10"/>
  <c r="B1380" i="10" s="1"/>
  <c r="A1379" i="10"/>
  <c r="B1379" i="10" s="1"/>
  <c r="A1378" i="10"/>
  <c r="B1378" i="10" s="1"/>
  <c r="A1377" i="10"/>
  <c r="B1377" i="10" s="1"/>
  <c r="A1376" i="10"/>
  <c r="B1376" i="10" s="1"/>
  <c r="A1375" i="10"/>
  <c r="B1375" i="10" s="1"/>
  <c r="A1374" i="10"/>
  <c r="B1374" i="10" s="1"/>
  <c r="A1373" i="10"/>
  <c r="B1373" i="10" s="1"/>
  <c r="A1371" i="10"/>
  <c r="B1371" i="10" s="1"/>
  <c r="A1370" i="10"/>
  <c r="B1370" i="10" s="1"/>
  <c r="A1369" i="10"/>
  <c r="B1369" i="10" s="1"/>
  <c r="A1367" i="10"/>
  <c r="B1367" i="10" s="1"/>
  <c r="A1364" i="10"/>
  <c r="B1364" i="10" s="1"/>
  <c r="A1363" i="10"/>
  <c r="B1363" i="10" s="1"/>
  <c r="A1362" i="10"/>
  <c r="B1362" i="10" s="1"/>
  <c r="A1360" i="10"/>
  <c r="B1360" i="10" s="1"/>
  <c r="A1359" i="10"/>
  <c r="B1359" i="10" s="1"/>
  <c r="A1358" i="10"/>
  <c r="B1358" i="10" s="1"/>
  <c r="A1357" i="10"/>
  <c r="B1357" i="10" s="1"/>
  <c r="A1356" i="10"/>
  <c r="B1356" i="10" s="1"/>
  <c r="A1355" i="10"/>
  <c r="B1355" i="10" s="1"/>
  <c r="A1354" i="10"/>
  <c r="B1354" i="10" s="1"/>
  <c r="A1353" i="10"/>
  <c r="B1353" i="10" s="1"/>
  <c r="A1351" i="10"/>
  <c r="B1351" i="10" s="1"/>
  <c r="A1350" i="10"/>
  <c r="B1350" i="10" s="1"/>
  <c r="A1348" i="10"/>
  <c r="B1348" i="10" s="1"/>
  <c r="A1347" i="10"/>
  <c r="B1347" i="10" s="1"/>
  <c r="A1346" i="10"/>
  <c r="B1346" i="10" s="1"/>
  <c r="A1345" i="10"/>
  <c r="B1345" i="10" s="1"/>
  <c r="A1340" i="10"/>
  <c r="B1340" i="10" s="1"/>
  <c r="A1339" i="10"/>
  <c r="B1339" i="10" s="1"/>
  <c r="A1337" i="10"/>
  <c r="B1337" i="10" s="1"/>
  <c r="A1336" i="10"/>
  <c r="B1336" i="10" s="1"/>
  <c r="A1334" i="10"/>
  <c r="B1334" i="10" s="1"/>
  <c r="A1333" i="10"/>
  <c r="B1333" i="10" s="1"/>
  <c r="A1332" i="10"/>
  <c r="B1332" i="10" s="1"/>
  <c r="A1331" i="10"/>
  <c r="B1331" i="10" s="1"/>
  <c r="A1330" i="10"/>
  <c r="B1330" i="10" s="1"/>
  <c r="A1329" i="10"/>
  <c r="B1329" i="10" s="1"/>
  <c r="A1328" i="10"/>
  <c r="B1328" i="10" s="1"/>
  <c r="A1326" i="10"/>
  <c r="B1326" i="10" s="1"/>
  <c r="A1325" i="10"/>
  <c r="B1325" i="10" s="1"/>
  <c r="A1324" i="10"/>
  <c r="B1324" i="10" s="1"/>
  <c r="A1323" i="10"/>
  <c r="B1323" i="10" s="1"/>
  <c r="A1322" i="10"/>
  <c r="B1322" i="10" s="1"/>
  <c r="A1321" i="10"/>
  <c r="B1321" i="10" s="1"/>
  <c r="A1319" i="10"/>
  <c r="B1319" i="10" s="1"/>
  <c r="A1317" i="10"/>
  <c r="B1317" i="10" s="1"/>
  <c r="A1316" i="10"/>
  <c r="B1316" i="10" s="1"/>
  <c r="A1315" i="10"/>
  <c r="B1315" i="10" s="1"/>
  <c r="A1314" i="10"/>
  <c r="B1314" i="10" s="1"/>
  <c r="A1313" i="10"/>
  <c r="B1313" i="10" s="1"/>
  <c r="A1312" i="10"/>
  <c r="B1312" i="10" s="1"/>
  <c r="A1311" i="10"/>
  <c r="B1311" i="10" s="1"/>
  <c r="A1310" i="10"/>
  <c r="B1310" i="10" s="1"/>
  <c r="A1309" i="10"/>
  <c r="B1309" i="10" s="1"/>
  <c r="A1308" i="10"/>
  <c r="B1308" i="10" s="1"/>
  <c r="A1307" i="10"/>
  <c r="B1307" i="10" s="1"/>
  <c r="A1305" i="10"/>
  <c r="B1305" i="10" s="1"/>
  <c r="A1304" i="10"/>
  <c r="B1304" i="10" s="1"/>
  <c r="A1303" i="10"/>
  <c r="B1303" i="10" s="1"/>
  <c r="A1302" i="10"/>
  <c r="B1302" i="10" s="1"/>
  <c r="A1301" i="10"/>
  <c r="B1301" i="10" s="1"/>
  <c r="A1300" i="10"/>
  <c r="B1300" i="10" s="1"/>
  <c r="A1299" i="10"/>
  <c r="B1299" i="10" s="1"/>
  <c r="A1298" i="10"/>
  <c r="B1298" i="10" s="1"/>
  <c r="A1297" i="10"/>
  <c r="B1297" i="10" s="1"/>
  <c r="A1296" i="10"/>
  <c r="B1296" i="10" s="1"/>
  <c r="A1295" i="10"/>
  <c r="B1295" i="10" s="1"/>
  <c r="A1293" i="10"/>
  <c r="B1293" i="10" s="1"/>
  <c r="A1292" i="10"/>
  <c r="B1292" i="10" s="1"/>
  <c r="A1291" i="10"/>
  <c r="B1291" i="10" s="1"/>
  <c r="A1289" i="10"/>
  <c r="B1289" i="10" s="1"/>
  <c r="A1287" i="10"/>
  <c r="B1287" i="10" s="1"/>
  <c r="A1285" i="10"/>
  <c r="B1285" i="10" s="1"/>
  <c r="A1284" i="10"/>
  <c r="B1284" i="10" s="1"/>
  <c r="A1282" i="10"/>
  <c r="B1282" i="10" s="1"/>
  <c r="A1280" i="10"/>
  <c r="B1280" i="10" s="1"/>
  <c r="A1279" i="10"/>
  <c r="B1279" i="10" s="1"/>
  <c r="A1278" i="10"/>
  <c r="B1278" i="10" s="1"/>
  <c r="A1277" i="10"/>
  <c r="B1277" i="10" s="1"/>
  <c r="A1276" i="10"/>
  <c r="B1276" i="10" s="1"/>
  <c r="A1275" i="10"/>
  <c r="B1275" i="10" s="1"/>
  <c r="A1272" i="10"/>
  <c r="B1272" i="10" s="1"/>
  <c r="A1270" i="10"/>
  <c r="B1270" i="10" s="1"/>
  <c r="A1269" i="10"/>
  <c r="B1269" i="10" s="1"/>
  <c r="A1267" i="10"/>
  <c r="B1267" i="10" s="1"/>
  <c r="A1265" i="10"/>
  <c r="B1265" i="10" s="1"/>
  <c r="A1263" i="10"/>
  <c r="B1263" i="10" s="1"/>
  <c r="A1262" i="10"/>
  <c r="B1262" i="10" s="1"/>
  <c r="A1261" i="10"/>
  <c r="B1261" i="10" s="1"/>
  <c r="A1258" i="10"/>
  <c r="B1258" i="10" s="1"/>
  <c r="A1257" i="10"/>
  <c r="B1257" i="10" s="1"/>
  <c r="A1256" i="10"/>
  <c r="B1256" i="10" s="1"/>
  <c r="A1255" i="10"/>
  <c r="B1255" i="10" s="1"/>
  <c r="A1254" i="10"/>
  <c r="B1254" i="10" s="1"/>
  <c r="A1253" i="10"/>
  <c r="B1253" i="10" s="1"/>
  <c r="A1252" i="10"/>
  <c r="B1252" i="10" s="1"/>
  <c r="A1250" i="10"/>
  <c r="B1250" i="10" s="1"/>
  <c r="A1249" i="10"/>
  <c r="B1249" i="10" s="1"/>
  <c r="A1248" i="10"/>
  <c r="B1248" i="10" s="1"/>
  <c r="A1247" i="10"/>
  <c r="B1247" i="10" s="1"/>
  <c r="A1246" i="10"/>
  <c r="B1246" i="10" s="1"/>
  <c r="A1245" i="10"/>
  <c r="B1245" i="10" s="1"/>
  <c r="A1243" i="10"/>
  <c r="B1243" i="10" s="1"/>
  <c r="A1242" i="10"/>
  <c r="B1242" i="10" s="1"/>
  <c r="A1241" i="10"/>
  <c r="B1241" i="10" s="1"/>
  <c r="A1240" i="10"/>
  <c r="B1240" i="10" s="1"/>
  <c r="A1238" i="10"/>
  <c r="B1238" i="10" s="1"/>
  <c r="A1237" i="10"/>
  <c r="B1237" i="10" s="1"/>
  <c r="A1236" i="10"/>
  <c r="B1236" i="10" s="1"/>
  <c r="A1235" i="10"/>
  <c r="B1235" i="10" s="1"/>
  <c r="A1233" i="10"/>
  <c r="B1233" i="10" s="1"/>
  <c r="A1232" i="10"/>
  <c r="B1232" i="10" s="1"/>
  <c r="A1231" i="10"/>
  <c r="B1231" i="10" s="1"/>
  <c r="A1230" i="10"/>
  <c r="B1230" i="10" s="1"/>
  <c r="A1229" i="10"/>
  <c r="B1229" i="10" s="1"/>
  <c r="A1227" i="10"/>
  <c r="B1227" i="10" s="1"/>
  <c r="A1226" i="10"/>
  <c r="B1226" i="10" s="1"/>
  <c r="A1224" i="10"/>
  <c r="B1224" i="10" s="1"/>
  <c r="A1223" i="10"/>
  <c r="B1223" i="10" s="1"/>
  <c r="A1220" i="10"/>
  <c r="B1220" i="10" s="1"/>
  <c r="A1219" i="10"/>
  <c r="B1219" i="10" s="1"/>
  <c r="A1218" i="10"/>
  <c r="B1218" i="10" s="1"/>
  <c r="A1217" i="10"/>
  <c r="B1217" i="10" s="1"/>
  <c r="A1216" i="10"/>
  <c r="B1216" i="10" s="1"/>
  <c r="A1215" i="10"/>
  <c r="B1215" i="10" s="1"/>
  <c r="A1214" i="10"/>
  <c r="B1214" i="10" s="1"/>
  <c r="A1213" i="10"/>
  <c r="B1213" i="10" s="1"/>
  <c r="A1212" i="10"/>
  <c r="B1212" i="10" s="1"/>
  <c r="A1211" i="10"/>
  <c r="B1211" i="10" s="1"/>
  <c r="A1210" i="10"/>
  <c r="B1210" i="10" s="1"/>
  <c r="A1209" i="10"/>
  <c r="B1209" i="10" s="1"/>
  <c r="A1208" i="10"/>
  <c r="B1208" i="10" s="1"/>
  <c r="A1207" i="10"/>
  <c r="B1207" i="10" s="1"/>
  <c r="A1206" i="10"/>
  <c r="B1206" i="10" s="1"/>
  <c r="A1204" i="10"/>
  <c r="B1204" i="10" s="1"/>
  <c r="A1203" i="10"/>
  <c r="B1203" i="10" s="1"/>
  <c r="A1200" i="10"/>
  <c r="B1200" i="10" s="1"/>
  <c r="A1199" i="10"/>
  <c r="B1199" i="10" s="1"/>
  <c r="A1198" i="10"/>
  <c r="B1198" i="10" s="1"/>
  <c r="A1197" i="10"/>
  <c r="B1197" i="10" s="1"/>
  <c r="A1195" i="10"/>
  <c r="B1195" i="10" s="1"/>
  <c r="A1193" i="10"/>
  <c r="B1193" i="10" s="1"/>
  <c r="A1192" i="10"/>
  <c r="B1192" i="10" s="1"/>
  <c r="A1191" i="10"/>
  <c r="B1191" i="10" s="1"/>
  <c r="A1190" i="10"/>
  <c r="B1190" i="10" s="1"/>
  <c r="A1189" i="10"/>
  <c r="B1189" i="10" s="1"/>
  <c r="A1188" i="10"/>
  <c r="B1188" i="10" s="1"/>
  <c r="A1187" i="10"/>
  <c r="B1187" i="10" s="1"/>
  <c r="A1186" i="10"/>
  <c r="B1186" i="10" s="1"/>
  <c r="A1185" i="10"/>
  <c r="B1185" i="10" s="1"/>
  <c r="A1184" i="10"/>
  <c r="B1184" i="10" s="1"/>
  <c r="A1183" i="10"/>
  <c r="B1183" i="10" s="1"/>
  <c r="A1182" i="10"/>
  <c r="B1182" i="10" s="1"/>
  <c r="A1180" i="10"/>
  <c r="B1180" i="10" s="1"/>
  <c r="A1179" i="10"/>
  <c r="B1179" i="10" s="1"/>
  <c r="A1178" i="10"/>
  <c r="B1178" i="10" s="1"/>
  <c r="A1175" i="10"/>
  <c r="B1175" i="10" s="1"/>
  <c r="A1174" i="10"/>
  <c r="B1174" i="10" s="1"/>
  <c r="A1173" i="10"/>
  <c r="B1173" i="10" s="1"/>
  <c r="A1172" i="10"/>
  <c r="B1172" i="10" s="1"/>
  <c r="A1171" i="10"/>
  <c r="B1171" i="10" s="1"/>
  <c r="A1170" i="10"/>
  <c r="B1170" i="10" s="1"/>
  <c r="A1168" i="10"/>
  <c r="B1168" i="10" s="1"/>
  <c r="A1167" i="10"/>
  <c r="B1167" i="10" s="1"/>
  <c r="A1166" i="10"/>
  <c r="B1166" i="10" s="1"/>
  <c r="A1165" i="10"/>
  <c r="B1165" i="10" s="1"/>
  <c r="A1164" i="10"/>
  <c r="B1164" i="10" s="1"/>
  <c r="A1163" i="10"/>
  <c r="B1163" i="10" s="1"/>
  <c r="A1162" i="10"/>
  <c r="B1162" i="10" s="1"/>
  <c r="A1161" i="10"/>
  <c r="B1161" i="10" s="1"/>
  <c r="A1160" i="10"/>
  <c r="B1160" i="10" s="1"/>
  <c r="A1159" i="10"/>
  <c r="B1159" i="10" s="1"/>
  <c r="A1158" i="10"/>
  <c r="B1158" i="10" s="1"/>
  <c r="A1157" i="10"/>
  <c r="B1157" i="10" s="1"/>
  <c r="A1156" i="10"/>
  <c r="B1156" i="10" s="1"/>
  <c r="A1155" i="10"/>
  <c r="B1155" i="10" s="1"/>
  <c r="A1154" i="10"/>
  <c r="B1154" i="10" s="1"/>
  <c r="A1153" i="10"/>
  <c r="B1153" i="10" s="1"/>
  <c r="A1152" i="10"/>
  <c r="B1152" i="10" s="1"/>
  <c r="A1150" i="10"/>
  <c r="B1150" i="10" s="1"/>
  <c r="A1149" i="10"/>
  <c r="B1149" i="10" s="1"/>
  <c r="A1148" i="10"/>
  <c r="B1148" i="10" s="1"/>
  <c r="A1147" i="10"/>
  <c r="B1147" i="10" s="1"/>
  <c r="A1146" i="10"/>
  <c r="B1146" i="10" s="1"/>
  <c r="A1145" i="10"/>
  <c r="B1145" i="10" s="1"/>
  <c r="A1144" i="10"/>
  <c r="B1144" i="10" s="1"/>
  <c r="A1141" i="10"/>
  <c r="B1141" i="10" s="1"/>
  <c r="A1140" i="10"/>
  <c r="B1140" i="10" s="1"/>
  <c r="A1139" i="10"/>
  <c r="B1139" i="10" s="1"/>
  <c r="A1138" i="10"/>
  <c r="B1138" i="10" s="1"/>
  <c r="A1137" i="10"/>
  <c r="B1137" i="10" s="1"/>
  <c r="A1135" i="10"/>
  <c r="B1135" i="10" s="1"/>
  <c r="A1134" i="10"/>
  <c r="B1134" i="10" s="1"/>
  <c r="A1132" i="10"/>
  <c r="B1132" i="10" s="1"/>
  <c r="A1131" i="10"/>
  <c r="B1131" i="10" s="1"/>
  <c r="A1130" i="10"/>
  <c r="B1130" i="10" s="1"/>
  <c r="A1129" i="10"/>
  <c r="B1129" i="10" s="1"/>
  <c r="A1128" i="10"/>
  <c r="B1128" i="10" s="1"/>
  <c r="A1127" i="10"/>
  <c r="B1127" i="10" s="1"/>
  <c r="A1126" i="10"/>
  <c r="B1126" i="10" s="1"/>
  <c r="A1125" i="10"/>
  <c r="B1125" i="10" s="1"/>
  <c r="A1124" i="10"/>
  <c r="B1124" i="10" s="1"/>
  <c r="A1123" i="10"/>
  <c r="B1123" i="10" s="1"/>
  <c r="A1122" i="10"/>
  <c r="B1122" i="10" s="1"/>
  <c r="A1121" i="10"/>
  <c r="B1121" i="10" s="1"/>
  <c r="A1119" i="10"/>
  <c r="B1119" i="10" s="1"/>
  <c r="A1118" i="10"/>
  <c r="B1118" i="10" s="1"/>
  <c r="A1117" i="10"/>
  <c r="B1117" i="10" s="1"/>
  <c r="A1116" i="10"/>
  <c r="B1116" i="10" s="1"/>
  <c r="A1115" i="10"/>
  <c r="B1115" i="10" s="1"/>
  <c r="A1114" i="10"/>
  <c r="B1114" i="10" s="1"/>
  <c r="A1111" i="10"/>
  <c r="B1111" i="10" s="1"/>
  <c r="A1109" i="10"/>
  <c r="B1109" i="10" s="1"/>
  <c r="A1107" i="10"/>
  <c r="B1107" i="10" s="1"/>
  <c r="A1106" i="10"/>
  <c r="B1106" i="10" s="1"/>
  <c r="A1105" i="10"/>
  <c r="B1105" i="10" s="1"/>
  <c r="A1104" i="10"/>
  <c r="B1104" i="10" s="1"/>
  <c r="A1103" i="10"/>
  <c r="B1103" i="10" s="1"/>
  <c r="A1102" i="10"/>
  <c r="B1102" i="10" s="1"/>
  <c r="A1101" i="10"/>
  <c r="B1101" i="10" s="1"/>
  <c r="A1099" i="10"/>
  <c r="B1099" i="10" s="1"/>
  <c r="A1098" i="10"/>
  <c r="B1098" i="10" s="1"/>
  <c r="A1097" i="10"/>
  <c r="B1097" i="10" s="1"/>
  <c r="A1096" i="10"/>
  <c r="B1096" i="10" s="1"/>
  <c r="A1095" i="10"/>
  <c r="B1095" i="10" s="1"/>
  <c r="A1094" i="10"/>
  <c r="B1094" i="10" s="1"/>
  <c r="A1093" i="10"/>
  <c r="B1093" i="10" s="1"/>
  <c r="A1092" i="10"/>
  <c r="B1092" i="10" s="1"/>
  <c r="A1091" i="10"/>
  <c r="B1091" i="10" s="1"/>
  <c r="A1090" i="10"/>
  <c r="B1090" i="10" s="1"/>
  <c r="A1089" i="10"/>
  <c r="B1089" i="10" s="1"/>
  <c r="A1088" i="10"/>
  <c r="B1088" i="10" s="1"/>
  <c r="A1087" i="10"/>
  <c r="B1087" i="10" s="1"/>
  <c r="A1086" i="10"/>
  <c r="B1086" i="10" s="1"/>
  <c r="A1085" i="10"/>
  <c r="B1085" i="10" s="1"/>
  <c r="A1084" i="10"/>
  <c r="B1084" i="10" s="1"/>
  <c r="A1083" i="10"/>
  <c r="B1083" i="10" s="1"/>
  <c r="A1082" i="10"/>
  <c r="B1082" i="10" s="1"/>
  <c r="A1081" i="10"/>
  <c r="B1081" i="10" s="1"/>
  <c r="A1080" i="10"/>
  <c r="B1080" i="10" s="1"/>
  <c r="A1079" i="10"/>
  <c r="B1079" i="10" s="1"/>
  <c r="A1078" i="10"/>
  <c r="B1078" i="10" s="1"/>
  <c r="A1076" i="10"/>
  <c r="B1076" i="10" s="1"/>
  <c r="A1075" i="10"/>
  <c r="B1075" i="10" s="1"/>
  <c r="A1074" i="10"/>
  <c r="B1074" i="10" s="1"/>
  <c r="A1073" i="10"/>
  <c r="B1073" i="10" s="1"/>
  <c r="A1071" i="10"/>
  <c r="B1071" i="10" s="1"/>
  <c r="A1070" i="10"/>
  <c r="B1070" i="10" s="1"/>
  <c r="A1069" i="10"/>
  <c r="B1069" i="10" s="1"/>
  <c r="A1068" i="10"/>
  <c r="B1068" i="10" s="1"/>
  <c r="A1066" i="10"/>
  <c r="B1066" i="10" s="1"/>
  <c r="A1063" i="10"/>
  <c r="B1063" i="10" s="1"/>
  <c r="A1062" i="10"/>
  <c r="B1062" i="10" s="1"/>
  <c r="A1061" i="10"/>
  <c r="B1061" i="10" s="1"/>
  <c r="A1059" i="10"/>
  <c r="B1059" i="10" s="1"/>
  <c r="A1058" i="10"/>
  <c r="B1058" i="10" s="1"/>
  <c r="A1057" i="10"/>
  <c r="B1057" i="10" s="1"/>
  <c r="A1056" i="10"/>
  <c r="B1056" i="10" s="1"/>
  <c r="A1055" i="10"/>
  <c r="B1055" i="10" s="1"/>
  <c r="A1054" i="10"/>
  <c r="B1054" i="10" s="1"/>
  <c r="A1053" i="10"/>
  <c r="B1053" i="10" s="1"/>
  <c r="A1051" i="10"/>
  <c r="B1051" i="10" s="1"/>
  <c r="A1050" i="10"/>
  <c r="B1050" i="10" s="1"/>
  <c r="A1049" i="10"/>
  <c r="B1049" i="10" s="1"/>
  <c r="A1048" i="10"/>
  <c r="B1048" i="10" s="1"/>
  <c r="A1047" i="10"/>
  <c r="B1047" i="10" s="1"/>
  <c r="A1046" i="10"/>
  <c r="B1046" i="10" s="1"/>
  <c r="A1045" i="10"/>
  <c r="B1045" i="10" s="1"/>
  <c r="A1044" i="10"/>
  <c r="B1044" i="10" s="1"/>
  <c r="A1041" i="10"/>
  <c r="B1041" i="10" s="1"/>
  <c r="A1040" i="10"/>
  <c r="B1040" i="10" s="1"/>
  <c r="A1037" i="10"/>
  <c r="B1037" i="10" s="1"/>
  <c r="A1036" i="10"/>
  <c r="B1036" i="10" s="1"/>
  <c r="A1034" i="10"/>
  <c r="B1034" i="10" s="1"/>
  <c r="A1033" i="10"/>
  <c r="B1033" i="10" s="1"/>
  <c r="A1032" i="10"/>
  <c r="B1032" i="10" s="1"/>
  <c r="A1031" i="10"/>
  <c r="B1031" i="10" s="1"/>
  <c r="A1030" i="10"/>
  <c r="B1030" i="10" s="1"/>
  <c r="A1029" i="10"/>
  <c r="B1029" i="10" s="1"/>
  <c r="A1028" i="10"/>
  <c r="B1028" i="10" s="1"/>
  <c r="A1027" i="10"/>
  <c r="B1027" i="10" s="1"/>
  <c r="A1026" i="10"/>
  <c r="B1026" i="10" s="1"/>
  <c r="A1025" i="10"/>
  <c r="B1025" i="10" s="1"/>
  <c r="A1024" i="10"/>
  <c r="B1024" i="10" s="1"/>
  <c r="A1023" i="10"/>
  <c r="B1023" i="10" s="1"/>
  <c r="A1021" i="10"/>
  <c r="B1021" i="10" s="1"/>
  <c r="A1019" i="10"/>
  <c r="B1019" i="10" s="1"/>
  <c r="A1018" i="10"/>
  <c r="B1018" i="10" s="1"/>
  <c r="A1017" i="10"/>
  <c r="B1017" i="10" s="1"/>
  <c r="A1015" i="10"/>
  <c r="B1015" i="10" s="1"/>
  <c r="A1014" i="10"/>
  <c r="B1014" i="10" s="1"/>
  <c r="A1013" i="10"/>
  <c r="B1013" i="10" s="1"/>
  <c r="A1012" i="10"/>
  <c r="B1012" i="10" s="1"/>
  <c r="A1011" i="10"/>
  <c r="B1011" i="10" s="1"/>
  <c r="A1010" i="10"/>
  <c r="B1010" i="10" s="1"/>
  <c r="A1008" i="10"/>
  <c r="B1008" i="10" s="1"/>
  <c r="A1007" i="10"/>
  <c r="B1007" i="10" s="1"/>
  <c r="A1005" i="10"/>
  <c r="B1005" i="10" s="1"/>
  <c r="A1004" i="10"/>
  <c r="B1004" i="10" s="1"/>
  <c r="A1003" i="10"/>
  <c r="B1003" i="10" s="1"/>
  <c r="A1001" i="10"/>
  <c r="B1001" i="10" s="1"/>
  <c r="A1000" i="10"/>
  <c r="B1000" i="10" s="1"/>
  <c r="A999" i="10"/>
  <c r="B999" i="10" s="1"/>
  <c r="A998" i="10"/>
  <c r="B998" i="10" s="1"/>
  <c r="A997" i="10"/>
  <c r="B997" i="10" s="1"/>
  <c r="A996" i="10"/>
  <c r="B996" i="10" s="1"/>
  <c r="A995" i="10"/>
  <c r="B995" i="10" s="1"/>
  <c r="A994" i="10"/>
  <c r="B994" i="10" s="1"/>
  <c r="A993" i="10"/>
  <c r="B993" i="10" s="1"/>
  <c r="A992" i="10"/>
  <c r="B992" i="10" s="1"/>
  <c r="A990" i="10"/>
  <c r="B990" i="10" s="1"/>
  <c r="A989" i="10"/>
  <c r="B989" i="10" s="1"/>
  <c r="A987" i="10"/>
  <c r="B987" i="10" s="1"/>
  <c r="A986" i="10"/>
  <c r="B986" i="10" s="1"/>
  <c r="A985" i="10"/>
  <c r="B985" i="10" s="1"/>
  <c r="A983" i="10"/>
  <c r="B983" i="10" s="1"/>
  <c r="A982" i="10"/>
  <c r="B982" i="10" s="1"/>
  <c r="A981" i="10"/>
  <c r="B981" i="10" s="1"/>
  <c r="A979" i="10"/>
  <c r="B979" i="10" s="1"/>
  <c r="A978" i="10"/>
  <c r="B978" i="10" s="1"/>
  <c r="A977" i="10"/>
  <c r="B977" i="10" s="1"/>
  <c r="A976" i="10"/>
  <c r="B976" i="10" s="1"/>
  <c r="A975" i="10"/>
  <c r="B975" i="10" s="1"/>
  <c r="A973" i="10"/>
  <c r="B973" i="10" s="1"/>
  <c r="A972" i="10"/>
  <c r="B972" i="10" s="1"/>
  <c r="A970" i="10"/>
  <c r="B970" i="10" s="1"/>
  <c r="A969" i="10"/>
  <c r="B969" i="10" s="1"/>
  <c r="A968" i="10"/>
  <c r="B968" i="10" s="1"/>
  <c r="A967" i="10"/>
  <c r="B967" i="10" s="1"/>
  <c r="A966" i="10"/>
  <c r="B966" i="10" s="1"/>
  <c r="A965" i="10"/>
  <c r="B965" i="10" s="1"/>
  <c r="A964" i="10"/>
  <c r="B964" i="10" s="1"/>
  <c r="A963" i="10"/>
  <c r="B963" i="10" s="1"/>
  <c r="A962" i="10"/>
  <c r="B962" i="10" s="1"/>
  <c r="A960" i="10"/>
  <c r="B960" i="10" s="1"/>
  <c r="A959" i="10"/>
  <c r="B959" i="10" s="1"/>
  <c r="A958" i="10"/>
  <c r="B958" i="10" s="1"/>
  <c r="A957" i="10"/>
  <c r="B957" i="10" s="1"/>
  <c r="A955" i="10"/>
  <c r="B955" i="10" s="1"/>
  <c r="A954" i="10"/>
  <c r="B954" i="10" s="1"/>
  <c r="A953" i="10"/>
  <c r="B953" i="10" s="1"/>
  <c r="A952" i="10"/>
  <c r="B952" i="10" s="1"/>
  <c r="A951" i="10"/>
  <c r="B951" i="10" s="1"/>
  <c r="A950" i="10"/>
  <c r="B950" i="10" s="1"/>
  <c r="A949" i="10"/>
  <c r="B949" i="10" s="1"/>
  <c r="A947" i="10"/>
  <c r="B947" i="10" s="1"/>
  <c r="A946" i="10"/>
  <c r="B946" i="10" s="1"/>
  <c r="A945" i="10"/>
  <c r="B945" i="10" s="1"/>
  <c r="A944" i="10"/>
  <c r="B944" i="10" s="1"/>
  <c r="A943" i="10"/>
  <c r="B943" i="10" s="1"/>
  <c r="A942" i="10"/>
  <c r="B942" i="10" s="1"/>
  <c r="A941" i="10"/>
  <c r="B941" i="10" s="1"/>
  <c r="A940" i="10"/>
  <c r="B940" i="10" s="1"/>
  <c r="A939" i="10"/>
  <c r="B939" i="10" s="1"/>
  <c r="A938" i="10"/>
  <c r="B938" i="10" s="1"/>
  <c r="A937" i="10"/>
  <c r="B937" i="10" s="1"/>
  <c r="A936" i="10"/>
  <c r="B936" i="10" s="1"/>
  <c r="A935" i="10"/>
  <c r="B935" i="10" s="1"/>
  <c r="A934" i="10"/>
  <c r="B934" i="10" s="1"/>
  <c r="A932" i="10"/>
  <c r="B932" i="10" s="1"/>
  <c r="A930" i="10"/>
  <c r="B930" i="10" s="1"/>
  <c r="A929" i="10"/>
  <c r="B929" i="10" s="1"/>
  <c r="A928" i="10"/>
  <c r="B928" i="10" s="1"/>
  <c r="A927" i="10"/>
  <c r="B927" i="10" s="1"/>
  <c r="A926" i="10"/>
  <c r="B926" i="10" s="1"/>
  <c r="A925" i="10"/>
  <c r="B925" i="10" s="1"/>
  <c r="A924" i="10"/>
  <c r="B924" i="10" s="1"/>
  <c r="A922" i="10"/>
  <c r="B922" i="10" s="1"/>
  <c r="A921" i="10"/>
  <c r="B921" i="10" s="1"/>
  <c r="A920" i="10"/>
  <c r="B920" i="10" s="1"/>
  <c r="A919" i="10"/>
  <c r="B919" i="10" s="1"/>
  <c r="A918" i="10"/>
  <c r="B918" i="10" s="1"/>
  <c r="A917" i="10"/>
  <c r="B917" i="10" s="1"/>
  <c r="A916" i="10"/>
  <c r="B916" i="10" s="1"/>
  <c r="A914" i="10"/>
  <c r="B914" i="10" s="1"/>
  <c r="A913" i="10"/>
  <c r="B913" i="10" s="1"/>
  <c r="A912" i="10"/>
  <c r="B912" i="10" s="1"/>
  <c r="A911" i="10"/>
  <c r="B911" i="10" s="1"/>
  <c r="A910" i="10"/>
  <c r="B910" i="10" s="1"/>
  <c r="A909" i="10"/>
  <c r="B909" i="10" s="1"/>
  <c r="A907" i="10"/>
  <c r="B907" i="10" s="1"/>
  <c r="A904" i="10"/>
  <c r="B904" i="10" s="1"/>
  <c r="A903" i="10"/>
  <c r="B903" i="10" s="1"/>
  <c r="A902" i="10"/>
  <c r="B902" i="10" s="1"/>
  <c r="A901" i="10"/>
  <c r="B901" i="10" s="1"/>
  <c r="A900" i="10"/>
  <c r="B900" i="10" s="1"/>
  <c r="A899" i="10"/>
  <c r="B899" i="10" s="1"/>
  <c r="A898" i="10"/>
  <c r="B898" i="10" s="1"/>
  <c r="A896" i="10"/>
  <c r="B896" i="10" s="1"/>
  <c r="A895" i="10"/>
  <c r="B895" i="10" s="1"/>
  <c r="A894" i="10"/>
  <c r="B894" i="10" s="1"/>
  <c r="A892" i="10"/>
  <c r="B892" i="10" s="1"/>
  <c r="A890" i="10"/>
  <c r="B890" i="10" s="1"/>
  <c r="A888" i="10"/>
  <c r="B888" i="10" s="1"/>
  <c r="A887" i="10"/>
  <c r="B887" i="10" s="1"/>
  <c r="A885" i="10"/>
  <c r="B885" i="10" s="1"/>
  <c r="A884" i="10"/>
  <c r="B884" i="10" s="1"/>
  <c r="A881" i="10"/>
  <c r="B881" i="10" s="1"/>
  <c r="A880" i="10"/>
  <c r="B880" i="10" s="1"/>
  <c r="A879" i="10"/>
  <c r="B879" i="10" s="1"/>
  <c r="A878" i="10"/>
  <c r="B878" i="10" s="1"/>
  <c r="A877" i="10"/>
  <c r="B877" i="10" s="1"/>
  <c r="A876" i="10"/>
  <c r="B876" i="10" s="1"/>
  <c r="A875" i="10"/>
  <c r="B875" i="10" s="1"/>
  <c r="A874" i="10"/>
  <c r="B874" i="10" s="1"/>
  <c r="A872" i="10"/>
  <c r="B872" i="10" s="1"/>
  <c r="A871" i="10"/>
  <c r="B871" i="10" s="1"/>
  <c r="A870" i="10"/>
  <c r="B870" i="10" s="1"/>
  <c r="A869" i="10"/>
  <c r="B869" i="10" s="1"/>
  <c r="A868" i="10"/>
  <c r="B868" i="10" s="1"/>
  <c r="A867" i="10"/>
  <c r="B867" i="10" s="1"/>
  <c r="A866" i="10"/>
  <c r="B866" i="10" s="1"/>
  <c r="A865" i="10"/>
  <c r="B865" i="10" s="1"/>
  <c r="A864" i="10"/>
  <c r="B864" i="10" s="1"/>
  <c r="A863" i="10"/>
  <c r="B863" i="10" s="1"/>
  <c r="A862" i="10"/>
  <c r="B862" i="10" s="1"/>
  <c r="A861" i="10"/>
  <c r="B861" i="10" s="1"/>
  <c r="A859" i="10"/>
  <c r="B859" i="10" s="1"/>
  <c r="A858" i="10"/>
  <c r="B858" i="10" s="1"/>
  <c r="A855" i="10"/>
  <c r="B855" i="10" s="1"/>
  <c r="A854" i="10"/>
  <c r="B854" i="10" s="1"/>
  <c r="A852" i="10"/>
  <c r="B852" i="10" s="1"/>
  <c r="A851" i="10"/>
  <c r="B851" i="10" s="1"/>
  <c r="A850" i="10"/>
  <c r="B850" i="10" s="1"/>
  <c r="A849" i="10"/>
  <c r="B849" i="10" s="1"/>
  <c r="A848" i="10"/>
  <c r="B848" i="10" s="1"/>
  <c r="A847" i="10"/>
  <c r="B847" i="10" s="1"/>
  <c r="A846" i="10"/>
  <c r="B846" i="10" s="1"/>
  <c r="A845" i="10"/>
  <c r="B845" i="10" s="1"/>
  <c r="A844" i="10"/>
  <c r="B844" i="10" s="1"/>
  <c r="A843" i="10"/>
  <c r="B843" i="10" s="1"/>
  <c r="A841" i="10"/>
  <c r="B841" i="10" s="1"/>
  <c r="A840" i="10"/>
  <c r="B840" i="10" s="1"/>
  <c r="A839" i="10"/>
  <c r="B839" i="10" s="1"/>
  <c r="A837" i="10"/>
  <c r="B837" i="10" s="1"/>
  <c r="A835" i="10"/>
  <c r="B835" i="10" s="1"/>
  <c r="A834" i="10"/>
  <c r="B834" i="10" s="1"/>
  <c r="A833" i="10"/>
  <c r="B833" i="10" s="1"/>
  <c r="A830" i="10"/>
  <c r="B830" i="10" s="1"/>
  <c r="A829" i="10"/>
  <c r="B829" i="10" s="1"/>
  <c r="A828" i="10"/>
  <c r="B828" i="10" s="1"/>
  <c r="A827" i="10"/>
  <c r="B827" i="10" s="1"/>
  <c r="A826" i="10"/>
  <c r="B826" i="10" s="1"/>
  <c r="A825" i="10"/>
  <c r="B825" i="10" s="1"/>
  <c r="A824" i="10"/>
  <c r="B824" i="10" s="1"/>
  <c r="A823" i="10"/>
  <c r="B823" i="10" s="1"/>
  <c r="A822" i="10"/>
  <c r="B822" i="10" s="1"/>
  <c r="A819" i="10"/>
  <c r="B819" i="10" s="1"/>
  <c r="A818" i="10"/>
  <c r="B818" i="10" s="1"/>
  <c r="A817" i="10"/>
  <c r="B817" i="10" s="1"/>
  <c r="A816" i="10"/>
  <c r="B816" i="10" s="1"/>
  <c r="A815" i="10"/>
  <c r="B815" i="10" s="1"/>
  <c r="A814" i="10"/>
  <c r="B814" i="10" s="1"/>
  <c r="A812" i="10"/>
  <c r="B812" i="10" s="1"/>
  <c r="A811" i="10"/>
  <c r="B811" i="10" s="1"/>
  <c r="A810" i="10"/>
  <c r="B810" i="10" s="1"/>
  <c r="A808" i="10"/>
  <c r="B808" i="10" s="1"/>
  <c r="A807" i="10"/>
  <c r="B807" i="10" s="1"/>
  <c r="A806" i="10"/>
  <c r="B806" i="10" s="1"/>
  <c r="A805" i="10"/>
  <c r="B805" i="10" s="1"/>
  <c r="A802" i="10"/>
  <c r="B802" i="10" s="1"/>
  <c r="A801" i="10"/>
  <c r="B801" i="10" s="1"/>
  <c r="A800" i="10"/>
  <c r="B800" i="10" s="1"/>
  <c r="A799" i="10"/>
  <c r="B799" i="10" s="1"/>
  <c r="A798" i="10"/>
  <c r="B798" i="10" s="1"/>
  <c r="A797" i="10"/>
  <c r="B797" i="10" s="1"/>
  <c r="A795" i="10"/>
  <c r="B795" i="10" s="1"/>
  <c r="A793" i="10"/>
  <c r="B793" i="10" s="1"/>
  <c r="A792" i="10"/>
  <c r="B792" i="10" s="1"/>
  <c r="A791" i="10"/>
  <c r="B791" i="10" s="1"/>
  <c r="A790" i="10"/>
  <c r="B790" i="10" s="1"/>
  <c r="A789" i="10"/>
  <c r="B789" i="10" s="1"/>
  <c r="A788" i="10"/>
  <c r="B788" i="10" s="1"/>
  <c r="A787" i="10"/>
  <c r="B787" i="10" s="1"/>
  <c r="A786" i="10"/>
  <c r="B786" i="10" s="1"/>
  <c r="A785" i="10"/>
  <c r="B785" i="10" s="1"/>
  <c r="A784" i="10"/>
  <c r="B784" i="10" s="1"/>
  <c r="A783" i="10"/>
  <c r="B783" i="10" s="1"/>
  <c r="A782" i="10"/>
  <c r="B782" i="10" s="1"/>
  <c r="A780" i="10"/>
  <c r="B780" i="10" s="1"/>
  <c r="A778" i="10"/>
  <c r="B778" i="10" s="1"/>
  <c r="A777" i="10"/>
  <c r="B777" i="10" s="1"/>
  <c r="A775" i="10"/>
  <c r="B775" i="10" s="1"/>
  <c r="A774" i="10"/>
  <c r="B774" i="10" s="1"/>
  <c r="A773" i="10"/>
  <c r="B773" i="10" s="1"/>
  <c r="A772" i="10"/>
  <c r="B772" i="10" s="1"/>
  <c r="A771" i="10"/>
  <c r="B771" i="10" s="1"/>
  <c r="A770" i="10"/>
  <c r="B770" i="10" s="1"/>
  <c r="A769" i="10"/>
  <c r="B769" i="10" s="1"/>
  <c r="A768" i="10"/>
  <c r="B768" i="10" s="1"/>
  <c r="A767" i="10"/>
  <c r="B767" i="10" s="1"/>
  <c r="A766" i="10"/>
  <c r="B766" i="10" s="1"/>
  <c r="A765" i="10"/>
  <c r="B765" i="10" s="1"/>
  <c r="A764" i="10"/>
  <c r="B764" i="10" s="1"/>
  <c r="A763" i="10"/>
  <c r="B763" i="10" s="1"/>
  <c r="A762" i="10"/>
  <c r="B762" i="10" s="1"/>
  <c r="A761" i="10"/>
  <c r="B761" i="10" s="1"/>
  <c r="A760" i="10"/>
  <c r="B760" i="10" s="1"/>
  <c r="A759" i="10"/>
  <c r="B759" i="10" s="1"/>
  <c r="A758" i="10"/>
  <c r="B758" i="10" s="1"/>
  <c r="A757" i="10"/>
  <c r="B757" i="10" s="1"/>
  <c r="A756" i="10"/>
  <c r="B756" i="10" s="1"/>
  <c r="A755" i="10"/>
  <c r="B755" i="10" s="1"/>
  <c r="A754" i="10"/>
  <c r="B754" i="10" s="1"/>
  <c r="A753" i="10"/>
  <c r="B753" i="10" s="1"/>
  <c r="A752" i="10"/>
  <c r="B752" i="10" s="1"/>
  <c r="A751" i="10"/>
  <c r="B751" i="10" s="1"/>
  <c r="A750" i="10"/>
  <c r="B750" i="10" s="1"/>
  <c r="A748" i="10"/>
  <c r="B748" i="10" s="1"/>
  <c r="A746" i="10"/>
  <c r="B746" i="10" s="1"/>
  <c r="A745" i="10"/>
  <c r="B745" i="10" s="1"/>
  <c r="A744" i="10"/>
  <c r="B744" i="10" s="1"/>
  <c r="A743" i="10"/>
  <c r="B743" i="10" s="1"/>
  <c r="A742" i="10"/>
  <c r="B742" i="10" s="1"/>
  <c r="A741" i="10"/>
  <c r="B741" i="10" s="1"/>
  <c r="A740" i="10"/>
  <c r="B740" i="10" s="1"/>
  <c r="A739" i="10"/>
  <c r="B739" i="10" s="1"/>
  <c r="A738" i="10"/>
  <c r="B738" i="10" s="1"/>
  <c r="A736" i="10"/>
  <c r="B736" i="10" s="1"/>
  <c r="A734" i="10"/>
  <c r="B734" i="10" s="1"/>
  <c r="A733" i="10"/>
  <c r="B733" i="10" s="1"/>
  <c r="A731" i="10"/>
  <c r="B731" i="10" s="1"/>
  <c r="A730" i="10"/>
  <c r="B730" i="10" s="1"/>
  <c r="A729" i="10"/>
  <c r="B729" i="10" s="1"/>
  <c r="A728" i="10"/>
  <c r="B728" i="10" s="1"/>
  <c r="A727" i="10"/>
  <c r="B727" i="10" s="1"/>
  <c r="A726" i="10"/>
  <c r="B726" i="10" s="1"/>
  <c r="A724" i="10"/>
  <c r="B724" i="10" s="1"/>
  <c r="A723" i="10"/>
  <c r="B723" i="10" s="1"/>
  <c r="A722" i="10"/>
  <c r="B722" i="10" s="1"/>
  <c r="A720" i="10"/>
  <c r="B720" i="10" s="1"/>
  <c r="A719" i="10"/>
  <c r="B719" i="10" s="1"/>
  <c r="A718" i="10"/>
  <c r="B718" i="10" s="1"/>
  <c r="A717" i="10"/>
  <c r="B717" i="10" s="1"/>
  <c r="A716" i="10"/>
  <c r="B716" i="10" s="1"/>
  <c r="A715" i="10"/>
  <c r="B715" i="10" s="1"/>
  <c r="A714" i="10"/>
  <c r="B714" i="10" s="1"/>
  <c r="A713" i="10"/>
  <c r="B713" i="10" s="1"/>
  <c r="A709" i="10"/>
  <c r="B709" i="10" s="1"/>
  <c r="A708" i="10"/>
  <c r="B708" i="10" s="1"/>
  <c r="A707" i="10"/>
  <c r="B707" i="10" s="1"/>
  <c r="A706" i="10"/>
  <c r="B706" i="10" s="1"/>
  <c r="A705" i="10"/>
  <c r="B705" i="10" s="1"/>
  <c r="A704" i="10"/>
  <c r="B704" i="10" s="1"/>
  <c r="A702" i="10"/>
  <c r="B702" i="10" s="1"/>
  <c r="A701" i="10"/>
  <c r="B701" i="10" s="1"/>
  <c r="A700" i="10"/>
  <c r="B700" i="10" s="1"/>
  <c r="A699" i="10"/>
  <c r="B699" i="10" s="1"/>
  <c r="A698" i="10"/>
  <c r="B698" i="10" s="1"/>
  <c r="A697" i="10"/>
  <c r="B697" i="10" s="1"/>
  <c r="A696" i="10"/>
  <c r="B696" i="10" s="1"/>
  <c r="A695" i="10"/>
  <c r="B695" i="10" s="1"/>
  <c r="A694" i="10"/>
  <c r="B694" i="10" s="1"/>
  <c r="A693" i="10"/>
  <c r="B693" i="10" s="1"/>
  <c r="A691" i="10"/>
  <c r="B691" i="10" s="1"/>
  <c r="A690" i="10"/>
  <c r="B690" i="10" s="1"/>
  <c r="A689" i="10"/>
  <c r="B689" i="10" s="1"/>
  <c r="A688" i="10"/>
  <c r="B688" i="10" s="1"/>
  <c r="A685" i="10"/>
  <c r="B685" i="10" s="1"/>
  <c r="A684" i="10"/>
  <c r="B684" i="10" s="1"/>
  <c r="A683" i="10"/>
  <c r="B683" i="10" s="1"/>
  <c r="A682" i="10"/>
  <c r="B682" i="10" s="1"/>
  <c r="A681" i="10"/>
  <c r="B681" i="10" s="1"/>
  <c r="A679" i="10"/>
  <c r="B679" i="10" s="1"/>
  <c r="A678" i="10"/>
  <c r="B678" i="10" s="1"/>
  <c r="A677" i="10"/>
  <c r="B677" i="10" s="1"/>
  <c r="A675" i="10"/>
  <c r="B675" i="10" s="1"/>
  <c r="A674" i="10"/>
  <c r="B674" i="10" s="1"/>
  <c r="A673" i="10"/>
  <c r="B673" i="10" s="1"/>
  <c r="A671" i="10"/>
  <c r="B671" i="10" s="1"/>
  <c r="A670" i="10"/>
  <c r="B670" i="10" s="1"/>
  <c r="A668" i="10"/>
  <c r="B668" i="10" s="1"/>
  <c r="A666" i="10"/>
  <c r="B666" i="10" s="1"/>
  <c r="A665" i="10"/>
  <c r="B665" i="10" s="1"/>
  <c r="A663" i="10"/>
  <c r="B663" i="10" s="1"/>
  <c r="A660" i="10"/>
  <c r="B660" i="10" s="1"/>
  <c r="A659" i="10"/>
  <c r="B659" i="10" s="1"/>
  <c r="A658" i="10"/>
  <c r="B658" i="10" s="1"/>
  <c r="A657" i="10"/>
  <c r="B657" i="10" s="1"/>
  <c r="A656" i="10"/>
  <c r="B656" i="10" s="1"/>
  <c r="A654" i="10"/>
  <c r="B654" i="10" s="1"/>
  <c r="A653" i="10"/>
  <c r="B653" i="10" s="1"/>
  <c r="A652" i="10"/>
  <c r="B652" i="10" s="1"/>
  <c r="A651" i="10"/>
  <c r="B651" i="10" s="1"/>
  <c r="A650" i="10"/>
  <c r="B650" i="10" s="1"/>
  <c r="A648" i="10"/>
  <c r="B648" i="10" s="1"/>
  <c r="A647" i="10"/>
  <c r="B647" i="10" s="1"/>
  <c r="A646" i="10"/>
  <c r="B646" i="10" s="1"/>
  <c r="A645" i="10"/>
  <c r="B645" i="10" s="1"/>
  <c r="A643" i="10"/>
  <c r="B643" i="10" s="1"/>
  <c r="A642" i="10"/>
  <c r="B642" i="10" s="1"/>
  <c r="A641" i="10"/>
  <c r="B641" i="10" s="1"/>
  <c r="A640" i="10"/>
  <c r="B640" i="10" s="1"/>
  <c r="A639" i="10"/>
  <c r="B639" i="10" s="1"/>
  <c r="A638" i="10"/>
  <c r="B638" i="10" s="1"/>
  <c r="A635" i="10"/>
  <c r="B635" i="10" s="1"/>
  <c r="A634" i="10"/>
  <c r="B634" i="10" s="1"/>
  <c r="A633" i="10"/>
  <c r="B633" i="10" s="1"/>
  <c r="A632" i="10"/>
  <c r="B632" i="10" s="1"/>
  <c r="A631" i="10"/>
  <c r="B631" i="10" s="1"/>
  <c r="A630" i="10"/>
  <c r="B630" i="10" s="1"/>
  <c r="A629" i="10"/>
  <c r="B629" i="10" s="1"/>
  <c r="A628" i="10"/>
  <c r="B628" i="10" s="1"/>
  <c r="A627" i="10"/>
  <c r="B627" i="10" s="1"/>
  <c r="A626" i="10"/>
  <c r="B626" i="10" s="1"/>
  <c r="A624" i="10"/>
  <c r="B624" i="10" s="1"/>
  <c r="A622" i="10"/>
  <c r="B622" i="10" s="1"/>
  <c r="A621" i="10"/>
  <c r="B621" i="10" s="1"/>
  <c r="A620" i="10"/>
  <c r="B620" i="10" s="1"/>
  <c r="A618" i="10"/>
  <c r="B618" i="10" s="1"/>
  <c r="A617" i="10"/>
  <c r="B617" i="10" s="1"/>
  <c r="A616" i="10"/>
  <c r="B616" i="10" s="1"/>
  <c r="A614" i="10"/>
  <c r="B614" i="10" s="1"/>
  <c r="A613" i="10"/>
  <c r="B613" i="10" s="1"/>
  <c r="A612" i="10"/>
  <c r="B612" i="10" s="1"/>
  <c r="A611" i="10"/>
  <c r="B611" i="10" s="1"/>
  <c r="A610" i="10"/>
  <c r="B610" i="10" s="1"/>
  <c r="A607" i="10"/>
  <c r="B607" i="10" s="1"/>
  <c r="A606" i="10"/>
  <c r="B606" i="10" s="1"/>
  <c r="A605" i="10"/>
  <c r="B605" i="10" s="1"/>
  <c r="A604" i="10"/>
  <c r="B604" i="10" s="1"/>
  <c r="A603" i="10"/>
  <c r="B603" i="10" s="1"/>
  <c r="A602" i="10"/>
  <c r="B602" i="10" s="1"/>
  <c r="A601" i="10"/>
  <c r="B601" i="10" s="1"/>
  <c r="A600" i="10"/>
  <c r="B600" i="10" s="1"/>
  <c r="A597" i="10"/>
  <c r="B597" i="10" s="1"/>
  <c r="A596" i="10"/>
  <c r="B596" i="10" s="1"/>
  <c r="A594" i="10"/>
  <c r="B594" i="10" s="1"/>
  <c r="A593" i="10"/>
  <c r="B593" i="10" s="1"/>
  <c r="A592" i="10"/>
  <c r="B592" i="10" s="1"/>
  <c r="A591" i="10"/>
  <c r="B591" i="10" s="1"/>
  <c r="A590" i="10"/>
  <c r="B590" i="10" s="1"/>
  <c r="A588" i="10"/>
  <c r="B588" i="10" s="1"/>
  <c r="A586" i="10"/>
  <c r="B586" i="10" s="1"/>
  <c r="A585" i="10"/>
  <c r="B585" i="10" s="1"/>
  <c r="A584" i="10"/>
  <c r="B584" i="10" s="1"/>
  <c r="A582" i="10"/>
  <c r="B582" i="10" s="1"/>
  <c r="A581" i="10"/>
  <c r="B581" i="10" s="1"/>
  <c r="A580" i="10"/>
  <c r="B580" i="10" s="1"/>
  <c r="A579" i="10"/>
  <c r="B579" i="10" s="1"/>
  <c r="A577" i="10"/>
  <c r="B577" i="10" s="1"/>
  <c r="A575" i="10"/>
  <c r="B575" i="10" s="1"/>
  <c r="A574" i="10"/>
  <c r="B574" i="10" s="1"/>
  <c r="A573" i="10"/>
  <c r="B573" i="10" s="1"/>
  <c r="A572" i="10"/>
  <c r="B572" i="10" s="1"/>
  <c r="A571" i="10"/>
  <c r="B571" i="10" s="1"/>
  <c r="A570" i="10"/>
  <c r="B570" i="10" s="1"/>
  <c r="A569" i="10"/>
  <c r="B569" i="10" s="1"/>
  <c r="A567" i="10"/>
  <c r="B567" i="10" s="1"/>
  <c r="A566" i="10"/>
  <c r="B566" i="10" s="1"/>
  <c r="A564" i="10"/>
  <c r="B564" i="10" s="1"/>
  <c r="A563" i="10"/>
  <c r="B563" i="10" s="1"/>
  <c r="A562" i="10"/>
  <c r="B562" i="10" s="1"/>
  <c r="A561" i="10"/>
  <c r="B561" i="10" s="1"/>
  <c r="A560" i="10"/>
  <c r="B560" i="10" s="1"/>
  <c r="A559" i="10"/>
  <c r="B559" i="10" s="1"/>
  <c r="A557" i="10"/>
  <c r="B557" i="10" s="1"/>
  <c r="A556" i="10"/>
  <c r="B556" i="10" s="1"/>
  <c r="A554" i="10"/>
  <c r="B554" i="10" s="1"/>
  <c r="A552" i="10"/>
  <c r="B552" i="10" s="1"/>
  <c r="A551" i="10"/>
  <c r="B551" i="10" s="1"/>
  <c r="A550" i="10"/>
  <c r="B550" i="10" s="1"/>
  <c r="A549" i="10"/>
  <c r="B549" i="10" s="1"/>
  <c r="A548" i="10"/>
  <c r="B548" i="10" s="1"/>
  <c r="A546" i="10"/>
  <c r="B546" i="10" s="1"/>
  <c r="A545" i="10"/>
  <c r="B545" i="10" s="1"/>
  <c r="A544" i="10"/>
  <c r="B544" i="10" s="1"/>
  <c r="A543" i="10"/>
  <c r="B543" i="10" s="1"/>
  <c r="A542" i="10"/>
  <c r="B542" i="10" s="1"/>
  <c r="A541" i="10"/>
  <c r="B541" i="10" s="1"/>
  <c r="A540" i="10"/>
  <c r="B540" i="10" s="1"/>
  <c r="A539" i="10"/>
  <c r="B539" i="10" s="1"/>
  <c r="A538" i="10"/>
  <c r="B538" i="10" s="1"/>
  <c r="A537" i="10"/>
  <c r="B537" i="10" s="1"/>
  <c r="A536" i="10"/>
  <c r="B536" i="10" s="1"/>
  <c r="A534" i="10"/>
  <c r="B534" i="10" s="1"/>
  <c r="A533" i="10"/>
  <c r="B533" i="10" s="1"/>
  <c r="A532" i="10"/>
  <c r="B532" i="10" s="1"/>
  <c r="A530" i="10"/>
  <c r="B530" i="10" s="1"/>
  <c r="A528" i="10"/>
  <c r="B528" i="10" s="1"/>
  <c r="A527" i="10"/>
  <c r="B527" i="10" s="1"/>
  <c r="A525" i="10"/>
  <c r="B525" i="10" s="1"/>
  <c r="A524" i="10"/>
  <c r="B524" i="10" s="1"/>
  <c r="A523" i="10"/>
  <c r="B523" i="10" s="1"/>
  <c r="A521" i="10"/>
  <c r="B521" i="10" s="1"/>
  <c r="A520" i="10"/>
  <c r="B520" i="10" s="1"/>
  <c r="A519" i="10"/>
  <c r="B519" i="10" s="1"/>
  <c r="A517" i="10"/>
  <c r="B517" i="10" s="1"/>
  <c r="A516" i="10"/>
  <c r="B516" i="10" s="1"/>
  <c r="A515" i="10"/>
  <c r="B515" i="10" s="1"/>
  <c r="A514" i="10"/>
  <c r="B514" i="10" s="1"/>
  <c r="A512" i="10"/>
  <c r="B512" i="10" s="1"/>
  <c r="A511" i="10"/>
  <c r="B511" i="10" s="1"/>
  <c r="A510" i="10"/>
  <c r="B510" i="10" s="1"/>
  <c r="A509" i="10"/>
  <c r="B509" i="10" s="1"/>
  <c r="A508" i="10"/>
  <c r="B508" i="10" s="1"/>
  <c r="A507" i="10"/>
  <c r="B507" i="10" s="1"/>
  <c r="A506" i="10"/>
  <c r="B506" i="10" s="1"/>
  <c r="A504" i="10"/>
  <c r="B504" i="10" s="1"/>
  <c r="A503" i="10"/>
  <c r="B503" i="10" s="1"/>
  <c r="A502" i="10"/>
  <c r="B502" i="10" s="1"/>
  <c r="A500" i="10"/>
  <c r="B500" i="10" s="1"/>
  <c r="A499" i="10"/>
  <c r="B499" i="10" s="1"/>
  <c r="A498" i="10"/>
  <c r="B498" i="10" s="1"/>
  <c r="A497" i="10"/>
  <c r="B497" i="10" s="1"/>
  <c r="A496" i="10"/>
  <c r="B496" i="10" s="1"/>
  <c r="A495" i="10"/>
  <c r="B495" i="10" s="1"/>
  <c r="A494" i="10"/>
  <c r="B494" i="10" s="1"/>
  <c r="A493" i="10"/>
  <c r="B493" i="10" s="1"/>
  <c r="A492" i="10"/>
  <c r="B492" i="10" s="1"/>
  <c r="A491" i="10"/>
  <c r="B491" i="10" s="1"/>
  <c r="A490" i="10"/>
  <c r="B490" i="10" s="1"/>
  <c r="A489" i="10"/>
  <c r="B489" i="10" s="1"/>
  <c r="A488" i="10"/>
  <c r="B488" i="10" s="1"/>
  <c r="A487" i="10"/>
  <c r="B487" i="10" s="1"/>
  <c r="A486" i="10"/>
  <c r="B486" i="10" s="1"/>
  <c r="A485" i="10"/>
  <c r="B485" i="10" s="1"/>
  <c r="A484" i="10"/>
  <c r="B484" i="10" s="1"/>
  <c r="A483" i="10"/>
  <c r="B483" i="10" s="1"/>
  <c r="A481" i="10"/>
  <c r="B481" i="10" s="1"/>
  <c r="A480" i="10"/>
  <c r="B480" i="10" s="1"/>
  <c r="A478" i="10"/>
  <c r="B478" i="10" s="1"/>
  <c r="A476" i="10"/>
  <c r="B476" i="10" s="1"/>
  <c r="A475" i="10"/>
  <c r="B475" i="10" s="1"/>
  <c r="A474" i="10"/>
  <c r="B474" i="10" s="1"/>
  <c r="A473" i="10"/>
  <c r="B473" i="10" s="1"/>
  <c r="A471" i="10"/>
  <c r="B471" i="10" s="1"/>
  <c r="A470" i="10"/>
  <c r="B470" i="10" s="1"/>
  <c r="A469" i="10"/>
  <c r="B469" i="10" s="1"/>
  <c r="A468" i="10"/>
  <c r="B468" i="10" s="1"/>
  <c r="A467" i="10"/>
  <c r="B467" i="10" s="1"/>
  <c r="A463" i="10"/>
  <c r="B463" i="10" s="1"/>
  <c r="A462" i="10"/>
  <c r="B462" i="10" s="1"/>
  <c r="A459" i="10"/>
  <c r="B459" i="10" s="1"/>
  <c r="A458" i="10"/>
  <c r="B458" i="10" s="1"/>
  <c r="A457" i="10"/>
  <c r="B457" i="10" s="1"/>
  <c r="A456" i="10"/>
  <c r="B456" i="10" s="1"/>
  <c r="A455" i="10"/>
  <c r="B455" i="10" s="1"/>
  <c r="A453" i="10"/>
  <c r="B453" i="10" s="1"/>
  <c r="A452" i="10"/>
  <c r="B452" i="10" s="1"/>
  <c r="A451" i="10"/>
  <c r="B451" i="10" s="1"/>
  <c r="A449" i="10"/>
  <c r="B449" i="10" s="1"/>
  <c r="A448" i="10"/>
  <c r="B448" i="10" s="1"/>
  <c r="A447" i="10"/>
  <c r="B447" i="10" s="1"/>
  <c r="A446" i="10"/>
  <c r="B446" i="10" s="1"/>
  <c r="A445" i="10"/>
  <c r="B445" i="10" s="1"/>
  <c r="A444" i="10"/>
  <c r="B444" i="10" s="1"/>
  <c r="A442" i="10"/>
  <c r="B442" i="10" s="1"/>
  <c r="A440" i="10"/>
  <c r="B440" i="10" s="1"/>
  <c r="A436" i="10"/>
  <c r="B436" i="10" s="1"/>
  <c r="A435" i="10"/>
  <c r="B435" i="10" s="1"/>
  <c r="A434" i="10"/>
  <c r="B434" i="10" s="1"/>
  <c r="A433" i="10"/>
  <c r="B433" i="10" s="1"/>
  <c r="A432" i="10"/>
  <c r="B432" i="10" s="1"/>
  <c r="A431" i="10"/>
  <c r="B431" i="10" s="1"/>
  <c r="A430" i="10"/>
  <c r="B430" i="10" s="1"/>
  <c r="A429" i="10"/>
  <c r="B429" i="10" s="1"/>
  <c r="A428" i="10"/>
  <c r="B428" i="10" s="1"/>
  <c r="A427" i="10"/>
  <c r="B427" i="10" s="1"/>
  <c r="A426" i="10"/>
  <c r="B426" i="10" s="1"/>
  <c r="A425" i="10"/>
  <c r="B425" i="10" s="1"/>
  <c r="A421" i="10"/>
  <c r="B421" i="10" s="1"/>
  <c r="A420" i="10"/>
  <c r="B420" i="10" s="1"/>
  <c r="A419" i="10"/>
  <c r="B419" i="10" s="1"/>
  <c r="A417" i="10"/>
  <c r="B417" i="10" s="1"/>
  <c r="A416" i="10"/>
  <c r="B416" i="10" s="1"/>
  <c r="A415" i="10"/>
  <c r="B415" i="10" s="1"/>
  <c r="A414" i="10"/>
  <c r="B414" i="10" s="1"/>
  <c r="A413" i="10"/>
  <c r="B413" i="10" s="1"/>
  <c r="A412" i="10"/>
  <c r="B412" i="10" s="1"/>
  <c r="A411" i="10"/>
  <c r="B411" i="10" s="1"/>
  <c r="A410" i="10"/>
  <c r="B410" i="10" s="1"/>
  <c r="A408" i="10"/>
  <c r="B408" i="10" s="1"/>
  <c r="A407" i="10"/>
  <c r="B407" i="10" s="1"/>
  <c r="A405" i="10"/>
  <c r="B405" i="10" s="1"/>
  <c r="A403" i="10"/>
  <c r="B403" i="10" s="1"/>
  <c r="A402" i="10"/>
  <c r="B402" i="10" s="1"/>
  <c r="A400" i="10"/>
  <c r="B400" i="10" s="1"/>
  <c r="A399" i="10"/>
  <c r="B399" i="10" s="1"/>
  <c r="A397" i="10"/>
  <c r="B397" i="10" s="1"/>
  <c r="A396" i="10"/>
  <c r="B396" i="10" s="1"/>
  <c r="A395" i="10"/>
  <c r="B395" i="10" s="1"/>
  <c r="A394" i="10"/>
  <c r="B394" i="10" s="1"/>
  <c r="A393" i="10"/>
  <c r="B393" i="10" s="1"/>
  <c r="A392" i="10"/>
  <c r="B392" i="10" s="1"/>
  <c r="A391" i="10"/>
  <c r="B391" i="10" s="1"/>
  <c r="A389" i="10"/>
  <c r="B389" i="10" s="1"/>
  <c r="A388" i="10"/>
  <c r="B388" i="10" s="1"/>
  <c r="A387" i="10"/>
  <c r="B387" i="10" s="1"/>
  <c r="A385" i="10"/>
  <c r="B385" i="10" s="1"/>
  <c r="A384" i="10"/>
  <c r="B384" i="10" s="1"/>
  <c r="A382" i="10"/>
  <c r="B382" i="10" s="1"/>
  <c r="A381" i="10"/>
  <c r="B381" i="10" s="1"/>
  <c r="A380" i="10"/>
  <c r="B380" i="10" s="1"/>
  <c r="A379" i="10"/>
  <c r="B379" i="10" s="1"/>
  <c r="A378" i="10"/>
  <c r="B378" i="10" s="1"/>
  <c r="A377" i="10"/>
  <c r="B377" i="10" s="1"/>
  <c r="A375" i="10"/>
  <c r="B375" i="10" s="1"/>
  <c r="A374" i="10"/>
  <c r="B374" i="10" s="1"/>
  <c r="A371" i="10"/>
  <c r="B371" i="10" s="1"/>
  <c r="A370" i="10"/>
  <c r="B370" i="10" s="1"/>
  <c r="A368" i="10"/>
  <c r="B368" i="10" s="1"/>
  <c r="A367" i="10"/>
  <c r="B367" i="10" s="1"/>
  <c r="A364" i="10"/>
  <c r="B364" i="10" s="1"/>
  <c r="A362" i="10"/>
  <c r="B362" i="10" s="1"/>
  <c r="A361" i="10"/>
  <c r="B361" i="10" s="1"/>
  <c r="A359" i="10"/>
  <c r="B359" i="10" s="1"/>
  <c r="A358" i="10"/>
  <c r="B358" i="10" s="1"/>
  <c r="A357" i="10"/>
  <c r="B357" i="10" s="1"/>
  <c r="A355" i="10"/>
  <c r="B355" i="10" s="1"/>
  <c r="A354" i="10"/>
  <c r="B354" i="10" s="1"/>
  <c r="A353" i="10"/>
  <c r="B353" i="10" s="1"/>
  <c r="A352" i="10"/>
  <c r="B352" i="10" s="1"/>
  <c r="A351" i="10"/>
  <c r="B351" i="10" s="1"/>
  <c r="A350" i="10"/>
  <c r="B350" i="10" s="1"/>
  <c r="A349" i="10"/>
  <c r="B349" i="10" s="1"/>
  <c r="A348" i="10"/>
  <c r="B348" i="10" s="1"/>
  <c r="A347" i="10"/>
  <c r="B347" i="10" s="1"/>
  <c r="A345" i="10"/>
  <c r="B345" i="10" s="1"/>
  <c r="A344" i="10"/>
  <c r="B344" i="10" s="1"/>
  <c r="A343" i="10"/>
  <c r="B343" i="10" s="1"/>
  <c r="A342" i="10"/>
  <c r="B342" i="10" s="1"/>
  <c r="A341" i="10"/>
  <c r="B341" i="10" s="1"/>
  <c r="A340" i="10"/>
  <c r="B340" i="10" s="1"/>
  <c r="A339" i="10"/>
  <c r="B339" i="10" s="1"/>
  <c r="A338" i="10"/>
  <c r="B338" i="10" s="1"/>
  <c r="A337" i="10"/>
  <c r="B337" i="10" s="1"/>
  <c r="A336" i="10"/>
  <c r="B336" i="10" s="1"/>
  <c r="A334" i="10"/>
  <c r="B334" i="10" s="1"/>
  <c r="A332" i="10"/>
  <c r="B332" i="10" s="1"/>
  <c r="A330" i="10"/>
  <c r="B330" i="10" s="1"/>
  <c r="A328" i="10"/>
  <c r="B328" i="10" s="1"/>
  <c r="A327" i="10"/>
  <c r="B327" i="10" s="1"/>
  <c r="A326" i="10"/>
  <c r="B326" i="10" s="1"/>
  <c r="A325" i="10"/>
  <c r="B325" i="10" s="1"/>
  <c r="A324" i="10"/>
  <c r="B324" i="10" s="1"/>
  <c r="A322" i="10"/>
  <c r="B322" i="10" s="1"/>
  <c r="A321" i="10"/>
  <c r="B321" i="10" s="1"/>
  <c r="A320" i="10"/>
  <c r="B320" i="10" s="1"/>
  <c r="A319" i="10"/>
  <c r="B319" i="10" s="1"/>
  <c r="A318" i="10"/>
  <c r="B318" i="10" s="1"/>
  <c r="A316" i="10"/>
  <c r="B316" i="10" s="1"/>
  <c r="A312" i="10"/>
  <c r="B312" i="10" s="1"/>
  <c r="A311" i="10"/>
  <c r="B311" i="10" s="1"/>
  <c r="A310" i="10"/>
  <c r="B310" i="10" s="1"/>
  <c r="A309" i="10"/>
  <c r="B309" i="10" s="1"/>
  <c r="A308" i="10"/>
  <c r="B308" i="10" s="1"/>
  <c r="A307" i="10"/>
  <c r="B307" i="10" s="1"/>
  <c r="A305" i="10"/>
  <c r="B305" i="10" s="1"/>
  <c r="A304" i="10"/>
  <c r="B304" i="10" s="1"/>
  <c r="A303" i="10"/>
  <c r="B303" i="10" s="1"/>
  <c r="A302" i="10"/>
  <c r="B302" i="10" s="1"/>
  <c r="A301" i="10"/>
  <c r="B301" i="10" s="1"/>
  <c r="A299" i="10"/>
  <c r="B299" i="10" s="1"/>
  <c r="A298" i="10"/>
  <c r="B298" i="10" s="1"/>
  <c r="A297" i="10"/>
  <c r="B297" i="10" s="1"/>
  <c r="A295" i="10"/>
  <c r="B295" i="10" s="1"/>
  <c r="A294" i="10"/>
  <c r="B294" i="10" s="1"/>
  <c r="A293" i="10"/>
  <c r="B293" i="10" s="1"/>
  <c r="A292" i="10"/>
  <c r="B292" i="10" s="1"/>
  <c r="A290" i="10"/>
  <c r="B290" i="10" s="1"/>
  <c r="A289" i="10"/>
  <c r="B289" i="10" s="1"/>
  <c r="A285" i="10"/>
  <c r="B285" i="10" s="1"/>
  <c r="A284" i="10"/>
  <c r="B284" i="10" s="1"/>
  <c r="A283" i="10"/>
  <c r="B283" i="10" s="1"/>
  <c r="A282" i="10"/>
  <c r="B282" i="10" s="1"/>
  <c r="A281" i="10"/>
  <c r="B281" i="10" s="1"/>
  <c r="A279" i="10"/>
  <c r="B279" i="10" s="1"/>
  <c r="A278" i="10"/>
  <c r="B278" i="10" s="1"/>
  <c r="A277" i="10"/>
  <c r="B277" i="10" s="1"/>
  <c r="A276" i="10"/>
  <c r="B276" i="10" s="1"/>
  <c r="A275" i="10"/>
  <c r="B275" i="10" s="1"/>
  <c r="A274" i="10"/>
  <c r="B274" i="10" s="1"/>
  <c r="A273" i="10"/>
  <c r="B273" i="10" s="1"/>
  <c r="A272" i="10"/>
  <c r="B272" i="10" s="1"/>
  <c r="A271" i="10"/>
  <c r="B271" i="10" s="1"/>
  <c r="A267" i="10"/>
  <c r="B267" i="10" s="1"/>
  <c r="A266" i="10"/>
  <c r="B266" i="10" s="1"/>
  <c r="A263" i="10"/>
  <c r="B263" i="10" s="1"/>
  <c r="A262" i="10"/>
  <c r="B262" i="10" s="1"/>
  <c r="A260" i="10"/>
  <c r="B260" i="10" s="1"/>
  <c r="A259" i="10"/>
  <c r="B259" i="10" s="1"/>
  <c r="A258" i="10"/>
  <c r="B258" i="10" s="1"/>
  <c r="A257" i="10"/>
  <c r="B257" i="10" s="1"/>
  <c r="A256" i="10"/>
  <c r="B256" i="10" s="1"/>
  <c r="A255" i="10"/>
  <c r="B255" i="10" s="1"/>
  <c r="A252" i="10"/>
  <c r="B252" i="10" s="1"/>
  <c r="A250" i="10"/>
  <c r="B250" i="10" s="1"/>
  <c r="A249" i="10"/>
  <c r="B249" i="10" s="1"/>
  <c r="A248" i="10"/>
  <c r="B248" i="10" s="1"/>
  <c r="A247" i="10"/>
  <c r="B247" i="10" s="1"/>
  <c r="A245" i="10"/>
  <c r="B245" i="10" s="1"/>
  <c r="A244" i="10"/>
  <c r="B244" i="10" s="1"/>
  <c r="A243" i="10"/>
  <c r="B243" i="10" s="1"/>
  <c r="A240" i="10"/>
  <c r="B240" i="10" s="1"/>
  <c r="A239" i="10"/>
  <c r="B239" i="10" s="1"/>
  <c r="A238" i="10"/>
  <c r="B238" i="10" s="1"/>
  <c r="A236" i="10"/>
  <c r="B236" i="10" s="1"/>
  <c r="A235" i="10"/>
  <c r="B235" i="10" s="1"/>
  <c r="A233" i="10"/>
  <c r="B233" i="10" s="1"/>
  <c r="A231" i="10"/>
  <c r="B231" i="10" s="1"/>
  <c r="A230" i="10"/>
  <c r="B230" i="10" s="1"/>
  <c r="A229" i="10"/>
  <c r="B229" i="10" s="1"/>
  <c r="A228" i="10"/>
  <c r="B228" i="10" s="1"/>
  <c r="A227" i="10"/>
  <c r="B227" i="10" s="1"/>
  <c r="A226" i="10"/>
  <c r="B226" i="10" s="1"/>
  <c r="A225" i="10"/>
  <c r="B225" i="10" s="1"/>
  <c r="A224" i="10"/>
  <c r="B224" i="10" s="1"/>
  <c r="A222" i="10"/>
  <c r="B222" i="10" s="1"/>
  <c r="A221" i="10"/>
  <c r="B221" i="10" s="1"/>
  <c r="A220" i="10"/>
  <c r="B220" i="10" s="1"/>
  <c r="A219" i="10"/>
  <c r="B219" i="10" s="1"/>
  <c r="A218" i="10"/>
  <c r="B218" i="10" s="1"/>
  <c r="A217" i="10"/>
  <c r="B217" i="10" s="1"/>
  <c r="A216" i="10"/>
  <c r="B216" i="10" s="1"/>
  <c r="A215" i="10"/>
  <c r="B215" i="10" s="1"/>
  <c r="A214" i="10"/>
  <c r="B214" i="10" s="1"/>
  <c r="A213" i="10"/>
  <c r="B213" i="10" s="1"/>
  <c r="A212" i="10"/>
  <c r="B212" i="10" s="1"/>
  <c r="A210" i="10"/>
  <c r="B210" i="10" s="1"/>
  <c r="A209" i="10"/>
  <c r="B209" i="10" s="1"/>
  <c r="A208" i="10"/>
  <c r="B208" i="10" s="1"/>
  <c r="A207" i="10"/>
  <c r="B207" i="10" s="1"/>
  <c r="A206" i="10"/>
  <c r="B206" i="10" s="1"/>
  <c r="A205" i="10"/>
  <c r="B205" i="10" s="1"/>
  <c r="A203" i="10"/>
  <c r="B203" i="10" s="1"/>
  <c r="A202" i="10"/>
  <c r="B202" i="10" s="1"/>
  <c r="A201" i="10"/>
  <c r="B201" i="10" s="1"/>
  <c r="A197" i="10"/>
  <c r="B197" i="10" s="1"/>
  <c r="A196" i="10"/>
  <c r="B196" i="10" s="1"/>
  <c r="A195" i="10"/>
  <c r="B195" i="10" s="1"/>
  <c r="A194" i="10"/>
  <c r="B194" i="10" s="1"/>
  <c r="A193" i="10"/>
  <c r="B193" i="10" s="1"/>
  <c r="A192" i="10"/>
  <c r="B192" i="10" s="1"/>
  <c r="A191" i="10"/>
  <c r="B191" i="10" s="1"/>
  <c r="A190" i="10"/>
  <c r="B190" i="10" s="1"/>
  <c r="A188" i="10"/>
  <c r="B188" i="10" s="1"/>
  <c r="A187" i="10"/>
  <c r="B187" i="10" s="1"/>
  <c r="A185" i="10"/>
  <c r="B185" i="10" s="1"/>
  <c r="A184" i="10"/>
  <c r="B184" i="10" s="1"/>
  <c r="A183" i="10"/>
  <c r="B183" i="10" s="1"/>
  <c r="A182" i="10"/>
  <c r="B182" i="10" s="1"/>
  <c r="A180" i="10"/>
  <c r="B180" i="10" s="1"/>
  <c r="A179" i="10"/>
  <c r="B179" i="10" s="1"/>
  <c r="A178" i="10"/>
  <c r="B178" i="10" s="1"/>
  <c r="A177" i="10"/>
  <c r="B177" i="10" s="1"/>
  <c r="A175" i="10"/>
  <c r="B175" i="10" s="1"/>
  <c r="A174" i="10"/>
  <c r="B174" i="10" s="1"/>
  <c r="A173" i="10"/>
  <c r="B173" i="10" s="1"/>
  <c r="A172" i="10"/>
  <c r="B172" i="10" s="1"/>
  <c r="A171" i="10"/>
  <c r="B171" i="10" s="1"/>
  <c r="A170" i="10"/>
  <c r="B170" i="10" s="1"/>
  <c r="A169" i="10"/>
  <c r="B169" i="10" s="1"/>
  <c r="A168" i="10"/>
  <c r="B168" i="10" s="1"/>
  <c r="A167" i="10"/>
  <c r="B167" i="10" s="1"/>
  <c r="A166" i="10"/>
  <c r="B166" i="10" s="1"/>
  <c r="A165" i="10"/>
  <c r="B165" i="10" s="1"/>
  <c r="A164" i="10"/>
  <c r="B164" i="10" s="1"/>
  <c r="A163" i="10"/>
  <c r="B163" i="10" s="1"/>
  <c r="A162" i="10"/>
  <c r="B162" i="10" s="1"/>
  <c r="A161" i="10"/>
  <c r="B161" i="10" s="1"/>
  <c r="A160" i="10"/>
  <c r="B160" i="10" s="1"/>
  <c r="A159" i="10"/>
  <c r="B159" i="10" s="1"/>
  <c r="A158" i="10"/>
  <c r="B158" i="10" s="1"/>
  <c r="A157" i="10"/>
  <c r="B157" i="10" s="1"/>
  <c r="A155" i="10"/>
  <c r="B155" i="10" s="1"/>
  <c r="A154" i="10"/>
  <c r="B154" i="10" s="1"/>
  <c r="A153" i="10"/>
  <c r="B153" i="10" s="1"/>
  <c r="A152" i="10"/>
  <c r="B152" i="10" s="1"/>
  <c r="A150" i="10"/>
  <c r="B150" i="10" s="1"/>
  <c r="A146" i="10"/>
  <c r="B146" i="10" s="1"/>
  <c r="A142" i="10"/>
  <c r="B142" i="10" s="1"/>
  <c r="A141" i="10"/>
  <c r="B141" i="10" s="1"/>
  <c r="A140" i="10"/>
  <c r="B140" i="10" s="1"/>
  <c r="A139" i="10"/>
  <c r="B139" i="10" s="1"/>
  <c r="A138" i="10"/>
  <c r="B138" i="10" s="1"/>
  <c r="A137" i="10"/>
  <c r="B137" i="10" s="1"/>
  <c r="A136" i="10"/>
  <c r="B136" i="10" s="1"/>
  <c r="A135" i="10"/>
  <c r="B135" i="10" s="1"/>
  <c r="A134" i="10"/>
  <c r="B134" i="10" s="1"/>
  <c r="A132" i="10"/>
  <c r="B132" i="10" s="1"/>
  <c r="A131" i="10"/>
  <c r="B131" i="10" s="1"/>
  <c r="A130" i="10"/>
  <c r="B130" i="10" s="1"/>
  <c r="A129" i="10"/>
  <c r="B129" i="10" s="1"/>
  <c r="A128" i="10"/>
  <c r="B128" i="10" s="1"/>
  <c r="A127" i="10"/>
  <c r="B127" i="10" s="1"/>
  <c r="A126" i="10"/>
  <c r="B126" i="10" s="1"/>
  <c r="A125" i="10"/>
  <c r="B125" i="10" s="1"/>
  <c r="A124" i="10"/>
  <c r="B124" i="10" s="1"/>
  <c r="A123" i="10"/>
  <c r="B123" i="10" s="1"/>
  <c r="A121" i="10"/>
  <c r="B121" i="10" s="1"/>
  <c r="A120" i="10"/>
  <c r="B120" i="10" s="1"/>
  <c r="A119" i="10"/>
  <c r="B119" i="10" s="1"/>
  <c r="A118" i="10"/>
  <c r="B118" i="10" s="1"/>
  <c r="A116" i="10"/>
  <c r="B116" i="10" s="1"/>
  <c r="A115" i="10"/>
  <c r="B115" i="10" s="1"/>
  <c r="A114" i="10"/>
  <c r="B114" i="10" s="1"/>
  <c r="A113" i="10"/>
  <c r="B113" i="10" s="1"/>
  <c r="A111" i="10"/>
  <c r="B111" i="10" s="1"/>
  <c r="A110" i="10"/>
  <c r="B110" i="10" s="1"/>
  <c r="A109" i="10"/>
  <c r="B109" i="10" s="1"/>
  <c r="A108" i="10"/>
  <c r="B108" i="10" s="1"/>
  <c r="A107" i="10"/>
  <c r="B107" i="10" s="1"/>
  <c r="A104" i="10"/>
  <c r="B104" i="10" s="1"/>
  <c r="A102" i="10"/>
  <c r="B102" i="10" s="1"/>
  <c r="A99" i="10"/>
  <c r="B99" i="10" s="1"/>
  <c r="A97" i="10"/>
  <c r="B97" i="10" s="1"/>
  <c r="A96" i="10"/>
  <c r="B96" i="10" s="1"/>
  <c r="A95" i="10"/>
  <c r="B95" i="10" s="1"/>
  <c r="A94" i="10"/>
  <c r="B94" i="10" s="1"/>
  <c r="A93" i="10"/>
  <c r="B93" i="10" s="1"/>
  <c r="A92" i="10"/>
  <c r="B92" i="10" s="1"/>
  <c r="A90" i="10"/>
  <c r="B90" i="10" s="1"/>
  <c r="A89" i="10"/>
  <c r="B89" i="10" s="1"/>
  <c r="A88" i="10"/>
  <c r="B88" i="10" s="1"/>
  <c r="A87" i="10"/>
  <c r="B87" i="10" s="1"/>
  <c r="A85" i="10"/>
  <c r="B85" i="10" s="1"/>
  <c r="A83" i="10"/>
  <c r="B83" i="10" s="1"/>
  <c r="A82" i="10"/>
  <c r="B82" i="10" s="1"/>
  <c r="A81" i="10"/>
  <c r="B81" i="10" s="1"/>
  <c r="A80" i="10"/>
  <c r="B80" i="10" s="1"/>
  <c r="A79" i="10"/>
  <c r="B79" i="10" s="1"/>
  <c r="A78" i="10"/>
  <c r="B78" i="10" s="1"/>
  <c r="A77" i="10"/>
  <c r="B77" i="10" s="1"/>
  <c r="A76" i="10"/>
  <c r="B76" i="10" s="1"/>
  <c r="A75" i="10"/>
  <c r="B75" i="10" s="1"/>
  <c r="A74" i="10"/>
  <c r="B74" i="10" s="1"/>
  <c r="A73" i="10"/>
  <c r="B73" i="10" s="1"/>
  <c r="A72" i="10"/>
  <c r="B72" i="10" s="1"/>
  <c r="A71" i="10"/>
  <c r="B71" i="10" s="1"/>
  <c r="A69" i="10"/>
  <c r="B69" i="10" s="1"/>
  <c r="A68" i="10"/>
  <c r="B68" i="10" s="1"/>
  <c r="A67" i="10"/>
  <c r="B67" i="10" s="1"/>
  <c r="A66" i="10"/>
  <c r="B66" i="10" s="1"/>
  <c r="A65" i="10"/>
  <c r="B65" i="10" s="1"/>
  <c r="A64" i="10"/>
  <c r="B64" i="10" s="1"/>
  <c r="A63" i="10"/>
  <c r="B63" i="10" s="1"/>
  <c r="A62" i="10"/>
  <c r="B62" i="10" s="1"/>
  <c r="A61" i="10"/>
  <c r="B61" i="10" s="1"/>
  <c r="A60" i="10"/>
  <c r="B60" i="10" s="1"/>
  <c r="A59" i="10"/>
  <c r="B59" i="10" s="1"/>
  <c r="A58" i="10"/>
  <c r="B58" i="10" s="1"/>
  <c r="A57" i="10"/>
  <c r="B57" i="10" s="1"/>
  <c r="A56" i="10"/>
  <c r="B56" i="10" s="1"/>
  <c r="A55" i="10"/>
  <c r="B55" i="10" s="1"/>
  <c r="A54" i="10"/>
  <c r="B54" i="10" s="1"/>
  <c r="A53" i="10"/>
  <c r="B53" i="10" s="1"/>
  <c r="A52" i="10"/>
  <c r="B52" i="10" s="1"/>
  <c r="A51" i="10"/>
  <c r="B51" i="10" s="1"/>
  <c r="A50" i="10"/>
  <c r="B50" i="10" s="1"/>
  <c r="A49" i="10"/>
  <c r="B49" i="10" s="1"/>
  <c r="A48" i="10"/>
  <c r="B48" i="10" s="1"/>
  <c r="A46" i="10"/>
  <c r="B46" i="10" s="1"/>
  <c r="A45" i="10"/>
  <c r="B45" i="10" s="1"/>
  <c r="A44" i="10"/>
  <c r="B44" i="10" s="1"/>
  <c r="A43" i="10"/>
  <c r="B43" i="10" s="1"/>
  <c r="A41" i="10"/>
  <c r="B41" i="10" s="1"/>
  <c r="A39" i="10"/>
  <c r="B39" i="10" s="1"/>
  <c r="A38" i="10"/>
  <c r="B38" i="10" s="1"/>
  <c r="A37" i="10"/>
  <c r="B37" i="10" s="1"/>
  <c r="A36" i="10"/>
  <c r="B36" i="10" s="1"/>
  <c r="A35" i="10"/>
  <c r="B35" i="10" s="1"/>
  <c r="A34" i="10"/>
  <c r="B34" i="10" s="1"/>
  <c r="A32" i="10"/>
  <c r="B32" i="10" s="1"/>
  <c r="A31" i="10"/>
  <c r="B31" i="10" s="1"/>
  <c r="A30" i="10"/>
  <c r="B30" i="10" s="1"/>
  <c r="A29" i="10"/>
  <c r="B29" i="10" s="1"/>
  <c r="A28" i="10"/>
  <c r="B28" i="10" s="1"/>
  <c r="A26" i="10"/>
  <c r="B26" i="10" s="1"/>
  <c r="A24" i="10"/>
  <c r="B24" i="10" s="1"/>
  <c r="A23" i="10"/>
  <c r="B23" i="10" s="1"/>
  <c r="A21" i="10"/>
  <c r="B21" i="10" s="1"/>
  <c r="A19" i="10"/>
  <c r="B19" i="10" s="1"/>
  <c r="A18" i="10"/>
  <c r="B18" i="10" s="1"/>
  <c r="A17" i="10"/>
  <c r="B17" i="10" s="1"/>
  <c r="A16" i="10"/>
  <c r="B16" i="10" s="1"/>
  <c r="A14" i="10"/>
  <c r="B14" i="10" s="1"/>
  <c r="A13" i="10"/>
  <c r="B13" i="10" s="1"/>
  <c r="A12" i="10"/>
  <c r="B12" i="10" s="1"/>
  <c r="A11" i="10"/>
  <c r="B11" i="10" s="1"/>
  <c r="A9" i="10"/>
  <c r="B9" i="10" s="1"/>
  <c r="AN8" i="10"/>
  <c r="AM8" i="10"/>
  <c r="D8" i="10"/>
  <c r="C8" i="10"/>
  <c r="A8" i="10"/>
  <c r="AN767" i="8"/>
  <c r="AM767" i="8"/>
  <c r="A767" i="8"/>
  <c r="B767" i="8" s="1"/>
  <c r="AN619" i="8"/>
  <c r="AM619" i="8"/>
  <c r="D619" i="8"/>
  <c r="C619" i="8"/>
  <c r="A619" i="8"/>
  <c r="B619" i="8" s="1"/>
  <c r="AN142" i="8"/>
  <c r="AM142" i="8"/>
  <c r="D142" i="8"/>
  <c r="C142" i="8"/>
  <c r="A142" i="8"/>
  <c r="B142" i="8" s="1"/>
  <c r="AN101" i="8"/>
  <c r="AM101" i="8"/>
  <c r="D101" i="8"/>
  <c r="C101" i="8"/>
  <c r="A101" i="8"/>
  <c r="B101" i="8" s="1"/>
  <c r="B20" i="10" l="1"/>
  <c r="B8" i="10"/>
  <c r="AN135" i="8"/>
  <c r="AM135" i="8"/>
  <c r="D135" i="8"/>
  <c r="C135" i="8"/>
  <c r="A135" i="8"/>
  <c r="B135" i="8" s="1"/>
  <c r="AN882" i="1"/>
  <c r="AM882" i="1"/>
  <c r="D882" i="1"/>
  <c r="C882" i="1"/>
  <c r="A882" i="1"/>
  <c r="B882" i="1" s="1"/>
  <c r="D1429" i="1"/>
  <c r="C1429" i="1"/>
  <c r="A1429" i="1"/>
  <c r="B1429" i="1" s="1"/>
  <c r="AL202" i="3"/>
  <c r="AK202" i="3"/>
  <c r="AL201" i="3"/>
  <c r="AK201" i="3"/>
  <c r="AL200" i="3"/>
  <c r="AK200" i="3"/>
  <c r="AL199" i="3"/>
  <c r="AK199" i="3"/>
  <c r="AL198" i="3"/>
  <c r="AK198" i="3"/>
  <c r="AL197" i="3"/>
  <c r="AK197" i="3"/>
  <c r="AL196" i="3"/>
  <c r="AK196" i="3"/>
  <c r="AL195" i="3"/>
  <c r="AK195" i="3"/>
  <c r="AL194" i="3"/>
  <c r="AK194" i="3"/>
  <c r="AL193" i="3"/>
  <c r="AK193" i="3"/>
  <c r="AL192" i="3"/>
  <c r="AK192" i="3"/>
  <c r="AL191" i="3"/>
  <c r="AK191" i="3"/>
  <c r="AL190" i="3"/>
  <c r="AK190" i="3"/>
  <c r="AL189" i="3"/>
  <c r="AK189" i="3"/>
  <c r="AL188" i="3"/>
  <c r="AK188" i="3"/>
  <c r="AL187" i="3"/>
  <c r="AK187" i="3"/>
  <c r="AL186" i="3"/>
  <c r="AK186" i="3"/>
  <c r="AL185" i="3"/>
  <c r="AK185" i="3"/>
  <c r="AL184" i="3"/>
  <c r="AK184" i="3"/>
  <c r="AL183" i="3"/>
  <c r="AK183" i="3"/>
  <c r="AL182" i="3"/>
  <c r="AK182" i="3"/>
  <c r="AL181" i="3"/>
  <c r="AK181" i="3"/>
  <c r="AL180" i="3"/>
  <c r="AK180" i="3"/>
  <c r="AL179" i="3"/>
  <c r="AK179" i="3"/>
  <c r="AL178" i="3"/>
  <c r="AK178" i="3"/>
  <c r="AL177" i="3"/>
  <c r="AK177" i="3"/>
  <c r="AL176" i="3"/>
  <c r="AK176" i="3"/>
  <c r="AL175" i="3"/>
  <c r="AK175" i="3"/>
  <c r="AL174" i="3"/>
  <c r="AK174" i="3"/>
  <c r="AL173" i="3"/>
  <c r="AK173" i="3"/>
  <c r="AL172" i="3"/>
  <c r="AK172" i="3"/>
  <c r="AL171" i="3"/>
  <c r="AK171" i="3"/>
  <c r="AL170" i="3"/>
  <c r="AK170" i="3"/>
  <c r="AL169" i="3"/>
  <c r="AK169" i="3"/>
  <c r="AL168" i="3"/>
  <c r="AK168" i="3"/>
  <c r="AL167" i="3"/>
  <c r="AK167" i="3"/>
  <c r="AL166" i="3"/>
  <c r="AK166" i="3"/>
  <c r="AL165" i="3"/>
  <c r="AK165" i="3"/>
  <c r="AL164" i="3"/>
  <c r="AK164" i="3"/>
  <c r="AL163" i="3"/>
  <c r="AK163" i="3"/>
  <c r="AL162" i="3"/>
  <c r="AK162" i="3"/>
  <c r="AL161" i="3"/>
  <c r="AK161" i="3"/>
  <c r="AL160" i="3"/>
  <c r="AK160" i="3"/>
  <c r="AL159" i="3"/>
  <c r="AK159" i="3"/>
  <c r="AL158" i="3"/>
  <c r="AK158" i="3"/>
  <c r="AL157" i="3"/>
  <c r="AK157" i="3"/>
  <c r="AL156" i="3"/>
  <c r="AK156" i="3"/>
  <c r="AL155" i="3"/>
  <c r="AK155" i="3"/>
  <c r="AL154" i="3"/>
  <c r="AK154" i="3"/>
  <c r="AL153" i="3"/>
  <c r="AK153" i="3"/>
  <c r="AL152" i="3"/>
  <c r="AK152" i="3"/>
  <c r="AL151" i="3"/>
  <c r="AK151" i="3"/>
  <c r="AL150" i="3"/>
  <c r="AK150" i="3"/>
  <c r="AL149" i="3"/>
  <c r="AK149" i="3"/>
  <c r="AL148" i="3"/>
  <c r="AK148" i="3"/>
  <c r="AL147" i="3"/>
  <c r="AK147" i="3"/>
  <c r="AL146" i="3"/>
  <c r="AK146" i="3"/>
  <c r="AL145" i="3"/>
  <c r="AK145" i="3"/>
  <c r="AL144" i="3"/>
  <c r="AK144" i="3"/>
  <c r="AL143" i="3"/>
  <c r="AK143" i="3"/>
  <c r="AL142" i="3"/>
  <c r="AK142" i="3"/>
  <c r="AL141" i="3"/>
  <c r="AK141" i="3"/>
  <c r="AL140" i="3"/>
  <c r="AK140" i="3"/>
  <c r="AL139" i="3"/>
  <c r="AK139" i="3"/>
  <c r="AL138" i="3"/>
  <c r="AK138" i="3"/>
  <c r="AL137" i="3"/>
  <c r="AK137" i="3"/>
  <c r="AL136" i="3"/>
  <c r="AK136" i="3"/>
  <c r="AL135" i="3"/>
  <c r="AK135" i="3"/>
  <c r="AL134" i="3"/>
  <c r="AK134" i="3"/>
  <c r="AL133" i="3"/>
  <c r="AK133" i="3"/>
  <c r="AL132" i="3"/>
  <c r="AK132" i="3"/>
  <c r="AL131" i="3"/>
  <c r="AK131" i="3"/>
  <c r="AL130" i="3"/>
  <c r="AK130" i="3"/>
  <c r="AL129" i="3"/>
  <c r="AK129" i="3"/>
  <c r="AL128" i="3"/>
  <c r="AK128" i="3"/>
  <c r="AL127" i="3"/>
  <c r="AK127" i="3"/>
  <c r="AL126" i="3"/>
  <c r="AK126" i="3"/>
  <c r="AL125" i="3"/>
  <c r="AK125" i="3"/>
  <c r="AL124" i="3"/>
  <c r="AK124" i="3"/>
  <c r="AL123" i="3"/>
  <c r="AK123" i="3"/>
  <c r="AL122" i="3"/>
  <c r="AK122" i="3"/>
  <c r="AL121" i="3"/>
  <c r="AK121" i="3"/>
  <c r="AL120" i="3"/>
  <c r="AK120" i="3"/>
  <c r="AL119" i="3"/>
  <c r="AK119" i="3"/>
  <c r="AL118" i="3"/>
  <c r="AK118" i="3"/>
  <c r="AL117" i="3"/>
  <c r="AK117" i="3"/>
  <c r="AL116" i="3"/>
  <c r="AK116" i="3"/>
  <c r="AL115" i="3"/>
  <c r="AK115" i="3"/>
  <c r="AL114" i="3"/>
  <c r="AK114" i="3"/>
  <c r="AL113" i="3"/>
  <c r="AK113" i="3"/>
  <c r="AL112" i="3"/>
  <c r="AK112" i="3"/>
  <c r="AL111" i="3"/>
  <c r="AK111" i="3"/>
  <c r="AL110" i="3"/>
  <c r="AK110" i="3"/>
  <c r="AL109" i="3"/>
  <c r="AK109" i="3"/>
  <c r="AL108" i="3"/>
  <c r="AK108" i="3"/>
  <c r="AL107" i="3"/>
  <c r="AK107" i="3"/>
  <c r="AL106" i="3"/>
  <c r="AK106" i="3"/>
  <c r="AL105" i="3"/>
  <c r="AK105" i="3"/>
  <c r="AL104" i="3"/>
  <c r="AK104" i="3"/>
  <c r="AL103" i="3"/>
  <c r="AK103" i="3"/>
  <c r="AL102" i="3"/>
  <c r="AK102" i="3"/>
  <c r="AL101" i="3"/>
  <c r="AK101" i="3"/>
  <c r="AL100" i="3"/>
  <c r="AK100" i="3"/>
  <c r="AL99" i="3"/>
  <c r="AK99" i="3"/>
  <c r="AL98" i="3"/>
  <c r="AK98" i="3"/>
  <c r="AL97" i="3"/>
  <c r="AK97" i="3"/>
  <c r="AL96" i="3"/>
  <c r="AK96" i="3"/>
  <c r="AL95" i="3"/>
  <c r="AK95" i="3"/>
  <c r="AL94" i="3"/>
  <c r="AK94" i="3"/>
  <c r="AL93" i="3"/>
  <c r="AK93" i="3"/>
  <c r="AL92" i="3"/>
  <c r="AK92" i="3"/>
  <c r="AL91" i="3"/>
  <c r="AK91" i="3"/>
  <c r="AL90" i="3"/>
  <c r="AK90" i="3"/>
  <c r="AL89" i="3"/>
  <c r="AK89" i="3"/>
  <c r="AL88" i="3"/>
  <c r="AK88" i="3"/>
  <c r="AL87" i="3"/>
  <c r="AK87" i="3"/>
  <c r="AL86" i="3"/>
  <c r="AK86" i="3"/>
  <c r="AL85" i="3"/>
  <c r="AK85" i="3"/>
  <c r="AL84" i="3"/>
  <c r="AK84" i="3"/>
  <c r="AL83" i="3"/>
  <c r="AK83" i="3"/>
  <c r="AL82" i="3"/>
  <c r="AK82" i="3"/>
  <c r="AL81" i="3"/>
  <c r="AK81" i="3"/>
  <c r="AL80" i="3"/>
  <c r="AK80" i="3"/>
  <c r="AL79" i="3"/>
  <c r="AK79" i="3"/>
  <c r="AL78" i="3"/>
  <c r="AK78" i="3"/>
  <c r="AL77" i="3"/>
  <c r="AK77" i="3"/>
  <c r="AL76" i="3"/>
  <c r="AK76" i="3"/>
  <c r="AL75" i="3"/>
  <c r="AK75" i="3"/>
  <c r="AL74" i="3"/>
  <c r="AK74" i="3"/>
  <c r="AL73" i="3"/>
  <c r="AK73" i="3"/>
  <c r="AL72" i="3"/>
  <c r="AK72" i="3"/>
  <c r="AL71" i="3"/>
  <c r="AK71" i="3"/>
  <c r="AL70" i="3"/>
  <c r="AK70" i="3"/>
  <c r="AL69" i="3"/>
  <c r="AK69" i="3"/>
  <c r="AL68" i="3"/>
  <c r="AK68" i="3"/>
  <c r="AL67" i="3"/>
  <c r="AK67" i="3"/>
  <c r="AL66" i="3"/>
  <c r="AK66" i="3"/>
  <c r="AL65" i="3"/>
  <c r="AK65" i="3"/>
  <c r="AL64" i="3"/>
  <c r="AK64" i="3"/>
  <c r="AL63" i="3"/>
  <c r="AK63" i="3"/>
  <c r="AL62" i="3"/>
  <c r="AK62" i="3"/>
  <c r="AL61" i="3"/>
  <c r="AK61" i="3"/>
  <c r="AL60" i="3"/>
  <c r="AK60" i="3"/>
  <c r="AL59" i="3"/>
  <c r="AK59" i="3"/>
  <c r="AL58" i="3"/>
  <c r="AK58" i="3"/>
  <c r="AL57" i="3"/>
  <c r="AK57" i="3"/>
  <c r="AL56" i="3"/>
  <c r="AK56" i="3"/>
  <c r="AL55" i="3"/>
  <c r="AK55" i="3"/>
  <c r="AL54" i="3"/>
  <c r="AK54" i="3"/>
  <c r="AL53" i="3"/>
  <c r="AK53" i="3"/>
  <c r="AL52" i="3"/>
  <c r="AK52" i="3"/>
  <c r="AL51" i="3"/>
  <c r="AK51" i="3"/>
  <c r="AL50" i="3"/>
  <c r="AK50" i="3"/>
  <c r="AL49" i="3"/>
  <c r="AK49" i="3"/>
  <c r="AL48" i="3"/>
  <c r="AK48" i="3"/>
  <c r="AL47" i="3"/>
  <c r="AK47" i="3"/>
  <c r="AL46" i="3"/>
  <c r="AK46" i="3"/>
  <c r="AL45" i="3"/>
  <c r="AK45" i="3"/>
  <c r="AL44" i="3"/>
  <c r="AK44" i="3"/>
  <c r="AL43" i="3"/>
  <c r="AK43" i="3"/>
  <c r="AL42" i="3"/>
  <c r="AK42" i="3"/>
  <c r="AL41" i="3"/>
  <c r="AK41" i="3"/>
  <c r="AL40" i="3"/>
  <c r="AK40" i="3"/>
  <c r="AL39" i="3"/>
  <c r="AK39" i="3"/>
  <c r="AL38" i="3"/>
  <c r="AK38" i="3"/>
  <c r="AL37" i="3"/>
  <c r="AK37" i="3"/>
  <c r="AL36" i="3"/>
  <c r="AK36" i="3"/>
  <c r="AL35" i="3"/>
  <c r="AK35" i="3"/>
  <c r="AL34" i="3"/>
  <c r="AK34" i="3"/>
  <c r="AL33" i="3"/>
  <c r="AK33" i="3"/>
  <c r="AL32" i="3"/>
  <c r="AK32" i="3"/>
  <c r="AL31" i="3"/>
  <c r="AK31" i="3"/>
  <c r="AL30" i="3"/>
  <c r="AK30" i="3"/>
  <c r="AL29" i="3"/>
  <c r="AK29" i="3"/>
  <c r="AL28" i="3"/>
  <c r="AK28" i="3"/>
  <c r="AL27" i="3"/>
  <c r="AK27" i="3"/>
  <c r="AL26" i="3"/>
  <c r="AK26" i="3"/>
  <c r="AL25" i="3"/>
  <c r="AK25" i="3"/>
  <c r="AL24" i="3"/>
  <c r="AK24" i="3"/>
  <c r="AL23" i="3"/>
  <c r="AK23" i="3"/>
  <c r="AL22" i="3"/>
  <c r="AK22" i="3"/>
  <c r="AL21" i="3"/>
  <c r="AK21" i="3"/>
  <c r="AL20" i="3"/>
  <c r="AK20" i="3"/>
  <c r="AL19" i="3"/>
  <c r="AK19" i="3"/>
  <c r="AL18" i="3"/>
  <c r="AK18" i="3"/>
  <c r="AL17" i="3"/>
  <c r="AK17" i="3"/>
  <c r="AL16" i="3"/>
  <c r="AK16" i="3"/>
  <c r="AL15" i="3"/>
  <c r="AK15" i="3"/>
  <c r="AL14" i="3"/>
  <c r="AK14" i="3"/>
  <c r="AL13" i="3"/>
  <c r="AK13" i="3"/>
  <c r="AL8" i="3"/>
  <c r="AK8" i="3"/>
  <c r="AL12" i="3"/>
  <c r="AK12" i="3"/>
  <c r="U203" i="3"/>
  <c r="T203" i="3"/>
  <c r="B123" i="3"/>
  <c r="AN613" i="1"/>
  <c r="AM613" i="1"/>
  <c r="D613" i="1"/>
  <c r="C613" i="1"/>
  <c r="A613" i="1"/>
  <c r="B613" i="1" s="1"/>
  <c r="AN1428" i="1"/>
  <c r="AM1428" i="1"/>
  <c r="D1428" i="1"/>
  <c r="C1428" i="1"/>
  <c r="A1428" i="1"/>
  <c r="B1428" i="1" s="1"/>
  <c r="AN50" i="8" l="1"/>
  <c r="AM50" i="8"/>
  <c r="D50" i="8"/>
  <c r="C50" i="8"/>
  <c r="A50" i="8"/>
  <c r="B50" i="8" s="1"/>
  <c r="AN585" i="8"/>
  <c r="AM585" i="8"/>
  <c r="D585" i="8"/>
  <c r="C585" i="8"/>
  <c r="A585" i="8"/>
  <c r="B585" i="8" s="1"/>
  <c r="AN592" i="1" l="1"/>
  <c r="AM592" i="1"/>
  <c r="D592" i="1"/>
  <c r="C592" i="1"/>
  <c r="A592" i="1"/>
  <c r="B592" i="1" s="1"/>
  <c r="AN330" i="8" l="1"/>
  <c r="AM330" i="8"/>
  <c r="D330" i="8"/>
  <c r="C330" i="8"/>
  <c r="A330" i="8"/>
  <c r="B330" i="8" s="1"/>
  <c r="AN562" i="8" l="1"/>
  <c r="AM562" i="8"/>
  <c r="D562" i="8"/>
  <c r="C562" i="8"/>
  <c r="A562" i="8"/>
  <c r="B562" i="8" s="1"/>
  <c r="AN145" i="8"/>
  <c r="AM145" i="8"/>
  <c r="D145" i="8"/>
  <c r="C145" i="8"/>
  <c r="A145" i="8"/>
  <c r="B145" i="8" s="1"/>
  <c r="D768" i="8" l="1"/>
  <c r="C768" i="8"/>
  <c r="A768" i="8"/>
  <c r="B768" i="8" s="1"/>
  <c r="D766" i="8"/>
  <c r="C766" i="8"/>
  <c r="A766" i="8"/>
  <c r="B766" i="8" s="1"/>
  <c r="D765" i="8"/>
  <c r="C765" i="8"/>
  <c r="A765" i="8"/>
  <c r="B765" i="8" s="1"/>
  <c r="D201" i="1"/>
  <c r="C201" i="1"/>
  <c r="A201" i="1"/>
  <c r="B201" i="1" s="1"/>
  <c r="AN201" i="1"/>
  <c r="AM201" i="1"/>
  <c r="AN642" i="8"/>
  <c r="AM642" i="8"/>
  <c r="D642" i="8"/>
  <c r="C642" i="8"/>
  <c r="A642" i="8"/>
  <c r="B642" i="8" s="1"/>
  <c r="AN438" i="8"/>
  <c r="AM438" i="8"/>
  <c r="D438" i="8"/>
  <c r="C438" i="8"/>
  <c r="A438" i="8"/>
  <c r="B438" i="8" s="1"/>
  <c r="AN765" i="8" l="1"/>
  <c r="AM765" i="8"/>
  <c r="AN565" i="8"/>
  <c r="AM565" i="8"/>
  <c r="D565" i="8"/>
  <c r="C565" i="8"/>
  <c r="A565" i="8"/>
  <c r="B565" i="8" s="1"/>
  <c r="AN143" i="8"/>
  <c r="AM143" i="8"/>
  <c r="D143" i="8"/>
  <c r="C143" i="8"/>
  <c r="A143" i="8"/>
  <c r="B143" i="8" s="1"/>
  <c r="AN1213" i="1"/>
  <c r="AM1213" i="1"/>
  <c r="D1213" i="1"/>
  <c r="C1213" i="1"/>
  <c r="A1213" i="1"/>
  <c r="B1213" i="1" s="1"/>
  <c r="AN40" i="8" l="1"/>
  <c r="AM40" i="8"/>
  <c r="D40" i="8"/>
  <c r="C40" i="8"/>
  <c r="A40" i="8"/>
  <c r="B40" i="8" s="1"/>
  <c r="D179" i="1" l="1"/>
  <c r="C179" i="1"/>
  <c r="A179" i="1"/>
  <c r="B179" i="1" s="1"/>
  <c r="AM14" i="6"/>
  <c r="AL14" i="6"/>
  <c r="AN242" i="8" l="1"/>
  <c r="AM242" i="8"/>
  <c r="D242" i="8"/>
  <c r="C242" i="8"/>
  <c r="A242" i="8"/>
  <c r="B242" i="8" s="1"/>
  <c r="K2574" i="9" l="1"/>
  <c r="K2573" i="9"/>
  <c r="K2557" i="9"/>
  <c r="K2556" i="9"/>
  <c r="K2555" i="9"/>
  <c r="K2550" i="9"/>
  <c r="K2547" i="9"/>
  <c r="K2546" i="9"/>
  <c r="K2545" i="9"/>
  <c r="K2544" i="9"/>
  <c r="K2543" i="9"/>
  <c r="K2542" i="9"/>
  <c r="K2541" i="9"/>
  <c r="K2540" i="9"/>
  <c r="K2528" i="9"/>
  <c r="K2527" i="9"/>
  <c r="K2526" i="9"/>
  <c r="K2525" i="9"/>
  <c r="K2524" i="9"/>
  <c r="K2522" i="9"/>
  <c r="K2521" i="9"/>
  <c r="K2520" i="9"/>
  <c r="K2519" i="9"/>
  <c r="K2518" i="9"/>
  <c r="K2508" i="9"/>
  <c r="K2507" i="9"/>
  <c r="K2506" i="9"/>
  <c r="K2505" i="9"/>
  <c r="K2504" i="9"/>
  <c r="K2503" i="9"/>
  <c r="K2502" i="9"/>
  <c r="K2501" i="9"/>
  <c r="K2478" i="9"/>
  <c r="K2477" i="9"/>
  <c r="K2476" i="9"/>
  <c r="K2475" i="9"/>
  <c r="K2474" i="9"/>
  <c r="K2473" i="9"/>
  <c r="K2468" i="9"/>
  <c r="K2467" i="9"/>
  <c r="K2466" i="9"/>
  <c r="K2465" i="9"/>
  <c r="K2464" i="9"/>
  <c r="K2455" i="9"/>
  <c r="K2454" i="9"/>
  <c r="K2453" i="9"/>
  <c r="K2452" i="9"/>
  <c r="K2366" i="9"/>
  <c r="K2365" i="9"/>
  <c r="K2364" i="9"/>
  <c r="K2363" i="9"/>
  <c r="K2352" i="9"/>
  <c r="K2351" i="9"/>
  <c r="K2350" i="9"/>
  <c r="K2339" i="9"/>
  <c r="K2338" i="9"/>
  <c r="K2337" i="9"/>
  <c r="K2336" i="9"/>
  <c r="K2335" i="9"/>
  <c r="K2334" i="9"/>
  <c r="K2333" i="9"/>
  <c r="K2332" i="9"/>
  <c r="K2331" i="9"/>
  <c r="K2330" i="9"/>
  <c r="K2329" i="9"/>
  <c r="K2328" i="9"/>
  <c r="K2327" i="9"/>
  <c r="K2326" i="9"/>
  <c r="K2325" i="9"/>
  <c r="K2324" i="9"/>
  <c r="K2323" i="9"/>
  <c r="K2322" i="9"/>
  <c r="K2321" i="9"/>
  <c r="K2320" i="9"/>
  <c r="K2319" i="9"/>
  <c r="K2318" i="9"/>
  <c r="K2317" i="9"/>
  <c r="K2316" i="9"/>
  <c r="K2315" i="9"/>
  <c r="K2314" i="9"/>
  <c r="K2313" i="9"/>
  <c r="K2312" i="9"/>
  <c r="K2311" i="9"/>
  <c r="K2310" i="9"/>
  <c r="K2309" i="9"/>
  <c r="K2308" i="9"/>
  <c r="K2307" i="9"/>
  <c r="K2306" i="9"/>
  <c r="K2305" i="9"/>
  <c r="K2304" i="9"/>
  <c r="K2303" i="9"/>
  <c r="K2302" i="9"/>
  <c r="K2301" i="9"/>
  <c r="K2300" i="9"/>
  <c r="K2299" i="9"/>
  <c r="K2298" i="9"/>
  <c r="K2297" i="9"/>
  <c r="K2296" i="9"/>
  <c r="K2295" i="9"/>
  <c r="K2294" i="9"/>
  <c r="K2291" i="9"/>
  <c r="K2290" i="9"/>
  <c r="K2289" i="9"/>
  <c r="K2288" i="9"/>
  <c r="K2287" i="9"/>
  <c r="K2256" i="9"/>
  <c r="K2255" i="9"/>
  <c r="K2254" i="9"/>
  <c r="K2253" i="9"/>
  <c r="K2252" i="9"/>
  <c r="K2233" i="9"/>
  <c r="K2232" i="9"/>
  <c r="K2231" i="9"/>
  <c r="K2230" i="9"/>
  <c r="K2229" i="9"/>
  <c r="K2228" i="9"/>
  <c r="K2227" i="9"/>
  <c r="K2226" i="9"/>
  <c r="K2225" i="9"/>
  <c r="K2224" i="9"/>
  <c r="K2223" i="9"/>
  <c r="K2222" i="9"/>
  <c r="K2221" i="9"/>
  <c r="K2220" i="9"/>
  <c r="K2219" i="9"/>
  <c r="K2218" i="9"/>
  <c r="K2217" i="9"/>
  <c r="K2216" i="9"/>
  <c r="K2215" i="9"/>
  <c r="K2214" i="9"/>
  <c r="K2213" i="9"/>
  <c r="K2212" i="9"/>
  <c r="K2211" i="9"/>
  <c r="K2210" i="9"/>
  <c r="K2208" i="9"/>
  <c r="K2207" i="9"/>
  <c r="K2173" i="9"/>
  <c r="K2172" i="9"/>
  <c r="K2171" i="9"/>
  <c r="K2153" i="9"/>
  <c r="K2132" i="9"/>
  <c r="K2083" i="9"/>
  <c r="K2082" i="9"/>
  <c r="K2081" i="9"/>
  <c r="K2080" i="9"/>
  <c r="K2079" i="9"/>
  <c r="K2078" i="9"/>
  <c r="K2077" i="9"/>
  <c r="K2064" i="9"/>
  <c r="K2063" i="9"/>
  <c r="K2062" i="9"/>
  <c r="K2061" i="9"/>
  <c r="K2060" i="9"/>
  <c r="K2059" i="9"/>
  <c r="K2058" i="9"/>
  <c r="K2057" i="9"/>
  <c r="K2056" i="9"/>
  <c r="K2055" i="9"/>
  <c r="K2054" i="9"/>
  <c r="K2053" i="9"/>
  <c r="K2017" i="9"/>
  <c r="K2016" i="9"/>
  <c r="K2015" i="9"/>
  <c r="K1996" i="9"/>
  <c r="K1995" i="9"/>
  <c r="K1994" i="9"/>
  <c r="K1993" i="9"/>
  <c r="K1992" i="9"/>
  <c r="K1991" i="9"/>
  <c r="K1990" i="9"/>
  <c r="K1989" i="9"/>
  <c r="K1988" i="9"/>
  <c r="K1987" i="9"/>
  <c r="K1963" i="9"/>
  <c r="K1962" i="9"/>
  <c r="K1961" i="9"/>
  <c r="K1909" i="9"/>
  <c r="K1908" i="9"/>
  <c r="K1907" i="9"/>
  <c r="K1900" i="9"/>
  <c r="K1889" i="9"/>
  <c r="K1888" i="9"/>
  <c r="K1887" i="9"/>
  <c r="K1886" i="9"/>
  <c r="K1885" i="9"/>
  <c r="K1884" i="9"/>
  <c r="K1883" i="9"/>
  <c r="K1882" i="9"/>
  <c r="K1881" i="9"/>
  <c r="K1880" i="9"/>
  <c r="K1879" i="9"/>
  <c r="K1878" i="9"/>
  <c r="K1877" i="9"/>
  <c r="K1876" i="9"/>
  <c r="K1875" i="9"/>
  <c r="K1874" i="9"/>
  <c r="K1873" i="9"/>
  <c r="K1872" i="9"/>
  <c r="K1871" i="9"/>
  <c r="K1870" i="9"/>
  <c r="K1869" i="9"/>
  <c r="K1868" i="9"/>
  <c r="K1867" i="9"/>
  <c r="K1866" i="9"/>
  <c r="K1865" i="9"/>
  <c r="K1864" i="9"/>
  <c r="K1863" i="9"/>
  <c r="K1862" i="9"/>
  <c r="K1861" i="9"/>
  <c r="K1860" i="9"/>
  <c r="K1859" i="9"/>
  <c r="K1858" i="9"/>
  <c r="K1857" i="9"/>
  <c r="K1856" i="9"/>
  <c r="K1855" i="9"/>
  <c r="K1854" i="9"/>
  <c r="K1853" i="9"/>
  <c r="K1852" i="9"/>
  <c r="K1851" i="9"/>
  <c r="K1850" i="9"/>
  <c r="K1849" i="9"/>
  <c r="K1848" i="9"/>
  <c r="K1847" i="9"/>
  <c r="K1846" i="9"/>
  <c r="K1845" i="9"/>
  <c r="K1844" i="9"/>
  <c r="K1843" i="9"/>
  <c r="K1842" i="9"/>
  <c r="K1841" i="9"/>
  <c r="K1840" i="9"/>
  <c r="K1839" i="9"/>
  <c r="K1838" i="9"/>
  <c r="K1837" i="9"/>
  <c r="K1836" i="9"/>
  <c r="K1835" i="9"/>
  <c r="K1834" i="9"/>
  <c r="K1833" i="9"/>
  <c r="K1832" i="9"/>
  <c r="K1831" i="9"/>
  <c r="K1830" i="9"/>
  <c r="K1829" i="9"/>
  <c r="K1828" i="9"/>
  <c r="K1827" i="9"/>
  <c r="K1826" i="9"/>
  <c r="K1825" i="9"/>
  <c r="K1824" i="9"/>
  <c r="K1777" i="9"/>
  <c r="K1742" i="9"/>
  <c r="K1741" i="9"/>
  <c r="K1740" i="9"/>
  <c r="K1722" i="9"/>
  <c r="K1719" i="9"/>
  <c r="K1718" i="9"/>
  <c r="K1717" i="9"/>
  <c r="K1709" i="9"/>
  <c r="K1696" i="9"/>
  <c r="K1695" i="9"/>
  <c r="K1694" i="9"/>
  <c r="K1693" i="9"/>
  <c r="K1692" i="9"/>
  <c r="K1691" i="9"/>
  <c r="K1690" i="9"/>
  <c r="K1688" i="9"/>
  <c r="K1687" i="9"/>
  <c r="K1686" i="9"/>
  <c r="K1685" i="9"/>
  <c r="K1671" i="9"/>
  <c r="K1670" i="9"/>
  <c r="K1663" i="9"/>
  <c r="K1662" i="9"/>
  <c r="K1661" i="9"/>
  <c r="K1644" i="9"/>
  <c r="K1643" i="9"/>
  <c r="K1642" i="9"/>
  <c r="K1641" i="9"/>
  <c r="K1602" i="9"/>
  <c r="K1601" i="9"/>
  <c r="K1600" i="9"/>
  <c r="K1599" i="9"/>
  <c r="K1598" i="9"/>
  <c r="K1597" i="9"/>
  <c r="K1596" i="9"/>
  <c r="K1585" i="9"/>
  <c r="K1561" i="9"/>
  <c r="K1560" i="9"/>
  <c r="K1559" i="9"/>
  <c r="K1558" i="9"/>
  <c r="K1557" i="9"/>
  <c r="K1556" i="9"/>
  <c r="K1555" i="9"/>
  <c r="K1554" i="9"/>
  <c r="K1553" i="9"/>
  <c r="K1552" i="9"/>
  <c r="K1551" i="9"/>
  <c r="K1550" i="9"/>
  <c r="K1549" i="9"/>
  <c r="K1548" i="9"/>
  <c r="K1547" i="9"/>
  <c r="K1546" i="9"/>
  <c r="K1545" i="9"/>
  <c r="K1544" i="9"/>
  <c r="K1543" i="9"/>
  <c r="K1542" i="9"/>
  <c r="K1541" i="9"/>
  <c r="K1540" i="9"/>
  <c r="K1539" i="9"/>
  <c r="K1538" i="9"/>
  <c r="K1537" i="9"/>
  <c r="K1536" i="9"/>
  <c r="K1535" i="9"/>
  <c r="K1534" i="9"/>
  <c r="K1533" i="9"/>
  <c r="K1532" i="9"/>
  <c r="K1531" i="9"/>
  <c r="K1530" i="9"/>
  <c r="K1529" i="9"/>
  <c r="K1518" i="9"/>
  <c r="K1517" i="9"/>
  <c r="K1516" i="9"/>
  <c r="K1515" i="9"/>
  <c r="K1514" i="9"/>
  <c r="K1513" i="9"/>
  <c r="K1472" i="9"/>
  <c r="K1471" i="9"/>
  <c r="K1470" i="9"/>
  <c r="K1469" i="9"/>
  <c r="K1400" i="9"/>
  <c r="K1399" i="9"/>
  <c r="K1398" i="9"/>
  <c r="K1397" i="9"/>
  <c r="K1396" i="9"/>
  <c r="K1395" i="9"/>
  <c r="K1394" i="9"/>
  <c r="K1393" i="9"/>
  <c r="K1392" i="9"/>
  <c r="K1391" i="9"/>
  <c r="K1390" i="9"/>
  <c r="K1389" i="9"/>
  <c r="K1388" i="9"/>
  <c r="K1387" i="9"/>
  <c r="K1386" i="9"/>
  <c r="K1385" i="9"/>
  <c r="K1338" i="9"/>
  <c r="K1304" i="9"/>
  <c r="K1303" i="9"/>
  <c r="K1302" i="9"/>
  <c r="K1301" i="9"/>
  <c r="K1300" i="9"/>
  <c r="K1299" i="9"/>
  <c r="K1298" i="9"/>
  <c r="K1297" i="9"/>
  <c r="K1296" i="9"/>
  <c r="K1295" i="9"/>
  <c r="K1294" i="9"/>
  <c r="K1293" i="9"/>
  <c r="K1197" i="9"/>
  <c r="K1196" i="9"/>
  <c r="K1195" i="9"/>
  <c r="K1194" i="9"/>
  <c r="K1193" i="9"/>
  <c r="K1192" i="9"/>
  <c r="K1191" i="9"/>
  <c r="K1190" i="9"/>
  <c r="K1189" i="9"/>
  <c r="K1188" i="9"/>
  <c r="K1187" i="9"/>
  <c r="K1186" i="9"/>
  <c r="K1185" i="9"/>
  <c r="K1184" i="9"/>
  <c r="K1183" i="9"/>
  <c r="K1182" i="9"/>
  <c r="K1181" i="9"/>
  <c r="K1180" i="9"/>
  <c r="K1179" i="9"/>
  <c r="K1178" i="9"/>
  <c r="K1177" i="9"/>
  <c r="K1176" i="9"/>
  <c r="K1175" i="9"/>
  <c r="K1162" i="9"/>
  <c r="K1153" i="9"/>
  <c r="K1152" i="9"/>
  <c r="K1118" i="9"/>
  <c r="K1116" i="9"/>
  <c r="K1115" i="9"/>
  <c r="K1086" i="9"/>
  <c r="K1083" i="9"/>
  <c r="K1082" i="9"/>
  <c r="K1081" i="9"/>
  <c r="K1080" i="9"/>
  <c r="K1070" i="9"/>
  <c r="K1069" i="9"/>
  <c r="K1068" i="9"/>
  <c r="K993" i="9"/>
  <c r="K992" i="9"/>
  <c r="K893" i="9"/>
  <c r="K829" i="9"/>
  <c r="K828" i="9"/>
  <c r="K827" i="9"/>
  <c r="K826" i="9"/>
  <c r="K825" i="9"/>
  <c r="K824" i="9"/>
  <c r="K823" i="9"/>
  <c r="K822" i="9"/>
  <c r="K821" i="9"/>
  <c r="K820" i="9"/>
  <c r="K819" i="9"/>
  <c r="K818" i="9"/>
  <c r="K817" i="9"/>
  <c r="K816" i="9"/>
  <c r="K813" i="9"/>
  <c r="K805" i="9"/>
  <c r="K804" i="9"/>
  <c r="K800" i="9"/>
  <c r="K799" i="9"/>
  <c r="K798" i="9"/>
  <c r="K797" i="9"/>
  <c r="K796" i="9"/>
  <c r="K795" i="9"/>
  <c r="K794" i="9"/>
  <c r="K790" i="9"/>
  <c r="K789" i="9"/>
  <c r="K788" i="9"/>
  <c r="K787" i="9"/>
  <c r="K786" i="9"/>
  <c r="K785" i="9"/>
  <c r="K784" i="9"/>
  <c r="K783" i="9"/>
  <c r="K780" i="9"/>
  <c r="K779" i="9"/>
  <c r="K778" i="9"/>
  <c r="K776" i="9"/>
  <c r="K775" i="9"/>
  <c r="K774" i="9"/>
  <c r="K773" i="9"/>
  <c r="K772" i="9"/>
  <c r="K765" i="9"/>
  <c r="K764" i="9"/>
  <c r="K763" i="9"/>
  <c r="K762" i="9"/>
  <c r="K761" i="9"/>
  <c r="K760" i="9"/>
  <c r="K759" i="9"/>
  <c r="K758" i="9"/>
  <c r="K757" i="9"/>
  <c r="K755" i="9"/>
  <c r="K752" i="9"/>
  <c r="K751" i="9"/>
  <c r="K750" i="9"/>
  <c r="K749" i="9"/>
  <c r="K748" i="9"/>
  <c r="K747" i="9"/>
  <c r="K746" i="9"/>
  <c r="K745" i="9"/>
  <c r="K744" i="9"/>
  <c r="K743" i="9"/>
  <c r="K742" i="9"/>
  <c r="K741" i="9"/>
  <c r="K735" i="9"/>
  <c r="K734" i="9"/>
  <c r="K733" i="9"/>
  <c r="K732" i="9"/>
  <c r="K731" i="9"/>
  <c r="K730" i="9"/>
  <c r="K729" i="9"/>
  <c r="K728" i="9"/>
  <c r="K727" i="9"/>
  <c r="K726" i="9"/>
  <c r="K725" i="9"/>
  <c r="K724" i="9"/>
  <c r="K723" i="9"/>
  <c r="K722" i="9"/>
  <c r="K721" i="9"/>
  <c r="K720" i="9"/>
  <c r="K719" i="9"/>
  <c r="K718" i="9"/>
  <c r="K717" i="9"/>
  <c r="K716" i="9"/>
  <c r="K708" i="9"/>
  <c r="K707" i="9"/>
  <c r="K706" i="9"/>
  <c r="K705" i="9"/>
  <c r="K704" i="9"/>
  <c r="K703" i="9"/>
  <c r="K702" i="9"/>
  <c r="K701" i="9"/>
  <c r="K700" i="9"/>
  <c r="K699" i="9"/>
  <c r="K698" i="9"/>
  <c r="K697" i="9"/>
  <c r="K696" i="9"/>
  <c r="K695" i="9"/>
  <c r="K694" i="9"/>
  <c r="K693" i="9"/>
  <c r="K692" i="9"/>
  <c r="K691" i="9"/>
  <c r="K681" i="9"/>
  <c r="K680" i="9"/>
  <c r="K679" i="9"/>
  <c r="K668" i="9"/>
  <c r="K667" i="9"/>
  <c r="K666" i="9"/>
  <c r="K665" i="9"/>
  <c r="K664" i="9"/>
  <c r="K661" i="9"/>
  <c r="K660" i="9"/>
  <c r="K659" i="9"/>
  <c r="K658" i="9"/>
  <c r="K657" i="9"/>
  <c r="K655" i="9"/>
  <c r="K654" i="9"/>
  <c r="K651" i="9"/>
  <c r="K650" i="9"/>
  <c r="K649" i="9"/>
  <c r="K643" i="9"/>
  <c r="K640" i="9"/>
  <c r="K639" i="9"/>
  <c r="K638" i="9"/>
  <c r="K637" i="9"/>
  <c r="K636" i="9"/>
  <c r="K635" i="9"/>
  <c r="K634" i="9"/>
  <c r="K633" i="9"/>
  <c r="K632" i="9"/>
  <c r="K631" i="9"/>
  <c r="K630" i="9"/>
  <c r="K629" i="9"/>
  <c r="K628" i="9"/>
  <c r="K627" i="9"/>
  <c r="K626" i="9"/>
  <c r="K625" i="9"/>
  <c r="K624" i="9"/>
  <c r="K623" i="9"/>
  <c r="K622" i="9"/>
  <c r="K621" i="9"/>
  <c r="K620" i="9"/>
  <c r="K619" i="9"/>
  <c r="K618" i="9"/>
  <c r="K617" i="9"/>
  <c r="K616" i="9"/>
  <c r="K613" i="9"/>
  <c r="K612" i="9"/>
  <c r="K611" i="9"/>
  <c r="K610" i="9"/>
  <c r="K609" i="9"/>
  <c r="K608" i="9"/>
  <c r="K607" i="9"/>
  <c r="K606" i="9"/>
  <c r="K605" i="9"/>
  <c r="K604" i="9"/>
  <c r="K603" i="9"/>
  <c r="K602" i="9"/>
  <c r="K601" i="9"/>
  <c r="K600" i="9"/>
  <c r="K599" i="9"/>
  <c r="K598" i="9"/>
  <c r="K597" i="9"/>
  <c r="K596" i="9"/>
  <c r="K594" i="9"/>
  <c r="K593" i="9"/>
  <c r="K592" i="9"/>
  <c r="K591" i="9"/>
  <c r="K590" i="9"/>
  <c r="K589" i="9"/>
  <c r="K588" i="9"/>
  <c r="K587" i="9"/>
  <c r="K586" i="9"/>
  <c r="K585" i="9"/>
  <c r="K584" i="9"/>
  <c r="K583" i="9"/>
  <c r="K582" i="9"/>
  <c r="K578" i="9"/>
  <c r="K577" i="9"/>
  <c r="K576" i="9"/>
  <c r="K575" i="9"/>
  <c r="K573" i="9"/>
  <c r="K572" i="9"/>
  <c r="K570" i="9"/>
  <c r="K569" i="9"/>
  <c r="K568" i="9"/>
  <c r="K567" i="9"/>
  <c r="K566" i="9"/>
  <c r="K565" i="9"/>
  <c r="K564" i="9"/>
  <c r="K563" i="9"/>
  <c r="K562" i="9"/>
  <c r="K561" i="9"/>
  <c r="K560" i="9"/>
  <c r="K559" i="9"/>
  <c r="K558" i="9"/>
  <c r="K556" i="9"/>
  <c r="K555" i="9"/>
  <c r="K554" i="9"/>
  <c r="K553" i="9"/>
  <c r="K552" i="9"/>
  <c r="K551" i="9"/>
  <c r="K550" i="9"/>
  <c r="K549" i="9"/>
  <c r="K548" i="9"/>
  <c r="K546" i="9"/>
  <c r="K545" i="9"/>
  <c r="K539" i="9"/>
  <c r="K538" i="9"/>
  <c r="K537" i="9"/>
  <c r="K536" i="9"/>
  <c r="K535" i="9"/>
  <c r="K534" i="9"/>
  <c r="K533" i="9"/>
  <c r="K532" i="9"/>
  <c r="K531" i="9"/>
  <c r="K528" i="9"/>
  <c r="K527" i="9"/>
  <c r="K526" i="9"/>
  <c r="K525" i="9"/>
  <c r="K524" i="9"/>
  <c r="K523" i="9"/>
  <c r="K522" i="9"/>
  <c r="K521" i="9"/>
  <c r="K520" i="9"/>
  <c r="K519" i="9"/>
  <c r="K518" i="9"/>
  <c r="K517" i="9"/>
  <c r="K516" i="9"/>
  <c r="K515" i="9"/>
  <c r="K514" i="9"/>
  <c r="K513" i="9"/>
  <c r="K512" i="9"/>
  <c r="K511" i="9"/>
  <c r="K510" i="9"/>
  <c r="K509" i="9"/>
  <c r="K508" i="9"/>
  <c r="K507" i="9"/>
  <c r="K506" i="9"/>
  <c r="K505" i="9"/>
  <c r="K504" i="9"/>
  <c r="K503" i="9"/>
  <c r="K502" i="9"/>
  <c r="K501" i="9"/>
  <c r="K500" i="9"/>
  <c r="K499" i="9"/>
  <c r="K496" i="9"/>
  <c r="K494" i="9"/>
  <c r="K493" i="9"/>
  <c r="K492" i="9"/>
  <c r="K491" i="9"/>
  <c r="K490" i="9"/>
  <c r="K489" i="9"/>
  <c r="K488" i="9"/>
  <c r="K487" i="9"/>
  <c r="K486" i="9"/>
  <c r="K485" i="9"/>
  <c r="K484" i="9"/>
  <c r="K483" i="9"/>
  <c r="K482" i="9"/>
  <c r="K481" i="9"/>
  <c r="K480" i="9"/>
  <c r="K479" i="9"/>
  <c r="K478" i="9"/>
  <c r="K477" i="9"/>
  <c r="K476" i="9"/>
  <c r="K475" i="9"/>
  <c r="K474" i="9"/>
  <c r="K473" i="9"/>
  <c r="K472" i="9"/>
  <c r="K471" i="9"/>
  <c r="K470" i="9"/>
  <c r="K469" i="9"/>
  <c r="K468" i="9"/>
  <c r="K467" i="9"/>
  <c r="K466" i="9"/>
  <c r="K465" i="9"/>
  <c r="K464" i="9"/>
  <c r="K463" i="9"/>
  <c r="K462" i="9"/>
  <c r="K461" i="9"/>
  <c r="K460" i="9"/>
  <c r="K459" i="9"/>
  <c r="K458" i="9"/>
  <c r="K457" i="9"/>
  <c r="K456" i="9"/>
  <c r="K455" i="9"/>
  <c r="K454" i="9"/>
  <c r="K453" i="9"/>
  <c r="K452" i="9"/>
  <c r="K451" i="9"/>
  <c r="K450" i="9"/>
  <c r="K449" i="9"/>
  <c r="K448" i="9"/>
  <c r="K447" i="9"/>
  <c r="K446" i="9"/>
  <c r="K445" i="9"/>
  <c r="K444" i="9"/>
  <c r="K443" i="9"/>
  <c r="K442" i="9"/>
  <c r="K441" i="9"/>
  <c r="K440" i="9"/>
  <c r="K439" i="9"/>
  <c r="K438" i="9"/>
  <c r="K437" i="9"/>
  <c r="K435" i="9"/>
  <c r="K434" i="9"/>
  <c r="K433" i="9"/>
  <c r="K432" i="9"/>
  <c r="K431" i="9"/>
  <c r="K430" i="9"/>
  <c r="K429" i="9"/>
  <c r="K428" i="9"/>
  <c r="K427" i="9"/>
  <c r="K426" i="9"/>
  <c r="K425" i="9"/>
  <c r="K424" i="9"/>
  <c r="K423" i="9"/>
  <c r="K419" i="9"/>
  <c r="K418" i="9"/>
  <c r="K417" i="9"/>
  <c r="K416" i="9"/>
  <c r="K415" i="9"/>
  <c r="K414" i="9"/>
  <c r="K411" i="9"/>
  <c r="K410" i="9"/>
  <c r="K409" i="9"/>
  <c r="K408" i="9"/>
  <c r="K407" i="9"/>
  <c r="K406" i="9"/>
  <c r="K405" i="9"/>
  <c r="K404" i="9"/>
  <c r="K403" i="9"/>
  <c r="K402" i="9"/>
  <c r="K401" i="9"/>
  <c r="K400" i="9"/>
  <c r="K399" i="9"/>
  <c r="K398" i="9"/>
  <c r="K397" i="9"/>
  <c r="K395" i="9"/>
  <c r="K393" i="9"/>
  <c r="K392" i="9"/>
  <c r="K391" i="9"/>
  <c r="K390" i="9"/>
  <c r="K389" i="9"/>
  <c r="K388" i="9"/>
  <c r="K387" i="9"/>
  <c r="K386" i="9"/>
  <c r="K385" i="9"/>
  <c r="K384" i="9"/>
  <c r="K383" i="9"/>
  <c r="K377" i="9"/>
  <c r="K376" i="9"/>
  <c r="K375" i="9"/>
  <c r="K374" i="9"/>
  <c r="K373" i="9"/>
  <c r="K372" i="9"/>
  <c r="K371" i="9"/>
  <c r="K370" i="9"/>
  <c r="K369" i="9"/>
  <c r="K368" i="9"/>
  <c r="K367" i="9"/>
  <c r="K366" i="9"/>
  <c r="K365" i="9"/>
  <c r="K364" i="9"/>
  <c r="K363" i="9"/>
  <c r="K361" i="9"/>
  <c r="K359" i="9"/>
  <c r="K358" i="9"/>
  <c r="K357" i="9"/>
  <c r="K356" i="9"/>
  <c r="K355" i="9"/>
  <c r="K354" i="9"/>
  <c r="K353" i="9"/>
  <c r="K352" i="9"/>
  <c r="K351" i="9"/>
  <c r="K350" i="9"/>
  <c r="K349" i="9"/>
  <c r="K348" i="9"/>
  <c r="K347" i="9"/>
  <c r="K346" i="9"/>
  <c r="K345" i="9"/>
  <c r="K344" i="9"/>
  <c r="K343" i="9"/>
  <c r="K342" i="9"/>
  <c r="K341" i="9"/>
  <c r="K340" i="9"/>
  <c r="K339" i="9"/>
  <c r="K338" i="9"/>
  <c r="K337" i="9"/>
  <c r="K336" i="9"/>
  <c r="K335" i="9"/>
  <c r="K334" i="9"/>
  <c r="K333" i="9"/>
  <c r="K332" i="9"/>
  <c r="K331" i="9"/>
  <c r="K330" i="9"/>
  <c r="K329" i="9"/>
  <c r="K328" i="9"/>
  <c r="K327" i="9"/>
  <c r="K326" i="9"/>
  <c r="K325" i="9"/>
  <c r="K324" i="9"/>
  <c r="K323" i="9"/>
  <c r="K322" i="9"/>
  <c r="K321" i="9"/>
  <c r="K320" i="9"/>
  <c r="K319" i="9"/>
  <c r="K318" i="9"/>
  <c r="K317" i="9"/>
  <c r="K316" i="9"/>
  <c r="K315" i="9"/>
  <c r="K314" i="9"/>
  <c r="K313" i="9"/>
  <c r="K312" i="9"/>
  <c r="K311" i="9"/>
  <c r="K310" i="9"/>
  <c r="K309" i="9"/>
  <c r="K308" i="9"/>
  <c r="K307" i="9"/>
  <c r="K306" i="9"/>
  <c r="K305" i="9"/>
  <c r="K304" i="9"/>
  <c r="K303" i="9"/>
  <c r="K302" i="9"/>
  <c r="K300" i="9"/>
  <c r="K299" i="9"/>
  <c r="K298" i="9"/>
  <c r="K297" i="9"/>
  <c r="K296" i="9"/>
  <c r="K295" i="9"/>
  <c r="K294" i="9"/>
  <c r="K293" i="9"/>
  <c r="K292" i="9"/>
  <c r="K291" i="9"/>
  <c r="K289" i="9"/>
  <c r="K288" i="9"/>
  <c r="K287" i="9"/>
  <c r="K286" i="9"/>
  <c r="K285" i="9"/>
  <c r="K284" i="9"/>
  <c r="K283" i="9"/>
  <c r="K282" i="9"/>
  <c r="K281" i="9"/>
  <c r="K280" i="9"/>
  <c r="K279" i="9"/>
  <c r="K278" i="9"/>
  <c r="K277" i="9"/>
  <c r="K276" i="9"/>
  <c r="K275" i="9"/>
  <c r="K274" i="9"/>
  <c r="K273" i="9"/>
  <c r="K272" i="9"/>
  <c r="K271" i="9"/>
  <c r="K270" i="9"/>
  <c r="K269" i="9"/>
  <c r="K268" i="9"/>
  <c r="K267" i="9"/>
  <c r="K266" i="9"/>
  <c r="K265" i="9"/>
  <c r="K264" i="9"/>
  <c r="K263" i="9"/>
  <c r="K261" i="9"/>
  <c r="K260" i="9"/>
  <c r="K258" i="9"/>
  <c r="K257" i="9"/>
  <c r="K256" i="9"/>
  <c r="K255" i="9"/>
  <c r="K254" i="9"/>
  <c r="K240" i="9"/>
  <c r="K239" i="9"/>
  <c r="K238" i="9"/>
  <c r="K237" i="9"/>
  <c r="K236" i="9"/>
  <c r="K235" i="9"/>
  <c r="K234" i="9"/>
  <c r="K233" i="9"/>
  <c r="K232" i="9"/>
  <c r="K231" i="9"/>
  <c r="K230" i="9"/>
  <c r="K229" i="9"/>
  <c r="K228" i="9"/>
  <c r="K227" i="9"/>
  <c r="K226" i="9"/>
  <c r="K224" i="9"/>
  <c r="K207" i="9"/>
  <c r="K206" i="9"/>
  <c r="K205" i="9"/>
  <c r="K204" i="9"/>
  <c r="K203" i="9"/>
  <c r="K202" i="9"/>
  <c r="K201" i="9"/>
  <c r="K200" i="9"/>
  <c r="K199" i="9"/>
  <c r="K198" i="9"/>
  <c r="K197" i="9"/>
  <c r="K196" i="9"/>
  <c r="K195" i="9"/>
  <c r="K194" i="9"/>
  <c r="K193" i="9"/>
  <c r="K192" i="9"/>
  <c r="K191" i="9"/>
  <c r="K190" i="9"/>
  <c r="K189" i="9"/>
  <c r="K188" i="9"/>
  <c r="K187" i="9"/>
  <c r="K186" i="9"/>
  <c r="K185" i="9"/>
  <c r="K184" i="9"/>
  <c r="K183" i="9"/>
  <c r="K182" i="9"/>
  <c r="K181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19" i="9"/>
  <c r="K118" i="9"/>
  <c r="K117" i="9"/>
  <c r="K116" i="9"/>
  <c r="K115" i="9"/>
  <c r="K114" i="9"/>
  <c r="K113" i="9"/>
  <c r="K112" i="9"/>
  <c r="K111" i="9"/>
  <c r="K110" i="9"/>
  <c r="K109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4" i="9"/>
  <c r="K73" i="9"/>
  <c r="K72" i="9"/>
  <c r="K71" i="9"/>
  <c r="K70" i="9"/>
  <c r="K69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2" i="9"/>
  <c r="C1557" i="1" l="1"/>
  <c r="C1556" i="1"/>
  <c r="C1555" i="1"/>
  <c r="C1554" i="1"/>
  <c r="C1383" i="1"/>
  <c r="C73" i="1"/>
  <c r="C643" i="1"/>
  <c r="C1396" i="1"/>
  <c r="C392" i="1"/>
  <c r="C230" i="1"/>
  <c r="C86" i="1"/>
  <c r="C851" i="1"/>
  <c r="C21" i="1"/>
  <c r="C1121" i="1"/>
  <c r="C1156" i="1"/>
  <c r="C1445" i="1"/>
  <c r="C787" i="1"/>
  <c r="C282" i="1"/>
  <c r="C1553" i="1"/>
  <c r="C290" i="1"/>
  <c r="C1552" i="1"/>
  <c r="C1551" i="1"/>
  <c r="C1550" i="1"/>
  <c r="C1549" i="1"/>
  <c r="C1548" i="1"/>
  <c r="C1547" i="1"/>
  <c r="C1546" i="1"/>
  <c r="C1545" i="1"/>
  <c r="C1544" i="1"/>
  <c r="C1543" i="1"/>
  <c r="C1542" i="1"/>
  <c r="C1540" i="1"/>
  <c r="C1539" i="1"/>
  <c r="C1538" i="1"/>
  <c r="C1537" i="1"/>
  <c r="C1536" i="1"/>
  <c r="C1535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4" i="1"/>
  <c r="C1443" i="1"/>
  <c r="C1442" i="1"/>
  <c r="C1441" i="1"/>
  <c r="C1439" i="1"/>
  <c r="C1438" i="1"/>
  <c r="C1437" i="1"/>
  <c r="C1436" i="1"/>
  <c r="C1435" i="1"/>
  <c r="C1434" i="1"/>
  <c r="C1433" i="1"/>
  <c r="C1432" i="1"/>
  <c r="C1431" i="1"/>
  <c r="C1430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1" i="1"/>
  <c r="C1340" i="1"/>
  <c r="C1339" i="1"/>
  <c r="C1338" i="1"/>
  <c r="C1337" i="1"/>
  <c r="C1336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29" i="1"/>
  <c r="C1128" i="1"/>
  <c r="C1127" i="1"/>
  <c r="C1126" i="1"/>
  <c r="C1125" i="1"/>
  <c r="C1124" i="1"/>
  <c r="C1123" i="1"/>
  <c r="C1122" i="1"/>
  <c r="C1120" i="1"/>
  <c r="C1119" i="1"/>
  <c r="C1118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1130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4" i="1"/>
  <c r="C493" i="1"/>
  <c r="C492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2" i="1"/>
  <c r="C291" i="1"/>
  <c r="C289" i="1"/>
  <c r="C288" i="1"/>
  <c r="C287" i="1"/>
  <c r="C286" i="1"/>
  <c r="C285" i="1"/>
  <c r="C284" i="1"/>
  <c r="C283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5" i="1"/>
  <c r="C84" i="1"/>
  <c r="C83" i="1"/>
  <c r="C82" i="1"/>
  <c r="C81" i="1"/>
  <c r="C80" i="1"/>
  <c r="C79" i="1"/>
  <c r="C78" i="1"/>
  <c r="C77" i="1"/>
  <c r="C76" i="1"/>
  <c r="C75" i="1"/>
  <c r="C74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0" i="1"/>
  <c r="C19" i="1"/>
  <c r="C17" i="1"/>
  <c r="C16" i="1"/>
  <c r="C15" i="1"/>
  <c r="C14" i="1"/>
  <c r="C13" i="1"/>
  <c r="C12" i="1"/>
  <c r="C11" i="1"/>
  <c r="C10" i="1"/>
  <c r="C9" i="1"/>
  <c r="C8" i="1"/>
  <c r="D1383" i="1"/>
  <c r="A1383" i="1"/>
  <c r="B1383" i="1" s="1"/>
  <c r="D73" i="1"/>
  <c r="A73" i="1"/>
  <c r="B73" i="1" s="1"/>
  <c r="D643" i="1"/>
  <c r="A643" i="1"/>
  <c r="B643" i="1" s="1"/>
  <c r="D1396" i="1"/>
  <c r="A1396" i="1"/>
  <c r="B1396" i="1" s="1"/>
  <c r="D392" i="1"/>
  <c r="A392" i="1"/>
  <c r="B392" i="1" s="1"/>
  <c r="D230" i="1"/>
  <c r="A230" i="1"/>
  <c r="B230" i="1" s="1"/>
  <c r="D86" i="1"/>
  <c r="A86" i="1"/>
  <c r="B86" i="1" s="1"/>
  <c r="D851" i="1"/>
  <c r="A851" i="1"/>
  <c r="B851" i="1" s="1"/>
  <c r="D21" i="1"/>
  <c r="A21" i="1"/>
  <c r="B21" i="1" s="1"/>
  <c r="D1121" i="1"/>
  <c r="A1121" i="1"/>
  <c r="B1121" i="1" s="1"/>
  <c r="D1156" i="1"/>
  <c r="A1156" i="1"/>
  <c r="B1156" i="1" s="1"/>
  <c r="D787" i="1"/>
  <c r="A787" i="1"/>
  <c r="B787" i="1" s="1"/>
  <c r="D1445" i="1"/>
  <c r="A1445" i="1"/>
  <c r="B1445" i="1" s="1"/>
  <c r="D282" i="1"/>
  <c r="A282" i="1"/>
  <c r="B282" i="1" s="1"/>
  <c r="AN282" i="1"/>
  <c r="AM282" i="1"/>
  <c r="K301" i="9" s="1"/>
  <c r="D290" i="1"/>
  <c r="A290" i="1"/>
  <c r="B290" i="1" s="1"/>
  <c r="D1130" i="1"/>
  <c r="A1130" i="1"/>
  <c r="B1130" i="1" s="1"/>
  <c r="J2579" i="9"/>
  <c r="I2579" i="9"/>
  <c r="J2577" i="9"/>
  <c r="I2577" i="9"/>
  <c r="J2575" i="9"/>
  <c r="I2575" i="9"/>
  <c r="J2573" i="9"/>
  <c r="I2573" i="9"/>
  <c r="J48" i="9"/>
  <c r="I48" i="9"/>
  <c r="J1987" i="9"/>
  <c r="I1987" i="9"/>
  <c r="J1961" i="9"/>
  <c r="I1961" i="9"/>
  <c r="J2477" i="9"/>
  <c r="I2477" i="9"/>
  <c r="J1886" i="9"/>
  <c r="I1886" i="9"/>
  <c r="J1867" i="9"/>
  <c r="I1867" i="9"/>
  <c r="J1859" i="9"/>
  <c r="I1859" i="9"/>
  <c r="J1853" i="9"/>
  <c r="I1853" i="9"/>
  <c r="J1858" i="9"/>
  <c r="I1858" i="9"/>
  <c r="J1872" i="9"/>
  <c r="I1872" i="9"/>
  <c r="J1861" i="9"/>
  <c r="I1861" i="9"/>
  <c r="J1855" i="9"/>
  <c r="I1855" i="9"/>
  <c r="J1827" i="9"/>
  <c r="I1827" i="9"/>
  <c r="J1889" i="9"/>
  <c r="I1889" i="9"/>
  <c r="J1852" i="9"/>
  <c r="I1852" i="9"/>
  <c r="J1869" i="9"/>
  <c r="I1869" i="9"/>
  <c r="J1876" i="9"/>
  <c r="I1876" i="9"/>
  <c r="J1830" i="9"/>
  <c r="I1830" i="9"/>
  <c r="J1825" i="9"/>
  <c r="I1825" i="9"/>
  <c r="J1865" i="9"/>
  <c r="I1865" i="9"/>
  <c r="J1863" i="9"/>
  <c r="I1863" i="9"/>
  <c r="J1841" i="9"/>
  <c r="I1841" i="9"/>
  <c r="J1854" i="9"/>
  <c r="I1854" i="9"/>
  <c r="J1874" i="9"/>
  <c r="I1874" i="9"/>
  <c r="J1868" i="9"/>
  <c r="I1868" i="9"/>
  <c r="J1835" i="9"/>
  <c r="I1835" i="9"/>
  <c r="J1824" i="9"/>
  <c r="I1824" i="9"/>
  <c r="J1862" i="9"/>
  <c r="I1862" i="9"/>
  <c r="J1882" i="9"/>
  <c r="I1882" i="9"/>
  <c r="J1860" i="9"/>
  <c r="I1860" i="9"/>
  <c r="J1885" i="9"/>
  <c r="I1885" i="9"/>
  <c r="J1871" i="9"/>
  <c r="I1871" i="9"/>
  <c r="J1688" i="9"/>
  <c r="I1688" i="9"/>
  <c r="J1836" i="9"/>
  <c r="I1836" i="9"/>
  <c r="J1846" i="9"/>
  <c r="I1846" i="9"/>
  <c r="J1829" i="9"/>
  <c r="I1829" i="9"/>
  <c r="J1857" i="9"/>
  <c r="I1857" i="9"/>
  <c r="J1878" i="9"/>
  <c r="I1878" i="9"/>
  <c r="J1839" i="9"/>
  <c r="I1839" i="9"/>
  <c r="J1851" i="9"/>
  <c r="I1851" i="9"/>
  <c r="J1844" i="9"/>
  <c r="I1844" i="9"/>
  <c r="J1888" i="9"/>
  <c r="I1888" i="9"/>
  <c r="J1887" i="9"/>
  <c r="I1887" i="9"/>
  <c r="J1884" i="9"/>
  <c r="I1884" i="9"/>
  <c r="J1883" i="9"/>
  <c r="I1883" i="9"/>
  <c r="J1881" i="9"/>
  <c r="I1881" i="9"/>
  <c r="J1880" i="9"/>
  <c r="I1880" i="9"/>
  <c r="J1879" i="9"/>
  <c r="I1879" i="9"/>
  <c r="J1877" i="9"/>
  <c r="I1877" i="9"/>
  <c r="J1875" i="9"/>
  <c r="I1875" i="9"/>
  <c r="J1873" i="9"/>
  <c r="I1873" i="9"/>
  <c r="J1870" i="9"/>
  <c r="I1870" i="9"/>
  <c r="J1687" i="9"/>
  <c r="I1687" i="9"/>
  <c r="J1866" i="9"/>
  <c r="I1866" i="9"/>
  <c r="J1864" i="9"/>
  <c r="I1864" i="9"/>
  <c r="J1856" i="9"/>
  <c r="I1856" i="9"/>
  <c r="J1685" i="9"/>
  <c r="I1685" i="9"/>
  <c r="J1850" i="9"/>
  <c r="I1850" i="9"/>
  <c r="J1849" i="9"/>
  <c r="I1849" i="9"/>
  <c r="J1848" i="9"/>
  <c r="I1848" i="9"/>
  <c r="J1847" i="9"/>
  <c r="I1847" i="9"/>
  <c r="J1845" i="9"/>
  <c r="I1845" i="9"/>
  <c r="J1843" i="9"/>
  <c r="I1843" i="9"/>
  <c r="J1842" i="9"/>
  <c r="I1842" i="9"/>
  <c r="J1840" i="9"/>
  <c r="I1840" i="9"/>
  <c r="J1838" i="9"/>
  <c r="I1838" i="9"/>
  <c r="J1837" i="9"/>
  <c r="I1837" i="9"/>
  <c r="J1834" i="9"/>
  <c r="I1834" i="9"/>
  <c r="J1833" i="9"/>
  <c r="I1833" i="9"/>
  <c r="J1832" i="9"/>
  <c r="I1832" i="9"/>
  <c r="J1831" i="9"/>
  <c r="I1831" i="9"/>
  <c r="J1826" i="9"/>
  <c r="I1826" i="9"/>
  <c r="J1828" i="9"/>
  <c r="I1828" i="9"/>
  <c r="J23" i="9"/>
  <c r="I23" i="9"/>
  <c r="J2015" i="9"/>
  <c r="I2015" i="9"/>
  <c r="J2365" i="9"/>
  <c r="I2365" i="9"/>
  <c r="J423" i="9"/>
  <c r="I423" i="9"/>
  <c r="J538" i="9"/>
  <c r="I538" i="9"/>
  <c r="J2366" i="9"/>
  <c r="I2366" i="9"/>
  <c r="J2364" i="9"/>
  <c r="I2364" i="9"/>
  <c r="J39" i="9"/>
  <c r="I39" i="9"/>
  <c r="J324" i="9"/>
  <c r="I324" i="9"/>
  <c r="J1695" i="9"/>
  <c r="I1695" i="9"/>
  <c r="J2543" i="9"/>
  <c r="I2543" i="9"/>
  <c r="J278" i="9"/>
  <c r="I278" i="9"/>
  <c r="J2083" i="9"/>
  <c r="I2083" i="9"/>
  <c r="J2082" i="9"/>
  <c r="I2082" i="9"/>
  <c r="J2081" i="9"/>
  <c r="I2081" i="9"/>
  <c r="J2079" i="9"/>
  <c r="I2079" i="9"/>
  <c r="J367" i="9"/>
  <c r="I367" i="9"/>
  <c r="J702" i="9"/>
  <c r="I702" i="9"/>
  <c r="J722" i="9"/>
  <c r="I722" i="9"/>
  <c r="J602" i="9"/>
  <c r="I602" i="9"/>
  <c r="J1181" i="9"/>
  <c r="I1181" i="9"/>
  <c r="J299" i="9"/>
  <c r="I299" i="9"/>
  <c r="J2544" i="9"/>
  <c r="I2544" i="9"/>
  <c r="J593" i="9"/>
  <c r="I593" i="9"/>
  <c r="J400" i="9"/>
  <c r="I400" i="9"/>
  <c r="J827" i="9"/>
  <c r="I827" i="9"/>
  <c r="J521" i="9"/>
  <c r="I521" i="9"/>
  <c r="J53" i="9"/>
  <c r="I53" i="9"/>
  <c r="J375" i="9"/>
  <c r="I375" i="9"/>
  <c r="J1400" i="9"/>
  <c r="I1400" i="9"/>
  <c r="J2363" i="9"/>
  <c r="I2363" i="9"/>
  <c r="J1963" i="9"/>
  <c r="I1963" i="9"/>
  <c r="J2129" i="9"/>
  <c r="I2129" i="9"/>
  <c r="J2547" i="9"/>
  <c r="I2547" i="9"/>
  <c r="J407" i="9"/>
  <c r="I407" i="9"/>
  <c r="J1388" i="9"/>
  <c r="I1388" i="9"/>
  <c r="J1542" i="9"/>
  <c r="I1542" i="9"/>
  <c r="J80" i="9"/>
  <c r="I80" i="9"/>
  <c r="J26" i="9"/>
  <c r="I26" i="9"/>
  <c r="J205" i="9"/>
  <c r="I205" i="9"/>
  <c r="J755" i="9"/>
  <c r="I755" i="9"/>
  <c r="J38" i="9"/>
  <c r="I38" i="9"/>
  <c r="J207" i="9"/>
  <c r="I207" i="9"/>
  <c r="J1717" i="9"/>
  <c r="I1717" i="9"/>
  <c r="J47" i="9"/>
  <c r="I47" i="9"/>
  <c r="J15" i="9"/>
  <c r="I15" i="9"/>
  <c r="J2465" i="9"/>
  <c r="I2465" i="9"/>
  <c r="J68" i="9"/>
  <c r="I68" i="9"/>
  <c r="J589" i="9"/>
  <c r="I589" i="9"/>
  <c r="J81" i="9"/>
  <c r="I81" i="9"/>
  <c r="J95" i="9"/>
  <c r="I95" i="9"/>
  <c r="J470" i="9"/>
  <c r="I470" i="9"/>
  <c r="J1063" i="9"/>
  <c r="I1063" i="9"/>
  <c r="J36" i="9"/>
  <c r="I36" i="9"/>
  <c r="J586" i="9"/>
  <c r="I586" i="9"/>
  <c r="J298" i="9"/>
  <c r="I298" i="9"/>
  <c r="J556" i="9"/>
  <c r="I556" i="9"/>
  <c r="J708" i="9"/>
  <c r="I708" i="9"/>
  <c r="J254" i="9"/>
  <c r="I254" i="9"/>
  <c r="J1176" i="9"/>
  <c r="I1176" i="9"/>
  <c r="J704" i="9"/>
  <c r="I704" i="9"/>
  <c r="J56" i="9"/>
  <c r="I56" i="9"/>
  <c r="J599" i="9"/>
  <c r="I599" i="9"/>
  <c r="J435" i="9"/>
  <c r="I435" i="9"/>
  <c r="J492" i="9"/>
  <c r="I492" i="9"/>
  <c r="J701" i="9"/>
  <c r="I701" i="9"/>
  <c r="J1333" i="9"/>
  <c r="I1333" i="9"/>
  <c r="J1561" i="9"/>
  <c r="I1561" i="9"/>
  <c r="J1960" i="9"/>
  <c r="I1960" i="9"/>
  <c r="J2173" i="9"/>
  <c r="I2173" i="9"/>
  <c r="J2447" i="9"/>
  <c r="I2447" i="9"/>
  <c r="J2449" i="9"/>
  <c r="I2449" i="9"/>
  <c r="J43" i="9"/>
  <c r="I43" i="9"/>
  <c r="J2451" i="9"/>
  <c r="I2451" i="9"/>
  <c r="J8" i="9"/>
  <c r="I8" i="9"/>
  <c r="J1299" i="9"/>
  <c r="I1299" i="9"/>
  <c r="J1336" i="9"/>
  <c r="I1336" i="9"/>
  <c r="J1818" i="9"/>
  <c r="I1818" i="9"/>
  <c r="J1988" i="9"/>
  <c r="I1988" i="9"/>
  <c r="J439" i="9"/>
  <c r="I439" i="9"/>
  <c r="J527" i="9"/>
  <c r="I527" i="9"/>
  <c r="J524" i="9"/>
  <c r="I524" i="9"/>
  <c r="J730" i="9"/>
  <c r="I730" i="9"/>
  <c r="J275" i="9"/>
  <c r="I275" i="9"/>
  <c r="J1510" i="9"/>
  <c r="I1510" i="9"/>
  <c r="J1741" i="9"/>
  <c r="I1741" i="9"/>
  <c r="J14" i="9"/>
  <c r="I14" i="9"/>
  <c r="J2446" i="9"/>
  <c r="I2446" i="9"/>
  <c r="J461" i="9"/>
  <c r="I461" i="9"/>
  <c r="J680" i="9"/>
  <c r="I680" i="9"/>
  <c r="J2252" i="9"/>
  <c r="I2252" i="9"/>
  <c r="J319" i="9"/>
  <c r="I319" i="9"/>
  <c r="J377" i="9"/>
  <c r="I377" i="9"/>
  <c r="J369" i="9"/>
  <c r="I369" i="9"/>
  <c r="J655" i="9"/>
  <c r="I655" i="9"/>
  <c r="J1530" i="9"/>
  <c r="I1530" i="9"/>
  <c r="J389" i="9"/>
  <c r="I389" i="9"/>
  <c r="J370" i="9"/>
  <c r="I370" i="9"/>
  <c r="J372" i="9"/>
  <c r="I372" i="9"/>
  <c r="J300" i="9"/>
  <c r="I300" i="9"/>
  <c r="J509" i="9"/>
  <c r="I509" i="9"/>
  <c r="J85" i="9"/>
  <c r="I85" i="9"/>
  <c r="J1331" i="9"/>
  <c r="I1331" i="9"/>
  <c r="J1337" i="9"/>
  <c r="I1337" i="9"/>
  <c r="J1332" i="9"/>
  <c r="I1332" i="9"/>
  <c r="J2507" i="9"/>
  <c r="I2507" i="9"/>
  <c r="J1334" i="9"/>
  <c r="I1334" i="9"/>
  <c r="J424" i="9"/>
  <c r="I424" i="9"/>
  <c r="J425" i="9"/>
  <c r="I425" i="9"/>
  <c r="J2254" i="9"/>
  <c r="I2254" i="9"/>
  <c r="J622" i="9"/>
  <c r="I622" i="9"/>
  <c r="J977" i="9"/>
  <c r="I977" i="9"/>
  <c r="J1532" i="9"/>
  <c r="I1532" i="9"/>
  <c r="J1540" i="9"/>
  <c r="I1540" i="9"/>
  <c r="J2128" i="9"/>
  <c r="I2128" i="9"/>
  <c r="J2078" i="9"/>
  <c r="I2078" i="9"/>
  <c r="J534" i="9"/>
  <c r="I534" i="9"/>
  <c r="J1592" i="9"/>
  <c r="I1592" i="9"/>
  <c r="J537" i="9"/>
  <c r="I537" i="9"/>
  <c r="J2454" i="9"/>
  <c r="I2454" i="9"/>
  <c r="J437" i="9"/>
  <c r="I437" i="9"/>
  <c r="J2352" i="9"/>
  <c r="I2352" i="9"/>
  <c r="J525" i="9"/>
  <c r="I525" i="9"/>
  <c r="J1593" i="9"/>
  <c r="I1593" i="9"/>
  <c r="J119" i="9"/>
  <c r="I119" i="9"/>
  <c r="J1180" i="9"/>
  <c r="I1180" i="9"/>
  <c r="J500" i="9"/>
  <c r="I500" i="9"/>
  <c r="J499" i="9"/>
  <c r="I499" i="9"/>
  <c r="J397" i="9"/>
  <c r="I397" i="9"/>
  <c r="J1335" i="9"/>
  <c r="I1335" i="9"/>
  <c r="J83" i="9"/>
  <c r="I83" i="9"/>
  <c r="J88" i="9"/>
  <c r="I88" i="9"/>
  <c r="J2557" i="9"/>
  <c r="I2557" i="9"/>
  <c r="J477" i="9"/>
  <c r="I477" i="9"/>
  <c r="J1032" i="9"/>
  <c r="I1032" i="9"/>
  <c r="J1294" i="9"/>
  <c r="I1294" i="9"/>
  <c r="J1067" i="9"/>
  <c r="I1067" i="9"/>
  <c r="J338" i="9"/>
  <c r="I338" i="9"/>
  <c r="J1030" i="9"/>
  <c r="I1030" i="9"/>
  <c r="J2505" i="9"/>
  <c r="I2505" i="9"/>
  <c r="J503" i="9"/>
  <c r="I503" i="9"/>
  <c r="J323" i="9"/>
  <c r="I323" i="9"/>
  <c r="J824" i="9"/>
  <c r="I824" i="9"/>
  <c r="J555" i="9"/>
  <c r="I555" i="9"/>
  <c r="J820" i="9"/>
  <c r="I820" i="9"/>
  <c r="J1591" i="9"/>
  <c r="I1591" i="9"/>
  <c r="J600" i="9"/>
  <c r="I600" i="9"/>
  <c r="J990" i="9"/>
  <c r="I990" i="9"/>
  <c r="J1534" i="9"/>
  <c r="I1534" i="9"/>
  <c r="J1959" i="9"/>
  <c r="I1959" i="9"/>
  <c r="J1192" i="9"/>
  <c r="I1192" i="9"/>
  <c r="J1128" i="9"/>
  <c r="I1128" i="9"/>
  <c r="J1279" i="9"/>
  <c r="I1279" i="9"/>
  <c r="J1029" i="9"/>
  <c r="I1029" i="9"/>
  <c r="J1049" i="9"/>
  <c r="I1049" i="9"/>
  <c r="J993" i="9"/>
  <c r="I993" i="9"/>
  <c r="J1178" i="9"/>
  <c r="I1178" i="9"/>
  <c r="J1663" i="9"/>
  <c r="I1663" i="9"/>
  <c r="J1356" i="9"/>
  <c r="I1356" i="9"/>
  <c r="J551" i="9"/>
  <c r="I551" i="9"/>
  <c r="J1531" i="9"/>
  <c r="I1531" i="9"/>
  <c r="J1057" i="9"/>
  <c r="I1057" i="9"/>
  <c r="J406" i="9"/>
  <c r="I406" i="9"/>
  <c r="J1385" i="9"/>
  <c r="I1385" i="9"/>
  <c r="J1275" i="9"/>
  <c r="I1275" i="9"/>
  <c r="J1722" i="9"/>
  <c r="I1722" i="9"/>
  <c r="J2014" i="9"/>
  <c r="I2014" i="9"/>
  <c r="J1175" i="9"/>
  <c r="I1175" i="9"/>
  <c r="J1196" i="9"/>
  <c r="I1196" i="9"/>
  <c r="J1193" i="9"/>
  <c r="I1193" i="9"/>
  <c r="J1512" i="9"/>
  <c r="I1512" i="9"/>
  <c r="J1278" i="9"/>
  <c r="I1278" i="9"/>
  <c r="J487" i="9"/>
  <c r="I487" i="9"/>
  <c r="J79" i="9"/>
  <c r="I79" i="9"/>
  <c r="J4" i="9"/>
  <c r="I4" i="9"/>
  <c r="J73" i="9"/>
  <c r="I73" i="9"/>
  <c r="J101" i="9"/>
  <c r="I101" i="9"/>
  <c r="J100" i="9"/>
  <c r="I100" i="9"/>
  <c r="J472" i="9"/>
  <c r="I472" i="9"/>
  <c r="J1543" i="9"/>
  <c r="I1543" i="9"/>
  <c r="J310" i="9"/>
  <c r="I310" i="9"/>
  <c r="J1812" i="9"/>
  <c r="I1812" i="9"/>
  <c r="J1541" i="9"/>
  <c r="I1541" i="9"/>
  <c r="J1461" i="9"/>
  <c r="I1461" i="9"/>
  <c r="J35" i="9"/>
  <c r="I35" i="9"/>
  <c r="J829" i="9"/>
  <c r="I829" i="9"/>
  <c r="J1813" i="9"/>
  <c r="I1813" i="9"/>
  <c r="J1183" i="9"/>
  <c r="I1183" i="9"/>
  <c r="J42" i="9"/>
  <c r="I42" i="9"/>
  <c r="J1187" i="9"/>
  <c r="I1187" i="9"/>
  <c r="J27" i="9"/>
  <c r="I27" i="9"/>
  <c r="J526" i="9"/>
  <c r="I526" i="9"/>
  <c r="J522" i="9"/>
  <c r="I522" i="9"/>
  <c r="J390" i="9"/>
  <c r="I390" i="9"/>
  <c r="J10" i="9"/>
  <c r="I10" i="9"/>
  <c r="J2473" i="9"/>
  <c r="I2473" i="9"/>
  <c r="J752" i="9"/>
  <c r="I752" i="9"/>
  <c r="J2428" i="9"/>
  <c r="I2428" i="9"/>
  <c r="J2126" i="9"/>
  <c r="I2126" i="9"/>
  <c r="J46" i="9"/>
  <c r="I46" i="9"/>
  <c r="J2130" i="9"/>
  <c r="I2130" i="9"/>
  <c r="J2127" i="9"/>
  <c r="I2127" i="9"/>
  <c r="J636" i="9"/>
  <c r="I636" i="9"/>
  <c r="J260" i="9"/>
  <c r="I260" i="9"/>
  <c r="J5" i="9"/>
  <c r="I5" i="9"/>
  <c r="J2429" i="9"/>
  <c r="I2429" i="9"/>
  <c r="J2546" i="9"/>
  <c r="I2546" i="9"/>
  <c r="J1709" i="9"/>
  <c r="I1709" i="9"/>
  <c r="J2162" i="9"/>
  <c r="I2162" i="9"/>
  <c r="J2475" i="9"/>
  <c r="I2475" i="9"/>
  <c r="J126" i="9"/>
  <c r="I126" i="9"/>
  <c r="J402" i="9"/>
  <c r="I402" i="9"/>
  <c r="J318" i="9"/>
  <c r="I318" i="9"/>
  <c r="J2421" i="9"/>
  <c r="I2421" i="9"/>
  <c r="J512" i="9"/>
  <c r="I512" i="9"/>
  <c r="J280" i="9"/>
  <c r="I280" i="9"/>
  <c r="J823" i="9"/>
  <c r="I823" i="9"/>
  <c r="J747" i="9"/>
  <c r="I747" i="9"/>
  <c r="J320" i="9"/>
  <c r="I320" i="9"/>
  <c r="J2291" i="9"/>
  <c r="I2291" i="9"/>
  <c r="J1507" i="9"/>
  <c r="I1507" i="9"/>
  <c r="J99" i="9"/>
  <c r="I99" i="9"/>
  <c r="J2405" i="9"/>
  <c r="I2405" i="9"/>
  <c r="J1811" i="9"/>
  <c r="I1811" i="9"/>
  <c r="J311" i="9"/>
  <c r="I311" i="9"/>
  <c r="J1696" i="9"/>
  <c r="I1696" i="9"/>
  <c r="J523" i="9"/>
  <c r="I523" i="9"/>
  <c r="J2122" i="9"/>
  <c r="I2122" i="9"/>
  <c r="J96" i="9"/>
  <c r="I96" i="9"/>
  <c r="J335" i="9"/>
  <c r="I335" i="9"/>
  <c r="J935" i="9"/>
  <c r="I935" i="9"/>
  <c r="J1386" i="9"/>
  <c r="I1386" i="9"/>
  <c r="J1559" i="9"/>
  <c r="I1559" i="9"/>
  <c r="J617" i="9"/>
  <c r="I617" i="9"/>
  <c r="J601" i="9"/>
  <c r="I601" i="9"/>
  <c r="J1896" i="9"/>
  <c r="I1896" i="9"/>
  <c r="J705" i="9"/>
  <c r="I705" i="9"/>
  <c r="J1535" i="9"/>
  <c r="I1535" i="9"/>
  <c r="J888" i="9"/>
  <c r="I888" i="9"/>
  <c r="J535" i="9"/>
  <c r="I535" i="9"/>
  <c r="J515" i="9"/>
  <c r="I515" i="9"/>
  <c r="J52" i="9"/>
  <c r="I52" i="9"/>
  <c r="J517" i="9"/>
  <c r="I517" i="9"/>
  <c r="J532" i="9"/>
  <c r="I532" i="9"/>
  <c r="J591" i="9"/>
  <c r="I591" i="9"/>
  <c r="J1958" i="9"/>
  <c r="I1958" i="9"/>
  <c r="J1694" i="9"/>
  <c r="I1694" i="9"/>
  <c r="J1643" i="9"/>
  <c r="I1643" i="9"/>
  <c r="J255" i="9"/>
  <c r="I255" i="9"/>
  <c r="J1957" i="9"/>
  <c r="I1957" i="9"/>
  <c r="J1194" i="9"/>
  <c r="I1194" i="9"/>
  <c r="J650" i="9"/>
  <c r="I650" i="9"/>
  <c r="J1189" i="9"/>
  <c r="I1189" i="9"/>
  <c r="J313" i="9"/>
  <c r="I313" i="9"/>
  <c r="J188" i="9"/>
  <c r="I188" i="9"/>
  <c r="J2528" i="9"/>
  <c r="I2528" i="9"/>
  <c r="J1328" i="9"/>
  <c r="I1328" i="9"/>
  <c r="J795" i="9"/>
  <c r="I795" i="9"/>
  <c r="J624" i="9"/>
  <c r="I624" i="9"/>
  <c r="J1506" i="9"/>
  <c r="I1506" i="9"/>
  <c r="J536" i="9"/>
  <c r="I536" i="9"/>
  <c r="J78" i="9"/>
  <c r="I78" i="9"/>
  <c r="J488" i="9"/>
  <c r="I488" i="9"/>
  <c r="J1893" i="9"/>
  <c r="I1893" i="9"/>
  <c r="J37" i="9"/>
  <c r="I37" i="9"/>
  <c r="J1513" i="9"/>
  <c r="I1513" i="9"/>
  <c r="J167" i="9"/>
  <c r="I167" i="9"/>
  <c r="J667" i="9"/>
  <c r="I667" i="9"/>
  <c r="J238" i="9"/>
  <c r="I238" i="9"/>
  <c r="J1994" i="9"/>
  <c r="I1994" i="9"/>
  <c r="J358" i="9"/>
  <c r="I358" i="9"/>
  <c r="J1025" i="9"/>
  <c r="I1025" i="9"/>
  <c r="J171" i="9"/>
  <c r="I171" i="9"/>
  <c r="J175" i="9"/>
  <c r="I175" i="9"/>
  <c r="J1354" i="9"/>
  <c r="I1354" i="9"/>
  <c r="J94" i="9"/>
  <c r="I94" i="9"/>
  <c r="J87" i="9"/>
  <c r="I87" i="9"/>
  <c r="J86" i="9"/>
  <c r="I86" i="9"/>
  <c r="J1362" i="9"/>
  <c r="I1362" i="9"/>
  <c r="J1955" i="9"/>
  <c r="I1955" i="9"/>
  <c r="J19" i="9"/>
  <c r="I19" i="9"/>
  <c r="J22" i="9"/>
  <c r="I22" i="9"/>
  <c r="J107" i="9"/>
  <c r="I107" i="9"/>
  <c r="J2345" i="9"/>
  <c r="I2345" i="9"/>
  <c r="J1399" i="9"/>
  <c r="I1399" i="9"/>
  <c r="J170" i="9"/>
  <c r="I170" i="9"/>
  <c r="J1026" i="9"/>
  <c r="I1026" i="9"/>
  <c r="J200" i="9"/>
  <c r="I200" i="9"/>
  <c r="J2501" i="9"/>
  <c r="I2501" i="9"/>
  <c r="J775" i="9"/>
  <c r="I775" i="9"/>
  <c r="J788" i="9"/>
  <c r="I788" i="9"/>
  <c r="J415" i="9"/>
  <c r="I415" i="9"/>
  <c r="J1460" i="9"/>
  <c r="I1460" i="9"/>
  <c r="J1693" i="9"/>
  <c r="I1693" i="9"/>
  <c r="J106" i="9"/>
  <c r="I106" i="9"/>
  <c r="J2393" i="9"/>
  <c r="I2393" i="9"/>
  <c r="J267" i="9"/>
  <c r="I267" i="9"/>
  <c r="J223" i="9"/>
  <c r="I223" i="9"/>
  <c r="J821" i="9"/>
  <c r="I821" i="9"/>
  <c r="J1463" i="9"/>
  <c r="I1463" i="9"/>
  <c r="J1303" i="9"/>
  <c r="I1303" i="9"/>
  <c r="J1390" i="9"/>
  <c r="I1390" i="9"/>
  <c r="J252" i="9"/>
  <c r="I252" i="9"/>
  <c r="J1757" i="9"/>
  <c r="I1757" i="9"/>
  <c r="J1367" i="9"/>
  <c r="I1367" i="9"/>
  <c r="J376" i="9"/>
  <c r="I376" i="9"/>
  <c r="J1197" i="9"/>
  <c r="I1197" i="9"/>
  <c r="J826" i="9"/>
  <c r="I826" i="9"/>
  <c r="J2389" i="9"/>
  <c r="I2389" i="9"/>
  <c r="J2384" i="9"/>
  <c r="I2384" i="9"/>
  <c r="J965" i="9"/>
  <c r="I965" i="9"/>
  <c r="J1978" i="9"/>
  <c r="I1978" i="9"/>
  <c r="J638" i="9"/>
  <c r="I638" i="9"/>
  <c r="J764" i="9"/>
  <c r="I764" i="9"/>
  <c r="J1514" i="9"/>
  <c r="I1514" i="9"/>
  <c r="J1718" i="9"/>
  <c r="I1718" i="9"/>
  <c r="J2144" i="9"/>
  <c r="I2144" i="9"/>
  <c r="J610" i="9"/>
  <c r="I610" i="9"/>
  <c r="J1098" i="9"/>
  <c r="I1098" i="9"/>
  <c r="J1326" i="9"/>
  <c r="I1326" i="9"/>
  <c r="J502" i="9"/>
  <c r="I502" i="9"/>
  <c r="J383" i="9"/>
  <c r="I383" i="9"/>
  <c r="J40" i="9"/>
  <c r="I40" i="9"/>
  <c r="J1297" i="9"/>
  <c r="I1297" i="9"/>
  <c r="J504" i="9"/>
  <c r="I504" i="9"/>
  <c r="J2390" i="9"/>
  <c r="I2390" i="9"/>
  <c r="J734" i="9"/>
  <c r="I734" i="9"/>
  <c r="J1661" i="9"/>
  <c r="I1661" i="9"/>
  <c r="J13" i="9"/>
  <c r="I13" i="9"/>
  <c r="J6" i="9"/>
  <c r="I6" i="9"/>
  <c r="J143" i="9"/>
  <c r="I143" i="9"/>
  <c r="J773" i="9"/>
  <c r="I773" i="9"/>
  <c r="J1277" i="9"/>
  <c r="I1277" i="9"/>
  <c r="J1129" i="9"/>
  <c r="I1129" i="9"/>
  <c r="J2427" i="9"/>
  <c r="I2427" i="9"/>
  <c r="J2572" i="9"/>
  <c r="I2572" i="9"/>
  <c r="J1805" i="9"/>
  <c r="I1805" i="9"/>
  <c r="J1546" i="9"/>
  <c r="I1546" i="9"/>
  <c r="J430" i="9"/>
  <c r="I430" i="9"/>
  <c r="J256" i="9"/>
  <c r="I256" i="9"/>
  <c r="J548" i="9"/>
  <c r="I548" i="9"/>
  <c r="J2392" i="9"/>
  <c r="I2392" i="9"/>
  <c r="J2120" i="9"/>
  <c r="I2120" i="9"/>
  <c r="J1662" i="9"/>
  <c r="I1662" i="9"/>
  <c r="J1184" i="9"/>
  <c r="I1184" i="9"/>
  <c r="J2121" i="9"/>
  <c r="I2121" i="9"/>
  <c r="J887" i="9"/>
  <c r="I887" i="9"/>
  <c r="J679" i="9"/>
  <c r="I679" i="9"/>
  <c r="J295" i="9"/>
  <c r="I295" i="9"/>
  <c r="J520" i="9"/>
  <c r="I520" i="9"/>
  <c r="J2387" i="9"/>
  <c r="I2387" i="9"/>
  <c r="J2503" i="9"/>
  <c r="I2503" i="9"/>
  <c r="J1551" i="9"/>
  <c r="I1551" i="9"/>
  <c r="J1185" i="9"/>
  <c r="I1185" i="9"/>
  <c r="J2347" i="9"/>
  <c r="I2347" i="9"/>
  <c r="J886" i="9"/>
  <c r="I886" i="9"/>
  <c r="J991" i="9"/>
  <c r="I991" i="9"/>
  <c r="J2388" i="9"/>
  <c r="I2388" i="9"/>
  <c r="J2522" i="9"/>
  <c r="I2522" i="9"/>
  <c r="J161" i="9"/>
  <c r="I161" i="9"/>
  <c r="J197" i="9"/>
  <c r="I197" i="9"/>
  <c r="J1274" i="9"/>
  <c r="I1274" i="9"/>
  <c r="J784" i="9"/>
  <c r="I784" i="9"/>
  <c r="J2385" i="9"/>
  <c r="I2385" i="9"/>
  <c r="J1909" i="9"/>
  <c r="I1909" i="9"/>
  <c r="J930" i="9"/>
  <c r="I930" i="9"/>
  <c r="J399" i="9"/>
  <c r="I399" i="9"/>
  <c r="J268" i="9"/>
  <c r="I268" i="9"/>
  <c r="J604" i="9"/>
  <c r="I604" i="9"/>
  <c r="J1956" i="9"/>
  <c r="I1956" i="9"/>
  <c r="J2524" i="9"/>
  <c r="I2524" i="9"/>
  <c r="J30" i="9"/>
  <c r="I30" i="9"/>
  <c r="J1028" i="9"/>
  <c r="I1028" i="9"/>
  <c r="J1389" i="9"/>
  <c r="I1389" i="9"/>
  <c r="J261" i="9"/>
  <c r="I261" i="9"/>
  <c r="J1182" i="9"/>
  <c r="I1182" i="9"/>
  <c r="J1459" i="9"/>
  <c r="I1459" i="9"/>
  <c r="J2555" i="9"/>
  <c r="I2555" i="9"/>
  <c r="J2504" i="9"/>
  <c r="I2504" i="9"/>
  <c r="J765" i="9"/>
  <c r="I765" i="9"/>
  <c r="J97" i="9"/>
  <c r="I97" i="9"/>
  <c r="J98" i="9"/>
  <c r="I98" i="9"/>
  <c r="J82" i="9"/>
  <c r="I82" i="9"/>
  <c r="J1469" i="9"/>
  <c r="I1469" i="9"/>
  <c r="J1516" i="9"/>
  <c r="I1516" i="9"/>
  <c r="J933" i="9"/>
  <c r="I933" i="9"/>
  <c r="J1022" i="9"/>
  <c r="I1022" i="9"/>
  <c r="J988" i="9"/>
  <c r="I988" i="9"/>
  <c r="J779" i="9"/>
  <c r="I779" i="9"/>
  <c r="J1276" i="9"/>
  <c r="I1276" i="9"/>
  <c r="J1468" i="9"/>
  <c r="I1468" i="9"/>
  <c r="J554" i="9"/>
  <c r="I554" i="9"/>
  <c r="J29" i="9"/>
  <c r="I29" i="9"/>
  <c r="J2116" i="9"/>
  <c r="I2116" i="9"/>
  <c r="J584" i="9"/>
  <c r="I584" i="9"/>
  <c r="J890" i="9"/>
  <c r="I890" i="9"/>
  <c r="J1555" i="9"/>
  <c r="I1555" i="9"/>
  <c r="J929" i="9"/>
  <c r="I929" i="9"/>
  <c r="J276" i="9"/>
  <c r="I276" i="9"/>
  <c r="J1549" i="9"/>
  <c r="I1549" i="9"/>
  <c r="J28" i="9"/>
  <c r="I28" i="9"/>
  <c r="J1756" i="9"/>
  <c r="I1756" i="9"/>
  <c r="J816" i="9"/>
  <c r="I816" i="9"/>
  <c r="J2506" i="9"/>
  <c r="I2506" i="9"/>
  <c r="J927" i="9"/>
  <c r="I927" i="9"/>
  <c r="J1325" i="9"/>
  <c r="I1325" i="9"/>
  <c r="J926" i="9"/>
  <c r="I926" i="9"/>
  <c r="J1504" i="9"/>
  <c r="I1504" i="9"/>
  <c r="J881" i="9"/>
  <c r="I881" i="9"/>
  <c r="J921" i="9"/>
  <c r="I921" i="9"/>
  <c r="J884" i="9"/>
  <c r="I884" i="9"/>
  <c r="J1323" i="9"/>
  <c r="I1323" i="9"/>
  <c r="J883" i="9"/>
  <c r="I883" i="9"/>
  <c r="J2043" i="9"/>
  <c r="I2043" i="9"/>
  <c r="J923" i="9"/>
  <c r="I923" i="9"/>
  <c r="J882" i="9"/>
  <c r="I882" i="9"/>
  <c r="J924" i="9"/>
  <c r="I924" i="9"/>
  <c r="J922" i="9"/>
  <c r="I922" i="9"/>
  <c r="J931" i="9"/>
  <c r="I931" i="9"/>
  <c r="J1179" i="9"/>
  <c r="I1179" i="9"/>
  <c r="J1024" i="9"/>
  <c r="I1024" i="9"/>
  <c r="J253" i="9"/>
  <c r="I253" i="9"/>
  <c r="J293" i="9"/>
  <c r="I293" i="9"/>
  <c r="J2386" i="9"/>
  <c r="I2386" i="9"/>
  <c r="J603" i="9"/>
  <c r="I603" i="9"/>
  <c r="J1980" i="9"/>
  <c r="I1980" i="9"/>
  <c r="J1397" i="9"/>
  <c r="I1397" i="9"/>
  <c r="J25" i="9"/>
  <c r="I25" i="9"/>
  <c r="J371" i="9"/>
  <c r="I371" i="9"/>
  <c r="J928" i="9"/>
  <c r="I928" i="9"/>
  <c r="J1020" i="9"/>
  <c r="I1020" i="9"/>
  <c r="J1759" i="9"/>
  <c r="I1759" i="9"/>
  <c r="J1462" i="9"/>
  <c r="I1462" i="9"/>
  <c r="J1993" i="9"/>
  <c r="I1993" i="9"/>
  <c r="J44" i="9"/>
  <c r="I44" i="9"/>
  <c r="J1670" i="9"/>
  <c r="I1670" i="9"/>
  <c r="J2383" i="9"/>
  <c r="I2383" i="9"/>
  <c r="J880" i="9"/>
  <c r="I880" i="9"/>
  <c r="J1755" i="9"/>
  <c r="I1755" i="9"/>
  <c r="J2542" i="9"/>
  <c r="I2542" i="9"/>
  <c r="J2229" i="9"/>
  <c r="I2229" i="9"/>
  <c r="J546" i="9"/>
  <c r="I546" i="9"/>
  <c r="J1727" i="9"/>
  <c r="I1727" i="9"/>
  <c r="J1742" i="9"/>
  <c r="I1742" i="9"/>
  <c r="J651" i="9"/>
  <c r="I651" i="9"/>
  <c r="J774" i="9"/>
  <c r="I774" i="9"/>
  <c r="J2380" i="9"/>
  <c r="I2380" i="9"/>
  <c r="J607" i="9"/>
  <c r="I607" i="9"/>
  <c r="J294" i="9"/>
  <c r="I294" i="9"/>
  <c r="J67" i="9"/>
  <c r="I67" i="9"/>
  <c r="J2211" i="9"/>
  <c r="I2211" i="9"/>
  <c r="J401" i="9"/>
  <c r="I401" i="9"/>
  <c r="J639" i="9"/>
  <c r="I639" i="9"/>
  <c r="J70" i="9"/>
  <c r="I70" i="9"/>
  <c r="J918" i="9"/>
  <c r="I918" i="9"/>
  <c r="J1990" i="9"/>
  <c r="I1990" i="9"/>
  <c r="J2378" i="9"/>
  <c r="I2378" i="9"/>
  <c r="J2199" i="9"/>
  <c r="I2199" i="9"/>
  <c r="J626" i="9"/>
  <c r="I626" i="9"/>
  <c r="J1991" i="9"/>
  <c r="I1991" i="9"/>
  <c r="J893" i="9"/>
  <c r="I893" i="9"/>
  <c r="J1125" i="9"/>
  <c r="I1125" i="9"/>
  <c r="J925" i="9"/>
  <c r="I925" i="9"/>
  <c r="J2339" i="9"/>
  <c r="I2339" i="9"/>
  <c r="J1560" i="9"/>
  <c r="I1560" i="9"/>
  <c r="J2381" i="9"/>
  <c r="I2381" i="9"/>
  <c r="J1620" i="9"/>
  <c r="I1620" i="9"/>
  <c r="J633" i="9"/>
  <c r="I633" i="9"/>
  <c r="J51" i="9"/>
  <c r="I51" i="9"/>
  <c r="J549" i="9"/>
  <c r="I549" i="9"/>
  <c r="J429" i="9"/>
  <c r="I429" i="9"/>
  <c r="J1537" i="9"/>
  <c r="I1537" i="9"/>
  <c r="J917" i="9"/>
  <c r="I917" i="9"/>
  <c r="J656" i="9"/>
  <c r="I656" i="9"/>
  <c r="J2464" i="9"/>
  <c r="I2464" i="9"/>
  <c r="J1996" i="9"/>
  <c r="I1996" i="9"/>
  <c r="J1784" i="9"/>
  <c r="I1784" i="9"/>
  <c r="J731" i="9"/>
  <c r="I731" i="9"/>
  <c r="J879" i="9"/>
  <c r="I879" i="9"/>
  <c r="J878" i="9"/>
  <c r="I878" i="9"/>
  <c r="J876" i="9"/>
  <c r="I876" i="9"/>
  <c r="J916" i="9"/>
  <c r="I916" i="9"/>
  <c r="J877" i="9"/>
  <c r="I877" i="9"/>
  <c r="J875" i="9"/>
  <c r="I875" i="9"/>
  <c r="J1499" i="9"/>
  <c r="I1499" i="9"/>
  <c r="J2198" i="9"/>
  <c r="I2198" i="9"/>
  <c r="J373" i="9"/>
  <c r="I373" i="9"/>
  <c r="J50" i="9"/>
  <c r="I50" i="9"/>
  <c r="J735" i="9"/>
  <c r="I735" i="9"/>
  <c r="J183" i="9"/>
  <c r="I183" i="9"/>
  <c r="J640" i="9"/>
  <c r="I640" i="9"/>
  <c r="J229" i="9"/>
  <c r="I229" i="9"/>
  <c r="J1497" i="9"/>
  <c r="I1497" i="9"/>
  <c r="J618" i="9"/>
  <c r="I618" i="9"/>
  <c r="J2375" i="9"/>
  <c r="I2375" i="9"/>
  <c r="J619" i="9"/>
  <c r="I619" i="9"/>
  <c r="J2545" i="9"/>
  <c r="I2545" i="9"/>
  <c r="J1586" i="9"/>
  <c r="I1586" i="9"/>
  <c r="J1740" i="9"/>
  <c r="I1740" i="9"/>
  <c r="J1953" i="9"/>
  <c r="I1953" i="9"/>
  <c r="J665" i="9"/>
  <c r="I665" i="9"/>
  <c r="J2460" i="9"/>
  <c r="I2460" i="9"/>
  <c r="J1502" i="9"/>
  <c r="I1502" i="9"/>
  <c r="J1457" i="9"/>
  <c r="I1457" i="9"/>
  <c r="J2350" i="9"/>
  <c r="I2350" i="9"/>
  <c r="J404" i="9"/>
  <c r="I404" i="9"/>
  <c r="J150" i="9"/>
  <c r="I150" i="9"/>
  <c r="J1776" i="9"/>
  <c r="I1776" i="9"/>
  <c r="J528" i="9"/>
  <c r="I528" i="9"/>
  <c r="J1621" i="9"/>
  <c r="I1621" i="9"/>
  <c r="J1907" i="9"/>
  <c r="I1907" i="9"/>
  <c r="J1585" i="9"/>
  <c r="I1585" i="9"/>
  <c r="J510" i="9"/>
  <c r="I510" i="9"/>
  <c r="J71" i="9"/>
  <c r="I71" i="9"/>
  <c r="J732" i="9"/>
  <c r="I732" i="9"/>
  <c r="J873" i="9"/>
  <c r="I873" i="9"/>
  <c r="J772" i="9"/>
  <c r="I772" i="9"/>
  <c r="J2374" i="9"/>
  <c r="I2374" i="9"/>
  <c r="J700" i="9"/>
  <c r="I700" i="9"/>
  <c r="J453" i="9"/>
  <c r="I453" i="9"/>
  <c r="J2532" i="9"/>
  <c r="I2532" i="9"/>
  <c r="J455" i="9"/>
  <c r="I455" i="9"/>
  <c r="J198" i="9"/>
  <c r="I198" i="9"/>
  <c r="J1320" i="9"/>
  <c r="I1320" i="9"/>
  <c r="J355" i="9"/>
  <c r="I355" i="9"/>
  <c r="J920" i="9"/>
  <c r="I920" i="9"/>
  <c r="J914" i="9"/>
  <c r="I914" i="9"/>
  <c r="J508" i="9"/>
  <c r="I508" i="9"/>
  <c r="J2491" i="9"/>
  <c r="I2491" i="9"/>
  <c r="J729" i="9"/>
  <c r="I729" i="9"/>
  <c r="J2379" i="9"/>
  <c r="I2379" i="9"/>
  <c r="J123" i="9"/>
  <c r="I123" i="9"/>
  <c r="J134" i="9"/>
  <c r="I134" i="9"/>
  <c r="J494" i="9"/>
  <c r="I494" i="9"/>
  <c r="J2337" i="9"/>
  <c r="I2337" i="9"/>
  <c r="J2376" i="9"/>
  <c r="I2376" i="9"/>
  <c r="J422" i="9"/>
  <c r="I422" i="9"/>
  <c r="J634" i="9"/>
  <c r="I634" i="9"/>
  <c r="J326" i="9"/>
  <c r="I326" i="9"/>
  <c r="J1191" i="9"/>
  <c r="I1191" i="9"/>
  <c r="J148" i="9"/>
  <c r="I148" i="9"/>
  <c r="J2230" i="9"/>
  <c r="I2230" i="9"/>
  <c r="J2373" i="9"/>
  <c r="I2373" i="9"/>
  <c r="J1471" i="9"/>
  <c r="I1471" i="9"/>
  <c r="J1017" i="9"/>
  <c r="I1017" i="9"/>
  <c r="J1989" i="9"/>
  <c r="I1989" i="9"/>
  <c r="J2391" i="9"/>
  <c r="I2391" i="9"/>
  <c r="J54" i="9"/>
  <c r="I54" i="9"/>
  <c r="J598" i="9"/>
  <c r="I598" i="9"/>
  <c r="J812" i="9"/>
  <c r="I812" i="9"/>
  <c r="J625" i="9"/>
  <c r="I625" i="9"/>
  <c r="J637" i="9"/>
  <c r="I637" i="9"/>
  <c r="J1472" i="9"/>
  <c r="I1472" i="9"/>
  <c r="J2533" i="9"/>
  <c r="I2533" i="9"/>
  <c r="J1764" i="9"/>
  <c r="I1764" i="9"/>
  <c r="J1950" i="9"/>
  <c r="I1950" i="9"/>
  <c r="J553" i="9"/>
  <c r="I553" i="9"/>
  <c r="J2255" i="9"/>
  <c r="I2255" i="9"/>
  <c r="J2556" i="9"/>
  <c r="I2556" i="9"/>
  <c r="J185" i="9"/>
  <c r="I185" i="9"/>
  <c r="J18" i="9"/>
  <c r="I18" i="9"/>
  <c r="J1039" i="9"/>
  <c r="I1039" i="9"/>
  <c r="J1779" i="9"/>
  <c r="I1779" i="9"/>
  <c r="J121" i="9"/>
  <c r="I121" i="9"/>
  <c r="J2448" i="9"/>
  <c r="I2448" i="9"/>
  <c r="J1118" i="9"/>
  <c r="I1118" i="9"/>
  <c r="J612" i="9"/>
  <c r="I612" i="9"/>
  <c r="J2377" i="9"/>
  <c r="I2377" i="9"/>
  <c r="J1619" i="9"/>
  <c r="I1619" i="9"/>
  <c r="J283" i="9"/>
  <c r="I283" i="9"/>
  <c r="J611" i="9"/>
  <c r="I611" i="9"/>
  <c r="J953" i="9"/>
  <c r="I953" i="9"/>
  <c r="J222" i="9"/>
  <c r="I222" i="9"/>
  <c r="J1375" i="9"/>
  <c r="I1375" i="9"/>
  <c r="J909" i="9"/>
  <c r="I909" i="9"/>
  <c r="J20" i="9"/>
  <c r="I20" i="9"/>
  <c r="J550" i="9"/>
  <c r="I550" i="9"/>
  <c r="J1538" i="9"/>
  <c r="I1538" i="9"/>
  <c r="J828" i="9"/>
  <c r="I828" i="9"/>
  <c r="J479" i="9"/>
  <c r="I479" i="9"/>
  <c r="J2571" i="9"/>
  <c r="I2571" i="9"/>
  <c r="J869" i="9"/>
  <c r="I869" i="9"/>
  <c r="J609" i="9"/>
  <c r="I609" i="9"/>
  <c r="J1058" i="9"/>
  <c r="I1058" i="9"/>
  <c r="J870" i="9"/>
  <c r="I870" i="9"/>
  <c r="J45" i="9"/>
  <c r="I45" i="9"/>
  <c r="J1724" i="9"/>
  <c r="I1724" i="9"/>
  <c r="J1018" i="9"/>
  <c r="I1018" i="9"/>
  <c r="J1952" i="9"/>
  <c r="I1952" i="9"/>
  <c r="J2253" i="9"/>
  <c r="I2253" i="9"/>
  <c r="J1739" i="9"/>
  <c r="I1739" i="9"/>
  <c r="J2256" i="9"/>
  <c r="I2256" i="9"/>
  <c r="J706" i="9"/>
  <c r="I706" i="9"/>
  <c r="J1498" i="9"/>
  <c r="I1498" i="9"/>
  <c r="J2569" i="9"/>
  <c r="I2569" i="9"/>
  <c r="J21" i="9"/>
  <c r="I21" i="9"/>
  <c r="J1910" i="9"/>
  <c r="I1910" i="9"/>
  <c r="J1823" i="9"/>
  <c r="I1823" i="9"/>
  <c r="J66" i="9"/>
  <c r="I66" i="9"/>
  <c r="J1338" i="9"/>
  <c r="I1338" i="9"/>
  <c r="J1330" i="9"/>
  <c r="I1330" i="9"/>
  <c r="J1642" i="9"/>
  <c r="I1642" i="9"/>
  <c r="J405" i="9"/>
  <c r="I405" i="9"/>
  <c r="J32" i="9"/>
  <c r="I32" i="9"/>
  <c r="J2444" i="9"/>
  <c r="I2444" i="9"/>
  <c r="J1820" i="9"/>
  <c r="I1820" i="9"/>
  <c r="J1065" i="9"/>
  <c r="I1065" i="9"/>
  <c r="J1016" i="9"/>
  <c r="I1016" i="9"/>
  <c r="J613" i="9"/>
  <c r="I613" i="9"/>
  <c r="J1112" i="9"/>
  <c r="I1112" i="9"/>
  <c r="J1286" i="9"/>
  <c r="I1286" i="9"/>
  <c r="J240" i="9"/>
  <c r="I240" i="9"/>
  <c r="J203" i="9"/>
  <c r="I203" i="9"/>
  <c r="J780" i="9"/>
  <c r="I780" i="9"/>
  <c r="J186" i="9"/>
  <c r="I186" i="9"/>
  <c r="J408" i="9"/>
  <c r="I408" i="9"/>
  <c r="J317" i="9"/>
  <c r="I317" i="9"/>
  <c r="J388" i="9"/>
  <c r="I388" i="9"/>
  <c r="J344" i="9"/>
  <c r="I344" i="9"/>
  <c r="J1587" i="9"/>
  <c r="I1587" i="9"/>
  <c r="J130" i="9"/>
  <c r="I130" i="9"/>
  <c r="J1496" i="9"/>
  <c r="I1496" i="9"/>
  <c r="J2059" i="9"/>
  <c r="I2059" i="9"/>
  <c r="J1379" i="9"/>
  <c r="I1379" i="9"/>
  <c r="J912" i="9"/>
  <c r="I912" i="9"/>
  <c r="J1393" i="9"/>
  <c r="I1393" i="9"/>
  <c r="J1894" i="9"/>
  <c r="I1894" i="9"/>
  <c r="J2440" i="9"/>
  <c r="I2440" i="9"/>
  <c r="J410" i="9"/>
  <c r="I410" i="9"/>
  <c r="J333" i="9"/>
  <c r="I333" i="9"/>
  <c r="J1113" i="9"/>
  <c r="I1113" i="9"/>
  <c r="J1092" i="9"/>
  <c r="I1092" i="9"/>
  <c r="J908" i="9"/>
  <c r="I908" i="9"/>
  <c r="J1394" i="9"/>
  <c r="I1394" i="9"/>
  <c r="J2172" i="9"/>
  <c r="I2172" i="9"/>
  <c r="J364" i="9"/>
  <c r="I364" i="9"/>
  <c r="J1641" i="9"/>
  <c r="I1641" i="9"/>
  <c r="J506" i="9"/>
  <c r="I506" i="9"/>
  <c r="J1160" i="9"/>
  <c r="I1160" i="9"/>
  <c r="J1518" i="9"/>
  <c r="I1518" i="9"/>
  <c r="J1318" i="9"/>
  <c r="I1318" i="9"/>
  <c r="J1019" i="9"/>
  <c r="I1019" i="9"/>
  <c r="J2201" i="9"/>
  <c r="I2201" i="9"/>
  <c r="J1319" i="9"/>
  <c r="I1319" i="9"/>
  <c r="J493" i="9"/>
  <c r="I493" i="9"/>
  <c r="J1186" i="9"/>
  <c r="I1186" i="9"/>
  <c r="J24" i="9"/>
  <c r="I24" i="9"/>
  <c r="J65" i="9"/>
  <c r="I65" i="9"/>
  <c r="J2058" i="9"/>
  <c r="I2058" i="9"/>
  <c r="J872" i="9"/>
  <c r="I872" i="9"/>
  <c r="J871" i="9"/>
  <c r="I871" i="9"/>
  <c r="J934" i="9"/>
  <c r="I934" i="9"/>
  <c r="J1737" i="9"/>
  <c r="I1737" i="9"/>
  <c r="J983" i="9"/>
  <c r="I983" i="9"/>
  <c r="J2124" i="9"/>
  <c r="I2124" i="9"/>
  <c r="J245" i="9"/>
  <c r="I245" i="9"/>
  <c r="J2517" i="9"/>
  <c r="I2517" i="9"/>
  <c r="J409" i="9"/>
  <c r="I409" i="9"/>
  <c r="J2263" i="9"/>
  <c r="I2263" i="9"/>
  <c r="J1391" i="9"/>
  <c r="I1391" i="9"/>
  <c r="J992" i="9"/>
  <c r="I992" i="9"/>
  <c r="J1327" i="9"/>
  <c r="I1327" i="9"/>
  <c r="J1324" i="9"/>
  <c r="I1324" i="9"/>
  <c r="J1321" i="9"/>
  <c r="I1321" i="9"/>
  <c r="J1302" i="9"/>
  <c r="I1302" i="9"/>
  <c r="J475" i="9"/>
  <c r="I475" i="9"/>
  <c r="J16" i="9"/>
  <c r="I16" i="9"/>
  <c r="J1188" i="9"/>
  <c r="I1188" i="9"/>
  <c r="J796" i="9"/>
  <c r="I796" i="9"/>
  <c r="J464" i="9"/>
  <c r="I464" i="9"/>
  <c r="J264" i="9"/>
  <c r="I264" i="9"/>
  <c r="J1109" i="9"/>
  <c r="I1109" i="9"/>
  <c r="J2441" i="9"/>
  <c r="I2441" i="9"/>
  <c r="J911" i="9"/>
  <c r="I911" i="9"/>
  <c r="J1177" i="9"/>
  <c r="I1177" i="9"/>
  <c r="J1083" i="9"/>
  <c r="I1083" i="9"/>
  <c r="J1317" i="9"/>
  <c r="I1317" i="9"/>
  <c r="J1398" i="9"/>
  <c r="I1398" i="9"/>
  <c r="J1261" i="9"/>
  <c r="I1261" i="9"/>
  <c r="J723" i="9"/>
  <c r="I723" i="9"/>
  <c r="J557" i="9"/>
  <c r="I557" i="9"/>
  <c r="J1027" i="9"/>
  <c r="I1027" i="9"/>
  <c r="J907" i="9"/>
  <c r="I907" i="9"/>
  <c r="J2052" i="9"/>
  <c r="I2052" i="9"/>
  <c r="J1126" i="9"/>
  <c r="I1126" i="9"/>
  <c r="J129" i="9"/>
  <c r="I129" i="9"/>
  <c r="J1110" i="9"/>
  <c r="I1110" i="9"/>
  <c r="J1517" i="9"/>
  <c r="I1517" i="9"/>
  <c r="J2490" i="9"/>
  <c r="I2490" i="9"/>
  <c r="J726" i="9"/>
  <c r="I726" i="9"/>
  <c r="J1259" i="9"/>
  <c r="I1259" i="9"/>
  <c r="J1558" i="9"/>
  <c r="I1558" i="9"/>
  <c r="J2478" i="9"/>
  <c r="I2478" i="9"/>
  <c r="J757" i="9"/>
  <c r="I757" i="9"/>
  <c r="J9" i="9"/>
  <c r="I9" i="9"/>
  <c r="J41" i="9"/>
  <c r="I41" i="9"/>
  <c r="J227" i="9"/>
  <c r="I227" i="9"/>
  <c r="J2093" i="9"/>
  <c r="I2093" i="9"/>
  <c r="J951" i="9"/>
  <c r="I951" i="9"/>
  <c r="J649" i="9"/>
  <c r="I649" i="9"/>
  <c r="J237" i="9"/>
  <c r="I237" i="9"/>
  <c r="J234" i="9"/>
  <c r="I234" i="9"/>
  <c r="J608" i="9"/>
  <c r="I608" i="9"/>
  <c r="J169" i="9"/>
  <c r="I169" i="9"/>
  <c r="J906" i="9"/>
  <c r="I906" i="9"/>
  <c r="J2348" i="9"/>
  <c r="I2348" i="9"/>
  <c r="J2541" i="9"/>
  <c r="I2541" i="9"/>
  <c r="J2443" i="9"/>
  <c r="I2443" i="9"/>
  <c r="J2432" i="9"/>
  <c r="I2432" i="9"/>
  <c r="J1044" i="9"/>
  <c r="I1044" i="9"/>
  <c r="J184" i="9"/>
  <c r="I184" i="9"/>
  <c r="J885" i="9"/>
  <c r="I885" i="9"/>
  <c r="J105" i="9"/>
  <c r="I105" i="9"/>
  <c r="J55" i="9"/>
  <c r="I55" i="9"/>
  <c r="J716" i="9"/>
  <c r="I716" i="9"/>
  <c r="J1295" i="9"/>
  <c r="I1295" i="9"/>
  <c r="J2196" i="9"/>
  <c r="I2196" i="9"/>
  <c r="J2433" i="9"/>
  <c r="I2433" i="9"/>
  <c r="J1515" i="9"/>
  <c r="I1515" i="9"/>
  <c r="J104" i="9"/>
  <c r="I104" i="9"/>
  <c r="J206" i="9"/>
  <c r="I206" i="9"/>
  <c r="J2349" i="9"/>
  <c r="I2349" i="9"/>
  <c r="J1357" i="9"/>
  <c r="I1357" i="9"/>
  <c r="J666" i="9"/>
  <c r="I666" i="9"/>
  <c r="J1147" i="9"/>
  <c r="I1147" i="9"/>
  <c r="J2439" i="9"/>
  <c r="I2439" i="9"/>
  <c r="J2113" i="9"/>
  <c r="I2113" i="9"/>
  <c r="J1106" i="9"/>
  <c r="I1106" i="9"/>
  <c r="J868" i="9"/>
  <c r="I868" i="9"/>
  <c r="J1557" i="9"/>
  <c r="I1557" i="9"/>
  <c r="J891" i="9"/>
  <c r="I891" i="9"/>
  <c r="J2499" i="9"/>
  <c r="I2499" i="9"/>
  <c r="J949" i="9"/>
  <c r="I949" i="9"/>
  <c r="J411" i="9"/>
  <c r="I411" i="9"/>
  <c r="J1069" i="9"/>
  <c r="I1069" i="9"/>
  <c r="J1296" i="9"/>
  <c r="I1296" i="9"/>
  <c r="J1539" i="9"/>
  <c r="I1539" i="9"/>
  <c r="J1153" i="9"/>
  <c r="I1153" i="9"/>
  <c r="J1157" i="9"/>
  <c r="I1157" i="9"/>
  <c r="J985" i="9"/>
  <c r="I985" i="9"/>
  <c r="J483" i="9"/>
  <c r="I483" i="9"/>
  <c r="J1056" i="9"/>
  <c r="I1056" i="9"/>
  <c r="J1992" i="9"/>
  <c r="I1992" i="9"/>
  <c r="J2216" i="9"/>
  <c r="I2216" i="9"/>
  <c r="J136" i="9"/>
  <c r="I136" i="9"/>
  <c r="J269" i="9"/>
  <c r="I269" i="9"/>
  <c r="J748" i="9"/>
  <c r="I748" i="9"/>
  <c r="J1774" i="9"/>
  <c r="I1774" i="9"/>
  <c r="J1291" i="9"/>
  <c r="I1291" i="9"/>
  <c r="J1132" i="9"/>
  <c r="I1132" i="9"/>
  <c r="J194" i="9"/>
  <c r="I194" i="9"/>
  <c r="J1726" i="9"/>
  <c r="I1726" i="9"/>
  <c r="J74" i="9"/>
  <c r="I74" i="9"/>
  <c r="J12" i="9"/>
  <c r="I12" i="9"/>
  <c r="J2051" i="9"/>
  <c r="I2051" i="9"/>
  <c r="J632" i="9"/>
  <c r="I632" i="9"/>
  <c r="J1758" i="9"/>
  <c r="I1758" i="9"/>
  <c r="J386" i="9"/>
  <c r="I386" i="9"/>
  <c r="J1314" i="9"/>
  <c r="I1314" i="9"/>
  <c r="J642" i="9"/>
  <c r="I642" i="9"/>
  <c r="J1671" i="9"/>
  <c r="I1671" i="9"/>
  <c r="J654" i="9"/>
  <c r="I654" i="9"/>
  <c r="J1316" i="9"/>
  <c r="I1316" i="9"/>
  <c r="J2417" i="9"/>
  <c r="I2417" i="9"/>
  <c r="J1995" i="9"/>
  <c r="I1995" i="9"/>
  <c r="J173" i="9"/>
  <c r="I173" i="9"/>
  <c r="J1529" i="9"/>
  <c r="I1529" i="9"/>
  <c r="J454" i="9"/>
  <c r="I454" i="9"/>
  <c r="J17" i="9"/>
  <c r="I17" i="9"/>
  <c r="J137" i="9"/>
  <c r="I137" i="9"/>
  <c r="J128" i="9"/>
  <c r="I128" i="9"/>
  <c r="J304" i="9"/>
  <c r="I304" i="9"/>
  <c r="J1750" i="9"/>
  <c r="I1750" i="9"/>
  <c r="J1552" i="9"/>
  <c r="I1552" i="9"/>
  <c r="J11" i="9"/>
  <c r="I11" i="9"/>
  <c r="J1091" i="9"/>
  <c r="I1091" i="9"/>
  <c r="J969" i="9"/>
  <c r="I969" i="9"/>
  <c r="J2442" i="9"/>
  <c r="I2442" i="9"/>
  <c r="J1013" i="9"/>
  <c r="I1013" i="9"/>
  <c r="J1304" i="9"/>
  <c r="I1304" i="9"/>
  <c r="J2224" i="9"/>
  <c r="I2224" i="9"/>
  <c r="J465" i="9"/>
  <c r="I465" i="9"/>
  <c r="J2568" i="9"/>
  <c r="I2568" i="9"/>
  <c r="J892" i="9"/>
  <c r="I892" i="9"/>
  <c r="J946" i="9"/>
  <c r="I946" i="9"/>
  <c r="J1105" i="9"/>
  <c r="I1105" i="9"/>
  <c r="J947" i="9"/>
  <c r="I947" i="9"/>
  <c r="J2372" i="9"/>
  <c r="I2372" i="9"/>
  <c r="J403" i="9"/>
  <c r="I403" i="9"/>
  <c r="J1644" i="9"/>
  <c r="I1644" i="9"/>
  <c r="J2414" i="9"/>
  <c r="I2414" i="9"/>
  <c r="J308" i="9"/>
  <c r="I308" i="9"/>
  <c r="J1946" i="9"/>
  <c r="I1946" i="9"/>
  <c r="J1533" i="9"/>
  <c r="I1533" i="9"/>
  <c r="J2037" i="9"/>
  <c r="I2037" i="9"/>
  <c r="J2061" i="9"/>
  <c r="I2061" i="9"/>
  <c r="J562" i="9"/>
  <c r="I562" i="9"/>
  <c r="J2062" i="9"/>
  <c r="I2062" i="9"/>
  <c r="J284" i="9"/>
  <c r="I284" i="9"/>
  <c r="J915" i="9"/>
  <c r="I915" i="9"/>
  <c r="J285" i="9"/>
  <c r="I285" i="9"/>
  <c r="J501" i="9"/>
  <c r="I501" i="9"/>
  <c r="J391" i="9"/>
  <c r="I391" i="9"/>
  <c r="J478" i="9"/>
  <c r="I478" i="9"/>
  <c r="J296" i="9"/>
  <c r="I296" i="9"/>
  <c r="J2053" i="9"/>
  <c r="I2053" i="9"/>
  <c r="J583" i="9"/>
  <c r="I583" i="9"/>
  <c r="J2289" i="9"/>
  <c r="I2289" i="9"/>
  <c r="J273" i="9"/>
  <c r="I273" i="9"/>
  <c r="J1396" i="9"/>
  <c r="I1396" i="9"/>
  <c r="J746" i="9"/>
  <c r="I746" i="9"/>
  <c r="J1891" i="9"/>
  <c r="I1891" i="9"/>
  <c r="J1470" i="9"/>
  <c r="I1470" i="9"/>
  <c r="J2420" i="9"/>
  <c r="I2420" i="9"/>
  <c r="J156" i="9"/>
  <c r="I156" i="9"/>
  <c r="J1090" i="9"/>
  <c r="I1090" i="9"/>
  <c r="J758" i="9"/>
  <c r="I758" i="9"/>
  <c r="J2567" i="9"/>
  <c r="I2567" i="9"/>
  <c r="J2413" i="9"/>
  <c r="I2413" i="9"/>
  <c r="J2415" i="9"/>
  <c r="I2415" i="9"/>
  <c r="J809" i="9"/>
  <c r="I809" i="9"/>
  <c r="J246" i="9"/>
  <c r="I246" i="9"/>
  <c r="J1691" i="9"/>
  <c r="I1691" i="9"/>
  <c r="J1130" i="9"/>
  <c r="I1130" i="9"/>
  <c r="J2087" i="9"/>
  <c r="I2087" i="9"/>
  <c r="J193" i="9"/>
  <c r="I193" i="9"/>
  <c r="J2341" i="9"/>
  <c r="I2341" i="9"/>
  <c r="J236" i="9"/>
  <c r="I236" i="9"/>
  <c r="J189" i="9"/>
  <c r="I189" i="9"/>
  <c r="J34" i="9"/>
  <c r="I34" i="9"/>
  <c r="J2055" i="9"/>
  <c r="I2055" i="9"/>
  <c r="J490" i="9"/>
  <c r="I490" i="9"/>
  <c r="J2402" i="9"/>
  <c r="I2402" i="9"/>
  <c r="J226" i="9"/>
  <c r="I226" i="9"/>
  <c r="J2453" i="9"/>
  <c r="I2453" i="9"/>
  <c r="J187" i="9"/>
  <c r="I187" i="9"/>
  <c r="J327" i="9"/>
  <c r="I327" i="9"/>
  <c r="J449" i="9"/>
  <c r="I449" i="9"/>
  <c r="J221" i="9"/>
  <c r="I221" i="9"/>
  <c r="J1807" i="9"/>
  <c r="I1807" i="9"/>
  <c r="J235" i="9"/>
  <c r="I235" i="9"/>
  <c r="J476" i="9"/>
  <c r="I476" i="9"/>
  <c r="J351" i="9"/>
  <c r="I351" i="9"/>
  <c r="J703" i="9"/>
  <c r="I703" i="9"/>
  <c r="J2293" i="9"/>
  <c r="I2293" i="9"/>
  <c r="J938" i="9"/>
  <c r="I938" i="9"/>
  <c r="J1467" i="9"/>
  <c r="I1467" i="9"/>
  <c r="J416" i="9"/>
  <c r="I416" i="9"/>
  <c r="J2171" i="9"/>
  <c r="I2171" i="9"/>
  <c r="J1081" i="9"/>
  <c r="I1081" i="9"/>
  <c r="J132" i="9"/>
  <c r="I132" i="9"/>
  <c r="J274" i="9"/>
  <c r="I274" i="9"/>
  <c r="J2220" i="9"/>
  <c r="I2220" i="9"/>
  <c r="J1123" i="9"/>
  <c r="I1123" i="9"/>
  <c r="J1152" i="9"/>
  <c r="I1152" i="9"/>
  <c r="J1547" i="9"/>
  <c r="I1547" i="9"/>
  <c r="J266" i="9"/>
  <c r="I266" i="9"/>
  <c r="J2153" i="9"/>
  <c r="I2153" i="9"/>
  <c r="J1771" i="9"/>
  <c r="I1771" i="9"/>
  <c r="J1046" i="9"/>
  <c r="I1046" i="9"/>
  <c r="J1617" i="9"/>
  <c r="I1617" i="9"/>
  <c r="J814" i="9"/>
  <c r="I814" i="9"/>
  <c r="J1962" i="9"/>
  <c r="I1962" i="9"/>
  <c r="J963" i="9"/>
  <c r="I963" i="9"/>
  <c r="J2536" i="9"/>
  <c r="I2536" i="9"/>
  <c r="J910" i="9"/>
  <c r="I910" i="9"/>
  <c r="J2217" i="9"/>
  <c r="I2217" i="9"/>
  <c r="J2248" i="9"/>
  <c r="I2248" i="9"/>
  <c r="J1010" i="9"/>
  <c r="I1010" i="9"/>
  <c r="J2064" i="9"/>
  <c r="I2064" i="9"/>
  <c r="J489" i="9"/>
  <c r="I489" i="9"/>
  <c r="J958" i="9"/>
  <c r="I958" i="9"/>
  <c r="J1544" i="9"/>
  <c r="I1544" i="9"/>
  <c r="J2233" i="9"/>
  <c r="I2233" i="9"/>
  <c r="J1122" i="9"/>
  <c r="I1122" i="9"/>
  <c r="J289" i="9"/>
  <c r="I289" i="9"/>
  <c r="J2031" i="9"/>
  <c r="I2031" i="9"/>
  <c r="J270" i="9"/>
  <c r="I270" i="9"/>
  <c r="J1195" i="9"/>
  <c r="I1195" i="9"/>
  <c r="J157" i="9"/>
  <c r="I157" i="9"/>
  <c r="J2226" i="9"/>
  <c r="I2226" i="9"/>
  <c r="J2445" i="9"/>
  <c r="I2445" i="9"/>
  <c r="J2049" i="9"/>
  <c r="I2049" i="9"/>
  <c r="J1773" i="9"/>
  <c r="I1773" i="9"/>
  <c r="J799" i="9"/>
  <c r="I799" i="9"/>
  <c r="J1358" i="9"/>
  <c r="I1358" i="9"/>
  <c r="J1038" i="9"/>
  <c r="I1038" i="9"/>
  <c r="J1588" i="9"/>
  <c r="I1588" i="9"/>
  <c r="J2125" i="9"/>
  <c r="I2125" i="9"/>
  <c r="J69" i="9"/>
  <c r="I69" i="9"/>
  <c r="J1060" i="9"/>
  <c r="I1060" i="9"/>
  <c r="J797" i="9"/>
  <c r="I797" i="9"/>
  <c r="J971" i="9"/>
  <c r="I971" i="9"/>
  <c r="J2155" i="9"/>
  <c r="I2155" i="9"/>
  <c r="J531" i="9"/>
  <c r="I531" i="9"/>
  <c r="J2029" i="9"/>
  <c r="I2029" i="9"/>
  <c r="J103" i="9"/>
  <c r="I103" i="9"/>
  <c r="J1714" i="9"/>
  <c r="I1714" i="9"/>
  <c r="J144" i="9"/>
  <c r="I144" i="9"/>
  <c r="J142" i="9"/>
  <c r="I142" i="9"/>
  <c r="J819" i="9"/>
  <c r="I819" i="9"/>
  <c r="J1008" i="9"/>
  <c r="I1008" i="9"/>
  <c r="J738" i="9"/>
  <c r="I738" i="9"/>
  <c r="J468" i="9"/>
  <c r="I468" i="9"/>
  <c r="J2566" i="9"/>
  <c r="I2566" i="9"/>
  <c r="J1493" i="9"/>
  <c r="I1493" i="9"/>
  <c r="J763" i="9"/>
  <c r="I763" i="9"/>
  <c r="J1252" i="9"/>
  <c r="I1252" i="9"/>
  <c r="J160" i="9"/>
  <c r="I160" i="9"/>
  <c r="J865" i="9"/>
  <c r="I865" i="9"/>
  <c r="J471" i="9"/>
  <c r="I471" i="9"/>
  <c r="J202" i="9"/>
  <c r="I202" i="9"/>
  <c r="J2565" i="9"/>
  <c r="I2565" i="9"/>
  <c r="J2074" i="9"/>
  <c r="I2074" i="9"/>
  <c r="J1553" i="9"/>
  <c r="I1553" i="9"/>
  <c r="J1033" i="9"/>
  <c r="I1033" i="9"/>
  <c r="J1313" i="9"/>
  <c r="I1313" i="9"/>
  <c r="J957" i="9"/>
  <c r="I957" i="9"/>
  <c r="J118" i="9"/>
  <c r="I118" i="9"/>
  <c r="J2274" i="9"/>
  <c r="I2274" i="9"/>
  <c r="J49" i="9"/>
  <c r="I49" i="9"/>
  <c r="J630" i="9"/>
  <c r="I630" i="9"/>
  <c r="J743" i="9"/>
  <c r="I743" i="9"/>
  <c r="J195" i="9"/>
  <c r="I195" i="9"/>
  <c r="J1190" i="9"/>
  <c r="I1190" i="9"/>
  <c r="J2496" i="9"/>
  <c r="I2496" i="9"/>
  <c r="J1064" i="9"/>
  <c r="I1064" i="9"/>
  <c r="J1280" i="9"/>
  <c r="I1280" i="9"/>
  <c r="J1040" i="9"/>
  <c r="I1040" i="9"/>
  <c r="J1732" i="9"/>
  <c r="I1732" i="9"/>
  <c r="J1048" i="9"/>
  <c r="I1048" i="9"/>
  <c r="J818" i="9"/>
  <c r="I818" i="9"/>
  <c r="J1395" i="9"/>
  <c r="I1395" i="9"/>
  <c r="J2564" i="9"/>
  <c r="I2564" i="9"/>
  <c r="J1795" i="9"/>
  <c r="I1795" i="9"/>
  <c r="J1523" i="9"/>
  <c r="I1523" i="9"/>
  <c r="J777" i="9"/>
  <c r="I777" i="9"/>
  <c r="J1108" i="9"/>
  <c r="I1108" i="9"/>
  <c r="J2336" i="9"/>
  <c r="I2336" i="9"/>
  <c r="J771" i="9"/>
  <c r="I771" i="9"/>
  <c r="J904" i="9"/>
  <c r="I904" i="9"/>
  <c r="J462" i="9"/>
  <c r="I462" i="9"/>
  <c r="J2403" i="9"/>
  <c r="I2403" i="9"/>
  <c r="J1246" i="9"/>
  <c r="I1246" i="9"/>
  <c r="J1387" i="9"/>
  <c r="I1387" i="9"/>
  <c r="J2262" i="9"/>
  <c r="I2262" i="9"/>
  <c r="J815" i="9"/>
  <c r="I815" i="9"/>
  <c r="J2425" i="9"/>
  <c r="I2425" i="9"/>
  <c r="J2431" i="9"/>
  <c r="I2431" i="9"/>
  <c r="J2412" i="9"/>
  <c r="I2412" i="9"/>
  <c r="J1234" i="9"/>
  <c r="I1234" i="9"/>
  <c r="J2407" i="9"/>
  <c r="I2407" i="9"/>
  <c r="J2370" i="9"/>
  <c r="I2370" i="9"/>
  <c r="J592" i="9"/>
  <c r="I592" i="9"/>
  <c r="J2367" i="9"/>
  <c r="I2367" i="9"/>
  <c r="J491" i="9"/>
  <c r="I491" i="9"/>
  <c r="J2117" i="9"/>
  <c r="I2117" i="9"/>
  <c r="J1581" i="9"/>
  <c r="I1581" i="9"/>
  <c r="J165" i="9"/>
  <c r="I165" i="9"/>
  <c r="J127" i="9"/>
  <c r="I127" i="9"/>
  <c r="J62" i="9"/>
  <c r="I62" i="9"/>
  <c r="J2419" i="9"/>
  <c r="I2419" i="9"/>
  <c r="J1308" i="9"/>
  <c r="I1308" i="9"/>
  <c r="J1944" i="9"/>
  <c r="I1944" i="9"/>
  <c r="J511" i="9"/>
  <c r="I511" i="9"/>
  <c r="J2225" i="9"/>
  <c r="I2225" i="9"/>
  <c r="J805" i="9"/>
  <c r="I805" i="9"/>
  <c r="J547" i="9"/>
  <c r="I547" i="9"/>
  <c r="J152" i="9"/>
  <c r="I152" i="9"/>
  <c r="J1235" i="9"/>
  <c r="I1235" i="9"/>
  <c r="J787" i="9"/>
  <c r="I787" i="9"/>
  <c r="J1746" i="9"/>
  <c r="I1746" i="9"/>
  <c r="J2488" i="9"/>
  <c r="I2488" i="9"/>
  <c r="J2561" i="9"/>
  <c r="I2561" i="9"/>
  <c r="J362" i="9"/>
  <c r="I362" i="9"/>
  <c r="J1747" i="9"/>
  <c r="I1747" i="9"/>
  <c r="J1734" i="9"/>
  <c r="I1734" i="9"/>
  <c r="J2143" i="9"/>
  <c r="I2143" i="9"/>
  <c r="J1943" i="9"/>
  <c r="I1943" i="9"/>
  <c r="J1706" i="9"/>
  <c r="I1706" i="9"/>
  <c r="J954" i="9"/>
  <c r="I954" i="9"/>
  <c r="J233" i="9"/>
  <c r="I233" i="9"/>
  <c r="J1096" i="9"/>
  <c r="I1096" i="9"/>
  <c r="J2338" i="9"/>
  <c r="I2338" i="9"/>
  <c r="J1790" i="9"/>
  <c r="I1790" i="9"/>
  <c r="J2046" i="9"/>
  <c r="I2046" i="9"/>
  <c r="J514" i="9"/>
  <c r="I514" i="9"/>
  <c r="J897" i="9"/>
  <c r="I897" i="9"/>
  <c r="J1251" i="9"/>
  <c r="I1251" i="9"/>
  <c r="J1209" i="9"/>
  <c r="I1209" i="9"/>
  <c r="J1094" i="9"/>
  <c r="I1094" i="9"/>
  <c r="J836" i="9"/>
  <c r="I836" i="9"/>
  <c r="J822" i="9"/>
  <c r="I822" i="9"/>
  <c r="J214" i="9"/>
  <c r="I214" i="9"/>
  <c r="J1249" i="9"/>
  <c r="I1249" i="9"/>
  <c r="J398" i="9"/>
  <c r="I398" i="9"/>
  <c r="J569" i="9"/>
  <c r="I569" i="9"/>
  <c r="J2206" i="9"/>
  <c r="I2206" i="9"/>
  <c r="J1242" i="9"/>
  <c r="I1242" i="9"/>
  <c r="J2424" i="9"/>
  <c r="I2424" i="9"/>
  <c r="J1705" i="9"/>
  <c r="I1705" i="9"/>
  <c r="J1305" i="9"/>
  <c r="I1305" i="9"/>
  <c r="J251" i="9"/>
  <c r="I251" i="9"/>
  <c r="J565" i="9"/>
  <c r="I565" i="9"/>
  <c r="J2578" i="9"/>
  <c r="I2578" i="9"/>
  <c r="J1692" i="9"/>
  <c r="I1692" i="9"/>
  <c r="J1306" i="9"/>
  <c r="I1306" i="9"/>
  <c r="J2369" i="9"/>
  <c r="I2369" i="9"/>
  <c r="J950" i="9"/>
  <c r="I950" i="9"/>
  <c r="J225" i="9"/>
  <c r="I225" i="9"/>
  <c r="J1494" i="9"/>
  <c r="I1494" i="9"/>
  <c r="J1522" i="9"/>
  <c r="I1522" i="9"/>
  <c r="J1738" i="9"/>
  <c r="I1738" i="9"/>
  <c r="J2215" i="9"/>
  <c r="I2215" i="9"/>
  <c r="J2028" i="9"/>
  <c r="I2028" i="9"/>
  <c r="J2140" i="9"/>
  <c r="I2140" i="9"/>
  <c r="J140" i="9"/>
  <c r="I140" i="9"/>
  <c r="J1101" i="9"/>
  <c r="I1101" i="9"/>
  <c r="J1237" i="9"/>
  <c r="I1237" i="9"/>
  <c r="J1378" i="9"/>
  <c r="I1378" i="9"/>
  <c r="J714" i="9"/>
  <c r="I714" i="9"/>
  <c r="J2242" i="9"/>
  <c r="I2242" i="9"/>
  <c r="J794" i="9"/>
  <c r="I794" i="9"/>
  <c r="J2235" i="9"/>
  <c r="I2235" i="9"/>
  <c r="J800" i="9"/>
  <c r="I800" i="9"/>
  <c r="J595" i="9"/>
  <c r="I595" i="9"/>
  <c r="J1061" i="9"/>
  <c r="I1061" i="9"/>
  <c r="J2487" i="9"/>
  <c r="I2487" i="9"/>
  <c r="J2472" i="9"/>
  <c r="I2472" i="9"/>
  <c r="J2080" i="9"/>
  <c r="I2080" i="9"/>
  <c r="J1947" i="9"/>
  <c r="I1947" i="9"/>
  <c r="J1682" i="9"/>
  <c r="I1682" i="9"/>
  <c r="J303" i="9"/>
  <c r="I303" i="9"/>
  <c r="J1082" i="9"/>
  <c r="I1082" i="9"/>
  <c r="J962" i="9"/>
  <c r="I962" i="9"/>
  <c r="J2526" i="9"/>
  <c r="I2526" i="9"/>
  <c r="J368" i="9"/>
  <c r="I368" i="9"/>
  <c r="J1089" i="9"/>
  <c r="I1089" i="9"/>
  <c r="J861" i="9"/>
  <c r="I861" i="9"/>
  <c r="J776" i="9"/>
  <c r="I776" i="9"/>
  <c r="J1421" i="9"/>
  <c r="I1421" i="9"/>
  <c r="J2145" i="9"/>
  <c r="I2145" i="9"/>
  <c r="J1107" i="9"/>
  <c r="I1107" i="9"/>
  <c r="J1509" i="9"/>
  <c r="I1509" i="9"/>
  <c r="J939" i="9"/>
  <c r="I939" i="9"/>
  <c r="J1283" i="9"/>
  <c r="I1283" i="9"/>
  <c r="J1425" i="9"/>
  <c r="I1425" i="9"/>
  <c r="J529" i="9"/>
  <c r="I529" i="9"/>
  <c r="J154" i="9"/>
  <c r="I154" i="9"/>
  <c r="J834" i="9"/>
  <c r="I834" i="9"/>
  <c r="J1716" i="9"/>
  <c r="I1716" i="9"/>
  <c r="J286" i="9"/>
  <c r="I286" i="9"/>
  <c r="J605" i="9"/>
  <c r="I605" i="9"/>
  <c r="J513" i="9"/>
  <c r="I513" i="9"/>
  <c r="J151" i="9"/>
  <c r="I151" i="9"/>
  <c r="J590" i="9"/>
  <c r="I590" i="9"/>
  <c r="J1479" i="9"/>
  <c r="I1479" i="9"/>
  <c r="J1150" i="9"/>
  <c r="I1150" i="9"/>
  <c r="J1424" i="9"/>
  <c r="I1424" i="9"/>
  <c r="J852" i="9"/>
  <c r="I852" i="9"/>
  <c r="J2221" i="9"/>
  <c r="I2221" i="9"/>
  <c r="J710" i="9"/>
  <c r="I710" i="9"/>
  <c r="J230" i="9"/>
  <c r="I230" i="9"/>
  <c r="J2223" i="9"/>
  <c r="I2223" i="9"/>
  <c r="J2158" i="9"/>
  <c r="I2158" i="9"/>
  <c r="J1095" i="9"/>
  <c r="I1095" i="9"/>
  <c r="J1080" i="9"/>
  <c r="I1080" i="9"/>
  <c r="J2240" i="9"/>
  <c r="I2240" i="9"/>
  <c r="J1100" i="9"/>
  <c r="I1100" i="9"/>
  <c r="J1104" i="9"/>
  <c r="I1104" i="9"/>
  <c r="J620" i="9"/>
  <c r="I620" i="9"/>
  <c r="J7" i="9"/>
  <c r="I7" i="9"/>
  <c r="J1612" i="9"/>
  <c r="I1612" i="9"/>
  <c r="J1426" i="9"/>
  <c r="I1426" i="9"/>
  <c r="J2437" i="9"/>
  <c r="I2437" i="9"/>
  <c r="J159" i="9"/>
  <c r="I159" i="9"/>
  <c r="J901" i="9"/>
  <c r="I901" i="9"/>
  <c r="J896" i="9"/>
  <c r="I896" i="9"/>
  <c r="J2239" i="9"/>
  <c r="I2239" i="9"/>
  <c r="J2411" i="9"/>
  <c r="I2411" i="9"/>
  <c r="J2540" i="9"/>
  <c r="I2540" i="9"/>
  <c r="J2418" i="9"/>
  <c r="I2418" i="9"/>
  <c r="J851" i="9"/>
  <c r="I851" i="9"/>
  <c r="J2261" i="9"/>
  <c r="I2261" i="9"/>
  <c r="J2343" i="9"/>
  <c r="I2343" i="9"/>
  <c r="J596" i="9"/>
  <c r="I596" i="9"/>
  <c r="J1076" i="9"/>
  <c r="I1076" i="9"/>
  <c r="J974" i="9"/>
  <c r="I974" i="9"/>
  <c r="J354" i="9"/>
  <c r="I354" i="9"/>
  <c r="J641" i="9"/>
  <c r="I641" i="9"/>
  <c r="J905" i="9"/>
  <c r="I905" i="9"/>
  <c r="J138" i="9"/>
  <c r="I138" i="9"/>
  <c r="J606" i="9"/>
  <c r="I606" i="9"/>
  <c r="J2486" i="9"/>
  <c r="I2486" i="9"/>
  <c r="J1772" i="9"/>
  <c r="I1772" i="9"/>
  <c r="J2497" i="9"/>
  <c r="I2497" i="9"/>
  <c r="J442" i="9"/>
  <c r="I442" i="9"/>
  <c r="J163" i="9"/>
  <c r="I163" i="9"/>
  <c r="J975" i="9"/>
  <c r="I975" i="9"/>
  <c r="J1207" i="9"/>
  <c r="I1207" i="9"/>
  <c r="J2275" i="9"/>
  <c r="I2275" i="9"/>
  <c r="J1218" i="9"/>
  <c r="I1218" i="9"/>
  <c r="J839" i="9"/>
  <c r="I839" i="9"/>
  <c r="J1954" i="9"/>
  <c r="I1954" i="9"/>
  <c r="J835" i="9"/>
  <c r="I835" i="9"/>
  <c r="J1119" i="9"/>
  <c r="I1119" i="9"/>
  <c r="J2236" i="9"/>
  <c r="I2236" i="9"/>
  <c r="J1006" i="9"/>
  <c r="I1006" i="9"/>
  <c r="J2436" i="9"/>
  <c r="I2436" i="9"/>
  <c r="J1664" i="9"/>
  <c r="I1664" i="9"/>
  <c r="J1173" i="9"/>
  <c r="I1173" i="9"/>
  <c r="J1589" i="9"/>
  <c r="I1589" i="9"/>
  <c r="J135" i="9"/>
  <c r="I135" i="9"/>
  <c r="J736" i="9"/>
  <c r="I736" i="9"/>
  <c r="J1445" i="9"/>
  <c r="I1445" i="9"/>
  <c r="J1938" i="9"/>
  <c r="I1938" i="9"/>
  <c r="J1979" i="9"/>
  <c r="I1979" i="9"/>
  <c r="J2406" i="9"/>
  <c r="I2406" i="9"/>
  <c r="J587" i="9"/>
  <c r="I587" i="9"/>
  <c r="J817" i="9"/>
  <c r="I817" i="9"/>
  <c r="J678" i="9"/>
  <c r="I678" i="9"/>
  <c r="J1574" i="9"/>
  <c r="I1574" i="9"/>
  <c r="J382" i="9"/>
  <c r="I382" i="9"/>
  <c r="J1268" i="9"/>
  <c r="I1268" i="9"/>
  <c r="J2502" i="9"/>
  <c r="I2502" i="9"/>
  <c r="J2288" i="9"/>
  <c r="I2288" i="9"/>
  <c r="J314" i="9"/>
  <c r="I314" i="9"/>
  <c r="J754" i="9"/>
  <c r="I754" i="9"/>
  <c r="J1420" i="9"/>
  <c r="I1420" i="9"/>
  <c r="J2138" i="9"/>
  <c r="I2138" i="9"/>
  <c r="J623" i="9"/>
  <c r="I623" i="9"/>
  <c r="J864" i="9"/>
  <c r="I864" i="9"/>
  <c r="J1809" i="9"/>
  <c r="I1809" i="9"/>
  <c r="J1932" i="9"/>
  <c r="I1932" i="9"/>
  <c r="J1171" i="9"/>
  <c r="I1171" i="9"/>
  <c r="J125" i="9"/>
  <c r="I125" i="9"/>
  <c r="J1165" i="9"/>
  <c r="I1165" i="9"/>
  <c r="J1487" i="9"/>
  <c r="I1487" i="9"/>
  <c r="J341" i="9"/>
  <c r="I341" i="9"/>
  <c r="J2576" i="9"/>
  <c r="I2576" i="9"/>
  <c r="J1624" i="9"/>
  <c r="I1624" i="9"/>
  <c r="J438" i="9"/>
  <c r="I438" i="9"/>
  <c r="J1900" i="9"/>
  <c r="I1900" i="9"/>
  <c r="J1102" i="9"/>
  <c r="I1102" i="9"/>
  <c r="J381" i="9"/>
  <c r="I381" i="9"/>
  <c r="J1311" i="9"/>
  <c r="I1311" i="9"/>
  <c r="J1674" i="9"/>
  <c r="I1674" i="9"/>
  <c r="J466" i="9"/>
  <c r="I466" i="9"/>
  <c r="J1949" i="9"/>
  <c r="I1949" i="9"/>
  <c r="J2346" i="9"/>
  <c r="I2346" i="9"/>
  <c r="J61" i="9"/>
  <c r="I61" i="9"/>
  <c r="J952" i="9"/>
  <c r="I952" i="9"/>
  <c r="J1086" i="9"/>
  <c r="I1086" i="9"/>
  <c r="J1238" i="9"/>
  <c r="I1238" i="9"/>
  <c r="J1001" i="9"/>
  <c r="I1001" i="9"/>
  <c r="J281" i="9"/>
  <c r="I281" i="9"/>
  <c r="J1322" i="9"/>
  <c r="I1322" i="9"/>
  <c r="J833" i="9"/>
  <c r="I833" i="9"/>
  <c r="J1312" i="9"/>
  <c r="I1312" i="9"/>
  <c r="J2086" i="9"/>
  <c r="I2086" i="9"/>
  <c r="J2114" i="9"/>
  <c r="I2114" i="9"/>
  <c r="J847" i="9"/>
  <c r="I847" i="9"/>
  <c r="J1431" i="9"/>
  <c r="I1431" i="9"/>
  <c r="J133" i="9"/>
  <c r="I133" i="9"/>
  <c r="J174" i="9"/>
  <c r="I174" i="9"/>
  <c r="J978" i="9"/>
  <c r="I978" i="9"/>
  <c r="J1554" i="9"/>
  <c r="I1554" i="9"/>
  <c r="J2362" i="9"/>
  <c r="I2362" i="9"/>
  <c r="J204" i="9"/>
  <c r="I204" i="9"/>
  <c r="J1636" i="9"/>
  <c r="I1636" i="9"/>
  <c r="J594" i="9"/>
  <c r="I594" i="9"/>
  <c r="J2530" i="9"/>
  <c r="I2530" i="9"/>
  <c r="J715" i="9"/>
  <c r="I715" i="9"/>
  <c r="J2434" i="9"/>
  <c r="I2434" i="9"/>
  <c r="J1934" i="9"/>
  <c r="I1934" i="9"/>
  <c r="J1406" i="9"/>
  <c r="I1406" i="9"/>
  <c r="J1172" i="9"/>
  <c r="I1172" i="9"/>
  <c r="J683" i="9"/>
  <c r="I683" i="9"/>
  <c r="J1660" i="9"/>
  <c r="I1660" i="9"/>
  <c r="J769" i="9"/>
  <c r="I769" i="9"/>
  <c r="J2190" i="9"/>
  <c r="I2190" i="9"/>
  <c r="J2072" i="9"/>
  <c r="I2072" i="9"/>
  <c r="J2070" i="9"/>
  <c r="I2070" i="9"/>
  <c r="J414" i="9"/>
  <c r="I414" i="9"/>
  <c r="J1647" i="9"/>
  <c r="I1647" i="9"/>
  <c r="J434" i="9"/>
  <c r="I434" i="9"/>
  <c r="J387" i="9"/>
  <c r="I387" i="9"/>
  <c r="J1315" i="9"/>
  <c r="I1315" i="9"/>
  <c r="J1216" i="9"/>
  <c r="I1216" i="9"/>
  <c r="J1526" i="9"/>
  <c r="I1526" i="9"/>
  <c r="J894" i="9"/>
  <c r="I894" i="9"/>
  <c r="J1648" i="9"/>
  <c r="I1648" i="9"/>
  <c r="J321" i="9"/>
  <c r="I321" i="9"/>
  <c r="J1066" i="9"/>
  <c r="I1066" i="9"/>
  <c r="J505" i="9"/>
  <c r="I505" i="9"/>
  <c r="J418" i="9"/>
  <c r="I418" i="9"/>
  <c r="J1767" i="9"/>
  <c r="I1767" i="9"/>
  <c r="J1915" i="9"/>
  <c r="I1915" i="9"/>
  <c r="J1916" i="9"/>
  <c r="I1916" i="9"/>
  <c r="J980" i="9"/>
  <c r="I980" i="9"/>
  <c r="J1646" i="9"/>
  <c r="I1646" i="9"/>
  <c r="J2063" i="9"/>
  <c r="I2063" i="9"/>
  <c r="J1363" i="9"/>
  <c r="I1363" i="9"/>
  <c r="J1768" i="9"/>
  <c r="I1768" i="9"/>
  <c r="J2098" i="9"/>
  <c r="I2098" i="9"/>
  <c r="J2474" i="9"/>
  <c r="I2474" i="9"/>
  <c r="J2534" i="9"/>
  <c r="I2534" i="9"/>
  <c r="J1374" i="9"/>
  <c r="I1374" i="9"/>
  <c r="J621" i="9"/>
  <c r="I621" i="9"/>
  <c r="J1627" i="9"/>
  <c r="I1627" i="9"/>
  <c r="J1166" i="9"/>
  <c r="I1166" i="9"/>
  <c r="J1937" i="9"/>
  <c r="I1937" i="9"/>
  <c r="J1442" i="9"/>
  <c r="I1442" i="9"/>
  <c r="J1248" i="9"/>
  <c r="I1248" i="9"/>
  <c r="J867" i="9"/>
  <c r="I867" i="9"/>
  <c r="J1239" i="9"/>
  <c r="I1239" i="9"/>
  <c r="J972" i="9"/>
  <c r="I972" i="9"/>
  <c r="J1804" i="9"/>
  <c r="I1804" i="9"/>
  <c r="J1236" i="9"/>
  <c r="I1236" i="9"/>
  <c r="J530" i="9"/>
  <c r="I530" i="9"/>
  <c r="J999" i="9"/>
  <c r="I999" i="9"/>
  <c r="J2416" i="9"/>
  <c r="I2416" i="9"/>
  <c r="J1373" i="9"/>
  <c r="I1373" i="9"/>
  <c r="J941" i="9"/>
  <c r="I941" i="9"/>
  <c r="J1565" i="9"/>
  <c r="I1565" i="9"/>
  <c r="J631" i="9"/>
  <c r="I631" i="9"/>
  <c r="J77" i="9"/>
  <c r="I77" i="9"/>
  <c r="J1103" i="9"/>
  <c r="I1103" i="9"/>
  <c r="J742" i="9"/>
  <c r="I742" i="9"/>
  <c r="J1763" i="9"/>
  <c r="I1763" i="9"/>
  <c r="J1285" i="9"/>
  <c r="I1285" i="9"/>
  <c r="J59" i="9"/>
  <c r="I59" i="9"/>
  <c r="J2048" i="9"/>
  <c r="I2048" i="9"/>
  <c r="J1821" i="9"/>
  <c r="I1821" i="9"/>
  <c r="J811" i="9"/>
  <c r="I811" i="9"/>
  <c r="J810" i="9"/>
  <c r="I810" i="9"/>
  <c r="J2131" i="9"/>
  <c r="I2131" i="9"/>
  <c r="J1575" i="9"/>
  <c r="I1575" i="9"/>
  <c r="J1945" i="9"/>
  <c r="I1945" i="9"/>
  <c r="J1210" i="9"/>
  <c r="I1210" i="9"/>
  <c r="J1436" i="9"/>
  <c r="I1436" i="9"/>
  <c r="J2146" i="9"/>
  <c r="I2146" i="9"/>
  <c r="J725" i="9"/>
  <c r="I725" i="9"/>
  <c r="J1370" i="9"/>
  <c r="I1370" i="9"/>
  <c r="J199" i="9"/>
  <c r="I199" i="9"/>
  <c r="J1142" i="9"/>
  <c r="I1142" i="9"/>
  <c r="J1093" i="9"/>
  <c r="I1093" i="9"/>
  <c r="J2024" i="9"/>
  <c r="I2024" i="9"/>
  <c r="J1085" i="9"/>
  <c r="I1085" i="9"/>
  <c r="J1486" i="9"/>
  <c r="I1486" i="9"/>
  <c r="J858" i="9"/>
  <c r="I858" i="9"/>
  <c r="J1343" i="9"/>
  <c r="I1343" i="9"/>
  <c r="J1031" i="9"/>
  <c r="I1031" i="9"/>
  <c r="J1458" i="9"/>
  <c r="I1458" i="9"/>
  <c r="J2271" i="9"/>
  <c r="I2271" i="9"/>
  <c r="J2067" i="9"/>
  <c r="I2067" i="9"/>
  <c r="J956" i="9"/>
  <c r="I956" i="9"/>
  <c r="J2410" i="9"/>
  <c r="I2410" i="9"/>
  <c r="J825" i="9"/>
  <c r="I825" i="9"/>
  <c r="J211" i="9"/>
  <c r="I211" i="9"/>
  <c r="J558" i="9"/>
  <c r="I558" i="9"/>
  <c r="J208" i="9"/>
  <c r="I208" i="9"/>
  <c r="J2457" i="9"/>
  <c r="I2457" i="9"/>
  <c r="J1369" i="9"/>
  <c r="I1369" i="9"/>
  <c r="J862" i="9"/>
  <c r="I862" i="9"/>
  <c r="J1220" i="9"/>
  <c r="I1220" i="9"/>
  <c r="J1051" i="9"/>
  <c r="I1051" i="9"/>
  <c r="J1347" i="9"/>
  <c r="I1347" i="9"/>
  <c r="J2340" i="9"/>
  <c r="I2340" i="9"/>
  <c r="J1281" i="9"/>
  <c r="I1281" i="9"/>
  <c r="J1282" i="9"/>
  <c r="I1282" i="9"/>
  <c r="J783" i="9"/>
  <c r="I783" i="9"/>
  <c r="J2219" i="9"/>
  <c r="I2219" i="9"/>
  <c r="J997" i="9"/>
  <c r="I997" i="9"/>
  <c r="J124" i="9"/>
  <c r="I124" i="9"/>
  <c r="J2574" i="9"/>
  <c r="I2574" i="9"/>
  <c r="J2179" i="9"/>
  <c r="I2179" i="9"/>
  <c r="J2408" i="9"/>
  <c r="I2408" i="9"/>
  <c r="J162" i="9"/>
  <c r="I162" i="9"/>
  <c r="J856" i="9"/>
  <c r="I856" i="9"/>
  <c r="J209" i="9"/>
  <c r="I209" i="9"/>
  <c r="J802" i="9"/>
  <c r="I802" i="9"/>
  <c r="J1484" i="9"/>
  <c r="I1484" i="9"/>
  <c r="J857" i="9"/>
  <c r="I857" i="9"/>
  <c r="J1004" i="9"/>
  <c r="I1004" i="9"/>
  <c r="J744" i="9"/>
  <c r="I744" i="9"/>
  <c r="J1582" i="9"/>
  <c r="I1582" i="9"/>
  <c r="J1439" i="9"/>
  <c r="I1439" i="9"/>
  <c r="J760" i="9"/>
  <c r="I760" i="9"/>
  <c r="J803" i="9"/>
  <c r="I803" i="9"/>
  <c r="J1416" i="9"/>
  <c r="I1416" i="9"/>
  <c r="J2494" i="9"/>
  <c r="I2494" i="9"/>
  <c r="J1744" i="9"/>
  <c r="I1744" i="9"/>
  <c r="J139" i="9"/>
  <c r="I139" i="9"/>
  <c r="J2160" i="9"/>
  <c r="I2160" i="9"/>
  <c r="J2068" i="9"/>
  <c r="I2068" i="9"/>
  <c r="J282" i="9"/>
  <c r="I282" i="9"/>
  <c r="J1901" i="9"/>
  <c r="I1901" i="9"/>
  <c r="J1816" i="9"/>
  <c r="I1816" i="9"/>
  <c r="J1911" i="9"/>
  <c r="I1911" i="9"/>
  <c r="J164" i="9"/>
  <c r="I164" i="9"/>
  <c r="J427" i="9"/>
  <c r="I427" i="9"/>
  <c r="J2485" i="9"/>
  <c r="I2485" i="9"/>
  <c r="J2344" i="9"/>
  <c r="I2344" i="9"/>
  <c r="J2538" i="9"/>
  <c r="I2538" i="9"/>
  <c r="J1342" i="9"/>
  <c r="I1342" i="9"/>
  <c r="J2548" i="9"/>
  <c r="I2548" i="9"/>
  <c r="J1923" i="9"/>
  <c r="I1923" i="9"/>
  <c r="J1572" i="9"/>
  <c r="I1572" i="9"/>
  <c r="J288" i="9"/>
  <c r="I288" i="9"/>
  <c r="J1525" i="9"/>
  <c r="I1525" i="9"/>
  <c r="J2521" i="9"/>
  <c r="I2521" i="9"/>
  <c r="J848" i="9"/>
  <c r="I848" i="9"/>
  <c r="J1037" i="9"/>
  <c r="I1037" i="9"/>
  <c r="J1814" i="9"/>
  <c r="I1814" i="9"/>
  <c r="J1622" i="9"/>
  <c r="I1622" i="9"/>
  <c r="J1043" i="9"/>
  <c r="I1043" i="9"/>
  <c r="J158" i="9"/>
  <c r="I158" i="9"/>
  <c r="J2056" i="9"/>
  <c r="I2056" i="9"/>
  <c r="J155" i="9"/>
  <c r="I155" i="9"/>
  <c r="J2090" i="9"/>
  <c r="I2090" i="9"/>
  <c r="J2231" i="9"/>
  <c r="I2231" i="9"/>
  <c r="J1657" i="9"/>
  <c r="I1657" i="9"/>
  <c r="J740" i="9"/>
  <c r="I740" i="9"/>
  <c r="J287" i="9"/>
  <c r="I287" i="9"/>
  <c r="J2030" i="9"/>
  <c r="I2030" i="9"/>
  <c r="J2476" i="9"/>
  <c r="I2476" i="9"/>
  <c r="J1775" i="9"/>
  <c r="I1775" i="9"/>
  <c r="J2354" i="9"/>
  <c r="I2354" i="9"/>
  <c r="J2115" i="9"/>
  <c r="I2115" i="9"/>
  <c r="J2452" i="9"/>
  <c r="I2452" i="9"/>
  <c r="J2264" i="9"/>
  <c r="I2264" i="9"/>
  <c r="J2450" i="9"/>
  <c r="I2450" i="9"/>
  <c r="J1564" i="9"/>
  <c r="I1564" i="9"/>
  <c r="J279" i="9"/>
  <c r="I279" i="9"/>
  <c r="J2426" i="9"/>
  <c r="I2426" i="9"/>
  <c r="J1976" i="9"/>
  <c r="I1976" i="9"/>
  <c r="J837" i="9"/>
  <c r="I837" i="9"/>
  <c r="J1626" i="9"/>
  <c r="I1626" i="9"/>
  <c r="J1745" i="9"/>
  <c r="I1745" i="9"/>
  <c r="J2355" i="9"/>
  <c r="I2355" i="9"/>
  <c r="J360" i="9"/>
  <c r="I360" i="9"/>
  <c r="J1223" i="9"/>
  <c r="I1223" i="9"/>
  <c r="J1450" i="9"/>
  <c r="I1450" i="9"/>
  <c r="J786" i="9"/>
  <c r="I786" i="9"/>
  <c r="J1545" i="9"/>
  <c r="I1545" i="9"/>
  <c r="J1751" i="9"/>
  <c r="I1751" i="9"/>
  <c r="J2244" i="9"/>
  <c r="I2244" i="9"/>
  <c r="J1162" i="9"/>
  <c r="I1162" i="9"/>
  <c r="J900" i="9"/>
  <c r="I900" i="9"/>
  <c r="J302" i="9"/>
  <c r="I302" i="9"/>
  <c r="J1667" i="9"/>
  <c r="I1667" i="9"/>
  <c r="J1154" i="9"/>
  <c r="I1154" i="9"/>
  <c r="J1088" i="9"/>
  <c r="I1088" i="9"/>
  <c r="J616" i="9"/>
  <c r="I616" i="9"/>
  <c r="J1269" i="9"/>
  <c r="I1269" i="9"/>
  <c r="J995" i="9"/>
  <c r="I995" i="9"/>
  <c r="J1376" i="9"/>
  <c r="I1376" i="9"/>
  <c r="J1111" i="9"/>
  <c r="I1111" i="9"/>
  <c r="J2176" i="9"/>
  <c r="I2176" i="9"/>
  <c r="J942" i="9"/>
  <c r="I942" i="9"/>
  <c r="J263" i="9"/>
  <c r="I263" i="9"/>
  <c r="J2518" i="9"/>
  <c r="I2518" i="9"/>
  <c r="J1309" i="9"/>
  <c r="I1309" i="9"/>
  <c r="J2154" i="9"/>
  <c r="I2154" i="9"/>
  <c r="J1307" i="9"/>
  <c r="I1307" i="9"/>
  <c r="J1402" i="9"/>
  <c r="I1402" i="9"/>
  <c r="J1999" i="9"/>
  <c r="I1999" i="9"/>
  <c r="J2462" i="9"/>
  <c r="I2462" i="9"/>
  <c r="J1441" i="9"/>
  <c r="I1441" i="9"/>
  <c r="J1473" i="9"/>
  <c r="I1473" i="9"/>
  <c r="J1288" i="9"/>
  <c r="I1288" i="9"/>
  <c r="J552" i="9"/>
  <c r="I552" i="9"/>
  <c r="J2018" i="9"/>
  <c r="I2018" i="9"/>
  <c r="J315" i="9"/>
  <c r="I315" i="9"/>
  <c r="J1205" i="9"/>
  <c r="I1205" i="9"/>
  <c r="J496" i="9"/>
  <c r="I496" i="9"/>
  <c r="J2466" i="9"/>
  <c r="I2466" i="9"/>
  <c r="J1700" i="9"/>
  <c r="I1700" i="9"/>
  <c r="J860" i="9"/>
  <c r="I860" i="9"/>
  <c r="J1489" i="9"/>
  <c r="I1489" i="9"/>
  <c r="J899" i="9"/>
  <c r="I899" i="9"/>
  <c r="J1009" i="9"/>
  <c r="I1009" i="9"/>
  <c r="J1683" i="9"/>
  <c r="I1683" i="9"/>
  <c r="J292" i="9"/>
  <c r="I292" i="9"/>
  <c r="J737" i="9"/>
  <c r="I737" i="9"/>
  <c r="J2549" i="9"/>
  <c r="I2549" i="9"/>
  <c r="J2003" i="9"/>
  <c r="I2003" i="9"/>
  <c r="J166" i="9"/>
  <c r="I166" i="9"/>
  <c r="J1698" i="9"/>
  <c r="I1698" i="9"/>
  <c r="J1576" i="9"/>
  <c r="I1576" i="9"/>
  <c r="J1571" i="9"/>
  <c r="I1571" i="9"/>
  <c r="J1015" i="9"/>
  <c r="I1015" i="9"/>
  <c r="J347" i="9"/>
  <c r="I347" i="9"/>
  <c r="J759" i="9"/>
  <c r="I759" i="9"/>
  <c r="J1070" i="9"/>
  <c r="I1070" i="9"/>
  <c r="J2045" i="9"/>
  <c r="I2045" i="9"/>
  <c r="J1678" i="9"/>
  <c r="I1678" i="9"/>
  <c r="J2197" i="9"/>
  <c r="I2197" i="9"/>
  <c r="J172" i="9"/>
  <c r="I172" i="9"/>
  <c r="J2535" i="9"/>
  <c r="I2535" i="9"/>
  <c r="J277" i="9"/>
  <c r="I277" i="9"/>
  <c r="J1170" i="9"/>
  <c r="I1170" i="9"/>
  <c r="J932" i="9"/>
  <c r="I932" i="9"/>
  <c r="J1401" i="9"/>
  <c r="I1401" i="9"/>
  <c r="J168" i="9"/>
  <c r="I168" i="9"/>
  <c r="J844" i="9"/>
  <c r="I844" i="9"/>
  <c r="J2084" i="9"/>
  <c r="I2084" i="9"/>
  <c r="J2023" i="9"/>
  <c r="I2023" i="9"/>
  <c r="J2241" i="9"/>
  <c r="I2241" i="9"/>
  <c r="J761" i="9"/>
  <c r="I761" i="9"/>
  <c r="J2092" i="9"/>
  <c r="I2092" i="9"/>
  <c r="J1284" i="9"/>
  <c r="I1284" i="9"/>
  <c r="J2212" i="9"/>
  <c r="I2212" i="9"/>
  <c r="J1120" i="9"/>
  <c r="I1120" i="9"/>
  <c r="J428" i="9"/>
  <c r="I428" i="9"/>
  <c r="J807" i="9"/>
  <c r="I807" i="9"/>
  <c r="J1548" i="9"/>
  <c r="I1548" i="9"/>
  <c r="J1041" i="9"/>
  <c r="I1041" i="9"/>
  <c r="J1405" i="9"/>
  <c r="I1405" i="9"/>
  <c r="J573" i="9"/>
  <c r="I573" i="9"/>
  <c r="J1353" i="9"/>
  <c r="I1353" i="9"/>
  <c r="J1404" i="9"/>
  <c r="I1404" i="9"/>
  <c r="J1287" i="9"/>
  <c r="I1287" i="9"/>
  <c r="J874" i="9"/>
  <c r="I874" i="9"/>
  <c r="J2188" i="9"/>
  <c r="I2188" i="9"/>
  <c r="J1580" i="9"/>
  <c r="I1580" i="9"/>
  <c r="J2237" i="9"/>
  <c r="I2237" i="9"/>
  <c r="J1392" i="9"/>
  <c r="I1392" i="9"/>
  <c r="J1594" i="9"/>
  <c r="I1594" i="9"/>
  <c r="J2152" i="9"/>
  <c r="I2152" i="9"/>
  <c r="J2483" i="9"/>
  <c r="I2483" i="9"/>
  <c r="J1579" i="9"/>
  <c r="I1579" i="9"/>
  <c r="J889" i="9"/>
  <c r="I889" i="9"/>
  <c r="J1505" i="9"/>
  <c r="I1505" i="9"/>
  <c r="J1114" i="9"/>
  <c r="I1114" i="9"/>
  <c r="J1021" i="9"/>
  <c r="I1021" i="9"/>
  <c r="J516" i="9"/>
  <c r="I516" i="9"/>
  <c r="J1604" i="9"/>
  <c r="I1604" i="9"/>
  <c r="J2281" i="9"/>
  <c r="I2281" i="9"/>
  <c r="J1924" i="9"/>
  <c r="I1924" i="9"/>
  <c r="J1200" i="9"/>
  <c r="I1200" i="9"/>
  <c r="J1149" i="9"/>
  <c r="I1149" i="9"/>
  <c r="J440" i="9"/>
  <c r="I440" i="9"/>
  <c r="J2423" i="9"/>
  <c r="I2423" i="9"/>
  <c r="J457" i="9"/>
  <c r="I457" i="9"/>
  <c r="J2246" i="9"/>
  <c r="I2246" i="9"/>
  <c r="J1645" i="9"/>
  <c r="I1645" i="9"/>
  <c r="J1765" i="9"/>
  <c r="I1765" i="9"/>
  <c r="J2214" i="9"/>
  <c r="I2214" i="9"/>
  <c r="J102" i="9"/>
  <c r="I102" i="9"/>
  <c r="J1053" i="9"/>
  <c r="I1053" i="9"/>
  <c r="J2234" i="9"/>
  <c r="I2234" i="9"/>
  <c r="J1723" i="9"/>
  <c r="I1723" i="9"/>
  <c r="J2471" i="9"/>
  <c r="I2471" i="9"/>
  <c r="J265" i="9"/>
  <c r="I265" i="9"/>
  <c r="J785" i="9"/>
  <c r="I785" i="9"/>
  <c r="J2516" i="9"/>
  <c r="I2516" i="9"/>
  <c r="J1300" i="9"/>
  <c r="I1300" i="9"/>
  <c r="J2300" i="9"/>
  <c r="I2300" i="9"/>
  <c r="J2310" i="9"/>
  <c r="I2310" i="9"/>
  <c r="J2332" i="9"/>
  <c r="I2332" i="9"/>
  <c r="J2296" i="9"/>
  <c r="I2296" i="9"/>
  <c r="J2304" i="9"/>
  <c r="I2304" i="9"/>
  <c r="J2334" i="9"/>
  <c r="I2334" i="9"/>
  <c r="J2318" i="9"/>
  <c r="I2318" i="9"/>
  <c r="J2314" i="9"/>
  <c r="I2314" i="9"/>
  <c r="J2313" i="9"/>
  <c r="I2313" i="9"/>
  <c r="J2294" i="9"/>
  <c r="I2294" i="9"/>
  <c r="J2331" i="9"/>
  <c r="I2331" i="9"/>
  <c r="J2329" i="9"/>
  <c r="I2329" i="9"/>
  <c r="J2" i="9"/>
  <c r="I2" i="9"/>
  <c r="J92" i="9"/>
  <c r="I92" i="9"/>
  <c r="J93" i="9"/>
  <c r="I93" i="9"/>
  <c r="J90" i="9"/>
  <c r="I90" i="9"/>
  <c r="J89" i="9"/>
  <c r="I89" i="9"/>
  <c r="J91" i="9"/>
  <c r="I91" i="9"/>
  <c r="J2295" i="9"/>
  <c r="I2295" i="9"/>
  <c r="J84" i="9"/>
  <c r="I84" i="9"/>
  <c r="J2325" i="9"/>
  <c r="I2325" i="9"/>
  <c r="J1217" i="9"/>
  <c r="I1217" i="9"/>
  <c r="J1815" i="9"/>
  <c r="I1815" i="9"/>
  <c r="J2039" i="9"/>
  <c r="I2039" i="9"/>
  <c r="J987" i="9"/>
  <c r="I987" i="9"/>
  <c r="J141" i="9"/>
  <c r="I141" i="9"/>
  <c r="J1228" i="9"/>
  <c r="I1228" i="9"/>
  <c r="J895" i="9"/>
  <c r="I895" i="9"/>
  <c r="J719" i="9"/>
  <c r="I719" i="9"/>
  <c r="J2270" i="9"/>
  <c r="I2270" i="9"/>
  <c r="J518" i="9"/>
  <c r="I518" i="9"/>
  <c r="J2100" i="9"/>
  <c r="I2100" i="9"/>
  <c r="J2005" i="9"/>
  <c r="I2005" i="9"/>
  <c r="J2272" i="9"/>
  <c r="I2272" i="9"/>
  <c r="J1719" i="9"/>
  <c r="I1719" i="9"/>
  <c r="J242" i="9"/>
  <c r="I242" i="9"/>
  <c r="J2287" i="9"/>
  <c r="I2287" i="9"/>
  <c r="J831" i="9"/>
  <c r="I831" i="9"/>
  <c r="J846" i="9"/>
  <c r="I846" i="9"/>
  <c r="J2193" i="9"/>
  <c r="I2193" i="9"/>
  <c r="J2484" i="9"/>
  <c r="I2484" i="9"/>
  <c r="J2057" i="9"/>
  <c r="I2057" i="9"/>
  <c r="J417" i="9"/>
  <c r="I417" i="9"/>
  <c r="J257" i="9"/>
  <c r="I257" i="9"/>
  <c r="J1933" i="9"/>
  <c r="I1933" i="9"/>
  <c r="J519" i="9"/>
  <c r="I519" i="9"/>
  <c r="J940" i="9"/>
  <c r="I940" i="9"/>
  <c r="J2260" i="9"/>
  <c r="I2260" i="9"/>
  <c r="J1780" i="9"/>
  <c r="I1780" i="9"/>
  <c r="J1606" i="9"/>
  <c r="I1606" i="9"/>
  <c r="J1655" i="9"/>
  <c r="I1655" i="9"/>
  <c r="J1930" i="9"/>
  <c r="I1930" i="9"/>
  <c r="J1985" i="9"/>
  <c r="I1985" i="9"/>
  <c r="J2430" i="9"/>
  <c r="I2430" i="9"/>
  <c r="J177" i="9"/>
  <c r="I177" i="9"/>
  <c r="J380" i="9"/>
  <c r="I380" i="9"/>
  <c r="J2094" i="9"/>
  <c r="I2094" i="9"/>
  <c r="J433" i="9"/>
  <c r="I433" i="9"/>
  <c r="J432" i="9"/>
  <c r="I432" i="9"/>
  <c r="J271" i="9"/>
  <c r="I271" i="9"/>
  <c r="J431" i="9"/>
  <c r="I431" i="9"/>
  <c r="J2118" i="9"/>
  <c r="I2118" i="9"/>
  <c r="J1141" i="9"/>
  <c r="I1141" i="9"/>
  <c r="J247" i="9"/>
  <c r="I247" i="9"/>
  <c r="J366" i="9"/>
  <c r="I366" i="9"/>
  <c r="J1368" i="9"/>
  <c r="I1368" i="9"/>
  <c r="J1372" i="9"/>
  <c r="I1372" i="9"/>
  <c r="J474" i="9"/>
  <c r="I474" i="9"/>
  <c r="J291" i="9"/>
  <c r="I291" i="9"/>
  <c r="J272" i="9"/>
  <c r="I272" i="9"/>
  <c r="J2498" i="9"/>
  <c r="I2498" i="9"/>
  <c r="J426" i="9"/>
  <c r="I426" i="9"/>
  <c r="J1721" i="9"/>
  <c r="I1721" i="9"/>
  <c r="J2194" i="9"/>
  <c r="I2194" i="9"/>
  <c r="J2184" i="9"/>
  <c r="I2184" i="9"/>
  <c r="J2277" i="9"/>
  <c r="I2277" i="9"/>
  <c r="J1087" i="9"/>
  <c r="I1087" i="9"/>
  <c r="J1986" i="9"/>
  <c r="I1986" i="9"/>
  <c r="J290" i="9"/>
  <c r="I290" i="9"/>
  <c r="J1202" i="9"/>
  <c r="I1202" i="9"/>
  <c r="J2409" i="9"/>
  <c r="I2409" i="9"/>
  <c r="J2550" i="9"/>
  <c r="I2550" i="9"/>
  <c r="J1052" i="9"/>
  <c r="I1052" i="9"/>
  <c r="J1802" i="9"/>
  <c r="I1802" i="9"/>
  <c r="J1951" i="9"/>
  <c r="I1951" i="9"/>
  <c r="J2085" i="9"/>
  <c r="I2085" i="9"/>
  <c r="J1524" i="9"/>
  <c r="I1524" i="9"/>
  <c r="J191" i="9"/>
  <c r="I191" i="9"/>
  <c r="J1351" i="9"/>
  <c r="I1351" i="9"/>
  <c r="J1241" i="9"/>
  <c r="I1241" i="9"/>
  <c r="J215" i="9"/>
  <c r="I215" i="9"/>
  <c r="J561" i="9"/>
  <c r="I561" i="9"/>
  <c r="J1137" i="9"/>
  <c r="I1137" i="9"/>
  <c r="J2404" i="9"/>
  <c r="I2404" i="9"/>
  <c r="J340" i="9"/>
  <c r="I340" i="9"/>
  <c r="J2551" i="9"/>
  <c r="I2551" i="9"/>
  <c r="J2065" i="9"/>
  <c r="I2065" i="9"/>
  <c r="J2257" i="9"/>
  <c r="I2257" i="9"/>
  <c r="J1456" i="9"/>
  <c r="I1456" i="9"/>
  <c r="J2509" i="9"/>
  <c r="I2509" i="9"/>
  <c r="J567" i="9"/>
  <c r="I567" i="9"/>
  <c r="J384" i="9"/>
  <c r="I384" i="9"/>
  <c r="J2025" i="9"/>
  <c r="I2025" i="9"/>
  <c r="J2243" i="9"/>
  <c r="I2243" i="9"/>
  <c r="J539" i="9"/>
  <c r="I539" i="9"/>
  <c r="J1273" i="9"/>
  <c r="I1273" i="9"/>
  <c r="J1169" i="9"/>
  <c r="I1169" i="9"/>
  <c r="J588" i="9"/>
  <c r="I588" i="9"/>
  <c r="J1639" i="9"/>
  <c r="I1639" i="9"/>
  <c r="J2351" i="9"/>
  <c r="I2351" i="9"/>
  <c r="J813" i="9"/>
  <c r="I813" i="9"/>
  <c r="J329" i="9"/>
  <c r="I329" i="9"/>
  <c r="J301" i="9"/>
  <c r="I301" i="9"/>
  <c r="J1440" i="9"/>
  <c r="I1440" i="9"/>
  <c r="J339" i="9"/>
  <c r="I339" i="9"/>
  <c r="J2265" i="9"/>
  <c r="I2265" i="9"/>
  <c r="J1292" i="9"/>
  <c r="I1292" i="9"/>
  <c r="J2398" i="9"/>
  <c r="I2398" i="9"/>
  <c r="J1073" i="9"/>
  <c r="I1073" i="9"/>
  <c r="J850" i="9"/>
  <c r="I850" i="9"/>
  <c r="J1906" i="9"/>
  <c r="I1906" i="9"/>
  <c r="J1616" i="9"/>
  <c r="I1616" i="9"/>
  <c r="J2559" i="9"/>
  <c r="I2559" i="9"/>
  <c r="J1146" i="9"/>
  <c r="I1146" i="9"/>
  <c r="J1124" i="9"/>
  <c r="I1124" i="9"/>
  <c r="J1411" i="9"/>
  <c r="I1411" i="9"/>
  <c r="J2397" i="9"/>
  <c r="I2397" i="9"/>
  <c r="J1492" i="9"/>
  <c r="I1492" i="9"/>
  <c r="J1407" i="9"/>
  <c r="I1407" i="9"/>
  <c r="J1011" i="9"/>
  <c r="I1011" i="9"/>
  <c r="J1521" i="9"/>
  <c r="I1521" i="9"/>
  <c r="J533" i="9"/>
  <c r="I533" i="9"/>
  <c r="J2191" i="9"/>
  <c r="I2191" i="9"/>
  <c r="J2016" i="9"/>
  <c r="I2016" i="9"/>
  <c r="J2227" i="9"/>
  <c r="I2227" i="9"/>
  <c r="J1605" i="9"/>
  <c r="I1605" i="9"/>
  <c r="J1686" i="9"/>
  <c r="I1686" i="9"/>
  <c r="J1800" i="9"/>
  <c r="I1800" i="9"/>
  <c r="J2210" i="9"/>
  <c r="I2210" i="9"/>
  <c r="J1665" i="9"/>
  <c r="I1665" i="9"/>
  <c r="J1227" i="9"/>
  <c r="I1227" i="9"/>
  <c r="J2218" i="9"/>
  <c r="I2218" i="9"/>
  <c r="J1791" i="9"/>
  <c r="I1791" i="9"/>
  <c r="J192" i="9"/>
  <c r="I192" i="9"/>
  <c r="J2267" i="9"/>
  <c r="I2267" i="9"/>
  <c r="J395" i="9"/>
  <c r="I395" i="9"/>
  <c r="J1786" i="9"/>
  <c r="I1786" i="9"/>
  <c r="J147" i="9"/>
  <c r="I147" i="9"/>
  <c r="J1607" i="9"/>
  <c r="I1607" i="9"/>
  <c r="J349" i="9"/>
  <c r="I349" i="9"/>
  <c r="J2077" i="9"/>
  <c r="I2077" i="9"/>
  <c r="J2186" i="9"/>
  <c r="I2186" i="9"/>
  <c r="J540" i="9"/>
  <c r="I540" i="9"/>
  <c r="J580" i="9"/>
  <c r="I580" i="9"/>
  <c r="J842" i="9"/>
  <c r="I842" i="9"/>
  <c r="J213" i="9"/>
  <c r="I213" i="9"/>
  <c r="J1733" i="9"/>
  <c r="I1733" i="9"/>
  <c r="J396" i="9"/>
  <c r="I396" i="9"/>
  <c r="J793" i="9"/>
  <c r="I793" i="9"/>
  <c r="J2228" i="9"/>
  <c r="I2228" i="9"/>
  <c r="J352" i="9"/>
  <c r="I352" i="9"/>
  <c r="J2520" i="9"/>
  <c r="I2520" i="9"/>
  <c r="J332" i="9"/>
  <c r="I332" i="9"/>
  <c r="J337" i="9"/>
  <c r="I337" i="9"/>
  <c r="J356" i="9"/>
  <c r="I356" i="9"/>
  <c r="J2438" i="9"/>
  <c r="I2438" i="9"/>
  <c r="J2495" i="9"/>
  <c r="I2495" i="9"/>
  <c r="J1931" i="9"/>
  <c r="I1931" i="9"/>
  <c r="J1569" i="9"/>
  <c r="I1569" i="9"/>
  <c r="J232" i="9"/>
  <c r="I232" i="9"/>
  <c r="J2017" i="9"/>
  <c r="I2017" i="9"/>
  <c r="J1365" i="9"/>
  <c r="I1365" i="9"/>
  <c r="J733" i="9"/>
  <c r="I733" i="9"/>
  <c r="J2159" i="9"/>
  <c r="I2159" i="9"/>
  <c r="J1042" i="9"/>
  <c r="I1042" i="9"/>
  <c r="J1792" i="9"/>
  <c r="I1792" i="9"/>
  <c r="J1599" i="9"/>
  <c r="I1599" i="9"/>
  <c r="J854" i="9"/>
  <c r="I854" i="9"/>
  <c r="J1634" i="9"/>
  <c r="I1634" i="9"/>
  <c r="J1890" i="9"/>
  <c r="I1890" i="9"/>
  <c r="J1720" i="9"/>
  <c r="I1720" i="9"/>
  <c r="J201" i="9"/>
  <c r="I201" i="9"/>
  <c r="J843" i="9"/>
  <c r="I843" i="9"/>
  <c r="J2527" i="9"/>
  <c r="I2527" i="9"/>
  <c r="J741" i="9"/>
  <c r="I741" i="9"/>
  <c r="J2259" i="9"/>
  <c r="I2259" i="9"/>
  <c r="J2273" i="9"/>
  <c r="I2273" i="9"/>
  <c r="J114" i="9"/>
  <c r="I114" i="9"/>
  <c r="J1256" i="9"/>
  <c r="I1256" i="9"/>
  <c r="J2359" i="9"/>
  <c r="I2359" i="9"/>
  <c r="J745" i="9"/>
  <c r="I745" i="9"/>
  <c r="J1465" i="9"/>
  <c r="I1465" i="9"/>
  <c r="J739" i="9"/>
  <c r="I739" i="9"/>
  <c r="J1449" i="9"/>
  <c r="I1449" i="9"/>
  <c r="J2060" i="9"/>
  <c r="I2060" i="9"/>
  <c r="J2027" i="9"/>
  <c r="I2027" i="9"/>
  <c r="J1623" i="9"/>
  <c r="I1623" i="9"/>
  <c r="J2150" i="9"/>
  <c r="I2150" i="9"/>
  <c r="J855" i="9"/>
  <c r="I855" i="9"/>
  <c r="J2512" i="9"/>
  <c r="I2512" i="9"/>
  <c r="J968" i="9"/>
  <c r="I968" i="9"/>
  <c r="J1419" i="9"/>
  <c r="I1419" i="9"/>
  <c r="J1212" i="9"/>
  <c r="I1212" i="9"/>
  <c r="J1272" i="9"/>
  <c r="I1272" i="9"/>
  <c r="J1231" i="9"/>
  <c r="I1231" i="9"/>
  <c r="J2395" i="9"/>
  <c r="I2395" i="9"/>
  <c r="J1168" i="9"/>
  <c r="I1168" i="9"/>
  <c r="J2399" i="9"/>
  <c r="I2399" i="9"/>
  <c r="J2137" i="9"/>
  <c r="I2137" i="9"/>
  <c r="J153" i="9"/>
  <c r="I153" i="9"/>
  <c r="J2213" i="9"/>
  <c r="I2213" i="9"/>
  <c r="J1713" i="9"/>
  <c r="I1713" i="9"/>
  <c r="J770" i="9"/>
  <c r="I770" i="9"/>
  <c r="J117" i="9"/>
  <c r="I117" i="9"/>
  <c r="J120" i="9"/>
  <c r="I120" i="9"/>
  <c r="J966" i="9"/>
  <c r="I966" i="9"/>
  <c r="J585" i="9"/>
  <c r="I585" i="9"/>
  <c r="J316" i="9"/>
  <c r="I316" i="9"/>
  <c r="J350" i="9"/>
  <c r="I350" i="9"/>
  <c r="J1500" i="9"/>
  <c r="I1500" i="9"/>
  <c r="J691" i="9"/>
  <c r="I691" i="9"/>
  <c r="J2394" i="9"/>
  <c r="I2394" i="9"/>
  <c r="J1258" i="9"/>
  <c r="I1258" i="9"/>
  <c r="J1632" i="9"/>
  <c r="I1632" i="9"/>
  <c r="J2396" i="9"/>
  <c r="I2396" i="9"/>
  <c r="J1491" i="9"/>
  <c r="I1491" i="9"/>
  <c r="J2019" i="9"/>
  <c r="I2019" i="9"/>
  <c r="J1413" i="9"/>
  <c r="I1413" i="9"/>
  <c r="J1480" i="9"/>
  <c r="I1480" i="9"/>
  <c r="J2021" i="9"/>
  <c r="I2021" i="9"/>
  <c r="J1975" i="9"/>
  <c r="I1975" i="9"/>
  <c r="J1730" i="9"/>
  <c r="I1730" i="9"/>
  <c r="J1475" i="9"/>
  <c r="I1475" i="9"/>
  <c r="J711" i="9"/>
  <c r="I711" i="9"/>
  <c r="J346" i="9"/>
  <c r="I346" i="9"/>
  <c r="J1799" i="9"/>
  <c r="I1799" i="9"/>
  <c r="J970" i="9"/>
  <c r="I970" i="9"/>
  <c r="J713" i="9"/>
  <c r="I713" i="9"/>
  <c r="J1131" i="9"/>
  <c r="I1131" i="9"/>
  <c r="J1265" i="9"/>
  <c r="I1265" i="9"/>
  <c r="J1381" i="9"/>
  <c r="I1381" i="9"/>
  <c r="J981" i="9"/>
  <c r="I981" i="9"/>
  <c r="J394" i="9"/>
  <c r="I394" i="9"/>
  <c r="J1562" i="9"/>
  <c r="I1562" i="9"/>
  <c r="J1785" i="9"/>
  <c r="I1785" i="9"/>
  <c r="J2249" i="9"/>
  <c r="I2249" i="9"/>
  <c r="J2157" i="9"/>
  <c r="I2157" i="9"/>
  <c r="J1198" i="9"/>
  <c r="I1198" i="9"/>
  <c r="J853" i="9"/>
  <c r="I853" i="9"/>
  <c r="J1133" i="9"/>
  <c r="I1133" i="9"/>
  <c r="J721" i="9"/>
  <c r="I721" i="9"/>
  <c r="J1715" i="9"/>
  <c r="I1715" i="9"/>
  <c r="J1050" i="9"/>
  <c r="I1050" i="9"/>
  <c r="J1974" i="9"/>
  <c r="I1974" i="9"/>
  <c r="J2180" i="9"/>
  <c r="I2180" i="9"/>
  <c r="J1074" i="9"/>
  <c r="I1074" i="9"/>
  <c r="J1213" i="9"/>
  <c r="I1213" i="9"/>
  <c r="J345" i="9"/>
  <c r="I345" i="9"/>
  <c r="J644" i="9"/>
  <c r="I644" i="9"/>
  <c r="J1703" i="9"/>
  <c r="I1703" i="9"/>
  <c r="J2099" i="9"/>
  <c r="I2099" i="9"/>
  <c r="J2149" i="9"/>
  <c r="I2149" i="9"/>
  <c r="J1570" i="9"/>
  <c r="I1570" i="9"/>
  <c r="J108" i="9"/>
  <c r="I108" i="9"/>
  <c r="J480" i="9"/>
  <c r="I480" i="9"/>
  <c r="J1752" i="9"/>
  <c r="I1752" i="9"/>
  <c r="J2008" i="9"/>
  <c r="I2008" i="9"/>
  <c r="J231" i="9"/>
  <c r="I231" i="9"/>
  <c r="J1918" i="9"/>
  <c r="I1918" i="9"/>
  <c r="J1567" i="9"/>
  <c r="I1567" i="9"/>
  <c r="J1434" i="9"/>
  <c r="I1434" i="9"/>
  <c r="J2492" i="9"/>
  <c r="I2492" i="9"/>
  <c r="J1787" i="9"/>
  <c r="I1787" i="9"/>
  <c r="J1005" i="9"/>
  <c r="I1005" i="9"/>
  <c r="J1156" i="9"/>
  <c r="I1156" i="9"/>
  <c r="J657" i="9"/>
  <c r="I657" i="9"/>
  <c r="J1808" i="9"/>
  <c r="I1808" i="9"/>
  <c r="J756" i="9"/>
  <c r="I756" i="9"/>
  <c r="J1770" i="9"/>
  <c r="I1770" i="9"/>
  <c r="J2510" i="9"/>
  <c r="I2510" i="9"/>
  <c r="J628" i="9"/>
  <c r="I628" i="9"/>
  <c r="J2183" i="9"/>
  <c r="I2183" i="9"/>
  <c r="J1596" i="9"/>
  <c r="I1596" i="9"/>
  <c r="J1929" i="9"/>
  <c r="I1929" i="9"/>
  <c r="J212" i="9"/>
  <c r="I212" i="9"/>
  <c r="J2096" i="9"/>
  <c r="I2096" i="9"/>
  <c r="J1007" i="9"/>
  <c r="I1007" i="9"/>
  <c r="J353" i="9"/>
  <c r="I353" i="9"/>
  <c r="J336" i="9"/>
  <c r="I336" i="9"/>
  <c r="J753" i="9"/>
  <c r="I753" i="9"/>
  <c r="J2203" i="9"/>
  <c r="I2203" i="9"/>
  <c r="J1423" i="9"/>
  <c r="I1423" i="9"/>
  <c r="J379" i="9"/>
  <c r="I379" i="9"/>
  <c r="J696" i="9"/>
  <c r="I696" i="9"/>
  <c r="J629" i="9"/>
  <c r="I629" i="9"/>
  <c r="J1059" i="9"/>
  <c r="I1059" i="9"/>
  <c r="J2480" i="9"/>
  <c r="I2480" i="9"/>
  <c r="J2467" i="9"/>
  <c r="I2467" i="9"/>
  <c r="J1658" i="9"/>
  <c r="I1658" i="9"/>
  <c r="J495" i="9"/>
  <c r="I495" i="9"/>
  <c r="J1595" i="9"/>
  <c r="I1595" i="9"/>
  <c r="J2181" i="9"/>
  <c r="I2181" i="9"/>
  <c r="J131" i="9"/>
  <c r="I131" i="9"/>
  <c r="J762" i="9"/>
  <c r="I762" i="9"/>
  <c r="J2422" i="9"/>
  <c r="I2422" i="9"/>
  <c r="J2136" i="9"/>
  <c r="I2136" i="9"/>
  <c r="J448" i="9"/>
  <c r="I448" i="9"/>
  <c r="J1819" i="9"/>
  <c r="I1819" i="9"/>
  <c r="J1167" i="9"/>
  <c r="I1167" i="9"/>
  <c r="J1677" i="9"/>
  <c r="I1677" i="9"/>
  <c r="J578" i="9"/>
  <c r="I578" i="9"/>
  <c r="J579" i="9"/>
  <c r="I579" i="9"/>
  <c r="J2232" i="9"/>
  <c r="I2232" i="9"/>
  <c r="J1289" i="9"/>
  <c r="I1289" i="9"/>
  <c r="J782" i="9"/>
  <c r="I782" i="9"/>
  <c r="J2489" i="9"/>
  <c r="I2489" i="9"/>
  <c r="J1503" i="9"/>
  <c r="I1503" i="9"/>
  <c r="J1618" i="9"/>
  <c r="I1618" i="9"/>
  <c r="J1380" i="9"/>
  <c r="I1380" i="9"/>
  <c r="J178" i="9"/>
  <c r="I178" i="9"/>
  <c r="J1982" i="9"/>
  <c r="I1982" i="9"/>
  <c r="J2013" i="9"/>
  <c r="I2013" i="9"/>
  <c r="J1478" i="9"/>
  <c r="I1478" i="9"/>
  <c r="J1446" i="9"/>
  <c r="I1446" i="9"/>
  <c r="J2335" i="9"/>
  <c r="I2335" i="9"/>
  <c r="J2330" i="9"/>
  <c r="I2330" i="9"/>
  <c r="J2324" i="9"/>
  <c r="I2324" i="9"/>
  <c r="J2323" i="9"/>
  <c r="I2323" i="9"/>
  <c r="J2317" i="9"/>
  <c r="I2317" i="9"/>
  <c r="J2312" i="9"/>
  <c r="I2312" i="9"/>
  <c r="J2311" i="9"/>
  <c r="I2311" i="9"/>
  <c r="J2298" i="9"/>
  <c r="I2298" i="9"/>
  <c r="J2297" i="9"/>
  <c r="I2297" i="9"/>
  <c r="J2309" i="9"/>
  <c r="I2309" i="9"/>
  <c r="J2299" i="9"/>
  <c r="I2299" i="9"/>
  <c r="J2328" i="9"/>
  <c r="I2328" i="9"/>
  <c r="J2316" i="9"/>
  <c r="I2316" i="9"/>
  <c r="J2306" i="9"/>
  <c r="I2306" i="9"/>
  <c r="J2301" i="9"/>
  <c r="I2301" i="9"/>
  <c r="J2333" i="9"/>
  <c r="I2333" i="9"/>
  <c r="J2326" i="9"/>
  <c r="I2326" i="9"/>
  <c r="J2302" i="9"/>
  <c r="I2302" i="9"/>
  <c r="J2307" i="9"/>
  <c r="I2307" i="9"/>
  <c r="J2322" i="9"/>
  <c r="I2322" i="9"/>
  <c r="J2321" i="9"/>
  <c r="I2321" i="9"/>
  <c r="J2320" i="9"/>
  <c r="I2320" i="9"/>
  <c r="J2305" i="9"/>
  <c r="I2305" i="9"/>
  <c r="J2319" i="9"/>
  <c r="I2319" i="9"/>
  <c r="J2308" i="9"/>
  <c r="I2308" i="9"/>
  <c r="J2327" i="9"/>
  <c r="I2327" i="9"/>
  <c r="J2315" i="9"/>
  <c r="I2315" i="9"/>
  <c r="J2303" i="9"/>
  <c r="I2303" i="9"/>
  <c r="J2258" i="9"/>
  <c r="I2258" i="9"/>
  <c r="J944" i="9"/>
  <c r="I944" i="9"/>
  <c r="J849" i="9"/>
  <c r="I849" i="9"/>
  <c r="J180" i="9"/>
  <c r="I180" i="9"/>
  <c r="J1793" i="9"/>
  <c r="I1793" i="9"/>
  <c r="J1476" i="9"/>
  <c r="I1476" i="9"/>
  <c r="J1233" i="9"/>
  <c r="I1233" i="9"/>
  <c r="J2036" i="9"/>
  <c r="I2036" i="9"/>
  <c r="J2280" i="9"/>
  <c r="I2280" i="9"/>
  <c r="J2558" i="9"/>
  <c r="I2558" i="9"/>
  <c r="J1345" i="9"/>
  <c r="I1345" i="9"/>
  <c r="J2357" i="9"/>
  <c r="I2357" i="9"/>
  <c r="J792" i="9"/>
  <c r="I792" i="9"/>
  <c r="J766" i="9"/>
  <c r="I766" i="9"/>
  <c r="J420" i="9"/>
  <c r="I420" i="9"/>
  <c r="J1536" i="9"/>
  <c r="I1536" i="9"/>
  <c r="J2525" i="9"/>
  <c r="I2525" i="9"/>
  <c r="J2358" i="9"/>
  <c r="I2358" i="9"/>
  <c r="J2139" i="9"/>
  <c r="I2139" i="9"/>
  <c r="J919" i="9"/>
  <c r="I919" i="9"/>
  <c r="J58" i="9"/>
  <c r="I58" i="9"/>
  <c r="J1148" i="9"/>
  <c r="I1148" i="9"/>
  <c r="J841" i="9"/>
  <c r="I841" i="9"/>
  <c r="J145" i="9"/>
  <c r="I145" i="9"/>
  <c r="J1590" i="9"/>
  <c r="I1590" i="9"/>
  <c r="J2174" i="9"/>
  <c r="I2174" i="9"/>
  <c r="J393" i="9"/>
  <c r="I393" i="9"/>
  <c r="J2279" i="9"/>
  <c r="I2279" i="9"/>
  <c r="J1214" i="9"/>
  <c r="I1214" i="9"/>
  <c r="J1649" i="9"/>
  <c r="I1649" i="9"/>
  <c r="J452" i="9"/>
  <c r="I452" i="9"/>
  <c r="J2047" i="9"/>
  <c r="I2047" i="9"/>
  <c r="J2459" i="9"/>
  <c r="I2459" i="9"/>
  <c r="J1115" i="9"/>
  <c r="I1115" i="9"/>
  <c r="J486" i="9"/>
  <c r="I486" i="9"/>
  <c r="J262" i="9"/>
  <c r="I262" i="9"/>
  <c r="J220" i="9"/>
  <c r="I220" i="9"/>
  <c r="J1452" i="9"/>
  <c r="I1452" i="9"/>
  <c r="J597" i="9"/>
  <c r="I597" i="9"/>
  <c r="J1653" i="9"/>
  <c r="I1653" i="9"/>
  <c r="J1454" i="9"/>
  <c r="I1454" i="9"/>
  <c r="J2570" i="9"/>
  <c r="I2570" i="9"/>
  <c r="J2292" i="9"/>
  <c r="I2292" i="9"/>
  <c r="J699" i="9"/>
  <c r="I699" i="9"/>
  <c r="J463" i="9"/>
  <c r="I463" i="9"/>
  <c r="J2458" i="9"/>
  <c r="I2458" i="9"/>
  <c r="J1477" i="9"/>
  <c r="I1477" i="9"/>
  <c r="J660" i="9"/>
  <c r="I660" i="9"/>
  <c r="J1453" i="9"/>
  <c r="I1453" i="9"/>
  <c r="J709" i="9"/>
  <c r="I709" i="9"/>
  <c r="J2537" i="9"/>
  <c r="I2537" i="9"/>
  <c r="J2276" i="9"/>
  <c r="I2276" i="9"/>
  <c r="J1977" i="9"/>
  <c r="I1977" i="9"/>
  <c r="J1573" i="9"/>
  <c r="I1573" i="9"/>
  <c r="J1597" i="9"/>
  <c r="I1597" i="9"/>
  <c r="J1346" i="9"/>
  <c r="I1346" i="9"/>
  <c r="J2000" i="9"/>
  <c r="I2000" i="9"/>
  <c r="J1783" i="9"/>
  <c r="I1783" i="9"/>
  <c r="J2371" i="9"/>
  <c r="I2371" i="9"/>
  <c r="J2282" i="9"/>
  <c r="I2282" i="9"/>
  <c r="J806" i="9"/>
  <c r="I806" i="9"/>
  <c r="J840" i="9"/>
  <c r="I840" i="9"/>
  <c r="J545" i="9"/>
  <c r="I545" i="9"/>
  <c r="J2360" i="9"/>
  <c r="I2360" i="9"/>
  <c r="J575" i="9"/>
  <c r="I575" i="9"/>
  <c r="J2175" i="9"/>
  <c r="I2175" i="9"/>
  <c r="J1145" i="9"/>
  <c r="I1145" i="9"/>
  <c r="J216" i="9"/>
  <c r="I216" i="9"/>
  <c r="J2368" i="9"/>
  <c r="I2368" i="9"/>
  <c r="J2456" i="9"/>
  <c r="I2456" i="9"/>
  <c r="J615" i="9"/>
  <c r="I615" i="9"/>
  <c r="J936" i="9"/>
  <c r="I936" i="9"/>
  <c r="J1250" i="9"/>
  <c r="I1250" i="9"/>
  <c r="J1267" i="9"/>
  <c r="I1267" i="9"/>
  <c r="J1014" i="9"/>
  <c r="I1014" i="9"/>
  <c r="J1225" i="9"/>
  <c r="I1225" i="9"/>
  <c r="J1483" i="9"/>
  <c r="I1483" i="9"/>
  <c r="J1415" i="9"/>
  <c r="I1415" i="9"/>
  <c r="J1078" i="9"/>
  <c r="I1078" i="9"/>
  <c r="J989" i="9"/>
  <c r="I989" i="9"/>
  <c r="J659" i="9"/>
  <c r="I659" i="9"/>
  <c r="J1817" i="9"/>
  <c r="I1817" i="9"/>
  <c r="J544" i="9"/>
  <c r="I544" i="9"/>
  <c r="J1971" i="9"/>
  <c r="I1971" i="9"/>
  <c r="J445" i="9"/>
  <c r="I445" i="9"/>
  <c r="J724" i="9"/>
  <c r="I724" i="9"/>
  <c r="J658" i="9"/>
  <c r="I658" i="9"/>
  <c r="J581" i="9"/>
  <c r="I581" i="9"/>
  <c r="J2192" i="9"/>
  <c r="I2192" i="9"/>
  <c r="J1208" i="9"/>
  <c r="I1208" i="9"/>
  <c r="J451" i="9"/>
  <c r="I451" i="9"/>
  <c r="J484" i="9"/>
  <c r="I484" i="9"/>
  <c r="J1675" i="9"/>
  <c r="I1675" i="9"/>
  <c r="J1981" i="9"/>
  <c r="I1981" i="9"/>
  <c r="J1701" i="9"/>
  <c r="I1701" i="9"/>
  <c r="J2539" i="9"/>
  <c r="I2539" i="9"/>
  <c r="J661" i="9"/>
  <c r="I661" i="9"/>
  <c r="J2110" i="9"/>
  <c r="I2110" i="9"/>
  <c r="J1736" i="9"/>
  <c r="I1736" i="9"/>
  <c r="J2161" i="9"/>
  <c r="I2161" i="9"/>
  <c r="J111" i="9"/>
  <c r="I111" i="9"/>
  <c r="J122" i="9"/>
  <c r="I122" i="9"/>
  <c r="J1914" i="9"/>
  <c r="I1914" i="9"/>
  <c r="J297" i="9"/>
  <c r="I297" i="9"/>
  <c r="J1912" i="9"/>
  <c r="I1912" i="9"/>
  <c r="J2135" i="9"/>
  <c r="I2135" i="9"/>
  <c r="J1983" i="9"/>
  <c r="I1983" i="9"/>
  <c r="J1556" i="9"/>
  <c r="I1556" i="9"/>
  <c r="J570" i="9"/>
  <c r="I570" i="9"/>
  <c r="J568" i="9"/>
  <c r="I568" i="9"/>
  <c r="J2026" i="9"/>
  <c r="I2026" i="9"/>
  <c r="J563" i="9"/>
  <c r="I563" i="9"/>
  <c r="J560" i="9"/>
  <c r="I560" i="9"/>
  <c r="J1240" i="9"/>
  <c r="I1240" i="9"/>
  <c r="J1034" i="9"/>
  <c r="I1034" i="9"/>
  <c r="J1349" i="9"/>
  <c r="I1349" i="9"/>
  <c r="J2050" i="9"/>
  <c r="I2050" i="9"/>
  <c r="J541" i="9"/>
  <c r="I541" i="9"/>
  <c r="J307" i="9"/>
  <c r="I307" i="9"/>
  <c r="J967" i="9"/>
  <c r="I967" i="9"/>
  <c r="J1822" i="9"/>
  <c r="I1822" i="9"/>
  <c r="J348" i="9"/>
  <c r="I348" i="9"/>
  <c r="J689" i="9"/>
  <c r="I689" i="9"/>
  <c r="J1603" i="9"/>
  <c r="I1603" i="9"/>
  <c r="J566" i="9"/>
  <c r="I566" i="9"/>
  <c r="J614" i="9"/>
  <c r="I614" i="9"/>
  <c r="J2104" i="9"/>
  <c r="I2104" i="9"/>
  <c r="J2382" i="9"/>
  <c r="I2382" i="9"/>
  <c r="J1159" i="9"/>
  <c r="I1159" i="9"/>
  <c r="J2111" i="9"/>
  <c r="I2111" i="9"/>
  <c r="J2105" i="9"/>
  <c r="I2105" i="9"/>
  <c r="J176" i="9"/>
  <c r="I176" i="9"/>
  <c r="J750" i="9"/>
  <c r="I750" i="9"/>
  <c r="J1055" i="9"/>
  <c r="I1055" i="9"/>
  <c r="J2479" i="9"/>
  <c r="I2479" i="9"/>
  <c r="J675" i="9"/>
  <c r="I675" i="9"/>
  <c r="J1232" i="9"/>
  <c r="I1232" i="9"/>
  <c r="J692" i="9"/>
  <c r="I692" i="9"/>
  <c r="J845" i="9"/>
  <c r="I845" i="9"/>
  <c r="J1254" i="9"/>
  <c r="I1254" i="9"/>
  <c r="J1899" i="9"/>
  <c r="I1899" i="9"/>
  <c r="J1455" i="9"/>
  <c r="I1455" i="9"/>
  <c r="J662" i="9"/>
  <c r="I662" i="9"/>
  <c r="J1384" i="9"/>
  <c r="I1384" i="9"/>
  <c r="J64" i="9"/>
  <c r="I64" i="9"/>
  <c r="J181" i="9"/>
  <c r="I181" i="9"/>
  <c r="J830" i="9"/>
  <c r="I830" i="9"/>
  <c r="J2560" i="9"/>
  <c r="I2560" i="9"/>
  <c r="J210" i="9"/>
  <c r="I210" i="9"/>
  <c r="J1568" i="9"/>
  <c r="I1568" i="9"/>
  <c r="J986" i="9"/>
  <c r="I986" i="9"/>
  <c r="J343" i="9"/>
  <c r="I343" i="9"/>
  <c r="J859" i="9"/>
  <c r="I859" i="9"/>
  <c r="J1000" i="9"/>
  <c r="I1000" i="9"/>
  <c r="J684" i="9"/>
  <c r="I684" i="9"/>
  <c r="J1359" i="9"/>
  <c r="I1359" i="9"/>
  <c r="J781" i="9"/>
  <c r="I781" i="9"/>
  <c r="J196" i="9"/>
  <c r="I196" i="9"/>
  <c r="J2529" i="9"/>
  <c r="I2529" i="9"/>
  <c r="J2185" i="9"/>
  <c r="I2185" i="9"/>
  <c r="J149" i="9"/>
  <c r="I149" i="9"/>
  <c r="J728" i="9"/>
  <c r="I728" i="9"/>
  <c r="J1789" i="9"/>
  <c r="I1789" i="9"/>
  <c r="J2200" i="9"/>
  <c r="I2200" i="9"/>
  <c r="J1116" i="9"/>
  <c r="I1116" i="9"/>
  <c r="J1134" i="9"/>
  <c r="I1134" i="9"/>
  <c r="J2493" i="9"/>
  <c r="I2493" i="9"/>
  <c r="J1651" i="9"/>
  <c r="I1651" i="9"/>
  <c r="J582" i="9"/>
  <c r="I582" i="9"/>
  <c r="J1690" i="9"/>
  <c r="I1690" i="9"/>
  <c r="J1743" i="9"/>
  <c r="I1743" i="9"/>
  <c r="J1788" i="9"/>
  <c r="I1788" i="9"/>
  <c r="J2209" i="9"/>
  <c r="I2209" i="9"/>
  <c r="J686" i="9"/>
  <c r="I686" i="9"/>
  <c r="J219" i="9"/>
  <c r="I219" i="9"/>
  <c r="J1728" i="9"/>
  <c r="I1728" i="9"/>
  <c r="J1244" i="9"/>
  <c r="I1244" i="9"/>
  <c r="J1072" i="9"/>
  <c r="I1072" i="9"/>
  <c r="J2009" i="9"/>
  <c r="I2009" i="9"/>
  <c r="J1964" i="9"/>
  <c r="I1964" i="9"/>
  <c r="J2342" i="9"/>
  <c r="I2342" i="9"/>
  <c r="J2463" i="9"/>
  <c r="I2463" i="9"/>
  <c r="J1731" i="9"/>
  <c r="I1731" i="9"/>
  <c r="J648" i="9"/>
  <c r="I648" i="9"/>
  <c r="J1584" i="9"/>
  <c r="I1584" i="9"/>
  <c r="J1762" i="9"/>
  <c r="I1762" i="9"/>
  <c r="J1099" i="9"/>
  <c r="I1099" i="9"/>
  <c r="J1262" i="9"/>
  <c r="I1262" i="9"/>
  <c r="J1344" i="9"/>
  <c r="I1344" i="9"/>
  <c r="J1201" i="9"/>
  <c r="I1201" i="9"/>
  <c r="J1062" i="9"/>
  <c r="I1062" i="9"/>
  <c r="J943" i="9"/>
  <c r="I943" i="9"/>
  <c r="J1803" i="9"/>
  <c r="I1803" i="9"/>
  <c r="J460" i="9"/>
  <c r="I460" i="9"/>
  <c r="J507" i="9"/>
  <c r="I507" i="9"/>
  <c r="J259" i="9"/>
  <c r="I259" i="9"/>
  <c r="J2073" i="9"/>
  <c r="I2073" i="9"/>
  <c r="J1247" i="9"/>
  <c r="I1247" i="9"/>
  <c r="J1966" i="9"/>
  <c r="I1966" i="9"/>
  <c r="J1898" i="9"/>
  <c r="I1898" i="9"/>
  <c r="J778" i="9"/>
  <c r="I778" i="9"/>
  <c r="J1226" i="9"/>
  <c r="I1226" i="9"/>
  <c r="J1097" i="9"/>
  <c r="I1097" i="9"/>
  <c r="J2095" i="9"/>
  <c r="I2095" i="9"/>
  <c r="J1704" i="9"/>
  <c r="I1704" i="9"/>
  <c r="J459" i="9"/>
  <c r="I459" i="9"/>
  <c r="J1936" i="9"/>
  <c r="I1936" i="9"/>
  <c r="J1638" i="9"/>
  <c r="I1638" i="9"/>
  <c r="J1222" i="9"/>
  <c r="I1222" i="9"/>
  <c r="J1350" i="9"/>
  <c r="I1350" i="9"/>
  <c r="J1348" i="9"/>
  <c r="I1348" i="9"/>
  <c r="J2469" i="9"/>
  <c r="I2469" i="9"/>
  <c r="J342" i="9"/>
  <c r="I342" i="9"/>
  <c r="J258" i="9"/>
  <c r="I258" i="9"/>
  <c r="J2022" i="9"/>
  <c r="I2022" i="9"/>
  <c r="J668" i="9"/>
  <c r="I668" i="9"/>
  <c r="J444" i="9"/>
  <c r="I444" i="9"/>
  <c r="J1054" i="9"/>
  <c r="I1054" i="9"/>
  <c r="J2401" i="9"/>
  <c r="I2401" i="9"/>
  <c r="J412" i="9"/>
  <c r="I412" i="9"/>
  <c r="J306" i="9"/>
  <c r="I306" i="9"/>
  <c r="J564" i="9"/>
  <c r="I564" i="9"/>
  <c r="J2553" i="9"/>
  <c r="I2553" i="9"/>
  <c r="J577" i="9"/>
  <c r="I577" i="9"/>
  <c r="J1263" i="9"/>
  <c r="I1263" i="9"/>
  <c r="J1697" i="9"/>
  <c r="I1697" i="9"/>
  <c r="J325" i="9"/>
  <c r="I325" i="9"/>
  <c r="J1410" i="9"/>
  <c r="I1410" i="9"/>
  <c r="J76" i="9"/>
  <c r="I76" i="9"/>
  <c r="J1895" i="9"/>
  <c r="I1895" i="9"/>
  <c r="J681" i="9"/>
  <c r="I681" i="9"/>
  <c r="J2119" i="9"/>
  <c r="I2119" i="9"/>
  <c r="J673" i="9"/>
  <c r="I673" i="9"/>
  <c r="J1495" i="9"/>
  <c r="I1495" i="9"/>
  <c r="J2088" i="9"/>
  <c r="I2088" i="9"/>
  <c r="J984" i="9"/>
  <c r="I984" i="9"/>
  <c r="J1383" i="9"/>
  <c r="I1383" i="9"/>
  <c r="J1613" i="9"/>
  <c r="I1613" i="9"/>
  <c r="J113" i="9"/>
  <c r="I113" i="9"/>
  <c r="J982" i="9"/>
  <c r="I982" i="9"/>
  <c r="J217" i="9"/>
  <c r="I217" i="9"/>
  <c r="J2208" i="9"/>
  <c r="I2208" i="9"/>
  <c r="J2461" i="9"/>
  <c r="I2461" i="9"/>
  <c r="J1414" i="9"/>
  <c r="I1414" i="9"/>
  <c r="J1760" i="9"/>
  <c r="I1760" i="9"/>
  <c r="J1012" i="9"/>
  <c r="I1012" i="9"/>
  <c r="J1382" i="9"/>
  <c r="I1382" i="9"/>
  <c r="J1045" i="9"/>
  <c r="I1045" i="9"/>
  <c r="J698" i="9"/>
  <c r="I698" i="9"/>
  <c r="J1725" i="9"/>
  <c r="I1725" i="9"/>
  <c r="J832" i="9"/>
  <c r="I832" i="9"/>
  <c r="J1071" i="9"/>
  <c r="I1071" i="9"/>
  <c r="J1433" i="9"/>
  <c r="I1433" i="9"/>
  <c r="J1970" i="9"/>
  <c r="I1970" i="9"/>
  <c r="J2133" i="9"/>
  <c r="I2133" i="9"/>
  <c r="J1438" i="9"/>
  <c r="I1438" i="9"/>
  <c r="J1796" i="9"/>
  <c r="I1796" i="9"/>
  <c r="J652" i="9"/>
  <c r="I652" i="9"/>
  <c r="J2075" i="9"/>
  <c r="I2075" i="9"/>
  <c r="J2168" i="9"/>
  <c r="I2168" i="9"/>
  <c r="J2284" i="9"/>
  <c r="I2284" i="9"/>
  <c r="J645" i="9"/>
  <c r="I645" i="9"/>
  <c r="J1161" i="9"/>
  <c r="I1161" i="9"/>
  <c r="J674" i="9"/>
  <c r="I674" i="9"/>
  <c r="J1075" i="9"/>
  <c r="I1075" i="9"/>
  <c r="J902" i="9"/>
  <c r="I902" i="9"/>
  <c r="J671" i="9"/>
  <c r="I671" i="9"/>
  <c r="J1444" i="9"/>
  <c r="I1444" i="9"/>
  <c r="J1422" i="9"/>
  <c r="I1422" i="9"/>
  <c r="J720" i="9"/>
  <c r="I720" i="9"/>
  <c r="J801" i="9"/>
  <c r="I801" i="9"/>
  <c r="J973" i="9"/>
  <c r="I973" i="9"/>
  <c r="J694" i="9"/>
  <c r="I694" i="9"/>
  <c r="J976" i="9"/>
  <c r="I976" i="9"/>
  <c r="J959" i="9"/>
  <c r="I959" i="9"/>
  <c r="J1935" i="9"/>
  <c r="I1935" i="9"/>
  <c r="J1922" i="9"/>
  <c r="I1922" i="9"/>
  <c r="J1984" i="9"/>
  <c r="I1984" i="9"/>
  <c r="J1903" i="9"/>
  <c r="I1903" i="9"/>
  <c r="J945" i="9"/>
  <c r="I945" i="9"/>
  <c r="J2563" i="9"/>
  <c r="I2563" i="9"/>
  <c r="J2470" i="9"/>
  <c r="I2470" i="9"/>
  <c r="J1084" i="9"/>
  <c r="I1084" i="9"/>
  <c r="J1352" i="9"/>
  <c r="I1352" i="9"/>
  <c r="J676" i="9"/>
  <c r="I676" i="9"/>
  <c r="J249" i="9"/>
  <c r="I249" i="9"/>
  <c r="J1550" i="9"/>
  <c r="I1550" i="9"/>
  <c r="J1625" i="9"/>
  <c r="I1625" i="9"/>
  <c r="J2482" i="9"/>
  <c r="I2482" i="9"/>
  <c r="J363" i="9"/>
  <c r="I363" i="9"/>
  <c r="J2251" i="9"/>
  <c r="I2251" i="9"/>
  <c r="J2266" i="9"/>
  <c r="I2266" i="9"/>
  <c r="J690" i="9"/>
  <c r="I690" i="9"/>
  <c r="J182" i="9"/>
  <c r="I182" i="9"/>
  <c r="J1601" i="9"/>
  <c r="I1601" i="9"/>
  <c r="J1340" i="9"/>
  <c r="I1340" i="9"/>
  <c r="J767" i="9"/>
  <c r="I767" i="9"/>
  <c r="J57" i="9"/>
  <c r="I57" i="9"/>
  <c r="J712" i="9"/>
  <c r="I712" i="9"/>
  <c r="J2455" i="9"/>
  <c r="I2455" i="9"/>
  <c r="J2508" i="9"/>
  <c r="I2508" i="9"/>
  <c r="J1654" i="9"/>
  <c r="I1654" i="9"/>
  <c r="J1270" i="9"/>
  <c r="I1270" i="9"/>
  <c r="J1136" i="9"/>
  <c r="I1136" i="9"/>
  <c r="J1583" i="9"/>
  <c r="I1583" i="9"/>
  <c r="J1403" i="9"/>
  <c r="I1403" i="9"/>
  <c r="J2531" i="9"/>
  <c r="I2531" i="9"/>
  <c r="J115" i="9"/>
  <c r="I115" i="9"/>
  <c r="J2151" i="9"/>
  <c r="I2151" i="9"/>
  <c r="J1117" i="9"/>
  <c r="I1117" i="9"/>
  <c r="J1794" i="9"/>
  <c r="I1794" i="9"/>
  <c r="J1680" i="9"/>
  <c r="I1680" i="9"/>
  <c r="J1679" i="9"/>
  <c r="I1679" i="9"/>
  <c r="J1451" i="9"/>
  <c r="I1451" i="9"/>
  <c r="J2163" i="9"/>
  <c r="I2163" i="9"/>
  <c r="J2167" i="9"/>
  <c r="I2167" i="9"/>
  <c r="J2353" i="9"/>
  <c r="I2353" i="9"/>
  <c r="J1904" i="9"/>
  <c r="I1904" i="9"/>
  <c r="J937" i="9"/>
  <c r="I937" i="9"/>
  <c r="J1164" i="9"/>
  <c r="I1164" i="9"/>
  <c r="J1221" i="9"/>
  <c r="I1221" i="9"/>
  <c r="J1139" i="9"/>
  <c r="I1139" i="9"/>
  <c r="J1614" i="9"/>
  <c r="I1614" i="9"/>
  <c r="J574" i="9"/>
  <c r="I574" i="9"/>
  <c r="J241" i="9"/>
  <c r="I241" i="9"/>
  <c r="J2290" i="9"/>
  <c r="I2290" i="9"/>
  <c r="J2468" i="9"/>
  <c r="I2468" i="9"/>
  <c r="J1151" i="9"/>
  <c r="I1151" i="9"/>
  <c r="J1158" i="9"/>
  <c r="I1158" i="9"/>
  <c r="J866" i="9"/>
  <c r="I866" i="9"/>
  <c r="J1417" i="9"/>
  <c r="I1417" i="9"/>
  <c r="J1973" i="9"/>
  <c r="I1973" i="9"/>
  <c r="J1782" i="9"/>
  <c r="I1782" i="9"/>
  <c r="J1127" i="9"/>
  <c r="I1127" i="9"/>
  <c r="J1002" i="9"/>
  <c r="I1002" i="9"/>
  <c r="J1615" i="9"/>
  <c r="I1615" i="9"/>
  <c r="J1366" i="9"/>
  <c r="I1366" i="9"/>
  <c r="J964" i="9"/>
  <c r="I964" i="9"/>
  <c r="J1135" i="9"/>
  <c r="I1135" i="9"/>
  <c r="J1144" i="9"/>
  <c r="I1144" i="9"/>
  <c r="J670" i="9"/>
  <c r="I670" i="9"/>
  <c r="J2102" i="9"/>
  <c r="I2102" i="9"/>
  <c r="J2097" i="9"/>
  <c r="I2097" i="9"/>
  <c r="J1902" i="9"/>
  <c r="I1902" i="9"/>
  <c r="J1948" i="9"/>
  <c r="I1948" i="9"/>
  <c r="J385" i="9"/>
  <c r="I385" i="9"/>
  <c r="J2076" i="9"/>
  <c r="I2076" i="9"/>
  <c r="J2500" i="9"/>
  <c r="I2500" i="9"/>
  <c r="J1729" i="9"/>
  <c r="I1729" i="9"/>
  <c r="J497" i="9"/>
  <c r="I497" i="9"/>
  <c r="J1520" i="9"/>
  <c r="I1520" i="9"/>
  <c r="J2035" i="9"/>
  <c r="I2035" i="9"/>
  <c r="J1578" i="9"/>
  <c r="I1578" i="9"/>
  <c r="J2109" i="9"/>
  <c r="I2109" i="9"/>
  <c r="J1735" i="9"/>
  <c r="I1735" i="9"/>
  <c r="J1219" i="9"/>
  <c r="I1219" i="9"/>
  <c r="J1341" i="9"/>
  <c r="I1341" i="9"/>
  <c r="J419" i="9"/>
  <c r="I419" i="9"/>
  <c r="J768" i="9"/>
  <c r="I768" i="9"/>
  <c r="J677" i="9"/>
  <c r="I677" i="9"/>
  <c r="J2278" i="9"/>
  <c r="I2278" i="9"/>
  <c r="J1174" i="9"/>
  <c r="I1174" i="9"/>
  <c r="J903" i="9"/>
  <c r="I903" i="9"/>
  <c r="J1684" i="9"/>
  <c r="I1684" i="9"/>
  <c r="J309" i="9"/>
  <c r="I309" i="9"/>
  <c r="J248" i="9"/>
  <c r="I248" i="9"/>
  <c r="J1435" i="9"/>
  <c r="I1435" i="9"/>
  <c r="J948" i="9"/>
  <c r="I948" i="9"/>
  <c r="J1243" i="9"/>
  <c r="I1243" i="9"/>
  <c r="J2202" i="9"/>
  <c r="I2202" i="9"/>
  <c r="J751" i="9"/>
  <c r="I751" i="9"/>
  <c r="J1699" i="9"/>
  <c r="I1699" i="9"/>
  <c r="J1355" i="9"/>
  <c r="I1355" i="9"/>
  <c r="J1047" i="9"/>
  <c r="I1047" i="9"/>
  <c r="J2071" i="9"/>
  <c r="I2071" i="9"/>
  <c r="J450" i="9"/>
  <c r="I450" i="9"/>
  <c r="J1609" i="9"/>
  <c r="I1609" i="9"/>
  <c r="J1023" i="9"/>
  <c r="I1023" i="9"/>
  <c r="J441" i="9"/>
  <c r="I441" i="9"/>
  <c r="J3" i="9"/>
  <c r="I3" i="9"/>
  <c r="J2007" i="9"/>
  <c r="I2007" i="9"/>
  <c r="J2513" i="9"/>
  <c r="I2513" i="9"/>
  <c r="J365" i="9"/>
  <c r="I365" i="9"/>
  <c r="J643" i="9"/>
  <c r="I643" i="9"/>
  <c r="J2207" i="9"/>
  <c r="I2207" i="9"/>
  <c r="J1430" i="9"/>
  <c r="I1430" i="9"/>
  <c r="J955" i="9"/>
  <c r="I955" i="9"/>
  <c r="J1260" i="9"/>
  <c r="I1260" i="9"/>
  <c r="J2107" i="9"/>
  <c r="I2107" i="9"/>
  <c r="J1432" i="9"/>
  <c r="I1432" i="9"/>
  <c r="J693" i="9"/>
  <c r="I693" i="9"/>
  <c r="J559" i="9"/>
  <c r="I559" i="9"/>
  <c r="J1448" i="9"/>
  <c r="I1448" i="9"/>
  <c r="J243" i="9"/>
  <c r="I243" i="9"/>
  <c r="J1003" i="9"/>
  <c r="I1003" i="9"/>
  <c r="J392" i="9"/>
  <c r="I392" i="9"/>
  <c r="J1659" i="9"/>
  <c r="I1659" i="9"/>
  <c r="J1138" i="9"/>
  <c r="I1138" i="9"/>
  <c r="J2101" i="9"/>
  <c r="I2101" i="9"/>
  <c r="J1810" i="9"/>
  <c r="I1810" i="9"/>
  <c r="J1577" i="9"/>
  <c r="I1577" i="9"/>
  <c r="J804" i="9"/>
  <c r="I804" i="9"/>
  <c r="J2034" i="9"/>
  <c r="I2034" i="9"/>
  <c r="J2247" i="9"/>
  <c r="I2247" i="9"/>
  <c r="J1418" i="9"/>
  <c r="I1418" i="9"/>
  <c r="J2562" i="9"/>
  <c r="I2562" i="9"/>
  <c r="J2195" i="9"/>
  <c r="I2195" i="9"/>
  <c r="J485" i="9"/>
  <c r="I485" i="9"/>
  <c r="J576" i="9"/>
  <c r="I576" i="9"/>
  <c r="J2012" i="9"/>
  <c r="I2012" i="9"/>
  <c r="J1668" i="9"/>
  <c r="I1668" i="9"/>
  <c r="J1230" i="9"/>
  <c r="I1230" i="9"/>
  <c r="J1712" i="9"/>
  <c r="I1712" i="9"/>
  <c r="J2166" i="9"/>
  <c r="I2166" i="9"/>
  <c r="J2170" i="9"/>
  <c r="I2170" i="9"/>
  <c r="J2283" i="9"/>
  <c r="I2283" i="9"/>
  <c r="J1501" i="9"/>
  <c r="I1501" i="9"/>
  <c r="J2177" i="9"/>
  <c r="I2177" i="9"/>
  <c r="J1412" i="9"/>
  <c r="I1412" i="9"/>
  <c r="J2148" i="9"/>
  <c r="I2148" i="9"/>
  <c r="J1913" i="9"/>
  <c r="I1913" i="9"/>
  <c r="J543" i="9"/>
  <c r="I543" i="9"/>
  <c r="J1611" i="9"/>
  <c r="I1611" i="9"/>
  <c r="J467" i="9"/>
  <c r="I467" i="9"/>
  <c r="J2134" i="9"/>
  <c r="I2134" i="9"/>
  <c r="J2002" i="9"/>
  <c r="I2002" i="9"/>
  <c r="J2552" i="9"/>
  <c r="I2552" i="9"/>
  <c r="J727" i="9"/>
  <c r="I727" i="9"/>
  <c r="J1519" i="9"/>
  <c r="I1519" i="9"/>
  <c r="J2519" i="9"/>
  <c r="I2519" i="9"/>
  <c r="J1199" i="9"/>
  <c r="I1199" i="9"/>
  <c r="J998" i="9"/>
  <c r="I998" i="9"/>
  <c r="J75" i="9"/>
  <c r="I75" i="9"/>
  <c r="J190" i="9"/>
  <c r="I190" i="9"/>
  <c r="J1711" i="9"/>
  <c r="I1711" i="9"/>
  <c r="J685" i="9"/>
  <c r="I685" i="9"/>
  <c r="J1710" i="9"/>
  <c r="I1710" i="9"/>
  <c r="J2123" i="9"/>
  <c r="I2123" i="9"/>
  <c r="J1566" i="9"/>
  <c r="I1566" i="9"/>
  <c r="J1253" i="9"/>
  <c r="I1253" i="9"/>
  <c r="J1360" i="9"/>
  <c r="I1360" i="9"/>
  <c r="J1640" i="9"/>
  <c r="I1640" i="9"/>
  <c r="J1777" i="9"/>
  <c r="I1777" i="9"/>
  <c r="J112" i="9"/>
  <c r="I112" i="9"/>
  <c r="J808" i="9"/>
  <c r="I808" i="9"/>
  <c r="J1676" i="9"/>
  <c r="I1676" i="9"/>
  <c r="J1077" i="9"/>
  <c r="I1077" i="9"/>
  <c r="J1437" i="9"/>
  <c r="I1437" i="9"/>
  <c r="J1635" i="9"/>
  <c r="I1635" i="9"/>
  <c r="J1485" i="9"/>
  <c r="I1485" i="9"/>
  <c r="J1908" i="9"/>
  <c r="I1908" i="9"/>
  <c r="J572" i="9"/>
  <c r="I572" i="9"/>
  <c r="J1610" i="9"/>
  <c r="I1610" i="9"/>
  <c r="J672" i="9"/>
  <c r="I672" i="9"/>
  <c r="J330" i="9"/>
  <c r="I330" i="9"/>
  <c r="J1681" i="9"/>
  <c r="I1681" i="9"/>
  <c r="J334" i="9"/>
  <c r="I334" i="9"/>
  <c r="J116" i="9"/>
  <c r="I116" i="9"/>
  <c r="J1897" i="9"/>
  <c r="I1897" i="9"/>
  <c r="J1361" i="9"/>
  <c r="I1361" i="9"/>
  <c r="J695" i="9"/>
  <c r="I695" i="9"/>
  <c r="J305" i="9"/>
  <c r="I305" i="9"/>
  <c r="J1968" i="9"/>
  <c r="I1968" i="9"/>
  <c r="J1377" i="9"/>
  <c r="I1377" i="9"/>
  <c r="J1443" i="9"/>
  <c r="I1443" i="9"/>
  <c r="J2178" i="9"/>
  <c r="I2178" i="9"/>
  <c r="J635" i="9"/>
  <c r="I635" i="9"/>
  <c r="J2554" i="9"/>
  <c r="I2554" i="9"/>
  <c r="J1942" i="9"/>
  <c r="I1942" i="9"/>
  <c r="J1155" i="9"/>
  <c r="I1155" i="9"/>
  <c r="J1143" i="9"/>
  <c r="I1143" i="9"/>
  <c r="J913" i="9"/>
  <c r="I913" i="9"/>
  <c r="J1271" i="9"/>
  <c r="I1271" i="9"/>
  <c r="J357" i="9"/>
  <c r="I357" i="9"/>
  <c r="J979" i="9"/>
  <c r="I979" i="9"/>
  <c r="J1633" i="9"/>
  <c r="I1633" i="9"/>
  <c r="J446" i="9"/>
  <c r="I446" i="9"/>
  <c r="J421" i="9"/>
  <c r="I421" i="9"/>
  <c r="J2361" i="9"/>
  <c r="I2361" i="9"/>
  <c r="J687" i="9"/>
  <c r="I687" i="9"/>
  <c r="J1905" i="9"/>
  <c r="I1905" i="9"/>
  <c r="J2204" i="9"/>
  <c r="I2204" i="9"/>
  <c r="J1926" i="9"/>
  <c r="I1926" i="9"/>
  <c r="J1656" i="9"/>
  <c r="I1656" i="9"/>
  <c r="J481" i="9"/>
  <c r="I481" i="9"/>
  <c r="J1257" i="9"/>
  <c r="I1257" i="9"/>
  <c r="J2189" i="9"/>
  <c r="I2189" i="9"/>
  <c r="J996" i="9"/>
  <c r="I996" i="9"/>
  <c r="J789" i="9"/>
  <c r="I789" i="9"/>
  <c r="J2032" i="9"/>
  <c r="I2032" i="9"/>
  <c r="J1428" i="9"/>
  <c r="I1428" i="9"/>
  <c r="J2112" i="9"/>
  <c r="I2112" i="9"/>
  <c r="J2245" i="9"/>
  <c r="I2245" i="9"/>
  <c r="J1229" i="9"/>
  <c r="I1229" i="9"/>
  <c r="J961" i="9"/>
  <c r="I961" i="9"/>
  <c r="J2435" i="9"/>
  <c r="I2435" i="9"/>
  <c r="J1629" i="9"/>
  <c r="I1629" i="9"/>
  <c r="J2091" i="9"/>
  <c r="I2091" i="9"/>
  <c r="J2020" i="9"/>
  <c r="I2020" i="9"/>
  <c r="J1748" i="9"/>
  <c r="I1748" i="9"/>
  <c r="J1447" i="9"/>
  <c r="I1447" i="9"/>
  <c r="J2108" i="9"/>
  <c r="I2108" i="9"/>
  <c r="J436" i="9"/>
  <c r="I436" i="9"/>
  <c r="J482" i="9"/>
  <c r="I482" i="9"/>
  <c r="J1163" i="9"/>
  <c r="I1163" i="9"/>
  <c r="J1927" i="9"/>
  <c r="I1927" i="9"/>
  <c r="J378" i="9"/>
  <c r="I378" i="9"/>
  <c r="J627" i="9"/>
  <c r="I627" i="9"/>
  <c r="J1527" i="9"/>
  <c r="I1527" i="9"/>
  <c r="J1630" i="9"/>
  <c r="I1630" i="9"/>
  <c r="J1482" i="9"/>
  <c r="I1482" i="9"/>
  <c r="J331" i="9"/>
  <c r="I331" i="9"/>
  <c r="J146" i="9"/>
  <c r="I146" i="9"/>
  <c r="J669" i="9"/>
  <c r="I669" i="9"/>
  <c r="J1801" i="9"/>
  <c r="I1801" i="9"/>
  <c r="J2169" i="9"/>
  <c r="I2169" i="9"/>
  <c r="J718" i="9"/>
  <c r="I718" i="9"/>
  <c r="J1761" i="9"/>
  <c r="I1761" i="9"/>
  <c r="J1371" i="9"/>
  <c r="I1371" i="9"/>
  <c r="J653" i="9"/>
  <c r="I653" i="9"/>
  <c r="J469" i="9"/>
  <c r="I469" i="9"/>
  <c r="J1511" i="9"/>
  <c r="I1511" i="9"/>
  <c r="J1036" i="9"/>
  <c r="I1036" i="9"/>
  <c r="J1920" i="9"/>
  <c r="I1920" i="9"/>
  <c r="J2004" i="9"/>
  <c r="I2004" i="9"/>
  <c r="J1806" i="9"/>
  <c r="I1806" i="9"/>
  <c r="J1972" i="9"/>
  <c r="I1972" i="9"/>
  <c r="J2011" i="9"/>
  <c r="I2011" i="9"/>
  <c r="J994" i="9"/>
  <c r="I994" i="9"/>
  <c r="J1708" i="9"/>
  <c r="I1708" i="9"/>
  <c r="J1666" i="9"/>
  <c r="I1666" i="9"/>
  <c r="J1753" i="9"/>
  <c r="I1753" i="9"/>
  <c r="J1969" i="9"/>
  <c r="I1969" i="9"/>
  <c r="J374" i="9"/>
  <c r="I374" i="9"/>
  <c r="J1797" i="9"/>
  <c r="I1797" i="9"/>
  <c r="J473" i="9"/>
  <c r="I473" i="9"/>
  <c r="J1408" i="9"/>
  <c r="I1408" i="9"/>
  <c r="J1600" i="9"/>
  <c r="I1600" i="9"/>
  <c r="J2040" i="9"/>
  <c r="I2040" i="9"/>
  <c r="J717" i="9"/>
  <c r="I717" i="9"/>
  <c r="J60" i="9"/>
  <c r="I60" i="9"/>
  <c r="J688" i="9"/>
  <c r="I688" i="9"/>
  <c r="J2523" i="9"/>
  <c r="I2523" i="9"/>
  <c r="J1892" i="9"/>
  <c r="I1892" i="9"/>
  <c r="J1224" i="9"/>
  <c r="I1224" i="9"/>
  <c r="J1490" i="9"/>
  <c r="I1490" i="9"/>
  <c r="J2238" i="9"/>
  <c r="I2238" i="9"/>
  <c r="J447" i="9"/>
  <c r="I447" i="9"/>
  <c r="J2033" i="9"/>
  <c r="I2033" i="9"/>
  <c r="J1290" i="9"/>
  <c r="I1290" i="9"/>
  <c r="J2515" i="9"/>
  <c r="I2515" i="9"/>
  <c r="J1203" i="9"/>
  <c r="I1203" i="9"/>
  <c r="J456" i="9"/>
  <c r="I456" i="9"/>
  <c r="J1310" i="9"/>
  <c r="I1310" i="9"/>
  <c r="J664" i="9"/>
  <c r="I664" i="9"/>
  <c r="J2054" i="9"/>
  <c r="I2054" i="9"/>
  <c r="J2147" i="9"/>
  <c r="I2147" i="9"/>
  <c r="J458" i="9"/>
  <c r="I458" i="9"/>
  <c r="J1778" i="9"/>
  <c r="I1778" i="9"/>
  <c r="J239" i="9"/>
  <c r="I239" i="9"/>
  <c r="J2222" i="9"/>
  <c r="I2222" i="9"/>
  <c r="J1266" i="9"/>
  <c r="I1266" i="9"/>
  <c r="J1769" i="9"/>
  <c r="I1769" i="9"/>
  <c r="J63" i="9"/>
  <c r="I63" i="9"/>
  <c r="J2044" i="9"/>
  <c r="I2044" i="9"/>
  <c r="J697" i="9"/>
  <c r="I697" i="9"/>
  <c r="J312" i="9"/>
  <c r="I312" i="9"/>
  <c r="J1409" i="9"/>
  <c r="I1409" i="9"/>
  <c r="J1941" i="9"/>
  <c r="I1941" i="9"/>
  <c r="J1652" i="9"/>
  <c r="I1652" i="9"/>
  <c r="J1967" i="9"/>
  <c r="I1967" i="9"/>
  <c r="J1998" i="9"/>
  <c r="I1998" i="9"/>
  <c r="J2042" i="9"/>
  <c r="I2042" i="9"/>
  <c r="J2066" i="9"/>
  <c r="I2066" i="9"/>
  <c r="J322" i="9"/>
  <c r="I322" i="9"/>
  <c r="J1563" i="9"/>
  <c r="I1563" i="9"/>
  <c r="J1474" i="9"/>
  <c r="I1474" i="9"/>
  <c r="J110" i="9"/>
  <c r="I110" i="9"/>
  <c r="J791" i="9"/>
  <c r="I791" i="9"/>
  <c r="J2400" i="9"/>
  <c r="I2400" i="9"/>
  <c r="J2142" i="9"/>
  <c r="I2142" i="9"/>
  <c r="J2286" i="9"/>
  <c r="I2286" i="9"/>
  <c r="J2514" i="9"/>
  <c r="I2514" i="9"/>
  <c r="J1429" i="9"/>
  <c r="I1429" i="9"/>
  <c r="J2285" i="9"/>
  <c r="I2285" i="9"/>
  <c r="J179" i="9"/>
  <c r="I179" i="9"/>
  <c r="J2205" i="9"/>
  <c r="I2205" i="9"/>
  <c r="J109" i="9"/>
  <c r="I109" i="9"/>
  <c r="J1245" i="9"/>
  <c r="I1245" i="9"/>
  <c r="J443" i="9"/>
  <c r="I443" i="9"/>
  <c r="J1939" i="9"/>
  <c r="I1939" i="9"/>
  <c r="J798" i="9"/>
  <c r="I798" i="9"/>
  <c r="J2165" i="9"/>
  <c r="I2165" i="9"/>
  <c r="J2182" i="9"/>
  <c r="I2182" i="9"/>
  <c r="J1766" i="9"/>
  <c r="I1766" i="9"/>
  <c r="J838" i="9"/>
  <c r="I838" i="9"/>
  <c r="J224" i="9"/>
  <c r="I224" i="9"/>
  <c r="J960" i="9"/>
  <c r="I960" i="9"/>
  <c r="J1206" i="9"/>
  <c r="I1206" i="9"/>
  <c r="J1481" i="9"/>
  <c r="I1481" i="9"/>
  <c r="J1921" i="9"/>
  <c r="I1921" i="9"/>
  <c r="J1264" i="9"/>
  <c r="I1264" i="9"/>
  <c r="J2089" i="9"/>
  <c r="I2089" i="9"/>
  <c r="J2041" i="9"/>
  <c r="I2041" i="9"/>
  <c r="J2038" i="9"/>
  <c r="I2038" i="9"/>
  <c r="J898" i="9"/>
  <c r="I898" i="9"/>
  <c r="J2268" i="9"/>
  <c r="I2268" i="9"/>
  <c r="J244" i="9"/>
  <c r="I244" i="9"/>
  <c r="J1255" i="9"/>
  <c r="I1255" i="9"/>
  <c r="J1997" i="9"/>
  <c r="I1997" i="9"/>
  <c r="J498" i="9"/>
  <c r="I498" i="9"/>
  <c r="J2106" i="9"/>
  <c r="I2106" i="9"/>
  <c r="J1707" i="9"/>
  <c r="I1707" i="9"/>
  <c r="J1650" i="9"/>
  <c r="I1650" i="9"/>
  <c r="J2006" i="9"/>
  <c r="I2006" i="9"/>
  <c r="J1215" i="9"/>
  <c r="I1215" i="9"/>
  <c r="J1919" i="9"/>
  <c r="I1919" i="9"/>
  <c r="J2250" i="9"/>
  <c r="I2250" i="9"/>
  <c r="J2481" i="9"/>
  <c r="I2481" i="9"/>
  <c r="J1204" i="9"/>
  <c r="I1204" i="9"/>
  <c r="J1466" i="9"/>
  <c r="I1466" i="9"/>
  <c r="J1598" i="9"/>
  <c r="I1598" i="9"/>
  <c r="J228" i="9"/>
  <c r="I228" i="9"/>
  <c r="J1508" i="9"/>
  <c r="I1508" i="9"/>
  <c r="J2356" i="9"/>
  <c r="I2356" i="9"/>
  <c r="J542" i="9"/>
  <c r="I542" i="9"/>
  <c r="J2069" i="9"/>
  <c r="I2069" i="9"/>
  <c r="J1965" i="9"/>
  <c r="I1965" i="9"/>
  <c r="J328" i="9"/>
  <c r="I328" i="9"/>
  <c r="J359" i="9"/>
  <c r="I359" i="9"/>
  <c r="J1121" i="9"/>
  <c r="I1121" i="9"/>
  <c r="J1427" i="9"/>
  <c r="I1427" i="9"/>
  <c r="J1140" i="9"/>
  <c r="I1140" i="9"/>
  <c r="J790" i="9"/>
  <c r="I790" i="9"/>
  <c r="J863" i="9"/>
  <c r="I863" i="9"/>
  <c r="J707" i="9"/>
  <c r="I707" i="9"/>
  <c r="J1917" i="9"/>
  <c r="I1917" i="9"/>
  <c r="J250" i="9"/>
  <c r="I250" i="9"/>
  <c r="J571" i="9"/>
  <c r="I571" i="9"/>
  <c r="J1672" i="9"/>
  <c r="I1672" i="9"/>
  <c r="J1488" i="9"/>
  <c r="I1488" i="9"/>
  <c r="J2141" i="9"/>
  <c r="I2141" i="9"/>
  <c r="J1631" i="9"/>
  <c r="I1631" i="9"/>
  <c r="J1301" i="9"/>
  <c r="I1301" i="9"/>
  <c r="J1035" i="9"/>
  <c r="I1035" i="9"/>
  <c r="J361" i="9"/>
  <c r="I361" i="9"/>
  <c r="J2269" i="9"/>
  <c r="I2269" i="9"/>
  <c r="J2187" i="9"/>
  <c r="I2187" i="9"/>
  <c r="J2164" i="9"/>
  <c r="I2164" i="9"/>
  <c r="J218" i="9"/>
  <c r="I218" i="9"/>
  <c r="J2010" i="9"/>
  <c r="I2010" i="9"/>
  <c r="J1689" i="9"/>
  <c r="I1689" i="9"/>
  <c r="J413" i="9"/>
  <c r="I413" i="9"/>
  <c r="J1798" i="9"/>
  <c r="I1798" i="9"/>
  <c r="J647" i="9"/>
  <c r="I647" i="9"/>
  <c r="J682" i="9"/>
  <c r="I682" i="9"/>
  <c r="J1528" i="9"/>
  <c r="I1528" i="9"/>
  <c r="J1364" i="9"/>
  <c r="I1364" i="9"/>
  <c r="J1637" i="9"/>
  <c r="I1637" i="9"/>
  <c r="J1673" i="9"/>
  <c r="I1673" i="9"/>
  <c r="J1669" i="9"/>
  <c r="I1669" i="9"/>
  <c r="J2103" i="9"/>
  <c r="I2103" i="9"/>
  <c r="J1079" i="9"/>
  <c r="I1079" i="9"/>
  <c r="J1602" i="9"/>
  <c r="I1602" i="9"/>
  <c r="J2156" i="9"/>
  <c r="I2156" i="9"/>
  <c r="J1702" i="9"/>
  <c r="I1702" i="9"/>
  <c r="J1749" i="9"/>
  <c r="I1749" i="9"/>
  <c r="J749" i="9"/>
  <c r="I749" i="9"/>
  <c r="J2001" i="9"/>
  <c r="I2001" i="9"/>
  <c r="J1329" i="9"/>
  <c r="I1329" i="9"/>
  <c r="J1925" i="9"/>
  <c r="I1925" i="9"/>
  <c r="J1608" i="9"/>
  <c r="I1608" i="9"/>
  <c r="J663" i="9"/>
  <c r="I663" i="9"/>
  <c r="J1068" i="9"/>
  <c r="I1068" i="9"/>
  <c r="J2132" i="9"/>
  <c r="I2132" i="9"/>
  <c r="J1339" i="9"/>
  <c r="I1339" i="9"/>
  <c r="J1940" i="9"/>
  <c r="I1940" i="9"/>
  <c r="J1211" i="9"/>
  <c r="I1211" i="9"/>
  <c r="J1754" i="9"/>
  <c r="I1754" i="9"/>
  <c r="J31" i="9"/>
  <c r="I31" i="9"/>
  <c r="J72" i="9"/>
  <c r="I72" i="9"/>
  <c r="J2511" i="9"/>
  <c r="I2511" i="9"/>
  <c r="J1928" i="9"/>
  <c r="I1928" i="9"/>
  <c r="J1628" i="9"/>
  <c r="I1628" i="9"/>
  <c r="J646" i="9"/>
  <c r="I646" i="9"/>
  <c r="J1298" i="9"/>
  <c r="I1298" i="9"/>
  <c r="J1464" i="9"/>
  <c r="I1464" i="9"/>
  <c r="J1293" i="9"/>
  <c r="I1293" i="9"/>
  <c r="J33" i="9"/>
  <c r="I33" i="9"/>
  <c r="C1559" i="1" l="1"/>
  <c r="AN1394" i="1"/>
  <c r="AM1394" i="1"/>
  <c r="K1067" i="9" s="1"/>
  <c r="D1394" i="1"/>
  <c r="A1394" i="1"/>
  <c r="B1394" i="1" s="1"/>
  <c r="D1391" i="1"/>
  <c r="A1391" i="1"/>
  <c r="B1391" i="1" s="1"/>
  <c r="AN1391" i="1"/>
  <c r="AM1391" i="1"/>
  <c r="K2451" i="9" s="1"/>
  <c r="A1133" i="1"/>
  <c r="B1133" i="1" s="1"/>
  <c r="D1133" i="1"/>
  <c r="AN639" i="8" l="1"/>
  <c r="AM639" i="8"/>
  <c r="D639" i="8"/>
  <c r="C639" i="8"/>
  <c r="A639" i="8"/>
  <c r="B639" i="8" s="1"/>
  <c r="AN434" i="8"/>
  <c r="AM434" i="8"/>
  <c r="D434" i="8"/>
  <c r="C434" i="8"/>
  <c r="A434" i="8"/>
  <c r="B434" i="8" s="1"/>
  <c r="AN179" i="8"/>
  <c r="AM179" i="8"/>
  <c r="D179" i="8"/>
  <c r="C179" i="8"/>
  <c r="A179" i="8"/>
  <c r="B179" i="8" s="1"/>
  <c r="K2131" i="9"/>
  <c r="D19" i="1"/>
  <c r="A19" i="1"/>
  <c r="B19" i="1" s="1"/>
  <c r="AN874" i="1"/>
  <c r="AM874" i="1"/>
  <c r="K1063" i="9" s="1"/>
  <c r="AM8" i="1"/>
  <c r="K2378" i="9" s="1"/>
  <c r="AM9" i="1"/>
  <c r="AM10" i="1"/>
  <c r="K2375" i="9" s="1"/>
  <c r="AM11" i="1"/>
  <c r="K2430" i="9" s="1"/>
  <c r="AM12" i="1"/>
  <c r="K714" i="9" s="1"/>
  <c r="AM13" i="1"/>
  <c r="AM14" i="1"/>
  <c r="AM15" i="1"/>
  <c r="K1408" i="9" s="1"/>
  <c r="AM1429" i="1"/>
  <c r="AM16" i="1"/>
  <c r="K1977" i="9" s="1"/>
  <c r="AM17" i="1"/>
  <c r="K1052" i="9" s="1"/>
  <c r="AM18" i="1"/>
  <c r="K1095" i="9" s="1"/>
  <c r="AM20" i="1"/>
  <c r="K2443" i="9" s="1"/>
  <c r="AM22" i="1"/>
  <c r="AM23" i="1"/>
  <c r="K1142" i="9" s="1"/>
  <c r="AM24" i="1"/>
  <c r="K2393" i="9" s="1"/>
  <c r="AM25" i="1"/>
  <c r="D874" i="1"/>
  <c r="A874" i="1"/>
  <c r="B874" i="1" s="1"/>
  <c r="AN768" i="8" l="1"/>
  <c r="AM768" i="8"/>
  <c r="AN725" i="8"/>
  <c r="AM725" i="8"/>
  <c r="D725" i="8"/>
  <c r="C725" i="8"/>
  <c r="A725" i="8"/>
  <c r="B725" i="8" s="1"/>
  <c r="AN74" i="8"/>
  <c r="AM74" i="8"/>
  <c r="D74" i="8"/>
  <c r="C74" i="8"/>
  <c r="A74" i="8"/>
  <c r="B74" i="8" s="1"/>
  <c r="AN328" i="8" l="1"/>
  <c r="AM328" i="8"/>
  <c r="D328" i="8"/>
  <c r="C328" i="8"/>
  <c r="A328" i="8"/>
  <c r="B328" i="8" s="1"/>
  <c r="AN707" i="1" l="1"/>
  <c r="AM707" i="1"/>
  <c r="K2130" i="9" s="1"/>
  <c r="D707" i="1"/>
  <c r="A707" i="1"/>
  <c r="B707" i="1" s="1"/>
  <c r="AN564" i="8" l="1"/>
  <c r="AM564" i="8"/>
  <c r="D564" i="8"/>
  <c r="C564" i="8"/>
  <c r="A564" i="8"/>
  <c r="B564" i="8" s="1"/>
  <c r="AN473" i="8"/>
  <c r="AM473" i="8"/>
  <c r="D473" i="8"/>
  <c r="C473" i="8"/>
  <c r="A473" i="8"/>
  <c r="B473" i="8" s="1"/>
  <c r="AN99" i="8"/>
  <c r="AM99" i="8"/>
  <c r="D99" i="8"/>
  <c r="C99" i="8"/>
  <c r="A99" i="8"/>
  <c r="B99" i="8" s="1"/>
  <c r="AN21" i="8"/>
  <c r="AM21" i="8"/>
  <c r="A21" i="8"/>
  <c r="B21" i="8" s="1"/>
  <c r="AN1106" i="1" l="1"/>
  <c r="AM1106" i="1"/>
  <c r="K1027" i="9" s="1"/>
  <c r="AN1086" i="1"/>
  <c r="AM1086" i="1"/>
  <c r="AN799" i="1"/>
  <c r="AM799" i="1"/>
  <c r="AN794" i="1"/>
  <c r="AM794" i="1"/>
  <c r="K1057" i="9" s="1"/>
  <c r="AN726" i="1"/>
  <c r="AM726" i="1"/>
  <c r="K1512" i="9" s="1"/>
  <c r="AN596" i="1"/>
  <c r="AM596" i="1"/>
  <c r="AN483" i="1"/>
  <c r="AM483" i="1"/>
  <c r="K1367" i="9" s="1"/>
  <c r="AN317" i="1"/>
  <c r="AM317" i="1"/>
  <c r="K1335" i="9" s="1"/>
  <c r="AN177" i="1"/>
  <c r="AM177" i="1"/>
  <c r="AN173" i="1"/>
  <c r="AM173" i="1"/>
  <c r="K887" i="9" s="1"/>
  <c r="AN147" i="1"/>
  <c r="AM147" i="1"/>
  <c r="K1056" i="9" s="1"/>
  <c r="AN80" i="1"/>
  <c r="AM80" i="1"/>
  <c r="K1334" i="9" s="1"/>
  <c r="K888" i="9" l="1"/>
  <c r="AN1462" i="1"/>
  <c r="AM1462" i="1"/>
  <c r="AN191" i="1"/>
  <c r="AM191" i="1"/>
  <c r="K2562" i="9" s="1"/>
  <c r="D1462" i="1"/>
  <c r="A1462" i="1"/>
  <c r="B1462" i="1" s="1"/>
  <c r="AN154" i="1"/>
  <c r="AM154" i="1"/>
  <c r="D154" i="1"/>
  <c r="A154" i="1"/>
  <c r="B154" i="1" s="1"/>
  <c r="AM180" i="6"/>
  <c r="AL180" i="6"/>
  <c r="AM11" i="6"/>
  <c r="AL11" i="6"/>
  <c r="AM134" i="6"/>
  <c r="AL134" i="6"/>
  <c r="AM137" i="6"/>
  <c r="AL137" i="6"/>
  <c r="AM175" i="6"/>
  <c r="AL175" i="6"/>
  <c r="AM244" i="6"/>
  <c r="AL244" i="6"/>
  <c r="AM122" i="6"/>
  <c r="AL122" i="6"/>
  <c r="AM9" i="6"/>
  <c r="AL9" i="6"/>
  <c r="AM194" i="6"/>
  <c r="AL194" i="6"/>
  <c r="AM35" i="6"/>
  <c r="AL35" i="6"/>
  <c r="AM16" i="6"/>
  <c r="AL16" i="6"/>
  <c r="AM258" i="6"/>
  <c r="AL258" i="6"/>
  <c r="AM77" i="6"/>
  <c r="AL77" i="6"/>
  <c r="AM27" i="6"/>
  <c r="AL27" i="6"/>
  <c r="AM138" i="6"/>
  <c r="AL138" i="6"/>
  <c r="AM25" i="6"/>
  <c r="AL25" i="6"/>
  <c r="AM254" i="6"/>
  <c r="AL254" i="6"/>
  <c r="AM37" i="6"/>
  <c r="AL37" i="6"/>
  <c r="AM102" i="6"/>
  <c r="AL102" i="6"/>
  <c r="AM21" i="6"/>
  <c r="AL21" i="6"/>
  <c r="AM172" i="6"/>
  <c r="AL172" i="6"/>
  <c r="AM92" i="6"/>
  <c r="AL92" i="6"/>
  <c r="AM61" i="6"/>
  <c r="AL61" i="6"/>
  <c r="AM17" i="6"/>
  <c r="AL17" i="6"/>
  <c r="AM26" i="6"/>
  <c r="AL26" i="6"/>
  <c r="AM44" i="6"/>
  <c r="AL44" i="6"/>
  <c r="AM223" i="6"/>
  <c r="AL223" i="6"/>
  <c r="AM222" i="6"/>
  <c r="AL222" i="6"/>
  <c r="AM68" i="6"/>
  <c r="AL68" i="6"/>
  <c r="AM67" i="6"/>
  <c r="AL67" i="6"/>
  <c r="AM221" i="6"/>
  <c r="AL221" i="6"/>
  <c r="AM62" i="6"/>
  <c r="AL62" i="6"/>
  <c r="AM29" i="6"/>
  <c r="AL29" i="6"/>
  <c r="AM144" i="6"/>
  <c r="AL144" i="6"/>
  <c r="AM177" i="6"/>
  <c r="AL177" i="6"/>
  <c r="AM124" i="6"/>
  <c r="AL124" i="6"/>
  <c r="AM50" i="6"/>
  <c r="AL50" i="6"/>
  <c r="AM57" i="6"/>
  <c r="AL57" i="6"/>
  <c r="AM165" i="6"/>
  <c r="AL165" i="6"/>
  <c r="AM243" i="6"/>
  <c r="AL243" i="6"/>
  <c r="AM220" i="6"/>
  <c r="AL220" i="6"/>
  <c r="AM219" i="6"/>
  <c r="AL219" i="6"/>
  <c r="AM13" i="6"/>
  <c r="AL13" i="6"/>
  <c r="AM218" i="6"/>
  <c r="AL218" i="6"/>
  <c r="AM217" i="6"/>
  <c r="AL217" i="6"/>
  <c r="AM100" i="6"/>
  <c r="AL100" i="6"/>
  <c r="AM117" i="6"/>
  <c r="AL117" i="6"/>
  <c r="AM252" i="6"/>
  <c r="AL252" i="6"/>
  <c r="AM81" i="6"/>
  <c r="AL81" i="6"/>
  <c r="AM216" i="6"/>
  <c r="AL216" i="6"/>
  <c r="AM215" i="6"/>
  <c r="AL215" i="6"/>
  <c r="AM204" i="6"/>
  <c r="AL204" i="6"/>
  <c r="AM192" i="6"/>
  <c r="AL192" i="6"/>
  <c r="AM163" i="6"/>
  <c r="AL163" i="6"/>
  <c r="AM113" i="6"/>
  <c r="AL113" i="6"/>
  <c r="AM203" i="6"/>
  <c r="AL203" i="6"/>
  <c r="AM191" i="6"/>
  <c r="AL191" i="6"/>
  <c r="AM99" i="6"/>
  <c r="AL99" i="6"/>
  <c r="AM85" i="6"/>
  <c r="AL85" i="6"/>
  <c r="AM42" i="6"/>
  <c r="AL42" i="6"/>
  <c r="AM241" i="6"/>
  <c r="AL241" i="6"/>
  <c r="AM214" i="6"/>
  <c r="AL214" i="6"/>
  <c r="AM155" i="6"/>
  <c r="AL155" i="6"/>
  <c r="AM18" i="6"/>
  <c r="AL18" i="6"/>
  <c r="AM133" i="6"/>
  <c r="AL133" i="6"/>
  <c r="AM190" i="6"/>
  <c r="AL190" i="6"/>
  <c r="AM76" i="6"/>
  <c r="AL76" i="6"/>
  <c r="AM162" i="6"/>
  <c r="AL162" i="6"/>
  <c r="AM39" i="6"/>
  <c r="AL39" i="6"/>
  <c r="AM75" i="6"/>
  <c r="AL75" i="6"/>
  <c r="AM179" i="6"/>
  <c r="AL179" i="6"/>
  <c r="AM255" i="6"/>
  <c r="AL255" i="6"/>
  <c r="AM80" i="6"/>
  <c r="AL80" i="6"/>
  <c r="AM248" i="6"/>
  <c r="AL248" i="6"/>
  <c r="AM234" i="6"/>
  <c r="AL234" i="6"/>
  <c r="AM98" i="6"/>
  <c r="AL98" i="6"/>
  <c r="AM213" i="6"/>
  <c r="AL213" i="6"/>
  <c r="AM142" i="6"/>
  <c r="AL142" i="6"/>
  <c r="AM174" i="6"/>
  <c r="AL174" i="6"/>
  <c r="AM56" i="6"/>
  <c r="AL56" i="6"/>
  <c r="AM158" i="6"/>
  <c r="AL158" i="6"/>
  <c r="AM79" i="6"/>
  <c r="AL79" i="6"/>
  <c r="AM202" i="6"/>
  <c r="AL202" i="6"/>
  <c r="AM34" i="6"/>
  <c r="AL34" i="6"/>
  <c r="AM58" i="6"/>
  <c r="AL58" i="6"/>
  <c r="AM153" i="6"/>
  <c r="AL153" i="6"/>
  <c r="AM91" i="6"/>
  <c r="AL91" i="6"/>
  <c r="AM129" i="6"/>
  <c r="AL129" i="6"/>
  <c r="AM33" i="6"/>
  <c r="AL33" i="6"/>
  <c r="AM201" i="6"/>
  <c r="AL201" i="6"/>
  <c r="AM107" i="6"/>
  <c r="AL107" i="6"/>
  <c r="AM139" i="6"/>
  <c r="AL139" i="6"/>
  <c r="AM78" i="6"/>
  <c r="AL78" i="6"/>
  <c r="AM236" i="6"/>
  <c r="AL236" i="6"/>
  <c r="AM166" i="6"/>
  <c r="AL166" i="6"/>
  <c r="AM182" i="6"/>
  <c r="AL182" i="6"/>
  <c r="AM257" i="6"/>
  <c r="AL257" i="6"/>
  <c r="AM157" i="6"/>
  <c r="AL157" i="6"/>
  <c r="AM224" i="6"/>
  <c r="AL224" i="6"/>
  <c r="AM23" i="6"/>
  <c r="AL23" i="6"/>
  <c r="AM173" i="6"/>
  <c r="AL173" i="6"/>
  <c r="AM82" i="6"/>
  <c r="AL82" i="6"/>
  <c r="AM212" i="6"/>
  <c r="AL212" i="6"/>
  <c r="AM211" i="6"/>
  <c r="AL211" i="6"/>
  <c r="AM12" i="6"/>
  <c r="AL12" i="6"/>
  <c r="AM10" i="6"/>
  <c r="AL10" i="6"/>
  <c r="AM97" i="6"/>
  <c r="AL97" i="6"/>
  <c r="AM148" i="6"/>
  <c r="AL148" i="6"/>
  <c r="AM227" i="6"/>
  <c r="AL227" i="6"/>
  <c r="AM164" i="6"/>
  <c r="AL164" i="6"/>
  <c r="AM128" i="6"/>
  <c r="AL128" i="6"/>
  <c r="AM74" i="6"/>
  <c r="AL74" i="6"/>
  <c r="AM120" i="6"/>
  <c r="AL120" i="6"/>
  <c r="AM195" i="6"/>
  <c r="AL195" i="6"/>
  <c r="AM240" i="6"/>
  <c r="AL240" i="6"/>
  <c r="AM112" i="6"/>
  <c r="AL112" i="6"/>
  <c r="AM109" i="6"/>
  <c r="AL109" i="6"/>
  <c r="AM185" i="6"/>
  <c r="AL185" i="6"/>
  <c r="AM171" i="6"/>
  <c r="AL171" i="6"/>
  <c r="AM152" i="6"/>
  <c r="AL152" i="6"/>
  <c r="AM110" i="6"/>
  <c r="AL110" i="6"/>
  <c r="AM233" i="6"/>
  <c r="AL233" i="6"/>
  <c r="AM145" i="6"/>
  <c r="AL145" i="6"/>
  <c r="AM96" i="6"/>
  <c r="AL96" i="6"/>
  <c r="AM73" i="6"/>
  <c r="AL73" i="6"/>
  <c r="AM101" i="6"/>
  <c r="AL101" i="6"/>
  <c r="AM108" i="6"/>
  <c r="AL108" i="6"/>
  <c r="AM181" i="6"/>
  <c r="AL181" i="6"/>
  <c r="AM60" i="6"/>
  <c r="AL60" i="6"/>
  <c r="AM229" i="6"/>
  <c r="AL229" i="6"/>
  <c r="AM246" i="6"/>
  <c r="AL246" i="6"/>
  <c r="AM259" i="6"/>
  <c r="AL259" i="6"/>
  <c r="AM95" i="6"/>
  <c r="AL95" i="6"/>
  <c r="AM231" i="6"/>
  <c r="AL231" i="6"/>
  <c r="AM151" i="6"/>
  <c r="AL151" i="6"/>
  <c r="AM210" i="6"/>
  <c r="AL210" i="6"/>
  <c r="AM41" i="6"/>
  <c r="AL41" i="6"/>
  <c r="AM105" i="6"/>
  <c r="AL105" i="6"/>
  <c r="AM176" i="6"/>
  <c r="AL176" i="6"/>
  <c r="AM45" i="6"/>
  <c r="AL45" i="6"/>
  <c r="AM24" i="6"/>
  <c r="AL24" i="6"/>
  <c r="AM49" i="6"/>
  <c r="AL49" i="6"/>
  <c r="AM119" i="6"/>
  <c r="AL119" i="6"/>
  <c r="AM111" i="6"/>
  <c r="AL111" i="6"/>
  <c r="AM167" i="6"/>
  <c r="AL167" i="6"/>
  <c r="AM54" i="6"/>
  <c r="AL54" i="6"/>
  <c r="AM94" i="6"/>
  <c r="AL94" i="6"/>
  <c r="AM132" i="6"/>
  <c r="AL132" i="6"/>
  <c r="AM40" i="6"/>
  <c r="AL40" i="6"/>
  <c r="AM189" i="6"/>
  <c r="AL189" i="6"/>
  <c r="AM72" i="6"/>
  <c r="AL72" i="6"/>
  <c r="AM253" i="6"/>
  <c r="AL253" i="6"/>
  <c r="AM43" i="6"/>
  <c r="AL43" i="6"/>
  <c r="AM123" i="6"/>
  <c r="AL123" i="6"/>
  <c r="AM235" i="6"/>
  <c r="AL235" i="6"/>
  <c r="AM169" i="6"/>
  <c r="AL169" i="6"/>
  <c r="AM22" i="6"/>
  <c r="AL22" i="6"/>
  <c r="AM156" i="6"/>
  <c r="AL156" i="6"/>
  <c r="AM93" i="6"/>
  <c r="AL93" i="6"/>
  <c r="AM118" i="6"/>
  <c r="AL118" i="6"/>
  <c r="AM65" i="6"/>
  <c r="AL65" i="6"/>
  <c r="AM63" i="6"/>
  <c r="AL63" i="6"/>
  <c r="AM183" i="6"/>
  <c r="AL183" i="6"/>
  <c r="AM116" i="6"/>
  <c r="AL116" i="6"/>
  <c r="AM47" i="6"/>
  <c r="AL47" i="6"/>
  <c r="AM31" i="6"/>
  <c r="AL31" i="6"/>
  <c r="AM242" i="6"/>
  <c r="AL242" i="6"/>
  <c r="AM199" i="6"/>
  <c r="AL199" i="6"/>
  <c r="AM209" i="6"/>
  <c r="AL209" i="6"/>
  <c r="AM71" i="6"/>
  <c r="AL71" i="6"/>
  <c r="AM247" i="6"/>
  <c r="AL247" i="6"/>
  <c r="AM51" i="6"/>
  <c r="AL51" i="6"/>
  <c r="AM125" i="6"/>
  <c r="AL125" i="6"/>
  <c r="AM38" i="6"/>
  <c r="AL38" i="6"/>
  <c r="AM8" i="6"/>
  <c r="AL8" i="6"/>
  <c r="AM249" i="6"/>
  <c r="AL249" i="6"/>
  <c r="AM121" i="6"/>
  <c r="AL121" i="6"/>
  <c r="AM70" i="6"/>
  <c r="AL70" i="6"/>
  <c r="AM193" i="6"/>
  <c r="AL193" i="6"/>
  <c r="AM147" i="6"/>
  <c r="AL147" i="6"/>
  <c r="AM103" i="6"/>
  <c r="AL103" i="6"/>
  <c r="AM239" i="6"/>
  <c r="AL239" i="6"/>
  <c r="AM36" i="6"/>
  <c r="AL36" i="6"/>
  <c r="AM256" i="6"/>
  <c r="AL256" i="6"/>
  <c r="AM178" i="6"/>
  <c r="AL178" i="6"/>
  <c r="AM208" i="6"/>
  <c r="AL208" i="6"/>
  <c r="AM188" i="6"/>
  <c r="AL188" i="6"/>
  <c r="AM196" i="6"/>
  <c r="AL196" i="6"/>
  <c r="AM126" i="6"/>
  <c r="AL126" i="6"/>
  <c r="AM228" i="6"/>
  <c r="AL228" i="6"/>
  <c r="AM141" i="6"/>
  <c r="AL141" i="6"/>
  <c r="AM69" i="6"/>
  <c r="AL69" i="6"/>
  <c r="AM46" i="6"/>
  <c r="AL46" i="6"/>
  <c r="AM83" i="6"/>
  <c r="AL83" i="6"/>
  <c r="AM187" i="6"/>
  <c r="AL187" i="6"/>
  <c r="AM32" i="6"/>
  <c r="AL32" i="6"/>
  <c r="AM90" i="6"/>
  <c r="AL90" i="6"/>
  <c r="AM131" i="6"/>
  <c r="AL131" i="6"/>
  <c r="AM59" i="6"/>
  <c r="AL59" i="6"/>
  <c r="AM237" i="6"/>
  <c r="AL237" i="6"/>
  <c r="AM150" i="6"/>
  <c r="AL150" i="6"/>
  <c r="AM140" i="6"/>
  <c r="AL140" i="6"/>
  <c r="AM28" i="6"/>
  <c r="AL28" i="6"/>
  <c r="AM251" i="6"/>
  <c r="AL251" i="6"/>
  <c r="AM261" i="6"/>
  <c r="AL261" i="6"/>
  <c r="AM89" i="6"/>
  <c r="AL89" i="6"/>
  <c r="AM115" i="6"/>
  <c r="AL115" i="6"/>
  <c r="AM161" i="6"/>
  <c r="AL161" i="6"/>
  <c r="AM149" i="6"/>
  <c r="AL149" i="6"/>
  <c r="AM168" i="6"/>
  <c r="AL168" i="6"/>
  <c r="AM84" i="6"/>
  <c r="AL84" i="6"/>
  <c r="AM88" i="6"/>
  <c r="AL88" i="6"/>
  <c r="AM127" i="6"/>
  <c r="AL127" i="6"/>
  <c r="AM170" i="6"/>
  <c r="AL170" i="6"/>
  <c r="AM15" i="6"/>
  <c r="AL15" i="6"/>
  <c r="AM160" i="6"/>
  <c r="AL160" i="6"/>
  <c r="AM238" i="6"/>
  <c r="AL238" i="6"/>
  <c r="AM200" i="6"/>
  <c r="AL200" i="6"/>
  <c r="AM226" i="6"/>
  <c r="AL226" i="6"/>
  <c r="AM30" i="6"/>
  <c r="AL30" i="6"/>
  <c r="AM154" i="6"/>
  <c r="AL154" i="6"/>
  <c r="AM55" i="6"/>
  <c r="AL55" i="6"/>
  <c r="AM232" i="6"/>
  <c r="AL232" i="6"/>
  <c r="AM250" i="6"/>
  <c r="AL250" i="6"/>
  <c r="AM135" i="6"/>
  <c r="AL135" i="6"/>
  <c r="AM87" i="6"/>
  <c r="AL87" i="6"/>
  <c r="AM186" i="6"/>
  <c r="AL186" i="6"/>
  <c r="AM130" i="6"/>
  <c r="AL130" i="6"/>
  <c r="AM48" i="6"/>
  <c r="AL48" i="6"/>
  <c r="AM159" i="6"/>
  <c r="AL159" i="6"/>
  <c r="AM260" i="6"/>
  <c r="AL260" i="6"/>
  <c r="AM207" i="6"/>
  <c r="AL207" i="6"/>
  <c r="AM104" i="6"/>
  <c r="AL104" i="6"/>
  <c r="AM114" i="6"/>
  <c r="AL114" i="6"/>
  <c r="AM230" i="6"/>
  <c r="AL230" i="6"/>
  <c r="AM206" i="6"/>
  <c r="AL206" i="6"/>
  <c r="AM225" i="6"/>
  <c r="AL225" i="6"/>
  <c r="AM146" i="6"/>
  <c r="AL146" i="6"/>
  <c r="AM66" i="6"/>
  <c r="AL66" i="6"/>
  <c r="AM20" i="6"/>
  <c r="AL20" i="6"/>
  <c r="AM64" i="6"/>
  <c r="AL64" i="6"/>
  <c r="AM205" i="6"/>
  <c r="AL205" i="6"/>
  <c r="AM19" i="6"/>
  <c r="AL19" i="6"/>
  <c r="AM198" i="6"/>
  <c r="AL198" i="6"/>
  <c r="AM86" i="6"/>
  <c r="AL86" i="6"/>
  <c r="AM143" i="6"/>
  <c r="AL143" i="6"/>
  <c r="AM245" i="6"/>
  <c r="AL245" i="6"/>
  <c r="AM52" i="6"/>
  <c r="AL52" i="6"/>
  <c r="AM184" i="6"/>
  <c r="AL184" i="6"/>
  <c r="AM136" i="6"/>
  <c r="AL136" i="6"/>
  <c r="AM53" i="6"/>
  <c r="AL53" i="6"/>
  <c r="AM106" i="6"/>
  <c r="AL106" i="6"/>
  <c r="AM197" i="6"/>
  <c r="AL197" i="6"/>
  <c r="AN738" i="1"/>
  <c r="AM738" i="1"/>
  <c r="K2129" i="9" s="1"/>
  <c r="D738" i="1"/>
  <c r="A738" i="1"/>
  <c r="B738" i="1" s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0" i="1"/>
  <c r="D1539" i="1"/>
  <c r="D1538" i="1"/>
  <c r="D1537" i="1"/>
  <c r="D1536" i="1"/>
  <c r="D1535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4" i="1"/>
  <c r="D1443" i="1"/>
  <c r="D1442" i="1"/>
  <c r="D1441" i="1"/>
  <c r="D1439" i="1"/>
  <c r="D1438" i="1"/>
  <c r="D1437" i="1"/>
  <c r="D1436" i="1"/>
  <c r="D1435" i="1"/>
  <c r="D1434" i="1"/>
  <c r="D1433" i="1"/>
  <c r="D1432" i="1"/>
  <c r="D1431" i="1"/>
  <c r="D1430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5" i="1"/>
  <c r="D1393" i="1"/>
  <c r="D1392" i="1"/>
  <c r="D1390" i="1"/>
  <c r="D1389" i="1"/>
  <c r="D1388" i="1"/>
  <c r="D1387" i="1"/>
  <c r="D1386" i="1"/>
  <c r="D1385" i="1"/>
  <c r="D1384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1" i="1"/>
  <c r="D1340" i="1"/>
  <c r="D1339" i="1"/>
  <c r="D1338" i="1"/>
  <c r="D1337" i="1"/>
  <c r="D1336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2" i="1"/>
  <c r="D1131" i="1"/>
  <c r="D1129" i="1"/>
  <c r="D1128" i="1"/>
  <c r="D1127" i="1"/>
  <c r="D1126" i="1"/>
  <c r="D1125" i="1"/>
  <c r="D1124" i="1"/>
  <c r="D1123" i="1"/>
  <c r="D1122" i="1"/>
  <c r="D1120" i="1"/>
  <c r="D1119" i="1"/>
  <c r="D1118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1" i="1"/>
  <c r="D880" i="1"/>
  <c r="D879" i="1"/>
  <c r="D878" i="1"/>
  <c r="D877" i="1"/>
  <c r="D876" i="1"/>
  <c r="D875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5" i="1"/>
  <c r="D714" i="1"/>
  <c r="D713" i="1"/>
  <c r="D712" i="1"/>
  <c r="D711" i="1"/>
  <c r="D710" i="1"/>
  <c r="D709" i="1"/>
  <c r="D708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4" i="1"/>
  <c r="D493" i="1"/>
  <c r="D492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2" i="1"/>
  <c r="D291" i="1"/>
  <c r="D289" i="1"/>
  <c r="D288" i="1"/>
  <c r="D287" i="1"/>
  <c r="D286" i="1"/>
  <c r="D285" i="1"/>
  <c r="D284" i="1"/>
  <c r="D283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5" i="1"/>
  <c r="D84" i="1"/>
  <c r="D83" i="1"/>
  <c r="D82" i="1"/>
  <c r="D81" i="1"/>
  <c r="D80" i="1"/>
  <c r="D79" i="1"/>
  <c r="D78" i="1"/>
  <c r="D77" i="1"/>
  <c r="D76" i="1"/>
  <c r="D75" i="1"/>
  <c r="D74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0" i="1"/>
  <c r="D17" i="1"/>
  <c r="D16" i="1"/>
  <c r="D15" i="1"/>
  <c r="D14" i="1"/>
  <c r="D13" i="1"/>
  <c r="D12" i="1"/>
  <c r="D11" i="1"/>
  <c r="D10" i="1"/>
  <c r="D9" i="1"/>
  <c r="D8" i="1"/>
  <c r="B59" i="3"/>
  <c r="C146" i="6"/>
  <c r="B146" i="6"/>
  <c r="D1559" i="1" l="1"/>
  <c r="K1897" i="9"/>
  <c r="AN561" i="8"/>
  <c r="AM561" i="8"/>
  <c r="D561" i="8"/>
  <c r="C561" i="8"/>
  <c r="A561" i="8"/>
  <c r="B561" i="8" s="1"/>
  <c r="AN392" i="8" l="1"/>
  <c r="AM392" i="8"/>
  <c r="D392" i="8"/>
  <c r="C392" i="8"/>
  <c r="A392" i="8"/>
  <c r="B392" i="8" s="1"/>
  <c r="AN12" i="8"/>
  <c r="AM12" i="8"/>
  <c r="D12" i="8"/>
  <c r="C12" i="8"/>
  <c r="A12" i="8"/>
  <c r="B12" i="8" s="1"/>
  <c r="A177" i="1" l="1"/>
  <c r="B177" i="1" s="1"/>
  <c r="A726" i="1"/>
  <c r="B726" i="1" s="1"/>
  <c r="AN1322" i="1"/>
  <c r="AM1322" i="1"/>
  <c r="K1960" i="9" s="1"/>
  <c r="A1322" i="1"/>
  <c r="B1322" i="1" s="1"/>
  <c r="AN488" i="1" l="1"/>
  <c r="AM488" i="1"/>
  <c r="K1125" i="9" s="1"/>
  <c r="A488" i="1"/>
  <c r="B488" i="1" s="1"/>
  <c r="AN435" i="8" l="1"/>
  <c r="AM435" i="8"/>
  <c r="D435" i="8"/>
  <c r="C435" i="8"/>
  <c r="A435" i="8"/>
  <c r="B435" i="8" s="1"/>
  <c r="AN397" i="8"/>
  <c r="AM397" i="8"/>
  <c r="D397" i="8"/>
  <c r="C397" i="8"/>
  <c r="A397" i="8"/>
  <c r="B397" i="8" s="1"/>
  <c r="AN294" i="8"/>
  <c r="AM294" i="8"/>
  <c r="D294" i="8"/>
  <c r="C294" i="8"/>
  <c r="A294" i="8"/>
  <c r="B294" i="8" s="1"/>
  <c r="AN273" i="8" l="1"/>
  <c r="AM273" i="8"/>
  <c r="D273" i="8"/>
  <c r="C273" i="8"/>
  <c r="A273" i="8"/>
  <c r="B273" i="8" s="1"/>
  <c r="AN159" i="8"/>
  <c r="AM159" i="8"/>
  <c r="D159" i="8"/>
  <c r="C159" i="8"/>
  <c r="A159" i="8"/>
  <c r="B159" i="8" s="1"/>
  <c r="AN1452" i="1"/>
  <c r="AM1452" i="1"/>
  <c r="K1593" i="9" s="1"/>
  <c r="AN8" i="1"/>
  <c r="A1452" i="1"/>
  <c r="B1452" i="1" s="1"/>
  <c r="C261" i="6" l="1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8" i="6"/>
  <c r="C9" i="6"/>
  <c r="AN641" i="8" l="1"/>
  <c r="AM641" i="8"/>
  <c r="D641" i="8"/>
  <c r="C641" i="8"/>
  <c r="A641" i="8"/>
  <c r="B641" i="8" s="1"/>
  <c r="AN127" i="8"/>
  <c r="AM127" i="8"/>
  <c r="D127" i="8"/>
  <c r="C127" i="8"/>
  <c r="A127" i="8"/>
  <c r="B127" i="8" s="1"/>
  <c r="J1781" i="9" l="1"/>
  <c r="I1781" i="9"/>
  <c r="AN369" i="8"/>
  <c r="AM369" i="8"/>
  <c r="D369" i="8"/>
  <c r="C369" i="8"/>
  <c r="A369" i="8"/>
  <c r="B369" i="8" s="1"/>
  <c r="AN151" i="8"/>
  <c r="AM151" i="8"/>
  <c r="D151" i="8"/>
  <c r="C151" i="8"/>
  <c r="A151" i="8"/>
  <c r="B151" i="8" s="1"/>
  <c r="AN1304" i="1" l="1"/>
  <c r="AM1304" i="1"/>
  <c r="K990" i="9" s="1"/>
  <c r="AN194" i="1"/>
  <c r="AM194" i="1"/>
  <c r="A194" i="1"/>
  <c r="B194" i="1" s="1"/>
  <c r="A1304" i="1"/>
  <c r="B1304" i="1" s="1"/>
  <c r="B230" i="6" l="1"/>
  <c r="AN79" i="8" l="1"/>
  <c r="AM79" i="8"/>
  <c r="D79" i="8"/>
  <c r="C79" i="8"/>
  <c r="A79" i="8"/>
  <c r="B79" i="8" s="1"/>
  <c r="AN802" i="1" l="1"/>
  <c r="AM802" i="1"/>
  <c r="K1592" i="9" s="1"/>
  <c r="A802" i="1"/>
  <c r="B802" i="1" s="1"/>
  <c r="AN570" i="1"/>
  <c r="AM570" i="1"/>
  <c r="K1591" i="9" s="1"/>
  <c r="AN273" i="1"/>
  <c r="AM273" i="1"/>
  <c r="A570" i="1"/>
  <c r="B570" i="1" s="1"/>
  <c r="A273" i="1"/>
  <c r="B273" i="1" s="1"/>
  <c r="AN998" i="1"/>
  <c r="AM998" i="1"/>
  <c r="K1336" i="9" s="1"/>
  <c r="A998" i="1"/>
  <c r="B998" i="1" s="1"/>
  <c r="AN1105" i="1"/>
  <c r="AM1105" i="1"/>
  <c r="K1337" i="9" s="1"/>
  <c r="A1105" i="1"/>
  <c r="B1105" i="1" s="1"/>
  <c r="B180" i="6" l="1"/>
  <c r="AN737" i="8" l="1"/>
  <c r="AM737" i="8"/>
  <c r="D737" i="8"/>
  <c r="C737" i="8"/>
  <c r="A737" i="8"/>
  <c r="B737" i="8" s="1"/>
  <c r="AN714" i="8"/>
  <c r="AM714" i="8"/>
  <c r="D714" i="8"/>
  <c r="C714" i="8"/>
  <c r="A714" i="8"/>
  <c r="B714" i="8" s="1"/>
  <c r="AN573" i="8"/>
  <c r="AM573" i="8"/>
  <c r="D573" i="8"/>
  <c r="C573" i="8"/>
  <c r="A573" i="8"/>
  <c r="B573" i="8" s="1"/>
  <c r="AN281" i="8"/>
  <c r="AM281" i="8"/>
  <c r="D281" i="8"/>
  <c r="C281" i="8"/>
  <c r="A281" i="8"/>
  <c r="B281" i="8" s="1"/>
  <c r="AN185" i="8"/>
  <c r="AM185" i="8"/>
  <c r="D185" i="8"/>
  <c r="C185" i="8"/>
  <c r="A185" i="8"/>
  <c r="B185" i="8" s="1"/>
  <c r="AN158" i="8"/>
  <c r="AM158" i="8"/>
  <c r="D158" i="8"/>
  <c r="C158" i="8"/>
  <c r="A158" i="8"/>
  <c r="B158" i="8" s="1"/>
  <c r="AN60" i="8"/>
  <c r="AM60" i="8"/>
  <c r="D60" i="8"/>
  <c r="C60" i="8"/>
  <c r="A60" i="8"/>
  <c r="B60" i="8" s="1"/>
  <c r="A317" i="1" l="1"/>
  <c r="B317" i="1" s="1"/>
  <c r="AN1152" i="1"/>
  <c r="AM1152" i="1"/>
  <c r="K1061" i="9" s="1"/>
  <c r="A1152" i="1"/>
  <c r="B1152" i="1" s="1"/>
  <c r="B134" i="6"/>
  <c r="AN1221" i="1"/>
  <c r="AM1221" i="1"/>
  <c r="K1818" i="9" s="1"/>
  <c r="AN1497" i="1"/>
  <c r="AM1497" i="1"/>
  <c r="K2447" i="9" s="1"/>
  <c r="A1221" i="1"/>
  <c r="B1221" i="1" s="1"/>
  <c r="A1497" i="1"/>
  <c r="B1497" i="1" s="1"/>
  <c r="AN948" i="1"/>
  <c r="AM948" i="1"/>
  <c r="K2446" i="9" s="1"/>
  <c r="A948" i="1"/>
  <c r="B948" i="1" s="1"/>
  <c r="AN135" i="1"/>
  <c r="AM135" i="1"/>
  <c r="K1510" i="9" s="1"/>
  <c r="A135" i="1"/>
  <c r="B135" i="1" s="1"/>
  <c r="AN291" i="1"/>
  <c r="AM291" i="1"/>
  <c r="K2449" i="9" s="1"/>
  <c r="A291" i="1"/>
  <c r="B291" i="1" s="1"/>
  <c r="AN67" i="8" l="1"/>
  <c r="AM67" i="8"/>
  <c r="D67" i="8"/>
  <c r="C67" i="8"/>
  <c r="A67" i="8"/>
  <c r="B67" i="8" s="1"/>
  <c r="AN1145" i="1"/>
  <c r="AM1145" i="1"/>
  <c r="K68" i="9" s="1"/>
  <c r="A1145" i="1"/>
  <c r="B1145" i="1" s="1"/>
  <c r="AN338" i="1"/>
  <c r="AM338" i="1"/>
  <c r="K2014" i="9" s="1"/>
  <c r="A338" i="1"/>
  <c r="B338" i="1" s="1"/>
  <c r="AN879" i="1"/>
  <c r="AM879" i="1"/>
  <c r="AN382" i="1"/>
  <c r="AM382" i="1"/>
  <c r="K1894" i="9" s="1"/>
  <c r="A879" i="1"/>
  <c r="B879" i="1" s="1"/>
  <c r="A382" i="1"/>
  <c r="B382" i="1" s="1"/>
  <c r="AN623" i="1" l="1"/>
  <c r="AM623" i="1"/>
  <c r="K1354" i="9" s="1"/>
  <c r="A623" i="1"/>
  <c r="B623" i="1" s="1"/>
  <c r="AN474" i="8"/>
  <c r="AM474" i="8"/>
  <c r="D474" i="8"/>
  <c r="C474" i="8"/>
  <c r="A474" i="8"/>
  <c r="B474" i="8" s="1"/>
  <c r="AN651" i="8" l="1"/>
  <c r="AM651" i="8"/>
  <c r="D651" i="8"/>
  <c r="C651" i="8"/>
  <c r="A651" i="8"/>
  <c r="B651" i="8" s="1"/>
  <c r="A1106" i="1" l="1"/>
  <c r="B1106" i="1" s="1"/>
  <c r="A80" i="1"/>
  <c r="B80" i="1" s="1"/>
  <c r="A147" i="1"/>
  <c r="B147" i="1" s="1"/>
  <c r="A794" i="1"/>
  <c r="B794" i="1" s="1"/>
  <c r="AN1109" i="1" l="1"/>
  <c r="AM1109" i="1"/>
  <c r="K1279" i="9" s="1"/>
  <c r="A1109" i="1"/>
  <c r="B1109" i="1" s="1"/>
  <c r="AN1392" i="1" l="1"/>
  <c r="AM1392" i="1"/>
  <c r="K1316" i="9" s="1"/>
  <c r="A1392" i="1"/>
  <c r="B1392" i="1" s="1"/>
  <c r="AN1377" i="1"/>
  <c r="AM1377" i="1"/>
  <c r="K421" i="9" s="1"/>
  <c r="A1377" i="1"/>
  <c r="B1377" i="1" s="1"/>
  <c r="AN1196" i="1"/>
  <c r="AM1196" i="1"/>
  <c r="K1790" i="9" s="1"/>
  <c r="A1196" i="1"/>
  <c r="B1196" i="1" s="1"/>
  <c r="AN534" i="1"/>
  <c r="AM534" i="1"/>
  <c r="K1795" i="9" s="1"/>
  <c r="A534" i="1"/>
  <c r="B534" i="1" s="1"/>
  <c r="K57" i="9"/>
  <c r="AN410" i="8"/>
  <c r="AM410" i="8"/>
  <c r="D410" i="8"/>
  <c r="C410" i="8"/>
  <c r="A410" i="8"/>
  <c r="B410" i="8" s="1"/>
  <c r="AN1306" i="1" l="1"/>
  <c r="AM1306" i="1"/>
  <c r="K1058" i="9" s="1"/>
  <c r="A1306" i="1"/>
  <c r="B1306" i="1" s="1"/>
  <c r="AN715" i="8" l="1"/>
  <c r="AM715" i="8"/>
  <c r="D715" i="8"/>
  <c r="C715" i="8"/>
  <c r="A715" i="8"/>
  <c r="B715" i="8" s="1"/>
  <c r="AN175" i="8"/>
  <c r="AM175" i="8"/>
  <c r="D175" i="8"/>
  <c r="C175" i="8"/>
  <c r="A175" i="8"/>
  <c r="B175" i="8" s="1"/>
  <c r="A1530" i="1"/>
  <c r="AN378" i="1"/>
  <c r="AM378" i="1"/>
  <c r="K1333" i="9" s="1"/>
  <c r="A378" i="1"/>
  <c r="B378" i="1" s="1"/>
  <c r="AN578" i="8" l="1"/>
  <c r="AM578" i="8"/>
  <c r="D578" i="8"/>
  <c r="C578" i="8"/>
  <c r="A578" i="8"/>
  <c r="B578" i="8" s="1"/>
  <c r="AN594" i="8" l="1"/>
  <c r="AM594" i="8"/>
  <c r="D594" i="8"/>
  <c r="C594" i="8"/>
  <c r="A594" i="8"/>
  <c r="B594" i="8" s="1"/>
  <c r="AN1514" i="1" l="1"/>
  <c r="AM1514" i="1"/>
  <c r="K2128" i="9" s="1"/>
  <c r="A1514" i="1"/>
  <c r="B1514" i="1" s="1"/>
  <c r="AN464" i="1"/>
  <c r="AM464" i="1"/>
  <c r="A464" i="1"/>
  <c r="B464" i="1" s="1"/>
  <c r="AN351" i="1"/>
  <c r="AM351" i="1"/>
  <c r="K2127" i="9" s="1"/>
  <c r="A351" i="1"/>
  <c r="B351" i="1" s="1"/>
  <c r="AN64" i="8" l="1"/>
  <c r="AM64" i="8"/>
  <c r="D64" i="8"/>
  <c r="C64" i="8"/>
  <c r="A64" i="8"/>
  <c r="B64" i="8" s="1"/>
  <c r="AN707" i="8" l="1"/>
  <c r="AM707" i="8"/>
  <c r="D707" i="8"/>
  <c r="C707" i="8"/>
  <c r="A707" i="8"/>
  <c r="B707" i="8" s="1"/>
  <c r="AN600" i="8"/>
  <c r="AM600" i="8"/>
  <c r="D600" i="8"/>
  <c r="C600" i="8"/>
  <c r="A600" i="8"/>
  <c r="B600" i="8" s="1"/>
  <c r="AN364" i="8"/>
  <c r="AM364" i="8"/>
  <c r="D364" i="8"/>
  <c r="C364" i="8"/>
  <c r="A364" i="8"/>
  <c r="B364" i="8" s="1"/>
  <c r="AN317" i="8"/>
  <c r="AM317" i="8"/>
  <c r="D317" i="8"/>
  <c r="C317" i="8"/>
  <c r="A317" i="8"/>
  <c r="B317" i="8" s="1"/>
  <c r="AN352" i="1" l="1"/>
  <c r="AM352" i="1"/>
  <c r="K595" i="9" s="1"/>
  <c r="A352" i="1"/>
  <c r="B352" i="1" s="1"/>
  <c r="AN1295" i="1"/>
  <c r="AM1295" i="1"/>
  <c r="K2125" i="9" s="1"/>
  <c r="A1295" i="1"/>
  <c r="B1295" i="1" s="1"/>
  <c r="AN1448" i="1"/>
  <c r="AM1448" i="1"/>
  <c r="K2126" i="9" s="1"/>
  <c r="A1448" i="1"/>
  <c r="B1448" i="1" s="1"/>
  <c r="AM560" i="1" l="1"/>
  <c r="AN560" i="1"/>
  <c r="A560" i="1"/>
  <c r="B560" i="1" s="1"/>
  <c r="AN488" i="8" l="1"/>
  <c r="AM488" i="8"/>
  <c r="D488" i="8"/>
  <c r="C488" i="8"/>
  <c r="A488" i="8"/>
  <c r="B488" i="8" s="1"/>
  <c r="AN407" i="8"/>
  <c r="AM407" i="8"/>
  <c r="D407" i="8"/>
  <c r="C407" i="8"/>
  <c r="A407" i="8"/>
  <c r="B407" i="8" s="1"/>
  <c r="AN30" i="8"/>
  <c r="AM30" i="8"/>
  <c r="D30" i="8"/>
  <c r="C30" i="8"/>
  <c r="A30" i="8"/>
  <c r="B30" i="8" s="1"/>
  <c r="AN15" i="8"/>
  <c r="AM15" i="8"/>
  <c r="D15" i="8"/>
  <c r="C15" i="8"/>
  <c r="A15" i="8"/>
  <c r="B15" i="8" s="1"/>
  <c r="AN652" i="8" l="1"/>
  <c r="AM652" i="8"/>
  <c r="D652" i="8"/>
  <c r="C652" i="8"/>
  <c r="A652" i="8"/>
  <c r="B652" i="8" s="1"/>
  <c r="AN257" i="8"/>
  <c r="AM257" i="8"/>
  <c r="D257" i="8"/>
  <c r="C257" i="8"/>
  <c r="A257" i="8"/>
  <c r="B257" i="8" s="1"/>
  <c r="AN1065" i="1" l="1"/>
  <c r="AM1065" i="1"/>
  <c r="K971" i="9" s="1"/>
  <c r="A1065" i="1"/>
  <c r="B1065" i="1" s="1"/>
  <c r="AN634" i="1"/>
  <c r="AM634" i="1"/>
  <c r="K1332" i="9" s="1"/>
  <c r="A634" i="1"/>
  <c r="B634" i="1" s="1"/>
  <c r="AN723" i="8" l="1"/>
  <c r="AM723" i="8"/>
  <c r="D723" i="8"/>
  <c r="C723" i="8"/>
  <c r="A723" i="8"/>
  <c r="B723" i="8" s="1"/>
  <c r="AN52" i="8"/>
  <c r="AM52" i="8"/>
  <c r="D52" i="8"/>
  <c r="C52" i="8"/>
  <c r="A52" i="8"/>
  <c r="B52" i="8" s="1"/>
  <c r="AN246" i="1"/>
  <c r="AM246" i="1"/>
  <c r="K1049" i="9" s="1"/>
  <c r="AN662" i="1"/>
  <c r="AM662" i="1"/>
  <c r="K1375" i="9" s="1"/>
  <c r="AN497" i="1"/>
  <c r="AM497" i="1"/>
  <c r="K1331" i="9" s="1"/>
  <c r="AN357" i="1"/>
  <c r="AM357" i="1"/>
  <c r="A497" i="1"/>
  <c r="B497" i="1" s="1"/>
  <c r="A246" i="1"/>
  <c r="B246" i="1" s="1"/>
  <c r="A662" i="1"/>
  <c r="B662" i="1" s="1"/>
  <c r="AN154" i="8" l="1"/>
  <c r="AM154" i="8"/>
  <c r="D154" i="8"/>
  <c r="C154" i="8"/>
  <c r="A154" i="8"/>
  <c r="B154" i="8" s="1"/>
  <c r="AN49" i="8"/>
  <c r="AM49" i="8"/>
  <c r="D49" i="8"/>
  <c r="C49" i="8"/>
  <c r="A49" i="8"/>
  <c r="B49" i="8" s="1"/>
  <c r="AN354" i="1" l="1"/>
  <c r="AM354" i="1"/>
  <c r="K1286" i="9" s="1"/>
  <c r="A354" i="1"/>
  <c r="B354" i="1" s="1"/>
  <c r="AN425" i="1"/>
  <c r="AM425" i="1"/>
  <c r="K1287" i="9" s="1"/>
  <c r="A425" i="1"/>
  <c r="B425" i="1" s="1"/>
  <c r="AN744" i="8" l="1"/>
  <c r="AM744" i="8"/>
  <c r="D744" i="8"/>
  <c r="C744" i="8"/>
  <c r="A744" i="8"/>
  <c r="B744" i="8" s="1"/>
  <c r="AN443" i="8" l="1"/>
  <c r="AM443" i="8"/>
  <c r="D443" i="8"/>
  <c r="C443" i="8"/>
  <c r="A443" i="8"/>
  <c r="B443" i="8" s="1"/>
  <c r="AN775" i="8" l="1"/>
  <c r="AM775" i="8"/>
  <c r="D775" i="8"/>
  <c r="C775" i="8"/>
  <c r="A775" i="8"/>
  <c r="B775" i="8" s="1"/>
  <c r="AN614" i="1"/>
  <c r="AM614" i="1"/>
  <c r="K2201" i="9" s="1"/>
  <c r="A614" i="1"/>
  <c r="B614" i="1" s="1"/>
  <c r="AN261" i="8" l="1"/>
  <c r="AM261" i="8"/>
  <c r="D261" i="8"/>
  <c r="C261" i="8"/>
  <c r="A261" i="8"/>
  <c r="B261" i="8" s="1"/>
  <c r="A483" i="1" l="1"/>
  <c r="B483" i="1" s="1"/>
  <c r="AN643" i="8" l="1"/>
  <c r="AM643" i="8"/>
  <c r="D643" i="8"/>
  <c r="C643" i="8"/>
  <c r="A643" i="8"/>
  <c r="B643" i="8" s="1"/>
  <c r="AN470" i="8"/>
  <c r="AM470" i="8"/>
  <c r="D470" i="8"/>
  <c r="C470" i="8"/>
  <c r="A470" i="8"/>
  <c r="B470" i="8" s="1"/>
  <c r="AN108" i="8"/>
  <c r="AM108" i="8"/>
  <c r="D108" i="8"/>
  <c r="C108" i="8"/>
  <c r="A108" i="8"/>
  <c r="B108" i="8" s="1"/>
  <c r="AN1352" i="1"/>
  <c r="AM1352" i="1"/>
  <c r="K1776" i="9" s="1"/>
  <c r="A1352" i="1"/>
  <c r="B1352" i="1" s="1"/>
  <c r="AN764" i="8" l="1"/>
  <c r="AM764" i="8"/>
  <c r="D764" i="8"/>
  <c r="C764" i="8"/>
  <c r="A764" i="8"/>
  <c r="B764" i="8" s="1"/>
  <c r="AN692" i="8"/>
  <c r="AM692" i="8"/>
  <c r="D692" i="8"/>
  <c r="C692" i="8"/>
  <c r="A692" i="8"/>
  <c r="B692" i="8" s="1"/>
  <c r="AN177" i="8" l="1"/>
  <c r="AM177" i="8"/>
  <c r="D177" i="8"/>
  <c r="C177" i="8"/>
  <c r="A177" i="8"/>
  <c r="B177" i="8" s="1"/>
  <c r="AM1167" i="1" l="1"/>
  <c r="K1039" i="9" s="1"/>
  <c r="AN1167" i="1"/>
  <c r="A1167" i="1"/>
  <c r="B1167" i="1" s="1"/>
  <c r="B208" i="6"/>
  <c r="AN450" i="8" l="1"/>
  <c r="AM450" i="8"/>
  <c r="D450" i="8"/>
  <c r="C450" i="8"/>
  <c r="A450" i="8"/>
  <c r="B450" i="8" s="1"/>
  <c r="AN306" i="8"/>
  <c r="AM306" i="8"/>
  <c r="D306" i="8"/>
  <c r="C306" i="8"/>
  <c r="A306" i="8"/>
  <c r="B306" i="8" s="1"/>
  <c r="AN124" i="8"/>
  <c r="AM124" i="8"/>
  <c r="D124" i="8"/>
  <c r="C124" i="8"/>
  <c r="A124" i="8"/>
  <c r="B124" i="8" s="1"/>
  <c r="AN1226" i="1"/>
  <c r="AM1226" i="1"/>
  <c r="K1038" i="9" s="1"/>
  <c r="A1226" i="1"/>
  <c r="B1226" i="1" s="1"/>
  <c r="AN511" i="8" l="1"/>
  <c r="AM511" i="8"/>
  <c r="D511" i="8"/>
  <c r="C511" i="8"/>
  <c r="A511" i="8"/>
  <c r="B511" i="8" s="1"/>
  <c r="AN401" i="8"/>
  <c r="AM401" i="8"/>
  <c r="D401" i="8"/>
  <c r="C401" i="8"/>
  <c r="A401" i="8"/>
  <c r="B401" i="8" s="1"/>
  <c r="AN120" i="1" l="1"/>
  <c r="AM120" i="1"/>
  <c r="K1129" i="9" s="1"/>
  <c r="A120" i="1"/>
  <c r="B120" i="1" s="1"/>
  <c r="AN197" i="1"/>
  <c r="AM197" i="1"/>
  <c r="K1130" i="9" s="1"/>
  <c r="A197" i="1"/>
  <c r="B197" i="1" s="1"/>
  <c r="AN736" i="8" l="1"/>
  <c r="AM736" i="8"/>
  <c r="D736" i="8"/>
  <c r="C736" i="8"/>
  <c r="A736" i="8"/>
  <c r="B736" i="8" s="1"/>
  <c r="AN892" i="1"/>
  <c r="AM892" i="1"/>
  <c r="K1362" i="9" s="1"/>
  <c r="A892" i="1"/>
  <c r="B892" i="1" s="1"/>
  <c r="AN1465" i="1" l="1"/>
  <c r="AM1465" i="1"/>
  <c r="K1128" i="9" s="1"/>
  <c r="A1465" i="1"/>
  <c r="B1465" i="1" s="1"/>
  <c r="AN297" i="1" l="1"/>
  <c r="AM297" i="1"/>
  <c r="K1760" i="9" s="1"/>
  <c r="AN1363" i="1"/>
  <c r="AM1363" i="1"/>
  <c r="K1764" i="9" s="1"/>
  <c r="AN218" i="1"/>
  <c r="AM218" i="1"/>
  <c r="K1759" i="9" s="1"/>
  <c r="A1363" i="1"/>
  <c r="B1363" i="1" s="1"/>
  <c r="A297" i="1"/>
  <c r="B297" i="1" s="1"/>
  <c r="A218" i="1"/>
  <c r="B218" i="1" s="1"/>
  <c r="AN271" i="1"/>
  <c r="AM271" i="1"/>
  <c r="K1358" i="9" s="1"/>
  <c r="A271" i="1"/>
  <c r="B271" i="1" s="1"/>
  <c r="AN632" i="8" l="1"/>
  <c r="AM632" i="8"/>
  <c r="D632" i="8"/>
  <c r="C632" i="8"/>
  <c r="A632" i="8"/>
  <c r="B632" i="8" s="1"/>
  <c r="AN352" i="8" l="1"/>
  <c r="AM352" i="8"/>
  <c r="D352" i="8"/>
  <c r="C352" i="8"/>
  <c r="A352" i="8"/>
  <c r="B352" i="8" s="1"/>
  <c r="AN706" i="8" l="1"/>
  <c r="AM706" i="8"/>
  <c r="D706" i="8"/>
  <c r="C706" i="8"/>
  <c r="A706" i="8"/>
  <c r="B706" i="8" s="1"/>
  <c r="AN606" i="8" l="1"/>
  <c r="AM606" i="8"/>
  <c r="D606" i="8"/>
  <c r="C606" i="8"/>
  <c r="A606" i="8"/>
  <c r="B606" i="8" s="1"/>
  <c r="AN633" i="8" l="1"/>
  <c r="AM633" i="8"/>
  <c r="D633" i="8"/>
  <c r="C633" i="8"/>
  <c r="A633" i="8"/>
  <c r="B633" i="8" s="1"/>
  <c r="AN613" i="8" l="1"/>
  <c r="AM613" i="8"/>
  <c r="D613" i="8"/>
  <c r="C613" i="8"/>
  <c r="A613" i="8"/>
  <c r="B613" i="8" s="1"/>
  <c r="AN203" i="8"/>
  <c r="AM203" i="8"/>
  <c r="D203" i="8"/>
  <c r="C203" i="8"/>
  <c r="A203" i="8"/>
  <c r="B203" i="8" s="1"/>
  <c r="AN576" i="8" l="1"/>
  <c r="AM576" i="8"/>
  <c r="D576" i="8"/>
  <c r="C576" i="8"/>
  <c r="A576" i="8"/>
  <c r="B576" i="8" s="1"/>
  <c r="AN47" i="1"/>
  <c r="AM47" i="1"/>
  <c r="K2145" i="9" s="1"/>
  <c r="A47" i="1"/>
  <c r="B47" i="1" s="1"/>
  <c r="AN1233" i="1"/>
  <c r="AM1233" i="1"/>
  <c r="K1357" i="9" s="1"/>
  <c r="A1233" i="1"/>
  <c r="B1233" i="1" s="1"/>
  <c r="B174" i="6"/>
  <c r="AN144" i="8" l="1"/>
  <c r="AM144" i="8"/>
  <c r="D144" i="8"/>
  <c r="C144" i="8"/>
  <c r="A144" i="8"/>
  <c r="B144" i="8" s="1"/>
  <c r="AN1325" i="1" l="1"/>
  <c r="AM1325" i="1"/>
  <c r="A1325" i="1"/>
  <c r="B1325" i="1" s="1"/>
  <c r="AN450" i="1" l="1"/>
  <c r="AM450" i="1"/>
  <c r="K2144" i="9" s="1"/>
  <c r="A450" i="1"/>
  <c r="B450" i="1" s="1"/>
  <c r="B141" i="3" l="1"/>
  <c r="B195" i="3"/>
  <c r="B33" i="3"/>
  <c r="AN1446" i="1"/>
  <c r="AM1446" i="1"/>
  <c r="A1446" i="1"/>
  <c r="B1446" i="1" s="1"/>
  <c r="AN160" i="8" l="1"/>
  <c r="AM160" i="8"/>
  <c r="D160" i="8"/>
  <c r="C160" i="8"/>
  <c r="A160" i="8"/>
  <c r="B160" i="8" s="1"/>
  <c r="AN567" i="8" l="1"/>
  <c r="AM567" i="8"/>
  <c r="D567" i="8"/>
  <c r="C567" i="8"/>
  <c r="A567" i="8"/>
  <c r="B567" i="8" s="1"/>
  <c r="B104" i="3"/>
  <c r="B191" i="3" l="1"/>
  <c r="AN543" i="1" l="1"/>
  <c r="AM543" i="1"/>
  <c r="A543" i="1"/>
  <c r="B543" i="1" s="1"/>
  <c r="A250" i="1"/>
  <c r="B250" i="1" s="1"/>
  <c r="AN310" i="1"/>
  <c r="AM310" i="1"/>
  <c r="A310" i="1"/>
  <c r="B310" i="1" s="1"/>
  <c r="AN172" i="1"/>
  <c r="AM172" i="1"/>
  <c r="K1468" i="9" s="1"/>
  <c r="A172" i="1"/>
  <c r="B172" i="1" s="1"/>
  <c r="AN1358" i="1" l="1"/>
  <c r="AM1358" i="1"/>
  <c r="K1467" i="9" s="1"/>
  <c r="AN675" i="8"/>
  <c r="AM675" i="8"/>
  <c r="D675" i="8"/>
  <c r="C675" i="8"/>
  <c r="A675" i="8"/>
  <c r="B675" i="8" s="1"/>
  <c r="AN670" i="8"/>
  <c r="AM670" i="8"/>
  <c r="D670" i="8"/>
  <c r="C670" i="8"/>
  <c r="A670" i="8"/>
  <c r="B670" i="8" s="1"/>
  <c r="A1358" i="1" l="1"/>
  <c r="B1358" i="1" s="1"/>
  <c r="AN542" i="8" l="1"/>
  <c r="AM542" i="8"/>
  <c r="D542" i="8"/>
  <c r="C542" i="8"/>
  <c r="A542" i="8"/>
  <c r="B542" i="8" s="1"/>
  <c r="AN672" i="8" l="1"/>
  <c r="AM672" i="8"/>
  <c r="D672" i="8"/>
  <c r="C672" i="8"/>
  <c r="A672" i="8"/>
  <c r="B672" i="8" s="1"/>
  <c r="AN342" i="8"/>
  <c r="AM342" i="8"/>
  <c r="D342" i="8"/>
  <c r="C342" i="8"/>
  <c r="A342" i="8"/>
  <c r="B342" i="8" s="1"/>
  <c r="AN334" i="8"/>
  <c r="AM334" i="8"/>
  <c r="D334" i="8"/>
  <c r="C334" i="8"/>
  <c r="A334" i="8"/>
  <c r="B334" i="8" s="1"/>
  <c r="AN297" i="8"/>
  <c r="AM297" i="8"/>
  <c r="D297" i="8"/>
  <c r="C297" i="8"/>
  <c r="A297" i="8"/>
  <c r="B297" i="8" s="1"/>
  <c r="AN449" i="1"/>
  <c r="AM449" i="1"/>
  <c r="K1461" i="9" s="1"/>
  <c r="AN817" i="1"/>
  <c r="AM817" i="1"/>
  <c r="K1462" i="9" s="1"/>
  <c r="AN1180" i="1"/>
  <c r="AM1180" i="1"/>
  <c r="K1463" i="9" s="1"/>
  <c r="AN426" i="1"/>
  <c r="AM426" i="1"/>
  <c r="K1032" i="9" s="1"/>
  <c r="AN100" i="1"/>
  <c r="AM100" i="1"/>
  <c r="K1030" i="9" s="1"/>
  <c r="A1180" i="1"/>
  <c r="B1180" i="1" s="1"/>
  <c r="A426" i="1"/>
  <c r="B426" i="1" s="1"/>
  <c r="A100" i="1"/>
  <c r="B100" i="1" s="1"/>
  <c r="B135" i="3"/>
  <c r="A449" i="1"/>
  <c r="B449" i="1" s="1"/>
  <c r="A817" i="1"/>
  <c r="B817" i="1" s="1"/>
  <c r="AN1393" i="1" l="1"/>
  <c r="AM1393" i="1"/>
  <c r="A1393" i="1"/>
  <c r="B1393" i="1" s="1"/>
  <c r="AN1001" i="1" l="1"/>
  <c r="AM1001" i="1"/>
  <c r="K1980" i="9" s="1"/>
  <c r="AN671" i="8"/>
  <c r="AM671" i="8"/>
  <c r="D671" i="8"/>
  <c r="C671" i="8"/>
  <c r="A671" i="8"/>
  <c r="B671" i="8" s="1"/>
  <c r="AN472" i="8"/>
  <c r="AM472" i="8"/>
  <c r="D472" i="8"/>
  <c r="C472" i="8"/>
  <c r="A472" i="8"/>
  <c r="B472" i="8" s="1"/>
  <c r="AN452" i="8"/>
  <c r="AM452" i="8"/>
  <c r="D452" i="8"/>
  <c r="C452" i="8"/>
  <c r="A452" i="8"/>
  <c r="B452" i="8" s="1"/>
  <c r="AN343" i="8"/>
  <c r="AM343" i="8"/>
  <c r="D343" i="8"/>
  <c r="C343" i="8"/>
  <c r="A343" i="8"/>
  <c r="B343" i="8" s="1"/>
  <c r="AN150" i="8"/>
  <c r="AM150" i="8"/>
  <c r="D150" i="8"/>
  <c r="C150" i="8"/>
  <c r="A150" i="8"/>
  <c r="B150" i="8" s="1"/>
  <c r="A1001" i="1"/>
  <c r="B1001" i="1" s="1"/>
  <c r="B14" i="6" l="1"/>
  <c r="B101" i="6"/>
  <c r="AN552" i="8" l="1"/>
  <c r="AM552" i="8"/>
  <c r="D552" i="8"/>
  <c r="C552" i="8"/>
  <c r="A552" i="8"/>
  <c r="B552" i="8" s="1"/>
  <c r="AN476" i="8"/>
  <c r="AM476" i="8"/>
  <c r="D476" i="8"/>
  <c r="C476" i="8"/>
  <c r="A476" i="8"/>
  <c r="B476" i="8" s="1"/>
  <c r="AN129" i="8"/>
  <c r="AM129" i="8"/>
  <c r="D129" i="8"/>
  <c r="C129" i="8"/>
  <c r="A129" i="8"/>
  <c r="B129" i="8" s="1"/>
  <c r="AN545" i="8" l="1"/>
  <c r="AM545" i="8"/>
  <c r="D545" i="8"/>
  <c r="C545" i="8"/>
  <c r="A545" i="8"/>
  <c r="B545" i="8" s="1"/>
  <c r="AN220" i="8"/>
  <c r="AM220" i="8"/>
  <c r="D220" i="8"/>
  <c r="C220" i="8"/>
  <c r="A220" i="8"/>
  <c r="B220" i="8" s="1"/>
  <c r="AN81" i="8"/>
  <c r="AM81" i="8"/>
  <c r="D81" i="8"/>
  <c r="C81" i="8"/>
  <c r="A81" i="8"/>
  <c r="B81" i="8" s="1"/>
  <c r="A1086" i="1"/>
  <c r="B1086" i="1" s="1"/>
  <c r="B97" i="3"/>
  <c r="AN256" i="8" l="1"/>
  <c r="AM256" i="8"/>
  <c r="D256" i="8"/>
  <c r="C256" i="8"/>
  <c r="A256" i="8"/>
  <c r="B256" i="8" s="1"/>
  <c r="A173" i="1"/>
  <c r="B173" i="1" s="1"/>
  <c r="A799" i="1"/>
  <c r="B799" i="1" s="1"/>
  <c r="A596" i="1"/>
  <c r="B596" i="1" s="1"/>
  <c r="AN589" i="8"/>
  <c r="AM589" i="8"/>
  <c r="D589" i="8"/>
  <c r="C589" i="8"/>
  <c r="A589" i="8"/>
  <c r="B589" i="8" s="1"/>
  <c r="AN363" i="8"/>
  <c r="AM363" i="8"/>
  <c r="D363" i="8"/>
  <c r="C363" i="8"/>
  <c r="A363" i="8"/>
  <c r="B363" i="8" s="1"/>
  <c r="AN204" i="8"/>
  <c r="AM204" i="8"/>
  <c r="D204" i="8"/>
  <c r="C204" i="8"/>
  <c r="A204" i="8"/>
  <c r="B204" i="8" s="1"/>
  <c r="AN38" i="8" l="1"/>
  <c r="AM38" i="8"/>
  <c r="D38" i="8"/>
  <c r="C38" i="8"/>
  <c r="A38" i="8"/>
  <c r="B38" i="8" s="1"/>
  <c r="B28" i="6" l="1"/>
  <c r="AN9" i="8" l="1"/>
  <c r="AM9" i="8"/>
  <c r="D345" i="8"/>
  <c r="C345" i="8"/>
  <c r="A345" i="8"/>
  <c r="B345" i="8" s="1"/>
  <c r="B149" i="6"/>
  <c r="B152" i="3"/>
  <c r="AN13" i="1"/>
  <c r="AN12" i="1"/>
  <c r="AN9" i="1" l="1"/>
  <c r="A1284" i="1"/>
  <c r="B1284" i="1" s="1"/>
  <c r="AN10" i="8" l="1"/>
  <c r="AM10" i="8"/>
  <c r="D480" i="8"/>
  <c r="C480" i="8"/>
  <c r="A480" i="8"/>
  <c r="B480" i="8" s="1"/>
  <c r="AN17" i="1" l="1"/>
  <c r="A1360" i="1"/>
  <c r="B1360" i="1" s="1"/>
  <c r="AN16" i="1"/>
  <c r="A1330" i="1"/>
  <c r="B1330" i="1" s="1"/>
  <c r="AN1429" i="1"/>
  <c r="A1006" i="1"/>
  <c r="B1006" i="1" s="1"/>
  <c r="AN15" i="1"/>
  <c r="A861" i="1"/>
  <c r="B861" i="1" s="1"/>
  <c r="AN14" i="1"/>
  <c r="A819" i="1"/>
  <c r="B819" i="1" s="1"/>
  <c r="AN11" i="1"/>
  <c r="AN10" i="1"/>
  <c r="AN26" i="1"/>
  <c r="AM26" i="1"/>
  <c r="K2143" i="9" s="1"/>
  <c r="AN25" i="1"/>
  <c r="AN34" i="1"/>
  <c r="AM34" i="1"/>
  <c r="K1415" i="9" s="1"/>
  <c r="A1299" i="1"/>
  <c r="B1299" i="1" s="1"/>
  <c r="AN18" i="1"/>
  <c r="A361" i="1"/>
  <c r="B361" i="1" s="1"/>
  <c r="A561" i="1"/>
  <c r="B561" i="1" s="1"/>
  <c r="AN20" i="1" l="1"/>
  <c r="A1461" i="1"/>
  <c r="B1461" i="1" s="1"/>
  <c r="AN22" i="1"/>
  <c r="A1479" i="1"/>
  <c r="B1479" i="1" s="1"/>
  <c r="AN23" i="1"/>
  <c r="A557" i="1"/>
  <c r="B557" i="1" s="1"/>
  <c r="AN24" i="1"/>
  <c r="A442" i="1"/>
  <c r="B442" i="1" s="1"/>
  <c r="AN30" i="1"/>
  <c r="AM30" i="1"/>
  <c r="A353" i="1"/>
  <c r="B353" i="1" s="1"/>
  <c r="K973" i="9" l="1"/>
  <c r="A366" i="1"/>
  <c r="B366" i="1" s="1"/>
  <c r="AN11" i="8" l="1"/>
  <c r="AM11" i="8"/>
  <c r="D757" i="8"/>
  <c r="C757" i="8"/>
  <c r="A757" i="8"/>
  <c r="B757" i="8" s="1"/>
  <c r="AN13" i="8" l="1"/>
  <c r="AM13" i="8"/>
  <c r="D228" i="8"/>
  <c r="C228" i="8"/>
  <c r="A228" i="8"/>
  <c r="B228" i="8" s="1"/>
  <c r="A1349" i="1" l="1"/>
  <c r="B1349" i="1" s="1"/>
  <c r="AN16" i="8" l="1"/>
  <c r="AM16" i="8"/>
  <c r="AN14" i="8"/>
  <c r="AM14" i="8"/>
  <c r="D724" i="8"/>
  <c r="C724" i="8"/>
  <c r="A724" i="8"/>
  <c r="B724" i="8" s="1"/>
  <c r="AN777" i="8" l="1"/>
  <c r="AM777" i="8"/>
  <c r="AN776" i="8"/>
  <c r="AM776" i="8"/>
  <c r="AN774" i="8"/>
  <c r="AM774" i="8"/>
  <c r="AN773" i="8"/>
  <c r="AM773" i="8"/>
  <c r="AN772" i="8"/>
  <c r="AM772" i="8"/>
  <c r="AN771" i="8"/>
  <c r="AM771" i="8"/>
  <c r="AN770" i="8"/>
  <c r="AM770" i="8"/>
  <c r="AN769" i="8"/>
  <c r="AM769" i="8"/>
  <c r="AN766" i="8"/>
  <c r="AM766" i="8"/>
  <c r="AN763" i="8"/>
  <c r="AM763" i="8"/>
  <c r="AN762" i="8"/>
  <c r="AM762" i="8"/>
  <c r="AN761" i="8"/>
  <c r="AM761" i="8"/>
  <c r="AN760" i="8"/>
  <c r="AM760" i="8"/>
  <c r="AN759" i="8"/>
  <c r="AM759" i="8"/>
  <c r="AN758" i="8"/>
  <c r="AM758" i="8"/>
  <c r="AN757" i="8"/>
  <c r="AM757" i="8"/>
  <c r="AN756" i="8"/>
  <c r="AM756" i="8"/>
  <c r="AN755" i="8"/>
  <c r="AM755" i="8"/>
  <c r="AN754" i="8"/>
  <c r="AM754" i="8"/>
  <c r="AN753" i="8"/>
  <c r="AM753" i="8"/>
  <c r="AN752" i="8"/>
  <c r="AM752" i="8"/>
  <c r="AN751" i="8"/>
  <c r="AM751" i="8"/>
  <c r="AN750" i="8"/>
  <c r="AM750" i="8"/>
  <c r="AN749" i="8"/>
  <c r="AM749" i="8"/>
  <c r="AN748" i="8"/>
  <c r="AM748" i="8"/>
  <c r="AN747" i="8"/>
  <c r="AM747" i="8"/>
  <c r="AN746" i="8"/>
  <c r="AM746" i="8"/>
  <c r="AN745" i="8"/>
  <c r="AM745" i="8"/>
  <c r="AN743" i="8"/>
  <c r="AM743" i="8"/>
  <c r="AN742" i="8"/>
  <c r="AM742" i="8"/>
  <c r="AN741" i="8"/>
  <c r="AM741" i="8"/>
  <c r="AN740" i="8"/>
  <c r="AM740" i="8"/>
  <c r="AN739" i="8"/>
  <c r="AM739" i="8"/>
  <c r="AN738" i="8"/>
  <c r="AM738" i="8"/>
  <c r="AN735" i="8"/>
  <c r="AM735" i="8"/>
  <c r="AN734" i="8"/>
  <c r="AM734" i="8"/>
  <c r="AN733" i="8"/>
  <c r="AM733" i="8"/>
  <c r="AN732" i="8"/>
  <c r="AM732" i="8"/>
  <c r="AN731" i="8"/>
  <c r="AM731" i="8"/>
  <c r="AN730" i="8"/>
  <c r="AM730" i="8"/>
  <c r="AN729" i="8"/>
  <c r="AM729" i="8"/>
  <c r="AN728" i="8"/>
  <c r="AM728" i="8"/>
  <c r="AN727" i="8"/>
  <c r="AM727" i="8"/>
  <c r="AN726" i="8"/>
  <c r="AM726" i="8"/>
  <c r="AN724" i="8"/>
  <c r="AM724" i="8"/>
  <c r="AN722" i="8"/>
  <c r="AM722" i="8"/>
  <c r="AN721" i="8"/>
  <c r="AM721" i="8"/>
  <c r="AN720" i="8"/>
  <c r="AM720" i="8"/>
  <c r="AN719" i="8"/>
  <c r="AM719" i="8"/>
  <c r="AN718" i="8"/>
  <c r="AM718" i="8"/>
  <c r="AN717" i="8"/>
  <c r="AM717" i="8"/>
  <c r="AN716" i="8"/>
  <c r="AM716" i="8"/>
  <c r="AN713" i="8"/>
  <c r="AM713" i="8"/>
  <c r="AN712" i="8"/>
  <c r="AM712" i="8"/>
  <c r="AN711" i="8"/>
  <c r="AM711" i="8"/>
  <c r="AN710" i="8"/>
  <c r="AM710" i="8"/>
  <c r="AN709" i="8"/>
  <c r="AM709" i="8"/>
  <c r="AN708" i="8"/>
  <c r="AM708" i="8"/>
  <c r="AN705" i="8"/>
  <c r="AM705" i="8"/>
  <c r="AN704" i="8"/>
  <c r="AM704" i="8"/>
  <c r="AN703" i="8"/>
  <c r="AM703" i="8"/>
  <c r="AN702" i="8"/>
  <c r="AM702" i="8"/>
  <c r="AN701" i="8"/>
  <c r="AM701" i="8"/>
  <c r="AN700" i="8"/>
  <c r="AM700" i="8"/>
  <c r="AN699" i="8"/>
  <c r="AM699" i="8"/>
  <c r="AN698" i="8"/>
  <c r="AM698" i="8"/>
  <c r="AN697" i="8"/>
  <c r="AM697" i="8"/>
  <c r="AN696" i="8"/>
  <c r="AM696" i="8"/>
  <c r="AN695" i="8"/>
  <c r="AM695" i="8"/>
  <c r="AN694" i="8"/>
  <c r="AM694" i="8"/>
  <c r="AN693" i="8"/>
  <c r="AM693" i="8"/>
  <c r="AN691" i="8"/>
  <c r="AM691" i="8"/>
  <c r="AN690" i="8"/>
  <c r="AM690" i="8"/>
  <c r="AN689" i="8"/>
  <c r="AM689" i="8"/>
  <c r="AN688" i="8"/>
  <c r="AM688" i="8"/>
  <c r="AN687" i="8"/>
  <c r="AM687" i="8"/>
  <c r="AN686" i="8"/>
  <c r="AM686" i="8"/>
  <c r="AN685" i="8"/>
  <c r="AM685" i="8"/>
  <c r="AN684" i="8"/>
  <c r="AM684" i="8"/>
  <c r="AN683" i="8"/>
  <c r="AM683" i="8"/>
  <c r="AN682" i="8"/>
  <c r="AM682" i="8"/>
  <c r="AN681" i="8"/>
  <c r="AM681" i="8"/>
  <c r="AN680" i="8"/>
  <c r="AM680" i="8"/>
  <c r="AN679" i="8"/>
  <c r="AM679" i="8"/>
  <c r="AN678" i="8"/>
  <c r="AM678" i="8"/>
  <c r="AN677" i="8"/>
  <c r="AM677" i="8"/>
  <c r="AN676" i="8"/>
  <c r="AM676" i="8"/>
  <c r="AN674" i="8"/>
  <c r="AM674" i="8"/>
  <c r="AN673" i="8"/>
  <c r="AM673" i="8"/>
  <c r="AN669" i="8"/>
  <c r="AM669" i="8"/>
  <c r="AN667" i="8"/>
  <c r="AM667" i="8"/>
  <c r="AN666" i="8"/>
  <c r="AM666" i="8"/>
  <c r="AN665" i="8"/>
  <c r="AM665" i="8"/>
  <c r="AN664" i="8"/>
  <c r="AM664" i="8"/>
  <c r="AN663" i="8"/>
  <c r="AM663" i="8"/>
  <c r="AN662" i="8"/>
  <c r="AM662" i="8"/>
  <c r="AN661" i="8"/>
  <c r="AM661" i="8"/>
  <c r="AN660" i="8"/>
  <c r="AM660" i="8"/>
  <c r="AN659" i="8"/>
  <c r="AM659" i="8"/>
  <c r="AN658" i="8"/>
  <c r="AM658" i="8"/>
  <c r="AN657" i="8"/>
  <c r="AM657" i="8"/>
  <c r="AN656" i="8"/>
  <c r="AM656" i="8"/>
  <c r="AN655" i="8"/>
  <c r="AM655" i="8"/>
  <c r="AN654" i="8"/>
  <c r="AM654" i="8"/>
  <c r="AN653" i="8"/>
  <c r="AM653" i="8"/>
  <c r="AN650" i="8"/>
  <c r="AM650" i="8"/>
  <c r="AN649" i="8"/>
  <c r="AM649" i="8"/>
  <c r="AN648" i="8"/>
  <c r="AM648" i="8"/>
  <c r="AN647" i="8"/>
  <c r="AM647" i="8"/>
  <c r="AN646" i="8"/>
  <c r="AM646" i="8"/>
  <c r="AN645" i="8"/>
  <c r="AM645" i="8"/>
  <c r="AN644" i="8"/>
  <c r="AM644" i="8"/>
  <c r="AN640" i="8"/>
  <c r="AM640" i="8"/>
  <c r="AN638" i="8"/>
  <c r="AM638" i="8"/>
  <c r="AN637" i="8"/>
  <c r="AM637" i="8"/>
  <c r="AN636" i="8"/>
  <c r="AM636" i="8"/>
  <c r="AN635" i="8"/>
  <c r="AM635" i="8"/>
  <c r="AN634" i="8"/>
  <c r="AM634" i="8"/>
  <c r="AN631" i="8"/>
  <c r="AM631" i="8"/>
  <c r="AN630" i="8"/>
  <c r="AM630" i="8"/>
  <c r="AN629" i="8"/>
  <c r="AM629" i="8"/>
  <c r="AN628" i="8"/>
  <c r="AM628" i="8"/>
  <c r="AN627" i="8"/>
  <c r="AM627" i="8"/>
  <c r="AN626" i="8"/>
  <c r="AM626" i="8"/>
  <c r="AN625" i="8"/>
  <c r="AM625" i="8"/>
  <c r="AN624" i="8"/>
  <c r="AM624" i="8"/>
  <c r="AN623" i="8"/>
  <c r="AM623" i="8"/>
  <c r="AN622" i="8"/>
  <c r="AM622" i="8"/>
  <c r="AN621" i="8"/>
  <c r="AM621" i="8"/>
  <c r="AN620" i="8"/>
  <c r="AM620" i="8"/>
  <c r="AN618" i="8"/>
  <c r="AM618" i="8"/>
  <c r="AN617" i="8"/>
  <c r="AM617" i="8"/>
  <c r="AN616" i="8"/>
  <c r="AM616" i="8"/>
  <c r="AN615" i="8"/>
  <c r="AM615" i="8"/>
  <c r="AN614" i="8"/>
  <c r="AM614" i="8"/>
  <c r="AN612" i="8"/>
  <c r="AM612" i="8"/>
  <c r="AN611" i="8"/>
  <c r="AM611" i="8"/>
  <c r="AN610" i="8"/>
  <c r="AM610" i="8"/>
  <c r="AN609" i="8"/>
  <c r="AM609" i="8"/>
  <c r="AN608" i="8"/>
  <c r="AM608" i="8"/>
  <c r="AN607" i="8"/>
  <c r="AM607" i="8"/>
  <c r="AN605" i="8"/>
  <c r="AM605" i="8"/>
  <c r="AN604" i="8"/>
  <c r="AM604" i="8"/>
  <c r="AN603" i="8"/>
  <c r="AM603" i="8"/>
  <c r="AN602" i="8"/>
  <c r="AM602" i="8"/>
  <c r="AN601" i="8"/>
  <c r="AM601" i="8"/>
  <c r="AN599" i="8"/>
  <c r="AM599" i="8"/>
  <c r="AN598" i="8"/>
  <c r="AM598" i="8"/>
  <c r="AN597" i="8"/>
  <c r="AM597" i="8"/>
  <c r="AN596" i="8"/>
  <c r="AM596" i="8"/>
  <c r="AN595" i="8"/>
  <c r="AM595" i="8"/>
  <c r="AN593" i="8"/>
  <c r="AM593" i="8"/>
  <c r="AN592" i="8"/>
  <c r="AM592" i="8"/>
  <c r="AN591" i="8"/>
  <c r="AM591" i="8"/>
  <c r="AN590" i="8"/>
  <c r="AM590" i="8"/>
  <c r="AN588" i="8"/>
  <c r="AM588" i="8"/>
  <c r="AN587" i="8"/>
  <c r="AM587" i="8"/>
  <c r="AN586" i="8"/>
  <c r="AM586" i="8"/>
  <c r="AN584" i="8"/>
  <c r="AM584" i="8"/>
  <c r="AN583" i="8"/>
  <c r="AM583" i="8"/>
  <c r="AN582" i="8"/>
  <c r="AM582" i="8"/>
  <c r="AN581" i="8"/>
  <c r="AM581" i="8"/>
  <c r="AN580" i="8"/>
  <c r="AM580" i="8"/>
  <c r="AN579" i="8"/>
  <c r="AM579" i="8"/>
  <c r="AN577" i="8"/>
  <c r="AM577" i="8"/>
  <c r="AN575" i="8"/>
  <c r="AM575" i="8"/>
  <c r="AN574" i="8"/>
  <c r="AM574" i="8"/>
  <c r="AN572" i="8"/>
  <c r="AM572" i="8"/>
  <c r="AN571" i="8"/>
  <c r="AM571" i="8"/>
  <c r="AN570" i="8"/>
  <c r="AM570" i="8"/>
  <c r="AN569" i="8"/>
  <c r="AM569" i="8"/>
  <c r="AN568" i="8"/>
  <c r="AM568" i="8"/>
  <c r="AN566" i="8"/>
  <c r="AM566" i="8"/>
  <c r="AN563" i="8"/>
  <c r="AM563" i="8"/>
  <c r="AN560" i="8"/>
  <c r="AM560" i="8"/>
  <c r="AN559" i="8"/>
  <c r="AM559" i="8"/>
  <c r="AN557" i="8"/>
  <c r="AM557" i="8"/>
  <c r="AN556" i="8"/>
  <c r="AM556" i="8"/>
  <c r="AN555" i="8"/>
  <c r="AM555" i="8"/>
  <c r="AN554" i="8"/>
  <c r="AM554" i="8"/>
  <c r="AN553" i="8"/>
  <c r="AM553" i="8"/>
  <c r="AN551" i="8"/>
  <c r="AM551" i="8"/>
  <c r="AN550" i="8"/>
  <c r="AM550" i="8"/>
  <c r="AN549" i="8"/>
  <c r="AM549" i="8"/>
  <c r="AN548" i="8"/>
  <c r="AM548" i="8"/>
  <c r="AN547" i="8"/>
  <c r="AM547" i="8"/>
  <c r="AN546" i="8"/>
  <c r="AM546" i="8"/>
  <c r="AN544" i="8"/>
  <c r="AM544" i="8"/>
  <c r="AN543" i="8"/>
  <c r="AM543" i="8"/>
  <c r="AN541" i="8"/>
  <c r="AM541" i="8"/>
  <c r="AN540" i="8"/>
  <c r="AM540" i="8"/>
  <c r="AN539" i="8"/>
  <c r="AM539" i="8"/>
  <c r="AN538" i="8"/>
  <c r="AM538" i="8"/>
  <c r="AN536" i="8"/>
  <c r="AM536" i="8"/>
  <c r="AN535" i="8"/>
  <c r="AM535" i="8"/>
  <c r="AN534" i="8"/>
  <c r="AM534" i="8"/>
  <c r="AN533" i="8"/>
  <c r="AM533" i="8"/>
  <c r="AN532" i="8"/>
  <c r="AM532" i="8"/>
  <c r="AN531" i="8"/>
  <c r="AM531" i="8"/>
  <c r="AN530" i="8"/>
  <c r="AM530" i="8"/>
  <c r="AN529" i="8"/>
  <c r="AM529" i="8"/>
  <c r="AN528" i="8"/>
  <c r="AM528" i="8"/>
  <c r="AN527" i="8"/>
  <c r="AM527" i="8"/>
  <c r="AN526" i="8"/>
  <c r="AM526" i="8"/>
  <c r="AN525" i="8"/>
  <c r="AM525" i="8"/>
  <c r="AN524" i="8"/>
  <c r="AM524" i="8"/>
  <c r="AN523" i="8"/>
  <c r="AM523" i="8"/>
  <c r="AN522" i="8"/>
  <c r="AM522" i="8"/>
  <c r="AN521" i="8"/>
  <c r="AM521" i="8"/>
  <c r="AN520" i="8"/>
  <c r="AM520" i="8"/>
  <c r="AN519" i="8"/>
  <c r="AM519" i="8"/>
  <c r="AN518" i="8"/>
  <c r="AM518" i="8"/>
  <c r="AN517" i="8"/>
  <c r="AM517" i="8"/>
  <c r="AN516" i="8"/>
  <c r="AM516" i="8"/>
  <c r="AN515" i="8"/>
  <c r="AM515" i="8"/>
  <c r="AN514" i="8"/>
  <c r="AM514" i="8"/>
  <c r="AN513" i="8"/>
  <c r="AM513" i="8"/>
  <c r="AN512" i="8"/>
  <c r="AM512" i="8"/>
  <c r="AN510" i="8"/>
  <c r="AM510" i="8"/>
  <c r="AN509" i="8"/>
  <c r="AM509" i="8"/>
  <c r="AN508" i="8"/>
  <c r="AM508" i="8"/>
  <c r="AN507" i="8"/>
  <c r="AM507" i="8"/>
  <c r="AN506" i="8"/>
  <c r="AM506" i="8"/>
  <c r="AN505" i="8"/>
  <c r="AM505" i="8"/>
  <c r="AN504" i="8"/>
  <c r="AM504" i="8"/>
  <c r="AN503" i="8"/>
  <c r="AM503" i="8"/>
  <c r="AN502" i="8"/>
  <c r="AM502" i="8"/>
  <c r="AN501" i="8"/>
  <c r="AM501" i="8"/>
  <c r="AN500" i="8"/>
  <c r="AM500" i="8"/>
  <c r="AN499" i="8"/>
  <c r="AM499" i="8"/>
  <c r="AN498" i="8"/>
  <c r="AM498" i="8"/>
  <c r="AN497" i="8"/>
  <c r="AM497" i="8"/>
  <c r="AN496" i="8"/>
  <c r="AM496" i="8"/>
  <c r="AN495" i="8"/>
  <c r="AM495" i="8"/>
  <c r="AN494" i="8"/>
  <c r="AM494" i="8"/>
  <c r="AN493" i="8"/>
  <c r="AM493" i="8"/>
  <c r="AN492" i="8"/>
  <c r="AM492" i="8"/>
  <c r="AN491" i="8"/>
  <c r="AM491" i="8"/>
  <c r="AN490" i="8"/>
  <c r="AM490" i="8"/>
  <c r="AN489" i="8"/>
  <c r="AM489" i="8"/>
  <c r="AN487" i="8"/>
  <c r="AM487" i="8"/>
  <c r="AN486" i="8"/>
  <c r="AM486" i="8"/>
  <c r="AN485" i="8"/>
  <c r="AM485" i="8"/>
  <c r="AN484" i="8"/>
  <c r="AM484" i="8"/>
  <c r="AN483" i="8"/>
  <c r="AM483" i="8"/>
  <c r="AN482" i="8"/>
  <c r="AM482" i="8"/>
  <c r="AN481" i="8"/>
  <c r="AM481" i="8"/>
  <c r="AN480" i="8"/>
  <c r="AM480" i="8"/>
  <c r="AN479" i="8"/>
  <c r="AM479" i="8"/>
  <c r="AN478" i="8"/>
  <c r="AM478" i="8"/>
  <c r="AN477" i="8"/>
  <c r="AM477" i="8"/>
  <c r="AN475" i="8"/>
  <c r="AM475" i="8"/>
  <c r="AN471" i="8"/>
  <c r="AM471" i="8"/>
  <c r="AN469" i="8"/>
  <c r="AM469" i="8"/>
  <c r="AN468" i="8"/>
  <c r="AM468" i="8"/>
  <c r="AN467" i="8"/>
  <c r="AM467" i="8"/>
  <c r="AN466" i="8"/>
  <c r="AM466" i="8"/>
  <c r="AN465" i="8"/>
  <c r="AM465" i="8"/>
  <c r="AN464" i="8"/>
  <c r="AM464" i="8"/>
  <c r="AN463" i="8"/>
  <c r="AM463" i="8"/>
  <c r="AN462" i="8"/>
  <c r="AM462" i="8"/>
  <c r="AN461" i="8"/>
  <c r="AM461" i="8"/>
  <c r="AN460" i="8"/>
  <c r="AM460" i="8"/>
  <c r="AN459" i="8"/>
  <c r="AM459" i="8"/>
  <c r="AN458" i="8"/>
  <c r="AM458" i="8"/>
  <c r="AN457" i="8"/>
  <c r="AM457" i="8"/>
  <c r="AN456" i="8"/>
  <c r="AM456" i="8"/>
  <c r="AN455" i="8"/>
  <c r="AM455" i="8"/>
  <c r="AN454" i="8"/>
  <c r="AM454" i="8"/>
  <c r="AN453" i="8"/>
  <c r="AM453" i="8"/>
  <c r="AN451" i="8"/>
  <c r="AM451" i="8"/>
  <c r="AN449" i="8"/>
  <c r="AM449" i="8"/>
  <c r="AN448" i="8"/>
  <c r="AM448" i="8"/>
  <c r="AN447" i="8"/>
  <c r="AM447" i="8"/>
  <c r="AN446" i="8"/>
  <c r="AM446" i="8"/>
  <c r="AN445" i="8"/>
  <c r="AM445" i="8"/>
  <c r="AN444" i="8"/>
  <c r="AM444" i="8"/>
  <c r="AN442" i="8"/>
  <c r="AM442" i="8"/>
  <c r="AN441" i="8"/>
  <c r="AM441" i="8"/>
  <c r="AN440" i="8"/>
  <c r="AM440" i="8"/>
  <c r="AN439" i="8"/>
  <c r="AM439" i="8"/>
  <c r="AN437" i="8"/>
  <c r="AM437" i="8"/>
  <c r="AN436" i="8"/>
  <c r="AM436" i="8"/>
  <c r="AN433" i="8"/>
  <c r="AM433" i="8"/>
  <c r="AN432" i="8"/>
  <c r="AM432" i="8"/>
  <c r="AN431" i="8"/>
  <c r="AM431" i="8"/>
  <c r="AN430" i="8"/>
  <c r="AM430" i="8"/>
  <c r="AN429" i="8"/>
  <c r="AM429" i="8"/>
  <c r="AN428" i="8"/>
  <c r="AM428" i="8"/>
  <c r="AN427" i="8"/>
  <c r="AM427" i="8"/>
  <c r="AN426" i="8"/>
  <c r="AM426" i="8"/>
  <c r="AN425" i="8"/>
  <c r="AM425" i="8"/>
  <c r="AN424" i="8"/>
  <c r="AM424" i="8"/>
  <c r="AN423" i="8"/>
  <c r="AM423" i="8"/>
  <c r="AN422" i="8"/>
  <c r="AM422" i="8"/>
  <c r="AN421" i="8"/>
  <c r="AM421" i="8"/>
  <c r="AN420" i="8"/>
  <c r="AM420" i="8"/>
  <c r="AN419" i="8"/>
  <c r="AM419" i="8"/>
  <c r="AN418" i="8"/>
  <c r="AM418" i="8"/>
  <c r="AN417" i="8"/>
  <c r="AM417" i="8"/>
  <c r="AN416" i="8"/>
  <c r="AM416" i="8"/>
  <c r="AN415" i="8"/>
  <c r="AM415" i="8"/>
  <c r="AN414" i="8"/>
  <c r="AM414" i="8"/>
  <c r="AN413" i="8"/>
  <c r="AM413" i="8"/>
  <c r="AN412" i="8"/>
  <c r="AM412" i="8"/>
  <c r="AN411" i="8"/>
  <c r="AM411" i="8"/>
  <c r="AN409" i="8"/>
  <c r="AM409" i="8"/>
  <c r="AN408" i="8"/>
  <c r="AM408" i="8"/>
  <c r="AN406" i="8"/>
  <c r="AM406" i="8"/>
  <c r="AN405" i="8"/>
  <c r="AM405" i="8"/>
  <c r="AN404" i="8"/>
  <c r="AM404" i="8"/>
  <c r="AN403" i="8"/>
  <c r="AM403" i="8"/>
  <c r="AN402" i="8"/>
  <c r="AM402" i="8"/>
  <c r="AN400" i="8"/>
  <c r="AM400" i="8"/>
  <c r="AN399" i="8"/>
  <c r="AM399" i="8"/>
  <c r="AN398" i="8"/>
  <c r="AM398" i="8"/>
  <c r="AN396" i="8"/>
  <c r="AM396" i="8"/>
  <c r="AN395" i="8"/>
  <c r="AM395" i="8"/>
  <c r="AN394" i="8"/>
  <c r="AM394" i="8"/>
  <c r="AN393" i="8"/>
  <c r="AM393" i="8"/>
  <c r="AN391" i="8"/>
  <c r="AM391" i="8"/>
  <c r="AN390" i="8"/>
  <c r="AM390" i="8"/>
  <c r="AN389" i="8"/>
  <c r="AM389" i="8"/>
  <c r="AN388" i="8"/>
  <c r="AM388" i="8"/>
  <c r="AN387" i="8"/>
  <c r="AM387" i="8"/>
  <c r="AN386" i="8"/>
  <c r="AM386" i="8"/>
  <c r="AN385" i="8"/>
  <c r="AM385" i="8"/>
  <c r="AN384" i="8"/>
  <c r="AM384" i="8"/>
  <c r="AN383" i="8"/>
  <c r="AM383" i="8"/>
  <c r="AN382" i="8"/>
  <c r="AM382" i="8"/>
  <c r="AN381" i="8"/>
  <c r="AM381" i="8"/>
  <c r="AN380" i="8"/>
  <c r="AM380" i="8"/>
  <c r="AN379" i="8"/>
  <c r="AM379" i="8"/>
  <c r="AN378" i="8"/>
  <c r="AM378" i="8"/>
  <c r="AN377" i="8"/>
  <c r="AM377" i="8"/>
  <c r="AN376" i="8"/>
  <c r="AM376" i="8"/>
  <c r="AN375" i="8"/>
  <c r="AM375" i="8"/>
  <c r="AN374" i="8"/>
  <c r="AM374" i="8"/>
  <c r="AN373" i="8"/>
  <c r="AM373" i="8"/>
  <c r="AN372" i="8"/>
  <c r="AM372" i="8"/>
  <c r="AN371" i="8"/>
  <c r="AM371" i="8"/>
  <c r="AN370" i="8"/>
  <c r="AM370" i="8"/>
  <c r="AN368" i="8"/>
  <c r="AM368" i="8"/>
  <c r="AN367" i="8"/>
  <c r="AM367" i="8"/>
  <c r="AN366" i="8"/>
  <c r="AM366" i="8"/>
  <c r="AN365" i="8"/>
  <c r="AM365" i="8"/>
  <c r="AN362" i="8"/>
  <c r="AM362" i="8"/>
  <c r="AN361" i="8"/>
  <c r="AM361" i="8"/>
  <c r="AN360" i="8"/>
  <c r="AM360" i="8"/>
  <c r="AN359" i="8"/>
  <c r="AM359" i="8"/>
  <c r="AN358" i="8"/>
  <c r="AM358" i="8"/>
  <c r="AN357" i="8"/>
  <c r="AM357" i="8"/>
  <c r="AN356" i="8"/>
  <c r="AM356" i="8"/>
  <c r="AN355" i="8"/>
  <c r="AM355" i="8"/>
  <c r="AN354" i="8"/>
  <c r="AM354" i="8"/>
  <c r="AN353" i="8"/>
  <c r="AM353" i="8"/>
  <c r="AN351" i="8"/>
  <c r="AM351" i="8"/>
  <c r="AN350" i="8"/>
  <c r="AM350" i="8"/>
  <c r="AN349" i="8"/>
  <c r="AM349" i="8"/>
  <c r="AN348" i="8"/>
  <c r="AM348" i="8"/>
  <c r="AN347" i="8"/>
  <c r="AM347" i="8"/>
  <c r="AN346" i="8"/>
  <c r="AM346" i="8"/>
  <c r="AN345" i="8"/>
  <c r="AM345" i="8"/>
  <c r="AN344" i="8"/>
  <c r="AM344" i="8"/>
  <c r="AN341" i="8"/>
  <c r="AM341" i="8"/>
  <c r="AN340" i="8"/>
  <c r="AM340" i="8"/>
  <c r="AN339" i="8"/>
  <c r="AM339" i="8"/>
  <c r="AN338" i="8"/>
  <c r="AM338" i="8"/>
  <c r="AN337" i="8"/>
  <c r="AM337" i="8"/>
  <c r="AN336" i="8"/>
  <c r="AM336" i="8"/>
  <c r="AN335" i="8"/>
  <c r="AM335" i="8"/>
  <c r="AN333" i="8"/>
  <c r="AM333" i="8"/>
  <c r="AN332" i="8"/>
  <c r="AM332" i="8"/>
  <c r="AN331" i="8"/>
  <c r="AM331" i="8"/>
  <c r="AN329" i="8"/>
  <c r="AM329" i="8"/>
  <c r="AN327" i="8"/>
  <c r="AM327" i="8"/>
  <c r="AN326" i="8"/>
  <c r="AM326" i="8"/>
  <c r="AN325" i="8"/>
  <c r="AM325" i="8"/>
  <c r="AN324" i="8"/>
  <c r="AM324" i="8"/>
  <c r="AN323" i="8"/>
  <c r="AM323" i="8"/>
  <c r="AN322" i="8"/>
  <c r="AM322" i="8"/>
  <c r="AN321" i="8"/>
  <c r="AM321" i="8"/>
  <c r="AN320" i="8"/>
  <c r="AM320" i="8"/>
  <c r="AN319" i="8"/>
  <c r="AM319" i="8"/>
  <c r="AN318" i="8"/>
  <c r="AM318" i="8"/>
  <c r="AN316" i="8"/>
  <c r="AM316" i="8"/>
  <c r="AN315" i="8"/>
  <c r="AM315" i="8"/>
  <c r="AN314" i="8"/>
  <c r="AM314" i="8"/>
  <c r="AN313" i="8"/>
  <c r="AM313" i="8"/>
  <c r="AN312" i="8"/>
  <c r="AM312" i="8"/>
  <c r="AN311" i="8"/>
  <c r="AM311" i="8"/>
  <c r="AN310" i="8"/>
  <c r="AM310" i="8"/>
  <c r="AN309" i="8"/>
  <c r="AM309" i="8"/>
  <c r="AN308" i="8"/>
  <c r="AM308" i="8"/>
  <c r="AN307" i="8"/>
  <c r="AM307" i="8"/>
  <c r="AN305" i="8"/>
  <c r="AM305" i="8"/>
  <c r="AN304" i="8"/>
  <c r="AM304" i="8"/>
  <c r="AN303" i="8"/>
  <c r="AM303" i="8"/>
  <c r="AN302" i="8"/>
  <c r="AM302" i="8"/>
  <c r="AN301" i="8"/>
  <c r="AM301" i="8"/>
  <c r="AN300" i="8"/>
  <c r="AM300" i="8"/>
  <c r="AN299" i="8"/>
  <c r="AM299" i="8"/>
  <c r="AN298" i="8"/>
  <c r="AM298" i="8"/>
  <c r="AN296" i="8"/>
  <c r="AM296" i="8"/>
  <c r="AN295" i="8"/>
  <c r="AM295" i="8"/>
  <c r="AN293" i="8"/>
  <c r="AM293" i="8"/>
  <c r="AN292" i="8"/>
  <c r="AM292" i="8"/>
  <c r="AN291" i="8"/>
  <c r="AM291" i="8"/>
  <c r="AN290" i="8"/>
  <c r="AM290" i="8"/>
  <c r="AN289" i="8"/>
  <c r="AM289" i="8"/>
  <c r="AN288" i="8"/>
  <c r="AM288" i="8"/>
  <c r="AN287" i="8"/>
  <c r="AM287" i="8"/>
  <c r="AN286" i="8"/>
  <c r="AM286" i="8"/>
  <c r="AN285" i="8"/>
  <c r="AM285" i="8"/>
  <c r="AN284" i="8"/>
  <c r="AM284" i="8"/>
  <c r="AN283" i="8"/>
  <c r="AM283" i="8"/>
  <c r="AN282" i="8"/>
  <c r="AM282" i="8"/>
  <c r="AN280" i="8"/>
  <c r="AM280" i="8"/>
  <c r="AN279" i="8"/>
  <c r="AM279" i="8"/>
  <c r="AN278" i="8"/>
  <c r="AM278" i="8"/>
  <c r="AN277" i="8"/>
  <c r="AM277" i="8"/>
  <c r="AN276" i="8"/>
  <c r="AM276" i="8"/>
  <c r="AN275" i="8"/>
  <c r="AM275" i="8"/>
  <c r="AN274" i="8"/>
  <c r="AM274" i="8"/>
  <c r="AN272" i="8"/>
  <c r="AM272" i="8"/>
  <c r="AN271" i="8"/>
  <c r="AM271" i="8"/>
  <c r="AN270" i="8"/>
  <c r="AM270" i="8"/>
  <c r="AN269" i="8"/>
  <c r="AM269" i="8"/>
  <c r="AN268" i="8"/>
  <c r="AM268" i="8"/>
  <c r="AN267" i="8"/>
  <c r="AM267" i="8"/>
  <c r="AN266" i="8"/>
  <c r="AM266" i="8"/>
  <c r="AN265" i="8"/>
  <c r="AM265" i="8"/>
  <c r="AN264" i="8"/>
  <c r="AM264" i="8"/>
  <c r="AN263" i="8"/>
  <c r="AM263" i="8"/>
  <c r="AN262" i="8"/>
  <c r="AM262" i="8"/>
  <c r="AN260" i="8"/>
  <c r="AM260" i="8"/>
  <c r="AN259" i="8"/>
  <c r="AM259" i="8"/>
  <c r="AN258" i="8"/>
  <c r="AM258" i="8"/>
  <c r="AN255" i="8"/>
  <c r="AM255" i="8"/>
  <c r="AN254" i="8"/>
  <c r="AM254" i="8"/>
  <c r="AN253" i="8"/>
  <c r="AM253" i="8"/>
  <c r="AN252" i="8"/>
  <c r="AM252" i="8"/>
  <c r="AN251" i="8"/>
  <c r="AM251" i="8"/>
  <c r="AN250" i="8"/>
  <c r="AM250" i="8"/>
  <c r="AN249" i="8"/>
  <c r="AM249" i="8"/>
  <c r="AN248" i="8"/>
  <c r="AM248" i="8"/>
  <c r="AN247" i="8"/>
  <c r="AM247" i="8"/>
  <c r="AN246" i="8"/>
  <c r="AM246" i="8"/>
  <c r="AN245" i="8"/>
  <c r="AM245" i="8"/>
  <c r="AN244" i="8"/>
  <c r="AM244" i="8"/>
  <c r="AN243" i="8"/>
  <c r="AM243" i="8"/>
  <c r="AN241" i="8"/>
  <c r="AM241" i="8"/>
  <c r="AN240" i="8"/>
  <c r="AM240" i="8"/>
  <c r="AN239" i="8"/>
  <c r="AM239" i="8"/>
  <c r="AN238" i="8"/>
  <c r="AM238" i="8"/>
  <c r="AN237" i="8"/>
  <c r="AM237" i="8"/>
  <c r="AN236" i="8"/>
  <c r="AM236" i="8"/>
  <c r="AN235" i="8"/>
  <c r="AM235" i="8"/>
  <c r="AN234" i="8"/>
  <c r="AM234" i="8"/>
  <c r="AN233" i="8"/>
  <c r="AM233" i="8"/>
  <c r="AN232" i="8"/>
  <c r="AM232" i="8"/>
  <c r="AN231" i="8"/>
  <c r="AM231" i="8"/>
  <c r="AN230" i="8"/>
  <c r="AM230" i="8"/>
  <c r="AN229" i="8"/>
  <c r="AM229" i="8"/>
  <c r="AN228" i="8"/>
  <c r="AM228" i="8"/>
  <c r="AN227" i="8"/>
  <c r="AM227" i="8"/>
  <c r="AN226" i="8"/>
  <c r="AM226" i="8"/>
  <c r="AN225" i="8"/>
  <c r="AM225" i="8"/>
  <c r="AN224" i="8"/>
  <c r="AM224" i="8"/>
  <c r="AN223" i="8"/>
  <c r="AM223" i="8"/>
  <c r="AN222" i="8"/>
  <c r="AM222" i="8"/>
  <c r="AN221" i="8"/>
  <c r="AM221" i="8"/>
  <c r="AN219" i="8"/>
  <c r="AM219" i="8"/>
  <c r="AN218" i="8"/>
  <c r="AM218" i="8"/>
  <c r="AN217" i="8"/>
  <c r="AM217" i="8"/>
  <c r="AN216" i="8"/>
  <c r="AM216" i="8"/>
  <c r="AN215" i="8"/>
  <c r="AM215" i="8"/>
  <c r="AN214" i="8"/>
  <c r="AM214" i="8"/>
  <c r="AN213" i="8"/>
  <c r="AM213" i="8"/>
  <c r="AN212" i="8"/>
  <c r="AM212" i="8"/>
  <c r="AN211" i="8"/>
  <c r="AM211" i="8"/>
  <c r="AN210" i="8"/>
  <c r="AM210" i="8"/>
  <c r="AN209" i="8"/>
  <c r="AM209" i="8"/>
  <c r="AN208" i="8"/>
  <c r="AM208" i="8"/>
  <c r="AN207" i="8"/>
  <c r="AM207" i="8"/>
  <c r="AN206" i="8"/>
  <c r="AM206" i="8"/>
  <c r="AN205" i="8"/>
  <c r="AM205" i="8"/>
  <c r="AN202" i="8"/>
  <c r="AM202" i="8"/>
  <c r="AN201" i="8"/>
  <c r="AM201" i="8"/>
  <c r="AN200" i="8"/>
  <c r="AM200" i="8"/>
  <c r="AN199" i="8"/>
  <c r="AM199" i="8"/>
  <c r="AN198" i="8"/>
  <c r="AM198" i="8"/>
  <c r="AN197" i="8"/>
  <c r="AM197" i="8"/>
  <c r="AN196" i="8"/>
  <c r="AM196" i="8"/>
  <c r="AN195" i="8"/>
  <c r="AM195" i="8"/>
  <c r="AN194" i="8"/>
  <c r="AM194" i="8"/>
  <c r="AN193" i="8"/>
  <c r="AM193" i="8"/>
  <c r="AN192" i="8"/>
  <c r="AM192" i="8"/>
  <c r="AN191" i="8"/>
  <c r="AM191" i="8"/>
  <c r="AN190" i="8"/>
  <c r="AM190" i="8"/>
  <c r="AN189" i="8"/>
  <c r="AM189" i="8"/>
  <c r="AN187" i="8"/>
  <c r="AM187" i="8"/>
  <c r="AN186" i="8"/>
  <c r="AM186" i="8"/>
  <c r="AN184" i="8"/>
  <c r="AM184" i="8"/>
  <c r="AN183" i="8"/>
  <c r="AM183" i="8"/>
  <c r="AN182" i="8"/>
  <c r="AM182" i="8"/>
  <c r="AN181" i="8"/>
  <c r="AM181" i="8"/>
  <c r="AN180" i="8"/>
  <c r="AM180" i="8"/>
  <c r="AN178" i="8"/>
  <c r="AM178" i="8"/>
  <c r="AN176" i="8"/>
  <c r="AM176" i="8"/>
  <c r="AN174" i="8"/>
  <c r="AM174" i="8"/>
  <c r="AN173" i="8"/>
  <c r="AM173" i="8"/>
  <c r="AN172" i="8"/>
  <c r="AM172" i="8"/>
  <c r="AN171" i="8"/>
  <c r="AM171" i="8"/>
  <c r="AN170" i="8"/>
  <c r="AM170" i="8"/>
  <c r="AN169" i="8"/>
  <c r="AM169" i="8"/>
  <c r="AN168" i="8"/>
  <c r="AM168" i="8"/>
  <c r="AN167" i="8"/>
  <c r="AM167" i="8"/>
  <c r="AN166" i="8"/>
  <c r="AM166" i="8"/>
  <c r="AN165" i="8"/>
  <c r="AM165" i="8"/>
  <c r="AN164" i="8"/>
  <c r="AM164" i="8"/>
  <c r="AN163" i="8"/>
  <c r="AM163" i="8"/>
  <c r="AN162" i="8"/>
  <c r="AM162" i="8"/>
  <c r="AN161" i="8"/>
  <c r="AM161" i="8"/>
  <c r="AN157" i="8"/>
  <c r="AM157" i="8"/>
  <c r="AN156" i="8"/>
  <c r="AM156" i="8"/>
  <c r="AN155" i="8"/>
  <c r="AM155" i="8"/>
  <c r="AN153" i="8"/>
  <c r="AM153" i="8"/>
  <c r="AN152" i="8"/>
  <c r="AM152" i="8"/>
  <c r="AN149" i="8"/>
  <c r="AM149" i="8"/>
  <c r="AN148" i="8"/>
  <c r="AM148" i="8"/>
  <c r="AN147" i="8"/>
  <c r="AM147" i="8"/>
  <c r="AN146" i="8"/>
  <c r="AM146" i="8"/>
  <c r="AN141" i="8"/>
  <c r="AM141" i="8"/>
  <c r="AN140" i="8"/>
  <c r="AM140" i="8"/>
  <c r="AN139" i="8"/>
  <c r="AM139" i="8"/>
  <c r="AN138" i="8"/>
  <c r="AM138" i="8"/>
  <c r="AN137" i="8"/>
  <c r="AM137" i="8"/>
  <c r="AN136" i="8"/>
  <c r="AM136" i="8"/>
  <c r="AN134" i="8"/>
  <c r="AM134" i="8"/>
  <c r="AN133" i="8"/>
  <c r="AM133" i="8"/>
  <c r="AN132" i="8"/>
  <c r="AM132" i="8"/>
  <c r="AN131" i="8"/>
  <c r="AM131" i="8"/>
  <c r="AN130" i="8"/>
  <c r="AM130" i="8"/>
  <c r="AN128" i="8"/>
  <c r="AM128" i="8"/>
  <c r="AN126" i="8"/>
  <c r="AM126" i="8"/>
  <c r="AN125" i="8"/>
  <c r="AM125" i="8"/>
  <c r="AN123" i="8"/>
  <c r="AM123" i="8"/>
  <c r="AN122" i="8"/>
  <c r="AM122" i="8"/>
  <c r="AN121" i="8"/>
  <c r="AM121" i="8"/>
  <c r="AN120" i="8"/>
  <c r="AM120" i="8"/>
  <c r="AN119" i="8"/>
  <c r="AM119" i="8"/>
  <c r="AN118" i="8"/>
  <c r="AM118" i="8"/>
  <c r="AN117" i="8"/>
  <c r="AM117" i="8"/>
  <c r="AN116" i="8"/>
  <c r="AM116" i="8"/>
  <c r="AN115" i="8"/>
  <c r="AM115" i="8"/>
  <c r="AN114" i="8"/>
  <c r="AM114" i="8"/>
  <c r="AN113" i="8"/>
  <c r="AM113" i="8"/>
  <c r="AN112" i="8"/>
  <c r="AM112" i="8"/>
  <c r="AN111" i="8"/>
  <c r="AM111" i="8"/>
  <c r="AN110" i="8"/>
  <c r="AM110" i="8"/>
  <c r="AN109" i="8"/>
  <c r="AM109" i="8"/>
  <c r="AN107" i="8"/>
  <c r="AM107" i="8"/>
  <c r="AN106" i="8"/>
  <c r="AM106" i="8"/>
  <c r="AN105" i="8"/>
  <c r="AM105" i="8"/>
  <c r="AN104" i="8"/>
  <c r="AM104" i="8"/>
  <c r="AN103" i="8"/>
  <c r="AM103" i="8"/>
  <c r="AN102" i="8"/>
  <c r="AM102" i="8"/>
  <c r="AN100" i="8"/>
  <c r="AM100" i="8"/>
  <c r="AN98" i="8"/>
  <c r="AM98" i="8"/>
  <c r="AN97" i="8"/>
  <c r="AM97" i="8"/>
  <c r="AN96" i="8"/>
  <c r="AM96" i="8"/>
  <c r="AN95" i="8"/>
  <c r="AM95" i="8"/>
  <c r="AN94" i="8"/>
  <c r="AM94" i="8"/>
  <c r="AN93" i="8"/>
  <c r="AM93" i="8"/>
  <c r="AN92" i="8"/>
  <c r="AM92" i="8"/>
  <c r="AN91" i="8"/>
  <c r="AM91" i="8"/>
  <c r="AN90" i="8"/>
  <c r="AM90" i="8"/>
  <c r="AN89" i="8"/>
  <c r="AM89" i="8"/>
  <c r="AN88" i="8"/>
  <c r="AM88" i="8"/>
  <c r="AN87" i="8"/>
  <c r="AM87" i="8"/>
  <c r="AN86" i="8"/>
  <c r="AM86" i="8"/>
  <c r="AN85" i="8"/>
  <c r="AM85" i="8"/>
  <c r="AN84" i="8"/>
  <c r="AM84" i="8"/>
  <c r="AN83" i="8"/>
  <c r="AM83" i="8"/>
  <c r="AN82" i="8"/>
  <c r="AM82" i="8"/>
  <c r="AN80" i="8"/>
  <c r="AM80" i="8"/>
  <c r="AN78" i="8"/>
  <c r="AM78" i="8"/>
  <c r="AN77" i="8"/>
  <c r="AM77" i="8"/>
  <c r="AN76" i="8"/>
  <c r="AM76" i="8"/>
  <c r="AN75" i="8"/>
  <c r="AM75" i="8"/>
  <c r="AN73" i="8"/>
  <c r="AM73" i="8"/>
  <c r="AN72" i="8"/>
  <c r="AM72" i="8"/>
  <c r="AN71" i="8"/>
  <c r="AM71" i="8"/>
  <c r="AN70" i="8"/>
  <c r="AM70" i="8"/>
  <c r="AN69" i="8"/>
  <c r="AM69" i="8"/>
  <c r="AN68" i="8"/>
  <c r="AM68" i="8"/>
  <c r="AN66" i="8"/>
  <c r="AM66" i="8"/>
  <c r="AN65" i="8"/>
  <c r="AM65" i="8"/>
  <c r="AN63" i="8"/>
  <c r="AM63" i="8"/>
  <c r="AN62" i="8"/>
  <c r="AM62" i="8"/>
  <c r="AN61" i="8"/>
  <c r="AM61" i="8"/>
  <c r="AN59" i="8"/>
  <c r="AM59" i="8"/>
  <c r="AN58" i="8"/>
  <c r="AM58" i="8"/>
  <c r="AN57" i="8"/>
  <c r="AM57" i="8"/>
  <c r="AN56" i="8"/>
  <c r="AM56" i="8"/>
  <c r="AN55" i="8"/>
  <c r="AM55" i="8"/>
  <c r="AN54" i="8"/>
  <c r="AM54" i="8"/>
  <c r="AN53" i="8"/>
  <c r="AM53" i="8"/>
  <c r="AN51" i="8"/>
  <c r="AM51" i="8"/>
  <c r="AN48" i="8"/>
  <c r="AM48" i="8"/>
  <c r="AN47" i="8"/>
  <c r="AM47" i="8"/>
  <c r="AN46" i="8"/>
  <c r="AM46" i="8"/>
  <c r="AN45" i="8"/>
  <c r="AM45" i="8"/>
  <c r="AN44" i="8"/>
  <c r="AM44" i="8"/>
  <c r="AN43" i="8"/>
  <c r="AM43" i="8"/>
  <c r="AN42" i="8"/>
  <c r="AM42" i="8"/>
  <c r="AN41" i="8"/>
  <c r="AM41" i="8"/>
  <c r="AN39" i="8"/>
  <c r="AM39" i="8"/>
  <c r="AN37" i="8"/>
  <c r="AM37" i="8"/>
  <c r="AN36" i="8"/>
  <c r="AM36" i="8"/>
  <c r="AN35" i="8"/>
  <c r="AM35" i="8"/>
  <c r="AN34" i="8"/>
  <c r="AM34" i="8"/>
  <c r="AN33" i="8"/>
  <c r="AM33" i="8"/>
  <c r="AN32" i="8"/>
  <c r="AM32" i="8"/>
  <c r="AN31" i="8"/>
  <c r="AM31" i="8"/>
  <c r="AN29" i="8"/>
  <c r="AM29" i="8"/>
  <c r="AN28" i="8"/>
  <c r="AM28" i="8"/>
  <c r="AN27" i="8"/>
  <c r="AM27" i="8"/>
  <c r="AN26" i="8"/>
  <c r="AM26" i="8"/>
  <c r="AN25" i="8"/>
  <c r="AM25" i="8"/>
  <c r="AN24" i="8"/>
  <c r="AM24" i="8"/>
  <c r="AN23" i="8"/>
  <c r="AM23" i="8"/>
  <c r="AN22" i="8"/>
  <c r="AM22" i="8"/>
  <c r="AN20" i="8"/>
  <c r="AM20" i="8"/>
  <c r="AN19" i="8"/>
  <c r="AM19" i="8"/>
  <c r="AN18" i="8"/>
  <c r="AM18" i="8"/>
  <c r="AN8" i="8"/>
  <c r="AM8" i="8"/>
  <c r="D285" i="8"/>
  <c r="C285" i="8"/>
  <c r="A285" i="8"/>
  <c r="B285" i="8" s="1"/>
  <c r="AN17" i="8"/>
  <c r="AM17" i="8"/>
  <c r="D205" i="8"/>
  <c r="C205" i="8"/>
  <c r="A205" i="8"/>
  <c r="B205" i="8" s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0" i="1"/>
  <c r="AN1539" i="1"/>
  <c r="AN1538" i="1"/>
  <c r="AN1537" i="1"/>
  <c r="AN1536" i="1"/>
  <c r="AN1535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4" i="1"/>
  <c r="AN1463" i="1"/>
  <c r="AN1461" i="1"/>
  <c r="AN1460" i="1"/>
  <c r="AN1459" i="1"/>
  <c r="AN1458" i="1"/>
  <c r="AN1457" i="1"/>
  <c r="AN1456" i="1"/>
  <c r="AN1455" i="1"/>
  <c r="AN1454" i="1"/>
  <c r="AN1453" i="1"/>
  <c r="AN1451" i="1"/>
  <c r="AN1450" i="1"/>
  <c r="AN1449" i="1"/>
  <c r="AN1447" i="1"/>
  <c r="AN1444" i="1"/>
  <c r="AN1443" i="1"/>
  <c r="AN1442" i="1"/>
  <c r="AN1441" i="1"/>
  <c r="AN1439" i="1"/>
  <c r="AN1438" i="1"/>
  <c r="AN1437" i="1"/>
  <c r="AN1436" i="1"/>
  <c r="AN1435" i="1"/>
  <c r="AN1434" i="1"/>
  <c r="AN1433" i="1"/>
  <c r="AN1432" i="1"/>
  <c r="AN1431" i="1"/>
  <c r="AN1430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5" i="1"/>
  <c r="AN1390" i="1"/>
  <c r="AN1389" i="1"/>
  <c r="AN1388" i="1"/>
  <c r="AN1387" i="1"/>
  <c r="AN1386" i="1"/>
  <c r="AN1385" i="1"/>
  <c r="AN1384" i="1"/>
  <c r="AN1382" i="1"/>
  <c r="AN1381" i="1"/>
  <c r="AN1380" i="1"/>
  <c r="AN1379" i="1"/>
  <c r="AN1378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2" i="1"/>
  <c r="AN1361" i="1"/>
  <c r="AN1360" i="1"/>
  <c r="AN1359" i="1"/>
  <c r="AN1356" i="1"/>
  <c r="AN1355" i="1"/>
  <c r="AN1354" i="1"/>
  <c r="AN1353" i="1"/>
  <c r="AN1351" i="1"/>
  <c r="AN1350" i="1"/>
  <c r="AN1349" i="1"/>
  <c r="AN1348" i="1"/>
  <c r="AN1347" i="1"/>
  <c r="AN1346" i="1"/>
  <c r="AN1345" i="1"/>
  <c r="AN1344" i="1"/>
  <c r="AN1343" i="1"/>
  <c r="AN1341" i="1"/>
  <c r="AN1340" i="1"/>
  <c r="AN1339" i="1"/>
  <c r="AN1338" i="1"/>
  <c r="AN1337" i="1"/>
  <c r="AN1336" i="1"/>
  <c r="AN1334" i="1"/>
  <c r="AN1333" i="1"/>
  <c r="AN1332" i="1"/>
  <c r="AN1331" i="1"/>
  <c r="AN1330" i="1"/>
  <c r="AN1329" i="1"/>
  <c r="AN1328" i="1"/>
  <c r="AN1327" i="1"/>
  <c r="AN1326" i="1"/>
  <c r="AN1324" i="1"/>
  <c r="AN1323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5" i="1"/>
  <c r="AN1303" i="1"/>
  <c r="AN1302" i="1"/>
  <c r="AN1301" i="1"/>
  <c r="AN1300" i="1"/>
  <c r="AN1299" i="1"/>
  <c r="AN1298" i="1"/>
  <c r="AN1297" i="1"/>
  <c r="AN1296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2" i="1"/>
  <c r="AN1231" i="1"/>
  <c r="AN1230" i="1"/>
  <c r="AN1229" i="1"/>
  <c r="AN1228" i="1"/>
  <c r="AN1227" i="1"/>
  <c r="AN1225" i="1"/>
  <c r="AN1224" i="1"/>
  <c r="AN1223" i="1"/>
  <c r="AN1222" i="1"/>
  <c r="AN1220" i="1"/>
  <c r="AN1219" i="1"/>
  <c r="AN1218" i="1"/>
  <c r="AN1217" i="1"/>
  <c r="AN1216" i="1"/>
  <c r="AN1215" i="1"/>
  <c r="AN1214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6" i="1"/>
  <c r="AN1165" i="1"/>
  <c r="AN1164" i="1"/>
  <c r="AN1163" i="1"/>
  <c r="AN1162" i="1"/>
  <c r="AN1161" i="1"/>
  <c r="AN1160" i="1"/>
  <c r="AN1159" i="1"/>
  <c r="AN1158" i="1"/>
  <c r="AN1157" i="1"/>
  <c r="AN1155" i="1"/>
  <c r="AN1154" i="1"/>
  <c r="AN1153" i="1"/>
  <c r="AN1151" i="1"/>
  <c r="AN1150" i="1"/>
  <c r="AN1149" i="1"/>
  <c r="AN1148" i="1"/>
  <c r="AN1147" i="1"/>
  <c r="AN1146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29" i="1"/>
  <c r="AN1128" i="1"/>
  <c r="AN1127" i="1"/>
  <c r="AN1126" i="1"/>
  <c r="AN1125" i="1"/>
  <c r="AN1124" i="1"/>
  <c r="AN1123" i="1"/>
  <c r="AN1122" i="1"/>
  <c r="AN1120" i="1"/>
  <c r="AN1119" i="1"/>
  <c r="AN1118" i="1"/>
  <c r="AN1116" i="1"/>
  <c r="AN1115" i="1"/>
  <c r="AN1114" i="1"/>
  <c r="AN1113" i="1"/>
  <c r="AN1112" i="1"/>
  <c r="AN1111" i="1"/>
  <c r="AN1110" i="1"/>
  <c r="AN1108" i="1"/>
  <c r="AN1107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6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0" i="1"/>
  <c r="AN999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1" i="1"/>
  <c r="AN890" i="1"/>
  <c r="AN889" i="1"/>
  <c r="AN888" i="1"/>
  <c r="AN887" i="1"/>
  <c r="AN886" i="1"/>
  <c r="AN885" i="1"/>
  <c r="AN884" i="1"/>
  <c r="AN883" i="1"/>
  <c r="AN881" i="1"/>
  <c r="AN880" i="1"/>
  <c r="AN878" i="1"/>
  <c r="AN877" i="1"/>
  <c r="AN876" i="1"/>
  <c r="AN875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1" i="1"/>
  <c r="AN800" i="1"/>
  <c r="AN798" i="1"/>
  <c r="AN797" i="1"/>
  <c r="AN796" i="1"/>
  <c r="AN795" i="1"/>
  <c r="AN793" i="1"/>
  <c r="AN792" i="1"/>
  <c r="AN791" i="1"/>
  <c r="AN790" i="1"/>
  <c r="AN789" i="1"/>
  <c r="AN788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7" i="1"/>
  <c r="AN736" i="1"/>
  <c r="AN735" i="1"/>
  <c r="AN734" i="1"/>
  <c r="AN733" i="1"/>
  <c r="AN732" i="1"/>
  <c r="AN731" i="1"/>
  <c r="AN730" i="1"/>
  <c r="AN729" i="1"/>
  <c r="AN728" i="1"/>
  <c r="AN727" i="1"/>
  <c r="AN725" i="1"/>
  <c r="AN724" i="1"/>
  <c r="AN723" i="1"/>
  <c r="AN722" i="1"/>
  <c r="AN721" i="1"/>
  <c r="AN720" i="1"/>
  <c r="AN719" i="1"/>
  <c r="AN718" i="1"/>
  <c r="AN717" i="1"/>
  <c r="AN715" i="1"/>
  <c r="AN714" i="1"/>
  <c r="AN713" i="1"/>
  <c r="AN712" i="1"/>
  <c r="AN711" i="1"/>
  <c r="AN710" i="1"/>
  <c r="AN709" i="1"/>
  <c r="AN708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2" i="1"/>
  <c r="AN641" i="1"/>
  <c r="AN640" i="1"/>
  <c r="AN639" i="1"/>
  <c r="AN638" i="1"/>
  <c r="AN637" i="1"/>
  <c r="AN636" i="1"/>
  <c r="AN635" i="1"/>
  <c r="AN633" i="1"/>
  <c r="AN632" i="1"/>
  <c r="AN631" i="1"/>
  <c r="AN630" i="1"/>
  <c r="AN629" i="1"/>
  <c r="AN628" i="1"/>
  <c r="AN627" i="1"/>
  <c r="AN626" i="1"/>
  <c r="AN625" i="1"/>
  <c r="AN624" i="1"/>
  <c r="AN622" i="1"/>
  <c r="AN621" i="1"/>
  <c r="AN620" i="1"/>
  <c r="AN619" i="1"/>
  <c r="AN618" i="1"/>
  <c r="AN617" i="1"/>
  <c r="AN616" i="1"/>
  <c r="AN615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5" i="1"/>
  <c r="AN594" i="1"/>
  <c r="AN593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69" i="1"/>
  <c r="AN568" i="1"/>
  <c r="AN567" i="1"/>
  <c r="AN566" i="1"/>
  <c r="AN565" i="1"/>
  <c r="AN564" i="1"/>
  <c r="AN563" i="1"/>
  <c r="AN562" i="1"/>
  <c r="AN561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2" i="1"/>
  <c r="AN541" i="1"/>
  <c r="AN540" i="1"/>
  <c r="AN539" i="1"/>
  <c r="AN538" i="1"/>
  <c r="AN537" i="1"/>
  <c r="AN536" i="1"/>
  <c r="AN535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6" i="1"/>
  <c r="AN494" i="1"/>
  <c r="AN493" i="1"/>
  <c r="AN492" i="1"/>
  <c r="AN490" i="1"/>
  <c r="AN489" i="1"/>
  <c r="AN487" i="1"/>
  <c r="AN486" i="1"/>
  <c r="AN485" i="1"/>
  <c r="AN484" i="1"/>
  <c r="AN482" i="1"/>
  <c r="AN481" i="1"/>
  <c r="AN480" i="1"/>
  <c r="AN479" i="1"/>
  <c r="AN478" i="1"/>
  <c r="AN477" i="1"/>
  <c r="AN476" i="1"/>
  <c r="AN475" i="1"/>
  <c r="AN474" i="1"/>
  <c r="AN472" i="1"/>
  <c r="AN471" i="1"/>
  <c r="AN470" i="1"/>
  <c r="AN469" i="1"/>
  <c r="AN468" i="1"/>
  <c r="AN467" i="1"/>
  <c r="AN466" i="1"/>
  <c r="AN465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1" i="1"/>
  <c r="AN390" i="1"/>
  <c r="AN389" i="1"/>
  <c r="AN388" i="1"/>
  <c r="AN387" i="1"/>
  <c r="AN386" i="1"/>
  <c r="AN385" i="1"/>
  <c r="AN384" i="1"/>
  <c r="AN383" i="1"/>
  <c r="AN381" i="1"/>
  <c r="AN380" i="1"/>
  <c r="AN379" i="1"/>
  <c r="AN377" i="1"/>
  <c r="AN376" i="1"/>
  <c r="AN375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6" i="1"/>
  <c r="AN355" i="1"/>
  <c r="AN353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6" i="1"/>
  <c r="AN315" i="1"/>
  <c r="AN314" i="1"/>
  <c r="AN313" i="1"/>
  <c r="AN312" i="1"/>
  <c r="AN311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6" i="1"/>
  <c r="AN295" i="1"/>
  <c r="AN294" i="1"/>
  <c r="AN292" i="1"/>
  <c r="AN289" i="1"/>
  <c r="AN288" i="1"/>
  <c r="AN287" i="1"/>
  <c r="AN286" i="1"/>
  <c r="AN285" i="1"/>
  <c r="AN284" i="1"/>
  <c r="AN283" i="1"/>
  <c r="AN281" i="1"/>
  <c r="AN280" i="1"/>
  <c r="AN279" i="1"/>
  <c r="AN278" i="1"/>
  <c r="AN277" i="1"/>
  <c r="AN276" i="1"/>
  <c r="AN275" i="1"/>
  <c r="AN274" i="1"/>
  <c r="AN272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4" i="1"/>
  <c r="AN253" i="1"/>
  <c r="AN252" i="1"/>
  <c r="AN251" i="1"/>
  <c r="AN250" i="1"/>
  <c r="AN249" i="1"/>
  <c r="AN248" i="1"/>
  <c r="AN247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29" i="1"/>
  <c r="AN228" i="1"/>
  <c r="AN227" i="1"/>
  <c r="AN226" i="1"/>
  <c r="AN225" i="1"/>
  <c r="AN224" i="1"/>
  <c r="AN223" i="1"/>
  <c r="AN222" i="1"/>
  <c r="AN221" i="1"/>
  <c r="AN220" i="1"/>
  <c r="AN219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0" i="1"/>
  <c r="AN199" i="1"/>
  <c r="AN198" i="1"/>
  <c r="AN196" i="1"/>
  <c r="AN195" i="1"/>
  <c r="AN193" i="1"/>
  <c r="AN192" i="1"/>
  <c r="AN190" i="1"/>
  <c r="AN189" i="1"/>
  <c r="AN188" i="1"/>
  <c r="AN187" i="1"/>
  <c r="AN186" i="1"/>
  <c r="AN185" i="1"/>
  <c r="AN184" i="1"/>
  <c r="AN183" i="1"/>
  <c r="AN182" i="1"/>
  <c r="AN181" i="1"/>
  <c r="AN180" i="1"/>
  <c r="AN178" i="1"/>
  <c r="AN176" i="1"/>
  <c r="AN175" i="1"/>
  <c r="AN174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3" i="1"/>
  <c r="AN152" i="1"/>
  <c r="AN151" i="1"/>
  <c r="AN150" i="1"/>
  <c r="AN149" i="1"/>
  <c r="AN148" i="1"/>
  <c r="AN146" i="1"/>
  <c r="AN145" i="1"/>
  <c r="AN144" i="1"/>
  <c r="AN143" i="1"/>
  <c r="AN142" i="1"/>
  <c r="AN141" i="1"/>
  <c r="AN140" i="1"/>
  <c r="AN139" i="1"/>
  <c r="AN138" i="1"/>
  <c r="AN137" i="1"/>
  <c r="AN136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6" i="1"/>
  <c r="AN105" i="1"/>
  <c r="AN104" i="1"/>
  <c r="AN103" i="1"/>
  <c r="AN102" i="1"/>
  <c r="AN101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5" i="1"/>
  <c r="AN84" i="1"/>
  <c r="AN83" i="1"/>
  <c r="AN82" i="1"/>
  <c r="AN81" i="1"/>
  <c r="AN79" i="1"/>
  <c r="AN78" i="1"/>
  <c r="AN77" i="1"/>
  <c r="AN76" i="1"/>
  <c r="AN75" i="1"/>
  <c r="AN74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3" i="1"/>
  <c r="AN32" i="1"/>
  <c r="AN31" i="1"/>
  <c r="AN29" i="1"/>
  <c r="AN28" i="1"/>
  <c r="AN27" i="1"/>
  <c r="AN1557" i="1"/>
  <c r="AM1556" i="1" l="1"/>
  <c r="AM1555" i="1"/>
  <c r="K247" i="9" s="1"/>
  <c r="AM1554" i="1"/>
  <c r="K991" i="9" s="1"/>
  <c r="AM1553" i="1"/>
  <c r="AM1552" i="1"/>
  <c r="AM1551" i="1"/>
  <c r="K2484" i="9" s="1"/>
  <c r="AM1550" i="1"/>
  <c r="K1005" i="9" s="1"/>
  <c r="AM1549" i="1"/>
  <c r="K1074" i="9" s="1"/>
  <c r="AM1548" i="1"/>
  <c r="AM1547" i="1"/>
  <c r="K1090" i="9" s="1"/>
  <c r="AM1546" i="1"/>
  <c r="AM1545" i="1"/>
  <c r="K1999" i="9" s="1"/>
  <c r="AM1544" i="1"/>
  <c r="K1794" i="9" s="1"/>
  <c r="AM1543" i="1"/>
  <c r="K2183" i="9" s="1"/>
  <c r="AM1542" i="1"/>
  <c r="K1476" i="9" s="1"/>
  <c r="K543" i="9"/>
  <c r="AM1540" i="1"/>
  <c r="K2204" i="9" s="1"/>
  <c r="AM1539" i="1"/>
  <c r="K1059" i="9" s="1"/>
  <c r="AM1538" i="1"/>
  <c r="K1793" i="9" s="1"/>
  <c r="AM1537" i="1"/>
  <c r="K648" i="9" s="1"/>
  <c r="AM1536" i="1"/>
  <c r="AM1535" i="1"/>
  <c r="K996" i="9" s="1"/>
  <c r="K1973" i="9"/>
  <c r="AM1533" i="1"/>
  <c r="K1051" i="9" s="1"/>
  <c r="AM1532" i="1"/>
  <c r="K1582" i="9" s="1"/>
  <c r="AM1531" i="1"/>
  <c r="AM1530" i="1"/>
  <c r="K1673" i="9" s="1"/>
  <c r="AM1529" i="1"/>
  <c r="K2348" i="9" s="1"/>
  <c r="AM1528" i="1"/>
  <c r="K1170" i="9" s="1"/>
  <c r="AM1527" i="1"/>
  <c r="K1309" i="9" s="1"/>
  <c r="AM1526" i="1"/>
  <c r="K2028" i="9" s="1"/>
  <c r="AM1525" i="1"/>
  <c r="K1984" i="9" s="1"/>
  <c r="AM1524" i="1"/>
  <c r="K2409" i="9" s="1"/>
  <c r="AM1523" i="1"/>
  <c r="K2433" i="9" s="1"/>
  <c r="AM1522" i="1"/>
  <c r="K2536" i="9" s="1"/>
  <c r="AM1521" i="1"/>
  <c r="AM1520" i="1"/>
  <c r="K379" i="9" s="1"/>
  <c r="AM1519" i="1"/>
  <c r="K1009" i="9" s="1"/>
  <c r="AM1518" i="1"/>
  <c r="K810" i="9" s="1"/>
  <c r="AM1517" i="1"/>
  <c r="K1738" i="9" s="1"/>
  <c r="AM1516" i="1"/>
  <c r="K1134" i="9" s="1"/>
  <c r="AM1515" i="1"/>
  <c r="K1107" i="9" s="1"/>
  <c r="AM1513" i="1"/>
  <c r="K2108" i="9" s="1"/>
  <c r="AM1512" i="1"/>
  <c r="K1001" i="9" s="1"/>
  <c r="AM1511" i="1"/>
  <c r="K1157" i="9" s="1"/>
  <c r="AM1510" i="1"/>
  <c r="K1369" i="9" s="1"/>
  <c r="AM1509" i="1"/>
  <c r="K1500" i="9" s="1"/>
  <c r="AM1508" i="1"/>
  <c r="K2266" i="9" s="1"/>
  <c r="AM1507" i="1"/>
  <c r="K2358" i="9" s="1"/>
  <c r="AM1506" i="1"/>
  <c r="K2155" i="9" s="1"/>
  <c r="AM1505" i="1"/>
  <c r="AM1504" i="1"/>
  <c r="AM1503" i="1"/>
  <c r="K1204" i="9" s="1"/>
  <c r="AM1502" i="1"/>
  <c r="AM1501" i="1"/>
  <c r="K2118" i="9" s="1"/>
  <c r="AM1500" i="1"/>
  <c r="K2408" i="9" s="1"/>
  <c r="AM1499" i="1"/>
  <c r="K1260" i="9" s="1"/>
  <c r="AM1498" i="1"/>
  <c r="K1433" i="9" s="1"/>
  <c r="AM1496" i="1"/>
  <c r="K1715" i="9" s="1"/>
  <c r="AM1495" i="1"/>
  <c r="AM1494" i="1"/>
  <c r="K969" i="9" s="1"/>
  <c r="AM1493" i="1"/>
  <c r="K1307" i="9" s="1"/>
  <c r="AM1492" i="1"/>
  <c r="K1243" i="9" s="1"/>
  <c r="AM1491" i="1"/>
  <c r="K1259" i="9" s="1"/>
  <c r="AM1490" i="1"/>
  <c r="K1306" i="9" s="1"/>
  <c r="AM1489" i="1"/>
  <c r="K1285" i="9" s="1"/>
  <c r="AM1488" i="1"/>
  <c r="K223" i="9" s="1"/>
  <c r="AM1487" i="1"/>
  <c r="K2162" i="9" s="1"/>
  <c r="AM1486" i="1"/>
  <c r="K2407" i="9" s="1"/>
  <c r="AM1485" i="1"/>
  <c r="AM1484" i="1"/>
  <c r="K1248" i="9" s="1"/>
  <c r="AM1483" i="1"/>
  <c r="K1383" i="9" s="1"/>
  <c r="AM1482" i="1"/>
  <c r="K1796" i="9" s="1"/>
  <c r="AM1481" i="1"/>
  <c r="K2284" i="9" s="1"/>
  <c r="AM1480" i="1"/>
  <c r="K2115" i="9" s="1"/>
  <c r="AM1479" i="1"/>
  <c r="K1820" i="9" s="1"/>
  <c r="AM1478" i="1"/>
  <c r="K1580" i="9" s="1"/>
  <c r="AM1477" i="1"/>
  <c r="K1314" i="9" s="1"/>
  <c r="AM1476" i="1"/>
  <c r="K1607" i="9" s="1"/>
  <c r="AM1475" i="1"/>
  <c r="AM1474" i="1"/>
  <c r="K1622" i="9" s="1"/>
  <c r="AM1473" i="1"/>
  <c r="K1365" i="9" s="1"/>
  <c r="AM1472" i="1"/>
  <c r="K2349" i="9" s="1"/>
  <c r="AM1471" i="1"/>
  <c r="K2385" i="9" s="1"/>
  <c r="AM1470" i="1"/>
  <c r="K1772" i="9" s="1"/>
  <c r="AM1469" i="1"/>
  <c r="K1459" i="9" s="1"/>
  <c r="AM1468" i="1"/>
  <c r="K1446" i="9" s="1"/>
  <c r="AM1467" i="1"/>
  <c r="K2168" i="9" s="1"/>
  <c r="AM1466" i="1"/>
  <c r="K1351" i="9" s="1"/>
  <c r="AM1464" i="1"/>
  <c r="K1262" i="9" s="1"/>
  <c r="AM1463" i="1"/>
  <c r="K2156" i="9" s="1"/>
  <c r="AM1461" i="1"/>
  <c r="K1233" i="9" s="1"/>
  <c r="AM1460" i="1"/>
  <c r="K1227" i="9" s="1"/>
  <c r="AM1459" i="1"/>
  <c r="K1711" i="9" s="1"/>
  <c r="AM1458" i="1"/>
  <c r="K2164" i="9" s="1"/>
  <c r="AM1457" i="1"/>
  <c r="K2170" i="9" s="1"/>
  <c r="AM1456" i="1"/>
  <c r="K766" i="9" s="1"/>
  <c r="AM1455" i="1"/>
  <c r="K2019" i="9" s="1"/>
  <c r="AM1454" i="1"/>
  <c r="K213" i="9" s="1"/>
  <c r="AM1453" i="1"/>
  <c r="K1232" i="9" s="1"/>
  <c r="AM1451" i="1"/>
  <c r="K998" i="9" s="1"/>
  <c r="AM1450" i="1"/>
  <c r="K1022" i="9" s="1"/>
  <c r="AM1449" i="1"/>
  <c r="AM1447" i="1"/>
  <c r="K1054" i="9" s="1"/>
  <c r="AM1444" i="1"/>
  <c r="K1668" i="9" s="1"/>
  <c r="AM1443" i="1"/>
  <c r="K221" i="9" s="1"/>
  <c r="AM1442" i="1"/>
  <c r="K1951" i="9" s="1"/>
  <c r="AM1441" i="1"/>
  <c r="K1504" i="9" s="1"/>
  <c r="AM1439" i="1"/>
  <c r="K1040" i="9" s="1"/>
  <c r="AM1438" i="1"/>
  <c r="AM1437" i="1"/>
  <c r="K1258" i="9" s="1"/>
  <c r="AM1436" i="1"/>
  <c r="K2027" i="9" s="1"/>
  <c r="AM1435" i="1"/>
  <c r="K1000" i="9" s="1"/>
  <c r="AM1434" i="1"/>
  <c r="K1655" i="9" s="1"/>
  <c r="AM1433" i="1"/>
  <c r="AM1432" i="1"/>
  <c r="K2401" i="9" s="1"/>
  <c r="AM1431" i="1"/>
  <c r="K1964" i="9" s="1"/>
  <c r="AM1430" i="1"/>
  <c r="AM1427" i="1"/>
  <c r="K1669" i="9" s="1"/>
  <c r="AM1426" i="1"/>
  <c r="K1791" i="9" s="1"/>
  <c r="AM1425" i="1"/>
  <c r="K1766" i="9" s="1"/>
  <c r="AM1424" i="1"/>
  <c r="K1574" i="9" s="1"/>
  <c r="AM1423" i="1"/>
  <c r="K1435" i="9" s="1"/>
  <c r="AM1422" i="1"/>
  <c r="K1478" i="9" s="1"/>
  <c r="AM1421" i="1"/>
  <c r="K1657" i="9" s="1"/>
  <c r="AM1420" i="1"/>
  <c r="K1783" i="9" s="1"/>
  <c r="AM1419" i="1"/>
  <c r="K542" i="9" s="1"/>
  <c r="AM1418" i="1"/>
  <c r="K2428" i="9" s="1"/>
  <c r="AM1417" i="1"/>
  <c r="K2377" i="9" s="1"/>
  <c r="AM1416" i="1"/>
  <c r="K1053" i="9" s="1"/>
  <c r="AM1415" i="1"/>
  <c r="K1586" i="9" s="1"/>
  <c r="AM1414" i="1"/>
  <c r="K547" i="9" s="1"/>
  <c r="AM1413" i="1"/>
  <c r="K2368" i="9" s="1"/>
  <c r="AM1412" i="1"/>
  <c r="K78" i="9" s="1"/>
  <c r="AM1411" i="1"/>
  <c r="K1771" i="9" s="1"/>
  <c r="AM1410" i="1"/>
  <c r="K2272" i="9" s="1"/>
  <c r="AM1409" i="1"/>
  <c r="K1611" i="9" s="1"/>
  <c r="AM1408" i="1"/>
  <c r="K1813" i="9" s="1"/>
  <c r="AM1407" i="1"/>
  <c r="K2346" i="9" s="1"/>
  <c r="AM1406" i="1"/>
  <c r="K2406" i="9" s="1"/>
  <c r="AM1405" i="1"/>
  <c r="K2192" i="9" s="1"/>
  <c r="AM1404" i="1"/>
  <c r="K1906" i="9" s="1"/>
  <c r="AM1403" i="1"/>
  <c r="K1524" i="9" s="1"/>
  <c r="AM1402" i="1"/>
  <c r="K1676" i="9" s="1"/>
  <c r="AM1401" i="1"/>
  <c r="K1045" i="9" s="1"/>
  <c r="AM1400" i="1"/>
  <c r="K1730" i="9" s="1"/>
  <c r="AM1399" i="1"/>
  <c r="K2479" i="9" s="1"/>
  <c r="AM1398" i="1"/>
  <c r="AM1397" i="1"/>
  <c r="K1494" i="9" s="1"/>
  <c r="AM1395" i="1"/>
  <c r="K892" i="9" s="1"/>
  <c r="AM1390" i="1"/>
  <c r="K1708" i="9" s="1"/>
  <c r="AM1389" i="1"/>
  <c r="K677" i="9" s="1"/>
  <c r="AM1388" i="1"/>
  <c r="K360" i="9" s="1"/>
  <c r="AM1387" i="1"/>
  <c r="K2510" i="9" s="1"/>
  <c r="AM1386" i="1"/>
  <c r="K682" i="9" s="1"/>
  <c r="AM1385" i="1"/>
  <c r="K382" i="9" s="1"/>
  <c r="AM1384" i="1"/>
  <c r="K1103" i="9" s="1"/>
  <c r="AM1382" i="1"/>
  <c r="K241" i="9" s="1"/>
  <c r="AM1381" i="1"/>
  <c r="K1804" i="9" s="1"/>
  <c r="AM1380" i="1"/>
  <c r="K1372" i="9" s="1"/>
  <c r="AM1379" i="1"/>
  <c r="K2355" i="9" s="1"/>
  <c r="AM1378" i="1"/>
  <c r="K676" i="9" s="1"/>
  <c r="AM1376" i="1"/>
  <c r="K1147" i="9" s="1"/>
  <c r="AM1375" i="1"/>
  <c r="K2459" i="9" s="1"/>
  <c r="AM1374" i="1"/>
  <c r="K420" i="9" s="1"/>
  <c r="AM1373" i="1"/>
  <c r="K1313" i="9" s="1"/>
  <c r="AM1372" i="1"/>
  <c r="K2177" i="9" s="1"/>
  <c r="AM1371" i="1"/>
  <c r="K1319" i="9" s="1"/>
  <c r="AM1370" i="1"/>
  <c r="K1823" i="9" s="1"/>
  <c r="AM1369" i="1"/>
  <c r="AM1368" i="1"/>
  <c r="K1421" i="9" s="1"/>
  <c r="AM1367" i="1"/>
  <c r="K2532" i="9" s="1"/>
  <c r="AM1366" i="1"/>
  <c r="AM1365" i="1"/>
  <c r="AM1364" i="1"/>
  <c r="K1363" i="9" s="1"/>
  <c r="AM1362" i="1"/>
  <c r="AM1361" i="1"/>
  <c r="K1664" i="9" s="1"/>
  <c r="AM1360" i="1"/>
  <c r="K2262" i="9" s="1"/>
  <c r="AM1359" i="1"/>
  <c r="K1229" i="9" s="1"/>
  <c r="AM1356" i="1"/>
  <c r="K1757" i="9" s="1"/>
  <c r="AM1355" i="1"/>
  <c r="K2419" i="9" s="1"/>
  <c r="AM1354" i="1"/>
  <c r="K498" i="9" s="1"/>
  <c r="AM1353" i="1"/>
  <c r="K2480" i="9" s="1"/>
  <c r="AM1351" i="1"/>
  <c r="K2558" i="9" s="1"/>
  <c r="AM1350" i="1"/>
  <c r="K1707" i="9" s="1"/>
  <c r="AM1349" i="1"/>
  <c r="K2293" i="9" s="1"/>
  <c r="AM1348" i="1"/>
  <c r="K647" i="9" s="1"/>
  <c r="AM1347" i="1"/>
  <c r="K2012" i="9" s="1"/>
  <c r="AM1346" i="1"/>
  <c r="K1136" i="9" s="1"/>
  <c r="AM1345" i="1"/>
  <c r="K1221" i="9" s="1"/>
  <c r="AM1344" i="1"/>
  <c r="K1965" i="9" s="1"/>
  <c r="AM1343" i="1"/>
  <c r="K1473" i="9" s="1"/>
  <c r="AM1341" i="1"/>
  <c r="K1438" i="9" s="1"/>
  <c r="AM1340" i="1"/>
  <c r="K1567" i="9" s="1"/>
  <c r="AM1339" i="1"/>
  <c r="K1675" i="9" s="1"/>
  <c r="AM1338" i="1"/>
  <c r="K2264" i="9" s="1"/>
  <c r="AM1337" i="1"/>
  <c r="K1015" i="9" s="1"/>
  <c r="AM1336" i="1"/>
  <c r="K1345" i="9" s="1"/>
  <c r="K931" i="9"/>
  <c r="AM1334" i="1"/>
  <c r="K1014" i="9" s="1"/>
  <c r="AM1333" i="1"/>
  <c r="K1410" i="9" s="1"/>
  <c r="AM1332" i="1"/>
  <c r="K2166" i="9" s="1"/>
  <c r="AM1331" i="1"/>
  <c r="K1615" i="9" s="1"/>
  <c r="AM1330" i="1"/>
  <c r="AM1329" i="1"/>
  <c r="K1650" i="9" s="1"/>
  <c r="AM1328" i="1"/>
  <c r="K1652" i="9" s="1"/>
  <c r="AM1327" i="1"/>
  <c r="K1310" i="9" s="1"/>
  <c r="AM1326" i="1"/>
  <c r="K1155" i="9" s="1"/>
  <c r="AM1324" i="1"/>
  <c r="K1756" i="9" s="1"/>
  <c r="AM1323" i="1"/>
  <c r="K2091" i="9" s="1"/>
  <c r="AM1321" i="1"/>
  <c r="K1627" i="9" s="1"/>
  <c r="AM1320" i="1"/>
  <c r="K436" i="9" s="1"/>
  <c r="AM1319" i="1"/>
  <c r="K1801" i="9" s="1"/>
  <c r="AM1318" i="1"/>
  <c r="K1033" i="9" s="1"/>
  <c r="AM1317" i="1"/>
  <c r="K1697" i="9" s="1"/>
  <c r="AM1316" i="1"/>
  <c r="K1328" i="9" s="1"/>
  <c r="AM1315" i="1"/>
  <c r="K1974" i="9" s="1"/>
  <c r="AM1314" i="1"/>
  <c r="K1036" i="9" s="1"/>
  <c r="AM1313" i="1"/>
  <c r="K2354" i="9" s="1"/>
  <c r="AM1312" i="1"/>
  <c r="K1403" i="9" s="1"/>
  <c r="AM1311" i="1"/>
  <c r="K2195" i="9" s="1"/>
  <c r="AM1310" i="1"/>
  <c r="K1425" i="9" s="1"/>
  <c r="AM1309" i="1"/>
  <c r="K2190" i="9" s="1"/>
  <c r="AM1308" i="1"/>
  <c r="K1767" i="9" s="1"/>
  <c r="AM1307" i="1"/>
  <c r="K581" i="9" s="1"/>
  <c r="AM1305" i="1"/>
  <c r="K2182" i="9" s="1"/>
  <c r="AM1303" i="1"/>
  <c r="K2139" i="9" s="1"/>
  <c r="AM1302" i="1"/>
  <c r="K1346" i="9" s="1"/>
  <c r="AM1301" i="1"/>
  <c r="K2370" i="9" s="1"/>
  <c r="AM1300" i="1"/>
  <c r="K1072" i="9" s="1"/>
  <c r="AM1299" i="1"/>
  <c r="K1959" i="9" s="1"/>
  <c r="AM1298" i="1"/>
  <c r="K2196" i="9" s="1"/>
  <c r="AM1297" i="1"/>
  <c r="K1466" i="9" s="1"/>
  <c r="AM1296" i="1"/>
  <c r="K2047" i="9" s="1"/>
  <c r="AM1294" i="1"/>
  <c r="K1815" i="9" s="1"/>
  <c r="AM1293" i="1"/>
  <c r="K770" i="9" s="1"/>
  <c r="AM1292" i="1"/>
  <c r="K2265" i="9" s="1"/>
  <c r="AM1291" i="1"/>
  <c r="K1254" i="9" s="1"/>
  <c r="AM1290" i="1"/>
  <c r="K988" i="9" s="1"/>
  <c r="AM1289" i="1"/>
  <c r="K1311" i="9" s="1"/>
  <c r="AM1288" i="1"/>
  <c r="K1085" i="9" s="1"/>
  <c r="AM1287" i="1"/>
  <c r="K2261" i="9" s="1"/>
  <c r="AM1286" i="1"/>
  <c r="K1244" i="9" s="1"/>
  <c r="AM1285" i="1"/>
  <c r="AM1284" i="1"/>
  <c r="K2347" i="9" s="1"/>
  <c r="AM1283" i="1"/>
  <c r="K1579" i="9" s="1"/>
  <c r="AM1282" i="1"/>
  <c r="K1062" i="9" s="1"/>
  <c r="AM1281" i="1"/>
  <c r="K2404" i="9" s="1"/>
  <c r="AM1280" i="1"/>
  <c r="K1442" i="9" s="1"/>
  <c r="AM1279" i="1"/>
  <c r="K1752" i="9" s="1"/>
  <c r="AM1278" i="1"/>
  <c r="K1809" i="9" s="1"/>
  <c r="AM1277" i="1"/>
  <c r="K645" i="9" s="1"/>
  <c r="AM1276" i="1"/>
  <c r="K1154" i="9" s="1"/>
  <c r="AM1275" i="1"/>
  <c r="K544" i="9" s="1"/>
  <c r="AM1274" i="1"/>
  <c r="K1491" i="9" s="1"/>
  <c r="AM1273" i="1"/>
  <c r="K1942" i="9" s="1"/>
  <c r="AM1272" i="1"/>
  <c r="K1735" i="9" s="1"/>
  <c r="AM1271" i="1"/>
  <c r="K2008" i="9" s="1"/>
  <c r="AM1270" i="1"/>
  <c r="K1658" i="9" s="1"/>
  <c r="AM1269" i="1"/>
  <c r="K1411" i="9" s="1"/>
  <c r="K1723" i="9"/>
  <c r="AM1268" i="1"/>
  <c r="K2181" i="9" s="1"/>
  <c r="AM1267" i="1"/>
  <c r="K1477" i="9" s="1"/>
  <c r="AM1266" i="1"/>
  <c r="K1575" i="9" s="1"/>
  <c r="AM1265" i="1"/>
  <c r="K1437" i="9" s="1"/>
  <c r="AM1264" i="1"/>
  <c r="K1725" i="9" s="1"/>
  <c r="AM1263" i="1"/>
  <c r="K1475" i="9" s="1"/>
  <c r="AM1262" i="1"/>
  <c r="K1803" i="9" s="1"/>
  <c r="AM1261" i="1"/>
  <c r="AM1260" i="1"/>
  <c r="K1443" i="9" s="1"/>
  <c r="AM1259" i="1"/>
  <c r="AM1258" i="1"/>
  <c r="K2138" i="9" s="1"/>
  <c r="AM1257" i="1"/>
  <c r="K1496" i="9" s="1"/>
  <c r="AM1256" i="1"/>
  <c r="K1488" i="9" s="1"/>
  <c r="AM1255" i="1"/>
  <c r="K1590" i="9" s="1"/>
  <c r="AM1254" i="1"/>
  <c r="K686" i="9" s="1"/>
  <c r="AM1253" i="1"/>
  <c r="K1017" i="9" s="1"/>
  <c r="AM1252" i="1"/>
  <c r="K1245" i="9" s="1"/>
  <c r="AM1251" i="1"/>
  <c r="AM1250" i="1"/>
  <c r="K1810" i="9" s="1"/>
  <c r="AM1249" i="1"/>
  <c r="AM1248" i="1"/>
  <c r="K1405" i="9" s="1"/>
  <c r="AM1247" i="1"/>
  <c r="K2120" i="9" s="1"/>
  <c r="AM1246" i="1"/>
  <c r="K495" i="9" s="1"/>
  <c r="AM1245" i="1"/>
  <c r="K1048" i="9" s="1"/>
  <c r="AM1244" i="1"/>
  <c r="AM1243" i="1"/>
  <c r="K1257" i="9" s="1"/>
  <c r="AM1242" i="1"/>
  <c r="K1209" i="9" s="1"/>
  <c r="AM1241" i="1"/>
  <c r="K1522" i="9" s="1"/>
  <c r="AM1240" i="1"/>
  <c r="K1249" i="9" s="1"/>
  <c r="AM1239" i="1"/>
  <c r="K2497" i="9" s="1"/>
  <c r="AM1238" i="1"/>
  <c r="K1956" i="9" s="1"/>
  <c r="AM1237" i="1"/>
  <c r="K2499" i="9" s="1"/>
  <c r="AM1236" i="1"/>
  <c r="K2121" i="9" s="1"/>
  <c r="AM1235" i="1"/>
  <c r="K66" i="9" s="1"/>
  <c r="AM1234" i="1"/>
  <c r="K1933" i="9" s="1"/>
  <c r="AM1232" i="1"/>
  <c r="K1231" i="9" s="1"/>
  <c r="AM1231" i="1"/>
  <c r="K2251" i="9" s="1"/>
  <c r="K2568" i="9"/>
  <c r="AM1230" i="1"/>
  <c r="K711" i="9" s="1"/>
  <c r="AM1229" i="1"/>
  <c r="K1035" i="9" s="1"/>
  <c r="AM1228" i="1"/>
  <c r="K2119" i="9" s="1"/>
  <c r="AM1227" i="1"/>
  <c r="AM1225" i="1"/>
  <c r="K1019" i="9" s="1"/>
  <c r="AM1224" i="1"/>
  <c r="K2194" i="9" s="1"/>
  <c r="AM1223" i="1"/>
  <c r="K672" i="9" s="1"/>
  <c r="AM1222" i="1"/>
  <c r="K2342" i="9" s="1"/>
  <c r="AM1220" i="1"/>
  <c r="K1637" i="9" s="1"/>
  <c r="AM1219" i="1"/>
  <c r="K1133" i="9" s="1"/>
  <c r="AM1218" i="1"/>
  <c r="K1782" i="9" s="1"/>
  <c r="AM1217" i="1"/>
  <c r="K2462" i="9" s="1"/>
  <c r="AM1216" i="1"/>
  <c r="K2107" i="9" s="1"/>
  <c r="AM1215" i="1"/>
  <c r="K1610" i="9" s="1"/>
  <c r="AM1214" i="1"/>
  <c r="K2571" i="9" s="1"/>
  <c r="AM1212" i="1"/>
  <c r="K1226" i="9" s="1"/>
  <c r="AM1211" i="1"/>
  <c r="AM1210" i="1"/>
  <c r="K1266" i="9" s="1"/>
  <c r="AM1209" i="1"/>
  <c r="K1402" i="9" s="1"/>
  <c r="AM1208" i="1"/>
  <c r="K1905" i="9" s="1"/>
  <c r="AM1207" i="1"/>
  <c r="K1278" i="9" s="1"/>
  <c r="AM1206" i="1"/>
  <c r="K1698" i="9" s="1"/>
  <c r="AM1205" i="1"/>
  <c r="K1527" i="9" s="1"/>
  <c r="AM1204" i="1"/>
  <c r="K1497" i="9" s="1"/>
  <c r="AM1203" i="1"/>
  <c r="K1519" i="9" s="1"/>
  <c r="AM1202" i="1"/>
  <c r="K580" i="9" s="1"/>
  <c r="AM1201" i="1"/>
  <c r="K2397" i="9" s="1"/>
  <c r="AM1200" i="1"/>
  <c r="K2512" i="9" s="1"/>
  <c r="AM1199" i="1"/>
  <c r="K1786" i="9" s="1"/>
  <c r="AM1198" i="1"/>
  <c r="K2481" i="9" s="1"/>
  <c r="AM1197" i="1"/>
  <c r="K2048" i="9" s="1"/>
  <c r="AM1195" i="1"/>
  <c r="K2421" i="9" s="1"/>
  <c r="AM1194" i="1"/>
  <c r="AM1193" i="1"/>
  <c r="K1785" i="9" s="1"/>
  <c r="AM1192" i="1"/>
  <c r="K1520" i="9" s="1"/>
  <c r="AM1191" i="1"/>
  <c r="K1634" i="9" s="1"/>
  <c r="AM1190" i="1"/>
  <c r="K1775" i="9" s="1"/>
  <c r="AM1189" i="1"/>
  <c r="K1747" i="9" s="1"/>
  <c r="AM1188" i="1"/>
  <c r="K1028" i="9" s="1"/>
  <c r="AM1187" i="1"/>
  <c r="K2487" i="9" s="1"/>
  <c r="AM1186" i="1"/>
  <c r="AM1185" i="1"/>
  <c r="AM1184" i="1"/>
  <c r="K1969" i="9" s="1"/>
  <c r="AM1183" i="1"/>
  <c r="K1240" i="9" s="1"/>
  <c r="AM1182" i="1"/>
  <c r="AM1181" i="1"/>
  <c r="K1123" i="9" s="1"/>
  <c r="AM1179" i="1"/>
  <c r="K2018" i="9" s="1"/>
  <c r="AM1178" i="1"/>
  <c r="K529" i="9" s="1"/>
  <c r="AM1177" i="1"/>
  <c r="AM1176" i="1"/>
  <c r="K1006" i="9" s="1"/>
  <c r="AM1175" i="1"/>
  <c r="K1318" i="9" s="1"/>
  <c r="AM1174" i="1"/>
  <c r="K1220" i="9" s="1"/>
  <c r="AM1173" i="1"/>
  <c r="K1452" i="9" s="1"/>
  <c r="AM1172" i="1"/>
  <c r="K1943" i="9" s="1"/>
  <c r="AM1171" i="1"/>
  <c r="K1078" i="9" s="1"/>
  <c r="AM1170" i="1"/>
  <c r="AM1169" i="1"/>
  <c r="K1667" i="9" s="1"/>
  <c r="AM1168" i="1"/>
  <c r="AM1166" i="1"/>
  <c r="K1489" i="9" s="1"/>
  <c r="AM1165" i="1"/>
  <c r="K1613" i="9" s="1"/>
  <c r="AM1164" i="1"/>
  <c r="K1629" i="9" s="1"/>
  <c r="AM1163" i="1"/>
  <c r="K2292" i="9" s="1"/>
  <c r="AM1162" i="1"/>
  <c r="K557" i="9" s="1"/>
  <c r="AM1161" i="1"/>
  <c r="K2495" i="9"/>
  <c r="AM1160" i="1"/>
  <c r="K1448" i="9" s="1"/>
  <c r="AM1159" i="1"/>
  <c r="K2049" i="9" s="1"/>
  <c r="AM1158" i="1"/>
  <c r="K2026" i="9" s="1"/>
  <c r="AM1157" i="1"/>
  <c r="K1946" i="9" s="1"/>
  <c r="AM1155" i="1"/>
  <c r="AM1154" i="1"/>
  <c r="K2090" i="9" s="1"/>
  <c r="AM1153" i="1"/>
  <c r="K2441" i="9" s="1"/>
  <c r="AM1151" i="1"/>
  <c r="K2089" i="9" s="1"/>
  <c r="AM1150" i="1"/>
  <c r="K1734" i="9" s="1"/>
  <c r="AM1149" i="1"/>
  <c r="AM1148" i="1"/>
  <c r="K929" i="9" s="1"/>
  <c r="AM1147" i="1"/>
  <c r="K970" i="9" s="1"/>
  <c r="AM1146" i="1"/>
  <c r="K2392" i="9" s="1"/>
  <c r="AM1144" i="1"/>
  <c r="K2418" i="9" s="1"/>
  <c r="AM1143" i="1"/>
  <c r="K2051" i="9" s="1"/>
  <c r="AM1142" i="1"/>
  <c r="K2114" i="9" s="1"/>
  <c r="AM1141" i="1"/>
  <c r="K1353" i="9" s="1"/>
  <c r="AM1140" i="1"/>
  <c r="AM1139" i="1"/>
  <c r="AM1138" i="1"/>
  <c r="K1800" i="9" s="1"/>
  <c r="AM1137" i="1"/>
  <c r="AM1136" i="1"/>
  <c r="AM1135" i="1"/>
  <c r="K2024" i="9" s="1"/>
  <c r="AM1134" i="1"/>
  <c r="K422" i="9" s="1"/>
  <c r="AM1133" i="1"/>
  <c r="K1094" i="9" s="1"/>
  <c r="AM1132" i="1"/>
  <c r="K2450" i="9" s="1"/>
  <c r="AM1131" i="1"/>
  <c r="K541" i="9" s="1"/>
  <c r="AM1129" i="1"/>
  <c r="K1784" i="9" s="1"/>
  <c r="AM1128" i="1"/>
  <c r="AM1127" i="1"/>
  <c r="K1666" i="9" s="1"/>
  <c r="AM1126" i="1"/>
  <c r="K904" i="9" s="1"/>
  <c r="AM1125" i="1"/>
  <c r="K1223" i="9" s="1"/>
  <c r="AM1124" i="1"/>
  <c r="AM1123" i="1"/>
  <c r="K64" i="9" s="1"/>
  <c r="AM1122" i="1"/>
  <c r="K2417" i="9" s="1"/>
  <c r="AM1120" i="1"/>
  <c r="K62" i="9" s="1"/>
  <c r="AM1119" i="1"/>
  <c r="K1581" i="9" s="1"/>
  <c r="AM1118" i="1"/>
  <c r="K1016" i="9" s="1"/>
  <c r="AM1116" i="1"/>
  <c r="K1256" i="9" s="1"/>
  <c r="AM1115" i="1"/>
  <c r="AM1114" i="1"/>
  <c r="AM1113" i="1"/>
  <c r="AM1112" i="1"/>
  <c r="AM1111" i="1"/>
  <c r="K1495" i="9" s="1"/>
  <c r="AM1110" i="1"/>
  <c r="K1173" i="9" s="1"/>
  <c r="AM1108" i="1"/>
  <c r="K412" i="9" s="1"/>
  <c r="AM1107" i="1"/>
  <c r="K1623" i="9" s="1"/>
  <c r="AM1104" i="1"/>
  <c r="K2531" i="9" s="1"/>
  <c r="AM1103" i="1"/>
  <c r="K2357" i="9" s="1"/>
  <c r="AM1102" i="1"/>
  <c r="K2260" i="9" s="1"/>
  <c r="AM1101" i="1"/>
  <c r="K2411" i="9" s="1"/>
  <c r="AM1100" i="1"/>
  <c r="K2427" i="9" s="1"/>
  <c r="AM1099" i="1"/>
  <c r="K1087" i="9" s="1"/>
  <c r="AM1098" i="1"/>
  <c r="K1077" i="9" s="1"/>
  <c r="AM1097" i="1"/>
  <c r="K1247" i="9" s="1"/>
  <c r="K2146" i="9"/>
  <c r="AM1096" i="1"/>
  <c r="K1931" i="9" s="1"/>
  <c r="AM1095" i="1"/>
  <c r="K815" i="9" s="1"/>
  <c r="AM1094" i="1"/>
  <c r="K1156" i="9" s="1"/>
  <c r="AM1093" i="1"/>
  <c r="K1706" i="9" s="1"/>
  <c r="AM1092" i="1"/>
  <c r="K1013" i="9" s="1"/>
  <c r="AM1091" i="1"/>
  <c r="K1101" i="9" s="1"/>
  <c r="AM1090" i="1"/>
  <c r="K1172" i="9" s="1"/>
  <c r="AM1089" i="1"/>
  <c r="K1272" i="9" s="1"/>
  <c r="AM1088" i="1"/>
  <c r="K1700" i="9" s="1"/>
  <c r="AM1087" i="1"/>
  <c r="K2122" i="9" s="1"/>
  <c r="AM1085" i="1"/>
  <c r="K209" i="9" s="1"/>
  <c r="AM1084" i="1"/>
  <c r="K1744" i="9" s="1"/>
  <c r="AM1083" i="1"/>
  <c r="AM1082" i="1"/>
  <c r="K964" i="9" s="1"/>
  <c r="AM1081" i="1"/>
  <c r="K1113" i="9" s="1"/>
  <c r="AM1080" i="1"/>
  <c r="K1106" i="9" s="1"/>
  <c r="AM1079" i="1"/>
  <c r="K2197" i="9" s="1"/>
  <c r="AM1078" i="1"/>
  <c r="K2006" i="9" s="1"/>
  <c r="AM1077" i="1"/>
  <c r="K1901" i="9" s="1"/>
  <c r="AM1076" i="1"/>
  <c r="AM1075" i="1"/>
  <c r="AM1074" i="1"/>
  <c r="K921" i="9" s="1"/>
  <c r="AM1073" i="1"/>
  <c r="AM1072" i="1"/>
  <c r="K1073" i="9" s="1"/>
  <c r="AM1071" i="1"/>
  <c r="K1055" i="9" s="1"/>
  <c r="AM1070" i="1"/>
  <c r="K2340" i="9" s="1"/>
  <c r="AM1069" i="1"/>
  <c r="K2485" i="9" s="1"/>
  <c r="AM1068" i="1"/>
  <c r="K1648" i="9" s="1"/>
  <c r="AM1066" i="1"/>
  <c r="K1726" i="9" s="1"/>
  <c r="AM1064" i="1"/>
  <c r="K978" i="9" s="1"/>
  <c r="AM1063" i="1"/>
  <c r="K1127" i="9" s="1"/>
  <c r="AM1062" i="1"/>
  <c r="K1720" i="9" s="1"/>
  <c r="AM1061" i="1"/>
  <c r="K1778" i="9" s="1"/>
  <c r="AM1060" i="1"/>
  <c r="K1347" i="9" s="1"/>
  <c r="AM1059" i="1"/>
  <c r="K793" i="9" s="1"/>
  <c r="AM1058" i="1"/>
  <c r="K2396" i="9" s="1"/>
  <c r="AM1057" i="1"/>
  <c r="K1751" i="9" s="1"/>
  <c r="AM1056" i="1"/>
  <c r="K1565" i="9" s="1"/>
  <c r="AM1055" i="1"/>
  <c r="K2362" i="9" s="1"/>
  <c r="AM1054" i="1"/>
  <c r="K1680" i="9" s="1"/>
  <c r="AM1053" i="1"/>
  <c r="K2084" i="9" s="1"/>
  <c r="AM1052" i="1"/>
  <c r="K2405" i="9" s="1"/>
  <c r="AM1051" i="1"/>
  <c r="AM1050" i="1"/>
  <c r="K1632" i="9" s="1"/>
  <c r="AM1049" i="1"/>
  <c r="AM1048" i="1"/>
  <c r="K2444" i="9" s="1"/>
  <c r="AM1047" i="1"/>
  <c r="AM1046" i="1"/>
  <c r="K2206" i="9" s="1"/>
  <c r="AM1045" i="1"/>
  <c r="AM1044" i="1"/>
  <c r="K1724" i="9" s="1"/>
  <c r="AM1043" i="1"/>
  <c r="K1584" i="9" s="1"/>
  <c r="AM1042" i="1"/>
  <c r="AM1041" i="1"/>
  <c r="K1486" i="9" s="1"/>
  <c r="AM1040" i="1"/>
  <c r="K1012" i="9" s="1"/>
  <c r="AM1039" i="1"/>
  <c r="K2529" i="9" s="1"/>
  <c r="AM1038" i="1"/>
  <c r="K1480" i="9" s="1"/>
  <c r="AM1037" i="1"/>
  <c r="K1041" i="9" s="1"/>
  <c r="AM1036" i="1"/>
  <c r="K1703" i="9" s="1"/>
  <c r="AM1035" i="1"/>
  <c r="K2282" i="9" s="1"/>
  <c r="AM1034" i="1"/>
  <c r="K211" i="9" s="1"/>
  <c r="AM1033" i="1"/>
  <c r="K1132" i="9" s="1"/>
  <c r="AM1032" i="1"/>
  <c r="K1377" i="9" s="1"/>
  <c r="AM1031" i="1"/>
  <c r="K1455" i="9" s="1"/>
  <c r="AM1030" i="1"/>
  <c r="K2052" i="9" s="1"/>
  <c r="AM1029" i="1"/>
  <c r="K2403" i="9" s="1"/>
  <c r="AM1028" i="1"/>
  <c r="K1508" i="9" s="1"/>
  <c r="AM1027" i="1"/>
  <c r="K2271" i="9" s="1"/>
  <c r="AM1026" i="1"/>
  <c r="K2268" i="9" s="1"/>
  <c r="AM1025" i="1"/>
  <c r="K1420" i="9" s="1"/>
  <c r="AM1024" i="1"/>
  <c r="K1119" i="9" s="1"/>
  <c r="AM1023" i="1"/>
  <c r="K1499" i="9" s="1"/>
  <c r="AM1022" i="1"/>
  <c r="AM1021" i="1"/>
  <c r="K2199" i="9" s="1"/>
  <c r="AM1020" i="1"/>
  <c r="K2500" i="9" s="1"/>
  <c r="AM1019" i="1"/>
  <c r="K1429" i="9" s="1"/>
  <c r="AM1018" i="1"/>
  <c r="K2533" i="9" s="1"/>
  <c r="AM1017" i="1"/>
  <c r="K1151" i="9" s="1"/>
  <c r="AM1016" i="1"/>
  <c r="K108" i="9" s="1"/>
  <c r="AM1015" i="1"/>
  <c r="AM1014" i="1"/>
  <c r="K1323" i="9" s="1"/>
  <c r="AM1013" i="1"/>
  <c r="K1479" i="9" s="1"/>
  <c r="AM1012" i="1"/>
  <c r="K891" i="9" s="1"/>
  <c r="AM1011" i="1"/>
  <c r="K1037" i="9" s="1"/>
  <c r="AM1010" i="1"/>
  <c r="K753" i="9" s="1"/>
  <c r="AM1009" i="1"/>
  <c r="K1018" i="9" s="1"/>
  <c r="AM1008" i="1"/>
  <c r="K1382" i="9" s="1"/>
  <c r="AM1007" i="1"/>
  <c r="K1672" i="9" s="1"/>
  <c r="AM1006" i="1"/>
  <c r="K61" i="9" s="1"/>
  <c r="AM1005" i="1"/>
  <c r="K1606" i="9" s="1"/>
  <c r="AM1004" i="1"/>
  <c r="K1380" i="9" s="1"/>
  <c r="AM1003" i="1"/>
  <c r="K1904" i="9" s="1"/>
  <c r="AM1002" i="1"/>
  <c r="AM1000" i="1"/>
  <c r="K754" i="9" s="1"/>
  <c r="AM999" i="1"/>
  <c r="K1201" i="9" s="1"/>
  <c r="AM997" i="1"/>
  <c r="K1112" i="9" s="1"/>
  <c r="AM996" i="1"/>
  <c r="K2286" i="9" s="1"/>
  <c r="AM995" i="1"/>
  <c r="K396" i="9" s="1"/>
  <c r="AM994" i="1"/>
  <c r="K1419" i="9" s="1"/>
  <c r="AM993" i="1"/>
  <c r="K656" i="9" s="1"/>
  <c r="AM992" i="1"/>
  <c r="K1167" i="9" s="1"/>
  <c r="AM991" i="1"/>
  <c r="K710" i="9" s="1"/>
  <c r="AM990" i="1"/>
  <c r="K2483" i="9" s="1"/>
  <c r="AM989" i="1"/>
  <c r="K1566" i="9" s="1"/>
  <c r="AM988" i="1"/>
  <c r="K244" i="9" s="1"/>
  <c r="AM987" i="1"/>
  <c r="K1819" i="9" s="1"/>
  <c r="AM986" i="1"/>
  <c r="K1808" i="9" s="1"/>
  <c r="AM985" i="1"/>
  <c r="AM984" i="1"/>
  <c r="K579" i="9" s="1"/>
  <c r="AM983" i="1"/>
  <c r="K1010" i="9" s="1"/>
  <c r="AM982" i="1"/>
  <c r="K2185" i="9" s="1"/>
  <c r="AM981" i="1"/>
  <c r="K642" i="9" s="1"/>
  <c r="AM980" i="1"/>
  <c r="K2263" i="9" s="1"/>
  <c r="AM978" i="1"/>
  <c r="K1618" i="9" s="1"/>
  <c r="AM977" i="1"/>
  <c r="K1445" i="9" s="1"/>
  <c r="AM976" i="1"/>
  <c r="K1225" i="9" s="1"/>
  <c r="AM975" i="1"/>
  <c r="K2482" i="9" s="1"/>
  <c r="AM974" i="1"/>
  <c r="K614" i="9" s="1"/>
  <c r="AM973" i="1"/>
  <c r="AM972" i="1"/>
  <c r="K2147" i="9" s="1"/>
  <c r="AM971" i="1"/>
  <c r="K2356" i="9" s="1"/>
  <c r="AM970" i="1"/>
  <c r="AM969" i="1"/>
  <c r="K1214" i="9" s="1"/>
  <c r="AM968" i="1"/>
  <c r="K1267" i="9" s="1"/>
  <c r="AM967" i="1"/>
  <c r="AM966" i="1"/>
  <c r="K1444" i="9" s="1"/>
  <c r="AM965" i="1"/>
  <c r="K2106" i="9" s="1"/>
  <c r="AM964" i="1"/>
  <c r="K2420" i="9" s="1"/>
  <c r="AM963" i="1"/>
  <c r="K2283" i="9" s="1"/>
  <c r="AM962" i="1"/>
  <c r="K792" i="9" s="1"/>
  <c r="AM960" i="1"/>
  <c r="K2491" i="9" s="1"/>
  <c r="AM959" i="1"/>
  <c r="K1026" i="9" s="1"/>
  <c r="AM958" i="1"/>
  <c r="K1770" i="9" s="1"/>
  <c r="AM957" i="1"/>
  <c r="K2563" i="9" s="1"/>
  <c r="AM956" i="1"/>
  <c r="K1355" i="9" s="1"/>
  <c r="AM955" i="1"/>
  <c r="K2176" i="9" s="1"/>
  <c r="AM954" i="1"/>
  <c r="AM953" i="1"/>
  <c r="K1986" i="9" s="1"/>
  <c r="AM952" i="1"/>
  <c r="K2020" i="9" s="1"/>
  <c r="AM951" i="1"/>
  <c r="K1490" i="9" s="1"/>
  <c r="AM950" i="1"/>
  <c r="K1677" i="9" s="1"/>
  <c r="AM949" i="1"/>
  <c r="K1350" i="9" s="1"/>
  <c r="AM947" i="1"/>
  <c r="K811" i="9" s="1"/>
  <c r="AM946" i="1"/>
  <c r="K1451" i="9" s="1"/>
  <c r="AM945" i="1"/>
  <c r="K63" i="9" s="1"/>
  <c r="AM944" i="1"/>
  <c r="K1050" i="9" s="1"/>
  <c r="AM943" i="1"/>
  <c r="AM942" i="1"/>
  <c r="K2123" i="9" s="1"/>
  <c r="AM941" i="1"/>
  <c r="K212" i="9" s="1"/>
  <c r="AM940" i="1"/>
  <c r="K1731" i="9" s="1"/>
  <c r="AM939" i="1"/>
  <c r="K1044" i="9" s="1"/>
  <c r="AM938" i="1"/>
  <c r="K2100" i="9" s="1"/>
  <c r="AM937" i="1"/>
  <c r="K2193" i="9" s="1"/>
  <c r="AM936" i="1"/>
  <c r="K2110" i="9" s="1"/>
  <c r="AM935" i="1"/>
  <c r="K2537" i="9" s="1"/>
  <c r="AM934" i="1"/>
  <c r="K2373" i="9" s="1"/>
  <c r="AM933" i="1"/>
  <c r="K1981" i="9" s="1"/>
  <c r="AM932" i="1"/>
  <c r="K2034" i="9" s="1"/>
  <c r="AM931" i="1"/>
  <c r="K378" i="9" s="1"/>
  <c r="AM930" i="1"/>
  <c r="K2169" i="9" s="1"/>
  <c r="AM929" i="1"/>
  <c r="K1748" i="9" s="1"/>
  <c r="AM928" i="1"/>
  <c r="K2099" i="9" s="1"/>
  <c r="AM927" i="1"/>
  <c r="K2280" i="9" s="1"/>
  <c r="AM926" i="1"/>
  <c r="K2180" i="9" s="1"/>
  <c r="AM925" i="1"/>
  <c r="K1004" i="9" s="1"/>
  <c r="AM924" i="1"/>
  <c r="K662" i="9" s="1"/>
  <c r="AM923" i="1"/>
  <c r="K380" i="9" s="1"/>
  <c r="AM922" i="1"/>
  <c r="K1743" i="9" s="1"/>
  <c r="AM921" i="1"/>
  <c r="K2184" i="9" s="1"/>
  <c r="AM920" i="1"/>
  <c r="K2005" i="9" s="1"/>
  <c r="AM919" i="1"/>
  <c r="K802" i="9" s="1"/>
  <c r="AM918" i="1"/>
  <c r="K1729" i="9" s="1"/>
  <c r="AM917" i="1"/>
  <c r="K218" i="9" s="1"/>
  <c r="AM916" i="1"/>
  <c r="K2092" i="9" s="1"/>
  <c r="AM915" i="1"/>
  <c r="K690" i="9" s="1"/>
  <c r="AM914" i="1"/>
  <c r="K216" i="9" s="1"/>
  <c r="AM913" i="1"/>
  <c r="K1902" i="9" s="1"/>
  <c r="AM912" i="1"/>
  <c r="K1219" i="9" s="1"/>
  <c r="AM911" i="1"/>
  <c r="K2189" i="9" s="1"/>
  <c r="AM910" i="1"/>
  <c r="K1131" i="9" s="1"/>
  <c r="AM909" i="1"/>
  <c r="K1811" i="9" s="1"/>
  <c r="AM908" i="1"/>
  <c r="K1109" i="9" s="1"/>
  <c r="AM907" i="1"/>
  <c r="K1635" i="9" s="1"/>
  <c r="AM906" i="1"/>
  <c r="K2187" i="9" s="1"/>
  <c r="AM905" i="1"/>
  <c r="K689" i="9" s="1"/>
  <c r="AM904" i="1"/>
  <c r="K1573" i="9" s="1"/>
  <c r="AM903" i="1"/>
  <c r="K881" i="9" s="1"/>
  <c r="AM902" i="1"/>
  <c r="K2549" i="9" s="1"/>
  <c r="AM901" i="1"/>
  <c r="K1273" i="9" s="1"/>
  <c r="K808" i="9"/>
  <c r="AM900" i="1"/>
  <c r="K675" i="9" s="1"/>
  <c r="AM899" i="1"/>
  <c r="K2561" i="9" s="1"/>
  <c r="AM898" i="1"/>
  <c r="K2038" i="9" s="1"/>
  <c r="AM897" i="1"/>
  <c r="K1893" i="9" s="1"/>
  <c r="AM896" i="1"/>
  <c r="K2470" i="9" s="1"/>
  <c r="AM895" i="1"/>
  <c r="K1224" i="9" s="1"/>
  <c r="AM894" i="1"/>
  <c r="K1626" i="9" s="1"/>
  <c r="AM893" i="1"/>
  <c r="K220" i="9" s="1"/>
  <c r="AM891" i="1"/>
  <c r="K1043" i="9" s="1"/>
  <c r="AM890" i="1"/>
  <c r="K178" i="9" s="1"/>
  <c r="AM889" i="1"/>
  <c r="K1213" i="9" s="1"/>
  <c r="AM888" i="1"/>
  <c r="K2209" i="9" s="1"/>
  <c r="AM887" i="1"/>
  <c r="K2496" i="9" s="1"/>
  <c r="AM886" i="1"/>
  <c r="K1312" i="9" s="1"/>
  <c r="AM885" i="1"/>
  <c r="K1174" i="9" s="1"/>
  <c r="AM884" i="1"/>
  <c r="K3" i="9" s="1"/>
  <c r="AM883" i="1"/>
  <c r="K1639" i="9" s="1"/>
  <c r="AM881" i="1"/>
  <c r="K2426" i="9" s="1"/>
  <c r="AM880" i="1"/>
  <c r="K1594" i="9" s="1"/>
  <c r="AM878" i="1"/>
  <c r="K1505" i="9" s="1"/>
  <c r="AM877" i="1"/>
  <c r="K1238" i="9" s="1"/>
  <c r="AM876" i="1"/>
  <c r="K1769" i="9" s="1"/>
  <c r="AM875" i="1"/>
  <c r="K2492" i="9" s="1"/>
  <c r="AM873" i="1"/>
  <c r="K1384" i="9" s="1"/>
  <c r="AM872" i="1"/>
  <c r="K2380" i="9" s="1"/>
  <c r="AM871" i="1"/>
  <c r="K2361" i="9" s="1"/>
  <c r="AM870" i="1"/>
  <c r="K1716" i="9" s="1"/>
  <c r="AM869" i="1"/>
  <c r="K1079" i="9" s="1"/>
  <c r="AM868" i="1"/>
  <c r="K1203" i="9" s="1"/>
  <c r="AM867" i="1"/>
  <c r="K1325" i="9" s="1"/>
  <c r="AM866" i="1"/>
  <c r="K2088" i="9" s="1"/>
  <c r="AM865" i="1"/>
  <c r="K2416" i="9" s="1"/>
  <c r="AM864" i="1"/>
  <c r="K2445" i="9" s="1"/>
  <c r="AM863" i="1"/>
  <c r="AM862" i="1"/>
  <c r="K1135" i="9" s="1"/>
  <c r="AM861" i="1"/>
  <c r="K1702" i="9" s="1"/>
  <c r="AM860" i="1"/>
  <c r="K2554" i="9" s="1"/>
  <c r="AM859" i="1"/>
  <c r="K1339" i="9" s="1"/>
  <c r="AM858" i="1"/>
  <c r="K252" i="9" s="1"/>
  <c r="AM857" i="1"/>
  <c r="K1436" i="9" s="1"/>
  <c r="AM856" i="1"/>
  <c r="K1502" i="9" s="1"/>
  <c r="AM855" i="1"/>
  <c r="K1432" i="9" s="1"/>
  <c r="AM854" i="1"/>
  <c r="K1890" i="9" s="1"/>
  <c r="AM853" i="1"/>
  <c r="K2570" i="9" s="1"/>
  <c r="AM852" i="1"/>
  <c r="K1456" i="9" s="1"/>
  <c r="AM850" i="1"/>
  <c r="K2367" i="9" s="1"/>
  <c r="AM849" i="1"/>
  <c r="K1047" i="9" s="1"/>
  <c r="AM848" i="1"/>
  <c r="K1326" i="9" s="1"/>
  <c r="AM847" i="1"/>
  <c r="K2415" i="9" s="1"/>
  <c r="AM846" i="1"/>
  <c r="K930" i="9" s="1"/>
  <c r="AM845" i="1"/>
  <c r="AM844" i="1"/>
  <c r="AM843" i="1"/>
  <c r="K2113" i="9" s="1"/>
  <c r="AM842" i="1"/>
  <c r="K806" i="9" s="1"/>
  <c r="AM841" i="1"/>
  <c r="K145" i="9" s="1"/>
  <c r="AM840" i="1"/>
  <c r="AM839" i="1"/>
  <c r="K1656" i="9" s="1"/>
  <c r="AM838" i="1"/>
  <c r="K1746" i="9" s="1"/>
  <c r="AM837" i="1"/>
  <c r="K867" i="9" s="1"/>
  <c r="AM836" i="1"/>
  <c r="K1163" i="9" s="1"/>
  <c r="AM835" i="1"/>
  <c r="K771" i="9" s="1"/>
  <c r="AM834" i="1"/>
  <c r="K1327" i="9" s="1"/>
  <c r="AM833" i="1"/>
  <c r="K1228" i="9" s="1"/>
  <c r="AM832" i="1"/>
  <c r="AM831" i="1"/>
  <c r="K1737" i="9" s="1"/>
  <c r="AM830" i="1"/>
  <c r="K1092" i="9" s="1"/>
  <c r="AM829" i="1"/>
  <c r="K2516" i="9" s="1"/>
  <c r="AM828" i="1"/>
  <c r="K1003" i="9" s="1"/>
  <c r="AM827" i="1"/>
  <c r="K1237" i="9" s="1"/>
  <c r="AM826" i="1"/>
  <c r="AM825" i="1"/>
  <c r="K1509" i="9" s="1"/>
  <c r="AM824" i="1"/>
  <c r="K2067" i="9" s="1"/>
  <c r="AM823" i="1"/>
  <c r="K1166" i="9" s="1"/>
  <c r="AM822" i="1"/>
  <c r="K2400" i="9" s="1"/>
  <c r="AM821" i="1"/>
  <c r="K1161" i="9" s="1"/>
  <c r="AM820" i="1"/>
  <c r="K1159" i="9" s="1"/>
  <c r="AM819" i="1"/>
  <c r="K1528" i="9" s="1"/>
  <c r="AM818" i="1"/>
  <c r="K2523" i="9" s="1"/>
  <c r="AM816" i="1"/>
  <c r="K2152" i="9" s="1"/>
  <c r="AM815" i="1"/>
  <c r="K1431" i="9" s="1"/>
  <c r="AM814" i="1"/>
  <c r="K1205" i="9" s="1"/>
  <c r="AM813" i="1"/>
  <c r="K1216" i="9" s="1"/>
  <c r="AM812" i="1"/>
  <c r="K1710" i="9" s="1"/>
  <c r="AM811" i="1"/>
  <c r="K769" i="9" s="1"/>
  <c r="AM810" i="1"/>
  <c r="K1779" i="9" s="1"/>
  <c r="AM809" i="1"/>
  <c r="K1406" i="9" s="1"/>
  <c r="AM808" i="1"/>
  <c r="K2376" i="9" s="1"/>
  <c r="AM807" i="1"/>
  <c r="K1329" i="9" s="1"/>
  <c r="AM806" i="1"/>
  <c r="K1945" i="9" s="1"/>
  <c r="AM805" i="1"/>
  <c r="K1450" i="9" s="1"/>
  <c r="AM804" i="1"/>
  <c r="K2369" i="9" s="1"/>
  <c r="AM803" i="1"/>
  <c r="K767" i="9" s="1"/>
  <c r="AM801" i="1"/>
  <c r="K2344" i="9" s="1"/>
  <c r="AM800" i="1"/>
  <c r="K1506" i="9" s="1"/>
  <c r="AM798" i="1"/>
  <c r="K1252" i="9" s="1"/>
  <c r="AM797" i="1"/>
  <c r="K2461" i="9" s="1"/>
  <c r="AM796" i="1"/>
  <c r="K1165" i="9" s="1"/>
  <c r="AM795" i="1"/>
  <c r="K1158" i="9" s="1"/>
  <c r="AM793" i="1"/>
  <c r="K1727" i="9" s="1"/>
  <c r="AM792" i="1"/>
  <c r="K2188" i="9" s="1"/>
  <c r="AM791" i="1"/>
  <c r="K995" i="9" s="1"/>
  <c r="AM790" i="1"/>
  <c r="K2116" i="9" s="1"/>
  <c r="AM789" i="1"/>
  <c r="K2257" i="9" s="1"/>
  <c r="AM788" i="1"/>
  <c r="K2345" i="9" s="1"/>
  <c r="AM786" i="1"/>
  <c r="K2488" i="9" s="1"/>
  <c r="AM785" i="1"/>
  <c r="AM784" i="1"/>
  <c r="K1449" i="9" s="1"/>
  <c r="AM783" i="1"/>
  <c r="K2205" i="9" s="1"/>
  <c r="AM782" i="1"/>
  <c r="K2471" i="9" s="1"/>
  <c r="AM781" i="1"/>
  <c r="K1604" i="9" s="1"/>
  <c r="AM780" i="1"/>
  <c r="K1413" i="9" s="1"/>
  <c r="AM779" i="1"/>
  <c r="K2517" i="9" s="1"/>
  <c r="AM778" i="1"/>
  <c r="K2379" i="9" s="1"/>
  <c r="AM777" i="1"/>
  <c r="K1958" i="9" s="1"/>
  <c r="AM776" i="1"/>
  <c r="K1250" i="9" s="1"/>
  <c r="AM775" i="1"/>
  <c r="AM774" i="1"/>
  <c r="K989" i="9" s="1"/>
  <c r="AM773" i="1"/>
  <c r="K1765" i="9" s="1"/>
  <c r="AM772" i="1"/>
  <c r="K1910" i="9" s="1"/>
  <c r="AM771" i="1"/>
  <c r="K540" i="9" s="1"/>
  <c r="AM770" i="1"/>
  <c r="K1274" i="9" s="1"/>
  <c r="AM769" i="1"/>
  <c r="K2279" i="9" s="1"/>
  <c r="AM768" i="1"/>
  <c r="K2560" i="9" s="1"/>
  <c r="AM767" i="1"/>
  <c r="K1379" i="9" s="1"/>
  <c r="AM766" i="1"/>
  <c r="K1950" i="9" s="1"/>
  <c r="AM765" i="1"/>
  <c r="K2157" i="9" s="1"/>
  <c r="AM764" i="1"/>
  <c r="AM763" i="1"/>
  <c r="K2105" i="9" s="1"/>
  <c r="AM762" i="1"/>
  <c r="K1485" i="9" s="1"/>
  <c r="AM761" i="1"/>
  <c r="K2249" i="9" s="1"/>
  <c r="AM760" i="1"/>
  <c r="K2414" i="9" s="1"/>
  <c r="AM759" i="1"/>
  <c r="K2030" i="9" s="1"/>
  <c r="AM758" i="1"/>
  <c r="K1342" i="9" s="1"/>
  <c r="AM757" i="1"/>
  <c r="K1111" i="9" s="1"/>
  <c r="AM756" i="1"/>
  <c r="K2011" i="9" s="1"/>
  <c r="AM755" i="1"/>
  <c r="K2514" i="9" s="1"/>
  <c r="AM754" i="1"/>
  <c r="K1983" i="9" s="1"/>
  <c r="AM753" i="1"/>
  <c r="K1674" i="9" s="1"/>
  <c r="AM752" i="1"/>
  <c r="K1976" i="9" s="1"/>
  <c r="AM751" i="1"/>
  <c r="K1678" i="9" s="1"/>
  <c r="AM750" i="1"/>
  <c r="K219" i="9" s="1"/>
  <c r="AM749" i="1"/>
  <c r="AM748" i="1"/>
  <c r="K1008" i="9" s="1"/>
  <c r="AM747" i="1"/>
  <c r="K1263" i="9" s="1"/>
  <c r="AM746" i="1"/>
  <c r="K67" i="9" s="1"/>
  <c r="AM745" i="1"/>
  <c r="AM744" i="1"/>
  <c r="AM743" i="1"/>
  <c r="K1799" i="9" s="1"/>
  <c r="AM742" i="1"/>
  <c r="K2148" i="9" s="1"/>
  <c r="AM741" i="1"/>
  <c r="K122" i="9" s="1"/>
  <c r="AM740" i="1"/>
  <c r="K2098" i="9" s="1"/>
  <c r="AM739" i="1"/>
  <c r="AM737" i="1"/>
  <c r="K1484" i="9" s="1"/>
  <c r="AM736" i="1"/>
  <c r="K2456" i="9" s="1"/>
  <c r="AM735" i="1"/>
  <c r="K1251" i="9" s="1"/>
  <c r="AM734" i="1"/>
  <c r="K669" i="9" s="1"/>
  <c r="AM733" i="1"/>
  <c r="K1802" i="9" s="1"/>
  <c r="AM732" i="1"/>
  <c r="K999" i="9" s="1"/>
  <c r="AM731" i="1"/>
  <c r="K2494" i="9" s="1"/>
  <c r="AM730" i="1"/>
  <c r="AM729" i="1"/>
  <c r="K1361" i="9" s="1"/>
  <c r="AM728" i="1"/>
  <c r="K1376" i="9" s="1"/>
  <c r="AM727" i="1"/>
  <c r="AM725" i="1"/>
  <c r="K1025" i="9" s="1"/>
  <c r="AM724" i="1"/>
  <c r="K2439" i="9" s="1"/>
  <c r="AM723" i="1"/>
  <c r="K1265" i="9" s="1"/>
  <c r="AM722" i="1"/>
  <c r="K1126" i="9" s="1"/>
  <c r="AM721" i="1"/>
  <c r="AM720" i="1"/>
  <c r="K2097" i="9" s="1"/>
  <c r="AM719" i="1"/>
  <c r="K1011" i="9" s="1"/>
  <c r="AM718" i="1"/>
  <c r="K2010" i="9" s="1"/>
  <c r="K646" i="9"/>
  <c r="AM717" i="1"/>
  <c r="K2149" i="9" s="1"/>
  <c r="AM715" i="1"/>
  <c r="K1416" i="9" s="1"/>
  <c r="AM714" i="1"/>
  <c r="K2530" i="9" s="1"/>
  <c r="AM713" i="1"/>
  <c r="K1903" i="9" s="1"/>
  <c r="AM712" i="1"/>
  <c r="AM711" i="1"/>
  <c r="K2159" i="9" s="1"/>
  <c r="AM710" i="1"/>
  <c r="K2031" i="9" s="1"/>
  <c r="AM709" i="1"/>
  <c r="K688" i="9" s="1"/>
  <c r="AM708" i="1"/>
  <c r="K1368" i="9" s="1"/>
  <c r="AM706" i="1"/>
  <c r="K1253" i="9" s="1"/>
  <c r="AM705" i="1"/>
  <c r="K571" i="9" s="1"/>
  <c r="AM704" i="1"/>
  <c r="K1102" i="9" s="1"/>
  <c r="AM703" i="1"/>
  <c r="K120" i="9" s="1"/>
  <c r="AM702" i="1"/>
  <c r="K2200" i="9" s="1"/>
  <c r="AM701" i="1"/>
  <c r="K1089" i="9" s="1"/>
  <c r="AM700" i="1"/>
  <c r="K1998" i="9" s="1"/>
  <c r="AM699" i="1"/>
  <c r="K1789" i="9" s="1"/>
  <c r="AM698" i="1"/>
  <c r="K1434" i="9" s="1"/>
  <c r="AM697" i="1"/>
  <c r="K2382" i="9" s="1"/>
  <c r="AM696" i="1"/>
  <c r="K246" i="9" s="1"/>
  <c r="AM695" i="1"/>
  <c r="K1060" i="9" s="1"/>
  <c r="AM694" i="1"/>
  <c r="K1441" i="9" s="1"/>
  <c r="AM693" i="1"/>
  <c r="AM692" i="1"/>
  <c r="K76" i="9" s="1"/>
  <c r="AM691" i="1"/>
  <c r="AM690" i="1"/>
  <c r="K2564" i="9" s="1"/>
  <c r="AM689" i="1"/>
  <c r="AM688" i="1"/>
  <c r="K1099" i="9" s="1"/>
  <c r="AM687" i="1"/>
  <c r="K2141" i="9" s="1"/>
  <c r="AM686" i="1"/>
  <c r="AM685" i="1"/>
  <c r="AM684" i="1"/>
  <c r="AM683" i="1"/>
  <c r="K1745" i="9" s="1"/>
  <c r="AM682" i="1"/>
  <c r="K1713" i="9" s="1"/>
  <c r="AM681" i="1"/>
  <c r="K1798" i="9" s="1"/>
  <c r="AM680" i="1"/>
  <c r="K782" i="9" s="1"/>
  <c r="AM679" i="1"/>
  <c r="K2133" i="9" s="1"/>
  <c r="AM678" i="1"/>
  <c r="K2066" i="9" s="1"/>
  <c r="AM677" i="1"/>
  <c r="K497" i="9" s="1"/>
  <c r="AM676" i="1"/>
  <c r="K2087" i="9" s="1"/>
  <c r="AM675" i="1"/>
  <c r="K2267" i="9" s="1"/>
  <c r="AM674" i="1"/>
  <c r="K1936" i="9" s="1"/>
  <c r="AM673" i="1"/>
  <c r="K2161" i="9" s="1"/>
  <c r="AM672" i="1"/>
  <c r="K1625" i="9" s="1"/>
  <c r="AM671" i="1"/>
  <c r="K208" i="9" s="1"/>
  <c r="AM670" i="1"/>
  <c r="K1066" i="9" s="1"/>
  <c r="AM669" i="1"/>
  <c r="K2179" i="9" s="1"/>
  <c r="AM668" i="1"/>
  <c r="K2151" i="9" s="1"/>
  <c r="AM667" i="1"/>
  <c r="K1768" i="9" s="1"/>
  <c r="AM666" i="1"/>
  <c r="K1617" i="9" s="1"/>
  <c r="AM665" i="1"/>
  <c r="K1493" i="9" s="1"/>
  <c r="AM664" i="1"/>
  <c r="K1164" i="9" s="1"/>
  <c r="AM663" i="1"/>
  <c r="K253" i="9" s="1"/>
  <c r="AM661" i="1"/>
  <c r="K1774" i="9" s="1"/>
  <c r="AM660" i="1"/>
  <c r="K958" i="9" s="1"/>
  <c r="AM659" i="1"/>
  <c r="AM658" i="1"/>
  <c r="K2259" i="9" s="1"/>
  <c r="AM657" i="1"/>
  <c r="K2566" i="9" s="1"/>
  <c r="AM656" i="1"/>
  <c r="K2046" i="9" s="1"/>
  <c r="AM655" i="1"/>
  <c r="K1065" i="9" s="1"/>
  <c r="AM654" i="1"/>
  <c r="K2489" i="9" s="1"/>
  <c r="AM653" i="1"/>
  <c r="K1665" i="9" s="1"/>
  <c r="AM652" i="1"/>
  <c r="K2001" i="9" s="1"/>
  <c r="AM651" i="1"/>
  <c r="AM650" i="1"/>
  <c r="K290" i="9" s="1"/>
  <c r="AM649" i="1"/>
  <c r="K2353" i="9" s="1"/>
  <c r="AM648" i="1"/>
  <c r="K1721" i="9" s="1"/>
  <c r="AM647" i="1"/>
  <c r="K1140" i="9" s="1"/>
  <c r="AM646" i="1"/>
  <c r="K1967" i="9" s="1"/>
  <c r="AM645" i="1"/>
  <c r="K2202" i="9" s="1"/>
  <c r="AM644" i="1"/>
  <c r="K217" i="9" s="1"/>
  <c r="AM642" i="1"/>
  <c r="K1619" i="9" s="1"/>
  <c r="AM641" i="1"/>
  <c r="K1270" i="9" s="1"/>
  <c r="AM640" i="1"/>
  <c r="K1728" i="9" s="1"/>
  <c r="AM639" i="1"/>
  <c r="K2203" i="9" s="1"/>
  <c r="AM638" i="1"/>
  <c r="K846" i="9" s="1"/>
  <c r="AM637" i="1"/>
  <c r="K1979" i="9" s="1"/>
  <c r="AM636" i="1"/>
  <c r="K1788" i="9" s="1"/>
  <c r="AM635" i="1"/>
  <c r="K791" i="9" s="1"/>
  <c r="AM633" i="1"/>
  <c r="K1374" i="9" s="1"/>
  <c r="AM632" i="1"/>
  <c r="AM631" i="1"/>
  <c r="K663" i="9" s="1"/>
  <c r="AM630" i="1"/>
  <c r="K1620" i="9" s="1"/>
  <c r="AM629" i="1"/>
  <c r="K1570" i="9" s="1"/>
  <c r="AM628" i="1"/>
  <c r="K2158" i="9" s="1"/>
  <c r="AM627" i="1"/>
  <c r="K740" i="9" s="1"/>
  <c r="AM626" i="1"/>
  <c r="AM625" i="1"/>
  <c r="K1955" i="9" s="1"/>
  <c r="AM624" i="1"/>
  <c r="K2457" i="9" s="1"/>
  <c r="AM622" i="1"/>
  <c r="K179" i="9" s="1"/>
  <c r="AM621" i="1"/>
  <c r="K1171" i="9" s="1"/>
  <c r="AM620" i="1"/>
  <c r="K2117" i="9" s="1"/>
  <c r="AM619" i="1"/>
  <c r="K2276" i="9" s="1"/>
  <c r="AM618" i="1"/>
  <c r="K2136" i="9" s="1"/>
  <c r="AM617" i="1"/>
  <c r="AM616" i="1"/>
  <c r="K1822" i="9" s="1"/>
  <c r="AM615" i="1"/>
  <c r="K1483" i="9" s="1"/>
  <c r="AM612" i="1"/>
  <c r="K2234" i="9" s="1"/>
  <c r="AM611" i="1"/>
  <c r="K1280" i="9" s="1"/>
  <c r="AM610" i="1"/>
  <c r="K653" i="9" s="1"/>
  <c r="AM609" i="1"/>
  <c r="K1704" i="9" s="1"/>
  <c r="AM608" i="1"/>
  <c r="K670" i="9" s="1"/>
  <c r="AM607" i="1"/>
  <c r="AM606" i="1"/>
  <c r="AM605" i="1"/>
  <c r="K2534" i="9" s="1"/>
  <c r="AM604" i="1"/>
  <c r="K1200" i="9" s="1"/>
  <c r="AM603" i="1"/>
  <c r="K245" i="9" s="1"/>
  <c r="AM602" i="1"/>
  <c r="K225" i="9" s="1"/>
  <c r="AM601" i="1"/>
  <c r="K2239" i="9" s="1"/>
  <c r="AM600" i="1"/>
  <c r="K2515" i="9" s="1"/>
  <c r="AM599" i="1"/>
  <c r="AM598" i="1"/>
  <c r="K1241" i="9" s="1"/>
  <c r="AM597" i="1"/>
  <c r="K2423" i="9" s="1"/>
  <c r="AM595" i="1"/>
  <c r="K963" i="9" s="1"/>
  <c r="AM594" i="1"/>
  <c r="K2391" i="9" s="1"/>
  <c r="AM593" i="1"/>
  <c r="K1320" i="9" s="1"/>
  <c r="AM591" i="1"/>
  <c r="AM590" i="1"/>
  <c r="K2436" i="9" s="1"/>
  <c r="AM589" i="1"/>
  <c r="K1501" i="9" s="1"/>
  <c r="AM588" i="1"/>
  <c r="K1242" i="9" s="1"/>
  <c r="AM587" i="1"/>
  <c r="K941" i="9" s="1"/>
  <c r="AM586" i="1"/>
  <c r="AM585" i="1"/>
  <c r="K2270" i="9" s="1"/>
  <c r="AM584" i="1"/>
  <c r="AM583" i="1"/>
  <c r="K1944" i="9" s="1"/>
  <c r="AM582" i="1"/>
  <c r="K362" i="9" s="1"/>
  <c r="AM581" i="1"/>
  <c r="AM580" i="1"/>
  <c r="K1821" i="9" s="1"/>
  <c r="AM579" i="1"/>
  <c r="K1587" i="9" s="1"/>
  <c r="AM578" i="1"/>
  <c r="K1404" i="9" s="1"/>
  <c r="AM577" i="1"/>
  <c r="K1212" i="9" s="1"/>
  <c r="AM576" i="1"/>
  <c r="K2248" i="9" s="1"/>
  <c r="AM575" i="1"/>
  <c r="AM574" i="1"/>
  <c r="K883" i="9" s="1"/>
  <c r="AM573" i="1"/>
  <c r="K1595" i="9" s="1"/>
  <c r="AM572" i="1"/>
  <c r="K1426" i="9" s="1"/>
  <c r="AM571" i="1"/>
  <c r="K1454" i="9" s="1"/>
  <c r="AM569" i="1"/>
  <c r="AM568" i="1"/>
  <c r="K2538" i="9" s="1"/>
  <c r="AM567" i="1"/>
  <c r="K1234" i="9" s="1"/>
  <c r="AM566" i="1"/>
  <c r="K1589" i="9" s="1"/>
  <c r="AM565" i="1"/>
  <c r="K2551" i="9" s="1"/>
  <c r="AM564" i="1"/>
  <c r="K809" i="9" s="1"/>
  <c r="AM563" i="1"/>
  <c r="K243" i="9" s="1"/>
  <c r="AM562" i="1"/>
  <c r="K1024" i="9" s="1"/>
  <c r="AM561" i="1"/>
  <c r="K1029" i="9" s="1"/>
  <c r="AM559" i="1"/>
  <c r="K812" i="9" s="1"/>
  <c r="AM558" i="1"/>
  <c r="K2104" i="9" s="1"/>
  <c r="AM557" i="1"/>
  <c r="K1689" i="9" s="1"/>
  <c r="AM556" i="1"/>
  <c r="AM555" i="1"/>
  <c r="K1222" i="9" s="1"/>
  <c r="AM554" i="1"/>
  <c r="K1578" i="9" s="1"/>
  <c r="AM553" i="1"/>
  <c r="K1023" i="9" s="1"/>
  <c r="AM552" i="1"/>
  <c r="K1624" i="9" s="1"/>
  <c r="AM551" i="1"/>
  <c r="K2245" i="9" s="1"/>
  <c r="AM550" i="1"/>
  <c r="K2438" i="9" s="1"/>
  <c r="K1930" i="9"/>
  <c r="AM549" i="1"/>
  <c r="K2569" i="9" s="1"/>
  <c r="AM548" i="1"/>
  <c r="K1978" i="9" s="1"/>
  <c r="AM547" i="1"/>
  <c r="K2135" i="9" s="1"/>
  <c r="AM546" i="1"/>
  <c r="AM545" i="1"/>
  <c r="K1814" i="9" s="1"/>
  <c r="AM544" i="1"/>
  <c r="K2096" i="9" s="1"/>
  <c r="AM542" i="1"/>
  <c r="K1616" i="9" s="1"/>
  <c r="AM541" i="1"/>
  <c r="K2007" i="9" s="1"/>
  <c r="AM540" i="1"/>
  <c r="K1633" i="9" s="1"/>
  <c r="AM539" i="1"/>
  <c r="K1230" i="9" s="1"/>
  <c r="AM538" i="1"/>
  <c r="K2273" i="9" s="1"/>
  <c r="AM537" i="1"/>
  <c r="K1292" i="9" s="1"/>
  <c r="AM536" i="1"/>
  <c r="K814" i="9" s="1"/>
  <c r="AM535" i="1"/>
  <c r="K1569" i="9" s="1"/>
  <c r="AM533" i="1"/>
  <c r="K1498" i="9" s="1"/>
  <c r="AM532" i="1"/>
  <c r="K1521" i="9" s="1"/>
  <c r="AM531" i="1"/>
  <c r="K1947" i="9" s="1"/>
  <c r="AM530" i="1"/>
  <c r="K849" i="9" s="1"/>
  <c r="AM529" i="1"/>
  <c r="K652" i="9" s="1"/>
  <c r="AM528" i="1"/>
  <c r="AM527" i="1"/>
  <c r="K1763" i="9" s="1"/>
  <c r="AM526" i="1"/>
  <c r="K2390" i="9" s="1"/>
  <c r="AM525" i="1"/>
  <c r="K2472" i="9" s="1"/>
  <c r="AM524" i="1"/>
  <c r="K736" i="9" s="1"/>
  <c r="AM523" i="1"/>
  <c r="K1291" i="9" s="1"/>
  <c r="AM522" i="1"/>
  <c r="K2387" i="9" s="1"/>
  <c r="AM521" i="1"/>
  <c r="K1940" i="9" s="1"/>
  <c r="AM520" i="1"/>
  <c r="K1762" i="9" s="1"/>
  <c r="AM519" i="1"/>
  <c r="K2384" i="9" s="1"/>
  <c r="AM518" i="1"/>
  <c r="K2036" i="9" s="1"/>
  <c r="AM517" i="1"/>
  <c r="K1308" i="9" s="1"/>
  <c r="AM516" i="1"/>
  <c r="K242" i="9" s="1"/>
  <c r="AM515" i="1"/>
  <c r="K2469" i="9" s="1"/>
  <c r="AM514" i="1"/>
  <c r="K2023" i="9" s="1"/>
  <c r="AM513" i="1"/>
  <c r="AM512" i="1"/>
  <c r="K1261" i="9" s="1"/>
  <c r="AM511" i="1"/>
  <c r="K1679" i="9" s="1"/>
  <c r="AM510" i="1"/>
  <c r="K1110" i="9" s="1"/>
  <c r="AM509" i="1"/>
  <c r="K1418" i="9" s="1"/>
  <c r="AM508" i="1"/>
  <c r="K2402" i="9" s="1"/>
  <c r="AM507" i="1"/>
  <c r="K262" i="9" s="1"/>
  <c r="AM506" i="1"/>
  <c r="K1918" i="9" s="1"/>
  <c r="AM505" i="1"/>
  <c r="K1428" i="9" s="1"/>
  <c r="AM504" i="1"/>
  <c r="K2539" i="9" s="1"/>
  <c r="AM503" i="1"/>
  <c r="K1447" i="9" s="1"/>
  <c r="AM502" i="1"/>
  <c r="K2086" i="9" s="1"/>
  <c r="AM501" i="1"/>
  <c r="K2068" i="9" s="1"/>
  <c r="AM500" i="1"/>
  <c r="K2389" i="9" s="1"/>
  <c r="AM499" i="1"/>
  <c r="K1150" i="9" s="1"/>
  <c r="AM498" i="1"/>
  <c r="K1160" i="9" s="1"/>
  <c r="AM496" i="1"/>
  <c r="K1321" i="9" s="1"/>
  <c r="AM494" i="1"/>
  <c r="K2509" i="9" s="1"/>
  <c r="AM493" i="1"/>
  <c r="K844" i="9" s="1"/>
  <c r="AM492" i="1"/>
  <c r="K1427" i="9" s="1"/>
  <c r="AM490" i="1"/>
  <c r="K1208" i="9" s="1"/>
  <c r="AM489" i="1"/>
  <c r="K1492" i="9" s="1"/>
  <c r="AM487" i="1"/>
  <c r="K1526" i="9" s="1"/>
  <c r="AM486" i="1"/>
  <c r="K644" i="9" s="1"/>
  <c r="AM485" i="1"/>
  <c r="K1975" i="9" s="1"/>
  <c r="AM484" i="1"/>
  <c r="K1198" i="9" s="1"/>
  <c r="AM482" i="1"/>
  <c r="K1422" i="9" s="1"/>
  <c r="AM481" i="1"/>
  <c r="K1949" i="9" s="1"/>
  <c r="AM480" i="1"/>
  <c r="K1458" i="9" s="1"/>
  <c r="AM479" i="1"/>
  <c r="K1096" i="9" s="1"/>
  <c r="AM478" i="1"/>
  <c r="K2250" i="9" s="1"/>
  <c r="AM477" i="1"/>
  <c r="K1284" i="9" s="1"/>
  <c r="AM476" i="1"/>
  <c r="K1264" i="9" s="1"/>
  <c r="AM475" i="1"/>
  <c r="K1409" i="9" s="1"/>
  <c r="AM474" i="1"/>
  <c r="K1806" i="9" s="1"/>
  <c r="AM472" i="1"/>
  <c r="K1941" i="9" s="1"/>
  <c r="AM471" i="1"/>
  <c r="K1021" i="9" s="1"/>
  <c r="AM470" i="1"/>
  <c r="AM469" i="1"/>
  <c r="K1236" i="9" s="1"/>
  <c r="AM468" i="1"/>
  <c r="K2440" i="9" s="1"/>
  <c r="AM467" i="1"/>
  <c r="K1360" i="9" s="1"/>
  <c r="AM466" i="1"/>
  <c r="K1344" i="9" s="1"/>
  <c r="AM465" i="1"/>
  <c r="K1807" i="9" s="1"/>
  <c r="AM463" i="1"/>
  <c r="K1317" i="9" s="1"/>
  <c r="AM462" i="1"/>
  <c r="K1097" i="9" s="1"/>
  <c r="AM461" i="1"/>
  <c r="K1268" i="9" s="1"/>
  <c r="AM460" i="1"/>
  <c r="K127" i="9" s="1"/>
  <c r="AM459" i="1"/>
  <c r="K1352" i="9" s="1"/>
  <c r="AM458" i="1"/>
  <c r="K1457" i="9" s="1"/>
  <c r="AM457" i="1"/>
  <c r="K2237" i="9" s="1"/>
  <c r="AM456" i="1"/>
  <c r="K1322" i="9" s="1"/>
  <c r="AM455" i="1"/>
  <c r="K1149" i="9" s="1"/>
  <c r="AM454" i="1"/>
  <c r="K1371" i="9" s="1"/>
  <c r="AM453" i="1"/>
  <c r="K1739" i="9" s="1"/>
  <c r="AM452" i="1"/>
  <c r="K906" i="9" s="1"/>
  <c r="AM451" i="1"/>
  <c r="AM448" i="1"/>
  <c r="K1749" i="9" s="1"/>
  <c r="AM447" i="1"/>
  <c r="K1733" i="9" s="1"/>
  <c r="AM446" i="1"/>
  <c r="AM445" i="1"/>
  <c r="K75" i="9" s="1"/>
  <c r="AM444" i="1"/>
  <c r="K1290" i="9" s="1"/>
  <c r="AM443" i="1"/>
  <c r="AM442" i="1"/>
  <c r="K683" i="9" s="1"/>
  <c r="AM441" i="1"/>
  <c r="K709" i="9" s="1"/>
  <c r="AM440" i="1"/>
  <c r="AM439" i="1"/>
  <c r="K2235" i="9" s="1"/>
  <c r="AM438" i="1"/>
  <c r="K1812" i="9" s="1"/>
  <c r="AM437" i="1"/>
  <c r="K1343" i="9" s="1"/>
  <c r="AM436" i="1"/>
  <c r="K2374" i="9" s="1"/>
  <c r="AM435" i="1"/>
  <c r="K2037" i="9" s="1"/>
  <c r="AM434" i="1"/>
  <c r="K2548" i="9" s="1"/>
  <c r="AM433" i="1"/>
  <c r="K1654" i="9" s="1"/>
  <c r="AM432" i="1"/>
  <c r="K1640" i="9" s="1"/>
  <c r="K1146" i="9"/>
  <c r="AM431" i="1"/>
  <c r="K1349" i="9" s="1"/>
  <c r="AM430" i="1"/>
  <c r="K1199" i="9" s="1"/>
  <c r="AM429" i="1"/>
  <c r="K738" i="9" s="1"/>
  <c r="AM428" i="1"/>
  <c r="K2134" i="9" s="1"/>
  <c r="AM427" i="1"/>
  <c r="K1104" i="9" s="1"/>
  <c r="AM424" i="1"/>
  <c r="AM423" i="1"/>
  <c r="K1736" i="9" s="1"/>
  <c r="AM422" i="1"/>
  <c r="AM421" i="1"/>
  <c r="K2039" i="9" s="1"/>
  <c r="AM420" i="1"/>
  <c r="K2101" i="9" s="1"/>
  <c r="AM419" i="1"/>
  <c r="K2559" i="9" s="1"/>
  <c r="AM418" i="1"/>
  <c r="K1064" i="9" s="1"/>
  <c r="AM417" i="1"/>
  <c r="K2383" i="9" s="1"/>
  <c r="AM416" i="1"/>
  <c r="K249" i="9" s="1"/>
  <c r="AM415" i="1"/>
  <c r="K2399" i="9" s="1"/>
  <c r="AM414" i="1"/>
  <c r="K2154" i="9" s="1"/>
  <c r="AM413" i="1"/>
  <c r="K1985" i="9" s="1"/>
  <c r="AM412" i="1"/>
  <c r="K2513" i="9" s="1"/>
  <c r="AM411" i="1"/>
  <c r="K1649" i="9" s="1"/>
  <c r="AM410" i="1"/>
  <c r="K2242" i="9" s="1"/>
  <c r="AM409" i="1"/>
  <c r="K2269" i="9" s="1"/>
  <c r="AM408" i="1"/>
  <c r="K1628" i="9" s="1"/>
  <c r="AM407" i="1"/>
  <c r="K1412" i="9" s="1"/>
  <c r="AM406" i="1"/>
  <c r="K1211" i="9" s="1"/>
  <c r="AM405" i="1"/>
  <c r="K1952" i="9" s="1"/>
  <c r="AM404" i="1"/>
  <c r="K687" i="9" s="1"/>
  <c r="AM403" i="1"/>
  <c r="K1938" i="9" s="1"/>
  <c r="AM402" i="1"/>
  <c r="K1440" i="9" s="1"/>
  <c r="AM401" i="1"/>
  <c r="K1289" i="9" s="1"/>
  <c r="AM400" i="1"/>
  <c r="K1577" i="9" s="1"/>
  <c r="AM399" i="1"/>
  <c r="K1968" i="9" s="1"/>
  <c r="AM398" i="1"/>
  <c r="K2511" i="9" s="1"/>
  <c r="AM397" i="1"/>
  <c r="K1935" i="9" s="1"/>
  <c r="AM396" i="1"/>
  <c r="AM395" i="1"/>
  <c r="K1465" i="9" s="1"/>
  <c r="AM394" i="1"/>
  <c r="K381" i="9" s="1"/>
  <c r="AM393" i="1"/>
  <c r="K1034" i="9" s="1"/>
  <c r="AM391" i="1"/>
  <c r="K210" i="9" s="1"/>
  <c r="AM390" i="1"/>
  <c r="K1781" i="9" s="1"/>
  <c r="AM389" i="1"/>
  <c r="K1525" i="9" s="1"/>
  <c r="AM388" i="1"/>
  <c r="K1966" i="9" s="1"/>
  <c r="AM387" i="1"/>
  <c r="K2241" i="9" s="1"/>
  <c r="AM386" i="1"/>
  <c r="K2073" i="9" s="1"/>
  <c r="AM385" i="1"/>
  <c r="K1120" i="9" s="1"/>
  <c r="AM384" i="1"/>
  <c r="K1761" i="9" s="1"/>
  <c r="AM383" i="1"/>
  <c r="K146" i="9" s="1"/>
  <c r="AM381" i="1"/>
  <c r="K1277" i="9" s="1"/>
  <c r="AM380" i="1"/>
  <c r="K2360" i="9" s="1"/>
  <c r="AM379" i="1"/>
  <c r="K1564" i="9" s="1"/>
  <c r="AM377" i="1"/>
  <c r="K1464" i="9" s="1"/>
  <c r="AM376" i="1"/>
  <c r="K1215" i="9" s="1"/>
  <c r="AM375" i="1"/>
  <c r="K954" i="9" s="1"/>
  <c r="AM373" i="1"/>
  <c r="K1773" i="9" s="1"/>
  <c r="AM372" i="1"/>
  <c r="K2025" i="9" s="1"/>
  <c r="AM371" i="1"/>
  <c r="K1169" i="9" s="1"/>
  <c r="AM370" i="1"/>
  <c r="K886" i="9" s="1"/>
  <c r="AM369" i="1"/>
  <c r="K1341" i="9" s="1"/>
  <c r="AM368" i="1"/>
  <c r="K1283" i="9" s="1"/>
  <c r="AM367" i="1"/>
  <c r="K1269" i="9" s="1"/>
  <c r="AM366" i="1"/>
  <c r="K1356" i="9" s="1"/>
  <c r="AM365" i="1"/>
  <c r="K2410" i="9" s="1"/>
  <c r="AM364" i="1"/>
  <c r="K2498" i="9" s="1"/>
  <c r="AM363" i="1"/>
  <c r="K1381" i="9" s="1"/>
  <c r="AM362" i="1"/>
  <c r="K1780" i="9" s="1"/>
  <c r="AM361" i="1"/>
  <c r="K715" i="9" s="1"/>
  <c r="AM360" i="1"/>
  <c r="K641" i="9" s="1"/>
  <c r="AM359" i="1"/>
  <c r="K920" i="9" s="1"/>
  <c r="AM358" i="1"/>
  <c r="AM356" i="1"/>
  <c r="K1042" i="9" s="1"/>
  <c r="AM355" i="1"/>
  <c r="K1330" i="9" s="1"/>
  <c r="AM353" i="1"/>
  <c r="AM350" i="1"/>
  <c r="K1439" i="9" s="1"/>
  <c r="AM349" i="1"/>
  <c r="K1075" i="9" s="1"/>
  <c r="AM348" i="1"/>
  <c r="K2460" i="9" s="1"/>
  <c r="AM347" i="1"/>
  <c r="K1816" i="9" s="1"/>
  <c r="AM346" i="1"/>
  <c r="K737" i="9" s="1"/>
  <c r="AM345" i="1"/>
  <c r="K2240" i="9" s="1"/>
  <c r="AM344" i="1"/>
  <c r="K59" i="9" s="1"/>
  <c r="AM343" i="1"/>
  <c r="K1088" i="9" s="1"/>
  <c r="AM342" i="1"/>
  <c r="AM341" i="1"/>
  <c r="K777" i="9" s="1"/>
  <c r="AM340" i="1"/>
  <c r="K1138" i="9" s="1"/>
  <c r="AM339" i="1"/>
  <c r="K768" i="9" s="1"/>
  <c r="AM337" i="1"/>
  <c r="K1638" i="9" s="1"/>
  <c r="AM336" i="1"/>
  <c r="K1348" i="9" s="1"/>
  <c r="AM335" i="1"/>
  <c r="K1583" i="9" s="1"/>
  <c r="AM334" i="1"/>
  <c r="K2236" i="9" s="1"/>
  <c r="AM333" i="1"/>
  <c r="K180" i="9" s="1"/>
  <c r="AM332" i="1"/>
  <c r="K2278" i="9" s="1"/>
  <c r="AM331" i="1"/>
  <c r="K2432" i="9" s="1"/>
  <c r="AM330" i="1"/>
  <c r="K2178" i="9" s="1"/>
  <c r="AM329" i="1"/>
  <c r="K1401" i="9" s="1"/>
  <c r="AM328" i="1"/>
  <c r="K1646" i="9" s="1"/>
  <c r="AM327" i="1"/>
  <c r="K1315" i="9" s="1"/>
  <c r="AM326" i="1"/>
  <c r="K678" i="9" s="1"/>
  <c r="AM325" i="1"/>
  <c r="K861" i="9" s="1"/>
  <c r="AM324" i="1"/>
  <c r="K2425" i="9" s="1"/>
  <c r="AM323" i="1"/>
  <c r="K1805" i="9" s="1"/>
  <c r="AM322" i="1"/>
  <c r="K1932" i="9" s="1"/>
  <c r="AM321" i="1"/>
  <c r="K1305" i="9" s="1"/>
  <c r="AM320" i="1"/>
  <c r="K1373" i="9" s="1"/>
  <c r="AM319" i="1"/>
  <c r="K1288" i="9" s="1"/>
  <c r="AM318" i="1"/>
  <c r="K2258" i="9" s="1"/>
  <c r="AM316" i="1"/>
  <c r="K1423" i="9" s="1"/>
  <c r="AM315" i="1"/>
  <c r="K1653" i="9" s="1"/>
  <c r="AM314" i="1"/>
  <c r="K2095" i="9" s="1"/>
  <c r="AM313" i="1"/>
  <c r="AM312" i="1"/>
  <c r="K1002" i="9" s="1"/>
  <c r="AM311" i="1"/>
  <c r="K2275" i="9" s="1"/>
  <c r="K251" i="9"/>
  <c r="AM309" i="1"/>
  <c r="K2535" i="9" s="1"/>
  <c r="AM308" i="1"/>
  <c r="K1359" i="9" s="1"/>
  <c r="AM307" i="1"/>
  <c r="K2140" i="9" s="1"/>
  <c r="AM306" i="1"/>
  <c r="K2244" i="9" s="1"/>
  <c r="AM305" i="1"/>
  <c r="K2150" i="9" s="1"/>
  <c r="AM304" i="1"/>
  <c r="K1792" i="9" s="1"/>
  <c r="AM303" i="1"/>
  <c r="K1148" i="9" s="1"/>
  <c r="K1218" i="9"/>
  <c r="AM302" i="1"/>
  <c r="K2050" i="9" s="1"/>
  <c r="AM301" i="1"/>
  <c r="K2085" i="9" s="1"/>
  <c r="AM300" i="1"/>
  <c r="AM299" i="1"/>
  <c r="K65" i="9" s="1"/>
  <c r="AM298" i="1"/>
  <c r="K1797" i="9" s="1"/>
  <c r="AM296" i="1"/>
  <c r="K1255" i="9" s="1"/>
  <c r="AM295" i="1"/>
  <c r="K2553" i="9" s="1"/>
  <c r="AM294" i="1"/>
  <c r="K1562" i="9" s="1"/>
  <c r="AM292" i="1"/>
  <c r="K1124" i="9"/>
  <c r="AM289" i="1"/>
  <c r="K1366" i="9" s="1"/>
  <c r="AM288" i="1"/>
  <c r="K1276" i="9" s="1"/>
  <c r="AM287" i="1"/>
  <c r="K1609" i="9" s="1"/>
  <c r="AM286" i="1"/>
  <c r="K2186" i="9" s="1"/>
  <c r="AM285" i="1"/>
  <c r="K1970" i="9" s="1"/>
  <c r="AM284" i="1"/>
  <c r="K712" i="9" s="1"/>
  <c r="AM283" i="1"/>
  <c r="K2013" i="9" s="1"/>
  <c r="AM281" i="1"/>
  <c r="K2103" i="9" s="1"/>
  <c r="AM280" i="1"/>
  <c r="K997" i="9" s="1"/>
  <c r="AM279" i="1"/>
  <c r="K1699" i="9" s="1"/>
  <c r="AM278" i="1"/>
  <c r="K2247" i="9" s="1"/>
  <c r="AM277" i="1"/>
  <c r="K1659" i="9" s="1"/>
  <c r="AM276" i="1"/>
  <c r="K248" i="9" s="1"/>
  <c r="AM275" i="1"/>
  <c r="K1511" i="9" s="1"/>
  <c r="AM274" i="1"/>
  <c r="K2343" i="9" s="1"/>
  <c r="AM272" i="1"/>
  <c r="K1378" i="9" s="1"/>
  <c r="AM270" i="1"/>
  <c r="K1934" i="9" s="1"/>
  <c r="AM269" i="1"/>
  <c r="K1071" i="9" s="1"/>
  <c r="AM268" i="1"/>
  <c r="K685" i="9" s="1"/>
  <c r="AM267" i="1"/>
  <c r="K2102" i="9" s="1"/>
  <c r="AM266" i="1"/>
  <c r="K1084" i="9" s="1"/>
  <c r="AM265" i="1"/>
  <c r="K1912" i="9" s="1"/>
  <c r="AM264" i="1"/>
  <c r="K2395" i="9" s="1"/>
  <c r="AM263" i="1"/>
  <c r="K2029" i="9" s="1"/>
  <c r="AM262" i="1"/>
  <c r="K1117" i="9" s="1"/>
  <c r="AM261" i="1"/>
  <c r="K215" i="9" s="1"/>
  <c r="AM260" i="1"/>
  <c r="K2422" i="9" s="1"/>
  <c r="AM259" i="1"/>
  <c r="K1206" i="9" s="1"/>
  <c r="AM258" i="1"/>
  <c r="K1145" i="9" s="1"/>
  <c r="AM257" i="1"/>
  <c r="K1645" i="9" s="1"/>
  <c r="AM256" i="1"/>
  <c r="K1563" i="9" s="1"/>
  <c r="AM254" i="1"/>
  <c r="K1612" i="9" s="1"/>
  <c r="AM253" i="1"/>
  <c r="K1364" i="9" s="1"/>
  <c r="AM252" i="1"/>
  <c r="K2274" i="9" s="1"/>
  <c r="AM251" i="1"/>
  <c r="K947" i="9" s="1"/>
  <c r="AM250" i="1"/>
  <c r="K2413" i="9" s="1"/>
  <c r="AM249" i="1"/>
  <c r="K1217" i="9" s="1"/>
  <c r="AM248" i="1"/>
  <c r="K2075" i="9" s="1"/>
  <c r="AM247" i="1"/>
  <c r="K994" i="9" s="1"/>
  <c r="AM245" i="1"/>
  <c r="K394" i="9" s="1"/>
  <c r="AM244" i="1"/>
  <c r="AM243" i="1"/>
  <c r="K1972" i="9" s="1"/>
  <c r="AM242" i="1"/>
  <c r="K77" i="9" s="1"/>
  <c r="AM241" i="1"/>
  <c r="K413" i="9" s="1"/>
  <c r="AM240" i="1"/>
  <c r="K2567" i="9" s="1"/>
  <c r="AM239" i="1"/>
  <c r="K2174" i="9" s="1"/>
  <c r="AM238" i="1"/>
  <c r="K901" i="9" s="1"/>
  <c r="AM237" i="1"/>
  <c r="K2359" i="9" s="1"/>
  <c r="AM236" i="1"/>
  <c r="K781" i="9" s="1"/>
  <c r="AM235" i="1"/>
  <c r="K1750" i="9" s="1"/>
  <c r="AM234" i="1"/>
  <c r="K2094" i="9" s="1"/>
  <c r="AM233" i="1"/>
  <c r="K2448" i="9" s="1"/>
  <c r="AM232" i="1"/>
  <c r="K2109" i="9" s="1"/>
  <c r="AM231" i="1"/>
  <c r="K1137" i="9" s="1"/>
  <c r="AM229" i="1"/>
  <c r="K1714" i="9" s="1"/>
  <c r="AM228" i="1"/>
  <c r="K1202" i="9" s="1"/>
  <c r="AM227" i="1"/>
  <c r="K2035" i="9" s="1"/>
  <c r="AM226" i="1"/>
  <c r="AM225" i="1"/>
  <c r="AM224" i="1"/>
  <c r="K1603" i="9" s="1"/>
  <c r="AM223" i="1"/>
  <c r="K1168" i="9" s="1"/>
  <c r="AM222" i="1"/>
  <c r="K2341" i="9" s="1"/>
  <c r="AM221" i="1"/>
  <c r="K946" i="9" s="1"/>
  <c r="K907" i="9"/>
  <c r="AM220" i="1"/>
  <c r="K2003" i="9" s="1"/>
  <c r="AM219" i="1"/>
  <c r="K756" i="9" s="1"/>
  <c r="AM217" i="1"/>
  <c r="K1121" i="9" s="1"/>
  <c r="AM216" i="1"/>
  <c r="K2442" i="9" s="1"/>
  <c r="AM215" i="1"/>
  <c r="K1482" i="9" s="1"/>
  <c r="AM214" i="1"/>
  <c r="K674" i="9" s="1"/>
  <c r="AM213" i="1"/>
  <c r="K1453" i="9" s="1"/>
  <c r="AM212" i="1"/>
  <c r="K739" i="9" s="1"/>
  <c r="AM211" i="1"/>
  <c r="K1608" i="9" s="1"/>
  <c r="AM210" i="1"/>
  <c r="AM209" i="1"/>
  <c r="K1235" i="9" s="1"/>
  <c r="AM208" i="1"/>
  <c r="K2431" i="9" s="1"/>
  <c r="AM207" i="1"/>
  <c r="K832" i="9" s="1"/>
  <c r="AM206" i="1"/>
  <c r="K2167" i="9" s="1"/>
  <c r="AM205" i="1"/>
  <c r="K1755" i="9" s="1"/>
  <c r="AM204" i="1"/>
  <c r="K2277" i="9" s="1"/>
  <c r="AM203" i="1"/>
  <c r="K1957" i="9" s="1"/>
  <c r="AM202" i="1"/>
  <c r="K1020" i="9" s="1"/>
  <c r="AM200" i="1"/>
  <c r="K913" i="9" s="1"/>
  <c r="AM199" i="1"/>
  <c r="K1271" i="9" s="1"/>
  <c r="AM198" i="1"/>
  <c r="K1275" i="9" s="1"/>
  <c r="AM196" i="1"/>
  <c r="K250" i="9" s="1"/>
  <c r="AM195" i="1"/>
  <c r="K2002" i="9" s="1"/>
  <c r="AM193" i="1"/>
  <c r="K1210" i="9" s="1"/>
  <c r="AM192" i="1"/>
  <c r="AM190" i="1"/>
  <c r="K1891" i="9" s="1"/>
  <c r="AM189" i="1"/>
  <c r="K1631" i="9" s="1"/>
  <c r="AM188" i="1"/>
  <c r="K914" i="9" s="1"/>
  <c r="AM187" i="1"/>
  <c r="AM186" i="1"/>
  <c r="K2412" i="9" s="1"/>
  <c r="AM185" i="1"/>
  <c r="K1705" i="9" s="1"/>
  <c r="AM184" i="1"/>
  <c r="K1417" i="9" s="1"/>
  <c r="AM183" i="1"/>
  <c r="K1939" i="9" s="1"/>
  <c r="AM182" i="1"/>
  <c r="K1937" i="9" s="1"/>
  <c r="AM181" i="1"/>
  <c r="K2435" i="9" s="1"/>
  <c r="AM180" i="1"/>
  <c r="K2394" i="9" s="1"/>
  <c r="AM178" i="1"/>
  <c r="K2458" i="9" s="1"/>
  <c r="AM176" i="1"/>
  <c r="K2243" i="9" s="1"/>
  <c r="AM175" i="1"/>
  <c r="K1636" i="9" s="1"/>
  <c r="AM174" i="1"/>
  <c r="AM171" i="1"/>
  <c r="K214" i="9" s="1"/>
  <c r="AM170" i="1"/>
  <c r="K58" i="9" s="1"/>
  <c r="AM169" i="1"/>
  <c r="K1098" i="9" s="1"/>
  <c r="AM168" i="1"/>
  <c r="K1481" i="9" s="1"/>
  <c r="AM167" i="1"/>
  <c r="K1682" i="9" s="1"/>
  <c r="AM166" i="1"/>
  <c r="K1100" i="9" s="1"/>
  <c r="AM165" i="1"/>
  <c r="AM164" i="1"/>
  <c r="K2033" i="9" s="1"/>
  <c r="AM163" i="1"/>
  <c r="K1122" i="9" s="1"/>
  <c r="AM162" i="1"/>
  <c r="K2381" i="9" s="1"/>
  <c r="AM161" i="1"/>
  <c r="K1507" i="9" s="1"/>
  <c r="AM160" i="1"/>
  <c r="K1630" i="9" s="1"/>
  <c r="AM159" i="1"/>
  <c r="K2093" i="9" s="1"/>
  <c r="AM158" i="1"/>
  <c r="K1758" i="9" s="1"/>
  <c r="AM157" i="1"/>
  <c r="K803" i="9" s="1"/>
  <c r="AM156" i="1"/>
  <c r="K1732" i="9" s="1"/>
  <c r="AM155" i="1"/>
  <c r="K1954" i="9" s="1"/>
  <c r="AM153" i="1"/>
  <c r="K2386" i="9" s="1"/>
  <c r="AM152" i="1"/>
  <c r="K1647" i="9" s="1"/>
  <c r="AM151" i="1"/>
  <c r="K1953" i="9" s="1"/>
  <c r="AM150" i="1"/>
  <c r="AM149" i="1"/>
  <c r="K1093" i="9" s="1"/>
  <c r="AM148" i="1"/>
  <c r="K2486" i="9" s="1"/>
  <c r="AM146" i="1"/>
  <c r="K60" i="9" s="1"/>
  <c r="AM145" i="1"/>
  <c r="K2160" i="9" s="1"/>
  <c r="AM144" i="1"/>
  <c r="K2065" i="9" s="1"/>
  <c r="AM143" i="1"/>
  <c r="K1971" i="9" s="1"/>
  <c r="AM142" i="1"/>
  <c r="K1370" i="9" s="1"/>
  <c r="AM141" i="1"/>
  <c r="K2238" i="9" s="1"/>
  <c r="AM140" i="1"/>
  <c r="K2000" i="9" s="1"/>
  <c r="AM139" i="1"/>
  <c r="K1982" i="9" s="1"/>
  <c r="AM138" i="1"/>
  <c r="K1621" i="9" s="1"/>
  <c r="AM137" i="1"/>
  <c r="K2424" i="9" s="1"/>
  <c r="AM136" i="1"/>
  <c r="K2045" i="9" s="1"/>
  <c r="AM134" i="1"/>
  <c r="K1651" i="9" s="1"/>
  <c r="AM133" i="1"/>
  <c r="K2281" i="9" s="1"/>
  <c r="AM132" i="1"/>
  <c r="K1568" i="9" s="1"/>
  <c r="AM131" i="1"/>
  <c r="K1474" i="9" s="1"/>
  <c r="AM130" i="1"/>
  <c r="K801" i="9" s="1"/>
  <c r="AM129" i="1"/>
  <c r="K1141" i="9" s="1"/>
  <c r="AM128" i="1"/>
  <c r="K2493" i="9" s="1"/>
  <c r="AM127" i="1"/>
  <c r="K1460" i="9" s="1"/>
  <c r="AM126" i="1"/>
  <c r="K1571" i="9" s="1"/>
  <c r="AM125" i="1"/>
  <c r="K2191" i="9" s="1"/>
  <c r="AM124" i="1"/>
  <c r="K919" i="9" s="1"/>
  <c r="AM123" i="1"/>
  <c r="K1031" i="9" s="1"/>
  <c r="AM122" i="1"/>
  <c r="K1281" i="9" s="1"/>
  <c r="AM121" i="1"/>
  <c r="K2165" i="9" s="1"/>
  <c r="AM119" i="1"/>
  <c r="K1239" i="9" s="1"/>
  <c r="AM118" i="1"/>
  <c r="AM117" i="1"/>
  <c r="K1753" i="9" s="1"/>
  <c r="AM116" i="1"/>
  <c r="K1246" i="9" s="1"/>
  <c r="AM115" i="1"/>
  <c r="K1817" i="9" s="1"/>
  <c r="AM114" i="1"/>
  <c r="K713" i="9" s="1"/>
  <c r="AM113" i="1"/>
  <c r="AM112" i="1"/>
  <c r="K1105" i="9" s="1"/>
  <c r="AM111" i="1"/>
  <c r="K1414" i="9" s="1"/>
  <c r="AM110" i="1"/>
  <c r="K2163" i="9" s="1"/>
  <c r="AM109" i="1"/>
  <c r="K2137" i="9" s="1"/>
  <c r="AM108" i="1"/>
  <c r="K1340" i="9" s="1"/>
  <c r="AM106" i="1"/>
  <c r="K2434" i="9" s="1"/>
  <c r="AM105" i="1"/>
  <c r="K2022" i="9" s="1"/>
  <c r="AM104" i="1"/>
  <c r="K1430" i="9" s="1"/>
  <c r="AM103" i="1"/>
  <c r="K530" i="9" s="1"/>
  <c r="AM102" i="1"/>
  <c r="K2246" i="9" s="1"/>
  <c r="AM101" i="1"/>
  <c r="K1503" i="9" s="1"/>
  <c r="AM99" i="1"/>
  <c r="K976" i="9" s="1"/>
  <c r="AM98" i="1"/>
  <c r="K2124" i="9" s="1"/>
  <c r="AM97" i="1"/>
  <c r="AM96" i="1"/>
  <c r="K2398" i="9" s="1"/>
  <c r="AM95" i="1"/>
  <c r="K1046" i="9" s="1"/>
  <c r="AM94" i="1"/>
  <c r="K1108" i="9" s="1"/>
  <c r="AM93" i="1"/>
  <c r="K2429" i="9" s="1"/>
  <c r="AM92" i="1"/>
  <c r="K1114" i="9" s="1"/>
  <c r="AM91" i="1"/>
  <c r="K673" i="9" s="1"/>
  <c r="AM90" i="1"/>
  <c r="K2437" i="9" s="1"/>
  <c r="AM89" i="1"/>
  <c r="K1948" i="9" s="1"/>
  <c r="AM88" i="1"/>
  <c r="K574" i="9" s="1"/>
  <c r="AM87" i="1"/>
  <c r="AM85" i="1"/>
  <c r="K1605" i="9" s="1"/>
  <c r="K2372" i="9"/>
  <c r="AM84" i="1"/>
  <c r="K1754" i="9" s="1"/>
  <c r="AM83" i="1"/>
  <c r="K2112" i="9" s="1"/>
  <c r="AM82" i="1"/>
  <c r="K1614" i="9" s="1"/>
  <c r="AM81" i="1"/>
  <c r="K1207" i="9" s="1"/>
  <c r="AM79" i="1"/>
  <c r="K2111" i="9" s="1"/>
  <c r="AM78" i="1"/>
  <c r="K1997" i="9" s="1"/>
  <c r="AM77" i="1"/>
  <c r="K1407" i="9" s="1"/>
  <c r="AM76" i="1"/>
  <c r="K2371" i="9" s="1"/>
  <c r="AM75" i="1"/>
  <c r="K684" i="9" s="1"/>
  <c r="AM74" i="1"/>
  <c r="K2388" i="9" s="1"/>
  <c r="AM72" i="1"/>
  <c r="K1701" i="9" s="1"/>
  <c r="AM71" i="1"/>
  <c r="K2009" i="9" s="1"/>
  <c r="AM70" i="1"/>
  <c r="K1487" i="9" s="1"/>
  <c r="AM69" i="1"/>
  <c r="K2142" i="9" s="1"/>
  <c r="AM68" i="1"/>
  <c r="K1712" i="9" s="1"/>
  <c r="AM67" i="1"/>
  <c r="K2463" i="9" s="1"/>
  <c r="AM66" i="1"/>
  <c r="K2198" i="9" s="1"/>
  <c r="AM65" i="1"/>
  <c r="K259" i="9" s="1"/>
  <c r="AM64" i="1"/>
  <c r="K2175" i="9" s="1"/>
  <c r="AM63" i="1"/>
  <c r="K1424" i="9" s="1"/>
  <c r="AM62" i="1"/>
  <c r="K1923" i="9" s="1"/>
  <c r="AM61" i="1"/>
  <c r="K1144" i="9" s="1"/>
  <c r="AM60" i="1"/>
  <c r="AM59" i="1"/>
  <c r="K2565" i="9" s="1"/>
  <c r="AM58" i="1"/>
  <c r="K1007" i="9" s="1"/>
  <c r="AM57" i="1"/>
  <c r="K671" i="9" s="1"/>
  <c r="AM56" i="1"/>
  <c r="K2552" i="9" s="1"/>
  <c r="AM55" i="1"/>
  <c r="K1523" i="9" s="1"/>
  <c r="AM54" i="1"/>
  <c r="K2490" i="9" s="1"/>
  <c r="AM53" i="1"/>
  <c r="AM52" i="1"/>
  <c r="K1324" i="9" s="1"/>
  <c r="AM51" i="1"/>
  <c r="K859" i="9" s="1"/>
  <c r="AM50" i="1"/>
  <c r="K1787" i="9" s="1"/>
  <c r="AM49" i="1"/>
  <c r="K1076" i="9" s="1"/>
  <c r="AM48" i="1"/>
  <c r="K222" i="9" s="1"/>
  <c r="AM46" i="1"/>
  <c r="K1143" i="9" s="1"/>
  <c r="AM45" i="1"/>
  <c r="K2021" i="9" s="1"/>
  <c r="AM44" i="1"/>
  <c r="AM43" i="1"/>
  <c r="K1091" i="9" s="1"/>
  <c r="AM42" i="1"/>
  <c r="K126" i="9" s="1"/>
  <c r="AM41" i="1"/>
  <c r="K1282" i="9" s="1"/>
  <c r="AM40" i="1"/>
  <c r="AM39" i="1"/>
  <c r="K615" i="9" s="1"/>
  <c r="AM38" i="1"/>
  <c r="K1588" i="9" s="1"/>
  <c r="AM37" i="1"/>
  <c r="AM36" i="1"/>
  <c r="K1139" i="9" s="1"/>
  <c r="AM35" i="1"/>
  <c r="K2032" i="9" s="1"/>
  <c r="AM33" i="1"/>
  <c r="K2004" i="9" s="1"/>
  <c r="AM32" i="1"/>
  <c r="K807" i="9" s="1"/>
  <c r="AM31" i="1"/>
  <c r="K2285" i="9" s="1"/>
  <c r="AM29" i="1"/>
  <c r="AM28" i="1"/>
  <c r="K1572" i="9" s="1"/>
  <c r="AM27" i="1"/>
  <c r="K936" i="9" s="1"/>
  <c r="AM1557" i="1"/>
  <c r="K1576" i="9" s="1"/>
  <c r="K2043" i="9" l="1"/>
  <c r="K953" i="9"/>
  <c r="K864" i="9"/>
  <c r="K876" i="9"/>
  <c r="K856" i="9"/>
  <c r="K924" i="9"/>
  <c r="K900" i="9"/>
  <c r="K872" i="9"/>
  <c r="K851" i="9"/>
  <c r="K985" i="9"/>
  <c r="K854" i="9"/>
  <c r="K853" i="9"/>
  <c r="K968" i="9"/>
  <c r="K848" i="9"/>
  <c r="K125" i="9"/>
  <c r="K835" i="9"/>
  <c r="K1913" i="9"/>
  <c r="K837" i="9"/>
  <c r="K984" i="9"/>
  <c r="K2041" i="9"/>
  <c r="K865" i="9"/>
  <c r="K877" i="9"/>
  <c r="K908" i="9"/>
  <c r="K1915" i="9"/>
  <c r="K869" i="9"/>
  <c r="K839" i="9"/>
  <c r="K961" i="9"/>
  <c r="K834" i="9"/>
  <c r="K957" i="9"/>
  <c r="K843" i="9"/>
  <c r="K842" i="9"/>
  <c r="K939" i="9"/>
  <c r="K840" i="9"/>
  <c r="K871" i="9"/>
  <c r="K927" i="9"/>
  <c r="K850" i="9"/>
  <c r="K878" i="9"/>
  <c r="K899" i="9"/>
  <c r="K986" i="9"/>
  <c r="K944" i="9"/>
  <c r="K1925" i="9"/>
  <c r="K898" i="9"/>
  <c r="K2072" i="9"/>
  <c r="K1922" i="9"/>
  <c r="K902" i="9"/>
  <c r="K1924" i="9"/>
  <c r="K982" i="9"/>
  <c r="K1926" i="9"/>
  <c r="K841" i="9"/>
  <c r="K2069" i="9"/>
  <c r="K2076" i="9"/>
  <c r="K911" i="9"/>
  <c r="K909" i="9"/>
  <c r="K2040" i="9"/>
  <c r="K831" i="9"/>
  <c r="K830" i="9"/>
  <c r="K131" i="9"/>
  <c r="K129" i="9"/>
  <c r="K863" i="9"/>
  <c r="K862" i="9"/>
  <c r="K1896" i="9"/>
  <c r="K1895" i="9"/>
  <c r="K2071" i="9"/>
  <c r="K925" i="9"/>
  <c r="K923" i="9"/>
  <c r="K951" i="9"/>
  <c r="K949" i="9"/>
  <c r="K905" i="9"/>
  <c r="K858" i="9"/>
  <c r="K1920" i="9"/>
  <c r="K934" i="9"/>
  <c r="K874" i="9"/>
  <c r="K928" i="9"/>
  <c r="K2042" i="9"/>
  <c r="K1928" i="9"/>
  <c r="K1929" i="9"/>
  <c r="K879" i="9"/>
  <c r="K866" i="9"/>
  <c r="K952" i="9"/>
  <c r="K123" i="9"/>
  <c r="K977" i="9"/>
  <c r="K975" i="9"/>
  <c r="K935" i="9"/>
  <c r="K933" i="9"/>
  <c r="K121" i="9"/>
  <c r="K855" i="9"/>
  <c r="K2044" i="9"/>
  <c r="K833" i="9"/>
  <c r="K910" i="9"/>
  <c r="K870" i="9"/>
  <c r="K2070" i="9"/>
  <c r="K847" i="9"/>
  <c r="K1914" i="9"/>
  <c r="K882" i="9"/>
  <c r="K860" i="9"/>
  <c r="K915" i="9"/>
  <c r="K962" i="9"/>
  <c r="K960" i="9"/>
  <c r="K981" i="9"/>
  <c r="K979" i="9"/>
  <c r="K1684" i="9"/>
  <c r="K1683" i="9"/>
  <c r="K857" i="9"/>
  <c r="K838" i="9"/>
  <c r="K922" i="9"/>
  <c r="K845" i="9"/>
  <c r="K926" i="9"/>
  <c r="K124" i="9"/>
  <c r="K1917" i="9"/>
  <c r="K942" i="9"/>
  <c r="K896" i="9"/>
  <c r="K894" i="9"/>
  <c r="K885" i="9"/>
  <c r="K974" i="9"/>
  <c r="K880" i="9"/>
  <c r="K987" i="9"/>
  <c r="K1916" i="9"/>
  <c r="K873" i="9"/>
  <c r="K945" i="9"/>
  <c r="K852" i="9"/>
  <c r="K932" i="9"/>
  <c r="K972" i="9"/>
  <c r="K1660" i="9"/>
  <c r="K903" i="9"/>
  <c r="K967" i="9"/>
  <c r="K965" i="9"/>
  <c r="K897" i="9"/>
  <c r="K895" i="9"/>
  <c r="K950" i="9"/>
  <c r="K948" i="9"/>
  <c r="K1919" i="9"/>
  <c r="K917" i="9"/>
  <c r="K956" i="9"/>
  <c r="K836" i="9"/>
  <c r="K1892" i="9"/>
  <c r="K943" i="9"/>
  <c r="K868" i="9"/>
  <c r="K940" i="9"/>
  <c r="K938" i="9"/>
  <c r="K1927" i="9"/>
  <c r="K955" i="9"/>
  <c r="K1921" i="9"/>
  <c r="K2074" i="9"/>
  <c r="K1899" i="9"/>
  <c r="K1898" i="9"/>
  <c r="K884" i="9"/>
  <c r="K966" i="9"/>
  <c r="K1911" i="9"/>
  <c r="K937" i="9"/>
  <c r="K130" i="9"/>
  <c r="K128" i="9"/>
  <c r="K959" i="9"/>
  <c r="K875" i="9"/>
  <c r="K912" i="9"/>
  <c r="K918" i="9"/>
  <c r="K916" i="9"/>
  <c r="K1681" i="9"/>
  <c r="K983" i="9"/>
  <c r="K890" i="9"/>
  <c r="K889" i="9"/>
  <c r="K980" i="9"/>
  <c r="K2577" i="9"/>
  <c r="K2575" i="9"/>
  <c r="K2579" i="9"/>
  <c r="K2578" i="9"/>
  <c r="K2576" i="9"/>
  <c r="K2572" i="9"/>
  <c r="D602" i="8"/>
  <c r="C602" i="8"/>
  <c r="A602" i="8"/>
  <c r="B602" i="8" s="1"/>
  <c r="D547" i="8"/>
  <c r="C547" i="8"/>
  <c r="A547" i="8"/>
  <c r="B547" i="8" s="1"/>
  <c r="D509" i="8"/>
  <c r="C509" i="8"/>
  <c r="A509" i="8"/>
  <c r="B509" i="8" s="1"/>
  <c r="D35" i="8"/>
  <c r="C35" i="8"/>
  <c r="A35" i="8"/>
  <c r="B35" i="8" s="1"/>
  <c r="U1558" i="1" l="1"/>
  <c r="W1558" i="1"/>
  <c r="A93" i="1"/>
  <c r="B93" i="1" s="1"/>
  <c r="D426" i="8" l="1"/>
  <c r="C426" i="8"/>
  <c r="A426" i="8"/>
  <c r="B426" i="8" s="1"/>
  <c r="D514" i="8" l="1"/>
  <c r="C514" i="8"/>
  <c r="A514" i="8"/>
  <c r="B514" i="8" s="1"/>
  <c r="A9" i="8"/>
  <c r="B9" i="8" s="1"/>
  <c r="C9" i="8"/>
  <c r="D9" i="8"/>
  <c r="A788" i="1" l="1"/>
  <c r="B788" i="1" s="1"/>
  <c r="A438" i="1"/>
  <c r="B438" i="1" s="1"/>
  <c r="A1418" i="1" l="1"/>
  <c r="B1418" i="1" s="1"/>
  <c r="A1408" i="1"/>
  <c r="B1408" i="1" s="1"/>
  <c r="D496" i="8" l="1"/>
  <c r="C496" i="8"/>
  <c r="A496" i="8"/>
  <c r="B496" i="8" s="1"/>
  <c r="A161" i="1"/>
  <c r="B161" i="1" s="1"/>
  <c r="D319" i="8" l="1"/>
  <c r="C319" i="8"/>
  <c r="A319" i="8"/>
  <c r="B319" i="8" s="1"/>
  <c r="A909" i="1" l="1"/>
  <c r="B909" i="1" s="1"/>
  <c r="A1100" i="1"/>
  <c r="B1100" i="1" s="1"/>
  <c r="A381" i="1" l="1"/>
  <c r="B381" i="1" s="1"/>
  <c r="A198" i="1"/>
  <c r="B198" i="1" s="1"/>
  <c r="A288" i="1"/>
  <c r="B288" i="1" s="1"/>
  <c r="D418" i="8" l="1"/>
  <c r="C418" i="8"/>
  <c r="A418" i="8"/>
  <c r="B418" i="8" s="1"/>
  <c r="D349" i="8"/>
  <c r="C349" i="8"/>
  <c r="A349" i="8"/>
  <c r="B349" i="8" s="1"/>
  <c r="D115" i="8"/>
  <c r="C115" i="8"/>
  <c r="A115" i="8"/>
  <c r="B115" i="8" s="1"/>
  <c r="A1207" i="1"/>
  <c r="B1207" i="1" s="1"/>
  <c r="B135" i="6" l="1"/>
  <c r="B178" i="6"/>
  <c r="B53" i="6"/>
  <c r="D587" i="8" l="1"/>
  <c r="C587" i="8"/>
  <c r="A587" i="8"/>
  <c r="B587" i="8" s="1"/>
  <c r="D339" i="8" l="1"/>
  <c r="C339" i="8"/>
  <c r="A339" i="8"/>
  <c r="B339" i="8" s="1"/>
  <c r="D505" i="8" l="1"/>
  <c r="C505" i="8"/>
  <c r="A505" i="8"/>
  <c r="B505" i="8" s="1"/>
  <c r="D489" i="8" l="1"/>
  <c r="C489" i="8"/>
  <c r="A489" i="8"/>
  <c r="B489" i="8" s="1"/>
  <c r="B92" i="6" l="1"/>
  <c r="A637" i="1"/>
  <c r="B637" i="1" s="1"/>
  <c r="D586" i="8" l="1"/>
  <c r="C586" i="8"/>
  <c r="A586" i="8"/>
  <c r="B586" i="8" s="1"/>
  <c r="A8" i="8"/>
  <c r="B8" i="8" s="1"/>
  <c r="C8" i="8"/>
  <c r="D8" i="8"/>
  <c r="D72" i="8" l="1"/>
  <c r="C72" i="8"/>
  <c r="A72" i="8"/>
  <c r="B72" i="8" s="1"/>
  <c r="B81" i="3" l="1"/>
  <c r="B55" i="3"/>
  <c r="A1195" i="1"/>
  <c r="B1195" i="1" s="1"/>
  <c r="D180" i="8" l="1"/>
  <c r="C180" i="8"/>
  <c r="A180" i="8"/>
  <c r="B180" i="8" s="1"/>
  <c r="D253" i="8" l="1"/>
  <c r="C253" i="8"/>
  <c r="A253" i="8"/>
  <c r="B253" i="8" s="1"/>
  <c r="D391" i="8" l="1"/>
  <c r="C391" i="8"/>
  <c r="A391" i="8"/>
  <c r="B391" i="8" s="1"/>
  <c r="D63" i="8"/>
  <c r="C63" i="8"/>
  <c r="A63" i="8"/>
  <c r="B63" i="8" s="1"/>
  <c r="A370" i="1" l="1"/>
  <c r="B370" i="1" s="1"/>
  <c r="B130" i="6" l="1"/>
  <c r="A942" i="1"/>
  <c r="B942" i="1" s="1"/>
  <c r="D141" i="8" l="1"/>
  <c r="C141" i="8"/>
  <c r="A141" i="8"/>
  <c r="B141" i="8" s="1"/>
  <c r="A169" i="1" l="1"/>
  <c r="B169" i="1" s="1"/>
  <c r="D183" i="8" l="1"/>
  <c r="C183" i="8"/>
  <c r="A183" i="8"/>
  <c r="B183" i="8" s="1"/>
  <c r="D581" i="8" l="1"/>
  <c r="C581" i="8"/>
  <c r="A581" i="8"/>
  <c r="B581" i="8" s="1"/>
  <c r="D532" i="8"/>
  <c r="C532" i="8"/>
  <c r="A532" i="8"/>
  <c r="B532" i="8" s="1"/>
  <c r="D518" i="8"/>
  <c r="C518" i="8"/>
  <c r="A518" i="8"/>
  <c r="B518" i="8" s="1"/>
  <c r="D449" i="8"/>
  <c r="C449" i="8"/>
  <c r="A449" i="8"/>
  <c r="B449" i="8" s="1"/>
  <c r="D696" i="8" l="1"/>
  <c r="C696" i="8"/>
  <c r="A696" i="8"/>
  <c r="B696" i="8" s="1"/>
  <c r="D398" i="8" l="1"/>
  <c r="C398" i="8"/>
  <c r="A398" i="8"/>
  <c r="B398" i="8" s="1"/>
  <c r="A800" i="1" l="1"/>
  <c r="B800" i="1" s="1"/>
  <c r="A1052" i="1"/>
  <c r="B1052" i="1" s="1"/>
  <c r="B65" i="6" l="1"/>
  <c r="D627" i="8" l="1"/>
  <c r="C627" i="8"/>
  <c r="A627" i="8"/>
  <c r="B627" i="8" s="1"/>
  <c r="D288" i="8" l="1"/>
  <c r="C288" i="8"/>
  <c r="A288" i="8"/>
  <c r="B288" i="8" s="1"/>
  <c r="A1202" i="1" l="1"/>
  <c r="B1202" i="1" s="1"/>
  <c r="B181" i="6" l="1"/>
  <c r="D616" i="8" l="1"/>
  <c r="C616" i="8"/>
  <c r="A616" i="8"/>
  <c r="B616" i="8" s="1"/>
  <c r="D615" i="8"/>
  <c r="C615" i="8"/>
  <c r="A615" i="8"/>
  <c r="B615" i="8" s="1"/>
  <c r="B66" i="6" l="1"/>
  <c r="B235" i="6" l="1"/>
  <c r="B212" i="6"/>
  <c r="D515" i="8"/>
  <c r="C515" i="8"/>
  <c r="A515" i="8"/>
  <c r="B515" i="8" s="1"/>
  <c r="D32" i="8"/>
  <c r="C32" i="8"/>
  <c r="A32" i="8"/>
  <c r="B32" i="8" s="1"/>
  <c r="D149" i="8" l="1"/>
  <c r="C149" i="8"/>
  <c r="A149" i="8"/>
  <c r="B149" i="8" s="1"/>
  <c r="D761" i="8" l="1"/>
  <c r="C761" i="8"/>
  <c r="A761" i="8"/>
  <c r="B761" i="8" s="1"/>
  <c r="B11" i="6" l="1"/>
  <c r="B38" i="6"/>
  <c r="A1487" i="1"/>
  <c r="B1487" i="1" s="1"/>
  <c r="B180" i="3" l="1"/>
  <c r="D455" i="8" l="1"/>
  <c r="C455" i="8"/>
  <c r="A455" i="8"/>
  <c r="B455" i="8" s="1"/>
  <c r="D386" i="8" l="1"/>
  <c r="C386" i="8"/>
  <c r="A386" i="8"/>
  <c r="B386" i="8" s="1"/>
  <c r="D658" i="8" l="1"/>
  <c r="C658" i="8"/>
  <c r="A658" i="8"/>
  <c r="B658" i="8" s="1"/>
  <c r="D405" i="8"/>
  <c r="C405" i="8"/>
  <c r="A405" i="8"/>
  <c r="B405" i="8" s="1"/>
  <c r="A586" i="1"/>
  <c r="B586" i="1" s="1"/>
  <c r="A1307" i="1" l="1"/>
  <c r="B1307" i="1" s="1"/>
  <c r="D315" i="8" l="1"/>
  <c r="C315" i="8"/>
  <c r="A315" i="8"/>
  <c r="B315" i="8" s="1"/>
  <c r="D693" i="8"/>
  <c r="C693" i="8"/>
  <c r="A693" i="8"/>
  <c r="B693" i="8" s="1"/>
  <c r="D31" i="8"/>
  <c r="C31" i="8"/>
  <c r="A31" i="8"/>
  <c r="B31" i="8" s="1"/>
  <c r="A984" i="1" l="1"/>
  <c r="B984" i="1" s="1"/>
  <c r="A548" i="1"/>
  <c r="B548" i="1" s="1"/>
  <c r="A1316" i="1"/>
  <c r="B1316" i="1" s="1"/>
  <c r="B43" i="6"/>
  <c r="D734" i="8" l="1"/>
  <c r="C734" i="8"/>
  <c r="A734" i="8"/>
  <c r="B734" i="8" s="1"/>
  <c r="D722" i="8"/>
  <c r="C722" i="8"/>
  <c r="A722" i="8"/>
  <c r="B722" i="8" s="1"/>
  <c r="D491" i="8"/>
  <c r="C491" i="8"/>
  <c r="A491" i="8"/>
  <c r="B491" i="8" s="1"/>
  <c r="D384" i="8"/>
  <c r="C384" i="8"/>
  <c r="A384" i="8"/>
  <c r="B384" i="8" s="1"/>
  <c r="D355" i="8"/>
  <c r="C355" i="8"/>
  <c r="A355" i="8"/>
  <c r="B355" i="8" s="1"/>
  <c r="D351" i="8" l="1"/>
  <c r="C351" i="8"/>
  <c r="A351" i="8"/>
  <c r="B351" i="8" s="1"/>
  <c r="D111" i="8" l="1"/>
  <c r="C111" i="8"/>
  <c r="A111" i="8"/>
  <c r="B111" i="8" s="1"/>
  <c r="A1412" i="1" l="1"/>
  <c r="B1412" i="1" s="1"/>
  <c r="B165" i="6" l="1"/>
  <c r="B209" i="6"/>
  <c r="D459" i="8" l="1"/>
  <c r="C459" i="8"/>
  <c r="A459" i="8"/>
  <c r="B459" i="8" s="1"/>
  <c r="D314" i="8" l="1"/>
  <c r="C314" i="8"/>
  <c r="A314" i="8"/>
  <c r="B314" i="8" s="1"/>
  <c r="D208" i="8"/>
  <c r="C208" i="8"/>
  <c r="A208" i="8"/>
  <c r="B208" i="8" s="1"/>
  <c r="D674" i="8" l="1"/>
  <c r="C674" i="8"/>
  <c r="A674" i="8"/>
  <c r="B674" i="8" s="1"/>
  <c r="D572" i="8"/>
  <c r="C572" i="8"/>
  <c r="A572" i="8"/>
  <c r="B572" i="8" s="1"/>
  <c r="D446" i="8"/>
  <c r="C446" i="8"/>
  <c r="A446" i="8"/>
  <c r="B446" i="8" s="1"/>
  <c r="D679" i="8" l="1"/>
  <c r="C679" i="8"/>
  <c r="A679" i="8"/>
  <c r="B679" i="8" s="1"/>
  <c r="A777" i="1"/>
  <c r="B777" i="1" s="1"/>
  <c r="A203" i="1" l="1"/>
  <c r="B203" i="1" s="1"/>
  <c r="D673" i="8" l="1"/>
  <c r="C673" i="8"/>
  <c r="A673" i="8"/>
  <c r="B673" i="8" s="1"/>
  <c r="A1087" i="1" l="1"/>
  <c r="B1087" i="1" s="1"/>
  <c r="D365" i="8" l="1"/>
  <c r="C365" i="8"/>
  <c r="A365" i="8"/>
  <c r="B365" i="8" s="1"/>
  <c r="D34" i="8"/>
  <c r="C34" i="8"/>
  <c r="A34" i="8"/>
  <c r="B34" i="8" s="1"/>
  <c r="D412" i="8" l="1"/>
  <c r="C412" i="8"/>
  <c r="A412" i="8"/>
  <c r="B412" i="8" s="1"/>
  <c r="A158" i="1" l="1"/>
  <c r="B158" i="1" s="1"/>
  <c r="D367" i="8" l="1"/>
  <c r="C367" i="8"/>
  <c r="A367" i="8"/>
  <c r="B367" i="8" s="1"/>
  <c r="D24" i="8"/>
  <c r="C24" i="8"/>
  <c r="A24" i="8"/>
  <c r="B24" i="8" s="1"/>
  <c r="D22" i="8"/>
  <c r="C22" i="8"/>
  <c r="A22" i="8"/>
  <c r="B22" i="8" s="1"/>
  <c r="D590" i="8" l="1"/>
  <c r="C590" i="8"/>
  <c r="A590" i="8"/>
  <c r="B590" i="8" s="1"/>
  <c r="A24" i="1" l="1"/>
  <c r="B24" i="1" s="1"/>
  <c r="A594" i="1"/>
  <c r="B594" i="1" s="1"/>
  <c r="A526" i="1"/>
  <c r="B526" i="1" s="1"/>
  <c r="A1146" i="1"/>
  <c r="B1146" i="1" s="1"/>
  <c r="B168" i="6"/>
  <c r="D524" i="8"/>
  <c r="C524" i="8"/>
  <c r="A524" i="8"/>
  <c r="B524" i="8" s="1"/>
  <c r="D269" i="8"/>
  <c r="C269" i="8"/>
  <c r="A269" i="8"/>
  <c r="B269" i="8" s="1"/>
  <c r="D276" i="8" l="1"/>
  <c r="C276" i="8"/>
  <c r="A276" i="8"/>
  <c r="B276" i="8" s="1"/>
  <c r="B14" i="3" l="1"/>
  <c r="A985" i="1"/>
  <c r="B985" i="1" s="1"/>
  <c r="B17" i="6"/>
  <c r="A1236" i="1"/>
  <c r="B1236" i="1" s="1"/>
  <c r="B228" i="6"/>
  <c r="D390" i="8"/>
  <c r="C390" i="8"/>
  <c r="A390" i="8"/>
  <c r="B390" i="8" s="1"/>
  <c r="D697" i="8" l="1"/>
  <c r="C697" i="8"/>
  <c r="A697" i="8"/>
  <c r="B697" i="8" s="1"/>
  <c r="D773" i="8" l="1"/>
  <c r="C773" i="8"/>
  <c r="A773" i="8"/>
  <c r="B773" i="8" s="1"/>
  <c r="D55" i="8"/>
  <c r="C55" i="8"/>
  <c r="A55" i="8"/>
  <c r="B55" i="8" s="1"/>
  <c r="D538" i="8" l="1"/>
  <c r="C538" i="8"/>
  <c r="A538" i="8"/>
  <c r="B538" i="8" s="1"/>
  <c r="A1214" i="1" l="1"/>
  <c r="B1214" i="1" s="1"/>
  <c r="D777" i="8" l="1"/>
  <c r="C777" i="8"/>
  <c r="A777" i="8"/>
  <c r="B777" i="8" s="1"/>
  <c r="B248" i="6"/>
  <c r="D571" i="8" l="1"/>
  <c r="C571" i="8"/>
  <c r="A571" i="8"/>
  <c r="B571" i="8" s="1"/>
  <c r="D287" i="8"/>
  <c r="C287" i="8"/>
  <c r="A287" i="8"/>
  <c r="B287" i="8" s="1"/>
  <c r="D210" i="8" l="1"/>
  <c r="C210" i="8"/>
  <c r="A210" i="8"/>
  <c r="B210" i="8" s="1"/>
  <c r="B155" i="3"/>
  <c r="B46" i="3"/>
  <c r="B119" i="3"/>
  <c r="B91" i="3"/>
  <c r="B76" i="3"/>
  <c r="B176" i="3"/>
  <c r="B166" i="3"/>
  <c r="D691" i="8" l="1"/>
  <c r="C691" i="8"/>
  <c r="A691" i="8"/>
  <c r="B691" i="8" s="1"/>
  <c r="D44" i="8" l="1"/>
  <c r="C44" i="8"/>
  <c r="A44" i="8"/>
  <c r="B44" i="8" s="1"/>
  <c r="A38" i="1" l="1"/>
  <c r="B38" i="1" s="1"/>
  <c r="A1488" i="1" l="1"/>
  <c r="B1488" i="1" s="1"/>
  <c r="D291" i="8" l="1"/>
  <c r="C291" i="8"/>
  <c r="A291" i="8"/>
  <c r="B291" i="8" s="1"/>
  <c r="B67" i="3" l="1"/>
  <c r="D769" i="8" l="1"/>
  <c r="C769" i="8"/>
  <c r="A769" i="8"/>
  <c r="B769" i="8" s="1"/>
  <c r="D726" i="8"/>
  <c r="C726" i="8"/>
  <c r="A726" i="8"/>
  <c r="B726" i="8" s="1"/>
  <c r="D494" i="8"/>
  <c r="C494" i="8"/>
  <c r="A494" i="8"/>
  <c r="B494" i="8" s="1"/>
  <c r="D395" i="8"/>
  <c r="C395" i="8"/>
  <c r="A395" i="8"/>
  <c r="B395" i="8" s="1"/>
  <c r="D224" i="8"/>
  <c r="C224" i="8"/>
  <c r="A224" i="8"/>
  <c r="B224" i="8" s="1"/>
  <c r="A500" i="1"/>
  <c r="B500" i="1" s="1"/>
  <c r="A663" i="1"/>
  <c r="B663" i="1" s="1"/>
  <c r="A74" i="1"/>
  <c r="B74" i="1" s="1"/>
  <c r="A793" i="1"/>
  <c r="B793" i="1" s="1"/>
  <c r="A967" i="1"/>
  <c r="B967" i="1" s="1"/>
  <c r="A685" i="1"/>
  <c r="B685" i="1" s="1"/>
  <c r="A1238" i="1"/>
  <c r="B1238" i="1" s="1"/>
  <c r="A127" i="1"/>
  <c r="B127" i="1" s="1"/>
  <c r="D770" i="8" l="1"/>
  <c r="C770" i="8"/>
  <c r="A770" i="8"/>
  <c r="B770" i="8" s="1"/>
  <c r="D727" i="8"/>
  <c r="C727" i="8"/>
  <c r="A727" i="8"/>
  <c r="B727" i="8" s="1"/>
  <c r="D495" i="8"/>
  <c r="C495" i="8"/>
  <c r="A495" i="8"/>
  <c r="B495" i="8" s="1"/>
  <c r="AG1558" i="1" l="1"/>
  <c r="AF1558" i="1"/>
  <c r="AE1558" i="1"/>
  <c r="AD1558" i="1"/>
  <c r="AC1558" i="1"/>
  <c r="AB1558" i="1"/>
  <c r="AA1558" i="1"/>
  <c r="Z1558" i="1"/>
  <c r="Y1558" i="1"/>
  <c r="X1558" i="1"/>
  <c r="V1558" i="1"/>
  <c r="T1558" i="1"/>
  <c r="S1558" i="1"/>
  <c r="R1558" i="1"/>
  <c r="Q1558" i="1"/>
  <c r="P1558" i="1"/>
  <c r="O1558" i="1"/>
  <c r="N1558" i="1"/>
  <c r="M1558" i="1"/>
  <c r="L1558" i="1"/>
  <c r="K1558" i="1"/>
  <c r="D308" i="8"/>
  <c r="C308" i="8"/>
  <c r="A308" i="8"/>
  <c r="B308" i="8" s="1"/>
  <c r="A625" i="1" l="1"/>
  <c r="B625" i="1" s="1"/>
  <c r="A1188" i="1"/>
  <c r="B1188" i="1" s="1"/>
  <c r="A1356" i="1"/>
  <c r="B1356" i="1" s="1"/>
  <c r="A1066" i="1"/>
  <c r="B1066" i="1" s="1"/>
  <c r="D683" i="8" l="1"/>
  <c r="C683" i="8"/>
  <c r="A683" i="8"/>
  <c r="B683" i="8" s="1"/>
  <c r="D540" i="8"/>
  <c r="C540" i="8"/>
  <c r="A540" i="8"/>
  <c r="B540" i="8" s="1"/>
  <c r="D184" i="8"/>
  <c r="C184" i="8"/>
  <c r="A184" i="8"/>
  <c r="B184" i="8" s="1"/>
  <c r="D147" i="8"/>
  <c r="C147" i="8"/>
  <c r="A147" i="8"/>
  <c r="B147" i="8" s="1"/>
  <c r="A225" i="1" l="1"/>
  <c r="B225" i="1" s="1"/>
  <c r="A725" i="1"/>
  <c r="B725" i="1" s="1"/>
  <c r="A1469" i="1"/>
  <c r="B1469" i="1" s="1"/>
  <c r="A153" i="1"/>
  <c r="B153" i="1" s="1"/>
  <c r="A522" i="1"/>
  <c r="B522" i="1" s="1"/>
  <c r="B30" i="6"/>
  <c r="A959" i="1" l="1"/>
  <c r="B959" i="1" s="1"/>
  <c r="B253" i="6"/>
  <c r="D272" i="8" l="1"/>
  <c r="C272" i="8"/>
  <c r="A272" i="8"/>
  <c r="B272" i="8" s="1"/>
  <c r="D709" i="8" l="1"/>
  <c r="C709" i="8"/>
  <c r="A709" i="8"/>
  <c r="B709" i="8" s="1"/>
  <c r="D677" i="8"/>
  <c r="C677" i="8"/>
  <c r="A677" i="8"/>
  <c r="B677" i="8" s="1"/>
  <c r="D231" i="8"/>
  <c r="C231" i="8"/>
  <c r="A231" i="8"/>
  <c r="B231" i="8" s="1"/>
  <c r="A579" i="1" l="1"/>
  <c r="B579" i="1" s="1"/>
  <c r="A27" i="1"/>
  <c r="B27" i="1" s="1"/>
  <c r="A1471" i="1"/>
  <c r="B1471" i="1" s="1"/>
  <c r="A770" i="1"/>
  <c r="B770" i="1" s="1"/>
  <c r="B19" i="6"/>
  <c r="D490" i="8" l="1"/>
  <c r="C490" i="8"/>
  <c r="A490" i="8"/>
  <c r="B490" i="8" s="1"/>
  <c r="D380" i="8"/>
  <c r="C380" i="8"/>
  <c r="A380" i="8"/>
  <c r="B380" i="8" s="1"/>
  <c r="A1264" i="1" l="1"/>
  <c r="B1264" i="1" s="1"/>
  <c r="A727" i="1" l="1"/>
  <c r="B727" i="1" s="1"/>
  <c r="A519" i="1" l="1"/>
  <c r="B519" i="1" s="1"/>
  <c r="A417" i="1" l="1"/>
  <c r="B417" i="1" s="1"/>
  <c r="A925" i="1" l="1"/>
  <c r="B925" i="1" s="1"/>
  <c r="A631" i="1"/>
  <c r="B631" i="1" s="1"/>
  <c r="A602" i="1"/>
  <c r="B602" i="1" s="1"/>
  <c r="A226" i="1"/>
  <c r="B226" i="1" s="1"/>
  <c r="A182" i="1"/>
  <c r="B182" i="1" s="1"/>
  <c r="A116" i="1"/>
  <c r="B116" i="1" s="1"/>
  <c r="D625" i="8"/>
  <c r="C625" i="8"/>
  <c r="A625" i="8"/>
  <c r="B625" i="8" s="1"/>
  <c r="D427" i="8"/>
  <c r="C427" i="8"/>
  <c r="A427" i="8"/>
  <c r="B427" i="8" s="1"/>
  <c r="D244" i="8"/>
  <c r="C244" i="8"/>
  <c r="A244" i="8"/>
  <c r="B244" i="8" s="1"/>
  <c r="D436" i="8" l="1"/>
  <c r="C436" i="8"/>
  <c r="A436" i="8"/>
  <c r="B436" i="8" s="1"/>
  <c r="D396" i="8"/>
  <c r="C396" i="8"/>
  <c r="A396" i="8"/>
  <c r="B396" i="8" s="1"/>
  <c r="D73" i="8"/>
  <c r="C73" i="8"/>
  <c r="A73" i="8"/>
  <c r="B73" i="8" s="1"/>
  <c r="D745" i="8" l="1"/>
  <c r="C745" i="8"/>
  <c r="A745" i="8"/>
  <c r="B745" i="8" s="1"/>
  <c r="D379" i="8"/>
  <c r="C379" i="8"/>
  <c r="A379" i="8"/>
  <c r="B379" i="8" s="1"/>
  <c r="D207" i="8" l="1"/>
  <c r="C207" i="8"/>
  <c r="A207" i="8"/>
  <c r="B207" i="8" s="1"/>
  <c r="A1247" i="1"/>
  <c r="B1247" i="1" s="1"/>
  <c r="A834" i="1"/>
  <c r="B834" i="1" s="1"/>
  <c r="B87" i="3"/>
  <c r="B44" i="3"/>
  <c r="D624" i="8" l="1"/>
  <c r="C624" i="8"/>
  <c r="A624" i="8"/>
  <c r="B624" i="8" s="1"/>
  <c r="D623" i="8"/>
  <c r="C623" i="8"/>
  <c r="A623" i="8"/>
  <c r="B623" i="8" s="1"/>
  <c r="D26" i="8"/>
  <c r="C26" i="8"/>
  <c r="A26" i="8"/>
  <c r="B26" i="8" s="1"/>
  <c r="A848" i="1" l="1"/>
  <c r="B848" i="1" s="1"/>
  <c r="B126" i="6"/>
  <c r="A858" i="1" l="1"/>
  <c r="B858" i="1" s="1"/>
  <c r="A323" i="1"/>
  <c r="B323" i="1" s="1"/>
  <c r="B74" i="6"/>
  <c r="B73" i="3"/>
  <c r="A394" i="8" l="1"/>
  <c r="B394" i="8" s="1"/>
  <c r="D508" i="8" l="1"/>
  <c r="C508" i="8"/>
  <c r="A508" i="8"/>
  <c r="B508" i="8" s="1"/>
  <c r="D739" i="8"/>
  <c r="C739" i="8"/>
  <c r="A739" i="8"/>
  <c r="B739" i="8" s="1"/>
  <c r="D631" i="8"/>
  <c r="C631" i="8"/>
  <c r="A631" i="8"/>
  <c r="B631" i="8" s="1"/>
  <c r="D629" i="8"/>
  <c r="C629" i="8"/>
  <c r="A629" i="8"/>
  <c r="B629" i="8" s="1"/>
  <c r="D534" i="8"/>
  <c r="C534" i="8"/>
  <c r="A534" i="8"/>
  <c r="B534" i="8" s="1"/>
  <c r="A821" i="1" l="1"/>
  <c r="B821" i="1" s="1"/>
  <c r="A1185" i="1"/>
  <c r="B1185" i="1" s="1"/>
  <c r="B196" i="6"/>
  <c r="D650" i="8" l="1"/>
  <c r="C650" i="8"/>
  <c r="A650" i="8"/>
  <c r="B650" i="8" s="1"/>
  <c r="D591" i="8"/>
  <c r="C591" i="8"/>
  <c r="A591" i="8"/>
  <c r="B591" i="8" s="1"/>
  <c r="D332" i="8"/>
  <c r="C332" i="8"/>
  <c r="A332" i="8"/>
  <c r="B332" i="8" s="1"/>
  <c r="D173" i="8"/>
  <c r="C173" i="8"/>
  <c r="A173" i="8"/>
  <c r="B173" i="8" s="1"/>
  <c r="D371" i="8" l="1"/>
  <c r="C371" i="8"/>
  <c r="A371" i="8"/>
  <c r="B371" i="8" s="1"/>
  <c r="D213" i="8"/>
  <c r="C213" i="8"/>
  <c r="A213" i="8"/>
  <c r="B213" i="8" s="1"/>
  <c r="A498" i="1" l="1"/>
  <c r="B498" i="1" s="1"/>
  <c r="A1072" i="1" l="1"/>
  <c r="B1072" i="1" s="1"/>
  <c r="D536" i="8" l="1"/>
  <c r="C536" i="8"/>
  <c r="A536" i="8"/>
  <c r="B536" i="8" s="1"/>
  <c r="D445" i="8" l="1"/>
  <c r="C445" i="8"/>
  <c r="A445" i="8"/>
  <c r="B445" i="8" s="1"/>
  <c r="D680" i="8" l="1"/>
  <c r="C680" i="8"/>
  <c r="A680" i="8"/>
  <c r="B680" i="8" s="1"/>
  <c r="D708" i="8" l="1"/>
  <c r="C708" i="8"/>
  <c r="A708" i="8"/>
  <c r="B708" i="8" s="1"/>
  <c r="D607" i="8"/>
  <c r="C607" i="8"/>
  <c r="A607" i="8"/>
  <c r="B607" i="8" s="1"/>
  <c r="D485" i="8"/>
  <c r="C485" i="8"/>
  <c r="A485" i="8"/>
  <c r="B485" i="8" s="1"/>
  <c r="D78" i="8"/>
  <c r="C78" i="8"/>
  <c r="A78" i="8"/>
  <c r="B78" i="8" s="1"/>
  <c r="D51" i="8"/>
  <c r="C51" i="8"/>
  <c r="A51" i="8"/>
  <c r="B51" i="8" s="1"/>
  <c r="D46" i="8"/>
  <c r="C46" i="8"/>
  <c r="A46" i="8"/>
  <c r="B46" i="8" s="1"/>
  <c r="D717" i="8" l="1"/>
  <c r="C717" i="8"/>
  <c r="A717" i="8"/>
  <c r="B717" i="8" s="1"/>
  <c r="D663" i="8"/>
  <c r="C663" i="8"/>
  <c r="A663" i="8"/>
  <c r="B663" i="8" s="1"/>
  <c r="D634" i="8"/>
  <c r="C634" i="8"/>
  <c r="A634" i="8"/>
  <c r="B634" i="8" s="1"/>
  <c r="B112" i="6" l="1"/>
  <c r="B9" i="3"/>
  <c r="B70" i="3" l="1"/>
  <c r="A1495" i="1"/>
  <c r="B1495" i="1" s="1"/>
  <c r="B176" i="6"/>
  <c r="D699" i="8" l="1"/>
  <c r="C699" i="8"/>
  <c r="A699" i="8"/>
  <c r="B699" i="8" s="1"/>
  <c r="D529" i="8" l="1"/>
  <c r="C529" i="8"/>
  <c r="A529" i="8"/>
  <c r="B529" i="8" s="1"/>
  <c r="B69" i="6" l="1"/>
  <c r="B162" i="6" l="1"/>
  <c r="A846" i="1"/>
  <c r="B846" i="1" s="1"/>
  <c r="A553" i="1" l="1"/>
  <c r="B553" i="1" s="1"/>
  <c r="A348" i="1" l="1"/>
  <c r="B348" i="1" s="1"/>
  <c r="D354" i="8" l="1"/>
  <c r="C354" i="8"/>
  <c r="A354" i="8"/>
  <c r="B354" i="8" s="1"/>
  <c r="D268" i="8" l="1"/>
  <c r="C268" i="8"/>
  <c r="A268" i="8"/>
  <c r="B268" i="8" s="1"/>
  <c r="D170" i="8"/>
  <c r="C170" i="8"/>
  <c r="A170" i="8"/>
  <c r="B170" i="8" s="1"/>
  <c r="D107" i="8" l="1"/>
  <c r="C107" i="8"/>
  <c r="A107" i="8"/>
  <c r="B107" i="8" s="1"/>
  <c r="D368" i="8" l="1"/>
  <c r="C368" i="8"/>
  <c r="A368" i="8"/>
  <c r="B368" i="8" s="1"/>
  <c r="D325" i="8" l="1"/>
  <c r="C325" i="8"/>
  <c r="A325" i="8"/>
  <c r="B325" i="8" s="1"/>
  <c r="D36" i="8"/>
  <c r="C36" i="8"/>
  <c r="A36" i="8"/>
  <c r="B36" i="8" s="1"/>
  <c r="B186" i="6" l="1"/>
  <c r="D360" i="8" l="1"/>
  <c r="C360" i="8"/>
  <c r="A360" i="8"/>
  <c r="B360" i="8" s="1"/>
  <c r="D113" i="8"/>
  <c r="C113" i="8"/>
  <c r="A113" i="8"/>
  <c r="B113" i="8" s="1"/>
  <c r="D316" i="8" l="1"/>
  <c r="C316" i="8"/>
  <c r="A316" i="8"/>
  <c r="B316" i="8" s="1"/>
  <c r="B17" i="3" l="1"/>
  <c r="A1012" i="1" l="1"/>
  <c r="B1012" i="1" s="1"/>
  <c r="D580" i="8" l="1"/>
  <c r="C580" i="8"/>
  <c r="A580" i="8"/>
  <c r="B580" i="8" s="1"/>
  <c r="D400" i="8"/>
  <c r="C400" i="8"/>
  <c r="A400" i="8"/>
  <c r="B400" i="8" s="1"/>
  <c r="D307" i="8"/>
  <c r="C307" i="8"/>
  <c r="A307" i="8"/>
  <c r="B307" i="8" s="1"/>
  <c r="D126" i="8"/>
  <c r="C126" i="8"/>
  <c r="A126" i="8"/>
  <c r="B126" i="8" s="1"/>
  <c r="A52" i="1" l="1"/>
  <c r="B52" i="1" s="1"/>
  <c r="D312" i="8" l="1"/>
  <c r="C312" i="8"/>
  <c r="A312" i="8"/>
  <c r="B312" i="8" s="1"/>
  <c r="B85" i="3" l="1"/>
  <c r="A867" i="1"/>
  <c r="B867" i="1" s="1"/>
  <c r="A1148" i="1"/>
  <c r="B1148" i="1" s="1"/>
  <c r="A1047" i="1"/>
  <c r="B1047" i="1" s="1"/>
  <c r="D617" i="8" l="1"/>
  <c r="C617" i="8"/>
  <c r="A617" i="8"/>
  <c r="B617" i="8" s="1"/>
  <c r="A1450" i="1" l="1"/>
  <c r="B1450" i="1" s="1"/>
  <c r="B18" i="3"/>
  <c r="B11" i="3"/>
  <c r="AI1558" i="1" l="1"/>
  <c r="AH1558" i="1"/>
  <c r="B58" i="3"/>
  <c r="B16" i="3"/>
  <c r="A1139" i="1"/>
  <c r="B1139" i="1" s="1"/>
  <c r="B179" i="3"/>
  <c r="B36" i="3"/>
  <c r="A1014" i="1"/>
  <c r="B1014" i="1" s="1"/>
  <c r="A1136" i="1"/>
  <c r="B1136" i="1" s="1"/>
  <c r="A620" i="1"/>
  <c r="B620" i="1" s="1"/>
  <c r="B175" i="3"/>
  <c r="B43" i="3"/>
  <c r="B9" i="6"/>
  <c r="D669" i="8" l="1"/>
  <c r="C669" i="8"/>
  <c r="A669" i="8"/>
  <c r="B669" i="8" s="1"/>
  <c r="A1441" i="1" l="1"/>
  <c r="B1441" i="1" s="1"/>
  <c r="A1438" i="1"/>
  <c r="B1438" i="1" s="1"/>
  <c r="A1022" i="1"/>
  <c r="B1022" i="1" s="1"/>
  <c r="A606" i="1"/>
  <c r="B606" i="1" s="1"/>
  <c r="A574" i="1"/>
  <c r="B574" i="1" s="1"/>
  <c r="A1366" i="1"/>
  <c r="B1366" i="1" s="1"/>
  <c r="A1075" i="1"/>
  <c r="B1075" i="1" s="1"/>
  <c r="A208" i="1" l="1"/>
  <c r="B208" i="1" s="1"/>
  <c r="D732" i="8"/>
  <c r="C732" i="8"/>
  <c r="A732" i="8"/>
  <c r="B732" i="8" s="1"/>
  <c r="D559" i="8"/>
  <c r="C559" i="8"/>
  <c r="A559" i="8"/>
  <c r="B559" i="8" s="1"/>
  <c r="D484" i="8"/>
  <c r="C484" i="8"/>
  <c r="A484" i="8"/>
  <c r="B484" i="8" s="1"/>
  <c r="D378" i="8"/>
  <c r="C378" i="8"/>
  <c r="A378" i="8"/>
  <c r="B378" i="8" s="1"/>
  <c r="D192" i="8"/>
  <c r="C192" i="8"/>
  <c r="A192" i="8"/>
  <c r="B192" i="8" s="1"/>
  <c r="B131" i="3" l="1"/>
  <c r="B183" i="3"/>
  <c r="A138" i="1" l="1"/>
  <c r="B138" i="1" s="1"/>
  <c r="B40" i="3"/>
  <c r="B136" i="6"/>
  <c r="B261" i="6"/>
  <c r="A856" i="1"/>
  <c r="B856" i="1" s="1"/>
  <c r="A607" i="1"/>
  <c r="B607" i="1" s="1"/>
  <c r="A162" i="1"/>
  <c r="B162" i="1" s="1"/>
  <c r="A44" i="1"/>
  <c r="B44" i="1" s="1"/>
  <c r="B57" i="6"/>
  <c r="A697" i="1" l="1"/>
  <c r="B697" i="1" s="1"/>
  <c r="A435" i="1"/>
  <c r="B435" i="1" s="1"/>
  <c r="A1324" i="1"/>
  <c r="B1324" i="1" s="1"/>
  <c r="B10" i="3"/>
  <c r="D286" i="8" l="1"/>
  <c r="C286" i="8"/>
  <c r="A286" i="8"/>
  <c r="B286" i="8" s="1"/>
  <c r="B87" i="6" l="1"/>
  <c r="A790" i="1" l="1"/>
  <c r="B790" i="1" s="1"/>
  <c r="D731" i="8" l="1"/>
  <c r="C731" i="8"/>
  <c r="A731" i="8"/>
  <c r="B731" i="8" s="1"/>
  <c r="D409" i="8"/>
  <c r="C409" i="8"/>
  <c r="A409" i="8"/>
  <c r="B409" i="8" s="1"/>
  <c r="D499" i="8"/>
  <c r="C499" i="8"/>
  <c r="A499" i="8"/>
  <c r="B499" i="8" s="1"/>
  <c r="A151" i="1" l="1"/>
  <c r="B151" i="1" s="1"/>
  <c r="A872" i="1" l="1"/>
  <c r="B872" i="1" s="1"/>
  <c r="D233" i="8" l="1"/>
  <c r="C233" i="8"/>
  <c r="A233" i="8"/>
  <c r="B233" i="8" s="1"/>
  <c r="D157" i="8"/>
  <c r="C157" i="8"/>
  <c r="A157" i="8"/>
  <c r="B157" i="8" s="1"/>
  <c r="A878" i="1" l="1"/>
  <c r="B878" i="1" s="1"/>
  <c r="D440" i="8"/>
  <c r="C440" i="8"/>
  <c r="A440" i="8"/>
  <c r="B440" i="8" s="1"/>
  <c r="D333" i="8"/>
  <c r="C333" i="8"/>
  <c r="A333" i="8"/>
  <c r="B333" i="8" s="1"/>
  <c r="D109" i="8"/>
  <c r="C109" i="8"/>
  <c r="A109" i="8"/>
  <c r="B109" i="8" s="1"/>
  <c r="B79" i="3"/>
  <c r="A1142" i="1"/>
  <c r="B1142" i="1" s="1"/>
  <c r="A843" i="1"/>
  <c r="B843" i="1" s="1"/>
  <c r="A1021" i="1"/>
  <c r="B1021" i="1" s="1"/>
  <c r="A1480" i="1"/>
  <c r="B1480" i="1" s="1"/>
  <c r="B156" i="6"/>
  <c r="B227" i="6"/>
  <c r="D771" i="8" l="1"/>
  <c r="C771" i="8"/>
  <c r="A771" i="8"/>
  <c r="B771" i="8" s="1"/>
  <c r="D451" i="8"/>
  <c r="C451" i="8"/>
  <c r="A451" i="8"/>
  <c r="B451" i="8" s="1"/>
  <c r="D284" i="8"/>
  <c r="C284" i="8"/>
  <c r="A284" i="8"/>
  <c r="B284" i="8" s="1"/>
  <c r="D259" i="8"/>
  <c r="C259" i="8"/>
  <c r="A259" i="8"/>
  <c r="B259" i="8" s="1"/>
  <c r="D169" i="8"/>
  <c r="C169" i="8"/>
  <c r="A169" i="8"/>
  <c r="B169" i="8" s="1"/>
  <c r="B158" i="6" l="1"/>
  <c r="A752" i="1"/>
  <c r="B752" i="1" s="1"/>
  <c r="D527" i="8" l="1"/>
  <c r="C527" i="8"/>
  <c r="A527" i="8"/>
  <c r="B527" i="8" s="1"/>
  <c r="A205" i="1" l="1"/>
  <c r="B205" i="1" s="1"/>
  <c r="A1168" i="1"/>
  <c r="B1168" i="1" s="1"/>
  <c r="B117" i="3"/>
  <c r="A903" i="1"/>
  <c r="B903" i="1" s="1"/>
  <c r="B81" i="6"/>
  <c r="A79" i="1"/>
  <c r="B79" i="1" s="1"/>
  <c r="B181" i="3" l="1"/>
  <c r="B120" i="6" l="1"/>
  <c r="D214" i="8" l="1"/>
  <c r="C214" i="8"/>
  <c r="A214" i="8"/>
  <c r="B214" i="8" s="1"/>
  <c r="B61" i="3" l="1"/>
  <c r="B159" i="3" l="1"/>
  <c r="B30" i="3" l="1"/>
  <c r="B18" i="6" l="1"/>
  <c r="B156" i="3" l="1"/>
  <c r="A1134" i="1" l="1"/>
  <c r="B1134" i="1" s="1"/>
  <c r="A359" i="1"/>
  <c r="B359" i="1" s="1"/>
  <c r="D454" i="8" l="1"/>
  <c r="C454" i="8"/>
  <c r="A454" i="8"/>
  <c r="B454" i="8" s="1"/>
  <c r="A124" i="1"/>
  <c r="B124" i="1" s="1"/>
  <c r="A1023" i="1" l="1"/>
  <c r="B1023" i="1" s="1"/>
  <c r="A1137" i="1"/>
  <c r="B1137" i="1" s="1"/>
  <c r="D556" i="8" l="1"/>
  <c r="C556" i="8"/>
  <c r="A556" i="8"/>
  <c r="B556" i="8" s="1"/>
  <c r="D477" i="8"/>
  <c r="C477" i="8"/>
  <c r="A477" i="8"/>
  <c r="B477" i="8" s="1"/>
  <c r="D429" i="8"/>
  <c r="C429" i="8"/>
  <c r="A429" i="8"/>
  <c r="B429" i="8" s="1"/>
  <c r="D47" i="8"/>
  <c r="C47" i="8"/>
  <c r="A47" i="8"/>
  <c r="B47" i="8" s="1"/>
  <c r="A202" i="1" l="1"/>
  <c r="B202" i="1" s="1"/>
  <c r="A1536" i="1"/>
  <c r="B1536" i="1" s="1"/>
  <c r="B116" i="3" l="1"/>
  <c r="A746" i="1" l="1"/>
  <c r="B746" i="1" s="1"/>
  <c r="B148" i="6" l="1"/>
  <c r="B37" i="6"/>
  <c r="B45" i="6" l="1"/>
  <c r="B193" i="3" l="1"/>
  <c r="D689" i="8" l="1"/>
  <c r="C689" i="8"/>
  <c r="A689" i="8"/>
  <c r="B689" i="8" s="1"/>
  <c r="D146" i="8"/>
  <c r="C146" i="8"/>
  <c r="A146" i="8"/>
  <c r="B146" i="8" s="1"/>
  <c r="B242" i="6" l="1"/>
  <c r="A1415" i="1" l="1"/>
  <c r="B1415" i="1" s="1"/>
  <c r="A1115" i="1" l="1"/>
  <c r="B1115" i="1" s="1"/>
  <c r="D705" i="8" l="1"/>
  <c r="C705" i="8"/>
  <c r="A705" i="8"/>
  <c r="B705" i="8" s="1"/>
  <c r="D523" i="8"/>
  <c r="C523" i="8"/>
  <c r="A523" i="8"/>
  <c r="B523" i="8" s="1"/>
  <c r="D238" i="8"/>
  <c r="C238" i="8"/>
  <c r="A238" i="8"/>
  <c r="B238" i="8" s="1"/>
  <c r="D162" i="8"/>
  <c r="C162" i="8"/>
  <c r="A162" i="8"/>
  <c r="B162" i="8" s="1"/>
  <c r="A1140" i="1"/>
  <c r="B1140" i="1" s="1"/>
  <c r="A1259" i="1"/>
  <c r="B1259" i="1" s="1"/>
  <c r="A778" i="1"/>
  <c r="B778" i="1" s="1"/>
  <c r="A626" i="1"/>
  <c r="B626" i="1" s="1"/>
  <c r="A569" i="1"/>
  <c r="B569" i="1" s="1"/>
  <c r="A512" i="1"/>
  <c r="B512" i="1" s="1"/>
  <c r="A66" i="1"/>
  <c r="B66" i="1" s="1"/>
  <c r="A533" i="1"/>
  <c r="B533" i="1" s="1"/>
  <c r="D304" i="8" l="1"/>
  <c r="C304" i="8"/>
  <c r="A304" i="8"/>
  <c r="B304" i="8" s="1"/>
  <c r="A8" i="1" l="1"/>
  <c r="B8" i="1" s="1"/>
  <c r="B44" i="6"/>
  <c r="B260" i="6"/>
  <c r="D277" i="8" l="1"/>
  <c r="C277" i="8"/>
  <c r="A277" i="8"/>
  <c r="B277" i="8" s="1"/>
  <c r="D255" i="8" l="1"/>
  <c r="C255" i="8"/>
  <c r="A255" i="8"/>
  <c r="B255" i="8" s="1"/>
  <c r="D93" i="8"/>
  <c r="C93" i="8"/>
  <c r="A93" i="8"/>
  <c r="B93" i="8" s="1"/>
  <c r="B120" i="3" l="1"/>
  <c r="A1204" i="1" l="1"/>
  <c r="B1204" i="1" s="1"/>
  <c r="A458" i="1"/>
  <c r="B458" i="1" s="1"/>
  <c r="A739" i="1"/>
  <c r="B739" i="1" s="1"/>
  <c r="A1225" i="1"/>
  <c r="B1225" i="1" s="1"/>
  <c r="A307" i="1" l="1"/>
  <c r="B307" i="1" s="1"/>
  <c r="B177" i="6" l="1"/>
  <c r="B51" i="6"/>
  <c r="B199" i="3"/>
  <c r="B69" i="3"/>
  <c r="B231" i="6"/>
  <c r="D570" i="8" l="1"/>
  <c r="C570" i="8"/>
  <c r="A570" i="8"/>
  <c r="B570" i="8" s="1"/>
  <c r="D408" i="8"/>
  <c r="C408" i="8"/>
  <c r="A408" i="8"/>
  <c r="B408" i="8" s="1"/>
  <c r="D237" i="8"/>
  <c r="C237" i="8"/>
  <c r="A237" i="8"/>
  <c r="B237" i="8" s="1"/>
  <c r="D425" i="8" l="1"/>
  <c r="C425" i="8"/>
  <c r="A425" i="8"/>
  <c r="B425" i="8" s="1"/>
  <c r="D415" i="8"/>
  <c r="C415" i="8"/>
  <c r="A415" i="8"/>
  <c r="B415" i="8" s="1"/>
  <c r="D223" i="8"/>
  <c r="C223" i="8"/>
  <c r="A223" i="8"/>
  <c r="B223" i="8" s="1"/>
  <c r="D155" i="8"/>
  <c r="C155" i="8"/>
  <c r="A155" i="8"/>
  <c r="B155" i="8" s="1"/>
  <c r="A119" i="8"/>
  <c r="B119" i="8" s="1"/>
  <c r="D549" i="8" l="1"/>
  <c r="C549" i="8"/>
  <c r="A549" i="8"/>
  <c r="B549" i="8" s="1"/>
  <c r="D759" i="8" l="1"/>
  <c r="C759" i="8"/>
  <c r="A759" i="8"/>
  <c r="B759" i="8" s="1"/>
  <c r="D122" i="8"/>
  <c r="C122" i="8"/>
  <c r="A122" i="8"/>
  <c r="B122" i="8" s="1"/>
  <c r="D70" i="8"/>
  <c r="C70" i="8"/>
  <c r="A70" i="8"/>
  <c r="B70" i="8" s="1"/>
  <c r="A1493" i="1" l="1"/>
  <c r="B1493" i="1" s="1"/>
  <c r="D463" i="8"/>
  <c r="C463" i="8"/>
  <c r="A463" i="8"/>
  <c r="B463" i="8" s="1"/>
  <c r="D458" i="8"/>
  <c r="C458" i="8"/>
  <c r="A458" i="8"/>
  <c r="B458" i="8" s="1"/>
  <c r="A829" i="1"/>
  <c r="B829" i="1" s="1"/>
  <c r="D758" i="8"/>
  <c r="C758" i="8"/>
  <c r="A758" i="8"/>
  <c r="B758" i="8" s="1"/>
  <c r="D688" i="8"/>
  <c r="C688" i="8"/>
  <c r="A688" i="8"/>
  <c r="B688" i="8" s="1"/>
  <c r="D593" i="8"/>
  <c r="C593" i="8"/>
  <c r="A593" i="8"/>
  <c r="B593" i="8" s="1"/>
  <c r="D569" i="8"/>
  <c r="C569" i="8"/>
  <c r="A569" i="8"/>
  <c r="B569" i="8" s="1"/>
  <c r="D539" i="8"/>
  <c r="C539" i="8"/>
  <c r="A539" i="8"/>
  <c r="B539" i="8" s="1"/>
  <c r="D441" i="8"/>
  <c r="C441" i="8"/>
  <c r="A441" i="8"/>
  <c r="B441" i="8" s="1"/>
  <c r="D329" i="8"/>
  <c r="C329" i="8"/>
  <c r="A329" i="8"/>
  <c r="B329" i="8" s="1"/>
  <c r="D290" i="8"/>
  <c r="C290" i="8"/>
  <c r="A290" i="8"/>
  <c r="B290" i="8" s="1"/>
  <c r="D198" i="8"/>
  <c r="C198" i="8"/>
  <c r="A198" i="8"/>
  <c r="B198" i="8" s="1"/>
  <c r="D110" i="8"/>
  <c r="C110" i="8"/>
  <c r="A110" i="8"/>
  <c r="B110" i="8" s="1"/>
  <c r="D54" i="8"/>
  <c r="C54" i="8"/>
  <c r="A54" i="8"/>
  <c r="B54" i="8" s="1"/>
  <c r="A630" i="1" l="1"/>
  <c r="B630" i="1" s="1"/>
  <c r="A405" i="1" l="1"/>
  <c r="B405" i="1" s="1"/>
  <c r="A1112" i="1" l="1"/>
  <c r="B1112" i="1" s="1"/>
  <c r="B166" i="6"/>
  <c r="A1414" i="1"/>
  <c r="B1414" i="1" s="1"/>
  <c r="B144" i="6" l="1"/>
  <c r="B250" i="6"/>
  <c r="A1129" i="1"/>
  <c r="B1129" i="1" s="1"/>
  <c r="A763" i="1"/>
  <c r="B763" i="1" s="1"/>
  <c r="A993" i="1"/>
  <c r="B993" i="1" s="1"/>
  <c r="A1275" i="1"/>
  <c r="B1275" i="1" s="1"/>
  <c r="A12" i="1"/>
  <c r="B12" i="1" s="1"/>
  <c r="A720" i="1"/>
  <c r="B720" i="1" s="1"/>
  <c r="A159" i="1"/>
  <c r="B159" i="1" s="1"/>
  <c r="A1442" i="1"/>
  <c r="B1442" i="1" s="1"/>
  <c r="A916" i="1"/>
  <c r="B916" i="1" s="1"/>
  <c r="A581" i="1"/>
  <c r="B581" i="1" s="1"/>
  <c r="D659" i="8" l="1"/>
  <c r="C659" i="8"/>
  <c r="A659" i="8"/>
  <c r="B659" i="8" s="1"/>
  <c r="D604" i="8"/>
  <c r="C604" i="8"/>
  <c r="A604" i="8"/>
  <c r="B604" i="8" s="1"/>
  <c r="D318" i="8"/>
  <c r="C318" i="8"/>
  <c r="A318" i="8"/>
  <c r="B318" i="8" s="1"/>
  <c r="D222" i="8"/>
  <c r="C222" i="8"/>
  <c r="A222" i="8"/>
  <c r="B222" i="8" s="1"/>
  <c r="B75" i="3" l="1"/>
  <c r="B68" i="3"/>
  <c r="A25" i="1"/>
  <c r="B25" i="1" s="1"/>
  <c r="D751" i="8" l="1"/>
  <c r="C751" i="8"/>
  <c r="A751" i="8"/>
  <c r="B751" i="8" s="1"/>
  <c r="D112" i="8"/>
  <c r="C112" i="8"/>
  <c r="A112" i="8"/>
  <c r="B112" i="8" s="1"/>
  <c r="A1151" i="1"/>
  <c r="B1151" i="1" s="1"/>
  <c r="A1154" i="1"/>
  <c r="B1154" i="1" s="1"/>
  <c r="A1323" i="1"/>
  <c r="B1323" i="1" s="1"/>
  <c r="A502" i="1"/>
  <c r="B502" i="1" s="1"/>
  <c r="A582" i="1"/>
  <c r="B582" i="1" s="1"/>
  <c r="A676" i="1"/>
  <c r="B676" i="1" s="1"/>
  <c r="A1131" i="1" l="1"/>
  <c r="B1131" i="1" s="1"/>
  <c r="A360" i="1"/>
  <c r="B360" i="1" s="1"/>
  <c r="D448" i="8"/>
  <c r="C448" i="8"/>
  <c r="A448" i="8"/>
  <c r="B448" i="8" s="1"/>
  <c r="D389" i="8"/>
  <c r="C389" i="8"/>
  <c r="A389" i="8"/>
  <c r="B389" i="8" s="1"/>
  <c r="D298" i="8"/>
  <c r="C298" i="8"/>
  <c r="A298" i="8"/>
  <c r="B298" i="8" s="1"/>
  <c r="D90" i="8"/>
  <c r="C90" i="8"/>
  <c r="A90" i="8"/>
  <c r="B90" i="8" s="1"/>
  <c r="B65" i="3"/>
  <c r="B198" i="3"/>
  <c r="A1327" i="1" l="1"/>
  <c r="B1327" i="1" s="1"/>
  <c r="A1046" i="1"/>
  <c r="B1046" i="1" s="1"/>
  <c r="A991" i="1"/>
  <c r="B991" i="1" s="1"/>
  <c r="D609" i="8"/>
  <c r="C609" i="8"/>
  <c r="A609" i="8"/>
  <c r="B609" i="8" s="1"/>
  <c r="D478" i="8"/>
  <c r="C478" i="8"/>
  <c r="A478" i="8"/>
  <c r="B478" i="8" s="1"/>
  <c r="A382" i="8"/>
  <c r="B382" i="8" s="1"/>
  <c r="D280" i="8"/>
  <c r="C280" i="8"/>
  <c r="A280" i="8"/>
  <c r="B280" i="8" s="1"/>
  <c r="D167" i="8"/>
  <c r="C167" i="8"/>
  <c r="A167" i="8"/>
  <c r="B167" i="8" s="1"/>
  <c r="B62" i="6" l="1"/>
  <c r="A10" i="1"/>
  <c r="B10" i="1" s="1"/>
  <c r="A651" i="1"/>
  <c r="B651" i="1" s="1"/>
  <c r="A766" i="1"/>
  <c r="B766" i="1" s="1"/>
  <c r="A1018" i="1"/>
  <c r="B1018" i="1" s="1"/>
  <c r="A808" i="1"/>
  <c r="B808" i="1" s="1"/>
  <c r="A1009" i="1"/>
  <c r="B1009" i="1" s="1"/>
  <c r="A1417" i="1"/>
  <c r="B1417" i="1" s="1"/>
  <c r="A741" i="1" l="1"/>
  <c r="B741" i="1" s="1"/>
  <c r="A1285" i="1"/>
  <c r="B1285" i="1" s="1"/>
  <c r="D20" i="8" l="1"/>
  <c r="C20" i="8"/>
  <c r="A20" i="8"/>
  <c r="B20" i="8" s="1"/>
  <c r="A655" i="1"/>
  <c r="B655" i="1" s="1"/>
  <c r="A1244" i="1" l="1"/>
  <c r="D211" i="8" l="1"/>
  <c r="C211" i="8"/>
  <c r="A211" i="8"/>
  <c r="B211" i="8" s="1"/>
  <c r="D37" i="8" l="1"/>
  <c r="C37" i="8"/>
  <c r="A37" i="8"/>
  <c r="B37" i="8" s="1"/>
  <c r="D197" i="8"/>
  <c r="C197" i="8"/>
  <c r="A197" i="8"/>
  <c r="B197" i="8" s="1"/>
  <c r="A496" i="1" l="1"/>
  <c r="B496" i="1" s="1"/>
  <c r="A1235" i="1"/>
  <c r="B1235" i="1" s="1"/>
  <c r="A559" i="1"/>
  <c r="B559" i="1" s="1"/>
  <c r="A103" i="1"/>
  <c r="B103" i="1" s="1"/>
  <c r="A188" i="1"/>
  <c r="B188" i="1" s="1"/>
  <c r="A301" i="1"/>
  <c r="B301" i="1" s="1"/>
  <c r="D226" i="8" l="1"/>
  <c r="C226" i="8"/>
  <c r="A226" i="8"/>
  <c r="B226" i="8" s="1"/>
  <c r="B107" i="6"/>
  <c r="B143" i="3"/>
  <c r="A200" i="1"/>
  <c r="B200" i="1" s="1"/>
  <c r="A1253" i="1"/>
  <c r="B1253" i="1" s="1"/>
  <c r="A1118" i="1"/>
  <c r="B1118" i="1" s="1"/>
  <c r="A1002" i="1"/>
  <c r="B1002" i="1" s="1"/>
  <c r="D140" i="8" l="1"/>
  <c r="C140" i="8"/>
  <c r="A140" i="8"/>
  <c r="B140" i="8" s="1"/>
  <c r="D11" i="8"/>
  <c r="C11" i="8"/>
  <c r="A11" i="8"/>
  <c r="B11" i="8" s="1"/>
  <c r="G23" i="5" l="1"/>
  <c r="G205" i="3"/>
  <c r="H265" i="6"/>
  <c r="I1560" i="1"/>
  <c r="A1033" i="1"/>
  <c r="B1033" i="1" s="1"/>
  <c r="D361" i="8"/>
  <c r="C361" i="8"/>
  <c r="A361" i="8"/>
  <c r="B361" i="8" s="1"/>
  <c r="D357" i="8"/>
  <c r="C357" i="8"/>
  <c r="A357" i="8"/>
  <c r="B357" i="8" s="1"/>
  <c r="I781" i="8" l="1"/>
  <c r="D266" i="8"/>
  <c r="C266" i="8"/>
  <c r="A266" i="8"/>
  <c r="B266" i="8" s="1"/>
  <c r="D749" i="8" l="1"/>
  <c r="C749" i="8"/>
  <c r="A749" i="8"/>
  <c r="B749" i="8" s="1"/>
  <c r="D579" i="8"/>
  <c r="C579" i="8"/>
  <c r="A579" i="8"/>
  <c r="B579" i="8" s="1"/>
  <c r="A549" i="1" l="1"/>
  <c r="B549" i="1" s="1"/>
  <c r="B19" i="3" l="1"/>
  <c r="B201" i="3"/>
  <c r="A48" i="1" l="1"/>
  <c r="B48" i="1" s="1"/>
  <c r="A1491" i="1"/>
  <c r="B1491" i="1" s="1"/>
  <c r="A436" i="1"/>
  <c r="B436" i="1" s="1"/>
  <c r="A1367" i="1"/>
  <c r="B1367" i="1" s="1"/>
  <c r="A960" i="1"/>
  <c r="B960" i="1" s="1"/>
  <c r="B74" i="3" l="1"/>
  <c r="B161" i="3"/>
  <c r="A1044" i="1"/>
  <c r="B1044" i="1" s="1"/>
  <c r="B121" i="3"/>
  <c r="A749" i="1"/>
  <c r="B749" i="1" s="1"/>
  <c r="B110" i="3"/>
  <c r="A1419" i="1"/>
  <c r="B1419" i="1" s="1"/>
  <c r="D740" i="8"/>
  <c r="C740" i="8"/>
  <c r="A740" i="8"/>
  <c r="B740" i="8" s="1"/>
  <c r="D698" i="8"/>
  <c r="C698" i="8"/>
  <c r="A698" i="8"/>
  <c r="B698" i="8" s="1"/>
  <c r="D340" i="8"/>
  <c r="C340" i="8"/>
  <c r="A340" i="8"/>
  <c r="B340" i="8" s="1"/>
  <c r="D88" i="8"/>
  <c r="C88" i="8"/>
  <c r="A88" i="8"/>
  <c r="B88" i="8" s="1"/>
  <c r="B102" i="3" l="1"/>
  <c r="B80" i="6"/>
  <c r="B203" i="6"/>
  <c r="A300" i="1"/>
  <c r="B300" i="1" s="1"/>
  <c r="B173" i="3"/>
  <c r="D387" i="8" l="1"/>
  <c r="C387" i="8"/>
  <c r="A387" i="8"/>
  <c r="B387" i="8" s="1"/>
  <c r="D1" i="5" l="1"/>
  <c r="E1" i="8"/>
  <c r="C1" i="3"/>
  <c r="D1" i="6"/>
  <c r="A487" i="8" l="1"/>
  <c r="B487" i="8" s="1"/>
  <c r="C487" i="8"/>
  <c r="D487" i="8"/>
  <c r="A690" i="8"/>
  <c r="B690" i="8" s="1"/>
  <c r="C690" i="8"/>
  <c r="D690" i="8"/>
  <c r="A934" i="1" l="1"/>
  <c r="B934" i="1" s="1"/>
  <c r="A593" i="1"/>
  <c r="B593" i="1" s="1"/>
  <c r="A57" i="8" l="1"/>
  <c r="A640" i="8"/>
  <c r="A348" i="8"/>
  <c r="A423" i="8"/>
  <c r="A186" i="8"/>
  <c r="A393" i="8"/>
  <c r="A347" i="8"/>
  <c r="A704" i="8"/>
  <c r="A227" i="8"/>
  <c r="A678" i="8"/>
  <c r="A657" i="8"/>
  <c r="A136" i="8"/>
  <c r="A512" i="8"/>
  <c r="A504" i="8"/>
  <c r="A69" i="8"/>
  <c r="A468" i="8"/>
  <c r="A370" i="8"/>
  <c r="A62" i="8"/>
  <c r="A121" i="8"/>
  <c r="A271" i="8"/>
  <c r="A366" i="8"/>
  <c r="A735" i="8"/>
  <c r="A747" i="8"/>
  <c r="A125" i="8"/>
  <c r="A649" i="8"/>
  <c r="A568" i="8"/>
  <c r="A17" i="8"/>
  <c r="A245" i="8"/>
  <c r="A23" i="8"/>
  <c r="A519" i="8"/>
  <c r="A341" i="8"/>
  <c r="A201" i="8"/>
  <c r="A274" i="8"/>
  <c r="A300" i="8"/>
  <c r="A100" i="8"/>
  <c r="A262" i="8"/>
  <c r="A776" i="8"/>
  <c r="A374" i="8"/>
  <c r="A583" i="8"/>
  <c r="A243" i="8"/>
  <c r="A635" i="8"/>
  <c r="A417" i="8"/>
  <c r="A254" i="8"/>
  <c r="A592" i="8"/>
  <c r="A535" i="8"/>
  <c r="A595" i="8"/>
  <c r="A282" i="8"/>
  <c r="A399" i="8"/>
  <c r="A684" i="8"/>
  <c r="A656" i="8"/>
  <c r="A700" i="8"/>
  <c r="A551" i="8"/>
  <c r="A664" i="8"/>
  <c r="A41" i="8"/>
  <c r="A236" i="8"/>
  <c r="A437" i="8"/>
  <c r="A373" i="8"/>
  <c r="A533" i="8"/>
  <c r="A267" i="8"/>
  <c r="A647" i="8"/>
  <c r="A324" i="8"/>
  <c r="A645" i="8"/>
  <c r="A346" i="8"/>
  <c r="A720" i="8"/>
  <c r="A638" i="8"/>
  <c r="A164" i="8"/>
  <c r="A676" i="8"/>
  <c r="A95" i="8"/>
  <c r="A252" i="8"/>
  <c r="A118" i="8"/>
  <c r="A662" i="8"/>
  <c r="A221" i="8"/>
  <c r="A753" i="8"/>
  <c r="A503" i="8"/>
  <c r="A497" i="8"/>
  <c r="A681" i="8"/>
  <c r="A730" i="8"/>
  <c r="A80" i="8"/>
  <c r="A653" i="8"/>
  <c r="A746" i="8"/>
  <c r="A156" i="8"/>
  <c r="A168" i="8"/>
  <c r="A660" i="8"/>
  <c r="A13" i="8"/>
  <c r="A710" i="8"/>
  <c r="A302" i="8"/>
  <c r="A718" i="8"/>
  <c r="A588" i="8"/>
  <c r="A19" i="8"/>
  <c r="A153" i="8"/>
  <c r="A433" i="8"/>
  <c r="A599" i="8"/>
  <c r="A131" i="8"/>
  <c r="A85" i="8"/>
  <c r="A235" i="8"/>
  <c r="A116" i="8"/>
  <c r="A14" i="8"/>
  <c r="A59" i="8"/>
  <c r="A685" i="8"/>
  <c r="A82" i="8"/>
  <c r="A756" i="8"/>
  <c r="A755" i="8"/>
  <c r="A301" i="8"/>
  <c r="A336" i="8"/>
  <c r="A372" i="8"/>
  <c r="A741" i="8"/>
  <c r="A18" i="8"/>
  <c r="A313" i="8"/>
  <c r="A695" i="8"/>
  <c r="A471" i="8"/>
  <c r="A626" i="8"/>
  <c r="A219" i="8"/>
  <c r="A687" i="8"/>
  <c r="A166" i="8"/>
  <c r="A350" i="8"/>
  <c r="A694" i="8"/>
  <c r="A622" i="8"/>
  <c r="A597" i="8"/>
  <c r="A84" i="8"/>
  <c r="A637" i="8"/>
  <c r="A541" i="8"/>
  <c r="A174" i="8"/>
  <c r="A29" i="8"/>
  <c r="A247" i="8"/>
  <c r="A249" i="8"/>
  <c r="A493" i="8"/>
  <c r="A486" i="8"/>
  <c r="A77" i="8"/>
  <c r="A206" i="8"/>
  <c r="A403" i="8"/>
  <c r="A383" i="8"/>
  <c r="A413" i="8"/>
  <c r="A362" i="8"/>
  <c r="A83" i="8"/>
  <c r="A667" i="8"/>
  <c r="A483" i="8"/>
  <c r="A702" i="8"/>
  <c r="A431" i="8"/>
  <c r="A246" i="8"/>
  <c r="A58" i="8"/>
  <c r="A230" i="8"/>
  <c r="A461" i="8"/>
  <c r="A385" i="8"/>
  <c r="A71" i="8"/>
  <c r="A161" i="8"/>
  <c r="A28" i="8"/>
  <c r="A25" i="8"/>
  <c r="A195" i="8"/>
  <c r="A128" i="8"/>
  <c r="A152" i="8"/>
  <c r="A466" i="8"/>
  <c r="A295" i="8"/>
  <c r="A544" i="8"/>
  <c r="A194" i="8"/>
  <c r="A199" i="8"/>
  <c r="A10" i="8"/>
  <c r="A260" i="8"/>
  <c r="A460" i="8"/>
  <c r="A500" i="8"/>
  <c r="A530" i="8"/>
  <c r="A102" i="8"/>
  <c r="A682" i="8"/>
  <c r="A711" i="8"/>
  <c r="A557" i="8"/>
  <c r="A134" i="8"/>
  <c r="A686" i="8"/>
  <c r="A462" i="8"/>
  <c r="A411" i="8"/>
  <c r="A719" i="8"/>
  <c r="A738" i="8"/>
  <c r="A311" i="8"/>
  <c r="A176" i="8"/>
  <c r="A554" i="8"/>
  <c r="A16" i="8"/>
  <c r="A240" i="8"/>
  <c r="A218" i="8"/>
  <c r="A89" i="8"/>
  <c r="A526" i="8"/>
  <c r="A61" i="8"/>
  <c r="A123" i="8"/>
  <c r="A172" i="8"/>
  <c r="A75" i="8"/>
  <c r="A139" i="8"/>
  <c r="A344" i="8"/>
  <c r="A516" i="8"/>
  <c r="A56" i="8"/>
  <c r="A117" i="8"/>
  <c r="A469" i="8"/>
  <c r="A86" i="8"/>
  <c r="A250" i="8"/>
  <c r="A381" i="8"/>
  <c r="A517" i="8"/>
  <c r="A27" i="8"/>
  <c r="A104" i="8"/>
  <c r="A375" i="8"/>
  <c r="A190" i="8"/>
  <c r="A430" i="8"/>
  <c r="A703" i="8"/>
  <c r="A655" i="8"/>
  <c r="A528" i="8"/>
  <c r="A193" i="8"/>
  <c r="A733" i="8"/>
  <c r="A163" i="8"/>
  <c r="A453" i="8"/>
  <c r="A648" i="8"/>
  <c r="A611" i="8"/>
  <c r="A575" i="8"/>
  <c r="A359" i="8"/>
  <c r="A138" i="8"/>
  <c r="A432" i="8"/>
  <c r="A335" i="8"/>
  <c r="A522" i="8"/>
  <c r="A376" i="8"/>
  <c r="A596" i="8"/>
  <c r="A296" i="8"/>
  <c r="A239" i="8"/>
  <c r="A577" i="8"/>
  <c r="A465" i="8"/>
  <c r="A232" i="8"/>
  <c r="A76" i="8"/>
  <c r="A414" i="8"/>
  <c r="A133" i="8"/>
  <c r="A321" i="8"/>
  <c r="A546" i="8"/>
  <c r="A475" i="8"/>
  <c r="A457" i="8"/>
  <c r="A191" i="8"/>
  <c r="A743" i="8"/>
  <c r="A543" i="8"/>
  <c r="A598" i="8"/>
  <c r="A353" i="8"/>
  <c r="A105" i="8"/>
  <c r="A601" i="8"/>
  <c r="A612" i="8"/>
  <c r="A754" i="8"/>
  <c r="A492" i="8"/>
  <c r="A264" i="8"/>
  <c r="A456" i="8"/>
  <c r="A424" i="8"/>
  <c r="A323" i="8"/>
  <c r="A216" i="8"/>
  <c r="A217" i="8"/>
  <c r="A419" i="8"/>
  <c r="A212" i="8"/>
  <c r="A189" i="8"/>
  <c r="A322" i="8"/>
  <c r="A114" i="8"/>
  <c r="A439" i="8"/>
  <c r="A712" i="8"/>
  <c r="A53" i="8"/>
  <c r="A148" i="8"/>
  <c r="A550" i="8"/>
  <c r="A416" i="8"/>
  <c r="A621" i="8"/>
  <c r="A283" i="8"/>
  <c r="A406" i="8"/>
  <c r="A225" i="8"/>
  <c r="A182" i="8"/>
  <c r="A464" i="8"/>
  <c r="A181" i="8"/>
  <c r="A293" i="8"/>
  <c r="A654" i="8"/>
  <c r="A91" i="8"/>
  <c r="A171" i="8"/>
  <c r="A305" i="8"/>
  <c r="A309" i="8"/>
  <c r="A320" i="8"/>
  <c r="A728" i="8"/>
  <c r="A258" i="8"/>
  <c r="A65" i="8"/>
  <c r="A196" i="8"/>
  <c r="A506" i="8"/>
  <c r="A248" i="8"/>
  <c r="A209" i="8"/>
  <c r="A356" i="8"/>
  <c r="A120" i="8"/>
  <c r="A608" i="8"/>
  <c r="A507" i="8"/>
  <c r="A502" i="8"/>
  <c r="A525" i="8"/>
  <c r="A42" i="8"/>
  <c r="A620" i="8"/>
  <c r="A701" i="8"/>
  <c r="A742" i="8"/>
  <c r="A279" i="8"/>
  <c r="A479" i="8"/>
  <c r="A270" i="8"/>
  <c r="A721" i="8"/>
  <c r="A43" i="8"/>
  <c r="A263" i="8"/>
  <c r="A560" i="8"/>
  <c r="A33" i="8"/>
  <c r="A94" i="8"/>
  <c r="A68" i="8"/>
  <c r="A299" i="8"/>
  <c r="A87" i="8"/>
  <c r="A165" i="8"/>
  <c r="A760" i="8"/>
  <c r="A402" i="8"/>
  <c r="A548" i="8"/>
  <c r="A713" i="8"/>
  <c r="A582" i="8"/>
  <c r="A39" i="8"/>
  <c r="A665" i="8"/>
  <c r="A605" i="8"/>
  <c r="A513" i="8"/>
  <c r="A96" i="8"/>
  <c r="A614" i="8"/>
  <c r="A774" i="8"/>
  <c r="A422" i="8"/>
  <c r="A98" i="8"/>
  <c r="A482" i="8"/>
  <c r="A636" i="8"/>
  <c r="A646" i="8"/>
  <c r="A748" i="8"/>
  <c r="A628" i="8"/>
  <c r="A132" i="8"/>
  <c r="A289" i="8"/>
  <c r="A521" i="8"/>
  <c r="A251" i="8"/>
  <c r="A729" i="8"/>
  <c r="A404" i="8"/>
  <c r="A661" i="8"/>
  <c r="A97" i="8"/>
  <c r="A234" i="8"/>
  <c r="A610" i="8"/>
  <c r="A762" i="8"/>
  <c r="A388" i="8"/>
  <c r="A555" i="8"/>
  <c r="A501" i="8"/>
  <c r="A229" i="8"/>
  <c r="A215" i="8"/>
  <c r="A278" i="8"/>
  <c r="A510" i="8"/>
  <c r="A310" i="8"/>
  <c r="A137" i="8"/>
  <c r="A420" i="8"/>
  <c r="A275" i="8"/>
  <c r="A498" i="8"/>
  <c r="A553" i="8"/>
  <c r="A467" i="8"/>
  <c r="A130" i="8"/>
  <c r="A92" i="8"/>
  <c r="A603" i="8"/>
  <c r="A630" i="8"/>
  <c r="A200" i="8"/>
  <c r="A331" i="8"/>
  <c r="A48" i="8"/>
  <c r="A772" i="8"/>
  <c r="A442" i="8"/>
  <c r="A750" i="8"/>
  <c r="A447" i="8"/>
  <c r="A666" i="8"/>
  <c r="A531" i="8"/>
  <c r="A106" i="8"/>
  <c r="A66" i="8"/>
  <c r="A481" i="8"/>
  <c r="A241" i="8"/>
  <c r="A618" i="8"/>
  <c r="A566" i="8"/>
  <c r="A444" i="8"/>
  <c r="A520" i="8"/>
  <c r="A377" i="8"/>
  <c r="A716" i="8"/>
  <c r="A428" i="8"/>
  <c r="A574" i="8"/>
  <c r="A338" i="8"/>
  <c r="A644" i="8"/>
  <c r="A421" i="8"/>
  <c r="A327" i="8"/>
  <c r="A358" i="8"/>
  <c r="A752" i="8"/>
  <c r="A202" i="8"/>
  <c r="A763" i="8"/>
  <c r="A178" i="8"/>
  <c r="A292" i="8"/>
  <c r="A563" i="8"/>
  <c r="A187" i="8"/>
  <c r="A303" i="8"/>
  <c r="A326" i="8"/>
  <c r="A103" i="8"/>
  <c r="A337" i="8"/>
  <c r="B1244" i="1"/>
  <c r="A779" i="8" l="1"/>
  <c r="A1506" i="1"/>
  <c r="B1506" i="1" s="1"/>
  <c r="A1189" i="1"/>
  <c r="B1189" i="1" s="1"/>
  <c r="A1175" i="1"/>
  <c r="B1175" i="1" s="1"/>
  <c r="A615" i="1"/>
  <c r="B615" i="1" s="1"/>
  <c r="A468" i="1"/>
  <c r="B468" i="1" s="1"/>
  <c r="A344" i="1"/>
  <c r="B344" i="1" s="1"/>
  <c r="A81" i="1"/>
  <c r="B81" i="1" s="1"/>
  <c r="B776" i="8"/>
  <c r="B774" i="8"/>
  <c r="B772" i="8"/>
  <c r="B763" i="8"/>
  <c r="B762" i="8"/>
  <c r="B760" i="8"/>
  <c r="B756" i="8"/>
  <c r="B755" i="8"/>
  <c r="B754" i="8"/>
  <c r="B753" i="8"/>
  <c r="B752" i="8"/>
  <c r="B750" i="8"/>
  <c r="B748" i="8"/>
  <c r="B747" i="8"/>
  <c r="B746" i="8"/>
  <c r="B743" i="8"/>
  <c r="B742" i="8"/>
  <c r="B741" i="8"/>
  <c r="B738" i="8"/>
  <c r="B735" i="8"/>
  <c r="B733" i="8"/>
  <c r="B730" i="8"/>
  <c r="B729" i="8"/>
  <c r="B728" i="8"/>
  <c r="B721" i="8"/>
  <c r="B720" i="8"/>
  <c r="B719" i="8"/>
  <c r="B718" i="8"/>
  <c r="B716" i="8"/>
  <c r="B713" i="8"/>
  <c r="B712" i="8"/>
  <c r="B711" i="8"/>
  <c r="B710" i="8"/>
  <c r="B704" i="8"/>
  <c r="B703" i="8"/>
  <c r="B702" i="8"/>
  <c r="B701" i="8"/>
  <c r="B700" i="8"/>
  <c r="B695" i="8"/>
  <c r="B694" i="8"/>
  <c r="B687" i="8"/>
  <c r="B686" i="8"/>
  <c r="B685" i="8"/>
  <c r="B684" i="8"/>
  <c r="B682" i="8"/>
  <c r="B681" i="8"/>
  <c r="B678" i="8"/>
  <c r="B676" i="8"/>
  <c r="B667" i="8"/>
  <c r="B666" i="8"/>
  <c r="B665" i="8"/>
  <c r="B664" i="8"/>
  <c r="B662" i="8"/>
  <c r="B661" i="8"/>
  <c r="B660" i="8"/>
  <c r="B657" i="8"/>
  <c r="B656" i="8"/>
  <c r="B655" i="8"/>
  <c r="B654" i="8"/>
  <c r="B653" i="8"/>
  <c r="B649" i="8"/>
  <c r="B648" i="8"/>
  <c r="B647" i="8"/>
  <c r="B646" i="8"/>
  <c r="B645" i="8"/>
  <c r="B644" i="8"/>
  <c r="B640" i="8"/>
  <c r="B638" i="8"/>
  <c r="B637" i="8"/>
  <c r="B636" i="8"/>
  <c r="B635" i="8"/>
  <c r="B630" i="8"/>
  <c r="B628" i="8"/>
  <c r="B626" i="8"/>
  <c r="B622" i="8"/>
  <c r="B621" i="8"/>
  <c r="B620" i="8"/>
  <c r="B618" i="8"/>
  <c r="B614" i="8"/>
  <c r="B612" i="8"/>
  <c r="B611" i="8"/>
  <c r="B610" i="8"/>
  <c r="B608" i="8"/>
  <c r="B605" i="8"/>
  <c r="B603" i="8"/>
  <c r="B601" i="8"/>
  <c r="B599" i="8"/>
  <c r="B598" i="8"/>
  <c r="B597" i="8"/>
  <c r="B596" i="8"/>
  <c r="B595" i="8"/>
  <c r="B592" i="8"/>
  <c r="B588" i="8"/>
  <c r="B583" i="8"/>
  <c r="B582" i="8"/>
  <c r="B577" i="8"/>
  <c r="B575" i="8"/>
  <c r="B574" i="8"/>
  <c r="B568" i="8"/>
  <c r="B566" i="8"/>
  <c r="B563" i="8"/>
  <c r="B560" i="8"/>
  <c r="B557" i="8"/>
  <c r="B555" i="8"/>
  <c r="B554" i="8"/>
  <c r="B553" i="8"/>
  <c r="B551" i="8"/>
  <c r="B550" i="8"/>
  <c r="B548" i="8"/>
  <c r="B546" i="8"/>
  <c r="B544" i="8"/>
  <c r="B543" i="8"/>
  <c r="B541" i="8"/>
  <c r="B535" i="8"/>
  <c r="B533" i="8"/>
  <c r="B531" i="8"/>
  <c r="B530" i="8"/>
  <c r="B528" i="8"/>
  <c r="B526" i="8"/>
  <c r="B525" i="8"/>
  <c r="B522" i="8"/>
  <c r="B521" i="8"/>
  <c r="B520" i="8"/>
  <c r="B519" i="8"/>
  <c r="B517" i="8"/>
  <c r="B516" i="8"/>
  <c r="B513" i="8"/>
  <c r="B512" i="8"/>
  <c r="B510" i="8"/>
  <c r="B507" i="8"/>
  <c r="B506" i="8"/>
  <c r="B504" i="8"/>
  <c r="B503" i="8"/>
  <c r="B502" i="8"/>
  <c r="B501" i="8"/>
  <c r="B500" i="8"/>
  <c r="B498" i="8"/>
  <c r="B497" i="8"/>
  <c r="B493" i="8"/>
  <c r="B492" i="8"/>
  <c r="B486" i="8"/>
  <c r="B483" i="8"/>
  <c r="B482" i="8"/>
  <c r="B481" i="8"/>
  <c r="B479" i="8"/>
  <c r="B475" i="8"/>
  <c r="B471" i="8"/>
  <c r="B469" i="8"/>
  <c r="B468" i="8"/>
  <c r="B467" i="8"/>
  <c r="B466" i="8"/>
  <c r="B465" i="8"/>
  <c r="B464" i="8"/>
  <c r="B462" i="8"/>
  <c r="B461" i="8"/>
  <c r="B460" i="8"/>
  <c r="B457" i="8"/>
  <c r="B456" i="8"/>
  <c r="B453" i="8"/>
  <c r="B447" i="8"/>
  <c r="B444" i="8"/>
  <c r="B442" i="8"/>
  <c r="B439" i="8"/>
  <c r="B437" i="8"/>
  <c r="B433" i="8"/>
  <c r="B432" i="8"/>
  <c r="B431" i="8"/>
  <c r="B430" i="8"/>
  <c r="B428" i="8"/>
  <c r="B424" i="8"/>
  <c r="B423" i="8"/>
  <c r="B422" i="8"/>
  <c r="B421" i="8"/>
  <c r="B420" i="8"/>
  <c r="B419" i="8"/>
  <c r="B417" i="8"/>
  <c r="B416" i="8"/>
  <c r="B414" i="8"/>
  <c r="B413" i="8"/>
  <c r="B411" i="8"/>
  <c r="B406" i="8"/>
  <c r="B404" i="8"/>
  <c r="B403" i="8"/>
  <c r="B402" i="8"/>
  <c r="B399" i="8"/>
  <c r="B393" i="8"/>
  <c r="B388" i="8"/>
  <c r="B385" i="8"/>
  <c r="B383" i="8"/>
  <c r="B381" i="8"/>
  <c r="B377" i="8"/>
  <c r="B376" i="8"/>
  <c r="B375" i="8"/>
  <c r="B374" i="8"/>
  <c r="B373" i="8"/>
  <c r="B372" i="8"/>
  <c r="B370" i="8"/>
  <c r="B366" i="8"/>
  <c r="B362" i="8"/>
  <c r="B359" i="8"/>
  <c r="B358" i="8"/>
  <c r="B356" i="8"/>
  <c r="B353" i="8"/>
  <c r="B350" i="8"/>
  <c r="B348" i="8"/>
  <c r="B347" i="8"/>
  <c r="B346" i="8"/>
  <c r="B344" i="8"/>
  <c r="B341" i="8"/>
  <c r="B338" i="8"/>
  <c r="B337" i="8"/>
  <c r="B336" i="8"/>
  <c r="B335" i="8"/>
  <c r="B331" i="8"/>
  <c r="B327" i="8"/>
  <c r="B326" i="8"/>
  <c r="B324" i="8"/>
  <c r="B323" i="8"/>
  <c r="B322" i="8"/>
  <c r="B321" i="8"/>
  <c r="B320" i="8"/>
  <c r="B313" i="8"/>
  <c r="B311" i="8"/>
  <c r="B310" i="8"/>
  <c r="B309" i="8"/>
  <c r="B305" i="8"/>
  <c r="B303" i="8"/>
  <c r="B302" i="8"/>
  <c r="B301" i="8"/>
  <c r="B300" i="8"/>
  <c r="B299" i="8"/>
  <c r="B296" i="8"/>
  <c r="B295" i="8"/>
  <c r="B293" i="8"/>
  <c r="B292" i="8"/>
  <c r="B289" i="8"/>
  <c r="B283" i="8"/>
  <c r="B282" i="8"/>
  <c r="B279" i="8"/>
  <c r="B278" i="8"/>
  <c r="B275" i="8"/>
  <c r="B274" i="8"/>
  <c r="B271" i="8"/>
  <c r="B270" i="8"/>
  <c r="B267" i="8"/>
  <c r="B264" i="8"/>
  <c r="B263" i="8"/>
  <c r="B262" i="8"/>
  <c r="B260" i="8"/>
  <c r="B258" i="8"/>
  <c r="B254" i="8"/>
  <c r="B252" i="8"/>
  <c r="B251" i="8"/>
  <c r="B250" i="8"/>
  <c r="B249" i="8"/>
  <c r="B248" i="8"/>
  <c r="B247" i="8"/>
  <c r="B246" i="8"/>
  <c r="B245" i="8"/>
  <c r="B243" i="8"/>
  <c r="B241" i="8"/>
  <c r="B240" i="8"/>
  <c r="B239" i="8"/>
  <c r="B236" i="8"/>
  <c r="B235" i="8"/>
  <c r="B234" i="8"/>
  <c r="B232" i="8"/>
  <c r="B230" i="8"/>
  <c r="B229" i="8"/>
  <c r="B227" i="8"/>
  <c r="B225" i="8"/>
  <c r="B221" i="8"/>
  <c r="B219" i="8"/>
  <c r="B218" i="8"/>
  <c r="B217" i="8"/>
  <c r="B216" i="8"/>
  <c r="B215" i="8"/>
  <c r="B212" i="8"/>
  <c r="B209" i="8"/>
  <c r="B206" i="8"/>
  <c r="B202" i="8"/>
  <c r="B201" i="8"/>
  <c r="B200" i="8"/>
  <c r="B199" i="8"/>
  <c r="B196" i="8"/>
  <c r="B195" i="8"/>
  <c r="B194" i="8"/>
  <c r="B193" i="8"/>
  <c r="B191" i="8"/>
  <c r="B190" i="8"/>
  <c r="B189" i="8"/>
  <c r="B187" i="8"/>
  <c r="B186" i="8"/>
  <c r="B182" i="8"/>
  <c r="B181" i="8"/>
  <c r="B178" i="8"/>
  <c r="B176" i="8"/>
  <c r="B174" i="8"/>
  <c r="B172" i="8"/>
  <c r="B171" i="8"/>
  <c r="B168" i="8"/>
  <c r="B166" i="8"/>
  <c r="B165" i="8"/>
  <c r="B164" i="8"/>
  <c r="B163" i="8"/>
  <c r="B161" i="8"/>
  <c r="B156" i="8"/>
  <c r="B153" i="8"/>
  <c r="B152" i="8"/>
  <c r="B148" i="8"/>
  <c r="B139" i="8"/>
  <c r="B138" i="8"/>
  <c r="B137" i="8"/>
  <c r="B136" i="8"/>
  <c r="B134" i="8"/>
  <c r="B133" i="8"/>
  <c r="B132" i="8"/>
  <c r="B131" i="8"/>
  <c r="B130" i="8"/>
  <c r="B128" i="8"/>
  <c r="B125" i="8"/>
  <c r="B123" i="8"/>
  <c r="B121" i="8"/>
  <c r="B120" i="8"/>
  <c r="B118" i="8"/>
  <c r="B117" i="8"/>
  <c r="B116" i="8"/>
  <c r="B114" i="8"/>
  <c r="B106" i="8"/>
  <c r="B105" i="8"/>
  <c r="B104" i="8"/>
  <c r="B103" i="8"/>
  <c r="B102" i="8"/>
  <c r="B100" i="8"/>
  <c r="B98" i="8"/>
  <c r="B97" i="8"/>
  <c r="B96" i="8"/>
  <c r="B95" i="8"/>
  <c r="B94" i="8"/>
  <c r="B92" i="8"/>
  <c r="B91" i="8"/>
  <c r="B89" i="8"/>
  <c r="B87" i="8"/>
  <c r="B86" i="8"/>
  <c r="B85" i="8"/>
  <c r="B84" i="8"/>
  <c r="B83" i="8"/>
  <c r="B82" i="8"/>
  <c r="B80" i="8"/>
  <c r="B77" i="8"/>
  <c r="B76" i="8"/>
  <c r="B75" i="8"/>
  <c r="B71" i="8"/>
  <c r="B69" i="8"/>
  <c r="B68" i="8"/>
  <c r="B66" i="8"/>
  <c r="B65" i="8"/>
  <c r="B62" i="8"/>
  <c r="B61" i="8"/>
  <c r="B59" i="8"/>
  <c r="B58" i="8"/>
  <c r="B57" i="8"/>
  <c r="B56" i="8"/>
  <c r="B53" i="8"/>
  <c r="B48" i="8"/>
  <c r="B43" i="8"/>
  <c r="B42" i="8"/>
  <c r="B41" i="8"/>
  <c r="B39" i="8"/>
  <c r="B33" i="8"/>
  <c r="B29" i="8"/>
  <c r="B28" i="8"/>
  <c r="B27" i="8"/>
  <c r="B25" i="8"/>
  <c r="B23" i="8"/>
  <c r="B19" i="8"/>
  <c r="B18" i="8"/>
  <c r="B17" i="8"/>
  <c r="B16" i="8"/>
  <c r="B14" i="8"/>
  <c r="B13" i="8"/>
  <c r="B10" i="8"/>
  <c r="A1557" i="1"/>
  <c r="B1557" i="1" s="1"/>
  <c r="A1556" i="1"/>
  <c r="B1556" i="1" s="1"/>
  <c r="A1555" i="1"/>
  <c r="B1555" i="1" s="1"/>
  <c r="A1554" i="1"/>
  <c r="B1554" i="1" s="1"/>
  <c r="A1553" i="1"/>
  <c r="B1553" i="1" s="1"/>
  <c r="A1552" i="1"/>
  <c r="B1552" i="1" s="1"/>
  <c r="A1551" i="1"/>
  <c r="B1551" i="1" s="1"/>
  <c r="A1550" i="1"/>
  <c r="B1550" i="1" s="1"/>
  <c r="A1549" i="1"/>
  <c r="B1549" i="1" s="1"/>
  <c r="A1548" i="1"/>
  <c r="B1548" i="1" s="1"/>
  <c r="A1547" i="1"/>
  <c r="B1547" i="1" s="1"/>
  <c r="A1546" i="1"/>
  <c r="B1546" i="1" s="1"/>
  <c r="A1545" i="1"/>
  <c r="B1545" i="1" s="1"/>
  <c r="A1544" i="1"/>
  <c r="B1544" i="1" s="1"/>
  <c r="A1543" i="1"/>
  <c r="B1543" i="1" s="1"/>
  <c r="A1542" i="1"/>
  <c r="B1542" i="1" s="1"/>
  <c r="A1540" i="1"/>
  <c r="B1540" i="1" s="1"/>
  <c r="A1539" i="1"/>
  <c r="B1539" i="1" s="1"/>
  <c r="A1538" i="1"/>
  <c r="B1538" i="1" s="1"/>
  <c r="A1537" i="1"/>
  <c r="B1537" i="1" s="1"/>
  <c r="A1535" i="1"/>
  <c r="B1535" i="1" s="1"/>
  <c r="A1533" i="1"/>
  <c r="B1533" i="1" s="1"/>
  <c r="A1532" i="1"/>
  <c r="B1532" i="1" s="1"/>
  <c r="A1531" i="1"/>
  <c r="B1531" i="1" s="1"/>
  <c r="B1530" i="1"/>
  <c r="A1529" i="1"/>
  <c r="B1529" i="1" s="1"/>
  <c r="A1528" i="1"/>
  <c r="B1528" i="1" s="1"/>
  <c r="A1527" i="1"/>
  <c r="B1527" i="1" s="1"/>
  <c r="A1526" i="1"/>
  <c r="B1526" i="1" s="1"/>
  <c r="A1525" i="1"/>
  <c r="B1525" i="1" s="1"/>
  <c r="A1524" i="1"/>
  <c r="B1524" i="1" s="1"/>
  <c r="A1523" i="1"/>
  <c r="B1523" i="1" s="1"/>
  <c r="A1522" i="1"/>
  <c r="B1522" i="1" s="1"/>
  <c r="A1521" i="1"/>
  <c r="B1521" i="1" s="1"/>
  <c r="A1520" i="1"/>
  <c r="B1520" i="1" s="1"/>
  <c r="A1519" i="1"/>
  <c r="B1519" i="1" s="1"/>
  <c r="A1518" i="1"/>
  <c r="B1518" i="1" s="1"/>
  <c r="A1517" i="1"/>
  <c r="B1517" i="1" s="1"/>
  <c r="A1516" i="1"/>
  <c r="B1516" i="1" s="1"/>
  <c r="A1515" i="1"/>
  <c r="B1515" i="1" s="1"/>
  <c r="A1513" i="1"/>
  <c r="B1513" i="1" s="1"/>
  <c r="A1512" i="1"/>
  <c r="B1512" i="1" s="1"/>
  <c r="A1511" i="1"/>
  <c r="B1511" i="1" s="1"/>
  <c r="A1510" i="1"/>
  <c r="B1510" i="1" s="1"/>
  <c r="A1509" i="1"/>
  <c r="B1509" i="1" s="1"/>
  <c r="A1508" i="1"/>
  <c r="B1508" i="1" s="1"/>
  <c r="A1507" i="1"/>
  <c r="B1507" i="1" s="1"/>
  <c r="A1505" i="1"/>
  <c r="B1505" i="1" s="1"/>
  <c r="A1504" i="1"/>
  <c r="B1504" i="1" s="1"/>
  <c r="A1503" i="1"/>
  <c r="B1503" i="1" s="1"/>
  <c r="A1502" i="1"/>
  <c r="B1502" i="1" s="1"/>
  <c r="A1501" i="1"/>
  <c r="B1501" i="1" s="1"/>
  <c r="A1500" i="1"/>
  <c r="B1500" i="1" s="1"/>
  <c r="A1499" i="1"/>
  <c r="B1499" i="1" s="1"/>
  <c r="A1498" i="1"/>
  <c r="B1498" i="1" s="1"/>
  <c r="A1496" i="1"/>
  <c r="B1496" i="1" s="1"/>
  <c r="A1494" i="1"/>
  <c r="B1494" i="1" s="1"/>
  <c r="A1492" i="1"/>
  <c r="B1492" i="1" s="1"/>
  <c r="A1490" i="1"/>
  <c r="B1490" i="1" s="1"/>
  <c r="A1489" i="1"/>
  <c r="B1489" i="1" s="1"/>
  <c r="A1486" i="1"/>
  <c r="B1486" i="1" s="1"/>
  <c r="A1485" i="1"/>
  <c r="B1485" i="1" s="1"/>
  <c r="A1484" i="1"/>
  <c r="B1484" i="1" s="1"/>
  <c r="A1483" i="1"/>
  <c r="B1483" i="1" s="1"/>
  <c r="A1482" i="1"/>
  <c r="B1482" i="1" s="1"/>
  <c r="A1481" i="1"/>
  <c r="B1481" i="1" s="1"/>
  <c r="A1478" i="1"/>
  <c r="B1478" i="1" s="1"/>
  <c r="A1477" i="1"/>
  <c r="B1477" i="1" s="1"/>
  <c r="A1476" i="1"/>
  <c r="B1476" i="1" s="1"/>
  <c r="A1475" i="1"/>
  <c r="B1475" i="1" s="1"/>
  <c r="A1474" i="1"/>
  <c r="B1474" i="1" s="1"/>
  <c r="A1473" i="1"/>
  <c r="B1473" i="1" s="1"/>
  <c r="A1472" i="1"/>
  <c r="B1472" i="1" s="1"/>
  <c r="A1470" i="1"/>
  <c r="B1470" i="1" s="1"/>
  <c r="A1468" i="1"/>
  <c r="B1468" i="1" s="1"/>
  <c r="A1467" i="1"/>
  <c r="B1467" i="1" s="1"/>
  <c r="A1466" i="1"/>
  <c r="B1466" i="1" s="1"/>
  <c r="A1464" i="1"/>
  <c r="B1464" i="1" s="1"/>
  <c r="A1463" i="1"/>
  <c r="B1463" i="1" s="1"/>
  <c r="A1460" i="1"/>
  <c r="B1460" i="1" s="1"/>
  <c r="A1459" i="1"/>
  <c r="B1459" i="1" s="1"/>
  <c r="A1458" i="1"/>
  <c r="B1458" i="1" s="1"/>
  <c r="A1457" i="1"/>
  <c r="B1457" i="1" s="1"/>
  <c r="A1456" i="1"/>
  <c r="B1456" i="1" s="1"/>
  <c r="A1455" i="1"/>
  <c r="B1455" i="1" s="1"/>
  <c r="A1454" i="1"/>
  <c r="B1454" i="1" s="1"/>
  <c r="A1453" i="1"/>
  <c r="B1453" i="1" s="1"/>
  <c r="A1451" i="1"/>
  <c r="B1451" i="1" s="1"/>
  <c r="A1449" i="1"/>
  <c r="B1449" i="1" s="1"/>
  <c r="A1447" i="1"/>
  <c r="B1447" i="1" s="1"/>
  <c r="A1444" i="1"/>
  <c r="B1444" i="1" s="1"/>
  <c r="A1443" i="1"/>
  <c r="B1443" i="1" s="1"/>
  <c r="A1439" i="1"/>
  <c r="B1439" i="1" s="1"/>
  <c r="A1437" i="1"/>
  <c r="B1437" i="1" s="1"/>
  <c r="A1436" i="1"/>
  <c r="B1436" i="1" s="1"/>
  <c r="A1435" i="1"/>
  <c r="B1435" i="1" s="1"/>
  <c r="A1434" i="1"/>
  <c r="B1434" i="1" s="1"/>
  <c r="A1433" i="1"/>
  <c r="B1433" i="1" s="1"/>
  <c r="A1432" i="1"/>
  <c r="B1432" i="1" s="1"/>
  <c r="A1431" i="1"/>
  <c r="B1431" i="1" s="1"/>
  <c r="A1430" i="1"/>
  <c r="B1430" i="1" s="1"/>
  <c r="A1427" i="1"/>
  <c r="B1427" i="1" s="1"/>
  <c r="A1426" i="1"/>
  <c r="B1426" i="1" s="1"/>
  <c r="A1425" i="1"/>
  <c r="B1425" i="1" s="1"/>
  <c r="A1424" i="1"/>
  <c r="B1424" i="1" s="1"/>
  <c r="A1423" i="1"/>
  <c r="B1423" i="1" s="1"/>
  <c r="A1422" i="1"/>
  <c r="B1422" i="1" s="1"/>
  <c r="A1421" i="1"/>
  <c r="B1421" i="1" s="1"/>
  <c r="A1420" i="1"/>
  <c r="B1420" i="1" s="1"/>
  <c r="A1416" i="1"/>
  <c r="B1416" i="1" s="1"/>
  <c r="A1413" i="1"/>
  <c r="B1413" i="1" s="1"/>
  <c r="A1411" i="1"/>
  <c r="B1411" i="1" s="1"/>
  <c r="A1410" i="1"/>
  <c r="B1410" i="1" s="1"/>
  <c r="A1409" i="1"/>
  <c r="B1409" i="1" s="1"/>
  <c r="A1407" i="1"/>
  <c r="B1407" i="1" s="1"/>
  <c r="A1406" i="1"/>
  <c r="B1406" i="1" s="1"/>
  <c r="A1405" i="1"/>
  <c r="B1405" i="1" s="1"/>
  <c r="A1404" i="1"/>
  <c r="B1404" i="1" s="1"/>
  <c r="A1403" i="1"/>
  <c r="B1403" i="1" s="1"/>
  <c r="A1402" i="1"/>
  <c r="B1402" i="1" s="1"/>
  <c r="A1401" i="1"/>
  <c r="B1401" i="1" s="1"/>
  <c r="A1400" i="1"/>
  <c r="B1400" i="1" s="1"/>
  <c r="A1399" i="1"/>
  <c r="B1399" i="1" s="1"/>
  <c r="A1398" i="1"/>
  <c r="B1398" i="1" s="1"/>
  <c r="A1397" i="1"/>
  <c r="B1397" i="1" s="1"/>
  <c r="A1395" i="1"/>
  <c r="B1395" i="1" s="1"/>
  <c r="A1390" i="1"/>
  <c r="B1390" i="1" s="1"/>
  <c r="A1389" i="1"/>
  <c r="B1389" i="1" s="1"/>
  <c r="A1388" i="1"/>
  <c r="B1388" i="1" s="1"/>
  <c r="A1387" i="1"/>
  <c r="B1387" i="1" s="1"/>
  <c r="A1386" i="1"/>
  <c r="B1386" i="1" s="1"/>
  <c r="A1385" i="1"/>
  <c r="B1385" i="1" s="1"/>
  <c r="A1384" i="1"/>
  <c r="B1384" i="1" s="1"/>
  <c r="A1382" i="1"/>
  <c r="B1382" i="1" s="1"/>
  <c r="A1381" i="1"/>
  <c r="B1381" i="1" s="1"/>
  <c r="A1380" i="1"/>
  <c r="B1380" i="1" s="1"/>
  <c r="A1379" i="1"/>
  <c r="B1379" i="1" s="1"/>
  <c r="A1378" i="1"/>
  <c r="B1378" i="1" s="1"/>
  <c r="A1376" i="1"/>
  <c r="B1376" i="1" s="1"/>
  <c r="A1375" i="1"/>
  <c r="B1375" i="1" s="1"/>
  <c r="A1374" i="1"/>
  <c r="B1374" i="1" s="1"/>
  <c r="A1373" i="1"/>
  <c r="B1373" i="1" s="1"/>
  <c r="A1372" i="1"/>
  <c r="B1372" i="1" s="1"/>
  <c r="A1371" i="1"/>
  <c r="B1371" i="1" s="1"/>
  <c r="A1370" i="1"/>
  <c r="B1370" i="1" s="1"/>
  <c r="A1369" i="1"/>
  <c r="B1369" i="1" s="1"/>
  <c r="A1368" i="1"/>
  <c r="B1368" i="1" s="1"/>
  <c r="A1365" i="1"/>
  <c r="B1365" i="1" s="1"/>
  <c r="A1364" i="1"/>
  <c r="B1364" i="1" s="1"/>
  <c r="A1362" i="1"/>
  <c r="B1362" i="1" s="1"/>
  <c r="A1361" i="1"/>
  <c r="B1361" i="1" s="1"/>
  <c r="A1359" i="1"/>
  <c r="B1359" i="1" s="1"/>
  <c r="A1355" i="1"/>
  <c r="B1355" i="1" s="1"/>
  <c r="A1354" i="1"/>
  <c r="B1354" i="1" s="1"/>
  <c r="A1353" i="1"/>
  <c r="B1353" i="1" s="1"/>
  <c r="A1351" i="1"/>
  <c r="B1351" i="1" s="1"/>
  <c r="A1350" i="1"/>
  <c r="B1350" i="1" s="1"/>
  <c r="A1348" i="1"/>
  <c r="B1348" i="1" s="1"/>
  <c r="A1347" i="1"/>
  <c r="B1347" i="1" s="1"/>
  <c r="A1346" i="1"/>
  <c r="B1346" i="1" s="1"/>
  <c r="A1345" i="1"/>
  <c r="B1345" i="1" s="1"/>
  <c r="A1344" i="1"/>
  <c r="B1344" i="1" s="1"/>
  <c r="A1343" i="1"/>
  <c r="B1343" i="1" s="1"/>
  <c r="A1341" i="1"/>
  <c r="B1341" i="1" s="1"/>
  <c r="A1340" i="1"/>
  <c r="B1340" i="1" s="1"/>
  <c r="A1339" i="1"/>
  <c r="B1339" i="1" s="1"/>
  <c r="A1338" i="1"/>
  <c r="B1338" i="1" s="1"/>
  <c r="A1337" i="1"/>
  <c r="B1337" i="1" s="1"/>
  <c r="A1336" i="1"/>
  <c r="B1336" i="1" s="1"/>
  <c r="A1334" i="1"/>
  <c r="B1334" i="1" s="1"/>
  <c r="A1333" i="1"/>
  <c r="B1333" i="1" s="1"/>
  <c r="A1332" i="1"/>
  <c r="B1332" i="1" s="1"/>
  <c r="A1331" i="1"/>
  <c r="B1331" i="1" s="1"/>
  <c r="A1329" i="1"/>
  <c r="B1329" i="1" s="1"/>
  <c r="A1328" i="1"/>
  <c r="B1328" i="1" s="1"/>
  <c r="A1326" i="1"/>
  <c r="B1326" i="1" s="1"/>
  <c r="A1321" i="1"/>
  <c r="B1321" i="1" s="1"/>
  <c r="A1320" i="1"/>
  <c r="B1320" i="1" s="1"/>
  <c r="A1319" i="1"/>
  <c r="B1319" i="1" s="1"/>
  <c r="A1318" i="1"/>
  <c r="B1318" i="1" s="1"/>
  <c r="A1317" i="1"/>
  <c r="B1317" i="1" s="1"/>
  <c r="A1315" i="1"/>
  <c r="B1315" i="1" s="1"/>
  <c r="A1314" i="1"/>
  <c r="B1314" i="1" s="1"/>
  <c r="A1313" i="1"/>
  <c r="B1313" i="1" s="1"/>
  <c r="A1312" i="1"/>
  <c r="B1312" i="1" s="1"/>
  <c r="A1311" i="1"/>
  <c r="B1311" i="1" s="1"/>
  <c r="A1310" i="1"/>
  <c r="B1310" i="1" s="1"/>
  <c r="A1309" i="1"/>
  <c r="B1309" i="1" s="1"/>
  <c r="A1308" i="1"/>
  <c r="B1308" i="1" s="1"/>
  <c r="A1305" i="1"/>
  <c r="B1305" i="1" s="1"/>
  <c r="A1303" i="1"/>
  <c r="B1303" i="1" s="1"/>
  <c r="A1302" i="1"/>
  <c r="B1302" i="1" s="1"/>
  <c r="A1301" i="1"/>
  <c r="B1301" i="1" s="1"/>
  <c r="A1300" i="1"/>
  <c r="B1300" i="1" s="1"/>
  <c r="A1298" i="1"/>
  <c r="B1298" i="1" s="1"/>
  <c r="A1297" i="1"/>
  <c r="B1297" i="1" s="1"/>
  <c r="A1296" i="1"/>
  <c r="B1296" i="1" s="1"/>
  <c r="A1294" i="1"/>
  <c r="B1294" i="1" s="1"/>
  <c r="A1293" i="1"/>
  <c r="B1293" i="1" s="1"/>
  <c r="A1292" i="1"/>
  <c r="B1292" i="1" s="1"/>
  <c r="A1291" i="1"/>
  <c r="B1291" i="1" s="1"/>
  <c r="A1290" i="1"/>
  <c r="B1290" i="1" s="1"/>
  <c r="A1289" i="1"/>
  <c r="B1289" i="1" s="1"/>
  <c r="A1288" i="1"/>
  <c r="B1288" i="1" s="1"/>
  <c r="A1287" i="1"/>
  <c r="B1287" i="1" s="1"/>
  <c r="A1286" i="1"/>
  <c r="B1286" i="1" s="1"/>
  <c r="A1283" i="1"/>
  <c r="B1283" i="1" s="1"/>
  <c r="A1282" i="1"/>
  <c r="B1282" i="1" s="1"/>
  <c r="A1281" i="1"/>
  <c r="B1281" i="1" s="1"/>
  <c r="A1280" i="1"/>
  <c r="B1280" i="1" s="1"/>
  <c r="A1279" i="1"/>
  <c r="B1279" i="1" s="1"/>
  <c r="A1278" i="1"/>
  <c r="B1278" i="1" s="1"/>
  <c r="A1277" i="1"/>
  <c r="B1277" i="1" s="1"/>
  <c r="A1276" i="1"/>
  <c r="B1276" i="1" s="1"/>
  <c r="A1274" i="1"/>
  <c r="B1274" i="1" s="1"/>
  <c r="A1273" i="1"/>
  <c r="B1273" i="1" s="1"/>
  <c r="A1272" i="1"/>
  <c r="B1272" i="1" s="1"/>
  <c r="A1271" i="1"/>
  <c r="B1271" i="1" s="1"/>
  <c r="A1270" i="1"/>
  <c r="B1270" i="1" s="1"/>
  <c r="A1269" i="1"/>
  <c r="B1269" i="1" s="1"/>
  <c r="A1268" i="1"/>
  <c r="B1268" i="1" s="1"/>
  <c r="A1267" i="1"/>
  <c r="B1267" i="1" s="1"/>
  <c r="A1266" i="1"/>
  <c r="B1266" i="1" s="1"/>
  <c r="A1265" i="1"/>
  <c r="B1265" i="1" s="1"/>
  <c r="A1263" i="1"/>
  <c r="B1263" i="1" s="1"/>
  <c r="A1262" i="1"/>
  <c r="B1262" i="1" s="1"/>
  <c r="A1261" i="1"/>
  <c r="B1261" i="1" s="1"/>
  <c r="A1260" i="1"/>
  <c r="B1260" i="1" s="1"/>
  <c r="A1258" i="1"/>
  <c r="B1258" i="1" s="1"/>
  <c r="A1257" i="1"/>
  <c r="B1257" i="1" s="1"/>
  <c r="A1256" i="1"/>
  <c r="B1256" i="1" s="1"/>
  <c r="A1255" i="1"/>
  <c r="B1255" i="1" s="1"/>
  <c r="A1254" i="1"/>
  <c r="B1254" i="1" s="1"/>
  <c r="A1252" i="1"/>
  <c r="B1252" i="1" s="1"/>
  <c r="A1251" i="1"/>
  <c r="B1251" i="1" s="1"/>
  <c r="A1250" i="1"/>
  <c r="B1250" i="1" s="1"/>
  <c r="A1249" i="1"/>
  <c r="B1249" i="1" s="1"/>
  <c r="A1248" i="1"/>
  <c r="B1248" i="1" s="1"/>
  <c r="A1246" i="1"/>
  <c r="B1246" i="1" s="1"/>
  <c r="A1245" i="1"/>
  <c r="B1245" i="1" s="1"/>
  <c r="A1243" i="1"/>
  <c r="B1243" i="1" s="1"/>
  <c r="A1242" i="1"/>
  <c r="B1242" i="1" s="1"/>
  <c r="A1241" i="1"/>
  <c r="B1241" i="1" s="1"/>
  <c r="A1240" i="1"/>
  <c r="B1240" i="1" s="1"/>
  <c r="A1239" i="1"/>
  <c r="B1239" i="1" s="1"/>
  <c r="A1237" i="1"/>
  <c r="B1237" i="1" s="1"/>
  <c r="A1234" i="1"/>
  <c r="B1234" i="1" s="1"/>
  <c r="A1232" i="1"/>
  <c r="B1232" i="1" s="1"/>
  <c r="A1231" i="1"/>
  <c r="B1231" i="1" s="1"/>
  <c r="A1230" i="1"/>
  <c r="B1230" i="1" s="1"/>
  <c r="A1229" i="1"/>
  <c r="B1229" i="1" s="1"/>
  <c r="A1228" i="1"/>
  <c r="B1228" i="1" s="1"/>
  <c r="A1227" i="1"/>
  <c r="B1227" i="1" s="1"/>
  <c r="A1224" i="1"/>
  <c r="B1224" i="1" s="1"/>
  <c r="A1223" i="1"/>
  <c r="B1223" i="1" s="1"/>
  <c r="A1222" i="1"/>
  <c r="B1222" i="1" s="1"/>
  <c r="A1220" i="1"/>
  <c r="B1220" i="1" s="1"/>
  <c r="A1219" i="1"/>
  <c r="B1219" i="1" s="1"/>
  <c r="A1218" i="1"/>
  <c r="B1218" i="1" s="1"/>
  <c r="A1217" i="1"/>
  <c r="B1217" i="1" s="1"/>
  <c r="A1216" i="1"/>
  <c r="B1216" i="1" s="1"/>
  <c r="A1215" i="1"/>
  <c r="B1215" i="1" s="1"/>
  <c r="A1212" i="1"/>
  <c r="B1212" i="1" s="1"/>
  <c r="A1211" i="1"/>
  <c r="B1211" i="1" s="1"/>
  <c r="A1210" i="1"/>
  <c r="B1210" i="1" s="1"/>
  <c r="A1209" i="1"/>
  <c r="B1209" i="1" s="1"/>
  <c r="A1208" i="1"/>
  <c r="B1208" i="1" s="1"/>
  <c r="A1206" i="1"/>
  <c r="B1206" i="1" s="1"/>
  <c r="A1205" i="1"/>
  <c r="B1205" i="1" s="1"/>
  <c r="A1203" i="1"/>
  <c r="B1203" i="1" s="1"/>
  <c r="A1201" i="1"/>
  <c r="B1201" i="1" s="1"/>
  <c r="A1200" i="1"/>
  <c r="B1200" i="1" s="1"/>
  <c r="A1199" i="1"/>
  <c r="B1199" i="1" s="1"/>
  <c r="A1198" i="1"/>
  <c r="B1198" i="1" s="1"/>
  <c r="A1197" i="1"/>
  <c r="B1197" i="1" s="1"/>
  <c r="A1194" i="1"/>
  <c r="B1194" i="1" s="1"/>
  <c r="A1193" i="1"/>
  <c r="B1193" i="1" s="1"/>
  <c r="A1192" i="1"/>
  <c r="B1192" i="1" s="1"/>
  <c r="A1191" i="1"/>
  <c r="B1191" i="1" s="1"/>
  <c r="A1190" i="1"/>
  <c r="B1190" i="1" s="1"/>
  <c r="A1187" i="1"/>
  <c r="B1187" i="1" s="1"/>
  <c r="A1186" i="1"/>
  <c r="B1186" i="1" s="1"/>
  <c r="A1184" i="1"/>
  <c r="B1184" i="1" s="1"/>
  <c r="A1183" i="1"/>
  <c r="B1183" i="1" s="1"/>
  <c r="A1182" i="1"/>
  <c r="B1182" i="1" s="1"/>
  <c r="A1181" i="1"/>
  <c r="B1181" i="1" s="1"/>
  <c r="A1179" i="1"/>
  <c r="B1179" i="1" s="1"/>
  <c r="A1178" i="1"/>
  <c r="B1178" i="1" s="1"/>
  <c r="A1177" i="1"/>
  <c r="B1177" i="1" s="1"/>
  <c r="A1176" i="1"/>
  <c r="B1176" i="1" s="1"/>
  <c r="A1174" i="1"/>
  <c r="B1174" i="1" s="1"/>
  <c r="A1173" i="1"/>
  <c r="B1173" i="1" s="1"/>
  <c r="A1172" i="1"/>
  <c r="B1172" i="1" s="1"/>
  <c r="A1171" i="1"/>
  <c r="B1171" i="1" s="1"/>
  <c r="A1170" i="1"/>
  <c r="B1170" i="1" s="1"/>
  <c r="A1169" i="1"/>
  <c r="B1169" i="1" s="1"/>
  <c r="A1166" i="1"/>
  <c r="B1166" i="1" s="1"/>
  <c r="A1165" i="1"/>
  <c r="B1165" i="1" s="1"/>
  <c r="A1164" i="1"/>
  <c r="B1164" i="1" s="1"/>
  <c r="A1163" i="1"/>
  <c r="B1163" i="1" s="1"/>
  <c r="A1162" i="1"/>
  <c r="B1162" i="1" s="1"/>
  <c r="A1161" i="1"/>
  <c r="B1161" i="1" s="1"/>
  <c r="A1160" i="1"/>
  <c r="B1160" i="1" s="1"/>
  <c r="A1159" i="1"/>
  <c r="B1159" i="1" s="1"/>
  <c r="A1158" i="1"/>
  <c r="B1158" i="1" s="1"/>
  <c r="A1157" i="1"/>
  <c r="B1157" i="1" s="1"/>
  <c r="A1155" i="1"/>
  <c r="B1155" i="1" s="1"/>
  <c r="A1153" i="1"/>
  <c r="B1153" i="1" s="1"/>
  <c r="A1150" i="1"/>
  <c r="B1150" i="1" s="1"/>
  <c r="A1149" i="1"/>
  <c r="B1149" i="1" s="1"/>
  <c r="A1147" i="1"/>
  <c r="B1147" i="1" s="1"/>
  <c r="A1144" i="1"/>
  <c r="B1144" i="1" s="1"/>
  <c r="A1143" i="1"/>
  <c r="B1143" i="1" s="1"/>
  <c r="A1141" i="1"/>
  <c r="B1141" i="1" s="1"/>
  <c r="A1138" i="1"/>
  <c r="B1138" i="1" s="1"/>
  <c r="A1135" i="1"/>
  <c r="B1135" i="1" s="1"/>
  <c r="A1132" i="1"/>
  <c r="B1132" i="1" s="1"/>
  <c r="A1128" i="1"/>
  <c r="B1128" i="1" s="1"/>
  <c r="A1127" i="1"/>
  <c r="B1127" i="1" s="1"/>
  <c r="A1126" i="1"/>
  <c r="B1126" i="1" s="1"/>
  <c r="A1125" i="1"/>
  <c r="B1125" i="1" s="1"/>
  <c r="A1124" i="1"/>
  <c r="B1124" i="1" s="1"/>
  <c r="A1123" i="1"/>
  <c r="B1123" i="1" s="1"/>
  <c r="A1122" i="1"/>
  <c r="B1122" i="1" s="1"/>
  <c r="A1120" i="1"/>
  <c r="B1120" i="1" s="1"/>
  <c r="A1119" i="1"/>
  <c r="B1119" i="1" s="1"/>
  <c r="A1116" i="1"/>
  <c r="B1116" i="1" s="1"/>
  <c r="A1114" i="1"/>
  <c r="B1114" i="1" s="1"/>
  <c r="A1113" i="1"/>
  <c r="B1113" i="1" s="1"/>
  <c r="A1111" i="1"/>
  <c r="B1111" i="1" s="1"/>
  <c r="A1110" i="1"/>
  <c r="B1110" i="1" s="1"/>
  <c r="A1108" i="1"/>
  <c r="B1108" i="1" s="1"/>
  <c r="A1107" i="1"/>
  <c r="B1107" i="1" s="1"/>
  <c r="A1104" i="1"/>
  <c r="B1104" i="1" s="1"/>
  <c r="A1103" i="1"/>
  <c r="B1103" i="1" s="1"/>
  <c r="A1102" i="1"/>
  <c r="B1102" i="1" s="1"/>
  <c r="A1101" i="1"/>
  <c r="B1101" i="1" s="1"/>
  <c r="A1099" i="1"/>
  <c r="B1099" i="1" s="1"/>
  <c r="A1098" i="1"/>
  <c r="B1098" i="1" s="1"/>
  <c r="A1097" i="1"/>
  <c r="B1097" i="1" s="1"/>
  <c r="A1096" i="1"/>
  <c r="B1096" i="1" s="1"/>
  <c r="A1095" i="1"/>
  <c r="B1095" i="1" s="1"/>
  <c r="A1094" i="1"/>
  <c r="B1094" i="1" s="1"/>
  <c r="A1093" i="1"/>
  <c r="B1093" i="1" s="1"/>
  <c r="A1092" i="1"/>
  <c r="B1092" i="1" s="1"/>
  <c r="A1091" i="1"/>
  <c r="B1091" i="1" s="1"/>
  <c r="A1090" i="1"/>
  <c r="B1090" i="1" s="1"/>
  <c r="A1089" i="1"/>
  <c r="B1089" i="1" s="1"/>
  <c r="A1088" i="1"/>
  <c r="B1088" i="1" s="1"/>
  <c r="A1085" i="1"/>
  <c r="B1085" i="1" s="1"/>
  <c r="A1084" i="1"/>
  <c r="B1084" i="1" s="1"/>
  <c r="A1083" i="1"/>
  <c r="B1083" i="1" s="1"/>
  <c r="A1082" i="1"/>
  <c r="B1082" i="1" s="1"/>
  <c r="A1081" i="1"/>
  <c r="B1081" i="1" s="1"/>
  <c r="A1080" i="1"/>
  <c r="B1080" i="1" s="1"/>
  <c r="A1079" i="1"/>
  <c r="B1079" i="1" s="1"/>
  <c r="A1078" i="1"/>
  <c r="B1078" i="1" s="1"/>
  <c r="A1077" i="1"/>
  <c r="B1077" i="1" s="1"/>
  <c r="A1076" i="1"/>
  <c r="B1076" i="1" s="1"/>
  <c r="A1074" i="1"/>
  <c r="B1074" i="1" s="1"/>
  <c r="A1073" i="1"/>
  <c r="B1073" i="1" s="1"/>
  <c r="A1071" i="1"/>
  <c r="B1071" i="1" s="1"/>
  <c r="A1070" i="1"/>
  <c r="B1070" i="1" s="1"/>
  <c r="A1069" i="1"/>
  <c r="B1069" i="1" s="1"/>
  <c r="A1068" i="1"/>
  <c r="B1068" i="1" s="1"/>
  <c r="A1064" i="1"/>
  <c r="B1064" i="1" s="1"/>
  <c r="A1063" i="1"/>
  <c r="B1063" i="1" s="1"/>
  <c r="A1062" i="1"/>
  <c r="B1062" i="1" s="1"/>
  <c r="A1061" i="1"/>
  <c r="B1061" i="1" s="1"/>
  <c r="A1060" i="1"/>
  <c r="B1060" i="1" s="1"/>
  <c r="A1059" i="1"/>
  <c r="B1059" i="1" s="1"/>
  <c r="A1058" i="1"/>
  <c r="B1058" i="1" s="1"/>
  <c r="A1057" i="1"/>
  <c r="B1057" i="1" s="1"/>
  <c r="A1056" i="1"/>
  <c r="B1056" i="1" s="1"/>
  <c r="A1055" i="1"/>
  <c r="B1055" i="1" s="1"/>
  <c r="A1054" i="1"/>
  <c r="B1054" i="1" s="1"/>
  <c r="A1053" i="1"/>
  <c r="B1053" i="1" s="1"/>
  <c r="A1051" i="1"/>
  <c r="B1051" i="1" s="1"/>
  <c r="A1050" i="1"/>
  <c r="B1050" i="1" s="1"/>
  <c r="A1049" i="1"/>
  <c r="B1049" i="1" s="1"/>
  <c r="A1048" i="1"/>
  <c r="B1048" i="1" s="1"/>
  <c r="A1045" i="1"/>
  <c r="B1045" i="1" s="1"/>
  <c r="A1043" i="1"/>
  <c r="B1043" i="1" s="1"/>
  <c r="A1042" i="1"/>
  <c r="B1042" i="1" s="1"/>
  <c r="A1041" i="1"/>
  <c r="B1041" i="1" s="1"/>
  <c r="A1040" i="1"/>
  <c r="B1040" i="1" s="1"/>
  <c r="A1039" i="1"/>
  <c r="B1039" i="1" s="1"/>
  <c r="A1038" i="1"/>
  <c r="B1038" i="1" s="1"/>
  <c r="A1037" i="1"/>
  <c r="B1037" i="1" s="1"/>
  <c r="A1036" i="1"/>
  <c r="B1036" i="1" s="1"/>
  <c r="A1035" i="1"/>
  <c r="B1035" i="1" s="1"/>
  <c r="A1034" i="1"/>
  <c r="B1034" i="1" s="1"/>
  <c r="A1032" i="1"/>
  <c r="B1032" i="1" s="1"/>
  <c r="A1031" i="1"/>
  <c r="B1031" i="1" s="1"/>
  <c r="A1030" i="1"/>
  <c r="B1030" i="1" s="1"/>
  <c r="A1029" i="1"/>
  <c r="B1029" i="1" s="1"/>
  <c r="A1028" i="1"/>
  <c r="B1028" i="1" s="1"/>
  <c r="A1027" i="1"/>
  <c r="B1027" i="1" s="1"/>
  <c r="A1026" i="1"/>
  <c r="B1026" i="1" s="1"/>
  <c r="A1025" i="1"/>
  <c r="B1025" i="1" s="1"/>
  <c r="A1024" i="1"/>
  <c r="B1024" i="1" s="1"/>
  <c r="A1020" i="1"/>
  <c r="B1020" i="1" s="1"/>
  <c r="A1019" i="1"/>
  <c r="B1019" i="1" s="1"/>
  <c r="A1017" i="1"/>
  <c r="B1017" i="1" s="1"/>
  <c r="A1016" i="1"/>
  <c r="B1016" i="1" s="1"/>
  <c r="A1015" i="1"/>
  <c r="B1015" i="1" s="1"/>
  <c r="A1013" i="1"/>
  <c r="B1013" i="1" s="1"/>
  <c r="A1011" i="1"/>
  <c r="B1011" i="1" s="1"/>
  <c r="A1010" i="1"/>
  <c r="B1010" i="1" s="1"/>
  <c r="A1008" i="1"/>
  <c r="B1008" i="1" s="1"/>
  <c r="A1007" i="1"/>
  <c r="B1007" i="1" s="1"/>
  <c r="A1005" i="1"/>
  <c r="B1005" i="1" s="1"/>
  <c r="A1004" i="1"/>
  <c r="B1004" i="1" s="1"/>
  <c r="A1003" i="1"/>
  <c r="B1003" i="1" s="1"/>
  <c r="A1000" i="1"/>
  <c r="B1000" i="1" s="1"/>
  <c r="A999" i="1"/>
  <c r="B999" i="1" s="1"/>
  <c r="A997" i="1"/>
  <c r="B997" i="1" s="1"/>
  <c r="A996" i="1"/>
  <c r="B996" i="1" s="1"/>
  <c r="A995" i="1"/>
  <c r="B995" i="1" s="1"/>
  <c r="A994" i="1"/>
  <c r="B994" i="1" s="1"/>
  <c r="A992" i="1"/>
  <c r="B992" i="1" s="1"/>
  <c r="A990" i="1"/>
  <c r="B990" i="1" s="1"/>
  <c r="A989" i="1"/>
  <c r="B989" i="1" s="1"/>
  <c r="A988" i="1"/>
  <c r="B988" i="1" s="1"/>
  <c r="A987" i="1"/>
  <c r="B987" i="1" s="1"/>
  <c r="A986" i="1"/>
  <c r="B986" i="1" s="1"/>
  <c r="A983" i="1"/>
  <c r="B983" i="1" s="1"/>
  <c r="A982" i="1"/>
  <c r="B982" i="1" s="1"/>
  <c r="A981" i="1"/>
  <c r="B981" i="1" s="1"/>
  <c r="A980" i="1"/>
  <c r="B980" i="1" s="1"/>
  <c r="A978" i="1"/>
  <c r="B978" i="1" s="1"/>
  <c r="A977" i="1"/>
  <c r="B977" i="1" s="1"/>
  <c r="A976" i="1"/>
  <c r="B976" i="1" s="1"/>
  <c r="A975" i="1"/>
  <c r="B975" i="1" s="1"/>
  <c r="A974" i="1"/>
  <c r="B974" i="1" s="1"/>
  <c r="A973" i="1"/>
  <c r="B973" i="1" s="1"/>
  <c r="A972" i="1"/>
  <c r="B972" i="1" s="1"/>
  <c r="A971" i="1"/>
  <c r="B971" i="1" s="1"/>
  <c r="A970" i="1"/>
  <c r="B970" i="1" s="1"/>
  <c r="A969" i="1"/>
  <c r="B969" i="1" s="1"/>
  <c r="A968" i="1"/>
  <c r="B968" i="1" s="1"/>
  <c r="A966" i="1"/>
  <c r="B966" i="1" s="1"/>
  <c r="A965" i="1"/>
  <c r="B965" i="1" s="1"/>
  <c r="A964" i="1"/>
  <c r="B964" i="1" s="1"/>
  <c r="A963" i="1"/>
  <c r="B963" i="1" s="1"/>
  <c r="A962" i="1"/>
  <c r="B962" i="1" s="1"/>
  <c r="A958" i="1"/>
  <c r="B958" i="1" s="1"/>
  <c r="A957" i="1"/>
  <c r="B957" i="1" s="1"/>
  <c r="A956" i="1"/>
  <c r="B956" i="1" s="1"/>
  <c r="A955" i="1"/>
  <c r="B955" i="1" s="1"/>
  <c r="A954" i="1"/>
  <c r="B954" i="1" s="1"/>
  <c r="A953" i="1"/>
  <c r="B953" i="1" s="1"/>
  <c r="A952" i="1"/>
  <c r="B952" i="1" s="1"/>
  <c r="A951" i="1"/>
  <c r="B951" i="1" s="1"/>
  <c r="A950" i="1"/>
  <c r="B950" i="1" s="1"/>
  <c r="A949" i="1"/>
  <c r="B949" i="1" s="1"/>
  <c r="A947" i="1"/>
  <c r="B947" i="1" s="1"/>
  <c r="A946" i="1"/>
  <c r="B946" i="1" s="1"/>
  <c r="A945" i="1"/>
  <c r="B945" i="1" s="1"/>
  <c r="A944" i="1"/>
  <c r="B944" i="1" s="1"/>
  <c r="A943" i="1"/>
  <c r="B943" i="1" s="1"/>
  <c r="A941" i="1"/>
  <c r="B941" i="1" s="1"/>
  <c r="A940" i="1"/>
  <c r="B940" i="1" s="1"/>
  <c r="A939" i="1"/>
  <c r="B939" i="1" s="1"/>
  <c r="A938" i="1"/>
  <c r="B938" i="1" s="1"/>
  <c r="A937" i="1"/>
  <c r="B937" i="1" s="1"/>
  <c r="A936" i="1"/>
  <c r="B936" i="1" s="1"/>
  <c r="A935" i="1"/>
  <c r="B935" i="1" s="1"/>
  <c r="A933" i="1"/>
  <c r="B933" i="1" s="1"/>
  <c r="A932" i="1"/>
  <c r="B932" i="1" s="1"/>
  <c r="A931" i="1"/>
  <c r="B931" i="1" s="1"/>
  <c r="A930" i="1"/>
  <c r="B930" i="1" s="1"/>
  <c r="A929" i="1"/>
  <c r="B929" i="1" s="1"/>
  <c r="A928" i="1"/>
  <c r="B928" i="1" s="1"/>
  <c r="A927" i="1"/>
  <c r="B927" i="1" s="1"/>
  <c r="A926" i="1"/>
  <c r="B926" i="1" s="1"/>
  <c r="A924" i="1"/>
  <c r="B924" i="1" s="1"/>
  <c r="A923" i="1"/>
  <c r="B923" i="1" s="1"/>
  <c r="A922" i="1"/>
  <c r="B922" i="1" s="1"/>
  <c r="A921" i="1"/>
  <c r="B921" i="1" s="1"/>
  <c r="A920" i="1"/>
  <c r="B920" i="1" s="1"/>
  <c r="A919" i="1"/>
  <c r="B919" i="1" s="1"/>
  <c r="A918" i="1"/>
  <c r="B918" i="1" s="1"/>
  <c r="A917" i="1"/>
  <c r="B917" i="1" s="1"/>
  <c r="A915" i="1"/>
  <c r="B915" i="1" s="1"/>
  <c r="A914" i="1"/>
  <c r="B914" i="1" s="1"/>
  <c r="A913" i="1"/>
  <c r="B913" i="1" s="1"/>
  <c r="A912" i="1"/>
  <c r="B912" i="1" s="1"/>
  <c r="A911" i="1"/>
  <c r="B911" i="1" s="1"/>
  <c r="A910" i="1"/>
  <c r="B910" i="1" s="1"/>
  <c r="A908" i="1"/>
  <c r="B908" i="1" s="1"/>
  <c r="A907" i="1"/>
  <c r="B907" i="1" s="1"/>
  <c r="A906" i="1"/>
  <c r="B906" i="1" s="1"/>
  <c r="A905" i="1"/>
  <c r="B905" i="1" s="1"/>
  <c r="A904" i="1"/>
  <c r="B904" i="1" s="1"/>
  <c r="A902" i="1"/>
  <c r="B902" i="1" s="1"/>
  <c r="A901" i="1"/>
  <c r="B901" i="1" s="1"/>
  <c r="A900" i="1"/>
  <c r="B900" i="1" s="1"/>
  <c r="A899" i="1"/>
  <c r="B899" i="1" s="1"/>
  <c r="A898" i="1"/>
  <c r="B898" i="1" s="1"/>
  <c r="A897" i="1"/>
  <c r="B897" i="1" s="1"/>
  <c r="A896" i="1"/>
  <c r="B896" i="1" s="1"/>
  <c r="A895" i="1"/>
  <c r="B895" i="1" s="1"/>
  <c r="A894" i="1"/>
  <c r="B894" i="1" s="1"/>
  <c r="A893" i="1"/>
  <c r="B893" i="1" s="1"/>
  <c r="A891" i="1"/>
  <c r="B891" i="1" s="1"/>
  <c r="A890" i="1"/>
  <c r="B890" i="1" s="1"/>
  <c r="A889" i="1"/>
  <c r="B889" i="1" s="1"/>
  <c r="A888" i="1"/>
  <c r="B888" i="1" s="1"/>
  <c r="A887" i="1"/>
  <c r="B887" i="1" s="1"/>
  <c r="A886" i="1"/>
  <c r="B886" i="1" s="1"/>
  <c r="A885" i="1"/>
  <c r="B885" i="1" s="1"/>
  <c r="A884" i="1"/>
  <c r="B884" i="1" s="1"/>
  <c r="A883" i="1"/>
  <c r="B883" i="1" s="1"/>
  <c r="A881" i="1"/>
  <c r="B881" i="1" s="1"/>
  <c r="A880" i="1"/>
  <c r="B880" i="1" s="1"/>
  <c r="A877" i="1"/>
  <c r="B877" i="1" s="1"/>
  <c r="A876" i="1"/>
  <c r="B876" i="1" s="1"/>
  <c r="A875" i="1"/>
  <c r="B875" i="1" s="1"/>
  <c r="A873" i="1"/>
  <c r="B873" i="1" s="1"/>
  <c r="A871" i="1"/>
  <c r="B871" i="1" s="1"/>
  <c r="A870" i="1"/>
  <c r="B870" i="1" s="1"/>
  <c r="A869" i="1"/>
  <c r="B869" i="1" s="1"/>
  <c r="A868" i="1"/>
  <c r="B868" i="1" s="1"/>
  <c r="A866" i="1"/>
  <c r="B866" i="1" s="1"/>
  <c r="A865" i="1"/>
  <c r="B865" i="1" s="1"/>
  <c r="A864" i="1"/>
  <c r="B864" i="1" s="1"/>
  <c r="A863" i="1"/>
  <c r="B863" i="1" s="1"/>
  <c r="A862" i="1"/>
  <c r="B862" i="1" s="1"/>
  <c r="A860" i="1"/>
  <c r="B860" i="1" s="1"/>
  <c r="A859" i="1"/>
  <c r="B859" i="1" s="1"/>
  <c r="A857" i="1"/>
  <c r="B857" i="1" s="1"/>
  <c r="A855" i="1"/>
  <c r="B855" i="1" s="1"/>
  <c r="A854" i="1"/>
  <c r="B854" i="1" s="1"/>
  <c r="A853" i="1"/>
  <c r="B853" i="1" s="1"/>
  <c r="A852" i="1"/>
  <c r="B852" i="1" s="1"/>
  <c r="A850" i="1"/>
  <c r="B850" i="1" s="1"/>
  <c r="A849" i="1"/>
  <c r="B849" i="1" s="1"/>
  <c r="A847" i="1"/>
  <c r="B847" i="1" s="1"/>
  <c r="A845" i="1"/>
  <c r="B845" i="1" s="1"/>
  <c r="A844" i="1"/>
  <c r="B844" i="1" s="1"/>
  <c r="A842" i="1"/>
  <c r="B842" i="1" s="1"/>
  <c r="A841" i="1"/>
  <c r="B841" i="1" s="1"/>
  <c r="A840" i="1"/>
  <c r="B840" i="1" s="1"/>
  <c r="A839" i="1"/>
  <c r="B839" i="1" s="1"/>
  <c r="A838" i="1"/>
  <c r="B838" i="1" s="1"/>
  <c r="A837" i="1"/>
  <c r="B837" i="1" s="1"/>
  <c r="A836" i="1"/>
  <c r="B836" i="1" s="1"/>
  <c r="A835" i="1"/>
  <c r="B835" i="1" s="1"/>
  <c r="A833" i="1"/>
  <c r="B833" i="1" s="1"/>
  <c r="A832" i="1"/>
  <c r="B832" i="1" s="1"/>
  <c r="A831" i="1"/>
  <c r="B831" i="1" s="1"/>
  <c r="A830" i="1"/>
  <c r="B830" i="1" s="1"/>
  <c r="A828" i="1"/>
  <c r="B828" i="1" s="1"/>
  <c r="A827" i="1"/>
  <c r="B827" i="1" s="1"/>
  <c r="A826" i="1"/>
  <c r="B826" i="1" s="1"/>
  <c r="A825" i="1"/>
  <c r="B825" i="1" s="1"/>
  <c r="A824" i="1"/>
  <c r="B824" i="1" s="1"/>
  <c r="A823" i="1"/>
  <c r="B823" i="1" s="1"/>
  <c r="A822" i="1"/>
  <c r="B822" i="1" s="1"/>
  <c r="A820" i="1"/>
  <c r="B820" i="1" s="1"/>
  <c r="A818" i="1"/>
  <c r="B818" i="1" s="1"/>
  <c r="A816" i="1"/>
  <c r="B816" i="1" s="1"/>
  <c r="A815" i="1"/>
  <c r="B815" i="1" s="1"/>
  <c r="A814" i="1"/>
  <c r="B814" i="1" s="1"/>
  <c r="A813" i="1"/>
  <c r="B813" i="1" s="1"/>
  <c r="A812" i="1"/>
  <c r="B812" i="1" s="1"/>
  <c r="A811" i="1"/>
  <c r="B811" i="1" s="1"/>
  <c r="A810" i="1"/>
  <c r="B810" i="1" s="1"/>
  <c r="A809" i="1"/>
  <c r="B809" i="1" s="1"/>
  <c r="A807" i="1"/>
  <c r="B807" i="1" s="1"/>
  <c r="A806" i="1"/>
  <c r="B806" i="1" s="1"/>
  <c r="A805" i="1"/>
  <c r="B805" i="1" s="1"/>
  <c r="A804" i="1"/>
  <c r="B804" i="1" s="1"/>
  <c r="A803" i="1"/>
  <c r="B803" i="1" s="1"/>
  <c r="A801" i="1"/>
  <c r="B801" i="1" s="1"/>
  <c r="A798" i="1"/>
  <c r="B798" i="1" s="1"/>
  <c r="A797" i="1"/>
  <c r="B797" i="1" s="1"/>
  <c r="A796" i="1"/>
  <c r="B796" i="1" s="1"/>
  <c r="A795" i="1"/>
  <c r="B795" i="1" s="1"/>
  <c r="A792" i="1"/>
  <c r="B792" i="1" s="1"/>
  <c r="A791" i="1"/>
  <c r="B791" i="1" s="1"/>
  <c r="A789" i="1"/>
  <c r="B789" i="1" s="1"/>
  <c r="A786" i="1"/>
  <c r="B786" i="1" s="1"/>
  <c r="A785" i="1"/>
  <c r="B785" i="1" s="1"/>
  <c r="A784" i="1"/>
  <c r="B784" i="1" s="1"/>
  <c r="A783" i="1"/>
  <c r="B783" i="1" s="1"/>
  <c r="A782" i="1"/>
  <c r="B782" i="1" s="1"/>
  <c r="A781" i="1"/>
  <c r="B781" i="1" s="1"/>
  <c r="A780" i="1"/>
  <c r="B780" i="1" s="1"/>
  <c r="A779" i="1"/>
  <c r="B779" i="1" s="1"/>
  <c r="A776" i="1"/>
  <c r="B776" i="1" s="1"/>
  <c r="A775" i="1"/>
  <c r="B775" i="1" s="1"/>
  <c r="A774" i="1"/>
  <c r="B774" i="1" s="1"/>
  <c r="A773" i="1"/>
  <c r="B773" i="1" s="1"/>
  <c r="A772" i="1"/>
  <c r="B772" i="1" s="1"/>
  <c r="A771" i="1"/>
  <c r="B771" i="1" s="1"/>
  <c r="A769" i="1"/>
  <c r="B769" i="1" s="1"/>
  <c r="A768" i="1"/>
  <c r="B768" i="1" s="1"/>
  <c r="A767" i="1"/>
  <c r="B767" i="1" s="1"/>
  <c r="A765" i="1"/>
  <c r="B765" i="1" s="1"/>
  <c r="A764" i="1"/>
  <c r="B764" i="1" s="1"/>
  <c r="A762" i="1"/>
  <c r="B762" i="1" s="1"/>
  <c r="A761" i="1"/>
  <c r="B761" i="1" s="1"/>
  <c r="A760" i="1"/>
  <c r="B760" i="1" s="1"/>
  <c r="A759" i="1"/>
  <c r="B759" i="1" s="1"/>
  <c r="A758" i="1"/>
  <c r="B758" i="1" s="1"/>
  <c r="A757" i="1"/>
  <c r="B757" i="1" s="1"/>
  <c r="A756" i="1"/>
  <c r="B756" i="1" s="1"/>
  <c r="A755" i="1"/>
  <c r="B755" i="1" s="1"/>
  <c r="A754" i="1"/>
  <c r="B754" i="1" s="1"/>
  <c r="A753" i="1"/>
  <c r="B753" i="1" s="1"/>
  <c r="A751" i="1"/>
  <c r="B751" i="1" s="1"/>
  <c r="A750" i="1"/>
  <c r="B750" i="1" s="1"/>
  <c r="A748" i="1"/>
  <c r="B748" i="1" s="1"/>
  <c r="A747" i="1"/>
  <c r="B747" i="1" s="1"/>
  <c r="A745" i="1"/>
  <c r="B745" i="1" s="1"/>
  <c r="A744" i="1"/>
  <c r="B744" i="1" s="1"/>
  <c r="A743" i="1"/>
  <c r="B743" i="1" s="1"/>
  <c r="A742" i="1"/>
  <c r="B742" i="1" s="1"/>
  <c r="A740" i="1"/>
  <c r="B740" i="1" s="1"/>
  <c r="A737" i="1"/>
  <c r="B737" i="1" s="1"/>
  <c r="A736" i="1"/>
  <c r="B736" i="1" s="1"/>
  <c r="A735" i="1"/>
  <c r="B735" i="1" s="1"/>
  <c r="A734" i="1"/>
  <c r="B734" i="1" s="1"/>
  <c r="A733" i="1"/>
  <c r="B733" i="1" s="1"/>
  <c r="A732" i="1"/>
  <c r="B732" i="1" s="1"/>
  <c r="A731" i="1"/>
  <c r="B731" i="1" s="1"/>
  <c r="A730" i="1"/>
  <c r="B730" i="1" s="1"/>
  <c r="A729" i="1"/>
  <c r="B729" i="1" s="1"/>
  <c r="A728" i="1"/>
  <c r="B728" i="1" s="1"/>
  <c r="A724" i="1"/>
  <c r="B724" i="1" s="1"/>
  <c r="A723" i="1"/>
  <c r="B723" i="1" s="1"/>
  <c r="A722" i="1"/>
  <c r="B722" i="1" s="1"/>
  <c r="A721" i="1"/>
  <c r="B721" i="1" s="1"/>
  <c r="A719" i="1"/>
  <c r="B719" i="1" s="1"/>
  <c r="A718" i="1"/>
  <c r="B718" i="1" s="1"/>
  <c r="A717" i="1"/>
  <c r="B717" i="1" s="1"/>
  <c r="A715" i="1"/>
  <c r="B715" i="1" s="1"/>
  <c r="A714" i="1"/>
  <c r="B714" i="1" s="1"/>
  <c r="A713" i="1"/>
  <c r="B713" i="1" s="1"/>
  <c r="A712" i="1"/>
  <c r="B712" i="1" s="1"/>
  <c r="A711" i="1"/>
  <c r="B711" i="1" s="1"/>
  <c r="A710" i="1"/>
  <c r="B710" i="1" s="1"/>
  <c r="A709" i="1"/>
  <c r="B709" i="1" s="1"/>
  <c r="A708" i="1"/>
  <c r="B708" i="1" s="1"/>
  <c r="A706" i="1"/>
  <c r="B706" i="1" s="1"/>
  <c r="A705" i="1"/>
  <c r="B705" i="1" s="1"/>
  <c r="A704" i="1"/>
  <c r="B704" i="1" s="1"/>
  <c r="A703" i="1"/>
  <c r="B703" i="1" s="1"/>
  <c r="A702" i="1"/>
  <c r="B702" i="1" s="1"/>
  <c r="A701" i="1"/>
  <c r="B701" i="1" s="1"/>
  <c r="A700" i="1"/>
  <c r="B700" i="1" s="1"/>
  <c r="A699" i="1"/>
  <c r="B699" i="1" s="1"/>
  <c r="A698" i="1"/>
  <c r="B698" i="1" s="1"/>
  <c r="A696" i="1"/>
  <c r="B696" i="1" s="1"/>
  <c r="A695" i="1"/>
  <c r="B695" i="1" s="1"/>
  <c r="A694" i="1"/>
  <c r="B694" i="1" s="1"/>
  <c r="A693" i="1"/>
  <c r="B693" i="1" s="1"/>
  <c r="A692" i="1"/>
  <c r="B692" i="1" s="1"/>
  <c r="A691" i="1"/>
  <c r="B691" i="1" s="1"/>
  <c r="A690" i="1"/>
  <c r="B690" i="1" s="1"/>
  <c r="A689" i="1"/>
  <c r="B689" i="1" s="1"/>
  <c r="A688" i="1"/>
  <c r="B688" i="1" s="1"/>
  <c r="A687" i="1"/>
  <c r="B687" i="1" s="1"/>
  <c r="A686" i="1"/>
  <c r="B686" i="1" s="1"/>
  <c r="A684" i="1"/>
  <c r="B684" i="1" s="1"/>
  <c r="A683" i="1"/>
  <c r="B683" i="1" s="1"/>
  <c r="A682" i="1"/>
  <c r="B682" i="1" s="1"/>
  <c r="A681" i="1"/>
  <c r="B681" i="1" s="1"/>
  <c r="A680" i="1"/>
  <c r="B680" i="1" s="1"/>
  <c r="A679" i="1"/>
  <c r="B679" i="1" s="1"/>
  <c r="A678" i="1"/>
  <c r="B678" i="1" s="1"/>
  <c r="A677" i="1"/>
  <c r="B677" i="1" s="1"/>
  <c r="A675" i="1"/>
  <c r="B675" i="1" s="1"/>
  <c r="A674" i="1"/>
  <c r="B674" i="1" s="1"/>
  <c r="A673" i="1"/>
  <c r="B673" i="1" s="1"/>
  <c r="A672" i="1"/>
  <c r="B672" i="1" s="1"/>
  <c r="A671" i="1"/>
  <c r="B671" i="1" s="1"/>
  <c r="A670" i="1"/>
  <c r="B670" i="1" s="1"/>
  <c r="A669" i="1"/>
  <c r="B669" i="1" s="1"/>
  <c r="A668" i="1"/>
  <c r="B668" i="1" s="1"/>
  <c r="A667" i="1"/>
  <c r="B667" i="1" s="1"/>
  <c r="A666" i="1"/>
  <c r="B666" i="1" s="1"/>
  <c r="A665" i="1"/>
  <c r="B665" i="1" s="1"/>
  <c r="A664" i="1"/>
  <c r="B664" i="1" s="1"/>
  <c r="A661" i="1"/>
  <c r="B661" i="1" s="1"/>
  <c r="A660" i="1"/>
  <c r="B660" i="1" s="1"/>
  <c r="A659" i="1"/>
  <c r="B659" i="1" s="1"/>
  <c r="A658" i="1"/>
  <c r="B658" i="1" s="1"/>
  <c r="A657" i="1"/>
  <c r="B657" i="1" s="1"/>
  <c r="A656" i="1"/>
  <c r="B656" i="1" s="1"/>
  <c r="A654" i="1"/>
  <c r="B654" i="1" s="1"/>
  <c r="A653" i="1"/>
  <c r="B653" i="1" s="1"/>
  <c r="A652" i="1"/>
  <c r="B652" i="1" s="1"/>
  <c r="A650" i="1"/>
  <c r="B650" i="1" s="1"/>
  <c r="A649" i="1"/>
  <c r="B649" i="1" s="1"/>
  <c r="A648" i="1"/>
  <c r="B648" i="1" s="1"/>
  <c r="A647" i="1"/>
  <c r="B647" i="1" s="1"/>
  <c r="A646" i="1"/>
  <c r="B646" i="1" s="1"/>
  <c r="A645" i="1"/>
  <c r="B645" i="1" s="1"/>
  <c r="A644" i="1"/>
  <c r="B644" i="1" s="1"/>
  <c r="A642" i="1"/>
  <c r="B642" i="1" s="1"/>
  <c r="A641" i="1"/>
  <c r="B641" i="1" s="1"/>
  <c r="A640" i="1"/>
  <c r="B640" i="1" s="1"/>
  <c r="A639" i="1"/>
  <c r="B639" i="1" s="1"/>
  <c r="A638" i="1"/>
  <c r="B638" i="1" s="1"/>
  <c r="A636" i="1"/>
  <c r="B636" i="1" s="1"/>
  <c r="A635" i="1"/>
  <c r="B635" i="1" s="1"/>
  <c r="A633" i="1"/>
  <c r="B633" i="1" s="1"/>
  <c r="A632" i="1"/>
  <c r="B632" i="1" s="1"/>
  <c r="A629" i="1"/>
  <c r="B629" i="1" s="1"/>
  <c r="A628" i="1"/>
  <c r="B628" i="1" s="1"/>
  <c r="A627" i="1"/>
  <c r="B627" i="1" s="1"/>
  <c r="A624" i="1"/>
  <c r="B624" i="1" s="1"/>
  <c r="A622" i="1"/>
  <c r="B622" i="1" s="1"/>
  <c r="A621" i="1"/>
  <c r="B621" i="1" s="1"/>
  <c r="A619" i="1"/>
  <c r="B619" i="1" s="1"/>
  <c r="A618" i="1"/>
  <c r="B618" i="1" s="1"/>
  <c r="A617" i="1"/>
  <c r="B617" i="1" s="1"/>
  <c r="A616" i="1"/>
  <c r="B616" i="1" s="1"/>
  <c r="A612" i="1"/>
  <c r="B612" i="1" s="1"/>
  <c r="A611" i="1"/>
  <c r="B611" i="1" s="1"/>
  <c r="A610" i="1"/>
  <c r="B610" i="1" s="1"/>
  <c r="A609" i="1"/>
  <c r="B609" i="1" s="1"/>
  <c r="A608" i="1"/>
  <c r="B608" i="1" s="1"/>
  <c r="A605" i="1"/>
  <c r="B605" i="1" s="1"/>
  <c r="A604" i="1"/>
  <c r="B604" i="1" s="1"/>
  <c r="A603" i="1"/>
  <c r="B603" i="1" s="1"/>
  <c r="A601" i="1"/>
  <c r="B601" i="1" s="1"/>
  <c r="A600" i="1"/>
  <c r="B600" i="1" s="1"/>
  <c r="A599" i="1"/>
  <c r="B599" i="1" s="1"/>
  <c r="A598" i="1"/>
  <c r="B598" i="1" s="1"/>
  <c r="A597" i="1"/>
  <c r="B597" i="1" s="1"/>
  <c r="A595" i="1"/>
  <c r="B595" i="1" s="1"/>
  <c r="A591" i="1"/>
  <c r="B591" i="1" s="1"/>
  <c r="A590" i="1"/>
  <c r="B590" i="1" s="1"/>
  <c r="A589" i="1"/>
  <c r="B589" i="1" s="1"/>
  <c r="A588" i="1"/>
  <c r="B588" i="1" s="1"/>
  <c r="A587" i="1"/>
  <c r="B587" i="1" s="1"/>
  <c r="A585" i="1"/>
  <c r="B585" i="1" s="1"/>
  <c r="A584" i="1"/>
  <c r="B584" i="1" s="1"/>
  <c r="A583" i="1"/>
  <c r="B583" i="1" s="1"/>
  <c r="A580" i="1"/>
  <c r="B580" i="1" s="1"/>
  <c r="A578" i="1"/>
  <c r="B578" i="1" s="1"/>
  <c r="A577" i="1"/>
  <c r="B577" i="1" s="1"/>
  <c r="A576" i="1"/>
  <c r="B576" i="1" s="1"/>
  <c r="A575" i="1"/>
  <c r="B575" i="1" s="1"/>
  <c r="A573" i="1"/>
  <c r="B573" i="1" s="1"/>
  <c r="A572" i="1"/>
  <c r="B572" i="1" s="1"/>
  <c r="A571" i="1"/>
  <c r="B571" i="1" s="1"/>
  <c r="A568" i="1"/>
  <c r="B568" i="1" s="1"/>
  <c r="A567" i="1"/>
  <c r="B567" i="1" s="1"/>
  <c r="A566" i="1"/>
  <c r="B566" i="1" s="1"/>
  <c r="A565" i="1"/>
  <c r="B565" i="1" s="1"/>
  <c r="A564" i="1"/>
  <c r="B564" i="1" s="1"/>
  <c r="A563" i="1"/>
  <c r="B563" i="1" s="1"/>
  <c r="A558" i="1"/>
  <c r="B558" i="1" s="1"/>
  <c r="A556" i="1"/>
  <c r="B556" i="1" s="1"/>
  <c r="A555" i="1"/>
  <c r="B555" i="1" s="1"/>
  <c r="A554" i="1"/>
  <c r="B554" i="1" s="1"/>
  <c r="A552" i="1"/>
  <c r="B552" i="1" s="1"/>
  <c r="A551" i="1"/>
  <c r="B551" i="1" s="1"/>
  <c r="A550" i="1"/>
  <c r="B550" i="1" s="1"/>
  <c r="A547" i="1"/>
  <c r="B547" i="1" s="1"/>
  <c r="A546" i="1"/>
  <c r="B546" i="1" s="1"/>
  <c r="A545" i="1"/>
  <c r="B545" i="1" s="1"/>
  <c r="A544" i="1"/>
  <c r="B544" i="1" s="1"/>
  <c r="A542" i="1"/>
  <c r="B542" i="1" s="1"/>
  <c r="A541" i="1"/>
  <c r="B541" i="1" s="1"/>
  <c r="A540" i="1"/>
  <c r="B540" i="1" s="1"/>
  <c r="A539" i="1"/>
  <c r="B539" i="1" s="1"/>
  <c r="A538" i="1"/>
  <c r="B538" i="1" s="1"/>
  <c r="A537" i="1"/>
  <c r="B537" i="1" s="1"/>
  <c r="A536" i="1"/>
  <c r="B536" i="1" s="1"/>
  <c r="A535" i="1"/>
  <c r="B535" i="1" s="1"/>
  <c r="A532" i="1"/>
  <c r="B532" i="1" s="1"/>
  <c r="A531" i="1"/>
  <c r="B531" i="1" s="1"/>
  <c r="A530" i="1"/>
  <c r="B530" i="1" s="1"/>
  <c r="A529" i="1"/>
  <c r="B529" i="1" s="1"/>
  <c r="A528" i="1"/>
  <c r="B528" i="1" s="1"/>
  <c r="A527" i="1"/>
  <c r="B527" i="1" s="1"/>
  <c r="A525" i="1"/>
  <c r="B525" i="1" s="1"/>
  <c r="A524" i="1"/>
  <c r="B524" i="1" s="1"/>
  <c r="A523" i="1"/>
  <c r="B523" i="1" s="1"/>
  <c r="A521" i="1"/>
  <c r="B521" i="1" s="1"/>
  <c r="A520" i="1"/>
  <c r="B520" i="1" s="1"/>
  <c r="A518" i="1"/>
  <c r="B518" i="1" s="1"/>
  <c r="A517" i="1"/>
  <c r="B517" i="1" s="1"/>
  <c r="A516" i="1"/>
  <c r="B516" i="1" s="1"/>
  <c r="A515" i="1"/>
  <c r="B515" i="1" s="1"/>
  <c r="A514" i="1"/>
  <c r="B514" i="1" s="1"/>
  <c r="A513" i="1"/>
  <c r="B513" i="1" s="1"/>
  <c r="A511" i="1"/>
  <c r="B511" i="1" s="1"/>
  <c r="A510" i="1"/>
  <c r="B510" i="1" s="1"/>
  <c r="A509" i="1"/>
  <c r="B509" i="1" s="1"/>
  <c r="A508" i="1"/>
  <c r="B508" i="1" s="1"/>
  <c r="A507" i="1"/>
  <c r="B507" i="1" s="1"/>
  <c r="A506" i="1"/>
  <c r="B506" i="1" s="1"/>
  <c r="A505" i="1"/>
  <c r="B505" i="1" s="1"/>
  <c r="A504" i="1"/>
  <c r="B504" i="1" s="1"/>
  <c r="A503" i="1"/>
  <c r="B503" i="1" s="1"/>
  <c r="A501" i="1"/>
  <c r="B501" i="1" s="1"/>
  <c r="A499" i="1"/>
  <c r="B499" i="1" s="1"/>
  <c r="A494" i="1"/>
  <c r="B494" i="1" s="1"/>
  <c r="A493" i="1"/>
  <c r="B493" i="1" s="1"/>
  <c r="A492" i="1"/>
  <c r="B492" i="1" s="1"/>
  <c r="A490" i="1"/>
  <c r="B490" i="1" s="1"/>
  <c r="A489" i="1"/>
  <c r="B489" i="1" s="1"/>
  <c r="A487" i="1"/>
  <c r="B487" i="1" s="1"/>
  <c r="A486" i="1"/>
  <c r="B486" i="1" s="1"/>
  <c r="A485" i="1"/>
  <c r="B485" i="1" s="1"/>
  <c r="A484" i="1"/>
  <c r="B484" i="1" s="1"/>
  <c r="A482" i="1"/>
  <c r="B482" i="1" s="1"/>
  <c r="A481" i="1"/>
  <c r="B481" i="1" s="1"/>
  <c r="A480" i="1"/>
  <c r="B480" i="1" s="1"/>
  <c r="A479" i="1"/>
  <c r="B479" i="1" s="1"/>
  <c r="A478" i="1"/>
  <c r="B478" i="1" s="1"/>
  <c r="A477" i="1"/>
  <c r="B477" i="1" s="1"/>
  <c r="A476" i="1"/>
  <c r="B476" i="1" s="1"/>
  <c r="A475" i="1"/>
  <c r="B475" i="1" s="1"/>
  <c r="A474" i="1"/>
  <c r="B474" i="1" s="1"/>
  <c r="A472" i="1"/>
  <c r="B472" i="1" s="1"/>
  <c r="A471" i="1"/>
  <c r="B471" i="1" s="1"/>
  <c r="A470" i="1"/>
  <c r="B470" i="1" s="1"/>
  <c r="A469" i="1"/>
  <c r="B469" i="1" s="1"/>
  <c r="A467" i="1"/>
  <c r="B467" i="1" s="1"/>
  <c r="A466" i="1"/>
  <c r="B466" i="1" s="1"/>
  <c r="A465" i="1"/>
  <c r="B465" i="1" s="1"/>
  <c r="A463" i="1"/>
  <c r="B463" i="1" s="1"/>
  <c r="A462" i="1"/>
  <c r="B462" i="1" s="1"/>
  <c r="A461" i="1"/>
  <c r="B461" i="1" s="1"/>
  <c r="A460" i="1"/>
  <c r="B460" i="1" s="1"/>
  <c r="A459" i="1"/>
  <c r="B459" i="1" s="1"/>
  <c r="A457" i="1"/>
  <c r="B457" i="1" s="1"/>
  <c r="A456" i="1"/>
  <c r="B456" i="1" s="1"/>
  <c r="A455" i="1"/>
  <c r="B455" i="1" s="1"/>
  <c r="A454" i="1"/>
  <c r="B454" i="1" s="1"/>
  <c r="A453" i="1"/>
  <c r="B453" i="1" s="1"/>
  <c r="A452" i="1"/>
  <c r="B452" i="1" s="1"/>
  <c r="A451" i="1"/>
  <c r="B451" i="1" s="1"/>
  <c r="A448" i="1"/>
  <c r="B448" i="1" s="1"/>
  <c r="A447" i="1"/>
  <c r="B447" i="1" s="1"/>
  <c r="A446" i="1"/>
  <c r="B446" i="1" s="1"/>
  <c r="A445" i="1"/>
  <c r="B445" i="1" s="1"/>
  <c r="A444" i="1"/>
  <c r="B444" i="1" s="1"/>
  <c r="A441" i="1"/>
  <c r="B441" i="1" s="1"/>
  <c r="A440" i="1"/>
  <c r="B440" i="1" s="1"/>
  <c r="A439" i="1"/>
  <c r="B439" i="1" s="1"/>
  <c r="A437" i="1"/>
  <c r="B437" i="1" s="1"/>
  <c r="A434" i="1"/>
  <c r="B434" i="1" s="1"/>
  <c r="A433" i="1"/>
  <c r="B433" i="1" s="1"/>
  <c r="A432" i="1"/>
  <c r="B432" i="1" s="1"/>
  <c r="A431" i="1"/>
  <c r="B431" i="1" s="1"/>
  <c r="A430" i="1"/>
  <c r="B430" i="1" s="1"/>
  <c r="A429" i="1"/>
  <c r="B429" i="1" s="1"/>
  <c r="A428" i="1"/>
  <c r="B428" i="1" s="1"/>
  <c r="A427" i="1"/>
  <c r="B427" i="1" s="1"/>
  <c r="A424" i="1"/>
  <c r="B424" i="1" s="1"/>
  <c r="A423" i="1"/>
  <c r="B423" i="1" s="1"/>
  <c r="A422" i="1"/>
  <c r="B422" i="1" s="1"/>
  <c r="A421" i="1"/>
  <c r="B421" i="1" s="1"/>
  <c r="A420" i="1"/>
  <c r="B420" i="1" s="1"/>
  <c r="A419" i="1"/>
  <c r="B419" i="1" s="1"/>
  <c r="A418" i="1"/>
  <c r="B418" i="1" s="1"/>
  <c r="A416" i="1"/>
  <c r="B416" i="1" s="1"/>
  <c r="A415" i="1"/>
  <c r="B415" i="1" s="1"/>
  <c r="A414" i="1"/>
  <c r="B414" i="1" s="1"/>
  <c r="A413" i="1"/>
  <c r="B413" i="1" s="1"/>
  <c r="A412" i="1"/>
  <c r="B412" i="1" s="1"/>
  <c r="A411" i="1"/>
  <c r="B411" i="1" s="1"/>
  <c r="A410" i="1"/>
  <c r="B410" i="1" s="1"/>
  <c r="A409" i="1"/>
  <c r="B409" i="1" s="1"/>
  <c r="A408" i="1"/>
  <c r="B408" i="1" s="1"/>
  <c r="A407" i="1"/>
  <c r="B407" i="1" s="1"/>
  <c r="A406" i="1"/>
  <c r="B406" i="1" s="1"/>
  <c r="A404" i="1"/>
  <c r="B404" i="1" s="1"/>
  <c r="A403" i="1"/>
  <c r="B403" i="1" s="1"/>
  <c r="A402" i="1"/>
  <c r="B402" i="1" s="1"/>
  <c r="A401" i="1"/>
  <c r="B401" i="1" s="1"/>
  <c r="A400" i="1"/>
  <c r="B400" i="1" s="1"/>
  <c r="A399" i="1"/>
  <c r="B399" i="1" s="1"/>
  <c r="A398" i="1"/>
  <c r="B398" i="1" s="1"/>
  <c r="A397" i="1"/>
  <c r="B397" i="1" s="1"/>
  <c r="A396" i="1"/>
  <c r="B396" i="1" s="1"/>
  <c r="A395" i="1"/>
  <c r="B395" i="1" s="1"/>
  <c r="A394" i="1"/>
  <c r="B394" i="1" s="1"/>
  <c r="A393" i="1"/>
  <c r="B393" i="1" s="1"/>
  <c r="A391" i="1"/>
  <c r="B391" i="1" s="1"/>
  <c r="A390" i="1"/>
  <c r="B390" i="1" s="1"/>
  <c r="A389" i="1"/>
  <c r="B389" i="1" s="1"/>
  <c r="A388" i="1"/>
  <c r="B388" i="1" s="1"/>
  <c r="A387" i="1"/>
  <c r="B387" i="1" s="1"/>
  <c r="A386" i="1"/>
  <c r="B386" i="1" s="1"/>
  <c r="A385" i="1"/>
  <c r="B385" i="1" s="1"/>
  <c r="A384" i="1"/>
  <c r="B384" i="1" s="1"/>
  <c r="A383" i="1"/>
  <c r="B383" i="1" s="1"/>
  <c r="A380" i="1"/>
  <c r="B380" i="1" s="1"/>
  <c r="A379" i="1"/>
  <c r="B379" i="1" s="1"/>
  <c r="A377" i="1"/>
  <c r="B377" i="1" s="1"/>
  <c r="A376" i="1"/>
  <c r="B376" i="1" s="1"/>
  <c r="A375" i="1"/>
  <c r="B375" i="1" s="1"/>
  <c r="A373" i="1"/>
  <c r="B373" i="1" s="1"/>
  <c r="A372" i="1"/>
  <c r="B372" i="1" s="1"/>
  <c r="A371" i="1"/>
  <c r="B371" i="1" s="1"/>
  <c r="A369" i="1"/>
  <c r="B369" i="1" s="1"/>
  <c r="A368" i="1"/>
  <c r="B368" i="1" s="1"/>
  <c r="A367" i="1"/>
  <c r="B367" i="1" s="1"/>
  <c r="A365" i="1"/>
  <c r="B365" i="1" s="1"/>
  <c r="A364" i="1"/>
  <c r="B364" i="1" s="1"/>
  <c r="A363" i="1"/>
  <c r="B363" i="1" s="1"/>
  <c r="A362" i="1"/>
  <c r="B362" i="1" s="1"/>
  <c r="A358" i="1"/>
  <c r="B358" i="1" s="1"/>
  <c r="A357" i="1"/>
  <c r="B357" i="1" s="1"/>
  <c r="A356" i="1"/>
  <c r="B356" i="1" s="1"/>
  <c r="A355" i="1"/>
  <c r="B355" i="1" s="1"/>
  <c r="A350" i="1"/>
  <c r="B350" i="1" s="1"/>
  <c r="A349" i="1"/>
  <c r="B349" i="1" s="1"/>
  <c r="A347" i="1"/>
  <c r="B347" i="1" s="1"/>
  <c r="A346" i="1"/>
  <c r="B346" i="1" s="1"/>
  <c r="A345" i="1"/>
  <c r="B345" i="1" s="1"/>
  <c r="A343" i="1"/>
  <c r="B343" i="1" s="1"/>
  <c r="A342" i="1"/>
  <c r="B342" i="1" s="1"/>
  <c r="A341" i="1"/>
  <c r="B341" i="1" s="1"/>
  <c r="A340" i="1"/>
  <c r="B340" i="1" s="1"/>
  <c r="A339" i="1"/>
  <c r="B339" i="1" s="1"/>
  <c r="A337" i="1"/>
  <c r="B337" i="1" s="1"/>
  <c r="A336" i="1"/>
  <c r="B336" i="1" s="1"/>
  <c r="A335" i="1"/>
  <c r="B335" i="1" s="1"/>
  <c r="A334" i="1"/>
  <c r="B334" i="1" s="1"/>
  <c r="A333" i="1"/>
  <c r="B333" i="1" s="1"/>
  <c r="A332" i="1"/>
  <c r="B332" i="1" s="1"/>
  <c r="A331" i="1"/>
  <c r="B331" i="1" s="1"/>
  <c r="A330" i="1"/>
  <c r="B330" i="1" s="1"/>
  <c r="A329" i="1"/>
  <c r="B329" i="1" s="1"/>
  <c r="A328" i="1"/>
  <c r="B328" i="1" s="1"/>
  <c r="A327" i="1"/>
  <c r="B327" i="1" s="1"/>
  <c r="A326" i="1"/>
  <c r="B326" i="1" s="1"/>
  <c r="A325" i="1"/>
  <c r="B325" i="1" s="1"/>
  <c r="A324" i="1"/>
  <c r="B324" i="1" s="1"/>
  <c r="A322" i="1"/>
  <c r="B322" i="1" s="1"/>
  <c r="A321" i="1"/>
  <c r="B321" i="1" s="1"/>
  <c r="A320" i="1"/>
  <c r="B320" i="1" s="1"/>
  <c r="A319" i="1"/>
  <c r="B319" i="1" s="1"/>
  <c r="A318" i="1"/>
  <c r="B318" i="1" s="1"/>
  <c r="A316" i="1"/>
  <c r="B316" i="1" s="1"/>
  <c r="A315" i="1"/>
  <c r="B315" i="1" s="1"/>
  <c r="A314" i="1"/>
  <c r="B314" i="1" s="1"/>
  <c r="A313" i="1"/>
  <c r="B313" i="1" s="1"/>
  <c r="A312" i="1"/>
  <c r="B312" i="1" s="1"/>
  <c r="A311" i="1"/>
  <c r="B311" i="1" s="1"/>
  <c r="A309" i="1"/>
  <c r="B309" i="1" s="1"/>
  <c r="A308" i="1"/>
  <c r="B308" i="1" s="1"/>
  <c r="A306" i="1"/>
  <c r="B306" i="1" s="1"/>
  <c r="A305" i="1"/>
  <c r="B305" i="1" s="1"/>
  <c r="A304" i="1"/>
  <c r="B304" i="1" s="1"/>
  <c r="A303" i="1"/>
  <c r="B303" i="1" s="1"/>
  <c r="A302" i="1"/>
  <c r="B302" i="1" s="1"/>
  <c r="A299" i="1"/>
  <c r="B299" i="1" s="1"/>
  <c r="A298" i="1"/>
  <c r="B298" i="1" s="1"/>
  <c r="A296" i="1"/>
  <c r="B296" i="1" s="1"/>
  <c r="A295" i="1"/>
  <c r="B295" i="1" s="1"/>
  <c r="A294" i="1"/>
  <c r="B294" i="1" s="1"/>
  <c r="A292" i="1"/>
  <c r="B292" i="1" s="1"/>
  <c r="A289" i="1"/>
  <c r="B289" i="1" s="1"/>
  <c r="A287" i="1"/>
  <c r="B287" i="1" s="1"/>
  <c r="A286" i="1"/>
  <c r="B286" i="1" s="1"/>
  <c r="A285" i="1"/>
  <c r="B285" i="1" s="1"/>
  <c r="A284" i="1"/>
  <c r="B284" i="1" s="1"/>
  <c r="A283" i="1"/>
  <c r="B283" i="1" s="1"/>
  <c r="A281" i="1"/>
  <c r="B281" i="1" s="1"/>
  <c r="A280" i="1"/>
  <c r="B280" i="1" s="1"/>
  <c r="A279" i="1"/>
  <c r="B279" i="1" s="1"/>
  <c r="A278" i="1"/>
  <c r="B278" i="1" s="1"/>
  <c r="A277" i="1"/>
  <c r="B277" i="1" s="1"/>
  <c r="A276" i="1"/>
  <c r="B276" i="1" s="1"/>
  <c r="A275" i="1"/>
  <c r="B275" i="1" s="1"/>
  <c r="A274" i="1"/>
  <c r="B274" i="1" s="1"/>
  <c r="A272" i="1"/>
  <c r="B272" i="1" s="1"/>
  <c r="A270" i="1"/>
  <c r="B270" i="1" s="1"/>
  <c r="A269" i="1"/>
  <c r="B269" i="1" s="1"/>
  <c r="A268" i="1"/>
  <c r="B268" i="1" s="1"/>
  <c r="A267" i="1"/>
  <c r="B267" i="1" s="1"/>
  <c r="A266" i="1"/>
  <c r="B266" i="1" s="1"/>
  <c r="A265" i="1"/>
  <c r="B265" i="1" s="1"/>
  <c r="A264" i="1"/>
  <c r="B264" i="1" s="1"/>
  <c r="A263" i="1"/>
  <c r="B263" i="1" s="1"/>
  <c r="A262" i="1"/>
  <c r="B262" i="1" s="1"/>
  <c r="A261" i="1"/>
  <c r="B261" i="1" s="1"/>
  <c r="A260" i="1"/>
  <c r="B260" i="1" s="1"/>
  <c r="A259" i="1"/>
  <c r="B259" i="1" s="1"/>
  <c r="A258" i="1"/>
  <c r="B258" i="1" s="1"/>
  <c r="A257" i="1"/>
  <c r="B257" i="1" s="1"/>
  <c r="A256" i="1"/>
  <c r="B256" i="1" s="1"/>
  <c r="A254" i="1"/>
  <c r="B254" i="1" s="1"/>
  <c r="A253" i="1"/>
  <c r="B253" i="1" s="1"/>
  <c r="A252" i="1"/>
  <c r="B252" i="1" s="1"/>
  <c r="A251" i="1"/>
  <c r="B251" i="1" s="1"/>
  <c r="A249" i="1"/>
  <c r="B249" i="1" s="1"/>
  <c r="A248" i="1"/>
  <c r="B248" i="1" s="1"/>
  <c r="A247" i="1"/>
  <c r="B247" i="1" s="1"/>
  <c r="A245" i="1"/>
  <c r="B245" i="1" s="1"/>
  <c r="A244" i="1"/>
  <c r="B244" i="1" s="1"/>
  <c r="A243" i="1"/>
  <c r="B243" i="1" s="1"/>
  <c r="A242" i="1"/>
  <c r="B242" i="1" s="1"/>
  <c r="A241" i="1"/>
  <c r="B241" i="1" s="1"/>
  <c r="A240" i="1"/>
  <c r="B240" i="1" s="1"/>
  <c r="A239" i="1"/>
  <c r="B239" i="1" s="1"/>
  <c r="A238" i="1"/>
  <c r="B238" i="1" s="1"/>
  <c r="A237" i="1"/>
  <c r="B237" i="1" s="1"/>
  <c r="A236" i="1"/>
  <c r="B236" i="1" s="1"/>
  <c r="A235" i="1"/>
  <c r="B235" i="1" s="1"/>
  <c r="A234" i="1"/>
  <c r="B234" i="1" s="1"/>
  <c r="A233" i="1"/>
  <c r="B233" i="1" s="1"/>
  <c r="A232" i="1"/>
  <c r="B232" i="1" s="1"/>
  <c r="A231" i="1"/>
  <c r="B231" i="1" s="1"/>
  <c r="A229" i="1"/>
  <c r="B229" i="1" s="1"/>
  <c r="A228" i="1"/>
  <c r="B228" i="1" s="1"/>
  <c r="A227" i="1"/>
  <c r="B227" i="1" s="1"/>
  <c r="A224" i="1"/>
  <c r="B224" i="1" s="1"/>
  <c r="A223" i="1"/>
  <c r="B223" i="1" s="1"/>
  <c r="A222" i="1"/>
  <c r="B222" i="1" s="1"/>
  <c r="A221" i="1"/>
  <c r="B221" i="1" s="1"/>
  <c r="A220" i="1"/>
  <c r="B220" i="1" s="1"/>
  <c r="A219" i="1"/>
  <c r="B219" i="1" s="1"/>
  <c r="A217" i="1"/>
  <c r="B217" i="1" s="1"/>
  <c r="A216" i="1"/>
  <c r="B216" i="1" s="1"/>
  <c r="A215" i="1"/>
  <c r="B215" i="1" s="1"/>
  <c r="A214" i="1"/>
  <c r="B214" i="1" s="1"/>
  <c r="A213" i="1"/>
  <c r="B213" i="1" s="1"/>
  <c r="A212" i="1"/>
  <c r="B212" i="1" s="1"/>
  <c r="A211" i="1"/>
  <c r="B211" i="1" s="1"/>
  <c r="A210" i="1"/>
  <c r="B210" i="1" s="1"/>
  <c r="A209" i="1"/>
  <c r="B209" i="1" s="1"/>
  <c r="A207" i="1"/>
  <c r="B207" i="1" s="1"/>
  <c r="A206" i="1"/>
  <c r="B206" i="1" s="1"/>
  <c r="A204" i="1"/>
  <c r="B204" i="1" s="1"/>
  <c r="A199" i="1"/>
  <c r="B199" i="1" s="1"/>
  <c r="A196" i="1"/>
  <c r="B196" i="1" s="1"/>
  <c r="A195" i="1"/>
  <c r="B195" i="1" s="1"/>
  <c r="A193" i="1"/>
  <c r="B193" i="1" s="1"/>
  <c r="A192" i="1"/>
  <c r="B192" i="1" s="1"/>
  <c r="A191" i="1"/>
  <c r="B191" i="1" s="1"/>
  <c r="A190" i="1"/>
  <c r="B190" i="1" s="1"/>
  <c r="A186" i="1"/>
  <c r="B186" i="1" s="1"/>
  <c r="A189" i="1"/>
  <c r="B189" i="1" s="1"/>
  <c r="A187" i="1"/>
  <c r="B187" i="1" s="1"/>
  <c r="A185" i="1"/>
  <c r="B185" i="1" s="1"/>
  <c r="A184" i="1"/>
  <c r="B184" i="1" s="1"/>
  <c r="A183" i="1"/>
  <c r="B183" i="1" s="1"/>
  <c r="A181" i="1"/>
  <c r="B181" i="1" s="1"/>
  <c r="A180" i="1"/>
  <c r="B180" i="1" s="1"/>
  <c r="A178" i="1"/>
  <c r="B178" i="1" s="1"/>
  <c r="A176" i="1"/>
  <c r="B176" i="1" s="1"/>
  <c r="A175" i="1"/>
  <c r="B175" i="1" s="1"/>
  <c r="A174" i="1"/>
  <c r="B174" i="1" s="1"/>
  <c r="A171" i="1"/>
  <c r="B171" i="1" s="1"/>
  <c r="A170" i="1"/>
  <c r="B170" i="1" s="1"/>
  <c r="A168" i="1"/>
  <c r="B168" i="1" s="1"/>
  <c r="A167" i="1"/>
  <c r="B167" i="1" s="1"/>
  <c r="A166" i="1"/>
  <c r="B166" i="1" s="1"/>
  <c r="A165" i="1"/>
  <c r="B165" i="1" s="1"/>
  <c r="A164" i="1"/>
  <c r="B164" i="1" s="1"/>
  <c r="A163" i="1"/>
  <c r="B163" i="1" s="1"/>
  <c r="A160" i="1"/>
  <c r="B160" i="1" s="1"/>
  <c r="A157" i="1"/>
  <c r="B157" i="1" s="1"/>
  <c r="A156" i="1"/>
  <c r="B156" i="1" s="1"/>
  <c r="A155" i="1"/>
  <c r="B155" i="1" s="1"/>
  <c r="A152" i="1"/>
  <c r="B152" i="1" s="1"/>
  <c r="A150" i="1"/>
  <c r="B150" i="1" s="1"/>
  <c r="A149" i="1"/>
  <c r="B149" i="1" s="1"/>
  <c r="A148" i="1"/>
  <c r="B148" i="1" s="1"/>
  <c r="A146" i="1"/>
  <c r="B146" i="1" s="1"/>
  <c r="A145" i="1"/>
  <c r="B145" i="1" s="1"/>
  <c r="A144" i="1"/>
  <c r="B144" i="1" s="1"/>
  <c r="A143" i="1"/>
  <c r="B143" i="1" s="1"/>
  <c r="A142" i="1"/>
  <c r="B142" i="1" s="1"/>
  <c r="A141" i="1"/>
  <c r="B141" i="1" s="1"/>
  <c r="A140" i="1"/>
  <c r="B140" i="1" s="1"/>
  <c r="A139" i="1"/>
  <c r="B139" i="1" s="1"/>
  <c r="A137" i="1"/>
  <c r="B137" i="1" s="1"/>
  <c r="A136" i="1"/>
  <c r="B136" i="1" s="1"/>
  <c r="A134" i="1"/>
  <c r="B134" i="1" s="1"/>
  <c r="A133" i="1"/>
  <c r="B133" i="1" s="1"/>
  <c r="A132" i="1"/>
  <c r="B132" i="1" s="1"/>
  <c r="A131" i="1"/>
  <c r="B131" i="1" s="1"/>
  <c r="A130" i="1"/>
  <c r="B130" i="1" s="1"/>
  <c r="A129" i="1"/>
  <c r="B129" i="1" s="1"/>
  <c r="A128" i="1"/>
  <c r="B128" i="1" s="1"/>
  <c r="A126" i="1"/>
  <c r="B126" i="1" s="1"/>
  <c r="A125" i="1"/>
  <c r="B125" i="1" s="1"/>
  <c r="A123" i="1"/>
  <c r="B123" i="1" s="1"/>
  <c r="A122" i="1"/>
  <c r="B122" i="1" s="1"/>
  <c r="A121" i="1"/>
  <c r="B121" i="1" s="1"/>
  <c r="A119" i="1"/>
  <c r="B119" i="1" s="1"/>
  <c r="A118" i="1"/>
  <c r="B118" i="1" s="1"/>
  <c r="A117" i="1"/>
  <c r="B117" i="1" s="1"/>
  <c r="A115" i="1"/>
  <c r="B115" i="1" s="1"/>
  <c r="A114" i="1"/>
  <c r="B114" i="1" s="1"/>
  <c r="A113" i="1"/>
  <c r="B113" i="1" s="1"/>
  <c r="A112" i="1"/>
  <c r="B112" i="1" s="1"/>
  <c r="A111" i="1"/>
  <c r="B111" i="1" s="1"/>
  <c r="A110" i="1"/>
  <c r="B110" i="1" s="1"/>
  <c r="A109" i="1"/>
  <c r="B109" i="1" s="1"/>
  <c r="A108" i="1"/>
  <c r="B108" i="1" s="1"/>
  <c r="A106" i="1"/>
  <c r="B106" i="1" s="1"/>
  <c r="A105" i="1"/>
  <c r="B105" i="1" s="1"/>
  <c r="A104" i="1"/>
  <c r="B104" i="1" s="1"/>
  <c r="A102" i="1"/>
  <c r="B102" i="1" s="1"/>
  <c r="A101" i="1"/>
  <c r="B101" i="1" s="1"/>
  <c r="A99" i="1"/>
  <c r="B99" i="1" s="1"/>
  <c r="A98" i="1"/>
  <c r="B98" i="1" s="1"/>
  <c r="A97" i="1"/>
  <c r="B97" i="1" s="1"/>
  <c r="A96" i="1"/>
  <c r="B96" i="1" s="1"/>
  <c r="A95" i="1"/>
  <c r="B95" i="1" s="1"/>
  <c r="A94" i="1"/>
  <c r="B94" i="1" s="1"/>
  <c r="A92" i="1"/>
  <c r="B92" i="1" s="1"/>
  <c r="A91" i="1"/>
  <c r="B91" i="1" s="1"/>
  <c r="A90" i="1"/>
  <c r="B90" i="1" s="1"/>
  <c r="A89" i="1"/>
  <c r="B89" i="1" s="1"/>
  <c r="A88" i="1"/>
  <c r="B88" i="1" s="1"/>
  <c r="A87" i="1"/>
  <c r="B87" i="1" s="1"/>
  <c r="A85" i="1"/>
  <c r="B85" i="1" s="1"/>
  <c r="A84" i="1"/>
  <c r="B84" i="1" s="1"/>
  <c r="A83" i="1"/>
  <c r="B83" i="1" s="1"/>
  <c r="A82" i="1"/>
  <c r="B82" i="1" s="1"/>
  <c r="A78" i="1"/>
  <c r="B78" i="1" s="1"/>
  <c r="A77" i="1"/>
  <c r="B77" i="1" s="1"/>
  <c r="A76" i="1"/>
  <c r="B76" i="1" s="1"/>
  <c r="A75" i="1"/>
  <c r="B75" i="1" s="1"/>
  <c r="A72" i="1"/>
  <c r="B72" i="1" s="1"/>
  <c r="A71" i="1"/>
  <c r="B71" i="1" s="1"/>
  <c r="A70" i="1"/>
  <c r="B70" i="1" s="1"/>
  <c r="A69" i="1"/>
  <c r="B69" i="1" s="1"/>
  <c r="A68" i="1"/>
  <c r="B68" i="1" s="1"/>
  <c r="A67" i="1"/>
  <c r="B67" i="1" s="1"/>
  <c r="A65" i="1"/>
  <c r="B65" i="1" s="1"/>
  <c r="A64" i="1"/>
  <c r="B64" i="1" s="1"/>
  <c r="A63" i="1"/>
  <c r="B63" i="1" s="1"/>
  <c r="A62" i="1"/>
  <c r="B62" i="1" s="1"/>
  <c r="A61" i="1"/>
  <c r="B61" i="1" s="1"/>
  <c r="A60" i="1"/>
  <c r="B60" i="1" s="1"/>
  <c r="A59" i="1"/>
  <c r="B59" i="1" s="1"/>
  <c r="A58" i="1"/>
  <c r="B58" i="1" s="1"/>
  <c r="A57" i="1"/>
  <c r="B57" i="1" s="1"/>
  <c r="A56" i="1"/>
  <c r="B56" i="1" s="1"/>
  <c r="A55" i="1"/>
  <c r="B55" i="1" s="1"/>
  <c r="A54" i="1"/>
  <c r="B54" i="1" s="1"/>
  <c r="A53" i="1"/>
  <c r="B53" i="1" s="1"/>
  <c r="A51" i="1"/>
  <c r="B51" i="1" s="1"/>
  <c r="A50" i="1"/>
  <c r="B50" i="1" s="1"/>
  <c r="A49" i="1"/>
  <c r="B49" i="1" s="1"/>
  <c r="A46" i="1"/>
  <c r="B46" i="1" s="1"/>
  <c r="A45" i="1"/>
  <c r="B45" i="1" s="1"/>
  <c r="A43" i="1"/>
  <c r="B43" i="1" s="1"/>
  <c r="A42" i="1"/>
  <c r="B42" i="1" s="1"/>
  <c r="A41" i="1"/>
  <c r="B41" i="1" s="1"/>
  <c r="A40" i="1"/>
  <c r="B40" i="1" s="1"/>
  <c r="A39" i="1"/>
  <c r="B39" i="1" s="1"/>
  <c r="A37" i="1"/>
  <c r="B37" i="1" s="1"/>
  <c r="A36" i="1"/>
  <c r="B36" i="1" s="1"/>
  <c r="A35" i="1"/>
  <c r="B35" i="1" s="1"/>
  <c r="A34" i="1"/>
  <c r="B34" i="1" s="1"/>
  <c r="A33" i="1"/>
  <c r="B33" i="1" s="1"/>
  <c r="A32" i="1"/>
  <c r="B32" i="1" s="1"/>
  <c r="A31" i="1"/>
  <c r="B31" i="1" s="1"/>
  <c r="A30" i="1"/>
  <c r="B30" i="1" s="1"/>
  <c r="A29" i="1"/>
  <c r="B29" i="1" s="1"/>
  <c r="A28" i="1"/>
  <c r="B28" i="1" s="1"/>
  <c r="A26" i="1"/>
  <c r="B26" i="1" s="1"/>
  <c r="A23" i="1"/>
  <c r="B23" i="1" s="1"/>
  <c r="A22" i="1"/>
  <c r="B22" i="1" s="1"/>
  <c r="A20" i="1"/>
  <c r="B20" i="1" s="1"/>
  <c r="A17" i="1"/>
  <c r="B17" i="1" s="1"/>
  <c r="A16" i="1"/>
  <c r="B16" i="1" s="1"/>
  <c r="A15" i="1"/>
  <c r="B15" i="1" s="1"/>
  <c r="A14" i="1"/>
  <c r="B14" i="1" s="1"/>
  <c r="A13" i="1"/>
  <c r="B13" i="1" s="1"/>
  <c r="A11" i="1"/>
  <c r="B11" i="1" s="1"/>
  <c r="A9" i="1"/>
  <c r="B9" i="1" l="1"/>
  <c r="B1559" i="1" s="1"/>
  <c r="A1559" i="1"/>
  <c r="B779" i="8"/>
  <c r="I783" i="8"/>
  <c r="D704" i="8"/>
  <c r="C704" i="8"/>
  <c r="D433" i="8"/>
  <c r="C433" i="8"/>
  <c r="D310" i="8"/>
  <c r="C310" i="8"/>
  <c r="D241" i="8"/>
  <c r="C241" i="8"/>
  <c r="I1562" i="1" l="1"/>
  <c r="D432" i="8"/>
  <c r="C432" i="8"/>
  <c r="D700" i="8" l="1"/>
  <c r="C700" i="8"/>
  <c r="D322" i="8"/>
  <c r="C322" i="8"/>
  <c r="D774" i="8" l="1"/>
  <c r="C774" i="8"/>
  <c r="D649" i="8"/>
  <c r="C649" i="8"/>
  <c r="D504" i="8"/>
  <c r="C504" i="8"/>
  <c r="D402" i="8"/>
  <c r="C402" i="8"/>
  <c r="D271" i="8"/>
  <c r="C271" i="8"/>
  <c r="B240" i="6" l="1"/>
  <c r="D227" i="8" l="1"/>
  <c r="C227" i="8"/>
  <c r="D305" i="8" l="1"/>
  <c r="C305" i="8"/>
  <c r="C128" i="8" l="1"/>
  <c r="D128" i="8"/>
  <c r="C137" i="8"/>
  <c r="D137" i="8"/>
  <c r="C275" i="8"/>
  <c r="D275" i="8"/>
  <c r="C303" i="8"/>
  <c r="D303" i="8"/>
  <c r="C467" i="8"/>
  <c r="D467" i="8"/>
  <c r="C498" i="8"/>
  <c r="D498" i="8"/>
  <c r="C541" i="8"/>
  <c r="D541" i="8"/>
  <c r="C614" i="8"/>
  <c r="D614" i="8"/>
  <c r="C618" i="8"/>
  <c r="D618" i="8"/>
  <c r="C678" i="8"/>
  <c r="D678" i="8"/>
  <c r="C712" i="8"/>
  <c r="D712" i="8"/>
  <c r="C752" i="8"/>
  <c r="D752" i="8"/>
  <c r="D630" i="8" l="1"/>
  <c r="C630" i="8"/>
  <c r="D546" i="8"/>
  <c r="C546" i="8"/>
  <c r="D293" i="8"/>
  <c r="C293" i="8"/>
  <c r="D217" i="8" l="1"/>
  <c r="C217" i="8"/>
  <c r="B184" i="6" l="1"/>
  <c r="B99" i="6"/>
  <c r="D664" i="8" l="1"/>
  <c r="C664" i="8"/>
  <c r="D741" i="8"/>
  <c r="C741" i="8"/>
  <c r="D483" i="8"/>
  <c r="C483" i="8"/>
  <c r="D28" i="8"/>
  <c r="C28" i="8"/>
  <c r="D258" i="8"/>
  <c r="C258" i="8"/>
  <c r="D92" i="8"/>
  <c r="C92" i="8"/>
  <c r="D444" i="8"/>
  <c r="C444" i="8"/>
  <c r="D520" i="8"/>
  <c r="C520" i="8"/>
  <c r="D577" i="8" l="1"/>
  <c r="C577" i="8"/>
  <c r="D701" i="8" l="1"/>
  <c r="C701" i="8"/>
  <c r="D530" i="8"/>
  <c r="C530" i="8"/>
  <c r="D423" i="8"/>
  <c r="C423" i="8"/>
  <c r="D235" i="8"/>
  <c r="C235" i="8"/>
  <c r="D199" i="8"/>
  <c r="C199" i="8"/>
  <c r="D134" i="8"/>
  <c r="C134" i="8"/>
  <c r="D69" i="8"/>
  <c r="C69" i="8"/>
  <c r="D621" i="8" l="1"/>
  <c r="C621" i="8"/>
  <c r="D611" i="8"/>
  <c r="C611" i="8"/>
  <c r="D568" i="8"/>
  <c r="C568" i="8"/>
  <c r="D544" i="8"/>
  <c r="C544" i="8"/>
  <c r="D230" i="8"/>
  <c r="C230" i="8"/>
  <c r="B149" i="3" l="1"/>
  <c r="AI779" i="8"/>
  <c r="AH779" i="8"/>
  <c r="AG779" i="8"/>
  <c r="AF779" i="8"/>
  <c r="AE779" i="8"/>
  <c r="AD779" i="8"/>
  <c r="AC779" i="8"/>
  <c r="AB779" i="8"/>
  <c r="AA779" i="8"/>
  <c r="Z779" i="8"/>
  <c r="Y779" i="8"/>
  <c r="X779" i="8"/>
  <c r="W779" i="8"/>
  <c r="T779" i="8"/>
  <c r="S779" i="8"/>
  <c r="R779" i="8"/>
  <c r="Q779" i="8"/>
  <c r="P779" i="8"/>
  <c r="O779" i="8"/>
  <c r="M779" i="8"/>
  <c r="L779" i="8"/>
  <c r="K779" i="8"/>
  <c r="D776" i="8"/>
  <c r="C776" i="8"/>
  <c r="D772" i="8"/>
  <c r="C772" i="8"/>
  <c r="D763" i="8"/>
  <c r="C763" i="8"/>
  <c r="D762" i="8"/>
  <c r="C762" i="8"/>
  <c r="D760" i="8"/>
  <c r="C760" i="8"/>
  <c r="D756" i="8"/>
  <c r="C756" i="8"/>
  <c r="D755" i="8"/>
  <c r="C755" i="8"/>
  <c r="D754" i="8"/>
  <c r="C754" i="8"/>
  <c r="D753" i="8"/>
  <c r="C753" i="8"/>
  <c r="D750" i="8"/>
  <c r="C750" i="8"/>
  <c r="D748" i="8"/>
  <c r="C748" i="8"/>
  <c r="D747" i="8"/>
  <c r="C747" i="8"/>
  <c r="D746" i="8"/>
  <c r="C746" i="8"/>
  <c r="D743" i="8"/>
  <c r="C743" i="8"/>
  <c r="D742" i="8"/>
  <c r="C742" i="8"/>
  <c r="D738" i="8"/>
  <c r="C738" i="8"/>
  <c r="D735" i="8"/>
  <c r="C735" i="8"/>
  <c r="D733" i="8"/>
  <c r="C733" i="8"/>
  <c r="D730" i="8"/>
  <c r="C730" i="8"/>
  <c r="D729" i="8"/>
  <c r="C729" i="8"/>
  <c r="D728" i="8"/>
  <c r="C728" i="8"/>
  <c r="D721" i="8"/>
  <c r="C721" i="8"/>
  <c r="D720" i="8"/>
  <c r="C720" i="8"/>
  <c r="D719" i="8"/>
  <c r="C719" i="8"/>
  <c r="D718" i="8"/>
  <c r="C718" i="8"/>
  <c r="D716" i="8"/>
  <c r="C716" i="8"/>
  <c r="D713" i="8"/>
  <c r="C713" i="8"/>
  <c r="D711" i="8"/>
  <c r="C711" i="8"/>
  <c r="D710" i="8"/>
  <c r="C710" i="8"/>
  <c r="D703" i="8"/>
  <c r="C703" i="8"/>
  <c r="D702" i="8"/>
  <c r="C702" i="8"/>
  <c r="D695" i="8"/>
  <c r="C695" i="8"/>
  <c r="D694" i="8"/>
  <c r="C694" i="8"/>
  <c r="D687" i="8"/>
  <c r="C687" i="8"/>
  <c r="D686" i="8"/>
  <c r="C686" i="8"/>
  <c r="D685" i="8"/>
  <c r="C685" i="8"/>
  <c r="D684" i="8"/>
  <c r="C684" i="8"/>
  <c r="D682" i="8"/>
  <c r="C682" i="8"/>
  <c r="D681" i="8"/>
  <c r="C681" i="8"/>
  <c r="D676" i="8"/>
  <c r="C676" i="8"/>
  <c r="D667" i="8"/>
  <c r="C667" i="8"/>
  <c r="D666" i="8"/>
  <c r="C666" i="8"/>
  <c r="D665" i="8"/>
  <c r="C665" i="8"/>
  <c r="D662" i="8"/>
  <c r="C662" i="8"/>
  <c r="D661" i="8"/>
  <c r="C661" i="8"/>
  <c r="D660" i="8"/>
  <c r="C660" i="8"/>
  <c r="D657" i="8"/>
  <c r="C657" i="8"/>
  <c r="D656" i="8"/>
  <c r="C656" i="8"/>
  <c r="D655" i="8"/>
  <c r="C655" i="8"/>
  <c r="D654" i="8"/>
  <c r="C654" i="8"/>
  <c r="D653" i="8"/>
  <c r="C653" i="8"/>
  <c r="D648" i="8"/>
  <c r="C648" i="8"/>
  <c r="D647" i="8"/>
  <c r="C647" i="8"/>
  <c r="D646" i="8"/>
  <c r="C646" i="8"/>
  <c r="D645" i="8"/>
  <c r="C645" i="8"/>
  <c r="D644" i="8"/>
  <c r="C644" i="8"/>
  <c r="D638" i="8"/>
  <c r="C638" i="8"/>
  <c r="D637" i="8"/>
  <c r="C637" i="8"/>
  <c r="D636" i="8"/>
  <c r="C636" i="8"/>
  <c r="D635" i="8"/>
  <c r="C635" i="8"/>
  <c r="D628" i="8"/>
  <c r="C628" i="8"/>
  <c r="D626" i="8"/>
  <c r="C626" i="8"/>
  <c r="D622" i="8"/>
  <c r="C622" i="8"/>
  <c r="D620" i="8"/>
  <c r="C620" i="8"/>
  <c r="D612" i="8"/>
  <c r="C612" i="8"/>
  <c r="D610" i="8"/>
  <c r="C610" i="8"/>
  <c r="D608" i="8"/>
  <c r="C608" i="8"/>
  <c r="D605" i="8"/>
  <c r="C605" i="8"/>
  <c r="D603" i="8"/>
  <c r="C603" i="8"/>
  <c r="D601" i="8"/>
  <c r="C601" i="8"/>
  <c r="D599" i="8"/>
  <c r="C599" i="8"/>
  <c r="D598" i="8"/>
  <c r="C598" i="8"/>
  <c r="D597" i="8"/>
  <c r="C597" i="8"/>
  <c r="D596" i="8"/>
  <c r="C596" i="8"/>
  <c r="D595" i="8"/>
  <c r="C595" i="8"/>
  <c r="D592" i="8"/>
  <c r="C592" i="8"/>
  <c r="D588" i="8"/>
  <c r="C588" i="8"/>
  <c r="D583" i="8"/>
  <c r="C583" i="8"/>
  <c r="D582" i="8"/>
  <c r="C582" i="8"/>
  <c r="D575" i="8"/>
  <c r="C575" i="8"/>
  <c r="D574" i="8"/>
  <c r="C574" i="8"/>
  <c r="D566" i="8"/>
  <c r="C566" i="8"/>
  <c r="D563" i="8"/>
  <c r="C563" i="8"/>
  <c r="D560" i="8"/>
  <c r="C560" i="8"/>
  <c r="D557" i="8"/>
  <c r="C557" i="8"/>
  <c r="D555" i="8"/>
  <c r="C555" i="8"/>
  <c r="D554" i="8"/>
  <c r="C554" i="8"/>
  <c r="D553" i="8"/>
  <c r="C553" i="8"/>
  <c r="D551" i="8"/>
  <c r="C551" i="8"/>
  <c r="D550" i="8"/>
  <c r="C550" i="8"/>
  <c r="D548" i="8"/>
  <c r="C548" i="8"/>
  <c r="D543" i="8"/>
  <c r="C543" i="8"/>
  <c r="D535" i="8"/>
  <c r="C535" i="8"/>
  <c r="D533" i="8"/>
  <c r="C533" i="8"/>
  <c r="D531" i="8"/>
  <c r="C531" i="8"/>
  <c r="D528" i="8"/>
  <c r="C528" i="8"/>
  <c r="D526" i="8"/>
  <c r="C526" i="8"/>
  <c r="D525" i="8"/>
  <c r="C525" i="8"/>
  <c r="D522" i="8"/>
  <c r="C522" i="8"/>
  <c r="D521" i="8"/>
  <c r="C521" i="8"/>
  <c r="D519" i="8"/>
  <c r="C519" i="8"/>
  <c r="D517" i="8"/>
  <c r="C517" i="8"/>
  <c r="D516" i="8"/>
  <c r="C516" i="8"/>
  <c r="D513" i="8"/>
  <c r="C513" i="8"/>
  <c r="D512" i="8"/>
  <c r="C512" i="8"/>
  <c r="D510" i="8"/>
  <c r="C510" i="8"/>
  <c r="D507" i="8"/>
  <c r="C507" i="8"/>
  <c r="D506" i="8"/>
  <c r="C506" i="8"/>
  <c r="D503" i="8"/>
  <c r="C503" i="8"/>
  <c r="D502" i="8"/>
  <c r="C502" i="8"/>
  <c r="D501" i="8"/>
  <c r="C501" i="8"/>
  <c r="D500" i="8"/>
  <c r="C500" i="8"/>
  <c r="D497" i="8"/>
  <c r="C497" i="8"/>
  <c r="D493" i="8"/>
  <c r="C493" i="8"/>
  <c r="D492" i="8"/>
  <c r="C492" i="8"/>
  <c r="D486" i="8"/>
  <c r="C486" i="8"/>
  <c r="D482" i="8"/>
  <c r="C482" i="8"/>
  <c r="D481" i="8"/>
  <c r="C481" i="8"/>
  <c r="D479" i="8"/>
  <c r="C479" i="8"/>
  <c r="D475" i="8"/>
  <c r="C475" i="8"/>
  <c r="D471" i="8"/>
  <c r="C471" i="8"/>
  <c r="D469" i="8"/>
  <c r="C469" i="8"/>
  <c r="D468" i="8"/>
  <c r="C468" i="8"/>
  <c r="D466" i="8"/>
  <c r="C466" i="8"/>
  <c r="D465" i="8"/>
  <c r="C465" i="8"/>
  <c r="D464" i="8"/>
  <c r="C464" i="8"/>
  <c r="D462" i="8"/>
  <c r="C462" i="8"/>
  <c r="D461" i="8"/>
  <c r="C461" i="8"/>
  <c r="D460" i="8"/>
  <c r="C460" i="8"/>
  <c r="D457" i="8"/>
  <c r="C457" i="8"/>
  <c r="D456" i="8"/>
  <c r="C456" i="8"/>
  <c r="D453" i="8"/>
  <c r="C453" i="8"/>
  <c r="D447" i="8"/>
  <c r="C447" i="8"/>
  <c r="D442" i="8"/>
  <c r="C442" i="8"/>
  <c r="D439" i="8"/>
  <c r="C439" i="8"/>
  <c r="D437" i="8"/>
  <c r="C437" i="8"/>
  <c r="D431" i="8"/>
  <c r="C431" i="8"/>
  <c r="D430" i="8"/>
  <c r="C430" i="8"/>
  <c r="D428" i="8"/>
  <c r="C428" i="8"/>
  <c r="D424" i="8"/>
  <c r="C424" i="8"/>
  <c r="D422" i="8"/>
  <c r="C422" i="8"/>
  <c r="D421" i="8"/>
  <c r="C421" i="8"/>
  <c r="D420" i="8"/>
  <c r="C420" i="8"/>
  <c r="D419" i="8"/>
  <c r="C419" i="8"/>
  <c r="D417" i="8"/>
  <c r="C417" i="8"/>
  <c r="D416" i="8"/>
  <c r="C416" i="8"/>
  <c r="D414" i="8"/>
  <c r="C414" i="8"/>
  <c r="D413" i="8"/>
  <c r="C413" i="8"/>
  <c r="D411" i="8"/>
  <c r="C411" i="8"/>
  <c r="D406" i="8"/>
  <c r="C406" i="8"/>
  <c r="D404" i="8"/>
  <c r="C404" i="8"/>
  <c r="D403" i="8"/>
  <c r="C403" i="8"/>
  <c r="D399" i="8"/>
  <c r="C399" i="8"/>
  <c r="D393" i="8"/>
  <c r="C393" i="8"/>
  <c r="D388" i="8"/>
  <c r="C388" i="8"/>
  <c r="D385" i="8"/>
  <c r="C385" i="8"/>
  <c r="D383" i="8"/>
  <c r="C383" i="8"/>
  <c r="D381" i="8"/>
  <c r="C381" i="8"/>
  <c r="D377" i="8"/>
  <c r="C377" i="8"/>
  <c r="D376" i="8"/>
  <c r="C376" i="8"/>
  <c r="D375" i="8"/>
  <c r="C375" i="8"/>
  <c r="D374" i="8"/>
  <c r="C374" i="8"/>
  <c r="D373" i="8"/>
  <c r="C373" i="8"/>
  <c r="D372" i="8"/>
  <c r="C372" i="8"/>
  <c r="D370" i="8"/>
  <c r="C370" i="8"/>
  <c r="D366" i="8"/>
  <c r="C366" i="8"/>
  <c r="D362" i="8"/>
  <c r="C362" i="8"/>
  <c r="D359" i="8"/>
  <c r="C359" i="8"/>
  <c r="D358" i="8"/>
  <c r="C358" i="8"/>
  <c r="D356" i="8"/>
  <c r="C356" i="8"/>
  <c r="D353" i="8"/>
  <c r="C353" i="8"/>
  <c r="D350" i="8"/>
  <c r="C350" i="8"/>
  <c r="D347" i="8"/>
  <c r="C347" i="8"/>
  <c r="D346" i="8"/>
  <c r="C346" i="8"/>
  <c r="D344" i="8"/>
  <c r="C344" i="8"/>
  <c r="D341" i="8"/>
  <c r="C341" i="8"/>
  <c r="D338" i="8"/>
  <c r="C338" i="8"/>
  <c r="D337" i="8"/>
  <c r="C337" i="8"/>
  <c r="D336" i="8"/>
  <c r="C336" i="8"/>
  <c r="D335" i="8"/>
  <c r="C335" i="8"/>
  <c r="D331" i="8"/>
  <c r="C331" i="8"/>
  <c r="D327" i="8"/>
  <c r="C327" i="8"/>
  <c r="D326" i="8"/>
  <c r="C326" i="8"/>
  <c r="D324" i="8"/>
  <c r="C324" i="8"/>
  <c r="D323" i="8"/>
  <c r="C323" i="8"/>
  <c r="D321" i="8"/>
  <c r="C321" i="8"/>
  <c r="D320" i="8"/>
  <c r="C320" i="8"/>
  <c r="D313" i="8"/>
  <c r="C313" i="8"/>
  <c r="D311" i="8"/>
  <c r="C311" i="8"/>
  <c r="D309" i="8"/>
  <c r="C309" i="8"/>
  <c r="D302" i="8"/>
  <c r="C302" i="8"/>
  <c r="D301" i="8"/>
  <c r="C301" i="8"/>
  <c r="D300" i="8"/>
  <c r="C300" i="8"/>
  <c r="D299" i="8"/>
  <c r="C299" i="8"/>
  <c r="D296" i="8"/>
  <c r="C296" i="8"/>
  <c r="D295" i="8"/>
  <c r="C295" i="8"/>
  <c r="D292" i="8"/>
  <c r="C292" i="8"/>
  <c r="D289" i="8"/>
  <c r="C289" i="8"/>
  <c r="D283" i="8"/>
  <c r="C283" i="8"/>
  <c r="D282" i="8"/>
  <c r="C282" i="8"/>
  <c r="D279" i="8"/>
  <c r="C279" i="8"/>
  <c r="D278" i="8"/>
  <c r="C278" i="8"/>
  <c r="D274" i="8"/>
  <c r="C274" i="8"/>
  <c r="D270" i="8"/>
  <c r="C270" i="8"/>
  <c r="D267" i="8"/>
  <c r="C267" i="8"/>
  <c r="D264" i="8"/>
  <c r="C264" i="8"/>
  <c r="D263" i="8"/>
  <c r="C263" i="8"/>
  <c r="D262" i="8"/>
  <c r="C262" i="8"/>
  <c r="D260" i="8"/>
  <c r="C260" i="8"/>
  <c r="D254" i="8"/>
  <c r="C254" i="8"/>
  <c r="D252" i="8"/>
  <c r="C252" i="8"/>
  <c r="D251" i="8"/>
  <c r="C251" i="8"/>
  <c r="D250" i="8"/>
  <c r="C250" i="8"/>
  <c r="D249" i="8"/>
  <c r="C249" i="8"/>
  <c r="D248" i="8"/>
  <c r="C248" i="8"/>
  <c r="D247" i="8"/>
  <c r="C247" i="8"/>
  <c r="D246" i="8"/>
  <c r="C246" i="8"/>
  <c r="D245" i="8"/>
  <c r="C245" i="8"/>
  <c r="D243" i="8"/>
  <c r="C243" i="8"/>
  <c r="D240" i="8"/>
  <c r="C240" i="8"/>
  <c r="D239" i="8"/>
  <c r="C239" i="8"/>
  <c r="D236" i="8"/>
  <c r="C236" i="8"/>
  <c r="D234" i="8"/>
  <c r="C234" i="8"/>
  <c r="D232" i="8"/>
  <c r="C232" i="8"/>
  <c r="D229" i="8"/>
  <c r="C229" i="8"/>
  <c r="D225" i="8"/>
  <c r="C225" i="8"/>
  <c r="D221" i="8"/>
  <c r="C221" i="8"/>
  <c r="D219" i="8"/>
  <c r="C219" i="8"/>
  <c r="D218" i="8"/>
  <c r="C218" i="8"/>
  <c r="D216" i="8"/>
  <c r="C216" i="8"/>
  <c r="D215" i="8"/>
  <c r="C215" i="8"/>
  <c r="D212" i="8"/>
  <c r="C212" i="8"/>
  <c r="D209" i="8"/>
  <c r="C209" i="8"/>
  <c r="D206" i="8"/>
  <c r="C206" i="8"/>
  <c r="D202" i="8"/>
  <c r="C202" i="8"/>
  <c r="D201" i="8"/>
  <c r="C201" i="8"/>
  <c r="D200" i="8"/>
  <c r="C200" i="8"/>
  <c r="D196" i="8"/>
  <c r="C196" i="8"/>
  <c r="D195" i="8"/>
  <c r="C195" i="8"/>
  <c r="D194" i="8"/>
  <c r="C194" i="8"/>
  <c r="D193" i="8"/>
  <c r="C193" i="8"/>
  <c r="D191" i="8"/>
  <c r="C191" i="8"/>
  <c r="D190" i="8"/>
  <c r="C190" i="8"/>
  <c r="D189" i="8"/>
  <c r="C189" i="8"/>
  <c r="D187" i="8"/>
  <c r="C187" i="8"/>
  <c r="D186" i="8"/>
  <c r="C186" i="8"/>
  <c r="D182" i="8"/>
  <c r="C182" i="8"/>
  <c r="D181" i="8"/>
  <c r="C181" i="8"/>
  <c r="D178" i="8"/>
  <c r="C178" i="8"/>
  <c r="D176" i="8"/>
  <c r="C176" i="8"/>
  <c r="D174" i="8"/>
  <c r="C174" i="8"/>
  <c r="D172" i="8"/>
  <c r="C172" i="8"/>
  <c r="D171" i="8"/>
  <c r="C171" i="8"/>
  <c r="D168" i="8"/>
  <c r="C168" i="8"/>
  <c r="D166" i="8"/>
  <c r="C166" i="8"/>
  <c r="D165" i="8"/>
  <c r="C165" i="8"/>
  <c r="D164" i="8"/>
  <c r="C164" i="8"/>
  <c r="D163" i="8"/>
  <c r="C163" i="8"/>
  <c r="D161" i="8"/>
  <c r="C161" i="8"/>
  <c r="D156" i="8"/>
  <c r="C156" i="8"/>
  <c r="D153" i="8"/>
  <c r="C153" i="8"/>
  <c r="D152" i="8"/>
  <c r="C152" i="8"/>
  <c r="D148" i="8"/>
  <c r="C148" i="8"/>
  <c r="D139" i="8"/>
  <c r="C139" i="8"/>
  <c r="D138" i="8"/>
  <c r="C138" i="8"/>
  <c r="D136" i="8"/>
  <c r="C136" i="8"/>
  <c r="D133" i="8"/>
  <c r="C133" i="8"/>
  <c r="D132" i="8"/>
  <c r="C132" i="8"/>
  <c r="D131" i="8"/>
  <c r="C131" i="8"/>
  <c r="D130" i="8"/>
  <c r="C130" i="8"/>
  <c r="D125" i="8"/>
  <c r="C125" i="8"/>
  <c r="D123" i="8"/>
  <c r="C123" i="8"/>
  <c r="D121" i="8"/>
  <c r="C121" i="8"/>
  <c r="D120" i="8"/>
  <c r="C120" i="8"/>
  <c r="D118" i="8"/>
  <c r="C118" i="8"/>
  <c r="D117" i="8"/>
  <c r="C117" i="8"/>
  <c r="D116" i="8"/>
  <c r="C116" i="8"/>
  <c r="D114" i="8"/>
  <c r="C114" i="8"/>
  <c r="D106" i="8"/>
  <c r="C106" i="8"/>
  <c r="D105" i="8"/>
  <c r="C105" i="8"/>
  <c r="D104" i="8"/>
  <c r="C104" i="8"/>
  <c r="D103" i="8"/>
  <c r="C103" i="8"/>
  <c r="D102" i="8"/>
  <c r="C102" i="8"/>
  <c r="D100" i="8"/>
  <c r="C100" i="8"/>
  <c r="D98" i="8"/>
  <c r="C98" i="8"/>
  <c r="D97" i="8"/>
  <c r="C97" i="8"/>
  <c r="D96" i="8"/>
  <c r="C96" i="8"/>
  <c r="D95" i="8"/>
  <c r="C95" i="8"/>
  <c r="D94" i="8"/>
  <c r="C94" i="8"/>
  <c r="D91" i="8"/>
  <c r="C91" i="8"/>
  <c r="D89" i="8"/>
  <c r="C89" i="8"/>
  <c r="D87" i="8"/>
  <c r="C87" i="8"/>
  <c r="D86" i="8"/>
  <c r="C86" i="8"/>
  <c r="D85" i="8"/>
  <c r="C85" i="8"/>
  <c r="D84" i="8"/>
  <c r="C84" i="8"/>
  <c r="D83" i="8"/>
  <c r="C83" i="8"/>
  <c r="D82" i="8"/>
  <c r="C82" i="8"/>
  <c r="D80" i="8"/>
  <c r="C80" i="8"/>
  <c r="D77" i="8"/>
  <c r="C77" i="8"/>
  <c r="D76" i="8"/>
  <c r="C76" i="8"/>
  <c r="D75" i="8"/>
  <c r="C75" i="8"/>
  <c r="D71" i="8"/>
  <c r="C71" i="8"/>
  <c r="D68" i="8"/>
  <c r="C68" i="8"/>
  <c r="D66" i="8"/>
  <c r="C66" i="8"/>
  <c r="D65" i="8"/>
  <c r="C65" i="8"/>
  <c r="D62" i="8"/>
  <c r="C62" i="8"/>
  <c r="D61" i="8"/>
  <c r="C61" i="8"/>
  <c r="D59" i="8"/>
  <c r="C59" i="8"/>
  <c r="D58" i="8"/>
  <c r="C58" i="8"/>
  <c r="D56" i="8"/>
  <c r="C56" i="8"/>
  <c r="D53" i="8"/>
  <c r="C53" i="8"/>
  <c r="D48" i="8"/>
  <c r="C48" i="8"/>
  <c r="D43" i="8"/>
  <c r="C43" i="8"/>
  <c r="D42" i="8"/>
  <c r="C42" i="8"/>
  <c r="D41" i="8"/>
  <c r="C41" i="8"/>
  <c r="D39" i="8"/>
  <c r="C39" i="8"/>
  <c r="D33" i="8"/>
  <c r="C33" i="8"/>
  <c r="D29" i="8"/>
  <c r="C29" i="8"/>
  <c r="D27" i="8"/>
  <c r="C27" i="8"/>
  <c r="D25" i="8"/>
  <c r="C25" i="8"/>
  <c r="D23" i="8"/>
  <c r="C23" i="8"/>
  <c r="D19" i="8"/>
  <c r="C19" i="8"/>
  <c r="D18" i="8"/>
  <c r="C18" i="8"/>
  <c r="D17" i="8"/>
  <c r="C17" i="8"/>
  <c r="D16" i="8"/>
  <c r="C16" i="8"/>
  <c r="D14" i="8"/>
  <c r="C14" i="8"/>
  <c r="D13" i="8"/>
  <c r="C13" i="8"/>
  <c r="D10" i="8"/>
  <c r="C10" i="8"/>
  <c r="C779" i="8" l="1"/>
  <c r="D779" i="8"/>
  <c r="I785" i="8"/>
  <c r="K783" i="8"/>
  <c r="B12" i="3"/>
  <c r="B13" i="3"/>
  <c r="B15" i="3"/>
  <c r="B20" i="3"/>
  <c r="B21" i="3"/>
  <c r="B22" i="3"/>
  <c r="B23" i="3"/>
  <c r="B24" i="3"/>
  <c r="B25" i="3"/>
  <c r="B26" i="3"/>
  <c r="B27" i="3"/>
  <c r="B28" i="3"/>
  <c r="B29" i="3"/>
  <c r="B31" i="3"/>
  <c r="B32" i="3"/>
  <c r="B34" i="3"/>
  <c r="B35" i="3"/>
  <c r="B37" i="3"/>
  <c r="B39" i="3"/>
  <c r="B41" i="3"/>
  <c r="B42" i="3"/>
  <c r="B45" i="3"/>
  <c r="B47" i="3"/>
  <c r="B48" i="3"/>
  <c r="B49" i="3"/>
  <c r="B50" i="3"/>
  <c r="B51" i="3"/>
  <c r="B52" i="3"/>
  <c r="B53" i="3"/>
  <c r="B54" i="3"/>
  <c r="B56" i="3"/>
  <c r="B57" i="3"/>
  <c r="B60" i="3"/>
  <c r="B62" i="3"/>
  <c r="B63" i="3"/>
  <c r="B64" i="3"/>
  <c r="B66" i="3"/>
  <c r="B71" i="3"/>
  <c r="B72" i="3"/>
  <c r="B78" i="3"/>
  <c r="B80" i="3"/>
  <c r="B82" i="3"/>
  <c r="B83" i="3"/>
  <c r="B84" i="3"/>
  <c r="B86" i="3"/>
  <c r="B88" i="3"/>
  <c r="B89" i="3"/>
  <c r="B90" i="3"/>
  <c r="B92" i="3"/>
  <c r="B93" i="3"/>
  <c r="B94" i="3"/>
  <c r="B95" i="3"/>
  <c r="B96" i="3"/>
  <c r="B98" i="3"/>
  <c r="B99" i="3"/>
  <c r="B100" i="3"/>
  <c r="B101" i="3"/>
  <c r="B103" i="3"/>
  <c r="B105" i="3"/>
  <c r="B106" i="3"/>
  <c r="B107" i="3"/>
  <c r="B108" i="3"/>
  <c r="B115" i="3"/>
  <c r="B111" i="3"/>
  <c r="B112" i="3"/>
  <c r="B113" i="3"/>
  <c r="B114" i="3"/>
  <c r="B118" i="3"/>
  <c r="B122" i="3"/>
  <c r="B124" i="3"/>
  <c r="B125" i="3"/>
  <c r="B126" i="3"/>
  <c r="B127" i="3"/>
  <c r="B128" i="3"/>
  <c r="B129" i="3"/>
  <c r="B130" i="3"/>
  <c r="B132" i="3"/>
  <c r="B133" i="3"/>
  <c r="B134" i="3"/>
  <c r="B136" i="3"/>
  <c r="B137" i="3"/>
  <c r="B138" i="3"/>
  <c r="B139" i="3"/>
  <c r="B140" i="3"/>
  <c r="B142" i="3"/>
  <c r="B144" i="3"/>
  <c r="B145" i="3"/>
  <c r="B146" i="3"/>
  <c r="B147" i="3"/>
  <c r="B148" i="3"/>
  <c r="B150" i="3"/>
  <c r="B151" i="3"/>
  <c r="B153" i="3"/>
  <c r="B154" i="3"/>
  <c r="B157" i="3"/>
  <c r="B158" i="3"/>
  <c r="B160" i="3"/>
  <c r="B162" i="3"/>
  <c r="B163" i="3"/>
  <c r="B164" i="3"/>
  <c r="B165" i="3"/>
  <c r="B167" i="3"/>
  <c r="B168" i="3"/>
  <c r="B169" i="3"/>
  <c r="B170" i="3"/>
  <c r="B171" i="3"/>
  <c r="B172" i="3"/>
  <c r="B174" i="3"/>
  <c r="B177" i="3"/>
  <c r="B178" i="3"/>
  <c r="B182" i="3"/>
  <c r="B184" i="3"/>
  <c r="B185" i="3"/>
  <c r="B186" i="3"/>
  <c r="B187" i="3"/>
  <c r="B188" i="3"/>
  <c r="B189" i="3"/>
  <c r="B190" i="3"/>
  <c r="B192" i="3"/>
  <c r="B194" i="3"/>
  <c r="B196" i="3"/>
  <c r="B197" i="3"/>
  <c r="B200" i="3"/>
  <c r="B203" i="3" l="1"/>
  <c r="Q203" i="3" l="1"/>
  <c r="P203" i="3"/>
  <c r="AC203" i="3"/>
  <c r="AB203" i="3"/>
  <c r="AA203" i="3"/>
  <c r="Z203" i="3"/>
  <c r="Y203" i="3"/>
  <c r="X203" i="3"/>
  <c r="W203" i="3"/>
  <c r="V203" i="3"/>
  <c r="S203" i="3"/>
  <c r="R203" i="3"/>
  <c r="O203" i="3"/>
  <c r="N203" i="3"/>
  <c r="M203" i="3"/>
  <c r="L203" i="3"/>
  <c r="K203" i="3"/>
  <c r="J203" i="3"/>
  <c r="I203" i="3"/>
  <c r="AH203" i="3" l="1"/>
  <c r="B221" i="6" l="1"/>
  <c r="B175" i="6"/>
  <c r="B106" i="6"/>
  <c r="B83" i="6"/>
  <c r="B60" i="6"/>
  <c r="AH263" i="6" l="1"/>
  <c r="AG263" i="6"/>
  <c r="AF263" i="6"/>
  <c r="AE263" i="6"/>
  <c r="AD263" i="6"/>
  <c r="AC263" i="6"/>
  <c r="AB263" i="6"/>
  <c r="AA263" i="6"/>
  <c r="Z263" i="6"/>
  <c r="Y263" i="6"/>
  <c r="X263" i="6"/>
  <c r="W263" i="6"/>
  <c r="T263" i="6"/>
  <c r="S263" i="6"/>
  <c r="R263" i="6"/>
  <c r="Q263" i="6"/>
  <c r="P263" i="6"/>
  <c r="O263" i="6"/>
  <c r="N263" i="6"/>
  <c r="M263" i="6"/>
  <c r="L263" i="6"/>
  <c r="K263" i="6"/>
  <c r="J263" i="6"/>
  <c r="B259" i="6"/>
  <c r="B258" i="6"/>
  <c r="B257" i="6"/>
  <c r="B256" i="6"/>
  <c r="B255" i="6"/>
  <c r="B254" i="6"/>
  <c r="B252" i="6"/>
  <c r="B251" i="6"/>
  <c r="B249" i="6"/>
  <c r="B247" i="6"/>
  <c r="B246" i="6"/>
  <c r="B245" i="6"/>
  <c r="B244" i="6"/>
  <c r="B243" i="6"/>
  <c r="B241" i="6"/>
  <c r="B239" i="6"/>
  <c r="B238" i="6"/>
  <c r="B237" i="6"/>
  <c r="B236" i="6"/>
  <c r="B234" i="6"/>
  <c r="B233" i="6"/>
  <c r="B232" i="6"/>
  <c r="B229" i="6"/>
  <c r="B226" i="6"/>
  <c r="B225" i="6"/>
  <c r="B224" i="6"/>
  <c r="B223" i="6"/>
  <c r="B222" i="6"/>
  <c r="B220" i="6"/>
  <c r="B219" i="6"/>
  <c r="B218" i="6"/>
  <c r="B217" i="6"/>
  <c r="B216" i="6"/>
  <c r="B215" i="6"/>
  <c r="B214" i="6"/>
  <c r="B213" i="6"/>
  <c r="B211" i="6"/>
  <c r="B210" i="6"/>
  <c r="B207" i="6"/>
  <c r="B206" i="6"/>
  <c r="B205" i="6"/>
  <c r="B204" i="6"/>
  <c r="B202" i="6"/>
  <c r="B201" i="6"/>
  <c r="B200" i="6"/>
  <c r="B199" i="6"/>
  <c r="B198" i="6"/>
  <c r="B197" i="6"/>
  <c r="B195" i="6"/>
  <c r="B194" i="6"/>
  <c r="B193" i="6"/>
  <c r="B192" i="6"/>
  <c r="B191" i="6"/>
  <c r="B190" i="6"/>
  <c r="B189" i="6"/>
  <c r="B188" i="6"/>
  <c r="B187" i="6"/>
  <c r="B185" i="6"/>
  <c r="B183" i="6"/>
  <c r="B182" i="6"/>
  <c r="B179" i="6"/>
  <c r="B173" i="6"/>
  <c r="B172" i="6"/>
  <c r="B171" i="6"/>
  <c r="B170" i="6"/>
  <c r="B169" i="6"/>
  <c r="B167" i="6"/>
  <c r="B164" i="6"/>
  <c r="B163" i="6"/>
  <c r="B161" i="6"/>
  <c r="B160" i="6"/>
  <c r="B159" i="6"/>
  <c r="B157" i="6"/>
  <c r="B155" i="6"/>
  <c r="B154" i="6"/>
  <c r="B153" i="6"/>
  <c r="B152" i="6"/>
  <c r="B151" i="6"/>
  <c r="B150" i="6"/>
  <c r="B147" i="6"/>
  <c r="B145" i="6"/>
  <c r="B143" i="6"/>
  <c r="B142" i="6"/>
  <c r="B141" i="6"/>
  <c r="B140" i="6"/>
  <c r="B139" i="6"/>
  <c r="B138" i="6"/>
  <c r="B137" i="6"/>
  <c r="B133" i="6"/>
  <c r="B132" i="6"/>
  <c r="B131" i="6"/>
  <c r="B129" i="6"/>
  <c r="B128" i="6"/>
  <c r="B127" i="6"/>
  <c r="B125" i="6"/>
  <c r="B124" i="6"/>
  <c r="B123" i="6"/>
  <c r="B122" i="6"/>
  <c r="B121" i="6"/>
  <c r="B119" i="6"/>
  <c r="B118" i="6"/>
  <c r="B117" i="6"/>
  <c r="B116" i="6"/>
  <c r="B115" i="6"/>
  <c r="B114" i="6"/>
  <c r="B113" i="6"/>
  <c r="B111" i="6"/>
  <c r="B110" i="6"/>
  <c r="B109" i="6"/>
  <c r="B108" i="6"/>
  <c r="B105" i="6"/>
  <c r="B104" i="6"/>
  <c r="B103" i="6"/>
  <c r="B102" i="6"/>
  <c r="B100" i="6"/>
  <c r="B98" i="6"/>
  <c r="B97" i="6"/>
  <c r="B96" i="6"/>
  <c r="B95" i="6"/>
  <c r="B94" i="6"/>
  <c r="B93" i="6"/>
  <c r="B91" i="6"/>
  <c r="B90" i="6"/>
  <c r="B89" i="6"/>
  <c r="B88" i="6"/>
  <c r="B86" i="6"/>
  <c r="B85" i="6"/>
  <c r="B84" i="6"/>
  <c r="B82" i="6"/>
  <c r="B79" i="6"/>
  <c r="B78" i="6"/>
  <c r="B77" i="6"/>
  <c r="B76" i="6"/>
  <c r="B75" i="6"/>
  <c r="B73" i="6"/>
  <c r="B72" i="6"/>
  <c r="B71" i="6"/>
  <c r="B68" i="6"/>
  <c r="B67" i="6"/>
  <c r="B64" i="6"/>
  <c r="B63" i="6"/>
  <c r="B61" i="6"/>
  <c r="B59" i="6"/>
  <c r="B58" i="6"/>
  <c r="B56" i="6"/>
  <c r="B55" i="6"/>
  <c r="B54" i="6"/>
  <c r="B52" i="6"/>
  <c r="B50" i="6"/>
  <c r="B49" i="6"/>
  <c r="B48" i="6"/>
  <c r="B47" i="6"/>
  <c r="B46" i="6"/>
  <c r="B42" i="6"/>
  <c r="B41" i="6"/>
  <c r="B40" i="6"/>
  <c r="B39" i="6"/>
  <c r="B36" i="6"/>
  <c r="B35" i="6"/>
  <c r="B34" i="6"/>
  <c r="B33" i="6"/>
  <c r="B32" i="6"/>
  <c r="B31" i="6"/>
  <c r="B29" i="6"/>
  <c r="B27" i="6"/>
  <c r="B26" i="6"/>
  <c r="B25" i="6"/>
  <c r="B24" i="6"/>
  <c r="B23" i="6"/>
  <c r="B22" i="6"/>
  <c r="B21" i="6"/>
  <c r="B20" i="6"/>
  <c r="B16" i="6"/>
  <c r="B15" i="6"/>
  <c r="B13" i="6"/>
  <c r="B12" i="6"/>
  <c r="B10" i="6"/>
  <c r="B8" i="6"/>
  <c r="H267" i="6" l="1"/>
  <c r="H269" i="6" s="1"/>
  <c r="B263" i="6"/>
  <c r="C263" i="6"/>
  <c r="AI263" i="6"/>
  <c r="Y265" i="6" s="1"/>
  <c r="J267" i="6"/>
  <c r="S265" i="6" l="1"/>
  <c r="P265" i="6"/>
  <c r="K265" i="6"/>
  <c r="AB265" i="6"/>
  <c r="R265" i="6"/>
  <c r="AD265" i="6"/>
  <c r="J265" i="6"/>
  <c r="AF265" i="6"/>
  <c r="X265" i="6"/>
  <c r="N265" i="6"/>
  <c r="AG265" i="6"/>
  <c r="T265" i="6"/>
  <c r="O265" i="6"/>
  <c r="AA265" i="6"/>
  <c r="Z265" i="6"/>
  <c r="L265" i="6"/>
  <c r="AE265" i="6"/>
  <c r="AC265" i="6"/>
  <c r="Q265" i="6"/>
  <c r="W265" i="6"/>
  <c r="AH265" i="6"/>
  <c r="M265" i="6"/>
  <c r="AI265" i="6" l="1"/>
  <c r="AA21" i="5" l="1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A21" i="5"/>
  <c r="B18" i="5"/>
  <c r="B16" i="5"/>
  <c r="B15" i="5"/>
  <c r="B13" i="5"/>
  <c r="B12" i="5"/>
  <c r="B14" i="5"/>
  <c r="B19" i="5"/>
  <c r="B17" i="5"/>
  <c r="B11" i="5"/>
  <c r="B10" i="5"/>
  <c r="B9" i="5"/>
  <c r="B8" i="5"/>
  <c r="G25" i="5" l="1"/>
  <c r="G27" i="5" s="1"/>
  <c r="AB21" i="5"/>
  <c r="T23" i="5" s="1"/>
  <c r="I25" i="5"/>
  <c r="V23" i="5" l="1"/>
  <c r="Y23" i="5"/>
  <c r="Q23" i="5"/>
  <c r="J23" i="5"/>
  <c r="I23" i="5"/>
  <c r="Z23" i="5"/>
  <c r="R23" i="5"/>
  <c r="U23" i="5"/>
  <c r="L23" i="5"/>
  <c r="K23" i="5"/>
  <c r="M23" i="5"/>
  <c r="O23" i="5"/>
  <c r="N23" i="5"/>
  <c r="AA23" i="5"/>
  <c r="X23" i="5"/>
  <c r="W23" i="5"/>
  <c r="S23" i="5"/>
  <c r="P23" i="5"/>
  <c r="AB23" i="5" l="1"/>
  <c r="AG203" i="3" l="1"/>
  <c r="AF203" i="3"/>
  <c r="AE203" i="3"/>
  <c r="AD203" i="3"/>
  <c r="I207" i="3" l="1"/>
  <c r="B1" i="2"/>
  <c r="B2" i="2" s="1"/>
  <c r="N779" i="8"/>
  <c r="AJ779" i="8" s="1"/>
  <c r="I1564" i="1"/>
  <c r="P205" i="3"/>
  <c r="AB205" i="3"/>
  <c r="I205" i="3"/>
  <c r="AG205" i="3"/>
  <c r="AD205" i="3"/>
  <c r="X205" i="3"/>
  <c r="N205" i="3"/>
  <c r="L205" i="3"/>
  <c r="S205" i="3"/>
  <c r="R205" i="3"/>
  <c r="V205" i="3"/>
  <c r="AA205" i="3"/>
  <c r="J205" i="3"/>
  <c r="AC205" i="3"/>
  <c r="O205" i="3"/>
  <c r="AF205" i="3"/>
  <c r="W205" i="3"/>
  <c r="M205" i="3"/>
  <c r="K205" i="3"/>
  <c r="Y205" i="3"/>
  <c r="Q205" i="3"/>
  <c r="Z205" i="3"/>
  <c r="AE205" i="3"/>
  <c r="J1541" i="1" l="1"/>
  <c r="J1534" i="1"/>
  <c r="J473" i="1"/>
  <c r="J558" i="8"/>
  <c r="J668" i="8"/>
  <c r="J293" i="1"/>
  <c r="H38" i="3"/>
  <c r="J188" i="8"/>
  <c r="J537" i="8"/>
  <c r="J491" i="1"/>
  <c r="J961" i="1"/>
  <c r="J1117" i="1"/>
  <c r="J562" i="1"/>
  <c r="J1067" i="1"/>
  <c r="J255" i="1"/>
  <c r="J495" i="1"/>
  <c r="H77" i="3"/>
  <c r="J716" i="1"/>
  <c r="J979" i="1"/>
  <c r="J107" i="1"/>
  <c r="J1357" i="1"/>
  <c r="J18" i="1"/>
  <c r="J1342" i="1"/>
  <c r="J1335" i="1"/>
  <c r="J374" i="1"/>
  <c r="J1440" i="1"/>
  <c r="H8" i="3"/>
  <c r="H109" i="3"/>
  <c r="J1969" i="10"/>
  <c r="J1936" i="10"/>
  <c r="J1863" i="10"/>
  <c r="J1789" i="10"/>
  <c r="J1691" i="10"/>
  <c r="J1646" i="10"/>
  <c r="J1559" i="10"/>
  <c r="J1486" i="10"/>
  <c r="J1391" i="10"/>
  <c r="J1290" i="10"/>
  <c r="J1201" i="10"/>
  <c r="J1100" i="10"/>
  <c r="J974" i="10"/>
  <c r="J856" i="10"/>
  <c r="J779" i="10"/>
  <c r="J649" i="10"/>
  <c r="J555" i="10"/>
  <c r="J472" i="10"/>
  <c r="J418" i="10"/>
  <c r="J346" i="10"/>
  <c r="J269" i="10"/>
  <c r="J211" i="10"/>
  <c r="J151" i="10"/>
  <c r="J47" i="10"/>
  <c r="J1964" i="10"/>
  <c r="J1899" i="10"/>
  <c r="J1837" i="10"/>
  <c r="J1750" i="10"/>
  <c r="J1667" i="10"/>
  <c r="J1634" i="10"/>
  <c r="J1553" i="10"/>
  <c r="J1452" i="10"/>
  <c r="J1352" i="10"/>
  <c r="J1266" i="10"/>
  <c r="J1151" i="10"/>
  <c r="J1052" i="10"/>
  <c r="J908" i="10"/>
  <c r="J809" i="10"/>
  <c r="J725" i="10"/>
  <c r="J609" i="10"/>
  <c r="J529" i="10"/>
  <c r="J460" i="10"/>
  <c r="J401" i="10"/>
  <c r="J317" i="10"/>
  <c r="J254" i="10"/>
  <c r="J198" i="10"/>
  <c r="J117" i="10"/>
  <c r="J15" i="10"/>
  <c r="J1891" i="10"/>
  <c r="J1971" i="10"/>
  <c r="J1943" i="10"/>
  <c r="J1871" i="10"/>
  <c r="J1797" i="10"/>
  <c r="J1724" i="10"/>
  <c r="J1650" i="10"/>
  <c r="J1583" i="10"/>
  <c r="J1511" i="10"/>
  <c r="J1407" i="10"/>
  <c r="J1327" i="10"/>
  <c r="J1221" i="10"/>
  <c r="J1120" i="10"/>
  <c r="J1016" i="10"/>
  <c r="J889" i="10"/>
  <c r="J796" i="10"/>
  <c r="J664" i="10"/>
  <c r="J578" i="10"/>
  <c r="J479" i="10"/>
  <c r="J438" i="10"/>
  <c r="J365" i="10"/>
  <c r="J287" i="10"/>
  <c r="J234" i="10"/>
  <c r="J176" i="10"/>
  <c r="J91" i="10"/>
  <c r="J1966" i="10"/>
  <c r="J1931" i="10"/>
  <c r="J1857" i="10"/>
  <c r="J1786" i="10"/>
  <c r="J1675" i="10"/>
  <c r="J1643" i="10"/>
  <c r="J1558" i="10"/>
  <c r="J1483" i="10"/>
  <c r="J1388" i="10"/>
  <c r="J1286" i="10"/>
  <c r="J1194" i="10"/>
  <c r="J1077" i="10"/>
  <c r="J971" i="10"/>
  <c r="J842" i="10"/>
  <c r="J749" i="10"/>
  <c r="J623" i="10"/>
  <c r="J553" i="10"/>
  <c r="J466" i="10"/>
  <c r="J406" i="10"/>
  <c r="J333" i="10"/>
  <c r="J268" i="10"/>
  <c r="J204" i="10"/>
  <c r="J145" i="10"/>
  <c r="J25" i="10"/>
  <c r="J1809" i="10"/>
  <c r="J1410" i="10"/>
  <c r="J505" i="10"/>
  <c r="J181" i="10"/>
  <c r="J1963" i="10"/>
  <c r="J1892" i="10"/>
  <c r="J1836" i="10"/>
  <c r="J1742" i="10"/>
  <c r="J1665" i="10"/>
  <c r="J1605" i="10"/>
  <c r="J1548" i="10"/>
  <c r="J1424" i="10"/>
  <c r="J1343" i="10"/>
  <c r="J1259" i="10"/>
  <c r="J1136" i="10"/>
  <c r="J1035" i="10"/>
  <c r="J897" i="10"/>
  <c r="J804" i="10"/>
  <c r="J710" i="10"/>
  <c r="J598" i="10"/>
  <c r="J522" i="10"/>
  <c r="J454" i="10"/>
  <c r="J390" i="10"/>
  <c r="J315" i="10"/>
  <c r="J253" i="10"/>
  <c r="J186" i="10"/>
  <c r="J103" i="10"/>
  <c r="J10" i="10"/>
  <c r="J1949" i="10"/>
  <c r="J1601" i="10"/>
  <c r="J1225" i="10"/>
  <c r="J893" i="10"/>
  <c r="J386" i="10"/>
  <c r="J1970" i="10"/>
  <c r="J1938" i="10"/>
  <c r="J1865" i="10"/>
  <c r="J1793" i="10"/>
  <c r="J1696" i="10"/>
  <c r="J1649" i="10"/>
  <c r="J1564" i="10"/>
  <c r="J1492" i="10"/>
  <c r="J1401" i="10"/>
  <c r="J1294" i="10"/>
  <c r="J1205" i="10"/>
  <c r="J1108" i="10"/>
  <c r="J1009" i="10"/>
  <c r="J882" i="10"/>
  <c r="J781" i="10"/>
  <c r="J655" i="10"/>
  <c r="J558" i="10"/>
  <c r="J477" i="10"/>
  <c r="J437" i="10"/>
  <c r="J360" i="10"/>
  <c r="J270" i="10"/>
  <c r="J232" i="10"/>
  <c r="J156" i="10"/>
  <c r="J70" i="10"/>
  <c r="J1727" i="10"/>
  <c r="J1517" i="10"/>
  <c r="J1020" i="10"/>
  <c r="J803" i="10"/>
  <c r="J672" i="10"/>
  <c r="J450" i="10"/>
  <c r="J237" i="10"/>
  <c r="J98" i="10"/>
  <c r="J1965" i="10"/>
  <c r="J1906" i="10"/>
  <c r="J1842" i="10"/>
  <c r="J1785" i="10"/>
  <c r="J1673" i="10"/>
  <c r="J1642" i="10"/>
  <c r="J1554" i="10"/>
  <c r="J1466" i="10"/>
  <c r="J1372" i="10"/>
  <c r="J1271" i="10"/>
  <c r="J1169" i="10"/>
  <c r="J1067" i="10"/>
  <c r="J931" i="10"/>
  <c r="J821" i="10"/>
  <c r="J732" i="10"/>
  <c r="J615" i="10"/>
  <c r="J547" i="10"/>
  <c r="J461" i="10"/>
  <c r="J404" i="10"/>
  <c r="J323" i="10"/>
  <c r="J265" i="10"/>
  <c r="J199" i="10"/>
  <c r="J144" i="10"/>
  <c r="J22" i="10"/>
  <c r="J1656" i="10"/>
  <c r="J1335" i="10"/>
  <c r="J1133" i="10"/>
  <c r="J587" i="10"/>
  <c r="J314" i="10"/>
  <c r="J1968" i="10"/>
  <c r="J1868" i="10"/>
  <c r="J1833" i="10"/>
  <c r="J1775" i="10"/>
  <c r="J1725" i="10"/>
  <c r="J1688" i="10"/>
  <c r="J1623" i="10"/>
  <c r="J1570" i="10"/>
  <c r="J1523" i="10"/>
  <c r="J1457" i="10"/>
  <c r="J1421" i="10"/>
  <c r="J1366" i="10"/>
  <c r="J1320" i="10"/>
  <c r="J1268" i="10"/>
  <c r="J1222" i="10"/>
  <c r="J1113" i="10"/>
  <c r="J1042" i="10"/>
  <c r="J984" i="10"/>
  <c r="J906" i="10"/>
  <c r="J853" i="10"/>
  <c r="J776" i="10"/>
  <c r="J692" i="10"/>
  <c r="J661" i="10"/>
  <c r="J595" i="10"/>
  <c r="J518" i="10"/>
  <c r="J439" i="10"/>
  <c r="J373" i="10"/>
  <c r="J329" i="10"/>
  <c r="J280" i="10"/>
  <c r="J200" i="10"/>
  <c r="J112" i="10"/>
  <c r="J40" i="10"/>
  <c r="J1342" i="10"/>
  <c r="J619" i="10"/>
  <c r="J1934" i="10"/>
  <c r="J1845" i="10"/>
  <c r="J1815" i="10"/>
  <c r="J1759" i="10"/>
  <c r="J1710" i="10"/>
  <c r="J1658" i="10"/>
  <c r="J1596" i="10"/>
  <c r="J1540" i="10"/>
  <c r="J1505" i="10"/>
  <c r="J1446" i="10"/>
  <c r="J1415" i="10"/>
  <c r="J1349" i="10"/>
  <c r="J1288" i="10"/>
  <c r="J1251" i="10"/>
  <c r="J1181" i="10"/>
  <c r="J1072" i="10"/>
  <c r="J1022" i="10"/>
  <c r="J956" i="10"/>
  <c r="J886" i="10"/>
  <c r="J832" i="10"/>
  <c r="J735" i="10"/>
  <c r="J680" i="10"/>
  <c r="J636" i="10"/>
  <c r="J576" i="10"/>
  <c r="J482" i="10"/>
  <c r="J422" i="10"/>
  <c r="J366" i="10"/>
  <c r="J300" i="10"/>
  <c r="J251" i="10"/>
  <c r="J148" i="10"/>
  <c r="J101" i="10"/>
  <c r="J20" i="10"/>
  <c r="J1176" i="10"/>
  <c r="J820" i="10"/>
  <c r="J86" i="10"/>
  <c r="J1977" i="10"/>
  <c r="J1878" i="10"/>
  <c r="J1838" i="10"/>
  <c r="J1790" i="10"/>
  <c r="J1755" i="10"/>
  <c r="J1704" i="10"/>
  <c r="J1638" i="10"/>
  <c r="J1587" i="10"/>
  <c r="J1533" i="10"/>
  <c r="J1472" i="10"/>
  <c r="J1437" i="10"/>
  <c r="J1394" i="10"/>
  <c r="J1341" i="10"/>
  <c r="J1274" i="10"/>
  <c r="J1234" i="10"/>
  <c r="J1143" i="10"/>
  <c r="J1060" i="10"/>
  <c r="J991" i="10"/>
  <c r="J923" i="10"/>
  <c r="J860" i="10"/>
  <c r="J813" i="10"/>
  <c r="J711" i="10"/>
  <c r="J667" i="10"/>
  <c r="J608" i="10"/>
  <c r="J531" i="10"/>
  <c r="J443" i="10"/>
  <c r="J383" i="10"/>
  <c r="J335" i="10"/>
  <c r="J288" i="10"/>
  <c r="J241" i="10"/>
  <c r="J133" i="10"/>
  <c r="J84" i="10"/>
  <c r="J1839" i="10"/>
  <c r="J1640" i="10"/>
  <c r="J1588" i="10"/>
  <c r="J1476" i="10"/>
  <c r="J1064" i="10"/>
  <c r="J1002" i="10"/>
  <c r="J535" i="10"/>
  <c r="J464" i="10"/>
  <c r="J1961" i="10"/>
  <c r="J1867" i="10"/>
  <c r="J1831" i="10"/>
  <c r="J1771" i="10"/>
  <c r="J1715" i="10"/>
  <c r="J1678" i="10"/>
  <c r="J1613" i="10"/>
  <c r="J1556" i="10"/>
  <c r="J1522" i="10"/>
  <c r="J1456" i="10"/>
  <c r="J1418" i="10"/>
  <c r="J1365" i="10"/>
  <c r="J1318" i="10"/>
  <c r="J1264" i="10"/>
  <c r="J1202" i="10"/>
  <c r="J1112" i="10"/>
  <c r="J1039" i="10"/>
  <c r="J980" i="10"/>
  <c r="J905" i="10"/>
  <c r="J838" i="10"/>
  <c r="J747" i="10"/>
  <c r="J687" i="10"/>
  <c r="J644" i="10"/>
  <c r="J589" i="10"/>
  <c r="J513" i="10"/>
  <c r="J424" i="10"/>
  <c r="J372" i="10"/>
  <c r="J313" i="10"/>
  <c r="J264" i="10"/>
  <c r="J189" i="10"/>
  <c r="J106" i="10"/>
  <c r="J33" i="10"/>
  <c r="J1440" i="10"/>
  <c r="J1397" i="10"/>
  <c r="J398" i="10"/>
  <c r="J143" i="10"/>
  <c r="J1921" i="10"/>
  <c r="J1844" i="10"/>
  <c r="J1799" i="10"/>
  <c r="J1758" i="10"/>
  <c r="J1707" i="10"/>
  <c r="J1657" i="10"/>
  <c r="J1594" i="10"/>
  <c r="J1538" i="10"/>
  <c r="J1478" i="10"/>
  <c r="J1445" i="10"/>
  <c r="J1406" i="10"/>
  <c r="J1344" i="10"/>
  <c r="J1283" i="10"/>
  <c r="J1244" i="10"/>
  <c r="J1177" i="10"/>
  <c r="J1065" i="10"/>
  <c r="J1006" i="10"/>
  <c r="J948" i="10"/>
  <c r="J883" i="10"/>
  <c r="J831" i="10"/>
  <c r="J721" i="10"/>
  <c r="J676" i="10"/>
  <c r="J625" i="10"/>
  <c r="J568" i="10"/>
  <c r="J465" i="10"/>
  <c r="J409" i="10"/>
  <c r="J363" i="10"/>
  <c r="J296" i="10"/>
  <c r="J246" i="10"/>
  <c r="J147" i="10"/>
  <c r="J100" i="10"/>
  <c r="J1885" i="10"/>
  <c r="J1796" i="10"/>
  <c r="J1537" i="10"/>
  <c r="J1281" i="10"/>
  <c r="J1239" i="10"/>
  <c r="J356" i="10"/>
  <c r="J291" i="10"/>
  <c r="J242" i="10"/>
  <c r="J1975" i="10"/>
  <c r="J1875" i="10"/>
  <c r="J1835" i="10"/>
  <c r="J1777" i="10"/>
  <c r="J1732" i="10"/>
  <c r="J1703" i="10"/>
  <c r="J1624" i="10"/>
  <c r="J1584" i="10"/>
  <c r="J1525" i="10"/>
  <c r="J1462" i="10"/>
  <c r="J1436" i="10"/>
  <c r="J1368" i="10"/>
  <c r="J1338" i="10"/>
  <c r="J1273" i="10"/>
  <c r="J1228" i="10"/>
  <c r="J1142" i="10"/>
  <c r="J1043" i="10"/>
  <c r="J988" i="10"/>
  <c r="J915" i="10"/>
  <c r="J857" i="10"/>
  <c r="J794" i="10"/>
  <c r="J703" i="10"/>
  <c r="J662" i="10"/>
  <c r="J599" i="10"/>
  <c r="J526" i="10"/>
  <c r="J441" i="10"/>
  <c r="J376" i="10"/>
  <c r="J331" i="10"/>
  <c r="J286" i="10"/>
  <c r="J223" i="10"/>
  <c r="J122" i="10"/>
  <c r="J42" i="10"/>
  <c r="J933" i="10"/>
  <c r="J873" i="10"/>
  <c r="J712" i="10"/>
  <c r="J669" i="10"/>
  <c r="J1955" i="10"/>
  <c r="J1854" i="10"/>
  <c r="J1829" i="10"/>
  <c r="J1760" i="10"/>
  <c r="J1712" i="10"/>
  <c r="J1677" i="10"/>
  <c r="J1606" i="10"/>
  <c r="J1550" i="10"/>
  <c r="J1509" i="10"/>
  <c r="J1451" i="10"/>
  <c r="J1417" i="10"/>
  <c r="J1361" i="10"/>
  <c r="J1306" i="10"/>
  <c r="J1260" i="10"/>
  <c r="J1196" i="10"/>
  <c r="J1110" i="10"/>
  <c r="J1038" i="10"/>
  <c r="J961" i="10"/>
  <c r="J891" i="10"/>
  <c r="J836" i="10"/>
  <c r="J737" i="10"/>
  <c r="J686" i="10"/>
  <c r="J637" i="10"/>
  <c r="J583" i="10"/>
  <c r="J501" i="10"/>
  <c r="J423" i="10"/>
  <c r="J369" i="10"/>
  <c r="J306" i="10"/>
  <c r="J261" i="10"/>
  <c r="J149" i="10"/>
  <c r="J105" i="10"/>
  <c r="J27" i="10"/>
  <c r="J1757" i="10"/>
  <c r="J1705" i="10"/>
  <c r="J767" i="8"/>
  <c r="J1987" i="10"/>
  <c r="J1979" i="10"/>
  <c r="J1960" i="10"/>
  <c r="J1951" i="10"/>
  <c r="J1941" i="10"/>
  <c r="J1929" i="10"/>
  <c r="J1920" i="10"/>
  <c r="J1912" i="10"/>
  <c r="J1903" i="10"/>
  <c r="J1894" i="10"/>
  <c r="J1883" i="10"/>
  <c r="J1873" i="10"/>
  <c r="J1860" i="10"/>
  <c r="J1850" i="10"/>
  <c r="J1826" i="10"/>
  <c r="J1818" i="10"/>
  <c r="J1808" i="10"/>
  <c r="J1800" i="10"/>
  <c r="J1784" i="10"/>
  <c r="J1768" i="10"/>
  <c r="J1749" i="10"/>
  <c r="J1740" i="10"/>
  <c r="J1731" i="10"/>
  <c r="J1720" i="10"/>
  <c r="J1709" i="10"/>
  <c r="J1697" i="10"/>
  <c r="J1686" i="10"/>
  <c r="J1676" i="10"/>
  <c r="J1664" i="10"/>
  <c r="J1653" i="10"/>
  <c r="J1639" i="10"/>
  <c r="J1629" i="10"/>
  <c r="J1619" i="10"/>
  <c r="J1610" i="10"/>
  <c r="J1599" i="10"/>
  <c r="J1589" i="10"/>
  <c r="J1577" i="10"/>
  <c r="J1568" i="10"/>
  <c r="J1988" i="10"/>
  <c r="J1980" i="10"/>
  <c r="J1962" i="10"/>
  <c r="J1952" i="10"/>
  <c r="J1942" i="10"/>
  <c r="J1930" i="10"/>
  <c r="J1922" i="10"/>
  <c r="J1913" i="10"/>
  <c r="J1904" i="10"/>
  <c r="J1895" i="10"/>
  <c r="J1884" i="10"/>
  <c r="J1874" i="10"/>
  <c r="J1861" i="10"/>
  <c r="J1851" i="10"/>
  <c r="J1827" i="10"/>
  <c r="J1819" i="10"/>
  <c r="J1810" i="10"/>
  <c r="J1801" i="10"/>
  <c r="J1787" i="10"/>
  <c r="J1776" i="10"/>
  <c r="J1769" i="10"/>
  <c r="J1761" i="10"/>
  <c r="J1751" i="10"/>
  <c r="J1741" i="10"/>
  <c r="J1733" i="10"/>
  <c r="J1721" i="10"/>
  <c r="J1711" i="10"/>
  <c r="J1698" i="10"/>
  <c r="J1687" i="10"/>
  <c r="J1679" i="10"/>
  <c r="J1666" i="10"/>
  <c r="J1654" i="10"/>
  <c r="J1641" i="10"/>
  <c r="J1630" i="10"/>
  <c r="J1620" i="10"/>
  <c r="J1611" i="10"/>
  <c r="J1600" i="10"/>
  <c r="J1590" i="10"/>
  <c r="J1578" i="10"/>
  <c r="J1981" i="10"/>
  <c r="J1967" i="10"/>
  <c r="J1953" i="10"/>
  <c r="J1944" i="10"/>
  <c r="J1932" i="10"/>
  <c r="J1923" i="10"/>
  <c r="J1914" i="10"/>
  <c r="J1905" i="10"/>
  <c r="J1896" i="10"/>
  <c r="J1886" i="10"/>
  <c r="J1876" i="10"/>
  <c r="J1862" i="10"/>
  <c r="J1852" i="10"/>
  <c r="J1828" i="10"/>
  <c r="J1820" i="10"/>
  <c r="J1811" i="10"/>
  <c r="J1802" i="10"/>
  <c r="J1788" i="10"/>
  <c r="J1778" i="10"/>
  <c r="J1770" i="10"/>
  <c r="J1762" i="10"/>
  <c r="J1752" i="10"/>
  <c r="J1743" i="10"/>
  <c r="J1734" i="10"/>
  <c r="J1722" i="10"/>
  <c r="J1713" i="10"/>
  <c r="J1699" i="10"/>
  <c r="J1689" i="10"/>
  <c r="J1680" i="10"/>
  <c r="J1668" i="10"/>
  <c r="J1655" i="10"/>
  <c r="J1644" i="10"/>
  <c r="J1631" i="10"/>
  <c r="J1621" i="10"/>
  <c r="J1612" i="10"/>
  <c r="J1602" i="10"/>
  <c r="J1591" i="10"/>
  <c r="J1579" i="10"/>
  <c r="J1571" i="10"/>
  <c r="J1561" i="10"/>
  <c r="J1546" i="10"/>
  <c r="J1982" i="10"/>
  <c r="J1972" i="10"/>
  <c r="J1954" i="10"/>
  <c r="J1945" i="10"/>
  <c r="J1933" i="10"/>
  <c r="J1924" i="10"/>
  <c r="J1915" i="10"/>
  <c r="J1907" i="10"/>
  <c r="J1897" i="10"/>
  <c r="J1887" i="10"/>
  <c r="J1877" i="10"/>
  <c r="J1864" i="10"/>
  <c r="J1853" i="10"/>
  <c r="J1830" i="10"/>
  <c r="J1821" i="10"/>
  <c r="J1812" i="10"/>
  <c r="J1803" i="10"/>
  <c r="J1791" i="10"/>
  <c r="J1779" i="10"/>
  <c r="J1772" i="10"/>
  <c r="J1763" i="10"/>
  <c r="J1753" i="10"/>
  <c r="J1744" i="10"/>
  <c r="J1735" i="10"/>
  <c r="J1723" i="10"/>
  <c r="J1714" i="10"/>
  <c r="J1700" i="10"/>
  <c r="J1690" i="10"/>
  <c r="J1681" i="10"/>
  <c r="J1669" i="10"/>
  <c r="J1659" i="10"/>
  <c r="J1645" i="10"/>
  <c r="J1632" i="10"/>
  <c r="J1622" i="10"/>
  <c r="J1614" i="10"/>
  <c r="J1603" i="10"/>
  <c r="J1592" i="10"/>
  <c r="J1580" i="10"/>
  <c r="J1572" i="10"/>
  <c r="J1562" i="10"/>
  <c r="J1547" i="10"/>
  <c r="J1536" i="10"/>
  <c r="J1527" i="10"/>
  <c r="J1983" i="10"/>
  <c r="J1973" i="10"/>
  <c r="J1956" i="10"/>
  <c r="J1946" i="10"/>
  <c r="J1935" i="10"/>
  <c r="J1925" i="10"/>
  <c r="J1916" i="10"/>
  <c r="J1908" i="10"/>
  <c r="J1898" i="10"/>
  <c r="J1888" i="10"/>
  <c r="J1879" i="10"/>
  <c r="J1866" i="10"/>
  <c r="J1855" i="10"/>
  <c r="J1846" i="10"/>
  <c r="J1832" i="10"/>
  <c r="J1822" i="10"/>
  <c r="J1813" i="10"/>
  <c r="J1804" i="10"/>
  <c r="J1792" i="10"/>
  <c r="J1780" i="10"/>
  <c r="J1773" i="10"/>
  <c r="J1764" i="10"/>
  <c r="J1754" i="10"/>
  <c r="J1745" i="10"/>
  <c r="J1736" i="10"/>
  <c r="J1726" i="10"/>
  <c r="J1716" i="10"/>
  <c r="J1701" i="10"/>
  <c r="J1692" i="10"/>
  <c r="J1682" i="10"/>
  <c r="J1670" i="10"/>
  <c r="J1660" i="10"/>
  <c r="J1647" i="10"/>
  <c r="J1633" i="10"/>
  <c r="J1625" i="10"/>
  <c r="J1615" i="10"/>
  <c r="J1604" i="10"/>
  <c r="J1593" i="10"/>
  <c r="J1581" i="10"/>
  <c r="J1573" i="10"/>
  <c r="J1563" i="10"/>
  <c r="J1549" i="10"/>
  <c r="J1539" i="10"/>
  <c r="J1984" i="10"/>
  <c r="J1974" i="10"/>
  <c r="J1957" i="10"/>
  <c r="J1947" i="10"/>
  <c r="J1937" i="10"/>
  <c r="J1926" i="10"/>
  <c r="J1917" i="10"/>
  <c r="J1909" i="10"/>
  <c r="J1900" i="10"/>
  <c r="J1889" i="10"/>
  <c r="J1880" i="10"/>
  <c r="J1869" i="10"/>
  <c r="J1856" i="10"/>
  <c r="J1847" i="10"/>
  <c r="J1834" i="10"/>
  <c r="J1823" i="10"/>
  <c r="J1814" i="10"/>
  <c r="J1805" i="10"/>
  <c r="J1794" i="10"/>
  <c r="J1781" i="10"/>
  <c r="J1765" i="10"/>
  <c r="J1746" i="10"/>
  <c r="J1737" i="10"/>
  <c r="J1728" i="10"/>
  <c r="J1717" i="10"/>
  <c r="J1702" i="10"/>
  <c r="J1693" i="10"/>
  <c r="J1683" i="10"/>
  <c r="J1671" i="10"/>
  <c r="J1661" i="10"/>
  <c r="J1648" i="10"/>
  <c r="J1635" i="10"/>
  <c r="J1626" i="10"/>
  <c r="J1616" i="10"/>
  <c r="J1607" i="10"/>
  <c r="J1595" i="10"/>
  <c r="J1582" i="10"/>
  <c r="J1574" i="10"/>
  <c r="J1565" i="10"/>
  <c r="J1551" i="10"/>
  <c r="J1541" i="10"/>
  <c r="J1985" i="10"/>
  <c r="J1976" i="10"/>
  <c r="J1958" i="10"/>
  <c r="J1948" i="10"/>
  <c r="J1939" i="10"/>
  <c r="J1927" i="10"/>
  <c r="J1918" i="10"/>
  <c r="J1910" i="10"/>
  <c r="J1901" i="10"/>
  <c r="J1890" i="10"/>
  <c r="J1881" i="10"/>
  <c r="J1870" i="10"/>
  <c r="J1858" i="10"/>
  <c r="J1848" i="10"/>
  <c r="J1840" i="10"/>
  <c r="J1824" i="10"/>
  <c r="J1816" i="10"/>
  <c r="J1806" i="10"/>
  <c r="J1795" i="10"/>
  <c r="J1782" i="10"/>
  <c r="J1766" i="10"/>
  <c r="J1747" i="10"/>
  <c r="J1738" i="10"/>
  <c r="J1729" i="10"/>
  <c r="J1718" i="10"/>
  <c r="J1706" i="10"/>
  <c r="J1694" i="10"/>
  <c r="J1684" i="10"/>
  <c r="J1672" i="10"/>
  <c r="J1662" i="10"/>
  <c r="J1651" i="10"/>
  <c r="J1636" i="10"/>
  <c r="J1627" i="10"/>
  <c r="J1617" i="10"/>
  <c r="J1608" i="10"/>
  <c r="J1597" i="10"/>
  <c r="J1585" i="10"/>
  <c r="J1575" i="10"/>
  <c r="J1986" i="10"/>
  <c r="J1978" i="10"/>
  <c r="J1959" i="10"/>
  <c r="J1950" i="10"/>
  <c r="J1940" i="10"/>
  <c r="J1928" i="10"/>
  <c r="J1919" i="10"/>
  <c r="J1911" i="10"/>
  <c r="J1902" i="10"/>
  <c r="J1893" i="10"/>
  <c r="J1882" i="10"/>
  <c r="J1872" i="10"/>
  <c r="J1859" i="10"/>
  <c r="J1849" i="10"/>
  <c r="J1841" i="10"/>
  <c r="J1825" i="10"/>
  <c r="J1817" i="10"/>
  <c r="J1807" i="10"/>
  <c r="J1695" i="10"/>
  <c r="J1609" i="10"/>
  <c r="J1576" i="10"/>
  <c r="J1542" i="10"/>
  <c r="J1518" i="10"/>
  <c r="J1507" i="10"/>
  <c r="J1498" i="10"/>
  <c r="J1489" i="10"/>
  <c r="J1479" i="10"/>
  <c r="J1468" i="10"/>
  <c r="J1458" i="10"/>
  <c r="J1449" i="10"/>
  <c r="J1438" i="10"/>
  <c r="J1428" i="10"/>
  <c r="J1409" i="10"/>
  <c r="J1402" i="10"/>
  <c r="J1390" i="10"/>
  <c r="J1381" i="10"/>
  <c r="J1373" i="10"/>
  <c r="J1360" i="10"/>
  <c r="J1351" i="10"/>
  <c r="J1337" i="10"/>
  <c r="J1328" i="10"/>
  <c r="J1317" i="10"/>
  <c r="J1309" i="10"/>
  <c r="J1300" i="10"/>
  <c r="J1291" i="10"/>
  <c r="J1278" i="10"/>
  <c r="J1265" i="10"/>
  <c r="J1254" i="10"/>
  <c r="J1245" i="10"/>
  <c r="J1235" i="10"/>
  <c r="J1224" i="10"/>
  <c r="J1214" i="10"/>
  <c r="J1206" i="10"/>
  <c r="J1193" i="10"/>
  <c r="J1185" i="10"/>
  <c r="J1174" i="10"/>
  <c r="J1165" i="10"/>
  <c r="J1157" i="10"/>
  <c r="J1148" i="10"/>
  <c r="J1138" i="10"/>
  <c r="J1128" i="10"/>
  <c r="J1119" i="10"/>
  <c r="J1107" i="10"/>
  <c r="J1767" i="10"/>
  <c r="J1730" i="10"/>
  <c r="J1637" i="10"/>
  <c r="J1557" i="10"/>
  <c r="J1543" i="10"/>
  <c r="J1535" i="10"/>
  <c r="J1528" i="10"/>
  <c r="J1519" i="10"/>
  <c r="J1508" i="10"/>
  <c r="J1499" i="10"/>
  <c r="J1490" i="10"/>
  <c r="J1480" i="10"/>
  <c r="J1469" i="10"/>
  <c r="J1459" i="10"/>
  <c r="J1450" i="10"/>
  <c r="J1439" i="10"/>
  <c r="J1429" i="10"/>
  <c r="J1411" i="10"/>
  <c r="J1403" i="10"/>
  <c r="J1392" i="10"/>
  <c r="J1382" i="10"/>
  <c r="J1374" i="10"/>
  <c r="J1362" i="10"/>
  <c r="J1353" i="10"/>
  <c r="J1339" i="10"/>
  <c r="J1329" i="10"/>
  <c r="J1319" i="10"/>
  <c r="J1310" i="10"/>
  <c r="J1301" i="10"/>
  <c r="J1292" i="10"/>
  <c r="J1279" i="10"/>
  <c r="J1267" i="10"/>
  <c r="J1255" i="10"/>
  <c r="J1246" i="10"/>
  <c r="J1674" i="10"/>
  <c r="J1569" i="10"/>
  <c r="J1560" i="10"/>
  <c r="J1529" i="10"/>
  <c r="J1520" i="10"/>
  <c r="J1510" i="10"/>
  <c r="J1500" i="10"/>
  <c r="J1491" i="10"/>
  <c r="J1481" i="10"/>
  <c r="J1470" i="10"/>
  <c r="J1460" i="10"/>
  <c r="J1453" i="10"/>
  <c r="J1441" i="10"/>
  <c r="J1430" i="10"/>
  <c r="J1412" i="10"/>
  <c r="J1404" i="10"/>
  <c r="J1393" i="10"/>
  <c r="J1383" i="10"/>
  <c r="J1375" i="10"/>
  <c r="J1363" i="10"/>
  <c r="J1354" i="10"/>
  <c r="J1340" i="10"/>
  <c r="J1330" i="10"/>
  <c r="J1321" i="10"/>
  <c r="J1311" i="10"/>
  <c r="J1302" i="10"/>
  <c r="J1293" i="10"/>
  <c r="J1280" i="10"/>
  <c r="J1269" i="10"/>
  <c r="J1256" i="10"/>
  <c r="J1247" i="10"/>
  <c r="J1237" i="10"/>
  <c r="J1227" i="10"/>
  <c r="J1216" i="10"/>
  <c r="J1208" i="10"/>
  <c r="J1197" i="10"/>
  <c r="J1187" i="10"/>
  <c r="J1178" i="10"/>
  <c r="J1167" i="10"/>
  <c r="J1159" i="10"/>
  <c r="J1150" i="10"/>
  <c r="J1140" i="10"/>
  <c r="J1130" i="10"/>
  <c r="J1122" i="10"/>
  <c r="J1111" i="10"/>
  <c r="J1783" i="10"/>
  <c r="J1708" i="10"/>
  <c r="J1618" i="10"/>
  <c r="J1586" i="10"/>
  <c r="J1544" i="10"/>
  <c r="J1530" i="10"/>
  <c r="J1512" i="10"/>
  <c r="J1501" i="10"/>
  <c r="J1493" i="10"/>
  <c r="J1482" i="10"/>
  <c r="J1471" i="10"/>
  <c r="J1461" i="10"/>
  <c r="J1454" i="10"/>
  <c r="J1442" i="10"/>
  <c r="J1431" i="10"/>
  <c r="J1422" i="10"/>
  <c r="J1413" i="10"/>
  <c r="J1395" i="10"/>
  <c r="J1384" i="10"/>
  <c r="J1376" i="10"/>
  <c r="J1364" i="10"/>
  <c r="J1355" i="10"/>
  <c r="J1345" i="10"/>
  <c r="J1331" i="10"/>
  <c r="J1322" i="10"/>
  <c r="J1312" i="10"/>
  <c r="J1303" i="10"/>
  <c r="J1295" i="10"/>
  <c r="J1282" i="10"/>
  <c r="J1270" i="10"/>
  <c r="J1257" i="10"/>
  <c r="J1248" i="10"/>
  <c r="J1238" i="10"/>
  <c r="J1229" i="10"/>
  <c r="J1217" i="10"/>
  <c r="J1209" i="10"/>
  <c r="J1198" i="10"/>
  <c r="J1188" i="10"/>
  <c r="J1179" i="10"/>
  <c r="J1168" i="10"/>
  <c r="J1160" i="10"/>
  <c r="J1152" i="10"/>
  <c r="J1141" i="10"/>
  <c r="J1131" i="10"/>
  <c r="J1123" i="10"/>
  <c r="J1739" i="10"/>
  <c r="J1652" i="10"/>
  <c r="J1545" i="10"/>
  <c r="J1531" i="10"/>
  <c r="J1521" i="10"/>
  <c r="J1513" i="10"/>
  <c r="J1502" i="10"/>
  <c r="J1494" i="10"/>
  <c r="J1484" i="10"/>
  <c r="J1473" i="10"/>
  <c r="J1463" i="10"/>
  <c r="J1443" i="10"/>
  <c r="J1432" i="10"/>
  <c r="J1423" i="10"/>
  <c r="J1414" i="10"/>
  <c r="J1396" i="10"/>
  <c r="J1385" i="10"/>
  <c r="J1377" i="10"/>
  <c r="J1367" i="10"/>
  <c r="J1356" i="10"/>
  <c r="J1346" i="10"/>
  <c r="J1332" i="10"/>
  <c r="J1323" i="10"/>
  <c r="J1313" i="10"/>
  <c r="J1304" i="10"/>
  <c r="J1296" i="10"/>
  <c r="J1284" i="10"/>
  <c r="J1272" i="10"/>
  <c r="J1258" i="10"/>
  <c r="J1249" i="10"/>
  <c r="J1240" i="10"/>
  <c r="J1230" i="10"/>
  <c r="J1218" i="10"/>
  <c r="J1210" i="10"/>
  <c r="J1199" i="10"/>
  <c r="J1189" i="10"/>
  <c r="J1180" i="10"/>
  <c r="J1170" i="10"/>
  <c r="J1161" i="10"/>
  <c r="J1153" i="10"/>
  <c r="J1144" i="10"/>
  <c r="J1132" i="10"/>
  <c r="J1685" i="10"/>
  <c r="J1566" i="10"/>
  <c r="J1524" i="10"/>
  <c r="J1514" i="10"/>
  <c r="J1503" i="10"/>
  <c r="J1495" i="10"/>
  <c r="J1485" i="10"/>
  <c r="J1474" i="10"/>
  <c r="J1464" i="10"/>
  <c r="J1444" i="10"/>
  <c r="J1433" i="10"/>
  <c r="J1425" i="10"/>
  <c r="J1416" i="10"/>
  <c r="J1398" i="10"/>
  <c r="J1386" i="10"/>
  <c r="J1378" i="10"/>
  <c r="J1369" i="10"/>
  <c r="J1357" i="10"/>
  <c r="J1347" i="10"/>
  <c r="J1333" i="10"/>
  <c r="J1324" i="10"/>
  <c r="J1314" i="10"/>
  <c r="J1305" i="10"/>
  <c r="J1297" i="10"/>
  <c r="J1285" i="10"/>
  <c r="J1275" i="10"/>
  <c r="J1261" i="10"/>
  <c r="J1250" i="10"/>
  <c r="J1241" i="10"/>
  <c r="J1231" i="10"/>
  <c r="J1219" i="10"/>
  <c r="J1211" i="10"/>
  <c r="J1200" i="10"/>
  <c r="J1190" i="10"/>
  <c r="J1182" i="10"/>
  <c r="J1171" i="10"/>
  <c r="J1162" i="10"/>
  <c r="J1154" i="10"/>
  <c r="J1145" i="10"/>
  <c r="J1134" i="10"/>
  <c r="J1125" i="10"/>
  <c r="J1116" i="10"/>
  <c r="J1798" i="10"/>
  <c r="J1719" i="10"/>
  <c r="J1628" i="10"/>
  <c r="J1598" i="10"/>
  <c r="J1567" i="10"/>
  <c r="J1552" i="10"/>
  <c r="J1532" i="10"/>
  <c r="J1526" i="10"/>
  <c r="J1515" i="10"/>
  <c r="J1504" i="10"/>
  <c r="J1496" i="10"/>
  <c r="J1487" i="10"/>
  <c r="J1475" i="10"/>
  <c r="J1465" i="10"/>
  <c r="J1447" i="10"/>
  <c r="J1434" i="10"/>
  <c r="J1426" i="10"/>
  <c r="J1419" i="10"/>
  <c r="J1399" i="10"/>
  <c r="J1387" i="10"/>
  <c r="J1379" i="10"/>
  <c r="J1370" i="10"/>
  <c r="J1358" i="10"/>
  <c r="J1348" i="10"/>
  <c r="J1334" i="10"/>
  <c r="J1325" i="10"/>
  <c r="J1315" i="10"/>
  <c r="J1307" i="10"/>
  <c r="J1298" i="10"/>
  <c r="J1287" i="10"/>
  <c r="J1276" i="10"/>
  <c r="J1262" i="10"/>
  <c r="J1252" i="10"/>
  <c r="J1242" i="10"/>
  <c r="J1232" i="10"/>
  <c r="J1220" i="10"/>
  <c r="J1212" i="10"/>
  <c r="J1203" i="10"/>
  <c r="J1191" i="10"/>
  <c r="J1183" i="10"/>
  <c r="J1172" i="10"/>
  <c r="J1163" i="10"/>
  <c r="J1155" i="10"/>
  <c r="J1146" i="10"/>
  <c r="J1135" i="10"/>
  <c r="J1126" i="10"/>
  <c r="J1117" i="10"/>
  <c r="J1748" i="10"/>
  <c r="J1663" i="10"/>
  <c r="J1555" i="10"/>
  <c r="J1534" i="10"/>
  <c r="J1516" i="10"/>
  <c r="J1506" i="10"/>
  <c r="J1497" i="10"/>
  <c r="J1488" i="10"/>
  <c r="J1477" i="10"/>
  <c r="J1467" i="10"/>
  <c r="J1448" i="10"/>
  <c r="J1435" i="10"/>
  <c r="J1427" i="10"/>
  <c r="J1408" i="10"/>
  <c r="J1400" i="10"/>
  <c r="J1389" i="10"/>
  <c r="J1380" i="10"/>
  <c r="J1371" i="10"/>
  <c r="J1359" i="10"/>
  <c r="J1350" i="10"/>
  <c r="J1336" i="10"/>
  <c r="J1326" i="10"/>
  <c r="J1316" i="10"/>
  <c r="J1308" i="10"/>
  <c r="J1299" i="10"/>
  <c r="J1289" i="10"/>
  <c r="J1277" i="10"/>
  <c r="J1263" i="10"/>
  <c r="J1253" i="10"/>
  <c r="J1243" i="10"/>
  <c r="J1233" i="10"/>
  <c r="J1223" i="10"/>
  <c r="J1213" i="10"/>
  <c r="J1204" i="10"/>
  <c r="J1192" i="10"/>
  <c r="J1184" i="10"/>
  <c r="J1173" i="10"/>
  <c r="J1164" i="10"/>
  <c r="J1156" i="10"/>
  <c r="J1147" i="10"/>
  <c r="J1137" i="10"/>
  <c r="J1175" i="10"/>
  <c r="J1158" i="10"/>
  <c r="J1139" i="10"/>
  <c r="J1105" i="10"/>
  <c r="J1096" i="10"/>
  <c r="J1088" i="10"/>
  <c r="J1080" i="10"/>
  <c r="J1062" i="10"/>
  <c r="J1053" i="10"/>
  <c r="J1044" i="10"/>
  <c r="J1031" i="10"/>
  <c r="J1023" i="10"/>
  <c r="J1012" i="10"/>
  <c r="J1001" i="10"/>
  <c r="J993" i="10"/>
  <c r="J986" i="10"/>
  <c r="J976" i="10"/>
  <c r="J966" i="10"/>
  <c r="J957" i="10"/>
  <c r="J947" i="10"/>
  <c r="J939" i="10"/>
  <c r="J929" i="10"/>
  <c r="J920" i="10"/>
  <c r="J911" i="10"/>
  <c r="J900" i="10"/>
  <c r="J888" i="10"/>
  <c r="J877" i="10"/>
  <c r="J868" i="10"/>
  <c r="J859" i="10"/>
  <c r="J848" i="10"/>
  <c r="J839" i="10"/>
  <c r="J827" i="10"/>
  <c r="J817" i="10"/>
  <c r="J811" i="10"/>
  <c r="J800" i="10"/>
  <c r="J790" i="10"/>
  <c r="J782" i="10"/>
  <c r="J771" i="10"/>
  <c r="J763" i="10"/>
  <c r="J755" i="10"/>
  <c r="J745" i="10"/>
  <c r="J1207" i="10"/>
  <c r="J1127" i="10"/>
  <c r="J1118" i="10"/>
  <c r="J1114" i="10"/>
  <c r="J1097" i="10"/>
  <c r="J1089" i="10"/>
  <c r="J1081" i="10"/>
  <c r="J1063" i="10"/>
  <c r="J1054" i="10"/>
  <c r="J1045" i="10"/>
  <c r="J1032" i="10"/>
  <c r="J1024" i="10"/>
  <c r="J1013" i="10"/>
  <c r="J1003" i="10"/>
  <c r="J994" i="10"/>
  <c r="J987" i="10"/>
  <c r="J977" i="10"/>
  <c r="J967" i="10"/>
  <c r="J958" i="10"/>
  <c r="J949" i="10"/>
  <c r="J940" i="10"/>
  <c r="J930" i="10"/>
  <c r="J921" i="10"/>
  <c r="J912" i="10"/>
  <c r="J901" i="10"/>
  <c r="J890" i="10"/>
  <c r="J878" i="10"/>
  <c r="J869" i="10"/>
  <c r="J861" i="10"/>
  <c r="J849" i="10"/>
  <c r="J840" i="10"/>
  <c r="J828" i="10"/>
  <c r="J818" i="10"/>
  <c r="J801" i="10"/>
  <c r="J791" i="10"/>
  <c r="J783" i="10"/>
  <c r="J772" i="10"/>
  <c r="J764" i="10"/>
  <c r="J756" i="10"/>
  <c r="J746" i="10"/>
  <c r="J738" i="10"/>
  <c r="J727" i="10"/>
  <c r="J717" i="10"/>
  <c r="J1124" i="10"/>
  <c r="J1115" i="10"/>
  <c r="J1106" i="10"/>
  <c r="J1098" i="10"/>
  <c r="J1090" i="10"/>
  <c r="J1082" i="10"/>
  <c r="J1073" i="10"/>
  <c r="J1066" i="10"/>
  <c r="J1055" i="10"/>
  <c r="J1046" i="10"/>
  <c r="J1033" i="10"/>
  <c r="J1025" i="10"/>
  <c r="J1014" i="10"/>
  <c r="J1004" i="10"/>
  <c r="J995" i="10"/>
  <c r="J989" i="10"/>
  <c r="J978" i="10"/>
  <c r="J968" i="10"/>
  <c r="J959" i="10"/>
  <c r="J950" i="10"/>
  <c r="J941" i="10"/>
  <c r="J932" i="10"/>
  <c r="J922" i="10"/>
  <c r="J913" i="10"/>
  <c r="J902" i="10"/>
  <c r="J892" i="10"/>
  <c r="J879" i="10"/>
  <c r="J870" i="10"/>
  <c r="J862" i="10"/>
  <c r="J850" i="10"/>
  <c r="J841" i="10"/>
  <c r="J829" i="10"/>
  <c r="J819" i="10"/>
  <c r="J802" i="10"/>
  <c r="J792" i="10"/>
  <c r="J784" i="10"/>
  <c r="J773" i="10"/>
  <c r="J765" i="10"/>
  <c r="J757" i="10"/>
  <c r="J748" i="10"/>
  <c r="J739" i="10"/>
  <c r="J728" i="10"/>
  <c r="J718" i="10"/>
  <c r="J707" i="10"/>
  <c r="J698" i="10"/>
  <c r="J689" i="10"/>
  <c r="J1236" i="10"/>
  <c r="J1186" i="10"/>
  <c r="J1099" i="10"/>
  <c r="J1091" i="10"/>
  <c r="J1083" i="10"/>
  <c r="J1074" i="10"/>
  <c r="J1068" i="10"/>
  <c r="J1056" i="10"/>
  <c r="J1047" i="10"/>
  <c r="J1034" i="10"/>
  <c r="J1026" i="10"/>
  <c r="J1015" i="10"/>
  <c r="J1005" i="10"/>
  <c r="J996" i="10"/>
  <c r="J979" i="10"/>
  <c r="J969" i="10"/>
  <c r="J960" i="10"/>
  <c r="J951" i="10"/>
  <c r="J942" i="10"/>
  <c r="J934" i="10"/>
  <c r="J924" i="10"/>
  <c r="J914" i="10"/>
  <c r="J903" i="10"/>
  <c r="J894" i="10"/>
  <c r="J880" i="10"/>
  <c r="J871" i="10"/>
  <c r="J863" i="10"/>
  <c r="J851" i="10"/>
  <c r="J843" i="10"/>
  <c r="J830" i="10"/>
  <c r="J822" i="10"/>
  <c r="J805" i="10"/>
  <c r="J793" i="10"/>
  <c r="J785" i="10"/>
  <c r="J774" i="10"/>
  <c r="J766" i="10"/>
  <c r="J758" i="10"/>
  <c r="J750" i="10"/>
  <c r="J740" i="10"/>
  <c r="J729" i="10"/>
  <c r="J719" i="10"/>
  <c r="J708" i="10"/>
  <c r="J699" i="10"/>
  <c r="J1215" i="10"/>
  <c r="J1166" i="10"/>
  <c r="J1149" i="10"/>
  <c r="J1121" i="10"/>
  <c r="J1101" i="10"/>
  <c r="J1092" i="10"/>
  <c r="J1084" i="10"/>
  <c r="J1075" i="10"/>
  <c r="J1069" i="10"/>
  <c r="J1057" i="10"/>
  <c r="J1048" i="10"/>
  <c r="J1036" i="10"/>
  <c r="J1027" i="10"/>
  <c r="J1017" i="10"/>
  <c r="J1007" i="10"/>
  <c r="J997" i="10"/>
  <c r="J981" i="10"/>
  <c r="J970" i="10"/>
  <c r="J962" i="10"/>
  <c r="J952" i="10"/>
  <c r="J943" i="10"/>
  <c r="J935" i="10"/>
  <c r="J925" i="10"/>
  <c r="J916" i="10"/>
  <c r="J904" i="10"/>
  <c r="J895" i="10"/>
  <c r="J881" i="10"/>
  <c r="J872" i="10"/>
  <c r="J864" i="10"/>
  <c r="J852" i="10"/>
  <c r="J844" i="10"/>
  <c r="J833" i="10"/>
  <c r="J823" i="10"/>
  <c r="J806" i="10"/>
  <c r="J795" i="10"/>
  <c r="J786" i="10"/>
  <c r="J775" i="10"/>
  <c r="J767" i="10"/>
  <c r="J759" i="10"/>
  <c r="J751" i="10"/>
  <c r="J741" i="10"/>
  <c r="J730" i="10"/>
  <c r="J720" i="10"/>
  <c r="J1129" i="10"/>
  <c r="J1109" i="10"/>
  <c r="J1102" i="10"/>
  <c r="J1093" i="10"/>
  <c r="J1085" i="10"/>
  <c r="J1076" i="10"/>
  <c r="J1070" i="10"/>
  <c r="J1058" i="10"/>
  <c r="J1049" i="10"/>
  <c r="J1037" i="10"/>
  <c r="J1028" i="10"/>
  <c r="J1018" i="10"/>
  <c r="J1008" i="10"/>
  <c r="J998" i="10"/>
  <c r="J982" i="10"/>
  <c r="J972" i="10"/>
  <c r="J963" i="10"/>
  <c r="J953" i="10"/>
  <c r="J944" i="10"/>
  <c r="J936" i="10"/>
  <c r="J926" i="10"/>
  <c r="J917" i="10"/>
  <c r="J907" i="10"/>
  <c r="J896" i="10"/>
  <c r="J884" i="10"/>
  <c r="J874" i="10"/>
  <c r="J865" i="10"/>
  <c r="J854" i="10"/>
  <c r="J845" i="10"/>
  <c r="J834" i="10"/>
  <c r="J824" i="10"/>
  <c r="J814" i="10"/>
  <c r="J807" i="10"/>
  <c r="J797" i="10"/>
  <c r="J787" i="10"/>
  <c r="J777" i="10"/>
  <c r="J768" i="10"/>
  <c r="J760" i="10"/>
  <c r="J752" i="10"/>
  <c r="J742" i="10"/>
  <c r="J731" i="10"/>
  <c r="J722" i="10"/>
  <c r="J713" i="10"/>
  <c r="J1195" i="10"/>
  <c r="J1103" i="10"/>
  <c r="J1094" i="10"/>
  <c r="J1086" i="10"/>
  <c r="J1078" i="10"/>
  <c r="J1059" i="10"/>
  <c r="J1050" i="10"/>
  <c r="J1040" i="10"/>
  <c r="J1029" i="10"/>
  <c r="J1019" i="10"/>
  <c r="J1010" i="10"/>
  <c r="J999" i="10"/>
  <c r="J983" i="10"/>
  <c r="J973" i="10"/>
  <c r="J964" i="10"/>
  <c r="J954" i="10"/>
  <c r="J945" i="10"/>
  <c r="J937" i="10"/>
  <c r="J927" i="10"/>
  <c r="J918" i="10"/>
  <c r="J909" i="10"/>
  <c r="J898" i="10"/>
  <c r="J885" i="10"/>
  <c r="J875" i="10"/>
  <c r="J866" i="10"/>
  <c r="J855" i="10"/>
  <c r="J846" i="10"/>
  <c r="J835" i="10"/>
  <c r="J825" i="10"/>
  <c r="J815" i="10"/>
  <c r="J808" i="10"/>
  <c r="J798" i="10"/>
  <c r="J788" i="10"/>
  <c r="J778" i="10"/>
  <c r="J769" i="10"/>
  <c r="J761" i="10"/>
  <c r="J753" i="10"/>
  <c r="J743" i="10"/>
  <c r="J733" i="10"/>
  <c r="J723" i="10"/>
  <c r="J1226" i="10"/>
  <c r="J1104" i="10"/>
  <c r="J1095" i="10"/>
  <c r="J1087" i="10"/>
  <c r="J1079" i="10"/>
  <c r="J1061" i="10"/>
  <c r="J1051" i="10"/>
  <c r="J1041" i="10"/>
  <c r="J1030" i="10"/>
  <c r="J1021" i="10"/>
  <c r="J1011" i="10"/>
  <c r="J1000" i="10"/>
  <c r="J992" i="10"/>
  <c r="J985" i="10"/>
  <c r="J975" i="10"/>
  <c r="J965" i="10"/>
  <c r="J955" i="10"/>
  <c r="J946" i="10"/>
  <c r="J938" i="10"/>
  <c r="J928" i="10"/>
  <c r="J919" i="10"/>
  <c r="J910" i="10"/>
  <c r="J899" i="10"/>
  <c r="J887" i="10"/>
  <c r="J876" i="10"/>
  <c r="J867" i="10"/>
  <c r="J858" i="10"/>
  <c r="J847" i="10"/>
  <c r="J837" i="10"/>
  <c r="J826" i="10"/>
  <c r="J816" i="10"/>
  <c r="J810" i="10"/>
  <c r="J724" i="10"/>
  <c r="J716" i="10"/>
  <c r="J704" i="10"/>
  <c r="J691" i="10"/>
  <c r="J683" i="10"/>
  <c r="J673" i="10"/>
  <c r="J659" i="10"/>
  <c r="J650" i="10"/>
  <c r="J640" i="10"/>
  <c r="J630" i="10"/>
  <c r="J620" i="10"/>
  <c r="J610" i="10"/>
  <c r="J600" i="10"/>
  <c r="J588" i="10"/>
  <c r="J577" i="10"/>
  <c r="J569" i="10"/>
  <c r="J563" i="10"/>
  <c r="J552" i="10"/>
  <c r="J543" i="10"/>
  <c r="J534" i="10"/>
  <c r="J523" i="10"/>
  <c r="J512" i="10"/>
  <c r="J503" i="10"/>
  <c r="J497" i="10"/>
  <c r="J489" i="10"/>
  <c r="J480" i="10"/>
  <c r="J469" i="10"/>
  <c r="J456" i="10"/>
  <c r="J446" i="10"/>
  <c r="J433" i="10"/>
  <c r="J425" i="10"/>
  <c r="J413" i="10"/>
  <c r="J402" i="10"/>
  <c r="J392" i="10"/>
  <c r="J381" i="10"/>
  <c r="J370" i="10"/>
  <c r="J361" i="10"/>
  <c r="J351" i="10"/>
  <c r="J342" i="10"/>
  <c r="J709" i="10"/>
  <c r="J693" i="10"/>
  <c r="J674" i="10"/>
  <c r="J660" i="10"/>
  <c r="J651" i="10"/>
  <c r="J641" i="10"/>
  <c r="J631" i="10"/>
  <c r="J621" i="10"/>
  <c r="J611" i="10"/>
  <c r="J601" i="10"/>
  <c r="J590" i="10"/>
  <c r="J579" i="10"/>
  <c r="J570" i="10"/>
  <c r="J564" i="10"/>
  <c r="J554" i="10"/>
  <c r="J544" i="10"/>
  <c r="J536" i="10"/>
  <c r="J524" i="10"/>
  <c r="J514" i="10"/>
  <c r="J504" i="10"/>
  <c r="J498" i="10"/>
  <c r="J490" i="10"/>
  <c r="J481" i="10"/>
  <c r="J470" i="10"/>
  <c r="J457" i="10"/>
  <c r="J447" i="10"/>
  <c r="J434" i="10"/>
  <c r="J426" i="10"/>
  <c r="J414" i="10"/>
  <c r="J403" i="10"/>
  <c r="J393" i="10"/>
  <c r="J382" i="10"/>
  <c r="J371" i="10"/>
  <c r="J362" i="10"/>
  <c r="J352" i="10"/>
  <c r="J343" i="10"/>
  <c r="J334" i="10"/>
  <c r="J322" i="10"/>
  <c r="J310" i="10"/>
  <c r="J301" i="10"/>
  <c r="J789" i="10"/>
  <c r="J770" i="10"/>
  <c r="J754" i="10"/>
  <c r="J726" i="10"/>
  <c r="J705" i="10"/>
  <c r="J694" i="10"/>
  <c r="J684" i="10"/>
  <c r="J675" i="10"/>
  <c r="J663" i="10"/>
  <c r="J652" i="10"/>
  <c r="J642" i="10"/>
  <c r="J632" i="10"/>
  <c r="J622" i="10"/>
  <c r="J612" i="10"/>
  <c r="J602" i="10"/>
  <c r="J591" i="10"/>
  <c r="J580" i="10"/>
  <c r="J571" i="10"/>
  <c r="J556" i="10"/>
  <c r="J545" i="10"/>
  <c r="J537" i="10"/>
  <c r="J525" i="10"/>
  <c r="J515" i="10"/>
  <c r="J506" i="10"/>
  <c r="J499" i="10"/>
  <c r="J491" i="10"/>
  <c r="J483" i="10"/>
  <c r="J471" i="10"/>
  <c r="J458" i="10"/>
  <c r="J448" i="10"/>
  <c r="J435" i="10"/>
  <c r="J427" i="10"/>
  <c r="J415" i="10"/>
  <c r="J405" i="10"/>
  <c r="J394" i="10"/>
  <c r="J384" i="10"/>
  <c r="J374" i="10"/>
  <c r="J364" i="10"/>
  <c r="J353" i="10"/>
  <c r="J344" i="10"/>
  <c r="J336" i="10"/>
  <c r="J324" i="10"/>
  <c r="J311" i="10"/>
  <c r="J302" i="10"/>
  <c r="J292" i="10"/>
  <c r="J283" i="10"/>
  <c r="J734" i="10"/>
  <c r="J706" i="10"/>
  <c r="J685" i="10"/>
  <c r="J677" i="10"/>
  <c r="J665" i="10"/>
  <c r="J653" i="10"/>
  <c r="J643" i="10"/>
  <c r="J633" i="10"/>
  <c r="J624" i="10"/>
  <c r="J613" i="10"/>
  <c r="J603" i="10"/>
  <c r="J592" i="10"/>
  <c r="J581" i="10"/>
  <c r="J572" i="10"/>
  <c r="J557" i="10"/>
  <c r="J546" i="10"/>
  <c r="J538" i="10"/>
  <c r="J527" i="10"/>
  <c r="J516" i="10"/>
  <c r="J507" i="10"/>
  <c r="J492" i="10"/>
  <c r="J484" i="10"/>
  <c r="J473" i="10"/>
  <c r="J459" i="10"/>
  <c r="J449" i="10"/>
  <c r="J436" i="10"/>
  <c r="J428" i="10"/>
  <c r="J416" i="10"/>
  <c r="J407" i="10"/>
  <c r="J395" i="10"/>
  <c r="J385" i="10"/>
  <c r="J375" i="10"/>
  <c r="J367" i="10"/>
  <c r="J354" i="10"/>
  <c r="J345" i="10"/>
  <c r="J337" i="10"/>
  <c r="J325" i="10"/>
  <c r="J312" i="10"/>
  <c r="J714" i="10"/>
  <c r="J700" i="10"/>
  <c r="J695" i="10"/>
  <c r="J688" i="10"/>
  <c r="J678" i="10"/>
  <c r="J666" i="10"/>
  <c r="J654" i="10"/>
  <c r="J645" i="10"/>
  <c r="J634" i="10"/>
  <c r="J626" i="10"/>
  <c r="J614" i="10"/>
  <c r="J604" i="10"/>
  <c r="J593" i="10"/>
  <c r="J582" i="10"/>
  <c r="J559" i="10"/>
  <c r="J548" i="10"/>
  <c r="J539" i="10"/>
  <c r="J528" i="10"/>
  <c r="J517" i="10"/>
  <c r="J508" i="10"/>
  <c r="J493" i="10"/>
  <c r="J485" i="10"/>
  <c r="J474" i="10"/>
  <c r="J462" i="10"/>
  <c r="J451" i="10"/>
  <c r="J440" i="10"/>
  <c r="J736" i="10"/>
  <c r="J701" i="10"/>
  <c r="J679" i="10"/>
  <c r="J668" i="10"/>
  <c r="J656" i="10"/>
  <c r="J646" i="10"/>
  <c r="J635" i="10"/>
  <c r="J627" i="10"/>
  <c r="J616" i="10"/>
  <c r="J605" i="10"/>
  <c r="J594" i="10"/>
  <c r="J584" i="10"/>
  <c r="J560" i="10"/>
  <c r="J549" i="10"/>
  <c r="J540" i="10"/>
  <c r="J530" i="10"/>
  <c r="J519" i="10"/>
  <c r="J509" i="10"/>
  <c r="J494" i="10"/>
  <c r="J486" i="10"/>
  <c r="J475" i="10"/>
  <c r="J463" i="10"/>
  <c r="J452" i="10"/>
  <c r="J442" i="10"/>
  <c r="J430" i="10"/>
  <c r="J419" i="10"/>
  <c r="J410" i="10"/>
  <c r="J397" i="10"/>
  <c r="J388" i="10"/>
  <c r="J378" i="10"/>
  <c r="J357" i="10"/>
  <c r="J348" i="10"/>
  <c r="J339" i="10"/>
  <c r="J799" i="10"/>
  <c r="J780" i="10"/>
  <c r="J762" i="10"/>
  <c r="J744" i="10"/>
  <c r="J715" i="10"/>
  <c r="J702" i="10"/>
  <c r="J696" i="10"/>
  <c r="J681" i="10"/>
  <c r="J670" i="10"/>
  <c r="J657" i="10"/>
  <c r="J647" i="10"/>
  <c r="J638" i="10"/>
  <c r="J628" i="10"/>
  <c r="J617" i="10"/>
  <c r="J606" i="10"/>
  <c r="J596" i="10"/>
  <c r="J585" i="10"/>
  <c r="J574" i="10"/>
  <c r="J566" i="10"/>
  <c r="J561" i="10"/>
  <c r="J550" i="10"/>
  <c r="J541" i="10"/>
  <c r="J532" i="10"/>
  <c r="J520" i="10"/>
  <c r="J510" i="10"/>
  <c r="J495" i="10"/>
  <c r="J487" i="10"/>
  <c r="J476" i="10"/>
  <c r="J467" i="10"/>
  <c r="J453" i="10"/>
  <c r="J444" i="10"/>
  <c r="J431" i="10"/>
  <c r="J420" i="10"/>
  <c r="J411" i="10"/>
  <c r="J399" i="10"/>
  <c r="J389" i="10"/>
  <c r="J379" i="10"/>
  <c r="J358" i="10"/>
  <c r="J349" i="10"/>
  <c r="J340" i="10"/>
  <c r="J328" i="10"/>
  <c r="J319" i="10"/>
  <c r="J307" i="10"/>
  <c r="J297" i="10"/>
  <c r="J697" i="10"/>
  <c r="J690" i="10"/>
  <c r="J682" i="10"/>
  <c r="J671" i="10"/>
  <c r="J658" i="10"/>
  <c r="J648" i="10"/>
  <c r="J639" i="10"/>
  <c r="J629" i="10"/>
  <c r="J618" i="10"/>
  <c r="J607" i="10"/>
  <c r="J597" i="10"/>
  <c r="J586" i="10"/>
  <c r="J575" i="10"/>
  <c r="J567" i="10"/>
  <c r="J562" i="10"/>
  <c r="J551" i="10"/>
  <c r="J542" i="10"/>
  <c r="J533" i="10"/>
  <c r="J521" i="10"/>
  <c r="J511" i="10"/>
  <c r="J502" i="10"/>
  <c r="J496" i="10"/>
  <c r="J488" i="10"/>
  <c r="J478" i="10"/>
  <c r="J468" i="10"/>
  <c r="J455" i="10"/>
  <c r="J445" i="10"/>
  <c r="J432" i="10"/>
  <c r="J421" i="10"/>
  <c r="J412" i="10"/>
  <c r="J400" i="10"/>
  <c r="J391" i="10"/>
  <c r="J380" i="10"/>
  <c r="J359" i="10"/>
  <c r="J350" i="10"/>
  <c r="J341" i="10"/>
  <c r="J330" i="10"/>
  <c r="J320" i="10"/>
  <c r="J308" i="10"/>
  <c r="J298" i="10"/>
  <c r="J282" i="10"/>
  <c r="J273" i="10"/>
  <c r="J259" i="10"/>
  <c r="J248" i="10"/>
  <c r="J227" i="10"/>
  <c r="J212" i="10"/>
  <c r="J202" i="10"/>
  <c r="J191" i="10"/>
  <c r="J180" i="10"/>
  <c r="J171" i="10"/>
  <c r="J163" i="10"/>
  <c r="J154" i="10"/>
  <c r="J139" i="10"/>
  <c r="J130" i="10"/>
  <c r="J121" i="10"/>
  <c r="J111" i="10"/>
  <c r="J92" i="10"/>
  <c r="J76" i="10"/>
  <c r="J67" i="10"/>
  <c r="J59" i="10"/>
  <c r="J51" i="10"/>
  <c r="J41" i="10"/>
  <c r="J31" i="10"/>
  <c r="J24" i="10"/>
  <c r="J14" i="10"/>
  <c r="J396" i="10"/>
  <c r="J355" i="10"/>
  <c r="J274" i="10"/>
  <c r="J260" i="10"/>
  <c r="J249" i="10"/>
  <c r="J228" i="10"/>
  <c r="J213" i="10"/>
  <c r="J203" i="10"/>
  <c r="J192" i="10"/>
  <c r="J182" i="10"/>
  <c r="J172" i="10"/>
  <c r="J164" i="10"/>
  <c r="J155" i="10"/>
  <c r="J140" i="10"/>
  <c r="J131" i="10"/>
  <c r="J123" i="10"/>
  <c r="J113" i="10"/>
  <c r="J93" i="10"/>
  <c r="J77" i="10"/>
  <c r="J68" i="10"/>
  <c r="J60" i="10"/>
  <c r="J52" i="10"/>
  <c r="J43" i="10"/>
  <c r="J429" i="10"/>
  <c r="J303" i="10"/>
  <c r="J275" i="10"/>
  <c r="J262" i="10"/>
  <c r="J250" i="10"/>
  <c r="J239" i="10"/>
  <c r="J229" i="10"/>
  <c r="J220" i="10"/>
  <c r="J214" i="10"/>
  <c r="J205" i="10"/>
  <c r="J193" i="10"/>
  <c r="J183" i="10"/>
  <c r="J173" i="10"/>
  <c r="J165" i="10"/>
  <c r="J157" i="10"/>
  <c r="J141" i="10"/>
  <c r="J132" i="10"/>
  <c r="J124" i="10"/>
  <c r="J114" i="10"/>
  <c r="J94" i="10"/>
  <c r="J78" i="10"/>
  <c r="J69" i="10"/>
  <c r="J61" i="10"/>
  <c r="J53" i="10"/>
  <c r="J44" i="10"/>
  <c r="J34" i="10"/>
  <c r="J16" i="10"/>
  <c r="J17" i="10"/>
  <c r="J377" i="10"/>
  <c r="J284" i="10"/>
  <c r="J276" i="10"/>
  <c r="J263" i="10"/>
  <c r="J252" i="10"/>
  <c r="J240" i="10"/>
  <c r="J230" i="10"/>
  <c r="J221" i="10"/>
  <c r="J215" i="10"/>
  <c r="J206" i="10"/>
  <c r="J194" i="10"/>
  <c r="J184" i="10"/>
  <c r="J174" i="10"/>
  <c r="J166" i="10"/>
  <c r="J158" i="10"/>
  <c r="J142" i="10"/>
  <c r="J134" i="10"/>
  <c r="J125" i="10"/>
  <c r="J115" i="10"/>
  <c r="J95" i="10"/>
  <c r="J79" i="10"/>
  <c r="J71" i="10"/>
  <c r="J62" i="10"/>
  <c r="J54" i="10"/>
  <c r="J45" i="10"/>
  <c r="J35" i="10"/>
  <c r="J8" i="10"/>
  <c r="J408" i="10"/>
  <c r="J338" i="10"/>
  <c r="J332" i="10"/>
  <c r="J326" i="10"/>
  <c r="J321" i="10"/>
  <c r="J316" i="10"/>
  <c r="J309" i="10"/>
  <c r="J304" i="10"/>
  <c r="J299" i="10"/>
  <c r="J293" i="10"/>
  <c r="J285" i="10"/>
  <c r="J277" i="10"/>
  <c r="J266" i="10"/>
  <c r="J255" i="10"/>
  <c r="J243" i="10"/>
  <c r="J231" i="10"/>
  <c r="J222" i="10"/>
  <c r="J216" i="10"/>
  <c r="J207" i="10"/>
  <c r="J195" i="10"/>
  <c r="J185" i="10"/>
  <c r="J175" i="10"/>
  <c r="J167" i="10"/>
  <c r="J159" i="10"/>
  <c r="J146" i="10"/>
  <c r="J135" i="10"/>
  <c r="J126" i="10"/>
  <c r="J116" i="10"/>
  <c r="J107" i="10"/>
  <c r="J96" i="10"/>
  <c r="J87" i="10"/>
  <c r="J80" i="10"/>
  <c r="J72" i="10"/>
  <c r="J63" i="10"/>
  <c r="J55" i="10"/>
  <c r="J46" i="10"/>
  <c r="J36" i="10"/>
  <c r="J18" i="10"/>
  <c r="J327" i="10"/>
  <c r="J318" i="10"/>
  <c r="J305" i="10"/>
  <c r="J294" i="10"/>
  <c r="J289" i="10"/>
  <c r="J278" i="10"/>
  <c r="J267" i="10"/>
  <c r="J256" i="10"/>
  <c r="J244" i="10"/>
  <c r="J233" i="10"/>
  <c r="J224" i="10"/>
  <c r="J217" i="10"/>
  <c r="J208" i="10"/>
  <c r="J196" i="10"/>
  <c r="J187" i="10"/>
  <c r="J177" i="10"/>
  <c r="J168" i="10"/>
  <c r="J160" i="10"/>
  <c r="J150" i="10"/>
  <c r="J136" i="10"/>
  <c r="J127" i="10"/>
  <c r="J118" i="10"/>
  <c r="J108" i="10"/>
  <c r="J97" i="10"/>
  <c r="J88" i="10"/>
  <c r="J81" i="10"/>
  <c r="J73" i="10"/>
  <c r="J64" i="10"/>
  <c r="J56" i="10"/>
  <c r="J48" i="10"/>
  <c r="J37" i="10"/>
  <c r="J28" i="10"/>
  <c r="J19" i="10"/>
  <c r="J9" i="10"/>
  <c r="J32" i="10"/>
  <c r="J387" i="10"/>
  <c r="J347" i="10"/>
  <c r="J295" i="10"/>
  <c r="J279" i="10"/>
  <c r="J271" i="10"/>
  <c r="J257" i="10"/>
  <c r="J245" i="10"/>
  <c r="J235" i="10"/>
  <c r="J225" i="10"/>
  <c r="J218" i="10"/>
  <c r="J209" i="10"/>
  <c r="J197" i="10"/>
  <c r="J188" i="10"/>
  <c r="J178" i="10"/>
  <c r="J169" i="10"/>
  <c r="J161" i="10"/>
  <c r="J152" i="10"/>
  <c r="J137" i="10"/>
  <c r="J128" i="10"/>
  <c r="J119" i="10"/>
  <c r="J109" i="10"/>
  <c r="J99" i="10"/>
  <c r="J89" i="10"/>
  <c r="J82" i="10"/>
  <c r="J74" i="10"/>
  <c r="J65" i="10"/>
  <c r="J57" i="10"/>
  <c r="J49" i="10"/>
  <c r="J38" i="10"/>
  <c r="J29" i="10"/>
  <c r="J21" i="10"/>
  <c r="J11" i="10"/>
  <c r="J417" i="10"/>
  <c r="J281" i="10"/>
  <c r="J272" i="10"/>
  <c r="J258" i="10"/>
  <c r="J247" i="10"/>
  <c r="J236" i="10"/>
  <c r="J226" i="10"/>
  <c r="J219" i="10"/>
  <c r="J210" i="10"/>
  <c r="J201" i="10"/>
  <c r="J190" i="10"/>
  <c r="J179" i="10"/>
  <c r="J170" i="10"/>
  <c r="J162" i="10"/>
  <c r="J153" i="10"/>
  <c r="J138" i="10"/>
  <c r="J129" i="10"/>
  <c r="J120" i="10"/>
  <c r="J110" i="10"/>
  <c r="J102" i="10"/>
  <c r="J90" i="10"/>
  <c r="J83" i="10"/>
  <c r="J75" i="10"/>
  <c r="J66" i="10"/>
  <c r="J58" i="10"/>
  <c r="J50" i="10"/>
  <c r="J39" i="10"/>
  <c r="J30" i="10"/>
  <c r="J23" i="10"/>
  <c r="J12" i="10"/>
  <c r="J13" i="10"/>
  <c r="J135" i="8"/>
  <c r="J101" i="8"/>
  <c r="J142" i="8"/>
  <c r="J619" i="8"/>
  <c r="J1429" i="1"/>
  <c r="J882" i="1"/>
  <c r="J613" i="1"/>
  <c r="H123" i="3"/>
  <c r="J50" i="8"/>
  <c r="J1428" i="1"/>
  <c r="J585" i="8"/>
  <c r="J592" i="1"/>
  <c r="J562" i="8"/>
  <c r="J330" i="8"/>
  <c r="J201" i="1"/>
  <c r="J145" i="8"/>
  <c r="J438" i="8"/>
  <c r="J642" i="8"/>
  <c r="J143" i="8"/>
  <c r="J565" i="8"/>
  <c r="J765" i="8"/>
  <c r="J40" i="8"/>
  <c r="J1213" i="1"/>
  <c r="I70" i="6"/>
  <c r="J179" i="1"/>
  <c r="J282" i="1"/>
  <c r="J242" i="8"/>
  <c r="J418" i="1"/>
  <c r="J1394" i="1"/>
  <c r="J1133" i="1"/>
  <c r="J1391" i="1"/>
  <c r="J639" i="8"/>
  <c r="J179" i="8"/>
  <c r="J434" i="8"/>
  <c r="J874" i="1"/>
  <c r="J19" i="1"/>
  <c r="J74" i="8"/>
  <c r="J725" i="8"/>
  <c r="J768" i="8"/>
  <c r="J707" i="1"/>
  <c r="J328" i="8"/>
  <c r="J1462" i="1"/>
  <c r="J99" i="8"/>
  <c r="J473" i="8"/>
  <c r="J564" i="8"/>
  <c r="J21" i="8"/>
  <c r="J738" i="1"/>
  <c r="J154" i="1"/>
  <c r="I146" i="6"/>
  <c r="H59" i="3"/>
  <c r="J561" i="8"/>
  <c r="J12" i="8"/>
  <c r="J392" i="8"/>
  <c r="J726" i="1"/>
  <c r="J177" i="1"/>
  <c r="J488" i="1"/>
  <c r="J1322" i="1"/>
  <c r="J294" i="8"/>
  <c r="J397" i="8"/>
  <c r="J435" i="8"/>
  <c r="J1452" i="1"/>
  <c r="J159" i="8"/>
  <c r="J273" i="8"/>
  <c r="J127" i="8"/>
  <c r="J641" i="8"/>
  <c r="J1304" i="1"/>
  <c r="J151" i="8"/>
  <c r="J369" i="8"/>
  <c r="J79" i="8"/>
  <c r="I230" i="6"/>
  <c r="J570" i="1"/>
  <c r="J802" i="1"/>
  <c r="J998" i="1"/>
  <c r="J273" i="1"/>
  <c r="I180" i="6"/>
  <c r="J1105" i="1"/>
  <c r="J317" i="1"/>
  <c r="J573" i="8"/>
  <c r="J714" i="8"/>
  <c r="J60" i="8"/>
  <c r="J737" i="8"/>
  <c r="J158" i="8"/>
  <c r="J185" i="8"/>
  <c r="J281" i="8"/>
  <c r="I134" i="6"/>
  <c r="J1152" i="1"/>
  <c r="J1497" i="1"/>
  <c r="J1221" i="1"/>
  <c r="J135" i="1"/>
  <c r="J948" i="1"/>
  <c r="J67" i="8"/>
  <c r="J291" i="1"/>
  <c r="J1145" i="1"/>
  <c r="J879" i="1"/>
  <c r="J338" i="1"/>
  <c r="J382" i="1"/>
  <c r="J14" i="1"/>
  <c r="J474" i="8"/>
  <c r="J623" i="1"/>
  <c r="J1106" i="1"/>
  <c r="J651" i="8"/>
  <c r="J147" i="1"/>
  <c r="J80" i="1"/>
  <c r="J1109" i="1"/>
  <c r="J794" i="1"/>
  <c r="J1392" i="1"/>
  <c r="J1196" i="1"/>
  <c r="J1377" i="1"/>
  <c r="J534" i="1"/>
  <c r="J1306" i="1"/>
  <c r="J410" i="8"/>
  <c r="J715" i="8"/>
  <c r="J175" i="8"/>
  <c r="J578" i="8"/>
  <c r="J378" i="1"/>
  <c r="J594" i="8"/>
  <c r="J464" i="1"/>
  <c r="J1514" i="1"/>
  <c r="J64" i="8"/>
  <c r="J351" i="1"/>
  <c r="J364" i="8"/>
  <c r="J600" i="8"/>
  <c r="J707" i="8"/>
  <c r="J317" i="8"/>
  <c r="J352" i="1"/>
  <c r="J1448" i="1"/>
  <c r="J1295" i="1"/>
  <c r="J861" i="1"/>
  <c r="J560" i="1"/>
  <c r="J407" i="8"/>
  <c r="J488" i="8"/>
  <c r="J15" i="8"/>
  <c r="J30" i="8"/>
  <c r="J257" i="8"/>
  <c r="J652" i="8"/>
  <c r="J634" i="1"/>
  <c r="J1065" i="1"/>
  <c r="J497" i="1"/>
  <c r="J52" i="8"/>
  <c r="J723" i="8"/>
  <c r="J662" i="1"/>
  <c r="J246" i="1"/>
  <c r="J49" i="8"/>
  <c r="J154" i="8"/>
  <c r="J425" i="1"/>
  <c r="J354" i="1"/>
  <c r="J443" i="8"/>
  <c r="J744" i="8"/>
  <c r="J614" i="1"/>
  <c r="J775" i="8"/>
  <c r="J483" i="1"/>
  <c r="J261" i="8"/>
  <c r="J1352" i="1"/>
  <c r="J108" i="8"/>
  <c r="J470" i="8"/>
  <c r="J643" i="8"/>
  <c r="J177" i="8"/>
  <c r="J692" i="8"/>
  <c r="J764" i="8"/>
  <c r="I208" i="6"/>
  <c r="J1167" i="1"/>
  <c r="J1226" i="1"/>
  <c r="J124" i="8"/>
  <c r="J306" i="8"/>
  <c r="J450" i="8"/>
  <c r="J511" i="8"/>
  <c r="J401" i="8"/>
  <c r="J197" i="1"/>
  <c r="J120" i="1"/>
  <c r="J892" i="1"/>
  <c r="J736" i="8"/>
  <c r="J1363" i="1"/>
  <c r="J1465" i="1"/>
  <c r="J218" i="1"/>
  <c r="J297" i="1"/>
  <c r="J632" i="8"/>
  <c r="J271" i="1"/>
  <c r="J352" i="8"/>
  <c r="J706" i="8"/>
  <c r="J633" i="8"/>
  <c r="J606" i="8"/>
  <c r="J203" i="8"/>
  <c r="J613" i="8"/>
  <c r="J47" i="1"/>
  <c r="J576" i="8"/>
  <c r="I174" i="6"/>
  <c r="J1233" i="1"/>
  <c r="J1325" i="1"/>
  <c r="J144" i="8"/>
  <c r="J1446" i="1"/>
  <c r="H33" i="3"/>
  <c r="H141" i="3"/>
  <c r="H195" i="3"/>
  <c r="J567" i="8"/>
  <c r="J160" i="8"/>
  <c r="H191" i="3"/>
  <c r="H104" i="3"/>
  <c r="J250" i="1"/>
  <c r="J543" i="1"/>
  <c r="J172" i="1"/>
  <c r="J310" i="1"/>
  <c r="J675" i="8"/>
  <c r="J670" i="8"/>
  <c r="J542" i="8"/>
  <c r="J1358" i="1"/>
  <c r="J342" i="8"/>
  <c r="J297" i="8"/>
  <c r="J334" i="8"/>
  <c r="J672" i="8"/>
  <c r="J1180" i="1"/>
  <c r="J100" i="1"/>
  <c r="J426" i="1"/>
  <c r="J449" i="1"/>
  <c r="H135" i="3"/>
  <c r="J1393" i="1"/>
  <c r="J817" i="1"/>
  <c r="J1001" i="1"/>
  <c r="J452" i="8"/>
  <c r="J472" i="8"/>
  <c r="J671" i="8"/>
  <c r="J150" i="8"/>
  <c r="J343" i="8"/>
  <c r="I14" i="6"/>
  <c r="I101" i="6"/>
  <c r="J129" i="8"/>
  <c r="J476" i="8"/>
  <c r="J552" i="8"/>
  <c r="J81" i="8"/>
  <c r="J220" i="8"/>
  <c r="J545" i="8"/>
  <c r="H97" i="3"/>
  <c r="J1086" i="1"/>
  <c r="J173" i="1"/>
  <c r="J256" i="8"/>
  <c r="J596" i="1"/>
  <c r="J799" i="1"/>
  <c r="J38" i="8"/>
  <c r="J204" i="8"/>
  <c r="J363" i="8"/>
  <c r="J589" i="8"/>
  <c r="J345" i="8"/>
  <c r="I28" i="6"/>
  <c r="H152" i="3"/>
  <c r="I149" i="6"/>
  <c r="J480" i="8"/>
  <c r="J1284" i="1"/>
  <c r="J1006" i="1"/>
  <c r="J1330" i="1"/>
  <c r="J1360" i="1"/>
  <c r="J819" i="1"/>
  <c r="J361" i="1"/>
  <c r="J1299" i="1"/>
  <c r="J1461" i="1"/>
  <c r="J561" i="1"/>
  <c r="J1479" i="1"/>
  <c r="J442" i="1"/>
  <c r="J557" i="1"/>
  <c r="J353" i="1"/>
  <c r="J366" i="1"/>
  <c r="J757" i="8"/>
  <c r="J1349" i="1"/>
  <c r="J228" i="8"/>
  <c r="J724" i="8"/>
  <c r="J766" i="8"/>
  <c r="J205" i="8"/>
  <c r="J285" i="8"/>
  <c r="J93" i="1"/>
  <c r="J602" i="8"/>
  <c r="J35" i="8"/>
  <c r="J509" i="8"/>
  <c r="J547" i="8"/>
  <c r="J514" i="8"/>
  <c r="J426" i="8"/>
  <c r="J788" i="1"/>
  <c r="J9" i="8"/>
  <c r="J438" i="1"/>
  <c r="J1408" i="1"/>
  <c r="J1418" i="1"/>
  <c r="J496" i="8"/>
  <c r="J319" i="8"/>
  <c r="J161" i="1"/>
  <c r="J909" i="1"/>
  <c r="J381" i="1"/>
  <c r="J1100" i="1"/>
  <c r="J288" i="1"/>
  <c r="J198" i="1"/>
  <c r="J418" i="8"/>
  <c r="J115" i="8"/>
  <c r="J349" i="8"/>
  <c r="I135" i="6"/>
  <c r="J1207" i="1"/>
  <c r="J587" i="8"/>
  <c r="I178" i="6"/>
  <c r="I53" i="6"/>
  <c r="J505" i="8"/>
  <c r="J339" i="8"/>
  <c r="I92" i="6"/>
  <c r="J489" i="8"/>
  <c r="J586" i="8"/>
  <c r="J637" i="1"/>
  <c r="J72" i="8"/>
  <c r="J8" i="8"/>
  <c r="H55" i="3"/>
  <c r="H81" i="3"/>
  <c r="J1195" i="1"/>
  <c r="J253" i="8"/>
  <c r="J180" i="8"/>
  <c r="J370" i="1"/>
  <c r="J391" i="8"/>
  <c r="J63" i="8"/>
  <c r="J942" i="1"/>
  <c r="I130" i="6"/>
  <c r="J141" i="8"/>
  <c r="J183" i="8"/>
  <c r="J169" i="1"/>
  <c r="J518" i="8"/>
  <c r="J532" i="8"/>
  <c r="J449" i="8"/>
  <c r="J581" i="8"/>
  <c r="J696" i="8"/>
  <c r="J398" i="8"/>
  <c r="J800" i="1"/>
  <c r="I65" i="6"/>
  <c r="J1052" i="1"/>
  <c r="J288" i="8"/>
  <c r="J627" i="8"/>
  <c r="I181" i="6"/>
  <c r="J1202" i="1"/>
  <c r="J615" i="8"/>
  <c r="J616" i="8"/>
  <c r="I235" i="6"/>
  <c r="I66" i="6"/>
  <c r="I212" i="6"/>
  <c r="J515" i="8"/>
  <c r="J32" i="8"/>
  <c r="J761" i="8"/>
  <c r="J149" i="8"/>
  <c r="I38" i="6"/>
  <c r="I11" i="6"/>
  <c r="H180" i="3"/>
  <c r="J1487" i="1"/>
  <c r="J386" i="8"/>
  <c r="J455" i="8"/>
  <c r="J586" i="1"/>
  <c r="J405" i="8"/>
  <c r="J658" i="8"/>
  <c r="J315" i="8"/>
  <c r="J1307" i="1"/>
  <c r="J31" i="8"/>
  <c r="J693" i="8"/>
  <c r="J548" i="1"/>
  <c r="J984" i="1"/>
  <c r="I43" i="6"/>
  <c r="J1316" i="1"/>
  <c r="J351" i="8"/>
  <c r="J734" i="8"/>
  <c r="J491" i="8"/>
  <c r="J355" i="8"/>
  <c r="J722" i="8"/>
  <c r="J384" i="8"/>
  <c r="J1412" i="1"/>
  <c r="J111" i="8"/>
  <c r="I165" i="6"/>
  <c r="J459" i="8"/>
  <c r="I209" i="6"/>
  <c r="J208" i="8"/>
  <c r="J314" i="8"/>
  <c r="J674" i="8"/>
  <c r="J572" i="8"/>
  <c r="J679" i="8"/>
  <c r="J446" i="8"/>
  <c r="J203" i="1"/>
  <c r="J777" i="1"/>
  <c r="J1087" i="1"/>
  <c r="J673" i="8"/>
  <c r="J34" i="8"/>
  <c r="J365" i="8"/>
  <c r="J158" i="1"/>
  <c r="J412" i="8"/>
  <c r="J590" i="8"/>
  <c r="J367" i="8"/>
  <c r="J22" i="8"/>
  <c r="J24" i="8"/>
  <c r="J24" i="1"/>
  <c r="J526" i="1"/>
  <c r="J594" i="1"/>
  <c r="I168" i="6"/>
  <c r="J1146" i="1"/>
  <c r="J276" i="8"/>
  <c r="J269" i="8"/>
  <c r="J524" i="8"/>
  <c r="H14" i="3"/>
  <c r="I17" i="6"/>
  <c r="J985" i="1"/>
  <c r="I228" i="6"/>
  <c r="J1236" i="1"/>
  <c r="J697" i="8"/>
  <c r="J390" i="8"/>
  <c r="J55" i="8"/>
  <c r="J773" i="8"/>
  <c r="J538" i="8"/>
  <c r="J1214" i="1"/>
  <c r="I248" i="6"/>
  <c r="J777" i="8"/>
  <c r="J287" i="8"/>
  <c r="J571" i="8"/>
  <c r="H155" i="3"/>
  <c r="J210" i="8"/>
  <c r="H119" i="3"/>
  <c r="H46" i="3"/>
  <c r="H76" i="3"/>
  <c r="H91" i="3"/>
  <c r="H166" i="3"/>
  <c r="H176" i="3"/>
  <c r="J691" i="8"/>
  <c r="J44" i="8"/>
  <c r="J1488" i="1"/>
  <c r="J38" i="1"/>
  <c r="H67" i="3"/>
  <c r="J291" i="8"/>
  <c r="J224" i="8"/>
  <c r="J769" i="8"/>
  <c r="J494" i="8"/>
  <c r="J726" i="8"/>
  <c r="J395" i="8"/>
  <c r="J663" i="1"/>
  <c r="J500" i="1"/>
  <c r="J74" i="1"/>
  <c r="J967" i="1"/>
  <c r="J793" i="1"/>
  <c r="J685" i="1"/>
  <c r="J127" i="1"/>
  <c r="J1238" i="1"/>
  <c r="J770" i="8"/>
  <c r="J495" i="8"/>
  <c r="J727" i="8"/>
  <c r="J308" i="8"/>
  <c r="J625" i="1"/>
  <c r="J1356" i="1"/>
  <c r="J1188" i="1"/>
  <c r="J1066" i="1"/>
  <c r="J683" i="8"/>
  <c r="J540" i="8"/>
  <c r="J147" i="8"/>
  <c r="J184" i="8"/>
  <c r="J225" i="1"/>
  <c r="J1469" i="1"/>
  <c r="J725" i="1"/>
  <c r="J522" i="1"/>
  <c r="J153" i="1"/>
  <c r="I30" i="6"/>
  <c r="J959" i="1"/>
  <c r="J272" i="8"/>
  <c r="I253" i="6"/>
  <c r="J709" i="8"/>
  <c r="J677" i="8"/>
  <c r="J231" i="8"/>
  <c r="J27" i="1"/>
  <c r="J579" i="1"/>
  <c r="J1471" i="1"/>
  <c r="I19" i="6"/>
  <c r="J770" i="1"/>
  <c r="J490" i="8"/>
  <c r="J380" i="8"/>
  <c r="J727" i="1"/>
  <c r="J1264" i="1"/>
  <c r="J417" i="1"/>
  <c r="J519" i="1"/>
  <c r="J925" i="1"/>
  <c r="J602" i="1"/>
  <c r="J631" i="1"/>
  <c r="J226" i="1"/>
  <c r="J116" i="1"/>
  <c r="J182" i="1"/>
  <c r="J244" i="8"/>
  <c r="J625" i="8"/>
  <c r="J427" i="8"/>
  <c r="J436" i="8"/>
  <c r="J73" i="8"/>
  <c r="J396" i="8"/>
  <c r="J207" i="8"/>
  <c r="J379" i="8"/>
  <c r="J745" i="8"/>
  <c r="J834" i="1"/>
  <c r="J1247" i="1"/>
  <c r="H44" i="3"/>
  <c r="H87" i="3"/>
  <c r="J624" i="8"/>
  <c r="J26" i="8"/>
  <c r="J623" i="8"/>
  <c r="I126" i="6"/>
  <c r="J848" i="1"/>
  <c r="J323" i="1"/>
  <c r="J858" i="1"/>
  <c r="H73" i="3"/>
  <c r="I74" i="6"/>
  <c r="J508" i="8"/>
  <c r="J394" i="8"/>
  <c r="J739" i="8"/>
  <c r="J629" i="8"/>
  <c r="J534" i="8"/>
  <c r="J631" i="8"/>
  <c r="J1185" i="1"/>
  <c r="J821" i="1"/>
  <c r="I196" i="6"/>
  <c r="J650" i="8"/>
  <c r="J332" i="8"/>
  <c r="J591" i="8"/>
  <c r="J173" i="8"/>
  <c r="J371" i="8"/>
  <c r="J213" i="8"/>
  <c r="J1072" i="1"/>
  <c r="J498" i="1"/>
  <c r="J536" i="8"/>
  <c r="J680" i="8"/>
  <c r="J445" i="8"/>
  <c r="J708" i="8"/>
  <c r="J46" i="8"/>
  <c r="J485" i="8"/>
  <c r="J51" i="8"/>
  <c r="J78" i="8"/>
  <c r="J607" i="8"/>
  <c r="J634" i="8"/>
  <c r="J663" i="8"/>
  <c r="J717" i="8"/>
  <c r="H9" i="3"/>
  <c r="I112" i="6"/>
  <c r="H70" i="3"/>
  <c r="I176" i="6"/>
  <c r="J1495" i="1"/>
  <c r="J699" i="8"/>
  <c r="I69" i="6"/>
  <c r="J529" i="8"/>
  <c r="I162" i="6"/>
  <c r="J846" i="1"/>
  <c r="J553" i="1"/>
  <c r="J348" i="1"/>
  <c r="J354" i="8"/>
  <c r="J268" i="8"/>
  <c r="J170" i="8"/>
  <c r="J368" i="8"/>
  <c r="J107" i="8"/>
  <c r="J325" i="8"/>
  <c r="J36" i="8"/>
  <c r="I186" i="6"/>
  <c r="J360" i="8"/>
  <c r="J113" i="8"/>
  <c r="H17" i="3"/>
  <c r="J316" i="8"/>
  <c r="J1012" i="1"/>
  <c r="J52" i="1"/>
  <c r="J580" i="8"/>
  <c r="J307" i="8"/>
  <c r="J400" i="8"/>
  <c r="J126" i="8"/>
  <c r="H85" i="3"/>
  <c r="J312" i="8"/>
  <c r="J1148" i="1"/>
  <c r="J867" i="1"/>
  <c r="J617" i="8"/>
  <c r="J1047" i="1"/>
  <c r="H18" i="3"/>
  <c r="J1450" i="1"/>
  <c r="H11" i="3"/>
  <c r="H16" i="3"/>
  <c r="H58" i="3"/>
  <c r="H179" i="3"/>
  <c r="J1139" i="1"/>
  <c r="J1014" i="1"/>
  <c r="H36" i="3"/>
  <c r="J620" i="1"/>
  <c r="J1136" i="1"/>
  <c r="H43" i="3"/>
  <c r="H175" i="3"/>
  <c r="J669" i="8"/>
  <c r="I9" i="6"/>
  <c r="J1441" i="1"/>
  <c r="J574" i="1"/>
  <c r="J1438" i="1"/>
  <c r="J1366" i="1"/>
  <c r="J1075" i="1"/>
  <c r="J1022" i="1"/>
  <c r="J606" i="1"/>
  <c r="J208" i="1"/>
  <c r="J732" i="8"/>
  <c r="J484" i="8"/>
  <c r="J192" i="8"/>
  <c r="J559" i="8"/>
  <c r="J378" i="8"/>
  <c r="H183" i="3"/>
  <c r="H131" i="3"/>
  <c r="H40" i="3"/>
  <c r="J138" i="1"/>
  <c r="I261" i="6"/>
  <c r="I136" i="6"/>
  <c r="J607" i="1"/>
  <c r="J856" i="1"/>
  <c r="J162" i="1"/>
  <c r="J44" i="1"/>
  <c r="J697" i="1"/>
  <c r="I57" i="6"/>
  <c r="J1324" i="1"/>
  <c r="J435" i="1"/>
  <c r="J286" i="8"/>
  <c r="H10" i="3"/>
  <c r="I87" i="6"/>
  <c r="J731" i="8"/>
  <c r="J790" i="1"/>
  <c r="J499" i="8"/>
  <c r="J409" i="8"/>
  <c r="J872" i="1"/>
  <c r="J151" i="1"/>
  <c r="J157" i="8"/>
  <c r="J233" i="8"/>
  <c r="J878" i="1"/>
  <c r="J109" i="8"/>
  <c r="J333" i="8"/>
  <c r="J440" i="8"/>
  <c r="J1142" i="1"/>
  <c r="H79" i="3"/>
  <c r="J1021" i="1"/>
  <c r="J843" i="1"/>
  <c r="J1480" i="1"/>
  <c r="I156" i="6"/>
  <c r="I227" i="6"/>
  <c r="J771" i="8"/>
  <c r="J284" i="8"/>
  <c r="J169" i="8"/>
  <c r="J451" i="8"/>
  <c r="J259" i="8"/>
  <c r="I158" i="6"/>
  <c r="J527" i="8"/>
  <c r="J752" i="1"/>
  <c r="J1168" i="1"/>
  <c r="J205" i="1"/>
  <c r="J903" i="1"/>
  <c r="H117" i="3"/>
  <c r="J79" i="1"/>
  <c r="I81" i="6"/>
  <c r="I120" i="6"/>
  <c r="H181" i="3"/>
  <c r="H61" i="3"/>
  <c r="J214" i="8"/>
  <c r="H30" i="3"/>
  <c r="H159" i="3"/>
  <c r="H156" i="3"/>
  <c r="I18" i="6"/>
  <c r="J359" i="1"/>
  <c r="J1134" i="1"/>
  <c r="J124" i="1"/>
  <c r="J454" i="8"/>
  <c r="J1137" i="1"/>
  <c r="J1023" i="1"/>
  <c r="J477" i="8"/>
  <c r="J47" i="8"/>
  <c r="J556" i="8"/>
  <c r="J429" i="8"/>
  <c r="H116" i="3"/>
  <c r="J202" i="1"/>
  <c r="J1536" i="1"/>
  <c r="I148" i="6"/>
  <c r="J746" i="1"/>
  <c r="I45" i="6"/>
  <c r="I37" i="6"/>
  <c r="H193" i="3"/>
  <c r="J689" i="8"/>
  <c r="J146" i="8"/>
  <c r="I242" i="6"/>
  <c r="J1415" i="1"/>
  <c r="J1115" i="1"/>
  <c r="J523" i="8"/>
  <c r="J238" i="8"/>
  <c r="J705" i="8"/>
  <c r="J162" i="8"/>
  <c r="J1259" i="1"/>
  <c r="J1140" i="1"/>
  <c r="J778" i="1"/>
  <c r="AJ1558" i="1"/>
  <c r="J626" i="1"/>
  <c r="J512" i="1"/>
  <c r="J569" i="1"/>
  <c r="J533" i="1"/>
  <c r="J66" i="1"/>
  <c r="J304" i="8"/>
  <c r="J8" i="1"/>
  <c r="I260" i="6"/>
  <c r="I44" i="6"/>
  <c r="J277" i="8"/>
  <c r="J93" i="8"/>
  <c r="J255" i="8"/>
  <c r="J1204" i="1"/>
  <c r="H120" i="3"/>
  <c r="J739" i="1"/>
  <c r="J458" i="1"/>
  <c r="J307" i="1"/>
  <c r="J1225" i="1"/>
  <c r="I51" i="6"/>
  <c r="I177" i="6"/>
  <c r="H69" i="3"/>
  <c r="H199" i="3"/>
  <c r="I231" i="6"/>
  <c r="J570" i="8"/>
  <c r="J408" i="8"/>
  <c r="J237" i="8"/>
  <c r="J549" i="8"/>
  <c r="J425" i="8"/>
  <c r="J223" i="8"/>
  <c r="J155" i="8"/>
  <c r="J415" i="8"/>
  <c r="J119" i="8"/>
  <c r="J122" i="8"/>
  <c r="J70" i="8"/>
  <c r="J759" i="8"/>
  <c r="J1493" i="1"/>
  <c r="J829" i="1"/>
  <c r="J458" i="8"/>
  <c r="J463" i="8"/>
  <c r="J758" i="8"/>
  <c r="J290" i="8"/>
  <c r="J539" i="8"/>
  <c r="J110" i="8"/>
  <c r="J329" i="8"/>
  <c r="J569" i="8"/>
  <c r="J688" i="8"/>
  <c r="J198" i="8"/>
  <c r="J593" i="8"/>
  <c r="J54" i="8"/>
  <c r="J441" i="8"/>
  <c r="J1199" i="1"/>
  <c r="J405" i="1"/>
  <c r="J630" i="1"/>
  <c r="I166" i="6"/>
  <c r="J1112" i="1"/>
  <c r="J1414" i="1"/>
  <c r="I144" i="6"/>
  <c r="J267" i="1"/>
  <c r="I250" i="6"/>
  <c r="J1129" i="1"/>
  <c r="J1275" i="1"/>
  <c r="J763" i="1"/>
  <c r="J12" i="1"/>
  <c r="J993" i="1"/>
  <c r="J720" i="1"/>
  <c r="J159" i="1"/>
  <c r="J916" i="1"/>
  <c r="J581" i="1"/>
  <c r="J1442" i="1"/>
  <c r="J604" i="8"/>
  <c r="J318" i="8"/>
  <c r="J659" i="8"/>
  <c r="J222" i="8"/>
  <c r="H68" i="3"/>
  <c r="H75" i="3"/>
  <c r="J25" i="1"/>
  <c r="J751" i="8"/>
  <c r="J112" i="8"/>
  <c r="J1154" i="1"/>
  <c r="J1323" i="1"/>
  <c r="J502" i="1"/>
  <c r="J582" i="1"/>
  <c r="J1151" i="1"/>
  <c r="J676" i="1"/>
  <c r="J1131" i="1"/>
  <c r="J360" i="1"/>
  <c r="J90" i="8"/>
  <c r="J389" i="8"/>
  <c r="J298" i="8"/>
  <c r="J448" i="8"/>
  <c r="H65" i="3"/>
  <c r="H198" i="3"/>
  <c r="J1046" i="1"/>
  <c r="J991" i="1"/>
  <c r="J1327" i="1"/>
  <c r="J382" i="8"/>
  <c r="J609" i="8"/>
  <c r="J280" i="8"/>
  <c r="J167" i="8"/>
  <c r="J478" i="8"/>
  <c r="I62" i="6"/>
  <c r="J1009" i="1"/>
  <c r="J1018" i="1"/>
  <c r="J651" i="1"/>
  <c r="J1417" i="1"/>
  <c r="J808" i="1"/>
  <c r="J766" i="1"/>
  <c r="J10" i="1"/>
  <c r="J20" i="8"/>
  <c r="J741" i="1"/>
  <c r="J1285" i="1"/>
  <c r="J1557" i="1"/>
  <c r="J655" i="1"/>
  <c r="J1547" i="1"/>
  <c r="J1542" i="1"/>
  <c r="J1522" i="1"/>
  <c r="J1513" i="1"/>
  <c r="J1505" i="1"/>
  <c r="J1499" i="1"/>
  <c r="J1486" i="1"/>
  <c r="J1477" i="1"/>
  <c r="J1468" i="1"/>
  <c r="J1449" i="1"/>
  <c r="J1435" i="1"/>
  <c r="J1425" i="1"/>
  <c r="J1419" i="1"/>
  <c r="J1404" i="1"/>
  <c r="J1386" i="1"/>
  <c r="J1379" i="1"/>
  <c r="J1372" i="1"/>
  <c r="J1364" i="1"/>
  <c r="J1351" i="1"/>
  <c r="J1328" i="1"/>
  <c r="J1314" i="1"/>
  <c r="J1305" i="1"/>
  <c r="J1297" i="1"/>
  <c r="J1288" i="1"/>
  <c r="J1278" i="1"/>
  <c r="J1269" i="1"/>
  <c r="J1263" i="1"/>
  <c r="J1256" i="1"/>
  <c r="J1248" i="1"/>
  <c r="J1241" i="1"/>
  <c r="J1232" i="1"/>
  <c r="J1223" i="1"/>
  <c r="J1217" i="1"/>
  <c r="J1208" i="1"/>
  <c r="J1200" i="1"/>
  <c r="J1190" i="1"/>
  <c r="J1181" i="1"/>
  <c r="J1173" i="1"/>
  <c r="J1164" i="1"/>
  <c r="J1158" i="1"/>
  <c r="J1143" i="1"/>
  <c r="J1127" i="1"/>
  <c r="J1111" i="1"/>
  <c r="J1095" i="1"/>
  <c r="J1088" i="1"/>
  <c r="J1080" i="1"/>
  <c r="J1071" i="1"/>
  <c r="J1062" i="1"/>
  <c r="J1055" i="1"/>
  <c r="J1041" i="1"/>
  <c r="J1020" i="1"/>
  <c r="J999" i="1"/>
  <c r="J994" i="1"/>
  <c r="J1533" i="1"/>
  <c r="J1528" i="1"/>
  <c r="J1521" i="1"/>
  <c r="J1512" i="1"/>
  <c r="J1504" i="1"/>
  <c r="J1498" i="1"/>
  <c r="J1476" i="1"/>
  <c r="J1467" i="1"/>
  <c r="J1457" i="1"/>
  <c r="J1447" i="1"/>
  <c r="J1434" i="1"/>
  <c r="J1424" i="1"/>
  <c r="J1410" i="1"/>
  <c r="J1403" i="1"/>
  <c r="J1395" i="1"/>
  <c r="J1385" i="1"/>
  <c r="J1378" i="1"/>
  <c r="J1371" i="1"/>
  <c r="J1362" i="1"/>
  <c r="J1336" i="1"/>
  <c r="J1326" i="1"/>
  <c r="J1313" i="1"/>
  <c r="J1296" i="1"/>
  <c r="J1287" i="1"/>
  <c r="J1277" i="1"/>
  <c r="J1262" i="1"/>
  <c r="J1255" i="1"/>
  <c r="J1240" i="1"/>
  <c r="J1231" i="1"/>
  <c r="J1222" i="1"/>
  <c r="J1216" i="1"/>
  <c r="J1206" i="1"/>
  <c r="J1189" i="1"/>
  <c r="J1179" i="1"/>
  <c r="J1163" i="1"/>
  <c r="J1157" i="1"/>
  <c r="J1141" i="1"/>
  <c r="J1120" i="1"/>
  <c r="J1110" i="1"/>
  <c r="J1102" i="1"/>
  <c r="J1079" i="1"/>
  <c r="J1061" i="1"/>
  <c r="J1054" i="1"/>
  <c r="J1048" i="1"/>
  <c r="J1040" i="1"/>
  <c r="J1033" i="1"/>
  <c r="J1019" i="1"/>
  <c r="J1011" i="1"/>
  <c r="J1004" i="1"/>
  <c r="J997" i="1"/>
  <c r="J992" i="1"/>
  <c r="J974" i="1"/>
  <c r="J969" i="1"/>
  <c r="J963" i="1"/>
  <c r="J954" i="1"/>
  <c r="J945" i="1"/>
  <c r="J935" i="1"/>
  <c r="J927" i="1"/>
  <c r="J919" i="1"/>
  <c r="J911" i="1"/>
  <c r="J905" i="1"/>
  <c r="J898" i="1"/>
  <c r="J893" i="1"/>
  <c r="J885" i="1"/>
  <c r="J876" i="1"/>
  <c r="J1556" i="1"/>
  <c r="J1553" i="1"/>
  <c r="J1546" i="1"/>
  <c r="J1540" i="1"/>
  <c r="J1532" i="1"/>
  <c r="J1527" i="1"/>
  <c r="J1520" i="1"/>
  <c r="J1511" i="1"/>
  <c r="J1503" i="1"/>
  <c r="J1496" i="1"/>
  <c r="J1485" i="1"/>
  <c r="J1475" i="1"/>
  <c r="J1466" i="1"/>
  <c r="J1456" i="1"/>
  <c r="J1444" i="1"/>
  <c r="J1433" i="1"/>
  <c r="J1423" i="1"/>
  <c r="J1416" i="1"/>
  <c r="J1409" i="1"/>
  <c r="J1402" i="1"/>
  <c r="J1384" i="1"/>
  <c r="J1361" i="1"/>
  <c r="J1350" i="1"/>
  <c r="J1343" i="1"/>
  <c r="J1334" i="1"/>
  <c r="J1321" i="1"/>
  <c r="J1312" i="1"/>
  <c r="J1303" i="1"/>
  <c r="J1294" i="1"/>
  <c r="J1286" i="1"/>
  <c r="J1276" i="1"/>
  <c r="J1261" i="1"/>
  <c r="J1254" i="1"/>
  <c r="J1246" i="1"/>
  <c r="J1239" i="1"/>
  <c r="J1220" i="1"/>
  <c r="J1215" i="1"/>
  <c r="J1205" i="1"/>
  <c r="J1198" i="1"/>
  <c r="J1187" i="1"/>
  <c r="J1178" i="1"/>
  <c r="J1172" i="1"/>
  <c r="J1155" i="1"/>
  <c r="J1126" i="1"/>
  <c r="J1119" i="1"/>
  <c r="J1108" i="1"/>
  <c r="J1101" i="1"/>
  <c r="J1094" i="1"/>
  <c r="J1085" i="1"/>
  <c r="J1078" i="1"/>
  <c r="J1070" i="1"/>
  <c r="J1053" i="1"/>
  <c r="J1039" i="1"/>
  <c r="J1032" i="1"/>
  <c r="J1010" i="1"/>
  <c r="J1555" i="1"/>
  <c r="J1552" i="1"/>
  <c r="J1545" i="1"/>
  <c r="J1539" i="1"/>
  <c r="J1526" i="1"/>
  <c r="J1519" i="1"/>
  <c r="J1510" i="1"/>
  <c r="J1502" i="1"/>
  <c r="J1494" i="1"/>
  <c r="J1484" i="1"/>
  <c r="J1474" i="1"/>
  <c r="J1464" i="1"/>
  <c r="J1455" i="1"/>
  <c r="J1443" i="1"/>
  <c r="J1432" i="1"/>
  <c r="J1422" i="1"/>
  <c r="J1407" i="1"/>
  <c r="J1401" i="1"/>
  <c r="J1376" i="1"/>
  <c r="J1370" i="1"/>
  <c r="J1348" i="1"/>
  <c r="J1341" i="1"/>
  <c r="J1333" i="1"/>
  <c r="J1320" i="1"/>
  <c r="J1311" i="1"/>
  <c r="J1302" i="1"/>
  <c r="J1293" i="1"/>
  <c r="J1283" i="1"/>
  <c r="J1274" i="1"/>
  <c r="J1260" i="1"/>
  <c r="J1253" i="1"/>
  <c r="J1245" i="1"/>
  <c r="J1237" i="1"/>
  <c r="J1230" i="1"/>
  <c r="J1212" i="1"/>
  <c r="J1197" i="1"/>
  <c r="J1186" i="1"/>
  <c r="J1177" i="1"/>
  <c r="J1171" i="1"/>
  <c r="J1162" i="1"/>
  <c r="J1153" i="1"/>
  <c r="J1138" i="1"/>
  <c r="J1125" i="1"/>
  <c r="J1118" i="1"/>
  <c r="J1099" i="1"/>
  <c r="J1093" i="1"/>
  <c r="J1084" i="1"/>
  <c r="J1077" i="1"/>
  <c r="J1069" i="1"/>
  <c r="J1060" i="1"/>
  <c r="J1038" i="1"/>
  <c r="J1027" i="1"/>
  <c r="J1017" i="1"/>
  <c r="J1003" i="1"/>
  <c r="J981" i="1"/>
  <c r="J966" i="1"/>
  <c r="J962" i="1"/>
  <c r="J952" i="1"/>
  <c r="J944" i="1"/>
  <c r="J939" i="1"/>
  <c r="J933" i="1"/>
  <c r="J924" i="1"/>
  <c r="J917" i="1"/>
  <c r="J910" i="1"/>
  <c r="J902" i="1"/>
  <c r="J896" i="1"/>
  <c r="J891" i="1"/>
  <c r="J883" i="1"/>
  <c r="J873" i="1"/>
  <c r="J1550" i="1"/>
  <c r="J1544" i="1"/>
  <c r="J1538" i="1"/>
  <c r="J1517" i="1"/>
  <c r="J1508" i="1"/>
  <c r="J1491" i="1"/>
  <c r="J1482" i="1"/>
  <c r="J1472" i="1"/>
  <c r="J1460" i="1"/>
  <c r="J1439" i="1"/>
  <c r="J1430" i="1"/>
  <c r="J1413" i="1"/>
  <c r="J1406" i="1"/>
  <c r="J1399" i="1"/>
  <c r="J1389" i="1"/>
  <c r="J1382" i="1"/>
  <c r="J1374" i="1"/>
  <c r="J1368" i="1"/>
  <c r="J1355" i="1"/>
  <c r="J1346" i="1"/>
  <c r="J1339" i="1"/>
  <c r="J1331" i="1"/>
  <c r="J1318" i="1"/>
  <c r="J1310" i="1"/>
  <c r="J1300" i="1"/>
  <c r="J1291" i="1"/>
  <c r="J1281" i="1"/>
  <c r="J1272" i="1"/>
  <c r="J1267" i="1"/>
  <c r="J1257" i="1"/>
  <c r="J1251" i="1"/>
  <c r="J1243" i="1"/>
  <c r="J1228" i="1"/>
  <c r="J1210" i="1"/>
  <c r="J1193" i="1"/>
  <c r="J1183" i="1"/>
  <c r="J1176" i="1"/>
  <c r="J1169" i="1"/>
  <c r="J1149" i="1"/>
  <c r="J1124" i="1"/>
  <c r="J1114" i="1"/>
  <c r="J1097" i="1"/>
  <c r="J1091" i="1"/>
  <c r="J1082" i="1"/>
  <c r="J1074" i="1"/>
  <c r="J1068" i="1"/>
  <c r="J1058" i="1"/>
  <c r="J1050" i="1"/>
  <c r="J1044" i="1"/>
  <c r="J1036" i="1"/>
  <c r="J1030" i="1"/>
  <c r="J1025" i="1"/>
  <c r="J1015" i="1"/>
  <c r="J1007" i="1"/>
  <c r="J1000" i="1"/>
  <c r="J988" i="1"/>
  <c r="J978" i="1"/>
  <c r="J973" i="1"/>
  <c r="J965" i="1"/>
  <c r="J958" i="1"/>
  <c r="J950" i="1"/>
  <c r="J941" i="1"/>
  <c r="J938" i="1"/>
  <c r="J931" i="1"/>
  <c r="J915" i="1"/>
  <c r="J889" i="1"/>
  <c r="J881" i="1"/>
  <c r="J1549" i="1"/>
  <c r="J1543" i="1"/>
  <c r="J1537" i="1"/>
  <c r="J1530" i="1"/>
  <c r="J1524" i="1"/>
  <c r="J1516" i="1"/>
  <c r="J1507" i="1"/>
  <c r="J1501" i="1"/>
  <c r="J1490" i="1"/>
  <c r="J1481" i="1"/>
  <c r="J1470" i="1"/>
  <c r="J1459" i="1"/>
  <c r="J1453" i="1"/>
  <c r="J1437" i="1"/>
  <c r="J1427" i="1"/>
  <c r="J1405" i="1"/>
  <c r="J1398" i="1"/>
  <c r="J1388" i="1"/>
  <c r="J1381" i="1"/>
  <c r="J1373" i="1"/>
  <c r="J1367" i="1"/>
  <c r="J1354" i="1"/>
  <c r="J1345" i="1"/>
  <c r="J1338" i="1"/>
  <c r="J1317" i="1"/>
  <c r="J1309" i="1"/>
  <c r="J1290" i="1"/>
  <c r="J1280" i="1"/>
  <c r="J1271" i="1"/>
  <c r="J1266" i="1"/>
  <c r="J1250" i="1"/>
  <c r="J1242" i="1"/>
  <c r="J1235" i="1"/>
  <c r="J1227" i="1"/>
  <c r="J1219" i="1"/>
  <c r="J1201" i="1"/>
  <c r="J1192" i="1"/>
  <c r="J1175" i="1"/>
  <c r="J1166" i="1"/>
  <c r="J1160" i="1"/>
  <c r="J1147" i="1"/>
  <c r="J1132" i="1"/>
  <c r="J1123" i="1"/>
  <c r="J1113" i="1"/>
  <c r="J1104" i="1"/>
  <c r="J1090" i="1"/>
  <c r="J1081" i="1"/>
  <c r="J1064" i="1"/>
  <c r="J1057" i="1"/>
  <c r="J1049" i="1"/>
  <c r="J1043" i="1"/>
  <c r="J1035" i="1"/>
  <c r="J1029" i="1"/>
  <c r="J1024" i="1"/>
  <c r="J996" i="1"/>
  <c r="J987" i="1"/>
  <c r="J977" i="1"/>
  <c r="J972" i="1"/>
  <c r="J957" i="1"/>
  <c r="J949" i="1"/>
  <c r="J937" i="1"/>
  <c r="J930" i="1"/>
  <c r="J922" i="1"/>
  <c r="J914" i="1"/>
  <c r="J908" i="1"/>
  <c r="J900" i="1"/>
  <c r="J888" i="1"/>
  <c r="J880" i="1"/>
  <c r="J871" i="1"/>
  <c r="J1554" i="1"/>
  <c r="J1531" i="1"/>
  <c r="J1463" i="1"/>
  <c r="J1421" i="1"/>
  <c r="J1390" i="1"/>
  <c r="J1359" i="1"/>
  <c r="J1319" i="1"/>
  <c r="J1282" i="1"/>
  <c r="J1252" i="1"/>
  <c r="J1184" i="1"/>
  <c r="J1150" i="1"/>
  <c r="J1107" i="1"/>
  <c r="J1076" i="1"/>
  <c r="J1045" i="1"/>
  <c r="J1016" i="1"/>
  <c r="J990" i="1"/>
  <c r="J934" i="1"/>
  <c r="J918" i="1"/>
  <c r="J904" i="1"/>
  <c r="J875" i="1"/>
  <c r="J865" i="1"/>
  <c r="J857" i="1"/>
  <c r="J849" i="1"/>
  <c r="J840" i="1"/>
  <c r="J833" i="1"/>
  <c r="J825" i="1"/>
  <c r="J818" i="1"/>
  <c r="J810" i="1"/>
  <c r="J803" i="1"/>
  <c r="J789" i="1"/>
  <c r="J780" i="1"/>
  <c r="J773" i="1"/>
  <c r="J765" i="1"/>
  <c r="J758" i="1"/>
  <c r="J750" i="1"/>
  <c r="J740" i="1"/>
  <c r="J731" i="1"/>
  <c r="J719" i="1"/>
  <c r="J714" i="1"/>
  <c r="J706" i="1"/>
  <c r="J698" i="1"/>
  <c r="J690" i="1"/>
  <c r="J678" i="1"/>
  <c r="J671" i="1"/>
  <c r="J661" i="1"/>
  <c r="J646" i="1"/>
  <c r="J636" i="1"/>
  <c r="J629" i="1"/>
  <c r="J612" i="1"/>
  <c r="J603" i="1"/>
  <c r="J593" i="1"/>
  <c r="J583" i="1"/>
  <c r="J575" i="1"/>
  <c r="J565" i="1"/>
  <c r="J554" i="1"/>
  <c r="J545" i="1"/>
  <c r="J537" i="1"/>
  <c r="J528" i="1"/>
  <c r="J521" i="1"/>
  <c r="J514" i="1"/>
  <c r="J505" i="1"/>
  <c r="J494" i="1"/>
  <c r="J485" i="1"/>
  <c r="J478" i="1"/>
  <c r="J471" i="1"/>
  <c r="J463" i="1"/>
  <c r="J454" i="1"/>
  <c r="J445" i="1"/>
  <c r="J434" i="1"/>
  <c r="J427" i="1"/>
  <c r="J410" i="1"/>
  <c r="J402" i="1"/>
  <c r="J395" i="1"/>
  <c r="J387" i="1"/>
  <c r="J1529" i="1"/>
  <c r="J1500" i="1"/>
  <c r="J1458" i="1"/>
  <c r="J1420" i="1"/>
  <c r="J1387" i="1"/>
  <c r="J1353" i="1"/>
  <c r="J1315" i="1"/>
  <c r="J1279" i="1"/>
  <c r="J1249" i="1"/>
  <c r="J1218" i="1"/>
  <c r="J1182" i="1"/>
  <c r="J1144" i="1"/>
  <c r="J1103" i="1"/>
  <c r="J1073" i="1"/>
  <c r="J1042" i="1"/>
  <c r="J1013" i="1"/>
  <c r="J989" i="1"/>
  <c r="J960" i="1"/>
  <c r="J943" i="1"/>
  <c r="J932" i="1"/>
  <c r="J901" i="1"/>
  <c r="J890" i="1"/>
  <c r="J864" i="1"/>
  <c r="J847" i="1"/>
  <c r="J832" i="1"/>
  <c r="J816" i="1"/>
  <c r="J809" i="1"/>
  <c r="J801" i="1"/>
  <c r="J786" i="1"/>
  <c r="J772" i="1"/>
  <c r="J764" i="1"/>
  <c r="J757" i="1"/>
  <c r="J749" i="1"/>
  <c r="J730" i="1"/>
  <c r="J713" i="1"/>
  <c r="J705" i="1"/>
  <c r="J696" i="1"/>
  <c r="J684" i="1"/>
  <c r="J670" i="1"/>
  <c r="J660" i="1"/>
  <c r="J654" i="1"/>
  <c r="J645" i="1"/>
  <c r="J628" i="1"/>
  <c r="J621" i="1"/>
  <c r="J611" i="1"/>
  <c r="J591" i="1"/>
  <c r="J580" i="1"/>
  <c r="J573" i="1"/>
  <c r="J564" i="1"/>
  <c r="J552" i="1"/>
  <c r="J536" i="1"/>
  <c r="J520" i="1"/>
  <c r="J513" i="1"/>
  <c r="J504" i="1"/>
  <c r="J493" i="1"/>
  <c r="J477" i="1"/>
  <c r="J470" i="1"/>
  <c r="J462" i="1"/>
  <c r="J453" i="1"/>
  <c r="J444" i="1"/>
  <c r="J433" i="1"/>
  <c r="J424" i="1"/>
  <c r="J416" i="1"/>
  <c r="J409" i="1"/>
  <c r="J401" i="1"/>
  <c r="J394" i="1"/>
  <c r="J386" i="1"/>
  <c r="J375" i="1"/>
  <c r="J1551" i="1"/>
  <c r="J1525" i="1"/>
  <c r="J1492" i="1"/>
  <c r="J1454" i="1"/>
  <c r="J1347" i="1"/>
  <c r="J1273" i="1"/>
  <c r="J1244" i="1"/>
  <c r="J1211" i="1"/>
  <c r="J1135" i="1"/>
  <c r="J1098" i="1"/>
  <c r="J1037" i="1"/>
  <c r="J1008" i="1"/>
  <c r="J986" i="1"/>
  <c r="J971" i="1"/>
  <c r="J956" i="1"/>
  <c r="J929" i="1"/>
  <c r="J913" i="1"/>
  <c r="J887" i="1"/>
  <c r="J863" i="1"/>
  <c r="J855" i="1"/>
  <c r="J845" i="1"/>
  <c r="J839" i="1"/>
  <c r="J831" i="1"/>
  <c r="J824" i="1"/>
  <c r="J815" i="1"/>
  <c r="J798" i="1"/>
  <c r="J785" i="1"/>
  <c r="J779" i="1"/>
  <c r="J762" i="1"/>
  <c r="J748" i="1"/>
  <c r="J737" i="1"/>
  <c r="J729" i="1"/>
  <c r="J718" i="1"/>
  <c r="J712" i="1"/>
  <c r="J704" i="1"/>
  <c r="J689" i="1"/>
  <c r="J669" i="1"/>
  <c r="J659" i="1"/>
  <c r="J653" i="1"/>
  <c r="J644" i="1"/>
  <c r="J635" i="1"/>
  <c r="J627" i="1"/>
  <c r="J619" i="1"/>
  <c r="J610" i="1"/>
  <c r="J601" i="1"/>
  <c r="J590" i="1"/>
  <c r="J572" i="1"/>
  <c r="J563" i="1"/>
  <c r="J551" i="1"/>
  <c r="J544" i="1"/>
  <c r="J535" i="1"/>
  <c r="J527" i="1"/>
  <c r="J518" i="1"/>
  <c r="J511" i="1"/>
  <c r="J503" i="1"/>
  <c r="J492" i="1"/>
  <c r="J484" i="1"/>
  <c r="J469" i="1"/>
  <c r="J461" i="1"/>
  <c r="J452" i="1"/>
  <c r="J432" i="1"/>
  <c r="J423" i="1"/>
  <c r="J408" i="1"/>
  <c r="J400" i="1"/>
  <c r="J393" i="1"/>
  <c r="J385" i="1"/>
  <c r="J373" i="1"/>
  <c r="J1548" i="1"/>
  <c r="J1523" i="1"/>
  <c r="J1489" i="1"/>
  <c r="J1451" i="1"/>
  <c r="J1411" i="1"/>
  <c r="J1380" i="1"/>
  <c r="J1344" i="1"/>
  <c r="J1308" i="1"/>
  <c r="J1270" i="1"/>
  <c r="J1209" i="1"/>
  <c r="J1174" i="1"/>
  <c r="J1128" i="1"/>
  <c r="J1096" i="1"/>
  <c r="J1063" i="1"/>
  <c r="J1034" i="1"/>
  <c r="J1005" i="1"/>
  <c r="J983" i="1"/>
  <c r="J970" i="1"/>
  <c r="J955" i="1"/>
  <c r="J928" i="1"/>
  <c r="J912" i="1"/>
  <c r="J899" i="1"/>
  <c r="J886" i="1"/>
  <c r="J870" i="1"/>
  <c r="J862" i="1"/>
  <c r="J854" i="1"/>
  <c r="J844" i="1"/>
  <c r="J838" i="1"/>
  <c r="J830" i="1"/>
  <c r="J823" i="1"/>
  <c r="J814" i="1"/>
  <c r="J807" i="1"/>
  <c r="J797" i="1"/>
  <c r="J784" i="1"/>
  <c r="J771" i="1"/>
  <c r="J756" i="1"/>
  <c r="J747" i="1"/>
  <c r="J736" i="1"/>
  <c r="J728" i="1"/>
  <c r="J703" i="1"/>
  <c r="J695" i="1"/>
  <c r="J688" i="1"/>
  <c r="J683" i="1"/>
  <c r="J677" i="1"/>
  <c r="J668" i="1"/>
  <c r="J658" i="1"/>
  <c r="J652" i="1"/>
  <c r="J642" i="1"/>
  <c r="J633" i="1"/>
  <c r="J618" i="1"/>
  <c r="J609" i="1"/>
  <c r="J600" i="1"/>
  <c r="J589" i="1"/>
  <c r="J571" i="1"/>
  <c r="J559" i="1"/>
  <c r="J550" i="1"/>
  <c r="J542" i="1"/>
  <c r="J510" i="1"/>
  <c r="J501" i="1"/>
  <c r="J490" i="1"/>
  <c r="J482" i="1"/>
  <c r="J468" i="1"/>
  <c r="J460" i="1"/>
  <c r="J451" i="1"/>
  <c r="J441" i="1"/>
  <c r="J422" i="1"/>
  <c r="J415" i="1"/>
  <c r="J407" i="1"/>
  <c r="J399" i="1"/>
  <c r="J391" i="1"/>
  <c r="J384" i="1"/>
  <c r="J372" i="1"/>
  <c r="J1483" i="1"/>
  <c r="J1340" i="1"/>
  <c r="J1268" i="1"/>
  <c r="J1203" i="1"/>
  <c r="J1059" i="1"/>
  <c r="J1002" i="1"/>
  <c r="J968" i="1"/>
  <c r="J940" i="1"/>
  <c r="J884" i="1"/>
  <c r="J813" i="1"/>
  <c r="J796" i="1"/>
  <c r="J761" i="1"/>
  <c r="J745" i="1"/>
  <c r="J724" i="1"/>
  <c r="J711" i="1"/>
  <c r="J694" i="1"/>
  <c r="J682" i="1"/>
  <c r="J667" i="1"/>
  <c r="J650" i="1"/>
  <c r="J632" i="1"/>
  <c r="J617" i="1"/>
  <c r="J599" i="1"/>
  <c r="J578" i="1"/>
  <c r="J558" i="1"/>
  <c r="J541" i="1"/>
  <c r="J525" i="1"/>
  <c r="J509" i="1"/>
  <c r="J489" i="1"/>
  <c r="J476" i="1"/>
  <c r="J459" i="1"/>
  <c r="J440" i="1"/>
  <c r="J421" i="1"/>
  <c r="J406" i="1"/>
  <c r="J390" i="1"/>
  <c r="J376" i="1"/>
  <c r="J364" i="1"/>
  <c r="J350" i="1"/>
  <c r="J342" i="1"/>
  <c r="J335" i="1"/>
  <c r="J328" i="1"/>
  <c r="J314" i="1"/>
  <c r="J300" i="1"/>
  <c r="J289" i="1"/>
  <c r="J279" i="1"/>
  <c r="J272" i="1"/>
  <c r="J263" i="1"/>
  <c r="J244" i="1"/>
  <c r="J237" i="1"/>
  <c r="J228" i="1"/>
  <c r="J220" i="1"/>
  <c r="J212" i="1"/>
  <c r="J199" i="1"/>
  <c r="J186" i="1"/>
  <c r="J180" i="1"/>
  <c r="J167" i="1"/>
  <c r="J160" i="1"/>
  <c r="J141" i="1"/>
  <c r="J132" i="1"/>
  <c r="J122" i="1"/>
  <c r="J113" i="1"/>
  <c r="J104" i="1"/>
  <c r="J88" i="1"/>
  <c r="J65" i="1"/>
  <c r="J53" i="1"/>
  <c r="J43" i="1"/>
  <c r="J29" i="1"/>
  <c r="J1478" i="1"/>
  <c r="J1337" i="1"/>
  <c r="J1265" i="1"/>
  <c r="J1122" i="1"/>
  <c r="J1056" i="1"/>
  <c r="J828" i="1"/>
  <c r="J812" i="1"/>
  <c r="J795" i="1"/>
  <c r="J776" i="1"/>
  <c r="J760" i="1"/>
  <c r="J744" i="1"/>
  <c r="J723" i="1"/>
  <c r="J710" i="1"/>
  <c r="J693" i="1"/>
  <c r="J681" i="1"/>
  <c r="J666" i="1"/>
  <c r="J649" i="1"/>
  <c r="J616" i="1"/>
  <c r="J598" i="1"/>
  <c r="J577" i="1"/>
  <c r="J540" i="1"/>
  <c r="J524" i="1"/>
  <c r="J508" i="1"/>
  <c r="J475" i="1"/>
  <c r="J457" i="1"/>
  <c r="J439" i="1"/>
  <c r="J420" i="1"/>
  <c r="J404" i="1"/>
  <c r="J363" i="1"/>
  <c r="J349" i="1"/>
  <c r="J341" i="1"/>
  <c r="J334" i="1"/>
  <c r="J327" i="1"/>
  <c r="J320" i="1"/>
  <c r="J306" i="1"/>
  <c r="J299" i="1"/>
  <c r="J287" i="1"/>
  <c r="J278" i="1"/>
  <c r="J270" i="1"/>
  <c r="J262" i="1"/>
  <c r="J256" i="1"/>
  <c r="J243" i="1"/>
  <c r="J236" i="1"/>
  <c r="J227" i="1"/>
  <c r="J219" i="1"/>
  <c r="J211" i="1"/>
  <c r="J189" i="1"/>
  <c r="J178" i="1"/>
  <c r="J166" i="1"/>
  <c r="J157" i="1"/>
  <c r="J148" i="1"/>
  <c r="J140" i="1"/>
  <c r="J131" i="1"/>
  <c r="J112" i="1"/>
  <c r="J103" i="1"/>
  <c r="J95" i="1"/>
  <c r="J87" i="1"/>
  <c r="J82" i="1"/>
  <c r="J72" i="1"/>
  <c r="J64" i="1"/>
  <c r="J59" i="1"/>
  <c r="J51" i="1"/>
  <c r="J42" i="1"/>
  <c r="J36" i="1"/>
  <c r="J28" i="1"/>
  <c r="J17" i="1"/>
  <c r="J1473" i="1"/>
  <c r="J1400" i="1"/>
  <c r="J1332" i="1"/>
  <c r="J1258" i="1"/>
  <c r="J1194" i="1"/>
  <c r="J1116" i="1"/>
  <c r="J1051" i="1"/>
  <c r="J964" i="1"/>
  <c r="J936" i="1"/>
  <c r="J907" i="1"/>
  <c r="J877" i="1"/>
  <c r="J860" i="1"/>
  <c r="J842" i="1"/>
  <c r="J827" i="1"/>
  <c r="J811" i="1"/>
  <c r="J792" i="1"/>
  <c r="J775" i="1"/>
  <c r="J759" i="1"/>
  <c r="J743" i="1"/>
  <c r="J722" i="1"/>
  <c r="J709" i="1"/>
  <c r="J692" i="1"/>
  <c r="J680" i="1"/>
  <c r="J665" i="1"/>
  <c r="J648" i="1"/>
  <c r="J615" i="1"/>
  <c r="J597" i="1"/>
  <c r="J576" i="1"/>
  <c r="J556" i="1"/>
  <c r="J539" i="1"/>
  <c r="J523" i="1"/>
  <c r="J507" i="1"/>
  <c r="J487" i="1"/>
  <c r="J474" i="1"/>
  <c r="J456" i="1"/>
  <c r="J437" i="1"/>
  <c r="J419" i="1"/>
  <c r="J403" i="1"/>
  <c r="J389" i="1"/>
  <c r="J371" i="1"/>
  <c r="J362" i="1"/>
  <c r="J347" i="1"/>
  <c r="J340" i="1"/>
  <c r="J333" i="1"/>
  <c r="J326" i="1"/>
  <c r="J313" i="1"/>
  <c r="J305" i="1"/>
  <c r="J298" i="1"/>
  <c r="J286" i="1"/>
  <c r="J277" i="1"/>
  <c r="J269" i="1"/>
  <c r="J254" i="1"/>
  <c r="J249" i="1"/>
  <c r="J235" i="1"/>
  <c r="J217" i="1"/>
  <c r="J210" i="1"/>
  <c r="J196" i="1"/>
  <c r="J188" i="1"/>
  <c r="J176" i="1"/>
  <c r="J146" i="1"/>
  <c r="J139" i="1"/>
  <c r="J130" i="1"/>
  <c r="J121" i="1"/>
  <c r="J111" i="1"/>
  <c r="J102" i="1"/>
  <c r="J85" i="1"/>
  <c r="J81" i="1"/>
  <c r="J63" i="1"/>
  <c r="J58" i="1"/>
  <c r="J50" i="1"/>
  <c r="J35" i="1"/>
  <c r="J26" i="1"/>
  <c r="J16" i="1"/>
  <c r="J1515" i="1"/>
  <c r="J1436" i="1"/>
  <c r="J1298" i="1"/>
  <c r="J1234" i="1"/>
  <c r="J1165" i="1"/>
  <c r="J1089" i="1"/>
  <c r="J1028" i="1"/>
  <c r="J980" i="1"/>
  <c r="J951" i="1"/>
  <c r="J923" i="1"/>
  <c r="J895" i="1"/>
  <c r="J868" i="1"/>
  <c r="J852" i="1"/>
  <c r="J837" i="1"/>
  <c r="J820" i="1"/>
  <c r="J805" i="1"/>
  <c r="J768" i="1"/>
  <c r="J754" i="1"/>
  <c r="J734" i="1"/>
  <c r="J717" i="1"/>
  <c r="J701" i="1"/>
  <c r="J686" i="1"/>
  <c r="J674" i="1"/>
  <c r="J656" i="1"/>
  <c r="J640" i="1"/>
  <c r="J624" i="1"/>
  <c r="J605" i="1"/>
  <c r="J587" i="1"/>
  <c r="J568" i="1"/>
  <c r="J549" i="1"/>
  <c r="J531" i="1"/>
  <c r="J517" i="1"/>
  <c r="J480" i="1"/>
  <c r="J466" i="1"/>
  <c r="J447" i="1"/>
  <c r="J430" i="1"/>
  <c r="J413" i="1"/>
  <c r="J397" i="1"/>
  <c r="J380" i="1"/>
  <c r="J368" i="1"/>
  <c r="J356" i="1"/>
  <c r="J344" i="1"/>
  <c r="J337" i="1"/>
  <c r="J331" i="1"/>
  <c r="J324" i="1"/>
  <c r="J311" i="1"/>
  <c r="J294" i="1"/>
  <c r="J283" i="1"/>
  <c r="J266" i="1"/>
  <c r="J259" i="1"/>
  <c r="J240" i="1"/>
  <c r="J232" i="1"/>
  <c r="J222" i="1"/>
  <c r="J215" i="1"/>
  <c r="J206" i="1"/>
  <c r="J192" i="1"/>
  <c r="J184" i="1"/>
  <c r="J171" i="1"/>
  <c r="J163" i="1"/>
  <c r="J152" i="1"/>
  <c r="J126" i="1"/>
  <c r="J117" i="1"/>
  <c r="J108" i="1"/>
  <c r="J98" i="1"/>
  <c r="J91" i="1"/>
  <c r="J84" i="1"/>
  <c r="J77" i="1"/>
  <c r="J69" i="1"/>
  <c r="J60" i="1"/>
  <c r="J46" i="1"/>
  <c r="J39" i="1"/>
  <c r="J32" i="1"/>
  <c r="J22" i="1"/>
  <c r="J1535" i="1"/>
  <c r="J1397" i="1"/>
  <c r="J995" i="1"/>
  <c r="J841" i="1"/>
  <c r="J774" i="1"/>
  <c r="J742" i="1"/>
  <c r="J708" i="1"/>
  <c r="J679" i="1"/>
  <c r="J647" i="1"/>
  <c r="J538" i="1"/>
  <c r="J506" i="1"/>
  <c r="J472" i="1"/>
  <c r="J436" i="1"/>
  <c r="J346" i="1"/>
  <c r="J332" i="1"/>
  <c r="J319" i="1"/>
  <c r="J304" i="1"/>
  <c r="J285" i="1"/>
  <c r="J268" i="1"/>
  <c r="J253" i="1"/>
  <c r="J242" i="1"/>
  <c r="J224" i="1"/>
  <c r="J209" i="1"/>
  <c r="J187" i="1"/>
  <c r="J165" i="1"/>
  <c r="J145" i="1"/>
  <c r="J129" i="1"/>
  <c r="J110" i="1"/>
  <c r="J94" i="1"/>
  <c r="J62" i="1"/>
  <c r="J49" i="1"/>
  <c r="J34" i="1"/>
  <c r="J15" i="1"/>
  <c r="J13" i="1"/>
  <c r="J45" i="1"/>
  <c r="J11" i="1"/>
  <c r="J1191" i="1"/>
  <c r="J826" i="1"/>
  <c r="J791" i="1"/>
  <c r="J555" i="1"/>
  <c r="J276" i="1"/>
  <c r="J119" i="1"/>
  <c r="J57" i="1"/>
  <c r="J1031" i="1"/>
  <c r="J822" i="1"/>
  <c r="J755" i="1"/>
  <c r="J588" i="1"/>
  <c r="J414" i="1"/>
  <c r="J325" i="1"/>
  <c r="J136" i="1"/>
  <c r="J70" i="1"/>
  <c r="J1431" i="1"/>
  <c r="J947" i="1"/>
  <c r="J782" i="1"/>
  <c r="J585" i="1"/>
  <c r="J355" i="1"/>
  <c r="J231" i="1"/>
  <c r="J150" i="1"/>
  <c r="J83" i="1"/>
  <c r="J1289" i="1"/>
  <c r="J946" i="1"/>
  <c r="J781" i="1"/>
  <c r="J546" i="1"/>
  <c r="J446" i="1"/>
  <c r="J149" i="1"/>
  <c r="J67" i="1"/>
  <c r="J1518" i="1"/>
  <c r="J1375" i="1"/>
  <c r="J1092" i="1"/>
  <c r="J982" i="1"/>
  <c r="J926" i="1"/>
  <c r="J869" i="1"/>
  <c r="J806" i="1"/>
  <c r="J769" i="1"/>
  <c r="J735" i="1"/>
  <c r="J702" i="1"/>
  <c r="J675" i="1"/>
  <c r="J641" i="1"/>
  <c r="J608" i="1"/>
  <c r="J532" i="1"/>
  <c r="J499" i="1"/>
  <c r="J467" i="1"/>
  <c r="J431" i="1"/>
  <c r="J398" i="1"/>
  <c r="J369" i="1"/>
  <c r="J345" i="1"/>
  <c r="J318" i="1"/>
  <c r="J303" i="1"/>
  <c r="J284" i="1"/>
  <c r="J252" i="1"/>
  <c r="J241" i="1"/>
  <c r="J223" i="1"/>
  <c r="J207" i="1"/>
  <c r="J185" i="1"/>
  <c r="J164" i="1"/>
  <c r="J144" i="1"/>
  <c r="J128" i="1"/>
  <c r="J109" i="1"/>
  <c r="J92" i="1"/>
  <c r="J78" i="1"/>
  <c r="J61" i="1"/>
  <c r="J48" i="1"/>
  <c r="J33" i="1"/>
  <c r="J31" i="1"/>
  <c r="J906" i="1"/>
  <c r="J691" i="1"/>
  <c r="J455" i="1"/>
  <c r="J339" i="1"/>
  <c r="J195" i="1"/>
  <c r="J156" i="1"/>
  <c r="J71" i="1"/>
  <c r="J23" i="1"/>
  <c r="J1170" i="1"/>
  <c r="J953" i="1"/>
  <c r="J657" i="1"/>
  <c r="J481" i="1"/>
  <c r="J383" i="1"/>
  <c r="J275" i="1"/>
  <c r="J248" i="1"/>
  <c r="J233" i="1"/>
  <c r="J174" i="1"/>
  <c r="J118" i="1"/>
  <c r="J56" i="1"/>
  <c r="J1026" i="1"/>
  <c r="J850" i="1"/>
  <c r="J379" i="1"/>
  <c r="J292" i="1"/>
  <c r="J170" i="1"/>
  <c r="J97" i="1"/>
  <c r="J751" i="1"/>
  <c r="J479" i="1"/>
  <c r="J377" i="1"/>
  <c r="J308" i="1"/>
  <c r="J229" i="1"/>
  <c r="J168" i="1"/>
  <c r="J96" i="1"/>
  <c r="J37" i="1"/>
  <c r="J1509" i="1"/>
  <c r="J1369" i="1"/>
  <c r="J1229" i="1"/>
  <c r="J1083" i="1"/>
  <c r="J976" i="1"/>
  <c r="J921" i="1"/>
  <c r="J836" i="1"/>
  <c r="J804" i="1"/>
  <c r="J767" i="1"/>
  <c r="J733" i="1"/>
  <c r="J700" i="1"/>
  <c r="J673" i="1"/>
  <c r="J639" i="1"/>
  <c r="J567" i="1"/>
  <c r="J530" i="1"/>
  <c r="J465" i="1"/>
  <c r="J429" i="1"/>
  <c r="J396" i="1"/>
  <c r="J367" i="1"/>
  <c r="J330" i="1"/>
  <c r="J316" i="1"/>
  <c r="J302" i="1"/>
  <c r="J281" i="1"/>
  <c r="J265" i="1"/>
  <c r="J251" i="1"/>
  <c r="J239" i="1"/>
  <c r="J221" i="1"/>
  <c r="J204" i="1"/>
  <c r="J183" i="1"/>
  <c r="J143" i="1"/>
  <c r="J125" i="1"/>
  <c r="J106" i="1"/>
  <c r="J90" i="1"/>
  <c r="J76" i="1"/>
  <c r="J1329" i="1"/>
  <c r="J859" i="1"/>
  <c r="J664" i="1"/>
  <c r="J358" i="1"/>
  <c r="J261" i="1"/>
  <c r="J234" i="1"/>
  <c r="J175" i="1"/>
  <c r="J101" i="1"/>
  <c r="J41" i="1"/>
  <c r="J853" i="1"/>
  <c r="J687" i="1"/>
  <c r="J448" i="1"/>
  <c r="J295" i="1"/>
  <c r="J216" i="1"/>
  <c r="J155" i="1"/>
  <c r="J1161" i="1"/>
  <c r="J547" i="1"/>
  <c r="J412" i="1"/>
  <c r="J309" i="1"/>
  <c r="J258" i="1"/>
  <c r="J214" i="1"/>
  <c r="J115" i="1"/>
  <c r="J55" i="1"/>
  <c r="J20" i="1"/>
  <c r="J1159" i="1"/>
  <c r="J894" i="1"/>
  <c r="J715" i="1"/>
  <c r="J584" i="1"/>
  <c r="J411" i="1"/>
  <c r="J321" i="1"/>
  <c r="J257" i="1"/>
  <c r="J213" i="1"/>
  <c r="J114" i="1"/>
  <c r="J1506" i="1"/>
  <c r="J1365" i="1"/>
  <c r="J1224" i="1"/>
  <c r="J975" i="1"/>
  <c r="J920" i="1"/>
  <c r="J866" i="1"/>
  <c r="J835" i="1"/>
  <c r="J732" i="1"/>
  <c r="J699" i="1"/>
  <c r="J672" i="1"/>
  <c r="J638" i="1"/>
  <c r="J604" i="1"/>
  <c r="J566" i="1"/>
  <c r="J529" i="1"/>
  <c r="J496" i="1"/>
  <c r="J428" i="1"/>
  <c r="J365" i="1"/>
  <c r="J343" i="1"/>
  <c r="J329" i="1"/>
  <c r="J315" i="1"/>
  <c r="J301" i="1"/>
  <c r="J280" i="1"/>
  <c r="J264" i="1"/>
  <c r="J238" i="1"/>
  <c r="J200" i="1"/>
  <c r="J181" i="1"/>
  <c r="J142" i="1"/>
  <c r="J123" i="1"/>
  <c r="J105" i="1"/>
  <c r="J89" i="1"/>
  <c r="J75" i="1"/>
  <c r="J30" i="1"/>
  <c r="J721" i="1"/>
  <c r="J595" i="1"/>
  <c r="J486" i="1"/>
  <c r="J388" i="1"/>
  <c r="J296" i="1"/>
  <c r="J137" i="1"/>
  <c r="J1301" i="1"/>
  <c r="J897" i="1"/>
  <c r="J783" i="1"/>
  <c r="J357" i="1"/>
  <c r="J312" i="1"/>
  <c r="J260" i="1"/>
  <c r="J193" i="1"/>
  <c r="J99" i="1"/>
  <c r="J40" i="1"/>
  <c r="J1292" i="1"/>
  <c r="J753" i="1"/>
  <c r="J622" i="1"/>
  <c r="J516" i="1"/>
  <c r="J322" i="1"/>
  <c r="J274" i="1"/>
  <c r="J247" i="1"/>
  <c r="J191" i="1"/>
  <c r="J134" i="1"/>
  <c r="J68" i="1"/>
  <c r="J1426" i="1"/>
  <c r="J515" i="1"/>
  <c r="J336" i="1"/>
  <c r="J245" i="1"/>
  <c r="J190" i="1"/>
  <c r="J133" i="1"/>
  <c r="J54" i="1"/>
  <c r="J140" i="8"/>
  <c r="J37" i="8"/>
  <c r="J211" i="8"/>
  <c r="J197" i="8"/>
  <c r="I107" i="6"/>
  <c r="J226" i="8"/>
  <c r="H143" i="3"/>
  <c r="AH205" i="3"/>
  <c r="N781" i="8"/>
  <c r="AC781" i="8"/>
  <c r="AI781" i="8"/>
  <c r="Q781" i="8"/>
  <c r="L781" i="8"/>
  <c r="P781" i="8"/>
  <c r="AG781" i="8"/>
  <c r="AH781" i="8"/>
  <c r="K781" i="8"/>
  <c r="W781" i="8"/>
  <c r="O781" i="8"/>
  <c r="AE781" i="8"/>
  <c r="X781" i="8"/>
  <c r="AB781" i="8"/>
  <c r="AF781" i="8"/>
  <c r="Y781" i="8"/>
  <c r="M781" i="8"/>
  <c r="R781" i="8"/>
  <c r="AA781" i="8"/>
  <c r="AD781" i="8"/>
  <c r="Z781" i="8"/>
  <c r="S781" i="8"/>
  <c r="T781" i="8"/>
  <c r="J11" i="8"/>
  <c r="H71" i="3"/>
  <c r="H13" i="5"/>
  <c r="H18" i="5"/>
  <c r="H83" i="3"/>
  <c r="H182" i="3"/>
  <c r="H80" i="3"/>
  <c r="H158" i="3"/>
  <c r="H106" i="3"/>
  <c r="H15" i="5"/>
  <c r="H29" i="3"/>
  <c r="H187" i="3"/>
  <c r="H16" i="5"/>
  <c r="H136" i="3"/>
  <c r="H90" i="3"/>
  <c r="H189" i="3"/>
  <c r="H39" i="3"/>
  <c r="H98" i="3"/>
  <c r="H60" i="3"/>
  <c r="H150" i="3"/>
  <c r="H42" i="3"/>
  <c r="H177" i="3"/>
  <c r="H128" i="3"/>
  <c r="H118" i="3"/>
  <c r="H95" i="3"/>
  <c r="H126" i="3"/>
  <c r="H188" i="3"/>
  <c r="H99" i="3"/>
  <c r="H25" i="3"/>
  <c r="H171" i="3"/>
  <c r="H122" i="3"/>
  <c r="H124" i="3"/>
  <c r="H62" i="3"/>
  <c r="H54" i="3"/>
  <c r="H178" i="3"/>
  <c r="H94" i="3"/>
  <c r="H138" i="3"/>
  <c r="H8" i="5"/>
  <c r="H34" i="3"/>
  <c r="H186" i="3"/>
  <c r="H151" i="3"/>
  <c r="H129" i="3"/>
  <c r="H133" i="3"/>
  <c r="H82" i="3"/>
  <c r="H41" i="3"/>
  <c r="H190" i="3"/>
  <c r="H105" i="3"/>
  <c r="H147" i="3"/>
  <c r="H89" i="3"/>
  <c r="H26" i="3"/>
  <c r="H172" i="3"/>
  <c r="H185" i="3"/>
  <c r="H174" i="3"/>
  <c r="H125" i="3"/>
  <c r="H63" i="3"/>
  <c r="H169" i="3"/>
  <c r="H11" i="5"/>
  <c r="J657" i="8"/>
  <c r="H170" i="3"/>
  <c r="H134" i="3"/>
  <c r="H37" i="3"/>
  <c r="H35" i="3"/>
  <c r="J41" i="8"/>
  <c r="H14" i="5"/>
  <c r="H196" i="3"/>
  <c r="H114" i="3"/>
  <c r="H113" i="3"/>
  <c r="H22" i="3"/>
  <c r="H146" i="3"/>
  <c r="H51" i="3"/>
  <c r="H145" i="3"/>
  <c r="H50" i="3"/>
  <c r="H144" i="3"/>
  <c r="H160" i="3"/>
  <c r="H163" i="3"/>
  <c r="H49" i="3"/>
  <c r="H162" i="3"/>
  <c r="H48" i="3"/>
  <c r="J510" i="8"/>
  <c r="I76" i="6"/>
  <c r="J654" i="8"/>
  <c r="J56" i="8"/>
  <c r="J774" i="8"/>
  <c r="J733" i="8"/>
  <c r="H56" i="3"/>
  <c r="H130" i="3"/>
  <c r="H197" i="3"/>
  <c r="H57" i="3"/>
  <c r="H132" i="3"/>
  <c r="H200" i="3"/>
  <c r="H194" i="3"/>
  <c r="H15" i="3"/>
  <c r="H92" i="3"/>
  <c r="H153" i="3"/>
  <c r="H20" i="3"/>
  <c r="H154" i="3"/>
  <c r="H21" i="3"/>
  <c r="H93" i="3"/>
  <c r="H157" i="3"/>
  <c r="H47" i="3"/>
  <c r="H52" i="3"/>
  <c r="H127" i="3"/>
  <c r="H192" i="3"/>
  <c r="H184" i="3"/>
  <c r="H19" i="5"/>
  <c r="H12" i="5"/>
  <c r="H72" i="3"/>
  <c r="H140" i="3"/>
  <c r="H88" i="3"/>
  <c r="H142" i="3"/>
  <c r="H31" i="3"/>
  <c r="H32" i="3"/>
  <c r="H100" i="3"/>
  <c r="H164" i="3"/>
  <c r="H101" i="3"/>
  <c r="H165" i="3"/>
  <c r="H167" i="3"/>
  <c r="H139" i="3"/>
  <c r="H137" i="3"/>
  <c r="H24" i="3"/>
  <c r="H17" i="5"/>
  <c r="H9" i="5"/>
  <c r="I110" i="6"/>
  <c r="H149" i="3"/>
  <c r="H78" i="3"/>
  <c r="H27" i="3"/>
  <c r="H28" i="3"/>
  <c r="H103" i="3"/>
  <c r="H64" i="3"/>
  <c r="H23" i="3"/>
  <c r="I8" i="6"/>
  <c r="H10" i="5"/>
  <c r="H96" i="3"/>
  <c r="H168" i="3"/>
  <c r="H84" i="3"/>
  <c r="H45" i="3"/>
  <c r="H112" i="3"/>
  <c r="H53" i="3"/>
  <c r="H111" i="3"/>
  <c r="H66" i="3"/>
  <c r="H115" i="3"/>
  <c r="H148" i="3"/>
  <c r="H86" i="3"/>
  <c r="H108" i="3"/>
  <c r="H13" i="3"/>
  <c r="H107" i="3"/>
  <c r="H12" i="3"/>
  <c r="J264" i="8"/>
  <c r="J305" i="8"/>
  <c r="I127" i="6"/>
  <c r="I116" i="6"/>
  <c r="J772" i="8"/>
  <c r="J471" i="8"/>
  <c r="J309" i="8"/>
  <c r="I61" i="6"/>
  <c r="J82" i="8"/>
  <c r="J543" i="8"/>
  <c r="J121" i="8"/>
  <c r="I143" i="6"/>
  <c r="J601" i="8"/>
  <c r="J104" i="8"/>
  <c r="J187" i="8"/>
  <c r="J497" i="8"/>
  <c r="J664" i="8"/>
  <c r="I163" i="6"/>
  <c r="J596" i="8"/>
  <c r="J553" i="8"/>
  <c r="J338" i="8"/>
  <c r="J114" i="8"/>
  <c r="J362" i="8"/>
  <c r="J148" i="8"/>
  <c r="J275" i="8"/>
  <c r="I220" i="6"/>
  <c r="I55" i="6"/>
  <c r="J76" i="8"/>
  <c r="J42" i="8"/>
  <c r="J716" i="8"/>
  <c r="J200" i="8"/>
  <c r="J235" i="8"/>
  <c r="J406" i="8"/>
  <c r="J385" i="8"/>
  <c r="I210" i="6"/>
  <c r="I34" i="6"/>
  <c r="I90" i="6"/>
  <c r="I243" i="6"/>
  <c r="I25" i="6"/>
  <c r="J493" i="8"/>
  <c r="J39" i="8"/>
  <c r="J131" i="8"/>
  <c r="J376" i="8"/>
  <c r="J486" i="8"/>
  <c r="J388" i="8"/>
  <c r="J87" i="8"/>
  <c r="J240" i="8"/>
  <c r="J10" i="8"/>
  <c r="J437" i="8"/>
  <c r="J640" i="8"/>
  <c r="J667" i="8"/>
  <c r="J747" i="8"/>
  <c r="J106" i="8"/>
  <c r="J89" i="8"/>
  <c r="I182" i="6"/>
  <c r="I255" i="6"/>
  <c r="I190" i="6"/>
  <c r="J353" i="8"/>
  <c r="J341" i="8"/>
  <c r="J516" i="8"/>
  <c r="J324" i="8"/>
  <c r="J460" i="8"/>
  <c r="J65" i="8"/>
  <c r="J68" i="8"/>
  <c r="J528" i="8"/>
  <c r="J321" i="8"/>
  <c r="J245" i="8"/>
  <c r="J595" i="8"/>
  <c r="I94" i="6"/>
  <c r="I193" i="6"/>
  <c r="I245" i="6"/>
  <c r="J357" i="8"/>
  <c r="H201" i="3"/>
  <c r="H161" i="3"/>
  <c r="H110" i="3"/>
  <c r="H102" i="3"/>
  <c r="I207" i="6"/>
  <c r="I141" i="6"/>
  <c r="I82" i="6"/>
  <c r="I247" i="6"/>
  <c r="I189" i="6"/>
  <c r="I118" i="6"/>
  <c r="I56" i="6"/>
  <c r="I216" i="6"/>
  <c r="I151" i="6"/>
  <c r="I89" i="6"/>
  <c r="I22" i="6"/>
  <c r="I204" i="6"/>
  <c r="I138" i="6"/>
  <c r="I77" i="6"/>
  <c r="I222" i="6"/>
  <c r="I159" i="6"/>
  <c r="I96" i="6"/>
  <c r="I29" i="6"/>
  <c r="I213" i="6"/>
  <c r="I145" i="6"/>
  <c r="I85" i="6"/>
  <c r="I16" i="6"/>
  <c r="I142" i="6"/>
  <c r="I13" i="6"/>
  <c r="I241" i="6"/>
  <c r="I183" i="6"/>
  <c r="I113" i="6"/>
  <c r="I49" i="6"/>
  <c r="I219" i="6"/>
  <c r="I93" i="6"/>
  <c r="I23" i="6"/>
  <c r="J487" i="8"/>
  <c r="J713" i="8"/>
  <c r="J712" i="8"/>
  <c r="J621" i="8"/>
  <c r="J512" i="8"/>
  <c r="J421" i="8"/>
  <c r="J322" i="8"/>
  <c r="J152" i="8"/>
  <c r="J71" i="8"/>
  <c r="J331" i="8"/>
  <c r="J98" i="8"/>
  <c r="J199" i="8"/>
  <c r="J626" i="8"/>
  <c r="J637" i="8"/>
  <c r="J535" i="8"/>
  <c r="J348" i="8"/>
  <c r="J260" i="8"/>
  <c r="J178" i="8"/>
  <c r="J84" i="8"/>
  <c r="J704" i="8"/>
  <c r="J430" i="8"/>
  <c r="J174" i="8"/>
  <c r="J267" i="8"/>
  <c r="J655" i="8"/>
  <c r="J721" i="8"/>
  <c r="J636" i="8"/>
  <c r="J533" i="8"/>
  <c r="J447" i="8"/>
  <c r="J347" i="8"/>
  <c r="J258" i="8"/>
  <c r="J176" i="8"/>
  <c r="J92" i="8"/>
  <c r="J762" i="8"/>
  <c r="J462" i="8"/>
  <c r="J190" i="8"/>
  <c r="J282" i="8"/>
  <c r="J666" i="8"/>
  <c r="J719" i="8"/>
  <c r="J630" i="8"/>
  <c r="J531" i="8"/>
  <c r="J444" i="8"/>
  <c r="J252" i="8"/>
  <c r="J172" i="8"/>
  <c r="H19" i="3"/>
  <c r="J266" i="8"/>
  <c r="H121" i="3"/>
  <c r="J340" i="8"/>
  <c r="I226" i="6"/>
  <c r="I164" i="6"/>
  <c r="I100" i="6"/>
  <c r="I54" i="6"/>
  <c r="I206" i="6"/>
  <c r="I140" i="6"/>
  <c r="I79" i="6"/>
  <c r="I237" i="6"/>
  <c r="I173" i="6"/>
  <c r="I108" i="6"/>
  <c r="I42" i="6"/>
  <c r="I223" i="6"/>
  <c r="I160" i="6"/>
  <c r="I97" i="6"/>
  <c r="I244" i="6"/>
  <c r="I185" i="6"/>
  <c r="I115" i="6"/>
  <c r="I52" i="6"/>
  <c r="I233" i="6"/>
  <c r="I170" i="6"/>
  <c r="I104" i="6"/>
  <c r="I39" i="6"/>
  <c r="I191" i="6"/>
  <c r="I59" i="6"/>
  <c r="I21" i="6"/>
  <c r="I201" i="6"/>
  <c r="I132" i="6"/>
  <c r="I73" i="6"/>
  <c r="I131" i="6"/>
  <c r="I58" i="6"/>
  <c r="J742" i="8"/>
  <c r="J653" i="8"/>
  <c r="J551" i="8"/>
  <c r="J453" i="8"/>
  <c r="J350" i="8"/>
  <c r="J262" i="8"/>
  <c r="J181" i="8"/>
  <c r="J748" i="8"/>
  <c r="J163" i="8"/>
  <c r="J310" i="8"/>
  <c r="J743" i="8"/>
  <c r="J752" i="8"/>
  <c r="J662" i="8"/>
  <c r="J566" i="8"/>
  <c r="J481" i="8"/>
  <c r="J383" i="8"/>
  <c r="J289" i="8"/>
  <c r="J206" i="8"/>
  <c r="J118" i="8"/>
  <c r="J18" i="8"/>
  <c r="J520" i="8"/>
  <c r="J254" i="8"/>
  <c r="J424" i="8"/>
  <c r="J62" i="8"/>
  <c r="J750" i="8"/>
  <c r="J661" i="8"/>
  <c r="J563" i="8"/>
  <c r="J479" i="8"/>
  <c r="J381" i="8"/>
  <c r="J202" i="8"/>
  <c r="J117" i="8"/>
  <c r="J33" i="8"/>
  <c r="J546" i="8"/>
  <c r="J270" i="8"/>
  <c r="J361" i="8"/>
  <c r="I80" i="6"/>
  <c r="I218" i="6"/>
  <c r="I153" i="6"/>
  <c r="I91" i="6"/>
  <c r="I258" i="6"/>
  <c r="I198" i="6"/>
  <c r="I128" i="6"/>
  <c r="I68" i="6"/>
  <c r="I224" i="6"/>
  <c r="I161" i="6"/>
  <c r="I98" i="6"/>
  <c r="I32" i="6"/>
  <c r="I215" i="6"/>
  <c r="I150" i="6"/>
  <c r="I88" i="6"/>
  <c r="I234" i="6"/>
  <c r="I171" i="6"/>
  <c r="I105" i="6"/>
  <c r="I40" i="6"/>
  <c r="I221" i="6"/>
  <c r="I157" i="6"/>
  <c r="I95" i="6"/>
  <c r="I27" i="6"/>
  <c r="I167" i="6"/>
  <c r="I35" i="6"/>
  <c r="I252" i="6"/>
  <c r="I192" i="6"/>
  <c r="I122" i="6"/>
  <c r="I60" i="6"/>
  <c r="I240" i="6"/>
  <c r="I111" i="6"/>
  <c r="I24" i="6"/>
  <c r="J729" i="8"/>
  <c r="J728" i="8"/>
  <c r="J638" i="8"/>
  <c r="J525" i="8"/>
  <c r="J433" i="8"/>
  <c r="J337" i="8"/>
  <c r="J248" i="8"/>
  <c r="J166" i="8"/>
  <c r="J85" i="8"/>
  <c r="J720" i="8"/>
  <c r="J377" i="8"/>
  <c r="J130" i="8"/>
  <c r="J251" i="8"/>
  <c r="J682" i="8"/>
  <c r="J741" i="8"/>
  <c r="J649" i="8"/>
  <c r="J550" i="8"/>
  <c r="J465" i="8"/>
  <c r="J370" i="8"/>
  <c r="J274" i="8"/>
  <c r="J193" i="8"/>
  <c r="J102" i="8"/>
  <c r="J475" i="8"/>
  <c r="J218" i="8"/>
  <c r="J344" i="8"/>
  <c r="J755" i="8"/>
  <c r="J738" i="8"/>
  <c r="J648" i="8"/>
  <c r="J548" i="8"/>
  <c r="J464" i="8"/>
  <c r="J366" i="8"/>
  <c r="J271" i="8"/>
  <c r="J191" i="8"/>
  <c r="J100" i="8"/>
  <c r="J17" i="8"/>
  <c r="J506" i="8"/>
  <c r="J234" i="8"/>
  <c r="J326" i="8"/>
  <c r="J730" i="8"/>
  <c r="J735" i="8"/>
  <c r="J646" i="8"/>
  <c r="J544" i="8"/>
  <c r="J461" i="8"/>
  <c r="J359" i="8"/>
  <c r="J189" i="8"/>
  <c r="J97" i="8"/>
  <c r="J740" i="8"/>
  <c r="I199" i="6"/>
  <c r="I71" i="6"/>
  <c r="I175" i="6"/>
  <c r="I46" i="6"/>
  <c r="I139" i="6"/>
  <c r="I256" i="6"/>
  <c r="I125" i="6"/>
  <c r="I214" i="6"/>
  <c r="I86" i="6"/>
  <c r="I202" i="6"/>
  <c r="I75" i="6"/>
  <c r="I121" i="6"/>
  <c r="I232" i="6"/>
  <c r="I103" i="6"/>
  <c r="I200" i="6"/>
  <c r="I31" i="6"/>
  <c r="J700" i="8"/>
  <c r="J605" i="8"/>
  <c r="J411" i="8"/>
  <c r="J225" i="8"/>
  <c r="J58" i="8"/>
  <c r="J137" i="8"/>
  <c r="J711" i="8"/>
  <c r="J522" i="8"/>
  <c r="J336" i="8"/>
  <c r="J165" i="8"/>
  <c r="J660" i="8"/>
  <c r="J116" i="8"/>
  <c r="J597" i="8"/>
  <c r="J618" i="8"/>
  <c r="J431" i="8"/>
  <c r="J246" i="8"/>
  <c r="J83" i="8"/>
  <c r="J417" i="8"/>
  <c r="J216" i="8"/>
  <c r="J760" i="8"/>
  <c r="J612" i="8"/>
  <c r="J492" i="8"/>
  <c r="J327" i="8"/>
  <c r="J217" i="8"/>
  <c r="J80" i="8"/>
  <c r="J746" i="8"/>
  <c r="J656" i="8"/>
  <c r="J555" i="8"/>
  <c r="J469" i="8"/>
  <c r="J241" i="8"/>
  <c r="J701" i="8"/>
  <c r="J413" i="8"/>
  <c r="J59" i="8"/>
  <c r="J456" i="8"/>
  <c r="J279" i="8"/>
  <c r="J95" i="8"/>
  <c r="J239" i="8"/>
  <c r="J374" i="8"/>
  <c r="J75" i="8"/>
  <c r="J373" i="8"/>
  <c r="J23" i="8"/>
  <c r="J574" i="8"/>
  <c r="J423" i="8"/>
  <c r="J293" i="8"/>
  <c r="J9" i="1"/>
  <c r="H74" i="3"/>
  <c r="I259" i="6"/>
  <c r="I129" i="6"/>
  <c r="I238" i="6"/>
  <c r="I109" i="6"/>
  <c r="I205" i="6"/>
  <c r="I78" i="6"/>
  <c r="I195" i="6"/>
  <c r="I64" i="6"/>
  <c r="I147" i="6"/>
  <c r="I20" i="6"/>
  <c r="I133" i="6"/>
  <c r="I251" i="6"/>
  <c r="I47" i="6"/>
  <c r="I169" i="6"/>
  <c r="I36" i="6"/>
  <c r="I72" i="6"/>
  <c r="J690" i="8"/>
  <c r="J695" i="8"/>
  <c r="J500" i="8"/>
  <c r="J303" i="8"/>
  <c r="J133" i="8"/>
  <c r="J635" i="8"/>
  <c r="J66" i="8"/>
  <c r="J554" i="8"/>
  <c r="J620" i="8"/>
  <c r="J432" i="8"/>
  <c r="J247" i="8"/>
  <c r="J69" i="8"/>
  <c r="J403" i="8"/>
  <c r="J230" i="8"/>
  <c r="J710" i="8"/>
  <c r="J521" i="8"/>
  <c r="J335" i="8"/>
  <c r="J164" i="8"/>
  <c r="J686" i="8"/>
  <c r="J139" i="8"/>
  <c r="J48" i="8"/>
  <c r="J685" i="8"/>
  <c r="J557" i="8"/>
  <c r="J416" i="8"/>
  <c r="J283" i="8"/>
  <c r="J138" i="8"/>
  <c r="J28" i="8"/>
  <c r="J702" i="8"/>
  <c r="J611" i="8"/>
  <c r="J517" i="8"/>
  <c r="J399" i="8"/>
  <c r="J77" i="8"/>
  <c r="J665" i="8"/>
  <c r="J227" i="8"/>
  <c r="J156" i="8"/>
  <c r="J94" i="8"/>
  <c r="J457" i="8"/>
  <c r="J263" i="8"/>
  <c r="J622" i="8"/>
  <c r="J196" i="8"/>
  <c r="J608" i="8"/>
  <c r="J195" i="8"/>
  <c r="J295" i="8"/>
  <c r="J414" i="8"/>
  <c r="J229" i="8"/>
  <c r="J579" i="8"/>
  <c r="I249" i="6"/>
  <c r="I119" i="6"/>
  <c r="I225" i="6"/>
  <c r="I99" i="6"/>
  <c r="I197" i="6"/>
  <c r="I67" i="6"/>
  <c r="I187" i="6"/>
  <c r="I41" i="6"/>
  <c r="I137" i="6"/>
  <c r="I254" i="6"/>
  <c r="I123" i="6"/>
  <c r="I229" i="6"/>
  <c r="I12" i="6"/>
  <c r="I155" i="6"/>
  <c r="I26" i="6"/>
  <c r="I48" i="6"/>
  <c r="J776" i="8"/>
  <c r="J678" i="8"/>
  <c r="J482" i="8"/>
  <c r="J292" i="8"/>
  <c r="J120" i="8"/>
  <c r="J583" i="8"/>
  <c r="J16" i="8"/>
  <c r="J502" i="8"/>
  <c r="J603" i="8"/>
  <c r="J420" i="8"/>
  <c r="J236" i="8"/>
  <c r="J346" i="8"/>
  <c r="J171" i="8"/>
  <c r="J687" i="8"/>
  <c r="J507" i="8"/>
  <c r="J320" i="8"/>
  <c r="J647" i="8"/>
  <c r="J91" i="8"/>
  <c r="J610" i="8"/>
  <c r="J519" i="8"/>
  <c r="J402" i="8"/>
  <c r="J243" i="8"/>
  <c r="J128" i="8"/>
  <c r="J14" i="8"/>
  <c r="J684" i="8"/>
  <c r="J598" i="8"/>
  <c r="J503" i="8"/>
  <c r="J358" i="8"/>
  <c r="J13" i="8"/>
  <c r="J168" i="8"/>
  <c r="J43" i="8"/>
  <c r="J25" i="8"/>
  <c r="J393" i="8"/>
  <c r="J153" i="8"/>
  <c r="J513" i="8"/>
  <c r="J136" i="8"/>
  <c r="J501" i="8"/>
  <c r="J134" i="8"/>
  <c r="J186" i="8"/>
  <c r="J483" i="8"/>
  <c r="I179" i="6"/>
  <c r="I152" i="6"/>
  <c r="I117" i="6"/>
  <c r="I106" i="6"/>
  <c r="I63" i="6"/>
  <c r="I50" i="6"/>
  <c r="I211" i="6"/>
  <c r="I154" i="6"/>
  <c r="J753" i="8"/>
  <c r="J372" i="8"/>
  <c r="J19" i="8"/>
  <c r="J27" i="8"/>
  <c r="J498" i="8"/>
  <c r="J132" i="8"/>
  <c r="J29" i="8"/>
  <c r="J588" i="8"/>
  <c r="J219" i="8"/>
  <c r="J313" i="8"/>
  <c r="J703" i="8"/>
  <c r="J428" i="8"/>
  <c r="J161" i="8"/>
  <c r="J718" i="8"/>
  <c r="J530" i="8"/>
  <c r="J125" i="8"/>
  <c r="J278" i="8"/>
  <c r="J212" i="8"/>
  <c r="J323" i="8"/>
  <c r="J250" i="8"/>
  <c r="J249" i="8"/>
  <c r="J182" i="8"/>
  <c r="J468" i="8"/>
  <c r="J698" i="8"/>
  <c r="I33" i="6"/>
  <c r="I246" i="6"/>
  <c r="I236" i="6"/>
  <c r="I194" i="6"/>
  <c r="I184" i="6"/>
  <c r="I83" i="6"/>
  <c r="I84" i="6"/>
  <c r="H173" i="3"/>
  <c r="J568" i="8"/>
  <c r="J194" i="8"/>
  <c r="J201" i="8"/>
  <c r="J302" i="8"/>
  <c r="J560" i="8"/>
  <c r="J763" i="8"/>
  <c r="J404" i="8"/>
  <c r="J57" i="8"/>
  <c r="J96" i="8"/>
  <c r="J582" i="8"/>
  <c r="J299" i="8"/>
  <c r="J53" i="8"/>
  <c r="J628" i="8"/>
  <c r="J442" i="8"/>
  <c r="J575" i="8"/>
  <c r="J215" i="8"/>
  <c r="J526" i="8"/>
  <c r="J61" i="8"/>
  <c r="J105" i="8"/>
  <c r="J356" i="8"/>
  <c r="J123" i="8"/>
  <c r="J749" i="8"/>
  <c r="I239" i="6"/>
  <c r="I217" i="6"/>
  <c r="I188" i="6"/>
  <c r="I172" i="6"/>
  <c r="I124" i="6"/>
  <c r="I114" i="6"/>
  <c r="I10" i="6"/>
  <c r="I15" i="6"/>
  <c r="J754" i="8"/>
  <c r="J466" i="8"/>
  <c r="J103" i="8"/>
  <c r="J375" i="8"/>
  <c r="J592" i="8"/>
  <c r="J221" i="8"/>
  <c r="J300" i="8"/>
  <c r="J676" i="8"/>
  <c r="J301" i="8"/>
  <c r="J599" i="8"/>
  <c r="J541" i="8"/>
  <c r="J504" i="8"/>
  <c r="J232" i="8"/>
  <c r="J756" i="8"/>
  <c r="J577" i="8"/>
  <c r="J296" i="8"/>
  <c r="J467" i="8"/>
  <c r="J422" i="8"/>
  <c r="J86" i="8"/>
  <c r="J439" i="8"/>
  <c r="J681" i="8"/>
  <c r="J644" i="8"/>
  <c r="J645" i="8"/>
  <c r="J311" i="8"/>
  <c r="J419" i="8"/>
  <c r="J614" i="8"/>
  <c r="J694" i="8"/>
  <c r="J209" i="8"/>
  <c r="J387" i="8"/>
  <c r="I102" i="6"/>
  <c r="I203" i="6"/>
  <c r="I257" i="6"/>
  <c r="J88" i="8"/>
  <c r="W1560" i="1" l="1"/>
  <c r="U1560" i="1"/>
  <c r="J1558" i="1"/>
  <c r="AJ781" i="8"/>
  <c r="S1560" i="1"/>
  <c r="T1560" i="1"/>
  <c r="P1560" i="1"/>
  <c r="AI1560" i="1"/>
  <c r="O1560" i="1"/>
  <c r="AG1560" i="1"/>
  <c r="Z1560" i="1"/>
  <c r="AE1560" i="1"/>
  <c r="X1560" i="1"/>
  <c r="R1560" i="1"/>
  <c r="AH1560" i="1"/>
  <c r="Y1560" i="1"/>
  <c r="V1560" i="1"/>
  <c r="Q1560" i="1"/>
  <c r="N1560" i="1"/>
  <c r="AC1560" i="1"/>
  <c r="M1560" i="1"/>
  <c r="K1560" i="1"/>
  <c r="AF1560" i="1"/>
  <c r="AD1560" i="1"/>
  <c r="AA1560" i="1"/>
  <c r="L1560" i="1"/>
  <c r="AB1560" i="1"/>
  <c r="H21" i="5"/>
  <c r="H203" i="3"/>
  <c r="J779" i="8"/>
  <c r="I263" i="6"/>
  <c r="AJ1560" i="1" l="1"/>
  <c r="K1562" i="1"/>
</calcChain>
</file>

<file path=xl/sharedStrings.xml><?xml version="1.0" encoding="utf-8"?>
<sst xmlns="http://schemas.openxmlformats.org/spreadsheetml/2006/main" count="70672" uniqueCount="6458">
  <si>
    <r>
      <t xml:space="preserve">Note </t>
    </r>
    <r>
      <rPr>
        <b/>
        <i/>
        <vertAlign val="superscript"/>
        <sz val="12"/>
        <rFont val="Arial"/>
        <family val="2"/>
      </rPr>
      <t xml:space="preserve">1 </t>
    </r>
    <r>
      <rPr>
        <b/>
        <i/>
        <sz val="12"/>
        <rFont val="Arial"/>
        <family val="2"/>
      </rPr>
      <t>: Les Noms hachurés en bleu sont à échéance de leur test ou test à reprendre</t>
    </r>
  </si>
  <si>
    <r>
      <t xml:space="preserve">Note </t>
    </r>
    <r>
      <rPr>
        <b/>
        <i/>
        <vertAlign val="superscript"/>
        <sz val="12"/>
        <rFont val="Arial"/>
        <family val="2"/>
      </rPr>
      <t>2</t>
    </r>
    <r>
      <rPr>
        <b/>
        <i/>
        <sz val="12"/>
        <rFont val="Arial"/>
        <family val="2"/>
      </rPr>
      <t>: Les</t>
    </r>
    <r>
      <rPr>
        <b/>
        <i/>
        <sz val="12"/>
        <color rgb="FFFF0000"/>
        <rFont val="Arial"/>
        <family val="2"/>
      </rPr>
      <t xml:space="preserve"> X </t>
    </r>
    <r>
      <rPr>
        <b/>
        <i/>
        <sz val="12"/>
        <rFont val="Arial"/>
        <family val="2"/>
      </rPr>
      <t>dans les colonnes des masques signifient que les tests n'ont pas été concluants</t>
    </r>
  </si>
  <si>
    <t>Nom de famille</t>
  </si>
  <si>
    <t>Prénom</t>
  </si>
  <si>
    <t>Mat.</t>
  </si>
  <si>
    <t>Type d'emploi</t>
  </si>
  <si>
    <t>Département</t>
  </si>
  <si>
    <t>Tests
 &gt;= 2 ans</t>
  </si>
  <si>
    <t>MEDICOM</t>
  </si>
  <si>
    <t>CHAMPAK</t>
  </si>
  <si>
    <t>MOLDEX</t>
  </si>
  <si>
    <t>3M</t>
  </si>
  <si>
    <t>NIOSH</t>
  </si>
  <si>
    <t>jamais testé</t>
  </si>
  <si>
    <t xml:space="preserve">particules seulement </t>
  </si>
  <si>
    <t xml:space="preserve">Formateur </t>
  </si>
  <si>
    <t>DATE</t>
  </si>
  <si>
    <t>Observations</t>
  </si>
  <si>
    <t>95PFE-L2S</t>
  </si>
  <si>
    <t>95PFE-L2M</t>
  </si>
  <si>
    <t>95PFE-L2L</t>
  </si>
  <si>
    <t>1510-XS</t>
  </si>
  <si>
    <t>1511-S</t>
  </si>
  <si>
    <t>1512-M</t>
  </si>
  <si>
    <t>1513-L</t>
  </si>
  <si>
    <t>1517-LP</t>
  </si>
  <si>
    <t>1860-S</t>
  </si>
  <si>
    <t>1870 +</t>
  </si>
  <si>
    <t>P-100</t>
  </si>
  <si>
    <t>SH-9550</t>
  </si>
  <si>
    <t>202914
Petit</t>
  </si>
  <si>
    <t>203014
Moyen</t>
  </si>
  <si>
    <t>203114
Grand</t>
  </si>
  <si>
    <t>Standard</t>
  </si>
  <si>
    <t>Très Petit</t>
  </si>
  <si>
    <t>Petit</t>
  </si>
  <si>
    <t>Moyen</t>
  </si>
  <si>
    <t xml:space="preserve">Large </t>
  </si>
  <si>
    <t>LP</t>
  </si>
  <si>
    <t>½Masque
Standard</t>
  </si>
  <si>
    <t>ABABEI</t>
  </si>
  <si>
    <t>LUIZA</t>
  </si>
  <si>
    <t>Infirmier(ère)</t>
  </si>
  <si>
    <t>4E MEDECINE CENTRE</t>
  </si>
  <si>
    <t>Sergio Mayor</t>
  </si>
  <si>
    <t>ABDELOUAHAB</t>
  </si>
  <si>
    <t>MOHAMMED EL-AMIN</t>
  </si>
  <si>
    <t>Agence</t>
  </si>
  <si>
    <t>Mécanicien entretien</t>
  </si>
  <si>
    <t>SAB</t>
  </si>
  <si>
    <t>Anick Barbe</t>
  </si>
  <si>
    <t>Particules - ne goûte pas et pas rasé de près 2022-01-27</t>
  </si>
  <si>
    <t>ABOUNOUH</t>
  </si>
  <si>
    <t>ABDELLAH</t>
  </si>
  <si>
    <t>Préposé(e) à l'entretien ménager (travaux légers-lourds)</t>
  </si>
  <si>
    <t>ENTRETIEN SANITAIRE</t>
  </si>
  <si>
    <t>X</t>
  </si>
  <si>
    <t>Manon Dion</t>
  </si>
  <si>
    <t>ABRAHAM</t>
  </si>
  <si>
    <t>JUNIOR YVES</t>
  </si>
  <si>
    <t>Aide de service</t>
  </si>
  <si>
    <t>SOINS INTENSIFS</t>
  </si>
  <si>
    <t>ADJANI</t>
  </si>
  <si>
    <t>NABILA</t>
  </si>
  <si>
    <t>Secrétaire médicale</t>
  </si>
  <si>
    <t>URGENCE</t>
  </si>
  <si>
    <t>Sarah Ben Daoud</t>
  </si>
  <si>
    <t>ADLER</t>
  </si>
  <si>
    <t>EMILIE</t>
  </si>
  <si>
    <t>Préposé(e) aux bénéficiaires</t>
  </si>
  <si>
    <t>AGOIAN</t>
  </si>
  <si>
    <t>LANA</t>
  </si>
  <si>
    <t>Inhalothérapeute</t>
  </si>
  <si>
    <t>Inhalo Clinique</t>
  </si>
  <si>
    <t>AGOUNYOH</t>
  </si>
  <si>
    <t>KOFFI DELA</t>
  </si>
  <si>
    <t>4e Est Unité Médecine</t>
  </si>
  <si>
    <t xml:space="preserve">AGUILAR  </t>
  </si>
  <si>
    <t xml:space="preserve">MARTIN  </t>
  </si>
  <si>
    <t>MÉDECIN</t>
  </si>
  <si>
    <t>Médecin</t>
  </si>
  <si>
    <t>Élect. Physiol</t>
  </si>
  <si>
    <t>AGUILAR PALAU</t>
  </si>
  <si>
    <t>REBECA</t>
  </si>
  <si>
    <t>3E CHIRURGIE</t>
  </si>
  <si>
    <t>Sylvie Louis-Seize</t>
  </si>
  <si>
    <t>AIT-BARA</t>
  </si>
  <si>
    <t>MASSIN</t>
  </si>
  <si>
    <t>COVID PANDÉMIE</t>
  </si>
  <si>
    <t>Pas assez rasé, à refaire.</t>
  </si>
  <si>
    <t>AKA</t>
  </si>
  <si>
    <t>KATCHE GUILLAUME</t>
  </si>
  <si>
    <t>Agent(e) adm. 2 adm</t>
  </si>
  <si>
    <t>PERS CLER DIA</t>
  </si>
  <si>
    <t>Tania Bonnafocs</t>
  </si>
  <si>
    <t>AKBARI</t>
  </si>
  <si>
    <t>NOSRAT</t>
  </si>
  <si>
    <t>5e centre (court séjour)</t>
  </si>
  <si>
    <t>Keith Lunny</t>
  </si>
  <si>
    <t>AKERMA</t>
  </si>
  <si>
    <t>SECOURA</t>
  </si>
  <si>
    <t>Santé et sécurité</t>
  </si>
  <si>
    <t>LEILA</t>
  </si>
  <si>
    <t>Infirmier(ère) clinicien(ne)</t>
  </si>
  <si>
    <t>Al HOUSSNI</t>
  </si>
  <si>
    <t>DOUNIA</t>
  </si>
  <si>
    <t>Junie Régis</t>
  </si>
  <si>
    <t>AL-ABDULSALAM</t>
  </si>
  <si>
    <t>REEM</t>
  </si>
  <si>
    <t>Physiothérapeute</t>
  </si>
  <si>
    <t>PHYSIOTHÉRAPIE</t>
  </si>
  <si>
    <t>ALAS</t>
  </si>
  <si>
    <t>NOÉMI</t>
  </si>
  <si>
    <t>INHALO - BLOC-OP</t>
  </si>
  <si>
    <t>ALDHAHERI</t>
  </si>
  <si>
    <t>EISA</t>
  </si>
  <si>
    <t>Résident(e)</t>
  </si>
  <si>
    <t>Médecins</t>
  </si>
  <si>
    <t xml:space="preserve">9211+ : Réussite </t>
  </si>
  <si>
    <t>ALEXANDRE-LAN</t>
  </si>
  <si>
    <t>NANDECIE</t>
  </si>
  <si>
    <t>Prép.serv. aliment.</t>
  </si>
  <si>
    <t>ALIMENTATION</t>
  </si>
  <si>
    <t>ALEXIS</t>
  </si>
  <si>
    <t>ALEXIS-JOSEPH</t>
  </si>
  <si>
    <t>YOUDELINE</t>
  </si>
  <si>
    <t>4E MEDECINE</t>
  </si>
  <si>
    <t>ALI MOUSSA</t>
  </si>
  <si>
    <t>JAMILLA</t>
  </si>
  <si>
    <t>ALIE</t>
  </si>
  <si>
    <t>ALIMALAOUI</t>
  </si>
  <si>
    <t>HOURIA</t>
  </si>
  <si>
    <t>Agent(e) admin.</t>
  </si>
  <si>
    <t>ALLAIRE</t>
  </si>
  <si>
    <t>MARIE-CLAUDE</t>
  </si>
  <si>
    <t>Inhalo - Bloc-OP</t>
  </si>
  <si>
    <t>ALLARD</t>
  </si>
  <si>
    <t>CYNTHIA</t>
  </si>
  <si>
    <t>DOMINIQUE</t>
  </si>
  <si>
    <t>FANNY</t>
  </si>
  <si>
    <t>Tech.spéc.radiologie</t>
  </si>
  <si>
    <t>JUDITH</t>
  </si>
  <si>
    <t>MARIE-MICHELLE</t>
  </si>
  <si>
    <t>ARCHIVES</t>
  </si>
  <si>
    <t>Marie-Eve Bellefeuille</t>
  </si>
  <si>
    <t>MICHELE</t>
  </si>
  <si>
    <t>3e Centre (chirurg.)</t>
  </si>
  <si>
    <t>SYLVIE</t>
  </si>
  <si>
    <t>Contractuelle</t>
  </si>
  <si>
    <t>Recherche</t>
  </si>
  <si>
    <t>ALLARD-MORIN</t>
  </si>
  <si>
    <t>JANIE</t>
  </si>
  <si>
    <t>SALLE OPERATION</t>
  </si>
  <si>
    <t>Samir Deba</t>
  </si>
  <si>
    <t>AMCHE</t>
  </si>
  <si>
    <t>RIMA</t>
  </si>
  <si>
    <t>Centre de recherche</t>
  </si>
  <si>
    <t>AMENCY</t>
  </si>
  <si>
    <t>JESSIE</t>
  </si>
  <si>
    <t>Geneviève Morel</t>
  </si>
  <si>
    <t>AMILCAR</t>
  </si>
  <si>
    <t>NADIA</t>
  </si>
  <si>
    <t>IBRAHIM</t>
  </si>
  <si>
    <t>AMMARI</t>
  </si>
  <si>
    <t>MAHDI</t>
  </si>
  <si>
    <t>GBM</t>
  </si>
  <si>
    <t>AMRANE</t>
  </si>
  <si>
    <t>KATIA</t>
  </si>
  <si>
    <t>CÉPI</t>
  </si>
  <si>
    <t>AMYOT</t>
  </si>
  <si>
    <t>JULIE</t>
  </si>
  <si>
    <t>LABO BIO MOLECULAIRE</t>
  </si>
  <si>
    <t>ANDRE</t>
  </si>
  <si>
    <t>MAUD</t>
  </si>
  <si>
    <t>ADM SOINS INF</t>
  </si>
  <si>
    <t>ANDRÉ</t>
  </si>
  <si>
    <t>JESSIKA</t>
  </si>
  <si>
    <t>CEPI</t>
  </si>
  <si>
    <t>ANGELICOLA</t>
  </si>
  <si>
    <t>GIUSEPPINA</t>
  </si>
  <si>
    <t>ANGULO VILLAMIL</t>
  </si>
  <si>
    <t>ANGIE VANESSA</t>
  </si>
  <si>
    <t>PAB/AIDE</t>
  </si>
  <si>
    <t>HEMODYNAMIE</t>
  </si>
  <si>
    <t>ANNIBALE BOISVERT</t>
  </si>
  <si>
    <t>DAPHNEY</t>
  </si>
  <si>
    <t>Stagiaire</t>
  </si>
  <si>
    <t>ANSARIJAZINI</t>
  </si>
  <si>
    <t>ALALEH</t>
  </si>
  <si>
    <t>ANTOINE</t>
  </si>
  <si>
    <t>DARLYNE</t>
  </si>
  <si>
    <t>AOUINA</t>
  </si>
  <si>
    <t>NEDJLA</t>
  </si>
  <si>
    <t>Valentyna Chetveryk</t>
  </si>
  <si>
    <t>ARAUJO DA SILVA</t>
  </si>
  <si>
    <t>LILIAN</t>
  </si>
  <si>
    <t>Agent(e) adm. 3 adm</t>
  </si>
  <si>
    <t>ARCHAMBAULT</t>
  </si>
  <si>
    <t>JAMIE</t>
  </si>
  <si>
    <t>Roselyne Leroux</t>
  </si>
  <si>
    <t>Aucune fiche</t>
  </si>
  <si>
    <t>JOSÉE</t>
  </si>
  <si>
    <t>Secrét.médic.</t>
  </si>
  <si>
    <t>C AMB PREVENTION</t>
  </si>
  <si>
    <t>MARIE-EVE</t>
  </si>
  <si>
    <t>ASSIST OPERATOI</t>
  </si>
  <si>
    <t>4E EST UNITE DE MEDE</t>
  </si>
  <si>
    <t>ARCOBELLI</t>
  </si>
  <si>
    <t>SABRINA LEA</t>
  </si>
  <si>
    <t>PHARMACIE</t>
  </si>
  <si>
    <t>ARDUINI</t>
  </si>
  <si>
    <t>ALBERTO</t>
  </si>
  <si>
    <t>Bénévole</t>
  </si>
  <si>
    <t>Équipe volante</t>
  </si>
  <si>
    <t xml:space="preserve">ARENAS </t>
  </si>
  <si>
    <t>AMADOR</t>
  </si>
  <si>
    <t>Stéphanie Parisée</t>
  </si>
  <si>
    <t>AREVALO</t>
  </si>
  <si>
    <t>AREZKI</t>
  </si>
  <si>
    <t>KAHINA</t>
  </si>
  <si>
    <t>ARIANO-LORTIE</t>
  </si>
  <si>
    <t>GABRIELLE</t>
  </si>
  <si>
    <t>ADM Soins inf</t>
  </si>
  <si>
    <t>YUSDELIS</t>
  </si>
  <si>
    <t>ARISMENDY DE LEON</t>
  </si>
  <si>
    <t>STÉPHANIE</t>
  </si>
  <si>
    <t>ARISTONDO</t>
  </si>
  <si>
    <t>EVELYN</t>
  </si>
  <si>
    <t>Salle Opération</t>
  </si>
  <si>
    <t>Annick Noël</t>
  </si>
  <si>
    <t>ARMAND</t>
  </si>
  <si>
    <t>NATHALIE</t>
  </si>
  <si>
    <t>ARSENAULT</t>
  </si>
  <si>
    <t>ANNIE</t>
  </si>
  <si>
    <t>Chef service,pgrm/unité/act.serv.profess.</t>
  </si>
  <si>
    <t>ADMISSION</t>
  </si>
  <si>
    <t>ANNE</t>
  </si>
  <si>
    <t>ARTIGA LOPEZ</t>
  </si>
  <si>
    <t>LADY ANTONIA</t>
  </si>
  <si>
    <t>Daniel Aubé</t>
  </si>
  <si>
    <t>ARVISAIS</t>
  </si>
  <si>
    <t>KATHLEEN</t>
  </si>
  <si>
    <t>ARZUAGA CALZADO</t>
  </si>
  <si>
    <t>YELINA</t>
  </si>
  <si>
    <t>ASED</t>
  </si>
  <si>
    <t>HOSHAM</t>
  </si>
  <si>
    <t>Perf clin</t>
  </si>
  <si>
    <t>ASGAR</t>
  </si>
  <si>
    <t>ANITA</t>
  </si>
  <si>
    <t>00M002</t>
  </si>
  <si>
    <t>Échec Medicom 95PFE-L2S et 95PFE-L2M (Marie-Eve Bellefeuille) 2022-01-24</t>
  </si>
  <si>
    <t>ASPIROT TARDIF</t>
  </si>
  <si>
    <t>FRÉDÉRIC</t>
  </si>
  <si>
    <t>À Refaire - Nausées au Bitrex - 2020-11-12</t>
  </si>
  <si>
    <t>ASWAD</t>
  </si>
  <si>
    <t>JOCELYNE</t>
  </si>
  <si>
    <t>ATENCIO-GONZALES</t>
  </si>
  <si>
    <t>FRANCISCA-FLOR</t>
  </si>
  <si>
    <t>5E COURT SEJOUR</t>
  </si>
  <si>
    <t>ATTO</t>
  </si>
  <si>
    <t>WALTER FERNANDO</t>
  </si>
  <si>
    <t>Prép.ent.mén.légers-</t>
  </si>
  <si>
    <t>ATTO MENDOZA</t>
  </si>
  <si>
    <t>MARIA FERNANDA</t>
  </si>
  <si>
    <t>Equipe volante</t>
  </si>
  <si>
    <t>À faire - Employée enceinte - 2020-03-13</t>
  </si>
  <si>
    <t>MAURICIO SAUL</t>
  </si>
  <si>
    <t>AUBE</t>
  </si>
  <si>
    <t>NADINE</t>
  </si>
  <si>
    <t>Technologiste médical</t>
  </si>
  <si>
    <t>Radiologie</t>
  </si>
  <si>
    <t>2130: Échec</t>
  </si>
  <si>
    <t>AUBÉ</t>
  </si>
  <si>
    <t>DANIEL</t>
  </si>
  <si>
    <t>SECURITE</t>
  </si>
  <si>
    <t>AUBIN GRESSUS</t>
  </si>
  <si>
    <t>MANON</t>
  </si>
  <si>
    <t>SOPHIE</t>
  </si>
  <si>
    <t>AUBUT</t>
  </si>
  <si>
    <t>LISE</t>
  </si>
  <si>
    <t>Clinique externe</t>
  </si>
  <si>
    <t>NANCY</t>
  </si>
  <si>
    <t>BRANCARDERIE</t>
  </si>
  <si>
    <t>AUBUT-GOSSELIN</t>
  </si>
  <si>
    <t>ALIZÉE</t>
  </si>
  <si>
    <t>Surnuméraire</t>
  </si>
  <si>
    <t>AUCLAIR</t>
  </si>
  <si>
    <t>BRIGITTE</t>
  </si>
  <si>
    <t>AUDET</t>
  </si>
  <si>
    <t>SYLVIA</t>
  </si>
  <si>
    <t>Catherine de Launière</t>
  </si>
  <si>
    <t>AUGER</t>
  </si>
  <si>
    <t>CÉLINE</t>
  </si>
  <si>
    <t>AVRAM</t>
  </si>
  <si>
    <t>ROBERT</t>
  </si>
  <si>
    <t>Pas assez rasé, à refaire - 2022-02-02 (T.B.)</t>
  </si>
  <si>
    <t>AYOUB</t>
  </si>
  <si>
    <t>CHRISTIAN</t>
  </si>
  <si>
    <t>00M004</t>
  </si>
  <si>
    <t>Audréane Cossette</t>
  </si>
  <si>
    <t>AZEF</t>
  </si>
  <si>
    <t>KARIMA</t>
  </si>
  <si>
    <t>BABAENASS</t>
  </si>
  <si>
    <t>TIJANI</t>
  </si>
  <si>
    <t>Hémodynamie</t>
  </si>
  <si>
    <t>BACHAND-LUCAS</t>
  </si>
  <si>
    <t>FRANCIS</t>
  </si>
  <si>
    <t>Ouvrier entretien gén.</t>
  </si>
  <si>
    <t>Jessica Sunassee</t>
  </si>
  <si>
    <t>Tech.administration</t>
  </si>
  <si>
    <t>BACIU POP</t>
  </si>
  <si>
    <t>BACON</t>
  </si>
  <si>
    <t>CINDY</t>
  </si>
  <si>
    <t>CHUM</t>
  </si>
  <si>
    <t>Technicien(ne)</t>
  </si>
  <si>
    <t>Laboratoire</t>
  </si>
  <si>
    <t>BADALUTA</t>
  </si>
  <si>
    <t>RAMONA</t>
  </si>
  <si>
    <t>BAELEN</t>
  </si>
  <si>
    <t>Conseiller(ère) en soins infirmiers</t>
  </si>
  <si>
    <t>BAH</t>
  </si>
  <si>
    <t>MAMADOU DIAN</t>
  </si>
  <si>
    <t>BAHDA</t>
  </si>
  <si>
    <t>MOHAMED</t>
  </si>
  <si>
    <t>U. CORONARIENNE</t>
  </si>
  <si>
    <t>À Refaire - Aucun modèle ne fait - 2020-08-03</t>
  </si>
  <si>
    <t>BAILLARGEON</t>
  </si>
  <si>
    <t>BAILLARGEON LABERGE</t>
  </si>
  <si>
    <t>RACHEL</t>
  </si>
  <si>
    <t>BAKIR</t>
  </si>
  <si>
    <t>MAJDI</t>
  </si>
  <si>
    <t>BALTAZAR</t>
  </si>
  <si>
    <t xml:space="preserve">CARMEN </t>
  </si>
  <si>
    <t>00M005</t>
  </si>
  <si>
    <t>Md Urg</t>
  </si>
  <si>
    <t>BANVILLE</t>
  </si>
  <si>
    <t>CATHERINE</t>
  </si>
  <si>
    <t>BAPTISTE</t>
  </si>
  <si>
    <t>ÉMELINE</t>
  </si>
  <si>
    <t>ACCUEIL</t>
  </si>
  <si>
    <t>Nancy McDermott</t>
  </si>
  <si>
    <t>BARAHONA-DUSSAULT</t>
  </si>
  <si>
    <t>Biochimiste</t>
  </si>
  <si>
    <t>BARBE</t>
  </si>
  <si>
    <t>ANICK</t>
  </si>
  <si>
    <t>Chef secteur ress.tech.matérielles</t>
  </si>
  <si>
    <t>BARBU DUMITRASCU</t>
  </si>
  <si>
    <t>2130: Réussite</t>
  </si>
  <si>
    <t>BARIBEAU</t>
  </si>
  <si>
    <t>SEBASTIEN</t>
  </si>
  <si>
    <t>BARIL</t>
  </si>
  <si>
    <t>MARIE-CHRISTINE</t>
  </si>
  <si>
    <t>ANGIO CARDIAQUE</t>
  </si>
  <si>
    <t>MARIE-CLAIRE</t>
  </si>
  <si>
    <t>Psychiatrie</t>
  </si>
  <si>
    <t>BAROLETTE</t>
  </si>
  <si>
    <t>NAOMIE</t>
  </si>
  <si>
    <t>BARRERA</t>
  </si>
  <si>
    <t>CLAUDIA</t>
  </si>
  <si>
    <t>Médecine de jour</t>
  </si>
  <si>
    <t>BARRERA-RUIZ</t>
  </si>
  <si>
    <t>CAROLINA</t>
  </si>
  <si>
    <t>BARRETTE</t>
  </si>
  <si>
    <t>BARRIAULT</t>
  </si>
  <si>
    <t>KATHY</t>
  </si>
  <si>
    <t xml:space="preserve">Gino D. </t>
  </si>
  <si>
    <t>BARRY</t>
  </si>
  <si>
    <t>ALIMA</t>
  </si>
  <si>
    <t>CAROLINE</t>
  </si>
  <si>
    <t>2021 ancien masque 1511S</t>
  </si>
  <si>
    <t>HADIATOU</t>
  </si>
  <si>
    <t>BOURSIER UNIV.</t>
  </si>
  <si>
    <t>GAGNON-NHMRC-APP1147</t>
  </si>
  <si>
    <t>BARTLETT</t>
  </si>
  <si>
    <t>AUDREY-ANN</t>
  </si>
  <si>
    <t>GAGNON FICM</t>
  </si>
  <si>
    <t>BARTOLETTI</t>
  </si>
  <si>
    <t>STEFANO</t>
  </si>
  <si>
    <t>Fellow</t>
  </si>
  <si>
    <t>ELECT.PHYSIOL.</t>
  </si>
  <si>
    <t>BASHA</t>
  </si>
  <si>
    <t>ANDI</t>
  </si>
  <si>
    <t>COVID ENTREE PRINC</t>
  </si>
  <si>
    <t>JULINDA</t>
  </si>
  <si>
    <t>Regguine St-Pierre</t>
  </si>
  <si>
    <t>BASMADJIAN</t>
  </si>
  <si>
    <t>ARSÈNE</t>
  </si>
  <si>
    <t>00M006</t>
  </si>
  <si>
    <t>BASTAN</t>
  </si>
  <si>
    <t>LUCIO</t>
  </si>
  <si>
    <t>BASTIEN</t>
  </si>
  <si>
    <t>CLAIRE</t>
  </si>
  <si>
    <t>BASTIEN TIDOR</t>
  </si>
  <si>
    <t>ERLANDE ERICA</t>
  </si>
  <si>
    <t>BASTINGS</t>
  </si>
  <si>
    <t>ÉLYSE</t>
  </si>
  <si>
    <t>4e Est</t>
  </si>
  <si>
    <t>BATAILLE DONAT</t>
  </si>
  <si>
    <t>ROSE-MARIE</t>
  </si>
  <si>
    <t>BATTOU</t>
  </si>
  <si>
    <t>ASMAA</t>
  </si>
  <si>
    <t>4e Est - Soins intensifs médicaux</t>
  </si>
  <si>
    <t>BAZINET</t>
  </si>
  <si>
    <t>BEAUCAGE</t>
  </si>
  <si>
    <t>NICOLE</t>
  </si>
  <si>
    <t>EQUIPE VOLANTE</t>
  </si>
  <si>
    <t>BEAUCHAMP</t>
  </si>
  <si>
    <t>CLAUDIANE</t>
  </si>
  <si>
    <t>MARIE-FRANCE</t>
  </si>
  <si>
    <t>BEAUCHESNE</t>
  </si>
  <si>
    <t>JOHANNE</t>
  </si>
  <si>
    <t>BEAUDET</t>
  </si>
  <si>
    <t>Conseillère soins infirmiers/infirmière clinicienne</t>
  </si>
  <si>
    <t>PCI</t>
  </si>
  <si>
    <t>2020 ancien masque 1512M</t>
  </si>
  <si>
    <t>MAGALIE</t>
  </si>
  <si>
    <t>DRH</t>
  </si>
  <si>
    <t>enviro-option</t>
  </si>
  <si>
    <t>BEAUDIN</t>
  </si>
  <si>
    <t>BEAUDOIN</t>
  </si>
  <si>
    <t>FRANCE</t>
  </si>
  <si>
    <t>Alimentation</t>
  </si>
  <si>
    <t>JOANNIE</t>
  </si>
  <si>
    <t>STEPHANIE</t>
  </si>
  <si>
    <t>Médecine nucléaire</t>
  </si>
  <si>
    <t>YAGE</t>
  </si>
  <si>
    <t>Préposé(e) à la stérilisation</t>
  </si>
  <si>
    <t>Cent. Ster-Distr</t>
  </si>
  <si>
    <t>BEAULIEU</t>
  </si>
  <si>
    <t>BIANCA</t>
  </si>
  <si>
    <t>Diététiste-Nutrit.</t>
  </si>
  <si>
    <t>Clinique Nutrition</t>
  </si>
  <si>
    <t>MARYSE</t>
  </si>
  <si>
    <t>SARAH</t>
  </si>
  <si>
    <t>Pers Cler Dia</t>
  </si>
  <si>
    <t>VALERIE</t>
  </si>
  <si>
    <t>BEAULIEU ST-JEAN</t>
  </si>
  <si>
    <t>CHRISTIANE</t>
  </si>
  <si>
    <t>Surn Adm</t>
  </si>
  <si>
    <t>Marie-Josée Roberge</t>
  </si>
  <si>
    <t>JUSTINE</t>
  </si>
  <si>
    <t>BEAULIEU-PETIT</t>
  </si>
  <si>
    <t>BEAUNOYER</t>
  </si>
  <si>
    <t>LUCIE</t>
  </si>
  <si>
    <t>BRENDA</t>
  </si>
  <si>
    <t>BEAUREGARD</t>
  </si>
  <si>
    <t>BEAUREGARD MATHIEU</t>
  </si>
  <si>
    <t>GENEVIEVE</t>
  </si>
  <si>
    <t>BEAUSEJOUR</t>
  </si>
  <si>
    <t>MARTINE</t>
  </si>
  <si>
    <t>BECHIRI</t>
  </si>
  <si>
    <t>SAÏD</t>
  </si>
  <si>
    <t>MARC-OLIVIER</t>
  </si>
  <si>
    <t>À refaire - Non rasé - 2021-08-06</t>
  </si>
  <si>
    <t>BÉDARD</t>
  </si>
  <si>
    <t>DANIÈLE</t>
  </si>
  <si>
    <t>BEGIN</t>
  </si>
  <si>
    <t>CAROLE</t>
  </si>
  <si>
    <t>GUILLAUME</t>
  </si>
  <si>
    <t>BEKKALI</t>
  </si>
  <si>
    <t>NASSIM</t>
  </si>
  <si>
    <t>BELABBAS</t>
  </si>
  <si>
    <t>KHALIL</t>
  </si>
  <si>
    <t>BELAIR DOMENECH</t>
  </si>
  <si>
    <t>MELANIE</t>
  </si>
  <si>
    <t>BÉLANGER</t>
  </si>
  <si>
    <t>ÉRIC</t>
  </si>
  <si>
    <t>SAMUEL</t>
  </si>
  <si>
    <t>BÉLANGER-FAFARD</t>
  </si>
  <si>
    <t>GABRYELLE</t>
  </si>
  <si>
    <t>BELINGA EVINA</t>
  </si>
  <si>
    <t>LOUIS NELSON</t>
  </si>
  <si>
    <t>BELISLE</t>
  </si>
  <si>
    <t>KARELLE</t>
  </si>
  <si>
    <t>BELIZAIRE</t>
  </si>
  <si>
    <t>DERBY SARAH</t>
  </si>
  <si>
    <t>EMANUEL</t>
  </si>
  <si>
    <t>Brancarderie</t>
  </si>
  <si>
    <t>BELLACHE</t>
  </si>
  <si>
    <t>STAGIAIRE</t>
  </si>
  <si>
    <t>SOINS INFIRMIERS</t>
  </si>
  <si>
    <t>BELLEFEUILLE</t>
  </si>
  <si>
    <t>LAURENT</t>
  </si>
  <si>
    <t>SERIVCE SOCIAL</t>
  </si>
  <si>
    <t>BELLEMARE</t>
  </si>
  <si>
    <t>CHANTAL</t>
  </si>
  <si>
    <t>PATRICK</t>
  </si>
  <si>
    <t>MÉDECINS</t>
  </si>
  <si>
    <t>BELVAL</t>
  </si>
  <si>
    <t>BEN ABDESSATTAR</t>
  </si>
  <si>
    <t>NAJWA</t>
  </si>
  <si>
    <t>BEN AMRI</t>
  </si>
  <si>
    <t>GHENIMA</t>
  </si>
  <si>
    <t>BEN BELLIL</t>
  </si>
  <si>
    <t>ABDELHAFID</t>
  </si>
  <si>
    <t xml:space="preserve">Technicien(ne) </t>
  </si>
  <si>
    <t>BEN SIK ALI</t>
  </si>
  <si>
    <t>HANEN</t>
  </si>
  <si>
    <t>BENABESS</t>
  </si>
  <si>
    <t>SAMIA</t>
  </si>
  <si>
    <t>ÉPIC - RECHERCHE</t>
  </si>
  <si>
    <t>BENAICHA</t>
  </si>
  <si>
    <t>SOULAIMANE</t>
  </si>
  <si>
    <t>ZOHRA</t>
  </si>
  <si>
    <t>CL.INS.CARD.</t>
  </si>
  <si>
    <t>BENALI AMAR</t>
  </si>
  <si>
    <t>YASSAMINE</t>
  </si>
  <si>
    <t>BENARD</t>
  </si>
  <si>
    <t>JANICK</t>
  </si>
  <si>
    <t>BENCHERIF</t>
  </si>
  <si>
    <t>LAMIA</t>
  </si>
  <si>
    <t>BENDOC</t>
  </si>
  <si>
    <t>RITA</t>
  </si>
  <si>
    <t>BENHAFED</t>
  </si>
  <si>
    <t>BAHIA</t>
  </si>
  <si>
    <t>BENHAMLA</t>
  </si>
  <si>
    <t>MERIEM</t>
  </si>
  <si>
    <t>Agent(e) administratif(ve), classe 3 - secteur administrat.</t>
  </si>
  <si>
    <t>SURN ADM</t>
  </si>
  <si>
    <t>BENOIT</t>
  </si>
  <si>
    <t>ANNICK</t>
  </si>
  <si>
    <t>Eva Romano</t>
  </si>
  <si>
    <t>BENTALEB</t>
  </si>
  <si>
    <t>AMEL</t>
  </si>
  <si>
    <t>MOUATEZ BILLAH</t>
  </si>
  <si>
    <t>ROUFAIDA</t>
  </si>
  <si>
    <t>BENTROVATO</t>
  </si>
  <si>
    <t>MARIO</t>
  </si>
  <si>
    <t>BENZAIT</t>
  </si>
  <si>
    <t>MOHAMMED EL MAHI</t>
  </si>
  <si>
    <t>BERGER</t>
  </si>
  <si>
    <t>TÂCHES FONCTIONNELLES</t>
  </si>
  <si>
    <t>Coordonnateur ress.tech.matérielles</t>
  </si>
  <si>
    <t>BERGERON</t>
  </si>
  <si>
    <t>ALICE</t>
  </si>
  <si>
    <t>SÉBASTIEN</t>
  </si>
  <si>
    <t>Fit 1512M en 2020</t>
  </si>
  <si>
    <t>BERGERON-BARBEAU</t>
  </si>
  <si>
    <t>BERLATIE</t>
  </si>
  <si>
    <t>MARIANNE</t>
  </si>
  <si>
    <t>RUBEN</t>
  </si>
  <si>
    <t>BERNADIN</t>
  </si>
  <si>
    <t>BERNIER</t>
  </si>
  <si>
    <t>KIM</t>
  </si>
  <si>
    <t>Préposé(e) au service alimentaire</t>
  </si>
  <si>
    <t>BERREDJEM</t>
  </si>
  <si>
    <t>ASMA</t>
  </si>
  <si>
    <t>Saki Leclerc</t>
  </si>
  <si>
    <t>BERTHELOT</t>
  </si>
  <si>
    <t>MORGANE</t>
  </si>
  <si>
    <t>STAGIAIRE INFIRMIER(ÈRE)</t>
  </si>
  <si>
    <t>BERTHOLET</t>
  </si>
  <si>
    <t>Educ.phys/kinesphy</t>
  </si>
  <si>
    <t>SERV ET PROGRAMME</t>
  </si>
  <si>
    <t>BERTRAND</t>
  </si>
  <si>
    <t>AUDREY-ANNE</t>
  </si>
  <si>
    <t>COLETTE</t>
  </si>
  <si>
    <t>JEAN-MICHEL</t>
  </si>
  <si>
    <t>BERUBE</t>
  </si>
  <si>
    <t>LYNE</t>
  </si>
  <si>
    <t>Frsq Animalerie</t>
  </si>
  <si>
    <t>BÉRUBÉ</t>
  </si>
  <si>
    <t>JEAN-SÉBASTIEN</t>
  </si>
  <si>
    <t>BESSETTE</t>
  </si>
  <si>
    <t>ISABELLE</t>
  </si>
  <si>
    <t>Ibrahima Wade</t>
  </si>
  <si>
    <t>BIBAS</t>
  </si>
  <si>
    <t>LIOR</t>
  </si>
  <si>
    <t>BIBEAU-LANGLOIS</t>
  </si>
  <si>
    <t>MAGALI</t>
  </si>
  <si>
    <t>Technologue spécialisé(e) en radiologie</t>
  </si>
  <si>
    <t>LAURIE-ANNE</t>
  </si>
  <si>
    <t>BINDLEY</t>
  </si>
  <si>
    <t>BINDLEY-BOUTIN</t>
  </si>
  <si>
    <t>ZOE</t>
  </si>
  <si>
    <t>PANDEMIE</t>
  </si>
  <si>
    <t>BINET</t>
  </si>
  <si>
    <t>BINETTE</t>
  </si>
  <si>
    <t>SIMONE</t>
  </si>
  <si>
    <t xml:space="preserve">Manon Dion </t>
  </si>
  <si>
    <t>Aucun masque ne fait, 2022-01-12</t>
  </si>
  <si>
    <t>BISAILLON</t>
  </si>
  <si>
    <t>Marc</t>
  </si>
  <si>
    <t>BISIER</t>
  </si>
  <si>
    <t>GUYLAINE</t>
  </si>
  <si>
    <t>Archives</t>
  </si>
  <si>
    <t>BLAIN</t>
  </si>
  <si>
    <t>Valérie Desautels</t>
  </si>
  <si>
    <t>TOMMY</t>
  </si>
  <si>
    <t>BLAIS</t>
  </si>
  <si>
    <t>DOROTHÉE</t>
  </si>
  <si>
    <t>BLAIS DESLAURIERS</t>
  </si>
  <si>
    <t>KARINE</t>
  </si>
  <si>
    <t>BLAIS-DESLAURIERS</t>
  </si>
  <si>
    <t>BLAISE</t>
  </si>
  <si>
    <t>PATRICIA-IVA</t>
  </si>
  <si>
    <t>BLANCHARD</t>
  </si>
  <si>
    <t>DIANE</t>
  </si>
  <si>
    <t>LINDA</t>
  </si>
  <si>
    <t>MAUDE</t>
  </si>
  <si>
    <t>Service social</t>
  </si>
  <si>
    <t>BLANCHET</t>
  </si>
  <si>
    <t>CAMILLE</t>
  </si>
  <si>
    <t>MARIE-CHANTAL</t>
  </si>
  <si>
    <t>BLANCHETTE</t>
  </si>
  <si>
    <t>2020 ancien masque 1511 S</t>
  </si>
  <si>
    <t>VIRGINIE</t>
  </si>
  <si>
    <t>Yan Larouche</t>
  </si>
  <si>
    <t>BOILARD</t>
  </si>
  <si>
    <t>BOIS-DE-FER</t>
  </si>
  <si>
    <t>ASHLEY</t>
  </si>
  <si>
    <t>BOISSERPE</t>
  </si>
  <si>
    <t>ISABELLE MARIE</t>
  </si>
  <si>
    <t>BOISVERT</t>
  </si>
  <si>
    <t>BOIVERT</t>
  </si>
  <si>
    <t>MARIE-JOSÉE</t>
  </si>
  <si>
    <t>MEDECINE DE JOUR</t>
  </si>
  <si>
    <t>BOIVIN</t>
  </si>
  <si>
    <t>AUDREY</t>
  </si>
  <si>
    <t>BOIVIN-CLÉMENT</t>
  </si>
  <si>
    <t>ÈVE</t>
  </si>
  <si>
    <t>BOIVIN-PROULX</t>
  </si>
  <si>
    <t>BOKOTA</t>
  </si>
  <si>
    <t>STANISLAW</t>
  </si>
  <si>
    <t>BOLDUC</t>
  </si>
  <si>
    <t>GHISLAIN</t>
  </si>
  <si>
    <t>BOLOGNEZ-COUTO</t>
  </si>
  <si>
    <t>JENNIFER</t>
  </si>
  <si>
    <t>ECHOCARDIAQUE</t>
  </si>
  <si>
    <t>BOMBARDIER</t>
  </si>
  <si>
    <t>BONAN</t>
  </si>
  <si>
    <t>RAOUL</t>
  </si>
  <si>
    <t>00M011</t>
  </si>
  <si>
    <t>BONIN</t>
  </si>
  <si>
    <t>VANESSA</t>
  </si>
  <si>
    <t>BONNEAU</t>
  </si>
  <si>
    <t>JEAN-GUY</t>
  </si>
  <si>
    <t>Menuisier</t>
  </si>
  <si>
    <t>2020 Ancien masque 1511S</t>
  </si>
  <si>
    <t>BORDELEAU</t>
  </si>
  <si>
    <t>EVE-MARIE</t>
  </si>
  <si>
    <t>Assistant(e) technique senior en pharmacie</t>
  </si>
  <si>
    <t>Pharmacie</t>
  </si>
  <si>
    <t>BOTTINI</t>
  </si>
  <si>
    <t>EDITH</t>
  </si>
  <si>
    <t>BOUABDALLAOUI</t>
  </si>
  <si>
    <t>BOUCHARD</t>
  </si>
  <si>
    <t>François Drolet</t>
  </si>
  <si>
    <t>DENIS</t>
  </si>
  <si>
    <t>00M012</t>
  </si>
  <si>
    <t>Chirurgien</t>
  </si>
  <si>
    <t>Chirurgie</t>
  </si>
  <si>
    <t>Charles Breton</t>
  </si>
  <si>
    <t>JÉRÔME</t>
  </si>
  <si>
    <t>MARILIE</t>
  </si>
  <si>
    <t>ASS. RECH. LAB.</t>
  </si>
  <si>
    <t>EMC FONDS DEVELOPPEM</t>
  </si>
  <si>
    <t>MARLENE</t>
  </si>
  <si>
    <t>00M013</t>
  </si>
  <si>
    <t>À Refaire - Ne fait pas de différence en fin de test - 2021-04-21</t>
  </si>
  <si>
    <t>VÉRONIQUE</t>
  </si>
  <si>
    <t>2020 ancien masque 1511S</t>
  </si>
  <si>
    <t>VICKY</t>
  </si>
  <si>
    <t>BOUCHARD-SAINDON</t>
  </si>
  <si>
    <t>ALEXIA</t>
  </si>
  <si>
    <t>BOUCHER</t>
  </si>
  <si>
    <t>Stéphanie Finjean</t>
  </si>
  <si>
    <t>GILBERT</t>
  </si>
  <si>
    <t>SANDY</t>
  </si>
  <si>
    <t>BOUCHER-BACON</t>
  </si>
  <si>
    <t>HUGUETTE</t>
  </si>
  <si>
    <t>BOUDREAU</t>
  </si>
  <si>
    <t>BOUDREAU DIALLUTTO</t>
  </si>
  <si>
    <t>MELODY</t>
  </si>
  <si>
    <t>ENT SAN</t>
  </si>
  <si>
    <t>BOUGIE</t>
  </si>
  <si>
    <t>GILLES</t>
  </si>
  <si>
    <t>BOUILLON</t>
  </si>
  <si>
    <t>JOSIANNE</t>
  </si>
  <si>
    <t>BOUJRADA</t>
  </si>
  <si>
    <t>YOUSSEF</t>
  </si>
  <si>
    <t>BOUKHEROUFA</t>
  </si>
  <si>
    <t>RADIA</t>
  </si>
  <si>
    <t>BOUKTAB</t>
  </si>
  <si>
    <t>IMANE</t>
  </si>
  <si>
    <t>BOULET</t>
  </si>
  <si>
    <t>DAVID</t>
  </si>
  <si>
    <t>BOULKROUN</t>
  </si>
  <si>
    <t>FAWZI</t>
  </si>
  <si>
    <t>BOUMA</t>
  </si>
  <si>
    <t>NATASHA</t>
  </si>
  <si>
    <t>BOUMAHDI</t>
  </si>
  <si>
    <t>SOURAIA</t>
  </si>
  <si>
    <t>BOUMERDASSI</t>
  </si>
  <si>
    <t>BOUQUOT</t>
  </si>
  <si>
    <t>HUGO</t>
  </si>
  <si>
    <t>BOURARA</t>
  </si>
  <si>
    <t>LAZHAR</t>
  </si>
  <si>
    <t>BOURASSA</t>
  </si>
  <si>
    <t>BOURBONNAIS</t>
  </si>
  <si>
    <t>MARC</t>
  </si>
  <si>
    <t>BOURCIER</t>
  </si>
  <si>
    <t>Chef service</t>
  </si>
  <si>
    <t>BOURDAGES</t>
  </si>
  <si>
    <t>HÉLÈNE</t>
  </si>
  <si>
    <t>DEPARTS ET TRANSFERTS</t>
  </si>
  <si>
    <t>Épic</t>
  </si>
  <si>
    <t>BOUTHILLETTE</t>
  </si>
  <si>
    <t>SANDRINE</t>
  </si>
  <si>
    <t>BOUTIN</t>
  </si>
  <si>
    <t>GENEVIÈVE</t>
  </si>
  <si>
    <t>ABDELHAK</t>
  </si>
  <si>
    <t>À Refaire - Non rasé - 2020-11-18</t>
  </si>
  <si>
    <t>BOYER</t>
  </si>
  <si>
    <t>RICHARD</t>
  </si>
  <si>
    <t xml:space="preserve">Assistant(e) technique </t>
  </si>
  <si>
    <t>BRAN</t>
  </si>
  <si>
    <t>VEATSHYE</t>
  </si>
  <si>
    <t>1510 XS: Très inconfortable - la peau aux joues brûlent</t>
  </si>
  <si>
    <t>BRASIOLA</t>
  </si>
  <si>
    <t>AMÉLIE</t>
  </si>
  <si>
    <t>Chef service pgrm/un/act/soins infirmiers</t>
  </si>
  <si>
    <t>BRASSARD</t>
  </si>
  <si>
    <t>BRAY GONZALEZ</t>
  </si>
  <si>
    <t>DANIELA</t>
  </si>
  <si>
    <t>BRIDEAU</t>
  </si>
  <si>
    <t>JACQUES</t>
  </si>
  <si>
    <t>BRIÈRE</t>
  </si>
  <si>
    <t>MICHEL</t>
  </si>
  <si>
    <t>BRISEBOIS</t>
  </si>
  <si>
    <t>BRISSETTE</t>
  </si>
  <si>
    <t>Tech.classe B</t>
  </si>
  <si>
    <t>BROCHU</t>
  </si>
  <si>
    <t>BRODERSEN-ONG</t>
  </si>
  <si>
    <t>Externe SI</t>
  </si>
  <si>
    <t>BRODEUR</t>
  </si>
  <si>
    <t>BROSSEAU</t>
  </si>
  <si>
    <t>MARIE-SOLEIL</t>
  </si>
  <si>
    <t>perfusionniste</t>
  </si>
  <si>
    <t>Perfusion</t>
  </si>
  <si>
    <t>Yannick Quénet</t>
  </si>
  <si>
    <t>BROSSEAU-BARIL</t>
  </si>
  <si>
    <t>BROUILLETTE</t>
  </si>
  <si>
    <t>CHERCHEUR</t>
  </si>
  <si>
    <t>BROUILLETTE - FICM C</t>
  </si>
  <si>
    <t>BROUSSEAU</t>
  </si>
  <si>
    <t>BROWN</t>
  </si>
  <si>
    <t>Infirmier(ère) clinicien(ne) assistant(e) chef</t>
  </si>
  <si>
    <t>BRUN</t>
  </si>
  <si>
    <t>IPHALIDE</t>
  </si>
  <si>
    <t>BRUNEAU</t>
  </si>
  <si>
    <t>SABYNE</t>
  </si>
  <si>
    <t>BRUNELLE</t>
  </si>
  <si>
    <t>Salle d'opération</t>
  </si>
  <si>
    <t>BRUNETTE</t>
  </si>
  <si>
    <t>BUI</t>
  </si>
  <si>
    <t>CAO-DAT</t>
  </si>
  <si>
    <t>KHAI-TUAN</t>
  </si>
  <si>
    <t>BULIBASA</t>
  </si>
  <si>
    <t>RAMONA DORINA</t>
  </si>
  <si>
    <t>BUNDUKI</t>
  </si>
  <si>
    <t>NZIBI-PRESCILLIA</t>
  </si>
  <si>
    <t>BURRE-ESPAGNOU</t>
  </si>
  <si>
    <t>INÈS</t>
  </si>
  <si>
    <t>BUSSEUIL</t>
  </si>
  <si>
    <t>TARDIF COHORTE</t>
  </si>
  <si>
    <t>CABRERA LEON</t>
  </si>
  <si>
    <t>CACHELEUX</t>
  </si>
  <si>
    <t>NICOLAS</t>
  </si>
  <si>
    <t>CADIEUX</t>
  </si>
  <si>
    <t>BA et AVS</t>
  </si>
  <si>
    <t>8511: Réussite</t>
  </si>
  <si>
    <t>CADOTTE</t>
  </si>
  <si>
    <t>Agent(e) de la gestion</t>
  </si>
  <si>
    <t>CADRIN TOURIGNY</t>
  </si>
  <si>
    <t>JULIA</t>
  </si>
  <si>
    <t>CAILLOUX</t>
  </si>
  <si>
    <t>PATRICE</t>
  </si>
  <si>
    <t>Pascal Norris</t>
  </si>
  <si>
    <t>CAJUSTE</t>
  </si>
  <si>
    <t>DARLY</t>
  </si>
  <si>
    <t>SECTEUR MED</t>
  </si>
  <si>
    <t>SANDRA</t>
  </si>
  <si>
    <t>8511 : Échec</t>
  </si>
  <si>
    <t>CAMIRAND</t>
  </si>
  <si>
    <t>NORMAND</t>
  </si>
  <si>
    <t>CAMPION</t>
  </si>
  <si>
    <t>Diététiste</t>
  </si>
  <si>
    <t>CAPIEMONT</t>
  </si>
  <si>
    <t>CAPLETTE</t>
  </si>
  <si>
    <t>ÉMILIE</t>
  </si>
  <si>
    <t>CAPRICE</t>
  </si>
  <si>
    <t>JOHNSON</t>
  </si>
  <si>
    <t>STAGIAIRE PAB</t>
  </si>
  <si>
    <t>NELSON</t>
  </si>
  <si>
    <t>Électrocardio</t>
  </si>
  <si>
    <t>CARDIN</t>
  </si>
  <si>
    <t>KATHERYNE</t>
  </si>
  <si>
    <t>SUPPORT ADMINISTRATIF UNITÉ DE SOINS</t>
  </si>
  <si>
    <t>CARDOSO</t>
  </si>
  <si>
    <t>SILVANNA</t>
  </si>
  <si>
    <t>CARDOZO</t>
  </si>
  <si>
    <t>VIVIANA</t>
  </si>
  <si>
    <t>CARIGNAN</t>
  </si>
  <si>
    <t>LILY</t>
  </si>
  <si>
    <t>CARIGNAN DE CARUFEL</t>
  </si>
  <si>
    <t>ARIANE</t>
  </si>
  <si>
    <t>CARON</t>
  </si>
  <si>
    <t>GABRIEL</t>
  </si>
  <si>
    <t>Hygiène et salubrité</t>
  </si>
  <si>
    <t>ROXANNE</t>
  </si>
  <si>
    <t>CARRANZA</t>
  </si>
  <si>
    <t>JUAN ERNESTO</t>
  </si>
  <si>
    <t>Julinda Basha Zaca</t>
  </si>
  <si>
    <t>CARRIER</t>
  </si>
  <si>
    <t>DAYNA</t>
  </si>
  <si>
    <t>MELISSA</t>
  </si>
  <si>
    <t>00M017</t>
  </si>
  <si>
    <t>CARRIER AYOTTE</t>
  </si>
  <si>
    <t>MINOUSKA</t>
  </si>
  <si>
    <t>CARRIÈRE</t>
  </si>
  <si>
    <t>Fit 1860-S en 2020</t>
  </si>
  <si>
    <t>LADY</t>
  </si>
  <si>
    <t>CARUNA</t>
  </si>
  <si>
    <t>ANGELINA PETRELLA</t>
  </si>
  <si>
    <t>CASANOVA</t>
  </si>
  <si>
    <t>MARIA DEL ROSARIO</t>
  </si>
  <si>
    <t>CASIMIR</t>
  </si>
  <si>
    <t>DAPHNÉE</t>
  </si>
  <si>
    <t>Trav. social</t>
  </si>
  <si>
    <t>SERV SOCIAUX</t>
  </si>
  <si>
    <t>CASTILLO</t>
  </si>
  <si>
    <t>TERESA</t>
  </si>
  <si>
    <t>CRISTINA</t>
  </si>
  <si>
    <t>CAUMARTIN</t>
  </si>
  <si>
    <t>FRANÇOIS</t>
  </si>
  <si>
    <t>U.CORONARIENNE</t>
  </si>
  <si>
    <t>CAVAYAS</t>
  </si>
  <si>
    <t>ALEXANDRE</t>
  </si>
  <si>
    <t>CAYA-PILON</t>
  </si>
  <si>
    <t>CAYEMITTE</t>
  </si>
  <si>
    <t>MANOUCHEKA</t>
  </si>
  <si>
    <t>CAYER</t>
  </si>
  <si>
    <t>ÉDITH</t>
  </si>
  <si>
    <t>CAZACU</t>
  </si>
  <si>
    <t>DANIELA GABRIELA</t>
  </si>
  <si>
    <t>CAZEAU</t>
  </si>
  <si>
    <t>JOLIET</t>
  </si>
  <si>
    <t>CÉÏSE</t>
  </si>
  <si>
    <t>LÉOLÈNESY</t>
  </si>
  <si>
    <t>CEISE</t>
  </si>
  <si>
    <t>SADRACK</t>
  </si>
  <si>
    <t>LONÈZE</t>
  </si>
  <si>
    <t>CÉSIL</t>
  </si>
  <si>
    <t>CHAABOUNI</t>
  </si>
  <si>
    <t>AMINE</t>
  </si>
  <si>
    <t>Aucun masque ne fait - 2022-01-21</t>
  </si>
  <si>
    <t>CHABANE CHAOUCHE</t>
  </si>
  <si>
    <t>YOUNESSE</t>
  </si>
  <si>
    <t>CHABOT</t>
  </si>
  <si>
    <t>STAGIAIRE EN PERFUSION</t>
  </si>
  <si>
    <t>BLOC OPÉRATOIRE</t>
  </si>
  <si>
    <t>PASCAL</t>
  </si>
  <si>
    <t>(95PFFE-L2S; 95PFE-L2M: Échecs) - 1870+ non-retesté - 2022-01-08 - MD</t>
  </si>
  <si>
    <t>CHAGNON</t>
  </si>
  <si>
    <t>CHAIX</t>
  </si>
  <si>
    <t>MARIE-ALEXANDRE</t>
  </si>
  <si>
    <t>CHAMBERLAND</t>
  </si>
  <si>
    <t>MARIE-ÈVE</t>
  </si>
  <si>
    <t>Anesthésiste</t>
  </si>
  <si>
    <t>2020 ancien masque 1860</t>
  </si>
  <si>
    <t>CHAMPAGNE</t>
  </si>
  <si>
    <t>1860S fait le 2021-06-29</t>
  </si>
  <si>
    <t>GUY</t>
  </si>
  <si>
    <t>JEAN-MARC</t>
  </si>
  <si>
    <t>Analyste spécialisé(e) en informatique</t>
  </si>
  <si>
    <t>JOEY</t>
  </si>
  <si>
    <t>MARILYNE</t>
  </si>
  <si>
    <t>CHAMPOUX</t>
  </si>
  <si>
    <t>ELISE</t>
  </si>
  <si>
    <t>Ancien masque 1511S</t>
  </si>
  <si>
    <t>MAXIME</t>
  </si>
  <si>
    <t>Cuisinier(ère)</t>
  </si>
  <si>
    <t>CHARBONNEAU</t>
  </si>
  <si>
    <t>Ancien masque 1860</t>
  </si>
  <si>
    <t>CHARCHALIS</t>
  </si>
  <si>
    <t>MÉLANIE</t>
  </si>
  <si>
    <t>CHARETTE NEAULT</t>
  </si>
  <si>
    <t>INHALO CLINIQUE</t>
  </si>
  <si>
    <t>CHARLAND</t>
  </si>
  <si>
    <t>CHARLEBOIS-LAVIGNE</t>
  </si>
  <si>
    <t>LAURENCE</t>
  </si>
  <si>
    <t>CHARLES</t>
  </si>
  <si>
    <t>MYRIAM</t>
  </si>
  <si>
    <t>CHARRON</t>
  </si>
  <si>
    <t>DARIANNE</t>
  </si>
  <si>
    <t>CHARRON FORGET</t>
  </si>
  <si>
    <t>CHATRI</t>
  </si>
  <si>
    <t>FATIMA</t>
  </si>
  <si>
    <t>CHAU MC DERMOTT</t>
  </si>
  <si>
    <t>KYANNA</t>
  </si>
  <si>
    <t>CHAUVETTE</t>
  </si>
  <si>
    <t>VINCENT</t>
  </si>
  <si>
    <t>CHAVEZ ORELLANA</t>
  </si>
  <si>
    <t>ISMAEL</t>
  </si>
  <si>
    <t>CHAYER</t>
  </si>
  <si>
    <t>Kinésiologue</t>
  </si>
  <si>
    <t>CHEBAB</t>
  </si>
  <si>
    <t>HASSIBA</t>
  </si>
  <si>
    <t>CHELLEW DIAZ</t>
  </si>
  <si>
    <t>VIVIAN NORMA</t>
  </si>
  <si>
    <t>CHENETTE-STEWART</t>
  </si>
  <si>
    <t>OLIVIER</t>
  </si>
  <si>
    <t>EPIC</t>
  </si>
  <si>
    <t>CHERDOUD</t>
  </si>
  <si>
    <t>FATMA ZOHRA</t>
  </si>
  <si>
    <t>CHERENFANT</t>
  </si>
  <si>
    <t>FALONNE</t>
  </si>
  <si>
    <t>CHÉRUBIN BERNARDIN</t>
  </si>
  <si>
    <t>MARIE-CARM</t>
  </si>
  <si>
    <t>Recherche MHICC</t>
  </si>
  <si>
    <t>CHETVERYK</t>
  </si>
  <si>
    <t>CHICOINE</t>
  </si>
  <si>
    <t>CHOLETTE</t>
  </si>
  <si>
    <t>VICTORIA</t>
  </si>
  <si>
    <t>CHRONOPOULOS</t>
  </si>
  <si>
    <t>ALEXANDRA</t>
  </si>
  <si>
    <t>À refaire - 9211+ - 2020-04-08</t>
  </si>
  <si>
    <t>CHUCHRA</t>
  </si>
  <si>
    <t>IHOR</t>
  </si>
  <si>
    <t>CHUIDO</t>
  </si>
  <si>
    <t>ARLETTE</t>
  </si>
  <si>
    <t>Tech.élec.-phys.méd.</t>
  </si>
  <si>
    <t>ELECTROCARDIO</t>
  </si>
  <si>
    <t>CHUNG</t>
  </si>
  <si>
    <t>JACQUELINE</t>
  </si>
  <si>
    <t>Marie-Eve Watteryne</t>
  </si>
  <si>
    <t>CICCOTELLI</t>
  </si>
  <si>
    <t>ANTHONY</t>
  </si>
  <si>
    <t>CICHY</t>
  </si>
  <si>
    <t>JAROSLAW</t>
  </si>
  <si>
    <t>CIRLAN</t>
  </si>
  <si>
    <t>VIORICA</t>
  </si>
  <si>
    <t>CLAIN</t>
  </si>
  <si>
    <t>CLAVEAU</t>
  </si>
  <si>
    <t>CLÉMENT-GAUVIN</t>
  </si>
  <si>
    <t>CLERMONT-PAQUIN</t>
  </si>
  <si>
    <t>ANDRÉANNE</t>
  </si>
  <si>
    <t>CLOUTIER</t>
  </si>
  <si>
    <t>MICHELINE</t>
  </si>
  <si>
    <t>CODINA-FAUTEUX</t>
  </si>
  <si>
    <t>VALÉRIE-ANNE</t>
  </si>
  <si>
    <t>COGAN</t>
  </si>
  <si>
    <t>MOE000059</t>
  </si>
  <si>
    <t>Anesthésie</t>
  </si>
  <si>
    <t>COLAVECCHIO</t>
  </si>
  <si>
    <t>ELENA</t>
  </si>
  <si>
    <t>COLBERT</t>
  </si>
  <si>
    <t>COLIN</t>
  </si>
  <si>
    <t>COLLARD</t>
  </si>
  <si>
    <t>ALINE</t>
  </si>
  <si>
    <t>Ouvrier(ère) d'entretien général</t>
  </si>
  <si>
    <t>COMTOIS</t>
  </si>
  <si>
    <t>FRANCOIS</t>
  </si>
  <si>
    <t>Technicien(ne) spécialisé(e) en informatique</t>
  </si>
  <si>
    <t>INFORMATIQUE</t>
  </si>
  <si>
    <t>JESSICA</t>
  </si>
  <si>
    <t>COPPOLA</t>
  </si>
  <si>
    <t>ANNA</t>
  </si>
  <si>
    <t>CORDOVA</t>
  </si>
  <si>
    <t>JONATHAN</t>
  </si>
  <si>
    <t>ROSA</t>
  </si>
  <si>
    <t>Agent(e) administratif(ve), classe 2 - secteur administrat.</t>
  </si>
  <si>
    <t>Fit 1511-S mars 2021</t>
  </si>
  <si>
    <t>CHRISTOPHER- JEAN</t>
  </si>
  <si>
    <t>CORIOLAN</t>
  </si>
  <si>
    <t>DAYANA LOURDJIE</t>
  </si>
  <si>
    <t>CORMIER</t>
  </si>
  <si>
    <t>IAN</t>
  </si>
  <si>
    <t>LIETTE</t>
  </si>
  <si>
    <t>95PFE-L2S: Échec - 2022-01-09 - SLS</t>
  </si>
  <si>
    <t>CORNELLIER</t>
  </si>
  <si>
    <t>JOSEE</t>
  </si>
  <si>
    <t>CORNELY</t>
  </si>
  <si>
    <t>CORRIGAN</t>
  </si>
  <si>
    <t>CORRIVEAU</t>
  </si>
  <si>
    <t>Elect. Physiol</t>
  </si>
  <si>
    <t>CORTIAL</t>
  </si>
  <si>
    <t>JÉRÉMIE JOSEPH PASCAL</t>
  </si>
  <si>
    <t>COSSETTE</t>
  </si>
  <si>
    <t>AUDRÉANE</t>
  </si>
  <si>
    <t>Magalie Beaudet</t>
  </si>
  <si>
    <t>COSTA</t>
  </si>
  <si>
    <t>SURVETA/MESSSECURITE</t>
  </si>
  <si>
    <t>À Refaire - Ne goûte pas le Bitrex - 2021-08-26</t>
  </si>
  <si>
    <t>COSTENTIN</t>
  </si>
  <si>
    <t>CÔTÉ</t>
  </si>
  <si>
    <t>MARIE</t>
  </si>
  <si>
    <t>SHANIE</t>
  </si>
  <si>
    <t>YANNICK</t>
  </si>
  <si>
    <t>CÔTÉ-ÉMOND</t>
  </si>
  <si>
    <t>ÉRIKA</t>
  </si>
  <si>
    <t>CÔTÉ-LEDUC</t>
  </si>
  <si>
    <t>COTTON</t>
  </si>
  <si>
    <t>COULOMBE</t>
  </si>
  <si>
    <t>JOANIE</t>
  </si>
  <si>
    <t>LUCE</t>
  </si>
  <si>
    <t>COURBE</t>
  </si>
  <si>
    <t>ATHANASE</t>
  </si>
  <si>
    <t>COURCY</t>
  </si>
  <si>
    <t>COURNOYER</t>
  </si>
  <si>
    <t>COURTOIS</t>
  </si>
  <si>
    <t>Technicien(ne) en radiologie</t>
  </si>
  <si>
    <t>COUSINEAU</t>
  </si>
  <si>
    <t>COUTURE</t>
  </si>
  <si>
    <t>PIERRE</t>
  </si>
  <si>
    <t>00M022</t>
  </si>
  <si>
    <t>COUTURE SOPHASATH</t>
  </si>
  <si>
    <t>MALY-EVE</t>
  </si>
  <si>
    <t>COUTURE-MENARD</t>
  </si>
  <si>
    <t>ROSE-AMANDE</t>
  </si>
  <si>
    <t>COX-COUTURE</t>
  </si>
  <si>
    <t>COZZOLINO</t>
  </si>
  <si>
    <t>Stagiaire - Service sociaux</t>
  </si>
  <si>
    <t>CRÊTE</t>
  </si>
  <si>
    <t>CROFT</t>
  </si>
  <si>
    <t>HAROLD</t>
  </si>
  <si>
    <t>CROTEAU</t>
  </si>
  <si>
    <t>TECH. RECHERCHE</t>
  </si>
  <si>
    <t>CUVILLY</t>
  </si>
  <si>
    <t>SARAH CHLOÉ</t>
  </si>
  <si>
    <t>CYR</t>
  </si>
  <si>
    <t>DA SILVA FRAGOSO</t>
  </si>
  <si>
    <t>TANIA</t>
  </si>
  <si>
    <t>DABARNO</t>
  </si>
  <si>
    <t>DABEL</t>
  </si>
  <si>
    <t>MARIE ALEXANDRAH</t>
  </si>
  <si>
    <t>DABIC</t>
  </si>
  <si>
    <t>NATASA</t>
  </si>
  <si>
    <t>DAGRAIN</t>
  </si>
  <si>
    <t>BÉATRICE</t>
  </si>
  <si>
    <t>DAGUERRE</t>
  </si>
  <si>
    <t>DAHER</t>
  </si>
  <si>
    <t>MIRNA</t>
  </si>
  <si>
    <t>DAIGLE</t>
  </si>
  <si>
    <t>DAIGNEAULT</t>
  </si>
  <si>
    <t>MONIQUE</t>
  </si>
  <si>
    <t>DALLAIRE</t>
  </si>
  <si>
    <t>MARILÈNE</t>
  </si>
  <si>
    <t>2020 masque1511-s</t>
  </si>
  <si>
    <t>95PFE-L2M : Échec (Marie-Eve Bellefeuille 2022--01-24 -  aucun autre fit-test)</t>
  </si>
  <si>
    <t>DALPE</t>
  </si>
  <si>
    <t>D'AMATO</t>
  </si>
  <si>
    <t>LORA</t>
  </si>
  <si>
    <t>Sauveteur</t>
  </si>
  <si>
    <t>DANG</t>
  </si>
  <si>
    <t>DAOU</t>
  </si>
  <si>
    <t>LYNDA</t>
  </si>
  <si>
    <t>À refaire aucun masque ne fait 2022-01-12</t>
  </si>
  <si>
    <t>DARAICHE</t>
  </si>
  <si>
    <t>DARCY</t>
  </si>
  <si>
    <t>MEGAN</t>
  </si>
  <si>
    <t>DARDES</t>
  </si>
  <si>
    <t>MARIA IDA</t>
  </si>
  <si>
    <t>DAROVA</t>
  </si>
  <si>
    <t>YLLMIRA</t>
  </si>
  <si>
    <t>DAUVISSAT</t>
  </si>
  <si>
    <t>ASTRID</t>
  </si>
  <si>
    <t>LOUIS-PHILIPPE</t>
  </si>
  <si>
    <t>DAVIDSON</t>
  </si>
  <si>
    <t>DAY-LACASSE</t>
  </si>
  <si>
    <t>CHRISTINE</t>
  </si>
  <si>
    <t>DE BLASIO</t>
  </si>
  <si>
    <t>EMMA</t>
  </si>
  <si>
    <t>Agent(e) de planification, programmation et recherche</t>
  </si>
  <si>
    <t>9211+ et 1511S: Réussite - 2020-04-09</t>
  </si>
  <si>
    <t>DE COURVAL</t>
  </si>
  <si>
    <t>KRISTOPHE</t>
  </si>
  <si>
    <t>DE GUISE</t>
  </si>
  <si>
    <t>00M024</t>
  </si>
  <si>
    <t>DE LAUNIÈRE</t>
  </si>
  <si>
    <t>Agent(e) gest. pers.</t>
  </si>
  <si>
    <t>SOUTIEN PREVENTION</t>
  </si>
  <si>
    <t>½ masque - 2022-02-08 (Réussi - SLS)</t>
  </si>
  <si>
    <t>DE MOLINIER</t>
  </si>
  <si>
    <t>JULIANO</t>
  </si>
  <si>
    <t>DE REPENTIGNY</t>
  </si>
  <si>
    <t>Assistant(e) infirmier(ère) chef</t>
  </si>
  <si>
    <t>DE SOUZA SANTOS</t>
  </si>
  <si>
    <t>APARECIDA</t>
  </si>
  <si>
    <t>SURNUMÉRAIRE</t>
  </si>
  <si>
    <t>FABIENNE</t>
  </si>
  <si>
    <t>Prévention infection</t>
  </si>
  <si>
    <t>DE ZORZI</t>
  </si>
  <si>
    <t>CLARA</t>
  </si>
  <si>
    <t>Brancardier/PAB</t>
  </si>
  <si>
    <t>MARINA</t>
  </si>
  <si>
    <t>2020 : fit 1511-S et 1870+</t>
  </si>
  <si>
    <t>DEA</t>
  </si>
  <si>
    <t>DEBRAY</t>
  </si>
  <si>
    <t>AMÉLIE CLAIRE-NADÈGE</t>
  </si>
  <si>
    <t>DEGAND</t>
  </si>
  <si>
    <t>JOANNE</t>
  </si>
  <si>
    <t>DEGUERRE</t>
  </si>
  <si>
    <t>Technicien</t>
  </si>
  <si>
    <t>DEKKERS</t>
  </si>
  <si>
    <t>DEL DUCHETTO</t>
  </si>
  <si>
    <t>DELAPLACE</t>
  </si>
  <si>
    <t>DEMBO PONGOMBO</t>
  </si>
  <si>
    <t>ALPHONSINE</t>
  </si>
  <si>
    <t>DEMERS</t>
  </si>
  <si>
    <t>PHILIPPE</t>
  </si>
  <si>
    <t>00M025</t>
  </si>
  <si>
    <t>DENAULT</t>
  </si>
  <si>
    <t>00M138</t>
  </si>
  <si>
    <t>Fité 1512-M en 2020</t>
  </si>
  <si>
    <t>DENIS PLANTE</t>
  </si>
  <si>
    <t>DENOMMÉE</t>
  </si>
  <si>
    <t>Pathologie</t>
  </si>
  <si>
    <t>VENA</t>
  </si>
  <si>
    <t>DEROY</t>
  </si>
  <si>
    <t>GAETAN</t>
  </si>
  <si>
    <t>DESAUTELS</t>
  </si>
  <si>
    <t>DANNY</t>
  </si>
  <si>
    <t>DESBIENS</t>
  </si>
  <si>
    <t>MARIE-HÉLÈNE</t>
  </si>
  <si>
    <t>SUZANNE</t>
  </si>
  <si>
    <t>Conseil. soins inf</t>
  </si>
  <si>
    <t>DESCHAMBAULT</t>
  </si>
  <si>
    <t>DESCHAMPS</t>
  </si>
  <si>
    <t>ALAIN</t>
  </si>
  <si>
    <t>00M026</t>
  </si>
  <si>
    <t>DESCHÊNES</t>
  </si>
  <si>
    <t>AMY-LEE</t>
  </si>
  <si>
    <t>GINETTE</t>
  </si>
  <si>
    <t>2020 ancien masque 1510XS</t>
  </si>
  <si>
    <t>JACINTHE</t>
  </si>
  <si>
    <t>DESCHÊNES-ROY</t>
  </si>
  <si>
    <t>KRYSTEL</t>
  </si>
  <si>
    <t>DESCHESNES</t>
  </si>
  <si>
    <t>SURNUMER ADM</t>
  </si>
  <si>
    <t>ERIC</t>
  </si>
  <si>
    <t>(95PFFE-L2M; 95PFE-L2L: Échecs) - 1870+ non-retesté - 2022-01-08 - MD</t>
  </si>
  <si>
    <t>DESHOMMES</t>
  </si>
  <si>
    <t>DESINOR</t>
  </si>
  <si>
    <t>DESJARDINS</t>
  </si>
  <si>
    <t>ANNE-MARIE</t>
  </si>
  <si>
    <t>GEORGES</t>
  </si>
  <si>
    <t>DESLANDES</t>
  </si>
  <si>
    <t>JOSIANE</t>
  </si>
  <si>
    <t>DESMARAIS</t>
  </si>
  <si>
    <t>DESROCHERS</t>
  </si>
  <si>
    <t>CLIN TRANSP CAR</t>
  </si>
  <si>
    <t>DESROCHES</t>
  </si>
  <si>
    <t>DESROSIERS-GAGNON</t>
  </si>
  <si>
    <t>CHARLES ALEX JOSEPH</t>
  </si>
  <si>
    <t>DESRUISSEAUX</t>
  </si>
  <si>
    <t>DEVOST</t>
  </si>
  <si>
    <t>DHAHRI</t>
  </si>
  <si>
    <t>RADHIA</t>
  </si>
  <si>
    <t>DIAB</t>
  </si>
  <si>
    <t>SHADI</t>
  </si>
  <si>
    <t>DIAGNE</t>
  </si>
  <si>
    <t>NATALIA</t>
  </si>
  <si>
    <t>DIAW</t>
  </si>
  <si>
    <t>MAME COUMBA</t>
  </si>
  <si>
    <t>DICAIRE</t>
  </si>
  <si>
    <t>LOUISE</t>
  </si>
  <si>
    <t>DICKO</t>
  </si>
  <si>
    <t>AISSATA</t>
  </si>
  <si>
    <t>DIDOUNGOU</t>
  </si>
  <si>
    <t>ESPOIRE MAUREEN</t>
  </si>
  <si>
    <t xml:space="preserve">DIMITRAS </t>
  </si>
  <si>
    <t>ROMAN</t>
  </si>
  <si>
    <t>Technicien(ne) en électrophysiologie médicale</t>
  </si>
  <si>
    <t>DION</t>
  </si>
  <si>
    <t>ADELINE</t>
  </si>
  <si>
    <t>CARL</t>
  </si>
  <si>
    <t>JEAN-PIERRE</t>
  </si>
  <si>
    <t>DIONNE</t>
  </si>
  <si>
    <t>VALÉRIE</t>
  </si>
  <si>
    <t>INFIRMIERES PRATICIE</t>
  </si>
  <si>
    <t>DJEHA</t>
  </si>
  <si>
    <t>CHERIFA</t>
  </si>
  <si>
    <t>DJERMOUNE</t>
  </si>
  <si>
    <t>MADANI</t>
  </si>
  <si>
    <t>DJERROUD</t>
  </si>
  <si>
    <t>FARIZA</t>
  </si>
  <si>
    <t>DJIDI</t>
  </si>
  <si>
    <t>YACINE</t>
  </si>
  <si>
    <t>DJIOGAP</t>
  </si>
  <si>
    <t>LYNA LARENCIA</t>
  </si>
  <si>
    <t>DJOUADI</t>
  </si>
  <si>
    <t>FAOUZI</t>
  </si>
  <si>
    <t>DOGHRI</t>
  </si>
  <si>
    <t>NOUR</t>
  </si>
  <si>
    <t>DOHERTY</t>
  </si>
  <si>
    <t>FORM PERS DSI</t>
  </si>
  <si>
    <t>DOMOND</t>
  </si>
  <si>
    <t>MICLINE</t>
  </si>
  <si>
    <t>DOMPIERRE</t>
  </si>
  <si>
    <t>MARIANE</t>
  </si>
  <si>
    <t>24 janv 2022 A poursuivre, doit quitter</t>
  </si>
  <si>
    <t>DONACIN</t>
  </si>
  <si>
    <t>HANS</t>
  </si>
  <si>
    <t>DORE</t>
  </si>
  <si>
    <t>00M110</t>
  </si>
  <si>
    <t>Suivi systématique</t>
  </si>
  <si>
    <t>DORE THEROUX</t>
  </si>
  <si>
    <t>KRYS</t>
  </si>
  <si>
    <t>DORVAL</t>
  </si>
  <si>
    <t>JEAN-FRANÇOIS</t>
  </si>
  <si>
    <t>00M086</t>
  </si>
  <si>
    <t>SOVENEL</t>
  </si>
  <si>
    <t>Agent(e) administratif(ve)</t>
  </si>
  <si>
    <t>Aide de service / Pandémie</t>
  </si>
  <si>
    <t>DOSSO</t>
  </si>
  <si>
    <t>FALIKOU</t>
  </si>
  <si>
    <t>DOUCAS</t>
  </si>
  <si>
    <t xml:space="preserve">DOUCET </t>
  </si>
  <si>
    <t>SERGE</t>
  </si>
  <si>
    <t>00M028</t>
  </si>
  <si>
    <t>hémodynamie</t>
  </si>
  <si>
    <t>DOUVILLE</t>
  </si>
  <si>
    <t>DREYER</t>
  </si>
  <si>
    <t>DROUIN</t>
  </si>
  <si>
    <t>Entretien sanitaire</t>
  </si>
  <si>
    <t>TARDIF AUTRES</t>
  </si>
  <si>
    <t>Aucun masque ne fait - 2022-02-04</t>
  </si>
  <si>
    <t>DUARTE DA SILVA</t>
  </si>
  <si>
    <t>FERNANDA</t>
  </si>
  <si>
    <t>DUBÉ</t>
  </si>
  <si>
    <t>FRÉDÉRIQUE</t>
  </si>
  <si>
    <t>Cardiologie</t>
  </si>
  <si>
    <t>MÉGANE</t>
  </si>
  <si>
    <t>Accueil</t>
  </si>
  <si>
    <t>DUBE-MALETTE</t>
  </si>
  <si>
    <t>DUBOIS</t>
  </si>
  <si>
    <t>DUBREUIL</t>
  </si>
  <si>
    <t>DUBUC</t>
  </si>
  <si>
    <t>00M111</t>
  </si>
  <si>
    <t>Ancien masque 1512M</t>
  </si>
  <si>
    <t>DUCHARME</t>
  </si>
  <si>
    <t>ANIQUE</t>
  </si>
  <si>
    <t>00M029</t>
  </si>
  <si>
    <t>NANCIE</t>
  </si>
  <si>
    <t>DUCHESNE</t>
  </si>
  <si>
    <t>2020 ancien masque 1860S</t>
  </si>
  <si>
    <t>SARA</t>
  </si>
  <si>
    <t>E11172018</t>
  </si>
  <si>
    <t>EXTERNE</t>
  </si>
  <si>
    <t>DUCHESNE-DOUVILLE</t>
  </si>
  <si>
    <t>DUCLOS</t>
  </si>
  <si>
    <t>MAXIME CORENTIN</t>
  </si>
  <si>
    <t>ÉTUDIANT CDR</t>
  </si>
  <si>
    <t>BHERER IRSC PJT 1622</t>
  </si>
  <si>
    <t>DUCTAN</t>
  </si>
  <si>
    <t>HEBENS</t>
  </si>
  <si>
    <t>DUFAULT</t>
  </si>
  <si>
    <t>DUFORAT</t>
  </si>
  <si>
    <t>BRUNO</t>
  </si>
  <si>
    <t>DUFORT</t>
  </si>
  <si>
    <t>DUFORT-SIMONEAU</t>
  </si>
  <si>
    <t>DUFRESNE</t>
  </si>
  <si>
    <t>GUYLAIN</t>
  </si>
  <si>
    <t>DUFRESNE-OUELLET</t>
  </si>
  <si>
    <t>JANIS</t>
  </si>
  <si>
    <t>DULUDE</t>
  </si>
  <si>
    <t>DUMONT</t>
  </si>
  <si>
    <t>VERONIQUE</t>
  </si>
  <si>
    <t>DUMONT-LYSIGHT</t>
  </si>
  <si>
    <t>MARIE-KIM</t>
  </si>
  <si>
    <t>DUPRE</t>
  </si>
  <si>
    <t>DUPRÉ</t>
  </si>
  <si>
    <t>DUPRIEZ</t>
  </si>
  <si>
    <t>ANNE-FRÉDÉRIQUE</t>
  </si>
  <si>
    <t>00M032</t>
  </si>
  <si>
    <t>DUPUIS</t>
  </si>
  <si>
    <t>JOCELYN</t>
  </si>
  <si>
    <t>00M033</t>
  </si>
  <si>
    <t>DUPUIS-ST-AMANT</t>
  </si>
  <si>
    <t>KAY</t>
  </si>
  <si>
    <t>DURAN HERRERA</t>
  </si>
  <si>
    <t>HADIT ÉLIZABETH</t>
  </si>
  <si>
    <t>DUROCHER-GRANGER</t>
  </si>
  <si>
    <t>DUROCHER-ROBIDOUX</t>
  </si>
  <si>
    <t>PIERRE-LUC</t>
  </si>
  <si>
    <t>DUVAL</t>
  </si>
  <si>
    <t>ELAINE</t>
  </si>
  <si>
    <t>DUVERGER</t>
  </si>
  <si>
    <t>DYRDA</t>
  </si>
  <si>
    <t>EKOKO TUNDEMBO</t>
  </si>
  <si>
    <t>EKOMBA-ONOLOHE</t>
  </si>
  <si>
    <t>EL AMRANI JOUTEY</t>
  </si>
  <si>
    <t>ALYA</t>
  </si>
  <si>
    <t>STAGIAIRE SOINS INFIRMIERS</t>
  </si>
  <si>
    <t>EL ATTAR</t>
  </si>
  <si>
    <t>ACHRAF</t>
  </si>
  <si>
    <t>EL BAKKALI</t>
  </si>
  <si>
    <t>EL FEGHALY</t>
  </si>
  <si>
    <t>SAMIR</t>
  </si>
  <si>
    <t>EL GUELLAB</t>
  </si>
  <si>
    <t>AHMED</t>
  </si>
  <si>
    <t>EL HARF</t>
  </si>
  <si>
    <t>KHADIJA</t>
  </si>
  <si>
    <t>EL KABBOURI</t>
  </si>
  <si>
    <t>KAOUTAR</t>
  </si>
  <si>
    <t>EL QACHCHACH</t>
  </si>
  <si>
    <t>ELAARABI</t>
  </si>
  <si>
    <t>YOUNESS</t>
  </si>
  <si>
    <t>ELATIA</t>
  </si>
  <si>
    <t>MEHDI</t>
  </si>
  <si>
    <t>YASSINE</t>
  </si>
  <si>
    <t>ELIE</t>
  </si>
  <si>
    <t>CHAD PHILLIP</t>
  </si>
  <si>
    <t>ELISCAR</t>
  </si>
  <si>
    <t>ANGIE YERMA</t>
  </si>
  <si>
    <t>EMILE ANGIBEAU</t>
  </si>
  <si>
    <t>KEVEN</t>
  </si>
  <si>
    <t>TEP1/RUB</t>
  </si>
  <si>
    <t>ESBERARD</t>
  </si>
  <si>
    <t>ESCOBAR</t>
  </si>
  <si>
    <t>DIANA CAROLINA</t>
  </si>
  <si>
    <t>ESCOBAR CAREAGA</t>
  </si>
  <si>
    <t>Soins infirmers</t>
  </si>
  <si>
    <t>ESCRIHUELA</t>
  </si>
  <si>
    <t>CLÉMENT</t>
  </si>
  <si>
    <t>ESTIMABLE</t>
  </si>
  <si>
    <t>WILDLERD</t>
  </si>
  <si>
    <t>ETHIER</t>
  </si>
  <si>
    <t>EUGENE</t>
  </si>
  <si>
    <t>EZZINE</t>
  </si>
  <si>
    <t>FALLON</t>
  </si>
  <si>
    <t>FARDAD</t>
  </si>
  <si>
    <t>NIKITA</t>
  </si>
  <si>
    <t>FATTARI</t>
  </si>
  <si>
    <t>KHALID</t>
  </si>
  <si>
    <t>FAUBERT</t>
  </si>
  <si>
    <t>FAUCHER</t>
  </si>
  <si>
    <t>MARIE-LOU</t>
  </si>
  <si>
    <t>FAUSTIN</t>
  </si>
  <si>
    <t>MARVRINE</t>
  </si>
  <si>
    <t>FAYE</t>
  </si>
  <si>
    <t>FAZIOLI</t>
  </si>
  <si>
    <t>DOMENIC</t>
  </si>
  <si>
    <t>FEENEY</t>
  </si>
  <si>
    <t>FELIX</t>
  </si>
  <si>
    <t>FERLAND</t>
  </si>
  <si>
    <t>FERNANDEZ</t>
  </si>
  <si>
    <t>ARMINDO</t>
  </si>
  <si>
    <t>FERRAM</t>
  </si>
  <si>
    <t>HANAN</t>
  </si>
  <si>
    <t>FERREIRA MUNIZ</t>
  </si>
  <si>
    <t>IEDA MARIA</t>
  </si>
  <si>
    <t>FIGUEROA</t>
  </si>
  <si>
    <t>MARIA-ANGÉLICA</t>
  </si>
  <si>
    <t>FILIATRAULT</t>
  </si>
  <si>
    <t>SYLVAIN</t>
  </si>
  <si>
    <t>FILIPPONE</t>
  </si>
  <si>
    <t>LUCIA</t>
  </si>
  <si>
    <t>Aucun masque ne fait - 2022-01-16</t>
  </si>
  <si>
    <t>FLEURENT</t>
  </si>
  <si>
    <t>FLOREZ DUSSAN</t>
  </si>
  <si>
    <t>FOLEY</t>
  </si>
  <si>
    <t>FONTAINE</t>
  </si>
  <si>
    <t>FONTAINE CORBEIL</t>
  </si>
  <si>
    <t>STHÉPHANIE</t>
  </si>
  <si>
    <t>FOREST</t>
  </si>
  <si>
    <t>CLÉMENCE</t>
  </si>
  <si>
    <t>FORGET</t>
  </si>
  <si>
    <t>KATRINE</t>
  </si>
  <si>
    <t>MED NUCLEAIRE</t>
  </si>
  <si>
    <t>FORTIER</t>
  </si>
  <si>
    <t>KAROLANN</t>
  </si>
  <si>
    <t>SIMON</t>
  </si>
  <si>
    <t>FORTIN</t>
  </si>
  <si>
    <t>FORTIN-LANGELIER</t>
  </si>
  <si>
    <t>THOMAS</t>
  </si>
  <si>
    <t>FOUCHANE</t>
  </si>
  <si>
    <t>MADJID</t>
  </si>
  <si>
    <t>FOUDIL-BEY</t>
  </si>
  <si>
    <t>FOURNIER</t>
  </si>
  <si>
    <t>DANIELLE</t>
  </si>
  <si>
    <t>AGENCE</t>
  </si>
  <si>
    <t>À Refaire - Aucun modèle ne fait - 2020-04-04</t>
  </si>
  <si>
    <t>FRASER</t>
  </si>
  <si>
    <t>PATRICIA</t>
  </si>
  <si>
    <t>FRENETTE</t>
  </si>
  <si>
    <t>GABOR POPA</t>
  </si>
  <si>
    <t>GABREL</t>
  </si>
  <si>
    <t xml:space="preserve">AUBIN </t>
  </si>
  <si>
    <t>GABRIELE</t>
  </si>
  <si>
    <t>EMMANUELLE</t>
  </si>
  <si>
    <t>GAGNE</t>
  </si>
  <si>
    <t>KEVIN</t>
  </si>
  <si>
    <t>ENTRETIEN DES IMMOB (SAB)</t>
  </si>
  <si>
    <t>Christiane Mailhot</t>
  </si>
  <si>
    <t>GAGNÉ</t>
  </si>
  <si>
    <t>ENS MEDICAL</t>
  </si>
  <si>
    <t>GAGNON</t>
  </si>
  <si>
    <t>Ancien masque 1511S et médicom petit aout 2021</t>
  </si>
  <si>
    <t>LINE</t>
  </si>
  <si>
    <t>PIER-LUC</t>
  </si>
  <si>
    <t>SABRINA</t>
  </si>
  <si>
    <t>NUTRITION</t>
  </si>
  <si>
    <t>Agent(e) administratif(ve), classe 1 - secteur administrat.</t>
  </si>
  <si>
    <t>GALIPEAU</t>
  </si>
  <si>
    <t>GALLANT</t>
  </si>
  <si>
    <t>GALLEGO HERAS</t>
  </si>
  <si>
    <t>FRANCISCO</t>
  </si>
  <si>
    <t>MONIT.-BOURSIER</t>
  </si>
  <si>
    <t>GALLO</t>
  </si>
  <si>
    <t>00M039</t>
  </si>
  <si>
    <t>GANLEY</t>
  </si>
  <si>
    <t>GARCEAU</t>
  </si>
  <si>
    <t>Recherche Épic</t>
  </si>
  <si>
    <t>médecin</t>
  </si>
  <si>
    <t>CLIN FIBRIL AURICULA</t>
  </si>
  <si>
    <t>GAREAU-NANTEL</t>
  </si>
  <si>
    <t>AUDREY-MAUDE</t>
  </si>
  <si>
    <t>GARNEAU</t>
  </si>
  <si>
    <t>GARNEAU REMILLIAR</t>
  </si>
  <si>
    <t>RAPHAELLE CAMILLE</t>
  </si>
  <si>
    <t xml:space="preserve">Stagiaire </t>
  </si>
  <si>
    <t>4e Centre</t>
  </si>
  <si>
    <t>GATER</t>
  </si>
  <si>
    <t>À refaire - pas assez rasé - 2022-01-09</t>
  </si>
  <si>
    <t>GAUDET</t>
  </si>
  <si>
    <t>GAUDREAULT</t>
  </si>
  <si>
    <t>ROXANE</t>
  </si>
  <si>
    <t>GAULIN</t>
  </si>
  <si>
    <t>GAUMOND</t>
  </si>
  <si>
    <t>MICHAEL</t>
  </si>
  <si>
    <t>GAUTHIER</t>
  </si>
  <si>
    <t>ANNIE-CLAUDE</t>
  </si>
  <si>
    <t>Intervenant en soins spirituels</t>
  </si>
  <si>
    <t>Archiviste médic.</t>
  </si>
  <si>
    <t>MATHIEU</t>
  </si>
  <si>
    <t>GEDEON</t>
  </si>
  <si>
    <t>TARA</t>
  </si>
  <si>
    <t>GÉLINAS</t>
  </si>
  <si>
    <t>RENELLE</t>
  </si>
  <si>
    <t>GELLEN</t>
  </si>
  <si>
    <t>SUZAN</t>
  </si>
  <si>
    <t>GENBAKLY</t>
  </si>
  <si>
    <t>RIM</t>
  </si>
  <si>
    <t>À Refaire - Ré-essayer avec 1870+ - 2020-03-06</t>
  </si>
  <si>
    <t>GENDRON</t>
  </si>
  <si>
    <t>JIMMY</t>
  </si>
  <si>
    <t>GENEST</t>
  </si>
  <si>
    <t>Cliniques externes</t>
  </si>
  <si>
    <t>MD</t>
  </si>
  <si>
    <t>GERMAIN</t>
  </si>
  <si>
    <t>GERONIMO BARCENES</t>
  </si>
  <si>
    <t>GERVAIS</t>
  </si>
  <si>
    <t>CYRIL</t>
  </si>
  <si>
    <t>GHADERIFAR</t>
  </si>
  <si>
    <t>MOHAMMAD</t>
  </si>
  <si>
    <t>2020 Ancien masque 8210</t>
  </si>
  <si>
    <t>GHAIMY</t>
  </si>
  <si>
    <t>KHAOULA</t>
  </si>
  <si>
    <t>DOINA</t>
  </si>
  <si>
    <t>GIGNAC</t>
  </si>
  <si>
    <t>GIGUERE</t>
  </si>
  <si>
    <t>LI-HAN</t>
  </si>
  <si>
    <t>VALERY</t>
  </si>
  <si>
    <t>MARYLINE</t>
  </si>
  <si>
    <t>GIRALDEAU</t>
  </si>
  <si>
    <t>Geneviève</t>
  </si>
  <si>
    <t>Particules - Ne goûte pas le Bitrex - Fait le  2022-01-08</t>
  </si>
  <si>
    <t>GIRARD</t>
  </si>
  <si>
    <t>EPS - IND.GEN</t>
  </si>
  <si>
    <t>LAURA</t>
  </si>
  <si>
    <t>GIROUX</t>
  </si>
  <si>
    <t>Inf.prat.spéc.</t>
  </si>
  <si>
    <t>FRANCINE</t>
  </si>
  <si>
    <t>GIVALDEAU</t>
  </si>
  <si>
    <t>GOBEIL</t>
  </si>
  <si>
    <t>CAROLYN</t>
  </si>
  <si>
    <t>GODIN</t>
  </si>
  <si>
    <t>GOMEZ GARCIA</t>
  </si>
  <si>
    <t>GONDWE</t>
  </si>
  <si>
    <t>GLORIA</t>
  </si>
  <si>
    <t>GONZALEZ</t>
  </si>
  <si>
    <t>MARYBELL</t>
  </si>
  <si>
    <t>GONZALEZ GARCIA</t>
  </si>
  <si>
    <t xml:space="preserve">JOHAN </t>
  </si>
  <si>
    <t>GOSSELIN</t>
  </si>
  <si>
    <t>CAMILA</t>
  </si>
  <si>
    <t>ÉPIC</t>
  </si>
  <si>
    <t xml:space="preserve">GILBERT </t>
  </si>
  <si>
    <t>00M041</t>
  </si>
  <si>
    <t>HUGUES</t>
  </si>
  <si>
    <t>GOUGAM</t>
  </si>
  <si>
    <t>IBTISSEM</t>
  </si>
  <si>
    <t>GOULET</t>
  </si>
  <si>
    <t>ELISABETH</t>
  </si>
  <si>
    <t>GOUNIS</t>
  </si>
  <si>
    <t>GOUZCHENKO</t>
  </si>
  <si>
    <t>NATALYA</t>
  </si>
  <si>
    <t>GRANITO</t>
  </si>
  <si>
    <t>NORMA</t>
  </si>
  <si>
    <t>GRATTON</t>
  </si>
  <si>
    <t>MÉLISSA</t>
  </si>
  <si>
    <t>GRAVEL</t>
  </si>
  <si>
    <t>CENTRALE TEL</t>
  </si>
  <si>
    <t>GREGOIRE</t>
  </si>
  <si>
    <t>JEAN</t>
  </si>
  <si>
    <t>00M042</t>
  </si>
  <si>
    <t>JEAN-C</t>
  </si>
  <si>
    <t>00M043</t>
  </si>
  <si>
    <t>Ancien masque 1860-S</t>
  </si>
  <si>
    <t>GRENIER</t>
  </si>
  <si>
    <t>GENGIS</t>
  </si>
  <si>
    <t>Pré-Admission</t>
  </si>
  <si>
    <t>STEEVE</t>
  </si>
  <si>
    <t>GRULLON</t>
  </si>
  <si>
    <t>MIGUELINA</t>
  </si>
  <si>
    <t>GUAY</t>
  </si>
  <si>
    <t>GUERIN</t>
  </si>
  <si>
    <t>ÉLISE</t>
  </si>
  <si>
    <t>GUERRA</t>
  </si>
  <si>
    <t>PETER</t>
  </si>
  <si>
    <t>00M044</t>
  </si>
  <si>
    <t>GUESMIA</t>
  </si>
  <si>
    <t>ALI</t>
  </si>
  <si>
    <t>GUILBAULT</t>
  </si>
  <si>
    <t>Perfusionniste</t>
  </si>
  <si>
    <t>GUILBEAULT</t>
  </si>
  <si>
    <t>GUILLEMETTE</t>
  </si>
  <si>
    <t>STÉPHANE</t>
  </si>
  <si>
    <t>GUILLOT</t>
  </si>
  <si>
    <t>DELPHINE</t>
  </si>
  <si>
    <t>GUIONNET</t>
  </si>
  <si>
    <t>GUIZANI</t>
  </si>
  <si>
    <t>SINDA</t>
  </si>
  <si>
    <t>GUTIERREZ</t>
  </si>
  <si>
    <t>ORLANDO</t>
  </si>
  <si>
    <t>GUTIERREZ LEIVA</t>
  </si>
  <si>
    <t>ILSE CELINA</t>
  </si>
  <si>
    <t>GUTIERREZ VEGA</t>
  </si>
  <si>
    <t>MARICELA</t>
  </si>
  <si>
    <t>GUYON</t>
  </si>
  <si>
    <t>LISABEL</t>
  </si>
  <si>
    <t>GUZMAN</t>
  </si>
  <si>
    <t>ANGELA KARINA</t>
  </si>
  <si>
    <t>HADDADI</t>
  </si>
  <si>
    <t>KARIM</t>
  </si>
  <si>
    <t>HAIDER</t>
  </si>
  <si>
    <t>LAMIS</t>
  </si>
  <si>
    <t>Clinique de greffe</t>
  </si>
  <si>
    <t>WAFAA</t>
  </si>
  <si>
    <t>HAINS</t>
  </si>
  <si>
    <t>JESSE</t>
  </si>
  <si>
    <t>HAKAPOKA</t>
  </si>
  <si>
    <t>KUATE POKAM</t>
  </si>
  <si>
    <t>Technicien instrumentation</t>
  </si>
  <si>
    <t>HAKEM ABBAS</t>
  </si>
  <si>
    <t>TARIK</t>
  </si>
  <si>
    <t>Candidat(e) à l'exercice de la profession infirmier(ère)</t>
  </si>
  <si>
    <t>HALAL</t>
  </si>
  <si>
    <t>TIMOTHY</t>
  </si>
  <si>
    <t>HALFAOUI</t>
  </si>
  <si>
    <t>LYDIA</t>
  </si>
  <si>
    <t>HAMDAN</t>
  </si>
  <si>
    <t>MILAD</t>
  </si>
  <si>
    <t>HAMDANI</t>
  </si>
  <si>
    <t>FAROUK</t>
  </si>
  <si>
    <t>HAMEL</t>
  </si>
  <si>
    <t>Ancien masque 1860S</t>
  </si>
  <si>
    <t>HAMMOUD</t>
  </si>
  <si>
    <t>HAMRIOUI</t>
  </si>
  <si>
    <t>NACIMA</t>
  </si>
  <si>
    <t>HAREL</t>
  </si>
  <si>
    <t>00M117</t>
  </si>
  <si>
    <t>HARNOIS</t>
  </si>
  <si>
    <t>HAROUN</t>
  </si>
  <si>
    <t>M'HAMED</t>
  </si>
  <si>
    <t>HARRIS</t>
  </si>
  <si>
    <t>HARTMANN</t>
  </si>
  <si>
    <t>HARVEY</t>
  </si>
  <si>
    <t>HASSANKHANI-FARAHANI</t>
  </si>
  <si>
    <t>SHIVA</t>
  </si>
  <si>
    <t>HATEM</t>
  </si>
  <si>
    <t>HEBERT</t>
  </si>
  <si>
    <t>HÉBERT-L'HEUREUX</t>
  </si>
  <si>
    <t>WILLIAM</t>
  </si>
  <si>
    <t>HENRI</t>
  </si>
  <si>
    <t xml:space="preserve">HENRI </t>
  </si>
  <si>
    <t>HENRI FELIX</t>
  </si>
  <si>
    <t>ODLINE</t>
  </si>
  <si>
    <t>HENRICHON</t>
  </si>
  <si>
    <t>HENRY</t>
  </si>
  <si>
    <t>HEPPELL</t>
  </si>
  <si>
    <t>SONIA</t>
  </si>
  <si>
    <t>HÉRARD</t>
  </si>
  <si>
    <t>BERVELLY</t>
  </si>
  <si>
    <t>HEREDIA</t>
  </si>
  <si>
    <t>OCEANE AMANDINE</t>
  </si>
  <si>
    <t>HERNANDEZ</t>
  </si>
  <si>
    <t>SARAY</t>
  </si>
  <si>
    <t>HÉTU</t>
  </si>
  <si>
    <t>HILF</t>
  </si>
  <si>
    <t>HKIRI</t>
  </si>
  <si>
    <t>BESMA</t>
  </si>
  <si>
    <t>HOGUE</t>
  </si>
  <si>
    <t>HORTA-ADAM</t>
  </si>
  <si>
    <t>HOULE</t>
  </si>
  <si>
    <t>HOUSNI</t>
  </si>
  <si>
    <t>SOFIA</t>
  </si>
  <si>
    <t>HUNG</t>
  </si>
  <si>
    <t>LY QUOC</t>
  </si>
  <si>
    <t>HUOT</t>
  </si>
  <si>
    <t>HURENS</t>
  </si>
  <si>
    <t>PROJET IDE</t>
  </si>
  <si>
    <t>1512M; 1517LP; 1870+; 95PFE-L2M; 95PFE-L2L: Échecs - Marie-Eve Bellefeuille 2022-01-28</t>
  </si>
  <si>
    <t>HURTELOUP</t>
  </si>
  <si>
    <t>00M049</t>
  </si>
  <si>
    <t>HWONG</t>
  </si>
  <si>
    <t>TZU CHEN</t>
  </si>
  <si>
    <t>HYPPOLITE</t>
  </si>
  <si>
    <t>MANNO</t>
  </si>
  <si>
    <t>ODINE</t>
  </si>
  <si>
    <t>HYPPOLYTE</t>
  </si>
  <si>
    <t>ROSEMÈNE</t>
  </si>
  <si>
    <t>Pandémie</t>
  </si>
  <si>
    <t>ANYSSA</t>
  </si>
  <si>
    <t>HASSAN</t>
  </si>
  <si>
    <t>REDA</t>
  </si>
  <si>
    <t>00M050</t>
  </si>
  <si>
    <t>IDRES</t>
  </si>
  <si>
    <t>AHCENE</t>
  </si>
  <si>
    <t>IERFINO</t>
  </si>
  <si>
    <t>OLIVIA</t>
  </si>
  <si>
    <t>SALLE OPÉRATION</t>
  </si>
  <si>
    <t>IGLESIES GRAU</t>
  </si>
  <si>
    <t>JOSEP</t>
  </si>
  <si>
    <t>FRICM</t>
  </si>
  <si>
    <t>IMBEAULT</t>
  </si>
  <si>
    <t>À refaire</t>
  </si>
  <si>
    <t>IMPROTO</t>
  </si>
  <si>
    <t>INAGAKI</t>
  </si>
  <si>
    <t>YUMIKO</t>
  </si>
  <si>
    <t>2020 Ancien masque 1060S</t>
  </si>
  <si>
    <t>OPTIMISATION DES SÉJ</t>
  </si>
  <si>
    <t>IRVAZIAN</t>
  </si>
  <si>
    <t>FLORIANE AUDELINE</t>
  </si>
  <si>
    <t>ROCH</t>
  </si>
  <si>
    <t>LINGERIE</t>
  </si>
  <si>
    <t>JABRANE</t>
  </si>
  <si>
    <t>JACKMINO</t>
  </si>
  <si>
    <t>CHANTALE</t>
  </si>
  <si>
    <t>JACKSON</t>
  </si>
  <si>
    <t>À Refaire - Ne goûte pas le produit en fin de test - 2020-10-28</t>
  </si>
  <si>
    <t>JARAMILLO</t>
  </si>
  <si>
    <t>AMANDA</t>
  </si>
  <si>
    <t>JARAMILLO  ARTUNDUAGA</t>
  </si>
  <si>
    <t>GILBERTO</t>
  </si>
  <si>
    <t>JAVAHERIAN</t>
  </si>
  <si>
    <t>CHELA</t>
  </si>
  <si>
    <t>JEAN BAPTISTE</t>
  </si>
  <si>
    <t>JONIA</t>
  </si>
  <si>
    <t>JEAN-NOEL-ST-LOUIS</t>
  </si>
  <si>
    <t>JOSSICA</t>
  </si>
  <si>
    <t>BA ET AVS</t>
  </si>
  <si>
    <t>JHAIR</t>
  </si>
  <si>
    <t>RASHA</t>
  </si>
  <si>
    <t>JOABARI</t>
  </si>
  <si>
    <t>IMAD</t>
  </si>
  <si>
    <t>JOACHIM</t>
  </si>
  <si>
    <t>SERGINA</t>
  </si>
  <si>
    <t>JOBIN</t>
  </si>
  <si>
    <t>JOCHUM-THALMANN</t>
  </si>
  <si>
    <t>JOLICOEUR</t>
  </si>
  <si>
    <t>CHLOÉ</t>
  </si>
  <si>
    <t>JOELLE</t>
  </si>
  <si>
    <t>À Refaire aux Particules  - Ne goûte pas - 2022-01-20</t>
  </si>
  <si>
    <t>LYNN</t>
  </si>
  <si>
    <t>JOSEPH</t>
  </si>
  <si>
    <t>CASSANDRA</t>
  </si>
  <si>
    <t>JONAS JR.</t>
  </si>
  <si>
    <t>Technicien(ne) en génie bio-médical</t>
  </si>
  <si>
    <t>GENIE BIO MED</t>
  </si>
  <si>
    <t>NIDLY</t>
  </si>
  <si>
    <t>RUTH</t>
  </si>
  <si>
    <t>JOUKHAJIAN</t>
  </si>
  <si>
    <t>JOUNIEAUX</t>
  </si>
  <si>
    <t>PAUL-ANDRÉ</t>
  </si>
  <si>
    <t>JOYAL</t>
  </si>
  <si>
    <t>RECHERCHE</t>
  </si>
  <si>
    <t>JULES</t>
  </si>
  <si>
    <t>MARIE GETESE</t>
  </si>
  <si>
    <t>JULES-FRANCOIS</t>
  </si>
  <si>
    <t>FLORENCE</t>
  </si>
  <si>
    <t>JULIEN</t>
  </si>
  <si>
    <t>EMMANUELLA</t>
  </si>
  <si>
    <t>MARCO</t>
  </si>
  <si>
    <t>JUNEAU</t>
  </si>
  <si>
    <t>MARTIN</t>
  </si>
  <si>
    <t>00M120</t>
  </si>
  <si>
    <t>JUTRAS-LAVIGNE</t>
  </si>
  <si>
    <t>KAIS</t>
  </si>
  <si>
    <t>KAMENI CHEUWA</t>
  </si>
  <si>
    <t>HORTENSE</t>
  </si>
  <si>
    <t>KAMEL</t>
  </si>
  <si>
    <t>RACHA</t>
  </si>
  <si>
    <t>KAMSU</t>
  </si>
  <si>
    <t>NADAL</t>
  </si>
  <si>
    <t>KANE</t>
  </si>
  <si>
    <t>KARAMOKO</t>
  </si>
  <si>
    <t>ABOUBACAR</t>
  </si>
  <si>
    <t>KASBAJI</t>
  </si>
  <si>
    <t>RACHIDA</t>
  </si>
  <si>
    <t>KASSOUF</t>
  </si>
  <si>
    <t>CHARBEL</t>
  </si>
  <si>
    <t>À Refaire  - Goûte très peux le "Bitrex", ne sent pas la différence en fin de test - 2021-02-26</t>
  </si>
  <si>
    <t>KAYROUZ</t>
  </si>
  <si>
    <t>LARA</t>
  </si>
  <si>
    <t>KEDDANI</t>
  </si>
  <si>
    <t>MUSTAPHA</t>
  </si>
  <si>
    <t>À refaire - Ne goûte pas le Bitrex</t>
  </si>
  <si>
    <t>KELLY</t>
  </si>
  <si>
    <t>LAURIE ANN</t>
  </si>
  <si>
    <t>SANTE ET SECURITE</t>
  </si>
  <si>
    <t>KETANI</t>
  </si>
  <si>
    <t>ELALIA</t>
  </si>
  <si>
    <t>À Refaire Particules - 2021-06-15</t>
  </si>
  <si>
    <t>KHAIRY</t>
  </si>
  <si>
    <t>PAUL</t>
  </si>
  <si>
    <t>00M053</t>
  </si>
  <si>
    <t>KHANNARA</t>
  </si>
  <si>
    <t>KHATIB</t>
  </si>
  <si>
    <t>KOCAGOZLI</t>
  </si>
  <si>
    <t>HATICE</t>
  </si>
  <si>
    <t>KUHUNA NGIENGU</t>
  </si>
  <si>
    <t>LAURETTE</t>
  </si>
  <si>
    <t>KUNGA ELONGE</t>
  </si>
  <si>
    <t>VITAL</t>
  </si>
  <si>
    <t>KURHAN</t>
  </si>
  <si>
    <t>ALEKSANDRA</t>
  </si>
  <si>
    <t>LABELLE</t>
  </si>
  <si>
    <t>NOÉMIE</t>
  </si>
  <si>
    <t>RADIODIAG GEN (RX)</t>
  </si>
  <si>
    <t>LABERGE</t>
  </si>
  <si>
    <t>Conseillère-Cadre</t>
  </si>
  <si>
    <t>Caroline Fallon</t>
  </si>
  <si>
    <t>LABINE</t>
  </si>
  <si>
    <t>LABRECQUE</t>
  </si>
  <si>
    <t>CAROLANE</t>
  </si>
  <si>
    <t>LACERTE</t>
  </si>
  <si>
    <t>LACHANCE</t>
  </si>
  <si>
    <t>Chef de service</t>
  </si>
  <si>
    <t>ROSALIE</t>
  </si>
  <si>
    <t>LACHAPELLE</t>
  </si>
  <si>
    <t>LACHELILI</t>
  </si>
  <si>
    <t>NUMIDIA</t>
  </si>
  <si>
    <t>LACHHAB</t>
  </si>
  <si>
    <t>NAJAT</t>
  </si>
  <si>
    <t>LACROIX</t>
  </si>
  <si>
    <t>LADOUCEUR</t>
  </si>
  <si>
    <t>MARC-ANTOINE</t>
  </si>
  <si>
    <t>LAFLAMME</t>
  </si>
  <si>
    <t>CONSEILLÈRES EN SOINS INFIRMIERS</t>
  </si>
  <si>
    <t>LAFLEUR</t>
  </si>
  <si>
    <t>CENT.STER-DISTR (STERILISATION)</t>
  </si>
  <si>
    <t>21 janv 22 échec medicom small avec même ajusteur</t>
  </si>
  <si>
    <t>LAFLEUR PARISÉ</t>
  </si>
  <si>
    <t>Aide service</t>
  </si>
  <si>
    <t>LAFONTAINE</t>
  </si>
  <si>
    <t>LAFORGE</t>
  </si>
  <si>
    <t>LAFORTUNE</t>
  </si>
  <si>
    <t>CELINE</t>
  </si>
  <si>
    <t>LAFRANCE</t>
  </si>
  <si>
    <t>LAFRENIÈRE</t>
  </si>
  <si>
    <t>CLAUDE</t>
  </si>
  <si>
    <t>MARLÈNE</t>
  </si>
  <si>
    <t>LAGACÉ</t>
  </si>
  <si>
    <t>LAHAIE</t>
  </si>
  <si>
    <t>LAHENS</t>
  </si>
  <si>
    <t>LAHOUIRI</t>
  </si>
  <si>
    <t>LAKRAS</t>
  </si>
  <si>
    <t>ABDELHAMID</t>
  </si>
  <si>
    <t>ANGIOGRAPHIE</t>
  </si>
  <si>
    <t>LALANDE</t>
  </si>
  <si>
    <t>LALIBERTE</t>
  </si>
  <si>
    <t>LALIBERTÉ</t>
  </si>
  <si>
    <t>L'ALLIER</t>
  </si>
  <si>
    <t>00M056</t>
  </si>
  <si>
    <t>LALONDE</t>
  </si>
  <si>
    <t>LALONGE</t>
  </si>
  <si>
    <t>JUNEAU FEPIC</t>
  </si>
  <si>
    <t>LAM</t>
  </si>
  <si>
    <t>00M057</t>
  </si>
  <si>
    <t>LAMARCHE</t>
  </si>
  <si>
    <t>SACHA</t>
  </si>
  <si>
    <t>YOAN</t>
  </si>
  <si>
    <t>00M058</t>
  </si>
  <si>
    <t>LAMARRE-GAGNON</t>
  </si>
  <si>
    <t>LAMBERT</t>
  </si>
  <si>
    <t>LAMONTAGNE</t>
  </si>
  <si>
    <t>LAMOTHE</t>
  </si>
  <si>
    <t>MARILOU</t>
  </si>
  <si>
    <t>LAMOUREUX</t>
  </si>
  <si>
    <t>LAMPRE</t>
  </si>
  <si>
    <t>LANCA TIMOTEO</t>
  </si>
  <si>
    <t>LANCIAULT</t>
  </si>
  <si>
    <t>BENOÎT</t>
  </si>
  <si>
    <t>Ébéniste</t>
  </si>
  <si>
    <t>Service aux bâtiments</t>
  </si>
  <si>
    <t>À Refaire - Échec du test ne goute pas le Bitrex- 2020-11-23 et 2022-01-25</t>
  </si>
  <si>
    <t>LANDRY</t>
  </si>
  <si>
    <t>JEAN-PHILIPPE</t>
  </si>
  <si>
    <t>LANGFORD-HUBERT</t>
  </si>
  <si>
    <t>EDEN</t>
  </si>
  <si>
    <t>LANGLAIS</t>
  </si>
  <si>
    <t>LANGLOIS</t>
  </si>
  <si>
    <t>MARJORIE</t>
  </si>
  <si>
    <t>LANIEL</t>
  </si>
  <si>
    <t>STEPHANE</t>
  </si>
  <si>
    <t>LANOVILLE</t>
  </si>
  <si>
    <t>MARC-ANDRÉ</t>
  </si>
  <si>
    <t>Éducateur(trice) physique /kinésiologue</t>
  </si>
  <si>
    <t>LAOUICHI</t>
  </si>
  <si>
    <t>LAPLANTE</t>
  </si>
  <si>
    <t>LAPOINTE</t>
  </si>
  <si>
    <t>LOUIS-ERIC</t>
  </si>
  <si>
    <t>LAPORTE</t>
  </si>
  <si>
    <t>LAREAU</t>
  </si>
  <si>
    <t>ARIANNE</t>
  </si>
  <si>
    <t>LARIN</t>
  </si>
  <si>
    <t>ÉLODIE</t>
  </si>
  <si>
    <t>LARIVIERE</t>
  </si>
  <si>
    <t>DENISE</t>
  </si>
  <si>
    <t>LAROCHE</t>
  </si>
  <si>
    <t>LAROCHELLE</t>
  </si>
  <si>
    <t>LAROCQUE</t>
  </si>
  <si>
    <t>LAROSE</t>
  </si>
  <si>
    <t>DOMINIC</t>
  </si>
  <si>
    <t>00M061</t>
  </si>
  <si>
    <t>Md Cardio</t>
  </si>
  <si>
    <t>À Refaire - Fuites - 2021-04-15</t>
  </si>
  <si>
    <t>LAROUCHE</t>
  </si>
  <si>
    <t>LATENDRESSE</t>
  </si>
  <si>
    <t>LAURENDEAU</t>
  </si>
  <si>
    <t>LAURIN</t>
  </si>
  <si>
    <t>LAUZON</t>
  </si>
  <si>
    <t>LAVALLEE</t>
  </si>
  <si>
    <t>ASS. RECHERCHE LABO.</t>
  </si>
  <si>
    <t>LAVALLÉE</t>
  </si>
  <si>
    <t>LAVALLÉE-CARON</t>
  </si>
  <si>
    <t>LAVERDIÈRE</t>
  </si>
  <si>
    <t>ROXANNE JADEN</t>
  </si>
  <si>
    <t>LAVIGNE</t>
  </si>
  <si>
    <t>VIVIANE</t>
  </si>
  <si>
    <t>LAVOIE</t>
  </si>
  <si>
    <t>CLINIQUE EPS</t>
  </si>
  <si>
    <t>CÉDRIC</t>
  </si>
  <si>
    <t>À Refaire - 2021-06-08</t>
  </si>
  <si>
    <t>LE</t>
  </si>
  <si>
    <t>MINH DUC</t>
  </si>
  <si>
    <t>LE VAN</t>
  </si>
  <si>
    <t>JULIEN QUANG</t>
  </si>
  <si>
    <t>LEBEAU</t>
  </si>
  <si>
    <t>MARIE-HELENE</t>
  </si>
  <si>
    <t>NELLY</t>
  </si>
  <si>
    <t>LEBEL</t>
  </si>
  <si>
    <t>Caroline</t>
  </si>
  <si>
    <t>Diététiste-Nutritionniste</t>
  </si>
  <si>
    <t>LEBLANC</t>
  </si>
  <si>
    <t>JOHANE</t>
  </si>
  <si>
    <t>LISA-MARIE</t>
  </si>
  <si>
    <t>LEBLOND</t>
  </si>
  <si>
    <t>LEBON</t>
  </si>
  <si>
    <t>00M062</t>
  </si>
  <si>
    <t>LEBOUTTE</t>
  </si>
  <si>
    <t>PIERRE-HUGUES</t>
  </si>
  <si>
    <t>00R027</t>
  </si>
  <si>
    <t>LEBRUN</t>
  </si>
  <si>
    <t>LECHHEB</t>
  </si>
  <si>
    <t>LECIGNE</t>
  </si>
  <si>
    <t>CLARISSE</t>
  </si>
  <si>
    <t>LECLAIR</t>
  </si>
  <si>
    <t>LECLERC</t>
  </si>
  <si>
    <t>SAKI</t>
  </si>
  <si>
    <t>LEDOUX</t>
  </si>
  <si>
    <t>LEFEBVRE</t>
  </si>
  <si>
    <t>1511S en 2020</t>
  </si>
  <si>
    <t>2020 Ancien masque 1510XS</t>
  </si>
  <si>
    <t>Coordonnateur(trice) technique laboratoire</t>
  </si>
  <si>
    <t>INHALO CLIN</t>
  </si>
  <si>
    <t>LEFRANÇOIS</t>
  </si>
  <si>
    <t>LEGARE</t>
  </si>
  <si>
    <t>ANGELE</t>
  </si>
  <si>
    <t>LEGAULT</t>
  </si>
  <si>
    <t>NATACHA</t>
  </si>
  <si>
    <t>SECRÉTAIRES MÉDICALE</t>
  </si>
  <si>
    <t>LEGAULT-ROBERT</t>
  </si>
  <si>
    <t>JULIETTE</t>
  </si>
  <si>
    <t>Urgence</t>
  </si>
  <si>
    <t>LEGENDRE</t>
  </si>
  <si>
    <t>LEGRIS</t>
  </si>
  <si>
    <t>VALÉRY</t>
  </si>
  <si>
    <t>LEGROS</t>
  </si>
  <si>
    <t>LEMAY</t>
  </si>
  <si>
    <t>LEMON</t>
  </si>
  <si>
    <t>LEMONT</t>
  </si>
  <si>
    <t>JEANNE</t>
  </si>
  <si>
    <t>LEPAGE</t>
  </si>
  <si>
    <t>LISETTE</t>
  </si>
  <si>
    <t>LÉPINE</t>
  </si>
  <si>
    <t>LEREU</t>
  </si>
  <si>
    <t>PABLO</t>
  </si>
  <si>
    <t>LEROY</t>
  </si>
  <si>
    <t>LESAGE TOURANGEAU</t>
  </si>
  <si>
    <t>LESCARBEAU</t>
  </si>
  <si>
    <t>LESSARD</t>
  </si>
  <si>
    <t>HELENE</t>
  </si>
  <si>
    <t>MARIE-GABRIELLE</t>
  </si>
  <si>
    <t>LESUISE</t>
  </si>
  <si>
    <t>Testé 1870+ et SH9550 : Échec (2022-01-26 - Marie-Eve Bellefeuille)</t>
  </si>
  <si>
    <t>LETENDARD</t>
  </si>
  <si>
    <t>MENDHY</t>
  </si>
  <si>
    <t>LÉTOURNEAU</t>
  </si>
  <si>
    <t>DANY</t>
  </si>
  <si>
    <t>Externe en soins infirmiers</t>
  </si>
  <si>
    <t>LEVESQUE</t>
  </si>
  <si>
    <t>00M064</t>
  </si>
  <si>
    <t>MARYHAM</t>
  </si>
  <si>
    <t>NAUDE</t>
  </si>
  <si>
    <t>Hémodyalyse</t>
  </si>
  <si>
    <t>LÉVESQUE</t>
  </si>
  <si>
    <t>CATHY</t>
  </si>
  <si>
    <t>LIMA</t>
  </si>
  <si>
    <t>VÉRONICA ÉLIZABETH</t>
  </si>
  <si>
    <t>LIMOGES</t>
  </si>
  <si>
    <t>LINIEVYCH</t>
  </si>
  <si>
    <t>OLHA</t>
  </si>
  <si>
    <t>LINTON</t>
  </si>
  <si>
    <t>MICHAEL ADAM</t>
  </si>
  <si>
    <t>À Refaire - Aucun modèle ne fait - 2021-05-21</t>
  </si>
  <si>
    <t>LIPATOVA</t>
  </si>
  <si>
    <t>OLEVIA</t>
  </si>
  <si>
    <t>Chum</t>
  </si>
  <si>
    <t>LISZKOWSKI</t>
  </si>
  <si>
    <t>MARK</t>
  </si>
  <si>
    <t>00M122</t>
  </si>
  <si>
    <t>LIU</t>
  </si>
  <si>
    <t>Y NA</t>
  </si>
  <si>
    <t>LIZOTTE</t>
  </si>
  <si>
    <t>LOISEAU</t>
  </si>
  <si>
    <t>LOPES</t>
  </si>
  <si>
    <t>ELSA</t>
  </si>
  <si>
    <t>LOPEZ</t>
  </si>
  <si>
    <t>LORTIE</t>
  </si>
  <si>
    <t>LOU</t>
  </si>
  <si>
    <t>LOUIS</t>
  </si>
  <si>
    <t>MICHENA</t>
  </si>
  <si>
    <t>KIMBERLEY</t>
  </si>
  <si>
    <t>LOUISSAINT</t>
  </si>
  <si>
    <t>LEON JUNIOR</t>
  </si>
  <si>
    <t>NATHANAELLE</t>
  </si>
  <si>
    <t>LOUIS-SEIZE</t>
  </si>
  <si>
    <t>LOUIZÈRE</t>
  </si>
  <si>
    <t>SOLANGE</t>
  </si>
  <si>
    <t>LOURO</t>
  </si>
  <si>
    <t>2019 ancien masque 1511S</t>
  </si>
  <si>
    <t>LOUSKY</t>
  </si>
  <si>
    <t>LOUTFI</t>
  </si>
  <si>
    <t>LOYER-RIVARD</t>
  </si>
  <si>
    <t>LOZAMA-FLORIAL</t>
  </si>
  <si>
    <t>MISLY</t>
  </si>
  <si>
    <t>LUCET</t>
  </si>
  <si>
    <t>MAEVA</t>
  </si>
  <si>
    <t>LUCEY</t>
  </si>
  <si>
    <t>MICHÈLE-DIANE</t>
  </si>
  <si>
    <t>00M065</t>
  </si>
  <si>
    <t>J. Boucher</t>
  </si>
  <si>
    <t>Aucune - fiche - Fit-test a été réalisé à Centre hospitalier Universitaire de Sherbrooke pour l'Hôpital Brome-Missisquoi Perkins</t>
  </si>
  <si>
    <t>LUCHIANOVA</t>
  </si>
  <si>
    <t>IRINA</t>
  </si>
  <si>
    <t>TITIANA ANASTASIE</t>
  </si>
  <si>
    <t>LUMBANZILADIO</t>
  </si>
  <si>
    <t xml:space="preserve">OLIVIER LUAWAMO </t>
  </si>
  <si>
    <t>LUMENE</t>
  </si>
  <si>
    <t>LUNA</t>
  </si>
  <si>
    <t>MARCOS</t>
  </si>
  <si>
    <t>LUPIEN</t>
  </si>
  <si>
    <t>MARIE-ANDRÉE</t>
  </si>
  <si>
    <t>LUSSIER</t>
  </si>
  <si>
    <t>LUTZY</t>
  </si>
  <si>
    <t>LY</t>
  </si>
  <si>
    <t>00M123</t>
  </si>
  <si>
    <t>LYAMIN</t>
  </si>
  <si>
    <t>VADIM</t>
  </si>
  <si>
    <t>LYSIGHT</t>
  </si>
  <si>
    <t>Était déjà fité Medicom Small, échec le 24-01-2022</t>
  </si>
  <si>
    <t>MACHADO</t>
  </si>
  <si>
    <t>MACKAY</t>
  </si>
  <si>
    <t>MACLE</t>
  </si>
  <si>
    <t>00M066</t>
  </si>
  <si>
    <t>MAGHNI</t>
  </si>
  <si>
    <t>KHALED ISMAIL</t>
  </si>
  <si>
    <t>MAHTAL</t>
  </si>
  <si>
    <t>SID-ALI</t>
  </si>
  <si>
    <t>MAILHIOT</t>
  </si>
  <si>
    <t>MAILHOT</t>
  </si>
  <si>
    <t>MAINVILLE-BERTHIAUME</t>
  </si>
  <si>
    <t>MAJAJ</t>
  </si>
  <si>
    <t>RAMZI</t>
  </si>
  <si>
    <t>MALO</t>
  </si>
  <si>
    <t>MAMANE</t>
  </si>
  <si>
    <t>NISRINE</t>
  </si>
  <si>
    <t>MANSO-CASAS</t>
  </si>
  <si>
    <t>MAR</t>
  </si>
  <si>
    <t>SODA</t>
  </si>
  <si>
    <t>MARCHAND</t>
  </si>
  <si>
    <t>Joanie Roy</t>
  </si>
  <si>
    <t>MARCIL</t>
  </si>
  <si>
    <t>Fité 1870+ en 2020</t>
  </si>
  <si>
    <t>MARCIL-AUDET</t>
  </si>
  <si>
    <t>MARCOTTE</t>
  </si>
  <si>
    <t>MARCOUILLER</t>
  </si>
  <si>
    <t>MARGINEANU</t>
  </si>
  <si>
    <t>CRISTI</t>
  </si>
  <si>
    <t>MARHILDON</t>
  </si>
  <si>
    <t>MARINIER</t>
  </si>
  <si>
    <t>KLOÉ</t>
  </si>
  <si>
    <t>MARMOLEJO</t>
  </si>
  <si>
    <t>MAROIS</t>
  </si>
  <si>
    <t>MARQUIS</t>
  </si>
  <si>
    <t>MARQUIS-GRAVEL</t>
  </si>
  <si>
    <t>MARSAN-DUBÉ</t>
  </si>
  <si>
    <t>MARIE-PIER</t>
  </si>
  <si>
    <t>MARSOLAIS</t>
  </si>
  <si>
    <t xml:space="preserve">MARTE </t>
  </si>
  <si>
    <t>MARTEL</t>
  </si>
  <si>
    <t>SARAH-MAUDE</t>
  </si>
  <si>
    <t>MARTINEAU</t>
  </si>
  <si>
    <t>MARTIROSIAN</t>
  </si>
  <si>
    <t>MASSE</t>
  </si>
  <si>
    <t>MARIE-KRYSTELLE</t>
  </si>
  <si>
    <t>MASSICOTTE</t>
  </si>
  <si>
    <t>MASSIE</t>
  </si>
  <si>
    <t>MATEUS</t>
  </si>
  <si>
    <t>AQUILINO ORLANDO</t>
  </si>
  <si>
    <t>MATONDOT</t>
  </si>
  <si>
    <t>PAUNEL</t>
  </si>
  <si>
    <t>MATOS VERA</t>
  </si>
  <si>
    <t>YANISLEIDYS</t>
  </si>
  <si>
    <t>MAYER</t>
  </si>
  <si>
    <t>À Refaire  - Ne goûte pas bien la différence en fin de test - 
2021-02-15</t>
  </si>
  <si>
    <t>MAYOR DELGADO</t>
  </si>
  <si>
    <t>KARINA</t>
  </si>
  <si>
    <t>MC AULEY</t>
  </si>
  <si>
    <t>CINTHIA</t>
  </si>
  <si>
    <t>MC DUFF-VINCENT</t>
  </si>
  <si>
    <t>MC INNIS</t>
  </si>
  <si>
    <t>LILI</t>
  </si>
  <si>
    <t>MC SWEEN</t>
  </si>
  <si>
    <t>MCINTYRE</t>
  </si>
  <si>
    <t>MEDEIROS CHARBONNEAU</t>
  </si>
  <si>
    <t>JEANNIE</t>
  </si>
  <si>
    <t>MÉGARD</t>
  </si>
  <si>
    <t>ANAÏS</t>
  </si>
  <si>
    <t>MEGNA</t>
  </si>
  <si>
    <t>MEHDIZADEH</t>
  </si>
  <si>
    <t>MOZHDEH</t>
  </si>
  <si>
    <t>NATTEL FICM</t>
  </si>
  <si>
    <t>MELGAR MAYORA</t>
  </si>
  <si>
    <t>FIDEL ERNESTO</t>
  </si>
  <si>
    <t>MELO DE SOUSA</t>
  </si>
  <si>
    <t>MENDOZA OROYA</t>
  </si>
  <si>
    <t>DIANA ETHEL</t>
  </si>
  <si>
    <t>MENIAI</t>
  </si>
  <si>
    <t>ASSIA</t>
  </si>
  <si>
    <t>MENZEL</t>
  </si>
  <si>
    <t>MEO</t>
  </si>
  <si>
    <t>CONNIE</t>
  </si>
  <si>
    <t>MERCIER</t>
  </si>
  <si>
    <t>MERETTE</t>
  </si>
  <si>
    <t>MERISIER</t>
  </si>
  <si>
    <t>SOPHIA</t>
  </si>
  <si>
    <t>MERZOUK</t>
  </si>
  <si>
    <t>SAMIRA</t>
  </si>
  <si>
    <t>MESSIER-DOREY</t>
  </si>
  <si>
    <t>METKAL</t>
  </si>
  <si>
    <t>MGUIS</t>
  </si>
  <si>
    <t>BRAHIM</t>
  </si>
  <si>
    <t>MIAROUF</t>
  </si>
  <si>
    <t>1870+ = inconfortable</t>
  </si>
  <si>
    <t>MICHAUD</t>
  </si>
  <si>
    <t>JUDELENE</t>
  </si>
  <si>
    <t>MICHAUD-DESJARDINS</t>
  </si>
  <si>
    <t>MARIE-ELODIE</t>
  </si>
  <si>
    <t>MIGNEAULT</t>
  </si>
  <si>
    <t>MILETTE</t>
  </si>
  <si>
    <t>AUDRY-ANNE</t>
  </si>
  <si>
    <t>MILJOUR</t>
  </si>
  <si>
    <t>Infirmière</t>
  </si>
  <si>
    <t>MINA</t>
  </si>
  <si>
    <t>MIRTHA</t>
  </si>
  <si>
    <t>ROSA MARGOT</t>
  </si>
  <si>
    <t>MINACOVA</t>
  </si>
  <si>
    <t>ALIONA</t>
  </si>
  <si>
    <t>MINZIS VAKHLER</t>
  </si>
  <si>
    <t>TATJNA TATIANA</t>
  </si>
  <si>
    <t>MIREAULT</t>
  </si>
  <si>
    <t>Directeur-trice</t>
  </si>
  <si>
    <t>MIRON</t>
  </si>
  <si>
    <t>ELIANE</t>
  </si>
  <si>
    <t>STAGIAIRE EXTERNE EN MÉDECINE</t>
  </si>
  <si>
    <t>MIRWALD</t>
  </si>
  <si>
    <t>JANET ADY</t>
  </si>
  <si>
    <t>MIVILLE</t>
  </si>
  <si>
    <t>MOHAMMED SEGHIR</t>
  </si>
  <si>
    <t>NORA</t>
  </si>
  <si>
    <t>MOINE</t>
  </si>
  <si>
    <t>MOISAN</t>
  </si>
  <si>
    <t>MOJICA CAMACHO</t>
  </si>
  <si>
    <t>SILVIO GERMAN</t>
  </si>
  <si>
    <t>MOKDAD</t>
  </si>
  <si>
    <t>LINA</t>
  </si>
  <si>
    <t>MONET-ALARCIA</t>
  </si>
  <si>
    <t>RAFAËL</t>
  </si>
  <si>
    <t>MONETTE</t>
  </si>
  <si>
    <t>MONFILS</t>
  </si>
  <si>
    <t>MONFORT</t>
  </si>
  <si>
    <t>CORENTIN</t>
  </si>
  <si>
    <t>MONGEON</t>
  </si>
  <si>
    <t>FRANÇOIS-PIERRE</t>
  </si>
  <si>
    <t>00M125</t>
  </si>
  <si>
    <t>MONTANA</t>
  </si>
  <si>
    <t>MONT-BRIANT</t>
  </si>
  <si>
    <t>MONTDÉSERT</t>
  </si>
  <si>
    <t>BLANDINE</t>
  </si>
  <si>
    <t>MONTERROSAS CORTES</t>
  </si>
  <si>
    <t>ALICIA</t>
  </si>
  <si>
    <t>MORALES</t>
  </si>
  <si>
    <t>MORAN</t>
  </si>
  <si>
    <t>IVAN</t>
  </si>
  <si>
    <t>MOREAU</t>
  </si>
  <si>
    <t>STACY</t>
  </si>
  <si>
    <t>MOREIRA OLIVEIRA MELO</t>
  </si>
  <si>
    <t>ESTELA MARIA</t>
  </si>
  <si>
    <t>MOREL</t>
  </si>
  <si>
    <t>MORIN</t>
  </si>
  <si>
    <t>KARL</t>
  </si>
  <si>
    <t>Brancardier</t>
  </si>
  <si>
    <t>MORISSET</t>
  </si>
  <si>
    <t>WILHELMINE</t>
  </si>
  <si>
    <t>MORISSETTE</t>
  </si>
  <si>
    <t>MORISSETTE COURTEMANCHE</t>
  </si>
  <si>
    <t>MORRISSETTE</t>
  </si>
  <si>
    <t>GALLO INDUSTRIE</t>
  </si>
  <si>
    <t>MOSAURIETA</t>
  </si>
  <si>
    <t>SAMANTHA</t>
  </si>
  <si>
    <t>MOSCOSO</t>
  </si>
  <si>
    <t>VALENTINA</t>
  </si>
  <si>
    <t>MOSTAFA</t>
  </si>
  <si>
    <t>MOUAYA</t>
  </si>
  <si>
    <t>LOICK LYNS</t>
  </si>
  <si>
    <t>A refaire - non rasé - vu 2022-01-25</t>
  </si>
  <si>
    <t>MOURAD</t>
  </si>
  <si>
    <t>MOUSTAINE</t>
  </si>
  <si>
    <t>AYMAN</t>
  </si>
  <si>
    <t>À Refaire - Semble goûter le Bitrex en fin de test - 2021-08-24</t>
  </si>
  <si>
    <t>MOUZAOUI</t>
  </si>
  <si>
    <t>RAZIKA</t>
  </si>
  <si>
    <t>MRAD</t>
  </si>
  <si>
    <t>MURRAY</t>
  </si>
  <si>
    <t>MICROBIOLOGISTE-INFECTIOLOGUE</t>
  </si>
  <si>
    <t>LÉA</t>
  </si>
  <si>
    <t>RENAUD</t>
  </si>
  <si>
    <t>Vu le 2022-01-14 - À refaire aux particules</t>
  </si>
  <si>
    <t>MUSABYEMARIYA</t>
  </si>
  <si>
    <t>PUDENTIENNE</t>
  </si>
  <si>
    <t>NAAS</t>
  </si>
  <si>
    <t>EVELYNE</t>
  </si>
  <si>
    <t>NADEAU</t>
  </si>
  <si>
    <t>NAIT-ACHOUR</t>
  </si>
  <si>
    <t>MOHAND OUAMER</t>
  </si>
  <si>
    <t>NAPOLÉON</t>
  </si>
  <si>
    <t>MINOUCHE</t>
  </si>
  <si>
    <t>NATTEL</t>
  </si>
  <si>
    <t>STANLEY</t>
  </si>
  <si>
    <t>NAULT</t>
  </si>
  <si>
    <t>MARC OLIVIER</t>
  </si>
  <si>
    <t>NEVEU</t>
  </si>
  <si>
    <t>BENJAMIN</t>
  </si>
  <si>
    <t>NGONGANG NTADUM</t>
  </si>
  <si>
    <t>MARTIALLE</t>
  </si>
  <si>
    <t>N'GUESSAN</t>
  </si>
  <si>
    <t>M'BOH TATIANA</t>
  </si>
  <si>
    <t>NICAISSE</t>
  </si>
  <si>
    <t>ANNE MARIE</t>
  </si>
  <si>
    <t>NIGAM</t>
  </si>
  <si>
    <t>ANIL</t>
  </si>
  <si>
    <t>00M128</t>
  </si>
  <si>
    <t>NJOCK</t>
  </si>
  <si>
    <t>ISABELLE VERONIQUE</t>
  </si>
  <si>
    <t>NKOUNGA NKOUNAWO</t>
  </si>
  <si>
    <t>EDWIGE LAURE</t>
  </si>
  <si>
    <t>NOEL</t>
  </si>
  <si>
    <t>NOËL</t>
  </si>
  <si>
    <t>EPS</t>
  </si>
  <si>
    <t>NOLY</t>
  </si>
  <si>
    <t>PIERRE-EMMANUEL</t>
  </si>
  <si>
    <t>NORRIS</t>
  </si>
  <si>
    <t>NOSAIR</t>
  </si>
  <si>
    <t>NOUETCHEUMEU MOYO</t>
  </si>
  <si>
    <t>BELLY LEONNIE</t>
  </si>
  <si>
    <t>NOURINE</t>
  </si>
  <si>
    <t>NOWLAN</t>
  </si>
  <si>
    <t>NSABIRAMPA</t>
  </si>
  <si>
    <t>4E MÉDECINE CENTRE</t>
  </si>
  <si>
    <t>FRANCK-MORIN</t>
  </si>
  <si>
    <t>NTENTCHOU</t>
  </si>
  <si>
    <t>NYATEU</t>
  </si>
  <si>
    <t>KEMIL</t>
  </si>
  <si>
    <t>OBANDO</t>
  </si>
  <si>
    <t>OBROCEA</t>
  </si>
  <si>
    <t>O'CONNOR</t>
  </si>
  <si>
    <t>OGORODNIC</t>
  </si>
  <si>
    <t>LUZ ADRIANA</t>
  </si>
  <si>
    <t>OLIVIER-DURAND</t>
  </si>
  <si>
    <t>OLMAND</t>
  </si>
  <si>
    <t>MILOUDZA</t>
  </si>
  <si>
    <t>BHERER-IRSC-PJT-1622</t>
  </si>
  <si>
    <t>OMAR</t>
  </si>
  <si>
    <t>VANILLE</t>
  </si>
  <si>
    <t>O'MEARA</t>
  </si>
  <si>
    <t>EILEEN</t>
  </si>
  <si>
    <t>00M129</t>
  </si>
  <si>
    <t>OMRI</t>
  </si>
  <si>
    <t>ZAKI</t>
  </si>
  <si>
    <t>ONTIVEROS</t>
  </si>
  <si>
    <t>ORDUNO</t>
  </si>
  <si>
    <t>ORIHUELA-BARRETO</t>
  </si>
  <si>
    <t>ORTEGA</t>
  </si>
  <si>
    <t>JAIRAO</t>
  </si>
  <si>
    <t>OTIS</t>
  </si>
  <si>
    <t>SUZY</t>
  </si>
  <si>
    <t>Effectué Établissement externe</t>
  </si>
  <si>
    <t>OUAREZKI</t>
  </si>
  <si>
    <t>SADIA</t>
  </si>
  <si>
    <t>OUELLET</t>
  </si>
  <si>
    <t>OUELLETTE</t>
  </si>
  <si>
    <t>OUMELKHEIER</t>
  </si>
  <si>
    <t>IFRAH</t>
  </si>
  <si>
    <t>OUNNAS</t>
  </si>
  <si>
    <t>ZEDJIGA</t>
  </si>
  <si>
    <t>OUSAID</t>
  </si>
  <si>
    <t>OUYADINE</t>
  </si>
  <si>
    <t>OUZANI</t>
  </si>
  <si>
    <t>OVERCHUK</t>
  </si>
  <si>
    <t>NATALIYA</t>
  </si>
  <si>
    <t>PA</t>
  </si>
  <si>
    <t>YAMOLINE</t>
  </si>
  <si>
    <t>PAGE</t>
  </si>
  <si>
    <t>PAGÉ</t>
  </si>
  <si>
    <t>00M070</t>
  </si>
  <si>
    <t>PAGEAU</t>
  </si>
  <si>
    <t>PAGÉ-BÉRARD</t>
  </si>
  <si>
    <t>PALACIOS MARIN</t>
  </si>
  <si>
    <t>KARLA</t>
  </si>
  <si>
    <t>PALIN</t>
  </si>
  <si>
    <t>PANNETON</t>
  </si>
  <si>
    <t>PAOLI</t>
  </si>
  <si>
    <t>PAPINEAU</t>
  </si>
  <si>
    <t>ANEKA</t>
  </si>
  <si>
    <t>SERVICE SOCIAL</t>
  </si>
  <si>
    <t>PAQUET</t>
  </si>
  <si>
    <t>BRUNO-PIERRE</t>
  </si>
  <si>
    <t>JOÉE</t>
  </si>
  <si>
    <t>PASCALE</t>
  </si>
  <si>
    <t>PAQUETTE</t>
  </si>
  <si>
    <t>CÉLYNE</t>
  </si>
  <si>
    <t>PAQUETTE DARVEAU</t>
  </si>
  <si>
    <t>RAPHAËLLE</t>
  </si>
  <si>
    <t>PAQUIN</t>
  </si>
  <si>
    <t>MARISOL</t>
  </si>
  <si>
    <t>Tech. Administration</t>
  </si>
  <si>
    <t>Personnel Prêt Servic</t>
  </si>
  <si>
    <t>PARADIS</t>
  </si>
  <si>
    <t>PARAPUF</t>
  </si>
  <si>
    <t>ALINA</t>
  </si>
  <si>
    <t>PARENT</t>
  </si>
  <si>
    <t>CYNTHIA NATHALIE</t>
  </si>
  <si>
    <t xml:space="preserve">DANIEL </t>
  </si>
  <si>
    <t>00M072</t>
  </si>
  <si>
    <t>00M212</t>
  </si>
  <si>
    <t>PARIS</t>
  </si>
  <si>
    <t xml:space="preserve">JOCELYNE </t>
  </si>
  <si>
    <t>PARISIEN</t>
  </si>
  <si>
    <t>GLADIMIR</t>
  </si>
  <si>
    <t>PARRAS</t>
  </si>
  <si>
    <t>AURORE</t>
  </si>
  <si>
    <t>PATE</t>
  </si>
  <si>
    <t>PATRY</t>
  </si>
  <si>
    <t>MIKA</t>
  </si>
  <si>
    <t>JADE</t>
  </si>
  <si>
    <t>PAYETTE</t>
  </si>
  <si>
    <t>PEARSON</t>
  </si>
  <si>
    <t>Assistant(e)-chef du service des archives</t>
  </si>
  <si>
    <t>PEDRO</t>
  </si>
  <si>
    <t>PELLERIN</t>
  </si>
  <si>
    <t>00M074</t>
  </si>
  <si>
    <t>RENÉ</t>
  </si>
  <si>
    <t>HYGIENE-SALUBRITÉ EPIC</t>
  </si>
  <si>
    <t>PELLERIN-HUET</t>
  </si>
  <si>
    <t>PELLETIER</t>
  </si>
  <si>
    <t>ANABELLE</t>
  </si>
  <si>
    <t>00M075</t>
  </si>
  <si>
    <t>00M076</t>
  </si>
  <si>
    <t>PENELLE</t>
  </si>
  <si>
    <t>MARIE-PIERRE</t>
  </si>
  <si>
    <t>PEREIRA</t>
  </si>
  <si>
    <t>CHRISTINA</t>
  </si>
  <si>
    <t>PERIZ TOMAS</t>
  </si>
  <si>
    <t>BERTA</t>
  </si>
  <si>
    <t>PERREAULT</t>
  </si>
  <si>
    <t xml:space="preserve">LOUIS </t>
  </si>
  <si>
    <t>2130: Réussite; 9211+ : Réussite - 2020-04-09</t>
  </si>
  <si>
    <t>PERRIER</t>
  </si>
  <si>
    <t>PERRON</t>
  </si>
  <si>
    <t>CANDIDE</t>
  </si>
  <si>
    <t>PETIT</t>
  </si>
  <si>
    <t>ELODIE</t>
  </si>
  <si>
    <t>Consultante</t>
  </si>
  <si>
    <t>PETITJEAN</t>
  </si>
  <si>
    <t>PETRI</t>
  </si>
  <si>
    <t>PETROVICS</t>
  </si>
  <si>
    <t>EVA ANDREA</t>
  </si>
  <si>
    <t>PHAM</t>
  </si>
  <si>
    <t>PHAN</t>
  </si>
  <si>
    <t>MÉDÉRICK</t>
  </si>
  <si>
    <t>NONEZ</t>
  </si>
  <si>
    <t>PICARD</t>
  </si>
  <si>
    <t>PICHETTE</t>
  </si>
  <si>
    <t>MARILY</t>
  </si>
  <si>
    <t>PIERRE DERISIER</t>
  </si>
  <si>
    <t>LUDVICK</t>
  </si>
  <si>
    <t>PINEDA</t>
  </si>
  <si>
    <t>JULIAN ANTONIO</t>
  </si>
  <si>
    <t>PINEL</t>
  </si>
  <si>
    <t>PIROTTE</t>
  </si>
  <si>
    <t>PIERRICK</t>
  </si>
  <si>
    <t>PITOIS MICHAUT</t>
  </si>
  <si>
    <t>PITRE</t>
  </si>
  <si>
    <t>PLACIDI</t>
  </si>
  <si>
    <t>PLAISIR</t>
  </si>
  <si>
    <t>JUDEE ANN</t>
  </si>
  <si>
    <t>PLANTE</t>
  </si>
  <si>
    <t>PLET</t>
  </si>
  <si>
    <t>PLOUFFE</t>
  </si>
  <si>
    <t>ANIK</t>
  </si>
  <si>
    <t>LILIANNE</t>
  </si>
  <si>
    <t>PLOURDE</t>
  </si>
  <si>
    <t>POIFFAUT</t>
  </si>
  <si>
    <t>HUBERT</t>
  </si>
  <si>
    <t>POIRIER</t>
  </si>
  <si>
    <t>STE-JUSTINE</t>
  </si>
  <si>
    <t>POLI</t>
  </si>
  <si>
    <t>2020 ancien masque 8210 et 1870+</t>
  </si>
  <si>
    <t>POLIQUIN</t>
  </si>
  <si>
    <t>POLISSENI MALACHIAS</t>
  </si>
  <si>
    <t>TITO LUIZ</t>
  </si>
  <si>
    <t>POMA UTRILLA</t>
  </si>
  <si>
    <t>PONNET</t>
  </si>
  <si>
    <t>NATALIE</t>
  </si>
  <si>
    <t>00M080</t>
  </si>
  <si>
    <t>POORTAVASOLI</t>
  </si>
  <si>
    <t>ZAHRA</t>
  </si>
  <si>
    <t>PORRAS</t>
  </si>
  <si>
    <t>CARLOS</t>
  </si>
  <si>
    <t>POSTELNICU BUSILA</t>
  </si>
  <si>
    <t>GINA</t>
  </si>
  <si>
    <t>POTVIN</t>
  </si>
  <si>
    <t>MIREILLE</t>
  </si>
  <si>
    <t>POTVIN-JUTRAS</t>
  </si>
  <si>
    <t>ZACHARIE</t>
  </si>
  <si>
    <t>POULIN</t>
  </si>
  <si>
    <t>PRIEUR</t>
  </si>
  <si>
    <t>PROULT</t>
  </si>
  <si>
    <t>PROULX</t>
  </si>
  <si>
    <t>MICHELLE</t>
  </si>
  <si>
    <t>PROVENCHER</t>
  </si>
  <si>
    <t>PUISSANT</t>
  </si>
  <si>
    <t>QIAN</t>
  </si>
  <si>
    <t>FANG</t>
  </si>
  <si>
    <t>QUENNEVILLE</t>
  </si>
  <si>
    <t>QUERRY</t>
  </si>
  <si>
    <t>QUESNEL</t>
  </si>
  <si>
    <t>QUESNEL PARADIS</t>
  </si>
  <si>
    <t>QUIRING</t>
  </si>
  <si>
    <t>CHRISTOPHE</t>
  </si>
  <si>
    <t>RABEAU</t>
  </si>
  <si>
    <t>RABIE</t>
  </si>
  <si>
    <t>SARGON</t>
  </si>
  <si>
    <t>RACETTE</t>
  </si>
  <si>
    <t>AMINA</t>
  </si>
  <si>
    <t>RACHID</t>
  </si>
  <si>
    <t>SIDI MOHAMMED</t>
  </si>
  <si>
    <t>RACINE</t>
  </si>
  <si>
    <t>00M084</t>
  </si>
  <si>
    <t>RAHME</t>
  </si>
  <si>
    <t>WADIHA</t>
  </si>
  <si>
    <t>RAINVILLE</t>
  </si>
  <si>
    <t>Coord/chef activit serv.prof.gest.lit,soins,séjou</t>
  </si>
  <si>
    <t>RAKI</t>
  </si>
  <si>
    <t>ZITOUNIA</t>
  </si>
  <si>
    <t>RAMIREZ</t>
  </si>
  <si>
    <t>RANGER</t>
  </si>
  <si>
    <t>ALYSON</t>
  </si>
  <si>
    <t>RATELLE</t>
  </si>
  <si>
    <t>KAREN CATHERINE</t>
  </si>
  <si>
    <t>Technicien(ne) en administration</t>
  </si>
  <si>
    <t>RATHNAYAKE</t>
  </si>
  <si>
    <t>ASHEN</t>
  </si>
  <si>
    <t>RAWLS</t>
  </si>
  <si>
    <t>RICOT</t>
  </si>
  <si>
    <t>RAYMOND</t>
  </si>
  <si>
    <t>JOHANNIE</t>
  </si>
  <si>
    <t>MEGGIE</t>
  </si>
  <si>
    <t>RAYMOND L.</t>
  </si>
  <si>
    <t>RAYMOND-TREMBLAY</t>
  </si>
  <si>
    <t>REABOV</t>
  </si>
  <si>
    <t>DIANA</t>
  </si>
  <si>
    <t>REUS</t>
  </si>
  <si>
    <t>REUZE</t>
  </si>
  <si>
    <t>Cynthia Bourassa</t>
  </si>
  <si>
    <t>REYES VESCO</t>
  </si>
  <si>
    <t>KARIN</t>
  </si>
  <si>
    <t>REZAEI</t>
  </si>
  <si>
    <t>RIBET</t>
  </si>
  <si>
    <t>TINA</t>
  </si>
  <si>
    <t>RICHARD-BÉLAND</t>
  </si>
  <si>
    <t>4e Centre - Médecine</t>
  </si>
  <si>
    <t>RICHER</t>
  </si>
  <si>
    <t>RIEL</t>
  </si>
  <si>
    <t>RIENDEAU</t>
  </si>
  <si>
    <t>RIVARD</t>
  </si>
  <si>
    <t>LÉNA</t>
  </si>
  <si>
    <t>00M134</t>
  </si>
  <si>
    <t>LOUISE ISABELLE</t>
  </si>
  <si>
    <t>00M085</t>
  </si>
  <si>
    <t>RIVERA ESCOBAR</t>
  </si>
  <si>
    <t>HANNA</t>
  </si>
  <si>
    <t>RIVERA ESPINOSA</t>
  </si>
  <si>
    <t>MONICA ROCIO</t>
  </si>
  <si>
    <t>RIVEST</t>
  </si>
  <si>
    <t>RIVETTE</t>
  </si>
  <si>
    <t>SHANNA</t>
  </si>
  <si>
    <t>RMEILY</t>
  </si>
  <si>
    <t>RAWAD</t>
  </si>
  <si>
    <t>ROACH</t>
  </si>
  <si>
    <t>ROBERGE</t>
  </si>
  <si>
    <t xml:space="preserve">4e Est </t>
  </si>
  <si>
    <t>TAMMIE</t>
  </si>
  <si>
    <t>ROBICHAUD</t>
  </si>
  <si>
    <t>ROBILLARD</t>
  </si>
  <si>
    <t>ROBIN</t>
  </si>
  <si>
    <t>ROBITAILLE-DOWD</t>
  </si>
  <si>
    <t>Technicien(ne) classe "B"</t>
  </si>
  <si>
    <t>ROCHA</t>
  </si>
  <si>
    <t>ROCHE</t>
  </si>
  <si>
    <t>KETLER</t>
  </si>
  <si>
    <t>ROCHETTE</t>
  </si>
  <si>
    <t>ROCHON</t>
  </si>
  <si>
    <t>JEAN-LOUIS</t>
  </si>
  <si>
    <t>RODIER</t>
  </si>
  <si>
    <t>RODRIGUE</t>
  </si>
  <si>
    <t>SAGUENAY</t>
  </si>
  <si>
    <t>ROHON</t>
  </si>
  <si>
    <t>MATHILDE</t>
  </si>
  <si>
    <t>ROJAS MARTINEZ</t>
  </si>
  <si>
    <t>MARCIA JULISSA</t>
  </si>
  <si>
    <t>ROMANO</t>
  </si>
  <si>
    <t>ROMANOVA</t>
  </si>
  <si>
    <t>TETIANA</t>
  </si>
  <si>
    <t>RONDEAU</t>
  </si>
  <si>
    <t>ROSAL MARTINS</t>
  </si>
  <si>
    <t>MARIA</t>
  </si>
  <si>
    <t>ROSU</t>
  </si>
  <si>
    <t>CRISTIAN</t>
  </si>
  <si>
    <t>ROTARU</t>
  </si>
  <si>
    <t>ROUGEAU</t>
  </si>
  <si>
    <t>ROUILLARD</t>
  </si>
  <si>
    <t>ROULEAU</t>
  </si>
  <si>
    <t>ROULIER</t>
  </si>
  <si>
    <t>ROUSSEAU-SAINE</t>
  </si>
  <si>
    <t>ROUSSY</t>
  </si>
  <si>
    <t>CLAUDIE</t>
  </si>
  <si>
    <t>ROY</t>
  </si>
  <si>
    <t>COLOMBE</t>
  </si>
  <si>
    <t>TARDIF</t>
  </si>
  <si>
    <t>00M090</t>
  </si>
  <si>
    <t xml:space="preserve">Testée 2022-01-24 aucun masque ne fait -n'a pas été testée sur le 1870 + (Marie-Eve Bellefeuille) </t>
  </si>
  <si>
    <t>RUIZ ROJAS</t>
  </si>
  <si>
    <t>JOSE</t>
  </si>
  <si>
    <t>SABOURIN</t>
  </si>
  <si>
    <t>Aucun masque ne fait - 2022-01-15 G.M.</t>
  </si>
  <si>
    <t>SACKO</t>
  </si>
  <si>
    <t>ROKIA</t>
  </si>
  <si>
    <t>SADER</t>
  </si>
  <si>
    <t>JOUMANA</t>
  </si>
  <si>
    <t>Inf.clin.ass-chef</t>
  </si>
  <si>
    <t>SAGHI</t>
  </si>
  <si>
    <t>SAINT-AMOUR</t>
  </si>
  <si>
    <t>SAINTELUS</t>
  </si>
  <si>
    <t>EUMANES</t>
  </si>
  <si>
    <t>SALAH-BOUCHAOUR</t>
  </si>
  <si>
    <t>SALLOUM</t>
  </si>
  <si>
    <t>RAYAN</t>
  </si>
  <si>
    <t>SALMON</t>
  </si>
  <si>
    <t>SAMEI RAD</t>
  </si>
  <si>
    <t>ELIZABETH</t>
  </si>
  <si>
    <t>SAMMANE</t>
  </si>
  <si>
    <t>ZOUHAIR</t>
  </si>
  <si>
    <t>SAMSON</t>
  </si>
  <si>
    <t>½ masque succès : 2022-01-21</t>
  </si>
  <si>
    <t>Bherer IRSC PJT-1</t>
  </si>
  <si>
    <t>PAULE</t>
  </si>
  <si>
    <t>SANAMI</t>
  </si>
  <si>
    <t>SAFA</t>
  </si>
  <si>
    <t>SANCHEZ DIAZ</t>
  </si>
  <si>
    <t>MIGUEL ANGEL</t>
  </si>
  <si>
    <t>SANCHEZ GODINEZ</t>
  </si>
  <si>
    <t>MARICARMEN</t>
  </si>
  <si>
    <t>CSSS - Est-de-l'île de Montréal</t>
  </si>
  <si>
    <t>SANON</t>
  </si>
  <si>
    <t>LYNNCEY DJANE</t>
  </si>
  <si>
    <t>SANSCARTIER</t>
  </si>
  <si>
    <t>ADAM</t>
  </si>
  <si>
    <t>SANTALO-CORCOY</t>
  </si>
  <si>
    <t>MARCEL</t>
  </si>
  <si>
    <t>SARAVIA</t>
  </si>
  <si>
    <t>SAUCIER</t>
  </si>
  <si>
    <t>1860 fité en 2020</t>
  </si>
  <si>
    <t>SAUVÉ</t>
  </si>
  <si>
    <t>JEAN-ALEXANDRE</t>
  </si>
  <si>
    <t>SAVADOGO</t>
  </si>
  <si>
    <t>SAVARD</t>
  </si>
  <si>
    <t>SAVOIE</t>
  </si>
  <si>
    <t>SEDIRI</t>
  </si>
  <si>
    <t>SELCER</t>
  </si>
  <si>
    <t>SHAUN</t>
  </si>
  <si>
    <t>SEMA</t>
  </si>
  <si>
    <t>JONETTE</t>
  </si>
  <si>
    <t>SEMAL</t>
  </si>
  <si>
    <t>SEMASHKO</t>
  </si>
  <si>
    <t>SVETLANA</t>
  </si>
  <si>
    <t>SEMIAN ANTON</t>
  </si>
  <si>
    <t>CRISTINA LIGIA</t>
  </si>
  <si>
    <t>Agent(e) plan.prog.</t>
  </si>
  <si>
    <t>SÉNÉCHAL</t>
  </si>
  <si>
    <t>SERGENT</t>
  </si>
  <si>
    <t>SERRAINO CRUZ</t>
  </si>
  <si>
    <t>CRISTOFER DANIEL</t>
  </si>
  <si>
    <t>SETRAKIAN</t>
  </si>
  <si>
    <t>SHENG</t>
  </si>
  <si>
    <t>YONG</t>
  </si>
  <si>
    <t>SIGNORACCI</t>
  </si>
  <si>
    <t>SIMARD</t>
  </si>
  <si>
    <t>François</t>
  </si>
  <si>
    <t>8511: Réussite; 2130: Échec; 9211+ : Réussite -  2020-04-09</t>
  </si>
  <si>
    <t>SIMBOLI</t>
  </si>
  <si>
    <t>Tech. Classe B</t>
  </si>
  <si>
    <t>SIROIS</t>
  </si>
  <si>
    <t>SIROIS-LECLERC</t>
  </si>
  <si>
    <t xml:space="preserve">JULIE </t>
  </si>
  <si>
    <t>SOLIMAN</t>
  </si>
  <si>
    <t>SOLTANI</t>
  </si>
  <si>
    <t>MARWA</t>
  </si>
  <si>
    <t>GIOVANNI</t>
  </si>
  <si>
    <t>SOUCY</t>
  </si>
  <si>
    <t>SOUFFRANT</t>
  </si>
  <si>
    <t>TANIA ISABELLE</t>
  </si>
  <si>
    <t>SOUKSAVATDY</t>
  </si>
  <si>
    <t>SPAGNOLO</t>
  </si>
  <si>
    <t>ÉMILY</t>
  </si>
  <si>
    <t>SPRY</t>
  </si>
  <si>
    <t>ÉLICIA</t>
  </si>
  <si>
    <t>À Refaire - Aucun modèle ne fait - 2020-10-22</t>
  </si>
  <si>
    <t>ST-CLOUD</t>
  </si>
  <si>
    <t>ST-GELAIS</t>
  </si>
  <si>
    <t>ST-GERMAIN</t>
  </si>
  <si>
    <t>ST-HILAIRE</t>
  </si>
  <si>
    <t>ST-HILAIRE JUSSAUME</t>
  </si>
  <si>
    <t>Échec Medicom L2S sept. 2021, tentative non refaite 2022</t>
  </si>
  <si>
    <t>STITI</t>
  </si>
  <si>
    <t>DJAZIRA</t>
  </si>
  <si>
    <t>2020 ancien masque 1517-LP</t>
  </si>
  <si>
    <t>ST-JACQUES</t>
  </si>
  <si>
    <t>ST-JEAN</t>
  </si>
  <si>
    <t>ST-JULES</t>
  </si>
  <si>
    <t>ST-LEGER</t>
  </si>
  <si>
    <t>ST-MICHEL</t>
  </si>
  <si>
    <t>STOILOVA</t>
  </si>
  <si>
    <t>KALINKA</t>
  </si>
  <si>
    <t>ST-ONGE</t>
  </si>
  <si>
    <t>CLINIQUE DIABETE</t>
  </si>
  <si>
    <t>ST-PIERRE</t>
  </si>
  <si>
    <t>REGGUINE</t>
  </si>
  <si>
    <t>ST-PIERRE MORIN</t>
  </si>
  <si>
    <t>STREICHER</t>
  </si>
  <si>
    <t>PÉNÉLOPE</t>
  </si>
  <si>
    <t>SUOS</t>
  </si>
  <si>
    <t>KALLYANNE</t>
  </si>
  <si>
    <t>SYKUCKA</t>
  </si>
  <si>
    <t>SYLFRA</t>
  </si>
  <si>
    <t>RENISE</t>
  </si>
  <si>
    <t>SYLVAIN-DROLET</t>
  </si>
  <si>
    <t>TABARY</t>
  </si>
  <si>
    <t>TADROS</t>
  </si>
  <si>
    <t>RAFIK</t>
  </si>
  <si>
    <t>TAFAT-BOUZID</t>
  </si>
  <si>
    <t>TAKAWALE</t>
  </si>
  <si>
    <t>ABHIJIT</t>
  </si>
  <si>
    <t>NATTEL-IRSC FELLOWSH</t>
  </si>
  <si>
    <t>TAKIM</t>
  </si>
  <si>
    <t>ISRA</t>
  </si>
  <si>
    <t>TALAJIC</t>
  </si>
  <si>
    <t>00M093</t>
  </si>
  <si>
    <t>TAN</t>
  </si>
  <si>
    <t>TANGUAY</t>
  </si>
  <si>
    <t>JEAN FRANÇOIS</t>
  </si>
  <si>
    <t>00M095</t>
  </si>
  <si>
    <t>JEAN-CLAUDE</t>
  </si>
  <si>
    <t>DIR.RCH/ENSEIG</t>
  </si>
  <si>
    <t>TATE</t>
  </si>
  <si>
    <t>FATIHA</t>
  </si>
  <si>
    <t>TELLEZ</t>
  </si>
  <si>
    <t>ELBA</t>
  </si>
  <si>
    <t>TERRASSIN</t>
  </si>
  <si>
    <t>TERRONE</t>
  </si>
  <si>
    <t>DONATO</t>
  </si>
  <si>
    <t>TESSIER</t>
  </si>
  <si>
    <t>TESSIER KNIGHT</t>
  </si>
  <si>
    <t>TESTA</t>
  </si>
  <si>
    <t>TÉTREAULT</t>
  </si>
  <si>
    <t>AURÉLIE</t>
  </si>
  <si>
    <t>THÉBERGE</t>
  </si>
  <si>
    <t>DONALD</t>
  </si>
  <si>
    <t>THÉRIAULT</t>
  </si>
  <si>
    <t>THIBAULT</t>
  </si>
  <si>
    <t>BERNARD</t>
  </si>
  <si>
    <t>00M097</t>
  </si>
  <si>
    <t>Aucun masque ne fait - 2022-01-07</t>
  </si>
  <si>
    <t>THIBEAULT</t>
  </si>
  <si>
    <t>THIBODEAU</t>
  </si>
  <si>
    <t>TIAB</t>
  </si>
  <si>
    <t>YOUCEF</t>
  </si>
  <si>
    <t>2021 ancien masque 1860-8210</t>
  </si>
  <si>
    <t>TIEU</t>
  </si>
  <si>
    <t>JENNIFER THUY QUYEN</t>
  </si>
  <si>
    <t>TIGHRINE</t>
  </si>
  <si>
    <t>TIMBRO</t>
  </si>
  <si>
    <t>TOKPASSI</t>
  </si>
  <si>
    <t>EVA-STEFFI</t>
  </si>
  <si>
    <t>TORTI</t>
  </si>
  <si>
    <t>TOULOUM</t>
  </si>
  <si>
    <t>Adjointe administrative</t>
  </si>
  <si>
    <t>TOUMA</t>
  </si>
  <si>
    <t>TOURIGNY</t>
  </si>
  <si>
    <t>TOUSIGNANT</t>
  </si>
  <si>
    <t>TOZZI</t>
  </si>
  <si>
    <t>TREMBLAY</t>
  </si>
  <si>
    <t>ULTRASONOGRAPHIE (DOPPLER)</t>
  </si>
  <si>
    <t>KARIANNE</t>
  </si>
  <si>
    <t>Manonn Dion</t>
  </si>
  <si>
    <t>STÉFANIE</t>
  </si>
  <si>
    <t>TREMBLAY-BOUCHARD</t>
  </si>
  <si>
    <t>TREMBLAY-VAUGHAN</t>
  </si>
  <si>
    <t>TREPANIER</t>
  </si>
  <si>
    <t>TRINQUE</t>
  </si>
  <si>
    <t>TRUBLIN</t>
  </si>
  <si>
    <t>FRANÇOIS-DAVID</t>
  </si>
  <si>
    <t>TRUDEAU</t>
  </si>
  <si>
    <t>TUISIMA LOPEZ</t>
  </si>
  <si>
    <t>RAQUEL</t>
  </si>
  <si>
    <t>TURCOTTE</t>
  </si>
  <si>
    <t>À Refaire aux particules - 2021-07-14</t>
  </si>
  <si>
    <t>TURENNE</t>
  </si>
  <si>
    <t>TURGEON-BOLDUC</t>
  </si>
  <si>
    <t>TUY-OUK</t>
  </si>
  <si>
    <t>TINNY</t>
  </si>
  <si>
    <t>UKWISHAKA</t>
  </si>
  <si>
    <t>SEVERINE</t>
  </si>
  <si>
    <t>UON</t>
  </si>
  <si>
    <t>VIDEN</t>
  </si>
  <si>
    <t>URSUL</t>
  </si>
  <si>
    <t>DMITRI</t>
  </si>
  <si>
    <t>UWIZEYE</t>
  </si>
  <si>
    <t>JOSELYNE</t>
  </si>
  <si>
    <t>UZUBAHIMANA</t>
  </si>
  <si>
    <t>ÉLISABETH</t>
  </si>
  <si>
    <t>VACHON</t>
  </si>
  <si>
    <t>VADEBONCOEUR</t>
  </si>
  <si>
    <t>00M100</t>
  </si>
  <si>
    <t>VADNAIS</t>
  </si>
  <si>
    <t>VAIDYE</t>
  </si>
  <si>
    <t>VAILLANCOURT</t>
  </si>
  <si>
    <t>Manon Dion (2 fiches distinctes)</t>
  </si>
  <si>
    <t>VAILLANT</t>
  </si>
  <si>
    <t>VALDERRABANO SAMPAYO</t>
  </si>
  <si>
    <t>ALEJANDRO</t>
  </si>
  <si>
    <t>VALDES MARTIN</t>
  </si>
  <si>
    <t>MAVIS</t>
  </si>
  <si>
    <t>VALIQUETTE</t>
  </si>
  <si>
    <t>VALLIERES</t>
  </si>
  <si>
    <t>VALLIÈRES-MURRAY</t>
  </si>
  <si>
    <t>VALLON</t>
  </si>
  <si>
    <t>VALOIS</t>
  </si>
  <si>
    <t>ÉLECTROPHYSIOLOGIE</t>
  </si>
  <si>
    <t>VAN TASSEL</t>
  </si>
  <si>
    <t>VANASSE</t>
  </si>
  <si>
    <t>MADELEINE</t>
  </si>
  <si>
    <t>1-84271</t>
  </si>
  <si>
    <t>VANIER</t>
  </si>
  <si>
    <t>TANYA</t>
  </si>
  <si>
    <t>VARGAS RODRIGUEZ</t>
  </si>
  <si>
    <t>VARRICHIO</t>
  </si>
  <si>
    <t>VASSEUR</t>
  </si>
  <si>
    <t>ARNAUD</t>
  </si>
  <si>
    <t>VEGA SERRAINO</t>
  </si>
  <si>
    <t>BRAULIO OCTAVIO</t>
  </si>
  <si>
    <t>VEILLEUX</t>
  </si>
  <si>
    <t>VÉZINA</t>
  </si>
  <si>
    <t>VIAU</t>
  </si>
  <si>
    <t>VICTOR</t>
  </si>
  <si>
    <t>VICTORIA MORON</t>
  </si>
  <si>
    <t>DIANA MARGARITA</t>
  </si>
  <si>
    <t>VIGNEAULT</t>
  </si>
  <si>
    <t>VILLANI</t>
  </si>
  <si>
    <t>VILLEMAIRE</t>
  </si>
  <si>
    <t>À refaire - Ne goûte pas le Bitrex - 2020-09-04</t>
  </si>
  <si>
    <t>VILLENEUVE</t>
  </si>
  <si>
    <t>GHISLAINE</t>
  </si>
  <si>
    <t>Coord tech GBM</t>
  </si>
  <si>
    <t>VINET</t>
  </si>
  <si>
    <t>VISAN</t>
  </si>
  <si>
    <t>LUMINITA</t>
  </si>
  <si>
    <t>VISSANI</t>
  </si>
  <si>
    <t>PAOLO</t>
  </si>
  <si>
    <t>VIVEKANANTHAM</t>
  </si>
  <si>
    <t>HARI</t>
  </si>
  <si>
    <t>2020 ancien masque 1512M ne fit plus</t>
  </si>
  <si>
    <t>VO</t>
  </si>
  <si>
    <t>THI NHU HANH</t>
  </si>
  <si>
    <t>VOZZA</t>
  </si>
  <si>
    <t>WAGNER</t>
  </si>
  <si>
    <t>KARYNE</t>
  </si>
  <si>
    <t>WATIER</t>
  </si>
  <si>
    <t>WATTEYNE</t>
  </si>
  <si>
    <t>WHITE</t>
  </si>
  <si>
    <t>00M102</t>
  </si>
  <si>
    <t>WILL</t>
  </si>
  <si>
    <t>WRIGHT</t>
  </si>
  <si>
    <t>LINDSAY</t>
  </si>
  <si>
    <t>XU</t>
  </si>
  <si>
    <t>BING HAN</t>
  </si>
  <si>
    <t>ENSEIGNEMENT</t>
  </si>
  <si>
    <t>YAHIAOUI</t>
  </si>
  <si>
    <t>ABDELKADER</t>
  </si>
  <si>
    <t>YAKER</t>
  </si>
  <si>
    <t>OUASSILA</t>
  </si>
  <si>
    <t>YAMANAKA</t>
  </si>
  <si>
    <t>KEN</t>
  </si>
  <si>
    <t>YELLE</t>
  </si>
  <si>
    <t>YEMENIDJIAN</t>
  </si>
  <si>
    <t>YEVENES</t>
  </si>
  <si>
    <t>YIP</t>
  </si>
  <si>
    <t>WAI JAN</t>
  </si>
  <si>
    <t>YOMI YOTAT</t>
  </si>
  <si>
    <t>YU</t>
  </si>
  <si>
    <t>FERNANDO</t>
  </si>
  <si>
    <t>ZAITOUNI</t>
  </si>
  <si>
    <t>MUSTAFA</t>
  </si>
  <si>
    <t>00R028</t>
  </si>
  <si>
    <t>Ens Médical</t>
  </si>
  <si>
    <t>ZAMFIRESCU</t>
  </si>
  <si>
    <t>ANTONIA</t>
  </si>
  <si>
    <t>ZAMOR</t>
  </si>
  <si>
    <t>NYLEEN</t>
  </si>
  <si>
    <t>ZEGGAI</t>
  </si>
  <si>
    <t>ZEMOUCHE</t>
  </si>
  <si>
    <t>ZEMRINI</t>
  </si>
  <si>
    <t>ROULA</t>
  </si>
  <si>
    <t>ZERROUKI</t>
  </si>
  <si>
    <t>ZHURAVKOV</t>
  </si>
  <si>
    <t>ZICARI</t>
  </si>
  <si>
    <t>ZIDOR</t>
  </si>
  <si>
    <t>GREBERT</t>
  </si>
  <si>
    <t>TOTAUX</t>
  </si>
  <si>
    <t>Total d'employés testés</t>
  </si>
  <si>
    <t>Date du jour</t>
  </si>
  <si>
    <t>Date échue</t>
  </si>
  <si>
    <t>Oui</t>
  </si>
  <si>
    <t>Non</t>
  </si>
  <si>
    <t>RODRIUGO ANDRES</t>
  </si>
  <si>
    <t>EL HASSANI</t>
  </si>
  <si>
    <t>ISSAM</t>
  </si>
  <si>
    <t>JASON</t>
  </si>
  <si>
    <t>JEFF</t>
  </si>
  <si>
    <t>EL-TRABLSI</t>
  </si>
  <si>
    <t>SALLY</t>
  </si>
  <si>
    <t>GAZETAS</t>
  </si>
  <si>
    <t>JAMES</t>
  </si>
  <si>
    <t>HAMOUDA</t>
  </si>
  <si>
    <t>MALIKA</t>
  </si>
  <si>
    <t>JEANTY</t>
  </si>
  <si>
    <t>GAEDICK</t>
  </si>
  <si>
    <t>JOUANNAULT</t>
  </si>
  <si>
    <t>SABIR</t>
  </si>
  <si>
    <t>Stagiaire PAB</t>
  </si>
  <si>
    <t>SILVERT</t>
  </si>
  <si>
    <t>CHARLINE</t>
  </si>
  <si>
    <t>BIBRAC</t>
  </si>
  <si>
    <t>LÉAH</t>
  </si>
  <si>
    <t>E05972019</t>
  </si>
  <si>
    <t>DORION</t>
  </si>
  <si>
    <t>LAMARRE</t>
  </si>
  <si>
    <t>ABRAHAO</t>
  </si>
  <si>
    <t>CARLA</t>
  </si>
  <si>
    <t>SAMAR</t>
  </si>
  <si>
    <t>ACHOUAK</t>
  </si>
  <si>
    <t>HANED</t>
  </si>
  <si>
    <t>ABDELKARIM</t>
  </si>
  <si>
    <t>KOUACOU BOULOM</t>
  </si>
  <si>
    <t>NOËLVILLE</t>
  </si>
  <si>
    <t>OULD YAHIA</t>
  </si>
  <si>
    <t>NADIR</t>
  </si>
  <si>
    <t>BELMOURI</t>
  </si>
  <si>
    <t>OUALID</t>
  </si>
  <si>
    <t>GILCA</t>
  </si>
  <si>
    <t>OXANA</t>
  </si>
  <si>
    <t>REL PUBLIQUE</t>
  </si>
  <si>
    <t>AMANDINE</t>
  </si>
  <si>
    <t>MERIAU</t>
  </si>
  <si>
    <t>CHAREST</t>
  </si>
  <si>
    <t>Ressources Humaines</t>
  </si>
  <si>
    <t>EL KHOURY</t>
  </si>
  <si>
    <t>LAVINIA</t>
  </si>
  <si>
    <t>GAGNON PAUL-HUS</t>
  </si>
  <si>
    <t>LAURIANE</t>
  </si>
  <si>
    <t>FIAN</t>
  </si>
  <si>
    <t>ADJO ANNICK</t>
  </si>
  <si>
    <t>LECOMPTE</t>
  </si>
  <si>
    <t>OURABAH</t>
  </si>
  <si>
    <t>EL HADJA</t>
  </si>
  <si>
    <t>POOR ZARGAR</t>
  </si>
  <si>
    <t>MARYAM</t>
  </si>
  <si>
    <t>ZEINAB</t>
  </si>
  <si>
    <t>FARAH KAMIL</t>
  </si>
  <si>
    <t>BELANGER LANTHIER</t>
  </si>
  <si>
    <t>KAREL</t>
  </si>
  <si>
    <t>CUNTZ</t>
  </si>
  <si>
    <t>Lise Loiseau</t>
  </si>
  <si>
    <t>Agent(e) relat.hum.</t>
  </si>
  <si>
    <t>P-100 (Petit) - Aucun masque ne lui fait</t>
  </si>
  <si>
    <t>BAGLIO</t>
  </si>
  <si>
    <t>NINA</t>
  </si>
  <si>
    <t>BERNÈCHE</t>
  </si>
  <si>
    <t>IBARRA LUEVANO</t>
  </si>
  <si>
    <t>ALFREDO</t>
  </si>
  <si>
    <t>CEPI clinic</t>
  </si>
  <si>
    <t>SOARES JURKO</t>
  </si>
  <si>
    <t>JULIANA</t>
  </si>
  <si>
    <t>LUC-ANDRÉ</t>
  </si>
  <si>
    <t>YANIS</t>
  </si>
  <si>
    <t>DUMARSAIS</t>
  </si>
  <si>
    <t>DELTOR</t>
  </si>
  <si>
    <t>WILLEM</t>
  </si>
  <si>
    <t>Aucun masque ne fait  - 2022-06-29</t>
  </si>
  <si>
    <t>FERNANDEZ GAREAU</t>
  </si>
  <si>
    <t>EMA-JULIA</t>
  </si>
  <si>
    <t>ANABEL</t>
  </si>
  <si>
    <t>4e MEDECINE</t>
  </si>
  <si>
    <t>HIPPOLYTE</t>
  </si>
  <si>
    <t>Aucun masque ne fait - 2022-06-29</t>
  </si>
  <si>
    <t>ABBES</t>
  </si>
  <si>
    <t>LILYA</t>
  </si>
  <si>
    <t>DEMONSIER</t>
  </si>
  <si>
    <t>JONICA</t>
  </si>
  <si>
    <t>4e Médecine Centre</t>
  </si>
  <si>
    <t>EXTERNE SI</t>
  </si>
  <si>
    <t>DORAN</t>
  </si>
  <si>
    <t>ANGIE PHÉNÉLA</t>
  </si>
  <si>
    <t>GHRIBI</t>
  </si>
  <si>
    <t>YASMINE</t>
  </si>
  <si>
    <t>LÉANIE</t>
  </si>
  <si>
    <t>JOUNBLAT</t>
  </si>
  <si>
    <t>TEHAMI</t>
  </si>
  <si>
    <t>FADILA</t>
  </si>
  <si>
    <t>DERILUS</t>
  </si>
  <si>
    <t>LÉONIE</t>
  </si>
  <si>
    <t>GARCIA ROSALES</t>
  </si>
  <si>
    <t>EDUARDO ANTONIO</t>
  </si>
  <si>
    <t>LE DUC</t>
  </si>
  <si>
    <t>TAMARA</t>
  </si>
  <si>
    <t>MAGHSOUDLOO</t>
  </si>
  <si>
    <t>KOUROSH</t>
  </si>
  <si>
    <t>SCHNEIDER</t>
  </si>
  <si>
    <t>Stagiaire Physiothérapeute</t>
  </si>
  <si>
    <t>ASSE</t>
  </si>
  <si>
    <t>SHAKIRA EDEN</t>
  </si>
  <si>
    <t>GHITA</t>
  </si>
  <si>
    <t>2022-07-20 - Aucun masque ne fait</t>
  </si>
  <si>
    <t>HA</t>
  </si>
  <si>
    <t>DELEONES ABLAN</t>
  </si>
  <si>
    <t>GUSTAVO JESUS</t>
  </si>
  <si>
    <t>JOSEPH TOUSSAINT</t>
  </si>
  <si>
    <t>ANGELINE</t>
  </si>
  <si>
    <t>TRIFAN</t>
  </si>
  <si>
    <t>ALEXANDRU</t>
  </si>
  <si>
    <t>Stagiaire médecine</t>
  </si>
  <si>
    <t>NORMANDEAU</t>
  </si>
  <si>
    <t>ÉMOND-DENIS</t>
  </si>
  <si>
    <t>Prép.bénéfic.</t>
  </si>
  <si>
    <t>RASAGE DÉFICIENT - 2022-07-29</t>
  </si>
  <si>
    <t>VELIZ</t>
  </si>
  <si>
    <t>PRASSINOS</t>
  </si>
  <si>
    <t>ALEX</t>
  </si>
  <si>
    <t>BARRI</t>
  </si>
  <si>
    <t>FATUMATA</t>
  </si>
  <si>
    <t>OCÉANNE</t>
  </si>
  <si>
    <t>GAYE</t>
  </si>
  <si>
    <t>KOVAL</t>
  </si>
  <si>
    <t>IULIIA</t>
  </si>
  <si>
    <t>CLIN EXTERNES</t>
  </si>
  <si>
    <t>BLOOM</t>
  </si>
  <si>
    <t xml:space="preserve"> X</t>
  </si>
  <si>
    <t>DJALAL BECHIR</t>
  </si>
  <si>
    <t>AL-HASSAN</t>
  </si>
  <si>
    <t>ZAHIM</t>
  </si>
  <si>
    <t>HICHAM</t>
  </si>
  <si>
    <t>HUMENYUK</t>
  </si>
  <si>
    <t>SOLOMIYA</t>
  </si>
  <si>
    <t>Infirm. clinic.</t>
  </si>
  <si>
    <t>PONDARD</t>
  </si>
  <si>
    <t>EL MASSAOUDI</t>
  </si>
  <si>
    <t>LATIFA</t>
  </si>
  <si>
    <t>GASCON</t>
  </si>
  <si>
    <t>ANDRÉE-ANN</t>
  </si>
  <si>
    <t>GERMAIN-CORDATO</t>
  </si>
  <si>
    <t>DICTEE CENTRALE</t>
  </si>
  <si>
    <t>LAHOUAICHRI</t>
  </si>
  <si>
    <t>KISOMO</t>
  </si>
  <si>
    <t>BIENEIME</t>
  </si>
  <si>
    <t>GARIÉPY</t>
  </si>
  <si>
    <t>YANI</t>
  </si>
  <si>
    <t>GASPARD</t>
  </si>
  <si>
    <t>REBECCA</t>
  </si>
  <si>
    <t>DESLOGES</t>
  </si>
  <si>
    <t>HAUTERAT</t>
  </si>
  <si>
    <t>ANDRADE ROBLES</t>
  </si>
  <si>
    <t>ROSA ISELA</t>
  </si>
  <si>
    <t>BONNEVILLE-DONAIS</t>
  </si>
  <si>
    <t>SÉGUIN</t>
  </si>
  <si>
    <t>TRUONG</t>
  </si>
  <si>
    <t>HOANG MY</t>
  </si>
  <si>
    <t>Actifs / Passifs
Archives O/N</t>
  </si>
  <si>
    <t>POENARU</t>
  </si>
  <si>
    <t>RALUCA</t>
  </si>
  <si>
    <t>BOULANGER</t>
  </si>
  <si>
    <t>AMY</t>
  </si>
  <si>
    <t>LÉVEILLÉ-GIRARD</t>
  </si>
  <si>
    <t>MAIMOUNA</t>
  </si>
  <si>
    <t>AHMAT</t>
  </si>
  <si>
    <t>ABDELBASSIT ANNOUR</t>
  </si>
  <si>
    <t>COELHO BRUNACIO</t>
  </si>
  <si>
    <t>MARCIO</t>
  </si>
  <si>
    <t>STEFFIE</t>
  </si>
  <si>
    <t>MARIE-FRÉDÉRIQUE</t>
  </si>
  <si>
    <t>REIMNITZ</t>
  </si>
  <si>
    <t xml:space="preserve"> </t>
  </si>
  <si>
    <t>SIVOL-LÉON</t>
  </si>
  <si>
    <t>GAELLE</t>
  </si>
  <si>
    <t>EMANUELLE</t>
  </si>
  <si>
    <t>Registre des masques N-95  -  EMPLOYÉS ACTIFS</t>
  </si>
  <si>
    <t>Total d'employés testés actifs</t>
  </si>
  <si>
    <t>GADIANE</t>
  </si>
  <si>
    <t>GABRIELLE AXELLE</t>
  </si>
  <si>
    <t>MARR</t>
  </si>
  <si>
    <t>A vérifier</t>
  </si>
  <si>
    <t>BELAYADI</t>
  </si>
  <si>
    <t>KENZA</t>
  </si>
  <si>
    <t>DAGENAIS</t>
  </si>
  <si>
    <t>LUC</t>
  </si>
  <si>
    <t>Magasinier(ère)</t>
  </si>
  <si>
    <t>JULMISSE</t>
  </si>
  <si>
    <t>YASCONI</t>
  </si>
  <si>
    <t>ZIOUANE</t>
  </si>
  <si>
    <t>SÉRINE</t>
  </si>
  <si>
    <t>4 NORD UNITE DE MEDE</t>
  </si>
  <si>
    <t>À vérifier</t>
  </si>
  <si>
    <t>a vérifier</t>
  </si>
  <si>
    <t>TOSTE CAMARA</t>
  </si>
  <si>
    <t>BREAHNA-GHECREA</t>
  </si>
  <si>
    <t>à vérifier</t>
  </si>
  <si>
    <t>Retraits:</t>
  </si>
  <si>
    <t>RACHIDI</t>
  </si>
  <si>
    <t>ALAMI MERROUNI</t>
  </si>
  <si>
    <t>CERDA GAETE</t>
  </si>
  <si>
    <t>HELGA MARIA</t>
  </si>
  <si>
    <t>MORO</t>
  </si>
  <si>
    <t>ELIZIANI</t>
  </si>
  <si>
    <t>LEMUS RIVERA</t>
  </si>
  <si>
    <t>MAX</t>
  </si>
  <si>
    <t>AYSHA DAWING</t>
  </si>
  <si>
    <t>BOUHIAOUI</t>
  </si>
  <si>
    <t>SABRIA</t>
  </si>
  <si>
    <t>BIZIER</t>
  </si>
  <si>
    <t>FREDERIC</t>
  </si>
  <si>
    <t>HADJARAB</t>
  </si>
  <si>
    <t>RERCHERCHE</t>
  </si>
  <si>
    <t>NOP</t>
  </si>
  <si>
    <t>SOMALYSIA</t>
  </si>
  <si>
    <t>HUYNH</t>
  </si>
  <si>
    <t>VAN NHA</t>
  </si>
  <si>
    <t>MADRANE</t>
  </si>
  <si>
    <t>BASMA</t>
  </si>
  <si>
    <t>ZAMA</t>
  </si>
  <si>
    <t>ERMIS</t>
  </si>
  <si>
    <t>FATIMAGUL</t>
  </si>
  <si>
    <t>AUDRÉE</t>
  </si>
  <si>
    <t>LORANGER</t>
  </si>
  <si>
    <t>HÉBERT</t>
  </si>
  <si>
    <t>AVERLANT</t>
  </si>
  <si>
    <t>LAURIE</t>
  </si>
  <si>
    <t>MAURAND</t>
  </si>
  <si>
    <t>BARONA MUNOZ</t>
  </si>
  <si>
    <t>MONICA</t>
  </si>
  <si>
    <t>TURGEON-MALLETTE</t>
  </si>
  <si>
    <t>GRINAN</t>
  </si>
  <si>
    <t>PIZARRO VELAZCO</t>
  </si>
  <si>
    <t>CAROL</t>
  </si>
  <si>
    <t>BRAND</t>
  </si>
  <si>
    <t>Agent. rec</t>
  </si>
  <si>
    <t>OPREA</t>
  </si>
  <si>
    <t>VANESSA REBECCA</t>
  </si>
  <si>
    <t>ELENIZI</t>
  </si>
  <si>
    <t>KHALED</t>
  </si>
  <si>
    <t>Electr.Physiol.</t>
  </si>
  <si>
    <t>DE LUCA</t>
  </si>
  <si>
    <t>ELIA</t>
  </si>
  <si>
    <t>LÉO</t>
  </si>
  <si>
    <t>TOUSSAINT</t>
  </si>
  <si>
    <t>ROSELINE</t>
  </si>
  <si>
    <t>MEI-LI</t>
  </si>
  <si>
    <t>À refaire - défectuosité de l'appareil - 2022-11-23</t>
  </si>
  <si>
    <t>PATEL</t>
  </si>
  <si>
    <t>JINAL</t>
  </si>
  <si>
    <t>4E Médecine centre</t>
  </si>
  <si>
    <t>DORÉ</t>
  </si>
  <si>
    <t>HOTTE</t>
  </si>
  <si>
    <t>RIZZO</t>
  </si>
  <si>
    <t>MELINDA</t>
  </si>
  <si>
    <t>MUNGU MASSIKINI</t>
  </si>
  <si>
    <t>SCHOLASTIQUE</t>
  </si>
  <si>
    <t>ADRIANNE</t>
  </si>
  <si>
    <t>DUSSEAULT</t>
  </si>
  <si>
    <t>PANAGIOTIDIS</t>
  </si>
  <si>
    <t>THEOFILOS</t>
  </si>
  <si>
    <t>HÉMODYNAMIE ENTENTE</t>
  </si>
  <si>
    <t>HO</t>
  </si>
  <si>
    <t>ANH PHI</t>
  </si>
  <si>
    <t>BEAUPRÉ</t>
  </si>
  <si>
    <t>MURIELLE</t>
  </si>
  <si>
    <t>E04662020</t>
  </si>
  <si>
    <t>BENMOUFFOK</t>
  </si>
  <si>
    <t>OUATTARA</t>
  </si>
  <si>
    <t>MARIAME</t>
  </si>
  <si>
    <t>SCRAIRE</t>
  </si>
  <si>
    <t>JAMEY</t>
  </si>
  <si>
    <t>CLARICE</t>
  </si>
  <si>
    <t>E0763219</t>
  </si>
  <si>
    <t>MURAT</t>
  </si>
  <si>
    <t>WISSAN</t>
  </si>
  <si>
    <t>EL-AKRAS</t>
  </si>
  <si>
    <t>E05522020</t>
  </si>
  <si>
    <t>CORALIE</t>
  </si>
  <si>
    <t>OSMANI</t>
  </si>
  <si>
    <t>HEDI</t>
  </si>
  <si>
    <t>DELEUIL</t>
  </si>
  <si>
    <t>ETIENNE</t>
  </si>
  <si>
    <t>JEAN ÉRIC</t>
  </si>
  <si>
    <t>ST-VIL</t>
  </si>
  <si>
    <t>BLOMINA</t>
  </si>
  <si>
    <t>RIVOAL</t>
  </si>
  <si>
    <t>FLORIAN</t>
  </si>
  <si>
    <t>NGONGUI DICKA</t>
  </si>
  <si>
    <t>ALICE DESIREE</t>
  </si>
  <si>
    <t>LEDUC</t>
  </si>
  <si>
    <t>BOUZIT</t>
  </si>
  <si>
    <t>Aucun masque ne fait 2023-01-04</t>
  </si>
  <si>
    <t>ROUX</t>
  </si>
  <si>
    <t>Bloc opératoire</t>
  </si>
  <si>
    <t>LANTHIER</t>
  </si>
  <si>
    <t>KALINA</t>
  </si>
  <si>
    <t>FÉNÉLON</t>
  </si>
  <si>
    <t>WIDLINE</t>
  </si>
  <si>
    <t>2023-01-18 - Retard RV  - à poursuivre</t>
  </si>
  <si>
    <t>BENCOSME</t>
  </si>
  <si>
    <t>DARLENIS</t>
  </si>
  <si>
    <t>MARIE SANDRA</t>
  </si>
  <si>
    <t>SCHMITT</t>
  </si>
  <si>
    <t>KÉVIN</t>
  </si>
  <si>
    <t>OGONDON</t>
  </si>
  <si>
    <t>DJELLATOU</t>
  </si>
  <si>
    <t>MOHAMED EL FARES</t>
  </si>
  <si>
    <t>4E NORD UNITÉ MÉDECINE</t>
  </si>
  <si>
    <t>AMIN</t>
  </si>
  <si>
    <t>ISNARD</t>
  </si>
  <si>
    <t>TRAORE</t>
  </si>
  <si>
    <t>ANNE-PENDA</t>
  </si>
  <si>
    <t>UNITÉ CORONARIENNE</t>
  </si>
  <si>
    <t>CLOÉ</t>
  </si>
  <si>
    <t>SEDDAT</t>
  </si>
  <si>
    <t>SAADIA</t>
  </si>
  <si>
    <t>AMRANI</t>
  </si>
  <si>
    <t>FAOUZIA</t>
  </si>
  <si>
    <t>KADIR</t>
  </si>
  <si>
    <t>ZAHIA</t>
  </si>
  <si>
    <t>DESROSIERS</t>
  </si>
  <si>
    <t>MISCEVIC</t>
  </si>
  <si>
    <t>AUDRAN</t>
  </si>
  <si>
    <t>INÈS ENCELLA</t>
  </si>
  <si>
    <t>SETCHE NANHOU</t>
  </si>
  <si>
    <t>Champak trop serré, inconfortable résultat: 109</t>
  </si>
  <si>
    <t>Échec test (barbe) 2023-02-11</t>
  </si>
  <si>
    <t>BOURTALA</t>
  </si>
  <si>
    <t>VALDES ARGUDIN</t>
  </si>
  <si>
    <t>NORELYS</t>
  </si>
  <si>
    <t>SISSOKO</t>
  </si>
  <si>
    <t>BINTOU</t>
  </si>
  <si>
    <t>CLÉMENTINE</t>
  </si>
  <si>
    <t>DIOP</t>
  </si>
  <si>
    <t>MOMAR SHOKHNA</t>
  </si>
  <si>
    <t>POBEDA</t>
  </si>
  <si>
    <t>RUAN</t>
  </si>
  <si>
    <t>ORIANE</t>
  </si>
  <si>
    <t>MILIE-PACÔMIE</t>
  </si>
  <si>
    <t>OSTIGUY</t>
  </si>
  <si>
    <t>BRAMBA</t>
  </si>
  <si>
    <t>EVE</t>
  </si>
  <si>
    <t>NGUYEN</t>
  </si>
  <si>
    <t>DAT TRI</t>
  </si>
  <si>
    <t>GARÇA</t>
  </si>
  <si>
    <t>BREUIL</t>
  </si>
  <si>
    <t>MENDONÇA-BOULAY</t>
  </si>
  <si>
    <t>PELLETIER-GALARNEAU</t>
  </si>
  <si>
    <t>MATTHIEU</t>
  </si>
  <si>
    <t>APOLLON-DESTIN</t>
  </si>
  <si>
    <t>GISLEINE</t>
  </si>
  <si>
    <t>REINOLD</t>
  </si>
  <si>
    <t>BOUCHAKOUR</t>
  </si>
  <si>
    <t>HANANE</t>
  </si>
  <si>
    <t>PÉRUSSE</t>
  </si>
  <si>
    <t>JEAN-PAUL</t>
  </si>
  <si>
    <t>2023-02-22 - Essais à poursuivre</t>
  </si>
  <si>
    <t>DJEGHAM</t>
  </si>
  <si>
    <t>LUMA</t>
  </si>
  <si>
    <t>MAXO</t>
  </si>
  <si>
    <t>DELEON SOSA</t>
  </si>
  <si>
    <t>GRISELDA JUDITH</t>
  </si>
  <si>
    <t>CADET</t>
  </si>
  <si>
    <t>ROSE-MAY</t>
  </si>
  <si>
    <t>RÉGIS</t>
  </si>
  <si>
    <t>CHEVALIER</t>
  </si>
  <si>
    <t>PETER-LEE</t>
  </si>
  <si>
    <t>NSONSO MFUKA</t>
  </si>
  <si>
    <t>DIDIER</t>
  </si>
  <si>
    <t>MAINVILLE</t>
  </si>
  <si>
    <t>MARSEILLE-BOUCHARD</t>
  </si>
  <si>
    <t>PENELOPE</t>
  </si>
  <si>
    <t>2023-03-01 - Aucun masque ne fait</t>
  </si>
  <si>
    <t>GUERREIRO DE OLIVEIRA</t>
  </si>
  <si>
    <t>CIDALIA</t>
  </si>
  <si>
    <t>CHAIREZ DECIGA</t>
  </si>
  <si>
    <t>VENNE</t>
  </si>
  <si>
    <t>BEAUCHESNE-DOYON</t>
  </si>
  <si>
    <t>Christine</t>
  </si>
  <si>
    <t>E05872019</t>
  </si>
  <si>
    <t>Externe Médecine</t>
  </si>
  <si>
    <t>ZAIDAT</t>
  </si>
  <si>
    <t>ROBB</t>
  </si>
  <si>
    <t>Conseiller(ère) Soins Inf.</t>
  </si>
  <si>
    <t>CLINIQUES EXTERNES</t>
  </si>
  <si>
    <t>CAMBRON-ASSELIN</t>
  </si>
  <si>
    <t>Aucun masque ne fait - 2022-03-08</t>
  </si>
  <si>
    <t>Registre des masques N-95  - CHUM</t>
  </si>
  <si>
    <t>LEFRANC</t>
  </si>
  <si>
    <t>KATHRYN</t>
  </si>
  <si>
    <t>SANA</t>
  </si>
  <si>
    <t>YAMINA RYM</t>
  </si>
  <si>
    <t>LEVERT</t>
  </si>
  <si>
    <t>JULIE-ANNE</t>
  </si>
  <si>
    <t>RITACCA</t>
  </si>
  <si>
    <t>R30907</t>
  </si>
  <si>
    <t>GARCIA MONTERO</t>
  </si>
  <si>
    <t>MARTA</t>
  </si>
  <si>
    <t>CHARNEAU</t>
  </si>
  <si>
    <t>DELVA</t>
  </si>
  <si>
    <t>HAY</t>
  </si>
  <si>
    <t>MUTHUKUMARASAMY</t>
  </si>
  <si>
    <t>KALAI MANGAI</t>
  </si>
  <si>
    <t>PHUNG</t>
  </si>
  <si>
    <t>RIOUX</t>
  </si>
  <si>
    <t>JENNY-LEE</t>
  </si>
  <si>
    <t>OREJUELA VASQUEZ</t>
  </si>
  <si>
    <t>JHOAN SEBASTIAN</t>
  </si>
  <si>
    <t>KAMYLLE</t>
  </si>
  <si>
    <t>MULLER</t>
  </si>
  <si>
    <t>CHLOE</t>
  </si>
  <si>
    <t>AKEXIA</t>
  </si>
  <si>
    <t>SEBASTIAN</t>
  </si>
  <si>
    <t>L'HEUREUX</t>
  </si>
  <si>
    <t>GOURAUD</t>
  </si>
  <si>
    <t>MOORTGAT</t>
  </si>
  <si>
    <t>BUHENDWA MUKUZO</t>
  </si>
  <si>
    <t>FIDÉLIE</t>
  </si>
  <si>
    <t>5E COURT SÉJOUR</t>
  </si>
  <si>
    <t>KACPRZAK</t>
  </si>
  <si>
    <t>JAKUB</t>
  </si>
  <si>
    <t>LÉONARD-GUILLETTE</t>
  </si>
  <si>
    <t>CAROLANNE</t>
  </si>
  <si>
    <t>DOOLUB</t>
  </si>
  <si>
    <t>GEMINA</t>
  </si>
  <si>
    <t>KSOURI</t>
  </si>
  <si>
    <t>CHÂTELAIN</t>
  </si>
  <si>
    <t>QUENTIN</t>
  </si>
  <si>
    <t>ROSCA</t>
  </si>
  <si>
    <t>MARIA ALEXANDRA</t>
  </si>
  <si>
    <t>MEURY</t>
  </si>
  <si>
    <t>AIT HAMMOU</t>
  </si>
  <si>
    <t>ELIASSAINT</t>
  </si>
  <si>
    <t>ÉLODIE ROSE</t>
  </si>
  <si>
    <t>KATEYA</t>
  </si>
  <si>
    <t>MARIN</t>
  </si>
  <si>
    <t>PIERRE-OLIVIER</t>
  </si>
  <si>
    <t>PINA DELGADO</t>
  </si>
  <si>
    <t>EDWARD</t>
  </si>
  <si>
    <t>SIR-NAVARRO</t>
  </si>
  <si>
    <t>LAWRENCE JAREL</t>
  </si>
  <si>
    <t>TORRES PAREDES</t>
  </si>
  <si>
    <t>MARIA ISABEL</t>
  </si>
  <si>
    <t>VILLEGAS CORTES</t>
  </si>
  <si>
    <t>HOUSSAIS</t>
  </si>
  <si>
    <t>MORGAN</t>
  </si>
  <si>
    <t>RAYA</t>
  </si>
  <si>
    <t>DEMOSTHENES</t>
  </si>
  <si>
    <t>BÉNICIA FARAH</t>
  </si>
  <si>
    <t>MBUYI</t>
  </si>
  <si>
    <t>JOYCE</t>
  </si>
  <si>
    <t>WOODLYNE</t>
  </si>
  <si>
    <t>LAURIE-ANN</t>
  </si>
  <si>
    <t>MLIK</t>
  </si>
  <si>
    <t>DRACENI</t>
  </si>
  <si>
    <t>KABUYA MASANKA</t>
  </si>
  <si>
    <t>CHARLES ANTOINE</t>
  </si>
  <si>
    <t>HAMON</t>
  </si>
  <si>
    <t>OCÉANE-ALIZÉE</t>
  </si>
  <si>
    <t>MARGUERITE</t>
  </si>
  <si>
    <t>FAVREAU</t>
  </si>
  <si>
    <t>GERVAIS-LAPORTE</t>
  </si>
  <si>
    <t>BAKHTI</t>
  </si>
  <si>
    <t>AKRAM NADIR</t>
  </si>
  <si>
    <t>Régulier</t>
  </si>
  <si>
    <t>HAYLARD</t>
  </si>
  <si>
    <t>Nbre Médecins</t>
  </si>
  <si>
    <t>Nbre actifs</t>
  </si>
  <si>
    <t>Directeur de la biobanque Médecin</t>
  </si>
  <si>
    <t>Nbre Actifs</t>
  </si>
  <si>
    <t>Nbre Stagiaires</t>
  </si>
  <si>
    <t>Registre des masques N-95 - STAGIAIRES - CONTRACTUELLES - BÉNÉVOLES - SANS MATRICULE</t>
  </si>
  <si>
    <t>CHERY</t>
  </si>
  <si>
    <t>STALONE VALERIE</t>
  </si>
  <si>
    <t>HIGGINS</t>
  </si>
  <si>
    <t>FODIL</t>
  </si>
  <si>
    <t>SILVA</t>
  </si>
  <si>
    <t>HUBERT-BÉNARD</t>
  </si>
  <si>
    <t>PIERRE DESTINE</t>
  </si>
  <si>
    <t>ABDELLAOUI</t>
  </si>
  <si>
    <t>IBTISSAM</t>
  </si>
  <si>
    <t>CYRA CHARLES</t>
  </si>
  <si>
    <t>WILSON</t>
  </si>
  <si>
    <t>LORISTON</t>
  </si>
  <si>
    <t>MARIE-STÉPHANIE</t>
  </si>
  <si>
    <t>ROUDAUT</t>
  </si>
  <si>
    <t>DJOUHER</t>
  </si>
  <si>
    <t>MOSTEFAI</t>
  </si>
  <si>
    <t>KERROUM</t>
  </si>
  <si>
    <t>LAMARTINIÈRE</t>
  </si>
  <si>
    <t>MARTHA</t>
  </si>
  <si>
    <t>JEAN-NICOLAS</t>
  </si>
  <si>
    <t>NKANU</t>
  </si>
  <si>
    <t>DEBORAH LOUISE</t>
  </si>
  <si>
    <t xml:space="preserve">Départs: </t>
  </si>
  <si>
    <t>SABRI</t>
  </si>
  <si>
    <t>DA FONSECA ORELLANA</t>
  </si>
  <si>
    <t>DALIA</t>
  </si>
  <si>
    <t>SALGADO MELLADO</t>
  </si>
  <si>
    <t>PAOLA</t>
  </si>
  <si>
    <t>OUEDRAOGO</t>
  </si>
  <si>
    <t>WENNETOIN LEVI</t>
  </si>
  <si>
    <t>JALBA</t>
  </si>
  <si>
    <t>TATIANA</t>
  </si>
  <si>
    <t>Registre des masques N-95  -  EMPLOYÉS INACTIFS</t>
  </si>
  <si>
    <t>Registre des masques N-95  -  MÉDECINS</t>
  </si>
  <si>
    <t>GUÉNETTE</t>
  </si>
  <si>
    <t>ALYSSIA</t>
  </si>
  <si>
    <t>DIALLO</t>
  </si>
  <si>
    <t>AISSATOU CHERIF</t>
  </si>
  <si>
    <t>CANALES-HERNANDEZ</t>
  </si>
  <si>
    <t>VILLAMIL GALVIS</t>
  </si>
  <si>
    <t>GLORIA ELIZABETH</t>
  </si>
  <si>
    <t>2023-06-27 - aucun masque ne fait - à poursuivre</t>
  </si>
  <si>
    <t>ARBIA</t>
  </si>
  <si>
    <t>Aucun masque ne fait - 2022-05-10</t>
  </si>
  <si>
    <r>
      <t xml:space="preserve">Note </t>
    </r>
    <r>
      <rPr>
        <b/>
        <i/>
        <vertAlign val="superscript"/>
        <sz val="12"/>
        <rFont val="Arial"/>
        <family val="2"/>
      </rPr>
      <t>2</t>
    </r>
    <r>
      <rPr>
        <b/>
        <i/>
        <sz val="12"/>
        <rFont val="Arial"/>
        <family val="2"/>
      </rPr>
      <t>: Les</t>
    </r>
    <r>
      <rPr>
        <b/>
        <i/>
        <sz val="12"/>
        <color rgb="FFFF0000"/>
        <rFont val="Arial"/>
        <family val="2"/>
      </rPr>
      <t xml:space="preserve"> X </t>
    </r>
    <r>
      <rPr>
        <b/>
        <i/>
        <sz val="12"/>
        <rFont val="Arial"/>
        <family val="2"/>
      </rPr>
      <t>dans les colonnes des masques signifient que les tests n'ont pas été concluants avec ce type de masque</t>
    </r>
  </si>
  <si>
    <r>
      <t xml:space="preserve">Note </t>
    </r>
    <r>
      <rPr>
        <b/>
        <i/>
        <vertAlign val="superscript"/>
        <sz val="12"/>
        <rFont val="Arial"/>
        <family val="2"/>
      </rPr>
      <t xml:space="preserve">1 </t>
    </r>
    <r>
      <rPr>
        <b/>
        <i/>
        <sz val="12"/>
        <rFont val="Arial"/>
        <family val="2"/>
      </rPr>
      <t>: Les lignes surlignées en bleu indiquent que le test est échu ou à reprendre</t>
    </r>
  </si>
  <si>
    <r>
      <t xml:space="preserve">Note </t>
    </r>
    <r>
      <rPr>
        <b/>
        <i/>
        <vertAlign val="superscript"/>
        <sz val="12"/>
        <color theme="0"/>
        <rFont val="Arial"/>
        <family val="2"/>
      </rPr>
      <t>3</t>
    </r>
    <r>
      <rPr>
        <b/>
        <i/>
        <sz val="12"/>
        <color theme="0"/>
        <rFont val="Arial"/>
        <family val="2"/>
      </rPr>
      <t>: Les noms surlignés en rouge ne sont plus à l'emploi de l'ICM</t>
    </r>
  </si>
  <si>
    <t>LATOUR</t>
  </si>
  <si>
    <t>EMMANUEL</t>
  </si>
  <si>
    <t>KATY</t>
  </si>
  <si>
    <t>EMILE</t>
  </si>
  <si>
    <t>EDWINE</t>
  </si>
  <si>
    <t>DESGROSEILLIERS</t>
  </si>
  <si>
    <t>GEORGE</t>
  </si>
  <si>
    <t>FERNANDES</t>
  </si>
  <si>
    <t>ALEJANDRINA</t>
  </si>
  <si>
    <t>PATRICIA ELISABETH</t>
  </si>
  <si>
    <t>DMITRY</t>
  </si>
  <si>
    <t>COLLIN</t>
  </si>
  <si>
    <t>MARGARETTE</t>
  </si>
  <si>
    <t>GÉRIN-LAJOIE</t>
  </si>
  <si>
    <t>EL HACHMI</t>
  </si>
  <si>
    <t>CARRILLO</t>
  </si>
  <si>
    <t>LARBI</t>
  </si>
  <si>
    <t>UCUR</t>
  </si>
  <si>
    <t>BÊRFIN</t>
  </si>
  <si>
    <t>NTEBUTSE</t>
  </si>
  <si>
    <t>R27150</t>
  </si>
  <si>
    <t>LUIS FELIPE</t>
  </si>
  <si>
    <t>R32059</t>
  </si>
  <si>
    <t>JEAN-BAPTISTE</t>
  </si>
  <si>
    <t>Tech EPM</t>
  </si>
  <si>
    <t>ELECTRO-PHYSIOLOGIE</t>
  </si>
  <si>
    <t>TRAN</t>
  </si>
  <si>
    <t>LYNIE</t>
  </si>
  <si>
    <t>POUOMEGNE NGOUNOU</t>
  </si>
  <si>
    <t>AUDREY MICHELLE</t>
  </si>
  <si>
    <t>DONGMO SIELATCHOM</t>
  </si>
  <si>
    <t>ERNEST JOEL</t>
  </si>
  <si>
    <t>BOSSÉ</t>
  </si>
  <si>
    <t>BARBA ORTEGA</t>
  </si>
  <si>
    <t>MARIA CAMILA</t>
  </si>
  <si>
    <t>Préposé(e)</t>
  </si>
  <si>
    <t>KESMEN</t>
  </si>
  <si>
    <t>ESMANUR</t>
  </si>
  <si>
    <t>HAMROUNI</t>
  </si>
  <si>
    <t>JEAN-GEORGES</t>
  </si>
  <si>
    <t>JAMEELA</t>
  </si>
  <si>
    <t>BOURAINE</t>
  </si>
  <si>
    <t>NASSIMA</t>
  </si>
  <si>
    <t>NADIOUI</t>
  </si>
  <si>
    <t>No empl.</t>
  </si>
  <si>
    <t>Nom</t>
  </si>
  <si>
    <t>Titre d'emploi</t>
  </si>
  <si>
    <t>Desc. DIR</t>
  </si>
  <si>
    <t>Desc. SSERV</t>
  </si>
  <si>
    <t>SURNUMERAIRES</t>
  </si>
  <si>
    <t>DIR RESS FINANCIERES</t>
  </si>
  <si>
    <t>DRAPEAU</t>
  </si>
  <si>
    <t>DIR SERV MULTI</t>
  </si>
  <si>
    <t>TARDIF - CORE LAB</t>
  </si>
  <si>
    <t>Ass technique rx/pab</t>
  </si>
  <si>
    <t>COTE</t>
  </si>
  <si>
    <t>MORELLO</t>
  </si>
  <si>
    <t>MARY</t>
  </si>
  <si>
    <t>EMC FONDS DEVELOPPEMENT EPS-SIGMA</t>
  </si>
  <si>
    <t>YOLANDE</t>
  </si>
  <si>
    <t>Coordonnateur services professionnels</t>
  </si>
  <si>
    <t>ANIE</t>
  </si>
  <si>
    <t>Agent(e) administratif(ve), classe 2 - secteur secrétariat</t>
  </si>
  <si>
    <t>Assistant chef inhalothérapie</t>
  </si>
  <si>
    <t>INHALOTHERAPIE - BLOC-OP</t>
  </si>
  <si>
    <t>COMPTABILITE</t>
  </si>
  <si>
    <t>Perfusionniste clinique</t>
  </si>
  <si>
    <t>COEUR POUMON AR</t>
  </si>
  <si>
    <t>TOMODENSIOMETRIE (SCAN)</t>
  </si>
  <si>
    <t>NOELLINE</t>
  </si>
  <si>
    <t>Archiviste médical(e)</t>
  </si>
  <si>
    <t>pharmacien</t>
  </si>
  <si>
    <t>Assistant(e)-chef technologue (radiologie)</t>
  </si>
  <si>
    <t>SUPPORT CLERICALE IMAGERIE MEDICALE</t>
  </si>
  <si>
    <t>Coordonnateur(trice) technique (radiologie)</t>
  </si>
  <si>
    <t>NUTRITION CLINIQUE</t>
  </si>
  <si>
    <t>ANGIOGRAP CARD (HEMO)</t>
  </si>
  <si>
    <t>THEBERGE</t>
  </si>
  <si>
    <t>DIRECTION DU CDR</t>
  </si>
  <si>
    <t>4E NORD UNITE DE MEDECINE</t>
  </si>
  <si>
    <t>METIVIER</t>
  </si>
  <si>
    <t>CARLOS-E</t>
  </si>
  <si>
    <t>CARMEN</t>
  </si>
  <si>
    <t>MARIE-ANDREE</t>
  </si>
  <si>
    <t>PGX - ADMINISTRATION</t>
  </si>
  <si>
    <t>Conducteur véhicule/Prép.entretien</t>
  </si>
  <si>
    <t>ANIMALERIE ENT DES EQUIPEMENTS</t>
  </si>
  <si>
    <t>WHITE-IND.GEN.</t>
  </si>
  <si>
    <t>BUREAU DES AFFECTATIONS, RÉMUNÉRATION ET AVANTAGES SOCIAUX</t>
  </si>
  <si>
    <t>Agent(e) de la gestion du personnel</t>
  </si>
  <si>
    <t>CHARGE DE PROJET</t>
  </si>
  <si>
    <t>THORIN</t>
  </si>
  <si>
    <t>ALLEN</t>
  </si>
  <si>
    <t>BRUCE G.</t>
  </si>
  <si>
    <t>PERS CLER S-DIA (PACS) CA718</t>
  </si>
  <si>
    <t>ST-CYR</t>
  </si>
  <si>
    <t>LAFRENIERE</t>
  </si>
  <si>
    <t>Ouvrier(ère) de maintenance</t>
  </si>
  <si>
    <t>THERIAULT</t>
  </si>
  <si>
    <t>SURVEILLANT ÉTAB/SERRURIER</t>
  </si>
  <si>
    <t>DESCHENES</t>
  </si>
  <si>
    <t>SERVICE À LA  CLIENTÈLE</t>
  </si>
  <si>
    <t>Coordonnateur technique (inhalothérapie)</t>
  </si>
  <si>
    <t>TRINH</t>
  </si>
  <si>
    <t>TELECOMMUNICATION</t>
  </si>
  <si>
    <t>Khairy - Chaire André Chagnon - FICM CA10140R</t>
  </si>
  <si>
    <t>Coordonnatrice de l'animalerie</t>
  </si>
  <si>
    <t>MARTHE NERLANDE</t>
  </si>
  <si>
    <t>RESONANCE MAGNETIQUE (IRM)</t>
  </si>
  <si>
    <t>ANDREE</t>
  </si>
  <si>
    <t>JOHNSON - INDUSTRIE GENERALE</t>
  </si>
  <si>
    <t>LE GUYADER</t>
  </si>
  <si>
    <t>DIR SERV PROF</t>
  </si>
  <si>
    <t>COVID PANDEMIE</t>
  </si>
  <si>
    <t>Assistant(e)-chef physiothérapeute</t>
  </si>
  <si>
    <t>AUTHIER</t>
  </si>
  <si>
    <t>BABIN</t>
  </si>
  <si>
    <t>Technologue en rx syst. information et imagerie numérique</t>
  </si>
  <si>
    <t>LOUIS ROBERT</t>
  </si>
  <si>
    <t>SUIVI POST-OP 30 jours</t>
  </si>
  <si>
    <t>Spécialiste en procédés administratifs</t>
  </si>
  <si>
    <t>GILLIS</t>
  </si>
  <si>
    <t>GUERTIN</t>
  </si>
  <si>
    <t>AMELIE</t>
  </si>
  <si>
    <t>Adj.dir. recherche/enseignement fonctionnel</t>
  </si>
  <si>
    <t>ANNIK</t>
  </si>
  <si>
    <t>MARIEVE</t>
  </si>
  <si>
    <t>Adjoint(e) à l'enseignement universitaire</t>
  </si>
  <si>
    <t>SEC BLOC OPER</t>
  </si>
  <si>
    <t>JUSTE</t>
  </si>
  <si>
    <t>MEZHOUDI</t>
  </si>
  <si>
    <t>MIMOUNE</t>
  </si>
  <si>
    <t>GROUPE CMR - FONCTIONNEMENT IRM 3T</t>
  </si>
  <si>
    <t>YVES</t>
  </si>
  <si>
    <t>LEMARBRE</t>
  </si>
  <si>
    <t>CLINIQUE DE GÉNÉTIQUE</t>
  </si>
  <si>
    <t>Assistant(e)-chef technicien(ne) électrophysiologie médicale</t>
  </si>
  <si>
    <t>MARIE-JOSEE</t>
  </si>
  <si>
    <t>GAUTHIER-DION</t>
  </si>
  <si>
    <t>CENTRE D'INVENTAIRE</t>
  </si>
  <si>
    <t>CEDRIC</t>
  </si>
  <si>
    <t>HADJADJ</t>
  </si>
  <si>
    <t>SOFIANE</t>
  </si>
  <si>
    <t>Agent de recherche clinique</t>
  </si>
  <si>
    <t>Tardif - COLCOT-T2D - MEI</t>
  </si>
  <si>
    <t>SERVICE NEPHROLOGIE</t>
  </si>
  <si>
    <t>ROY-CLAVEL</t>
  </si>
  <si>
    <t>Ibrahim - SMART - Medtronic</t>
  </si>
  <si>
    <t>ROBITAILLE</t>
  </si>
  <si>
    <t>MENARD</t>
  </si>
  <si>
    <t>Chef service rh/commun/juridique</t>
  </si>
  <si>
    <t>CLIN FIBRIL AURICULAIRE</t>
  </si>
  <si>
    <t>GESTION DES LISTES OPÉRATOIRES</t>
  </si>
  <si>
    <t>Plombier(ère) et/ou mécanicien(ne) en tuyauterie</t>
  </si>
  <si>
    <t>Bessette</t>
  </si>
  <si>
    <t>Annie-Claude</t>
  </si>
  <si>
    <t>MEAS</t>
  </si>
  <si>
    <t xml:space="preserve">Chagnon </t>
  </si>
  <si>
    <t>Marie-Claire</t>
  </si>
  <si>
    <t>MARIA ELENA</t>
  </si>
  <si>
    <t>JEAN-FRANCOIS</t>
  </si>
  <si>
    <t>Ass tech. ss/PAB</t>
  </si>
  <si>
    <t>RHEAUME</t>
  </si>
  <si>
    <t>FINNERTY</t>
  </si>
  <si>
    <t>DES ROSIERS</t>
  </si>
  <si>
    <t>CLINIQUE INSUFFISANCE CARDIAQUE</t>
  </si>
  <si>
    <t>Pennestri</t>
  </si>
  <si>
    <t>Cyntia</t>
  </si>
  <si>
    <t>DUBE</t>
  </si>
  <si>
    <t>Potvin</t>
  </si>
  <si>
    <t>Mireille</t>
  </si>
  <si>
    <t>Pinet</t>
  </si>
  <si>
    <t>Isabelle</t>
  </si>
  <si>
    <t>BOURDEAU</t>
  </si>
  <si>
    <t>CARDIOPATHIE CONGENITALE ADULTE</t>
  </si>
  <si>
    <t>Liboiron</t>
  </si>
  <si>
    <t>Sophie</t>
  </si>
  <si>
    <t>LEBREUX</t>
  </si>
  <si>
    <t>JETTE</t>
  </si>
  <si>
    <t>RHAINDS</t>
  </si>
  <si>
    <t>MYLENE</t>
  </si>
  <si>
    <t>MCINNIS</t>
  </si>
  <si>
    <t>PROVOST</t>
  </si>
  <si>
    <t xml:space="preserve">PAQUETTE </t>
  </si>
  <si>
    <t>Sirois</t>
  </si>
  <si>
    <t>Carole</t>
  </si>
  <si>
    <t>XIAO</t>
  </si>
  <si>
    <t>JIE NING</t>
  </si>
  <si>
    <t>Brady</t>
  </si>
  <si>
    <t>Marie-Claude</t>
  </si>
  <si>
    <t>Etahiri</t>
  </si>
  <si>
    <t>Younes</t>
  </si>
  <si>
    <t>Ducharme</t>
  </si>
  <si>
    <t>Corinne</t>
  </si>
  <si>
    <t>Tannoury</t>
  </si>
  <si>
    <t>Charlie</t>
  </si>
  <si>
    <t>CLINIQUE DES VALVES</t>
  </si>
  <si>
    <t>GOYETTE</t>
  </si>
  <si>
    <t>SSUTO</t>
  </si>
  <si>
    <t>SSU YUAN</t>
  </si>
  <si>
    <t>Djebari</t>
  </si>
  <si>
    <t>Zahir</t>
  </si>
  <si>
    <t>CLINIQUE DE PRÉVENTION ET TRAITEMENT DU DIABÈTE</t>
  </si>
  <si>
    <t>SERVICE CONSEIL DSI</t>
  </si>
  <si>
    <t>EQUIPE VOLANTE DSM</t>
  </si>
  <si>
    <t>HENRIQUES</t>
  </si>
  <si>
    <t>FILIPE</t>
  </si>
  <si>
    <t>FRAIS IND. GOUV. FED</t>
  </si>
  <si>
    <t>DEDELIS</t>
  </si>
  <si>
    <t>MECTEAU</t>
  </si>
  <si>
    <t>P.GALARNEAU-AURORA PPD (GE-265-303)</t>
  </si>
  <si>
    <t>Labarre</t>
  </si>
  <si>
    <t>Karine</t>
  </si>
  <si>
    <t>Dupéré</t>
  </si>
  <si>
    <t>Baptiste</t>
  </si>
  <si>
    <t>Yourie-Yantha</t>
  </si>
  <si>
    <t>BARHDADI</t>
  </si>
  <si>
    <t>Duchesne</t>
  </si>
  <si>
    <t>Julie</t>
  </si>
  <si>
    <t>PERSONNL PRET SERVICE</t>
  </si>
  <si>
    <t>BANNON</t>
  </si>
  <si>
    <t>Myriam</t>
  </si>
  <si>
    <t>Koulmi</t>
  </si>
  <si>
    <t>Kamel</t>
  </si>
  <si>
    <t>Doiron</t>
  </si>
  <si>
    <t>Johanne</t>
  </si>
  <si>
    <t>SAWYER</t>
  </si>
  <si>
    <t>GAËTAN</t>
  </si>
  <si>
    <t>Ganea Puiulet</t>
  </si>
  <si>
    <t>Elena</t>
  </si>
  <si>
    <t>L'Allier</t>
  </si>
  <si>
    <t>Olivia</t>
  </si>
  <si>
    <t>Agent(e) administratif(ve), classe 1 - secteur secrétariat</t>
  </si>
  <si>
    <t>CLAVET-LANTHIER</t>
  </si>
  <si>
    <t>Claveau</t>
  </si>
  <si>
    <t>Heidi</t>
  </si>
  <si>
    <t>Larose</t>
  </si>
  <si>
    <t>Nancy</t>
  </si>
  <si>
    <t>Proulx-Clément</t>
  </si>
  <si>
    <t>Technologue spécialisé en échographie - Pratique autonome</t>
  </si>
  <si>
    <t>ECHOCARDIA RX</t>
  </si>
  <si>
    <t>Borovkova Rondo</t>
  </si>
  <si>
    <t>Liubov</t>
  </si>
  <si>
    <t>Chef service prgm/un/act/serv. multidiscip</t>
  </si>
  <si>
    <t>Ouzani</t>
  </si>
  <si>
    <t>Lynda</t>
  </si>
  <si>
    <t>Gayda</t>
  </si>
  <si>
    <t>Mathieu</t>
  </si>
  <si>
    <t>Latreille</t>
  </si>
  <si>
    <t>Annie</t>
  </si>
  <si>
    <t>Malouin</t>
  </si>
  <si>
    <t>McDermott</t>
  </si>
  <si>
    <t>FOISY</t>
  </si>
  <si>
    <t>Cosmina-Ioana</t>
  </si>
  <si>
    <t>PATENAUDE</t>
  </si>
  <si>
    <t>LACHARITÉ ST-LOUIS</t>
  </si>
  <si>
    <t>Infirmier(ère) praticien(ne) spécialisé(e)</t>
  </si>
  <si>
    <t>INFIRMIERES PRATICIENNES SPECIALISEES</t>
  </si>
  <si>
    <t>Rochon</t>
  </si>
  <si>
    <t>Jacques</t>
  </si>
  <si>
    <t>Caron</t>
  </si>
  <si>
    <t>Stéphanie</t>
  </si>
  <si>
    <t>Coordonnateur(trice) technique en électrophysiologie médic.</t>
  </si>
  <si>
    <t>Vives Urena</t>
  </si>
  <si>
    <t>Eduardo</t>
  </si>
  <si>
    <t>Kane</t>
  </si>
  <si>
    <t>OPTIMISATION DES SÉJOURS</t>
  </si>
  <si>
    <t>Maignan</t>
  </si>
  <si>
    <t>Nephtalie</t>
  </si>
  <si>
    <t>Zitouni</t>
  </si>
  <si>
    <t>Mahmoud</t>
  </si>
  <si>
    <t>Technicien(ne) en bâtiment</t>
  </si>
  <si>
    <t>PLANIFICATION CONSTRUCTION</t>
  </si>
  <si>
    <t>LADJEL</t>
  </si>
  <si>
    <t>Bachynsky</t>
  </si>
  <si>
    <t>Natalka</t>
  </si>
  <si>
    <t>Aubry Nador</t>
  </si>
  <si>
    <t>Archiviste médical(e) (chef d'équipe)</t>
  </si>
  <si>
    <t>Allard</t>
  </si>
  <si>
    <t>Judith</t>
  </si>
  <si>
    <t>Rousseau-Cyr</t>
  </si>
  <si>
    <t>Roxanne</t>
  </si>
  <si>
    <t>Costea Barbu</t>
  </si>
  <si>
    <t>Ileana</t>
  </si>
  <si>
    <t>COHORTE AORTE</t>
  </si>
  <si>
    <t>Gagné</t>
  </si>
  <si>
    <t>Kevin</t>
  </si>
  <si>
    <t>Bigras</t>
  </si>
  <si>
    <t>Laurie-Anne</t>
  </si>
  <si>
    <t>Baril</t>
  </si>
  <si>
    <t>Marie-Christine</t>
  </si>
  <si>
    <t>Coord/chef act.sr, nuit,fds, fériés/heberg.</t>
  </si>
  <si>
    <t>EL-FEHRI</t>
  </si>
  <si>
    <t>EPIC ENTRETIEN REPARATION</t>
  </si>
  <si>
    <t>Champagne</t>
  </si>
  <si>
    <t>Marilyne</t>
  </si>
  <si>
    <t>Conseiller cadre soins infirmiers</t>
  </si>
  <si>
    <t>Dallaire</t>
  </si>
  <si>
    <t>Nathalie</t>
  </si>
  <si>
    <t>MARIE-CHANTAL-LINDA</t>
  </si>
  <si>
    <t>ROCHETEAU</t>
  </si>
  <si>
    <t>FONCTION DES IMMOB (SAB)</t>
  </si>
  <si>
    <t>FRSQ SUBVENTION DU CDR</t>
  </si>
  <si>
    <t xml:space="preserve">JACQUES </t>
  </si>
  <si>
    <t>MAURICE</t>
  </si>
  <si>
    <t>DURE</t>
  </si>
  <si>
    <t>FABIOLA</t>
  </si>
  <si>
    <t>LARRIVEE</t>
  </si>
  <si>
    <t>SOINS SPIRITUELS</t>
  </si>
  <si>
    <t>ASSELIN</t>
  </si>
  <si>
    <t>SURVEILLANT ETAB/MESS</t>
  </si>
  <si>
    <t>PELLEGRINO</t>
  </si>
  <si>
    <t>ROSY</t>
  </si>
  <si>
    <t>Adj.directeur ress.tech.matérielles hiérarchique</t>
  </si>
  <si>
    <t>MARIE NATALIE</t>
  </si>
  <si>
    <t>MIHALACHE</t>
  </si>
  <si>
    <t>TEODORA</t>
  </si>
  <si>
    <t>RH - Dotation</t>
  </si>
  <si>
    <t>CLAUDINE</t>
  </si>
  <si>
    <t>SERVICE À LA CLIENTÈLE</t>
  </si>
  <si>
    <t>LEBLANC-NORMANDIN</t>
  </si>
  <si>
    <t>BRETON</t>
  </si>
  <si>
    <t>FORTUNÉ</t>
  </si>
  <si>
    <t>NADÈGE</t>
  </si>
  <si>
    <t>THEBERGE-JULIEN</t>
  </si>
  <si>
    <t>Buandier</t>
  </si>
  <si>
    <t>ALDEO</t>
  </si>
  <si>
    <t>BOURGEAULT</t>
  </si>
  <si>
    <t>Pharmacien-chef I</t>
  </si>
  <si>
    <t>Coordonnatrice éthique et gestion de fonds en recherche clin</t>
  </si>
  <si>
    <t>THOMPSON LEGAULT</t>
  </si>
  <si>
    <t xml:space="preserve">LEMIEUX PERREAULT </t>
  </si>
  <si>
    <t>DANEAULT</t>
  </si>
  <si>
    <t>CARLING</t>
  </si>
  <si>
    <t>ROBERTA-DAILA</t>
  </si>
  <si>
    <t>ZAMRINI</t>
  </si>
  <si>
    <t>RANDA</t>
  </si>
  <si>
    <t>LACOSTE</t>
  </si>
  <si>
    <t>Conseiller(ère) en bâtiment</t>
  </si>
  <si>
    <t>HERTA</t>
  </si>
  <si>
    <t>DAUPHIN-DAFFE</t>
  </si>
  <si>
    <t>LO</t>
  </si>
  <si>
    <t>KEN SIN</t>
  </si>
  <si>
    <t>HOBEIKA</t>
  </si>
  <si>
    <t>SEMAAN</t>
  </si>
  <si>
    <t>MASSICOTTE-TAILLEFER</t>
  </si>
  <si>
    <t>Couturier(ère)</t>
  </si>
  <si>
    <t>FRECHETTE</t>
  </si>
  <si>
    <t>DENOMMEE</t>
  </si>
  <si>
    <t>BURELLE</t>
  </si>
  <si>
    <t>BOUZOUAD</t>
  </si>
  <si>
    <t>HAYET</t>
  </si>
  <si>
    <t xml:space="preserve">MASSEY </t>
  </si>
  <si>
    <t>CARTIER</t>
  </si>
  <si>
    <t>DIR RESS HUM</t>
  </si>
  <si>
    <t>DOROTA ZOFIA</t>
  </si>
  <si>
    <t>LETTRE</t>
  </si>
  <si>
    <t>HEROUX</t>
  </si>
  <si>
    <t>TARDIF - RECHERCHE FONDAMENTALE D.RHAINDS</t>
  </si>
  <si>
    <t>Chef service ress.tech.matérielles</t>
  </si>
  <si>
    <t>LEROUX</t>
  </si>
  <si>
    <t>REJEANNE</t>
  </si>
  <si>
    <t>PATAKY</t>
  </si>
  <si>
    <t>TANGUAY-CLINIQ.</t>
  </si>
  <si>
    <t>MONGRAIN</t>
  </si>
  <si>
    <t>CANTIN</t>
  </si>
  <si>
    <t>GAULIN MARION</t>
  </si>
  <si>
    <t>KIROUAC</t>
  </si>
  <si>
    <t>Spécialiste en sciences biologiques et physiques sanitaires</t>
  </si>
  <si>
    <t>VERSAILLES</t>
  </si>
  <si>
    <t>ALI KASHANI</t>
  </si>
  <si>
    <t>AZADEH</t>
  </si>
  <si>
    <t>VO THANG</t>
  </si>
  <si>
    <t>THANH-THUY</t>
  </si>
  <si>
    <t>Ingénieur(e) biomédical(e)</t>
  </si>
  <si>
    <t>BELANGER</t>
  </si>
  <si>
    <t>PEDNEAULT-GAGNON</t>
  </si>
  <si>
    <t>SAINTURET</t>
  </si>
  <si>
    <t>DISCENZA</t>
  </si>
  <si>
    <t>PREFONTAINE</t>
  </si>
  <si>
    <t>CHABOT-BLANCHET</t>
  </si>
  <si>
    <t>MALORIE</t>
  </si>
  <si>
    <t>QI</t>
  </si>
  <si>
    <t>XIAO YAN</t>
  </si>
  <si>
    <t>CHARPENTIER</t>
  </si>
  <si>
    <t>HOULE LAMPRON</t>
  </si>
  <si>
    <t xml:space="preserve">HABOUN </t>
  </si>
  <si>
    <t>CHERIF AMINE</t>
  </si>
  <si>
    <t>Mécanicien(ne) d'entretien (Millright)</t>
  </si>
  <si>
    <t>SORRENTI</t>
  </si>
  <si>
    <t>Technicien en prévention</t>
  </si>
  <si>
    <t>MARCAURELLE</t>
  </si>
  <si>
    <t>BACCHI</t>
  </si>
  <si>
    <t>SALAIRES CHIRURGIE INHALOTHERAPIE</t>
  </si>
  <si>
    <t>JABRE</t>
  </si>
  <si>
    <t>UY</t>
  </si>
  <si>
    <t>KURUNRADETH</t>
  </si>
  <si>
    <t>CARRIERE</t>
  </si>
  <si>
    <t>NEAGOE</t>
  </si>
  <si>
    <t>PAUL-EDUARD</t>
  </si>
  <si>
    <t>IPS recherche-prévention</t>
  </si>
  <si>
    <t>BHERE FONDS DE RECHERCHE EN PRÉVENTION FICM</t>
  </si>
  <si>
    <t>STAMATESCU</t>
  </si>
  <si>
    <t>GABRIELA</t>
  </si>
  <si>
    <t>ZACA BASHA</t>
  </si>
  <si>
    <t>Technicien en instrumentation et contrôle</t>
  </si>
  <si>
    <t>EL MOUBARAKI</t>
  </si>
  <si>
    <t>SOUNDOUSS</t>
  </si>
  <si>
    <t>COUSINEAU- LEROUX</t>
  </si>
  <si>
    <t>Analyse en informatique</t>
  </si>
  <si>
    <t>MICHÈLE</t>
  </si>
  <si>
    <t>Technicien(ne) en diététique</t>
  </si>
  <si>
    <t>D'OLIVIERA-SOUSA</t>
  </si>
  <si>
    <t>EVA</t>
  </si>
  <si>
    <t>Travailleur social</t>
  </si>
  <si>
    <t>LAMÈCHE</t>
  </si>
  <si>
    <t>ZELAYA</t>
  </si>
  <si>
    <t>AYLEEN</t>
  </si>
  <si>
    <t>DAIGNEAULT-ST-ARNAUD</t>
  </si>
  <si>
    <t>XIONG</t>
  </si>
  <si>
    <t>FENG</t>
  </si>
  <si>
    <t>YORDANOVA</t>
  </si>
  <si>
    <t>YORDANKA</t>
  </si>
  <si>
    <t>Coordonnateur technique en génie biomédical</t>
  </si>
  <si>
    <t xml:space="preserve">Assistante administrative de direction MHICC  </t>
  </si>
  <si>
    <t>PETRE</t>
  </si>
  <si>
    <t>MIRELA VIORICA</t>
  </si>
  <si>
    <t>SANCHEZ GARCIA</t>
  </si>
  <si>
    <t>MARIA DEL ROCIO</t>
  </si>
  <si>
    <t>CAMPBELL</t>
  </si>
  <si>
    <t>PRÉPOSÉ AUX BÉNÉFICIAIRES CHEF D'ÉQUIPE</t>
  </si>
  <si>
    <t>BOHEMIER</t>
  </si>
  <si>
    <t>ALEM</t>
  </si>
  <si>
    <t>SAHMI</t>
  </si>
  <si>
    <t>Sécurité TI et projets informatique</t>
  </si>
  <si>
    <t>MARTINEZ</t>
  </si>
  <si>
    <t>LORDKIPANIDZE</t>
  </si>
  <si>
    <t>LOULIER</t>
  </si>
  <si>
    <t>TAMAR GEMIMA</t>
  </si>
  <si>
    <t>GUÉRIN</t>
  </si>
  <si>
    <t>Biochimiste clinique chef de laboratoire niveau 2</t>
  </si>
  <si>
    <t>Technologiste médical(e)</t>
  </si>
  <si>
    <t>PRUD'HOMME</t>
  </si>
  <si>
    <t>HAUSERMANN</t>
  </si>
  <si>
    <t>LESLIE</t>
  </si>
  <si>
    <t>BUCHILLON CARVAJAL</t>
  </si>
  <si>
    <t>JAKOUM</t>
  </si>
  <si>
    <t>M BARK</t>
  </si>
  <si>
    <t>GUSTAVO ANDRES</t>
  </si>
  <si>
    <t>Directeur services multidisciplinaires</t>
  </si>
  <si>
    <t>Infirmier(ère) premier(ère) assistant(e) en chirurgie</t>
  </si>
  <si>
    <t>AA1/Magasinier</t>
  </si>
  <si>
    <t>GALARNEAU</t>
  </si>
  <si>
    <t>CARAVACA GARAY</t>
  </si>
  <si>
    <t>BERTHA LEONOR</t>
  </si>
  <si>
    <t>BLOUIN</t>
  </si>
  <si>
    <t>DAHMANI</t>
  </si>
  <si>
    <t>HANAA</t>
  </si>
  <si>
    <t>EPIC ADMINISTRATION</t>
  </si>
  <si>
    <t>TODD</t>
  </si>
  <si>
    <t>DÉVELOPPEMENT ORAGNISATIONNEL</t>
  </si>
  <si>
    <t>L. LEDUC</t>
  </si>
  <si>
    <t>DONGABI</t>
  </si>
  <si>
    <t>VATUSIDI VIRGINIE</t>
  </si>
  <si>
    <t xml:space="preserve">CARDENAS </t>
  </si>
  <si>
    <t>NELSON ANDRES</t>
  </si>
  <si>
    <t>VALENTYNA</t>
  </si>
  <si>
    <t>GHOLAM</t>
  </si>
  <si>
    <t>ZAKARIA AHMED</t>
  </si>
  <si>
    <t>FISET</t>
  </si>
  <si>
    <t>CALDERONE</t>
  </si>
  <si>
    <t>ANGELO</t>
  </si>
  <si>
    <t>JOHN</t>
  </si>
  <si>
    <t>PERRON-HOULE</t>
  </si>
  <si>
    <t>LOBOS YEVENES</t>
  </si>
  <si>
    <t>MICRO CHIRURGIE</t>
  </si>
  <si>
    <t>NOWOCIEN</t>
  </si>
  <si>
    <t>AMAZIT</t>
  </si>
  <si>
    <t>ABDELGHANI</t>
  </si>
  <si>
    <t>HAKMI</t>
  </si>
  <si>
    <t>THEORET</t>
  </si>
  <si>
    <t>Conseiller(ère) en génétique</t>
  </si>
  <si>
    <t>AIT BELKACEM</t>
  </si>
  <si>
    <t>IMAMI</t>
  </si>
  <si>
    <t>JARRY</t>
  </si>
  <si>
    <t>Assistant(e)-chef technicien(ne) en diététique</t>
  </si>
  <si>
    <t xml:space="preserve">CARLE </t>
  </si>
  <si>
    <t>GESTION DES DECHETS BIOMÉDICAUX</t>
  </si>
  <si>
    <t>NICOLE STÉPHANIE</t>
  </si>
  <si>
    <t xml:space="preserve">BEAUDOIN </t>
  </si>
  <si>
    <t>HIRAM</t>
  </si>
  <si>
    <t>RODDY</t>
  </si>
  <si>
    <t>DIALLUTTO</t>
  </si>
  <si>
    <t xml:space="preserve">RANGER </t>
  </si>
  <si>
    <t>BHERER</t>
  </si>
  <si>
    <t>LOUIS-AIMÉ</t>
  </si>
  <si>
    <t>LETOURNEAU</t>
  </si>
  <si>
    <t>LUDOVIC</t>
  </si>
  <si>
    <t>CLÉROUX</t>
  </si>
  <si>
    <t>CHARLES-ALEXANDRE</t>
  </si>
  <si>
    <t>OULIASS</t>
  </si>
  <si>
    <t>BOUCHRA</t>
  </si>
  <si>
    <t>SANDOVAL</t>
  </si>
  <si>
    <t>JOHANNA</t>
  </si>
  <si>
    <t>NDEYE MAREME</t>
  </si>
  <si>
    <t>MARIE CLAUDE</t>
  </si>
  <si>
    <t xml:space="preserve">DUVAL </t>
  </si>
  <si>
    <t>HUSSIN</t>
  </si>
  <si>
    <t>PAULINE</t>
  </si>
  <si>
    <t>BOURNIVAL</t>
  </si>
  <si>
    <t>CANNEVA</t>
  </si>
  <si>
    <t>TAKHAR</t>
  </si>
  <si>
    <t>RAJWINDER KAUR</t>
  </si>
  <si>
    <t>SOUTIEN CESSATION DU TABAGISME</t>
  </si>
  <si>
    <t>Neuropsychologue et chargée de recherche clinique</t>
  </si>
  <si>
    <t>BHERER U.MTL SAPUTO</t>
  </si>
  <si>
    <t>ROCHEFORT-BOULANGER</t>
  </si>
  <si>
    <t>GRONDIN</t>
  </si>
  <si>
    <t>STEFFANY</t>
  </si>
  <si>
    <t>SAILLANT</t>
  </si>
  <si>
    <t>KATHIA</t>
  </si>
  <si>
    <t>MONTOUDIS</t>
  </si>
  <si>
    <t>MARIE-CHRISTYNE</t>
  </si>
  <si>
    <t>FRÉDÉRIKE</t>
  </si>
  <si>
    <t>AGBESSI</t>
  </si>
  <si>
    <t>PAYER</t>
  </si>
  <si>
    <t>BRUAT</t>
  </si>
  <si>
    <t>MEHANNA</t>
  </si>
  <si>
    <t>PAMELA</t>
  </si>
  <si>
    <t>SAMSON DION</t>
  </si>
  <si>
    <t>BOUKHATEM</t>
  </si>
  <si>
    <t>KARAKUZU</t>
  </si>
  <si>
    <t>AGAH</t>
  </si>
  <si>
    <t>CHARLES-ARMAND</t>
  </si>
  <si>
    <t>LEBEAULT</t>
  </si>
  <si>
    <t>WELMAN</t>
  </si>
  <si>
    <t>HANNACHI</t>
  </si>
  <si>
    <t>NOUREDDINE</t>
  </si>
  <si>
    <t>CHARLES ADRIEN</t>
  </si>
  <si>
    <t>LEAL NAVA</t>
  </si>
  <si>
    <t>CARLA SUSANA</t>
  </si>
  <si>
    <t>BELMOUJOUD</t>
  </si>
  <si>
    <t>CHELBI</t>
  </si>
  <si>
    <t>OURDIA</t>
  </si>
  <si>
    <t>ANNE-CHRISTINE</t>
  </si>
  <si>
    <t>ABENHAIM</t>
  </si>
  <si>
    <t>DE WITTE</t>
  </si>
  <si>
    <t>ARIAS MARTINEZ</t>
  </si>
  <si>
    <t>FLEURY</t>
  </si>
  <si>
    <t>DÉRONCE</t>
  </si>
  <si>
    <t>PATIANA-CLARA</t>
  </si>
  <si>
    <t>MARIAMA</t>
  </si>
  <si>
    <t xml:space="preserve">ÉRIC </t>
  </si>
  <si>
    <t>ABDERRAHMANI</t>
  </si>
  <si>
    <t>FERROUDJA</t>
  </si>
  <si>
    <t>JEAN-CHRISTOPHE</t>
  </si>
  <si>
    <t>MOSCA</t>
  </si>
  <si>
    <t xml:space="preserve">CORETTE </t>
  </si>
  <si>
    <t>BELHADJ AMARA</t>
  </si>
  <si>
    <t>NAZIM</t>
  </si>
  <si>
    <t>DOGBE</t>
  </si>
  <si>
    <t>ZOBOUEU</t>
  </si>
  <si>
    <t>DONG</t>
  </si>
  <si>
    <t>ANNIE CUI HUA</t>
  </si>
  <si>
    <t>MATALUCCI</t>
  </si>
  <si>
    <t>Aide-cuisinier(ère)</t>
  </si>
  <si>
    <t>LUONG</t>
  </si>
  <si>
    <t>KIET-VAN</t>
  </si>
  <si>
    <t>Surveillant(e)-sauveteur(trice)</t>
  </si>
  <si>
    <t>PISCINE</t>
  </si>
  <si>
    <t>BLANCHETTE-BISSON</t>
  </si>
  <si>
    <t>CAROLL-ANN</t>
  </si>
  <si>
    <t>VARGAS-SANDOVAL</t>
  </si>
  <si>
    <t>BELANCE</t>
  </si>
  <si>
    <t>NAÏKA</t>
  </si>
  <si>
    <t>MOHAMMED</t>
  </si>
  <si>
    <t>SIMON-OLIVIER</t>
  </si>
  <si>
    <t>OUSSAÏD</t>
  </si>
  <si>
    <t>ESSAÏD</t>
  </si>
  <si>
    <t>ZHAO</t>
  </si>
  <si>
    <t>JUAN</t>
  </si>
  <si>
    <t>CAUCHON-OBANDO</t>
  </si>
  <si>
    <t>EMANUEL JONATHAN</t>
  </si>
  <si>
    <t>STAGIAIRE POST-DOC</t>
  </si>
  <si>
    <t>MURY</t>
  </si>
  <si>
    <t>MARIE-JOËLLE</t>
  </si>
  <si>
    <t>OCHS</t>
  </si>
  <si>
    <t>ALLAN</t>
  </si>
  <si>
    <t>ANNE KETSIA VALERIE</t>
  </si>
  <si>
    <t>Infirmier(ère) auxiliaire</t>
  </si>
  <si>
    <t>SANCHEZ LOPEZ</t>
  </si>
  <si>
    <t xml:space="preserve"> GUADALUPE LISMABEL</t>
  </si>
  <si>
    <t>LECCHINO</t>
  </si>
  <si>
    <t>CATIA</t>
  </si>
  <si>
    <t>Électricien(ne)</t>
  </si>
  <si>
    <t>HAOUARI</t>
  </si>
  <si>
    <t>DORRA</t>
  </si>
  <si>
    <t>CÉDRICK</t>
  </si>
  <si>
    <t>AIT-AMIRAT</t>
  </si>
  <si>
    <t>CHERIF</t>
  </si>
  <si>
    <t>NOGUES</t>
  </si>
  <si>
    <t>ELIOTT</t>
  </si>
  <si>
    <t>LUSSEYRAN</t>
  </si>
  <si>
    <t>DA FONSECA DIAS</t>
  </si>
  <si>
    <t>JULIA SARA</t>
  </si>
  <si>
    <t>SY</t>
  </si>
  <si>
    <t>MAMADOU</t>
  </si>
  <si>
    <t>GASTON</t>
  </si>
  <si>
    <t>VRINCEANU</t>
  </si>
  <si>
    <t>TUDOR</t>
  </si>
  <si>
    <t>ALTUNTAS</t>
  </si>
  <si>
    <t>YASEMIN</t>
  </si>
  <si>
    <t>SEPULVEDA-LAMPRÉ</t>
  </si>
  <si>
    <t>KELLY MÉLANIE</t>
  </si>
  <si>
    <t>POUJOL</t>
  </si>
  <si>
    <t>RAPHAEL</t>
  </si>
  <si>
    <t>MIRAPALHETA PEREIRA DE LLANO</t>
  </si>
  <si>
    <t>CLAVET DJEDAA</t>
  </si>
  <si>
    <t>EL GUEZOUI</t>
  </si>
  <si>
    <t>HANAE</t>
  </si>
  <si>
    <t>FATHALLAH</t>
  </si>
  <si>
    <t>HAYAT</t>
  </si>
  <si>
    <t>DJIEDJEU POUDEU</t>
  </si>
  <si>
    <t>LUC THIERY</t>
  </si>
  <si>
    <t>AARAB</t>
  </si>
  <si>
    <t>WIAME</t>
  </si>
  <si>
    <t>HMIMIDA</t>
  </si>
  <si>
    <t>AYMEN</t>
  </si>
  <si>
    <t>LUZ TATIANA</t>
  </si>
  <si>
    <t>MENSAH</t>
  </si>
  <si>
    <t>ADJOAVI EFALALI</t>
  </si>
  <si>
    <t>SIMON-CHARLES</t>
  </si>
  <si>
    <t>CHOI</t>
  </si>
  <si>
    <t>THUY THI THANH</t>
  </si>
  <si>
    <t>Biochimiste clinique</t>
  </si>
  <si>
    <t>AKHAVAN SOLTANABADI</t>
  </si>
  <si>
    <t>SAWADOGO</t>
  </si>
  <si>
    <t>RACHID GOMNOGO</t>
  </si>
  <si>
    <t>BEAULIEU GERVAIS</t>
  </si>
  <si>
    <t>AGHAI</t>
  </si>
  <si>
    <t>ABDELLATIF</t>
  </si>
  <si>
    <t>Candidat(e) à l'exercice de la profession infirmière clin.</t>
  </si>
  <si>
    <t>AGUIRRE MINA</t>
  </si>
  <si>
    <t>CAROLYNA DE LOS MILAGROS</t>
  </si>
  <si>
    <t>VANDEN BRANDE</t>
  </si>
  <si>
    <t>CHONG</t>
  </si>
  <si>
    <t>SENG PHALLEAK</t>
  </si>
  <si>
    <t>KISWENDSIDA AMINATA</t>
  </si>
  <si>
    <t>KAINA</t>
  </si>
  <si>
    <t>SERGIO</t>
  </si>
  <si>
    <t>GHEROUZ</t>
  </si>
  <si>
    <t>LOUIZA-RYM</t>
  </si>
  <si>
    <t>ANNYRELIS</t>
  </si>
  <si>
    <t>BOUTEFFAS</t>
  </si>
  <si>
    <t>SCICLUNA</t>
  </si>
  <si>
    <t>MATTHEW</t>
  </si>
  <si>
    <t>MOHAMMADI</t>
  </si>
  <si>
    <t>HANIEH</t>
  </si>
  <si>
    <t>Technicien ou technicienne en hygiène du travail</t>
  </si>
  <si>
    <t>MONTERO PAZ</t>
  </si>
  <si>
    <t>KEYLA LETICIA</t>
  </si>
  <si>
    <t>TEBBJI</t>
  </si>
  <si>
    <t>FAIZA</t>
  </si>
  <si>
    <t>BERTHIAUME</t>
  </si>
  <si>
    <t>SAVOY</t>
  </si>
  <si>
    <t>PATRICK ROGER</t>
  </si>
  <si>
    <t>MOKAM FOGUE</t>
  </si>
  <si>
    <t>SANDRINE LORE</t>
  </si>
  <si>
    <t>AMAROUCHE</t>
  </si>
  <si>
    <t>LUMBALA TSHILANDA EP CACHELEUX</t>
  </si>
  <si>
    <t>DAN SON</t>
  </si>
  <si>
    <t>DINH</t>
  </si>
  <si>
    <t>WILMINE</t>
  </si>
  <si>
    <t>CHRISTOPHER</t>
  </si>
  <si>
    <t>SYLVIANE</t>
  </si>
  <si>
    <t>ESTELLE</t>
  </si>
  <si>
    <t>PAULIN</t>
  </si>
  <si>
    <t>JEFFREY</t>
  </si>
  <si>
    <t>préposé au service alimentaire/caissier</t>
  </si>
  <si>
    <t>PIERRE FRANTZ</t>
  </si>
  <si>
    <t>PILON</t>
  </si>
  <si>
    <t>BENDAOUD</t>
  </si>
  <si>
    <t>BAKHI</t>
  </si>
  <si>
    <t>ADEL</t>
  </si>
  <si>
    <t>MÉLISSA-ASHLEY</t>
  </si>
  <si>
    <t>FRANÇOIS-JUSTE</t>
  </si>
  <si>
    <t>DEYNA</t>
  </si>
  <si>
    <t>BOUAFFAR</t>
  </si>
  <si>
    <t>MOHAMED-ABDELHALIM</t>
  </si>
  <si>
    <t>YE</t>
  </si>
  <si>
    <t>OLAYA PENA</t>
  </si>
  <si>
    <t>BEAULAC-CHAPDELAINE</t>
  </si>
  <si>
    <t>BOURGET-MARTINEAU</t>
  </si>
  <si>
    <t>JORDÀ-BURGOS</t>
  </si>
  <si>
    <t>PALOMA</t>
  </si>
  <si>
    <t>EID</t>
  </si>
  <si>
    <t>RODRIGUEZ GONZALEZ</t>
  </si>
  <si>
    <t>KARLA VIRGINIA</t>
  </si>
  <si>
    <t>FÉLICIA</t>
  </si>
  <si>
    <t>TIBOURTINE</t>
  </si>
  <si>
    <t>ARRIS</t>
  </si>
  <si>
    <t>FARAH</t>
  </si>
  <si>
    <t>AINSLEY</t>
  </si>
  <si>
    <t>NEBLAI</t>
  </si>
  <si>
    <t>LAOUAR</t>
  </si>
  <si>
    <t>NADJIA</t>
  </si>
  <si>
    <t>MARC ANTOINE</t>
  </si>
  <si>
    <t>DIEC</t>
  </si>
  <si>
    <t>THUC-VINH</t>
  </si>
  <si>
    <t>ROSE</t>
  </si>
  <si>
    <t>KONTCHOU TCHOUTO</t>
  </si>
  <si>
    <t>PAULIN ARNAUD</t>
  </si>
  <si>
    <t>GIGUÈRE</t>
  </si>
  <si>
    <t>Marquis-Gravel - FICM</t>
  </si>
  <si>
    <t>ANGARITA DELGADO</t>
  </si>
  <si>
    <t>LAURA ANDREA</t>
  </si>
  <si>
    <t>PRUDENT</t>
  </si>
  <si>
    <t>AUDE KETTY</t>
  </si>
  <si>
    <t>BA</t>
  </si>
  <si>
    <t>DIARRA BOCAR</t>
  </si>
  <si>
    <t>ANDERSON</t>
  </si>
  <si>
    <t>HOUCHI</t>
  </si>
  <si>
    <t>CYLIA</t>
  </si>
  <si>
    <t>BENTZ</t>
  </si>
  <si>
    <t>PARENT-BLAIS</t>
  </si>
  <si>
    <t>MARIE-LAURENCE</t>
  </si>
  <si>
    <t>SHMELDRINE</t>
  </si>
  <si>
    <t>CHEPPANAKOZHUMMAL THAZHATHIDAM</t>
  </si>
  <si>
    <t>ANAGHA MENON</t>
  </si>
  <si>
    <t>ZGHAIB</t>
  </si>
  <si>
    <t>NORAH</t>
  </si>
  <si>
    <t>EZZEDDINE</t>
  </si>
  <si>
    <t>DAHBI</t>
  </si>
  <si>
    <t>FELICIA MARIA</t>
  </si>
  <si>
    <t>LYANNE</t>
  </si>
  <si>
    <t>MAISONNEUVE</t>
  </si>
  <si>
    <t>Préposé(e) aux soins des animaux</t>
  </si>
  <si>
    <t>VAZQUEZ MORALES</t>
  </si>
  <si>
    <t>LONA DURAZO</t>
  </si>
  <si>
    <t>FRIDA</t>
  </si>
  <si>
    <t>DANA</t>
  </si>
  <si>
    <t>GALAN GALAN</t>
  </si>
  <si>
    <t>HAYDEE</t>
  </si>
  <si>
    <t>NELSON CELESTIN</t>
  </si>
  <si>
    <t>MARIE ROSELANDE</t>
  </si>
  <si>
    <t>LOPEZ SOLARES</t>
  </si>
  <si>
    <t>BELHAJ</t>
  </si>
  <si>
    <t>MOUKARRAM</t>
  </si>
  <si>
    <t>ISMAIL</t>
  </si>
  <si>
    <t>SUKUMARAN</t>
  </si>
  <si>
    <t>RESHMA</t>
  </si>
  <si>
    <t>EVE-SOPHIE</t>
  </si>
  <si>
    <t>OUMELKHEIR</t>
  </si>
  <si>
    <t>EL-KHOURY</t>
  </si>
  <si>
    <t>KOUTAIBI</t>
  </si>
  <si>
    <t>MERYEM</t>
  </si>
  <si>
    <t>SOSNOWSKI</t>
  </si>
  <si>
    <t>DEANNA</t>
  </si>
  <si>
    <t>GAIRE</t>
  </si>
  <si>
    <t>MACRI</t>
  </si>
  <si>
    <t>VALERIA</t>
  </si>
  <si>
    <t>HEJAZI</t>
  </si>
  <si>
    <t>PEGAH</t>
  </si>
  <si>
    <t>ADADA</t>
  </si>
  <si>
    <t>DO</t>
  </si>
  <si>
    <t>HUU THANH CHAU</t>
  </si>
  <si>
    <t>FLICI</t>
  </si>
  <si>
    <t>SIHAM</t>
  </si>
  <si>
    <t>JEREMY</t>
  </si>
  <si>
    <t>MANTILLA RUEDA</t>
  </si>
  <si>
    <t>AMIN ELTAIRY AHMED</t>
  </si>
  <si>
    <t>DOSI</t>
  </si>
  <si>
    <t>MARIA-GRAZIA</t>
  </si>
  <si>
    <t>KEBBE</t>
  </si>
  <si>
    <t>MARIANA</t>
  </si>
  <si>
    <t>NDEYE AMY</t>
  </si>
  <si>
    <t>FERRARI</t>
  </si>
  <si>
    <t>SANDRINE L.</t>
  </si>
  <si>
    <t>MOSSI</t>
  </si>
  <si>
    <t>YAWOVI SENYO</t>
  </si>
  <si>
    <t>BEY</t>
  </si>
  <si>
    <t>DARIF</t>
  </si>
  <si>
    <t>KARDI</t>
  </si>
  <si>
    <t>PRISO NJOH</t>
  </si>
  <si>
    <t>MARTIN PIERRE DANIEL</t>
  </si>
  <si>
    <t>HOCINE LHADJ</t>
  </si>
  <si>
    <t>OUERDIA</t>
  </si>
  <si>
    <t>ROCHASMAR</t>
  </si>
  <si>
    <t>CESLANDE</t>
  </si>
  <si>
    <t>BELTRAN TUMBA</t>
  </si>
  <si>
    <t>JAZMIN VALERIA</t>
  </si>
  <si>
    <t>MANCAS</t>
  </si>
  <si>
    <t>WU</t>
  </si>
  <si>
    <t>QILE</t>
  </si>
  <si>
    <t>EL BEJJAJ</t>
  </si>
  <si>
    <t>HASNAA</t>
  </si>
  <si>
    <t>CLERVEAU</t>
  </si>
  <si>
    <t>SOLINOV</t>
  </si>
  <si>
    <t>MEUNIER</t>
  </si>
  <si>
    <t>SEDDIKI</t>
  </si>
  <si>
    <t>HICHEM</t>
  </si>
  <si>
    <t>KELVIN</t>
  </si>
  <si>
    <t>ÉLIZABETH</t>
  </si>
  <si>
    <t>MARCOUILLER DOUCET</t>
  </si>
  <si>
    <t>LEMOYNE</t>
  </si>
  <si>
    <t>XAVIER</t>
  </si>
  <si>
    <t>Tadros - IRSC - PJT-169063</t>
  </si>
  <si>
    <t>AMAR</t>
  </si>
  <si>
    <t>PEREZ NARANJO</t>
  </si>
  <si>
    <t>JUAN CARLOS</t>
  </si>
  <si>
    <t>ORTEGA VASQUEZ</t>
  </si>
  <si>
    <t>NSANA BOKADI</t>
  </si>
  <si>
    <t>ORNETTE RANIBERNE</t>
  </si>
  <si>
    <t>OUABI</t>
  </si>
  <si>
    <t>SOUKAINA</t>
  </si>
  <si>
    <t>RUZILO</t>
  </si>
  <si>
    <t>YOLANDA MARIE</t>
  </si>
  <si>
    <t>ZHU</t>
  </si>
  <si>
    <t>LISA</t>
  </si>
  <si>
    <t>KASHI</t>
  </si>
  <si>
    <t>TATAR</t>
  </si>
  <si>
    <t>FATMA</t>
  </si>
  <si>
    <t>SLIMANI</t>
  </si>
  <si>
    <t>HADDADENE</t>
  </si>
  <si>
    <t>SALIHA</t>
  </si>
  <si>
    <t>ROC PIERRE LOUIS</t>
  </si>
  <si>
    <t>ASSEFIE</t>
  </si>
  <si>
    <t>GEORGE-MCDONALD</t>
  </si>
  <si>
    <t>SHAVOHNA</t>
  </si>
  <si>
    <t>ZAPATA RODRIGUEZ</t>
  </si>
  <si>
    <t>HILDA ROCIO</t>
  </si>
  <si>
    <t>CORTORREAL DE LEON</t>
  </si>
  <si>
    <t>ZAJHILIS</t>
  </si>
  <si>
    <t>LAOUAMRI</t>
  </si>
  <si>
    <t>DE MELO</t>
  </si>
  <si>
    <t>BOULMERKA</t>
  </si>
  <si>
    <t>MOUNIA IKRAM</t>
  </si>
  <si>
    <t>JEAN-DENIS</t>
  </si>
  <si>
    <t>RAPONI</t>
  </si>
  <si>
    <t>CINZIA</t>
  </si>
  <si>
    <t>NADEAU-COULOMBE</t>
  </si>
  <si>
    <t>FAWAZ</t>
  </si>
  <si>
    <t>TALAL</t>
  </si>
  <si>
    <t>DIAZ</t>
  </si>
  <si>
    <t>KERRY WENDY</t>
  </si>
  <si>
    <t>AADDI</t>
  </si>
  <si>
    <t>ASMAE</t>
  </si>
  <si>
    <t>DAOUDI</t>
  </si>
  <si>
    <t>LAHCEN</t>
  </si>
  <si>
    <t>THERRIEN</t>
  </si>
  <si>
    <t>BRISSET</t>
  </si>
  <si>
    <t>ICYUZUZO</t>
  </si>
  <si>
    <t>RAGGUEM</t>
  </si>
  <si>
    <t>NESRINE</t>
  </si>
  <si>
    <t>GAUTHIER NINKOV</t>
  </si>
  <si>
    <t>GILL</t>
  </si>
  <si>
    <t>GURINDER SINGH</t>
  </si>
  <si>
    <t>BOISCLAIR</t>
  </si>
  <si>
    <t>NADER</t>
  </si>
  <si>
    <t>LUCIENNE</t>
  </si>
  <si>
    <t>HACHEMI</t>
  </si>
  <si>
    <t>BENHALIMA</t>
  </si>
  <si>
    <t>HAKIMA</t>
  </si>
  <si>
    <t>GAUDREAU</t>
  </si>
  <si>
    <t>AMISI</t>
  </si>
  <si>
    <t>SELLIER</t>
  </si>
  <si>
    <t>TANNOUS</t>
  </si>
  <si>
    <t>TASTET</t>
  </si>
  <si>
    <t>REZZAGUI</t>
  </si>
  <si>
    <t>MEBARKA</t>
  </si>
  <si>
    <t>KADKHODAZADEH</t>
  </si>
  <si>
    <t>BIAYNA</t>
  </si>
  <si>
    <t>MEME JOSEPH</t>
  </si>
  <si>
    <t>GURLANDE</t>
  </si>
  <si>
    <t>DAMIER</t>
  </si>
  <si>
    <t>GUY DORLY</t>
  </si>
  <si>
    <t>CHAKER</t>
  </si>
  <si>
    <t>ABDERRAHMANE</t>
  </si>
  <si>
    <t>ZOULIM</t>
  </si>
  <si>
    <t>HACHIMI REDA</t>
  </si>
  <si>
    <t>OUBOUCHOU</t>
  </si>
  <si>
    <t>DUCHESNEAU</t>
  </si>
  <si>
    <t>LABONTÉ</t>
  </si>
  <si>
    <t>LIMA-GONZALEZ</t>
  </si>
  <si>
    <t>MESA BONACHEA</t>
  </si>
  <si>
    <t>MAYULI</t>
  </si>
  <si>
    <t>BENDADA</t>
  </si>
  <si>
    <t>SALIM</t>
  </si>
  <si>
    <t>RIVERA</t>
  </si>
  <si>
    <t>LAURA ISABEL</t>
  </si>
  <si>
    <t>BOUSSERGHINE</t>
  </si>
  <si>
    <t>AFAF</t>
  </si>
  <si>
    <t>GISÈLE</t>
  </si>
  <si>
    <t>BOUGHERFA</t>
  </si>
  <si>
    <t>DJEDJIGA</t>
  </si>
  <si>
    <t>FAUTEUX-CHAPLEAU</t>
  </si>
  <si>
    <t>ARCURI</t>
  </si>
  <si>
    <t>GIUSEPPE</t>
  </si>
  <si>
    <t>MOHAMED KRACHAI</t>
  </si>
  <si>
    <t>TREMBLAY-ROY</t>
  </si>
  <si>
    <t>HAYEK</t>
  </si>
  <si>
    <t>AHMAD</t>
  </si>
  <si>
    <t>DIERICK</t>
  </si>
  <si>
    <t>BELEAN</t>
  </si>
  <si>
    <t>BIANCA ANDREEA</t>
  </si>
  <si>
    <t>L'ECUYER</t>
  </si>
  <si>
    <t>BENZINEB</t>
  </si>
  <si>
    <t>SINIBALDI</t>
  </si>
  <si>
    <t>INGRID MARIA</t>
  </si>
  <si>
    <t>MESSAI</t>
  </si>
  <si>
    <t>ST-AMOUR</t>
  </si>
  <si>
    <t>HAFDI</t>
  </si>
  <si>
    <t>RAHMA</t>
  </si>
  <si>
    <t>EL ALAMI TALBI</t>
  </si>
  <si>
    <t>SANAA</t>
  </si>
  <si>
    <t>LAVIGUEUR</t>
  </si>
  <si>
    <t>YANICK</t>
  </si>
  <si>
    <t>RUELLA</t>
  </si>
  <si>
    <t>YVONNE</t>
  </si>
  <si>
    <t>PERROUTY</t>
  </si>
  <si>
    <t>JUNYOR</t>
  </si>
  <si>
    <t>PRADLINE</t>
  </si>
  <si>
    <t>D'AOUST</t>
  </si>
  <si>
    <t>HSOUNA</t>
  </si>
  <si>
    <t>HSEN</t>
  </si>
  <si>
    <t>ALVIN</t>
  </si>
  <si>
    <t>KEZOUH</t>
  </si>
  <si>
    <t>NABIL</t>
  </si>
  <si>
    <t>FINAN</t>
  </si>
  <si>
    <t>CHEVREFILS</t>
  </si>
  <si>
    <t>RAHUL</t>
  </si>
  <si>
    <t>ARCHANA</t>
  </si>
  <si>
    <t>RAHMANI</t>
  </si>
  <si>
    <t>TINHINAN</t>
  </si>
  <si>
    <t>HAMMOUNE</t>
  </si>
  <si>
    <t>OUIDYANE</t>
  </si>
  <si>
    <t>BELRECHID</t>
  </si>
  <si>
    <t>TAHIR</t>
  </si>
  <si>
    <t>NAJLAA</t>
  </si>
  <si>
    <t>SOW</t>
  </si>
  <si>
    <t>MARLIATOU</t>
  </si>
  <si>
    <t>BARRAL</t>
  </si>
  <si>
    <t>GARIEPY</t>
  </si>
  <si>
    <t>DE GRANDPRÉ</t>
  </si>
  <si>
    <t>BELMOKHTAR</t>
  </si>
  <si>
    <t>BENZAKI</t>
  </si>
  <si>
    <t>MAROUANE</t>
  </si>
  <si>
    <t>YONGLIN</t>
  </si>
  <si>
    <t>LE COZ</t>
  </si>
  <si>
    <t>OCÉANE</t>
  </si>
  <si>
    <t>BELHOCINE</t>
  </si>
  <si>
    <t>MATLOUB</t>
  </si>
  <si>
    <t>ABDELTIF</t>
  </si>
  <si>
    <t>BEN HADJI</t>
  </si>
  <si>
    <t>DAHBIA</t>
  </si>
  <si>
    <t>VAVAL</t>
  </si>
  <si>
    <t>TREMELLA</t>
  </si>
  <si>
    <t>MALLAURY</t>
  </si>
  <si>
    <t>ALIA</t>
  </si>
  <si>
    <t>AMOKRANE</t>
  </si>
  <si>
    <t>ZINA</t>
  </si>
  <si>
    <t>CANG</t>
  </si>
  <si>
    <t>UYEN CUI</t>
  </si>
  <si>
    <t>MORIN DIAZ</t>
  </si>
  <si>
    <t>DOMINGO-VICTOR</t>
  </si>
  <si>
    <t>MORALES VELASQUEZ</t>
  </si>
  <si>
    <t>GUSTAVO</t>
  </si>
  <si>
    <t>BUJOLD</t>
  </si>
  <si>
    <t>TAYNA</t>
  </si>
  <si>
    <t>MAGNAN</t>
  </si>
  <si>
    <t>KASHALA</t>
  </si>
  <si>
    <t>MALATESTA</t>
  </si>
  <si>
    <t>MERCURE</t>
  </si>
  <si>
    <t>BOUDOUKHA</t>
  </si>
  <si>
    <t>NAWEL</t>
  </si>
  <si>
    <t>MOUGHARBEL</t>
  </si>
  <si>
    <t>HALL</t>
  </si>
  <si>
    <t>AUDREY-JANE</t>
  </si>
  <si>
    <t>SODABI</t>
  </si>
  <si>
    <t>DEWANOU GILLES</t>
  </si>
  <si>
    <t>GUEGUENIAT</t>
  </si>
  <si>
    <t>CHERIAN</t>
  </si>
  <si>
    <t>RAFFAS</t>
  </si>
  <si>
    <t>JAOUAD</t>
  </si>
  <si>
    <t>LARIVIÈRE</t>
  </si>
  <si>
    <t>CYRIUS DEFONCE</t>
  </si>
  <si>
    <t>LAJOIE</t>
  </si>
  <si>
    <t>VANDANDAIGUE</t>
  </si>
  <si>
    <t>FESQUET</t>
  </si>
  <si>
    <t>POLYTE</t>
  </si>
  <si>
    <t>NICKSON</t>
  </si>
  <si>
    <t>DIAS</t>
  </si>
  <si>
    <t>BENDOU</t>
  </si>
  <si>
    <t>AYIVI</t>
  </si>
  <si>
    <t>SAM PEDRO GALILÉE</t>
  </si>
  <si>
    <t>FRIGON</t>
  </si>
  <si>
    <t>PORTE</t>
  </si>
  <si>
    <t>CANOSA</t>
  </si>
  <si>
    <t>DAHHAK</t>
  </si>
  <si>
    <t>SMITH-DICHKA</t>
  </si>
  <si>
    <t>MAJED OLIVIER</t>
  </si>
  <si>
    <t>POLISHTCHOUK</t>
  </si>
  <si>
    <t>HAJ SALAH</t>
  </si>
  <si>
    <t>DOURAID</t>
  </si>
  <si>
    <t>EL HADFI</t>
  </si>
  <si>
    <t>SAOUSSEN</t>
  </si>
  <si>
    <t>CISNEROS AGUILERA</t>
  </si>
  <si>
    <t>ESTER</t>
  </si>
  <si>
    <t>MORNAS</t>
  </si>
  <si>
    <t>ADÈLE</t>
  </si>
  <si>
    <t>LABROSSE</t>
  </si>
  <si>
    <t>BEN AMARA</t>
  </si>
  <si>
    <t>EMNA</t>
  </si>
  <si>
    <t>OCANA-SALAZAR</t>
  </si>
  <si>
    <t>ADRIANNA</t>
  </si>
  <si>
    <t>CHERRAK</t>
  </si>
  <si>
    <t>MOUZAI</t>
  </si>
  <si>
    <t>CELIA</t>
  </si>
  <si>
    <t>GASSE</t>
  </si>
  <si>
    <t>SARDAR</t>
  </si>
  <si>
    <t>SOHA</t>
  </si>
  <si>
    <t>BENSAHNOUNE</t>
  </si>
  <si>
    <t>SOUHILA</t>
  </si>
  <si>
    <t>GOUIN</t>
  </si>
  <si>
    <t>ANNE BERNY NÉHÉMIE</t>
  </si>
  <si>
    <t>SAINT-JEAN</t>
  </si>
  <si>
    <t>CHERRAK REZAIGUIA</t>
  </si>
  <si>
    <t>DUFOUR</t>
  </si>
  <si>
    <t>MABANZA</t>
  </si>
  <si>
    <t>GAELLE SIVOL</t>
  </si>
  <si>
    <t>LUSAMBA KABAMBI</t>
  </si>
  <si>
    <t>CHARLÈNE</t>
  </si>
  <si>
    <t>OUAFI</t>
  </si>
  <si>
    <t>IMENE</t>
  </si>
  <si>
    <t>RAYNOLD</t>
  </si>
  <si>
    <t>CANTELLO</t>
  </si>
  <si>
    <t>REINOSA NAVARRO</t>
  </si>
  <si>
    <t>KEREN PAOLA</t>
  </si>
  <si>
    <t>ROMY</t>
  </si>
  <si>
    <t>BROSZCZAK</t>
  </si>
  <si>
    <t>MARLENA</t>
  </si>
  <si>
    <t>CHERIZIER</t>
  </si>
  <si>
    <t>HUGALDY MARC DONALD</t>
  </si>
  <si>
    <t>GARCIA ESPITIA</t>
  </si>
  <si>
    <t>JENIFFER</t>
  </si>
  <si>
    <t>ANGELES</t>
  </si>
  <si>
    <t>LOUNICI</t>
  </si>
  <si>
    <t>FROMENTAL</t>
  </si>
  <si>
    <t>SOUNA</t>
  </si>
  <si>
    <t>SANCHEZ HUAMAN</t>
  </si>
  <si>
    <t>JHONATAN</t>
  </si>
  <si>
    <t>ELKHADERYENE</t>
  </si>
  <si>
    <t>SALIMA</t>
  </si>
  <si>
    <t>OCTAVE</t>
  </si>
  <si>
    <t>MAKITU</t>
  </si>
  <si>
    <t>GRASSNELLE</t>
  </si>
  <si>
    <t>CADET CAMILUS</t>
  </si>
  <si>
    <t>CLEVELANDE</t>
  </si>
  <si>
    <t>BETTEZ</t>
  </si>
  <si>
    <t>HO HANH AN</t>
  </si>
  <si>
    <t>HERBET</t>
  </si>
  <si>
    <t>SADRY</t>
  </si>
  <si>
    <t>TRAZO</t>
  </si>
  <si>
    <t>AURIANE</t>
  </si>
  <si>
    <t>NGUYEN-DUONG</t>
  </si>
  <si>
    <t>DAHAN</t>
  </si>
  <si>
    <t>RONALD</t>
  </si>
  <si>
    <t>DA'SI KEMGNI</t>
  </si>
  <si>
    <t>SYLLA</t>
  </si>
  <si>
    <t>FATIMATA</t>
  </si>
  <si>
    <t>FADILI</t>
  </si>
  <si>
    <t>FAHD</t>
  </si>
  <si>
    <t>SALVANT</t>
  </si>
  <si>
    <t>BETINA</t>
  </si>
  <si>
    <t>THERMIDOR</t>
  </si>
  <si>
    <t>SRANE-LORETTE</t>
  </si>
  <si>
    <t>Actif</t>
  </si>
  <si>
    <t>Départs</t>
  </si>
  <si>
    <t>STOICA</t>
  </si>
  <si>
    <t>ANA</t>
  </si>
  <si>
    <t>Technicienne EPM</t>
  </si>
  <si>
    <t>IMAGERIE EPM</t>
  </si>
  <si>
    <t>ÉQUIPE VOLANTE</t>
  </si>
  <si>
    <t>ATIKI</t>
  </si>
  <si>
    <t>MATE HERRERA</t>
  </si>
  <si>
    <t>DAISY</t>
  </si>
  <si>
    <t>RAMATOULAYE</t>
  </si>
  <si>
    <t>KHETIR</t>
  </si>
  <si>
    <t>IMÈNE</t>
  </si>
  <si>
    <t>MULUMBA</t>
  </si>
  <si>
    <t>NADIA PAWEBE</t>
  </si>
  <si>
    <t>CHRISTINE ÉLISSA</t>
  </si>
  <si>
    <t>HUARD</t>
  </si>
  <si>
    <t>LAWANI MALAITEKE</t>
  </si>
  <si>
    <t>VERA</t>
  </si>
  <si>
    <t>ADAMO</t>
  </si>
  <si>
    <t>JEAN-SIMON</t>
  </si>
  <si>
    <t>HAWKINS</t>
  </si>
  <si>
    <t>GÉNIE BIO MED</t>
  </si>
  <si>
    <t>PEGUY</t>
  </si>
  <si>
    <t>VOLOSHYN</t>
  </si>
  <si>
    <t>MARYANA</t>
  </si>
  <si>
    <t>AZELI</t>
  </si>
  <si>
    <t>CHAO-SHENG</t>
  </si>
  <si>
    <t>EZIN DOKO</t>
  </si>
  <si>
    <t>ALBERTINE ATCHENI</t>
  </si>
  <si>
    <t>CHARLESCAT</t>
  </si>
  <si>
    <t>WHISLINE</t>
  </si>
  <si>
    <t>AYOTTE</t>
  </si>
  <si>
    <t>MICELINE</t>
  </si>
  <si>
    <t>STOILOV</t>
  </si>
  <si>
    <t>SAID</t>
  </si>
  <si>
    <t>JAHSHAN</t>
  </si>
  <si>
    <t>WINNIE</t>
  </si>
  <si>
    <t>ANNABELLE</t>
  </si>
  <si>
    <t>ANDREW</t>
  </si>
  <si>
    <t>ABIR</t>
  </si>
  <si>
    <t>WANG</t>
  </si>
  <si>
    <t>CHIASSON</t>
  </si>
  <si>
    <t>LEIVA</t>
  </si>
  <si>
    <t>SANDRA YESENIA</t>
  </si>
  <si>
    <t>SELFREDE</t>
  </si>
  <si>
    <t>UMRAN</t>
  </si>
  <si>
    <t>FERARY</t>
  </si>
  <si>
    <t>SHANIQUE</t>
  </si>
  <si>
    <t>EL-MOUSAWI</t>
  </si>
  <si>
    <t>MOEINI</t>
  </si>
  <si>
    <t>SOHEILA</t>
  </si>
  <si>
    <t>ZEVOUNOU</t>
  </si>
  <si>
    <t>SEPULVEDA-LEMIRE</t>
  </si>
  <si>
    <t>PINTILEI</t>
  </si>
  <si>
    <t>E6782020</t>
  </si>
  <si>
    <t>DIEP</t>
  </si>
  <si>
    <t>CALVIN</t>
  </si>
  <si>
    <t>E05382020</t>
  </si>
  <si>
    <t>SEKONGO</t>
  </si>
  <si>
    <t>HOUANA</t>
  </si>
  <si>
    <t>ADM SOINS INFIRMIERS</t>
  </si>
  <si>
    <t>Ronald Dupuis</t>
  </si>
  <si>
    <t>Techninien(ne) recherche</t>
  </si>
  <si>
    <t>RECHERCHE, MHICC</t>
  </si>
  <si>
    <t>NAUD</t>
  </si>
  <si>
    <t>Assistant recherche</t>
  </si>
  <si>
    <t>x</t>
  </si>
  <si>
    <t>Technicien(ne) radiologie</t>
  </si>
  <si>
    <t>RIAHI</t>
  </si>
  <si>
    <t>ABEER</t>
  </si>
  <si>
    <t>SANTOS ALBA</t>
  </si>
  <si>
    <t>JUSTIN LEONARDO</t>
  </si>
  <si>
    <t>NGANGOUE</t>
  </si>
  <si>
    <t>ODETTE ANNITA</t>
  </si>
  <si>
    <t>SANDRA VESENA</t>
  </si>
  <si>
    <t>DAMISCA</t>
  </si>
  <si>
    <t>HENRI-CLAUDE</t>
  </si>
  <si>
    <t>Infirmièr</t>
  </si>
  <si>
    <t>Infirmière clinicienne</t>
  </si>
  <si>
    <t>YEMAN TOLLA</t>
  </si>
  <si>
    <t>MATHIAS</t>
  </si>
  <si>
    <t>BARSETTI</t>
  </si>
  <si>
    <t>KINÉSIOLOGUE</t>
  </si>
  <si>
    <t>Guaiani</t>
  </si>
  <si>
    <t>Giovanna</t>
  </si>
  <si>
    <t>CLAIREMONE</t>
  </si>
  <si>
    <t>GAUDREAU-MAJEAU</t>
  </si>
  <si>
    <t>FLAVIE</t>
  </si>
  <si>
    <t>LANTHEAUME</t>
  </si>
  <si>
    <t>DJERAD</t>
  </si>
  <si>
    <t>BETTAYEB</t>
  </si>
  <si>
    <t>NAÏMA</t>
  </si>
  <si>
    <t>DIAKHITÉ</t>
  </si>
  <si>
    <t>DIENEBA</t>
  </si>
  <si>
    <t>AZZOUZI</t>
  </si>
  <si>
    <t>BOUTON</t>
  </si>
  <si>
    <t>QUENTIN MICHEL ROBERT</t>
  </si>
  <si>
    <t>GAUTRET</t>
  </si>
  <si>
    <t>MAKAYA NZAU</t>
  </si>
  <si>
    <t>JEANICO</t>
  </si>
  <si>
    <t>AMRI</t>
  </si>
  <si>
    <t>HENRI CLAUDE</t>
  </si>
  <si>
    <t>AHMED-KHALIL</t>
  </si>
  <si>
    <t>KEO-YANG</t>
  </si>
  <si>
    <t>RINDA</t>
  </si>
  <si>
    <t>DANDURAND</t>
  </si>
  <si>
    <t>FÉLIX</t>
  </si>
  <si>
    <t>CURIAL</t>
  </si>
  <si>
    <t>GEOFFREY</t>
  </si>
  <si>
    <t>CHIHANI</t>
  </si>
  <si>
    <t>TAREK</t>
  </si>
  <si>
    <t>FLORES</t>
  </si>
  <si>
    <t>LUIS ERNESTO</t>
  </si>
  <si>
    <t>CEPI Clinicien(ne)</t>
  </si>
  <si>
    <t>NAIMA</t>
  </si>
  <si>
    <t>OUANKO</t>
  </si>
  <si>
    <t>BI YOUZAN</t>
  </si>
  <si>
    <t>GAUTHIER-BISAILLON</t>
  </si>
  <si>
    <t>E08662021</t>
  </si>
  <si>
    <t>Infirmier clinicien</t>
  </si>
  <si>
    <t>Agente adm</t>
  </si>
  <si>
    <t>Technicien adm</t>
  </si>
  <si>
    <t>SOSSOU</t>
  </si>
  <si>
    <t>HOUEFA ELVIRE</t>
  </si>
  <si>
    <t>VALDIVIA GUARDIA</t>
  </si>
  <si>
    <t>GAYLE GIANINNA</t>
  </si>
  <si>
    <t>GUIZA</t>
  </si>
  <si>
    <t>ANDRES FELIPE</t>
  </si>
  <si>
    <t>CHEBLI</t>
  </si>
  <si>
    <t>BOUSSAD</t>
  </si>
  <si>
    <t>DECENE</t>
  </si>
  <si>
    <t>CHELSEA</t>
  </si>
  <si>
    <t>PALSANIYA</t>
  </si>
  <si>
    <t>MUNISHALI</t>
  </si>
  <si>
    <t>KHACHFEH</t>
  </si>
  <si>
    <t>RAMI</t>
  </si>
  <si>
    <t>SOULIGNY</t>
  </si>
  <si>
    <t>LIMAOUI</t>
  </si>
  <si>
    <t>AKROUF</t>
  </si>
  <si>
    <t>ABDOURABBIH</t>
  </si>
  <si>
    <t>TOURIA</t>
  </si>
  <si>
    <t>KHIARA SIGRID</t>
  </si>
  <si>
    <t>HAJ-SALAH</t>
  </si>
  <si>
    <t>KRISTYAN</t>
  </si>
  <si>
    <t>ZOLA</t>
  </si>
  <si>
    <t>CHRISTEA</t>
  </si>
  <si>
    <t>E08242021</t>
  </si>
  <si>
    <t>IMAGERIE</t>
  </si>
  <si>
    <t>TANGUAY DOYON</t>
  </si>
  <si>
    <t>SELMA</t>
  </si>
  <si>
    <t>HONFO</t>
  </si>
  <si>
    <t>SEWANOU HERMANN</t>
  </si>
  <si>
    <t>GALLIEN</t>
  </si>
  <si>
    <t>LIRETTE</t>
  </si>
  <si>
    <t>BALLARD</t>
  </si>
  <si>
    <t>NATES FRANCO</t>
  </si>
  <si>
    <t>ELIANA</t>
  </si>
  <si>
    <t>VANDERGOTEN</t>
  </si>
  <si>
    <t>COURTNEY</t>
  </si>
  <si>
    <t>BAGHDADLI</t>
  </si>
  <si>
    <t>SAMI KAMEL</t>
  </si>
  <si>
    <t>SABTI</t>
  </si>
  <si>
    <t>ILHAM</t>
  </si>
  <si>
    <t>LUCAS</t>
  </si>
  <si>
    <t>LINARES</t>
  </si>
  <si>
    <t>FABIAN EDUARDO</t>
  </si>
  <si>
    <t>BELLA BEYALA</t>
  </si>
  <si>
    <t>SOTHER</t>
  </si>
  <si>
    <t>D'IGNAZIO</t>
  </si>
  <si>
    <t>SAMMAN</t>
  </si>
  <si>
    <t>FELLOUAH</t>
  </si>
  <si>
    <t>MASSINE</t>
  </si>
  <si>
    <t>MENKOVIC</t>
  </si>
  <si>
    <t>ISTOK</t>
  </si>
  <si>
    <t>EL HADJI</t>
  </si>
  <si>
    <t>MINATO</t>
  </si>
  <si>
    <t>OUAZANI CHAHDI</t>
  </si>
  <si>
    <t>HAMZA</t>
  </si>
  <si>
    <t>ALAIN-NOEL</t>
  </si>
  <si>
    <t>00R008</t>
  </si>
  <si>
    <t>Picard</t>
  </si>
  <si>
    <t>Dr</t>
  </si>
  <si>
    <t>00R010</t>
  </si>
  <si>
    <t>Audoubert</t>
  </si>
  <si>
    <t>00R012</t>
  </si>
  <si>
    <t>ALJOHANI</t>
  </si>
  <si>
    <t>00R014</t>
  </si>
  <si>
    <t>MESSAS</t>
  </si>
  <si>
    <t>NATHAN</t>
  </si>
  <si>
    <t>00R015</t>
  </si>
  <si>
    <t>BEN SHOSHAN</t>
  </si>
  <si>
    <t>00R016</t>
  </si>
  <si>
    <t>BREDY</t>
  </si>
  <si>
    <t>CHARLENE</t>
  </si>
  <si>
    <t>00R017</t>
  </si>
  <si>
    <t>Ronchard</t>
  </si>
  <si>
    <t>Thibault</t>
  </si>
  <si>
    <t>00R018</t>
  </si>
  <si>
    <t>Rey</t>
  </si>
  <si>
    <t>Florian</t>
  </si>
  <si>
    <t>00R019</t>
  </si>
  <si>
    <t>Gonzalez</t>
  </si>
  <si>
    <t>Céline</t>
  </si>
  <si>
    <t>00R021</t>
  </si>
  <si>
    <t>Simon</t>
  </si>
  <si>
    <t>00R022</t>
  </si>
  <si>
    <t>Vidales Rovero</t>
  </si>
  <si>
    <t>Maria Laura</t>
  </si>
  <si>
    <t>00r023</t>
  </si>
  <si>
    <t>Aldhaheri</t>
  </si>
  <si>
    <t>Eisa</t>
  </si>
  <si>
    <t>00r024</t>
  </si>
  <si>
    <t>Jamart</t>
  </si>
  <si>
    <t>Laurent</t>
  </si>
  <si>
    <t>00R026</t>
  </si>
  <si>
    <t>00R029</t>
  </si>
  <si>
    <t>Cousin</t>
  </si>
  <si>
    <t>Grégoire</t>
  </si>
  <si>
    <t>00R031</t>
  </si>
  <si>
    <t>ALKHARAZA</t>
  </si>
  <si>
    <t>00r032</t>
  </si>
  <si>
    <t>00r033</t>
  </si>
  <si>
    <t>00r034</t>
  </si>
  <si>
    <t>BENALI</t>
  </si>
  <si>
    <t>FISET-RENAUD</t>
  </si>
  <si>
    <t>CHOUINARD</t>
  </si>
  <si>
    <t>BILLIE</t>
  </si>
  <si>
    <t>MOUSSA</t>
  </si>
  <si>
    <t>MEKHICI</t>
  </si>
  <si>
    <t>MAYA</t>
  </si>
  <si>
    <t>DESAUGUSTE</t>
  </si>
  <si>
    <t>EPAFOCIA</t>
  </si>
  <si>
    <t>DESCARRIES GRAVEL</t>
  </si>
  <si>
    <t>ZACHARY</t>
  </si>
  <si>
    <t>JÉRÉMY</t>
  </si>
  <si>
    <t>JAULGEY</t>
  </si>
  <si>
    <t>COMEAU</t>
  </si>
  <si>
    <t>KOSLOWSKI</t>
  </si>
  <si>
    <t>SVENJA</t>
  </si>
  <si>
    <t>MATHIS</t>
  </si>
  <si>
    <t>ZINEB</t>
  </si>
  <si>
    <t>CLERISSE</t>
  </si>
  <si>
    <t>ANGELIQUE</t>
  </si>
  <si>
    <t>ETTEDGUI</t>
  </si>
  <si>
    <t>CHIGNON</t>
  </si>
  <si>
    <t>LETTRE-KRITIKOU</t>
  </si>
  <si>
    <t>MOLLY-IRIS</t>
  </si>
  <si>
    <t>COACHE</t>
  </si>
  <si>
    <t>COUDERT</t>
  </si>
  <si>
    <t>JORDAN</t>
  </si>
  <si>
    <t>KAMAL</t>
  </si>
  <si>
    <t>NADIA MARIA</t>
  </si>
  <si>
    <t>MARTORANO</t>
  </si>
  <si>
    <t>AROUSS</t>
  </si>
  <si>
    <t>ANASS</t>
  </si>
  <si>
    <t>MANSOUR</t>
  </si>
  <si>
    <t>NAJEM</t>
  </si>
  <si>
    <t>NGONO FANGA</t>
  </si>
  <si>
    <t>HAGGOUCH</t>
  </si>
  <si>
    <t>EL ACHHEB</t>
  </si>
  <si>
    <t>LOUBNA</t>
  </si>
  <si>
    <t>BOULHAJ</t>
  </si>
  <si>
    <t>JAHIDY</t>
  </si>
  <si>
    <t>MAKAMTE MBA</t>
  </si>
  <si>
    <t>ESTELLE DAMARIS</t>
  </si>
  <si>
    <t>NGOUAMO</t>
  </si>
  <si>
    <t>LOUIS NARCISSE</t>
  </si>
  <si>
    <t>NGO NYOBE BANOUN</t>
  </si>
  <si>
    <t>BRIGITTE CORELLE</t>
  </si>
  <si>
    <t>EL KHOU</t>
  </si>
  <si>
    <t>FOPEGOT TCHIO</t>
  </si>
  <si>
    <t>LABDAOUI</t>
  </si>
  <si>
    <t>OUSSAMA</t>
  </si>
  <si>
    <t>POLYCARPE</t>
  </si>
  <si>
    <t>TCHOUPOU GOUAFO</t>
  </si>
  <si>
    <t>JULIE FLEUR</t>
  </si>
  <si>
    <t>NDIAYE</t>
  </si>
  <si>
    <t>TACKO</t>
  </si>
  <si>
    <t>MOUHAJIR</t>
  </si>
  <si>
    <t>ADIL</t>
  </si>
  <si>
    <t>BAZIN</t>
  </si>
  <si>
    <t>AXEL</t>
  </si>
  <si>
    <t>CONTRERAS BELLO</t>
  </si>
  <si>
    <t>NOLIN-LAPALME</t>
  </si>
  <si>
    <t>AGNÈS</t>
  </si>
  <si>
    <t>VELARDE-DUFRESNE</t>
  </si>
  <si>
    <t>BENE01</t>
  </si>
  <si>
    <t>BENE02</t>
  </si>
  <si>
    <t>BENE03</t>
  </si>
  <si>
    <t>BENE04</t>
  </si>
  <si>
    <t>BENE05</t>
  </si>
  <si>
    <t>BOUCHER BACON</t>
  </si>
  <si>
    <t>BENE06</t>
  </si>
  <si>
    <t>BENE07</t>
  </si>
  <si>
    <t>BENE08</t>
  </si>
  <si>
    <t>BENE09</t>
  </si>
  <si>
    <t>BENE10</t>
  </si>
  <si>
    <t>BENE11</t>
  </si>
  <si>
    <t>BENE12</t>
  </si>
  <si>
    <t>BENE13</t>
  </si>
  <si>
    <t>BENE14</t>
  </si>
  <si>
    <t>DEGUIRE</t>
  </si>
  <si>
    <t>BENE15</t>
  </si>
  <si>
    <t>BENE16</t>
  </si>
  <si>
    <t>DELORME</t>
  </si>
  <si>
    <t>BENE17</t>
  </si>
  <si>
    <t>BENE18</t>
  </si>
  <si>
    <t>ENGLAND</t>
  </si>
  <si>
    <t>BENE19</t>
  </si>
  <si>
    <t>BENE20</t>
  </si>
  <si>
    <t>BENE21</t>
  </si>
  <si>
    <t>BENE22</t>
  </si>
  <si>
    <t>LANGUEDOC</t>
  </si>
  <si>
    <t>BENE23</t>
  </si>
  <si>
    <t>BENE24</t>
  </si>
  <si>
    <t>MARCHILDON</t>
  </si>
  <si>
    <t>BENE25</t>
  </si>
  <si>
    <t>BENE26</t>
  </si>
  <si>
    <t>BENE28</t>
  </si>
  <si>
    <t>BENE29</t>
  </si>
  <si>
    <t>MARIE-THERESE</t>
  </si>
  <si>
    <t>BENE30</t>
  </si>
  <si>
    <t>ROMANELLI</t>
  </si>
  <si>
    <t>MARTINO</t>
  </si>
  <si>
    <t>BENE31</t>
  </si>
  <si>
    <t>SPINELLI</t>
  </si>
  <si>
    <t>BENE32</t>
  </si>
  <si>
    <t>BENE33</t>
  </si>
  <si>
    <t>BENE34</t>
  </si>
  <si>
    <t>BENE35</t>
  </si>
  <si>
    <t>DERASPE</t>
  </si>
  <si>
    <t>BENE36</t>
  </si>
  <si>
    <t>CHAPUT</t>
  </si>
  <si>
    <t>BENE37</t>
  </si>
  <si>
    <t>MOLAI NDASI</t>
  </si>
  <si>
    <t>JEANNINE</t>
  </si>
  <si>
    <t>BENE38</t>
  </si>
  <si>
    <t>FILIATREAULT</t>
  </si>
  <si>
    <t>BENE39</t>
  </si>
  <si>
    <t>BENE40</t>
  </si>
  <si>
    <t>D'AMBRA</t>
  </si>
  <si>
    <t>FILOMENA</t>
  </si>
  <si>
    <t>BENE41</t>
  </si>
  <si>
    <t>CARBONE</t>
  </si>
  <si>
    <t>NICHOLAS</t>
  </si>
  <si>
    <t>BENE42</t>
  </si>
  <si>
    <t>Soulières</t>
  </si>
  <si>
    <t>Anne</t>
  </si>
  <si>
    <t>MOI017</t>
  </si>
  <si>
    <t>(MOI) SECURITE</t>
  </si>
  <si>
    <t>CISC-1</t>
  </si>
  <si>
    <t>MOI018</t>
  </si>
  <si>
    <t>CISC-02</t>
  </si>
  <si>
    <t>MOI052</t>
  </si>
  <si>
    <t>(MOI) BOYER</t>
  </si>
  <si>
    <t>MOI054</t>
  </si>
  <si>
    <t>(MOI) HARRIS</t>
  </si>
  <si>
    <t>ADMINISTRATION GENERALE</t>
  </si>
  <si>
    <t>DIR SOINS INFIR</t>
  </si>
  <si>
    <t>DIR RESS FINANC</t>
  </si>
  <si>
    <t>DIR RECHERCHE</t>
  </si>
  <si>
    <t>Agent de gestion</t>
  </si>
  <si>
    <t>ACT SPECIAL ICM</t>
  </si>
  <si>
    <t>Directeur des soins infirmiers</t>
  </si>
  <si>
    <t>DIR EPIC</t>
  </si>
  <si>
    <t>DIRECTION PREVENTION</t>
  </si>
  <si>
    <t>CONSEILLER PROFESSIONNEL A LA RECHERCHE</t>
  </si>
  <si>
    <t>DIR  RES HUMAINE</t>
  </si>
  <si>
    <t>DIRECTION DE LA PRÉVENTION</t>
  </si>
  <si>
    <t>Agent d'approvisionnement</t>
  </si>
  <si>
    <t>APPROVISIONNEMENT</t>
  </si>
  <si>
    <t>Spécialiste sénior - Données cliniques</t>
  </si>
  <si>
    <t>Conseiller cadre ress. informationnelles</t>
  </si>
  <si>
    <t>DIR RESS TECH ET INFORM</t>
  </si>
  <si>
    <t>Associe de recherche</t>
  </si>
  <si>
    <t>Adj.dir. ress. inform. hiérarchique</t>
  </si>
  <si>
    <t>Conseiller scientifique</t>
  </si>
  <si>
    <t>DENAULT - AUT. GENE</t>
  </si>
  <si>
    <t>Coordonnateur laboratoires de recherche fondamentale</t>
  </si>
  <si>
    <t>CONFOCAL</t>
  </si>
  <si>
    <t>TARDIF RECH FO</t>
  </si>
  <si>
    <t>Coordonnateur du comité de déontologie animal et spécialiste</t>
  </si>
  <si>
    <t>Assistante coordonnatrice éthique et documents réglementaire</t>
  </si>
  <si>
    <t>Scientifique sénior - Méthodes statistiques</t>
  </si>
  <si>
    <t>Acheteur</t>
  </si>
  <si>
    <t>Lead MHICC</t>
  </si>
  <si>
    <t>Directeur des ressources informationnelles</t>
  </si>
  <si>
    <t>Professionnel EPS</t>
  </si>
  <si>
    <t>Adj.directeur logistique hiérarchique</t>
  </si>
  <si>
    <t>Spécialiste sénior - Recherche clinique</t>
  </si>
  <si>
    <t>Spécialiste - Recherche clinique</t>
  </si>
  <si>
    <t>CDR - PLATEFORME METABOLOMIQUE</t>
  </si>
  <si>
    <t>Directeur associé - Gr recherche athéroscléroses</t>
  </si>
  <si>
    <t>Physicien(ne)</t>
  </si>
  <si>
    <t>Gestionnaire de fonds de recherche</t>
  </si>
  <si>
    <t>PGx - FICM</t>
  </si>
  <si>
    <t>Président-directeur général d’Innovacor et chef de l’innovat</t>
  </si>
  <si>
    <t>DIRECTION GENERALE</t>
  </si>
  <si>
    <t>DIR GENERALE</t>
  </si>
  <si>
    <t>SEC ENSEIGNEMENT</t>
  </si>
  <si>
    <t>DUBE - AUTRES GENERALES</t>
  </si>
  <si>
    <t>RIOUX - NIH U01</t>
  </si>
  <si>
    <t>Architecte sénior-Logiciel d'application recherche clinique</t>
  </si>
  <si>
    <t>Coordonnateur - projets logistiques</t>
  </si>
  <si>
    <t>Assistante à la Coordonnatrice de l'animalerie</t>
  </si>
  <si>
    <t>Technicien(ne) en documentation</t>
  </si>
  <si>
    <t>BIBLIOTHEQUE ME</t>
  </si>
  <si>
    <t>BIOSTATISTICIENNE</t>
  </si>
  <si>
    <t>Directeur des finances et des services administratifs MHICC</t>
  </si>
  <si>
    <t>Chef service ress.financ/approvis.</t>
  </si>
  <si>
    <t>Coordonnatrice Laboratoires Centraux IRM</t>
  </si>
  <si>
    <t>GROUPE CMR -  DEPENSES CORELAB IRM</t>
  </si>
  <si>
    <t>FINANCEMENT PLATE-FORMES DE RECHERCHE</t>
  </si>
  <si>
    <t>COMITÉ ETHIQUE</t>
  </si>
  <si>
    <t>Physicien</t>
  </si>
  <si>
    <t>Directeur de la biobanque</t>
  </si>
  <si>
    <t>Bioinformaticien</t>
  </si>
  <si>
    <t>Coordonnateur des services administratifs de la recherche</t>
  </si>
  <si>
    <t>RIOUX-CAN-ASC-IRSC UBC</t>
  </si>
  <si>
    <t>Conseiller cadre qual.perf.eva.éthique</t>
  </si>
  <si>
    <t>GESTION DES RISQUES</t>
  </si>
  <si>
    <t>Coordonnateur ress. informationnelles</t>
  </si>
  <si>
    <t>INFORMATIQUE SYST. INFORMATION</t>
  </si>
  <si>
    <t>Chef service recherche/enseignement</t>
  </si>
  <si>
    <t>Aide-cuisinier(ère)/PSA/Caissier</t>
  </si>
  <si>
    <t>BIOLOGIE  MOLECULAIRE</t>
  </si>
  <si>
    <t>Lead Biometrics</t>
  </si>
  <si>
    <t>RIOUX NIH 1R01DK 119996-01</t>
  </si>
  <si>
    <t>Scientifique - Méthodes statistiques</t>
  </si>
  <si>
    <t>Coordonnateur des services techniques de recherche</t>
  </si>
  <si>
    <t>RESSOURCES HUMAINES</t>
  </si>
  <si>
    <t>NATTEL EDITEUR</t>
  </si>
  <si>
    <t>Architecte logiciels d'application en recherche clini</t>
  </si>
  <si>
    <t>Sirois - IRSC PJT-178192 (fin 30-09-2026)</t>
  </si>
  <si>
    <t>Réviseur médical</t>
  </si>
  <si>
    <t>Spécialiste en audio-visuel</t>
  </si>
  <si>
    <t>TECHNIQUES AV</t>
  </si>
  <si>
    <t>Résident 7</t>
  </si>
  <si>
    <t>Résident 6</t>
  </si>
  <si>
    <t>Résident 5</t>
  </si>
  <si>
    <t>Résident 3</t>
  </si>
  <si>
    <t>Résident 2</t>
  </si>
  <si>
    <t>Résident 1</t>
  </si>
  <si>
    <t>Résident 4</t>
  </si>
  <si>
    <t>SERV REMUNERATION</t>
  </si>
  <si>
    <t xml:space="preserve">Assistante administrative de direction MHICC_x000D_
_x000D_
</t>
  </si>
  <si>
    <t>Chargé de projet développement de la médecine personnalisée</t>
  </si>
  <si>
    <t>Gestionnaire de fonds de recherche senior</t>
  </si>
  <si>
    <t>Agent de recrutement en recherche clinique</t>
  </si>
  <si>
    <t>BOURSIER (35h)</t>
  </si>
  <si>
    <t>PARENT - IRSC 159556</t>
  </si>
  <si>
    <t>ALLEN - IRSC PJT 173466</t>
  </si>
  <si>
    <t>Spécialiste de contrat de recherche</t>
  </si>
  <si>
    <t>Commissaire aux plaintes et qualité du service</t>
  </si>
  <si>
    <t>EXAMEN DES PLAINTES</t>
  </si>
  <si>
    <t>RELATION DE TRAVAIL</t>
  </si>
  <si>
    <t>BROUILLETTE - FICM CA10134R</t>
  </si>
  <si>
    <t>Ruiz - IRSC 0 PJT-180283 (fin 2027-03-31)</t>
  </si>
  <si>
    <t>Coordonnateur de système d'information intégrée génétique</t>
  </si>
  <si>
    <t>Directeur recherche/enseign univer/médical</t>
  </si>
  <si>
    <t>HUSSIN-IVADO SUBVENTION DEEP LEARNING</t>
  </si>
  <si>
    <t>BHERER - IRSC PJT -159756</t>
  </si>
  <si>
    <t>BHERER-FICM-CA10126R</t>
  </si>
  <si>
    <t>CRA senior MHICC</t>
  </si>
  <si>
    <t>HUSSIN - OICR PROJET EC3-144623 IRSC</t>
  </si>
  <si>
    <t>BACON LAVOIE</t>
  </si>
  <si>
    <t>DIRECTEUR ASS RECHERCHE FONDAMENTALE</t>
  </si>
  <si>
    <t>LABORATOIRE ELECTROPHYSIOLOGIE</t>
  </si>
  <si>
    <t>LABORATOIRE HEMODYNAMIE</t>
  </si>
  <si>
    <t>Spécialiste en conformité - Assurance qualité</t>
  </si>
  <si>
    <t>Étudiant(e) à la recherche</t>
  </si>
  <si>
    <t>DANTONO FICM</t>
  </si>
  <si>
    <t>Hussin - IRSC - MM1-174924 (Coll. CHU Ste-Justine) (du 2021-</t>
  </si>
  <si>
    <t>Technicien(ne) en informatique</t>
  </si>
  <si>
    <t>BHERER CCNA</t>
  </si>
  <si>
    <t>Directeur adj. soins infirmiers</t>
  </si>
  <si>
    <t>Chef service ress. informationnelles</t>
  </si>
  <si>
    <t>BHERER-IRSC-PJT-162245</t>
  </si>
  <si>
    <t>Chargé de projet et adjoint à la direction Épic</t>
  </si>
  <si>
    <t>De Denus - IRSC - PJT-169068</t>
  </si>
  <si>
    <t>Brouillette - Fonds de démarrage</t>
  </si>
  <si>
    <t>BHERER CHAIRE DE RECHERCHE UDM</t>
  </si>
  <si>
    <t>LETTRE-IRSC-PJT-168902</t>
  </si>
  <si>
    <t>Hussin - IRSC - 257237 (Coll. avec McGill University)</t>
  </si>
  <si>
    <t>Agent de recrutement en recherche clinique senior</t>
  </si>
  <si>
    <t>Tardif - COLCOT-T2D - FICM - envoi medication</t>
  </si>
  <si>
    <t>SIROIS/TANGUAY - AUT.GEN</t>
  </si>
  <si>
    <t>Sellam - IRSC - PJT-180256 (fin 2027-03-31)</t>
  </si>
  <si>
    <t>SELLAM - CRSNG - RGPIN -2020 - 06375</t>
  </si>
  <si>
    <t>Adj.directeur services professionnels hiérarchi</t>
  </si>
  <si>
    <t>DE DENUS - FICM</t>
  </si>
  <si>
    <t>Lettre - NHGRI-IGVF (NIH)</t>
  </si>
  <si>
    <t>Tadros - IRSC - P. Jorda Fellowship - TAK-187996 (Fin 2026-0</t>
  </si>
  <si>
    <t>Sellam - ULaval - program EvoFunPath - bourse Manon Henry (f</t>
  </si>
  <si>
    <t>LETTRE FICM</t>
  </si>
  <si>
    <t>Tadros - HiRO-HCM - Site - IRSC</t>
  </si>
  <si>
    <t>Marquis-Gravel - IRSC - PJT-190131 (Fin 2028-03-31)</t>
  </si>
  <si>
    <t>DUCHARME-CHAIRE M&amp;J COUTU-FICM</t>
  </si>
  <si>
    <t>Agent(e) d'information</t>
  </si>
  <si>
    <t>Communications et relations publiques</t>
  </si>
  <si>
    <t>Spécialiste assurance qualité - Pharmacogénomique</t>
  </si>
  <si>
    <t>Professionel en intelligence artificielle</t>
  </si>
  <si>
    <t>Lesage - FRQS - Intelligence Atrif. &amp; Santé Num. (Dr Tardif)</t>
  </si>
  <si>
    <t>GAGNON CRSNG</t>
  </si>
  <si>
    <t>Spécialiste en test et validation</t>
  </si>
  <si>
    <t>Assistant chargé de projets</t>
  </si>
  <si>
    <t>Tardif - MK-0616-017-0506 - Merck Canada (Site:0506)</t>
  </si>
  <si>
    <t>Développeur infonuagique</t>
  </si>
  <si>
    <t>Opérateur(trice) en informatique, classe I</t>
  </si>
  <si>
    <t>Étudiant universitaire en pharmacie</t>
  </si>
  <si>
    <t>Lordkipanidze - IRSC PJT-183927 (Fin 2027-09-30)</t>
  </si>
  <si>
    <t>Directrice exécutive MHICC</t>
  </si>
  <si>
    <t>Psychologue (TR), thérapeute du comportement humain</t>
  </si>
  <si>
    <t>Psychologie</t>
  </si>
  <si>
    <t>Bherer - FRQS - Heart-Brain (2022-AUDC-302708)</t>
  </si>
  <si>
    <t>Bherer - Recherche EPIC</t>
  </si>
  <si>
    <t>Directeur services professionnels</t>
  </si>
  <si>
    <t>Tremblay-Gravel - FICM</t>
  </si>
  <si>
    <t>Directeur adjoint du Centre de recherche</t>
  </si>
  <si>
    <t>Coordonnateur projets de développement</t>
  </si>
  <si>
    <t>Anene-Nzelu - FICM - Fonds démarrage</t>
  </si>
  <si>
    <t>PATRICK LAVOIE-FICM</t>
  </si>
  <si>
    <t>Bherer - Services clinique de recherche en neuropsychologie</t>
  </si>
  <si>
    <t>Gagnon IRSST Dossier 2022-0011 (du 15 juillet 2022 au 14 jui</t>
  </si>
  <si>
    <t>Gestionnaire de fonds de recherche junior</t>
  </si>
  <si>
    <t>Commissaire adj. plaintes et qualité du service</t>
  </si>
  <si>
    <t>BOURSIER (40h)</t>
  </si>
  <si>
    <t>Coordonnatrice éthique et documents règlementaires</t>
  </si>
  <si>
    <t>Analyste en informatique</t>
  </si>
  <si>
    <t>Lettre - IRSC - PJT-186159 (fin 2028-03-31)</t>
  </si>
  <si>
    <t>Dir. rh / communic / aff. jurid.</t>
  </si>
  <si>
    <t>Vétérinaire</t>
  </si>
  <si>
    <t>Tanguay - DYNATAVI (Chaire Desgroseillers B-3990)</t>
  </si>
  <si>
    <t>Hiram - FICM - Fonds démarrage</t>
  </si>
  <si>
    <t>Agent(e) de relations humaines</t>
  </si>
  <si>
    <t>Lead Clinical Monitoring and support</t>
  </si>
  <si>
    <t>Tardif - FACS-2 - Act. B</t>
  </si>
  <si>
    <t>Assistant-technique aux soins de la santé</t>
  </si>
  <si>
    <t>Patrick Lavoie - FICM - Labo recherche en sciences infirmièr</t>
  </si>
  <si>
    <t>Tardif - AvenActive - Ceapro</t>
  </si>
  <si>
    <t>MEN. EBENISTE</t>
  </si>
  <si>
    <t>Ergothérapeute</t>
  </si>
  <si>
    <t>ERGOTHÉRAPIE</t>
  </si>
  <si>
    <t>Technicien(ne) en arts graphiques</t>
  </si>
  <si>
    <t>O'Meara - Chaire C. et R.J. Renaud (FICM BRM102R)</t>
  </si>
  <si>
    <t>ADMINISTRATION</t>
  </si>
  <si>
    <t>S.INFIRMIERS</t>
  </si>
  <si>
    <t>ELECTROCARDIOGR</t>
  </si>
  <si>
    <t>IMAGERIE MEDIC</t>
  </si>
  <si>
    <t>HÉMODYNAMIQUE</t>
  </si>
  <si>
    <t>FORMATION DONNÉE PAR LE PERSONNEL INFIRMIER</t>
  </si>
  <si>
    <t>HEMODYNAMIQUE</t>
  </si>
  <si>
    <t>ADM.SOINS INF.</t>
  </si>
  <si>
    <t>RÉCEPTION-ARCHIVES-TÉL.ÉCOM</t>
  </si>
  <si>
    <t>BLOC OPERATOIRE</t>
  </si>
  <si>
    <t>SERVICE D'ENTRETIEN SANITAIRE</t>
  </si>
  <si>
    <t>IMAGERIE MEDICALE</t>
  </si>
  <si>
    <t>ENTRETIEN DES INSTALLATIONS</t>
  </si>
  <si>
    <t>CONSULTATIONS EXTERNES</t>
  </si>
  <si>
    <t>MEDECINE NUCLEAIRE</t>
  </si>
  <si>
    <t>RECHERCHES</t>
  </si>
  <si>
    <t>SOINS INFIRMIERS COURTE DUREE</t>
  </si>
  <si>
    <t>ADMINISTRATION DES SOINS INFIRMIERS</t>
  </si>
  <si>
    <t>INHALOTHERAPIE</t>
  </si>
  <si>
    <t>ENTRETIEN DES REPARATION</t>
  </si>
  <si>
    <t>SANTE PUBLIQUE</t>
  </si>
  <si>
    <t>CENTRALE DIST.</t>
  </si>
  <si>
    <t>RECEPTION, ARCHIVES TELECOMMUNICATIONS</t>
  </si>
  <si>
    <t>MÉDECINE NUCLEAIRE</t>
  </si>
  <si>
    <t>RECEPTION, ARCHIVES, TELECOMMUNICATION</t>
  </si>
  <si>
    <t>ACT.SPEC.PROGRAMME</t>
  </si>
  <si>
    <t>HEMODYALYSE</t>
  </si>
  <si>
    <t>LABORATOIRES</t>
  </si>
  <si>
    <t>RECEPTION, ARCHIVES, TELECOMMUNICATIONS</t>
  </si>
  <si>
    <t>ENSEIGNEMENT MEDICAL</t>
  </si>
  <si>
    <t>PERSONNEL PRET SERVICE</t>
  </si>
  <si>
    <t>INFIRMIERE PRATICIENNE SPÉCIAL.</t>
  </si>
  <si>
    <t>ADMINISTRATION SERVICES TECHNIQUES</t>
  </si>
  <si>
    <t>FONCTION INSTALLATION</t>
  </si>
  <si>
    <t>PASTORALE</t>
  </si>
  <si>
    <t>BUANDERIE LINGERIE</t>
  </si>
  <si>
    <t>PROJETS PILOTES - CENTRE ÉPIC</t>
  </si>
  <si>
    <t>SERVICES PSYCHOSOCIAUX</t>
  </si>
  <si>
    <t>ACT SPEC ICM</t>
  </si>
  <si>
    <t>CHARPIN</t>
  </si>
  <si>
    <t>Desc. SERV</t>
  </si>
  <si>
    <t>DORIS</t>
  </si>
  <si>
    <t>ÉMILE-ÉTIENNE</t>
  </si>
  <si>
    <t>STACY GAËLLE</t>
  </si>
  <si>
    <t>GAUTHIER-NINKOV</t>
  </si>
  <si>
    <t>Pharmacien</t>
  </si>
  <si>
    <t>ROSAS FUENTES</t>
  </si>
  <si>
    <t>MARIA EUGENIA</t>
  </si>
  <si>
    <t>?</t>
  </si>
  <si>
    <t>Assistant de recherche</t>
  </si>
  <si>
    <t>Infirmier</t>
  </si>
  <si>
    <t>DAMAN</t>
  </si>
  <si>
    <t>ALAMA</t>
  </si>
  <si>
    <t>BOURSIER</t>
  </si>
  <si>
    <t>FÉLIX-DÉSIR</t>
  </si>
  <si>
    <t>PHARLONNE</t>
  </si>
  <si>
    <t>LOUIS JEAN</t>
  </si>
  <si>
    <t>MARIE FRANÇOISE</t>
  </si>
  <si>
    <t>MARIA TERESA</t>
  </si>
  <si>
    <t>203214
Petit</t>
  </si>
  <si>
    <t>Assistante technique</t>
  </si>
  <si>
    <t>GUAIANI</t>
  </si>
  <si>
    <t>GIOVANNA</t>
  </si>
  <si>
    <t>TON</t>
  </si>
  <si>
    <t>THIEN-ANH-SARAH</t>
  </si>
  <si>
    <t>ASSOCIÉE DE RECHERCHE</t>
  </si>
  <si>
    <t>YUSUF</t>
  </si>
  <si>
    <t>E10582021</t>
  </si>
  <si>
    <t>ERIKA</t>
  </si>
  <si>
    <t>ASSISTANTE CHARGÉE DE PROJET</t>
  </si>
  <si>
    <t>THÉRY</t>
  </si>
  <si>
    <t>FELLOW</t>
  </si>
  <si>
    <t>E09252021</t>
  </si>
  <si>
    <t>BRANCONNIER</t>
  </si>
  <si>
    <t>Assistant technique</t>
  </si>
  <si>
    <t>COTÉ</t>
  </si>
  <si>
    <t>INFIRMIÈRE</t>
  </si>
  <si>
    <t>Technicien(ne) Recherche</t>
  </si>
  <si>
    <t>MIKUTRA-CENCORA</t>
  </si>
  <si>
    <t>E09292020</t>
  </si>
  <si>
    <t>CHEF SERVICE</t>
  </si>
  <si>
    <t>GAUTHER</t>
  </si>
  <si>
    <t>STAGIAIRE DOCTORAT</t>
  </si>
  <si>
    <t>STAGIAIRE RECHERCHE</t>
  </si>
  <si>
    <t>Stagiaire - Recherche</t>
  </si>
  <si>
    <t>Nombre Employés  &gt; 2ans</t>
  </si>
  <si>
    <t>DES ROSIERS - FICM</t>
  </si>
  <si>
    <t>Adj.dir.rh//commun/jur hiérarchique</t>
  </si>
  <si>
    <t>CASTRO TORO</t>
  </si>
  <si>
    <t>JUAN CAMILO</t>
  </si>
  <si>
    <t>TARDIF UDM CHAIRE EXCELLENCE STAT</t>
  </si>
  <si>
    <t>Brouillette - FRQS - Subv. établ. jeune chercheur #309838 (f</t>
  </si>
  <si>
    <t>TARDIF - CQDM COLL. DR. DANSEREAU</t>
  </si>
  <si>
    <t>ODÉON</t>
  </si>
  <si>
    <t>PAMART</t>
  </si>
  <si>
    <t>BEGOC</t>
  </si>
  <si>
    <t>MAMEDOVA</t>
  </si>
  <si>
    <t>NARGUIZ</t>
  </si>
  <si>
    <t>AARICHE</t>
  </si>
  <si>
    <t>CHIORI</t>
  </si>
  <si>
    <t>TAOUTEL</t>
  </si>
  <si>
    <t>JOY ANTHONY</t>
  </si>
  <si>
    <t>AMMOUR</t>
  </si>
  <si>
    <t>SAMY</t>
  </si>
  <si>
    <t>HAMITOUCHE</t>
  </si>
  <si>
    <t>GARA</t>
  </si>
  <si>
    <t>JIHÈNE</t>
  </si>
  <si>
    <t>LAFOND</t>
  </si>
  <si>
    <t>CARRONA</t>
  </si>
  <si>
    <t>PRÉ-ADMISSION</t>
  </si>
  <si>
    <t>EL YAMANI</t>
  </si>
  <si>
    <t>NIDAL</t>
  </si>
  <si>
    <t>JOE</t>
  </si>
  <si>
    <t>00TES4</t>
  </si>
  <si>
    <t>NEUILLY</t>
  </si>
  <si>
    <t>ORLANE</t>
  </si>
  <si>
    <t>OUAZAA</t>
  </si>
  <si>
    <t>YOUSRA</t>
  </si>
  <si>
    <t>CHEN</t>
  </si>
  <si>
    <t>BREANNA</t>
  </si>
  <si>
    <t>LÉPINE-PICARD</t>
  </si>
  <si>
    <t>INKEL</t>
  </si>
  <si>
    <t>FILICE</t>
  </si>
  <si>
    <t>JESSY</t>
  </si>
  <si>
    <t>REGO PACHECO</t>
  </si>
  <si>
    <t>ACHMAOUI</t>
  </si>
  <si>
    <t>SALMA</t>
  </si>
  <si>
    <t>HALYARD</t>
  </si>
  <si>
    <t>SAN HUEI</t>
  </si>
  <si>
    <t>IOTOVA</t>
  </si>
  <si>
    <t>VESSELA</t>
  </si>
  <si>
    <t>EDMOND</t>
  </si>
  <si>
    <t>DAMBIA NYA</t>
  </si>
  <si>
    <t>KELLY ARMELLE</t>
  </si>
  <si>
    <t>YASKIW</t>
  </si>
  <si>
    <t>CAI</t>
  </si>
  <si>
    <t>ANGELA</t>
  </si>
  <si>
    <t>E08062021</t>
  </si>
  <si>
    <t>NANTEL</t>
  </si>
  <si>
    <t>E09602021</t>
  </si>
  <si>
    <t>AUDREANE</t>
  </si>
  <si>
    <t>STAGIAIRE PHYSIOTHERAPEUTE</t>
  </si>
  <si>
    <t>Conseillère génétique</t>
  </si>
  <si>
    <t>TECHNICIEN(NE) EPM</t>
  </si>
  <si>
    <t>BOUSTROS</t>
  </si>
  <si>
    <t>R27694</t>
  </si>
  <si>
    <t>FRÉDEÉRICK</t>
  </si>
  <si>
    <t>EL ACHEB</t>
  </si>
  <si>
    <t>LOUIS=NARCISSE</t>
  </si>
  <si>
    <t>Technologue spécialisee en radiologie</t>
  </si>
  <si>
    <t>TAHMASEBI</t>
  </si>
  <si>
    <t>E10292021</t>
  </si>
  <si>
    <t>Infirmier(êre) clinicien(ne)</t>
  </si>
  <si>
    <t>VERDON</t>
  </si>
  <si>
    <t>E08012021</t>
  </si>
  <si>
    <t>E09292021</t>
  </si>
  <si>
    <t>BONNARDEAUX</t>
  </si>
  <si>
    <t>E07912921</t>
  </si>
  <si>
    <t>LAUREL</t>
  </si>
  <si>
    <t>LYSANDRA</t>
  </si>
  <si>
    <t>THANH THUY</t>
  </si>
  <si>
    <t>Chargée de projets</t>
  </si>
  <si>
    <t>BEZERRA LIRA</t>
  </si>
  <si>
    <t>KARLISSON</t>
  </si>
  <si>
    <t>MARIE-MICHÈLE</t>
  </si>
  <si>
    <t>Directeur ress. tech. et matérielles</t>
  </si>
  <si>
    <t>Gagnon - Diabetes Canada #OG-3-23-5720-DG (du décembre 2023</t>
  </si>
  <si>
    <t>AUBIN</t>
  </si>
  <si>
    <t>YOUNES</t>
  </si>
  <si>
    <t>BERMUDEZ SANCHEZ</t>
  </si>
  <si>
    <t>AUBRY</t>
  </si>
  <si>
    <t>ADRIEN</t>
  </si>
  <si>
    <t>CALDERONE - IRSC - PJT - 168859</t>
  </si>
  <si>
    <t>PAULETTE</t>
  </si>
  <si>
    <t>LAMPRON</t>
  </si>
  <si>
    <t>ALEX-ANNE</t>
  </si>
  <si>
    <t>BIELANSKI</t>
  </si>
  <si>
    <t>LAPLEINE</t>
  </si>
  <si>
    <t>CRUZ MENDEZ</t>
  </si>
  <si>
    <t>NORMA PATRICIA</t>
  </si>
  <si>
    <t>VICKY FATOU</t>
  </si>
  <si>
    <t>OSSA</t>
  </si>
  <si>
    <t>MARIE-ZULEMA</t>
  </si>
  <si>
    <t>BLUTEAU</t>
  </si>
  <si>
    <t>KHELOUL</t>
  </si>
  <si>
    <t>KHEIRA</t>
  </si>
  <si>
    <t>DELMOND</t>
  </si>
  <si>
    <t>DAPHNE</t>
  </si>
  <si>
    <t>AXELLE</t>
  </si>
  <si>
    <t>LOUNAS</t>
  </si>
  <si>
    <t>NOUR EL HOUDA</t>
  </si>
  <si>
    <t>HENAREJOS CASTILLO</t>
  </si>
  <si>
    <t>BELAMRI</t>
  </si>
  <si>
    <t>SMAIL</t>
  </si>
  <si>
    <t>GARCIA</t>
  </si>
  <si>
    <t>ARIELLE</t>
  </si>
  <si>
    <t>DUROCHER</t>
  </si>
  <si>
    <t>France-CARM</t>
  </si>
  <si>
    <t>RASAMOELY</t>
  </si>
  <si>
    <t>IMANOELA</t>
  </si>
  <si>
    <t>BAAKLINI</t>
  </si>
  <si>
    <t>E07702021</t>
  </si>
  <si>
    <t>4E NORD UNITÉE DE MÉDECINE</t>
  </si>
  <si>
    <t>BERTIN</t>
  </si>
  <si>
    <t>ANAIS</t>
  </si>
  <si>
    <t>RENAUT</t>
  </si>
  <si>
    <t>PHILIPPINE</t>
  </si>
  <si>
    <t>CIFUENTES PEREZ</t>
  </si>
  <si>
    <t>YANYAN</t>
  </si>
  <si>
    <t>E05842020</t>
  </si>
  <si>
    <t>HE</t>
  </si>
  <si>
    <t>STAGIAIRE IPS</t>
  </si>
  <si>
    <t>LE CARDIET</t>
  </si>
  <si>
    <t>LEA</t>
  </si>
  <si>
    <t>Recherche Clinique Hémodynamie</t>
  </si>
  <si>
    <t>Marquis-Gravel - Librexia ACS - Janssen - Protocol 70033093A</t>
  </si>
  <si>
    <t>RADANIELINA AIKA</t>
  </si>
  <si>
    <t>HERY</t>
  </si>
  <si>
    <t>HÉMODYNAMIE ENTENTE SIGMA 12%</t>
  </si>
  <si>
    <t>Tadros - Génome Québec - Implantation scores polygéniques ca</t>
  </si>
  <si>
    <t>LE BLAN</t>
  </si>
  <si>
    <t>ALFRED</t>
  </si>
  <si>
    <t>COGEZ</t>
  </si>
  <si>
    <t>LARRAY</t>
  </si>
  <si>
    <t>ARGUETA CHAVEZ</t>
  </si>
  <si>
    <t>DORGEON</t>
  </si>
  <si>
    <t>MOLIN</t>
  </si>
  <si>
    <t>MEDGINA</t>
  </si>
  <si>
    <t>RODRIGUEZ PAEZ</t>
  </si>
  <si>
    <t>ADRIANA</t>
  </si>
  <si>
    <t>SCHWENDENER-DUFRESNE</t>
  </si>
  <si>
    <t>HEINRICH-ALEXY</t>
  </si>
  <si>
    <t>SIANI DJOMALEU</t>
  </si>
  <si>
    <t>MAAROUFI</t>
  </si>
  <si>
    <t>TAMIMOUNT</t>
  </si>
  <si>
    <t>MARCEAU</t>
  </si>
  <si>
    <t>E09412021</t>
  </si>
  <si>
    <t>BOUAOUICHI</t>
  </si>
  <si>
    <t>SAMIHA</t>
  </si>
  <si>
    <t>POLIARD NOEL</t>
  </si>
  <si>
    <t>LAIKA</t>
  </si>
  <si>
    <t>MANJO FOINGWE</t>
  </si>
  <si>
    <t>VICTORINE MUMSULY</t>
  </si>
  <si>
    <t>MINKAM TALLA</t>
  </si>
  <si>
    <t>ODILE MORELLE</t>
  </si>
  <si>
    <t>AFTATI</t>
  </si>
  <si>
    <t>EL YOUNANI</t>
  </si>
  <si>
    <t>ABDESSAMAD</t>
  </si>
  <si>
    <t>NACIRI</t>
  </si>
  <si>
    <t>TACHFINE</t>
  </si>
  <si>
    <t>Hussin - OICR - Genome Canada GAPP (1 avril 2023 au 30 juin</t>
  </si>
  <si>
    <t>NUMA</t>
  </si>
  <si>
    <t>MARTIN-LUTHER</t>
  </si>
  <si>
    <t>RAFAELLE</t>
  </si>
  <si>
    <t>BAINS</t>
  </si>
  <si>
    <t>Co-directeur scientifique CHF Alliance</t>
  </si>
  <si>
    <t>IMEGALINE</t>
  </si>
  <si>
    <t>AZIZA</t>
  </si>
  <si>
    <t>DUHAMEL</t>
  </si>
  <si>
    <t>ETAHIRI</t>
  </si>
  <si>
    <t>RUSSO</t>
  </si>
  <si>
    <t>MELINA</t>
  </si>
  <si>
    <t>E06992020</t>
  </si>
  <si>
    <t>MALBEUF-ROON</t>
  </si>
  <si>
    <t>ALONSO-PEDRO</t>
  </si>
  <si>
    <t>E06332020</t>
  </si>
  <si>
    <t>SUIVI SYSTÉMATIQUE</t>
  </si>
  <si>
    <t>SAGNA</t>
  </si>
  <si>
    <t>FAMARA OUMAR BEN IBRAHIMA</t>
  </si>
  <si>
    <t>SURNUMÉRAIRES</t>
  </si>
  <si>
    <t>FEKEU-BAKANG</t>
  </si>
  <si>
    <t>EBÉNIZÈRE</t>
  </si>
  <si>
    <t>PHARMACIEN(NE)</t>
  </si>
  <si>
    <t>DOAN MAI</t>
  </si>
  <si>
    <t>ANH THIEN</t>
  </si>
  <si>
    <t>MEDONG TADONFOUET</t>
  </si>
  <si>
    <t>GALVANIE</t>
  </si>
  <si>
    <t>SQEES-FTQ</t>
  </si>
  <si>
    <t>SIIICM</t>
  </si>
  <si>
    <t>STTICM CSN</t>
  </si>
  <si>
    <t>APTS</t>
  </si>
  <si>
    <t>SNS</t>
  </si>
  <si>
    <t>AGESSS</t>
  </si>
  <si>
    <t>ACSSSS 16</t>
  </si>
  <si>
    <t>APES</t>
  </si>
  <si>
    <t>NON SYNDIQUES</t>
  </si>
  <si>
    <t>ROBILLARD FRAYNE</t>
  </si>
  <si>
    <t>AMRM</t>
  </si>
  <si>
    <t>ANYAR</t>
  </si>
  <si>
    <t>DUQUESNE</t>
  </si>
  <si>
    <t>MESFIOUI</t>
  </si>
  <si>
    <t>Avocat(e)</t>
  </si>
  <si>
    <t>TELEMAQUE</t>
  </si>
  <si>
    <t>STACEY</t>
  </si>
  <si>
    <t>KOKOU</t>
  </si>
  <si>
    <t>ANOUMOU</t>
  </si>
  <si>
    <t>BENE60</t>
  </si>
  <si>
    <t>Aiache</t>
  </si>
  <si>
    <t>Hania</t>
  </si>
  <si>
    <t>DUAMELLE</t>
  </si>
  <si>
    <t>E08222021</t>
  </si>
  <si>
    <t>Assistant(e) technique</t>
  </si>
  <si>
    <t>AGUILLEN RAMIREZ</t>
  </si>
  <si>
    <t>MARIANA CONSTANZA</t>
  </si>
  <si>
    <t>TECHNICIEN(NE) ADM</t>
  </si>
  <si>
    <t>CHALA</t>
  </si>
  <si>
    <t>HAKIM</t>
  </si>
  <si>
    <t>E08102021</t>
  </si>
  <si>
    <t>DE CARVALHO RODRIGUES</t>
  </si>
  <si>
    <t>DJANSEB NJATTANG</t>
  </si>
  <si>
    <t>LAURENCE CABRELL</t>
  </si>
  <si>
    <t>KUMAGAI</t>
  </si>
  <si>
    <t>MOTOYUKI</t>
  </si>
  <si>
    <t>EL HACHMIOUI</t>
  </si>
  <si>
    <t>HOUSNA</t>
  </si>
  <si>
    <t>TAJI</t>
  </si>
  <si>
    <t>RAJAA</t>
  </si>
  <si>
    <t>THÉORÊT</t>
  </si>
  <si>
    <t>DIR TECHNO ET INFORMATIONNELLE</t>
  </si>
  <si>
    <t>DIR SERV TECHNIQUES</t>
  </si>
  <si>
    <t>Allen FMCC G-22-0032090 (fin 31-06-2025)</t>
  </si>
  <si>
    <t>CARINE MARIE-LAURE</t>
  </si>
  <si>
    <t>KALONJI</t>
  </si>
  <si>
    <t>FEUKEU-BAKANG</t>
  </si>
  <si>
    <t>EBENIZERE</t>
  </si>
  <si>
    <t>VICTORINE MUMSUIY</t>
  </si>
  <si>
    <t>NGACHANGONG</t>
  </si>
  <si>
    <t>ERNEST NDITAFI</t>
  </si>
  <si>
    <t>MADJOU FONKOU</t>
  </si>
  <si>
    <t>AURELLE STEPHANIE</t>
  </si>
  <si>
    <t>MBEDE</t>
  </si>
  <si>
    <t>MARIE GORETTI</t>
  </si>
  <si>
    <t>NKA</t>
  </si>
  <si>
    <t>JOSEPHINE</t>
  </si>
  <si>
    <t>DUMOND</t>
  </si>
  <si>
    <t>MASIVI</t>
  </si>
  <si>
    <t>LANNUZEL</t>
  </si>
  <si>
    <t>AJMI</t>
  </si>
  <si>
    <t>MARJOLAINE</t>
  </si>
  <si>
    <t>HEIDARI BIDOKHTI</t>
  </si>
  <si>
    <t>TAYEBE</t>
  </si>
  <si>
    <t>OUIMET</t>
  </si>
  <si>
    <t>EMILY</t>
  </si>
  <si>
    <t>DIEULUTTE</t>
  </si>
  <si>
    <t>BOUNGOUL KOUA</t>
  </si>
  <si>
    <t>SIDOBRE</t>
  </si>
  <si>
    <t>KERSAINT-TAFFAEL</t>
  </si>
  <si>
    <t>TAMBOU</t>
  </si>
  <si>
    <t>TANYA FLEUR</t>
  </si>
  <si>
    <t>NGONO KOA BIKE</t>
  </si>
  <si>
    <t>FIDELE PAOLA</t>
  </si>
  <si>
    <t>ABDOULAYE</t>
  </si>
  <si>
    <t>CHIRICA</t>
  </si>
  <si>
    <t>LOREDANA</t>
  </si>
  <si>
    <t>REINE BLANCHE</t>
  </si>
  <si>
    <t>No synd.</t>
  </si>
  <si>
    <t>Syndicat</t>
  </si>
  <si>
    <t>LADY NTEPDEU</t>
  </si>
  <si>
    <t xml:space="preserve"> MALENA FRANÇOISE</t>
  </si>
  <si>
    <t>BRYSSENS</t>
  </si>
  <si>
    <t>ALISON</t>
  </si>
  <si>
    <t>EL JAZOULI</t>
  </si>
  <si>
    <t>CHARTRAND</t>
  </si>
  <si>
    <t>Technicien(ne) en audio-visuel</t>
  </si>
  <si>
    <t>PINEAULT-RACETTE</t>
  </si>
  <si>
    <t>ÉLIANE</t>
  </si>
  <si>
    <t>TRUJILLO BARRERA</t>
  </si>
  <si>
    <t>SANDRA MARCELA</t>
  </si>
  <si>
    <t>RAFAEL</t>
  </si>
  <si>
    <t>TOMBE NGUIME</t>
  </si>
  <si>
    <t>AIT SEDDIK</t>
  </si>
  <si>
    <t>RIANE</t>
  </si>
  <si>
    <t>IBRAHIMA</t>
  </si>
  <si>
    <t>TÉLÉMAQUE</t>
  </si>
  <si>
    <t>MALENA FRANÇOISE</t>
  </si>
  <si>
    <t>ES-SAIDI</t>
  </si>
  <si>
    <t>CARINE MARIE LAURE</t>
  </si>
  <si>
    <t>SAOUSSAEN</t>
  </si>
  <si>
    <t>infirmier(ère) clinicien(ne)</t>
  </si>
  <si>
    <t>Technicien(ne) EPM</t>
  </si>
  <si>
    <t>MOHAMAD SIDI</t>
  </si>
  <si>
    <t>EPIC RECHERCHE</t>
  </si>
  <si>
    <t>REMUNERATION ET AVS</t>
  </si>
  <si>
    <t>TRUDEL</t>
  </si>
  <si>
    <t>Directeur adj. recherche/enseig.univer/médical</t>
  </si>
  <si>
    <t>GHANEM</t>
  </si>
  <si>
    <t>ZERZIH</t>
  </si>
  <si>
    <t>PLITTA</t>
  </si>
  <si>
    <t>NGONO KOA</t>
  </si>
  <si>
    <t>ASSONFACK KEINGFACK</t>
  </si>
  <si>
    <t>AURÉLIE CHANTELLE</t>
  </si>
  <si>
    <t>CLEBERT</t>
  </si>
  <si>
    <t>NIAZOV</t>
  </si>
  <si>
    <t>SULTAN</t>
  </si>
  <si>
    <t>MATHURIN</t>
  </si>
  <si>
    <t>ANNE-SOPHIE</t>
  </si>
  <si>
    <t>EYZAGUIRRE PELLON</t>
  </si>
  <si>
    <t>RADHA</t>
  </si>
  <si>
    <t>BENHAMMOU</t>
  </si>
  <si>
    <t>HAFIDHA</t>
  </si>
  <si>
    <t>CHENG</t>
  </si>
  <si>
    <t>NAN</t>
  </si>
  <si>
    <t>PETKOVA</t>
  </si>
  <si>
    <t>YANITSA</t>
  </si>
  <si>
    <t>LORDKIPANIDZE FICM</t>
  </si>
  <si>
    <t>BÉLAND</t>
  </si>
  <si>
    <t>YANCEY ODESSA</t>
  </si>
  <si>
    <t>Technicien(ne) en pharmacie</t>
  </si>
  <si>
    <t>GEOFFRION</t>
  </si>
  <si>
    <t>RAUS</t>
  </si>
  <si>
    <t>IOANA MARIA</t>
  </si>
  <si>
    <t>NIZAR ALIBHAY</t>
  </si>
  <si>
    <t>Tehnicien(ne) EPM</t>
  </si>
  <si>
    <t>Hussin - CIFAR</t>
  </si>
  <si>
    <t>Candidat(e) à l'exercice de pa profession infirmier(ère)</t>
  </si>
  <si>
    <t>MEEUS</t>
  </si>
  <si>
    <t>ROEL</t>
  </si>
  <si>
    <t>E00942024</t>
  </si>
  <si>
    <t>Externe</t>
  </si>
  <si>
    <t>CROMPHOUT</t>
  </si>
  <si>
    <t>E00952024</t>
  </si>
  <si>
    <t>Fiset - IRSC - PJT-178095 (fin 30-09-2026)</t>
  </si>
  <si>
    <t>MIHAILA</t>
  </si>
  <si>
    <t>SABRINA MIHAELA</t>
  </si>
  <si>
    <t>SABRA</t>
  </si>
  <si>
    <t>Gauthier - Chaire en imagerie cardiovasculaire Hornstein</t>
  </si>
  <si>
    <t>Support fellow/Chirurgie</t>
  </si>
  <si>
    <t>Ferland - IRSC PJT-183781 (Fin 2025-03-31)</t>
  </si>
  <si>
    <t>MOKAM TOGUEM</t>
  </si>
  <si>
    <t>DEMERS - CHAIRE HORNSTEIN</t>
  </si>
  <si>
    <t>Gagliano - IRSC 192920 - coll McGill (du 1 mars 2024 au 28 f</t>
  </si>
  <si>
    <t>DOSTIE</t>
  </si>
  <si>
    <t>TISSERAND</t>
  </si>
  <si>
    <t>ANDREA</t>
  </si>
  <si>
    <t>HAGE-CHEHINE</t>
  </si>
  <si>
    <t>AGNES</t>
  </si>
  <si>
    <t>STÉPHANE-NASSIF</t>
  </si>
  <si>
    <t>DAVALAN</t>
  </si>
  <si>
    <t>WILLIAM COUDRAY</t>
  </si>
  <si>
    <t>Noly - UdeM fonds démarrage (fin 2025-08-31)</t>
  </si>
  <si>
    <t>DELFRATE</t>
  </si>
  <si>
    <t>SAADIE</t>
  </si>
  <si>
    <t>CEBAN</t>
  </si>
  <si>
    <t>NELEA</t>
  </si>
  <si>
    <t>CLOTILDE</t>
  </si>
  <si>
    <t>COMBE</t>
  </si>
  <si>
    <t>LOLA</t>
  </si>
  <si>
    <t>MOISEEVA</t>
  </si>
  <si>
    <t>OLGA</t>
  </si>
  <si>
    <t>AMBROISE</t>
  </si>
  <si>
    <t>ESTIVEN</t>
  </si>
  <si>
    <t>BIGRAS</t>
  </si>
  <si>
    <t>LUPIEN-CHAURET</t>
  </si>
  <si>
    <t>DOUKOURE</t>
  </si>
  <si>
    <t>N'FAH MORY</t>
  </si>
  <si>
    <t>GROZA</t>
  </si>
  <si>
    <t>GIANG</t>
  </si>
  <si>
    <t>MASSY</t>
  </si>
  <si>
    <t>INFOCENTRE</t>
  </si>
  <si>
    <t>BENE43</t>
  </si>
  <si>
    <t>BENE44</t>
  </si>
  <si>
    <t>BENE45</t>
  </si>
  <si>
    <t>FRANCETICH</t>
  </si>
  <si>
    <t>MARILYN</t>
  </si>
  <si>
    <t>BENE46</t>
  </si>
  <si>
    <t>BENE47</t>
  </si>
  <si>
    <t>GADER</t>
  </si>
  <si>
    <t>NAJEH</t>
  </si>
  <si>
    <t>R31459</t>
  </si>
  <si>
    <t>HYEN VY</t>
  </si>
  <si>
    <t>Professeure soins infirmiers</t>
  </si>
  <si>
    <t>ABREDAN</t>
  </si>
  <si>
    <t>YVONNE ANNICK</t>
  </si>
  <si>
    <t>GOLDSTEIN</t>
  </si>
  <si>
    <t>KIM ANGÉLIQUE</t>
  </si>
  <si>
    <t>E01482024</t>
  </si>
  <si>
    <t>SABRINA MIKAELA</t>
  </si>
  <si>
    <t>Nattel - IRSC PJT-183991 (01-07-2023 au 30-06-2028)</t>
  </si>
  <si>
    <t>Bistro EPIC</t>
  </si>
  <si>
    <t>Adj.directeur qual.perf.eval.eth.hiérarchique</t>
  </si>
  <si>
    <t>PROT. RENS. PERSO.</t>
  </si>
  <si>
    <t>DABBABI</t>
  </si>
  <si>
    <t>SIWAR</t>
  </si>
  <si>
    <t>Chargé de Projet STS</t>
  </si>
  <si>
    <t>ENTREE PRINCPALE</t>
  </si>
  <si>
    <t>FOURN</t>
  </si>
  <si>
    <t>MARIE-FLORE</t>
  </si>
  <si>
    <t>VENTRELLA</t>
  </si>
  <si>
    <t>FELLOWS S.INT.CHIR.</t>
  </si>
  <si>
    <t>Gagnon - CRSH (National Science Foundation) - du 1 mars 2024</t>
  </si>
  <si>
    <t>CHANG</t>
  </si>
  <si>
    <t>BARTH</t>
  </si>
  <si>
    <t>LAFON</t>
  </si>
  <si>
    <t>RAKOTOMALALA</t>
  </si>
  <si>
    <t>LESAGE IRSC (REFACTURATION POLY)</t>
  </si>
  <si>
    <t>KOUADIO</t>
  </si>
  <si>
    <t>KOUMAN ALEXANDRE</t>
  </si>
  <si>
    <t>BENBOUZID</t>
  </si>
  <si>
    <t>LOUISE-SABINE</t>
  </si>
  <si>
    <t>REDBURN</t>
  </si>
  <si>
    <t>CARL-DAVID</t>
  </si>
  <si>
    <t>GAGNON-CHALIFOUX</t>
  </si>
  <si>
    <t>KATHRYNE</t>
  </si>
  <si>
    <t>LOVELY</t>
  </si>
  <si>
    <t>ÉMILE</t>
  </si>
  <si>
    <t>MIRLIE ELIZABETH</t>
  </si>
  <si>
    <t>DIAYETE</t>
  </si>
  <si>
    <t>MAME MBARE</t>
  </si>
  <si>
    <t>NGUEUKEN</t>
  </si>
  <si>
    <t>LEONEL</t>
  </si>
  <si>
    <t>UZENOT</t>
  </si>
  <si>
    <t>VARGAS-KEO</t>
  </si>
  <si>
    <t>HAILEY ÉLIZABETH</t>
  </si>
  <si>
    <t>CYNTHIA ODINE</t>
  </si>
  <si>
    <t>ROY LADOUCEUR</t>
  </si>
  <si>
    <t>LABRIE</t>
  </si>
  <si>
    <t>ANAËLLE</t>
  </si>
  <si>
    <t>MUBILANZILA</t>
  </si>
  <si>
    <t>BIENCA</t>
  </si>
  <si>
    <t>OUATIK</t>
  </si>
  <si>
    <t>BEUTCHA NGATCHA</t>
  </si>
  <si>
    <t>AURELIEN LANDRY</t>
  </si>
  <si>
    <t>AKLIL</t>
  </si>
  <si>
    <t>TOENZ</t>
  </si>
  <si>
    <t>BENE48</t>
  </si>
  <si>
    <t>BENE49</t>
  </si>
  <si>
    <t>Bradai</t>
  </si>
  <si>
    <t>Ania</t>
  </si>
  <si>
    <t>BENE50</t>
  </si>
  <si>
    <t>Kholkhal</t>
  </si>
  <si>
    <t>Sarah</t>
  </si>
  <si>
    <t>BENE51</t>
  </si>
  <si>
    <t>Maffei</t>
  </si>
  <si>
    <t>Linda</t>
  </si>
  <si>
    <t>BENE52</t>
  </si>
  <si>
    <t>Di Lena</t>
  </si>
  <si>
    <t>Tony</t>
  </si>
  <si>
    <t>BENE53</t>
  </si>
  <si>
    <t>Clark</t>
  </si>
  <si>
    <t>Michel</t>
  </si>
  <si>
    <t>BENE54</t>
  </si>
  <si>
    <t>Girard</t>
  </si>
  <si>
    <t>Line</t>
  </si>
  <si>
    <t>BENE55</t>
  </si>
  <si>
    <t>Grenier</t>
  </si>
  <si>
    <t>Joanne</t>
  </si>
  <si>
    <t>BENE56</t>
  </si>
  <si>
    <t>Serge</t>
  </si>
  <si>
    <t>bene57</t>
  </si>
  <si>
    <t>Bellerive</t>
  </si>
  <si>
    <t>BENE58</t>
  </si>
  <si>
    <t>Marcogliese</t>
  </si>
  <si>
    <t>Michele</t>
  </si>
  <si>
    <t>BENE59</t>
  </si>
  <si>
    <t>Krisko</t>
  </si>
  <si>
    <t>Adam</t>
  </si>
  <si>
    <t>Deslauriers</t>
  </si>
  <si>
    <t>Louise</t>
  </si>
  <si>
    <t>Bene61</t>
  </si>
  <si>
    <t>BENE62</t>
  </si>
  <si>
    <t>Aroutunian</t>
  </si>
  <si>
    <t>Alina</t>
  </si>
  <si>
    <t>DESNOYERS</t>
  </si>
  <si>
    <t>PARISI</t>
  </si>
  <si>
    <t>SEBASTIAN ANDRES</t>
  </si>
  <si>
    <t>DEMUNCK</t>
  </si>
  <si>
    <t>DEL TESTA</t>
  </si>
  <si>
    <t>R31305</t>
  </si>
  <si>
    <t>ISBISTER</t>
  </si>
  <si>
    <t>R32347</t>
  </si>
  <si>
    <t>KOUADO</t>
  </si>
  <si>
    <t>KOULMI</t>
  </si>
  <si>
    <t>FLEITH</t>
  </si>
  <si>
    <t>E01022024</t>
  </si>
  <si>
    <t>TECHNICIEN(NE) EN PHARMACIE</t>
  </si>
  <si>
    <t>BROUILLARD</t>
  </si>
  <si>
    <t>PILEHVAR</t>
  </si>
  <si>
    <t>RADBOD</t>
  </si>
  <si>
    <t>VU</t>
  </si>
  <si>
    <t>LIANE</t>
  </si>
  <si>
    <t>KRIM</t>
  </si>
  <si>
    <t>SARGI</t>
  </si>
  <si>
    <t>CHADI</t>
  </si>
  <si>
    <t>BEBAWI</t>
  </si>
  <si>
    <t>Boursier universitaire Doctorat (Recherche)</t>
  </si>
  <si>
    <t>DÉVELOPPEMENT ORGANISATIONNEL</t>
  </si>
  <si>
    <t>HANICHE</t>
  </si>
  <si>
    <t>CHADIA</t>
  </si>
  <si>
    <t>GUSTAVE</t>
  </si>
  <si>
    <t>STEEVE GARCIA</t>
  </si>
  <si>
    <t>TAÏNA</t>
  </si>
  <si>
    <t>OHRT-DUBUC</t>
  </si>
  <si>
    <t>TATO NANA</t>
  </si>
  <si>
    <t>GABRIELLE JOYCE</t>
  </si>
  <si>
    <t>LEGROS-GATIEN</t>
  </si>
  <si>
    <t>CHAHA FOMING</t>
  </si>
  <si>
    <t>SIVAKUMARAN</t>
  </si>
  <si>
    <t>SINTHUJA</t>
  </si>
  <si>
    <t>VESCO VASQUEZ</t>
  </si>
  <si>
    <t>ILLOURMANE</t>
  </si>
  <si>
    <t>VERMANDE</t>
  </si>
  <si>
    <t>ROMAIN</t>
  </si>
  <si>
    <t>CISNEROS PONCE</t>
  </si>
  <si>
    <t>SHEILA</t>
  </si>
  <si>
    <t>CALLES TORRES</t>
  </si>
  <si>
    <t>ANA AURISTELA</t>
  </si>
  <si>
    <t>FONTALVO</t>
  </si>
  <si>
    <t>NOELIA PATRICIA</t>
  </si>
  <si>
    <t>Directeur développement des affairres</t>
  </si>
  <si>
    <t>GENCHER</t>
  </si>
  <si>
    <t>TIWARI</t>
  </si>
  <si>
    <t>PRADYOT</t>
  </si>
  <si>
    <t>MARGOT</t>
  </si>
  <si>
    <t>OSWALD</t>
  </si>
  <si>
    <t>DANHON</t>
  </si>
  <si>
    <t>MOUSSO DAVID VALERY</t>
  </si>
  <si>
    <t>GUERRIER-POULARD</t>
  </si>
  <si>
    <t>ISABELLE TANYSHA</t>
  </si>
  <si>
    <t>DONEYS</t>
  </si>
  <si>
    <t>MAHIYA</t>
  </si>
  <si>
    <t>Infirmière recherche</t>
  </si>
  <si>
    <t>TIANYOU</t>
  </si>
  <si>
    <t>BENE63</t>
  </si>
  <si>
    <t>Dujmovic</t>
  </si>
  <si>
    <t>Yves</t>
  </si>
  <si>
    <t>BADRUDIN</t>
  </si>
  <si>
    <t>IRFAN MATHIEU</t>
  </si>
  <si>
    <t>E04602020</t>
  </si>
  <si>
    <t>JEAN-RENÉ</t>
  </si>
  <si>
    <t>EL-HADFI</t>
  </si>
  <si>
    <t>Technicien(ne) spécialisé(e) en radiologie</t>
  </si>
  <si>
    <t>IMAGERIE MÉDICALE</t>
  </si>
  <si>
    <t>HÉNAULT</t>
  </si>
  <si>
    <t>CAO</t>
  </si>
  <si>
    <t>ANGÉLINE NGUYEN</t>
  </si>
  <si>
    <t>R31307</t>
  </si>
  <si>
    <t>ANDRÉA</t>
  </si>
  <si>
    <t>RADIOLOGIE</t>
  </si>
  <si>
    <t>MASSIRA</t>
  </si>
  <si>
    <t>Rochette</t>
  </si>
  <si>
    <t>Marie-France</t>
  </si>
  <si>
    <t>LAGACE</t>
  </si>
  <si>
    <t>PEM-Buanderie</t>
  </si>
  <si>
    <t>BOUAOUINA</t>
  </si>
  <si>
    <t>Infirmière clinicienne rechereche</t>
  </si>
  <si>
    <t>Boursier universitaire Maîtrise (Recherche)</t>
  </si>
  <si>
    <t>Tardif - VERVE-102 - Verve Therapeutics/ IQVIA RDS (Protocol</t>
  </si>
  <si>
    <t>ANNE-JULIE</t>
  </si>
  <si>
    <t>AZIZ</t>
  </si>
  <si>
    <t>SLIMANE</t>
  </si>
  <si>
    <t>JAÏNA MIDD'JLEEVA</t>
  </si>
  <si>
    <t>KARBICHE</t>
  </si>
  <si>
    <t>SUBRAMANIAN</t>
  </si>
  <si>
    <t>RAVI</t>
  </si>
  <si>
    <t>SOLTANIEH</t>
  </si>
  <si>
    <t>SAHAR</t>
  </si>
  <si>
    <t>Conseillers-ères DSM</t>
  </si>
  <si>
    <t>DOYON</t>
  </si>
  <si>
    <t>PRISCILLA</t>
  </si>
  <si>
    <t>JAAFARI</t>
  </si>
  <si>
    <t>CORFIELD</t>
  </si>
  <si>
    <t>JEAN-GILLES</t>
  </si>
  <si>
    <t>ROSSI</t>
  </si>
  <si>
    <t>ADRIANO</t>
  </si>
  <si>
    <t>KELLY KIM</t>
  </si>
  <si>
    <t>ROBERGEAU</t>
  </si>
  <si>
    <t>MILKA</t>
  </si>
  <si>
    <t>LAFOREST</t>
  </si>
  <si>
    <t>HAMET</t>
  </si>
  <si>
    <t>COTRINA</t>
  </si>
  <si>
    <t>MORENCY-PASELI</t>
  </si>
  <si>
    <t>TYNA THANH</t>
  </si>
  <si>
    <t>AOUADA</t>
  </si>
  <si>
    <t>MAHFOUDH</t>
  </si>
  <si>
    <t>BHÉRER</t>
  </si>
  <si>
    <t>HRIVNAKOVA</t>
  </si>
  <si>
    <t>KRISTINA</t>
  </si>
  <si>
    <t>TAÎNA</t>
  </si>
  <si>
    <t>DOMESCA</t>
  </si>
  <si>
    <t>ASSONFACK KEINFACK</t>
  </si>
  <si>
    <t>GARCIA-CIPIHOT</t>
  </si>
  <si>
    <t>DAGENAIS-BELLEFEUILLE</t>
  </si>
  <si>
    <t>STEVE</t>
  </si>
  <si>
    <t>LATREILLE</t>
  </si>
  <si>
    <t>LAURY</t>
  </si>
  <si>
    <t>SIMONEAU</t>
  </si>
  <si>
    <t>DESORMEAUX</t>
  </si>
  <si>
    <t>SOFIA-ROSE</t>
  </si>
  <si>
    <t>FRÉCHETTE</t>
  </si>
  <si>
    <t>LEMERISE</t>
  </si>
  <si>
    <t>BRUNEL</t>
  </si>
  <si>
    <t>CHARLIE</t>
  </si>
  <si>
    <t>PRIGENT</t>
  </si>
  <si>
    <t>GÉRALDINE GAËLLE</t>
  </si>
  <si>
    <t>TASSANO</t>
  </si>
  <si>
    <t>AURORA</t>
  </si>
  <si>
    <t>E01992024</t>
  </si>
  <si>
    <t>SADRALDIN</t>
  </si>
  <si>
    <t>ROZANA</t>
  </si>
  <si>
    <t>R33533</t>
  </si>
  <si>
    <t>PAPA OUSMANE</t>
  </si>
  <si>
    <t>AU</t>
  </si>
  <si>
    <t>MIOLA</t>
  </si>
  <si>
    <t>Prog. données clin. Principal &amp; Biostat. Principal Émérite</t>
  </si>
  <si>
    <t>Coordonnateur recherche/enseignement</t>
  </si>
  <si>
    <t>Bherer - FMCC G-24-0038306 (1 juillet 2024 au 30 juin 2027)</t>
  </si>
  <si>
    <t>Gagnon CRSNG - RGPIN-2024-04278 (du 1 avril 2024 au 31 mars</t>
  </si>
  <si>
    <t>Hussin - NOVA-FRQNT (du 15 mars 2024 au 15 mars 2027)</t>
  </si>
  <si>
    <t>BANERJEE</t>
  </si>
  <si>
    <t>ROHAN</t>
  </si>
  <si>
    <t>DJEBID</t>
  </si>
  <si>
    <t>IAFRATE</t>
  </si>
  <si>
    <t>MANUEL</t>
  </si>
  <si>
    <t>MORA GUALTEROS</t>
  </si>
  <si>
    <t>LAURA VALENTINA</t>
  </si>
  <si>
    <t>MESPLES</t>
  </si>
  <si>
    <t>MONA</t>
  </si>
  <si>
    <t>SARI</t>
  </si>
  <si>
    <t>CHARLOTTE</t>
  </si>
  <si>
    <t>ISSA</t>
  </si>
  <si>
    <t>MARIAM</t>
  </si>
  <si>
    <t>CHARLESTIN</t>
  </si>
  <si>
    <t>SALINAS NAVARRETE</t>
  </si>
  <si>
    <t>LYCKSELLE</t>
  </si>
  <si>
    <t>Tremblay-Gravel - FICM CA038S</t>
  </si>
  <si>
    <t>Tadros - Chaire de Recherche du Canada (UdeM)</t>
  </si>
  <si>
    <t>MANTA HANCU</t>
  </si>
  <si>
    <t>AURELIA MARIANA</t>
  </si>
  <si>
    <t>TAI KOK CHUONG</t>
  </si>
  <si>
    <t>ENGEL</t>
  </si>
  <si>
    <t>THU MINH</t>
  </si>
  <si>
    <t>APOLLON</t>
  </si>
  <si>
    <t>RENALDINE</t>
  </si>
  <si>
    <t>ROMERO MERLOS</t>
  </si>
  <si>
    <t>MAYRA ALEJANDRA</t>
  </si>
  <si>
    <t>BRIND'AMOUR</t>
  </si>
  <si>
    <t>SHAMSALI</t>
  </si>
  <si>
    <t>LARAMÉE</t>
  </si>
  <si>
    <t>KELLY ANNE</t>
  </si>
  <si>
    <t>BENE64</t>
  </si>
  <si>
    <t>Gaboriault</t>
  </si>
  <si>
    <t>Alain</t>
  </si>
  <si>
    <t>BENE65</t>
  </si>
  <si>
    <t>LEMELIN</t>
  </si>
  <si>
    <t>BENE66</t>
  </si>
  <si>
    <t>BENE67</t>
  </si>
  <si>
    <t>Raffalla</t>
  </si>
  <si>
    <t>BENE68</t>
  </si>
  <si>
    <t>KAREN</t>
  </si>
  <si>
    <t>BENE69</t>
  </si>
  <si>
    <t>JIN HAN</t>
  </si>
  <si>
    <t>BENE70</t>
  </si>
  <si>
    <t>TAHAR CHAOUCH</t>
  </si>
  <si>
    <t>TAHAR</t>
  </si>
  <si>
    <t>Demi-masque 3M HF-801SD avec cartouches D3091</t>
  </si>
  <si>
    <t>HÉMODYNAMIE</t>
  </si>
  <si>
    <t>SANTÉ ET SÉCURITÉ</t>
  </si>
  <si>
    <t>HYGIENE-SALUBRITÉ ÉPIC</t>
  </si>
  <si>
    <t>JUNEAU FÉPIC</t>
  </si>
  <si>
    <t>ÉPIC ENTRETIEN REPARATION</t>
  </si>
  <si>
    <t>ÉQUIPE VOLANTE DSM</t>
  </si>
  <si>
    <t>FONCTION DES IMMOB. (SAB)</t>
  </si>
  <si>
    <t>INHALOTHÉRAPIE - BLOC-OP</t>
  </si>
  <si>
    <t>5e COURT SÉJOUR</t>
  </si>
  <si>
    <t>MÉDECINE NUCLÉAIRE</t>
  </si>
  <si>
    <t>SERVICE NÉPHROLOGIE</t>
  </si>
  <si>
    <t>SUPPORT CLÉRICAL IMAGERIE MEDICALE</t>
  </si>
  <si>
    <t>SURNUMÉRAIRE ADM</t>
  </si>
  <si>
    <t>SÉCURITÉ</t>
  </si>
  <si>
    <t>3e CHIRURGIE</t>
  </si>
  <si>
    <t>4e MÉDECINE CENTRE</t>
  </si>
  <si>
    <t>4e NORD UNITE DE MÉDECINE</t>
  </si>
  <si>
    <t>MÉDECINE DE JOUR</t>
  </si>
  <si>
    <t>4e MÉDECINE</t>
  </si>
  <si>
    <t>Services sociaux</t>
  </si>
  <si>
    <t>Services sociaux Prévention</t>
  </si>
  <si>
    <t>BENDALI</t>
  </si>
  <si>
    <t>DIAGO</t>
  </si>
  <si>
    <t>FANCHIN</t>
  </si>
  <si>
    <t>DEMONCEAUX</t>
  </si>
  <si>
    <t>MARILEE</t>
  </si>
  <si>
    <t>Chaix - Projet CCP3 PLATFORM (Network FICM B-8397)</t>
  </si>
  <si>
    <t>BELKACEM</t>
  </si>
  <si>
    <t>OUIZA</t>
  </si>
  <si>
    <t>Directeur adj.services professionnels</t>
  </si>
  <si>
    <t>HAMLILI</t>
  </si>
  <si>
    <t>HACHIMOU</t>
  </si>
  <si>
    <t>HADIZA</t>
  </si>
  <si>
    <t>KEVIN KHANG</t>
  </si>
  <si>
    <t>PACHECO GONÇALVES</t>
  </si>
  <si>
    <t>ROSELANE</t>
  </si>
  <si>
    <t>PRINCE-HALLÉE</t>
  </si>
  <si>
    <t>E09932021</t>
  </si>
  <si>
    <t>Externe en médecine</t>
  </si>
  <si>
    <t>MIHALCIOIU</t>
  </si>
  <si>
    <t>R26039</t>
  </si>
  <si>
    <t>Coordonnateur(trice)</t>
  </si>
  <si>
    <t>RECHERCHE CLINIQUE EPS</t>
  </si>
  <si>
    <t>Ibrahim - FICM</t>
  </si>
  <si>
    <t>Spécialiste en documentation clinique</t>
  </si>
  <si>
    <t>Martel - FMCC - G-23-0034933 (fin 2026-06-30)</t>
  </si>
  <si>
    <t>ROSS-DEBLOIS</t>
  </si>
  <si>
    <t>JALBERT-ROSS</t>
  </si>
  <si>
    <t>SOUILLA</t>
  </si>
  <si>
    <t>MOLAS</t>
  </si>
  <si>
    <t>PRONOVOST</t>
  </si>
  <si>
    <t>BOURLE</t>
  </si>
  <si>
    <t>E22932024</t>
  </si>
  <si>
    <t>Assistante recherche labo.</t>
  </si>
  <si>
    <t>Cons.cadre rh/commun/juridique</t>
  </si>
  <si>
    <t>RAVET-CLARET</t>
  </si>
  <si>
    <t>ÉLOI</t>
  </si>
  <si>
    <t>DJOUANI</t>
  </si>
  <si>
    <t>ROCHON - AUTRES GENERALES</t>
  </si>
  <si>
    <t>LAGES RODRIGUES</t>
  </si>
  <si>
    <t>ANANDA</t>
  </si>
  <si>
    <t>Spécialiste en activités cliniques</t>
  </si>
  <si>
    <t>BAGDASARYAN</t>
  </si>
  <si>
    <t>ABDEDDAIM</t>
  </si>
  <si>
    <t>CHARARA</t>
  </si>
  <si>
    <t>Ben Ali - FRQS - Subv. établ. jeune chercheur #324187 (Fin 2</t>
  </si>
  <si>
    <t>SUSAN</t>
  </si>
  <si>
    <t>PASQUET</t>
  </si>
  <si>
    <t>TCACIUC</t>
  </si>
  <si>
    <t>DAN</t>
  </si>
  <si>
    <t>STACK MELGAREJO</t>
  </si>
  <si>
    <t>MIKIYOE</t>
  </si>
  <si>
    <t>YIN</t>
  </si>
  <si>
    <t>SUY HENG</t>
  </si>
  <si>
    <t>Adj.dir.ress.financ/approv. hiérarchique</t>
  </si>
  <si>
    <t>BENBRAHIM</t>
  </si>
  <si>
    <t>ARIJ</t>
  </si>
  <si>
    <t>MARI-ÈVE</t>
  </si>
  <si>
    <t>BORCHIELLINI</t>
  </si>
  <si>
    <t>ABDULRAHMAN</t>
  </si>
  <si>
    <t>R33499</t>
  </si>
  <si>
    <t>ALJUAYLI</t>
  </si>
  <si>
    <t>HORAIRES DSI</t>
  </si>
  <si>
    <t>Tardif - IRSC - PJT-173247</t>
  </si>
  <si>
    <t>COORDONNATEUR D'ACTIVITÉS</t>
  </si>
  <si>
    <t>CYBERSÉCURITÉ</t>
  </si>
  <si>
    <t>KOAYES</t>
  </si>
  <si>
    <t>INFONUAGIQUE</t>
  </si>
  <si>
    <t>MARION MÉLANIE</t>
  </si>
  <si>
    <t>PIERRE HUGO</t>
  </si>
  <si>
    <t>VENTURA</t>
  </si>
  <si>
    <t>SIMARD-LÉPINE</t>
  </si>
  <si>
    <t>IDRISSA ADAMOU</t>
  </si>
  <si>
    <t>KADIDJATOU</t>
  </si>
  <si>
    <t>DE BLOIS</t>
  </si>
  <si>
    <t>EDJOUR</t>
  </si>
  <si>
    <t>FRANCELENE</t>
  </si>
  <si>
    <t>DANOODARRY</t>
  </si>
  <si>
    <t>CHISTEE</t>
  </si>
  <si>
    <t>HF-801SD</t>
  </si>
  <si>
    <t>Demi-masque</t>
  </si>
  <si>
    <t>F550</t>
  </si>
  <si>
    <t>Demi-masque 3M 6502 avec cartouches 2091</t>
  </si>
  <si>
    <t>RACINE-PRUD'HOMME</t>
  </si>
  <si>
    <t>ANDRÉE-ANNE</t>
  </si>
  <si>
    <t>E10992022</t>
  </si>
  <si>
    <t>SÉGUIER</t>
  </si>
  <si>
    <t>AURÉLIEN</t>
  </si>
  <si>
    <t>CÔTÉ-DENIS</t>
  </si>
  <si>
    <t>E09162022</t>
  </si>
  <si>
    <t>QUYNH NGA JESSICA</t>
  </si>
  <si>
    <t>E10692022</t>
  </si>
  <si>
    <t>CORONA</t>
  </si>
  <si>
    <t>SILVIA</t>
  </si>
  <si>
    <t>RACHDI</t>
  </si>
  <si>
    <t>SAPO</t>
  </si>
  <si>
    <t>Chef service logistique</t>
  </si>
  <si>
    <t>Adj.dir. serv. multidisciplinaire hiérarchique</t>
  </si>
  <si>
    <t>GESTION DES CAS COMPLEXES</t>
  </si>
  <si>
    <t>Président-directeur-général</t>
  </si>
  <si>
    <t>PERREAULT CHAIRE FONDATION MARCELLE ET JEAN COUTU</t>
  </si>
  <si>
    <t>AZZELARAB</t>
  </si>
  <si>
    <t>HAROUZ</t>
  </si>
  <si>
    <t>MUROKE</t>
  </si>
  <si>
    <t>VALTTERI</t>
  </si>
  <si>
    <t>SAIT</t>
  </si>
  <si>
    <t>JUBA</t>
  </si>
  <si>
    <t>Chaix - FICM - Fonds démarrage</t>
  </si>
  <si>
    <t>GRILLOT</t>
  </si>
  <si>
    <t>ANNE-MARGOT</t>
  </si>
  <si>
    <t>MASSENAVETTE</t>
  </si>
  <si>
    <t>NDONGALA</t>
  </si>
  <si>
    <t>MERVEIL</t>
  </si>
  <si>
    <t>STREMEL</t>
  </si>
  <si>
    <t>Directrice des opérations cliniques MHICC</t>
  </si>
  <si>
    <t>CLAUDY-ANNE</t>
  </si>
  <si>
    <t>TAILLIEZ</t>
  </si>
  <si>
    <t>TINDIR</t>
  </si>
  <si>
    <t>BESANÇON</t>
  </si>
  <si>
    <t>BLACKBURN</t>
  </si>
  <si>
    <t>R32692</t>
  </si>
  <si>
    <t>ANGÉLIQUE</t>
  </si>
  <si>
    <t>DRIF</t>
  </si>
  <si>
    <t>ADMINISTRA RX</t>
  </si>
  <si>
    <t>Technicien(ne) en assistance sociale</t>
  </si>
  <si>
    <t>CABALLERO</t>
  </si>
  <si>
    <t>ST-PATRICK</t>
  </si>
  <si>
    <t>CLIFFORD</t>
  </si>
  <si>
    <t>DURAND</t>
  </si>
  <si>
    <t>FRANCESCA</t>
  </si>
  <si>
    <t>Bianca Dusseault</t>
  </si>
  <si>
    <t>DUGUAY-CAPLETTE</t>
  </si>
  <si>
    <t>R32675</t>
  </si>
  <si>
    <t>CANTARA</t>
  </si>
  <si>
    <t>ROSIE</t>
  </si>
  <si>
    <t>NARLOCH</t>
  </si>
  <si>
    <t>E10632022</t>
  </si>
  <si>
    <t>KILBURG</t>
  </si>
  <si>
    <t>E09082021</t>
  </si>
  <si>
    <t>RADIOGRAPHIE GEN (RX)</t>
  </si>
  <si>
    <t>ÉLECTROCARDIO</t>
  </si>
  <si>
    <t>DÉPARTS ET TRANSFERTS</t>
  </si>
  <si>
    <t>½ masque</t>
  </si>
  <si>
    <t>1804S</t>
  </si>
  <si>
    <t>VFLex Petit</t>
  </si>
  <si>
    <t>Vflex Régulier</t>
  </si>
  <si>
    <t>Masque primaire</t>
  </si>
  <si>
    <t>Masque secondaire</t>
  </si>
  <si>
    <t>Vflex Petit</t>
  </si>
  <si>
    <t>Vflex Reg</t>
  </si>
  <si>
    <t>Inifirmier(ère) clinicien(ne)</t>
  </si>
  <si>
    <t>SENECHAL</t>
  </si>
  <si>
    <t>MARILENE</t>
  </si>
  <si>
    <t>BEATRICE</t>
  </si>
  <si>
    <t>CELYNE</t>
  </si>
  <si>
    <t>Patient partenaire</t>
  </si>
  <si>
    <t>DUPERE</t>
  </si>
  <si>
    <t>MARIE-ELAINE</t>
  </si>
  <si>
    <t>PROULX-CLEMENT</t>
  </si>
  <si>
    <t>Amelie</t>
  </si>
  <si>
    <t>LACHARITE ST-LOUIS</t>
  </si>
  <si>
    <t>GERALDINE</t>
  </si>
  <si>
    <t>NOEMIE</t>
  </si>
  <si>
    <t>LEPINE</t>
  </si>
  <si>
    <t>HETU</t>
  </si>
  <si>
    <t>DAPHNEE</t>
  </si>
  <si>
    <t>LAMECHE</t>
  </si>
  <si>
    <t>LEVEILLE-GIRARD</t>
  </si>
  <si>
    <t>GERIN-LAJOIE</t>
  </si>
  <si>
    <t>FREDERIQUE</t>
  </si>
  <si>
    <t>LAVALLEE-CARON</t>
  </si>
  <si>
    <t>BEATRIZ</t>
  </si>
  <si>
    <t>THERRIEN-LAPERRIERE</t>
  </si>
  <si>
    <t>NICOLE STEPHANIE</t>
  </si>
  <si>
    <t>RAPHAELLE</t>
  </si>
  <si>
    <t>CLEROUX</t>
  </si>
  <si>
    <t>VALERIE-ANNE</t>
  </si>
  <si>
    <t>BEAUPRE</t>
  </si>
  <si>
    <t>VEZINA</t>
  </si>
  <si>
    <t>FREDERIKE</t>
  </si>
  <si>
    <t>MAWUSSE DJIFA TCHELLISSA</t>
  </si>
  <si>
    <t>EMELINE</t>
  </si>
  <si>
    <t>DERONCE</t>
  </si>
  <si>
    <t>Adj.dir. ress. inform. fonctionnel</t>
  </si>
  <si>
    <t>JEROME</t>
  </si>
  <si>
    <t>LEOLENESY</t>
  </si>
  <si>
    <t>RENE</t>
  </si>
  <si>
    <t>LEFRANCOIS</t>
  </si>
  <si>
    <t>MENDONCA-BOULAY</t>
  </si>
  <si>
    <t>CEDRICK</t>
  </si>
  <si>
    <t>L'ABBEE</t>
  </si>
  <si>
    <t>VALLEE</t>
  </si>
  <si>
    <t>EUGENIE</t>
  </si>
  <si>
    <t>MARC-ANDRE</t>
  </si>
  <si>
    <t>PAGE-BERARD</t>
  </si>
  <si>
    <t>ANDREANNE</t>
  </si>
  <si>
    <t>BOSSE</t>
  </si>
  <si>
    <t>ESTIME</t>
  </si>
  <si>
    <t>BIEN-AIME</t>
  </si>
  <si>
    <t>CESIL</t>
  </si>
  <si>
    <t>MELISSA-ASHLEY</t>
  </si>
  <si>
    <t>COTE-LEDUC</t>
  </si>
  <si>
    <t>BRIERE</t>
  </si>
  <si>
    <t>FELICIA</t>
  </si>
  <si>
    <t>DESALLIERS-CAMPION</t>
  </si>
  <si>
    <t>SEGUIN</t>
  </si>
  <si>
    <t>CLEMENT</t>
  </si>
  <si>
    <t>LONEZE</t>
  </si>
  <si>
    <t>LUC-ANDRE</t>
  </si>
  <si>
    <t>ANDREE-ANN</t>
  </si>
  <si>
    <t>LEONIE</t>
  </si>
  <si>
    <t>INES</t>
  </si>
  <si>
    <t>BERWALD-GREGOIRE</t>
  </si>
  <si>
    <t>REGINE SAFI</t>
  </si>
  <si>
    <t>LABONTE</t>
  </si>
  <si>
    <t>CANDY</t>
  </si>
  <si>
    <t>BEAUVAIS DESILE</t>
  </si>
  <si>
    <t>PICHE-ROY</t>
  </si>
  <si>
    <t>DE GRANDPRE</t>
  </si>
  <si>
    <t>CLOE</t>
  </si>
  <si>
    <t>HERVE GUALBERT</t>
  </si>
  <si>
    <t>GUENETTE</t>
  </si>
  <si>
    <t>THERESE BIYELA</t>
  </si>
  <si>
    <t>DIAKHITE</t>
  </si>
  <si>
    <t>HUBERT-BENARD</t>
  </si>
  <si>
    <t>MEGANE</t>
  </si>
  <si>
    <t>BENICIA FARAH</t>
  </si>
  <si>
    <t>LARIVIERE-MARACHLI</t>
  </si>
  <si>
    <t>MARIE-STEPHANIE</t>
  </si>
  <si>
    <t>ANNE BERNY NEHEMIE</t>
  </si>
  <si>
    <t>MEUS</t>
  </si>
  <si>
    <t>BEVERLY NAITA</t>
  </si>
  <si>
    <t>MELEK</t>
  </si>
  <si>
    <t>FREDERICK</t>
  </si>
  <si>
    <t>DE LAUNIERE</t>
  </si>
  <si>
    <t>DELINOIS LEON</t>
  </si>
  <si>
    <t>CHRISTINE ELISSA</t>
  </si>
  <si>
    <t>ODEON</t>
  </si>
  <si>
    <t>BELIVEAU</t>
  </si>
  <si>
    <t>ROYERE</t>
  </si>
  <si>
    <t>STEPHAN</t>
  </si>
  <si>
    <t>KAMILYA-EVA</t>
  </si>
  <si>
    <t>FELIX-DESIR</t>
  </si>
  <si>
    <t>LEPINE-PICARD</t>
  </si>
  <si>
    <t>SAUVE</t>
  </si>
  <si>
    <t>BENIE BENEDICTE</t>
  </si>
  <si>
    <t>JEAN RENE</t>
  </si>
  <si>
    <t>AURELIE CHANTELLE</t>
  </si>
  <si>
    <t>RADI</t>
  </si>
  <si>
    <t>PLESIMOND</t>
  </si>
  <si>
    <t>STEPHANE IGNACE</t>
  </si>
  <si>
    <t>REGINA MARCELA</t>
  </si>
  <si>
    <t>LARAMEE</t>
  </si>
  <si>
    <t>BELAND</t>
  </si>
  <si>
    <t>DIEUDONNE</t>
  </si>
  <si>
    <t>SIMARD-LEPINE</t>
  </si>
  <si>
    <t>SELME</t>
  </si>
  <si>
    <t>THIBAULT-GERVAIS</t>
  </si>
  <si>
    <t>RODRIGUE-BEAUDRY</t>
  </si>
  <si>
    <t>CHAMPAGNE DUFRESNE</t>
  </si>
  <si>
    <t>AKKOUCHE</t>
  </si>
  <si>
    <t>LOUISA</t>
  </si>
  <si>
    <t>EL BIDANI</t>
  </si>
  <si>
    <t>MAGLOIRE</t>
  </si>
  <si>
    <t>NICODÉME MOÏSE</t>
  </si>
  <si>
    <t>KRAWIEC</t>
  </si>
  <si>
    <t>MAGDALENA</t>
  </si>
  <si>
    <t>GODEFROY</t>
  </si>
  <si>
    <t>THÉO</t>
  </si>
  <si>
    <t>LESAGE-FICM</t>
  </si>
  <si>
    <t>BANGA</t>
  </si>
  <si>
    <t>Ass. recherche labo.</t>
  </si>
  <si>
    <t>PDG</t>
  </si>
  <si>
    <t>SRISHTIE KAUR</t>
  </si>
  <si>
    <t>BONTALA</t>
  </si>
  <si>
    <t>DOLLY</t>
  </si>
  <si>
    <t>DABBOUSSI</t>
  </si>
  <si>
    <t>BASSHAR</t>
  </si>
  <si>
    <t>ÈVE-ANNIE</t>
  </si>
  <si>
    <t>Infimier(ère) praticien(ne) spécialisé(e)</t>
  </si>
  <si>
    <t>LIEU</t>
  </si>
  <si>
    <t>E10392022</t>
  </si>
  <si>
    <t>Catégorie d'emploi</t>
  </si>
  <si>
    <t>Abr. DIR</t>
  </si>
  <si>
    <t>Pers. de bureau, des tech. et des prof. de l'administration</t>
  </si>
  <si>
    <t>ADMINISTRATION GENER</t>
  </si>
  <si>
    <t>DSI</t>
  </si>
  <si>
    <t>Pers. para technique, des services aux. et de métiers</t>
  </si>
  <si>
    <t>Tech. et prof. de la santé et des services sociaux</t>
  </si>
  <si>
    <t>DSM</t>
  </si>
  <si>
    <t>DR</t>
  </si>
  <si>
    <t>ENS</t>
  </si>
  <si>
    <t>ASICM</t>
  </si>
  <si>
    <t>Pers. en soins infirmiers et cardio-respiratoire</t>
  </si>
  <si>
    <t>DRF</t>
  </si>
  <si>
    <t>Autres</t>
  </si>
  <si>
    <t>DST</t>
  </si>
  <si>
    <t>DIR TECH INF</t>
  </si>
  <si>
    <t>DSP</t>
  </si>
  <si>
    <t>FUMEAUX</t>
  </si>
  <si>
    <t>GOUAYOU NEKAM</t>
  </si>
  <si>
    <t>ALVINE VANESSA</t>
  </si>
  <si>
    <t>MANCINI</t>
  </si>
  <si>
    <t>TRUDEL ARCHAMBAULT</t>
  </si>
  <si>
    <t>RAKOTOSON</t>
  </si>
  <si>
    <t>MYRAH</t>
  </si>
  <si>
    <t>FUENTES ROJAS</t>
  </si>
  <si>
    <t>ASSLO</t>
  </si>
  <si>
    <t>Fellow (R33611)</t>
  </si>
  <si>
    <t>Fellow (R33644)</t>
  </si>
  <si>
    <t>No. SSERV</t>
  </si>
  <si>
    <t>Dernier Test</t>
  </si>
  <si>
    <t>Matricule</t>
  </si>
  <si>
    <t>Infimier(ère)</t>
  </si>
  <si>
    <t>MORTUME</t>
  </si>
  <si>
    <t>Existe au Registre</t>
  </si>
  <si>
    <t>NAJJAR-KHATIRKOLAEI</t>
  </si>
  <si>
    <t>BAHAREH</t>
  </si>
  <si>
    <t>ROUSSEAU-CYR</t>
  </si>
  <si>
    <t>Ben Ali - FICM - Fonds démarrage</t>
  </si>
  <si>
    <t>VAOUZIA</t>
  </si>
  <si>
    <t>DJIBRILLA</t>
  </si>
  <si>
    <t>ELISSA</t>
  </si>
  <si>
    <t>BICHARA</t>
  </si>
  <si>
    <t>WOO</t>
  </si>
  <si>
    <t>MARISSA</t>
  </si>
  <si>
    <t>NZEKUIE TAKOUANG</t>
  </si>
  <si>
    <t>RODY JORDEL</t>
  </si>
  <si>
    <t>BUKHAROVA MARTIROSIAN</t>
  </si>
  <si>
    <t>Gagnon - IRSC PJT-197972 (Fin 2030-03-31)</t>
  </si>
  <si>
    <t>PAGNANI</t>
  </si>
  <si>
    <t>EMILE-ETIENNE</t>
  </si>
  <si>
    <t>CHAVALLARD</t>
  </si>
  <si>
    <t>LEVEQUE</t>
  </si>
  <si>
    <t>FERRAND</t>
  </si>
  <si>
    <t>ROQUES</t>
  </si>
  <si>
    <t>Lavoie - projet UdeM Réaliser-Inven_T (01-05-2024 à 30-04-20</t>
  </si>
  <si>
    <t>GREIS</t>
  </si>
  <si>
    <t>JONAH</t>
  </si>
  <si>
    <t>KHAN</t>
  </si>
  <si>
    <t>ABDULLAH</t>
  </si>
  <si>
    <t>TREY</t>
  </si>
  <si>
    <t>MOTA-SYDOR</t>
  </si>
  <si>
    <t>E10612022</t>
  </si>
  <si>
    <t>PICHÉ-ROY</t>
  </si>
  <si>
    <t>Chet service</t>
  </si>
  <si>
    <t>Essai effectué au CIUSSS de l'est</t>
  </si>
  <si>
    <t>FRECER LEBIGRE</t>
  </si>
  <si>
    <t>KANIYAMPARAMBIL JOHN</t>
  </si>
  <si>
    <t>NAMASIVAYAM</t>
  </si>
  <si>
    <t>JEGARUBAN</t>
  </si>
  <si>
    <t>BARBOSA DE ARAUJO</t>
  </si>
  <si>
    <t>Maître-électricien(ne)</t>
  </si>
  <si>
    <t>MINH KHANG KENNETH</t>
  </si>
  <si>
    <t>PHILIPP</t>
  </si>
  <si>
    <t>Infirmier(ère) clinicien(ne) chef</t>
  </si>
  <si>
    <t>DARA</t>
  </si>
  <si>
    <t>CHEKROUN</t>
  </si>
  <si>
    <t>TORKIA</t>
  </si>
  <si>
    <t>Conseillère cadre soins infirmiers</t>
  </si>
  <si>
    <t>GUIMOND</t>
  </si>
  <si>
    <t>DEMEULEMEESTER</t>
  </si>
  <si>
    <t>MORENCY LAFLAMME</t>
  </si>
  <si>
    <t>Infirmier(ère) practien(ne) spécialisé(e)</t>
  </si>
  <si>
    <t>INFIRMIERES PRACTICIENNES SPÉCIALISÉES</t>
  </si>
  <si>
    <t>PORTELANCE</t>
  </si>
  <si>
    <t>E10942022</t>
  </si>
  <si>
    <t>Agent(e) administratif(ive), Classe 2,- Secteur Administratif</t>
  </si>
  <si>
    <t>NADA</t>
  </si>
  <si>
    <t xml:space="preserve"> BESSETTE</t>
  </si>
  <si>
    <t>BENAKEZOUH</t>
  </si>
  <si>
    <t>CORINNE</t>
  </si>
  <si>
    <t>NOLASCO ARAUJO</t>
  </si>
  <si>
    <t>CLARISSA</t>
  </si>
  <si>
    <t>VASSELA</t>
  </si>
  <si>
    <t>Assistant du supérieur immédiat perfusionniste clinique</t>
  </si>
  <si>
    <t>Chercheur en vacations (boursier)</t>
  </si>
  <si>
    <t>Iglesies-Grau - Fonds démarrage - Vacations</t>
  </si>
  <si>
    <t>BENNY</t>
  </si>
  <si>
    <t>Gagliano - IRSC Bourse - Dr L.Chang (du 1 mai 2025 au 30 avr</t>
  </si>
  <si>
    <t>Lettre - Bourse IRSC Cristian Groza - BPF-198470 (fin 2027-0</t>
  </si>
  <si>
    <t>Ruiz - LSFC - Acidose Lactique - GDPL</t>
  </si>
  <si>
    <t>ZUO</t>
  </si>
  <si>
    <t>BOUCHAT</t>
  </si>
  <si>
    <t>NILS</t>
  </si>
  <si>
    <t>CRETAZ</t>
  </si>
  <si>
    <t>ELOISE</t>
  </si>
  <si>
    <t>Iglesies-Grau - Fonds démarrage - FICM CA011P</t>
  </si>
  <si>
    <t>AKENKOU</t>
  </si>
  <si>
    <t>Martel - UdeM Fonds dépannage de recherche et développement</t>
  </si>
  <si>
    <t>GALETTE</t>
  </si>
  <si>
    <t>Assistant responsable kits prélèvements biologiques</t>
  </si>
  <si>
    <t>NDIKUMASABO</t>
  </si>
  <si>
    <t>RATZY CHRIS</t>
  </si>
  <si>
    <t>HADDOUNE</t>
  </si>
  <si>
    <t>MOHAMED-SALAH</t>
  </si>
  <si>
    <t>Hussin - Bourse Mila (Mohamed Salah Haddoune)</t>
  </si>
  <si>
    <t>AUBERT</t>
  </si>
  <si>
    <t>TOUTAH</t>
  </si>
  <si>
    <t>SALEHA</t>
  </si>
  <si>
    <t>FOUEKENG</t>
  </si>
  <si>
    <t>ULRICH INES</t>
  </si>
  <si>
    <t>BUTZKE DA MOTTA</t>
  </si>
  <si>
    <t>HUMBERTO</t>
  </si>
  <si>
    <t>Boulet - FICM - Fds Démarrage (1 janv 2025 - 31 déc 2027)</t>
  </si>
  <si>
    <t>FAYAD</t>
  </si>
  <si>
    <t>ELYZABETH</t>
  </si>
  <si>
    <t>MICHAEL KIEN-BON</t>
  </si>
  <si>
    <t>HOUDE</t>
  </si>
  <si>
    <t>Chef(fe) assurance de la qualité</t>
  </si>
  <si>
    <t>BLANDON-PAZ</t>
  </si>
  <si>
    <t>CRISTHIAN XAVIER</t>
  </si>
  <si>
    <t>FULHAM</t>
  </si>
  <si>
    <t>Préposé(e) aux magasins</t>
  </si>
  <si>
    <t>Gestion et soutien aux programmes</t>
  </si>
  <si>
    <t>Mayer - IRSC PJT-195708 (du 01/10/2024 au 30/09/2029)</t>
  </si>
  <si>
    <t>BERALUS</t>
  </si>
  <si>
    <t>PHARADIA</t>
  </si>
  <si>
    <t>DENOUVILLIEZ-PECH</t>
  </si>
  <si>
    <t>THAÏS</t>
  </si>
  <si>
    <t>CARRILLO VENEGAS</t>
  </si>
  <si>
    <t>GRACE ELIZABETH</t>
  </si>
  <si>
    <t>BOUKSIM</t>
  </si>
  <si>
    <t>BRANCHET</t>
  </si>
  <si>
    <t>VIRGINIE MARIE</t>
  </si>
  <si>
    <t>FAKIH</t>
  </si>
  <si>
    <t>OUACHANI</t>
  </si>
  <si>
    <t>BYOSHI MULUMBA</t>
  </si>
  <si>
    <t>CHRIS</t>
  </si>
  <si>
    <t>AGENT(E) ADMINISTRATIF(VE), CLASSE 2 -SECTEUR ADMIN</t>
  </si>
  <si>
    <t>Hussin – CRSNG – RGPIN-2022-04262 (fin 2027-03-31)</t>
  </si>
  <si>
    <t>Avram - DAISEA-ECG - FICM CA10191R - TFI International</t>
  </si>
  <si>
    <t>ROY-DUCHARME</t>
  </si>
  <si>
    <t>KATE</t>
  </si>
  <si>
    <t>INTREVADO</t>
  </si>
  <si>
    <t>TOMASSINI</t>
  </si>
  <si>
    <t>GRULLON GARCIA</t>
  </si>
  <si>
    <t>ANABEL GUADALUP</t>
  </si>
  <si>
    <t>ABD ALAHAD</t>
  </si>
  <si>
    <t>PELOQUIN</t>
  </si>
  <si>
    <t>EDERSEN CARL</t>
  </si>
  <si>
    <t>BARZOLA HOLGADO</t>
  </si>
  <si>
    <t>DEYANIRA ISABEL</t>
  </si>
  <si>
    <t>DEPRI JOHANN CHRIST-ALLAN</t>
  </si>
  <si>
    <t>TSYRENCHTCHIKOV</t>
  </si>
  <si>
    <t>MIDLEY</t>
  </si>
  <si>
    <t>COLLAO BARRIENTOS</t>
  </si>
  <si>
    <t>ALEJANDRA SOFIA</t>
  </si>
  <si>
    <t>ZAKLANI</t>
  </si>
  <si>
    <t>SAFAE</t>
  </si>
  <si>
    <t>Pharmacien(ne)</t>
  </si>
  <si>
    <t>Infirmièr(ère) clinicien(ne) assistant(e) chef</t>
  </si>
  <si>
    <t>TCACUIC</t>
  </si>
  <si>
    <t>826</t>
  </si>
  <si>
    <t>857</t>
  </si>
  <si>
    <t>855</t>
  </si>
  <si>
    <t>829</t>
  </si>
  <si>
    <t>847</t>
  </si>
  <si>
    <t>850</t>
  </si>
  <si>
    <t>851</t>
  </si>
  <si>
    <t>839</t>
  </si>
  <si>
    <t>846</t>
  </si>
  <si>
    <t>LUPU</t>
  </si>
  <si>
    <t>838</t>
  </si>
  <si>
    <t>BAHOUS</t>
  </si>
  <si>
    <t>RENATA</t>
  </si>
  <si>
    <t>IONESCU</t>
  </si>
  <si>
    <t>ANDREI LUCIAN</t>
  </si>
  <si>
    <t>852</t>
  </si>
  <si>
    <t>DOUCET</t>
  </si>
  <si>
    <t>DELISLE</t>
  </si>
  <si>
    <t>MÉGAN</t>
  </si>
  <si>
    <t>TELLIER</t>
  </si>
  <si>
    <t>YOUSEFI</t>
  </si>
  <si>
    <t>MEISAM</t>
  </si>
  <si>
    <t>NGOY</t>
  </si>
  <si>
    <t>SANDIE</t>
  </si>
  <si>
    <t>Tessier - IRSC ACD-200167 (fin 2027-03-31)</t>
  </si>
  <si>
    <t>TSE</t>
  </si>
  <si>
    <t>SARAH ASHLEY</t>
  </si>
  <si>
    <t>EL OUAFI</t>
  </si>
  <si>
    <t>FATIMA ZOHRA</t>
  </si>
  <si>
    <t>DEMIRCAN</t>
  </si>
  <si>
    <t>KAAN</t>
  </si>
  <si>
    <t>MEJIA-ENRIQUEZ</t>
  </si>
  <si>
    <t>DIEGO</t>
  </si>
  <si>
    <t>AHUJA</t>
  </si>
  <si>
    <t>RAM</t>
  </si>
  <si>
    <t>NOZA</t>
  </si>
  <si>
    <t>ABO DAN</t>
  </si>
  <si>
    <t>ABDULLATIF</t>
  </si>
  <si>
    <t>Bouchard - LeAAPS - Atricure</t>
  </si>
  <si>
    <t>MICHEKA</t>
  </si>
  <si>
    <t>Étudiant(e) universitaire en pharmacie</t>
  </si>
  <si>
    <t>JABBOUR</t>
  </si>
  <si>
    <t>LAVERDURE</t>
  </si>
  <si>
    <t>PAVLOVIC</t>
  </si>
  <si>
    <t>PERRAULT-SEQUEIRA</t>
  </si>
  <si>
    <t>TOUBAR</t>
  </si>
  <si>
    <t>OMAR EMAD HAMDI ABDELRAHIM</t>
  </si>
  <si>
    <t>RUI MIN</t>
  </si>
  <si>
    <t>GUICHARD</t>
  </si>
  <si>
    <t>JACQUAZ</t>
  </si>
  <si>
    <t>DESRIVIERES</t>
  </si>
  <si>
    <t>BEAUDRY-KYRIAKOU</t>
  </si>
  <si>
    <t>ROBINSON</t>
  </si>
  <si>
    <t>BOUMZAKER</t>
  </si>
  <si>
    <t>OUMAIMA</t>
  </si>
  <si>
    <t>LIDIRAA</t>
  </si>
  <si>
    <t>NIDHAL</t>
  </si>
  <si>
    <t>2025-07-09 doit poursuivre avec ½ masque (RD)</t>
  </si>
  <si>
    <t>Fellow (R33499)</t>
  </si>
  <si>
    <t>Fellow (R33371)</t>
  </si>
  <si>
    <t>Fellow (R32238)</t>
  </si>
  <si>
    <t>Fellow (R32233)</t>
  </si>
  <si>
    <t>E04892020</t>
  </si>
  <si>
    <t>Service d’optimisation des parcours de soins</t>
  </si>
  <si>
    <t>Mailhot - FICM</t>
  </si>
  <si>
    <t>PAONE</t>
  </si>
  <si>
    <t>DARIEN</t>
  </si>
  <si>
    <t>BENTAKHOU</t>
  </si>
  <si>
    <t>ELIAS</t>
  </si>
  <si>
    <t>CLARINS</t>
  </si>
  <si>
    <t>BOUAKIL</t>
  </si>
  <si>
    <t>MELKHIR</t>
  </si>
  <si>
    <t>Candidat(e) à l'exercice de la profession infirmierère clin.</t>
  </si>
  <si>
    <t>Assistante à la logistique en recherche clinique</t>
  </si>
  <si>
    <t>ATTIA</t>
  </si>
  <si>
    <t>POINTEAU</t>
  </si>
  <si>
    <t>ROUSSEAU - SAINE B-FREE HAMILTON HEALTH SCIENCES (OHRIC)</t>
  </si>
  <si>
    <t>PITROIPA</t>
  </si>
  <si>
    <t>ALICE FLORE</t>
  </si>
  <si>
    <t>DEBORA</t>
  </si>
  <si>
    <t>LEMA</t>
  </si>
  <si>
    <t>RESONANCE MAGNETIQUE 3T</t>
  </si>
  <si>
    <t>ANGIOGRAPH GEN</t>
  </si>
  <si>
    <t>KHODR</t>
  </si>
  <si>
    <t>MARWAN</t>
  </si>
  <si>
    <t>R32011</t>
  </si>
  <si>
    <t>Infimier(ère) clinicien(ne)</t>
  </si>
  <si>
    <t>Infirmier(êre)</t>
  </si>
  <si>
    <t>MINH NHAT</t>
  </si>
  <si>
    <t>E01102025</t>
  </si>
  <si>
    <t>ANGIOGRAP GEN</t>
  </si>
  <si>
    <t>BRADY</t>
  </si>
  <si>
    <t>TANNOURY</t>
  </si>
  <si>
    <t>DJEBARI</t>
  </si>
  <si>
    <t>ZAHIR</t>
  </si>
  <si>
    <t>CARBONNEAU</t>
  </si>
  <si>
    <t>LABARRE</t>
  </si>
  <si>
    <t>YOURIE-YANTHA</t>
  </si>
  <si>
    <t>COSMINA-LOANA</t>
  </si>
  <si>
    <t>MAIGNAN</t>
  </si>
  <si>
    <t>NEPHTALIE</t>
  </si>
  <si>
    <t xml:space="preserve"> ALLARD</t>
  </si>
  <si>
    <t>849</t>
  </si>
  <si>
    <t>SNS-AGESSS</t>
  </si>
  <si>
    <t>DESCHAMPS - IRSC PJT-159482 - SITE</t>
  </si>
  <si>
    <t>LARRIVÉE</t>
  </si>
  <si>
    <t>BEAUREGARD-PROVOST</t>
  </si>
  <si>
    <t>DESTIN</t>
  </si>
  <si>
    <t>DORTHLY-MYRANE</t>
  </si>
  <si>
    <t>SANTILLAN BARLETTA</t>
  </si>
  <si>
    <t>CAMILIA</t>
  </si>
  <si>
    <t>MEDJOUDJ</t>
  </si>
  <si>
    <t>OUILES</t>
  </si>
  <si>
    <t>Fellow (R34778)</t>
  </si>
  <si>
    <t>MALOUIN</t>
  </si>
  <si>
    <t>ZORZI</t>
  </si>
  <si>
    <t>ALEXANDER</t>
  </si>
  <si>
    <t>MORNEAU</t>
  </si>
  <si>
    <t>BUIST</t>
  </si>
  <si>
    <t>HADJI</t>
  </si>
  <si>
    <t>MONITEUR RECHERCHE FONDAMENTALE</t>
  </si>
  <si>
    <t>TEST01</t>
  </si>
  <si>
    <t>Prêt</t>
  </si>
  <si>
    <t>de service</t>
  </si>
  <si>
    <t>Résultat acceptable malgré léger déplacement de masque durant une des étapes du test</t>
  </si>
  <si>
    <t>INFIRMIÈRES PRATICIENNES SPÉCIALISÉES</t>
  </si>
  <si>
    <t>Infirmier(ère) clinicien(ne) spécialisé(e)</t>
  </si>
  <si>
    <t>Fellow (R33643)</t>
  </si>
  <si>
    <t>CORETTE</t>
  </si>
  <si>
    <t>CHRISTOPHER-JEAN</t>
  </si>
  <si>
    <t>Bherer</t>
  </si>
  <si>
    <t>SAMARA</t>
  </si>
  <si>
    <t>Gosselin - STICH 3C - WCMC and NY&amp;Presbyterian Hosp. (Sunnyb</t>
  </si>
  <si>
    <t>Tanguay - ASA-Diabète (Chaire Desgroseillers B-3990)</t>
  </si>
  <si>
    <t>GOULAMHOUSSEN</t>
  </si>
  <si>
    <t>BOULAIS-RICHARD</t>
  </si>
  <si>
    <t>FENO</t>
  </si>
  <si>
    <t>CHIA MARGARETA</t>
  </si>
  <si>
    <t>Directeur ress. financ/approvisionnement</t>
  </si>
  <si>
    <t>KARLEE</t>
  </si>
  <si>
    <t>ROUSSEAU</t>
  </si>
  <si>
    <t>SPYHERT</t>
  </si>
  <si>
    <t>DEL VECCHIO</t>
  </si>
  <si>
    <t>LIAM</t>
  </si>
  <si>
    <t>MAJ 2 septembre 2025</t>
  </si>
  <si>
    <t>SHI</t>
  </si>
  <si>
    <t>YANFEN</t>
  </si>
  <si>
    <t>Gagliano - IRSC AD7-200181 - coll McGill (1 mars 2025 - 31 m</t>
  </si>
  <si>
    <t>BROCCOLI</t>
  </si>
  <si>
    <t>CHRISTEL</t>
  </si>
  <si>
    <t>BOUHLEL</t>
  </si>
  <si>
    <t>SCOLESI</t>
  </si>
  <si>
    <t>ANOUK</t>
  </si>
  <si>
    <t>DELCLAUD</t>
  </si>
  <si>
    <t>AHOU</t>
  </si>
  <si>
    <t>POOBALASINGAM</t>
  </si>
  <si>
    <t>MANASHA</t>
  </si>
  <si>
    <t>BOUTARENE</t>
  </si>
  <si>
    <t>Gagliano - Société Alzheimer (du 1 sept 2023 au 30 aout 2027</t>
  </si>
  <si>
    <t>ENAULT</t>
  </si>
  <si>
    <t>MALIE</t>
  </si>
  <si>
    <t>MADIE</t>
  </si>
  <si>
    <t>LIONNELLE</t>
  </si>
  <si>
    <t>Tremblay - UdeM</t>
  </si>
  <si>
    <t>ELYSE</t>
  </si>
  <si>
    <t>MATZ</t>
  </si>
  <si>
    <t>GIULIA</t>
  </si>
  <si>
    <t>ALBERT</t>
  </si>
  <si>
    <t>TIR</t>
  </si>
  <si>
    <t>MOHAMED ILYES</t>
  </si>
  <si>
    <t>LEMIEUX</t>
  </si>
  <si>
    <t>CHO</t>
  </si>
  <si>
    <t>HEA YOUNG</t>
  </si>
  <si>
    <t>S232836</t>
  </si>
  <si>
    <t>STAGIAIRE S.I.</t>
  </si>
  <si>
    <t>VIVES URENA</t>
  </si>
  <si>
    <t>EDUARDO</t>
  </si>
  <si>
    <t>Rouleau - CHF Alliance IRSC (fin 2027)</t>
  </si>
  <si>
    <t>Martel - FMCC G-25-0041731 (01-07-2025 au 30-06-2029)</t>
  </si>
  <si>
    <t>EDOUARD</t>
  </si>
  <si>
    <t>Bherer - FMCC Bourse P.O. Magnan (1 sept 2025 - 31 aout 2027</t>
  </si>
  <si>
    <t>Hussin - IRSC PJT-204070 (2025-10-01 au 2030-09-30)</t>
  </si>
  <si>
    <t>PAYET</t>
  </si>
  <si>
    <t>YOUSEFI-MOAZAM</t>
  </si>
  <si>
    <t>MARILYSE</t>
  </si>
  <si>
    <t>SOTO</t>
  </si>
  <si>
    <t>LEAH</t>
  </si>
  <si>
    <t>Denault - CARF Wynard Grant 2025</t>
  </si>
  <si>
    <t>LESAGE</t>
  </si>
  <si>
    <t>ENNACHID</t>
  </si>
  <si>
    <t>INASSE</t>
  </si>
  <si>
    <t>ABIAD</t>
  </si>
  <si>
    <t>SAMAAN</t>
  </si>
  <si>
    <t>MAYER FICM</t>
  </si>
  <si>
    <t>KHIDER</t>
  </si>
  <si>
    <t>DANYL</t>
  </si>
  <si>
    <t>Hiram - projet La Ville de Lamentin (de mai 2023 à avril 202</t>
  </si>
  <si>
    <t>00R023</t>
  </si>
  <si>
    <t>00R032</t>
  </si>
  <si>
    <t>R32516</t>
  </si>
  <si>
    <t>R31455</t>
  </si>
  <si>
    <t>R30982</t>
  </si>
  <si>
    <t>R30968</t>
  </si>
  <si>
    <t>R29071</t>
  </si>
  <si>
    <t>R29165</t>
  </si>
  <si>
    <t>R29509</t>
  </si>
  <si>
    <t>R29974</t>
  </si>
  <si>
    <t>R22566</t>
  </si>
  <si>
    <t>R25016</t>
  </si>
  <si>
    <t>R26255</t>
  </si>
  <si>
    <t>R27663</t>
  </si>
  <si>
    <t>JARAMILLO ARTUNDUAGA</t>
  </si>
  <si>
    <t>NDJOLI</t>
  </si>
  <si>
    <t>FRAISE TSHITE</t>
  </si>
  <si>
    <t>LAHYANI</t>
  </si>
  <si>
    <t>LOPES-PACIENCIA</t>
  </si>
  <si>
    <t>COLLIN-VELARDE</t>
  </si>
  <si>
    <t>-</t>
  </si>
  <si>
    <t>CURA</t>
  </si>
  <si>
    <t>R34653</t>
  </si>
  <si>
    <t>MCDERMOTT</t>
  </si>
  <si>
    <t>Hussin - IRSC PJO-204169 (2025-10-01 au 2026-03-31)</t>
  </si>
  <si>
    <t>JADE-ROSE</t>
  </si>
  <si>
    <t xml:space="preserve">Candidat(e) infirmier(ère) praticien(ne) spécialisé(e)_x000D_
</t>
  </si>
  <si>
    <t>SAINAH</t>
  </si>
  <si>
    <t>AGLAE</t>
  </si>
  <si>
    <t>ST-DENIS</t>
  </si>
  <si>
    <t>MAYLISA</t>
  </si>
  <si>
    <t>MEPHISTO</t>
  </si>
  <si>
    <t>HEIDI</t>
  </si>
  <si>
    <t>P.HENRICHON</t>
  </si>
  <si>
    <t>Spécialiste clinique en biologie médicale</t>
  </si>
  <si>
    <t>Note 1 : Les lignes surlignées en bleu indiquent que le test est échu ou à reprendre</t>
  </si>
  <si>
    <t>Note 2: Les X dans les colonnes des masques signifient que les tests n'ont pas été concluants avec ce type de masque</t>
  </si>
  <si>
    <t>Totaux</t>
  </si>
  <si>
    <t>LUU</t>
  </si>
  <si>
    <t>ALLISON</t>
  </si>
  <si>
    <t>S204341</t>
  </si>
  <si>
    <t>Parent - FMCC - G-23-0034222 (fin 2026-06-30)</t>
  </si>
  <si>
    <t>PARENT FICM</t>
  </si>
  <si>
    <t>SARMIENTO RAMIREZ</t>
  </si>
  <si>
    <t>ENMA ISMARY</t>
  </si>
  <si>
    <t>IFRENE</t>
  </si>
  <si>
    <t>WOLD</t>
  </si>
  <si>
    <r>
      <t xml:space="preserve">Employés actifs extraits de Virtuo par requête SQL (DRH - Liste des employés actifs) </t>
    </r>
    <r>
      <rPr>
        <b/>
        <sz val="10"/>
        <rFont val="Arial"/>
        <family val="2"/>
      </rPr>
      <t>EN DATE DU 28 OCT 2025</t>
    </r>
  </si>
  <si>
    <t>KOULLOKIAN</t>
  </si>
  <si>
    <t>LILA</t>
  </si>
  <si>
    <t>S204443</t>
  </si>
  <si>
    <t>HASSANATOU</t>
  </si>
  <si>
    <t>S204425</t>
  </si>
  <si>
    <t>DUMAIMA</t>
  </si>
  <si>
    <t>C</t>
  </si>
  <si>
    <t>BOGDANOVIC</t>
  </si>
  <si>
    <t>IVANA</t>
  </si>
  <si>
    <t>P62425</t>
  </si>
  <si>
    <t>MC Parent - RELIEVE</t>
  </si>
  <si>
    <t>Coordonnatrice éthique et documents réglementaires junior</t>
  </si>
  <si>
    <t>MC Parent - VICTOR - MK-1242 Merck Canada</t>
  </si>
  <si>
    <t>MC Parent - Re-PHIRE - Parexel International</t>
  </si>
  <si>
    <t>Parent - UdeM</t>
  </si>
  <si>
    <t>Lettre - UdeM Fonds dépannage subv. américaines</t>
  </si>
  <si>
    <t>FATUMATA ELENA</t>
  </si>
  <si>
    <t>XANTHOS</t>
  </si>
  <si>
    <t>DIAO</t>
  </si>
  <si>
    <t>AHMADOU BAMBA</t>
  </si>
  <si>
    <t>BRETON-THEORET</t>
  </si>
  <si>
    <t>BELKHIR</t>
  </si>
  <si>
    <t>HASSINA</t>
  </si>
  <si>
    <t>D'HULSTER</t>
  </si>
  <si>
    <t>NALENDA</t>
  </si>
  <si>
    <t>BISSET</t>
  </si>
  <si>
    <t>FISET - FICM</t>
  </si>
  <si>
    <t>AL SAYEGH</t>
  </si>
  <si>
    <t>THEA</t>
  </si>
  <si>
    <t>AL'CHRISTIE</t>
  </si>
  <si>
    <t>ALEXANDRE NORDEUS</t>
  </si>
  <si>
    <t>CISSE</t>
  </si>
  <si>
    <t>AMINATA</t>
  </si>
  <si>
    <t>PAPILLON</t>
  </si>
  <si>
    <t>MELISSA MELODIE</t>
  </si>
  <si>
    <t>ATALLAH</t>
  </si>
  <si>
    <t>RAYENE</t>
  </si>
  <si>
    <t>SAFTA</t>
  </si>
  <si>
    <t>SAIDA AMANI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</si>
</sst>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yyyy/mm/dd;@"/>
    <numFmt numFmtId="165" formatCode="0.0%"/>
    <numFmt numFmtId="166" formatCode="000000"/>
    <numFmt numFmtId="167" formatCode="#,##0_);\(#,##0\)"/>
  </numFmts>
  <fonts count="4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i/>
      <vertAlign val="superscript"/>
      <sz val="12"/>
      <name val="Arial"/>
      <family val="2"/>
    </font>
    <font>
      <sz val="10"/>
      <name val="Calibri"/>
      <family val="2"/>
      <scheme val="minor"/>
    </font>
    <font>
      <b/>
      <i/>
      <sz val="12"/>
      <color rgb="FFFF0000"/>
      <name val="Arial"/>
      <family val="2"/>
    </font>
    <font>
      <b/>
      <sz val="24"/>
      <name val="Arial"/>
      <family val="2"/>
    </font>
    <font>
      <b/>
      <sz val="10"/>
      <name val="Calibri"/>
      <family val="2"/>
      <scheme val="minor"/>
    </font>
    <font>
      <b/>
      <sz val="7"/>
      <color rgb="FF000000"/>
      <name val="Calibri"/>
      <family val="2"/>
      <scheme val="minor"/>
    </font>
    <font>
      <b/>
      <sz val="9"/>
      <name val="Calibri"/>
      <family val="2"/>
      <scheme val="minor"/>
    </font>
    <font>
      <b/>
      <sz val="7"/>
      <name val="Calibri"/>
      <family val="2"/>
      <scheme val="minor"/>
    </font>
    <font>
      <sz val="14"/>
      <name val="Calibri"/>
      <family val="2"/>
      <scheme val="minor"/>
    </font>
    <font>
      <b/>
      <sz val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color indexed="10"/>
      <name val="Arial"/>
      <family val="2"/>
    </font>
    <font>
      <b/>
      <sz val="9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i/>
      <sz val="12"/>
      <color theme="0"/>
      <name val="Arial"/>
      <family val="2"/>
    </font>
    <font>
      <b/>
      <i/>
      <vertAlign val="superscript"/>
      <sz val="12"/>
      <color theme="0"/>
      <name val="Arial"/>
      <family val="2"/>
    </font>
    <font>
      <sz val="11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E0CDE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FFC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8EACC"/>
        <bgColor indexed="64"/>
      </patternFill>
    </fill>
    <fill>
      <patternFill patternType="solid">
        <fgColor rgb="FFFFD1FF"/>
        <bgColor indexed="64"/>
      </patternFill>
    </fill>
    <fill>
      <patternFill patternType="solid">
        <fgColor theme="4" tint="0.79998168889431442"/>
        <bgColor indexed="64"/>
      </patternFill>
    </fill>
  </fills>
  <borders count="81">
    <border>
      <left/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thin">
        <color indexed="64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9" fontId="15" fillId="0" borderId="0" applyFont="0" applyFill="0" applyBorder="0" applyAlignment="0" applyProtection="0"/>
    <xf numFmtId="0" fontId="15" fillId="0" borderId="0"/>
    <xf numFmtId="0" fontId="14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8">
    <xf numFmtId="0" fontId="0" fillId="0" borderId="0" xfId="0"/>
    <xf numFmtId="0" fontId="0" fillId="4" borderId="0" xfId="0" applyFill="1" applyProtection="1"/>
    <xf numFmtId="0" fontId="19" fillId="4" borderId="0" xfId="0" applyFont="1" applyFill="1" applyProtection="1"/>
    <xf numFmtId="0" fontId="0" fillId="4" borderId="0" xfId="0" applyFont="1" applyFill="1" applyAlignment="1" applyProtection="1">
      <alignment wrapText="1"/>
    </xf>
    <xf numFmtId="0" fontId="23" fillId="8" borderId="9" xfId="0" applyFont="1" applyFill="1" applyBorder="1" applyAlignment="1" applyProtection="1">
      <alignment horizontal="center" vertical="center"/>
    </xf>
    <xf numFmtId="0" fontId="24" fillId="10" borderId="11" xfId="0" applyFont="1" applyFill="1" applyBorder="1" applyAlignment="1" applyProtection="1">
      <alignment horizontal="center" vertical="top"/>
    </xf>
    <xf numFmtId="0" fontId="19" fillId="0" borderId="0" xfId="0" applyFont="1"/>
    <xf numFmtId="0" fontId="23" fillId="7" borderId="18" xfId="0" applyFont="1" applyFill="1" applyBorder="1" applyAlignment="1" applyProtection="1">
      <alignment horizontal="center" vertical="center"/>
    </xf>
    <xf numFmtId="0" fontId="23" fillId="7" borderId="19" xfId="0" applyFont="1" applyFill="1" applyBorder="1" applyAlignment="1" applyProtection="1">
      <alignment horizontal="center" vertical="center"/>
    </xf>
    <xf numFmtId="0" fontId="23" fillId="7" borderId="20" xfId="0" applyFont="1" applyFill="1" applyBorder="1" applyAlignment="1" applyProtection="1">
      <alignment horizontal="center" vertical="center"/>
    </xf>
    <xf numFmtId="0" fontId="23" fillId="8" borderId="21" xfId="0" applyFont="1" applyFill="1" applyBorder="1" applyAlignment="1" applyProtection="1">
      <alignment horizontal="center" vertical="center"/>
    </xf>
    <xf numFmtId="0" fontId="24" fillId="14" borderId="18" xfId="0" applyFont="1" applyFill="1" applyBorder="1" applyAlignment="1" applyProtection="1">
      <alignment horizontal="center"/>
    </xf>
    <xf numFmtId="0" fontId="24" fillId="14" borderId="19" xfId="0" applyFont="1" applyFill="1" applyBorder="1" applyAlignment="1" applyProtection="1">
      <alignment horizontal="center"/>
    </xf>
    <xf numFmtId="0" fontId="24" fillId="14" borderId="20" xfId="0" applyFont="1" applyFill="1" applyBorder="1" applyAlignment="1" applyProtection="1">
      <alignment horizontal="center"/>
    </xf>
    <xf numFmtId="0" fontId="24" fillId="9" borderId="18" xfId="0" applyFont="1" applyFill="1" applyBorder="1" applyAlignment="1" applyProtection="1">
      <alignment horizontal="center"/>
    </xf>
    <xf numFmtId="0" fontId="24" fillId="9" borderId="19" xfId="0" applyFont="1" applyFill="1" applyBorder="1" applyAlignment="1" applyProtection="1">
      <alignment horizontal="center"/>
    </xf>
    <xf numFmtId="0" fontId="24" fillId="9" borderId="20" xfId="0" applyFont="1" applyFill="1" applyBorder="1" applyAlignment="1" applyProtection="1">
      <alignment horizontal="center"/>
    </xf>
    <xf numFmtId="0" fontId="24" fillId="10" borderId="11" xfId="0" applyFont="1" applyFill="1" applyBorder="1" applyAlignment="1" applyProtection="1">
      <alignment vertical="top"/>
    </xf>
    <xf numFmtId="0" fontId="27" fillId="7" borderId="28" xfId="0" applyFont="1" applyFill="1" applyBorder="1" applyAlignment="1" applyProtection="1">
      <alignment horizontal="center" vertical="center" wrapText="1"/>
    </xf>
    <xf numFmtId="0" fontId="27" fillId="8" borderId="3" xfId="0" applyFont="1" applyFill="1" applyBorder="1" applyAlignment="1" applyProtection="1">
      <alignment horizontal="center" vertical="center"/>
    </xf>
    <xf numFmtId="0" fontId="24" fillId="14" borderId="29" xfId="0" applyFont="1" applyFill="1" applyBorder="1" applyAlignment="1" applyProtection="1">
      <alignment horizontal="center" vertical="center"/>
    </xf>
    <xf numFmtId="0" fontId="24" fillId="14" borderId="28" xfId="0" applyFont="1" applyFill="1" applyBorder="1" applyAlignment="1" applyProtection="1">
      <alignment horizontal="center" vertical="center"/>
    </xf>
    <xf numFmtId="0" fontId="24" fillId="14" borderId="30" xfId="0" applyFont="1" applyFill="1" applyBorder="1" applyAlignment="1" applyProtection="1">
      <alignment horizontal="center" vertical="center"/>
    </xf>
    <xf numFmtId="0" fontId="24" fillId="9" borderId="29" xfId="0" applyFont="1" applyFill="1" applyBorder="1" applyAlignment="1" applyProtection="1">
      <alignment horizontal="center" vertical="center"/>
    </xf>
    <xf numFmtId="0" fontId="24" fillId="9" borderId="28" xfId="0" applyFont="1" applyFill="1" applyBorder="1" applyAlignment="1" applyProtection="1">
      <alignment horizontal="center" vertical="center"/>
    </xf>
    <xf numFmtId="0" fontId="24" fillId="9" borderId="30" xfId="0" applyFont="1" applyFill="1" applyBorder="1" applyAlignment="1" applyProtection="1">
      <alignment horizontal="center" vertical="center"/>
    </xf>
    <xf numFmtId="0" fontId="24" fillId="9" borderId="30" xfId="0" applyFont="1" applyFill="1" applyBorder="1" applyAlignment="1" applyProtection="1">
      <alignment horizontal="center" vertical="center" wrapText="1"/>
    </xf>
    <xf numFmtId="0" fontId="24" fillId="10" borderId="31" xfId="0" applyFont="1" applyFill="1" applyBorder="1" applyAlignment="1" applyProtection="1">
      <alignment horizontal="center" vertical="center"/>
    </xf>
    <xf numFmtId="0" fontId="28" fillId="4" borderId="33" xfId="0" applyFont="1" applyFill="1" applyBorder="1" applyAlignment="1" applyProtection="1">
      <alignment shrinkToFit="1"/>
    </xf>
    <xf numFmtId="0" fontId="22" fillId="0" borderId="34" xfId="0" applyFont="1" applyFill="1" applyBorder="1" applyAlignment="1" applyProtection="1">
      <alignment horizontal="center" shrinkToFit="1"/>
    </xf>
    <xf numFmtId="0" fontId="22" fillId="7" borderId="35" xfId="0" applyFont="1" applyFill="1" applyBorder="1" applyAlignment="1" applyProtection="1">
      <alignment horizontal="center" shrinkToFit="1"/>
    </xf>
    <xf numFmtId="0" fontId="22" fillId="7" borderId="36" xfId="0" applyFont="1" applyFill="1" applyBorder="1" applyAlignment="1" applyProtection="1">
      <alignment horizontal="center" shrinkToFit="1"/>
    </xf>
    <xf numFmtId="0" fontId="22" fillId="7" borderId="37" xfId="0" applyFont="1" applyFill="1" applyBorder="1" applyAlignment="1" applyProtection="1">
      <alignment horizontal="center" shrinkToFit="1"/>
    </xf>
    <xf numFmtId="0" fontId="22" fillId="8" borderId="38" xfId="0" applyFont="1" applyFill="1" applyBorder="1" applyAlignment="1" applyProtection="1">
      <alignment horizontal="center" shrinkToFit="1"/>
    </xf>
    <xf numFmtId="0" fontId="22" fillId="14" borderId="35" xfId="0" applyFont="1" applyFill="1" applyBorder="1" applyAlignment="1" applyProtection="1">
      <alignment horizontal="center" shrinkToFit="1"/>
    </xf>
    <xf numFmtId="0" fontId="22" fillId="14" borderId="36" xfId="0" applyFont="1" applyFill="1" applyBorder="1" applyAlignment="1" applyProtection="1">
      <alignment horizontal="center" shrinkToFit="1"/>
    </xf>
    <xf numFmtId="0" fontId="22" fillId="14" borderId="37" xfId="0" applyFont="1" applyFill="1" applyBorder="1" applyAlignment="1" applyProtection="1">
      <alignment horizontal="center" shrinkToFit="1"/>
    </xf>
    <xf numFmtId="1" fontId="22" fillId="11" borderId="40" xfId="0" applyNumberFormat="1" applyFont="1" applyFill="1" applyBorder="1" applyAlignment="1" applyProtection="1">
      <alignment horizontal="center" shrinkToFit="1"/>
    </xf>
    <xf numFmtId="1" fontId="22" fillId="12" borderId="34" xfId="0" applyNumberFormat="1" applyFont="1" applyFill="1" applyBorder="1" applyAlignment="1" applyProtection="1">
      <alignment horizontal="center" shrinkToFit="1"/>
    </xf>
    <xf numFmtId="1" fontId="22" fillId="4" borderId="33" xfId="0" applyNumberFormat="1" applyFont="1" applyFill="1" applyBorder="1" applyAlignment="1" applyProtection="1">
      <alignment horizontal="center" shrinkToFit="1"/>
    </xf>
    <xf numFmtId="1" fontId="22" fillId="13" borderId="33" xfId="0" applyNumberFormat="1" applyFont="1" applyFill="1" applyBorder="1" applyAlignment="1" applyProtection="1">
      <alignment horizontal="center" shrinkToFit="1"/>
    </xf>
    <xf numFmtId="20" fontId="19" fillId="15" borderId="41" xfId="0" applyNumberFormat="1" applyFont="1" applyFill="1" applyBorder="1" applyAlignment="1" applyProtection="1">
      <alignment shrinkToFit="1"/>
    </xf>
    <xf numFmtId="164" fontId="19" fillId="0" borderId="33" xfId="0" applyNumberFormat="1" applyFont="1" applyFill="1" applyBorder="1" applyAlignment="1" applyProtection="1">
      <alignment horizontal="center" shrinkToFit="1"/>
    </xf>
    <xf numFmtId="0" fontId="19" fillId="4" borderId="33" xfId="0" applyFont="1" applyFill="1" applyBorder="1" applyAlignment="1" applyProtection="1">
      <alignment shrinkToFit="1"/>
    </xf>
    <xf numFmtId="0" fontId="0" fillId="16" borderId="0" xfId="0" applyFill="1"/>
    <xf numFmtId="0" fontId="22" fillId="7" borderId="43" xfId="0" applyFont="1" applyFill="1" applyBorder="1" applyAlignment="1" applyProtection="1">
      <alignment horizontal="center" shrinkToFit="1"/>
    </xf>
    <xf numFmtId="0" fontId="22" fillId="7" borderId="44" xfId="0" applyFont="1" applyFill="1" applyBorder="1" applyAlignment="1" applyProtection="1">
      <alignment horizontal="center" shrinkToFit="1"/>
    </xf>
    <xf numFmtId="0" fontId="22" fillId="7" borderId="45" xfId="0" applyFont="1" applyFill="1" applyBorder="1" applyAlignment="1" applyProtection="1">
      <alignment horizontal="center" shrinkToFit="1"/>
    </xf>
    <xf numFmtId="0" fontId="22" fillId="8" borderId="46" xfId="0" applyFont="1" applyFill="1" applyBorder="1" applyAlignment="1" applyProtection="1">
      <alignment horizontal="center" shrinkToFit="1"/>
    </xf>
    <xf numFmtId="0" fontId="22" fillId="10" borderId="47" xfId="0" applyFont="1" applyFill="1" applyBorder="1" applyAlignment="1" applyProtection="1">
      <alignment horizontal="center" shrinkToFit="1"/>
    </xf>
    <xf numFmtId="0" fontId="19" fillId="4" borderId="48" xfId="0" applyFont="1" applyFill="1" applyBorder="1" applyAlignment="1" applyProtection="1">
      <alignment shrinkToFit="1"/>
    </xf>
    <xf numFmtId="0" fontId="28" fillId="0" borderId="48" xfId="0" applyFont="1" applyBorder="1" applyAlignment="1" applyProtection="1">
      <alignment horizontal="center" shrinkToFit="1"/>
    </xf>
    <xf numFmtId="0" fontId="19" fillId="0" borderId="49" xfId="0" applyFont="1" applyBorder="1" applyAlignment="1" applyProtection="1">
      <alignment shrinkToFit="1"/>
    </xf>
    <xf numFmtId="1" fontId="22" fillId="11" borderId="50" xfId="0" applyNumberFormat="1" applyFont="1" applyFill="1" applyBorder="1" applyAlignment="1" applyProtection="1">
      <alignment horizontal="center" shrinkToFit="1"/>
    </xf>
    <xf numFmtId="1" fontId="22" fillId="12" borderId="51" xfId="0" applyNumberFormat="1" applyFont="1" applyFill="1" applyBorder="1" applyAlignment="1" applyProtection="1">
      <alignment horizontal="center" shrinkToFit="1"/>
    </xf>
    <xf numFmtId="1" fontId="22" fillId="4" borderId="48" xfId="0" applyNumberFormat="1" applyFont="1" applyFill="1" applyBorder="1" applyAlignment="1" applyProtection="1">
      <alignment horizontal="center" shrinkToFit="1"/>
    </xf>
    <xf numFmtId="1" fontId="22" fillId="13" borderId="48" xfId="0" applyNumberFormat="1" applyFont="1" applyFill="1" applyBorder="1" applyAlignment="1" applyProtection="1">
      <alignment horizontal="center" shrinkToFit="1"/>
    </xf>
    <xf numFmtId="0" fontId="19" fillId="0" borderId="48" xfId="0" applyFont="1" applyBorder="1" applyAlignment="1" applyProtection="1">
      <alignment shrinkToFit="1"/>
    </xf>
    <xf numFmtId="0" fontId="19" fillId="4" borderId="49" xfId="0" applyFont="1" applyFill="1" applyBorder="1" applyAlignment="1" applyProtection="1">
      <alignment shrinkToFit="1"/>
    </xf>
    <xf numFmtId="0" fontId="28" fillId="0" borderId="48" xfId="0" applyFont="1" applyFill="1" applyBorder="1" applyAlignment="1" applyProtection="1">
      <alignment horizontal="center" shrinkToFit="1"/>
    </xf>
    <xf numFmtId="0" fontId="22" fillId="9" borderId="43" xfId="0" applyFont="1" applyFill="1" applyBorder="1" applyAlignment="1" applyProtection="1">
      <alignment horizontal="center" shrinkToFit="1"/>
    </xf>
    <xf numFmtId="0" fontId="22" fillId="9" borderId="44" xfId="0" applyFont="1" applyFill="1" applyBorder="1" applyAlignment="1" applyProtection="1">
      <alignment horizontal="center" shrinkToFit="1"/>
    </xf>
    <xf numFmtId="0" fontId="22" fillId="9" borderId="45" xfId="0" applyFont="1" applyFill="1" applyBorder="1" applyAlignment="1" applyProtection="1">
      <alignment horizontal="center" shrinkToFit="1"/>
    </xf>
    <xf numFmtId="0" fontId="0" fillId="4" borderId="0" xfId="0" applyFill="1"/>
    <xf numFmtId="0" fontId="28" fillId="4" borderId="48" xfId="0" applyFont="1" applyFill="1" applyBorder="1" applyAlignment="1" applyProtection="1">
      <alignment horizontal="center" shrinkToFit="1"/>
    </xf>
    <xf numFmtId="20" fontId="19" fillId="0" borderId="48" xfId="0" applyNumberFormat="1" applyFont="1" applyFill="1" applyBorder="1" applyAlignment="1" applyProtection="1">
      <alignment shrinkToFit="1"/>
    </xf>
    <xf numFmtId="0" fontId="19" fillId="0" borderId="49" xfId="0" applyFont="1" applyFill="1" applyBorder="1" applyAlignment="1" applyProtection="1">
      <alignment shrinkToFit="1"/>
    </xf>
    <xf numFmtId="0" fontId="19" fillId="0" borderId="48" xfId="0" applyFont="1" applyFill="1" applyBorder="1" applyAlignment="1" applyProtection="1">
      <alignment shrinkToFit="1"/>
    </xf>
    <xf numFmtId="0" fontId="22" fillId="4" borderId="48" xfId="0" applyFont="1" applyFill="1" applyBorder="1" applyAlignment="1" applyProtection="1">
      <alignment shrinkToFit="1"/>
    </xf>
    <xf numFmtId="0" fontId="0" fillId="0" borderId="0" xfId="0" applyFill="1"/>
    <xf numFmtId="0" fontId="0" fillId="15" borderId="0" xfId="0" applyFill="1"/>
    <xf numFmtId="0" fontId="28" fillId="0" borderId="48" xfId="2" applyFont="1" applyBorder="1" applyAlignment="1" applyProtection="1">
      <alignment horizontal="center" shrinkToFit="1"/>
    </xf>
    <xf numFmtId="0" fontId="19" fillId="0" borderId="48" xfId="2" applyFont="1" applyBorder="1" applyAlignment="1" applyProtection="1">
      <alignment shrinkToFit="1"/>
    </xf>
    <xf numFmtId="1" fontId="22" fillId="11" borderId="50" xfId="2" applyNumberFormat="1" applyFont="1" applyFill="1" applyBorder="1" applyAlignment="1" applyProtection="1">
      <alignment horizontal="center" shrinkToFit="1"/>
    </xf>
    <xf numFmtId="0" fontId="22" fillId="12" borderId="51" xfId="2" applyFont="1" applyFill="1" applyBorder="1" applyAlignment="1" applyProtection="1">
      <alignment horizontal="center" shrinkToFit="1"/>
    </xf>
    <xf numFmtId="0" fontId="22" fillId="4" borderId="48" xfId="2" applyFont="1" applyFill="1" applyBorder="1" applyAlignment="1" applyProtection="1">
      <alignment horizontal="center" shrinkToFit="1"/>
    </xf>
    <xf numFmtId="20" fontId="19" fillId="13" borderId="48" xfId="2" applyNumberFormat="1" applyFont="1" applyFill="1" applyBorder="1" applyAlignment="1" applyProtection="1">
      <alignment shrinkToFit="1"/>
    </xf>
    <xf numFmtId="20" fontId="19" fillId="0" borderId="49" xfId="0" applyNumberFormat="1" applyFont="1" applyFill="1" applyBorder="1" applyAlignment="1" applyProtection="1">
      <alignment shrinkToFit="1"/>
    </xf>
    <xf numFmtId="0" fontId="28" fillId="15" borderId="48" xfId="0" applyFont="1" applyFill="1" applyBorder="1" applyAlignment="1" applyProtection="1">
      <alignment horizontal="center" shrinkToFit="1"/>
    </xf>
    <xf numFmtId="0" fontId="19" fillId="15" borderId="48" xfId="0" applyFont="1" applyFill="1" applyBorder="1" applyAlignment="1" applyProtection="1">
      <alignment shrinkToFit="1"/>
    </xf>
    <xf numFmtId="0" fontId="29" fillId="0" borderId="48" xfId="0" applyFont="1" applyBorder="1" applyAlignment="1" applyProtection="1">
      <alignment horizontal="center" shrinkToFit="1"/>
    </xf>
    <xf numFmtId="0" fontId="19" fillId="0" borderId="48" xfId="0" applyNumberFormat="1" applyFont="1" applyBorder="1" applyAlignment="1" applyProtection="1">
      <alignment horizontal="center"/>
    </xf>
    <xf numFmtId="49" fontId="19" fillId="0" borderId="48" xfId="0" applyNumberFormat="1" applyFont="1" applyBorder="1" applyProtection="1"/>
    <xf numFmtId="0" fontId="19" fillId="0" borderId="48" xfId="0" applyFont="1" applyBorder="1" applyAlignment="1" applyProtection="1">
      <alignment horizontal="left" shrinkToFit="1"/>
    </xf>
    <xf numFmtId="49" fontId="14" fillId="0" borderId="49" xfId="3" applyNumberFormat="1" applyFont="1" applyBorder="1" applyProtection="1"/>
    <xf numFmtId="0" fontId="22" fillId="11" borderId="50" xfId="0" applyFont="1" applyFill="1" applyBorder="1" applyAlignment="1" applyProtection="1">
      <alignment horizontal="center" shrinkToFit="1"/>
    </xf>
    <xf numFmtId="0" fontId="22" fillId="12" borderId="51" xfId="0" applyFont="1" applyFill="1" applyBorder="1" applyAlignment="1" applyProtection="1">
      <alignment horizontal="center" shrinkToFit="1"/>
    </xf>
    <xf numFmtId="0" fontId="22" fillId="4" borderId="48" xfId="0" applyFont="1" applyFill="1" applyBorder="1" applyAlignment="1" applyProtection="1">
      <alignment horizontal="center" shrinkToFit="1"/>
    </xf>
    <xf numFmtId="49" fontId="14" fillId="0" borderId="48" xfId="3" applyNumberFormat="1" applyFont="1" applyBorder="1" applyProtection="1"/>
    <xf numFmtId="0" fontId="19" fillId="0" borderId="33" xfId="0" applyFont="1" applyBorder="1" applyAlignment="1" applyProtection="1">
      <alignment shrinkToFit="1"/>
    </xf>
    <xf numFmtId="0" fontId="19" fillId="0" borderId="42" xfId="0" applyFont="1" applyBorder="1" applyAlignment="1" applyProtection="1">
      <alignment shrinkToFit="1"/>
    </xf>
    <xf numFmtId="0" fontId="0" fillId="4" borderId="0" xfId="0" applyFill="1" applyAlignment="1">
      <alignment horizontal="center"/>
    </xf>
    <xf numFmtId="0" fontId="15" fillId="0" borderId="0" xfId="0" applyFont="1"/>
    <xf numFmtId="0" fontId="22" fillId="7" borderId="51" xfId="0" applyFont="1" applyFill="1" applyBorder="1" applyAlignment="1" applyProtection="1">
      <alignment horizontal="center" shrinkToFit="1"/>
    </xf>
    <xf numFmtId="0" fontId="22" fillId="0" borderId="49" xfId="2" applyFont="1" applyBorder="1" applyAlignment="1" applyProtection="1">
      <alignment shrinkToFit="1"/>
    </xf>
    <xf numFmtId="1" fontId="22" fillId="12" borderId="51" xfId="2" applyNumberFormat="1" applyFont="1" applyFill="1" applyBorder="1" applyAlignment="1" applyProtection="1">
      <alignment horizontal="center" shrinkToFit="1"/>
    </xf>
    <xf numFmtId="1" fontId="22" fillId="4" borderId="48" xfId="2" applyNumberFormat="1" applyFont="1" applyFill="1" applyBorder="1" applyAlignment="1" applyProtection="1">
      <alignment horizontal="center" shrinkToFit="1"/>
    </xf>
    <xf numFmtId="1" fontId="22" fillId="13" borderId="48" xfId="2" applyNumberFormat="1" applyFont="1" applyFill="1" applyBorder="1" applyAlignment="1" applyProtection="1">
      <alignment horizontal="center" shrinkToFit="1"/>
    </xf>
    <xf numFmtId="0" fontId="19" fillId="0" borderId="48" xfId="0" applyFont="1" applyFill="1" applyBorder="1" applyAlignment="1" applyProtection="1">
      <alignment horizontal="center" shrinkToFit="1"/>
    </xf>
    <xf numFmtId="0" fontId="0" fillId="17" borderId="0" xfId="0" applyFill="1"/>
    <xf numFmtId="0" fontId="15" fillId="4" borderId="0" xfId="0" applyFont="1" applyFill="1"/>
    <xf numFmtId="0" fontId="22" fillId="0" borderId="49" xfId="2" applyFont="1" applyFill="1" applyBorder="1" applyAlignment="1" applyProtection="1">
      <alignment shrinkToFit="1"/>
    </xf>
    <xf numFmtId="20" fontId="19" fillId="0" borderId="48" xfId="2" applyNumberFormat="1" applyFont="1" applyFill="1" applyBorder="1" applyAlignment="1" applyProtection="1">
      <alignment shrinkToFit="1"/>
    </xf>
    <xf numFmtId="0" fontId="19" fillId="0" borderId="49" xfId="2" applyFont="1" applyFill="1" applyBorder="1" applyAlignment="1" applyProtection="1">
      <alignment shrinkToFit="1"/>
    </xf>
    <xf numFmtId="0" fontId="0" fillId="13" borderId="0" xfId="0" applyFill="1"/>
    <xf numFmtId="0" fontId="22" fillId="11" borderId="50" xfId="0" applyFont="1" applyFill="1" applyBorder="1" applyAlignment="1" applyProtection="1">
      <alignment horizontal="center" vertical="center" shrinkToFit="1"/>
    </xf>
    <xf numFmtId="0" fontId="22" fillId="12" borderId="51" xfId="0" applyFont="1" applyFill="1" applyBorder="1" applyAlignment="1" applyProtection="1">
      <alignment horizontal="center" vertical="center" shrinkToFit="1"/>
    </xf>
    <xf numFmtId="0" fontId="22" fillId="4" borderId="48" xfId="0" applyFont="1" applyFill="1" applyBorder="1" applyAlignment="1" applyProtection="1">
      <alignment horizontal="center" vertical="center" shrinkToFit="1"/>
    </xf>
    <xf numFmtId="0" fontId="19" fillId="0" borderId="48" xfId="2" applyFont="1" applyFill="1" applyBorder="1" applyAlignment="1" applyProtection="1">
      <alignment shrinkToFit="1"/>
    </xf>
    <xf numFmtId="0" fontId="19" fillId="0" borderId="49" xfId="2" applyFont="1" applyBorder="1" applyAlignment="1" applyProtection="1">
      <alignment shrinkToFit="1"/>
    </xf>
    <xf numFmtId="1" fontId="22" fillId="11" borderId="40" xfId="2" applyNumberFormat="1" applyFont="1" applyFill="1" applyBorder="1" applyAlignment="1" applyProtection="1">
      <alignment horizontal="center" shrinkToFit="1"/>
    </xf>
    <xf numFmtId="0" fontId="30" fillId="18" borderId="53" xfId="0" applyFont="1" applyFill="1" applyBorder="1" applyAlignment="1" applyProtection="1">
      <alignment wrapText="1"/>
    </xf>
    <xf numFmtId="0" fontId="31" fillId="18" borderId="53" xfId="0" applyFont="1" applyFill="1" applyBorder="1" applyAlignment="1" applyProtection="1">
      <alignment horizontal="center" wrapText="1"/>
    </xf>
    <xf numFmtId="0" fontId="15" fillId="18" borderId="53" xfId="0" applyFont="1" applyFill="1" applyBorder="1" applyAlignment="1" applyProtection="1">
      <alignment wrapText="1"/>
    </xf>
    <xf numFmtId="0" fontId="15" fillId="18" borderId="54" xfId="0" applyFont="1" applyFill="1" applyBorder="1" applyAlignment="1" applyProtection="1">
      <alignment wrapText="1"/>
    </xf>
    <xf numFmtId="0" fontId="15" fillId="18" borderId="55" xfId="0" applyFont="1" applyFill="1" applyBorder="1" applyProtection="1"/>
    <xf numFmtId="0" fontId="32" fillId="18" borderId="55" xfId="0" applyFont="1" applyFill="1" applyBorder="1" applyAlignment="1" applyProtection="1">
      <alignment horizontal="center"/>
    </xf>
    <xf numFmtId="1" fontId="32" fillId="18" borderId="55" xfId="0" applyNumberFormat="1" applyFont="1" applyFill="1" applyBorder="1" applyAlignment="1" applyProtection="1">
      <alignment horizontal="center"/>
    </xf>
    <xf numFmtId="1" fontId="32" fillId="18" borderId="56" xfId="0" applyNumberFormat="1" applyFont="1" applyFill="1" applyBorder="1" applyAlignment="1" applyProtection="1">
      <alignment horizontal="center"/>
    </xf>
    <xf numFmtId="1" fontId="32" fillId="4" borderId="3" xfId="0" applyNumberFormat="1" applyFont="1" applyFill="1" applyBorder="1" applyAlignment="1" applyProtection="1">
      <alignment horizontal="center"/>
    </xf>
    <xf numFmtId="1" fontId="32" fillId="18" borderId="3" xfId="0" applyNumberFormat="1" applyFont="1" applyFill="1" applyBorder="1" applyAlignment="1" applyProtection="1">
      <alignment horizontal="center"/>
    </xf>
    <xf numFmtId="20" fontId="19" fillId="18" borderId="57" xfId="0" applyNumberFormat="1" applyFont="1" applyFill="1" applyBorder="1" applyAlignment="1" applyProtection="1">
      <alignment horizontal="center"/>
    </xf>
    <xf numFmtId="164" fontId="15" fillId="18" borderId="53" xfId="0" applyNumberFormat="1" applyFont="1" applyFill="1" applyBorder="1" applyAlignment="1" applyProtection="1">
      <alignment horizontal="center"/>
    </xf>
    <xf numFmtId="0" fontId="0" fillId="18" borderId="53" xfId="0" applyFont="1" applyFill="1" applyBorder="1" applyAlignment="1" applyProtection="1">
      <alignment wrapText="1"/>
    </xf>
    <xf numFmtId="0" fontId="19" fillId="0" borderId="0" xfId="0" applyFont="1" applyProtection="1"/>
    <xf numFmtId="0" fontId="28" fillId="0" borderId="15" xfId="0" applyFont="1" applyFill="1" applyBorder="1" applyAlignment="1" applyProtection="1">
      <alignment wrapText="1"/>
    </xf>
    <xf numFmtId="0" fontId="19" fillId="0" borderId="0" xfId="0" applyFont="1" applyAlignment="1" applyProtection="1">
      <alignment wrapText="1"/>
    </xf>
    <xf numFmtId="0" fontId="33" fillId="0" borderId="0" xfId="0" applyFont="1" applyAlignment="1" applyProtection="1">
      <alignment horizontal="right" wrapText="1"/>
    </xf>
    <xf numFmtId="1" fontId="34" fillId="3" borderId="58" xfId="0" applyNumberFormat="1" applyFont="1" applyFill="1" applyBorder="1" applyAlignment="1" applyProtection="1">
      <alignment horizontal="center"/>
    </xf>
    <xf numFmtId="0" fontId="22" fillId="7" borderId="58" xfId="0" applyFont="1" applyFill="1" applyBorder="1" applyAlignment="1" applyProtection="1">
      <alignment horizontal="center"/>
    </xf>
    <xf numFmtId="0" fontId="22" fillId="8" borderId="58" xfId="0" applyFont="1" applyFill="1" applyBorder="1" applyAlignment="1" applyProtection="1">
      <alignment horizontal="center"/>
    </xf>
    <xf numFmtId="1" fontId="34" fillId="14" borderId="58" xfId="0" applyNumberFormat="1" applyFont="1" applyFill="1" applyBorder="1" applyAlignment="1" applyProtection="1">
      <alignment horizontal="center"/>
    </xf>
    <xf numFmtId="1" fontId="34" fillId="14" borderId="28" xfId="0" applyNumberFormat="1" applyFont="1" applyFill="1" applyBorder="1" applyAlignment="1" applyProtection="1">
      <alignment horizontal="center"/>
    </xf>
    <xf numFmtId="0" fontId="22" fillId="14" borderId="58" xfId="0" applyFont="1" applyFill="1" applyBorder="1" applyAlignment="1" applyProtection="1">
      <alignment horizontal="center"/>
    </xf>
    <xf numFmtId="1" fontId="34" fillId="9" borderId="27" xfId="0" applyNumberFormat="1" applyFont="1" applyFill="1" applyBorder="1" applyAlignment="1" applyProtection="1">
      <alignment horizontal="center"/>
    </xf>
    <xf numFmtId="1" fontId="34" fillId="9" borderId="28" xfId="0" applyNumberFormat="1" applyFont="1" applyFill="1" applyBorder="1" applyAlignment="1" applyProtection="1">
      <alignment horizontal="center"/>
    </xf>
    <xf numFmtId="1" fontId="34" fillId="10" borderId="28" xfId="0" applyNumberFormat="1" applyFont="1" applyFill="1" applyBorder="1" applyAlignment="1" applyProtection="1"/>
    <xf numFmtId="1" fontId="34" fillId="11" borderId="59" xfId="0" applyNumberFormat="1" applyFont="1" applyFill="1" applyBorder="1" applyAlignment="1" applyProtection="1"/>
    <xf numFmtId="1" fontId="22" fillId="12" borderId="44" xfId="0" applyNumberFormat="1" applyFont="1" applyFill="1" applyBorder="1" applyAlignment="1" applyProtection="1"/>
    <xf numFmtId="1" fontId="19" fillId="0" borderId="0" xfId="0" applyNumberFormat="1" applyFont="1" applyProtection="1"/>
    <xf numFmtId="9" fontId="19" fillId="0" borderId="0" xfId="1" applyFont="1" applyAlignment="1" applyProtection="1">
      <alignment wrapText="1"/>
    </xf>
    <xf numFmtId="0" fontId="35" fillId="0" borderId="0" xfId="0" applyFont="1" applyBorder="1" applyAlignment="1" applyProtection="1">
      <alignment horizontal="center"/>
    </xf>
    <xf numFmtId="165" fontId="19" fillId="0" borderId="0" xfId="1" applyNumberFormat="1" applyFont="1" applyProtection="1"/>
    <xf numFmtId="9" fontId="19" fillId="0" borderId="0" xfId="1" applyFont="1" applyProtection="1"/>
    <xf numFmtId="9" fontId="19" fillId="0" borderId="0" xfId="0" applyNumberFormat="1" applyFont="1" applyProtection="1"/>
    <xf numFmtId="0" fontId="19" fillId="0" borderId="0" xfId="0" applyFont="1" applyAlignment="1">
      <alignment wrapText="1"/>
    </xf>
    <xf numFmtId="0" fontId="19" fillId="19" borderId="0" xfId="0" applyFont="1" applyFill="1"/>
    <xf numFmtId="0" fontId="19" fillId="4" borderId="0" xfId="0" applyFont="1" applyFill="1"/>
    <xf numFmtId="1" fontId="19" fillId="13" borderId="0" xfId="0" applyNumberFormat="1" applyFont="1" applyFill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4" borderId="0" xfId="0" applyFont="1" applyFill="1" applyAlignment="1">
      <alignment wrapText="1"/>
    </xf>
    <xf numFmtId="165" fontId="19" fillId="0" borderId="0" xfId="1" applyNumberFormat="1" applyFont="1"/>
    <xf numFmtId="0" fontId="0" fillId="0" borderId="0" xfId="0" applyAlignment="1">
      <alignment wrapText="1"/>
    </xf>
    <xf numFmtId="0" fontId="0" fillId="19" borderId="0" xfId="0" applyFill="1"/>
    <xf numFmtId="1" fontId="0" fillId="13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0" fillId="4" borderId="0" xfId="0" applyFont="1" applyFill="1" applyAlignment="1">
      <alignment wrapText="1"/>
    </xf>
    <xf numFmtId="0" fontId="0" fillId="14" borderId="0" xfId="0" applyFill="1"/>
    <xf numFmtId="0" fontId="0" fillId="20" borderId="0" xfId="0" applyFill="1"/>
    <xf numFmtId="0" fontId="0" fillId="21" borderId="0" xfId="0" applyFill="1"/>
    <xf numFmtId="0" fontId="0" fillId="18" borderId="0" xfId="0" applyFill="1"/>
    <xf numFmtId="0" fontId="0" fillId="22" borderId="0" xfId="0" applyFill="1"/>
    <xf numFmtId="0" fontId="0" fillId="23" borderId="0" xfId="0" applyFill="1"/>
    <xf numFmtId="14" fontId="36" fillId="0" borderId="0" xfId="0" applyNumberFormat="1" applyFont="1" applyBorder="1" applyAlignment="1" applyProtection="1">
      <alignment horizontal="right" vertical="top"/>
    </xf>
    <xf numFmtId="0" fontId="19" fillId="15" borderId="49" xfId="0" applyFont="1" applyFill="1" applyBorder="1" applyAlignment="1" applyProtection="1">
      <alignment shrinkToFit="1"/>
    </xf>
    <xf numFmtId="0" fontId="19" fillId="15" borderId="33" xfId="0" applyFont="1" applyFill="1" applyBorder="1" applyAlignment="1" applyProtection="1">
      <alignment shrinkToFit="1"/>
    </xf>
    <xf numFmtId="0" fontId="22" fillId="12" borderId="34" xfId="2" applyFont="1" applyFill="1" applyBorder="1" applyAlignment="1" applyProtection="1">
      <alignment horizontal="center" shrinkToFit="1"/>
    </xf>
    <xf numFmtId="0" fontId="0" fillId="4" borderId="2" xfId="0" applyFill="1" applyBorder="1"/>
    <xf numFmtId="0" fontId="19" fillId="4" borderId="2" xfId="0" applyFont="1" applyFill="1" applyBorder="1"/>
    <xf numFmtId="0" fontId="32" fillId="4" borderId="62" xfId="0" applyFont="1" applyFill="1" applyBorder="1" applyAlignment="1">
      <alignment horizontal="center"/>
    </xf>
    <xf numFmtId="0" fontId="0" fillId="4" borderId="0" xfId="0" applyFill="1" applyBorder="1"/>
    <xf numFmtId="0" fontId="19" fillId="4" borderId="0" xfId="0" applyFont="1" applyFill="1" applyBorder="1"/>
    <xf numFmtId="1" fontId="32" fillId="4" borderId="64" xfId="0" applyNumberFormat="1" applyFont="1" applyFill="1" applyBorder="1" applyAlignment="1">
      <alignment horizontal="center"/>
    </xf>
    <xf numFmtId="0" fontId="22" fillId="6" borderId="4" xfId="0" applyFont="1" applyFill="1" applyBorder="1" applyAlignment="1" applyProtection="1">
      <alignment horizontal="center" vertical="top" textRotation="90" wrapText="1"/>
    </xf>
    <xf numFmtId="0" fontId="22" fillId="6" borderId="14" xfId="0" applyFont="1" applyFill="1" applyBorder="1" applyAlignment="1" applyProtection="1">
      <alignment horizontal="center" vertical="top" textRotation="90" wrapText="1"/>
    </xf>
    <xf numFmtId="0" fontId="22" fillId="6" borderId="24" xfId="0" applyFont="1" applyFill="1" applyBorder="1" applyAlignment="1" applyProtection="1">
      <alignment horizontal="center" vertical="top" textRotation="90" wrapText="1"/>
    </xf>
    <xf numFmtId="0" fontId="0" fillId="0" borderId="0" xfId="0" applyAlignment="1">
      <alignment horizontal="right" wrapText="1"/>
    </xf>
    <xf numFmtId="0" fontId="19" fillId="4" borderId="42" xfId="0" applyFont="1" applyFill="1" applyBorder="1" applyAlignment="1" applyProtection="1">
      <alignment shrinkToFit="1"/>
    </xf>
    <xf numFmtId="164" fontId="19" fillId="0" borderId="41" xfId="2" applyNumberFormat="1" applyFont="1" applyFill="1" applyBorder="1" applyAlignment="1" applyProtection="1">
      <alignment horizontal="left" shrinkToFit="1"/>
    </xf>
    <xf numFmtId="0" fontId="22" fillId="6" borderId="4" xfId="0" applyFont="1" applyFill="1" applyBorder="1" applyAlignment="1" applyProtection="1">
      <alignment horizontal="center" vertical="top" textRotation="90" wrapText="1"/>
    </xf>
    <xf numFmtId="0" fontId="22" fillId="6" borderId="14" xfId="0" applyFont="1" applyFill="1" applyBorder="1" applyAlignment="1" applyProtection="1">
      <alignment horizontal="center" vertical="top" textRotation="90" wrapText="1"/>
    </xf>
    <xf numFmtId="0" fontId="22" fillId="6" borderId="24" xfId="0" applyFont="1" applyFill="1" applyBorder="1" applyAlignment="1" applyProtection="1">
      <alignment horizontal="center" vertical="top" textRotation="90" wrapText="1"/>
    </xf>
    <xf numFmtId="0" fontId="19" fillId="0" borderId="42" xfId="0" applyFont="1" applyFill="1" applyBorder="1" applyAlignment="1" applyProtection="1">
      <alignment shrinkToFit="1"/>
    </xf>
    <xf numFmtId="49" fontId="19" fillId="0" borderId="33" xfId="0" applyNumberFormat="1" applyFont="1" applyBorder="1" applyProtection="1"/>
    <xf numFmtId="0" fontId="22" fillId="8" borderId="65" xfId="0" applyFont="1" applyFill="1" applyBorder="1" applyAlignment="1" applyProtection="1">
      <alignment horizontal="center" shrinkToFit="1"/>
    </xf>
    <xf numFmtId="0" fontId="22" fillId="27" borderId="35" xfId="0" applyFont="1" applyFill="1" applyBorder="1" applyAlignment="1" applyProtection="1">
      <alignment horizontal="center" shrinkToFit="1"/>
    </xf>
    <xf numFmtId="0" fontId="22" fillId="27" borderId="36" xfId="0" applyFont="1" applyFill="1" applyBorder="1" applyAlignment="1" applyProtection="1">
      <alignment horizontal="center" shrinkToFit="1"/>
    </xf>
    <xf numFmtId="0" fontId="22" fillId="27" borderId="37" xfId="0" applyFont="1" applyFill="1" applyBorder="1" applyAlignment="1" applyProtection="1">
      <alignment horizontal="center" shrinkToFit="1"/>
    </xf>
    <xf numFmtId="0" fontId="24" fillId="27" borderId="18" xfId="0" applyFont="1" applyFill="1" applyBorder="1" applyAlignment="1" applyProtection="1">
      <alignment horizontal="center"/>
    </xf>
    <xf numFmtId="0" fontId="24" fillId="27" borderId="19" xfId="0" applyFont="1" applyFill="1" applyBorder="1" applyAlignment="1" applyProtection="1">
      <alignment horizontal="center"/>
    </xf>
    <xf numFmtId="0" fontId="24" fillId="27" borderId="20" xfId="0" applyFont="1" applyFill="1" applyBorder="1" applyAlignment="1" applyProtection="1">
      <alignment horizontal="center"/>
    </xf>
    <xf numFmtId="0" fontId="24" fillId="27" borderId="29" xfId="0" applyFont="1" applyFill="1" applyBorder="1" applyAlignment="1" applyProtection="1">
      <alignment horizontal="center" vertical="center"/>
    </xf>
    <xf numFmtId="0" fontId="24" fillId="27" borderId="28" xfId="0" applyFont="1" applyFill="1" applyBorder="1" applyAlignment="1" applyProtection="1">
      <alignment horizontal="center" vertical="center"/>
    </xf>
    <xf numFmtId="0" fontId="24" fillId="27" borderId="30" xfId="0" applyFont="1" applyFill="1" applyBorder="1" applyAlignment="1" applyProtection="1">
      <alignment horizontal="center" vertical="center"/>
    </xf>
    <xf numFmtId="0" fontId="24" fillId="27" borderId="30" xfId="0" applyFont="1" applyFill="1" applyBorder="1" applyAlignment="1" applyProtection="1">
      <alignment horizontal="center" vertical="center" wrapText="1"/>
    </xf>
    <xf numFmtId="0" fontId="22" fillId="27" borderId="18" xfId="0" applyFont="1" applyFill="1" applyBorder="1" applyAlignment="1" applyProtection="1">
      <alignment horizontal="center" shrinkToFit="1"/>
    </xf>
    <xf numFmtId="0" fontId="22" fillId="27" borderId="20" xfId="0" applyFont="1" applyFill="1" applyBorder="1" applyAlignment="1" applyProtection="1">
      <alignment horizontal="center" shrinkToFit="1"/>
    </xf>
    <xf numFmtId="0" fontId="22" fillId="27" borderId="43" xfId="0" applyFont="1" applyFill="1" applyBorder="1" applyAlignment="1" applyProtection="1">
      <alignment horizontal="center" shrinkToFit="1"/>
    </xf>
    <xf numFmtId="0" fontId="22" fillId="27" borderId="44" xfId="0" applyFont="1" applyFill="1" applyBorder="1" applyAlignment="1" applyProtection="1">
      <alignment horizontal="center" shrinkToFit="1"/>
    </xf>
    <xf numFmtId="0" fontId="22" fillId="27" borderId="45" xfId="0" applyFont="1" applyFill="1" applyBorder="1" applyAlignment="1" applyProtection="1">
      <alignment horizontal="center" shrinkToFit="1"/>
    </xf>
    <xf numFmtId="0" fontId="22" fillId="27" borderId="58" xfId="0" applyFont="1" applyFill="1" applyBorder="1" applyAlignment="1" applyProtection="1">
      <alignment horizontal="center"/>
    </xf>
    <xf numFmtId="1" fontId="34" fillId="27" borderId="27" xfId="0" applyNumberFormat="1" applyFont="1" applyFill="1" applyBorder="1" applyAlignment="1" applyProtection="1">
      <alignment horizontal="center"/>
    </xf>
    <xf numFmtId="1" fontId="34" fillId="27" borderId="28" xfId="0" applyNumberFormat="1" applyFont="1" applyFill="1" applyBorder="1" applyAlignment="1" applyProtection="1">
      <alignment horizontal="center"/>
    </xf>
    <xf numFmtId="0" fontId="37" fillId="7" borderId="18" xfId="0" applyFont="1" applyFill="1" applyBorder="1" applyAlignment="1" applyProtection="1">
      <alignment horizontal="center" vertical="center"/>
    </xf>
    <xf numFmtId="0" fontId="37" fillId="7" borderId="19" xfId="0" applyFont="1" applyFill="1" applyBorder="1" applyAlignment="1" applyProtection="1">
      <alignment horizontal="center" vertical="center"/>
    </xf>
    <xf numFmtId="0" fontId="37" fillId="7" borderId="20" xfId="0" applyFont="1" applyFill="1" applyBorder="1" applyAlignment="1" applyProtection="1">
      <alignment horizontal="center" vertical="center"/>
    </xf>
    <xf numFmtId="0" fontId="24" fillId="7" borderId="28" xfId="0" applyFont="1" applyFill="1" applyBorder="1" applyAlignment="1" applyProtection="1">
      <alignment horizontal="center" vertical="center" wrapText="1"/>
    </xf>
    <xf numFmtId="0" fontId="37" fillId="8" borderId="9" xfId="0" applyFont="1" applyFill="1" applyBorder="1" applyAlignment="1" applyProtection="1">
      <alignment horizontal="center" vertical="center"/>
    </xf>
    <xf numFmtId="0" fontId="37" fillId="8" borderId="21" xfId="0" applyFont="1" applyFill="1" applyBorder="1" applyAlignment="1" applyProtection="1">
      <alignment horizontal="center" vertical="center"/>
    </xf>
    <xf numFmtId="0" fontId="24" fillId="8" borderId="3" xfId="0" applyFont="1" applyFill="1" applyBorder="1" applyAlignment="1" applyProtection="1">
      <alignment horizontal="center" vertical="center"/>
    </xf>
    <xf numFmtId="0" fontId="24" fillId="27" borderId="68" xfId="0" applyFont="1" applyFill="1" applyBorder="1" applyAlignment="1" applyProtection="1">
      <alignment horizontal="center" vertical="center" wrapText="1"/>
    </xf>
    <xf numFmtId="0" fontId="24" fillId="27" borderId="69" xfId="0" applyFont="1" applyFill="1" applyBorder="1" applyAlignment="1" applyProtection="1">
      <alignment horizontal="center" vertical="center" wrapText="1"/>
    </xf>
    <xf numFmtId="0" fontId="19" fillId="0" borderId="33" xfId="0" applyFont="1" applyFill="1" applyBorder="1" applyAlignment="1" applyProtection="1">
      <alignment shrinkToFit="1"/>
    </xf>
    <xf numFmtId="1" fontId="19" fillId="4" borderId="0" xfId="0" applyNumberFormat="1" applyFont="1" applyFill="1" applyBorder="1"/>
    <xf numFmtId="0" fontId="22" fillId="28" borderId="35" xfId="0" applyFont="1" applyFill="1" applyBorder="1" applyAlignment="1" applyProtection="1">
      <alignment horizontal="center" shrinkToFit="1"/>
    </xf>
    <xf numFmtId="0" fontId="22" fillId="28" borderId="37" xfId="0" applyFont="1" applyFill="1" applyBorder="1" applyAlignment="1" applyProtection="1">
      <alignment horizontal="center" shrinkToFit="1"/>
    </xf>
    <xf numFmtId="0" fontId="37" fillId="28" borderId="66" xfId="0" applyFont="1" applyFill="1" applyBorder="1" applyAlignment="1" applyProtection="1">
      <alignment horizontal="center" vertical="center"/>
    </xf>
    <xf numFmtId="0" fontId="37" fillId="28" borderId="67" xfId="0" applyFont="1" applyFill="1" applyBorder="1" applyAlignment="1" applyProtection="1">
      <alignment horizontal="center" vertical="center"/>
    </xf>
    <xf numFmtId="0" fontId="24" fillId="28" borderId="68" xfId="0" applyFont="1" applyFill="1" applyBorder="1" applyAlignment="1" applyProtection="1">
      <alignment horizontal="center" vertical="center"/>
    </xf>
    <xf numFmtId="0" fontId="24" fillId="28" borderId="69" xfId="0" applyFont="1" applyFill="1" applyBorder="1" applyAlignment="1" applyProtection="1">
      <alignment horizontal="center" vertical="center"/>
    </xf>
    <xf numFmtId="0" fontId="22" fillId="28" borderId="58" xfId="0" applyFont="1" applyFill="1" applyBorder="1" applyAlignment="1" applyProtection="1">
      <alignment horizontal="center"/>
    </xf>
    <xf numFmtId="0" fontId="24" fillId="23" borderId="11" xfId="0" applyFont="1" applyFill="1" applyBorder="1" applyAlignment="1" applyProtection="1">
      <alignment horizontal="center" vertical="top"/>
    </xf>
    <xf numFmtId="0" fontId="24" fillId="23" borderId="11" xfId="0" applyFont="1" applyFill="1" applyBorder="1" applyAlignment="1" applyProtection="1">
      <alignment vertical="top"/>
    </xf>
    <xf numFmtId="0" fontId="24" fillId="23" borderId="31" xfId="0" applyFont="1" applyFill="1" applyBorder="1" applyAlignment="1" applyProtection="1">
      <alignment horizontal="center" vertical="center"/>
    </xf>
    <xf numFmtId="0" fontId="22" fillId="23" borderId="47" xfId="0" applyFont="1" applyFill="1" applyBorder="1" applyAlignment="1" applyProtection="1">
      <alignment horizontal="center" shrinkToFit="1"/>
    </xf>
    <xf numFmtId="0" fontId="22" fillId="23" borderId="45" xfId="0" applyFont="1" applyFill="1" applyBorder="1" applyAlignment="1" applyProtection="1">
      <alignment horizontal="center" shrinkToFit="1"/>
    </xf>
    <xf numFmtId="0" fontId="22" fillId="28" borderId="18" xfId="0" applyFont="1" applyFill="1" applyBorder="1" applyAlignment="1" applyProtection="1">
      <alignment horizontal="center" shrinkToFit="1"/>
    </xf>
    <xf numFmtId="0" fontId="22" fillId="28" borderId="20" xfId="0" applyFont="1" applyFill="1" applyBorder="1" applyAlignment="1" applyProtection="1">
      <alignment horizontal="center" shrinkToFit="1"/>
    </xf>
    <xf numFmtId="0" fontId="22" fillId="28" borderId="43" xfId="0" applyFont="1" applyFill="1" applyBorder="1" applyAlignment="1" applyProtection="1">
      <alignment horizontal="center" shrinkToFit="1"/>
    </xf>
    <xf numFmtId="0" fontId="22" fillId="28" borderId="45" xfId="0" applyFont="1" applyFill="1" applyBorder="1" applyAlignment="1" applyProtection="1">
      <alignment horizontal="center" shrinkToFit="1"/>
    </xf>
    <xf numFmtId="0" fontId="22" fillId="23" borderId="58" xfId="0" applyFont="1" applyFill="1" applyBorder="1" applyAlignment="1" applyProtection="1">
      <alignment horizontal="center"/>
    </xf>
    <xf numFmtId="0" fontId="23" fillId="7" borderId="71" xfId="0" applyFont="1" applyFill="1" applyBorder="1" applyAlignment="1" applyProtection="1">
      <alignment horizontal="center" vertical="center"/>
    </xf>
    <xf numFmtId="0" fontId="27" fillId="7" borderId="27" xfId="0" applyFont="1" applyFill="1" applyBorder="1" applyAlignment="1" applyProtection="1">
      <alignment horizontal="center" vertical="center" wrapText="1"/>
    </xf>
    <xf numFmtId="0" fontId="24" fillId="27" borderId="72" xfId="0" applyFont="1" applyFill="1" applyBorder="1" applyAlignment="1" applyProtection="1">
      <alignment horizontal="center" vertical="center" wrapText="1"/>
    </xf>
    <xf numFmtId="0" fontId="22" fillId="27" borderId="50" xfId="0" applyFont="1" applyFill="1" applyBorder="1" applyAlignment="1" applyProtection="1">
      <alignment horizontal="center" shrinkToFit="1"/>
    </xf>
    <xf numFmtId="0" fontId="23" fillId="8" borderId="73" xfId="0" applyFont="1" applyFill="1" applyBorder="1" applyAlignment="1" applyProtection="1">
      <alignment horizontal="center" vertical="center"/>
    </xf>
    <xf numFmtId="0" fontId="23" fillId="8" borderId="11" xfId="0" applyFont="1" applyFill="1" applyBorder="1" applyAlignment="1" applyProtection="1">
      <alignment horizontal="center" vertical="center"/>
    </xf>
    <xf numFmtId="0" fontId="27" fillId="8" borderId="31" xfId="0" applyFont="1" applyFill="1" applyBorder="1" applyAlignment="1" applyProtection="1">
      <alignment horizontal="center" vertical="center"/>
    </xf>
    <xf numFmtId="0" fontId="22" fillId="8" borderId="47" xfId="0" applyFont="1" applyFill="1" applyBorder="1" applyAlignment="1" applyProtection="1">
      <alignment horizontal="center" shrinkToFit="1"/>
    </xf>
    <xf numFmtId="1" fontId="19" fillId="0" borderId="0" xfId="0" applyNumberFormat="1" applyFont="1"/>
    <xf numFmtId="0" fontId="0" fillId="0" borderId="0" xfId="0" applyFont="1"/>
    <xf numFmtId="0" fontId="22" fillId="11" borderId="50" xfId="0" applyFont="1" applyFill="1" applyBorder="1" applyAlignment="1" applyProtection="1">
      <alignment shrinkToFit="1"/>
    </xf>
    <xf numFmtId="0" fontId="22" fillId="12" borderId="51" xfId="0" applyFont="1" applyFill="1" applyBorder="1" applyAlignment="1" applyProtection="1">
      <alignment shrinkToFit="1"/>
    </xf>
    <xf numFmtId="0" fontId="22" fillId="7" borderId="75" xfId="0" applyFont="1" applyFill="1" applyBorder="1" applyAlignment="1" applyProtection="1">
      <alignment horizontal="center" shrinkToFit="1"/>
    </xf>
    <xf numFmtId="0" fontId="22" fillId="7" borderId="76" xfId="0" applyFont="1" applyFill="1" applyBorder="1" applyAlignment="1" applyProtection="1">
      <alignment horizontal="center" shrinkToFit="1"/>
    </xf>
    <xf numFmtId="0" fontId="22" fillId="7" borderId="77" xfId="0" applyFont="1" applyFill="1" applyBorder="1" applyAlignment="1" applyProtection="1">
      <alignment horizontal="center" shrinkToFit="1"/>
    </xf>
    <xf numFmtId="0" fontId="22" fillId="8" borderId="78" xfId="0" applyFont="1" applyFill="1" applyBorder="1" applyAlignment="1" applyProtection="1">
      <alignment horizontal="center" shrinkToFit="1"/>
    </xf>
    <xf numFmtId="0" fontId="22" fillId="27" borderId="22" xfId="0" applyFont="1" applyFill="1" applyBorder="1" applyAlignment="1" applyProtection="1">
      <alignment horizontal="center" shrinkToFit="1"/>
    </xf>
    <xf numFmtId="0" fontId="22" fillId="27" borderId="17" xfId="0" applyFont="1" applyFill="1" applyBorder="1" applyAlignment="1" applyProtection="1">
      <alignment horizontal="center" shrinkToFit="1"/>
    </xf>
    <xf numFmtId="0" fontId="22" fillId="27" borderId="0" xfId="0" applyFont="1" applyFill="1" applyBorder="1" applyAlignment="1" applyProtection="1">
      <alignment horizontal="center" shrinkToFit="1"/>
    </xf>
    <xf numFmtId="0" fontId="22" fillId="27" borderId="23" xfId="0" applyFont="1" applyFill="1" applyBorder="1" applyAlignment="1" applyProtection="1">
      <alignment horizontal="center" shrinkToFit="1"/>
    </xf>
    <xf numFmtId="20" fontId="19" fillId="15" borderId="64" xfId="0" applyNumberFormat="1" applyFont="1" applyFill="1" applyBorder="1" applyAlignment="1" applyProtection="1">
      <alignment shrinkToFit="1"/>
    </xf>
    <xf numFmtId="164" fontId="19" fillId="0" borderId="15" xfId="0" applyNumberFormat="1" applyFont="1" applyFill="1" applyBorder="1" applyAlignment="1" applyProtection="1">
      <alignment horizontal="center" shrinkToFit="1"/>
    </xf>
    <xf numFmtId="0" fontId="19" fillId="4" borderId="52" xfId="0" applyFont="1" applyFill="1" applyBorder="1" applyAlignment="1" applyProtection="1">
      <alignment shrinkToFit="1"/>
    </xf>
    <xf numFmtId="9" fontId="19" fillId="0" borderId="0" xfId="1" applyFont="1"/>
    <xf numFmtId="166" fontId="28" fillId="0" borderId="48" xfId="0" applyNumberFormat="1" applyFont="1" applyBorder="1" applyAlignment="1" applyProtection="1">
      <alignment horizontal="center" shrinkToFit="1"/>
    </xf>
    <xf numFmtId="166" fontId="28" fillId="4" borderId="48" xfId="0" applyNumberFormat="1" applyFont="1" applyFill="1" applyBorder="1" applyAlignment="1" applyProtection="1">
      <alignment horizontal="center" shrinkToFit="1"/>
    </xf>
    <xf numFmtId="166" fontId="28" fillId="0" borderId="48" xfId="0" applyNumberFormat="1" applyFont="1" applyFill="1" applyBorder="1" applyAlignment="1" applyProtection="1">
      <alignment horizontal="center" shrinkToFit="1"/>
    </xf>
    <xf numFmtId="166" fontId="19" fillId="0" borderId="48" xfId="0" applyNumberFormat="1" applyFont="1" applyFill="1" applyBorder="1" applyAlignment="1" applyProtection="1">
      <alignment horizontal="center" shrinkToFit="1"/>
    </xf>
    <xf numFmtId="166" fontId="28" fillId="15" borderId="48" xfId="0" applyNumberFormat="1" applyFont="1" applyFill="1" applyBorder="1" applyAlignment="1" applyProtection="1">
      <alignment horizontal="center" shrinkToFit="1"/>
    </xf>
    <xf numFmtId="166" fontId="19" fillId="0" borderId="48" xfId="0" applyNumberFormat="1" applyFont="1" applyBorder="1" applyAlignment="1" applyProtection="1">
      <alignment horizontal="center" shrinkToFit="1"/>
    </xf>
    <xf numFmtId="166" fontId="13" fillId="0" borderId="48" xfId="3" applyNumberFormat="1" applyFont="1" applyBorder="1" applyAlignment="1" applyProtection="1">
      <alignment horizontal="center"/>
    </xf>
    <xf numFmtId="166" fontId="28" fillId="0" borderId="48" xfId="2" applyNumberFormat="1" applyFont="1" applyBorder="1" applyAlignment="1" applyProtection="1">
      <alignment horizontal="center" shrinkToFit="1"/>
    </xf>
    <xf numFmtId="166" fontId="19" fillId="0" borderId="48" xfId="0" applyNumberFormat="1" applyFont="1" applyBorder="1" applyAlignment="1" applyProtection="1">
      <alignment horizontal="center"/>
    </xf>
    <xf numFmtId="166" fontId="28" fillId="0" borderId="52" xfId="0" applyNumberFormat="1" applyFont="1" applyFill="1" applyBorder="1" applyAlignment="1" applyProtection="1">
      <alignment horizontal="center" shrinkToFit="1"/>
    </xf>
    <xf numFmtId="0" fontId="28" fillId="2" borderId="33" xfId="0" applyFont="1" applyFill="1" applyBorder="1" applyAlignment="1" applyProtection="1">
      <alignment shrinkToFit="1"/>
    </xf>
    <xf numFmtId="0" fontId="28" fillId="4" borderId="48" xfId="0" applyFont="1" applyFill="1" applyBorder="1" applyAlignment="1" applyProtection="1">
      <alignment shrinkToFit="1"/>
    </xf>
    <xf numFmtId="0" fontId="19" fillId="15" borderId="0" xfId="0" applyFont="1" applyFill="1" applyBorder="1" applyAlignment="1" applyProtection="1">
      <alignment shrinkToFit="1"/>
    </xf>
    <xf numFmtId="166" fontId="28" fillId="0" borderId="48" xfId="2" applyNumberFormat="1" applyFont="1" applyFill="1" applyBorder="1" applyAlignment="1" applyProtection="1">
      <alignment horizontal="center" shrinkToFit="1"/>
    </xf>
    <xf numFmtId="166" fontId="31" fillId="18" borderId="53" xfId="0" applyNumberFormat="1" applyFont="1" applyFill="1" applyBorder="1" applyAlignment="1" applyProtection="1">
      <alignment horizontal="center" wrapText="1"/>
    </xf>
    <xf numFmtId="166" fontId="19" fillId="0" borderId="0" xfId="0" applyNumberFormat="1" applyFont="1" applyProtection="1"/>
    <xf numFmtId="166" fontId="19" fillId="0" borderId="0" xfId="0" applyNumberFormat="1" applyFont="1"/>
    <xf numFmtId="166" fontId="0" fillId="0" borderId="0" xfId="0" applyNumberFormat="1" applyFont="1"/>
    <xf numFmtId="0" fontId="22" fillId="0" borderId="34" xfId="0" applyFont="1" applyFill="1" applyBorder="1" applyAlignment="1" applyProtection="1">
      <alignment horizontal="center" shrinkToFit="1"/>
      <protection hidden="1"/>
    </xf>
    <xf numFmtId="0" fontId="32" fillId="4" borderId="2" xfId="0" applyFont="1" applyFill="1" applyBorder="1" applyAlignment="1">
      <alignment horizontal="center"/>
    </xf>
    <xf numFmtId="1" fontId="32" fillId="4" borderId="0" xfId="0" applyNumberFormat="1" applyFont="1" applyFill="1" applyBorder="1" applyAlignment="1">
      <alignment horizontal="center"/>
    </xf>
    <xf numFmtId="0" fontId="28" fillId="4" borderId="15" xfId="0" applyFont="1" applyFill="1" applyBorder="1" applyAlignment="1" applyProtection="1">
      <alignment shrinkToFit="1"/>
    </xf>
    <xf numFmtId="0" fontId="22" fillId="0" borderId="17" xfId="0" applyFont="1" applyFill="1" applyBorder="1" applyAlignment="1" applyProtection="1">
      <alignment horizontal="center" shrinkToFit="1"/>
      <protection hidden="1"/>
    </xf>
    <xf numFmtId="14" fontId="16" fillId="2" borderId="2" xfId="0" applyNumberFormat="1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 vertical="center"/>
    </xf>
    <xf numFmtId="0" fontId="16" fillId="2" borderId="2" xfId="0" applyFont="1" applyFill="1" applyBorder="1" applyAlignment="1" applyProtection="1">
      <alignment horizontal="center" vertical="center"/>
    </xf>
    <xf numFmtId="1" fontId="21" fillId="25" borderId="63" xfId="0" applyNumberFormat="1" applyFont="1" applyFill="1" applyBorder="1" applyAlignment="1" applyProtection="1">
      <alignment horizontal="center" vertical="center" wrapText="1"/>
    </xf>
    <xf numFmtId="1" fontId="21" fillId="25" borderId="3" xfId="0" applyNumberFormat="1" applyFont="1" applyFill="1" applyBorder="1" applyAlignment="1" applyProtection="1">
      <alignment horizontal="center" vertical="center" wrapText="1"/>
    </xf>
    <xf numFmtId="1" fontId="21" fillId="29" borderId="63" xfId="0" applyNumberFormat="1" applyFont="1" applyFill="1" applyBorder="1" applyAlignment="1" applyProtection="1">
      <alignment horizontal="center" vertical="center" wrapText="1"/>
    </xf>
    <xf numFmtId="1" fontId="21" fillId="29" borderId="3" xfId="0" applyNumberFormat="1" applyFont="1" applyFill="1" applyBorder="1" applyAlignment="1" applyProtection="1">
      <alignment horizontal="center" vertical="center" wrapText="1"/>
    </xf>
    <xf numFmtId="1" fontId="16" fillId="24" borderId="3" xfId="0" applyNumberFormat="1" applyFont="1" applyFill="1" applyBorder="1" applyAlignment="1" applyProtection="1">
      <alignment horizontal="center" vertical="center" wrapText="1"/>
    </xf>
    <xf numFmtId="14" fontId="16" fillId="2" borderId="0" xfId="0" applyNumberFormat="1" applyFont="1" applyFill="1" applyBorder="1" applyAlignment="1" applyProtection="1">
      <alignment horizontal="center" vertical="center"/>
    </xf>
    <xf numFmtId="1" fontId="21" fillId="28" borderId="63" xfId="0" applyNumberFormat="1" applyFont="1" applyFill="1" applyBorder="1" applyAlignment="1" applyProtection="1">
      <alignment horizontal="center" vertical="center" wrapText="1"/>
    </xf>
    <xf numFmtId="1" fontId="21" fillId="28" borderId="3" xfId="0" applyNumberFormat="1" applyFont="1" applyFill="1" applyBorder="1" applyAlignment="1" applyProtection="1">
      <alignment horizontal="center" vertical="center" wrapText="1"/>
    </xf>
    <xf numFmtId="1" fontId="21" fillId="19" borderId="63" xfId="0" applyNumberFormat="1" applyFont="1" applyFill="1" applyBorder="1" applyAlignment="1" applyProtection="1">
      <alignment horizontal="center" vertical="center" wrapText="1"/>
    </xf>
    <xf numFmtId="1" fontId="21" fillId="19" borderId="3" xfId="0" applyNumberFormat="1" applyFont="1" applyFill="1" applyBorder="1" applyAlignment="1" applyProtection="1">
      <alignment horizontal="center" vertical="center" wrapText="1"/>
    </xf>
    <xf numFmtId="1" fontId="21" fillId="25" borderId="63" xfId="0" applyNumberFormat="1" applyFont="1" applyFill="1" applyBorder="1" applyAlignment="1" applyProtection="1">
      <alignment horizontal="centerContinuous" vertical="center" wrapText="1"/>
    </xf>
    <xf numFmtId="1" fontId="21" fillId="25" borderId="3" xfId="0" applyNumberFormat="1" applyFont="1" applyFill="1" applyBorder="1" applyAlignment="1" applyProtection="1">
      <alignment horizontal="centerContinuous" vertical="center" wrapText="1"/>
    </xf>
    <xf numFmtId="1" fontId="21" fillId="29" borderId="63" xfId="0" applyNumberFormat="1" applyFont="1" applyFill="1" applyBorder="1" applyAlignment="1" applyProtection="1">
      <alignment horizontal="centerContinuous" vertical="center" wrapText="1"/>
    </xf>
    <xf numFmtId="1" fontId="21" fillId="29" borderId="3" xfId="0" applyNumberFormat="1" applyFont="1" applyFill="1" applyBorder="1" applyAlignment="1" applyProtection="1">
      <alignment horizontal="centerContinuous" vertical="center" wrapText="1"/>
    </xf>
    <xf numFmtId="1" fontId="16" fillId="24" borderId="3" xfId="0" applyNumberFormat="1" applyFont="1" applyFill="1" applyBorder="1" applyAlignment="1" applyProtection="1">
      <alignment horizontal="centerContinuous" vertical="center" wrapText="1"/>
    </xf>
    <xf numFmtId="1" fontId="21" fillId="28" borderId="63" xfId="0" applyNumberFormat="1" applyFont="1" applyFill="1" applyBorder="1" applyAlignment="1" applyProtection="1">
      <alignment horizontal="centerContinuous" vertical="center" wrapText="1"/>
    </xf>
    <xf numFmtId="1" fontId="21" fillId="28" borderId="3" xfId="0" applyNumberFormat="1" applyFont="1" applyFill="1" applyBorder="1" applyAlignment="1" applyProtection="1">
      <alignment horizontal="centerContinuous" vertical="center" wrapText="1"/>
    </xf>
    <xf numFmtId="1" fontId="21" fillId="19" borderId="63" xfId="0" applyNumberFormat="1" applyFont="1" applyFill="1" applyBorder="1" applyAlignment="1" applyProtection="1">
      <alignment horizontal="centerContinuous" vertical="center" wrapText="1"/>
    </xf>
    <xf numFmtId="1" fontId="21" fillId="19" borderId="3" xfId="0" applyNumberFormat="1" applyFont="1" applyFill="1" applyBorder="1" applyAlignment="1" applyProtection="1">
      <alignment horizontal="centerContinuous" vertical="center" wrapText="1"/>
    </xf>
    <xf numFmtId="0" fontId="22" fillId="27" borderId="34" xfId="0" applyFont="1" applyFill="1" applyBorder="1" applyAlignment="1" applyProtection="1">
      <alignment horizontal="center" shrinkToFit="1"/>
    </xf>
    <xf numFmtId="1" fontId="35" fillId="0" borderId="58" xfId="0" applyNumberFormat="1" applyFont="1" applyBorder="1" applyAlignment="1" applyProtection="1">
      <alignment horizontal="center" wrapText="1"/>
      <protection hidden="1"/>
    </xf>
    <xf numFmtId="0" fontId="35" fillId="0" borderId="58" xfId="0" applyFont="1" applyBorder="1" applyAlignment="1" applyProtection="1">
      <alignment horizontal="center" wrapText="1"/>
      <protection hidden="1"/>
    </xf>
    <xf numFmtId="1" fontId="0" fillId="0" borderId="0" xfId="0" applyNumberFormat="1" applyAlignment="1" applyProtection="1">
      <alignment horizontal="center" wrapText="1"/>
      <protection hidden="1"/>
    </xf>
    <xf numFmtId="49" fontId="0" fillId="0" borderId="48" xfId="0" applyNumberFormat="1" applyBorder="1"/>
    <xf numFmtId="49" fontId="19" fillId="0" borderId="33" xfId="0" applyNumberFormat="1" applyFont="1" applyBorder="1"/>
    <xf numFmtId="0" fontId="28" fillId="4" borderId="79" xfId="0" applyFont="1" applyFill="1" applyBorder="1" applyAlignment="1" applyProtection="1">
      <alignment shrinkToFit="1"/>
    </xf>
    <xf numFmtId="1" fontId="0" fillId="0" borderId="0" xfId="0" applyNumberFormat="1"/>
    <xf numFmtId="0" fontId="24" fillId="23" borderId="11" xfId="0" applyFont="1" applyFill="1" applyBorder="1" applyAlignment="1" applyProtection="1"/>
    <xf numFmtId="2" fontId="35" fillId="0" borderId="0" xfId="0" applyNumberFormat="1" applyFont="1" applyBorder="1" applyAlignment="1" applyProtection="1">
      <alignment horizontal="center"/>
    </xf>
    <xf numFmtId="0" fontId="19" fillId="15" borderId="52" xfId="0" applyFont="1" applyFill="1" applyBorder="1" applyAlignment="1" applyProtection="1">
      <alignment shrinkToFit="1"/>
    </xf>
    <xf numFmtId="166" fontId="28" fillId="0" borderId="33" xfId="0" applyNumberFormat="1" applyFont="1" applyFill="1" applyBorder="1" applyAlignment="1" applyProtection="1">
      <alignment horizontal="center" shrinkToFit="1"/>
    </xf>
    <xf numFmtId="166" fontId="28" fillId="0" borderId="52" xfId="0" applyNumberFormat="1" applyFont="1" applyBorder="1" applyAlignment="1" applyProtection="1">
      <alignment horizontal="center" shrinkToFit="1"/>
    </xf>
    <xf numFmtId="1" fontId="22" fillId="11" borderId="44" xfId="0" applyNumberFormat="1" applyFont="1" applyFill="1" applyBorder="1" applyAlignment="1" applyProtection="1">
      <alignment horizontal="center" shrinkToFit="1"/>
    </xf>
    <xf numFmtId="1" fontId="19" fillId="4" borderId="0" xfId="0" applyNumberFormat="1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0" borderId="52" xfId="0" applyFont="1" applyBorder="1" applyAlignment="1" applyProtection="1">
      <alignment shrinkToFit="1"/>
    </xf>
    <xf numFmtId="0" fontId="19" fillId="15" borderId="74" xfId="0" applyFont="1" applyFill="1" applyBorder="1" applyAlignment="1" applyProtection="1">
      <alignment shrinkToFit="1"/>
    </xf>
    <xf numFmtId="0" fontId="24" fillId="27" borderId="20" xfId="0" applyFont="1" applyFill="1" applyBorder="1" applyAlignment="1" applyProtection="1">
      <alignment horizontal="center" wrapText="1"/>
    </xf>
    <xf numFmtId="0" fontId="24" fillId="27" borderId="3" xfId="0" applyFont="1" applyFill="1" applyBorder="1" applyAlignment="1" applyProtection="1">
      <alignment horizontal="center" vertical="center" wrapText="1"/>
    </xf>
    <xf numFmtId="0" fontId="22" fillId="27" borderId="38" xfId="0" applyFont="1" applyFill="1" applyBorder="1" applyAlignment="1" applyProtection="1">
      <alignment horizontal="center" shrinkToFit="1"/>
    </xf>
    <xf numFmtId="0" fontId="24" fillId="27" borderId="11" xfId="0" applyFont="1" applyFill="1" applyBorder="1" applyAlignment="1" applyProtection="1">
      <alignment horizontal="center" wrapText="1"/>
    </xf>
    <xf numFmtId="0" fontId="19" fillId="4" borderId="2" xfId="0" applyFont="1" applyFill="1" applyBorder="1" applyAlignment="1" applyProtection="1">
      <alignment horizontal="center"/>
      <protection hidden="1"/>
    </xf>
    <xf numFmtId="0" fontId="22" fillId="28" borderId="38" xfId="0" applyFont="1" applyFill="1" applyBorder="1" applyAlignment="1" applyProtection="1">
      <alignment horizontal="center" shrinkToFit="1"/>
    </xf>
    <xf numFmtId="0" fontId="22" fillId="23" borderId="37" xfId="0" applyFont="1" applyFill="1" applyBorder="1" applyAlignment="1" applyProtection="1">
      <alignment horizontal="center" shrinkToFit="1"/>
    </xf>
    <xf numFmtId="1" fontId="22" fillId="11" borderId="47" xfId="0" applyNumberFormat="1" applyFont="1" applyFill="1" applyBorder="1" applyAlignment="1" applyProtection="1">
      <alignment horizontal="center" shrinkToFit="1"/>
    </xf>
    <xf numFmtId="1" fontId="22" fillId="12" borderId="50" xfId="0" applyNumberFormat="1" applyFont="1" applyFill="1" applyBorder="1" applyAlignment="1" applyProtection="1">
      <alignment horizontal="center" shrinkToFit="1"/>
    </xf>
    <xf numFmtId="20" fontId="19" fillId="15" borderId="48" xfId="0" applyNumberFormat="1" applyFont="1" applyFill="1" applyBorder="1" applyAlignment="1" applyProtection="1">
      <alignment shrinkToFit="1"/>
    </xf>
    <xf numFmtId="1" fontId="22" fillId="13" borderId="41" xfId="0" applyNumberFormat="1" applyFont="1" applyFill="1" applyBorder="1" applyAlignment="1" applyProtection="1">
      <alignment horizontal="center" shrinkToFit="1"/>
    </xf>
    <xf numFmtId="164" fontId="19" fillId="0" borderId="41" xfId="0" applyNumberFormat="1" applyFont="1" applyFill="1" applyBorder="1" applyAlignment="1" applyProtection="1">
      <alignment horizontal="center" shrinkToFit="1"/>
    </xf>
    <xf numFmtId="20" fontId="19" fillId="15" borderId="33" xfId="0" applyNumberFormat="1" applyFont="1" applyFill="1" applyBorder="1" applyAlignment="1" applyProtection="1">
      <alignment shrinkToFit="1"/>
    </xf>
    <xf numFmtId="164" fontId="19" fillId="0" borderId="48" xfId="0" applyNumberFormat="1" applyFont="1" applyFill="1" applyBorder="1" applyAlignment="1" applyProtection="1">
      <alignment horizontal="center" shrinkToFit="1"/>
    </xf>
    <xf numFmtId="0" fontId="19" fillId="15" borderId="42" xfId="0" applyFont="1" applyFill="1" applyBorder="1" applyAlignment="1" applyProtection="1">
      <alignment shrinkToFit="1"/>
    </xf>
    <xf numFmtId="1" fontId="22" fillId="4" borderId="41" xfId="0" applyNumberFormat="1" applyFont="1" applyFill="1" applyBorder="1" applyAlignment="1" applyProtection="1">
      <alignment horizontal="center" shrinkToFit="1"/>
    </xf>
    <xf numFmtId="0" fontId="19" fillId="4" borderId="41" xfId="0" applyFont="1" applyFill="1" applyBorder="1" applyAlignment="1" applyProtection="1">
      <alignment shrinkToFit="1"/>
    </xf>
    <xf numFmtId="0" fontId="37" fillId="27" borderId="70" xfId="0" applyFont="1" applyFill="1" applyBorder="1" applyAlignment="1" applyProtection="1">
      <alignment horizontal="center" vertical="center" wrapText="1"/>
    </xf>
    <xf numFmtId="0" fontId="19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19" fillId="4" borderId="0" xfId="0" applyFont="1" applyFill="1" applyAlignment="1">
      <alignment horizontal="center"/>
    </xf>
    <xf numFmtId="167" fontId="19" fillId="0" borderId="0" xfId="0" applyNumberFormat="1" applyFont="1" applyAlignment="1">
      <alignment horizontal="center"/>
    </xf>
    <xf numFmtId="0" fontId="37" fillId="27" borderId="70" xfId="0" applyFont="1" applyFill="1" applyBorder="1" applyAlignment="1" applyProtection="1">
      <alignment horizontal="center" vertical="center"/>
    </xf>
    <xf numFmtId="49" fontId="5" fillId="0" borderId="48" xfId="11" applyNumberFormat="1" applyBorder="1"/>
    <xf numFmtId="49" fontId="5" fillId="0" borderId="49" xfId="11" applyNumberFormat="1" applyBorder="1"/>
    <xf numFmtId="1" fontId="22" fillId="4" borderId="37" xfId="0" applyNumberFormat="1" applyFont="1" applyFill="1" applyBorder="1" applyAlignment="1" applyProtection="1">
      <alignment horizontal="center" shrinkToFit="1"/>
    </xf>
    <xf numFmtId="0" fontId="22" fillId="14" borderId="48" xfId="0" applyFont="1" applyFill="1" applyBorder="1" applyAlignment="1" applyProtection="1">
      <alignment horizontal="center" shrinkToFit="1"/>
    </xf>
    <xf numFmtId="20" fontId="19" fillId="15" borderId="15" xfId="0" applyNumberFormat="1" applyFont="1" applyFill="1" applyBorder="1" applyAlignment="1" applyProtection="1">
      <alignment shrinkToFit="1"/>
    </xf>
    <xf numFmtId="164" fontId="19" fillId="0" borderId="52" xfId="0" applyNumberFormat="1" applyFont="1" applyFill="1" applyBorder="1" applyAlignment="1" applyProtection="1">
      <alignment horizontal="center" shrinkToFit="1"/>
    </xf>
    <xf numFmtId="49" fontId="4" fillId="0" borderId="0" xfId="12" applyNumberFormat="1"/>
    <xf numFmtId="166" fontId="28" fillId="0" borderId="33" xfId="0" applyNumberFormat="1" applyFont="1" applyBorder="1" applyAlignment="1" applyProtection="1">
      <alignment horizontal="center" shrinkToFit="1"/>
    </xf>
    <xf numFmtId="166" fontId="21" fillId="29" borderId="3" xfId="0" applyNumberFormat="1" applyFont="1" applyFill="1" applyBorder="1" applyAlignment="1" applyProtection="1">
      <alignment horizontal="centerContinuous" vertical="center" wrapText="1"/>
    </xf>
    <xf numFmtId="166" fontId="28" fillId="4" borderId="33" xfId="0" applyNumberFormat="1" applyFont="1" applyFill="1" applyBorder="1" applyAlignment="1" applyProtection="1">
      <alignment horizontal="center" shrinkToFit="1"/>
    </xf>
    <xf numFmtId="166" fontId="19" fillId="0" borderId="33" xfId="0" applyNumberFormat="1" applyFont="1" applyBorder="1" applyAlignment="1" applyProtection="1">
      <alignment horizontal="center"/>
    </xf>
    <xf numFmtId="166" fontId="28" fillId="15" borderId="33" xfId="0" applyNumberFormat="1" applyFont="1" applyFill="1" applyBorder="1" applyAlignment="1" applyProtection="1">
      <alignment horizontal="center" shrinkToFit="1"/>
    </xf>
    <xf numFmtId="166" fontId="0" fillId="0" borderId="0" xfId="0" applyNumberFormat="1"/>
    <xf numFmtId="0" fontId="37" fillId="28" borderId="66" xfId="0" applyFont="1" applyFill="1" applyBorder="1" applyAlignment="1" applyProtection="1">
      <alignment horizontal="center"/>
    </xf>
    <xf numFmtId="0" fontId="37" fillId="28" borderId="67" xfId="0" applyFont="1" applyFill="1" applyBorder="1" applyAlignment="1" applyProtection="1">
      <alignment horizontal="center"/>
    </xf>
    <xf numFmtId="49" fontId="3" fillId="0" borderId="33" xfId="13" applyNumberFormat="1" applyBorder="1"/>
    <xf numFmtId="0" fontId="28" fillId="4" borderId="0" xfId="0" applyFont="1" applyFill="1" applyBorder="1" applyAlignment="1" applyProtection="1">
      <alignment shrinkToFit="1"/>
    </xf>
    <xf numFmtId="49" fontId="0" fillId="0" borderId="0" xfId="0" applyNumberFormat="1"/>
    <xf numFmtId="0" fontId="0" fillId="0" borderId="0" xfId="0" applyNumberFormat="1"/>
    <xf numFmtId="49" fontId="0" fillId="0" borderId="0" xfId="0" applyNumberFormat="1" applyAlignment="1">
      <alignment wrapText="1"/>
    </xf>
    <xf numFmtId="14" fontId="0" fillId="0" borderId="0" xfId="0" applyNumberFormat="1"/>
    <xf numFmtId="14" fontId="41" fillId="0" borderId="0" xfId="0" applyNumberFormat="1" applyFont="1"/>
    <xf numFmtId="49" fontId="0" fillId="0" borderId="0" xfId="0" applyNumberFormat="1" applyAlignment="1">
      <alignment horizontal="center"/>
    </xf>
    <xf numFmtId="49" fontId="2" fillId="0" borderId="33" xfId="14" applyNumberFormat="1" applyBorder="1"/>
    <xf numFmtId="0" fontId="22" fillId="14" borderId="38" xfId="0" applyFont="1" applyFill="1" applyBorder="1" applyAlignment="1" applyProtection="1">
      <alignment horizontal="center" shrinkToFit="1"/>
    </xf>
    <xf numFmtId="0" fontId="22" fillId="14" borderId="40" xfId="0" applyFont="1" applyFill="1" applyBorder="1" applyAlignment="1" applyProtection="1">
      <alignment horizontal="center" shrinkToFit="1"/>
    </xf>
    <xf numFmtId="0" fontId="22" fillId="14" borderId="34" xfId="0" applyFont="1" applyFill="1" applyBorder="1" applyAlignment="1" applyProtection="1">
      <alignment horizontal="center" shrinkToFit="1"/>
    </xf>
    <xf numFmtId="0" fontId="22" fillId="23" borderId="80" xfId="0" applyFont="1" applyFill="1" applyBorder="1" applyAlignment="1" applyProtection="1">
      <alignment horizontal="center" shrinkToFit="1"/>
    </xf>
    <xf numFmtId="1" fontId="22" fillId="11" borderId="46" xfId="0" applyNumberFormat="1" applyFont="1" applyFill="1" applyBorder="1" applyAlignment="1" applyProtection="1">
      <alignment horizontal="center" shrinkToFit="1"/>
    </xf>
    <xf numFmtId="1" fontId="22" fillId="12" borderId="46" xfId="0" applyNumberFormat="1" applyFont="1" applyFill="1" applyBorder="1" applyAlignment="1" applyProtection="1">
      <alignment horizontal="center" shrinkToFit="1"/>
    </xf>
    <xf numFmtId="14" fontId="19" fillId="15" borderId="41" xfId="0" applyNumberFormat="1" applyFont="1" applyFill="1" applyBorder="1" applyAlignment="1" applyProtection="1">
      <alignment shrinkToFit="1"/>
    </xf>
    <xf numFmtId="20" fontId="19" fillId="13" borderId="41" xfId="2" applyNumberFormat="1" applyFont="1" applyFill="1" applyBorder="1" applyAlignment="1" applyProtection="1">
      <alignment shrinkToFit="1"/>
    </xf>
    <xf numFmtId="49" fontId="19" fillId="0" borderId="48" xfId="0" applyNumberFormat="1" applyFont="1" applyBorder="1"/>
    <xf numFmtId="0" fontId="19" fillId="0" borderId="74" xfId="0" applyFont="1" applyFill="1" applyBorder="1" applyAlignment="1" applyProtection="1">
      <alignment shrinkToFit="1"/>
    </xf>
    <xf numFmtId="0" fontId="0" fillId="0" borderId="0" xfId="0" applyFont="1" applyAlignment="1">
      <alignment horizontal="center"/>
    </xf>
    <xf numFmtId="166" fontId="19" fillId="0" borderId="52" xfId="0" applyNumberFormat="1" applyFont="1" applyFill="1" applyBorder="1" applyAlignment="1" applyProtection="1">
      <alignment horizontal="center" shrinkToFit="1"/>
    </xf>
    <xf numFmtId="0" fontId="22" fillId="23" borderId="39" xfId="0" applyFont="1" applyFill="1" applyBorder="1" applyAlignment="1" applyProtection="1">
      <alignment horizontal="center" shrinkToFit="1"/>
    </xf>
    <xf numFmtId="0" fontId="16" fillId="2" borderId="0" xfId="0" applyFont="1" applyFill="1" applyBorder="1" applyAlignment="1" applyProtection="1">
      <alignment horizontal="center" vertical="center"/>
    </xf>
    <xf numFmtId="0" fontId="32" fillId="0" borderId="0" xfId="0" applyFont="1" applyAlignment="1">
      <alignment horizontal="center"/>
    </xf>
    <xf numFmtId="0" fontId="0" fillId="0" borderId="62" xfId="0" applyBorder="1"/>
    <xf numFmtId="0" fontId="32" fillId="4" borderId="0" xfId="0" applyFont="1" applyFill="1" applyBorder="1" applyAlignment="1">
      <alignment horizontal="center"/>
    </xf>
    <xf numFmtId="0" fontId="19" fillId="4" borderId="62" xfId="0" applyFont="1" applyFill="1" applyBorder="1" applyAlignment="1" applyProtection="1">
      <alignment horizontal="center"/>
      <protection hidden="1"/>
    </xf>
    <xf numFmtId="166" fontId="28" fillId="0" borderId="52" xfId="2" applyNumberFormat="1" applyFont="1" applyBorder="1" applyAlignment="1" applyProtection="1">
      <alignment horizontal="center" shrinkToFit="1"/>
    </xf>
    <xf numFmtId="0" fontId="22" fillId="23" borderId="47" xfId="0" applyFont="1" applyFill="1" applyBorder="1" applyAlignment="1" applyProtection="1">
      <alignment horizontal="center" vertical="center" shrinkToFit="1"/>
    </xf>
    <xf numFmtId="0" fontId="24" fillId="23" borderId="11" xfId="0" applyFont="1" applyFill="1" applyBorder="1" applyAlignment="1" applyProtection="1">
      <alignment horizontal="center"/>
    </xf>
    <xf numFmtId="0" fontId="19" fillId="15" borderId="15" xfId="0" applyFont="1" applyFill="1" applyBorder="1" applyAlignment="1" applyProtection="1">
      <alignment shrinkToFit="1"/>
    </xf>
    <xf numFmtId="0" fontId="22" fillId="14" borderId="51" xfId="0" applyFont="1" applyFill="1" applyBorder="1" applyAlignment="1" applyProtection="1">
      <alignment horizontal="center" shrinkToFit="1"/>
    </xf>
    <xf numFmtId="14" fontId="19" fillId="15" borderId="33" xfId="0" applyNumberFormat="1" applyFont="1" applyFill="1" applyBorder="1" applyAlignment="1" applyProtection="1">
      <alignment shrinkToFit="1"/>
    </xf>
    <xf numFmtId="0" fontId="22" fillId="4" borderId="4" xfId="0" applyFont="1" applyFill="1" applyBorder="1" applyAlignment="1" applyProtection="1">
      <alignment horizontal="center" vertical="center" wrapText="1"/>
    </xf>
    <xf numFmtId="0" fontId="22" fillId="4" borderId="14" xfId="0" applyFont="1" applyFill="1" applyBorder="1" applyAlignment="1" applyProtection="1">
      <alignment horizontal="center" vertical="center" wrapText="1"/>
    </xf>
    <xf numFmtId="0" fontId="22" fillId="4" borderId="24" xfId="0" applyFont="1" applyFill="1" applyBorder="1" applyAlignment="1" applyProtection="1">
      <alignment horizontal="center" vertical="center" wrapText="1"/>
    </xf>
    <xf numFmtId="0" fontId="26" fillId="6" borderId="13" xfId="0" applyFont="1" applyFill="1" applyBorder="1" applyAlignment="1" applyProtection="1">
      <alignment horizontal="center" vertical="top" wrapText="1"/>
    </xf>
    <xf numFmtId="0" fontId="26" fillId="6" borderId="23" xfId="0" applyFont="1" applyFill="1" applyBorder="1" applyAlignment="1" applyProtection="1">
      <alignment horizontal="center" vertical="top" wrapText="1"/>
    </xf>
    <xf numFmtId="0" fontId="26" fillId="6" borderId="28" xfId="0" applyFont="1" applyFill="1" applyBorder="1" applyAlignment="1" applyProtection="1">
      <alignment horizontal="center" vertical="top" wrapText="1"/>
    </xf>
    <xf numFmtId="0" fontId="35" fillId="4" borderId="60" xfId="0" applyFont="1" applyFill="1" applyBorder="1" applyAlignment="1" applyProtection="1">
      <alignment horizontal="left"/>
    </xf>
    <xf numFmtId="0" fontId="35" fillId="4" borderId="9" xfId="0" applyFont="1" applyFill="1" applyBorder="1" applyAlignment="1" applyProtection="1">
      <alignment horizontal="left"/>
    </xf>
    <xf numFmtId="0" fontId="35" fillId="4" borderId="61" xfId="0" applyFont="1" applyFill="1" applyBorder="1" applyAlignment="1" applyProtection="1">
      <alignment horizontal="left"/>
    </xf>
    <xf numFmtId="0" fontId="37" fillId="7" borderId="8" xfId="0" applyFont="1" applyFill="1" applyBorder="1" applyAlignment="1" applyProtection="1">
      <alignment horizontal="center" vertical="center"/>
    </xf>
    <xf numFmtId="0" fontId="37" fillId="7" borderId="9" xfId="0" applyFont="1" applyFill="1" applyBorder="1" applyAlignment="1" applyProtection="1">
      <alignment horizontal="center" vertical="center"/>
    </xf>
    <xf numFmtId="0" fontId="37" fillId="7" borderId="10" xfId="0" applyFont="1" applyFill="1" applyBorder="1" applyAlignment="1" applyProtection="1">
      <alignment horizontal="center" vertical="center"/>
    </xf>
    <xf numFmtId="0" fontId="24" fillId="6" borderId="8" xfId="0" applyFont="1" applyFill="1" applyBorder="1" applyAlignment="1" applyProtection="1">
      <alignment horizontal="center"/>
    </xf>
    <xf numFmtId="0" fontId="24" fillId="6" borderId="9" xfId="0" applyFont="1" applyFill="1" applyBorder="1" applyAlignment="1" applyProtection="1">
      <alignment horizontal="center"/>
    </xf>
    <xf numFmtId="0" fontId="24" fillId="6" borderId="10" xfId="0" applyFont="1" applyFill="1" applyBorder="1" applyAlignment="1" applyProtection="1">
      <alignment horizontal="center"/>
    </xf>
    <xf numFmtId="0" fontId="24" fillId="11" borderId="12" xfId="0" applyFont="1" applyFill="1" applyBorder="1" applyAlignment="1" applyProtection="1">
      <alignment horizontal="center" vertical="top"/>
    </xf>
    <xf numFmtId="0" fontId="24" fillId="11" borderId="22" xfId="0" applyFont="1" applyFill="1" applyBorder="1" applyAlignment="1" applyProtection="1">
      <alignment horizontal="center" vertical="top"/>
    </xf>
    <xf numFmtId="0" fontId="24" fillId="11" borderId="32" xfId="0" applyFont="1" applyFill="1" applyBorder="1" applyAlignment="1" applyProtection="1">
      <alignment horizontal="center" vertical="top"/>
    </xf>
    <xf numFmtId="0" fontId="37" fillId="28" borderId="8" xfId="0" applyFont="1" applyFill="1" applyBorder="1" applyAlignment="1" applyProtection="1">
      <alignment horizontal="center" vertical="center"/>
    </xf>
    <xf numFmtId="0" fontId="37" fillId="28" borderId="10" xfId="0" applyFont="1" applyFill="1" applyBorder="1" applyAlignment="1" applyProtection="1">
      <alignment horizontal="center" vertical="center"/>
    </xf>
    <xf numFmtId="1" fontId="25" fillId="13" borderId="6" xfId="0" applyNumberFormat="1" applyFont="1" applyFill="1" applyBorder="1" applyAlignment="1" applyProtection="1">
      <alignment horizontal="center" vertical="center" wrapText="1"/>
    </xf>
    <xf numFmtId="1" fontId="25" fillId="13" borderId="16" xfId="0" applyNumberFormat="1" applyFont="1" applyFill="1" applyBorder="1" applyAlignment="1" applyProtection="1">
      <alignment horizontal="center" vertical="center" wrapText="1"/>
    </xf>
    <xf numFmtId="1" fontId="25" fillId="13" borderId="26" xfId="0" applyNumberFormat="1" applyFont="1" applyFill="1" applyBorder="1" applyAlignment="1" applyProtection="1">
      <alignment horizontal="center" vertical="center" wrapText="1"/>
    </xf>
    <xf numFmtId="0" fontId="22" fillId="6" borderId="13" xfId="0" applyFont="1" applyFill="1" applyBorder="1" applyAlignment="1" applyProtection="1">
      <alignment horizontal="center" vertical="top"/>
    </xf>
    <xf numFmtId="0" fontId="22" fillId="6" borderId="23" xfId="0" applyFont="1" applyFill="1" applyBorder="1" applyAlignment="1" applyProtection="1">
      <alignment horizontal="center" vertical="top"/>
    </xf>
    <xf numFmtId="0" fontId="22" fillId="6" borderId="28" xfId="0" applyFont="1" applyFill="1" applyBorder="1" applyAlignment="1" applyProtection="1">
      <alignment horizontal="center" vertical="top"/>
    </xf>
    <xf numFmtId="164" fontId="22" fillId="6" borderId="13" xfId="0" applyNumberFormat="1" applyFont="1" applyFill="1" applyBorder="1" applyAlignment="1" applyProtection="1">
      <alignment horizontal="center" vertical="top"/>
    </xf>
    <xf numFmtId="164" fontId="22" fillId="6" borderId="23" xfId="0" applyNumberFormat="1" applyFont="1" applyFill="1" applyBorder="1" applyAlignment="1" applyProtection="1">
      <alignment horizontal="center" vertical="top"/>
    </xf>
    <xf numFmtId="164" fontId="22" fillId="6" borderId="28" xfId="0" applyNumberFormat="1" applyFont="1" applyFill="1" applyBorder="1" applyAlignment="1" applyProtection="1">
      <alignment horizontal="center" vertical="top"/>
    </xf>
    <xf numFmtId="0" fontId="24" fillId="12" borderId="13" xfId="0" applyFont="1" applyFill="1" applyBorder="1" applyAlignment="1" applyProtection="1">
      <alignment horizontal="center" vertical="top"/>
    </xf>
    <xf numFmtId="0" fontId="24" fillId="12" borderId="23" xfId="0" applyFont="1" applyFill="1" applyBorder="1" applyAlignment="1" applyProtection="1">
      <alignment horizontal="center" vertical="top"/>
    </xf>
    <xf numFmtId="0" fontId="24" fillId="12" borderId="28" xfId="0" applyFont="1" applyFill="1" applyBorder="1" applyAlignment="1" applyProtection="1">
      <alignment horizontal="center" vertical="top"/>
    </xf>
    <xf numFmtId="0" fontId="38" fillId="27" borderId="8" xfId="0" applyFont="1" applyFill="1" applyBorder="1" applyAlignment="1" applyProtection="1">
      <alignment horizontal="center" vertical="center"/>
    </xf>
    <xf numFmtId="0" fontId="38" fillId="27" borderId="9" xfId="0" applyFont="1" applyFill="1" applyBorder="1" applyAlignment="1" applyProtection="1">
      <alignment horizontal="center" vertical="center"/>
    </xf>
    <xf numFmtId="0" fontId="38" fillId="27" borderId="10" xfId="0" applyFont="1" applyFill="1" applyBorder="1" applyAlignment="1" applyProtection="1">
      <alignment horizontal="center" vertical="center"/>
    </xf>
    <xf numFmtId="0" fontId="22" fillId="6" borderId="4" xfId="0" applyFont="1" applyFill="1" applyBorder="1" applyAlignment="1" applyProtection="1">
      <alignment horizontal="center" vertical="top" textRotation="90" wrapText="1"/>
    </xf>
    <xf numFmtId="0" fontId="22" fillId="6" borderId="14" xfId="0" applyFont="1" applyFill="1" applyBorder="1" applyAlignment="1" applyProtection="1">
      <alignment horizontal="center" vertical="top" textRotation="90" wrapText="1"/>
    </xf>
    <xf numFmtId="0" fontId="22" fillId="6" borderId="24" xfId="0" applyFont="1" applyFill="1" applyBorder="1" applyAlignment="1" applyProtection="1">
      <alignment horizontal="center" vertical="top" textRotation="90" wrapText="1"/>
    </xf>
    <xf numFmtId="0" fontId="17" fillId="3" borderId="2" xfId="0" applyFont="1" applyFill="1" applyBorder="1" applyAlignment="1" applyProtection="1"/>
    <xf numFmtId="0" fontId="17" fillId="3" borderId="0" xfId="0" applyFont="1" applyFill="1" applyBorder="1" applyAlignment="1" applyProtection="1"/>
    <xf numFmtId="0" fontId="17" fillId="5" borderId="2" xfId="0" applyFont="1" applyFill="1" applyBorder="1" applyAlignment="1" applyProtection="1">
      <alignment horizontal="left"/>
    </xf>
    <xf numFmtId="0" fontId="17" fillId="5" borderId="0" xfId="0" applyFont="1" applyFill="1" applyBorder="1" applyAlignment="1" applyProtection="1">
      <alignment horizontal="left"/>
    </xf>
    <xf numFmtId="0" fontId="22" fillId="6" borderId="4" xfId="0" applyFont="1" applyFill="1" applyBorder="1" applyAlignment="1" applyProtection="1">
      <alignment horizontal="center" vertical="top"/>
    </xf>
    <xf numFmtId="0" fontId="22" fillId="6" borderId="14" xfId="0" applyFont="1" applyFill="1" applyBorder="1" applyAlignment="1" applyProtection="1">
      <alignment horizontal="center" vertical="top"/>
    </xf>
    <xf numFmtId="0" fontId="22" fillId="6" borderId="24" xfId="0" applyFont="1" applyFill="1" applyBorder="1" applyAlignment="1" applyProtection="1">
      <alignment horizontal="center" vertical="top"/>
    </xf>
    <xf numFmtId="0" fontId="22" fillId="6" borderId="5" xfId="0" applyFont="1" applyFill="1" applyBorder="1" applyAlignment="1" applyProtection="1">
      <alignment horizontal="center" vertical="top"/>
    </xf>
    <xf numFmtId="0" fontId="22" fillId="6" borderId="15" xfId="0" applyFont="1" applyFill="1" applyBorder="1" applyAlignment="1" applyProtection="1">
      <alignment horizontal="center" vertical="top"/>
    </xf>
    <xf numFmtId="0" fontId="22" fillId="6" borderId="25" xfId="0" applyFont="1" applyFill="1" applyBorder="1" applyAlignment="1" applyProtection="1">
      <alignment horizontal="center" vertical="top"/>
    </xf>
    <xf numFmtId="0" fontId="19" fillId="6" borderId="5" xfId="0" applyFont="1" applyFill="1" applyBorder="1" applyAlignment="1" applyProtection="1">
      <alignment horizontal="center" vertical="top"/>
    </xf>
    <xf numFmtId="0" fontId="19" fillId="6" borderId="15" xfId="0" applyFont="1" applyFill="1" applyBorder="1" applyAlignment="1" applyProtection="1">
      <alignment horizontal="center" vertical="top"/>
    </xf>
    <xf numFmtId="0" fontId="19" fillId="6" borderId="25" xfId="0" applyFont="1" applyFill="1" applyBorder="1" applyAlignment="1" applyProtection="1">
      <alignment horizontal="center" vertical="top"/>
    </xf>
    <xf numFmtId="0" fontId="22" fillId="6" borderId="5" xfId="0" applyFont="1" applyFill="1" applyBorder="1" applyAlignment="1" applyProtection="1">
      <alignment horizontal="center" vertical="top" wrapText="1"/>
    </xf>
    <xf numFmtId="0" fontId="22" fillId="6" borderId="15" xfId="0" applyFont="1" applyFill="1" applyBorder="1" applyAlignment="1" applyProtection="1">
      <alignment horizontal="center" vertical="top" wrapText="1"/>
    </xf>
    <xf numFmtId="0" fontId="22" fillId="6" borderId="25" xfId="0" applyFont="1" applyFill="1" applyBorder="1" applyAlignment="1" applyProtection="1">
      <alignment horizontal="center" vertical="top" wrapText="1"/>
    </xf>
    <xf numFmtId="0" fontId="22" fillId="6" borderId="6" xfId="0" applyFont="1" applyFill="1" applyBorder="1" applyAlignment="1" applyProtection="1">
      <alignment horizontal="center" vertical="top" wrapText="1"/>
    </xf>
    <xf numFmtId="0" fontId="22" fillId="6" borderId="16" xfId="0" applyFont="1" applyFill="1" applyBorder="1" applyAlignment="1" applyProtection="1">
      <alignment horizontal="center" vertical="top" wrapText="1"/>
    </xf>
    <xf numFmtId="0" fontId="22" fillId="6" borderId="26" xfId="0" applyFont="1" applyFill="1" applyBorder="1" applyAlignment="1" applyProtection="1">
      <alignment horizontal="center" vertical="top" wrapText="1"/>
    </xf>
    <xf numFmtId="0" fontId="22" fillId="3" borderId="7" xfId="0" applyFont="1" applyFill="1" applyBorder="1" applyAlignment="1" applyProtection="1">
      <alignment horizontal="center" vertical="center" wrapText="1"/>
    </xf>
    <xf numFmtId="0" fontId="22" fillId="3" borderId="17" xfId="0" applyFont="1" applyFill="1" applyBorder="1" applyAlignment="1" applyProtection="1">
      <alignment horizontal="center" vertical="center" wrapText="1"/>
    </xf>
    <xf numFmtId="0" fontId="22" fillId="3" borderId="27" xfId="0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wrapText="1"/>
    </xf>
    <xf numFmtId="0" fontId="0" fillId="0" borderId="0" xfId="0" applyBorder="1" applyAlignment="1">
      <alignment wrapText="1"/>
    </xf>
    <xf numFmtId="0" fontId="22" fillId="6" borderId="13" xfId="0" applyFont="1" applyFill="1" applyBorder="1" applyAlignment="1" applyProtection="1">
      <alignment horizontal="center" vertical="top" textRotation="90" wrapText="1"/>
    </xf>
    <xf numFmtId="0" fontId="22" fillId="6" borderId="23" xfId="0" applyFont="1" applyFill="1" applyBorder="1" applyAlignment="1" applyProtection="1">
      <alignment horizontal="center" vertical="top" textRotation="90" wrapText="1"/>
    </xf>
    <xf numFmtId="0" fontId="22" fillId="6" borderId="28" xfId="0" applyFont="1" applyFill="1" applyBorder="1" applyAlignment="1" applyProtection="1">
      <alignment horizontal="center" vertical="top" textRotation="90" wrapText="1"/>
    </xf>
    <xf numFmtId="14" fontId="16" fillId="2" borderId="0" xfId="0" applyNumberFormat="1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 vertical="center"/>
    </xf>
    <xf numFmtId="0" fontId="16" fillId="2" borderId="1" xfId="0" applyFont="1" applyFill="1" applyBorder="1" applyAlignment="1" applyProtection="1">
      <alignment horizontal="center" vertical="center"/>
    </xf>
    <xf numFmtId="0" fontId="0" fillId="0" borderId="0" xfId="0" applyAlignment="1">
      <alignment wrapText="1"/>
    </xf>
    <xf numFmtId="166" fontId="22" fillId="6" borderId="5" xfId="0" applyNumberFormat="1" applyFont="1" applyFill="1" applyBorder="1" applyAlignment="1" applyProtection="1">
      <alignment horizontal="center" vertical="top"/>
    </xf>
    <xf numFmtId="166" fontId="22" fillId="6" borderId="15" xfId="0" applyNumberFormat="1" applyFont="1" applyFill="1" applyBorder="1" applyAlignment="1" applyProtection="1">
      <alignment horizontal="center" vertical="top"/>
    </xf>
    <xf numFmtId="166" fontId="22" fillId="6" borderId="25" xfId="0" applyNumberFormat="1" applyFont="1" applyFill="1" applyBorder="1" applyAlignment="1" applyProtection="1">
      <alignment horizontal="center" vertical="top"/>
    </xf>
    <xf numFmtId="0" fontId="23" fillId="7" borderId="8" xfId="0" applyFont="1" applyFill="1" applyBorder="1" applyAlignment="1" applyProtection="1">
      <alignment horizontal="center" vertical="center"/>
    </xf>
    <xf numFmtId="0" fontId="23" fillId="7" borderId="9" xfId="0" applyFont="1" applyFill="1" applyBorder="1" applyAlignment="1" applyProtection="1">
      <alignment horizontal="center" vertical="center"/>
    </xf>
    <xf numFmtId="0" fontId="22" fillId="6" borderId="8" xfId="0" applyFont="1" applyFill="1" applyBorder="1" applyAlignment="1" applyProtection="1">
      <alignment horizontal="center"/>
    </xf>
    <xf numFmtId="0" fontId="22" fillId="6" borderId="9" xfId="0" applyFont="1" applyFill="1" applyBorder="1" applyAlignment="1" applyProtection="1">
      <alignment horizontal="center"/>
    </xf>
    <xf numFmtId="0" fontId="22" fillId="6" borderId="10" xfId="0" applyFont="1" applyFill="1" applyBorder="1" applyAlignment="1" applyProtection="1">
      <alignment horizontal="center"/>
    </xf>
    <xf numFmtId="0" fontId="39" fillId="26" borderId="2" xfId="0" applyFont="1" applyFill="1" applyBorder="1" applyAlignment="1" applyProtection="1">
      <alignment horizontal="left"/>
    </xf>
    <xf numFmtId="0" fontId="39" fillId="26" borderId="0" xfId="0" applyFont="1" applyFill="1" applyBorder="1" applyAlignment="1" applyProtection="1">
      <alignment horizontal="left"/>
    </xf>
    <xf numFmtId="0" fontId="22" fillId="27" borderId="8" xfId="0" applyFont="1" applyFill="1" applyBorder="1" applyAlignment="1" applyProtection="1">
      <alignment horizontal="center" vertical="top"/>
    </xf>
    <xf numFmtId="0" fontId="22" fillId="27" borderId="9" xfId="0" applyFont="1" applyFill="1" applyBorder="1" applyAlignment="1" applyProtection="1">
      <alignment horizontal="center" vertical="top"/>
    </xf>
    <xf numFmtId="0" fontId="22" fillId="27" borderId="10" xfId="0" applyFont="1" applyFill="1" applyBorder="1" applyAlignment="1" applyProtection="1">
      <alignment horizontal="center" vertical="top"/>
    </xf>
    <xf numFmtId="0" fontId="22" fillId="6" borderId="4" xfId="0" applyFont="1" applyFill="1" applyBorder="1" applyAlignment="1" applyProtection="1">
      <alignment horizontal="center" vertical="top" wrapText="1"/>
    </xf>
    <xf numFmtId="0" fontId="22" fillId="6" borderId="14" xfId="0" applyFont="1" applyFill="1" applyBorder="1" applyAlignment="1" applyProtection="1">
      <alignment horizontal="center" vertical="top" wrapText="1"/>
    </xf>
    <xf numFmtId="0" fontId="22" fillId="6" borderId="24" xfId="0" applyFont="1" applyFill="1" applyBorder="1" applyAlignment="1" applyProtection="1">
      <alignment horizontal="center" vertical="top" wrapText="1"/>
    </xf>
    <xf numFmtId="166" fontId="19" fillId="6" borderId="5" xfId="0" applyNumberFormat="1" applyFont="1" applyFill="1" applyBorder="1" applyAlignment="1" applyProtection="1">
      <alignment horizontal="center" vertical="top"/>
    </xf>
    <xf numFmtId="166" fontId="19" fillId="6" borderId="15" xfId="0" applyNumberFormat="1" applyFont="1" applyFill="1" applyBorder="1" applyAlignment="1" applyProtection="1">
      <alignment horizontal="center" vertical="top"/>
    </xf>
    <xf numFmtId="166" fontId="19" fillId="6" borderId="25" xfId="0" applyNumberFormat="1" applyFont="1" applyFill="1" applyBorder="1" applyAlignment="1" applyProtection="1">
      <alignment horizontal="center" vertical="top"/>
    </xf>
    <xf numFmtId="0" fontId="23" fillId="7" borderId="10" xfId="0" applyFont="1" applyFill="1" applyBorder="1" applyAlignment="1" applyProtection="1">
      <alignment horizontal="center" vertical="center"/>
    </xf>
    <xf numFmtId="0" fontId="22" fillId="9" borderId="8" xfId="0" applyFont="1" applyFill="1" applyBorder="1" applyAlignment="1" applyProtection="1">
      <alignment horizontal="center" vertical="top"/>
    </xf>
    <xf numFmtId="0" fontId="22" fillId="9" borderId="9" xfId="0" applyFont="1" applyFill="1" applyBorder="1" applyAlignment="1" applyProtection="1">
      <alignment horizontal="center" vertical="top"/>
    </xf>
    <xf numFmtId="0" fontId="22" fillId="9" borderId="10" xfId="0" applyFont="1" applyFill="1" applyBorder="1" applyAlignment="1" applyProtection="1">
      <alignment horizontal="center" vertical="top"/>
    </xf>
    <xf numFmtId="0" fontId="1" fillId="0" borderId="0" xfId="15" applyNumberFormat="1"/>
    <xf numFmtId="49" fontId="1" fillId="0" borderId="0" xfId="15" applyNumberFormat="1"/>
    <xf numFmtId="49" fontId="1" fillId="0" borderId="0" xfId="15" applyNumberFormat="1" applyAlignment="1">
      <alignment wrapText="1"/>
    </xf>
    <xf numFmtId="166" fontId="28" fillId="4" borderId="52" xfId="0" applyNumberFormat="1" applyFont="1" applyFill="1" applyBorder="1" applyAlignment="1" applyProtection="1">
      <alignment horizontal="center" shrinkToFit="1"/>
    </xf>
    <xf numFmtId="166" fontId="13" fillId="0" borderId="52" xfId="3" applyNumberFormat="1" applyFont="1" applyBorder="1" applyAlignment="1" applyProtection="1">
      <alignment horizontal="center"/>
    </xf>
    <xf numFmtId="166" fontId="28" fillId="0" borderId="15" xfId="0" applyNumberFormat="1" applyFont="1" applyBorder="1" applyAlignment="1" applyProtection="1">
      <alignment horizontal="center" shrinkToFit="1"/>
    </xf>
  </cellXfs>
  <cellStyles count="16">
    <cellStyle name="Normal" xfId="0" builtinId="0"/>
    <cellStyle name="Normal 2" xfId="4"/>
    <cellStyle name="Normal 3" xfId="2"/>
    <cellStyle name="Normal 4" xfId="5"/>
    <cellStyle name="Normal 5" xfId="6"/>
    <cellStyle name="Normal 6" xfId="7"/>
    <cellStyle name="Normal 7" xfId="8"/>
    <cellStyle name="Normal 8" xfId="9"/>
    <cellStyle name="Normal 9" xfId="10"/>
    <cellStyle name="Normal_Données" xfId="13"/>
    <cellStyle name="Normal_Données_1" xfId="12"/>
    <cellStyle name="Normal_Données_4" xfId="11"/>
    <cellStyle name="Normal_Données_5" xfId="14"/>
    <cellStyle name="Normal_Données_6" xfId="15"/>
    <cellStyle name="Normal_PAR NOM FICHIER À JOUR" xfId="3"/>
    <cellStyle name="Pourcentage" xfId="1" builtinId="5"/>
  </cellStyles>
  <dxfs count="5409">
    <dxf>
      <fill>
        <patternFill>
          <bgColor rgb="FFFEC6F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 patternType="solid">
          <fgColor auto="1"/>
          <bgColor rgb="FFFFD1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ont>
        <color rgb="FFC00000"/>
      </font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4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4" tint="0.39994506668294322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theme="4" tint="0.59996337778862885"/>
        </patternFill>
      </fill>
    </dxf>
    <dxf>
      <fill>
        <patternFill>
          <bgColor rgb="FFFEC6F2"/>
        </patternFill>
      </fill>
    </dxf>
    <dxf>
      <fill>
        <patternFill>
          <bgColor rgb="FFFEC6F2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  <dxf>
      <fill>
        <patternFill patternType="solid">
          <fgColor auto="1"/>
          <bgColor rgb="FFFFD1FF"/>
        </patternFill>
      </fill>
    </dxf>
    <dxf>
      <fill>
        <patternFill>
          <bgColor rgb="FFFEC6F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FD1FF"/>
      <color rgb="FFD8EACC"/>
      <color rgb="FFE0CDEF"/>
      <color rgb="FFFEC6F2"/>
      <color rgb="FFD0E5C1"/>
      <color rgb="FF87BE62"/>
      <color rgb="FFE2EFD9"/>
      <color rgb="FFFFBDFF"/>
      <color rgb="FFFFABFF"/>
      <color rgb="FFFF8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350520</xdr:colOff>
      <xdr:row>3</xdr:row>
      <xdr:rowOff>7620</xdr:rowOff>
    </xdr:from>
    <xdr:to>
      <xdr:col>5</xdr:col>
      <xdr:colOff>213399</xdr:colOff>
      <xdr:row>3</xdr:row>
      <xdr:rowOff>698304</xdr:rowOff>
    </xdr:to>
    <xdr:pic>
      <xdr:nvPicPr>
        <xdr:cNvPr id="2" name="Image 1" descr="https://www.icm-mhi.org/sites/default/files/images/pictogrammes/icm_francais_0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556260"/>
          <a:ext cx="2179320" cy="69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350520</xdr:colOff>
      <xdr:row>3</xdr:row>
      <xdr:rowOff>7620</xdr:rowOff>
    </xdr:from>
    <xdr:to>
      <xdr:col>4</xdr:col>
      <xdr:colOff>684329</xdr:colOff>
      <xdr:row>3</xdr:row>
      <xdr:rowOff>698304</xdr:rowOff>
    </xdr:to>
    <xdr:pic>
      <xdr:nvPicPr>
        <xdr:cNvPr id="2" name="Image 1" descr="https://www.icm-mhi.org/sites/default/files/images/pictogrammes/icm_francais_0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830580"/>
          <a:ext cx="2167011" cy="69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229688</xdr:colOff>
      <xdr:row>3</xdr:row>
      <xdr:rowOff>11975</xdr:rowOff>
    </xdr:from>
    <xdr:to>
      <xdr:col>3</xdr:col>
      <xdr:colOff>764285</xdr:colOff>
      <xdr:row>3</xdr:row>
      <xdr:rowOff>702659</xdr:rowOff>
    </xdr:to>
    <xdr:pic>
      <xdr:nvPicPr>
        <xdr:cNvPr id="2" name="Image 1" descr="https://www.icm-mhi.org/sites/default/files/images/pictogrammes/icm_francais_0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197" y="834935"/>
          <a:ext cx="2139237" cy="69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350520</xdr:colOff>
      <xdr:row>3</xdr:row>
      <xdr:rowOff>7620</xdr:rowOff>
    </xdr:from>
    <xdr:to>
      <xdr:col>5</xdr:col>
      <xdr:colOff>747434</xdr:colOff>
      <xdr:row>3</xdr:row>
      <xdr:rowOff>698304</xdr:rowOff>
    </xdr:to>
    <xdr:pic>
      <xdr:nvPicPr>
        <xdr:cNvPr id="2" name="Image 1" descr="https://www.icm-mhi.org/sites/default/files/images/pictogrammes/icm_francais_0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830580"/>
          <a:ext cx="2159039" cy="69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350520</xdr:colOff>
      <xdr:row>3</xdr:row>
      <xdr:rowOff>7620</xdr:rowOff>
    </xdr:from>
    <xdr:to>
      <xdr:col>4</xdr:col>
      <xdr:colOff>17256</xdr:colOff>
      <xdr:row>3</xdr:row>
      <xdr:rowOff>698304</xdr:rowOff>
    </xdr:to>
    <xdr:pic>
      <xdr:nvPicPr>
        <xdr:cNvPr id="2" name="Image 1" descr="https://www.icm-mhi.org/sites/default/files/images/pictogrammes/icm_francais_0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830580"/>
          <a:ext cx="2172395" cy="690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4</xdr:col>
      <xdr:colOff>2127688</xdr:colOff>
      <xdr:row>3</xdr:row>
      <xdr:rowOff>688908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85800"/>
          <a:ext cx="2127688" cy="688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JA1591"/>
  <sheetViews>
    <sheetView tabSelected="1" zoomScaleNormal="100" zoomScaleSheetLayoutView="70" zoomScalePageLayoutView="90" workbookViewId="0">
      <pane xSplit="7" ySplit="7" topLeftCell="H8" activePane="bottomRight" state="frozen"/>
      <selection pane="topRight" activeCell="D1" sqref="D1"/>
      <selection pane="bottomLeft" activeCell="A7" sqref="A7"/>
      <selection pane="bottomRight" activeCell="E8" sqref="E8"/>
    </sheetView>
  </sheetViews>
  <sheetFormatPr baseColWidth="10" defaultRowHeight="12.75" x14ac:dyDescent="0.2"/>
  <cols>
    <col min="1" max="1" width="7.7109375" style="167" hidden="1" customWidth="1"/>
    <col min="2" max="2" width="17.28515625" style="170" hidden="1" customWidth="1"/>
    <col min="3" max="3" width="24.42578125" style="170" hidden="1" customWidth="1"/>
    <col min="4" max="4" width="22" style="170" hidden="1" customWidth="1"/>
    <col min="5" max="5" width="28.7109375" bestFit="1" customWidth="1"/>
    <col min="6" max="6" width="19.28515625" bestFit="1" customWidth="1"/>
    <col min="7" max="7" width="6.7109375" style="240" bestFit="1" customWidth="1"/>
    <col min="8" max="8" width="48.28515625" style="152" bestFit="1" customWidth="1"/>
    <col min="9" max="9" width="55.42578125" style="152" bestFit="1" customWidth="1"/>
    <col min="10" max="10" width="8.5703125" bestFit="1" customWidth="1"/>
    <col min="11" max="11" width="7.7109375" bestFit="1" customWidth="1"/>
    <col min="12" max="12" width="8.42578125" bestFit="1" customWidth="1"/>
    <col min="13" max="13" width="7.7109375" bestFit="1" customWidth="1"/>
    <col min="14" max="14" width="9.5703125" bestFit="1" customWidth="1"/>
    <col min="15" max="15" width="5.7109375" customWidth="1"/>
    <col min="16" max="16" width="6.7109375" customWidth="1"/>
    <col min="17" max="17" width="5.42578125" style="153" bestFit="1" customWidth="1"/>
    <col min="18" max="18" width="7.28515625" style="161" bestFit="1" customWidth="1"/>
    <col min="19" max="20" width="7.28515625" style="162" bestFit="1" customWidth="1"/>
    <col min="21" max="21" width="8.140625" style="162" customWidth="1"/>
    <col min="22" max="23" width="8.7109375" style="161" customWidth="1"/>
    <col min="24" max="24" width="6" customWidth="1"/>
    <col min="25" max="25" width="6.42578125" bestFit="1" customWidth="1"/>
    <col min="26" max="26" width="7.28515625" style="157" bestFit="1" customWidth="1"/>
    <col min="27" max="27" width="5.42578125" style="158" bestFit="1" customWidth="1"/>
    <col min="28" max="28" width="6.28515625" style="159" bestFit="1" customWidth="1"/>
    <col min="29" max="29" width="5.42578125" style="159" bestFit="1" customWidth="1"/>
    <col min="30" max="30" width="6.28515625" style="160" bestFit="1" customWidth="1"/>
    <col min="31" max="31" width="7.28515625" style="153" bestFit="1" customWidth="1"/>
    <col min="32" max="33" width="4.28515625" style="153" bestFit="1" customWidth="1"/>
    <col min="34" max="34" width="10" style="63" bestFit="1" customWidth="1"/>
    <col min="35" max="35" width="11.7109375" style="154" bestFit="1" customWidth="1"/>
    <col min="36" max="36" width="25.42578125" style="6" bestFit="1" customWidth="1"/>
    <col min="37" max="37" width="18.5703125" style="155" customWidth="1"/>
    <col min="38" max="38" width="75.7109375" style="156" customWidth="1"/>
    <col min="39" max="40" width="11.42578125" style="91" hidden="1" customWidth="1"/>
    <col min="41" max="43" width="11.42578125" style="63" customWidth="1"/>
  </cols>
  <sheetData>
    <row r="1" spans="1:261" ht="21.6" customHeight="1" x14ac:dyDescent="0.2">
      <c r="A1" s="278"/>
      <c r="B1" s="279"/>
      <c r="C1" s="279"/>
      <c r="D1" s="279"/>
      <c r="E1" s="455">
        <v>45979</v>
      </c>
      <c r="F1" s="456"/>
      <c r="G1" s="457"/>
      <c r="H1" s="428" t="s">
        <v>3322</v>
      </c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1"/>
      <c r="AC1" s="1"/>
      <c r="AD1" s="1"/>
      <c r="AE1" s="1"/>
      <c r="AF1" s="1"/>
      <c r="AG1" s="1"/>
      <c r="AH1" s="1"/>
      <c r="AI1" s="1"/>
      <c r="AJ1" s="2"/>
      <c r="AK1" s="1"/>
      <c r="AL1" s="3"/>
      <c r="AM1" s="337"/>
      <c r="AN1" s="337"/>
      <c r="AO1"/>
      <c r="AP1"/>
      <c r="AQ1"/>
    </row>
    <row r="2" spans="1:261" ht="21.6" customHeight="1" x14ac:dyDescent="0.2">
      <c r="A2" s="280"/>
      <c r="B2" s="279"/>
      <c r="C2" s="279"/>
      <c r="D2" s="279"/>
      <c r="E2" s="456"/>
      <c r="F2" s="456"/>
      <c r="G2" s="457"/>
      <c r="H2" s="430" t="s">
        <v>3321</v>
      </c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1"/>
      <c r="AC2" s="1"/>
      <c r="AD2" s="1"/>
      <c r="AE2" s="1"/>
      <c r="AF2" s="1"/>
      <c r="AG2" s="1"/>
      <c r="AH2" s="1"/>
      <c r="AI2" s="1"/>
      <c r="AJ2" s="2"/>
      <c r="AK2" s="1"/>
      <c r="AL2" s="3"/>
      <c r="AM2" s="337"/>
      <c r="AN2" s="337"/>
      <c r="AO2"/>
      <c r="AP2"/>
      <c r="AQ2"/>
    </row>
    <row r="3" spans="1:261" ht="21.6" customHeight="1" x14ac:dyDescent="0.2">
      <c r="A3" s="280"/>
      <c r="B3" s="279"/>
      <c r="C3" s="279"/>
      <c r="D3" s="279"/>
      <c r="E3" s="456"/>
      <c r="F3" s="456"/>
      <c r="G3" s="457"/>
      <c r="H3" s="450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1"/>
      <c r="AC3" s="1"/>
      <c r="AD3" s="1"/>
      <c r="AE3" s="1"/>
      <c r="AF3" s="1"/>
      <c r="AG3" s="1"/>
      <c r="AH3" s="1"/>
      <c r="AI3" s="1"/>
      <c r="AJ3" s="2"/>
      <c r="AK3" s="1"/>
      <c r="AL3" s="3"/>
      <c r="AM3" s="337"/>
      <c r="AN3" s="337"/>
      <c r="AO3"/>
      <c r="AP3"/>
      <c r="AQ3"/>
    </row>
    <row r="4" spans="1:261" ht="74.099999999999994" customHeight="1" thickBot="1" x14ac:dyDescent="0.25">
      <c r="A4" s="281"/>
      <c r="B4" s="282"/>
      <c r="C4" s="282"/>
      <c r="D4" s="282"/>
      <c r="E4" s="291" t="s">
        <v>2980</v>
      </c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337"/>
      <c r="AN4" s="337"/>
      <c r="AO4"/>
      <c r="AP4"/>
      <c r="AQ4"/>
    </row>
    <row r="5" spans="1:261" s="6" customFormat="1" ht="13.35" customHeight="1" thickBot="1" x14ac:dyDescent="0.25">
      <c r="A5" s="425" t="s">
        <v>4400</v>
      </c>
      <c r="B5" s="452" t="s">
        <v>3274</v>
      </c>
      <c r="C5" s="452" t="s">
        <v>3271</v>
      </c>
      <c r="D5" s="452" t="s">
        <v>3275</v>
      </c>
      <c r="E5" s="432" t="s">
        <v>2</v>
      </c>
      <c r="F5" s="435" t="s">
        <v>3</v>
      </c>
      <c r="G5" s="438" t="s">
        <v>4</v>
      </c>
      <c r="H5" s="441" t="s">
        <v>5</v>
      </c>
      <c r="I5" s="444" t="s">
        <v>6</v>
      </c>
      <c r="J5" s="447" t="s">
        <v>7</v>
      </c>
      <c r="K5" s="399" t="s">
        <v>8</v>
      </c>
      <c r="L5" s="400"/>
      <c r="M5" s="401"/>
      <c r="N5" s="207" t="s">
        <v>9</v>
      </c>
      <c r="O5" s="422" t="s">
        <v>11</v>
      </c>
      <c r="P5" s="423"/>
      <c r="Q5" s="423"/>
      <c r="R5" s="423"/>
      <c r="S5" s="423"/>
      <c r="T5" s="423"/>
      <c r="U5" s="423"/>
      <c r="V5" s="423"/>
      <c r="W5" s="424"/>
      <c r="X5" s="408" t="s">
        <v>5073</v>
      </c>
      <c r="Y5" s="409"/>
      <c r="Z5" s="402" t="s">
        <v>10</v>
      </c>
      <c r="AA5" s="403"/>
      <c r="AB5" s="403"/>
      <c r="AC5" s="403"/>
      <c r="AD5" s="404"/>
      <c r="AE5" s="221" t="s">
        <v>5074</v>
      </c>
      <c r="AF5" s="405">
        <v>8511</v>
      </c>
      <c r="AG5" s="419">
        <v>2130</v>
      </c>
      <c r="AH5" s="390" t="s">
        <v>13</v>
      </c>
      <c r="AI5" s="410" t="s">
        <v>14</v>
      </c>
      <c r="AJ5" s="413" t="s">
        <v>15</v>
      </c>
      <c r="AK5" s="416" t="s">
        <v>16</v>
      </c>
      <c r="AL5" s="393" t="s">
        <v>17</v>
      </c>
      <c r="AM5" s="338"/>
      <c r="AN5" s="338"/>
    </row>
    <row r="6" spans="1:261" s="6" customFormat="1" ht="13.5" thickBot="1" x14ac:dyDescent="0.25">
      <c r="A6" s="426"/>
      <c r="B6" s="453"/>
      <c r="C6" s="453"/>
      <c r="D6" s="453"/>
      <c r="E6" s="433"/>
      <c r="F6" s="436"/>
      <c r="G6" s="439"/>
      <c r="H6" s="442"/>
      <c r="I6" s="445"/>
      <c r="J6" s="448"/>
      <c r="K6" s="203" t="s">
        <v>18</v>
      </c>
      <c r="L6" s="204" t="s">
        <v>19</v>
      </c>
      <c r="M6" s="205" t="s">
        <v>20</v>
      </c>
      <c r="N6" s="208" t="s">
        <v>5802</v>
      </c>
      <c r="O6" s="335" t="s">
        <v>5864</v>
      </c>
      <c r="P6" s="211">
        <v>1804</v>
      </c>
      <c r="Q6" s="188" t="s">
        <v>26</v>
      </c>
      <c r="R6" s="189">
        <v>1860</v>
      </c>
      <c r="S6" s="189" t="s">
        <v>27</v>
      </c>
      <c r="T6" s="190">
        <v>8210</v>
      </c>
      <c r="U6" s="190" t="s">
        <v>5863</v>
      </c>
      <c r="V6" s="318" t="s">
        <v>5800</v>
      </c>
      <c r="W6" s="321">
        <v>6502</v>
      </c>
      <c r="X6" s="216">
        <v>46827</v>
      </c>
      <c r="Y6" s="217">
        <v>76727</v>
      </c>
      <c r="Z6" s="11" t="s">
        <v>21</v>
      </c>
      <c r="AA6" s="12" t="s">
        <v>22</v>
      </c>
      <c r="AB6" s="12" t="s">
        <v>23</v>
      </c>
      <c r="AC6" s="12" t="s">
        <v>24</v>
      </c>
      <c r="AD6" s="13" t="s">
        <v>25</v>
      </c>
      <c r="AE6" s="308" t="s">
        <v>29</v>
      </c>
      <c r="AF6" s="406"/>
      <c r="AG6" s="420"/>
      <c r="AH6" s="391"/>
      <c r="AI6" s="411"/>
      <c r="AJ6" s="414"/>
      <c r="AK6" s="417"/>
      <c r="AL6" s="394"/>
      <c r="AM6" s="338"/>
      <c r="AN6" s="338"/>
    </row>
    <row r="7" spans="1:261" s="6" customFormat="1" ht="36.75" thickBot="1" x14ac:dyDescent="0.25">
      <c r="A7" s="427"/>
      <c r="B7" s="454"/>
      <c r="C7" s="454"/>
      <c r="D7" s="454"/>
      <c r="E7" s="434"/>
      <c r="F7" s="437"/>
      <c r="G7" s="440"/>
      <c r="H7" s="443"/>
      <c r="I7" s="446"/>
      <c r="J7" s="449"/>
      <c r="K7" s="206" t="s">
        <v>5005</v>
      </c>
      <c r="L7" s="206" t="s">
        <v>31</v>
      </c>
      <c r="M7" s="206" t="s">
        <v>32</v>
      </c>
      <c r="N7" s="209" t="s">
        <v>33</v>
      </c>
      <c r="O7" s="210" t="s">
        <v>5865</v>
      </c>
      <c r="P7" s="211" t="s">
        <v>5866</v>
      </c>
      <c r="Q7" s="191" t="s">
        <v>35</v>
      </c>
      <c r="R7" s="192" t="s">
        <v>3269</v>
      </c>
      <c r="S7" s="192" t="s">
        <v>33</v>
      </c>
      <c r="T7" s="193" t="s">
        <v>33</v>
      </c>
      <c r="U7" s="194" t="s">
        <v>5801</v>
      </c>
      <c r="V7" s="194" t="s">
        <v>5801</v>
      </c>
      <c r="W7" s="319" t="s">
        <v>5801</v>
      </c>
      <c r="X7" s="218" t="s">
        <v>35</v>
      </c>
      <c r="Y7" s="219" t="s">
        <v>3269</v>
      </c>
      <c r="Z7" s="20" t="s">
        <v>34</v>
      </c>
      <c r="AA7" s="21" t="s">
        <v>35</v>
      </c>
      <c r="AB7" s="21" t="s">
        <v>36</v>
      </c>
      <c r="AC7" s="21" t="s">
        <v>37</v>
      </c>
      <c r="AD7" s="22" t="s">
        <v>38</v>
      </c>
      <c r="AE7" s="223" t="s">
        <v>33</v>
      </c>
      <c r="AF7" s="407"/>
      <c r="AG7" s="421"/>
      <c r="AH7" s="392"/>
      <c r="AI7" s="412"/>
      <c r="AJ7" s="415"/>
      <c r="AK7" s="418"/>
      <c r="AL7" s="395"/>
      <c r="AM7" s="336" t="s">
        <v>5867</v>
      </c>
      <c r="AN7" s="336" t="s">
        <v>5868</v>
      </c>
    </row>
    <row r="8" spans="1:261" s="70" customFormat="1" ht="13.35" customHeight="1" x14ac:dyDescent="0.2">
      <c r="A8" s="169" t="str">
        <f>IF(IFERROR(VLOOKUP(G8,EmployesActifs,1,FALSE),"Non")&lt;&gt;"Non","Oui","Non")</f>
        <v>Oui</v>
      </c>
      <c r="B8" s="172">
        <f>IF(A8="Oui",1,0)</f>
        <v>1</v>
      </c>
      <c r="C8" s="172">
        <f>IF(OR(G8="Médecin",H8="Médecin",I8="Médecin",I8="Médecins",H8="anesthésiste",H8="boursier univ.",H8="chercheur",H8="chirurgien",H8="Résident(e)",H8="Md Urg",H8="Md Card",LEFT(H8,6)="Fellow",H8="Externe Médecine",H8="Directeur de la biobanque Médecin",H8="monit.-boursier",),1,0)</f>
        <v>0</v>
      </c>
      <c r="D8" s="172">
        <f>IF(OR(G8=0,H8="Stagiaire",H8="Stagiaires",H8="Externe",H8="Externes",G8="agence",H8="STAGIAIRE INFIRMIER(ÈRE)",H8="STAGIAIRE SI",H8="STAGIAIRE S.I.",H8="STAGIAIRE PAB",H8="STAGIAIRE EN PERFUSION",H8="Stagiaire Physiothérapeute",H8="Stagiaire médecine",H8="Stagiaire - Service sociaux",H8="STAGIAIRE SOINS INFIRMIERS",H8="STAGIAIRE EXTERNE EN MÉDECINE",H8="ss",),1,0)</f>
        <v>0</v>
      </c>
      <c r="E8" s="28" t="s">
        <v>5044</v>
      </c>
      <c r="F8" s="28" t="s">
        <v>2942</v>
      </c>
      <c r="G8" s="262">
        <v>13426</v>
      </c>
      <c r="H8" s="79" t="s">
        <v>54</v>
      </c>
      <c r="I8" s="164" t="s">
        <v>55</v>
      </c>
      <c r="J8" s="273" t="str">
        <f ca="1">IF(AK8&lt;=Données!$B$2,1," ")</f>
        <v xml:space="preserve"> </v>
      </c>
      <c r="K8" s="45">
        <v>1</v>
      </c>
      <c r="L8" s="46"/>
      <c r="M8" s="47"/>
      <c r="N8" s="48"/>
      <c r="O8" s="185"/>
      <c r="P8" s="187"/>
      <c r="Q8" s="185"/>
      <c r="R8" s="186"/>
      <c r="S8" s="186"/>
      <c r="T8" s="187"/>
      <c r="U8" s="187"/>
      <c r="V8" s="187"/>
      <c r="W8" s="320"/>
      <c r="X8" s="214"/>
      <c r="Y8" s="215"/>
      <c r="Z8" s="34"/>
      <c r="AA8" s="35"/>
      <c r="AB8" s="35"/>
      <c r="AC8" s="35"/>
      <c r="AD8" s="36"/>
      <c r="AE8" s="224"/>
      <c r="AF8" s="53"/>
      <c r="AG8" s="54"/>
      <c r="AH8" s="55"/>
      <c r="AI8" s="56"/>
      <c r="AJ8" s="41" t="s">
        <v>4462</v>
      </c>
      <c r="AK8" s="42">
        <v>45308</v>
      </c>
      <c r="AL8" s="50"/>
      <c r="AM8" s="337" t="str">
        <f>INDEX($K$6:$AE$6,1,MATCH(1,K8:AE8,-1))</f>
        <v>95PFE-L2S</v>
      </c>
      <c r="AN8" s="337" t="str">
        <f>IF(INDEX($K$6:$AE$6,1,MATCH(1,K8:AE8,1))&lt;&gt;INDEX($K$6:$AE$6,1,MATCH(1,K8:AE8,-1)),INDEX($K$6:$AE$6,1,MATCH(1,K8:AE8,1)),"-")</f>
        <v>-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</row>
    <row r="9" spans="1:261" s="70" customFormat="1" ht="13.35" customHeight="1" x14ac:dyDescent="0.2">
      <c r="A9" s="169" t="str">
        <f>IF(IFERROR(VLOOKUP(G9,EmployesActifs,1,FALSE),"Non")&lt;&gt;"Non","Oui","Non")</f>
        <v>Oui</v>
      </c>
      <c r="B9" s="172">
        <f>IF(A9="Oui",1,0)</f>
        <v>1</v>
      </c>
      <c r="C9" s="172">
        <f>IF(OR(G9="Médecin",H9="Médecin",I9="Médecin",I9="Médecins",H9="anesthésiste",H9="boursier univ.",H9="chercheur",H9="chirurgien",H9="Résident(e)",H9="Md Urg",H9="Md Card",LEFT(H9,6)="Fellow",H9="Externe Médecine",H9="Directeur de la biobanque Médecin",H9="monit.-boursier",),1,0)</f>
        <v>0</v>
      </c>
      <c r="D9" s="172">
        <f>IF(OR(G9=0,H9="Stagiaire",H9="Stagiaires",H9="Externe",H9="Externes",G9="agence",H9="STAGIAIRE INFIRMIER(ÈRE)",H9="STAGIAIRE SI",H9="STAGIAIRE S.I.",H9="STAGIAIRE PAB",H9="STAGIAIRE EN PERFUSION",H9="Stagiaire Physiothérapeute",H9="Stagiaire médecine",H9="Stagiaire - Service sociaux",H9="STAGIAIRE SOINS INFIRMIERS",H9="STAGIAIRE EXTERNE EN MÉDECINE",H9="ss",),1,0)</f>
        <v>0</v>
      </c>
      <c r="E9" s="28" t="s">
        <v>40</v>
      </c>
      <c r="F9" s="28" t="s">
        <v>41</v>
      </c>
      <c r="G9" s="262">
        <v>6539</v>
      </c>
      <c r="H9" s="79" t="s">
        <v>42</v>
      </c>
      <c r="I9" s="164" t="s">
        <v>5716</v>
      </c>
      <c r="J9" s="273" t="str">
        <f ca="1">IF(AK9&lt;=Données!$B$2,1," ")</f>
        <v xml:space="preserve"> </v>
      </c>
      <c r="K9" s="45" t="s">
        <v>56</v>
      </c>
      <c r="L9" s="46"/>
      <c r="M9" s="47"/>
      <c r="N9" s="48"/>
      <c r="O9" s="185">
        <v>1</v>
      </c>
      <c r="P9" s="187"/>
      <c r="Q9" s="185" t="s">
        <v>56</v>
      </c>
      <c r="R9" s="186"/>
      <c r="S9" s="186"/>
      <c r="T9" s="187"/>
      <c r="U9" s="187"/>
      <c r="V9" s="187"/>
      <c r="W9" s="320"/>
      <c r="X9" s="214"/>
      <c r="Y9" s="215"/>
      <c r="Z9" s="34"/>
      <c r="AA9" s="35"/>
      <c r="AB9" s="35"/>
      <c r="AC9" s="35"/>
      <c r="AD9" s="36"/>
      <c r="AE9" s="224"/>
      <c r="AF9" s="53"/>
      <c r="AG9" s="54"/>
      <c r="AH9" s="55"/>
      <c r="AI9" s="56"/>
      <c r="AJ9" s="41" t="s">
        <v>5851</v>
      </c>
      <c r="AK9" s="42">
        <v>45749</v>
      </c>
      <c r="AL9" s="50"/>
      <c r="AM9" s="337" t="str">
        <f>INDEX($K$6:$AE$6,1,MATCH(1,K9:AE9,-1))</f>
        <v>1804S</v>
      </c>
      <c r="AN9" s="337" t="str">
        <f>IF(INDEX($K$6:$AE$6,1,MATCH(1,K9:AE9,1))&lt;&gt;INDEX($K$6:$AE$6,1,MATCH(1,K9:AE9,-1)),INDEX($K$6:$AE$6,1,MATCH(1,K9:AE9,1)),"-")</f>
        <v>-</v>
      </c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</row>
    <row r="10" spans="1:261" s="70" customFormat="1" ht="13.35" customHeight="1" x14ac:dyDescent="0.2">
      <c r="A10" s="169" t="str">
        <f>IF(IFERROR(VLOOKUP(G10,EmployesActifs,1,FALSE),"Non")&lt;&gt;"Non","Oui","Non")</f>
        <v>Oui</v>
      </c>
      <c r="B10" s="172">
        <f>IF(A10="Oui",1,0)</f>
        <v>1</v>
      </c>
      <c r="C10" s="172">
        <f>IF(OR(G10="Médecin",H10="Médecin",I10="Médecin",I10="Médecins",H10="anesthésiste",H10="boursier univ.",H10="chercheur",H10="chirurgien",H10="Résident(e)",H10="Md Urg",H10="Md Card",LEFT(H10,6)="Fellow",H10="Externe Médecine",H10="Directeur de la biobanque Médecin",H10="monit.-boursier",),1,0)</f>
        <v>0</v>
      </c>
      <c r="D10" s="172">
        <f>IF(OR(G10=0,H10="Stagiaire",H10="Stagiaires",H10="Externe",H10="Externes",G10="agence",H10="STAGIAIRE INFIRMIER(ÈRE)",H10="STAGIAIRE SI",H10="STAGIAIRE S.I.",H10="STAGIAIRE PAB",H10="STAGIAIRE EN PERFUSION",H10="Stagiaire Physiothérapeute",H10="Stagiaire médecine",H10="Stagiaire - Service sociaux",H10="STAGIAIRE SOINS INFIRMIERS",H10="STAGIAIRE EXTERNE EN MÉDECINE",H10="ss",),1,0)</f>
        <v>0</v>
      </c>
      <c r="E10" s="28" t="s">
        <v>4540</v>
      </c>
      <c r="F10" s="28" t="s">
        <v>4541</v>
      </c>
      <c r="G10" s="257">
        <v>13342</v>
      </c>
      <c r="H10" s="79" t="s">
        <v>54</v>
      </c>
      <c r="I10" s="164" t="s">
        <v>55</v>
      </c>
      <c r="J10" s="273">
        <f ca="1">IF(AK10&lt;=Données!$B$2,1," ")</f>
        <v>1</v>
      </c>
      <c r="K10" s="45"/>
      <c r="L10" s="46">
        <v>1</v>
      </c>
      <c r="M10" s="47"/>
      <c r="N10" s="48"/>
      <c r="O10" s="185"/>
      <c r="P10" s="187"/>
      <c r="Q10" s="185"/>
      <c r="R10" s="186"/>
      <c r="S10" s="186"/>
      <c r="T10" s="187"/>
      <c r="U10" s="187"/>
      <c r="V10" s="187"/>
      <c r="W10" s="320"/>
      <c r="X10" s="214"/>
      <c r="Y10" s="215"/>
      <c r="Z10" s="34"/>
      <c r="AA10" s="35"/>
      <c r="AB10" s="35"/>
      <c r="AC10" s="35"/>
      <c r="AD10" s="36"/>
      <c r="AE10" s="224"/>
      <c r="AF10" s="53"/>
      <c r="AG10" s="54"/>
      <c r="AH10" s="55"/>
      <c r="AI10" s="56"/>
      <c r="AJ10" s="41" t="s">
        <v>652</v>
      </c>
      <c r="AK10" s="42">
        <v>45224</v>
      </c>
      <c r="AL10" s="50"/>
      <c r="AM10" s="337" t="str">
        <f>INDEX($K$6:$AE$6,1,MATCH(1,K10:AE10,-1))</f>
        <v>95PFE-L2M</v>
      </c>
      <c r="AN10" s="337" t="str">
        <f>IF(INDEX($K$6:$AE$6,1,MATCH(1,K10:AE10,1))&lt;&gt;INDEX($K$6:$AE$6,1,MATCH(1,K10:AE10,-1)),INDEX($K$6:$AE$6,1,MATCH(1,K10:AE10,1)),"-")</f>
        <v>-</v>
      </c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</row>
    <row r="11" spans="1:261" s="70" customFormat="1" ht="13.35" customHeight="1" x14ac:dyDescent="0.2">
      <c r="A11" s="169" t="str">
        <f>IF(IFERROR(VLOOKUP(G11,EmployesActifs,1,FALSE),"Non")&lt;&gt;"Non","Oui","Non")</f>
        <v>Oui</v>
      </c>
      <c r="B11" s="172">
        <f>IF(A11="Oui",1,0)</f>
        <v>1</v>
      </c>
      <c r="C11" s="172">
        <f>IF(OR(G11="Médecin",H11="Médecin",I11="Médecin",I11="Médecins",H11="anesthésiste",H11="boursier univ.",H11="chercheur",H11="chirurgien",H11="Résident(e)",H11="Md Urg",H11="Md Card",LEFT(H11,6)="Fellow",H11="Externe Médecine",H11="Directeur de la biobanque Médecin",H11="monit.-boursier",),1,0)</f>
        <v>0</v>
      </c>
      <c r="D11" s="172">
        <f>IF(OR(G11=0,H11="Stagiaire",H11="Stagiaires",H11="Externe",H11="Externes",G11="agence",H11="STAGIAIRE INFIRMIER(ÈRE)",H11="STAGIAIRE SI",H11="STAGIAIRE S.I.",H11="STAGIAIRE PAB",H11="STAGIAIRE EN PERFUSION",H11="Stagiaire Physiothérapeute",H11="Stagiaire médecine",H11="Stagiaire - Service sociaux",H11="STAGIAIRE SOINS INFIRMIERS",H11="STAGIAIRE EXTERNE EN MÉDECINE",H11="ss",),1,0)</f>
        <v>0</v>
      </c>
      <c r="E11" s="28" t="s">
        <v>52</v>
      </c>
      <c r="F11" s="28" t="s">
        <v>53</v>
      </c>
      <c r="G11" s="255">
        <v>9867</v>
      </c>
      <c r="H11" s="79" t="s">
        <v>54</v>
      </c>
      <c r="I11" s="164" t="s">
        <v>55</v>
      </c>
      <c r="J11" s="273" t="str">
        <f ca="1">IF(AK11&lt;=Données!$B$2,1," ")</f>
        <v xml:space="preserve"> </v>
      </c>
      <c r="K11" s="45"/>
      <c r="L11" s="46"/>
      <c r="M11" s="47"/>
      <c r="N11" s="48"/>
      <c r="O11" s="185"/>
      <c r="P11" s="187"/>
      <c r="Q11" s="185"/>
      <c r="R11" s="186"/>
      <c r="S11" s="186"/>
      <c r="T11" s="187">
        <v>1</v>
      </c>
      <c r="U11" s="187"/>
      <c r="V11" s="187"/>
      <c r="W11" s="320"/>
      <c r="X11" s="214"/>
      <c r="Y11" s="215"/>
      <c r="Z11" s="34"/>
      <c r="AA11" s="35"/>
      <c r="AB11" s="35"/>
      <c r="AC11" s="35"/>
      <c r="AD11" s="36"/>
      <c r="AE11" s="224"/>
      <c r="AF11" s="53"/>
      <c r="AG11" s="54"/>
      <c r="AH11" s="55"/>
      <c r="AI11" s="56"/>
      <c r="AJ11" s="41" t="s">
        <v>5851</v>
      </c>
      <c r="AK11" s="42">
        <v>45731</v>
      </c>
      <c r="AL11" s="50"/>
      <c r="AM11" s="337">
        <f>INDEX($K$6:$AE$6,1,MATCH(1,K11:AE11,-1))</f>
        <v>8210</v>
      </c>
      <c r="AN11" s="337" t="str">
        <f>IF(INDEX($K$6:$AE$6,1,MATCH(1,K11:AE11,1))&lt;&gt;INDEX($K$6:$AE$6,1,MATCH(1,K11:AE11,-1)),INDEX($K$6:$AE$6,1,MATCH(1,K11:AE11,1)),"-")</f>
        <v>-</v>
      </c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</row>
    <row r="12" spans="1:261" s="70" customFormat="1" ht="12.75" customHeight="1" x14ac:dyDescent="0.2">
      <c r="A12" s="169" t="str">
        <f>IF(IFERROR(VLOOKUP(G12,EmployesActifs,1,FALSE),"Non")&lt;&gt;"Non","Oui","Non")</f>
        <v>Oui</v>
      </c>
      <c r="B12" s="172">
        <f>IF(A12="Oui",1,0)</f>
        <v>1</v>
      </c>
      <c r="C12" s="172">
        <f>IF(OR(G12="Médecin",H12="Médecin",I12="Médecin",I12="Médecins",H12="anesthésiste",H12="boursier univ.",H12="chercheur",H12="chirurgien",H12="Résident(e)",H12="Md Urg",H12="Md Card",LEFT(H12,6)="Fellow",H12="Externe Médecine",H12="Directeur de la biobanque Médecin",H12="monit.-boursier",),1,0)</f>
        <v>0</v>
      </c>
      <c r="D12" s="172">
        <f>IF(OR(G12=0,H12="Stagiaire",H12="Stagiaires",H12="Externe",H12="Externes",G12="agence",H12="STAGIAIRE INFIRMIER(ÈRE)",H12="STAGIAIRE SI",H12="STAGIAIRE S.I.",H12="STAGIAIRE PAB",H12="STAGIAIRE EN PERFUSION",H12="Stagiaire Physiothérapeute",H12="Stagiaire médecine",H12="Stagiaire - Service sociaux",H12="STAGIAIRE SOINS INFIRMIERS",H12="STAGIAIRE EXTERNE EN MÉDECINE",H12="ss",),1,0)</f>
        <v>0</v>
      </c>
      <c r="E12" s="28" t="s">
        <v>58</v>
      </c>
      <c r="F12" s="28" t="s">
        <v>4054</v>
      </c>
      <c r="G12" s="257">
        <v>11874</v>
      </c>
      <c r="H12" s="79" t="s">
        <v>42</v>
      </c>
      <c r="I12" s="164" t="s">
        <v>5715</v>
      </c>
      <c r="J12" s="273" t="str">
        <f ca="1">IF(AK12&lt;=Données!$B$2,1," ")</f>
        <v xml:space="preserve"> </v>
      </c>
      <c r="K12" s="45" t="s">
        <v>56</v>
      </c>
      <c r="L12" s="46"/>
      <c r="M12" s="47"/>
      <c r="N12" s="48"/>
      <c r="O12" s="185">
        <v>1</v>
      </c>
      <c r="P12" s="187"/>
      <c r="Q12" s="185"/>
      <c r="R12" s="186"/>
      <c r="S12" s="186"/>
      <c r="T12" s="187"/>
      <c r="U12" s="187"/>
      <c r="V12" s="187"/>
      <c r="W12" s="320"/>
      <c r="X12" s="214"/>
      <c r="Y12" s="215"/>
      <c r="Z12" s="34"/>
      <c r="AA12" s="35"/>
      <c r="AB12" s="35"/>
      <c r="AC12" s="35"/>
      <c r="AD12" s="36"/>
      <c r="AE12" s="224"/>
      <c r="AF12" s="53"/>
      <c r="AG12" s="54"/>
      <c r="AH12" s="55"/>
      <c r="AI12" s="56"/>
      <c r="AJ12" s="41" t="s">
        <v>4462</v>
      </c>
      <c r="AK12" s="42">
        <v>45265</v>
      </c>
      <c r="AL12" s="50"/>
      <c r="AM12" s="337" t="str">
        <f>INDEX($K$6:$AE$6,1,MATCH(1,K12:AE12,-1))</f>
        <v>1804S</v>
      </c>
      <c r="AN12" s="337" t="str">
        <f>IF(INDEX($K$6:$AE$6,1,MATCH(1,K12:AE12,1))&lt;&gt;INDEX($K$6:$AE$6,1,MATCH(1,K12:AE12,-1)),INDEX($K$6:$AE$6,1,MATCH(1,K12:AE12,1)),"-")</f>
        <v>-</v>
      </c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</row>
    <row r="13" spans="1:261" s="70" customFormat="1" ht="12.75" customHeight="1" x14ac:dyDescent="0.2">
      <c r="A13" s="169" t="str">
        <f>IF(IFERROR(VLOOKUP(G13,EmployesActifs,1,FALSE),"Non")&lt;&gt;"Non","Oui","Non")</f>
        <v>Oui</v>
      </c>
      <c r="B13" s="172">
        <f>IF(A13="Oui",1,0)</f>
        <v>1</v>
      </c>
      <c r="C13" s="172">
        <f>IF(OR(G13="Médecin",H13="Médecin",I13="Médecin",I13="Médecins",H13="anesthésiste",H13="boursier univ.",H13="chercheur",H13="chirurgien",H13="Résident(e)",H13="Md Urg",H13="Md Card",LEFT(H13,6)="Fellow",H13="Externe Médecine",H13="Directeur de la biobanque Médecin",H13="monit.-boursier",),1,0)</f>
        <v>0</v>
      </c>
      <c r="D13" s="172">
        <f>IF(OR(G13=0,H13="Stagiaire",H13="Stagiaires",H13="Externe",H13="Externes",G13="agence",H13="STAGIAIRE INFIRMIER(ÈRE)",H13="STAGIAIRE SI",H13="STAGIAIRE S.I.",H13="STAGIAIRE PAB",H13="STAGIAIRE EN PERFUSION",H13="Stagiaire Physiothérapeute",H13="Stagiaire médecine",H13="Stagiaire - Service sociaux",H13="STAGIAIRE SOINS INFIRMIERS",H13="STAGIAIRE EXTERNE EN MÉDECINE",H13="ss",),1,0)</f>
        <v>0</v>
      </c>
      <c r="E13" s="28" t="s">
        <v>2823</v>
      </c>
      <c r="F13" s="28" t="s">
        <v>2824</v>
      </c>
      <c r="G13" s="255">
        <v>11803</v>
      </c>
      <c r="H13" s="79" t="s">
        <v>3965</v>
      </c>
      <c r="I13" s="164" t="s">
        <v>5715</v>
      </c>
      <c r="J13" s="273">
        <f ca="1">IF(AK13&lt;=Données!$B$2,1," ")</f>
        <v>1</v>
      </c>
      <c r="K13" s="45">
        <v>1</v>
      </c>
      <c r="L13" s="46"/>
      <c r="M13" s="47"/>
      <c r="N13" s="48"/>
      <c r="O13" s="185"/>
      <c r="P13" s="187"/>
      <c r="Q13" s="185"/>
      <c r="R13" s="186"/>
      <c r="S13" s="186"/>
      <c r="T13" s="187"/>
      <c r="U13" s="187"/>
      <c r="V13" s="187"/>
      <c r="W13" s="320"/>
      <c r="X13" s="214"/>
      <c r="Y13" s="215"/>
      <c r="Z13" s="34"/>
      <c r="AA13" s="35"/>
      <c r="AB13" s="35"/>
      <c r="AC13" s="35"/>
      <c r="AD13" s="36"/>
      <c r="AE13" s="224"/>
      <c r="AF13" s="53"/>
      <c r="AG13" s="54"/>
      <c r="AH13" s="55"/>
      <c r="AI13" s="56"/>
      <c r="AJ13" s="41" t="s">
        <v>159</v>
      </c>
      <c r="AK13" s="42">
        <v>44691</v>
      </c>
      <c r="AL13" s="50"/>
      <c r="AM13" s="337" t="str">
        <f>INDEX($K$6:$AE$6,1,MATCH(1,K13:AE13,-1))</f>
        <v>95PFE-L2S</v>
      </c>
      <c r="AN13" s="337" t="str">
        <f>IF(INDEX($K$6:$AE$6,1,MATCH(1,K13:AE13,1))&lt;&gt;INDEX($K$6:$AE$6,1,MATCH(1,K13:AE13,-1)),INDEX($K$6:$AE$6,1,MATCH(1,K13:AE13,1)),"-")</f>
        <v>-</v>
      </c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</row>
    <row r="14" spans="1:261" s="69" customFormat="1" ht="12.95" customHeight="1" x14ac:dyDescent="0.2">
      <c r="A14" s="169" t="str">
        <f>IF(IFERROR(VLOOKUP(G14,EmployesActifs,1,FALSE),"Non")&lt;&gt;"Non","Oui","Non")</f>
        <v>Oui</v>
      </c>
      <c r="B14" s="172">
        <f>IF(A14="Oui",1,0)</f>
        <v>1</v>
      </c>
      <c r="C14" s="172">
        <f>IF(OR(G14="Médecin",H14="Médecin",I14="Médecin",I14="Médecins",H14="anesthésiste",H14="boursier univ.",H14="chercheur",H14="chirurgien",H14="Résident(e)",H14="Md Urg",H14="Md Card",LEFT(H14,6)="Fellow",H14="Externe Médecine",H14="Directeur de la biobanque Médecin",H14="monit.-boursier",),1,0)</f>
        <v>0</v>
      </c>
      <c r="D14" s="172">
        <f>IF(OR(G14=0,H14="Stagiaire",H14="Stagiaires",H14="Externe",H14="Externes",G14="agence",H14="STAGIAIRE INFIRMIER(ÈRE)",H14="STAGIAIRE SI",H14="STAGIAIRE S.I.",H14="STAGIAIRE PAB",H14="STAGIAIRE EN PERFUSION",H14="Stagiaire Physiothérapeute",H14="Stagiaire médecine",H14="Stagiaire - Service sociaux",H14="STAGIAIRE SOINS INFIRMIERS",H14="STAGIAIRE EXTERNE EN MÉDECINE",H14="ss",),1,0)</f>
        <v>0</v>
      </c>
      <c r="E14" s="28" t="s">
        <v>4087</v>
      </c>
      <c r="F14" s="28" t="s">
        <v>2936</v>
      </c>
      <c r="G14" s="255">
        <v>12098</v>
      </c>
      <c r="H14" s="79" t="s">
        <v>1681</v>
      </c>
      <c r="I14" s="164" t="s">
        <v>4422</v>
      </c>
      <c r="J14" s="273" t="str">
        <f ca="1">IF(AK14&lt;=Données!$B$2,1," ")</f>
        <v xml:space="preserve"> </v>
      </c>
      <c r="K14" s="45"/>
      <c r="L14" s="46"/>
      <c r="M14" s="47"/>
      <c r="N14" s="48">
        <v>1</v>
      </c>
      <c r="O14" s="185"/>
      <c r="P14" s="187"/>
      <c r="Q14" s="185"/>
      <c r="R14" s="186"/>
      <c r="S14" s="186"/>
      <c r="T14" s="187"/>
      <c r="U14" s="187"/>
      <c r="V14" s="187"/>
      <c r="W14" s="320"/>
      <c r="X14" s="214"/>
      <c r="Y14" s="215"/>
      <c r="Z14" s="34"/>
      <c r="AA14" s="35"/>
      <c r="AB14" s="35"/>
      <c r="AC14" s="35"/>
      <c r="AD14" s="36"/>
      <c r="AE14" s="224"/>
      <c r="AF14" s="53"/>
      <c r="AG14" s="54"/>
      <c r="AH14" s="55"/>
      <c r="AI14" s="56"/>
      <c r="AJ14" s="41" t="s">
        <v>4462</v>
      </c>
      <c r="AK14" s="42">
        <v>45896</v>
      </c>
      <c r="AL14" s="50"/>
      <c r="AM14" s="337" t="str">
        <f>INDEX($K$6:$AE$6,1,MATCH(1,K14:AE14,-1))</f>
        <v>F550</v>
      </c>
      <c r="AN14" s="337" t="str">
        <f>IF(INDEX($K$6:$AE$6,1,MATCH(1,K14:AE14,1))&lt;&gt;INDEX($K$6:$AE$6,1,MATCH(1,K14:AE14,-1)),INDEX($K$6:$AE$6,1,MATCH(1,K14:AE14,1)),"-")</f>
        <v>-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</row>
    <row r="15" spans="1:261" s="69" customFormat="1" ht="12.75" customHeight="1" x14ac:dyDescent="0.2">
      <c r="A15" s="169" t="str">
        <f>IF(IFERROR(VLOOKUP(G15,EmployesActifs,1,FALSE),"Non")&lt;&gt;"Non","Oui","Non")</f>
        <v>Oui</v>
      </c>
      <c r="B15" s="172">
        <f>IF(A15="Oui",1,0)</f>
        <v>1</v>
      </c>
      <c r="C15" s="172">
        <f>IF(OR(G15="Médecin",H15="Médecin",I15="Médecin",I15="Médecins",H15="anesthésiste",H15="boursier univ.",H15="chercheur",H15="chirurgien",H15="Résident(e)",H15="Md Urg",H15="Md Card",LEFT(H15,6)="Fellow",H15="Externe Médecine",H15="Directeur de la biobanque Médecin",H15="monit.-boursier",),1,0)</f>
        <v>0</v>
      </c>
      <c r="D15" s="172">
        <f>IF(OR(G15=0,H15="Stagiaire",H15="Stagiaires",H15="Externe",H15="Externes",G15="agence",H15="STAGIAIRE INFIRMIER(ÈRE)",H15="STAGIAIRE SI",H15="STAGIAIRE S.I.",H15="STAGIAIRE PAB",H15="STAGIAIRE EN PERFUSION",H15="Stagiaire Physiothérapeute",H15="Stagiaire médecine",H15="Stagiaire - Service sociaux",H15="STAGIAIRE SOINS INFIRMIERS",H15="STAGIAIRE EXTERNE EN MÉDECINE",H15="ss",),1,0)</f>
        <v>0</v>
      </c>
      <c r="E15" s="28" t="s">
        <v>62</v>
      </c>
      <c r="F15" s="28" t="s">
        <v>63</v>
      </c>
      <c r="G15" s="255">
        <v>3100</v>
      </c>
      <c r="H15" s="79" t="s">
        <v>64</v>
      </c>
      <c r="I15" s="164" t="s">
        <v>65</v>
      </c>
      <c r="J15" s="273">
        <f ca="1">IF(AK15&lt;=Données!$B$2,1," ")</f>
        <v>1</v>
      </c>
      <c r="K15" s="45">
        <v>1</v>
      </c>
      <c r="L15" s="46"/>
      <c r="M15" s="47"/>
      <c r="N15" s="48"/>
      <c r="O15" s="185"/>
      <c r="P15" s="187"/>
      <c r="Q15" s="185" t="s">
        <v>56</v>
      </c>
      <c r="R15" s="186" t="s">
        <v>56</v>
      </c>
      <c r="S15" s="186">
        <v>1</v>
      </c>
      <c r="T15" s="187"/>
      <c r="U15" s="187"/>
      <c r="V15" s="187"/>
      <c r="W15" s="320"/>
      <c r="X15" s="214"/>
      <c r="Y15" s="215"/>
      <c r="Z15" s="34" t="s">
        <v>56</v>
      </c>
      <c r="AA15" s="35">
        <v>1</v>
      </c>
      <c r="AB15" s="35"/>
      <c r="AC15" s="35"/>
      <c r="AD15" s="36"/>
      <c r="AE15" s="224"/>
      <c r="AF15" s="53"/>
      <c r="AG15" s="54"/>
      <c r="AH15" s="55"/>
      <c r="AI15" s="56"/>
      <c r="AJ15" s="41" t="s">
        <v>66</v>
      </c>
      <c r="AK15" s="42">
        <v>44295</v>
      </c>
      <c r="AL15" s="50"/>
      <c r="AM15" s="337" t="str">
        <f>INDEX($K$6:$AE$6,1,MATCH(1,K15:AE15,-1))</f>
        <v>95PFE-L2S</v>
      </c>
      <c r="AN15" s="337" t="str">
        <f>IF(INDEX($K$6:$AE$6,1,MATCH(1,K15:AE15,1))&lt;&gt;INDEX($K$6:$AE$6,1,MATCH(1,K15:AE15,-1)),INDEX($K$6:$AE$6,1,MATCH(1,K15:AE15,1)),"-")</f>
        <v>1511-S</v>
      </c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</row>
    <row r="16" spans="1:261" s="69" customFormat="1" x14ac:dyDescent="0.2">
      <c r="A16" s="169" t="str">
        <f>IF(IFERROR(VLOOKUP(G16,EmployesActifs,1,FALSE),"Non")&lt;&gt;"Non","Oui","Non")</f>
        <v>Oui</v>
      </c>
      <c r="B16" s="172">
        <f>IF(A16="Oui",1,0)</f>
        <v>1</v>
      </c>
      <c r="C16" s="172">
        <f>IF(OR(G16="Médecin",H16="Médecin",I16="Médecin",I16="Médecins",H16="anesthésiste",H16="boursier univ.",H16="chercheur",H16="chirurgien",H16="Résident(e)",H16="Md Urg",H16="Md Card",LEFT(H16,6)="Fellow",H16="Externe Médecine",H16="Directeur de la biobanque Médecin",H16="monit.-boursier",),1,0)</f>
        <v>0</v>
      </c>
      <c r="D16" s="172">
        <f>IF(OR(G16=0,H16="Stagiaire",H16="Stagiaires",H16="Externe",H16="Externes",G16="agence",H16="STAGIAIRE INFIRMIER(ÈRE)",H16="STAGIAIRE SI",H16="STAGIAIRE S.I.",H16="STAGIAIRE PAB",H16="STAGIAIRE EN PERFUSION",H16="Stagiaire Physiothérapeute",H16="Stagiaire médecine",H16="Stagiaire - Service sociaux",H16="STAGIAIRE SOINS INFIRMIERS",H16="STAGIAIRE EXTERNE EN MÉDECINE",H16="ss",),1,0)</f>
        <v>0</v>
      </c>
      <c r="E16" s="28" t="s">
        <v>70</v>
      </c>
      <c r="F16" s="28" t="s">
        <v>71</v>
      </c>
      <c r="G16" s="255">
        <v>6671</v>
      </c>
      <c r="H16" s="79" t="s">
        <v>72</v>
      </c>
      <c r="I16" s="164" t="s">
        <v>888</v>
      </c>
      <c r="J16" s="273" t="str">
        <f ca="1">IF(AK16&lt;=Données!$B$2,1," ")</f>
        <v xml:space="preserve"> </v>
      </c>
      <c r="K16" s="45"/>
      <c r="L16" s="46">
        <v>1</v>
      </c>
      <c r="M16" s="47"/>
      <c r="N16" s="48"/>
      <c r="O16" s="185"/>
      <c r="P16" s="187"/>
      <c r="Q16" s="185"/>
      <c r="R16" s="186"/>
      <c r="S16" s="186"/>
      <c r="T16" s="187"/>
      <c r="U16" s="187"/>
      <c r="V16" s="187"/>
      <c r="W16" s="320"/>
      <c r="X16" s="214"/>
      <c r="Y16" s="215"/>
      <c r="Z16" s="34"/>
      <c r="AA16" s="35"/>
      <c r="AB16" s="35"/>
      <c r="AC16" s="35"/>
      <c r="AD16" s="36"/>
      <c r="AE16" s="224"/>
      <c r="AF16" s="53"/>
      <c r="AG16" s="54"/>
      <c r="AH16" s="55"/>
      <c r="AI16" s="56"/>
      <c r="AJ16" s="41" t="s">
        <v>4462</v>
      </c>
      <c r="AK16" s="42">
        <v>45574</v>
      </c>
      <c r="AL16" s="50"/>
      <c r="AM16" s="337" t="str">
        <f>INDEX($K$6:$AE$6,1,MATCH(1,K16:AE16,-1))</f>
        <v>95PFE-L2M</v>
      </c>
      <c r="AN16" s="337" t="str">
        <f>IF(INDEX($K$6:$AE$6,1,MATCH(1,K16:AE16,1))&lt;&gt;INDEX($K$6:$AE$6,1,MATCH(1,K16:AE16,-1)),INDEX($K$6:$AE$6,1,MATCH(1,K16:AE16,1)),"-")</f>
        <v>-</v>
      </c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</row>
    <row r="17" spans="1:261" s="69" customFormat="1" ht="12.75" customHeight="1" x14ac:dyDescent="0.2">
      <c r="A17" s="169" t="str">
        <f>IF(IFERROR(VLOOKUP(G17,EmployesActifs,1,FALSE),"Non")&lt;&gt;"Non","Oui","Non")</f>
        <v>Oui</v>
      </c>
      <c r="B17" s="172">
        <f>IF(A17="Oui",1,0)</f>
        <v>1</v>
      </c>
      <c r="C17" s="172">
        <f>IF(OR(G17="Médecin",H17="Médecin",I17="Médecin",I17="Médecins",H17="anesthésiste",H17="boursier univ.",H17="chercheur",H17="chirurgien",H17="Résident(e)",H17="Md Urg",H17="Md Card",LEFT(H17,6)="Fellow",H17="Externe Médecine",H17="Directeur de la biobanque Médecin",H17="monit.-boursier",),1,0)</f>
        <v>0</v>
      </c>
      <c r="D17" s="172">
        <f>IF(OR(G17=0,H17="Stagiaire",H17="Stagiaires",H17="Externe",H17="Externes",G17="agence",H17="STAGIAIRE INFIRMIER(ÈRE)",H17="STAGIAIRE SI",H17="STAGIAIRE S.I.",H17="STAGIAIRE PAB",H17="STAGIAIRE EN PERFUSION",H17="Stagiaire Physiothérapeute",H17="Stagiaire médecine",H17="Stagiaire - Service sociaux",H17="STAGIAIRE SOINS INFIRMIERS",H17="STAGIAIRE EXTERNE EN MÉDECINE",H17="ss",),1,0)</f>
        <v>0</v>
      </c>
      <c r="E17" s="28" t="s">
        <v>74</v>
      </c>
      <c r="F17" s="28" t="s">
        <v>75</v>
      </c>
      <c r="G17" s="255">
        <v>9688</v>
      </c>
      <c r="H17" s="79" t="s">
        <v>69</v>
      </c>
      <c r="I17" s="164" t="s">
        <v>5717</v>
      </c>
      <c r="J17" s="273" t="str">
        <f ca="1">IF(AK17&lt;=Données!$B$2,1," ")</f>
        <v xml:space="preserve"> </v>
      </c>
      <c r="K17" s="45"/>
      <c r="L17" s="46">
        <v>1</v>
      </c>
      <c r="M17" s="47"/>
      <c r="N17" s="48"/>
      <c r="O17" s="185"/>
      <c r="P17" s="187"/>
      <c r="Q17" s="185"/>
      <c r="R17" s="186"/>
      <c r="S17" s="186"/>
      <c r="T17" s="187"/>
      <c r="U17" s="187"/>
      <c r="V17" s="187"/>
      <c r="W17" s="320"/>
      <c r="X17" s="214"/>
      <c r="Y17" s="215"/>
      <c r="Z17" s="34"/>
      <c r="AA17" s="35"/>
      <c r="AB17" s="35"/>
      <c r="AC17" s="35"/>
      <c r="AD17" s="36"/>
      <c r="AE17" s="224"/>
      <c r="AF17" s="53"/>
      <c r="AG17" s="54"/>
      <c r="AH17" s="55"/>
      <c r="AI17" s="56"/>
      <c r="AJ17" s="41" t="s">
        <v>5851</v>
      </c>
      <c r="AK17" s="42">
        <v>45829</v>
      </c>
      <c r="AL17" s="50"/>
      <c r="AM17" s="337" t="str">
        <f>INDEX($K$6:$AE$6,1,MATCH(1,K17:AE17,-1))</f>
        <v>95PFE-L2M</v>
      </c>
      <c r="AN17" s="337" t="str">
        <f>IF(INDEX($K$6:$AE$6,1,MATCH(1,K17:AE17,1))&lt;&gt;INDEX($K$6:$AE$6,1,MATCH(1,K17:AE17,-1)),INDEX($K$6:$AE$6,1,MATCH(1,K17:AE17,1)),"-")</f>
        <v>-</v>
      </c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</row>
    <row r="18" spans="1:261" s="69" customFormat="1" ht="12.75" customHeight="1" x14ac:dyDescent="0.2">
      <c r="A18" s="169" t="str">
        <f>IF(IFERROR(VLOOKUP(G18,EmployesActifs,1,FALSE),"Non")&lt;&gt;"Non","Oui","Non")</f>
        <v>Oui</v>
      </c>
      <c r="B18" s="172">
        <f>IF(A18="Oui",1,0)</f>
        <v>1</v>
      </c>
      <c r="C18" s="172">
        <f>IF(OR(G18="Médecin",H18="Médecin",I18="Médecin",I18="Médecins",H18="anesthésiste",H18="boursier univ.",H18="chercheur",H18="chirurgien",H18="Résident(e)",H18="Md Urg",H18="Md Card",LEFT(H18,6)="Fellow",H18="Externe Médecine",H18="Directeur de la biobanque Médecin",H18="monit.-boursier",),1,0)</f>
        <v>0</v>
      </c>
      <c r="D18" s="172">
        <f>IF(OR(G18=0,H18="Stagiaire",H18="Stagiaires",H18="Externe",H18="Externes",G18="agence",H18="STAGIAIRE INFIRMIER(ÈRE)",H18="STAGIAIRE SI",H18="STAGIAIRE S.I.",H18="STAGIAIRE PAB",H18="STAGIAIRE EN PERFUSION",H18="Stagiaire Physiothérapeute",H18="Stagiaire médecine",H18="Stagiaire - Service sociaux",H18="STAGIAIRE SOINS INFIRMIERS",H18="STAGIAIRE EXTERNE EN MÉDECINE",H18="ss",),1,0)</f>
        <v>0</v>
      </c>
      <c r="E18" s="28" t="s">
        <v>82</v>
      </c>
      <c r="F18" s="28" t="s">
        <v>83</v>
      </c>
      <c r="G18" s="255">
        <v>11691</v>
      </c>
      <c r="H18" s="79" t="s">
        <v>69</v>
      </c>
      <c r="I18" s="164" t="s">
        <v>4406</v>
      </c>
      <c r="J18" s="273" t="str">
        <f ca="1">IF(AK18&lt;=Données!$B$2,1," ")</f>
        <v xml:space="preserve"> </v>
      </c>
      <c r="K18" s="45"/>
      <c r="L18" s="46"/>
      <c r="M18" s="47" t="s">
        <v>56</v>
      </c>
      <c r="N18" s="48"/>
      <c r="O18" s="185"/>
      <c r="P18" s="187"/>
      <c r="Q18" s="185"/>
      <c r="R18" s="186"/>
      <c r="S18" s="186">
        <v>1</v>
      </c>
      <c r="T18" s="187"/>
      <c r="U18" s="187"/>
      <c r="V18" s="187"/>
      <c r="W18" s="320"/>
      <c r="X18" s="214"/>
      <c r="Y18" s="215"/>
      <c r="Z18" s="34"/>
      <c r="AA18" s="35"/>
      <c r="AB18" s="35"/>
      <c r="AC18" s="35"/>
      <c r="AD18" s="36"/>
      <c r="AE18" s="224"/>
      <c r="AF18" s="53"/>
      <c r="AG18" s="54"/>
      <c r="AH18" s="55"/>
      <c r="AI18" s="56"/>
      <c r="AJ18" s="41" t="s">
        <v>4462</v>
      </c>
      <c r="AK18" s="42">
        <v>45343</v>
      </c>
      <c r="AL18" s="50"/>
      <c r="AM18" s="337" t="str">
        <f>INDEX($K$6:$AE$6,1,MATCH(1,K18:AE18,-1))</f>
        <v>1870 +</v>
      </c>
      <c r="AN18" s="337" t="str">
        <f>IF(INDEX($K$6:$AE$6,1,MATCH(1,K18:AE18,1))&lt;&gt;INDEX($K$6:$AE$6,1,MATCH(1,K18:AE18,-1)),INDEX($K$6:$AE$6,1,MATCH(1,K18:AE18,1)),"-")</f>
        <v>-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</row>
    <row r="19" spans="1:261" s="69" customFormat="1" ht="12.75" customHeight="1" x14ac:dyDescent="0.2">
      <c r="A19" s="169" t="str">
        <f>IF(IFERROR(VLOOKUP(G19,EmployesActifs,1,FALSE),"Non")&lt;&gt;"Non","Oui","Non")</f>
        <v>Oui</v>
      </c>
      <c r="B19" s="172">
        <f>IF(A19="Oui",1,0)</f>
        <v>1</v>
      </c>
      <c r="C19" s="172">
        <f>IF(OR(G19="Médecin",H19="Médecin",I19="Médecin",I19="Médecins",H19="anesthésiste",H19="boursier univ.",H19="chercheur",H19="chirurgien",H19="Résident(e)",H19="Md Urg",H19="Md Card",LEFT(H19,6)="Fellow",H19="Externe Médecine",H19="Directeur de la biobanque Médecin",H19="monit.-boursier",),1,0)</f>
        <v>0</v>
      </c>
      <c r="D19" s="172">
        <f>IF(OR(G19=0,H19="Stagiaire",H19="Stagiaires",H19="Externe",H19="Externes",G19="agence",H19="STAGIAIRE INFIRMIER(ÈRE)",H19="STAGIAIRE SI",H19="STAGIAIRE S.I.",H19="STAGIAIRE PAB",H19="STAGIAIRE EN PERFUSION",H19="Stagiaire Physiothérapeute",H19="Stagiaire médecine",H19="Stagiaire - Service sociaux",H19="STAGIAIRE SOINS INFIRMIERS",H19="STAGIAIRE EXTERNE EN MÉDECINE",H19="ss",),1,0)</f>
        <v>0</v>
      </c>
      <c r="E19" s="28" t="s">
        <v>3966</v>
      </c>
      <c r="F19" s="28" t="s">
        <v>3967</v>
      </c>
      <c r="G19" s="255">
        <v>10950</v>
      </c>
      <c r="H19" s="79" t="s">
        <v>641</v>
      </c>
      <c r="I19" s="164" t="s">
        <v>209</v>
      </c>
      <c r="J19" s="273" t="str">
        <f ca="1">IF(AK19&lt;=Données!$B$2,1," ")</f>
        <v xml:space="preserve"> </v>
      </c>
      <c r="K19" s="45"/>
      <c r="L19" s="46">
        <v>1</v>
      </c>
      <c r="M19" s="47"/>
      <c r="N19" s="48"/>
      <c r="O19" s="185"/>
      <c r="P19" s="187"/>
      <c r="Q19" s="185"/>
      <c r="R19" s="186"/>
      <c r="S19" s="186"/>
      <c r="T19" s="187"/>
      <c r="U19" s="187"/>
      <c r="V19" s="187"/>
      <c r="W19" s="320"/>
      <c r="X19" s="214"/>
      <c r="Y19" s="215"/>
      <c r="Z19" s="34"/>
      <c r="AA19" s="35"/>
      <c r="AB19" s="35"/>
      <c r="AC19" s="35"/>
      <c r="AD19" s="36"/>
      <c r="AE19" s="224"/>
      <c r="AF19" s="53"/>
      <c r="AG19" s="54"/>
      <c r="AH19" s="55"/>
      <c r="AI19" s="56"/>
      <c r="AJ19" s="41" t="s">
        <v>4462</v>
      </c>
      <c r="AK19" s="42">
        <v>45924</v>
      </c>
      <c r="AL19" s="50"/>
      <c r="AM19" s="337" t="str">
        <f>INDEX($K$6:$AE$6,1,MATCH(1,K19:AE19,-1))</f>
        <v>95PFE-L2M</v>
      </c>
      <c r="AN19" s="337" t="str">
        <f>IF(INDEX($K$6:$AE$6,1,MATCH(1,K19:AE19,1))&lt;&gt;INDEX($K$6:$AE$6,1,MATCH(1,K19:AE19,-1)),INDEX($K$6:$AE$6,1,MATCH(1,K19:AE19,1)),"-")</f>
        <v>-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</row>
    <row r="20" spans="1:261" s="69" customFormat="1" ht="12.75" customHeight="1" x14ac:dyDescent="0.2">
      <c r="A20" s="169" t="str">
        <f>IF(IFERROR(VLOOKUP(G20,EmployesActifs,1,FALSE),"Non")&lt;&gt;"Non","Oui","Non")</f>
        <v>Oui</v>
      </c>
      <c r="B20" s="172">
        <f>IF(A20="Oui",1,0)</f>
        <v>1</v>
      </c>
      <c r="C20" s="172">
        <f>IF(OR(G20="Médecin",H20="Médecin",I20="Médecin",I20="Médecins",H20="anesthésiste",H20="boursier univ.",H20="chercheur",H20="chirurgien",H20="Résident(e)",H20="Md Urg",H20="Md Card",LEFT(H20,6)="Fellow",H20="Externe Médecine",H20="Directeur de la biobanque Médecin",H20="monit.-boursier",),1,0)</f>
        <v>0</v>
      </c>
      <c r="D20" s="172">
        <f>IF(OR(G20=0,H20="Stagiaire",H20="Stagiaires",H20="Externe",H20="Externes",G20="agence",H20="STAGIAIRE INFIRMIER(ÈRE)",H20="STAGIAIRE SI",H20="STAGIAIRE S.I.",H20="STAGIAIRE PAB",H20="STAGIAIRE EN PERFUSION",H20="Stagiaire Physiothérapeute",H20="Stagiaire médecine",H20="Stagiaire - Service sociaux",H20="STAGIAIRE SOINS INFIRMIERS",H20="STAGIAIRE EXTERNE EN MÉDECINE",H20="ss",),1,0)</f>
        <v>0</v>
      </c>
      <c r="E20" s="28" t="s">
        <v>3236</v>
      </c>
      <c r="F20" s="28" t="s">
        <v>1336</v>
      </c>
      <c r="G20" s="255">
        <v>12843</v>
      </c>
      <c r="H20" s="79" t="s">
        <v>54</v>
      </c>
      <c r="I20" s="164" t="s">
        <v>55</v>
      </c>
      <c r="J20" s="273" t="str">
        <f ca="1">IF(AK20&lt;=Données!$B$2,1," ")</f>
        <v xml:space="preserve"> </v>
      </c>
      <c r="K20" s="45"/>
      <c r="L20" s="46"/>
      <c r="M20" s="47"/>
      <c r="N20" s="48"/>
      <c r="O20" s="185"/>
      <c r="P20" s="187"/>
      <c r="Q20" s="185"/>
      <c r="R20" s="186"/>
      <c r="S20" s="186">
        <v>1</v>
      </c>
      <c r="T20" s="187"/>
      <c r="U20" s="187"/>
      <c r="V20" s="187"/>
      <c r="W20" s="320"/>
      <c r="X20" s="214"/>
      <c r="Y20" s="215"/>
      <c r="Z20" s="34"/>
      <c r="AA20" s="35"/>
      <c r="AB20" s="35"/>
      <c r="AC20" s="35"/>
      <c r="AD20" s="36"/>
      <c r="AE20" s="224"/>
      <c r="AF20" s="53"/>
      <c r="AG20" s="54"/>
      <c r="AH20" s="55"/>
      <c r="AI20" s="56"/>
      <c r="AJ20" s="41" t="s">
        <v>5851</v>
      </c>
      <c r="AK20" s="42">
        <v>45862</v>
      </c>
      <c r="AL20" s="50"/>
      <c r="AM20" s="337" t="str">
        <f>INDEX($K$6:$AE$6,1,MATCH(1,K20:AE20,-1))</f>
        <v>1870 +</v>
      </c>
      <c r="AN20" s="337" t="str">
        <f>IF(INDEX($K$6:$AE$6,1,MATCH(1,K20:AE20,1))&lt;&gt;INDEX($K$6:$AE$6,1,MATCH(1,K20:AE20,-1)),INDEX($K$6:$AE$6,1,MATCH(1,K20:AE20,1)),"-")</f>
        <v>-</v>
      </c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</row>
    <row r="21" spans="1:261" s="69" customFormat="1" ht="12.75" customHeight="1" x14ac:dyDescent="0.2">
      <c r="A21" s="169" t="str">
        <f>IF(IFERROR(VLOOKUP(G21,EmployesActifs,1,FALSE),"Non")&lt;&gt;"Non","Oui","Non")</f>
        <v>Oui</v>
      </c>
      <c r="B21" s="172">
        <f>IF(A21="Oui",1,0)</f>
        <v>1</v>
      </c>
      <c r="C21" s="172">
        <f>IF(OR(G21="Médecin",H21="Médecin",I21="Médecin",I21="Médecins",H21="anesthésiste",H21="boursier univ.",H21="chercheur",H21="chirurgien",H21="Résident(e)",H21="Md Urg",H21="Md Card",LEFT(H21,6)="Fellow",H21="Externe Médecine",H21="Directeur de la biobanque Médecin",H21="monit.-boursier",),1,0)</f>
        <v>1</v>
      </c>
      <c r="D21" s="172">
        <f>IF(OR(G21=0,H21="Stagiaire",H21="Stagiaires",H21="Externe",H21="Externes",G21="agence",H21="STAGIAIRE INFIRMIER(ÈRE)",H21="STAGIAIRE SI",H21="STAGIAIRE S.I.",H21="STAGIAIRE PAB",H21="STAGIAIRE EN PERFUSION",H21="Stagiaire Physiothérapeute",H21="Stagiaire médecine",H21="Stagiaire - Service sociaux",H21="STAGIAIRE SOINS INFIRMIERS",H21="STAGIAIRE EXTERNE EN MÉDECINE",H21="ss",),1,0)</f>
        <v>0</v>
      </c>
      <c r="E21" s="28" t="s">
        <v>5283</v>
      </c>
      <c r="F21" s="28" t="s">
        <v>4251</v>
      </c>
      <c r="G21" s="257">
        <v>13584</v>
      </c>
      <c r="H21" s="79" t="s">
        <v>6235</v>
      </c>
      <c r="I21" s="164" t="s">
        <v>84</v>
      </c>
      <c r="J21" s="273" t="s">
        <v>2976</v>
      </c>
      <c r="K21" s="45"/>
      <c r="L21" s="46"/>
      <c r="M21" s="47">
        <v>1</v>
      </c>
      <c r="N21" s="48"/>
      <c r="O21" s="185"/>
      <c r="P21" s="187"/>
      <c r="Q21" s="185"/>
      <c r="R21" s="186"/>
      <c r="S21" s="186"/>
      <c r="T21" s="187"/>
      <c r="U21" s="187"/>
      <c r="V21" s="187"/>
      <c r="W21" s="320"/>
      <c r="X21" s="214"/>
      <c r="Y21" s="215"/>
      <c r="Z21" s="34"/>
      <c r="AA21" s="35"/>
      <c r="AB21" s="35"/>
      <c r="AC21" s="35"/>
      <c r="AD21" s="36"/>
      <c r="AE21" s="49"/>
      <c r="AF21" s="53"/>
      <c r="AG21" s="54"/>
      <c r="AH21" s="55"/>
      <c r="AI21" s="56"/>
      <c r="AJ21" s="41" t="s">
        <v>4462</v>
      </c>
      <c r="AK21" s="42">
        <v>45378</v>
      </c>
      <c r="AL21" s="50"/>
      <c r="AM21" s="376" t="s">
        <v>20</v>
      </c>
      <c r="AN21" s="376" t="s">
        <v>6391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</row>
    <row r="22" spans="1:261" s="69" customFormat="1" ht="12.75" customHeight="1" x14ac:dyDescent="0.2">
      <c r="A22" s="169" t="str">
        <f>IF(IFERROR(VLOOKUP(G22,EmployesActifs,1,FALSE),"Non")&lt;&gt;"Non","Oui","Non")</f>
        <v>Oui</v>
      </c>
      <c r="B22" s="172">
        <f>IF(A22="Oui",1,0)</f>
        <v>1</v>
      </c>
      <c r="C22" s="172">
        <f>IF(OR(G22="Médecin",H22="Médecin",I22="Médecin",I22="Médecins",H22="anesthésiste",H22="boursier univ.",H22="chercheur",H22="chirurgien",H22="Résident(e)",H22="Md Urg",H22="Md Card",LEFT(H22,6)="Fellow",H22="Externe Médecine",H22="Directeur de la biobanque Médecin",H22="monit.-boursier",),1,0)</f>
        <v>0</v>
      </c>
      <c r="D22" s="172">
        <f>IF(OR(G22=0,H22="Stagiaire",H22="Stagiaires",H22="Externe",H22="Externes",G22="agence",H22="STAGIAIRE INFIRMIER(ÈRE)",H22="STAGIAIRE SI",H22="STAGIAIRE S.I.",H22="STAGIAIRE PAB",H22="STAGIAIRE EN PERFUSION",H22="Stagiaire Physiothérapeute",H22="Stagiaire médecine",H22="Stagiaire - Service sociaux",H22="STAGIAIRE SOINS INFIRMIERS",H22="STAGIAIRE EXTERNE EN MÉDECINE",H22="ss",),1,0)</f>
        <v>0</v>
      </c>
      <c r="E22" s="28" t="s">
        <v>95</v>
      </c>
      <c r="F22" s="28" t="s">
        <v>96</v>
      </c>
      <c r="G22" s="255">
        <v>9876</v>
      </c>
      <c r="H22" s="79" t="s">
        <v>747</v>
      </c>
      <c r="I22" s="164" t="s">
        <v>5709</v>
      </c>
      <c r="J22" s="273">
        <f ca="1">IF(AK22&lt;=Données!$B$2,1," ")</f>
        <v>1</v>
      </c>
      <c r="K22" s="45" t="s">
        <v>56</v>
      </c>
      <c r="L22" s="46"/>
      <c r="M22" s="47"/>
      <c r="N22" s="48"/>
      <c r="O22" s="185"/>
      <c r="P22" s="187"/>
      <c r="Q22" s="185"/>
      <c r="R22" s="186">
        <v>1</v>
      </c>
      <c r="S22" s="186"/>
      <c r="T22" s="187"/>
      <c r="U22" s="187"/>
      <c r="V22" s="187"/>
      <c r="W22" s="320"/>
      <c r="X22" s="214"/>
      <c r="Y22" s="215"/>
      <c r="Z22" s="34"/>
      <c r="AA22" s="35"/>
      <c r="AB22" s="35"/>
      <c r="AC22" s="35"/>
      <c r="AD22" s="36"/>
      <c r="AE22" s="224"/>
      <c r="AF22" s="53"/>
      <c r="AG22" s="54"/>
      <c r="AH22" s="55"/>
      <c r="AI22" s="56"/>
      <c r="AJ22" s="41" t="s">
        <v>98</v>
      </c>
      <c r="AK22" s="42">
        <v>44575</v>
      </c>
      <c r="AL22" s="50"/>
      <c r="AM22" s="337">
        <f>INDEX($K$6:$AE$6,1,MATCH(1,K22:AE22,-1))</f>
        <v>1860</v>
      </c>
      <c r="AN22" s="337" t="str">
        <f>IF(INDEX($K$6:$AE$6,1,MATCH(1,K22:AE22,1))&lt;&gt;INDEX($K$6:$AE$6,1,MATCH(1,K22:AE22,-1)),INDEX($K$6:$AE$6,1,MATCH(1,K22:AE22,1)),"-")</f>
        <v>-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</row>
    <row r="23" spans="1:261" s="69" customFormat="1" ht="12.75" customHeight="1" x14ac:dyDescent="0.2">
      <c r="A23" s="169" t="str">
        <f>IF(IFERROR(VLOOKUP(G23,EmployesActifs,1,FALSE),"Non")&lt;&gt;"Non","Oui","Non")</f>
        <v>Oui</v>
      </c>
      <c r="B23" s="172">
        <f>IF(A23="Oui",1,0)</f>
        <v>1</v>
      </c>
      <c r="C23" s="172">
        <f>IF(OR(G23="Médecin",H23="Médecin",I23="Médecin",I23="Médecins",H23="anesthésiste",H23="boursier univ.",H23="chercheur",H23="chirurgien",H23="Résident(e)",H23="Md Urg",H23="Md Card",LEFT(H23,6)="Fellow",H23="Externe Médecine",H23="Directeur de la biobanque Médecin",H23="monit.-boursier",),1,0)</f>
        <v>0</v>
      </c>
      <c r="D23" s="172">
        <f>IF(OR(G23=0,H23="Stagiaire",H23="Stagiaires",H23="Externe",H23="Externes",G23="agence",H23="STAGIAIRE INFIRMIER(ÈRE)",H23="STAGIAIRE SI",H23="STAGIAIRE S.I.",H23="STAGIAIRE PAB",H23="STAGIAIRE EN PERFUSION",H23="Stagiaire Physiothérapeute",H23="Stagiaire médecine",H23="Stagiaire - Service sociaux",H23="STAGIAIRE SOINS INFIRMIERS",H23="STAGIAIRE EXTERNE EN MÉDECINE",H23="ss",),1,0)</f>
        <v>0</v>
      </c>
      <c r="E23" s="28" t="s">
        <v>3959</v>
      </c>
      <c r="F23" s="28" t="s">
        <v>102</v>
      </c>
      <c r="G23" s="257">
        <v>10923</v>
      </c>
      <c r="H23" s="79" t="s">
        <v>103</v>
      </c>
      <c r="I23" s="164" t="s">
        <v>5715</v>
      </c>
      <c r="J23" s="273">
        <f ca="1">IF(AK23&lt;=Données!$B$2,1," ")</f>
        <v>1</v>
      </c>
      <c r="K23" s="45">
        <v>1</v>
      </c>
      <c r="L23" s="46"/>
      <c r="M23" s="47"/>
      <c r="N23" s="48"/>
      <c r="O23" s="185"/>
      <c r="P23" s="187"/>
      <c r="Q23" s="185"/>
      <c r="R23" s="186"/>
      <c r="S23" s="186"/>
      <c r="T23" s="187"/>
      <c r="U23" s="187"/>
      <c r="V23" s="187"/>
      <c r="W23" s="320"/>
      <c r="X23" s="214"/>
      <c r="Y23" s="215"/>
      <c r="Z23" s="34">
        <v>1</v>
      </c>
      <c r="AA23" s="35"/>
      <c r="AB23" s="35"/>
      <c r="AC23" s="35"/>
      <c r="AD23" s="36"/>
      <c r="AE23" s="224"/>
      <c r="AF23" s="53"/>
      <c r="AG23" s="54"/>
      <c r="AH23" s="55"/>
      <c r="AI23" s="56"/>
      <c r="AJ23" s="41" t="s">
        <v>85</v>
      </c>
      <c r="AK23" s="42">
        <v>44460</v>
      </c>
      <c r="AL23" s="50"/>
      <c r="AM23" s="337" t="str">
        <f>INDEX($K$6:$AE$6,1,MATCH(1,K23:AE23,-1))</f>
        <v>95PFE-L2S</v>
      </c>
      <c r="AN23" s="337" t="str">
        <f>IF(INDEX($K$6:$AE$6,1,MATCH(1,K23:AE23,1))&lt;&gt;INDEX($K$6:$AE$6,1,MATCH(1,K23:AE23,-1)),INDEX($K$6:$AE$6,1,MATCH(1,K23:AE23,1)),"-")</f>
        <v>1510-XS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</row>
    <row r="24" spans="1:261" s="69" customFormat="1" ht="12.75" customHeight="1" x14ac:dyDescent="0.2">
      <c r="A24" s="169" t="str">
        <f>IF(IFERROR(VLOOKUP(G24,EmployesActifs,1,FALSE),"Non")&lt;&gt;"Non","Oui","Non")</f>
        <v>Oui</v>
      </c>
      <c r="B24" s="172">
        <f>IF(A24="Oui",1,0)</f>
        <v>1</v>
      </c>
      <c r="C24" s="172">
        <f>IF(OR(G24="Médecin",H24="Médecin",I24="Médecin",I24="Médecins",H24="anesthésiste",H24="boursier univ.",H24="chercheur",H24="chirurgien",H24="Résident(e)",H24="Md Urg",H24="Md Card",LEFT(H24,6)="Fellow",H24="Externe Médecine",H24="Directeur de la biobanque Médecin",H24="monit.-boursier",),1,0)</f>
        <v>0</v>
      </c>
      <c r="D24" s="172">
        <f>IF(OR(G24=0,H24="Stagiaire",H24="Stagiaires",H24="Externe",H24="Externes",G24="agence",H24="STAGIAIRE INFIRMIER(ÈRE)",H24="STAGIAIRE SI",H24="STAGIAIRE S.I.",H24="STAGIAIRE PAB",H24="STAGIAIRE EN PERFUSION",H24="Stagiaire Physiothérapeute",H24="Stagiaire médecine",H24="Stagiaire - Service sociaux",H24="STAGIAIRE SOINS INFIRMIERS",H24="STAGIAIRE EXTERNE EN MÉDECINE",H24="ss",),1,0)</f>
        <v>0</v>
      </c>
      <c r="E24" s="28" t="s">
        <v>5468</v>
      </c>
      <c r="F24" s="28" t="s">
        <v>2482</v>
      </c>
      <c r="G24" s="259">
        <v>13753</v>
      </c>
      <c r="H24" s="79" t="s">
        <v>54</v>
      </c>
      <c r="I24" s="164" t="s">
        <v>55</v>
      </c>
      <c r="J24" s="273" t="str">
        <f ca="1">IF(AK24&lt;=Données!$B$2,1," ")</f>
        <v xml:space="preserve"> </v>
      </c>
      <c r="K24" s="45" t="s">
        <v>56</v>
      </c>
      <c r="L24" s="46"/>
      <c r="M24" s="47"/>
      <c r="N24" s="48" t="s">
        <v>56</v>
      </c>
      <c r="O24" s="185">
        <v>1</v>
      </c>
      <c r="P24" s="187"/>
      <c r="Q24" s="185"/>
      <c r="R24" s="186"/>
      <c r="S24" s="186"/>
      <c r="T24" s="187"/>
      <c r="U24" s="187"/>
      <c r="V24" s="187"/>
      <c r="W24" s="320"/>
      <c r="X24" s="214"/>
      <c r="Y24" s="215"/>
      <c r="Z24" s="34"/>
      <c r="AA24" s="35"/>
      <c r="AB24" s="35"/>
      <c r="AC24" s="35"/>
      <c r="AD24" s="36"/>
      <c r="AE24" s="224"/>
      <c r="AF24" s="53"/>
      <c r="AG24" s="54"/>
      <c r="AH24" s="55"/>
      <c r="AI24" s="56"/>
      <c r="AJ24" s="41" t="s">
        <v>652</v>
      </c>
      <c r="AK24" s="42">
        <v>45563</v>
      </c>
      <c r="AL24" s="50"/>
      <c r="AM24" s="337" t="str">
        <f>INDEX($K$6:$AE$6,1,MATCH(1,K24:AE24,-1))</f>
        <v>1804S</v>
      </c>
      <c r="AN24" s="337" t="str">
        <f>IF(INDEX($K$6:$AE$6,1,MATCH(1,K24:AE24,1))&lt;&gt;INDEX($K$6:$AE$6,1,MATCH(1,K24:AE24,-1)),INDEX($K$6:$AE$6,1,MATCH(1,K24:AE24,1)),"-")</f>
        <v>-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</row>
    <row r="25" spans="1:261" s="69" customFormat="1" ht="12.75" customHeight="1" x14ac:dyDescent="0.2">
      <c r="A25" s="169" t="str">
        <f>IF(IFERROR(VLOOKUP(G25,EmployesActifs,1,FALSE),"Non")&lt;&gt;"Non","Oui","Non")</f>
        <v>Oui</v>
      </c>
      <c r="B25" s="172">
        <f>IF(A25="Oui",1,0)</f>
        <v>1</v>
      </c>
      <c r="C25" s="172">
        <f>IF(OR(G25="Médecin",H25="Médecin",I25="Médecin",I25="Médecins",H25="anesthésiste",H25="boursier univ.",H25="chercheur",H25="chirurgien",H25="Résident(e)",H25="Md Urg",H25="Md Card",LEFT(H25,6)="Fellow",H25="Externe Médecine",H25="Directeur de la biobanque Médecin",H25="monit.-boursier",),1,0)</f>
        <v>0</v>
      </c>
      <c r="D25" s="172">
        <f>IF(OR(G25=0,H25="Stagiaire",H25="Stagiaires",H25="Externe",H25="Externes",G25="agence",H25="STAGIAIRE INFIRMIER(ÈRE)",H25="STAGIAIRE SI",H25="STAGIAIRE S.I.",H25="STAGIAIRE PAB",H25="STAGIAIRE EN PERFUSION",H25="Stagiaire Physiothérapeute",H25="Stagiaire médecine",H25="Stagiaire - Service sociaux",H25="STAGIAIRE SOINS INFIRMIERS",H25="STAGIAIRE EXTERNE EN MÉDECINE",H25="ss",),1,0)</f>
        <v>0</v>
      </c>
      <c r="E25" s="28" t="s">
        <v>4539</v>
      </c>
      <c r="F25" s="28" t="s">
        <v>1712</v>
      </c>
      <c r="G25" s="257">
        <v>13264</v>
      </c>
      <c r="H25" s="79" t="s">
        <v>1559</v>
      </c>
      <c r="I25" s="164" t="s">
        <v>5716</v>
      </c>
      <c r="J25" s="273" t="str">
        <f ca="1">IF(AK25&lt;=Données!$B$2,1," ")</f>
        <v xml:space="preserve"> </v>
      </c>
      <c r="K25" s="45"/>
      <c r="L25" s="46">
        <v>1</v>
      </c>
      <c r="M25" s="47"/>
      <c r="N25" s="48"/>
      <c r="O25" s="185"/>
      <c r="P25" s="187"/>
      <c r="Q25" s="185"/>
      <c r="R25" s="186"/>
      <c r="S25" s="186"/>
      <c r="T25" s="187"/>
      <c r="U25" s="187"/>
      <c r="V25" s="187"/>
      <c r="W25" s="320"/>
      <c r="X25" s="214"/>
      <c r="Y25" s="215"/>
      <c r="Z25" s="34"/>
      <c r="AA25" s="35"/>
      <c r="AB25" s="35"/>
      <c r="AC25" s="35"/>
      <c r="AD25" s="36"/>
      <c r="AE25" s="224"/>
      <c r="AF25" s="53"/>
      <c r="AG25" s="54"/>
      <c r="AH25" s="55"/>
      <c r="AI25" s="56"/>
      <c r="AJ25" s="41" t="s">
        <v>652</v>
      </c>
      <c r="AK25" s="42">
        <v>45255</v>
      </c>
      <c r="AL25" s="50"/>
      <c r="AM25" s="337" t="str">
        <f>INDEX($K$6:$AE$6,1,MATCH(1,K25:AE25,-1))</f>
        <v>95PFE-L2M</v>
      </c>
      <c r="AN25" s="337" t="str">
        <f>IF(INDEX($K$6:$AE$6,1,MATCH(1,K25:AE25,1))&lt;&gt;INDEX($K$6:$AE$6,1,MATCH(1,K25:AE25,-1)),INDEX($K$6:$AE$6,1,MATCH(1,K25:AE25,1)),"-")</f>
        <v>-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</row>
    <row r="26" spans="1:261" s="69" customFormat="1" ht="12.75" customHeight="1" x14ac:dyDescent="0.2">
      <c r="A26" s="169" t="str">
        <f>IF(IFERROR(VLOOKUP(G26,EmployesActifs,1,FALSE),"Non")&lt;&gt;"Non","Oui","Non")</f>
        <v>Oui</v>
      </c>
      <c r="B26" s="172">
        <f>IF(A26="Oui",1,0)</f>
        <v>1</v>
      </c>
      <c r="C26" s="172">
        <f>IF(OR(G26="Médecin",H26="Médecin",I26="Médecin",I26="Médecins",H26="anesthésiste",H26="boursier univ.",H26="chercheur",H26="chirurgien",H26="Résident(e)",H26="Md Urg",H26="Md Card",LEFT(H26,6)="Fellow",H26="Externe Médecine",H26="Directeur de la biobanque Médecin",H26="monit.-boursier",),1,0)</f>
        <v>0</v>
      </c>
      <c r="D26" s="172">
        <f>IF(OR(G26=0,H26="Stagiaire",H26="Stagiaires",H26="Externe",H26="Externes",G26="agence",H26="STAGIAIRE INFIRMIER(ÈRE)",H26="STAGIAIRE SI",H26="STAGIAIRE S.I.",H26="STAGIAIRE PAB",H26="STAGIAIRE EN PERFUSION",H26="Stagiaire Physiothérapeute",H26="Stagiaire médecine",H26="Stagiaire - Service sociaux",H26="STAGIAIRE SOINS INFIRMIERS",H26="STAGIAIRE EXTERNE EN MÉDECINE",H26="ss",),1,0)</f>
        <v>0</v>
      </c>
      <c r="E26" s="28" t="s">
        <v>107</v>
      </c>
      <c r="F26" s="28" t="s">
        <v>108</v>
      </c>
      <c r="G26" s="257">
        <v>12025</v>
      </c>
      <c r="H26" s="79" t="s">
        <v>109</v>
      </c>
      <c r="I26" s="164" t="s">
        <v>110</v>
      </c>
      <c r="J26" s="273" t="str">
        <f ca="1">IF(AK26&lt;=Données!$B$2,1," ")</f>
        <v xml:space="preserve"> </v>
      </c>
      <c r="K26" s="45">
        <v>1</v>
      </c>
      <c r="L26" s="46"/>
      <c r="M26" s="47"/>
      <c r="N26" s="48"/>
      <c r="O26" s="185"/>
      <c r="P26" s="187"/>
      <c r="Q26" s="185"/>
      <c r="R26" s="186"/>
      <c r="S26" s="186"/>
      <c r="T26" s="187"/>
      <c r="U26" s="187"/>
      <c r="V26" s="187"/>
      <c r="W26" s="320"/>
      <c r="X26" s="214"/>
      <c r="Y26" s="215"/>
      <c r="Z26" s="34"/>
      <c r="AA26" s="35"/>
      <c r="AB26" s="35"/>
      <c r="AC26" s="35"/>
      <c r="AD26" s="36"/>
      <c r="AE26" s="224"/>
      <c r="AF26" s="53"/>
      <c r="AG26" s="54"/>
      <c r="AH26" s="55"/>
      <c r="AI26" s="56"/>
      <c r="AJ26" s="41" t="s">
        <v>4462</v>
      </c>
      <c r="AK26" s="42">
        <v>45343</v>
      </c>
      <c r="AL26" s="50"/>
      <c r="AM26" s="337" t="str">
        <f>INDEX($K$6:$AE$6,1,MATCH(1,K26:AE26,-1))</f>
        <v>95PFE-L2S</v>
      </c>
      <c r="AN26" s="337" t="str">
        <f>IF(INDEX($K$6:$AE$6,1,MATCH(1,K26:AE26,1))&lt;&gt;INDEX($K$6:$AE$6,1,MATCH(1,K26:AE26,-1)),INDEX($K$6:$AE$6,1,MATCH(1,K26:AE26,1)),"-")</f>
        <v>-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</row>
    <row r="27" spans="1:261" s="69" customFormat="1" ht="12.75" customHeight="1" x14ac:dyDescent="0.2">
      <c r="A27" s="169" t="str">
        <f>IF(IFERROR(VLOOKUP(G27,EmployesActifs,1,FALSE),"Non")&lt;&gt;"Non","Oui","Non")</f>
        <v>Oui</v>
      </c>
      <c r="B27" s="172">
        <f>IF(A27="Oui",1,0)</f>
        <v>1</v>
      </c>
      <c r="C27" s="172">
        <f>IF(OR(G27="Médecin",H27="Médecin",I27="Médecin",I27="Médecins",H27="anesthésiste",H27="boursier univ.",H27="chercheur",H27="chirurgien",H27="Résident(e)",H27="Md Urg",H27="Md Card",LEFT(H27,6)="Fellow",H27="Externe Médecine",H27="Directeur de la biobanque Médecin",H27="monit.-boursier",),1,0)</f>
        <v>0</v>
      </c>
      <c r="D27" s="172">
        <f>IF(OR(G27=0,H27="Stagiaire",H27="Stagiaires",H27="Externe",H27="Externes",G27="agence",H27="STAGIAIRE INFIRMIER(ÈRE)",H27="STAGIAIRE SI",H27="STAGIAIRE S.I.",H27="STAGIAIRE PAB",H27="STAGIAIRE EN PERFUSION",H27="Stagiaire Physiothérapeute",H27="Stagiaire médecine",H27="Stagiaire - Service sociaux",H27="STAGIAIRE SOINS INFIRMIERS",H27="STAGIAIRE EXTERNE EN MÉDECINE",H27="ss",),1,0)</f>
        <v>0</v>
      </c>
      <c r="E27" s="28" t="s">
        <v>838</v>
      </c>
      <c r="F27" s="28" t="s">
        <v>1234</v>
      </c>
      <c r="G27" s="255">
        <v>12966</v>
      </c>
      <c r="H27" s="79" t="s">
        <v>1559</v>
      </c>
      <c r="I27" s="164" t="s">
        <v>5716</v>
      </c>
      <c r="J27" s="273" t="str">
        <f ca="1">IF(AK27&lt;=Données!$B$2,1," ")</f>
        <v xml:space="preserve"> </v>
      </c>
      <c r="K27" s="45" t="s">
        <v>56</v>
      </c>
      <c r="L27" s="46"/>
      <c r="M27" s="47"/>
      <c r="N27" s="48"/>
      <c r="O27" s="185">
        <v>1</v>
      </c>
      <c r="P27" s="187"/>
      <c r="Q27" s="185"/>
      <c r="R27" s="186"/>
      <c r="S27" s="186"/>
      <c r="T27" s="187"/>
      <c r="U27" s="187"/>
      <c r="V27" s="187"/>
      <c r="W27" s="320"/>
      <c r="X27" s="214"/>
      <c r="Y27" s="215"/>
      <c r="Z27" s="34"/>
      <c r="AA27" s="35"/>
      <c r="AB27" s="35"/>
      <c r="AC27" s="35"/>
      <c r="AD27" s="36"/>
      <c r="AE27" s="224"/>
      <c r="AF27" s="53"/>
      <c r="AG27" s="54"/>
      <c r="AH27" s="55"/>
      <c r="AI27" s="56"/>
      <c r="AJ27" s="41" t="s">
        <v>4462</v>
      </c>
      <c r="AK27" s="42">
        <v>45497</v>
      </c>
      <c r="AL27" s="50"/>
      <c r="AM27" s="337" t="str">
        <f>INDEX($K$6:$AE$6,1,MATCH(1,K27:AE27,-1))</f>
        <v>1804S</v>
      </c>
      <c r="AN27" s="337" t="str">
        <f>IF(INDEX($K$6:$AE$6,1,MATCH(1,K27:AE27,1))&lt;&gt;INDEX($K$6:$AE$6,1,MATCH(1,K27:AE27,-1)),INDEX($K$6:$AE$6,1,MATCH(1,K27:AE27,1)),"-")</f>
        <v>-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</row>
    <row r="28" spans="1:261" s="69" customFormat="1" ht="13.35" customHeight="1" x14ac:dyDescent="0.2">
      <c r="A28" s="169" t="str">
        <f>IF(IFERROR(VLOOKUP(G28,EmployesActifs,1,FALSE),"Non")&lt;&gt;"Non","Oui","Non")</f>
        <v>Oui</v>
      </c>
      <c r="B28" s="172">
        <f>IF(A28="Oui",1,0)</f>
        <v>1</v>
      </c>
      <c r="C28" s="172">
        <f>IF(OR(G28="Médecin",H28="Médecin",I28="Médecin",I28="Médecins",H28="anesthésiste",H28="boursier univ.",H28="chercheur",H28="chirurgien",H28="Résident(e)",H28="Md Urg",H28="Md Card",LEFT(H28,6)="Fellow",H28="Externe Médecine",H28="Directeur de la biobanque Médecin",H28="monit.-boursier",),1,0)</f>
        <v>0</v>
      </c>
      <c r="D28" s="172">
        <f>IF(OR(G28=0,H28="Stagiaire",H28="Stagiaires",H28="Externe",H28="Externes",G28="agence",H28="STAGIAIRE INFIRMIER(ÈRE)",H28="STAGIAIRE SI",H28="STAGIAIRE S.I.",H28="STAGIAIRE PAB",H28="STAGIAIRE EN PERFUSION",H28="Stagiaire Physiothérapeute",H28="Stagiaire médecine",H28="Stagiaire - Service sociaux",H28="STAGIAIRE SOINS INFIRMIERS",H28="STAGIAIRE EXTERNE EN MÉDECINE",H28="ss",),1,0)</f>
        <v>0</v>
      </c>
      <c r="E28" s="28" t="s">
        <v>119</v>
      </c>
      <c r="F28" s="28" t="s">
        <v>120</v>
      </c>
      <c r="G28" s="257">
        <v>10699</v>
      </c>
      <c r="H28" s="79" t="s">
        <v>544</v>
      </c>
      <c r="I28" s="164" t="s">
        <v>122</v>
      </c>
      <c r="J28" s="273">
        <f ca="1">IF(AK28&lt;=Données!$B$2,1," ")</f>
        <v>1</v>
      </c>
      <c r="K28" s="45"/>
      <c r="L28" s="46" t="s">
        <v>56</v>
      </c>
      <c r="M28" s="47" t="s">
        <v>56</v>
      </c>
      <c r="N28" s="48"/>
      <c r="O28" s="185"/>
      <c r="P28" s="187"/>
      <c r="Q28" s="185"/>
      <c r="R28" s="186"/>
      <c r="S28" s="186" t="s">
        <v>56</v>
      </c>
      <c r="T28" s="187"/>
      <c r="U28" s="187"/>
      <c r="V28" s="187"/>
      <c r="W28" s="320"/>
      <c r="X28" s="214"/>
      <c r="Y28" s="215"/>
      <c r="Z28" s="34"/>
      <c r="AA28" s="35"/>
      <c r="AB28" s="35">
        <v>1</v>
      </c>
      <c r="AC28" s="35"/>
      <c r="AD28" s="36" t="s">
        <v>56</v>
      </c>
      <c r="AE28" s="224"/>
      <c r="AF28" s="53"/>
      <c r="AG28" s="54"/>
      <c r="AH28" s="55"/>
      <c r="AI28" s="56"/>
      <c r="AJ28" s="41" t="s">
        <v>85</v>
      </c>
      <c r="AK28" s="42">
        <v>44588</v>
      </c>
      <c r="AL28" s="50"/>
      <c r="AM28" s="337" t="str">
        <f>INDEX($K$6:$AE$6,1,MATCH(1,K28:AE28,-1))</f>
        <v>1512-M</v>
      </c>
      <c r="AN28" s="337" t="str">
        <f>IF(INDEX($K$6:$AE$6,1,MATCH(1,K28:AE28,1))&lt;&gt;INDEX($K$6:$AE$6,1,MATCH(1,K28:AE28,-1)),INDEX($K$6:$AE$6,1,MATCH(1,K28:AE28,1)),"-")</f>
        <v>-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</row>
    <row r="29" spans="1:261" s="44" customFormat="1" ht="12.75" customHeight="1" x14ac:dyDescent="0.2">
      <c r="A29" s="169" t="str">
        <f>IF(IFERROR(VLOOKUP(G29,EmployesActifs,1,FALSE),"Non")&lt;&gt;"Non","Oui","Non")</f>
        <v>Oui</v>
      </c>
      <c r="B29" s="172">
        <f>IF(A29="Oui",1,0)</f>
        <v>1</v>
      </c>
      <c r="C29" s="172">
        <f>IF(OR(G29="Médecin",H29="Médecin",I29="Médecin",I29="Médecins",H29="anesthésiste",H29="boursier univ.",H29="chercheur",H29="chirurgien",H29="Résident(e)",H29="Md Urg",H29="Md Card",LEFT(H29,6)="Fellow",H29="Externe Médecine",H29="Directeur de la biobanque Médecin",H29="monit.-boursier",),1,0)</f>
        <v>0</v>
      </c>
      <c r="D29" s="172">
        <f>IF(OR(G29=0,H29="Stagiaire",H29="Stagiaires",H29="Externe",H29="Externes",G29="agence",H29="STAGIAIRE INFIRMIER(ÈRE)",H29="STAGIAIRE SI",H29="STAGIAIRE S.I.",H29="STAGIAIRE PAB",H29="STAGIAIRE EN PERFUSION",H29="Stagiaire Physiothérapeute",H29="Stagiaire médecine",H29="Stagiaire - Service sociaux",H29="STAGIAIRE SOINS INFIRMIERS",H29="STAGIAIRE EXTERNE EN MÉDECINE",H29="ss",),1,0)</f>
        <v>0</v>
      </c>
      <c r="E29" s="28" t="s">
        <v>123</v>
      </c>
      <c r="F29" s="28" t="s">
        <v>4068</v>
      </c>
      <c r="G29" s="257">
        <v>11988</v>
      </c>
      <c r="H29" s="79" t="s">
        <v>69</v>
      </c>
      <c r="I29" s="164" t="s">
        <v>5716</v>
      </c>
      <c r="J29" s="273">
        <f ca="1">IF(AK29&lt;=Données!$B$2,1," ")</f>
        <v>1</v>
      </c>
      <c r="K29" s="45"/>
      <c r="L29" s="46" t="s">
        <v>56</v>
      </c>
      <c r="M29" s="47"/>
      <c r="N29" s="48"/>
      <c r="O29" s="185"/>
      <c r="P29" s="187"/>
      <c r="Q29" s="185"/>
      <c r="R29" s="186"/>
      <c r="S29" s="186">
        <v>1</v>
      </c>
      <c r="T29" s="187"/>
      <c r="U29" s="187"/>
      <c r="V29" s="187"/>
      <c r="W29" s="320"/>
      <c r="X29" s="214"/>
      <c r="Y29" s="215"/>
      <c r="Z29" s="34"/>
      <c r="AA29" s="35" t="s">
        <v>56</v>
      </c>
      <c r="AB29" s="35" t="s">
        <v>56</v>
      </c>
      <c r="AC29" s="35"/>
      <c r="AD29" s="36" t="s">
        <v>56</v>
      </c>
      <c r="AE29" s="224"/>
      <c r="AF29" s="53"/>
      <c r="AG29" s="54"/>
      <c r="AH29" s="55"/>
      <c r="AI29" s="56"/>
      <c r="AJ29" s="41" t="s">
        <v>57</v>
      </c>
      <c r="AK29" s="42">
        <v>44566</v>
      </c>
      <c r="AL29" s="50"/>
      <c r="AM29" s="337" t="str">
        <f>INDEX($K$6:$AE$6,1,MATCH(1,K29:AE29,-1))</f>
        <v>1870 +</v>
      </c>
      <c r="AN29" s="337" t="str">
        <f>IF(INDEX($K$6:$AE$6,1,MATCH(1,K29:AE29,1))&lt;&gt;INDEX($K$6:$AE$6,1,MATCH(1,K29:AE29,-1)),INDEX($K$6:$AE$6,1,MATCH(1,K29:AE29,1)),"-")</f>
        <v>-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</row>
    <row r="30" spans="1:261" s="44" customFormat="1" ht="12.75" customHeight="1" x14ac:dyDescent="0.2">
      <c r="A30" s="169" t="str">
        <f>IF(IFERROR(VLOOKUP(G30,EmployesActifs,1,FALSE),"Non")&lt;&gt;"Non","Oui","Non")</f>
        <v>Oui</v>
      </c>
      <c r="B30" s="172">
        <f>IF(A30="Oui",1,0)</f>
        <v>1</v>
      </c>
      <c r="C30" s="172">
        <f>IF(OR(G30="Médecin",H30="Médecin",I30="Médecin",I30="Médecins",H30="anesthésiste",H30="boursier univ.",H30="chercheur",H30="chirurgien",H30="Résident(e)",H30="Md Urg",H30="Md Card",LEFT(H30,6)="Fellow",H30="Externe Médecine",H30="Directeur de la biobanque Médecin",H30="monit.-boursier",),1,0)</f>
        <v>0</v>
      </c>
      <c r="D30" s="172">
        <f>IF(OR(G30=0,H30="Stagiaire",H30="Stagiaires",H30="Externe",H30="Externes",G30="agence",H30="STAGIAIRE INFIRMIER(ÈRE)",H30="STAGIAIRE SI",H30="STAGIAIRE S.I.",H30="STAGIAIRE PAB",H30="STAGIAIRE EN PERFUSION",H30="Stagiaire Physiothérapeute",H30="Stagiaire médecine",H30="Stagiaire - Service sociaux",H30="STAGIAIRE SOINS INFIRMIERS",H30="STAGIAIRE EXTERNE EN MÉDECINE",H30="ss",),1,0)</f>
        <v>0</v>
      </c>
      <c r="E30" s="28" t="s">
        <v>127</v>
      </c>
      <c r="F30" s="28" t="s">
        <v>128</v>
      </c>
      <c r="G30" s="256">
        <v>5292</v>
      </c>
      <c r="H30" s="79" t="s">
        <v>103</v>
      </c>
      <c r="I30" s="164" t="s">
        <v>5716</v>
      </c>
      <c r="J30" s="273" t="str">
        <f ca="1">IF(AK30&lt;=Données!$B$2,1," ")</f>
        <v xml:space="preserve"> </v>
      </c>
      <c r="K30" s="45">
        <v>1</v>
      </c>
      <c r="L30" s="46"/>
      <c r="M30" s="47"/>
      <c r="N30" s="48"/>
      <c r="O30" s="185"/>
      <c r="P30" s="187"/>
      <c r="Q30" s="185"/>
      <c r="R30" s="186"/>
      <c r="S30" s="186"/>
      <c r="T30" s="187"/>
      <c r="U30" s="187"/>
      <c r="V30" s="187"/>
      <c r="W30" s="320"/>
      <c r="X30" s="214"/>
      <c r="Y30" s="215"/>
      <c r="Z30" s="34"/>
      <c r="AA30" s="35"/>
      <c r="AB30" s="35"/>
      <c r="AC30" s="35"/>
      <c r="AD30" s="36"/>
      <c r="AE30" s="224"/>
      <c r="AF30" s="53"/>
      <c r="AG30" s="54"/>
      <c r="AH30" s="55"/>
      <c r="AI30" s="56"/>
      <c r="AJ30" s="41" t="s">
        <v>4462</v>
      </c>
      <c r="AK30" s="42">
        <v>45847</v>
      </c>
      <c r="AL30" s="50"/>
      <c r="AM30" s="337" t="str">
        <f>INDEX($K$6:$AE$6,1,MATCH(1,K30:AE30,-1))</f>
        <v>95PFE-L2S</v>
      </c>
      <c r="AN30" s="337" t="str">
        <f>IF(INDEX($K$6:$AE$6,1,MATCH(1,K30:AE30,1))&lt;&gt;INDEX($K$6:$AE$6,1,MATCH(1,K30:AE30,-1)),INDEX($K$6:$AE$6,1,MATCH(1,K30:AE30,1)),"-")</f>
        <v>-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</row>
    <row r="31" spans="1:261" s="44" customFormat="1" ht="12.75" customHeight="1" x14ac:dyDescent="0.2">
      <c r="A31" s="169" t="str">
        <f>IF(IFERROR(VLOOKUP(G31,EmployesActifs,1,FALSE),"Non")&lt;&gt;"Non","Oui","Non")</f>
        <v>Oui</v>
      </c>
      <c r="B31" s="172">
        <f>IF(A31="Oui",1,0)</f>
        <v>1</v>
      </c>
      <c r="C31" s="172">
        <f>IF(OR(G31="Médecin",H31="Médecin",I31="Médecin",I31="Médecins",H31="anesthésiste",H31="boursier univ.",H31="chercheur",H31="chirurgien",H31="Résident(e)",H31="Md Urg",H31="Md Card",LEFT(H31,6)="Fellow",H31="Externe Médecine",H31="Directeur de la biobanque Médecin",H31="monit.-boursier",),1,0)</f>
        <v>0</v>
      </c>
      <c r="D31" s="172">
        <f>IF(OR(G31=0,H31="Stagiaire",H31="Stagiaires",H31="Externe",H31="Externes",G31="agence",H31="STAGIAIRE INFIRMIER(ÈRE)",H31="STAGIAIRE SI",H31="STAGIAIRE S.I.",H31="STAGIAIRE PAB",H31="STAGIAIRE EN PERFUSION",H31="Stagiaire Physiothérapeute",H31="Stagiaire médecine",H31="Stagiaire - Service sociaux",H31="STAGIAIRE SOINS INFIRMIERS",H31="STAGIAIRE EXTERNE EN MÉDECINE",H31="ss",),1,0)</f>
        <v>0</v>
      </c>
      <c r="E31" s="28" t="s">
        <v>129</v>
      </c>
      <c r="F31" s="28" t="s">
        <v>437</v>
      </c>
      <c r="G31" s="257">
        <v>2663</v>
      </c>
      <c r="H31" s="79" t="s">
        <v>2098</v>
      </c>
      <c r="I31" s="164" t="s">
        <v>3437</v>
      </c>
      <c r="J31" s="273">
        <f ca="1">IF(AK31&lt;=Données!$B$2,1," ")</f>
        <v>1</v>
      </c>
      <c r="K31" s="45">
        <v>1</v>
      </c>
      <c r="L31" s="46"/>
      <c r="M31" s="47"/>
      <c r="N31" s="48"/>
      <c r="O31" s="185"/>
      <c r="P31" s="187"/>
      <c r="Q31" s="185"/>
      <c r="R31" s="186"/>
      <c r="S31" s="186"/>
      <c r="T31" s="187"/>
      <c r="U31" s="187"/>
      <c r="V31" s="187"/>
      <c r="W31" s="320"/>
      <c r="X31" s="214"/>
      <c r="Y31" s="215"/>
      <c r="Z31" s="34"/>
      <c r="AA31" s="35"/>
      <c r="AB31" s="35"/>
      <c r="AC31" s="35"/>
      <c r="AD31" s="36"/>
      <c r="AE31" s="224"/>
      <c r="AF31" s="53"/>
      <c r="AG31" s="54"/>
      <c r="AH31" s="55"/>
      <c r="AI31" s="56"/>
      <c r="AJ31" s="41" t="s">
        <v>85</v>
      </c>
      <c r="AK31" s="42">
        <v>44705</v>
      </c>
      <c r="AL31" s="50"/>
      <c r="AM31" s="337" t="str">
        <f>INDEX($K$6:$AE$6,1,MATCH(1,K31:AE31,-1))</f>
        <v>95PFE-L2S</v>
      </c>
      <c r="AN31" s="337" t="str">
        <f>IF(INDEX($K$6:$AE$6,1,MATCH(1,K31:AE31,1))&lt;&gt;INDEX($K$6:$AE$6,1,MATCH(1,K31:AE31,-1)),INDEX($K$6:$AE$6,1,MATCH(1,K31:AE31,1)),"-")</f>
        <v>-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</row>
    <row r="32" spans="1:261" s="44" customFormat="1" ht="12.75" customHeight="1" x14ac:dyDescent="0.2">
      <c r="A32" s="169" t="str">
        <f>IF(IFERROR(VLOOKUP(G32,EmployesActifs,1,FALSE),"Non")&lt;&gt;"Non","Oui","Non")</f>
        <v>Oui</v>
      </c>
      <c r="B32" s="172">
        <f>IF(A32="Oui",1,0)</f>
        <v>1</v>
      </c>
      <c r="C32" s="172">
        <f>IF(OR(G32="Médecin",H32="Médecin",I32="Médecin",I32="Médecins",H32="anesthésiste",H32="boursier univ.",H32="chercheur",H32="chirurgien",H32="Résident(e)",H32="Md Urg",H32="Md Card",LEFT(H32,6)="Fellow",H32="Externe Médecine",H32="Directeur de la biobanque Médecin",H32="monit.-boursier",),1,0)</f>
        <v>0</v>
      </c>
      <c r="D32" s="172">
        <f>IF(OR(G32=0,H32="Stagiaire",H32="Stagiaires",H32="Externe",H32="Externes",G32="agence",H32="STAGIAIRE INFIRMIER(ÈRE)",H32="STAGIAIRE SI",H32="STAGIAIRE S.I.",H32="STAGIAIRE PAB",H32="STAGIAIRE EN PERFUSION",H32="Stagiaire Physiothérapeute",H32="Stagiaire médecine",H32="Stagiaire - Service sociaux",H32="STAGIAIRE SOINS INFIRMIERS",H32="STAGIAIRE EXTERNE EN MÉDECINE",H32="ss",),1,0)</f>
        <v>0</v>
      </c>
      <c r="E32" s="28" t="s">
        <v>130</v>
      </c>
      <c r="F32" s="28" t="s">
        <v>131</v>
      </c>
      <c r="G32" s="257">
        <v>10189</v>
      </c>
      <c r="H32" s="79" t="s">
        <v>972</v>
      </c>
      <c r="I32" s="164" t="s">
        <v>5702</v>
      </c>
      <c r="J32" s="273">
        <f ca="1">IF(AK32&lt;=Données!$B$2,1," ")</f>
        <v>1</v>
      </c>
      <c r="K32" s="45"/>
      <c r="L32" s="46" t="s">
        <v>56</v>
      </c>
      <c r="M32" s="47"/>
      <c r="N32" s="48"/>
      <c r="O32" s="185"/>
      <c r="P32" s="187"/>
      <c r="Q32" s="185"/>
      <c r="R32" s="186"/>
      <c r="S32" s="186">
        <v>1</v>
      </c>
      <c r="T32" s="187"/>
      <c r="U32" s="187"/>
      <c r="V32" s="187"/>
      <c r="W32" s="320"/>
      <c r="X32" s="214"/>
      <c r="Y32" s="215"/>
      <c r="Z32" s="34"/>
      <c r="AA32" s="35"/>
      <c r="AB32" s="35"/>
      <c r="AC32" s="35"/>
      <c r="AD32" s="36"/>
      <c r="AE32" s="224"/>
      <c r="AF32" s="53"/>
      <c r="AG32" s="54"/>
      <c r="AH32" s="55"/>
      <c r="AI32" s="56"/>
      <c r="AJ32" s="41" t="s">
        <v>57</v>
      </c>
      <c r="AK32" s="42">
        <v>44566</v>
      </c>
      <c r="AL32" s="50"/>
      <c r="AM32" s="337" t="str">
        <f>INDEX($K$6:$AE$6,1,MATCH(1,K32:AE32,-1))</f>
        <v>1870 +</v>
      </c>
      <c r="AN32" s="337" t="str">
        <f>IF(INDEX($K$6:$AE$6,1,MATCH(1,K32:AE32,1))&lt;&gt;INDEX($K$6:$AE$6,1,MATCH(1,K32:AE32,-1)),INDEX($K$6:$AE$6,1,MATCH(1,K32:AE32,1)),"-")</f>
        <v>-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</row>
    <row r="33" spans="1:261" s="44" customFormat="1" ht="12.75" customHeight="1" x14ac:dyDescent="0.2">
      <c r="A33" s="169" t="str">
        <f>IF(IFERROR(VLOOKUP(G33,EmployesActifs,1,FALSE),"Non")&lt;&gt;"Non","Oui","Non")</f>
        <v>Oui</v>
      </c>
      <c r="B33" s="172">
        <f>IF(A33="Oui",1,0)</f>
        <v>1</v>
      </c>
      <c r="C33" s="172">
        <f>IF(OR(G33="Médecin",H33="Médecin",I33="Médecin",I33="Médecins",H33="anesthésiste",H33="boursier univ.",H33="chercheur",H33="chirurgien",H33="Résident(e)",H33="Md Urg",H33="Md Card",LEFT(H33,6)="Fellow",H33="Externe Médecine",H33="Directeur de la biobanque Médecin",H33="monit.-boursier",),1,0)</f>
        <v>0</v>
      </c>
      <c r="D33" s="172">
        <f>IF(OR(G33=0,H33="Stagiaire",H33="Stagiaires",H33="Externe",H33="Externes",G33="agence",H33="STAGIAIRE INFIRMIER(ÈRE)",H33="STAGIAIRE SI",H33="STAGIAIRE S.I.",H33="STAGIAIRE PAB",H33="STAGIAIRE EN PERFUSION",H33="Stagiaire Physiothérapeute",H33="Stagiaire médecine",H33="Stagiaire - Service sociaux",H33="STAGIAIRE SOINS INFIRMIERS",H33="STAGIAIRE EXTERNE EN MÉDECINE",H33="ss",),1,0)</f>
        <v>0</v>
      </c>
      <c r="E33" s="28" t="s">
        <v>133</v>
      </c>
      <c r="F33" s="28" t="s">
        <v>134</v>
      </c>
      <c r="G33" s="255">
        <v>3228</v>
      </c>
      <c r="H33" s="79" t="s">
        <v>72</v>
      </c>
      <c r="I33" s="164" t="s">
        <v>5708</v>
      </c>
      <c r="J33" s="273">
        <f ca="1">IF(AK33&lt;=Données!$B$2,1," ")</f>
        <v>1</v>
      </c>
      <c r="K33" s="45" t="s">
        <v>56</v>
      </c>
      <c r="L33" s="46" t="s">
        <v>56</v>
      </c>
      <c r="M33" s="47" t="s">
        <v>56</v>
      </c>
      <c r="N33" s="48"/>
      <c r="O33" s="185"/>
      <c r="P33" s="187"/>
      <c r="Q33" s="185"/>
      <c r="R33" s="186"/>
      <c r="S33" s="186">
        <v>1</v>
      </c>
      <c r="T33" s="187"/>
      <c r="U33" s="187"/>
      <c r="V33" s="187"/>
      <c r="W33" s="320"/>
      <c r="X33" s="214"/>
      <c r="Y33" s="215"/>
      <c r="Z33" s="34"/>
      <c r="AA33" s="35"/>
      <c r="AB33" s="35"/>
      <c r="AC33" s="35"/>
      <c r="AD33" s="36"/>
      <c r="AE33" s="224"/>
      <c r="AF33" s="53"/>
      <c r="AG33" s="54"/>
      <c r="AH33" s="55"/>
      <c r="AI33" s="56"/>
      <c r="AJ33" s="41" t="s">
        <v>98</v>
      </c>
      <c r="AK33" s="42">
        <v>44580</v>
      </c>
      <c r="AL33" s="50"/>
      <c r="AM33" s="337" t="str">
        <f>INDEX($K$6:$AE$6,1,MATCH(1,K33:AE33,-1))</f>
        <v>1870 +</v>
      </c>
      <c r="AN33" s="337" t="str">
        <f>IF(INDEX($K$6:$AE$6,1,MATCH(1,K33:AE33,1))&lt;&gt;INDEX($K$6:$AE$6,1,MATCH(1,K33:AE33,-1)),INDEX($K$6:$AE$6,1,MATCH(1,K33:AE33,1)),"-")</f>
        <v>-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</row>
    <row r="34" spans="1:261" s="44" customFormat="1" ht="12.75" customHeight="1" x14ac:dyDescent="0.2">
      <c r="A34" s="169" t="str">
        <f>IF(IFERROR(VLOOKUP(G34,EmployesActifs,1,FALSE),"Non")&lt;&gt;"Non","Oui","Non")</f>
        <v>Oui</v>
      </c>
      <c r="B34" s="172">
        <f>IF(A34="Oui",1,0)</f>
        <v>1</v>
      </c>
      <c r="C34" s="172">
        <f>IF(OR(G34="Médecin",H34="Médecin",I34="Médecin",I34="Médecins",H34="anesthésiste",H34="boursier univ.",H34="chercheur",H34="chirurgien",H34="Résident(e)",H34="Md Urg",H34="Md Card",LEFT(H34,6)="Fellow",H34="Externe Médecine",H34="Directeur de la biobanque Médecin",H34="monit.-boursier",),1,0)</f>
        <v>0</v>
      </c>
      <c r="D34" s="172">
        <f>IF(OR(G34=0,H34="Stagiaire",H34="Stagiaires",H34="Externe",H34="Externes",G34="agence",H34="STAGIAIRE INFIRMIER(ÈRE)",H34="STAGIAIRE SI",H34="STAGIAIRE S.I.",H34="STAGIAIRE PAB",H34="STAGIAIRE EN PERFUSION",H34="Stagiaire Physiothérapeute",H34="Stagiaire médecine",H34="Stagiaire - Service sociaux",H34="STAGIAIRE SOINS INFIRMIERS",H34="STAGIAIRE EXTERNE EN MÉDECINE",H34="ss",),1,0)</f>
        <v>0</v>
      </c>
      <c r="E34" s="28" t="s">
        <v>136</v>
      </c>
      <c r="F34" s="28" t="s">
        <v>138</v>
      </c>
      <c r="G34" s="255">
        <v>6487</v>
      </c>
      <c r="H34" s="79" t="s">
        <v>69</v>
      </c>
      <c r="I34" s="164" t="s">
        <v>65</v>
      </c>
      <c r="J34" s="273">
        <f ca="1">IF(AK34&lt;=Données!$B$2,1," ")</f>
        <v>1</v>
      </c>
      <c r="K34" s="45" t="s">
        <v>56</v>
      </c>
      <c r="L34" s="46">
        <v>1</v>
      </c>
      <c r="M34" s="47"/>
      <c r="N34" s="48"/>
      <c r="O34" s="185"/>
      <c r="P34" s="187"/>
      <c r="Q34" s="185"/>
      <c r="R34" s="186"/>
      <c r="S34" s="186"/>
      <c r="T34" s="187"/>
      <c r="U34" s="187"/>
      <c r="V34" s="187"/>
      <c r="W34" s="320"/>
      <c r="X34" s="214"/>
      <c r="Y34" s="215"/>
      <c r="Z34" s="34"/>
      <c r="AA34" s="35"/>
      <c r="AB34" s="35"/>
      <c r="AC34" s="35"/>
      <c r="AD34" s="36"/>
      <c r="AE34" s="224"/>
      <c r="AF34" s="53"/>
      <c r="AG34" s="54"/>
      <c r="AH34" s="55"/>
      <c r="AI34" s="56"/>
      <c r="AJ34" s="41" t="s">
        <v>66</v>
      </c>
      <c r="AK34" s="42">
        <v>44393</v>
      </c>
      <c r="AL34" s="50"/>
      <c r="AM34" s="337" t="str">
        <f>INDEX($K$6:$AE$6,1,MATCH(1,K34:AE34,-1))</f>
        <v>95PFE-L2M</v>
      </c>
      <c r="AN34" s="337" t="str">
        <f>IF(INDEX($K$6:$AE$6,1,MATCH(1,K34:AE34,1))&lt;&gt;INDEX($K$6:$AE$6,1,MATCH(1,K34:AE34,-1)),INDEX($K$6:$AE$6,1,MATCH(1,K34:AE34,1)),"-")</f>
        <v>-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</row>
    <row r="35" spans="1:261" s="44" customFormat="1" ht="12.75" customHeight="1" x14ac:dyDescent="0.2">
      <c r="A35" s="169" t="str">
        <f>IF(IFERROR(VLOOKUP(G35,EmployesActifs,1,FALSE),"Non")&lt;&gt;"Non","Oui","Non")</f>
        <v>Oui</v>
      </c>
      <c r="B35" s="172">
        <f>IF(A35="Oui",1,0)</f>
        <v>1</v>
      </c>
      <c r="C35" s="172">
        <f>IF(OR(G35="Médecin",H35="Médecin",I35="Médecin",I35="Médecins",H35="anesthésiste",H35="boursier univ.",H35="chercheur",H35="chirurgien",H35="Résident(e)",H35="Md Urg",H35="Md Card",LEFT(H35,6)="Fellow",H35="Externe Médecine",H35="Directeur de la biobanque Médecin",H35="monit.-boursier",),1,0)</f>
        <v>0</v>
      </c>
      <c r="D35" s="172">
        <f>IF(OR(G35=0,H35="Stagiaire",H35="Stagiaires",H35="Externe",H35="Externes",G35="agence",H35="STAGIAIRE INFIRMIER(ÈRE)",H35="STAGIAIRE SI",H35="STAGIAIRE S.I.",H35="STAGIAIRE PAB",H35="STAGIAIRE EN PERFUSION",H35="Stagiaire Physiothérapeute",H35="Stagiaire médecine",H35="Stagiaire - Service sociaux",H35="STAGIAIRE SOINS INFIRMIERS",H35="STAGIAIRE EXTERNE EN MÉDECINE",H35="ss",),1,0)</f>
        <v>0</v>
      </c>
      <c r="E35" s="28" t="s">
        <v>136</v>
      </c>
      <c r="F35" s="28" t="s">
        <v>139</v>
      </c>
      <c r="G35" s="255">
        <v>3681</v>
      </c>
      <c r="H35" s="79" t="s">
        <v>570</v>
      </c>
      <c r="I35" s="164" t="s">
        <v>5710</v>
      </c>
      <c r="J35" s="273" t="str">
        <f ca="1">IF(AK35&lt;=Données!$B$2,1," ")</f>
        <v xml:space="preserve"> </v>
      </c>
      <c r="K35" s="45">
        <v>1</v>
      </c>
      <c r="L35" s="46"/>
      <c r="M35" s="47"/>
      <c r="N35" s="48">
        <v>1</v>
      </c>
      <c r="O35" s="185">
        <v>1</v>
      </c>
      <c r="P35" s="187"/>
      <c r="Q35" s="185"/>
      <c r="R35" s="186"/>
      <c r="S35" s="186"/>
      <c r="T35" s="187"/>
      <c r="U35" s="187"/>
      <c r="V35" s="187"/>
      <c r="W35" s="320"/>
      <c r="X35" s="214"/>
      <c r="Y35" s="215"/>
      <c r="Z35" s="34"/>
      <c r="AA35" s="35"/>
      <c r="AB35" s="35"/>
      <c r="AC35" s="35"/>
      <c r="AD35" s="36"/>
      <c r="AE35" s="224"/>
      <c r="AF35" s="53"/>
      <c r="AG35" s="54"/>
      <c r="AH35" s="55"/>
      <c r="AI35" s="56"/>
      <c r="AJ35" s="41" t="s">
        <v>4462</v>
      </c>
      <c r="AK35" s="42">
        <v>45308</v>
      </c>
      <c r="AL35" s="50"/>
      <c r="AM35" s="337" t="str">
        <f>INDEX($K$6:$AE$6,1,MATCH(1,K35:AE35,-1))</f>
        <v>95PFE-L2S</v>
      </c>
      <c r="AN35" s="337" t="str">
        <f>IF(INDEX($K$6:$AE$6,1,MATCH(1,K35:AE35,1))&lt;&gt;INDEX($K$6:$AE$6,1,MATCH(1,K35:AE35,-1)),INDEX($K$6:$AE$6,1,MATCH(1,K35:AE35,1)),"-")</f>
        <v>1804S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</row>
    <row r="36" spans="1:261" s="44" customFormat="1" ht="12.75" customHeight="1" x14ac:dyDescent="0.2">
      <c r="A36" s="169" t="str">
        <f>IF(IFERROR(VLOOKUP(G36,EmployesActifs,1,FALSE),"Non")&lt;&gt;"Non","Oui","Non")</f>
        <v>Oui</v>
      </c>
      <c r="B36" s="172">
        <f>IF(A36="Oui",1,0)</f>
        <v>1</v>
      </c>
      <c r="C36" s="172">
        <f>IF(OR(G36="Médecin",H36="Médecin",I36="Médecin",I36="Médecins",H36="anesthésiste",H36="boursier univ.",H36="chercheur",H36="chirurgien",H36="Résident(e)",H36="Md Urg",H36="Md Card",LEFT(H36,6)="Fellow",H36="Externe Médecine",H36="Directeur de la biobanque Médecin",H36="monit.-boursier",),1,0)</f>
        <v>0</v>
      </c>
      <c r="D36" s="172">
        <f>IF(OR(G36=0,H36="Stagiaire",H36="Stagiaires",H36="Externe",H36="Externes",G36="agence",H36="STAGIAIRE INFIRMIER(ÈRE)",H36="STAGIAIRE SI",H36="STAGIAIRE S.I.",H36="STAGIAIRE PAB",H36="STAGIAIRE EN PERFUSION",H36="Stagiaire Physiothérapeute",H36="Stagiaire médecine",H36="Stagiaire - Service sociaux",H36="STAGIAIRE SOINS INFIRMIERS",H36="STAGIAIRE EXTERNE EN MÉDECINE",H36="ss",),1,0)</f>
        <v>0</v>
      </c>
      <c r="E36" s="28" t="s">
        <v>3602</v>
      </c>
      <c r="F36" s="28" t="s">
        <v>3603</v>
      </c>
      <c r="G36" s="257">
        <v>4901</v>
      </c>
      <c r="H36" s="79" t="s">
        <v>412</v>
      </c>
      <c r="I36" s="164" t="s">
        <v>1762</v>
      </c>
      <c r="J36" s="273">
        <f ca="1">IF(AK36&lt;=Données!$B$2,1," ")</f>
        <v>1</v>
      </c>
      <c r="K36" s="45"/>
      <c r="L36" s="46" t="s">
        <v>56</v>
      </c>
      <c r="M36" s="47" t="s">
        <v>56</v>
      </c>
      <c r="N36" s="48"/>
      <c r="O36" s="185"/>
      <c r="P36" s="187"/>
      <c r="Q36" s="185"/>
      <c r="R36" s="186"/>
      <c r="S36" s="186">
        <v>1</v>
      </c>
      <c r="T36" s="187"/>
      <c r="U36" s="187"/>
      <c r="V36" s="187"/>
      <c r="W36" s="320"/>
      <c r="X36" s="214"/>
      <c r="Y36" s="215"/>
      <c r="Z36" s="34"/>
      <c r="AA36" s="35"/>
      <c r="AB36" s="35"/>
      <c r="AC36" s="35"/>
      <c r="AD36" s="36"/>
      <c r="AE36" s="224"/>
      <c r="AF36" s="241"/>
      <c r="AG36" s="242"/>
      <c r="AH36" s="68"/>
      <c r="AI36" s="56"/>
      <c r="AJ36" s="41" t="s">
        <v>85</v>
      </c>
      <c r="AK36" s="42">
        <v>44571</v>
      </c>
      <c r="AL36" s="50"/>
      <c r="AM36" s="337" t="str">
        <f>INDEX($K$6:$AE$6,1,MATCH(1,K36:AE36,-1))</f>
        <v>1870 +</v>
      </c>
      <c r="AN36" s="337" t="str">
        <f>IF(INDEX($K$6:$AE$6,1,MATCH(1,K36:AE36,1))&lt;&gt;INDEX($K$6:$AE$6,1,MATCH(1,K36:AE36,-1)),INDEX($K$6:$AE$6,1,MATCH(1,K36:AE36,1)),"-")</f>
        <v>-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</row>
    <row r="37" spans="1:261" ht="12.75" customHeight="1" x14ac:dyDescent="0.2">
      <c r="A37" s="169" t="str">
        <f>IF(IFERROR(VLOOKUP(G37,EmployesActifs,1,FALSE),"Non")&lt;&gt;"Non","Oui","Non")</f>
        <v>Oui</v>
      </c>
      <c r="B37" s="172">
        <f>IF(A37="Oui",1,0)</f>
        <v>1</v>
      </c>
      <c r="C37" s="172">
        <f>IF(OR(G37="Médecin",H37="Médecin",I37="Médecin",I37="Médecins",H37="anesthésiste",H37="boursier univ.",H37="chercheur",H37="chirurgien",H37="Résident(e)",H37="Md Urg",H37="Md Card",LEFT(H37,6)="Fellow",H37="Externe Médecine",H37="Directeur de la biobanque Médecin",H37="monit.-boursier",),1,0)</f>
        <v>0</v>
      </c>
      <c r="D37" s="172">
        <f>IF(OR(G37=0,H37="Stagiaire",H37="Stagiaires",H37="Externe",H37="Externes",G37="agence",H37="STAGIAIRE INFIRMIER(ÈRE)",H37="STAGIAIRE SI",H37="STAGIAIRE S.I.",H37="STAGIAIRE PAB",H37="STAGIAIRE EN PERFUSION",H37="Stagiaire Physiothérapeute",H37="Stagiaire médecine",H37="Stagiaire - Service sociaux",H37="STAGIAIRE SOINS INFIRMIERS",H37="STAGIAIRE EXTERNE EN MÉDECINE",H37="ss",),1,0)</f>
        <v>0</v>
      </c>
      <c r="E37" s="28" t="s">
        <v>136</v>
      </c>
      <c r="F37" s="28" t="s">
        <v>145</v>
      </c>
      <c r="G37" s="255">
        <v>2539</v>
      </c>
      <c r="H37" s="79" t="s">
        <v>69</v>
      </c>
      <c r="I37" s="164" t="s">
        <v>5715</v>
      </c>
      <c r="J37" s="273">
        <f ca="1">IF(AK37&lt;=Données!$B$2,1," ")</f>
        <v>1</v>
      </c>
      <c r="K37" s="45">
        <v>1</v>
      </c>
      <c r="L37" s="46" t="s">
        <v>56</v>
      </c>
      <c r="M37" s="47"/>
      <c r="N37" s="48"/>
      <c r="O37" s="185"/>
      <c r="P37" s="187"/>
      <c r="Q37" s="185"/>
      <c r="R37" s="186"/>
      <c r="S37" s="186" t="s">
        <v>56</v>
      </c>
      <c r="T37" s="187"/>
      <c r="U37" s="187"/>
      <c r="V37" s="187"/>
      <c r="W37" s="320"/>
      <c r="X37" s="214"/>
      <c r="Y37" s="215"/>
      <c r="Z37" s="34"/>
      <c r="AA37" s="35" t="s">
        <v>56</v>
      </c>
      <c r="AB37" s="35"/>
      <c r="AC37" s="35"/>
      <c r="AD37" s="36"/>
      <c r="AE37" s="224"/>
      <c r="AF37" s="53"/>
      <c r="AG37" s="54"/>
      <c r="AH37" s="55"/>
      <c r="AI37" s="56"/>
      <c r="AJ37" s="41" t="s">
        <v>57</v>
      </c>
      <c r="AK37" s="42">
        <v>44568</v>
      </c>
      <c r="AL37" s="50"/>
      <c r="AM37" s="337" t="str">
        <f>INDEX($K$6:$AE$6,1,MATCH(1,K37:AE37,-1))</f>
        <v>95PFE-L2S</v>
      </c>
      <c r="AN37" s="337" t="str">
        <f>IF(INDEX($K$6:$AE$6,1,MATCH(1,K37:AE37,1))&lt;&gt;INDEX($K$6:$AE$6,1,MATCH(1,K37:AE37,-1)),INDEX($K$6:$AE$6,1,MATCH(1,K37:AE37,1)),"-")</f>
        <v>-</v>
      </c>
      <c r="AO37"/>
      <c r="AP37"/>
      <c r="AQ37"/>
    </row>
    <row r="38" spans="1:261" ht="12.75" customHeight="1" x14ac:dyDescent="0.2">
      <c r="A38" s="169" t="str">
        <f>IF(IFERROR(VLOOKUP(G38,EmployesActifs,1,FALSE),"Non")&lt;&gt;"Non","Oui","Non")</f>
        <v>Oui</v>
      </c>
      <c r="B38" s="172">
        <f>IF(A38="Oui",1,0)</f>
        <v>1</v>
      </c>
      <c r="C38" s="172">
        <f>IF(OR(G38="Médecin",H38="Médecin",I38="Médecin",I38="Médecins",H38="anesthésiste",H38="boursier univ.",H38="chercheur",H38="chirurgien",H38="Résident(e)",H38="Md Urg",H38="Md Card",LEFT(H38,6)="Fellow",H38="Externe Médecine",H38="Directeur de la biobanque Médecin",H38="monit.-boursier",),1,0)</f>
        <v>0</v>
      </c>
      <c r="D38" s="172">
        <f>IF(OR(G38=0,H38="Stagiaire",H38="Stagiaires",H38="Externe",H38="Externes",G38="agence",H38="STAGIAIRE INFIRMIER(ÈRE)",H38="STAGIAIRE SI",H38="STAGIAIRE S.I.",H38="STAGIAIRE PAB",H38="STAGIAIRE EN PERFUSION",H38="Stagiaire Physiothérapeute",H38="Stagiaire médecine",H38="Stagiaire - Service sociaux",H38="STAGIAIRE SOINS INFIRMIERS",H38="STAGIAIRE EXTERNE EN MÉDECINE",H38="ss",),1,0)</f>
        <v>0</v>
      </c>
      <c r="E38" s="28" t="s">
        <v>4131</v>
      </c>
      <c r="F38" s="28" t="s">
        <v>618</v>
      </c>
      <c r="G38" s="255">
        <v>12368</v>
      </c>
      <c r="H38" s="79" t="s">
        <v>570</v>
      </c>
      <c r="I38" s="164" t="s">
        <v>5577</v>
      </c>
      <c r="J38" s="273" t="str">
        <f ca="1">IF(AK38&lt;=Données!$B$2,1," ")</f>
        <v xml:space="preserve"> </v>
      </c>
      <c r="K38" s="45">
        <v>1</v>
      </c>
      <c r="L38" s="46"/>
      <c r="M38" s="47"/>
      <c r="N38" s="48"/>
      <c r="O38" s="185"/>
      <c r="P38" s="187"/>
      <c r="Q38" s="185"/>
      <c r="R38" s="186"/>
      <c r="S38" s="186"/>
      <c r="T38" s="187"/>
      <c r="U38" s="187"/>
      <c r="V38" s="187"/>
      <c r="W38" s="320"/>
      <c r="X38" s="214"/>
      <c r="Y38" s="215"/>
      <c r="Z38" s="34"/>
      <c r="AA38" s="35"/>
      <c r="AB38" s="35"/>
      <c r="AC38" s="35"/>
      <c r="AD38" s="36"/>
      <c r="AE38" s="224"/>
      <c r="AF38" s="53"/>
      <c r="AG38" s="54"/>
      <c r="AH38" s="55"/>
      <c r="AI38" s="56"/>
      <c r="AJ38" s="41" t="s">
        <v>4462</v>
      </c>
      <c r="AK38" s="42">
        <v>45539</v>
      </c>
      <c r="AL38" s="50"/>
      <c r="AM38" s="337" t="str">
        <f>INDEX($K$6:$AE$6,1,MATCH(1,K38:AE38,-1))</f>
        <v>95PFE-L2S</v>
      </c>
      <c r="AN38" s="337" t="str">
        <f>IF(INDEX($K$6:$AE$6,1,MATCH(1,K38:AE38,1))&lt;&gt;INDEX($K$6:$AE$6,1,MATCH(1,K38:AE38,-1)),INDEX($K$6:$AE$6,1,MATCH(1,K38:AE38,1)),"-")</f>
        <v>-</v>
      </c>
      <c r="AO38"/>
      <c r="AP38"/>
      <c r="AQ38"/>
    </row>
    <row r="39" spans="1:261" x14ac:dyDescent="0.2">
      <c r="A39" s="169" t="str">
        <f>IF(IFERROR(VLOOKUP(G39,EmployesActifs,1,FALSE),"Non")&lt;&gt;"Non","Oui","Non")</f>
        <v>Oui</v>
      </c>
      <c r="B39" s="172">
        <f>IF(A39="Oui",1,0)</f>
        <v>1</v>
      </c>
      <c r="C39" s="172">
        <f>IF(OR(G39="Médecin",H39="Médecin",I39="Médecin",I39="Médecins",H39="anesthésiste",H39="boursier univ.",H39="chercheur",H39="chirurgien",H39="Résident(e)",H39="Md Urg",H39="Md Card",LEFT(H39,6)="Fellow",H39="Externe Médecine",H39="Directeur de la biobanque Médecin",H39="monit.-boursier",),1,0)</f>
        <v>0</v>
      </c>
      <c r="D39" s="172">
        <f>IF(OR(G39=0,H39="Stagiaire",H39="Stagiaires",H39="Externe",H39="Externes",G39="agence",H39="STAGIAIRE INFIRMIER(ÈRE)",H39="STAGIAIRE SI",H39="STAGIAIRE S.I.",H39="STAGIAIRE PAB",H39="STAGIAIRE EN PERFUSION",H39="Stagiaire Physiothérapeute",H39="Stagiaire médecine",H39="Stagiaire - Service sociaux",H39="STAGIAIRE SOINS INFIRMIERS",H39="STAGIAIRE EXTERNE EN MÉDECINE",H39="ss",),1,0)</f>
        <v>0</v>
      </c>
      <c r="E39" s="28" t="s">
        <v>154</v>
      </c>
      <c r="F39" s="28" t="s">
        <v>155</v>
      </c>
      <c r="G39" s="255">
        <v>6549</v>
      </c>
      <c r="H39" s="79" t="s">
        <v>103</v>
      </c>
      <c r="I39" s="164" t="s">
        <v>3687</v>
      </c>
      <c r="J39" s="273">
        <f ca="1">IF(AK39&lt;=Données!$B$2,1," ")</f>
        <v>1</v>
      </c>
      <c r="K39" s="45" t="s">
        <v>56</v>
      </c>
      <c r="L39" s="46">
        <v>1</v>
      </c>
      <c r="M39" s="47"/>
      <c r="N39" s="48"/>
      <c r="O39" s="185"/>
      <c r="P39" s="187"/>
      <c r="Q39" s="185"/>
      <c r="R39" s="186"/>
      <c r="S39" s="186"/>
      <c r="T39" s="187"/>
      <c r="U39" s="187"/>
      <c r="V39" s="187"/>
      <c r="W39" s="320"/>
      <c r="X39" s="214"/>
      <c r="Y39" s="215"/>
      <c r="Z39" s="34"/>
      <c r="AA39" s="35"/>
      <c r="AB39" s="35"/>
      <c r="AC39" s="35"/>
      <c r="AD39" s="36"/>
      <c r="AE39" s="224"/>
      <c r="AF39" s="53"/>
      <c r="AG39" s="54"/>
      <c r="AH39" s="55"/>
      <c r="AI39" s="56"/>
      <c r="AJ39" s="41" t="s">
        <v>98</v>
      </c>
      <c r="AK39" s="42">
        <v>44580</v>
      </c>
      <c r="AL39" s="50"/>
      <c r="AM39" s="337" t="str">
        <f>INDEX($K$6:$AE$6,1,MATCH(1,K39:AE39,-1))</f>
        <v>95PFE-L2M</v>
      </c>
      <c r="AN39" s="337" t="str">
        <f>IF(INDEX($K$6:$AE$6,1,MATCH(1,K39:AE39,1))&lt;&gt;INDEX($K$6:$AE$6,1,MATCH(1,K39:AE39,-1)),INDEX($K$6:$AE$6,1,MATCH(1,K39:AE39,1)),"-")</f>
        <v>-</v>
      </c>
      <c r="AO39"/>
      <c r="AP39"/>
      <c r="AQ39"/>
    </row>
    <row r="40" spans="1:261" x14ac:dyDescent="0.2">
      <c r="A40" s="169" t="str">
        <f>IF(IFERROR(VLOOKUP(G40,EmployesActifs,1,FALSE),"Non")&lt;&gt;"Non","Oui","Non")</f>
        <v>Oui</v>
      </c>
      <c r="B40" s="172">
        <f>IF(A40="Oui",1,0)</f>
        <v>1</v>
      </c>
      <c r="C40" s="172">
        <f>IF(OR(G40="Médecin",H40="Médecin",I40="Médecin",I40="Médecins",H40="anesthésiste",H40="boursier univ.",H40="chercheur",H40="chirurgien",H40="Résident(e)",H40="Md Urg",H40="Md Card",LEFT(H40,6)="Fellow",H40="Externe Médecine",H40="Directeur de la biobanque Médecin",H40="monit.-boursier",),1,0)</f>
        <v>0</v>
      </c>
      <c r="D40" s="172">
        <f>IF(OR(G40=0,H40="Stagiaire",H40="Stagiaires",H40="Externe",H40="Externes",G40="agence",H40="STAGIAIRE INFIRMIER(ÈRE)",H40="STAGIAIRE SI",H40="STAGIAIRE S.I.",H40="STAGIAIRE PAB",H40="STAGIAIRE EN PERFUSION",H40="Stagiaire Physiothérapeute",H40="Stagiaire médecine",H40="Stagiaire - Service sociaux",H40="STAGIAIRE SOINS INFIRMIERS",H40="STAGIAIRE EXTERNE EN MÉDECINE",H40="ss",),1,0)</f>
        <v>0</v>
      </c>
      <c r="E40" s="28" t="s">
        <v>157</v>
      </c>
      <c r="F40" s="28" t="s">
        <v>158</v>
      </c>
      <c r="G40" s="255">
        <v>10487</v>
      </c>
      <c r="H40" s="79" t="s">
        <v>747</v>
      </c>
      <c r="I40" s="164" t="s">
        <v>5716</v>
      </c>
      <c r="J40" s="273" t="str">
        <f ca="1">IF(AK40&lt;=Données!$B$2,1," ")</f>
        <v xml:space="preserve"> </v>
      </c>
      <c r="K40" s="45">
        <v>1</v>
      </c>
      <c r="L40" s="46"/>
      <c r="M40" s="47"/>
      <c r="N40" s="48"/>
      <c r="O40" s="185"/>
      <c r="P40" s="187"/>
      <c r="Q40" s="185"/>
      <c r="R40" s="186"/>
      <c r="S40" s="186"/>
      <c r="T40" s="187"/>
      <c r="U40" s="187"/>
      <c r="V40" s="187"/>
      <c r="W40" s="320"/>
      <c r="X40" s="214"/>
      <c r="Y40" s="215"/>
      <c r="Z40" s="34"/>
      <c r="AA40" s="35"/>
      <c r="AB40" s="35"/>
      <c r="AC40" s="35"/>
      <c r="AD40" s="36"/>
      <c r="AE40" s="224"/>
      <c r="AF40" s="53"/>
      <c r="AG40" s="54"/>
      <c r="AH40" s="55"/>
      <c r="AI40" s="56"/>
      <c r="AJ40" s="41" t="s">
        <v>5851</v>
      </c>
      <c r="AK40" s="42">
        <v>45752</v>
      </c>
      <c r="AL40" s="50"/>
      <c r="AM40" s="337" t="str">
        <f>INDEX($K$6:$AE$6,1,MATCH(1,K40:AE40,-1))</f>
        <v>95PFE-L2S</v>
      </c>
      <c r="AN40" s="337" t="str">
        <f>IF(INDEX($K$6:$AE$6,1,MATCH(1,K40:AE40,1))&lt;&gt;INDEX($K$6:$AE$6,1,MATCH(1,K40:AE40,-1)),INDEX($K$6:$AE$6,1,MATCH(1,K40:AE40,1)),"-")</f>
        <v>-</v>
      </c>
      <c r="AO40"/>
      <c r="AP40"/>
      <c r="AQ40"/>
    </row>
    <row r="41" spans="1:261" ht="12.75" customHeight="1" x14ac:dyDescent="0.2">
      <c r="A41" s="169" t="str">
        <f>IF(IFERROR(VLOOKUP(G41,EmployesActifs,1,FALSE),"Non")&lt;&gt;"Non","Oui","Non")</f>
        <v>Oui</v>
      </c>
      <c r="B41" s="172">
        <f>IF(A41="Oui",1,0)</f>
        <v>1</v>
      </c>
      <c r="C41" s="172">
        <f>IF(OR(G41="Médecin",H41="Médecin",I41="Médecin",I41="Médecins",H41="anesthésiste",H41="boursier univ.",H41="chercheur",H41="chirurgien",H41="Résident(e)",H41="Md Urg",H41="Md Card",LEFT(H41,6)="Fellow",H41="Externe Médecine",H41="Directeur de la biobanque Médecin",H41="monit.-boursier",),1,0)</f>
        <v>0</v>
      </c>
      <c r="D41" s="172">
        <f>IF(OR(G41=0,H41="Stagiaire",H41="Stagiaires",H41="Externe",H41="Externes",G41="agence",H41="STAGIAIRE INFIRMIER(ÈRE)",H41="STAGIAIRE SI",H41="STAGIAIRE S.I.",H41="STAGIAIRE PAB",H41="STAGIAIRE EN PERFUSION",H41="Stagiaire Physiothérapeute",H41="Stagiaire médecine",H41="Stagiaire - Service sociaux",H41="STAGIAIRE SOINS INFIRMIERS",H41="STAGIAIRE EXTERNE EN MÉDECINE",H41="ss",),1,0)</f>
        <v>0</v>
      </c>
      <c r="E41" s="28" t="s">
        <v>160</v>
      </c>
      <c r="F41" s="28" t="s">
        <v>161</v>
      </c>
      <c r="G41" s="255">
        <v>10840</v>
      </c>
      <c r="H41" s="79" t="s">
        <v>69</v>
      </c>
      <c r="I41" s="164" t="s">
        <v>5215</v>
      </c>
      <c r="J41" s="273" t="str">
        <f ca="1">IF(AK41&lt;=Données!$B$2,1," ")</f>
        <v xml:space="preserve"> </v>
      </c>
      <c r="K41" s="45">
        <v>1</v>
      </c>
      <c r="L41" s="46"/>
      <c r="M41" s="47"/>
      <c r="N41" s="48"/>
      <c r="O41" s="185"/>
      <c r="P41" s="187"/>
      <c r="Q41" s="185"/>
      <c r="R41" s="186"/>
      <c r="S41" s="186"/>
      <c r="T41" s="187"/>
      <c r="U41" s="187"/>
      <c r="V41" s="187"/>
      <c r="W41" s="320"/>
      <c r="X41" s="214"/>
      <c r="Y41" s="215"/>
      <c r="Z41" s="34"/>
      <c r="AA41" s="35"/>
      <c r="AB41" s="35"/>
      <c r="AC41" s="35"/>
      <c r="AD41" s="36"/>
      <c r="AE41" s="224"/>
      <c r="AF41" s="53"/>
      <c r="AG41" s="54"/>
      <c r="AH41" s="55"/>
      <c r="AI41" s="56"/>
      <c r="AJ41" s="41" t="s">
        <v>5851</v>
      </c>
      <c r="AK41" s="42">
        <v>45812</v>
      </c>
      <c r="AL41" s="50"/>
      <c r="AM41" s="337" t="str">
        <f>INDEX($K$6:$AE$6,1,MATCH(1,K41:AE41,-1))</f>
        <v>95PFE-L2S</v>
      </c>
      <c r="AN41" s="337" t="str">
        <f>IF(INDEX($K$6:$AE$6,1,MATCH(1,K41:AE41,1))&lt;&gt;INDEX($K$6:$AE$6,1,MATCH(1,K41:AE41,-1)),INDEX($K$6:$AE$6,1,MATCH(1,K41:AE41,1)),"-")</f>
        <v>-</v>
      </c>
      <c r="AO41"/>
      <c r="AP41"/>
      <c r="AQ41"/>
    </row>
    <row r="42" spans="1:261" ht="12.75" customHeight="1" x14ac:dyDescent="0.2">
      <c r="A42" s="169" t="str">
        <f>IF(IFERROR(VLOOKUP(G42,EmployesActifs,1,FALSE),"Non")&lt;&gt;"Non","Oui","Non")</f>
        <v>Oui</v>
      </c>
      <c r="B42" s="172">
        <f>IF(A42="Oui",1,0)</f>
        <v>1</v>
      </c>
      <c r="C42" s="172">
        <f>IF(OR(G42="Médecin",H42="Médecin",I42="Médecin",I42="Médecins",H42="anesthésiste",H42="boursier univ.",H42="chercheur",H42="chirurgien",H42="Résident(e)",H42="Md Urg",H42="Md Card",LEFT(H42,6)="Fellow",H42="Externe Médecine",H42="Directeur de la biobanque Médecin",H42="monit.-boursier",),1,0)</f>
        <v>0</v>
      </c>
      <c r="D42" s="172">
        <f>IF(OR(G42=0,H42="Stagiaire",H42="Stagiaires",H42="Externe",H42="Externes",G42="agence",H42="STAGIAIRE INFIRMIER(ÈRE)",H42="STAGIAIRE SI",H42="STAGIAIRE S.I.",H42="STAGIAIRE PAB",H42="STAGIAIRE EN PERFUSION",H42="Stagiaire Physiothérapeute",H42="Stagiaire médecine",H42="Stagiaire - Service sociaux",H42="STAGIAIRE SOINS INFIRMIERS",H42="STAGIAIRE EXTERNE EN MÉDECINE",H42="ss",),1,0)</f>
        <v>0</v>
      </c>
      <c r="E42" s="28" t="s">
        <v>163</v>
      </c>
      <c r="F42" s="28" t="s">
        <v>164</v>
      </c>
      <c r="G42" s="255">
        <v>10832</v>
      </c>
      <c r="H42" s="79" t="s">
        <v>3747</v>
      </c>
      <c r="I42" s="164" t="s">
        <v>4422</v>
      </c>
      <c r="J42" s="273" t="str">
        <f ca="1">IF(AK42&lt;=Données!$B$2,1," ")</f>
        <v xml:space="preserve"> </v>
      </c>
      <c r="K42" s="45"/>
      <c r="L42" s="46"/>
      <c r="M42" s="47">
        <v>1</v>
      </c>
      <c r="N42" s="48"/>
      <c r="O42" s="185"/>
      <c r="P42" s="187"/>
      <c r="Q42" s="185"/>
      <c r="R42" s="186"/>
      <c r="S42" s="186"/>
      <c r="T42" s="187"/>
      <c r="U42" s="187"/>
      <c r="V42" s="187"/>
      <c r="W42" s="320"/>
      <c r="X42" s="214"/>
      <c r="Y42" s="215"/>
      <c r="Z42" s="34"/>
      <c r="AA42" s="35"/>
      <c r="AB42" s="35"/>
      <c r="AC42" s="35"/>
      <c r="AD42" s="36"/>
      <c r="AE42" s="224"/>
      <c r="AF42" s="53"/>
      <c r="AG42" s="54"/>
      <c r="AH42" s="55"/>
      <c r="AI42" s="56"/>
      <c r="AJ42" s="41" t="s">
        <v>4462</v>
      </c>
      <c r="AK42" s="42">
        <v>45384</v>
      </c>
      <c r="AL42" s="50"/>
      <c r="AM42" s="337" t="str">
        <f>INDEX($K$6:$AE$6,1,MATCH(1,K42:AE42,-1))</f>
        <v>95PFE-L2L</v>
      </c>
      <c r="AN42" s="337" t="str">
        <f>IF(INDEX($K$6:$AE$6,1,MATCH(1,K42:AE42,1))&lt;&gt;INDEX($K$6:$AE$6,1,MATCH(1,K42:AE42,-1)),INDEX($K$6:$AE$6,1,MATCH(1,K42:AE42,1)),"-")</f>
        <v>-</v>
      </c>
      <c r="AO42"/>
      <c r="AP42"/>
      <c r="AQ42"/>
    </row>
    <row r="43" spans="1:261" x14ac:dyDescent="0.2">
      <c r="A43" s="169" t="str">
        <f>IF(IFERROR(VLOOKUP(G43,EmployesActifs,1,FALSE),"Non")&lt;&gt;"Non","Oui","Non")</f>
        <v>Oui</v>
      </c>
      <c r="B43" s="172">
        <f>IF(A43="Oui",1,0)</f>
        <v>1</v>
      </c>
      <c r="C43" s="172">
        <f>IF(OR(G43="Médecin",H43="Médecin",I43="Médecin",I43="Médecins",H43="anesthésiste",H43="boursier univ.",H43="chercheur",H43="chirurgien",H43="Résident(e)",H43="Md Urg",H43="Md Card",LEFT(H43,6)="Fellow",H43="Externe Médecine",H43="Directeur de la biobanque Médecin",H43="monit.-boursier",),1,0)</f>
        <v>0</v>
      </c>
      <c r="D43" s="172">
        <f>IF(OR(G43=0,H43="Stagiaire",H43="Stagiaires",H43="Externe",H43="Externes",G43="agence",H43="STAGIAIRE INFIRMIER(ÈRE)",H43="STAGIAIRE SI",H43="STAGIAIRE S.I.",H43="STAGIAIRE PAB",H43="STAGIAIRE EN PERFUSION",H43="Stagiaire Physiothérapeute",H43="Stagiaire médecine",H43="Stagiaire - Service sociaux",H43="STAGIAIRE SOINS INFIRMIERS",H43="STAGIAIRE EXTERNE EN MÉDECINE",H43="ss",),1,0)</f>
        <v>0</v>
      </c>
      <c r="E43" s="28" t="s">
        <v>3121</v>
      </c>
      <c r="F43" s="28" t="s">
        <v>3122</v>
      </c>
      <c r="G43" s="255">
        <v>12683</v>
      </c>
      <c r="H43" s="79" t="s">
        <v>69</v>
      </c>
      <c r="I43" s="164" t="s">
        <v>4406</v>
      </c>
      <c r="J43" s="273">
        <f ca="1">IF(AK43&lt;=Données!$B$2,1," ")</f>
        <v>1</v>
      </c>
      <c r="K43" s="45" t="s">
        <v>56</v>
      </c>
      <c r="L43" s="46" t="s">
        <v>56</v>
      </c>
      <c r="M43" s="47"/>
      <c r="N43" s="48">
        <v>1</v>
      </c>
      <c r="O43" s="185"/>
      <c r="P43" s="187"/>
      <c r="Q43" s="185"/>
      <c r="R43" s="186"/>
      <c r="S43" s="186"/>
      <c r="T43" s="187"/>
      <c r="U43" s="187"/>
      <c r="V43" s="187"/>
      <c r="W43" s="320"/>
      <c r="X43" s="214"/>
      <c r="Y43" s="215"/>
      <c r="Z43" s="34"/>
      <c r="AA43" s="35"/>
      <c r="AB43" s="35"/>
      <c r="AC43" s="35"/>
      <c r="AD43" s="36"/>
      <c r="AE43" s="224"/>
      <c r="AF43" s="53"/>
      <c r="AG43" s="54"/>
      <c r="AH43" s="55"/>
      <c r="AI43" s="56"/>
      <c r="AJ43" s="41" t="s">
        <v>85</v>
      </c>
      <c r="AK43" s="42">
        <v>44965</v>
      </c>
      <c r="AL43" s="50"/>
      <c r="AM43" s="337" t="str">
        <f>INDEX($K$6:$AE$6,1,MATCH(1,K43:AE43,-1))</f>
        <v>F550</v>
      </c>
      <c r="AN43" s="337" t="str">
        <f>IF(INDEX($K$6:$AE$6,1,MATCH(1,K43:AE43,1))&lt;&gt;INDEX($K$6:$AE$6,1,MATCH(1,K43:AE43,-1)),INDEX($K$6:$AE$6,1,MATCH(1,K43:AE43,1)),"-")</f>
        <v>-</v>
      </c>
      <c r="AO43"/>
      <c r="AP43"/>
      <c r="AQ43"/>
    </row>
    <row r="44" spans="1:261" x14ac:dyDescent="0.2">
      <c r="A44" s="169" t="str">
        <f>IF(IFERROR(VLOOKUP(G44,EmployesActifs,1,FALSE),"Non")&lt;&gt;"Non","Oui","Non")</f>
        <v>Oui</v>
      </c>
      <c r="B44" s="172">
        <f>IF(A44="Oui",1,0)</f>
        <v>1</v>
      </c>
      <c r="C44" s="172">
        <f>IF(OR(G44="Médecin",H44="Médecin",I44="Médecin",I44="Médecins",H44="anesthésiste",H44="boursier univ.",H44="chercheur",H44="chirurgien",H44="Résident(e)",H44="Md Urg",H44="Md Card",LEFT(H44,6)="Fellow",H44="Externe Médecine",H44="Directeur de la biobanque Médecin",H44="monit.-boursier",),1,0)</f>
        <v>0</v>
      </c>
      <c r="D44" s="172">
        <f>IF(OR(G44=0,H44="Stagiaire",H44="Stagiaires",H44="Externe",H44="Externes",G44="agence",H44="STAGIAIRE INFIRMIER(ÈRE)",H44="STAGIAIRE SI",H44="STAGIAIRE S.I.",H44="STAGIAIRE PAB",H44="STAGIAIRE EN PERFUSION",H44="Stagiaire Physiothérapeute",H44="Stagiaire médecine",H44="Stagiaire - Service sociaux",H44="STAGIAIRE SOINS INFIRMIERS",H44="STAGIAIRE EXTERNE EN MÉDECINE",H44="ss",),1,0)</f>
        <v>0</v>
      </c>
      <c r="E44" s="28" t="s">
        <v>4501</v>
      </c>
      <c r="F44" s="28" t="s">
        <v>3899</v>
      </c>
      <c r="G44" s="262">
        <v>13256</v>
      </c>
      <c r="H44" s="79" t="s">
        <v>314</v>
      </c>
      <c r="I44" s="164" t="s">
        <v>4422</v>
      </c>
      <c r="J44" s="273" t="str">
        <f ca="1">IF(AK44&lt;=Données!$B$2,1," ")</f>
        <v xml:space="preserve"> </v>
      </c>
      <c r="K44" s="45"/>
      <c r="L44" s="46">
        <v>1</v>
      </c>
      <c r="M44" s="47"/>
      <c r="N44" s="48"/>
      <c r="O44" s="185"/>
      <c r="P44" s="187"/>
      <c r="Q44" s="185"/>
      <c r="R44" s="186"/>
      <c r="S44" s="186"/>
      <c r="T44" s="187"/>
      <c r="U44" s="187"/>
      <c r="V44" s="187"/>
      <c r="W44" s="320"/>
      <c r="X44" s="214"/>
      <c r="Y44" s="215"/>
      <c r="Z44" s="34"/>
      <c r="AA44" s="35"/>
      <c r="AB44" s="35"/>
      <c r="AC44" s="35"/>
      <c r="AD44" s="36"/>
      <c r="AE44" s="224"/>
      <c r="AF44" s="53"/>
      <c r="AG44" s="54"/>
      <c r="AH44" s="55"/>
      <c r="AI44" s="56"/>
      <c r="AJ44" s="41" t="s">
        <v>4462</v>
      </c>
      <c r="AK44" s="42">
        <v>45363</v>
      </c>
      <c r="AL44" s="50"/>
      <c r="AM44" s="337" t="str">
        <f>INDEX($K$6:$AE$6,1,MATCH(1,K44:AE44,-1))</f>
        <v>95PFE-L2M</v>
      </c>
      <c r="AN44" s="337" t="str">
        <f>IF(INDEX($K$6:$AE$6,1,MATCH(1,K44:AE44,1))&lt;&gt;INDEX($K$6:$AE$6,1,MATCH(1,K44:AE44,-1)),INDEX($K$6:$AE$6,1,MATCH(1,K44:AE44,1)),"-")</f>
        <v>-</v>
      </c>
      <c r="AO44"/>
      <c r="AP44"/>
      <c r="AQ44"/>
    </row>
    <row r="45" spans="1:261" ht="12.75" customHeight="1" x14ac:dyDescent="0.2">
      <c r="A45" s="169" t="str">
        <f>IF(IFERROR(VLOOKUP(G45,EmployesActifs,1,FALSE),"Non")&lt;&gt;"Non","Oui","Non")</f>
        <v>Oui</v>
      </c>
      <c r="B45" s="172">
        <f>IF(A45="Oui",1,0)</f>
        <v>1</v>
      </c>
      <c r="C45" s="172">
        <f>IF(OR(G45="Médecin",H45="Médecin",I45="Médecin",I45="Médecins",H45="anesthésiste",H45="boursier univ.",H45="chercheur",H45="chirurgien",H45="Résident(e)",H45="Md Urg",H45="Md Card",LEFT(H45,6)="Fellow",H45="Externe Médecine",H45="Directeur de la biobanque Médecin",H45="monit.-boursier",),1,0)</f>
        <v>0</v>
      </c>
      <c r="D45" s="172">
        <f>IF(OR(G45=0,H45="Stagiaire",H45="Stagiaires",H45="Externe",H45="Externes",G45="agence",H45="STAGIAIRE INFIRMIER(ÈRE)",H45="STAGIAIRE SI",H45="STAGIAIRE S.I.",H45="STAGIAIRE PAB",H45="STAGIAIRE EN PERFUSION",H45="Stagiaire Physiothérapeute",H45="Stagiaire médecine",H45="Stagiaire - Service sociaux",H45="STAGIAIRE SOINS INFIRMIERS",H45="STAGIAIRE EXTERNE EN MÉDECINE",H45="ss",),1,0)</f>
        <v>0</v>
      </c>
      <c r="E45" s="28" t="s">
        <v>169</v>
      </c>
      <c r="F45" s="28" t="s">
        <v>170</v>
      </c>
      <c r="G45" s="255">
        <v>8646</v>
      </c>
      <c r="H45" s="79" t="s">
        <v>3764</v>
      </c>
      <c r="I45" s="164" t="s">
        <v>171</v>
      </c>
      <c r="J45" s="273">
        <f ca="1">IF(AK45&lt;=Données!$B$2,1," ")</f>
        <v>1</v>
      </c>
      <c r="K45" s="45"/>
      <c r="L45" s="46" t="s">
        <v>56</v>
      </c>
      <c r="M45" s="47" t="s">
        <v>56</v>
      </c>
      <c r="N45" s="48"/>
      <c r="O45" s="185"/>
      <c r="P45" s="187"/>
      <c r="Q45" s="185"/>
      <c r="R45" s="186"/>
      <c r="S45" s="186">
        <v>1</v>
      </c>
      <c r="T45" s="187"/>
      <c r="U45" s="187"/>
      <c r="V45" s="187"/>
      <c r="W45" s="320"/>
      <c r="X45" s="214"/>
      <c r="Y45" s="215"/>
      <c r="Z45" s="34"/>
      <c r="AA45" s="35"/>
      <c r="AB45" s="35"/>
      <c r="AC45" s="35"/>
      <c r="AD45" s="36"/>
      <c r="AE45" s="224"/>
      <c r="AF45" s="53"/>
      <c r="AG45" s="54"/>
      <c r="AH45" s="55"/>
      <c r="AI45" s="56"/>
      <c r="AJ45" s="41" t="s">
        <v>50</v>
      </c>
      <c r="AK45" s="42">
        <v>44588</v>
      </c>
      <c r="AL45" s="50"/>
      <c r="AM45" s="337" t="str">
        <f>INDEX($K$6:$AE$6,1,MATCH(1,K45:AE45,-1))</f>
        <v>1870 +</v>
      </c>
      <c r="AN45" s="337" t="str">
        <f>IF(INDEX($K$6:$AE$6,1,MATCH(1,K45:AE45,1))&lt;&gt;INDEX($K$6:$AE$6,1,MATCH(1,K45:AE45,-1)),INDEX($K$6:$AE$6,1,MATCH(1,K45:AE45,1)),"-")</f>
        <v>-</v>
      </c>
      <c r="AO45"/>
      <c r="AP45"/>
      <c r="AQ45"/>
    </row>
    <row r="46" spans="1:261" x14ac:dyDescent="0.2">
      <c r="A46" s="169" t="str">
        <f>IF(IFERROR(VLOOKUP(G46,EmployesActifs,1,FALSE),"Non")&lt;&gt;"Non","Oui","Non")</f>
        <v>Oui</v>
      </c>
      <c r="B46" s="172">
        <f>IF(A46="Oui",1,0)</f>
        <v>1</v>
      </c>
      <c r="C46" s="172">
        <f>IF(OR(G46="Médecin",H46="Médecin",I46="Médecin",I46="Médecins",H46="anesthésiste",H46="boursier univ.",H46="chercheur",H46="chirurgien",H46="Résident(e)",H46="Md Urg",H46="Md Card",LEFT(H46,6)="Fellow",H46="Externe Médecine",H46="Directeur de la biobanque Médecin",H46="monit.-boursier",),1,0)</f>
        <v>0</v>
      </c>
      <c r="D46" s="172">
        <f>IF(OR(G46=0,H46="Stagiaire",H46="Stagiaires",H46="Externe",H46="Externes",G46="agence",H46="STAGIAIRE INFIRMIER(ÈRE)",H46="STAGIAIRE SI",H46="STAGIAIRE S.I.",H46="STAGIAIRE PAB",H46="STAGIAIRE EN PERFUSION",H46="Stagiaire Physiothérapeute",H46="Stagiaire médecine",H46="Stagiaire - Service sociaux",H46="STAGIAIRE SOINS INFIRMIERS",H46="STAGIAIRE EXTERNE EN MÉDECINE",H46="ss",),1,0)</f>
        <v>0</v>
      </c>
      <c r="E46" s="28" t="s">
        <v>175</v>
      </c>
      <c r="F46" s="28" t="s">
        <v>173</v>
      </c>
      <c r="G46" s="487">
        <v>3845</v>
      </c>
      <c r="H46" s="79" t="s">
        <v>103</v>
      </c>
      <c r="I46" s="164" t="s">
        <v>174</v>
      </c>
      <c r="J46" s="273">
        <f ca="1">IF(AK46&lt;=Données!$B$2,1," ")</f>
        <v>1</v>
      </c>
      <c r="K46" s="45" t="s">
        <v>56</v>
      </c>
      <c r="L46" s="46"/>
      <c r="M46" s="47"/>
      <c r="N46" s="48"/>
      <c r="O46" s="185"/>
      <c r="P46" s="187"/>
      <c r="Q46" s="185"/>
      <c r="R46" s="186"/>
      <c r="S46" s="186">
        <v>1</v>
      </c>
      <c r="T46" s="187"/>
      <c r="U46" s="187"/>
      <c r="V46" s="187"/>
      <c r="W46" s="320"/>
      <c r="X46" s="214"/>
      <c r="Y46" s="215"/>
      <c r="Z46" s="34"/>
      <c r="AA46" s="35"/>
      <c r="AB46" s="35"/>
      <c r="AC46" s="35"/>
      <c r="AD46" s="36"/>
      <c r="AE46" s="224"/>
      <c r="AF46" s="53"/>
      <c r="AG46" s="54"/>
      <c r="AH46" s="55"/>
      <c r="AI46" s="56"/>
      <c r="AJ46" s="41" t="s">
        <v>98</v>
      </c>
      <c r="AK46" s="42">
        <v>44572</v>
      </c>
      <c r="AL46" s="50"/>
      <c r="AM46" s="337" t="str">
        <f>INDEX($K$6:$AE$6,1,MATCH(1,K46:AE46,-1))</f>
        <v>1870 +</v>
      </c>
      <c r="AN46" s="337" t="str">
        <f>IF(INDEX($K$6:$AE$6,1,MATCH(1,K46:AE46,1))&lt;&gt;INDEX($K$6:$AE$6,1,MATCH(1,K46:AE46,-1)),INDEX($K$6:$AE$6,1,MATCH(1,K46:AE46,1)),"-")</f>
        <v>-</v>
      </c>
      <c r="AO46"/>
      <c r="AP46"/>
      <c r="AQ46"/>
    </row>
    <row r="47" spans="1:261" ht="12.95" customHeight="1" x14ac:dyDescent="0.25">
      <c r="A47" s="169" t="str">
        <f>IF(IFERROR(VLOOKUP(G47,EmployesActifs,1,FALSE),"Non")&lt;&gt;"Non","Oui","Non")</f>
        <v>Oui</v>
      </c>
      <c r="B47" s="172">
        <f>IF(A47="Oui",1,0)</f>
        <v>1</v>
      </c>
      <c r="C47" s="172">
        <f>IF(OR(G47="Médecin",H47="Médecin",I47="Médecin",I47="Médecins",H47="anesthésiste",H47="boursier univ.",H47="chercheur",H47="chirurgien",H47="Résident(e)",H47="Md Urg",H47="Md Card",LEFT(H47,6)="Fellow",H47="Externe Médecine",H47="Directeur de la biobanque Médecin",H47="monit.-boursier",),1,0)</f>
        <v>0</v>
      </c>
      <c r="D47" s="172">
        <f>IF(OR(G47=0,H47="Stagiaire",H47="Stagiaires",H47="Externe",H47="Externes",G47="agence",H47="STAGIAIRE INFIRMIER(ÈRE)",H47="STAGIAIRE SI",H47="STAGIAIRE S.I.",H47="STAGIAIRE PAB",H47="STAGIAIRE EN PERFUSION",H47="Stagiaire Physiothérapeute",H47="Stagiaire médecine",H47="Stagiaire - Service sociaux",H47="STAGIAIRE SOINS INFIRMIERS",H47="STAGIAIRE EXTERNE EN MÉDECINE",H47="ss",),1,0)</f>
        <v>0</v>
      </c>
      <c r="E47" s="365" t="s">
        <v>4038</v>
      </c>
      <c r="F47" s="365" t="s">
        <v>4039</v>
      </c>
      <c r="G47" s="257">
        <v>11788</v>
      </c>
      <c r="H47" s="79" t="s">
        <v>109</v>
      </c>
      <c r="I47" s="164" t="s">
        <v>110</v>
      </c>
      <c r="J47" s="273" t="str">
        <f ca="1">IF(AK47&lt;=Données!$B$2,1," ")</f>
        <v xml:space="preserve"> </v>
      </c>
      <c r="K47" s="45"/>
      <c r="L47" s="46"/>
      <c r="M47" s="47"/>
      <c r="N47" s="48"/>
      <c r="O47" s="185"/>
      <c r="P47" s="187"/>
      <c r="Q47" s="185"/>
      <c r="R47" s="186"/>
      <c r="S47" s="186">
        <v>1</v>
      </c>
      <c r="T47" s="187"/>
      <c r="U47" s="187"/>
      <c r="V47" s="187"/>
      <c r="W47" s="320"/>
      <c r="X47" s="214"/>
      <c r="Y47" s="215"/>
      <c r="Z47" s="34"/>
      <c r="AA47" s="35"/>
      <c r="AB47" s="35"/>
      <c r="AC47" s="35"/>
      <c r="AD47" s="36"/>
      <c r="AE47" s="224"/>
      <c r="AF47" s="53"/>
      <c r="AG47" s="54"/>
      <c r="AH47" s="55"/>
      <c r="AI47" s="56"/>
      <c r="AJ47" s="41"/>
      <c r="AK47" s="42">
        <v>45615</v>
      </c>
      <c r="AL47" s="50" t="s">
        <v>6067</v>
      </c>
      <c r="AM47" s="337" t="str">
        <f>INDEX($K$6:$AE$6,1,MATCH(1,K47:AE47,-1))</f>
        <v>1870 +</v>
      </c>
      <c r="AN47" s="337" t="str">
        <f>IF(INDEX($K$6:$AE$6,1,MATCH(1,K47:AE47,1))&lt;&gt;INDEX($K$6:$AE$6,1,MATCH(1,K47:AE47,-1)),INDEX($K$6:$AE$6,1,MATCH(1,K47:AE47,1)),"-")</f>
        <v>-</v>
      </c>
      <c r="AO47"/>
      <c r="AP47"/>
      <c r="AQ47"/>
    </row>
    <row r="48" spans="1:261" ht="12.75" customHeight="1" x14ac:dyDescent="0.2">
      <c r="A48" s="169" t="str">
        <f>IF(IFERROR(VLOOKUP(G48,EmployesActifs,1,FALSE),"Non")&lt;&gt;"Non","Oui","Non")</f>
        <v>Oui</v>
      </c>
      <c r="B48" s="172">
        <f>IF(A48="Oui",1,0)</f>
        <v>1</v>
      </c>
      <c r="C48" s="172">
        <f>IF(OR(G48="Médecin",H48="Médecin",I48="Médecin",I48="Médecins",H48="anesthésiste",H48="boursier univ.",H48="chercheur",H48="chirurgien",H48="Résident(e)",H48="Md Urg",H48="Md Card",LEFT(H48,6)="Fellow",H48="Externe Médecine",H48="Directeur de la biobanque Médecin",H48="monit.-boursier",),1,0)</f>
        <v>0</v>
      </c>
      <c r="D48" s="172">
        <f>IF(OR(G48=0,H48="Stagiaire",H48="Stagiaires",H48="Externe",H48="Externes",G48="agence",H48="STAGIAIRE INFIRMIER(ÈRE)",H48="STAGIAIRE SI",H48="STAGIAIRE S.I.",H48="STAGIAIRE PAB",H48="STAGIAIRE EN PERFUSION",H48="Stagiaire Physiothérapeute",H48="Stagiaire médecine",H48="Stagiaire - Service sociaux",H48="STAGIAIRE SOINS INFIRMIERS",H48="STAGIAIRE EXTERNE EN MÉDECINE",H48="ss",),1,0)</f>
        <v>0</v>
      </c>
      <c r="E48" s="28" t="s">
        <v>4369</v>
      </c>
      <c r="F48" s="28" t="s">
        <v>4049</v>
      </c>
      <c r="G48" s="257">
        <v>13155</v>
      </c>
      <c r="H48" s="79" t="s">
        <v>4479</v>
      </c>
      <c r="I48" s="164" t="s">
        <v>61</v>
      </c>
      <c r="J48" s="273">
        <f ca="1">IF(AK48&lt;=Données!$B$2,1," ")</f>
        <v>1</v>
      </c>
      <c r="K48" s="45"/>
      <c r="L48" s="46">
        <v>1</v>
      </c>
      <c r="M48" s="47"/>
      <c r="N48" s="48"/>
      <c r="O48" s="185"/>
      <c r="P48" s="187"/>
      <c r="Q48" s="185"/>
      <c r="R48" s="186"/>
      <c r="S48" s="186"/>
      <c r="T48" s="187"/>
      <c r="U48" s="187"/>
      <c r="V48" s="187"/>
      <c r="W48" s="320"/>
      <c r="X48" s="214"/>
      <c r="Y48" s="215"/>
      <c r="Z48" s="34"/>
      <c r="AA48" s="35"/>
      <c r="AB48" s="35"/>
      <c r="AC48" s="35"/>
      <c r="AD48" s="36"/>
      <c r="AE48" s="224"/>
      <c r="AF48" s="53"/>
      <c r="AG48" s="54"/>
      <c r="AH48" s="55"/>
      <c r="AI48" s="56"/>
      <c r="AJ48" s="41" t="s">
        <v>652</v>
      </c>
      <c r="AK48" s="42">
        <v>45194</v>
      </c>
      <c r="AL48" s="50"/>
      <c r="AM48" s="337" t="str">
        <f>INDEX($K$6:$AE$6,1,MATCH(1,K48:AE48,-1))</f>
        <v>95PFE-L2M</v>
      </c>
      <c r="AN48" s="337" t="str">
        <f>IF(INDEX($K$6:$AE$6,1,MATCH(1,K48:AE48,1))&lt;&gt;INDEX($K$6:$AE$6,1,MATCH(1,K48:AE48,-1)),INDEX($K$6:$AE$6,1,MATCH(1,K48:AE48,1)),"-")</f>
        <v>-</v>
      </c>
      <c r="AO48"/>
      <c r="AP48"/>
      <c r="AQ48"/>
    </row>
    <row r="49" spans="1:261" ht="12.75" customHeight="1" x14ac:dyDescent="0.2">
      <c r="A49" s="169" t="str">
        <f>IF(IFERROR(VLOOKUP(G49,EmployesActifs,1,FALSE),"Non")&lt;&gt;"Non","Oui","Non")</f>
        <v>Oui</v>
      </c>
      <c r="B49" s="172">
        <f>IF(A49="Oui",1,0)</f>
        <v>1</v>
      </c>
      <c r="C49" s="172">
        <f>IF(OR(G49="Médecin",H49="Médecin",I49="Médecin",I49="Médecins",H49="anesthésiste",H49="boursier univ.",H49="chercheur",H49="chirurgien",H49="Résident(e)",H49="Md Urg",H49="Md Card",LEFT(H49,6)="Fellow",H49="Externe Médecine",H49="Directeur de la biobanque Médecin",H49="monit.-boursier",),1,0)</f>
        <v>0</v>
      </c>
      <c r="D49" s="172">
        <f>IF(OR(G49=0,H49="Stagiaire",H49="Stagiaires",H49="Externe",H49="Externes",G49="agence",H49="STAGIAIRE INFIRMIER(ÈRE)",H49="STAGIAIRE SI",H49="STAGIAIRE S.I.",H49="STAGIAIRE PAB",H49="STAGIAIRE EN PERFUSION",H49="Stagiaire Physiothérapeute",H49="Stagiaire médecine",H49="Stagiaire - Service sociaux",H49="STAGIAIRE SOINS INFIRMIERS",H49="STAGIAIRE EXTERNE EN MÉDECINE",H49="ss",),1,0)</f>
        <v>0</v>
      </c>
      <c r="E49" s="28" t="s">
        <v>178</v>
      </c>
      <c r="F49" s="28" t="s">
        <v>179</v>
      </c>
      <c r="G49" s="255">
        <v>11612</v>
      </c>
      <c r="H49" s="79" t="s">
        <v>412</v>
      </c>
      <c r="I49" s="164" t="s">
        <v>1762</v>
      </c>
      <c r="J49" s="273" t="str">
        <f ca="1">IF(AK49&lt;=Données!$B$2,1," ")</f>
        <v xml:space="preserve"> </v>
      </c>
      <c r="K49" s="45">
        <v>1</v>
      </c>
      <c r="L49" s="46"/>
      <c r="M49" s="47"/>
      <c r="N49" s="48"/>
      <c r="O49" s="185"/>
      <c r="P49" s="187"/>
      <c r="Q49" s="185"/>
      <c r="R49" s="186"/>
      <c r="S49" s="186"/>
      <c r="T49" s="187"/>
      <c r="U49" s="187"/>
      <c r="V49" s="187"/>
      <c r="W49" s="187"/>
      <c r="X49" s="214"/>
      <c r="Y49" s="215"/>
      <c r="Z49" s="34"/>
      <c r="AA49" s="35"/>
      <c r="AB49" s="35"/>
      <c r="AC49" s="35"/>
      <c r="AD49" s="36"/>
      <c r="AE49" s="224"/>
      <c r="AF49" s="53"/>
      <c r="AG49" s="54"/>
      <c r="AH49" s="55"/>
      <c r="AI49" s="56"/>
      <c r="AJ49" s="41" t="s">
        <v>4462</v>
      </c>
      <c r="AK49" s="42">
        <v>45790</v>
      </c>
      <c r="AL49" s="50"/>
      <c r="AM49" s="337" t="str">
        <f>INDEX($K$6:$AE$6,1,MATCH(1,K49:AE49,-1))</f>
        <v>95PFE-L2S</v>
      </c>
      <c r="AN49" s="337" t="str">
        <f>IF(INDEX($K$6:$AE$6,1,MATCH(1,K49:AE49,1))&lt;&gt;INDEX($K$6:$AE$6,1,MATCH(1,K49:AE49,-1)),INDEX($K$6:$AE$6,1,MATCH(1,K49:AE49,1)),"-")</f>
        <v>-</v>
      </c>
      <c r="AO49"/>
      <c r="AP49"/>
      <c r="AQ49"/>
    </row>
    <row r="50" spans="1:261" x14ac:dyDescent="0.2">
      <c r="A50" s="169" t="str">
        <f>IF(IFERROR(VLOOKUP(G50,EmployesActifs,1,FALSE),"Non")&lt;&gt;"Non","Oui","Non")</f>
        <v>Oui</v>
      </c>
      <c r="B50" s="172">
        <f>IF(A50="Oui",1,0)</f>
        <v>1</v>
      </c>
      <c r="C50" s="172">
        <f>IF(OR(G50="Médecin",H50="Médecin",I50="Médecin",I50="Médecins",H50="anesthésiste",H50="boursier univ.",H50="chercheur",H50="chirurgien",H50="Résident(e)",H50="Md Urg",H50="Md Card",LEFT(H50,6)="Fellow",H50="Externe Médecine",H50="Directeur de la biobanque Médecin",H50="monit.-boursier",),1,0)</f>
        <v>0</v>
      </c>
      <c r="D50" s="172">
        <f>IF(OR(G50=0,H50="Stagiaire",H50="Stagiaires",H50="Externe",H50="Externes",G50="agence",H50="STAGIAIRE INFIRMIER(ÈRE)",H50="STAGIAIRE SI",H50="STAGIAIRE S.I.",H50="STAGIAIRE PAB",H50="STAGIAIRE EN PERFUSION",H50="Stagiaire Physiothérapeute",H50="Stagiaire médecine",H50="Stagiaire - Service sociaux",H50="STAGIAIRE SOINS INFIRMIERS",H50="STAGIAIRE EXTERNE EN MÉDECINE",H50="ss",),1,0)</f>
        <v>0</v>
      </c>
      <c r="E50" s="28" t="s">
        <v>180</v>
      </c>
      <c r="F50" s="28" t="s">
        <v>181</v>
      </c>
      <c r="G50" s="255">
        <v>8401</v>
      </c>
      <c r="H50" s="79" t="s">
        <v>2463</v>
      </c>
      <c r="I50" s="164" t="s">
        <v>933</v>
      </c>
      <c r="J50" s="273" t="str">
        <f ca="1">IF(AK50&lt;=Données!$B$2,1," ")</f>
        <v xml:space="preserve"> </v>
      </c>
      <c r="K50" s="45" t="s">
        <v>56</v>
      </c>
      <c r="L50" s="46"/>
      <c r="M50" s="47"/>
      <c r="N50" s="48"/>
      <c r="O50" s="185" t="s">
        <v>56</v>
      </c>
      <c r="P50" s="187"/>
      <c r="Q50" s="185"/>
      <c r="R50" s="186"/>
      <c r="S50" s="186"/>
      <c r="T50" s="187"/>
      <c r="U50" s="187"/>
      <c r="V50" s="187"/>
      <c r="W50" s="320"/>
      <c r="X50" s="214">
        <v>1</v>
      </c>
      <c r="Y50" s="215"/>
      <c r="Z50" s="34"/>
      <c r="AA50" s="35"/>
      <c r="AB50" s="35"/>
      <c r="AC50" s="35"/>
      <c r="AD50" s="36"/>
      <c r="AE50" s="224"/>
      <c r="AF50" s="53"/>
      <c r="AG50" s="54"/>
      <c r="AH50" s="55"/>
      <c r="AI50" s="56"/>
      <c r="AJ50" s="41" t="s">
        <v>4462</v>
      </c>
      <c r="AK50" s="42">
        <v>45307</v>
      </c>
      <c r="AL50" s="50"/>
      <c r="AM50" s="337">
        <f>INDEX($K$6:$AE$6,1,MATCH(1,K50:AE50,-1))</f>
        <v>46827</v>
      </c>
      <c r="AN50" s="337" t="str">
        <f>IF(INDEX($K$6:$AE$6,1,MATCH(1,K50:AE50,1))&lt;&gt;INDEX($K$6:$AE$6,1,MATCH(1,K50:AE50,-1)),INDEX($K$6:$AE$6,1,MATCH(1,K50:AE50,1)),"-")</f>
        <v>-</v>
      </c>
      <c r="AO50"/>
      <c r="AP50"/>
      <c r="AQ50"/>
    </row>
    <row r="51" spans="1:261" x14ac:dyDescent="0.2">
      <c r="A51" s="169" t="str">
        <f>IF(IFERROR(VLOOKUP(G51,EmployesActifs,1,FALSE),"Non")&lt;&gt;"Non","Oui","Non")</f>
        <v>Oui</v>
      </c>
      <c r="B51" s="172">
        <f>IF(A51="Oui",1,0)</f>
        <v>1</v>
      </c>
      <c r="C51" s="172">
        <f>IF(OR(G51="Médecin",H51="Médecin",I51="Médecin",I51="Médecins",H51="anesthésiste",H51="boursier univ.",H51="chercheur",H51="chirurgien",H51="Résident(e)",H51="Md Urg",H51="Md Card",LEFT(H51,6)="Fellow",H51="Externe Médecine",H51="Directeur de la biobanque Médecin",H51="monit.-boursier",),1,0)</f>
        <v>0</v>
      </c>
      <c r="D51" s="172">
        <f>IF(OR(G51=0,H51="Stagiaire",H51="Stagiaires",H51="Externe",H51="Externes",G51="agence",H51="STAGIAIRE INFIRMIER(ÈRE)",H51="STAGIAIRE SI",H51="STAGIAIRE S.I.",H51="STAGIAIRE PAB",H51="STAGIAIRE EN PERFUSION",H51="Stagiaire Physiothérapeute",H51="Stagiaire médecine",H51="Stagiaire - Service sociaux",H51="STAGIAIRE SOINS INFIRMIERS",H51="STAGIAIRE EXTERNE EN MÉDECINE",H51="ss",),1,0)</f>
        <v>0</v>
      </c>
      <c r="E51" s="28" t="s">
        <v>187</v>
      </c>
      <c r="F51" s="28" t="s">
        <v>188</v>
      </c>
      <c r="G51" s="255">
        <v>10903</v>
      </c>
      <c r="H51" s="79" t="s">
        <v>103</v>
      </c>
      <c r="I51" s="164" t="s">
        <v>5715</v>
      </c>
      <c r="J51" s="273">
        <f ca="1">IF(AK51&lt;=Données!$B$2,1," ")</f>
        <v>1</v>
      </c>
      <c r="K51" s="45">
        <v>1</v>
      </c>
      <c r="L51" s="46"/>
      <c r="M51" s="47"/>
      <c r="N51" s="48"/>
      <c r="O51" s="185"/>
      <c r="P51" s="187"/>
      <c r="Q51" s="185"/>
      <c r="R51" s="186"/>
      <c r="S51" s="186"/>
      <c r="T51" s="187"/>
      <c r="U51" s="187"/>
      <c r="V51" s="187"/>
      <c r="W51" s="320"/>
      <c r="X51" s="214"/>
      <c r="Y51" s="215"/>
      <c r="Z51" s="34"/>
      <c r="AA51" s="35"/>
      <c r="AB51" s="35"/>
      <c r="AC51" s="35"/>
      <c r="AD51" s="36"/>
      <c r="AE51" s="224"/>
      <c r="AF51" s="53"/>
      <c r="AG51" s="54"/>
      <c r="AH51" s="55"/>
      <c r="AI51" s="56"/>
      <c r="AJ51" s="41" t="s">
        <v>98</v>
      </c>
      <c r="AK51" s="42">
        <v>44588</v>
      </c>
      <c r="AL51" s="50"/>
      <c r="AM51" s="337" t="str">
        <f>INDEX($K$6:$AE$6,1,MATCH(1,K51:AE51,-1))</f>
        <v>95PFE-L2S</v>
      </c>
      <c r="AN51" s="337" t="str">
        <f>IF(INDEX($K$6:$AE$6,1,MATCH(1,K51:AE51,1))&lt;&gt;INDEX($K$6:$AE$6,1,MATCH(1,K51:AE51,-1)),INDEX($K$6:$AE$6,1,MATCH(1,K51:AE51,1)),"-")</f>
        <v>-</v>
      </c>
      <c r="AO51"/>
      <c r="AP51"/>
      <c r="AQ51"/>
    </row>
    <row r="52" spans="1:261" ht="12.75" customHeight="1" x14ac:dyDescent="0.2">
      <c r="A52" s="169" t="str">
        <f>IF(IFERROR(VLOOKUP(G52,EmployesActifs,1,FALSE),"Non")&lt;&gt;"Non","Oui","Non")</f>
        <v>Oui</v>
      </c>
      <c r="B52" s="172">
        <f>IF(A52="Oui",1,0)</f>
        <v>1</v>
      </c>
      <c r="C52" s="172">
        <f>IF(OR(G52="Médecin",H52="Médecin",I52="Médecin",I52="Médecins",H52="anesthésiste",H52="boursier univ.",H52="chercheur",H52="chirurgien",H52="Résident(e)",H52="Md Urg",H52="Md Card",LEFT(H52,6)="Fellow",H52="Externe Médecine",H52="Directeur de la biobanque Médecin",H52="monit.-boursier",),1,0)</f>
        <v>0</v>
      </c>
      <c r="D52" s="172">
        <f>IF(OR(G52=0,H52="Stagiaire",H52="Stagiaires",H52="Externe",H52="Externes",G52="agence",H52="STAGIAIRE INFIRMIER(ÈRE)",H52="STAGIAIRE SI",H52="STAGIAIRE S.I.",H52="STAGIAIRE PAB",H52="STAGIAIRE EN PERFUSION",H52="Stagiaire Physiothérapeute",H52="Stagiaire médecine",H52="Stagiaire - Service sociaux",H52="STAGIAIRE SOINS INFIRMIERS",H52="STAGIAIRE EXTERNE EN MÉDECINE",H52="ss",),1,0)</f>
        <v>0</v>
      </c>
      <c r="E52" s="28" t="s">
        <v>5234</v>
      </c>
      <c r="F52" s="28" t="s">
        <v>5322</v>
      </c>
      <c r="G52" s="262">
        <v>12944</v>
      </c>
      <c r="H52" s="79" t="s">
        <v>69</v>
      </c>
      <c r="I52" s="164" t="s">
        <v>5709</v>
      </c>
      <c r="J52" s="273" t="str">
        <f ca="1">IF(AK52&lt;=Données!$B$2,1," ")</f>
        <v xml:space="preserve"> </v>
      </c>
      <c r="K52" s="45">
        <v>1</v>
      </c>
      <c r="L52" s="46"/>
      <c r="M52" s="47"/>
      <c r="N52" s="48"/>
      <c r="O52" s="185"/>
      <c r="P52" s="187"/>
      <c r="Q52" s="185"/>
      <c r="R52" s="186"/>
      <c r="S52" s="186"/>
      <c r="T52" s="187"/>
      <c r="U52" s="187"/>
      <c r="V52" s="187"/>
      <c r="W52" s="320"/>
      <c r="X52" s="214"/>
      <c r="Y52" s="215"/>
      <c r="Z52" s="34"/>
      <c r="AA52" s="35"/>
      <c r="AB52" s="35"/>
      <c r="AC52" s="35"/>
      <c r="AD52" s="36"/>
      <c r="AE52" s="224"/>
      <c r="AF52" s="53"/>
      <c r="AG52" s="54"/>
      <c r="AH52" s="55"/>
      <c r="AI52" s="56"/>
      <c r="AJ52" s="41" t="s">
        <v>4462</v>
      </c>
      <c r="AK52" s="42">
        <v>45385</v>
      </c>
      <c r="AL52" s="50"/>
      <c r="AM52" s="337" t="str">
        <f>INDEX($K$6:$AE$6,1,MATCH(1,K52:AE52,-1))</f>
        <v>95PFE-L2S</v>
      </c>
      <c r="AN52" s="337" t="str">
        <f>IF(INDEX($K$6:$AE$6,1,MATCH(1,K52:AE52,1))&lt;&gt;INDEX($K$6:$AE$6,1,MATCH(1,K52:AE52,-1)),INDEX($K$6:$AE$6,1,MATCH(1,K52:AE52,1)),"-")</f>
        <v>-</v>
      </c>
      <c r="AO52"/>
      <c r="AP52"/>
      <c r="AQ52"/>
    </row>
    <row r="53" spans="1:261" ht="12.75" customHeight="1" x14ac:dyDescent="0.2">
      <c r="A53" s="169" t="str">
        <f>IF(IFERROR(VLOOKUP(G53,EmployesActifs,1,FALSE),"Non")&lt;&gt;"Non","Oui","Non")</f>
        <v>Oui</v>
      </c>
      <c r="B53" s="172">
        <f>IF(A53="Oui",1,0)</f>
        <v>1</v>
      </c>
      <c r="C53" s="172">
        <f>IF(OR(G53="Médecin",H53="Médecin",I53="Médecin",I53="Médecins",H53="anesthésiste",H53="boursier univ.",H53="chercheur",H53="chirurgien",H53="Résident(e)",H53="Md Urg",H53="Md Card",LEFT(H53,6)="Fellow",H53="Externe Médecine",H53="Directeur de la biobanque Médecin",H53="monit.-boursier",),1,0)</f>
        <v>0</v>
      </c>
      <c r="D53" s="172">
        <f>IF(OR(G53=0,H53="Stagiaire",H53="Stagiaires",H53="Externe",H53="Externes",G53="agence",H53="STAGIAIRE INFIRMIER(ÈRE)",H53="STAGIAIRE SI",H53="STAGIAIRE S.I.",H53="STAGIAIRE PAB",H53="STAGIAIRE EN PERFUSION",H53="Stagiaire Physiothérapeute",H53="Stagiaire médecine",H53="Stagiaire - Service sociaux",H53="STAGIAIRE SOINS INFIRMIERS",H53="STAGIAIRE EXTERNE EN MÉDECINE",H53="ss",),1,0)</f>
        <v>0</v>
      </c>
      <c r="E53" s="28" t="s">
        <v>191</v>
      </c>
      <c r="F53" s="28" t="s">
        <v>192</v>
      </c>
      <c r="G53" s="255">
        <v>10855</v>
      </c>
      <c r="H53" s="79" t="s">
        <v>2098</v>
      </c>
      <c r="I53" s="164" t="s">
        <v>5715</v>
      </c>
      <c r="J53" s="273">
        <f ca="1">IF(AK53&lt;=Données!$B$2,1," ")</f>
        <v>1</v>
      </c>
      <c r="K53" s="45"/>
      <c r="L53" s="46" t="s">
        <v>56</v>
      </c>
      <c r="M53" s="47"/>
      <c r="N53" s="48">
        <v>1</v>
      </c>
      <c r="O53" s="185"/>
      <c r="P53" s="187"/>
      <c r="Q53" s="185"/>
      <c r="R53" s="186"/>
      <c r="S53" s="186"/>
      <c r="T53" s="187"/>
      <c r="U53" s="187"/>
      <c r="V53" s="187"/>
      <c r="W53" s="320"/>
      <c r="X53" s="214"/>
      <c r="Y53" s="215"/>
      <c r="Z53" s="34"/>
      <c r="AA53" s="35"/>
      <c r="AB53" s="35"/>
      <c r="AC53" s="35"/>
      <c r="AD53" s="36"/>
      <c r="AE53" s="224"/>
      <c r="AF53" s="53"/>
      <c r="AG53" s="54"/>
      <c r="AH53" s="55"/>
      <c r="AI53" s="56"/>
      <c r="AJ53" s="41" t="s">
        <v>159</v>
      </c>
      <c r="AK53" s="42">
        <v>44691</v>
      </c>
      <c r="AL53" s="50"/>
      <c r="AM53" s="337" t="str">
        <f>INDEX($K$6:$AE$6,1,MATCH(1,K53:AE53,-1))</f>
        <v>F550</v>
      </c>
      <c r="AN53" s="337" t="str">
        <f>IF(INDEX($K$6:$AE$6,1,MATCH(1,K53:AE53,1))&lt;&gt;INDEX($K$6:$AE$6,1,MATCH(1,K53:AE53,-1)),INDEX($K$6:$AE$6,1,MATCH(1,K53:AE53,1)),"-")</f>
        <v>-</v>
      </c>
      <c r="AO53"/>
      <c r="AP53"/>
      <c r="AQ53"/>
    </row>
    <row r="54" spans="1:261" ht="12.75" customHeight="1" x14ac:dyDescent="0.2">
      <c r="A54" s="169" t="str">
        <f>IF(IFERROR(VLOOKUP(G54,EmployesActifs,1,FALSE),"Non")&lt;&gt;"Non","Oui","Non")</f>
        <v>Oui</v>
      </c>
      <c r="B54" s="172">
        <f>IF(A54="Oui",1,0)</f>
        <v>1</v>
      </c>
      <c r="C54" s="172">
        <f>IF(OR(G54="Médecin",H54="Médecin",I54="Médecin",I54="Médecins",H54="anesthésiste",H54="boursier univ.",H54="chercheur",H54="chirurgien",H54="Résident(e)",H54="Md Urg",H54="Md Card",LEFT(H54,6)="Fellow",H54="Externe Médecine",H54="Directeur de la biobanque Médecin",H54="monit.-boursier",),1,0)</f>
        <v>0</v>
      </c>
      <c r="D54" s="172">
        <f>IF(OR(G54=0,H54="Stagiaire",H54="Stagiaires",H54="Externe",H54="Externes",G54="agence",H54="STAGIAIRE INFIRMIER(ÈRE)",H54="STAGIAIRE SI",H54="STAGIAIRE S.I.",H54="STAGIAIRE PAB",H54="STAGIAIRE EN PERFUSION",H54="Stagiaire Physiothérapeute",H54="Stagiaire médecine",H54="Stagiaire - Service sociaux",H54="STAGIAIRE SOINS INFIRMIERS",H54="STAGIAIRE EXTERNE EN MÉDECINE",H54="ss",),1,0)</f>
        <v>0</v>
      </c>
      <c r="E54" s="28" t="s">
        <v>3154</v>
      </c>
      <c r="F54" s="28" t="s">
        <v>3155</v>
      </c>
      <c r="G54" s="257">
        <v>12875</v>
      </c>
      <c r="H54" s="79" t="s">
        <v>3634</v>
      </c>
      <c r="I54" s="164" t="s">
        <v>5714</v>
      </c>
      <c r="J54" s="273">
        <f ca="1">IF(AK54&lt;=Données!$B$2,1," ")</f>
        <v>1</v>
      </c>
      <c r="K54" s="45"/>
      <c r="L54" s="46">
        <v>1</v>
      </c>
      <c r="M54" s="47"/>
      <c r="N54" s="48"/>
      <c r="O54" s="185"/>
      <c r="P54" s="187"/>
      <c r="Q54" s="185"/>
      <c r="R54" s="186"/>
      <c r="S54" s="186"/>
      <c r="T54" s="187"/>
      <c r="U54" s="187"/>
      <c r="V54" s="187"/>
      <c r="W54" s="320"/>
      <c r="X54" s="214"/>
      <c r="Y54" s="215"/>
      <c r="Z54" s="34"/>
      <c r="AA54" s="35"/>
      <c r="AB54" s="35"/>
      <c r="AC54" s="35"/>
      <c r="AD54" s="36"/>
      <c r="AE54" s="224"/>
      <c r="AF54" s="53"/>
      <c r="AG54" s="54"/>
      <c r="AH54" s="55"/>
      <c r="AI54" s="56"/>
      <c r="AJ54" s="41" t="s">
        <v>85</v>
      </c>
      <c r="AK54" s="42">
        <v>44979</v>
      </c>
      <c r="AL54" s="50"/>
      <c r="AM54" s="337" t="str">
        <f>INDEX($K$6:$AE$6,1,MATCH(1,K54:AE54,-1))</f>
        <v>95PFE-L2M</v>
      </c>
      <c r="AN54" s="337" t="str">
        <f>IF(INDEX($K$6:$AE$6,1,MATCH(1,K54:AE54,1))&lt;&gt;INDEX($K$6:$AE$6,1,MATCH(1,K54:AE54,-1)),INDEX($K$6:$AE$6,1,MATCH(1,K54:AE54,1)),"-")</f>
        <v>-</v>
      </c>
      <c r="AO54"/>
      <c r="AP54"/>
      <c r="AQ54"/>
    </row>
    <row r="55" spans="1:261" s="92" customFormat="1" ht="12.75" customHeight="1" x14ac:dyDescent="0.2">
      <c r="A55" s="169" t="str">
        <f>IF(IFERROR(VLOOKUP(G55,EmployesActifs,1,FALSE),"Non")&lt;&gt;"Non","Oui","Non")</f>
        <v>Oui</v>
      </c>
      <c r="B55" s="172">
        <f>IF(A55="Oui",1,0)</f>
        <v>1</v>
      </c>
      <c r="C55" s="172">
        <f>IF(OR(G55="Médecin",H55="Médecin",I55="Médecin",I55="Médecins",H55="anesthésiste",H55="boursier univ.",H55="chercheur",H55="chirurgien",H55="Résident(e)",H55="Md Urg",H55="Md Card",LEFT(H55,6)="Fellow",H55="Externe Médecine",H55="Directeur de la biobanque Médecin",H55="monit.-boursier",),1,0)</f>
        <v>0</v>
      </c>
      <c r="D55" s="172">
        <f>IF(OR(G55=0,H55="Stagiaire",H55="Stagiaires",H55="Externe",H55="Externes",G55="agence",H55="STAGIAIRE INFIRMIER(ÈRE)",H55="STAGIAIRE SI",H55="STAGIAIRE S.I.",H55="STAGIAIRE PAB",H55="STAGIAIRE EN PERFUSION",H55="Stagiaire Physiothérapeute",H55="Stagiaire médecine",H55="Stagiaire - Service sociaux",H55="STAGIAIRE SOINS INFIRMIERS",H55="STAGIAIRE EXTERNE EN MÉDECINE",H55="ss",),1,0)</f>
        <v>0</v>
      </c>
      <c r="E55" s="28" t="s">
        <v>194</v>
      </c>
      <c r="F55" s="28" t="s">
        <v>195</v>
      </c>
      <c r="G55" s="262">
        <v>12230</v>
      </c>
      <c r="H55" s="79" t="s">
        <v>517</v>
      </c>
      <c r="I55" s="164" t="s">
        <v>5713</v>
      </c>
      <c r="J55" s="273">
        <f ca="1">IF(AK55&lt;=Données!$B$2,1," ")</f>
        <v>1</v>
      </c>
      <c r="K55" s="45">
        <v>1</v>
      </c>
      <c r="L55" s="46"/>
      <c r="M55" s="47"/>
      <c r="N55" s="48"/>
      <c r="O55" s="185"/>
      <c r="P55" s="187"/>
      <c r="Q55" s="185"/>
      <c r="R55" s="186"/>
      <c r="S55" s="186"/>
      <c r="T55" s="187"/>
      <c r="U55" s="187"/>
      <c r="V55" s="187"/>
      <c r="W55" s="320"/>
      <c r="X55" s="214"/>
      <c r="Y55" s="215"/>
      <c r="Z55" s="34"/>
      <c r="AA55" s="35"/>
      <c r="AB55" s="35"/>
      <c r="AC55" s="35"/>
      <c r="AD55" s="36"/>
      <c r="AE55" s="224"/>
      <c r="AF55" s="73"/>
      <c r="AG55" s="74"/>
      <c r="AH55" s="75"/>
      <c r="AI55" s="76"/>
      <c r="AJ55" s="41" t="s">
        <v>85</v>
      </c>
      <c r="AK55" s="42">
        <v>44609</v>
      </c>
      <c r="AL55" s="50"/>
      <c r="AM55" s="337" t="str">
        <f>INDEX($K$6:$AE$6,1,MATCH(1,K55:AE55,-1))</f>
        <v>95PFE-L2S</v>
      </c>
      <c r="AN55" s="337" t="str">
        <f>IF(INDEX($K$6:$AE$6,1,MATCH(1,K55:AE55,1))&lt;&gt;INDEX($K$6:$AE$6,1,MATCH(1,K55:AE55,-1)),INDEX($K$6:$AE$6,1,MATCH(1,K55:AE55,1)),"-")</f>
        <v>-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</row>
    <row r="56" spans="1:261" ht="12.75" customHeight="1" x14ac:dyDescent="0.2">
      <c r="A56" s="169" t="str">
        <f>IF(IFERROR(VLOOKUP(G56,EmployesActifs,1,FALSE),"Non")&lt;&gt;"Non","Oui","Non")</f>
        <v>Oui</v>
      </c>
      <c r="B56" s="172">
        <f>IF(A56="Oui",1,0)</f>
        <v>1</v>
      </c>
      <c r="C56" s="172">
        <f>IF(OR(G56="Médecin",H56="Médecin",I56="Médecin",I56="Médecins",H56="anesthésiste",H56="boursier univ.",H56="chercheur",H56="chirurgien",H56="Résident(e)",H56="Md Urg",H56="Md Card",LEFT(H56,6)="Fellow",H56="Externe Médecine",H56="Directeur de la biobanque Médecin",H56="monit.-boursier",),1,0)</f>
        <v>0</v>
      </c>
      <c r="D56" s="172">
        <f>IF(OR(G56=0,H56="Stagiaire",H56="Stagiaires",H56="Externe",H56="Externes",G56="agence",H56="STAGIAIRE INFIRMIER(ÈRE)",H56="STAGIAIRE SI",H56="STAGIAIRE S.I.",H56="STAGIAIRE PAB",H56="STAGIAIRE EN PERFUSION",H56="Stagiaire Physiothérapeute",H56="Stagiaire médecine",H56="Stagiaire - Service sociaux",H56="STAGIAIRE SOINS INFIRMIERS",H56="STAGIAIRE EXTERNE EN MÉDECINE",H56="ss",),1,0)</f>
        <v>0</v>
      </c>
      <c r="E56" s="28" t="s">
        <v>197</v>
      </c>
      <c r="F56" s="28" t="s">
        <v>982</v>
      </c>
      <c r="G56" s="255">
        <v>4164</v>
      </c>
      <c r="H56" s="79" t="s">
        <v>64</v>
      </c>
      <c r="I56" s="164" t="s">
        <v>203</v>
      </c>
      <c r="J56" s="273">
        <f ca="1">IF(AK56&lt;=Données!$B$2,1," ")</f>
        <v>1</v>
      </c>
      <c r="K56" s="45">
        <v>1</v>
      </c>
      <c r="L56" s="46"/>
      <c r="M56" s="47"/>
      <c r="N56" s="48"/>
      <c r="O56" s="185"/>
      <c r="P56" s="187"/>
      <c r="Q56" s="185"/>
      <c r="R56" s="186"/>
      <c r="S56" s="186"/>
      <c r="T56" s="187"/>
      <c r="U56" s="187"/>
      <c r="V56" s="187"/>
      <c r="W56" s="320"/>
      <c r="X56" s="214"/>
      <c r="Y56" s="215"/>
      <c r="Z56" s="34"/>
      <c r="AA56" s="35"/>
      <c r="AB56" s="35"/>
      <c r="AC56" s="35"/>
      <c r="AD56" s="36"/>
      <c r="AE56" s="224"/>
      <c r="AF56" s="53"/>
      <c r="AG56" s="54"/>
      <c r="AH56" s="55"/>
      <c r="AI56" s="56"/>
      <c r="AJ56" s="41" t="s">
        <v>94</v>
      </c>
      <c r="AK56" s="42">
        <v>44594</v>
      </c>
      <c r="AL56" s="50"/>
      <c r="AM56" s="337" t="str">
        <f>INDEX($K$6:$AE$6,1,MATCH(1,K56:AE56,-1))</f>
        <v>95PFE-L2S</v>
      </c>
      <c r="AN56" s="337" t="str">
        <f>IF(INDEX($K$6:$AE$6,1,MATCH(1,K56:AE56,1))&lt;&gt;INDEX($K$6:$AE$6,1,MATCH(1,K56:AE56,-1)),INDEX($K$6:$AE$6,1,MATCH(1,K56:AE56,1)),"-")</f>
        <v>-</v>
      </c>
      <c r="AO56"/>
      <c r="AP56"/>
      <c r="AQ56"/>
    </row>
    <row r="57" spans="1:261" x14ac:dyDescent="0.2">
      <c r="A57" s="169" t="str">
        <f>IF(IFERROR(VLOOKUP(G57,EmployesActifs,1,FALSE),"Non")&lt;&gt;"Non","Oui","Non")</f>
        <v>Oui</v>
      </c>
      <c r="B57" s="172">
        <f>IF(A57="Oui",1,0)</f>
        <v>1</v>
      </c>
      <c r="C57" s="172">
        <f>IF(OR(G57="Médecin",H57="Médecin",I57="Médecin",I57="Médecins",H57="anesthésiste",H57="boursier univ.",H57="chercheur",H57="chirurgien",H57="Résident(e)",H57="Md Urg",H57="Md Card",LEFT(H57,6)="Fellow",H57="Externe Médecine",H57="Directeur de la biobanque Médecin",H57="monit.-boursier",),1,0)</f>
        <v>0</v>
      </c>
      <c r="D57" s="172">
        <f>IF(OR(G57=0,H57="Stagiaire",H57="Stagiaires",H57="Externe",H57="Externes",G57="agence",H57="STAGIAIRE INFIRMIER(ÈRE)",H57="STAGIAIRE SI",H57="STAGIAIRE S.I.",H57="STAGIAIRE PAB",H57="STAGIAIRE EN PERFUSION",H57="Stagiaire Physiothérapeute",H57="Stagiaire médecine",H57="Stagiaire - Service sociaux",H57="STAGIAIRE SOINS INFIRMIERS",H57="STAGIAIRE EXTERNE EN MÉDECINE",H57="ss",),1,0)</f>
        <v>0</v>
      </c>
      <c r="E57" s="28" t="s">
        <v>197</v>
      </c>
      <c r="F57" s="28" t="s">
        <v>204</v>
      </c>
      <c r="G57" s="257">
        <v>5331</v>
      </c>
      <c r="H57" s="79" t="s">
        <v>103</v>
      </c>
      <c r="I57" s="164" t="s">
        <v>1227</v>
      </c>
      <c r="J57" s="273">
        <f ca="1">IF(AK57&lt;=Données!$B$2,1," ")</f>
        <v>1</v>
      </c>
      <c r="K57" s="45" t="s">
        <v>56</v>
      </c>
      <c r="L57" s="46"/>
      <c r="M57" s="47"/>
      <c r="N57" s="48"/>
      <c r="O57" s="185"/>
      <c r="P57" s="187"/>
      <c r="Q57" s="185"/>
      <c r="R57" s="186"/>
      <c r="S57" s="186">
        <v>1</v>
      </c>
      <c r="T57" s="187"/>
      <c r="U57" s="187"/>
      <c r="V57" s="187"/>
      <c r="W57" s="320"/>
      <c r="X57" s="214"/>
      <c r="Y57" s="215"/>
      <c r="Z57" s="34"/>
      <c r="AA57" s="35"/>
      <c r="AB57" s="35"/>
      <c r="AC57" s="35"/>
      <c r="AD57" s="36"/>
      <c r="AE57" s="224"/>
      <c r="AF57" s="53"/>
      <c r="AG57" s="54"/>
      <c r="AH57" s="55"/>
      <c r="AI57" s="56"/>
      <c r="AJ57" s="41" t="s">
        <v>98</v>
      </c>
      <c r="AK57" s="42">
        <v>44574</v>
      </c>
      <c r="AL57" s="50"/>
      <c r="AM57" s="337" t="str">
        <f>INDEX($K$6:$AE$6,1,MATCH(1,K57:AE57,-1))</f>
        <v>1870 +</v>
      </c>
      <c r="AN57" s="337" t="str">
        <f>IF(INDEX($K$6:$AE$6,1,MATCH(1,K57:AE57,1))&lt;&gt;INDEX($K$6:$AE$6,1,MATCH(1,K57:AE57,-1)),INDEX($K$6:$AE$6,1,MATCH(1,K57:AE57,1)),"-")</f>
        <v>-</v>
      </c>
      <c r="AO57"/>
      <c r="AP57"/>
      <c r="AQ57"/>
    </row>
    <row r="58" spans="1:261" s="70" customFormat="1" x14ac:dyDescent="0.2">
      <c r="A58" s="169" t="str">
        <f>IF(IFERROR(VLOOKUP(G58,EmployesActifs,1,FALSE),"Non")&lt;&gt;"Non","Oui","Non")</f>
        <v>Oui</v>
      </c>
      <c r="B58" s="172">
        <f>IF(A58="Oui",1,0)</f>
        <v>1</v>
      </c>
      <c r="C58" s="172">
        <f>IF(OR(G58="Médecin",H58="Médecin",I58="Médecin",I58="Médecins",H58="anesthésiste",H58="boursier univ.",H58="chercheur",H58="chirurgien",H58="Résident(e)",H58="Md Urg",H58="Md Card",LEFT(H58,6)="Fellow",H58="Externe Médecine",H58="Directeur de la biobanque Médecin",H58="monit.-boursier",),1,0)</f>
        <v>0</v>
      </c>
      <c r="D58" s="172">
        <f>IF(OR(G58=0,H58="Stagiaire",H58="Stagiaires",H58="Externe",H58="Externes",G58="agence",H58="STAGIAIRE INFIRMIER(ÈRE)",H58="STAGIAIRE SI",H58="STAGIAIRE S.I.",H58="STAGIAIRE PAB",H58="STAGIAIRE EN PERFUSION",H58="Stagiaire Physiothérapeute",H58="Stagiaire médecine",H58="Stagiaire - Service sociaux",H58="STAGIAIRE SOINS INFIRMIERS",H58="STAGIAIRE EXTERNE EN MÉDECINE",H58="ss",),1,0)</f>
        <v>0</v>
      </c>
      <c r="E58" s="28" t="s">
        <v>197</v>
      </c>
      <c r="F58" s="28" t="s">
        <v>204</v>
      </c>
      <c r="G58" s="256">
        <v>8286</v>
      </c>
      <c r="H58" s="79" t="s">
        <v>721</v>
      </c>
      <c r="I58" s="164" t="s">
        <v>5717</v>
      </c>
      <c r="J58" s="273" t="str">
        <f ca="1">IF(AK58&lt;=Données!$B$2,1," ")</f>
        <v xml:space="preserve"> </v>
      </c>
      <c r="K58" s="45" t="s">
        <v>56</v>
      </c>
      <c r="L58" s="46"/>
      <c r="M58" s="47"/>
      <c r="N58" s="48"/>
      <c r="O58" s="185">
        <v>1</v>
      </c>
      <c r="P58" s="187"/>
      <c r="Q58" s="185"/>
      <c r="R58" s="186"/>
      <c r="S58" s="186" t="s">
        <v>56</v>
      </c>
      <c r="T58" s="187"/>
      <c r="U58" s="187"/>
      <c r="V58" s="187"/>
      <c r="W58" s="320"/>
      <c r="X58" s="214"/>
      <c r="Y58" s="215"/>
      <c r="Z58" s="34"/>
      <c r="AA58" s="35"/>
      <c r="AB58" s="35"/>
      <c r="AC58" s="35"/>
      <c r="AD58" s="36"/>
      <c r="AE58" s="224"/>
      <c r="AF58" s="53"/>
      <c r="AG58" s="54"/>
      <c r="AH58" s="55"/>
      <c r="AI58" s="56"/>
      <c r="AJ58" s="41" t="s">
        <v>4462</v>
      </c>
      <c r="AK58" s="42">
        <v>45945</v>
      </c>
      <c r="AL58" s="50"/>
      <c r="AM58" s="337" t="str">
        <f>INDEX($K$6:$AE$6,1,MATCH(1,K58:AE58,-1))</f>
        <v>1804S</v>
      </c>
      <c r="AN58" s="337" t="str">
        <f>IF(INDEX($K$6:$AE$6,1,MATCH(1,K58:AE58,1))&lt;&gt;INDEX($K$6:$AE$6,1,MATCH(1,K58:AE58,-1)),INDEX($K$6:$AE$6,1,MATCH(1,K58:AE58,1)),"-")</f>
        <v>-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</row>
    <row r="59" spans="1:261" s="70" customFormat="1" x14ac:dyDescent="0.2">
      <c r="A59" s="169" t="str">
        <f>IF(IFERROR(VLOOKUP(G59,EmployesActifs,1,FALSE),"Non")&lt;&gt;"Non","Oui","Non")</f>
        <v>Oui</v>
      </c>
      <c r="B59" s="172">
        <f>IF(A59="Oui",1,0)</f>
        <v>1</v>
      </c>
      <c r="C59" s="172">
        <f>IF(OR(G59="Médecin",H59="Médecin",I59="Médecin",I59="Médecins",H59="anesthésiste",H59="boursier univ.",H59="chercheur",H59="chirurgien",H59="Résident(e)",H59="Md Urg",H59="Md Card",LEFT(H59,6)="Fellow",H59="Externe Médecine",H59="Directeur de la biobanque Médecin",H59="monit.-boursier",),1,0)</f>
        <v>0</v>
      </c>
      <c r="D59" s="172">
        <f>IF(OR(G59=0,H59="Stagiaire",H59="Stagiaires",H59="Externe",H59="Externes",G59="agence",H59="STAGIAIRE INFIRMIER(ÈRE)",H59="STAGIAIRE SI",H59="STAGIAIRE S.I.",H59="STAGIAIRE PAB",H59="STAGIAIRE EN PERFUSION",H59="Stagiaire Physiothérapeute",H59="Stagiaire médecine",H59="Stagiaire - Service sociaux",H59="STAGIAIRE SOINS INFIRMIERS",H59="STAGIAIRE EXTERNE EN MÉDECINE",H59="ss",),1,0)</f>
        <v>0</v>
      </c>
      <c r="E59" s="28" t="s">
        <v>197</v>
      </c>
      <c r="F59" s="28" t="s">
        <v>810</v>
      </c>
      <c r="G59" s="256">
        <v>12298</v>
      </c>
      <c r="H59" s="79" t="s">
        <v>1821</v>
      </c>
      <c r="I59" s="164" t="s">
        <v>553</v>
      </c>
      <c r="J59" s="273">
        <f ca="1">IF(AK59&lt;=Données!$B$2,1," ")</f>
        <v>1</v>
      </c>
      <c r="K59" s="45">
        <v>1</v>
      </c>
      <c r="L59" s="46"/>
      <c r="M59" s="47"/>
      <c r="N59" s="48"/>
      <c r="O59" s="185"/>
      <c r="P59" s="187"/>
      <c r="Q59" s="185"/>
      <c r="R59" s="186"/>
      <c r="S59" s="186"/>
      <c r="T59" s="187"/>
      <c r="U59" s="187"/>
      <c r="V59" s="187"/>
      <c r="W59" s="320"/>
      <c r="X59" s="214"/>
      <c r="Y59" s="215"/>
      <c r="Z59" s="34"/>
      <c r="AA59" s="35"/>
      <c r="AB59" s="35"/>
      <c r="AC59" s="35"/>
      <c r="AD59" s="36"/>
      <c r="AE59" s="224"/>
      <c r="AF59" s="53"/>
      <c r="AG59" s="54"/>
      <c r="AH59" s="55"/>
      <c r="AI59" s="56"/>
      <c r="AJ59" s="41" t="s">
        <v>85</v>
      </c>
      <c r="AK59" s="42">
        <v>44705</v>
      </c>
      <c r="AL59" s="50"/>
      <c r="AM59" s="337" t="str">
        <f>INDEX($K$6:$AE$6,1,MATCH(1,K59:AE59,-1))</f>
        <v>95PFE-L2S</v>
      </c>
      <c r="AN59" s="337" t="str">
        <f>IF(INDEX($K$6:$AE$6,1,MATCH(1,K59:AE59,1))&lt;&gt;INDEX($K$6:$AE$6,1,MATCH(1,K59:AE59,-1)),INDEX($K$6:$AE$6,1,MATCH(1,K59:AE59,1)),"-")</f>
        <v>-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</row>
    <row r="60" spans="1:261" x14ac:dyDescent="0.2">
      <c r="A60" s="169" t="str">
        <f>IF(IFERROR(VLOOKUP(G60,EmployesActifs,1,FALSE),"Non")&lt;&gt;"Non","Oui","Non")</f>
        <v>Oui</v>
      </c>
      <c r="B60" s="172">
        <f>IF(A60="Oui",1,0)</f>
        <v>1</v>
      </c>
      <c r="C60" s="172">
        <f>IF(OR(G60="Médecin",H60="Médecin",I60="Médecin",I60="Médecins",H60="anesthésiste",H60="boursier univ.",H60="chercheur",H60="chirurgien",H60="Résident(e)",H60="Md Urg",H60="Md Card",LEFT(H60,6)="Fellow",H60="Externe Médecine",H60="Directeur de la biobanque Médecin",H60="monit.-boursier",),1,0)</f>
        <v>0</v>
      </c>
      <c r="D60" s="172">
        <f>IF(OR(G60=0,H60="Stagiaire",H60="Stagiaires",H60="Externe",H60="Externes",G60="agence",H60="STAGIAIRE INFIRMIER(ÈRE)",H60="STAGIAIRE SI",H60="STAGIAIRE S.I.",H60="STAGIAIRE PAB",H60="STAGIAIRE EN PERFUSION",H60="Stagiaire Physiothérapeute",H60="Stagiaire médecine",H60="Stagiaire - Service sociaux",H60="STAGIAIRE SOINS INFIRMIERS",H60="STAGIAIRE EXTERNE EN MÉDECINE",H60="ss",),1,0)</f>
        <v>0</v>
      </c>
      <c r="E60" s="28" t="s">
        <v>218</v>
      </c>
      <c r="F60" s="28" t="s">
        <v>219</v>
      </c>
      <c r="G60" s="257">
        <v>11158</v>
      </c>
      <c r="H60" s="79" t="s">
        <v>2098</v>
      </c>
      <c r="I60" s="164" t="s">
        <v>5716</v>
      </c>
      <c r="J60" s="273" t="str">
        <f ca="1">IF(AK60&lt;=Données!$B$2,1," ")</f>
        <v xml:space="preserve"> </v>
      </c>
      <c r="K60" s="45"/>
      <c r="L60" s="46"/>
      <c r="M60" s="47" t="s">
        <v>56</v>
      </c>
      <c r="N60" s="48"/>
      <c r="O60" s="185"/>
      <c r="P60" s="187"/>
      <c r="Q60" s="185"/>
      <c r="R60" s="186"/>
      <c r="S60" s="186">
        <v>1</v>
      </c>
      <c r="T60" s="187"/>
      <c r="U60" s="187"/>
      <c r="V60" s="187"/>
      <c r="W60" s="320"/>
      <c r="X60" s="214"/>
      <c r="Y60" s="215"/>
      <c r="Z60" s="34"/>
      <c r="AA60" s="35"/>
      <c r="AB60" s="35"/>
      <c r="AC60" s="35"/>
      <c r="AD60" s="36"/>
      <c r="AE60" s="224"/>
      <c r="AF60" s="53"/>
      <c r="AG60" s="54"/>
      <c r="AH60" s="55"/>
      <c r="AI60" s="56"/>
      <c r="AJ60" s="41" t="s">
        <v>5851</v>
      </c>
      <c r="AK60" s="42">
        <v>45857</v>
      </c>
      <c r="AL60" s="50"/>
      <c r="AM60" s="337" t="str">
        <f>INDEX($K$6:$AE$6,1,MATCH(1,K60:AE60,-1))</f>
        <v>1870 +</v>
      </c>
      <c r="AN60" s="337" t="str">
        <f>IF(INDEX($K$6:$AE$6,1,MATCH(1,K60:AE60,1))&lt;&gt;INDEX($K$6:$AE$6,1,MATCH(1,K60:AE60,-1)),INDEX($K$6:$AE$6,1,MATCH(1,K60:AE60,1)),"-")</f>
        <v>-</v>
      </c>
      <c r="AO60"/>
      <c r="AP60"/>
      <c r="AQ60"/>
    </row>
    <row r="61" spans="1:261" x14ac:dyDescent="0.2">
      <c r="A61" s="169" t="str">
        <f>IF(IFERROR(VLOOKUP(G61,EmployesActifs,1,FALSE),"Non")&lt;&gt;"Non","Oui","Non")</f>
        <v>Oui</v>
      </c>
      <c r="B61" s="172">
        <f>IF(A61="Oui",1,0)</f>
        <v>1</v>
      </c>
      <c r="C61" s="172">
        <f>IF(OR(G61="Médecin",H61="Médecin",I61="Médecin",I61="Médecins",H61="anesthésiste",H61="boursier univ.",H61="chercheur",H61="chirurgien",H61="Résident(e)",H61="Md Urg",H61="Md Card",LEFT(H61,6)="Fellow",H61="Externe Médecine",H61="Directeur de la biobanque Médecin",H61="monit.-boursier",),1,0)</f>
        <v>0</v>
      </c>
      <c r="D61" s="172">
        <f>IF(OR(G61=0,H61="Stagiaire",H61="Stagiaires",H61="Externe",H61="Externes",G61="agence",H61="STAGIAIRE INFIRMIER(ÈRE)",H61="STAGIAIRE SI",H61="STAGIAIRE S.I.",H61="STAGIAIRE PAB",H61="STAGIAIRE EN PERFUSION",H61="Stagiaire Physiothérapeute",H61="Stagiaire médecine",H61="Stagiaire - Service sociaux",H61="STAGIAIRE SOINS INFIRMIERS",H61="STAGIAIRE EXTERNE EN MÉDECINE",H61="ss",),1,0)</f>
        <v>0</v>
      </c>
      <c r="E61" s="28" t="s">
        <v>220</v>
      </c>
      <c r="F61" s="28" t="s">
        <v>221</v>
      </c>
      <c r="G61" s="255">
        <v>4770</v>
      </c>
      <c r="H61" s="79" t="s">
        <v>103</v>
      </c>
      <c r="I61" s="164" t="s">
        <v>174</v>
      </c>
      <c r="J61" s="273">
        <f ca="1">IF(AK61&lt;=Données!$B$2,1," ")</f>
        <v>1</v>
      </c>
      <c r="K61" s="45">
        <v>1</v>
      </c>
      <c r="L61" s="46"/>
      <c r="M61" s="47"/>
      <c r="N61" s="48"/>
      <c r="O61" s="185"/>
      <c r="P61" s="187"/>
      <c r="Q61" s="185"/>
      <c r="R61" s="186"/>
      <c r="S61" s="186"/>
      <c r="T61" s="187"/>
      <c r="U61" s="187"/>
      <c r="V61" s="187"/>
      <c r="W61" s="320"/>
      <c r="X61" s="214"/>
      <c r="Y61" s="215"/>
      <c r="Z61" s="34"/>
      <c r="AA61" s="35"/>
      <c r="AB61" s="35"/>
      <c r="AC61" s="35"/>
      <c r="AD61" s="36"/>
      <c r="AE61" s="224"/>
      <c r="AF61" s="53"/>
      <c r="AG61" s="54"/>
      <c r="AH61" s="55"/>
      <c r="AI61" s="56"/>
      <c r="AJ61" s="41" t="s">
        <v>85</v>
      </c>
      <c r="AK61" s="42">
        <v>44790</v>
      </c>
      <c r="AL61" s="50"/>
      <c r="AM61" s="337" t="str">
        <f>INDEX($K$6:$AE$6,1,MATCH(1,K61:AE61,-1))</f>
        <v>95PFE-L2S</v>
      </c>
      <c r="AN61" s="337" t="str">
        <f>IF(INDEX($K$6:$AE$6,1,MATCH(1,K61:AE61,1))&lt;&gt;INDEX($K$6:$AE$6,1,MATCH(1,K61:AE61,-1)),INDEX($K$6:$AE$6,1,MATCH(1,K61:AE61,1)),"-")</f>
        <v>-</v>
      </c>
      <c r="AO61"/>
      <c r="AP61"/>
      <c r="AQ61"/>
    </row>
    <row r="62" spans="1:261" x14ac:dyDescent="0.2">
      <c r="A62" s="169" t="str">
        <f>IF(IFERROR(VLOOKUP(G62,EmployesActifs,1,FALSE),"Non")&lt;&gt;"Non","Oui","Non")</f>
        <v>Oui</v>
      </c>
      <c r="B62" s="172">
        <f>IF(A62="Oui",1,0)</f>
        <v>1</v>
      </c>
      <c r="C62" s="172">
        <f>IF(OR(G62="Médecin",H62="Médecin",I62="Médecin",I62="Médecins",H62="anesthésiste",H62="boursier univ.",H62="chercheur",H62="chirurgien",H62="Résident(e)",H62="Md Urg",H62="Md Card",LEFT(H62,6)="Fellow",H62="Externe Médecine",H62="Directeur de la biobanque Médecin",H62="monit.-boursier",),1,0)</f>
        <v>0</v>
      </c>
      <c r="D62" s="172">
        <f>IF(OR(G62=0,H62="Stagiaire",H62="Stagiaires",H62="Externe",H62="Externes",G62="agence",H62="STAGIAIRE INFIRMIER(ÈRE)",H62="STAGIAIRE SI",H62="STAGIAIRE S.I.",H62="STAGIAIRE PAB",H62="STAGIAIRE EN PERFUSION",H62="Stagiaire Physiothérapeute",H62="Stagiaire médecine",H62="Stagiaire - Service sociaux",H62="STAGIAIRE SOINS INFIRMIERS",H62="STAGIAIRE EXTERNE EN MÉDECINE",H62="ss",),1,0)</f>
        <v>0</v>
      </c>
      <c r="E62" s="28" t="s">
        <v>3871</v>
      </c>
      <c r="F62" s="28" t="s">
        <v>223</v>
      </c>
      <c r="G62" s="255">
        <v>10084</v>
      </c>
      <c r="H62" s="79" t="s">
        <v>69</v>
      </c>
      <c r="I62" s="164" t="s">
        <v>4406</v>
      </c>
      <c r="J62" s="273">
        <f ca="1">IF(AK62&lt;=Données!$B$2,1," ")</f>
        <v>1</v>
      </c>
      <c r="K62" s="45"/>
      <c r="L62" s="46">
        <v>1</v>
      </c>
      <c r="M62" s="47"/>
      <c r="N62" s="48"/>
      <c r="O62" s="185"/>
      <c r="P62" s="187"/>
      <c r="Q62" s="185"/>
      <c r="R62" s="186"/>
      <c r="S62" s="186"/>
      <c r="T62" s="187"/>
      <c r="U62" s="187"/>
      <c r="V62" s="187"/>
      <c r="W62" s="320"/>
      <c r="X62" s="214"/>
      <c r="Y62" s="215"/>
      <c r="Z62" s="34"/>
      <c r="AA62" s="35"/>
      <c r="AB62" s="35"/>
      <c r="AC62" s="35"/>
      <c r="AD62" s="36"/>
      <c r="AE62" s="224"/>
      <c r="AF62" s="53"/>
      <c r="AG62" s="54"/>
      <c r="AH62" s="55"/>
      <c r="AI62" s="56"/>
      <c r="AJ62" s="41" t="s">
        <v>57</v>
      </c>
      <c r="AK62" s="42">
        <v>44573</v>
      </c>
      <c r="AL62" s="50"/>
      <c r="AM62" s="337" t="str">
        <f>INDEX($K$6:$AE$6,1,MATCH(1,K62:AE62,-1))</f>
        <v>95PFE-L2M</v>
      </c>
      <c r="AN62" s="337" t="str">
        <f>IF(INDEX($K$6:$AE$6,1,MATCH(1,K62:AE62,1))&lt;&gt;INDEX($K$6:$AE$6,1,MATCH(1,K62:AE62,-1)),INDEX($K$6:$AE$6,1,MATCH(1,K62:AE62,1)),"-")</f>
        <v>-</v>
      </c>
      <c r="AO62"/>
      <c r="AP62"/>
      <c r="AQ62"/>
    </row>
    <row r="63" spans="1:261" x14ac:dyDescent="0.2">
      <c r="A63" s="169" t="str">
        <f>IF(IFERROR(VLOOKUP(G63,EmployesActifs,1,FALSE),"Non")&lt;&gt;"Non","Oui","Non")</f>
        <v>Oui</v>
      </c>
      <c r="B63" s="172">
        <f>IF(A63="Oui",1,0)</f>
        <v>1</v>
      </c>
      <c r="C63" s="172">
        <f>IF(OR(G63="Médecin",H63="Médecin",I63="Médecin",I63="Médecins",H63="anesthésiste",H63="boursier univ.",H63="chercheur",H63="chirurgien",H63="Résident(e)",H63="Md Urg",H63="Md Card",LEFT(H63,6)="Fellow",H63="Externe Médecine",H63="Directeur de la biobanque Médecin",H63="monit.-boursier",),1,0)</f>
        <v>0</v>
      </c>
      <c r="D63" s="172">
        <f>IF(OR(G63=0,H63="Stagiaire",H63="Stagiaires",H63="Externe",H63="Externes",G63="agence",H63="STAGIAIRE INFIRMIER(ÈRE)",H63="STAGIAIRE SI",H63="STAGIAIRE S.I.",H63="STAGIAIRE PAB",H63="STAGIAIRE EN PERFUSION",H63="Stagiaire Physiothérapeute",H63="Stagiaire médecine",H63="Stagiaire - Service sociaux",H63="STAGIAIRE SOINS INFIRMIERS",H63="STAGIAIRE EXTERNE EN MÉDECINE",H63="ss",),1,0)</f>
        <v>0</v>
      </c>
      <c r="E63" s="28" t="s">
        <v>224</v>
      </c>
      <c r="F63" s="28" t="s">
        <v>225</v>
      </c>
      <c r="G63" s="255">
        <v>11722</v>
      </c>
      <c r="H63" s="79" t="s">
        <v>103</v>
      </c>
      <c r="I63" s="164" t="s">
        <v>65</v>
      </c>
      <c r="J63" s="273">
        <f ca="1">IF(AK63&lt;=Données!$B$2,1," ")</f>
        <v>1</v>
      </c>
      <c r="K63" s="45"/>
      <c r="L63" s="46" t="s">
        <v>56</v>
      </c>
      <c r="M63" s="47" t="s">
        <v>56</v>
      </c>
      <c r="N63" s="48"/>
      <c r="O63" s="185"/>
      <c r="P63" s="187"/>
      <c r="Q63" s="185"/>
      <c r="R63" s="186"/>
      <c r="S63" s="186"/>
      <c r="T63" s="187">
        <v>1</v>
      </c>
      <c r="U63" s="187"/>
      <c r="V63" s="187"/>
      <c r="W63" s="320"/>
      <c r="X63" s="214"/>
      <c r="Y63" s="215"/>
      <c r="Z63" s="34"/>
      <c r="AA63" s="35"/>
      <c r="AB63" s="35"/>
      <c r="AC63" s="35"/>
      <c r="AD63" s="36"/>
      <c r="AE63" s="224"/>
      <c r="AF63" s="53"/>
      <c r="AG63" s="54"/>
      <c r="AH63" s="55"/>
      <c r="AI63" s="56"/>
      <c r="AJ63" s="41" t="s">
        <v>85</v>
      </c>
      <c r="AK63" s="42">
        <v>44523</v>
      </c>
      <c r="AL63" s="50"/>
      <c r="AM63" s="337">
        <f>INDEX($K$6:$AE$6,1,MATCH(1,K63:AE63,-1))</f>
        <v>8210</v>
      </c>
      <c r="AN63" s="337" t="str">
        <f>IF(INDEX($K$6:$AE$6,1,MATCH(1,K63:AE63,1))&lt;&gt;INDEX($K$6:$AE$6,1,MATCH(1,K63:AE63,-1)),INDEX($K$6:$AE$6,1,MATCH(1,K63:AE63,1)),"-")</f>
        <v>-</v>
      </c>
      <c r="AO63"/>
      <c r="AP63"/>
      <c r="AQ63"/>
    </row>
    <row r="64" spans="1:261" x14ac:dyDescent="0.2">
      <c r="A64" s="169" t="str">
        <f>IF(IFERROR(VLOOKUP(G64,EmployesActifs,1,FALSE),"Non")&lt;&gt;"Non","Oui","Non")</f>
        <v>Oui</v>
      </c>
      <c r="B64" s="172">
        <f>IF(A64="Oui",1,0)</f>
        <v>1</v>
      </c>
      <c r="C64" s="172">
        <f>IF(OR(G64="Médecin",H64="Médecin",I64="Médecin",I64="Médecins",H64="anesthésiste",H64="boursier univ.",H64="chercheur",H64="chirurgien",H64="Résident(e)",H64="Md Urg",H64="Md Card",LEFT(H64,6)="Fellow",H64="Externe Médecine",H64="Directeur de la biobanque Médecin",H64="monit.-boursier",),1,0)</f>
        <v>0</v>
      </c>
      <c r="D64" s="172">
        <f>IF(OR(G64=0,H64="Stagiaire",H64="Stagiaires",H64="Externe",H64="Externes",G64="agence",H64="STAGIAIRE INFIRMIER(ÈRE)",H64="STAGIAIRE SI",H64="STAGIAIRE S.I.",H64="STAGIAIRE PAB",H64="STAGIAIRE EN PERFUSION",H64="Stagiaire Physiothérapeute",H64="Stagiaire médecine",H64="Stagiaire - Service sociaux",H64="STAGIAIRE SOINS INFIRMIERS",H64="STAGIAIRE EXTERNE EN MÉDECINE",H64="ss",),1,0)</f>
        <v>0</v>
      </c>
      <c r="E64" s="28" t="s">
        <v>226</v>
      </c>
      <c r="F64" s="28" t="s">
        <v>227</v>
      </c>
      <c r="G64" s="255">
        <v>6579</v>
      </c>
      <c r="H64" s="79" t="s">
        <v>2098</v>
      </c>
      <c r="I64" s="164" t="s">
        <v>152</v>
      </c>
      <c r="J64" s="273">
        <f ca="1">IF(AK64&lt;=Données!$B$2,1," ")</f>
        <v>1</v>
      </c>
      <c r="K64" s="45"/>
      <c r="L64" s="46"/>
      <c r="M64" s="47"/>
      <c r="N64" s="48"/>
      <c r="O64" s="185"/>
      <c r="P64" s="187"/>
      <c r="Q64" s="185"/>
      <c r="R64" s="186">
        <v>1</v>
      </c>
      <c r="S64" s="186"/>
      <c r="T64" s="187"/>
      <c r="U64" s="187"/>
      <c r="V64" s="187"/>
      <c r="W64" s="320"/>
      <c r="X64" s="214"/>
      <c r="Y64" s="215"/>
      <c r="Z64" s="34"/>
      <c r="AA64" s="35"/>
      <c r="AB64" s="35"/>
      <c r="AC64" s="35"/>
      <c r="AD64" s="36"/>
      <c r="AE64" s="224"/>
      <c r="AF64" s="53"/>
      <c r="AG64" s="54"/>
      <c r="AH64" s="55"/>
      <c r="AI64" s="56"/>
      <c r="AJ64" s="41" t="s">
        <v>229</v>
      </c>
      <c r="AK64" s="42">
        <v>42047</v>
      </c>
      <c r="AL64" s="50" t="s">
        <v>200</v>
      </c>
      <c r="AM64" s="337">
        <f>INDEX($K$6:$AE$6,1,MATCH(1,K64:AE64,-1))</f>
        <v>1860</v>
      </c>
      <c r="AN64" s="337" t="str">
        <f>IF(INDEX($K$6:$AE$6,1,MATCH(1,K64:AE64,1))&lt;&gt;INDEX($K$6:$AE$6,1,MATCH(1,K64:AE64,-1)),INDEX($K$6:$AE$6,1,MATCH(1,K64:AE64,1)),"-")</f>
        <v>-</v>
      </c>
      <c r="AO64"/>
      <c r="AP64"/>
      <c r="AQ64"/>
    </row>
    <row r="65" spans="1:261" x14ac:dyDescent="0.2">
      <c r="A65" s="169" t="str">
        <f>IF(IFERROR(VLOOKUP(G65,EmployesActifs,1,FALSE),"Non")&lt;&gt;"Non","Oui","Non")</f>
        <v>Oui</v>
      </c>
      <c r="B65" s="172">
        <f>IF(A65="Oui",1,0)</f>
        <v>1</v>
      </c>
      <c r="C65" s="172">
        <f>IF(OR(G65="Médecin",H65="Médecin",I65="Médecin",I65="Médecins",H65="anesthésiste",H65="boursier univ.",H65="chercheur",H65="chirurgien",H65="Résident(e)",H65="Md Urg",H65="Md Card",LEFT(H65,6)="Fellow",H65="Externe Médecine",H65="Directeur de la biobanque Médecin",H65="monit.-boursier",),1,0)</f>
        <v>0</v>
      </c>
      <c r="D65" s="172">
        <f>IF(OR(G65=0,H65="Stagiaire",H65="Stagiaires",H65="Externe",H65="Externes",G65="agence",H65="STAGIAIRE INFIRMIER(ÈRE)",H65="STAGIAIRE SI",H65="STAGIAIRE S.I.",H65="STAGIAIRE PAB",H65="STAGIAIRE EN PERFUSION",H65="Stagiaire Physiothérapeute",H65="Stagiaire médecine",H65="Stagiaire - Service sociaux",H65="STAGIAIRE SOINS INFIRMIERS",H65="STAGIAIRE EXTERNE EN MÉDECINE",H65="ss",),1,0)</f>
        <v>0</v>
      </c>
      <c r="E65" s="28" t="s">
        <v>230</v>
      </c>
      <c r="F65" s="28" t="s">
        <v>231</v>
      </c>
      <c r="G65" s="255">
        <v>5748</v>
      </c>
      <c r="H65" s="79" t="s">
        <v>2098</v>
      </c>
      <c r="I65" s="164" t="s">
        <v>5709</v>
      </c>
      <c r="J65" s="273">
        <f ca="1">IF(AK65&lt;=Données!$B$2,1," ")</f>
        <v>1</v>
      </c>
      <c r="K65" s="45"/>
      <c r="L65" s="46"/>
      <c r="M65" s="47"/>
      <c r="N65" s="48"/>
      <c r="O65" s="185"/>
      <c r="P65" s="187"/>
      <c r="Q65" s="185"/>
      <c r="R65" s="186">
        <v>1</v>
      </c>
      <c r="S65" s="186"/>
      <c r="T65" s="187"/>
      <c r="U65" s="187"/>
      <c r="V65" s="187"/>
      <c r="W65" s="320"/>
      <c r="X65" s="214"/>
      <c r="Y65" s="215"/>
      <c r="Z65" s="34"/>
      <c r="AA65" s="35"/>
      <c r="AB65" s="35"/>
      <c r="AC65" s="35"/>
      <c r="AD65" s="36"/>
      <c r="AE65" s="224"/>
      <c r="AF65" s="53"/>
      <c r="AG65" s="54"/>
      <c r="AH65" s="55"/>
      <c r="AI65" s="56"/>
      <c r="AJ65" s="41" t="s">
        <v>44</v>
      </c>
      <c r="AK65" s="42">
        <v>43927</v>
      </c>
      <c r="AL65" s="50"/>
      <c r="AM65" s="337">
        <f>INDEX($K$6:$AE$6,1,MATCH(1,K65:AE65,-1))</f>
        <v>1860</v>
      </c>
      <c r="AN65" s="337" t="str">
        <f>IF(INDEX($K$6:$AE$6,1,MATCH(1,K65:AE65,1))&lt;&gt;INDEX($K$6:$AE$6,1,MATCH(1,K65:AE65,-1)),INDEX($K$6:$AE$6,1,MATCH(1,K65:AE65,1)),"-")</f>
        <v>-</v>
      </c>
      <c r="AO65"/>
      <c r="AP65"/>
      <c r="AQ65"/>
    </row>
    <row r="66" spans="1:261" x14ac:dyDescent="0.2">
      <c r="A66" s="169" t="str">
        <f>IF(IFERROR(VLOOKUP(G66,EmployesActifs,1,FALSE),"Non")&lt;&gt;"Non","Oui","Non")</f>
        <v>Oui</v>
      </c>
      <c r="B66" s="172">
        <f>IF(A66="Oui",1,0)</f>
        <v>1</v>
      </c>
      <c r="C66" s="172">
        <f>IF(OR(G66="Médecin",H66="Médecin",I66="Médecin",I66="Médecins",H66="anesthésiste",H66="boursier univ.",H66="chercheur",H66="chirurgien",H66="Résident(e)",H66="Md Urg",H66="Md Card",LEFT(H66,6)="Fellow",H66="Externe Médecine",H66="Directeur de la biobanque Médecin",H66="monit.-boursier",),1,0)</f>
        <v>0</v>
      </c>
      <c r="D66" s="172">
        <f>IF(OR(G66=0,H66="Stagiaire",H66="Stagiaires",H66="Externe",H66="Externes",G66="agence",H66="STAGIAIRE INFIRMIER(ÈRE)",H66="STAGIAIRE SI",H66="STAGIAIRE S.I.",H66="STAGIAIRE PAB",H66="STAGIAIRE EN PERFUSION",H66="Stagiaire Physiothérapeute",H66="Stagiaire médecine",H66="Stagiaire - Service sociaux",H66="STAGIAIRE SOINS INFIRMIERS",H66="STAGIAIRE EXTERNE EN MÉDECINE",H66="ss",),1,0)</f>
        <v>0</v>
      </c>
      <c r="E66" s="28" t="s">
        <v>4654</v>
      </c>
      <c r="F66" s="28" t="s">
        <v>4655</v>
      </c>
      <c r="G66" s="262">
        <v>13356</v>
      </c>
      <c r="H66" s="79" t="s">
        <v>69</v>
      </c>
      <c r="I66" s="164" t="s">
        <v>65</v>
      </c>
      <c r="J66" s="273" t="str">
        <f ca="1">IF(AK66&lt;=Données!$B$2,1," ")</f>
        <v xml:space="preserve"> </v>
      </c>
      <c r="K66" s="45"/>
      <c r="L66" s="46" t="s">
        <v>56</v>
      </c>
      <c r="M66" s="47">
        <v>1</v>
      </c>
      <c r="N66" s="48"/>
      <c r="O66" s="185"/>
      <c r="P66" s="187"/>
      <c r="Q66" s="185"/>
      <c r="R66" s="186"/>
      <c r="S66" s="186"/>
      <c r="T66" s="187"/>
      <c r="U66" s="187"/>
      <c r="V66" s="187"/>
      <c r="W66" s="320"/>
      <c r="X66" s="214"/>
      <c r="Y66" s="215"/>
      <c r="Z66" s="34"/>
      <c r="AA66" s="35"/>
      <c r="AB66" s="35"/>
      <c r="AC66" s="35"/>
      <c r="AD66" s="36"/>
      <c r="AE66" s="224"/>
      <c r="AF66" s="53"/>
      <c r="AG66" s="54"/>
      <c r="AH66" s="55"/>
      <c r="AI66" s="56"/>
      <c r="AJ66" s="41" t="s">
        <v>652</v>
      </c>
      <c r="AK66" s="42">
        <v>45311</v>
      </c>
      <c r="AL66" s="50"/>
      <c r="AM66" s="337" t="str">
        <f>INDEX($K$6:$AE$6,1,MATCH(1,K66:AE66,-1))</f>
        <v>95PFE-L2L</v>
      </c>
      <c r="AN66" s="337" t="str">
        <f>IF(INDEX($K$6:$AE$6,1,MATCH(1,K66:AE66,1))&lt;&gt;INDEX($K$6:$AE$6,1,MATCH(1,K66:AE66,-1)),INDEX($K$6:$AE$6,1,MATCH(1,K66:AE66,1)),"-")</f>
        <v>-</v>
      </c>
      <c r="AO66"/>
      <c r="AP66"/>
      <c r="AQ66"/>
    </row>
    <row r="67" spans="1:261" x14ac:dyDescent="0.2">
      <c r="A67" s="169" t="str">
        <f>IF(IFERROR(VLOOKUP(G67,EmployesActifs,1,FALSE),"Non")&lt;&gt;"Non","Oui","Non")</f>
        <v>Oui</v>
      </c>
      <c r="B67" s="172">
        <f>IF(A67="Oui",1,0)</f>
        <v>1</v>
      </c>
      <c r="C67" s="172">
        <f>IF(OR(G67="Médecin",H67="Médecin",I67="Médecin",I67="Médecins",H67="anesthésiste",H67="boursier univ.",H67="chercheur",H67="chirurgien",H67="Résident(e)",H67="Md Urg",H67="Md Card",LEFT(H67,6)="Fellow",H67="Externe Médecine",H67="Directeur de la biobanque Médecin",H67="monit.-boursier",),1,0)</f>
        <v>0</v>
      </c>
      <c r="D67" s="172">
        <f>IF(OR(G67=0,H67="Stagiaire",H67="Stagiaires",H67="Externe",H67="Externes",G67="agence",H67="STAGIAIRE INFIRMIER(ÈRE)",H67="STAGIAIRE SI",H67="STAGIAIRE S.I.",H67="STAGIAIRE PAB",H67="STAGIAIRE EN PERFUSION",H67="Stagiaire Physiothérapeute",H67="Stagiaire médecine",H67="Stagiaire - Service sociaux",H67="STAGIAIRE SOINS INFIRMIERS",H67="STAGIAIRE EXTERNE EN MÉDECINE",H67="ss",),1,0)</f>
        <v>0</v>
      </c>
      <c r="E67" s="28" t="s">
        <v>232</v>
      </c>
      <c r="F67" s="28" t="s">
        <v>236</v>
      </c>
      <c r="G67" s="255">
        <v>5816</v>
      </c>
      <c r="H67" s="79" t="s">
        <v>3670</v>
      </c>
      <c r="I67" s="164" t="s">
        <v>1648</v>
      </c>
      <c r="J67" s="273" t="str">
        <f ca="1">IF(AK67&lt;=Données!$B$2,1," ")</f>
        <v xml:space="preserve"> </v>
      </c>
      <c r="K67" s="45"/>
      <c r="L67" s="46"/>
      <c r="M67" s="47"/>
      <c r="N67" s="48"/>
      <c r="O67" s="185"/>
      <c r="P67" s="187"/>
      <c r="Q67" s="185"/>
      <c r="R67" s="186"/>
      <c r="S67" s="186">
        <v>1</v>
      </c>
      <c r="T67" s="187"/>
      <c r="U67" s="187"/>
      <c r="V67" s="187"/>
      <c r="W67" s="320"/>
      <c r="X67" s="214"/>
      <c r="Y67" s="215"/>
      <c r="Z67" s="34"/>
      <c r="AA67" s="35"/>
      <c r="AB67" s="35"/>
      <c r="AC67" s="35"/>
      <c r="AD67" s="36"/>
      <c r="AE67" s="224"/>
      <c r="AF67" s="53"/>
      <c r="AG67" s="54"/>
      <c r="AH67" s="55"/>
      <c r="AI67" s="56"/>
      <c r="AJ67" s="41" t="s">
        <v>4462</v>
      </c>
      <c r="AK67" s="42">
        <v>45798</v>
      </c>
      <c r="AL67" s="50"/>
      <c r="AM67" s="337" t="str">
        <f>INDEX($K$6:$AE$6,1,MATCH(1,K67:AE67,-1))</f>
        <v>1870 +</v>
      </c>
      <c r="AN67" s="337" t="str">
        <f>IF(INDEX($K$6:$AE$6,1,MATCH(1,K67:AE67,1))&lt;&gt;INDEX($K$6:$AE$6,1,MATCH(1,K67:AE67,-1)),INDEX($K$6:$AE$6,1,MATCH(1,K67:AE67,1)),"-")</f>
        <v>-</v>
      </c>
      <c r="AO67"/>
      <c r="AP67"/>
      <c r="AQ67"/>
    </row>
    <row r="68" spans="1:261" x14ac:dyDescent="0.2">
      <c r="A68" s="169" t="str">
        <f>IF(IFERROR(VLOOKUP(G68,EmployesActifs,1,FALSE),"Non")&lt;&gt;"Non","Oui","Non")</f>
        <v>Oui</v>
      </c>
      <c r="B68" s="172">
        <f>IF(A68="Oui",1,0)</f>
        <v>1</v>
      </c>
      <c r="C68" s="172">
        <f>IF(OR(G68="Médecin",H68="Médecin",I68="Médecin",I68="Médecins",H68="anesthésiste",H68="boursier univ.",H68="chercheur",H68="chirurgien",H68="Résident(e)",H68="Md Urg",H68="Md Card",LEFT(H68,6)="Fellow",H68="Externe Médecine",H68="Directeur de la biobanque Médecin",H68="monit.-boursier",),1,0)</f>
        <v>0</v>
      </c>
      <c r="D68" s="172">
        <f>IF(OR(G68=0,H68="Stagiaire",H68="Stagiaires",H68="Externe",H68="Externes",G68="agence",H68="STAGIAIRE INFIRMIER(ÈRE)",H68="STAGIAIRE SI",H68="STAGIAIRE S.I.",H68="STAGIAIRE PAB",H68="STAGIAIRE EN PERFUSION",H68="Stagiaire Physiothérapeute",H68="Stagiaire médecine",H68="Stagiaire - Service sociaux",H68="STAGIAIRE SOINS INFIRMIERS",H68="STAGIAIRE EXTERNE EN MÉDECINE",H68="ss",),1,0)</f>
        <v>0</v>
      </c>
      <c r="E68" s="28" t="s">
        <v>232</v>
      </c>
      <c r="F68" s="28" t="s">
        <v>233</v>
      </c>
      <c r="G68" s="255">
        <v>4232</v>
      </c>
      <c r="H68" s="79" t="s">
        <v>234</v>
      </c>
      <c r="I68" s="164" t="s">
        <v>235</v>
      </c>
      <c r="J68" s="273">
        <f ca="1">IF(AK68&lt;=Données!$B$2,1," ")</f>
        <v>1</v>
      </c>
      <c r="K68" s="45"/>
      <c r="L68" s="46" t="s">
        <v>56</v>
      </c>
      <c r="M68" s="47"/>
      <c r="N68" s="48"/>
      <c r="O68" s="185"/>
      <c r="P68" s="187"/>
      <c r="Q68" s="185"/>
      <c r="R68" s="186"/>
      <c r="S68" s="186">
        <v>1</v>
      </c>
      <c r="T68" s="187"/>
      <c r="U68" s="187"/>
      <c r="V68" s="187"/>
      <c r="W68" s="320"/>
      <c r="X68" s="214"/>
      <c r="Y68" s="215"/>
      <c r="Z68" s="34"/>
      <c r="AA68" s="35"/>
      <c r="AB68" s="35"/>
      <c r="AC68" s="35"/>
      <c r="AD68" s="36"/>
      <c r="AE68" s="224"/>
      <c r="AF68" s="53"/>
      <c r="AG68" s="54"/>
      <c r="AH68" s="55"/>
      <c r="AI68" s="56"/>
      <c r="AJ68" s="41" t="s">
        <v>57</v>
      </c>
      <c r="AK68" s="42">
        <v>44586</v>
      </c>
      <c r="AL68" s="50"/>
      <c r="AM68" s="337" t="str">
        <f>INDEX($K$6:$AE$6,1,MATCH(1,K68:AE68,-1))</f>
        <v>1870 +</v>
      </c>
      <c r="AN68" s="337" t="str">
        <f>IF(INDEX($K$6:$AE$6,1,MATCH(1,K68:AE68,1))&lt;&gt;INDEX($K$6:$AE$6,1,MATCH(1,K68:AE68,-1)),INDEX($K$6:$AE$6,1,MATCH(1,K68:AE68,1)),"-")</f>
        <v>-</v>
      </c>
      <c r="AO68"/>
      <c r="AP68"/>
      <c r="AQ68"/>
    </row>
    <row r="69" spans="1:261" ht="12.75" customHeight="1" x14ac:dyDescent="0.2">
      <c r="A69" s="169" t="str">
        <f>IF(IFERROR(VLOOKUP(G69,EmployesActifs,1,FALSE),"Non")&lt;&gt;"Non","Oui","Non")</f>
        <v>Oui</v>
      </c>
      <c r="B69" s="172">
        <f>IF(A69="Oui",1,0)</f>
        <v>1</v>
      </c>
      <c r="C69" s="172">
        <f>IF(OR(G69="Médecin",H69="Médecin",I69="Médecin",I69="Médecins",H69="anesthésiste",H69="boursier univ.",H69="chercheur",H69="chirurgien",H69="Résident(e)",H69="Md Urg",H69="Md Card",LEFT(H69,6)="Fellow",H69="Externe Médecine",H69="Directeur de la biobanque Médecin",H69="monit.-boursier",),1,0)</f>
        <v>0</v>
      </c>
      <c r="D69" s="172">
        <f>IF(OR(G69=0,H69="Stagiaire",H69="Stagiaires",H69="Externe",H69="Externes",G69="agence",H69="STAGIAIRE INFIRMIER(ÈRE)",H69="STAGIAIRE SI",H69="STAGIAIRE S.I.",H69="STAGIAIRE PAB",H69="STAGIAIRE EN PERFUSION",H69="Stagiaire Physiothérapeute",H69="Stagiaire médecine",H69="Stagiaire - Service sociaux",H69="STAGIAIRE SOINS INFIRMIERS",H69="STAGIAIRE EXTERNE EN MÉDECINE",H69="ss",),1,0)</f>
        <v>0</v>
      </c>
      <c r="E69" s="28" t="s">
        <v>232</v>
      </c>
      <c r="F69" s="28" t="s">
        <v>170</v>
      </c>
      <c r="G69" s="255">
        <v>2703</v>
      </c>
      <c r="H69" s="79" t="s">
        <v>3438</v>
      </c>
      <c r="I69" s="164" t="s">
        <v>110</v>
      </c>
      <c r="J69" s="273" t="str">
        <f ca="1">IF(AK69&lt;=Données!$B$2,1," ")</f>
        <v xml:space="preserve"> </v>
      </c>
      <c r="K69" s="45"/>
      <c r="L69" s="46">
        <v>1</v>
      </c>
      <c r="M69" s="47"/>
      <c r="N69" s="48"/>
      <c r="O69" s="185"/>
      <c r="P69" s="187"/>
      <c r="Q69" s="185"/>
      <c r="R69" s="186"/>
      <c r="S69" s="186"/>
      <c r="T69" s="187"/>
      <c r="U69" s="187"/>
      <c r="V69" s="187"/>
      <c r="W69" s="320"/>
      <c r="X69" s="214"/>
      <c r="Y69" s="215"/>
      <c r="Z69" s="34"/>
      <c r="AA69" s="35"/>
      <c r="AB69" s="35"/>
      <c r="AC69" s="35"/>
      <c r="AD69" s="36"/>
      <c r="AE69" s="224"/>
      <c r="AF69" s="53"/>
      <c r="AG69" s="54"/>
      <c r="AH69" s="55"/>
      <c r="AI69" s="56"/>
      <c r="AJ69" s="41" t="s">
        <v>4462</v>
      </c>
      <c r="AK69" s="42">
        <v>45329</v>
      </c>
      <c r="AL69" s="50"/>
      <c r="AM69" s="337" t="str">
        <f>INDEX($K$6:$AE$6,1,MATCH(1,K69:AE69,-1))</f>
        <v>95PFE-L2M</v>
      </c>
      <c r="AN69" s="337" t="str">
        <f>IF(INDEX($K$6:$AE$6,1,MATCH(1,K69:AE69,1))&lt;&gt;INDEX($K$6:$AE$6,1,MATCH(1,K69:AE69,-1)),INDEX($K$6:$AE$6,1,MATCH(1,K69:AE69,1)),"-")</f>
        <v>-</v>
      </c>
      <c r="AO69"/>
      <c r="AP69"/>
      <c r="AQ69"/>
    </row>
    <row r="70" spans="1:261" x14ac:dyDescent="0.2">
      <c r="A70" s="169" t="str">
        <f>IF(IFERROR(VLOOKUP(G70,EmployesActifs,1,FALSE),"Non")&lt;&gt;"Non","Oui","Non")</f>
        <v>Oui</v>
      </c>
      <c r="B70" s="172">
        <f>IF(A70="Oui",1,0)</f>
        <v>1</v>
      </c>
      <c r="C70" s="172">
        <f>IF(OR(G70="Médecin",H70="Médecin",I70="Médecin",I70="Médecins",H70="anesthésiste",H70="boursier univ.",H70="chercheur",H70="chirurgien",H70="Résident(e)",H70="Md Urg",H70="Md Card",LEFT(H70,6)="Fellow",H70="Externe Médecine",H70="Directeur de la biobanque Médecin",H70="monit.-boursier",),1,0)</f>
        <v>0</v>
      </c>
      <c r="D70" s="172">
        <f>IF(OR(G70=0,H70="Stagiaire",H70="Stagiaires",H70="Externe",H70="Externes",G70="agence",H70="STAGIAIRE INFIRMIER(ÈRE)",H70="STAGIAIRE SI",H70="STAGIAIRE S.I.",H70="STAGIAIRE PAB",H70="STAGIAIRE EN PERFUSION",H70="Stagiaire Physiothérapeute",H70="Stagiaire médecine",H70="Stagiaire - Service sociaux",H70="STAGIAIRE SOINS INFIRMIERS",H70="STAGIAIRE EXTERNE EN MÉDECINE",H70="ss",),1,0)</f>
        <v>0</v>
      </c>
      <c r="E70" s="28" t="s">
        <v>237</v>
      </c>
      <c r="F70" s="28" t="s">
        <v>238</v>
      </c>
      <c r="G70" s="255">
        <v>11414</v>
      </c>
      <c r="H70" s="79" t="s">
        <v>69</v>
      </c>
      <c r="I70" s="164" t="s">
        <v>4406</v>
      </c>
      <c r="J70" s="273">
        <f ca="1">IF(AK70&lt;=Données!$B$2,1," ")</f>
        <v>1</v>
      </c>
      <c r="K70" s="45"/>
      <c r="L70" s="46" t="s">
        <v>56</v>
      </c>
      <c r="M70" s="47"/>
      <c r="N70" s="48"/>
      <c r="O70" s="185"/>
      <c r="P70" s="187"/>
      <c r="Q70" s="185"/>
      <c r="R70" s="186"/>
      <c r="S70" s="186">
        <v>1</v>
      </c>
      <c r="T70" s="187"/>
      <c r="U70" s="187"/>
      <c r="V70" s="187"/>
      <c r="W70" s="320"/>
      <c r="X70" s="214"/>
      <c r="Y70" s="215"/>
      <c r="Z70" s="34"/>
      <c r="AA70" s="35"/>
      <c r="AB70" s="35"/>
      <c r="AC70" s="35"/>
      <c r="AD70" s="36"/>
      <c r="AE70" s="224"/>
      <c r="AF70" s="53"/>
      <c r="AG70" s="54"/>
      <c r="AH70" s="55"/>
      <c r="AI70" s="56"/>
      <c r="AJ70" s="41" t="s">
        <v>239</v>
      </c>
      <c r="AK70" s="42">
        <v>44579</v>
      </c>
      <c r="AL70" s="50"/>
      <c r="AM70" s="337" t="str">
        <f>INDEX($K$6:$AE$6,1,MATCH(1,K70:AE70,-1))</f>
        <v>1870 +</v>
      </c>
      <c r="AN70" s="337" t="str">
        <f>IF(INDEX($K$6:$AE$6,1,MATCH(1,K70:AE70,1))&lt;&gt;INDEX($K$6:$AE$6,1,MATCH(1,K70:AE70,-1)),INDEX($K$6:$AE$6,1,MATCH(1,K70:AE70,1)),"-")</f>
        <v>-</v>
      </c>
      <c r="AO70"/>
      <c r="AP70"/>
      <c r="AQ70"/>
    </row>
    <row r="71" spans="1:261" x14ac:dyDescent="0.2">
      <c r="A71" s="169" t="str">
        <f>IF(IFERROR(VLOOKUP(G71,EmployesActifs,1,FALSE),"Non")&lt;&gt;"Non","Oui","Non")</f>
        <v>Oui</v>
      </c>
      <c r="B71" s="172">
        <f>IF(A71="Oui",1,0)</f>
        <v>1</v>
      </c>
      <c r="C71" s="172">
        <f>IF(OR(G71="Médecin",H71="Médecin",I71="Médecin",I71="Médecins",H71="anesthésiste",H71="boursier univ.",H71="chercheur",H71="chirurgien",H71="Résident(e)",H71="Md Urg",H71="Md Card",LEFT(H71,6)="Fellow",H71="Externe Médecine",H71="Directeur de la biobanque Médecin",H71="monit.-boursier",),1,0)</f>
        <v>0</v>
      </c>
      <c r="D71" s="172">
        <f>IF(OR(G71=0,H71="Stagiaire",H71="Stagiaires",H71="Externe",H71="Externes",G71="agence",H71="STAGIAIRE INFIRMIER(ÈRE)",H71="STAGIAIRE SI",H71="STAGIAIRE S.I.",H71="STAGIAIRE PAB",H71="STAGIAIRE EN PERFUSION",H71="Stagiaire Physiothérapeute",H71="Stagiaire médecine",H71="Stagiaire - Service sociaux",H71="STAGIAIRE SOINS INFIRMIERS",H71="STAGIAIRE EXTERNE EN MÉDECINE",H71="ss",),1,0)</f>
        <v>0</v>
      </c>
      <c r="E71" s="28" t="s">
        <v>240</v>
      </c>
      <c r="F71" s="28" t="s">
        <v>3086</v>
      </c>
      <c r="G71" s="255">
        <v>5826</v>
      </c>
      <c r="H71" s="79" t="s">
        <v>72</v>
      </c>
      <c r="I71" s="164" t="s">
        <v>5708</v>
      </c>
      <c r="J71" s="273">
        <f ca="1">IF(AK71&lt;=Données!$B$2,1," ")</f>
        <v>1</v>
      </c>
      <c r="K71" s="45"/>
      <c r="L71" s="46">
        <v>1</v>
      </c>
      <c r="M71" s="47"/>
      <c r="N71" s="48"/>
      <c r="O71" s="185"/>
      <c r="P71" s="187"/>
      <c r="Q71" s="185"/>
      <c r="R71" s="186"/>
      <c r="S71" s="186"/>
      <c r="T71" s="187"/>
      <c r="U71" s="187"/>
      <c r="V71" s="187"/>
      <c r="W71" s="320"/>
      <c r="X71" s="214"/>
      <c r="Y71" s="215"/>
      <c r="Z71" s="34"/>
      <c r="AA71" s="35"/>
      <c r="AB71" s="35"/>
      <c r="AC71" s="35"/>
      <c r="AD71" s="36"/>
      <c r="AE71" s="224"/>
      <c r="AF71" s="53"/>
      <c r="AG71" s="54"/>
      <c r="AH71" s="55"/>
      <c r="AI71" s="56"/>
      <c r="AJ71" s="41" t="s">
        <v>85</v>
      </c>
      <c r="AK71" s="42">
        <v>44592</v>
      </c>
      <c r="AL71" s="50"/>
      <c r="AM71" s="337" t="str">
        <f>INDEX($K$6:$AE$6,1,MATCH(1,K71:AE71,-1))</f>
        <v>95PFE-L2M</v>
      </c>
      <c r="AN71" s="337" t="str">
        <f>IF(INDEX($K$6:$AE$6,1,MATCH(1,K71:AE71,1))&lt;&gt;INDEX($K$6:$AE$6,1,MATCH(1,K71:AE71,-1)),INDEX($K$6:$AE$6,1,MATCH(1,K71:AE71,1)),"-")</f>
        <v>-</v>
      </c>
      <c r="AO71"/>
      <c r="AP71"/>
      <c r="AQ71"/>
    </row>
    <row r="72" spans="1:261" x14ac:dyDescent="0.2">
      <c r="A72" s="169" t="str">
        <f>IF(IFERROR(VLOOKUP(G72,EmployesActifs,1,FALSE),"Non")&lt;&gt;"Non","Oui","Non")</f>
        <v>Oui</v>
      </c>
      <c r="B72" s="172">
        <f>IF(A72="Oui",1,0)</f>
        <v>1</v>
      </c>
      <c r="C72" s="172">
        <f>IF(OR(G72="Médecin",H72="Médecin",I72="Médecin",I72="Médecins",H72="anesthésiste",H72="boursier univ.",H72="chercheur",H72="chirurgien",H72="Résident(e)",H72="Md Urg",H72="Md Card",LEFT(H72,6)="Fellow",H72="Externe Médecine",H72="Directeur de la biobanque Médecin",H72="monit.-boursier",),1,0)</f>
        <v>0</v>
      </c>
      <c r="D72" s="172">
        <f>IF(OR(G72=0,H72="Stagiaire",H72="Stagiaires",H72="Externe",H72="Externes",G72="agence",H72="STAGIAIRE INFIRMIER(ÈRE)",H72="STAGIAIRE SI",H72="STAGIAIRE S.I.",H72="STAGIAIRE PAB",H72="STAGIAIRE EN PERFUSION",H72="Stagiaire Physiothérapeute",H72="Stagiaire médecine",H72="Stagiaire - Service sociaux",H72="STAGIAIRE SOINS INFIRMIERS",H72="STAGIAIRE EXTERNE EN MÉDECINE",H72="ss",),1,0)</f>
        <v>0</v>
      </c>
      <c r="E72" s="28" t="s">
        <v>244</v>
      </c>
      <c r="F72" s="28" t="s">
        <v>245</v>
      </c>
      <c r="G72" s="255">
        <v>6380</v>
      </c>
      <c r="H72" s="79" t="s">
        <v>3390</v>
      </c>
      <c r="I72" s="164" t="s">
        <v>3391</v>
      </c>
      <c r="J72" s="273">
        <f ca="1">IF(AK72&lt;=Données!$B$2,1," ")</f>
        <v>1</v>
      </c>
      <c r="K72" s="45"/>
      <c r="L72" s="46">
        <v>1</v>
      </c>
      <c r="M72" s="47"/>
      <c r="N72" s="48"/>
      <c r="O72" s="185"/>
      <c r="P72" s="187"/>
      <c r="Q72" s="185"/>
      <c r="R72" s="186"/>
      <c r="S72" s="186"/>
      <c r="T72" s="187"/>
      <c r="U72" s="187"/>
      <c r="V72" s="187"/>
      <c r="W72" s="320"/>
      <c r="X72" s="214"/>
      <c r="Y72" s="215"/>
      <c r="Z72" s="34"/>
      <c r="AA72" s="35"/>
      <c r="AB72" s="35"/>
      <c r="AC72" s="35"/>
      <c r="AD72" s="36"/>
      <c r="AE72" s="224"/>
      <c r="AF72" s="53"/>
      <c r="AG72" s="54"/>
      <c r="AH72" s="55"/>
      <c r="AI72" s="56"/>
      <c r="AJ72" s="41" t="s">
        <v>50</v>
      </c>
      <c r="AK72" s="42">
        <v>44571</v>
      </c>
      <c r="AL72" s="50"/>
      <c r="AM72" s="337" t="str">
        <f>INDEX($K$6:$AE$6,1,MATCH(1,K72:AE72,-1))</f>
        <v>95PFE-L2M</v>
      </c>
      <c r="AN72" s="337" t="str">
        <f>IF(INDEX($K$6:$AE$6,1,MATCH(1,K72:AE72,1))&lt;&gt;INDEX($K$6:$AE$6,1,MATCH(1,K72:AE72,-1)),INDEX($K$6:$AE$6,1,MATCH(1,K72:AE72,1)),"-")</f>
        <v>-</v>
      </c>
      <c r="AO72"/>
      <c r="AP72"/>
      <c r="AQ72"/>
    </row>
    <row r="73" spans="1:261" s="70" customFormat="1" x14ac:dyDescent="0.2">
      <c r="A73" s="169" t="str">
        <f>IF(IFERROR(VLOOKUP(G73,EmployesActifs,1,FALSE),"Non")&lt;&gt;"Non","Oui","Non")</f>
        <v>Oui</v>
      </c>
      <c r="B73" s="172">
        <f>IF(A73="Oui",1,0)</f>
        <v>1</v>
      </c>
      <c r="C73" s="172">
        <f>IF(OR(G73="Médecin",H73="Médecin",I73="Médecin",I73="Médecins",H73="anesthésiste",H73="boursier univ.",H73="chercheur",H73="chirurgien",H73="Résident(e)",H73="Md Urg",H73="Md Card",LEFT(H73,6)="Fellow",H73="Externe Médecine",H73="Directeur de la biobanque Médecin",H73="monit.-boursier",),1,0)</f>
        <v>1</v>
      </c>
      <c r="D73" s="172">
        <f>IF(OR(G73=0,H73="Stagiaire",H73="Stagiaires",H73="Externe",H73="Externes",G73="agence",H73="STAGIAIRE INFIRMIER(ÈRE)",H73="STAGIAIRE SI",H73="STAGIAIRE S.I.",H73="STAGIAIRE PAB",H73="STAGIAIRE EN PERFUSION",H73="Stagiaire Physiothérapeute",H73="Stagiaire médecine",H73="Stagiaire - Service sociaux",H73="STAGIAIRE SOINS INFIRMIERS",H73="STAGIAIRE EXTERNE EN MÉDECINE",H73="ss",),1,0)</f>
        <v>0</v>
      </c>
      <c r="E73" s="28" t="s">
        <v>6028</v>
      </c>
      <c r="F73" s="28" t="s">
        <v>808</v>
      </c>
      <c r="G73" s="257">
        <v>14017</v>
      </c>
      <c r="H73" s="79" t="s">
        <v>6030</v>
      </c>
      <c r="I73" s="164" t="s">
        <v>5701</v>
      </c>
      <c r="J73" s="273" t="s">
        <v>2976</v>
      </c>
      <c r="K73" s="45"/>
      <c r="L73" s="46" t="s">
        <v>56</v>
      </c>
      <c r="M73" s="47"/>
      <c r="N73" s="48"/>
      <c r="O73" s="185"/>
      <c r="P73" s="187">
        <v>1</v>
      </c>
      <c r="Q73" s="185"/>
      <c r="R73" s="186"/>
      <c r="S73" s="186"/>
      <c r="T73" s="187"/>
      <c r="U73" s="187"/>
      <c r="V73" s="187"/>
      <c r="W73" s="320"/>
      <c r="X73" s="214"/>
      <c r="Y73" s="215"/>
      <c r="Z73" s="34"/>
      <c r="AA73" s="35"/>
      <c r="AB73" s="35"/>
      <c r="AC73" s="35"/>
      <c r="AD73" s="36"/>
      <c r="AE73" s="49"/>
      <c r="AF73" s="53"/>
      <c r="AG73" s="54"/>
      <c r="AH73" s="55"/>
      <c r="AI73" s="56"/>
      <c r="AJ73" s="41" t="s">
        <v>4462</v>
      </c>
      <c r="AK73" s="42">
        <v>45742</v>
      </c>
      <c r="AL73" s="50"/>
      <c r="AM73" s="376">
        <v>1804</v>
      </c>
      <c r="AN73" s="376" t="s">
        <v>6391</v>
      </c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</row>
    <row r="74" spans="1:261" s="70" customFormat="1" x14ac:dyDescent="0.2">
      <c r="A74" s="169" t="str">
        <f>IF(IFERROR(VLOOKUP(G74,EmployesActifs,1,FALSE),"Non")&lt;&gt;"Non","Oui","Non")</f>
        <v>Oui</v>
      </c>
      <c r="B74" s="172">
        <f>IF(A74="Oui",1,0)</f>
        <v>1</v>
      </c>
      <c r="C74" s="172">
        <f>IF(OR(G74="Médecin",H74="Médecin",I74="Médecin",I74="Médecins",H74="anesthésiste",H74="boursier univ.",H74="chercheur",H74="chirurgien",H74="Résident(e)",H74="Md Urg",H74="Md Card",LEFT(H74,6)="Fellow",H74="Externe Médecine",H74="Directeur de la biobanque Médecin",H74="monit.-boursier",),1,0)</f>
        <v>0</v>
      </c>
      <c r="D74" s="172">
        <f>IF(OR(G74=0,H74="Stagiaire",H74="Stagiaires",H74="Externe",H74="Externes",G74="agence",H74="STAGIAIRE INFIRMIER(ÈRE)",H74="STAGIAIRE SI",H74="STAGIAIRE S.I.",H74="STAGIAIRE PAB",H74="STAGIAIRE EN PERFUSION",H74="Stagiaire Physiothérapeute",H74="Stagiaire médecine",H74="Stagiaire - Service sociaux",H74="STAGIAIRE SOINS INFIRMIERS",H74="STAGIAIRE EXTERNE EN MÉDECINE",H74="ss",),1,0)</f>
        <v>0</v>
      </c>
      <c r="E74" s="28" t="s">
        <v>5625</v>
      </c>
      <c r="F74" s="28" t="s">
        <v>5336</v>
      </c>
      <c r="G74" s="255">
        <v>13630</v>
      </c>
      <c r="H74" s="79" t="s">
        <v>54</v>
      </c>
      <c r="I74" s="164" t="s">
        <v>55</v>
      </c>
      <c r="J74" s="273" t="str">
        <f ca="1">IF(AK74&lt;=Données!$B$2,1," ")</f>
        <v xml:space="preserve"> </v>
      </c>
      <c r="K74" s="45"/>
      <c r="L74" s="46">
        <v>1</v>
      </c>
      <c r="M74" s="47"/>
      <c r="N74" s="48"/>
      <c r="O74" s="185"/>
      <c r="P74" s="187"/>
      <c r="Q74" s="185"/>
      <c r="R74" s="186"/>
      <c r="S74" s="186"/>
      <c r="T74" s="187"/>
      <c r="U74" s="187"/>
      <c r="V74" s="187"/>
      <c r="W74" s="320"/>
      <c r="X74" s="214"/>
      <c r="Y74" s="215"/>
      <c r="Z74" s="34"/>
      <c r="AA74" s="35"/>
      <c r="AB74" s="35"/>
      <c r="AC74" s="35"/>
      <c r="AD74" s="36"/>
      <c r="AE74" s="224"/>
      <c r="AF74" s="53"/>
      <c r="AG74" s="54"/>
      <c r="AH74" s="55"/>
      <c r="AI74" s="56"/>
      <c r="AJ74" s="41" t="s">
        <v>652</v>
      </c>
      <c r="AK74" s="42">
        <v>45521</v>
      </c>
      <c r="AL74" s="50"/>
      <c r="AM74" s="337" t="str">
        <f>INDEX($K$6:$AE$6,1,MATCH(1,K74:AE74,-1))</f>
        <v>95PFE-L2M</v>
      </c>
      <c r="AN74" s="337" t="str">
        <f>IF(INDEX($K$6:$AE$6,1,MATCH(1,K74:AE74,1))&lt;&gt;INDEX($K$6:$AE$6,1,MATCH(1,K74:AE74,-1)),INDEX($K$6:$AE$6,1,MATCH(1,K74:AE74,1)),"-")</f>
        <v>-</v>
      </c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</row>
    <row r="75" spans="1:261" s="44" customFormat="1" x14ac:dyDescent="0.2">
      <c r="A75" s="169" t="str">
        <f>IF(IFERROR(VLOOKUP(G75,EmployesActifs,1,FALSE),"Non")&lt;&gt;"Non","Oui","Non")</f>
        <v>Oui</v>
      </c>
      <c r="B75" s="172">
        <f>IF(A75="Oui",1,0)</f>
        <v>1</v>
      </c>
      <c r="C75" s="172">
        <f>IF(OR(G75="Médecin",H75="Médecin",I75="Médecin",I75="Médecins",H75="anesthésiste",H75="boursier univ.",H75="chercheur",H75="chirurgien",H75="Résident(e)",H75="Md Urg",H75="Md Card",LEFT(H75,6)="Fellow",H75="Externe Médecine",H75="Directeur de la biobanque Médecin",H75="monit.-boursier",),1,0)</f>
        <v>0</v>
      </c>
      <c r="D75" s="172">
        <f>IF(OR(G75=0,H75="Stagiaire",H75="Stagiaires",H75="Externe",H75="Externes",G75="agence",H75="STAGIAIRE INFIRMIER(ÈRE)",H75="STAGIAIRE SI",H75="STAGIAIRE S.I.",H75="STAGIAIRE PAB",H75="STAGIAIRE EN PERFUSION",H75="Stagiaire Physiothérapeute",H75="Stagiaire médecine",H75="Stagiaire - Service sociaux",H75="STAGIAIRE SOINS INFIRMIERS",H75="STAGIAIRE EXTERNE EN MÉDECINE",H75="ss",),1,0)</f>
        <v>0</v>
      </c>
      <c r="E75" s="28" t="s">
        <v>254</v>
      </c>
      <c r="F75" s="28" t="s">
        <v>255</v>
      </c>
      <c r="G75" s="255">
        <v>5987</v>
      </c>
      <c r="H75" s="79" t="s">
        <v>103</v>
      </c>
      <c r="I75" s="164" t="s">
        <v>765</v>
      </c>
      <c r="J75" s="273">
        <f ca="1">IF(AK75&lt;=Données!$B$2,1," ")</f>
        <v>1</v>
      </c>
      <c r="K75" s="45">
        <v>1</v>
      </c>
      <c r="L75" s="46"/>
      <c r="M75" s="47"/>
      <c r="N75" s="48"/>
      <c r="O75" s="185"/>
      <c r="P75" s="187"/>
      <c r="Q75" s="185"/>
      <c r="R75" s="186"/>
      <c r="S75" s="186"/>
      <c r="T75" s="187"/>
      <c r="U75" s="187"/>
      <c r="V75" s="187"/>
      <c r="W75" s="320"/>
      <c r="X75" s="214"/>
      <c r="Y75" s="215"/>
      <c r="Z75" s="34"/>
      <c r="AA75" s="35"/>
      <c r="AB75" s="35"/>
      <c r="AC75" s="35"/>
      <c r="AD75" s="36"/>
      <c r="AE75" s="224"/>
      <c r="AF75" s="53"/>
      <c r="AG75" s="54"/>
      <c r="AH75" s="55"/>
      <c r="AI75" s="56"/>
      <c r="AJ75" s="41" t="s">
        <v>85</v>
      </c>
      <c r="AK75" s="42">
        <v>44691</v>
      </c>
      <c r="AL75" s="50"/>
      <c r="AM75" s="337" t="str">
        <f>INDEX($K$6:$AE$6,1,MATCH(1,K75:AE75,-1))</f>
        <v>95PFE-L2S</v>
      </c>
      <c r="AN75" s="337" t="str">
        <f>IF(INDEX($K$6:$AE$6,1,MATCH(1,K75:AE75,1))&lt;&gt;INDEX($K$6:$AE$6,1,MATCH(1,K75:AE75,-1)),INDEX($K$6:$AE$6,1,MATCH(1,K75:AE75,1)),"-")</f>
        <v>-</v>
      </c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</row>
    <row r="76" spans="1:261" s="44" customFormat="1" x14ac:dyDescent="0.2">
      <c r="A76" s="169" t="str">
        <f>IF(IFERROR(VLOOKUP(G76,EmployesActifs,1,FALSE),"Non")&lt;&gt;"Non","Oui","Non")</f>
        <v>Oui</v>
      </c>
      <c r="B76" s="172">
        <f>IF(A76="Oui",1,0)</f>
        <v>1</v>
      </c>
      <c r="C76" s="172">
        <f>IF(OR(G76="Médecin",H76="Médecin",I76="Médecin",I76="Médecins",H76="anesthésiste",H76="boursier univ.",H76="chercheur",H76="chirurgien",H76="Résident(e)",H76="Md Urg",H76="Md Card",LEFT(H76,6)="Fellow",H76="Externe Médecine",H76="Directeur de la biobanque Médecin",H76="monit.-boursier",),1,0)</f>
        <v>0</v>
      </c>
      <c r="D76" s="172">
        <f>IF(OR(G76=0,H76="Stagiaire",H76="Stagiaires",H76="Externe",H76="Externes",G76="agence",H76="STAGIAIRE INFIRMIER(ÈRE)",H76="STAGIAIRE SI",H76="STAGIAIRE S.I.",H76="STAGIAIRE PAB",H76="STAGIAIRE EN PERFUSION",H76="Stagiaire Physiothérapeute",H76="Stagiaire médecine",H76="Stagiaire - Service sociaux",H76="STAGIAIRE SOINS INFIRMIERS",H76="STAGIAIRE EXTERNE EN MÉDECINE",H76="ss",),1,0)</f>
        <v>0</v>
      </c>
      <c r="E76" s="28" t="s">
        <v>259</v>
      </c>
      <c r="F76" s="28" t="s">
        <v>260</v>
      </c>
      <c r="G76" s="255">
        <v>6638</v>
      </c>
      <c r="H76" s="79" t="s">
        <v>54</v>
      </c>
      <c r="I76" s="164" t="s">
        <v>55</v>
      </c>
      <c r="J76" s="273">
        <f ca="1">IF(AK76&lt;=Données!$B$2,1," ")</f>
        <v>1</v>
      </c>
      <c r="K76" s="45"/>
      <c r="L76" s="46"/>
      <c r="M76" s="47" t="s">
        <v>56</v>
      </c>
      <c r="N76" s="48"/>
      <c r="O76" s="185"/>
      <c r="P76" s="187"/>
      <c r="Q76" s="185"/>
      <c r="R76" s="186"/>
      <c r="S76" s="186" t="s">
        <v>56</v>
      </c>
      <c r="T76" s="187" t="s">
        <v>56</v>
      </c>
      <c r="U76" s="187" t="s">
        <v>56</v>
      </c>
      <c r="V76" s="187"/>
      <c r="W76" s="320"/>
      <c r="X76" s="214"/>
      <c r="Y76" s="215"/>
      <c r="Z76" s="34"/>
      <c r="AA76" s="35"/>
      <c r="AB76" s="35"/>
      <c r="AC76" s="35" t="s">
        <v>56</v>
      </c>
      <c r="AD76" s="36"/>
      <c r="AE76" s="224" t="s">
        <v>56</v>
      </c>
      <c r="AF76" s="53"/>
      <c r="AG76" s="54"/>
      <c r="AH76" s="55"/>
      <c r="AI76" s="56"/>
      <c r="AJ76" s="41" t="s">
        <v>85</v>
      </c>
      <c r="AK76" s="42">
        <v>44741</v>
      </c>
      <c r="AL76" s="50" t="s">
        <v>2874</v>
      </c>
      <c r="AM76" s="337" t="e">
        <f>INDEX($K$6:$AE$6,1,MATCH(1,K76:AE76,-1))</f>
        <v>#N/A</v>
      </c>
      <c r="AN76" s="337" t="e">
        <f>IF(INDEX($K$6:$AE$6,1,MATCH(1,K76:AE76,1))&lt;&gt;INDEX($K$6:$AE$6,1,MATCH(1,K76:AE76,-1)),INDEX($K$6:$AE$6,1,MATCH(1,K76:AE76,1)),"-")</f>
        <v>#N/A</v>
      </c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</row>
    <row r="77" spans="1:261" s="44" customFormat="1" x14ac:dyDescent="0.2">
      <c r="A77" s="169" t="str">
        <f>IF(IFERROR(VLOOKUP(G77,EmployesActifs,1,FALSE),"Non")&lt;&gt;"Non","Oui","Non")</f>
        <v>Oui</v>
      </c>
      <c r="B77" s="172">
        <f>IF(A77="Oui",1,0)</f>
        <v>1</v>
      </c>
      <c r="C77" s="172">
        <f>IF(OR(G77="Médecin",H77="Médecin",I77="Médecin",I77="Médecins",H77="anesthésiste",H77="boursier univ.",H77="chercheur",H77="chirurgien",H77="Résident(e)",H77="Md Urg",H77="Md Card",LEFT(H77,6)="Fellow",H77="Externe Médecine",H77="Directeur de la biobanque Médecin",H77="monit.-boursier",),1,0)</f>
        <v>0</v>
      </c>
      <c r="D77" s="172">
        <f>IF(OR(G77=0,H77="Stagiaire",H77="Stagiaires",H77="Externe",H77="Externes",G77="agence",H77="STAGIAIRE INFIRMIER(ÈRE)",H77="STAGIAIRE SI",H77="STAGIAIRE S.I.",H77="STAGIAIRE PAB",H77="STAGIAIRE EN PERFUSION",H77="Stagiaire Physiothérapeute",H77="Stagiaire médecine",H77="Stagiaire - Service sociaux",H77="STAGIAIRE SOINS INFIRMIERS",H77="STAGIAIRE EXTERNE EN MÉDECINE",H77="ss",),1,0)</f>
        <v>0</v>
      </c>
      <c r="E77" s="28" t="s">
        <v>262</v>
      </c>
      <c r="F77" s="28" t="s">
        <v>266</v>
      </c>
      <c r="G77" s="256">
        <v>9366</v>
      </c>
      <c r="H77" s="79" t="s">
        <v>69</v>
      </c>
      <c r="I77" s="164" t="s">
        <v>65</v>
      </c>
      <c r="J77" s="273">
        <f ca="1">IF(AK77&lt;=Données!$B$2,1," ")</f>
        <v>1</v>
      </c>
      <c r="K77" s="45"/>
      <c r="L77" s="46">
        <v>1</v>
      </c>
      <c r="M77" s="47"/>
      <c r="N77" s="48"/>
      <c r="O77" s="185"/>
      <c r="P77" s="187"/>
      <c r="Q77" s="185"/>
      <c r="R77" s="186" t="s">
        <v>56</v>
      </c>
      <c r="S77" s="186"/>
      <c r="T77" s="187"/>
      <c r="U77" s="187"/>
      <c r="V77" s="187"/>
      <c r="W77" s="320"/>
      <c r="X77" s="214"/>
      <c r="Y77" s="215"/>
      <c r="Z77" s="34"/>
      <c r="AA77" s="35"/>
      <c r="AB77" s="35" t="s">
        <v>56</v>
      </c>
      <c r="AC77" s="35"/>
      <c r="AD77" s="36" t="s">
        <v>56</v>
      </c>
      <c r="AE77" s="224"/>
      <c r="AF77" s="53"/>
      <c r="AG77" s="54"/>
      <c r="AH77" s="55"/>
      <c r="AI77" s="56"/>
      <c r="AJ77" s="41" t="s">
        <v>85</v>
      </c>
      <c r="AK77" s="42">
        <v>44243</v>
      </c>
      <c r="AL77" s="50"/>
      <c r="AM77" s="337" t="str">
        <f>INDEX($K$6:$AE$6,1,MATCH(1,K77:AE77,-1))</f>
        <v>95PFE-L2M</v>
      </c>
      <c r="AN77" s="337" t="str">
        <f>IF(INDEX($K$6:$AE$6,1,MATCH(1,K77:AE77,1))&lt;&gt;INDEX($K$6:$AE$6,1,MATCH(1,K77:AE77,-1)),INDEX($K$6:$AE$6,1,MATCH(1,K77:AE77,1)),"-")</f>
        <v>-</v>
      </c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</row>
    <row r="78" spans="1:261" x14ac:dyDescent="0.2">
      <c r="A78" s="169" t="str">
        <f>IF(IFERROR(VLOOKUP(G78,EmployesActifs,1,FALSE),"Non")&lt;&gt;"Non","Oui","Non")</f>
        <v>Oui</v>
      </c>
      <c r="B78" s="172">
        <f>IF(A78="Oui",1,0)</f>
        <v>1</v>
      </c>
      <c r="C78" s="172">
        <f>IF(OR(G78="Médecin",H78="Médecin",I78="Médecin",I78="Médecins",H78="anesthésiste",H78="boursier univ.",H78="chercheur",H78="chirurgien",H78="Résident(e)",H78="Md Urg",H78="Md Card",LEFT(H78,6)="Fellow",H78="Externe Médecine",H78="Directeur de la biobanque Médecin",H78="monit.-boursier",),1,0)</f>
        <v>0</v>
      </c>
      <c r="D78" s="172">
        <f>IF(OR(G78=0,H78="Stagiaire",H78="Stagiaires",H78="Externe",H78="Externes",G78="agence",H78="STAGIAIRE INFIRMIER(ÈRE)",H78="STAGIAIRE SI",H78="STAGIAIRE S.I.",H78="STAGIAIRE PAB",H78="STAGIAIRE EN PERFUSION",H78="Stagiaire Physiothérapeute",H78="Stagiaire médecine",H78="Stagiaire - Service sociaux",H78="STAGIAIRE SOINS INFIRMIERS",H78="STAGIAIRE EXTERNE EN MÉDECINE",H78="ss",),1,0)</f>
        <v>0</v>
      </c>
      <c r="E78" s="28" t="s">
        <v>267</v>
      </c>
      <c r="F78" s="28" t="s">
        <v>231</v>
      </c>
      <c r="G78" s="255">
        <v>2346</v>
      </c>
      <c r="H78" s="79" t="s">
        <v>72</v>
      </c>
      <c r="I78" s="164" t="s">
        <v>5708</v>
      </c>
      <c r="J78" s="273">
        <f ca="1">IF(AK78&lt;=Données!$B$2,1," ")</f>
        <v>1</v>
      </c>
      <c r="K78" s="45"/>
      <c r="L78" s="46">
        <v>1</v>
      </c>
      <c r="M78" s="47"/>
      <c r="N78" s="48"/>
      <c r="O78" s="185"/>
      <c r="P78" s="187"/>
      <c r="Q78" s="185"/>
      <c r="R78" s="186"/>
      <c r="S78" s="186"/>
      <c r="T78" s="187"/>
      <c r="U78" s="187"/>
      <c r="V78" s="187"/>
      <c r="W78" s="320"/>
      <c r="X78" s="214"/>
      <c r="Y78" s="215"/>
      <c r="Z78" s="34"/>
      <c r="AA78" s="35"/>
      <c r="AB78" s="35"/>
      <c r="AC78" s="35"/>
      <c r="AD78" s="36"/>
      <c r="AE78" s="224"/>
      <c r="AF78" s="53"/>
      <c r="AG78" s="54"/>
      <c r="AH78" s="55"/>
      <c r="AI78" s="56"/>
      <c r="AJ78" s="41" t="s">
        <v>98</v>
      </c>
      <c r="AK78" s="42">
        <v>44572</v>
      </c>
      <c r="AL78" s="50"/>
      <c r="AM78" s="337" t="str">
        <f>INDEX($K$6:$AE$6,1,MATCH(1,K78:AE78,-1))</f>
        <v>95PFE-L2M</v>
      </c>
      <c r="AN78" s="337" t="str">
        <f>IF(INDEX($K$6:$AE$6,1,MATCH(1,K78:AE78,1))&lt;&gt;INDEX($K$6:$AE$6,1,MATCH(1,K78:AE78,-1)),INDEX($K$6:$AE$6,1,MATCH(1,K78:AE78,1)),"-")</f>
        <v>-</v>
      </c>
      <c r="AO78"/>
      <c r="AP78"/>
      <c r="AQ78"/>
    </row>
    <row r="79" spans="1:261" x14ac:dyDescent="0.2">
      <c r="A79" s="169" t="str">
        <f>IF(IFERROR(VLOOKUP(G79,EmployesActifs,1,FALSE),"Non")&lt;&gt;"Non","Oui","Non")</f>
        <v>Oui</v>
      </c>
      <c r="B79" s="172">
        <f>IF(A79="Oui",1,0)</f>
        <v>1</v>
      </c>
      <c r="C79" s="172">
        <f>IF(OR(G79="Médecin",H79="Médecin",I79="Médecin",I79="Médecins",H79="anesthésiste",H79="boursier univ.",H79="chercheur",H79="chirurgien",H79="Résident(e)",H79="Md Urg",H79="Md Card",LEFT(H79,6)="Fellow",H79="Externe Médecine",H79="Directeur de la biobanque Médecin",H79="monit.-boursier",),1,0)</f>
        <v>0</v>
      </c>
      <c r="D79" s="172">
        <f>IF(OR(G79=0,H79="Stagiaire",H79="Stagiaires",H79="Externe",H79="Externes",G79="agence",H79="STAGIAIRE INFIRMIER(ÈRE)",H79="STAGIAIRE SI",H79="STAGIAIRE S.I.",H79="STAGIAIRE PAB",H79="STAGIAIRE EN PERFUSION",H79="Stagiaire Physiothérapeute",H79="Stagiaire médecine",H79="Stagiaire - Service sociaux",H79="STAGIAIRE SOINS INFIRMIERS",H79="STAGIAIRE EXTERNE EN MÉDECINE",H79="ss",),1,0)</f>
        <v>0</v>
      </c>
      <c r="E79" s="28" t="s">
        <v>272</v>
      </c>
      <c r="F79" s="28" t="s">
        <v>634</v>
      </c>
      <c r="G79" s="262">
        <v>6173</v>
      </c>
      <c r="H79" s="79" t="s">
        <v>5006</v>
      </c>
      <c r="I79" s="164" t="s">
        <v>209</v>
      </c>
      <c r="J79" s="273" t="str">
        <f ca="1">IF(AK79&lt;=Données!$B$2,1," ")</f>
        <v xml:space="preserve"> </v>
      </c>
      <c r="K79" s="45"/>
      <c r="L79" s="46">
        <v>1</v>
      </c>
      <c r="M79" s="47"/>
      <c r="N79" s="48"/>
      <c r="O79" s="185"/>
      <c r="P79" s="187"/>
      <c r="Q79" s="185"/>
      <c r="R79" s="186"/>
      <c r="S79" s="186"/>
      <c r="T79" s="187"/>
      <c r="U79" s="187"/>
      <c r="V79" s="187"/>
      <c r="W79" s="320"/>
      <c r="X79" s="214"/>
      <c r="Y79" s="215"/>
      <c r="Z79" s="34"/>
      <c r="AA79" s="35"/>
      <c r="AB79" s="35"/>
      <c r="AC79" s="35"/>
      <c r="AD79" s="36"/>
      <c r="AE79" s="224"/>
      <c r="AF79" s="53"/>
      <c r="AG79" s="54"/>
      <c r="AH79" s="55"/>
      <c r="AI79" s="56"/>
      <c r="AJ79" s="41" t="s">
        <v>4462</v>
      </c>
      <c r="AK79" s="42">
        <v>45335</v>
      </c>
      <c r="AL79" s="50"/>
      <c r="AM79" s="337" t="str">
        <f>INDEX($K$6:$AE$6,1,MATCH(1,K79:AE79,-1))</f>
        <v>95PFE-L2M</v>
      </c>
      <c r="AN79" s="337" t="str">
        <f>IF(INDEX($K$6:$AE$6,1,MATCH(1,K79:AE79,1))&lt;&gt;INDEX($K$6:$AE$6,1,MATCH(1,K79:AE79,-1)),INDEX($K$6:$AE$6,1,MATCH(1,K79:AE79,1)),"-")</f>
        <v>-</v>
      </c>
      <c r="AO79"/>
      <c r="AP79"/>
      <c r="AQ79"/>
    </row>
    <row r="80" spans="1:261" x14ac:dyDescent="0.2">
      <c r="A80" s="169" t="str">
        <f>IF(IFERROR(VLOOKUP(G80,EmployesActifs,1,FALSE),"Non")&lt;&gt;"Non","Oui","Non")</f>
        <v>Oui</v>
      </c>
      <c r="B80" s="172">
        <f>IF(A80="Oui",1,0)</f>
        <v>1</v>
      </c>
      <c r="C80" s="172">
        <f>IF(OR(G80="Médecin",H80="Médecin",I80="Médecin",I80="Médecins",H80="anesthésiste",H80="boursier univ.",H80="chercheur",H80="chirurgien",H80="Résident(e)",H80="Md Urg",H80="Md Card",LEFT(H80,6)="Fellow",H80="Externe Médecine",H80="Directeur de la biobanque Médecin",H80="monit.-boursier",),1,0)</f>
        <v>0</v>
      </c>
      <c r="D80" s="172">
        <f>IF(OR(G80=0,H80="Stagiaire",H80="Stagiaires",H80="Externe",H80="Externes",G80="agence",H80="STAGIAIRE INFIRMIER(ÈRE)",H80="STAGIAIRE SI",H80="STAGIAIRE S.I.",H80="STAGIAIRE PAB",H80="STAGIAIRE EN PERFUSION",H80="Stagiaire Physiothérapeute",H80="Stagiaire médecine",H80="Stagiaire - Service sociaux",H80="STAGIAIRE SOINS INFIRMIERS",H80="STAGIAIRE EXTERNE EN MÉDECINE",H80="ss",),1,0)</f>
        <v>0</v>
      </c>
      <c r="E80" s="28" t="s">
        <v>6118</v>
      </c>
      <c r="F80" s="28" t="s">
        <v>1515</v>
      </c>
      <c r="G80" s="257">
        <v>14057</v>
      </c>
      <c r="H80" s="79" t="s">
        <v>69</v>
      </c>
      <c r="I80" s="164" t="s">
        <v>5215</v>
      </c>
      <c r="J80" s="273" t="str">
        <f ca="1">IF(AK80&lt;=Données!$B$2,1," ")</f>
        <v xml:space="preserve"> </v>
      </c>
      <c r="K80" s="45"/>
      <c r="L80" s="46">
        <v>1</v>
      </c>
      <c r="M80" s="47" t="s">
        <v>56</v>
      </c>
      <c r="N80" s="48"/>
      <c r="O80" s="185"/>
      <c r="P80" s="187"/>
      <c r="Q80" s="185"/>
      <c r="R80" s="186"/>
      <c r="S80" s="186"/>
      <c r="T80" s="187"/>
      <c r="U80" s="187"/>
      <c r="V80" s="187"/>
      <c r="W80" s="320"/>
      <c r="X80" s="214"/>
      <c r="Y80" s="215"/>
      <c r="Z80" s="34"/>
      <c r="AA80" s="35"/>
      <c r="AB80" s="35"/>
      <c r="AC80" s="35"/>
      <c r="AD80" s="36"/>
      <c r="AE80" s="224"/>
      <c r="AF80" s="53"/>
      <c r="AG80" s="54"/>
      <c r="AH80" s="55"/>
      <c r="AI80" s="56"/>
      <c r="AJ80" s="41" t="s">
        <v>4462</v>
      </c>
      <c r="AK80" s="42">
        <v>45854</v>
      </c>
      <c r="AL80" s="50"/>
      <c r="AM80" s="337" t="str">
        <f>INDEX($K$6:$AE$6,1,MATCH(1,K80:AE80,-1))</f>
        <v>95PFE-L2M</v>
      </c>
      <c r="AN80" s="337" t="str">
        <f>IF(INDEX($K$6:$AE$6,1,MATCH(1,K80:AE80,1))&lt;&gt;INDEX($K$6:$AE$6,1,MATCH(1,K80:AE80,-1)),INDEX($K$6:$AE$6,1,MATCH(1,K80:AE80,1)),"-")</f>
        <v>-</v>
      </c>
      <c r="AO80"/>
      <c r="AP80"/>
      <c r="AQ80"/>
    </row>
    <row r="81" spans="1:261" x14ac:dyDescent="0.2">
      <c r="A81" s="169" t="str">
        <f>IF(IFERROR(VLOOKUP(G81,EmployesActifs,1,FALSE),"Non")&lt;&gt;"Non","Oui","Non")</f>
        <v>Oui</v>
      </c>
      <c r="B81" s="172">
        <f>IF(A81="Oui",1,0)</f>
        <v>1</v>
      </c>
      <c r="C81" s="172">
        <f>IF(OR(G81="Médecin",H81="Médecin",I81="Médecin",I81="Médecins",H81="anesthésiste",H81="boursier univ.",H81="chercheur",H81="chirurgien",H81="Résident(e)",H81="Md Urg",H81="Md Card",LEFT(H81,6)="Fellow",H81="Externe Médecine",H81="Directeur de la biobanque Médecin",H81="monit.-boursier",),1,0)</f>
        <v>0</v>
      </c>
      <c r="D81" s="172">
        <f>IF(OR(G81=0,H81="Stagiaire",H81="Stagiaires",H81="Externe",H81="Externes",G81="agence",H81="STAGIAIRE INFIRMIER(ÈRE)",H81="STAGIAIRE SI",H81="STAGIAIRE S.I.",H81="STAGIAIRE PAB",H81="STAGIAIRE EN PERFUSION",H81="Stagiaire Physiothérapeute",H81="Stagiaire médecine",H81="Stagiaire - Service sociaux",H81="STAGIAIRE SOINS INFIRMIERS",H81="STAGIAIRE EXTERNE EN MÉDECINE",H81="ss",),1,0)</f>
        <v>0</v>
      </c>
      <c r="E81" s="28" t="s">
        <v>275</v>
      </c>
      <c r="F81" s="28" t="s">
        <v>276</v>
      </c>
      <c r="G81" s="257">
        <v>11536</v>
      </c>
      <c r="H81" s="67" t="s">
        <v>103</v>
      </c>
      <c r="I81" s="66" t="s">
        <v>61</v>
      </c>
      <c r="J81" s="273" t="str">
        <f ca="1">IF(AK81&lt;=Données!$B$2,1," ")</f>
        <v xml:space="preserve"> </v>
      </c>
      <c r="K81" s="45"/>
      <c r="L81" s="46"/>
      <c r="M81" s="47"/>
      <c r="N81" s="48"/>
      <c r="O81" s="185"/>
      <c r="P81" s="187"/>
      <c r="Q81" s="185"/>
      <c r="R81" s="186"/>
      <c r="S81" s="186"/>
      <c r="T81" s="187">
        <v>1</v>
      </c>
      <c r="U81" s="187"/>
      <c r="V81" s="187"/>
      <c r="W81" s="320"/>
      <c r="X81" s="214"/>
      <c r="Y81" s="215"/>
      <c r="Z81" s="34"/>
      <c r="AA81" s="35"/>
      <c r="AB81" s="35"/>
      <c r="AC81" s="35"/>
      <c r="AD81" s="36"/>
      <c r="AE81" s="224"/>
      <c r="AF81" s="53"/>
      <c r="AG81" s="54"/>
      <c r="AH81" s="55"/>
      <c r="AI81" s="56"/>
      <c r="AJ81" s="41" t="s">
        <v>5851</v>
      </c>
      <c r="AK81" s="42">
        <v>45972</v>
      </c>
      <c r="AL81" s="50"/>
      <c r="AM81" s="337">
        <f>INDEX($K$6:$AE$6,1,MATCH(1,K81:AE81,-1))</f>
        <v>8210</v>
      </c>
      <c r="AN81" s="337" t="str">
        <f>IF(INDEX($K$6:$AE$6,1,MATCH(1,K81:AE81,1))&lt;&gt;INDEX($K$6:$AE$6,1,MATCH(1,K81:AE81,-1)),INDEX($K$6:$AE$6,1,MATCH(1,K81:AE81,1)),"-")</f>
        <v>-</v>
      </c>
      <c r="AO81"/>
      <c r="AP81"/>
      <c r="AQ81"/>
    </row>
    <row r="82" spans="1:261" x14ac:dyDescent="0.2">
      <c r="A82" s="169" t="str">
        <f>IF(IFERROR(VLOOKUP(G82,EmployesActifs,1,FALSE),"Non")&lt;&gt;"Non","Oui","Non")</f>
        <v>Oui</v>
      </c>
      <c r="B82" s="172">
        <f>IF(A82="Oui",1,0)</f>
        <v>1</v>
      </c>
      <c r="C82" s="172">
        <f>IF(OR(G82="Médecin",H82="Médecin",I82="Médecin",I82="Médecins",H82="anesthésiste",H82="boursier univ.",H82="chercheur",H82="chirurgien",H82="Résident(e)",H82="Md Urg",H82="Md Card",LEFT(H82,6)="Fellow",H82="Externe Médecine",H82="Directeur de la biobanque Médecin",H82="monit.-boursier",),1,0)</f>
        <v>0</v>
      </c>
      <c r="D82" s="172">
        <f>IF(OR(G82=0,H82="Stagiaire",H82="Stagiaires",H82="Externe",H82="Externes",G82="agence",H82="STAGIAIRE INFIRMIER(ÈRE)",H82="STAGIAIRE SI",H82="STAGIAIRE S.I.",H82="STAGIAIRE PAB",H82="STAGIAIRE EN PERFUSION",H82="Stagiaire Physiothérapeute",H82="Stagiaire médecine",H82="Stagiaire - Service sociaux",H82="STAGIAIRE SOINS INFIRMIERS",H82="STAGIAIRE EXTERNE EN MÉDECINE",H82="ss",),1,0)</f>
        <v>0</v>
      </c>
      <c r="E82" s="28" t="s">
        <v>3600</v>
      </c>
      <c r="F82" s="28" t="s">
        <v>3500</v>
      </c>
      <c r="G82" s="257">
        <v>4892</v>
      </c>
      <c r="H82" s="79" t="s">
        <v>3601</v>
      </c>
      <c r="I82" s="164" t="s">
        <v>143</v>
      </c>
      <c r="J82" s="273">
        <f ca="1">IF(AK82&lt;=Données!$B$2,1," ")</f>
        <v>1</v>
      </c>
      <c r="K82" s="45"/>
      <c r="L82" s="46" t="s">
        <v>56</v>
      </c>
      <c r="M82" s="47" t="s">
        <v>56</v>
      </c>
      <c r="N82" s="48">
        <v>1</v>
      </c>
      <c r="O82" s="185"/>
      <c r="P82" s="187"/>
      <c r="Q82" s="185"/>
      <c r="R82" s="186"/>
      <c r="S82" s="186">
        <v>1</v>
      </c>
      <c r="T82" s="187"/>
      <c r="U82" s="187"/>
      <c r="V82" s="187"/>
      <c r="W82" s="320"/>
      <c r="X82" s="214"/>
      <c r="Y82" s="215"/>
      <c r="Z82" s="34"/>
      <c r="AA82" s="35"/>
      <c r="AB82" s="35"/>
      <c r="AC82" s="35"/>
      <c r="AD82" s="36"/>
      <c r="AE82" s="224"/>
      <c r="AF82" s="53"/>
      <c r="AG82" s="54"/>
      <c r="AH82" s="55"/>
      <c r="AI82" s="56"/>
      <c r="AJ82" s="41" t="s">
        <v>85</v>
      </c>
      <c r="AK82" s="42">
        <v>44620</v>
      </c>
      <c r="AL82" s="50"/>
      <c r="AM82" s="337" t="str">
        <f>INDEX($K$6:$AE$6,1,MATCH(1,K82:AE82,-1))</f>
        <v>F550</v>
      </c>
      <c r="AN82" s="337" t="str">
        <f>IF(INDEX($K$6:$AE$6,1,MATCH(1,K82:AE82,1))&lt;&gt;INDEX($K$6:$AE$6,1,MATCH(1,K82:AE82,-1)),INDEX($K$6:$AE$6,1,MATCH(1,K82:AE82,1)),"-")</f>
        <v>1870 +</v>
      </c>
      <c r="AO82"/>
      <c r="AP82"/>
      <c r="AQ82"/>
    </row>
    <row r="83" spans="1:261" x14ac:dyDescent="0.2">
      <c r="A83" s="169" t="str">
        <f>IF(IFERROR(VLOOKUP(G83,EmployesActifs,1,FALSE),"Non")&lt;&gt;"Non","Oui","Non")</f>
        <v>Oui</v>
      </c>
      <c r="B83" s="172">
        <f>IF(A83="Oui",1,0)</f>
        <v>1</v>
      </c>
      <c r="C83" s="172">
        <f>IF(OR(G83="Médecin",H83="Médecin",I83="Médecin",I83="Médecins",H83="anesthésiste",H83="boursier univ.",H83="chercheur",H83="chirurgien",H83="Résident(e)",H83="Md Urg",H83="Md Card",LEFT(H83,6)="Fellow",H83="Externe Médecine",H83="Directeur de la biobanque Médecin",H83="monit.-boursier",),1,0)</f>
        <v>0</v>
      </c>
      <c r="D83" s="172">
        <f>IF(OR(G83=0,H83="Stagiaire",H83="Stagiaires",H83="Externe",H83="Externes",G83="agence",H83="STAGIAIRE INFIRMIER(ÈRE)",H83="STAGIAIRE SI",H83="STAGIAIRE S.I.",H83="STAGIAIRE PAB",H83="STAGIAIRE EN PERFUSION",H83="Stagiaire Physiothérapeute",H83="Stagiaire médecine",H83="Stagiaire - Service sociaux",H83="STAGIAIRE SOINS INFIRMIERS",H83="STAGIAIRE EXTERNE EN MÉDECINE",H83="ss",),1,0)</f>
        <v>0</v>
      </c>
      <c r="E83" s="28" t="s">
        <v>288</v>
      </c>
      <c r="F83" s="28" t="s">
        <v>289</v>
      </c>
      <c r="G83" s="257">
        <v>3665</v>
      </c>
      <c r="H83" s="79" t="s">
        <v>3395</v>
      </c>
      <c r="I83" s="164" t="s">
        <v>209</v>
      </c>
      <c r="J83" s="273" t="str">
        <f ca="1">IF(AK83&lt;=Données!$B$2,1," ")</f>
        <v xml:space="preserve"> </v>
      </c>
      <c r="K83" s="45">
        <v>1</v>
      </c>
      <c r="L83" s="46"/>
      <c r="M83" s="47"/>
      <c r="N83" s="48"/>
      <c r="O83" s="185"/>
      <c r="P83" s="187"/>
      <c r="Q83" s="185"/>
      <c r="R83" s="186"/>
      <c r="S83" s="186"/>
      <c r="T83" s="187"/>
      <c r="U83" s="187"/>
      <c r="V83" s="187"/>
      <c r="W83" s="320"/>
      <c r="X83" s="214"/>
      <c r="Y83" s="215"/>
      <c r="Z83" s="34"/>
      <c r="AA83" s="35"/>
      <c r="AB83" s="35"/>
      <c r="AC83" s="35"/>
      <c r="AD83" s="36"/>
      <c r="AE83" s="224"/>
      <c r="AF83" s="53"/>
      <c r="AG83" s="54"/>
      <c r="AH83" s="55"/>
      <c r="AI83" s="56"/>
      <c r="AJ83" s="41" t="s">
        <v>4462</v>
      </c>
      <c r="AK83" s="42">
        <v>45336</v>
      </c>
      <c r="AL83" s="50"/>
      <c r="AM83" s="337" t="str">
        <f>INDEX($K$6:$AE$6,1,MATCH(1,K83:AE83,-1))</f>
        <v>95PFE-L2S</v>
      </c>
      <c r="AN83" s="337" t="str">
        <f>IF(INDEX($K$6:$AE$6,1,MATCH(1,K83:AE83,1))&lt;&gt;INDEX($K$6:$AE$6,1,MATCH(1,K83:AE83,-1)),INDEX($K$6:$AE$6,1,MATCH(1,K83:AE83,1)),"-")</f>
        <v>-</v>
      </c>
      <c r="AO83"/>
      <c r="AP83"/>
      <c r="AQ83"/>
    </row>
    <row r="84" spans="1:261" x14ac:dyDescent="0.2">
      <c r="A84" s="169" t="str">
        <f>IF(IFERROR(VLOOKUP(G84,EmployesActifs,1,FALSE),"Non")&lt;&gt;"Non","Oui","Non")</f>
        <v>Oui</v>
      </c>
      <c r="B84" s="172">
        <f>IF(A84="Oui",1,0)</f>
        <v>1</v>
      </c>
      <c r="C84" s="172">
        <f>IF(OR(G84="Médecin",H84="Médecin",I84="Médecin",I84="Médecins",H84="anesthésiste",H84="boursier univ.",H84="chercheur",H84="chirurgien",H84="Résident(e)",H84="Md Urg",H84="Md Card",LEFT(H84,6)="Fellow",H84="Externe Médecine",H84="Directeur de la biobanque Médecin",H84="monit.-boursier",),1,0)</f>
        <v>0</v>
      </c>
      <c r="D84" s="172">
        <f>IF(OR(G84=0,H84="Stagiaire",H84="Stagiaires",H84="Externe",H84="Externes",G84="agence",H84="STAGIAIRE INFIRMIER(ÈRE)",H84="STAGIAIRE SI",H84="STAGIAIRE S.I.",H84="STAGIAIRE PAB",H84="STAGIAIRE EN PERFUSION",H84="Stagiaire Physiothérapeute",H84="Stagiaire médecine",H84="Stagiaire - Service sociaux",H84="STAGIAIRE SOINS INFIRMIERS",H84="STAGIAIRE EXTERNE EN MÉDECINE",H84="ss",),1,0)</f>
        <v>0</v>
      </c>
      <c r="E84" s="28" t="s">
        <v>291</v>
      </c>
      <c r="F84" s="28" t="s">
        <v>1771</v>
      </c>
      <c r="G84" s="255">
        <v>530</v>
      </c>
      <c r="H84" s="79" t="s">
        <v>2098</v>
      </c>
      <c r="I84" s="164" t="s">
        <v>2714</v>
      </c>
      <c r="J84" s="273" t="str">
        <f ca="1">IF(AK84&lt;=Données!$B$2,1," ")</f>
        <v xml:space="preserve"> </v>
      </c>
      <c r="K84" s="45"/>
      <c r="L84" s="46">
        <v>1</v>
      </c>
      <c r="M84" s="47"/>
      <c r="N84" s="48"/>
      <c r="O84" s="185"/>
      <c r="P84" s="187"/>
      <c r="Q84" s="185"/>
      <c r="R84" s="186"/>
      <c r="S84" s="186"/>
      <c r="T84" s="187"/>
      <c r="U84" s="187"/>
      <c r="V84" s="187"/>
      <c r="W84" s="320"/>
      <c r="X84" s="214"/>
      <c r="Y84" s="215"/>
      <c r="Z84" s="34"/>
      <c r="AA84" s="35"/>
      <c r="AB84" s="35"/>
      <c r="AC84" s="35"/>
      <c r="AD84" s="36"/>
      <c r="AE84" s="224"/>
      <c r="AF84" s="53"/>
      <c r="AG84" s="54"/>
      <c r="AH84" s="55"/>
      <c r="AI84" s="56"/>
      <c r="AJ84" s="41" t="s">
        <v>4462</v>
      </c>
      <c r="AK84" s="42">
        <v>45302</v>
      </c>
      <c r="AL84" s="50"/>
      <c r="AM84" s="337" t="str">
        <f>INDEX($K$6:$AE$6,1,MATCH(1,K84:AE84,-1))</f>
        <v>95PFE-L2M</v>
      </c>
      <c r="AN84" s="337" t="str">
        <f>IF(INDEX($K$6:$AE$6,1,MATCH(1,K84:AE84,1))&lt;&gt;INDEX($K$6:$AE$6,1,MATCH(1,K84:AE84,-1)),INDEX($K$6:$AE$6,1,MATCH(1,K84:AE84,1)),"-")</f>
        <v>-</v>
      </c>
      <c r="AO84"/>
      <c r="AP84"/>
      <c r="AQ84"/>
    </row>
    <row r="85" spans="1:261" x14ac:dyDescent="0.2">
      <c r="A85" s="169" t="str">
        <f>IF(IFERROR(VLOOKUP(G85,EmployesActifs,1,FALSE),"Non")&lt;&gt;"Non","Oui","Non")</f>
        <v>Oui</v>
      </c>
      <c r="B85" s="172">
        <f>IF(A85="Oui",1,0)</f>
        <v>1</v>
      </c>
      <c r="C85" s="172">
        <f>IF(OR(G85="Médecin",H85="Médecin",I85="Médecin",I85="Médecins",H85="anesthésiste",H85="boursier univ.",H85="chercheur",H85="chirurgien",H85="Résident(e)",H85="Md Urg",H85="Md Card",LEFT(H85,6)="Fellow",H85="Externe Médecine",H85="Directeur de la biobanque Médecin",H85="monit.-boursier",),1,0)</f>
        <v>0</v>
      </c>
      <c r="D85" s="172">
        <f>IF(OR(G85=0,H85="Stagiaire",H85="Stagiaires",H85="Externe",H85="Externes",G85="agence",H85="STAGIAIRE INFIRMIER(ÈRE)",H85="STAGIAIRE SI",H85="STAGIAIRE S.I.",H85="STAGIAIRE PAB",H85="STAGIAIRE EN PERFUSION",H85="Stagiaire Physiothérapeute",H85="Stagiaire médecine",H85="Stagiaire - Service sociaux",H85="STAGIAIRE SOINS INFIRMIERS",H85="STAGIAIRE EXTERNE EN MÉDECINE",H85="ss",),1,0)</f>
        <v>0</v>
      </c>
      <c r="E85" s="28" t="s">
        <v>300</v>
      </c>
      <c r="F85" s="28" t="s">
        <v>301</v>
      </c>
      <c r="G85" s="259">
        <v>9340</v>
      </c>
      <c r="H85" s="79" t="s">
        <v>517</v>
      </c>
      <c r="I85" s="164" t="s">
        <v>5706</v>
      </c>
      <c r="J85" s="273">
        <f ca="1">IF(AK85&lt;=Données!$B$2,1," ")</f>
        <v>1</v>
      </c>
      <c r="K85" s="45"/>
      <c r="L85" s="46" t="s">
        <v>56</v>
      </c>
      <c r="M85" s="47"/>
      <c r="N85" s="48"/>
      <c r="O85" s="185"/>
      <c r="P85" s="187"/>
      <c r="Q85" s="185"/>
      <c r="R85" s="186"/>
      <c r="S85" s="186">
        <v>1</v>
      </c>
      <c r="T85" s="187"/>
      <c r="U85" s="187"/>
      <c r="V85" s="187"/>
      <c r="W85" s="320"/>
      <c r="X85" s="214"/>
      <c r="Y85" s="215"/>
      <c r="Z85" s="34"/>
      <c r="AA85" s="35"/>
      <c r="AB85" s="35"/>
      <c r="AC85" s="35"/>
      <c r="AD85" s="36"/>
      <c r="AE85" s="224"/>
      <c r="AF85" s="53"/>
      <c r="AG85" s="54"/>
      <c r="AH85" s="55"/>
      <c r="AI85" s="56"/>
      <c r="AJ85" s="41" t="s">
        <v>57</v>
      </c>
      <c r="AK85" s="42">
        <v>44582</v>
      </c>
      <c r="AL85" s="50"/>
      <c r="AM85" s="337" t="str">
        <f>INDEX($K$6:$AE$6,1,MATCH(1,K85:AE85,-1))</f>
        <v>1870 +</v>
      </c>
      <c r="AN85" s="337" t="str">
        <f>IF(INDEX($K$6:$AE$6,1,MATCH(1,K85:AE85,1))&lt;&gt;INDEX($K$6:$AE$6,1,MATCH(1,K85:AE85,-1)),INDEX($K$6:$AE$6,1,MATCH(1,K85:AE85,1)),"-")</f>
        <v>-</v>
      </c>
      <c r="AO85"/>
      <c r="AP85"/>
      <c r="AQ85"/>
    </row>
    <row r="86" spans="1:261" x14ac:dyDescent="0.2">
      <c r="A86" s="169" t="str">
        <f>IF(IFERROR(VLOOKUP(G86,EmployesActifs,1,FALSE),"Non")&lt;&gt;"Non","Oui","Non")</f>
        <v>Oui</v>
      </c>
      <c r="B86" s="172">
        <f>IF(A86="Oui",1,0)</f>
        <v>1</v>
      </c>
      <c r="C86" s="172">
        <f>IF(OR(G86="Médecin",H86="Médecin",I86="Médecin",I86="Médecins",H86="anesthésiste",H86="boursier univ.",H86="chercheur",H86="chirurgien",H86="Résident(e)",H86="Md Urg",H86="Md Card",LEFT(H86,6)="Fellow",H86="Externe Médecine",H86="Directeur de la biobanque Médecin",H86="monit.-boursier",),1,0)</f>
        <v>1</v>
      </c>
      <c r="D86" s="172">
        <f>IF(OR(G86=0,H86="Stagiaire",H86="Stagiaires",H86="Externe",H86="Externes",G86="agence",H86="STAGIAIRE INFIRMIER(ÈRE)",H86="STAGIAIRE SI",H86="STAGIAIRE S.I.",H86="STAGIAIRE PAB",H86="STAGIAIRE EN PERFUSION",H86="Stagiaire Physiothérapeute",H86="Stagiaire médecine",H86="Stagiaire - Service sociaux",H86="STAGIAIRE SOINS INFIRMIERS",H86="STAGIAIRE EXTERNE EN MÉDECINE",H86="ss",),1,0)</f>
        <v>0</v>
      </c>
      <c r="E86" s="28" t="s">
        <v>4042</v>
      </c>
      <c r="F86" s="28" t="s">
        <v>5646</v>
      </c>
      <c r="G86" s="257">
        <v>13877</v>
      </c>
      <c r="H86" s="79" t="s">
        <v>378</v>
      </c>
      <c r="I86" s="164" t="s">
        <v>61</v>
      </c>
      <c r="J86" s="273" t="s">
        <v>2976</v>
      </c>
      <c r="K86" s="45"/>
      <c r="L86" s="46" t="s">
        <v>56</v>
      </c>
      <c r="M86" s="47" t="s">
        <v>56</v>
      </c>
      <c r="N86" s="48"/>
      <c r="O86" s="185"/>
      <c r="P86" s="187">
        <v>1</v>
      </c>
      <c r="Q86" s="185"/>
      <c r="R86" s="186"/>
      <c r="S86" s="186"/>
      <c r="T86" s="187"/>
      <c r="U86" s="187"/>
      <c r="V86" s="187"/>
      <c r="W86" s="320"/>
      <c r="X86" s="214"/>
      <c r="Y86" s="215"/>
      <c r="Z86" s="34"/>
      <c r="AA86" s="35"/>
      <c r="AB86" s="35"/>
      <c r="AC86" s="35"/>
      <c r="AD86" s="36"/>
      <c r="AE86" s="49"/>
      <c r="AF86" s="53"/>
      <c r="AG86" s="54"/>
      <c r="AH86" s="55"/>
      <c r="AI86" s="56"/>
      <c r="AJ86" s="41" t="s">
        <v>4462</v>
      </c>
      <c r="AK86" s="42">
        <v>45560</v>
      </c>
      <c r="AL86" s="50"/>
      <c r="AM86" s="376">
        <v>1804</v>
      </c>
      <c r="AN86" s="376" t="s">
        <v>6391</v>
      </c>
      <c r="AO86"/>
      <c r="AP86"/>
      <c r="AQ86"/>
    </row>
    <row r="87" spans="1:261" x14ac:dyDescent="0.2">
      <c r="A87" s="169" t="str">
        <f>IF(IFERROR(VLOOKUP(G87,EmployesActifs,1,FALSE),"Non")&lt;&gt;"Non","Oui","Non")</f>
        <v>Oui</v>
      </c>
      <c r="B87" s="172">
        <f>IF(A87="Oui",1,0)</f>
        <v>1</v>
      </c>
      <c r="C87" s="172">
        <f>IF(OR(G87="Médecin",H87="Médecin",I87="Médecin",I87="Médecins",H87="anesthésiste",H87="boursier univ.",H87="chercheur",H87="chirurgien",H87="Résident(e)",H87="Md Urg",H87="Md Card",LEFT(H87,6)="Fellow",H87="Externe Médecine",H87="Directeur de la biobanque Médecin",H87="monit.-boursier",),1,0)</f>
        <v>0</v>
      </c>
      <c r="D87" s="172">
        <f>IF(OR(G87=0,H87="Stagiaire",H87="Stagiaires",H87="Externe",H87="Externes",G87="agence",H87="STAGIAIRE INFIRMIER(ÈRE)",H87="STAGIAIRE SI",H87="STAGIAIRE S.I.",H87="STAGIAIRE PAB",H87="STAGIAIRE EN PERFUSION",H87="Stagiaire Physiothérapeute",H87="Stagiaire médecine",H87="Stagiaire - Service sociaux",H87="STAGIAIRE SOINS INFIRMIERS",H87="STAGIAIRE EXTERNE EN MÉDECINE",H87="ss",),1,0)</f>
        <v>0</v>
      </c>
      <c r="E87" s="28" t="s">
        <v>302</v>
      </c>
      <c r="F87" s="28" t="s">
        <v>303</v>
      </c>
      <c r="G87" s="255">
        <v>5517</v>
      </c>
      <c r="H87" s="79" t="s">
        <v>103</v>
      </c>
      <c r="I87" s="164" t="s">
        <v>5706</v>
      </c>
      <c r="J87" s="273" t="str">
        <f ca="1">IF(AK87&lt;=Données!$B$2,1," ")</f>
        <v xml:space="preserve"> </v>
      </c>
      <c r="K87" s="45"/>
      <c r="L87" s="46">
        <v>1</v>
      </c>
      <c r="M87" s="47"/>
      <c r="N87" s="48"/>
      <c r="O87" s="185"/>
      <c r="P87" s="187"/>
      <c r="Q87" s="185"/>
      <c r="R87" s="186"/>
      <c r="S87" s="186"/>
      <c r="T87" s="187"/>
      <c r="U87" s="187"/>
      <c r="V87" s="187"/>
      <c r="W87" s="320"/>
      <c r="X87" s="214"/>
      <c r="Y87" s="215"/>
      <c r="Z87" s="34"/>
      <c r="AA87" s="35"/>
      <c r="AB87" s="35"/>
      <c r="AC87" s="35"/>
      <c r="AD87" s="36"/>
      <c r="AE87" s="224"/>
      <c r="AF87" s="53"/>
      <c r="AG87" s="54"/>
      <c r="AH87" s="55"/>
      <c r="AI87" s="56"/>
      <c r="AJ87" s="41" t="s">
        <v>4462</v>
      </c>
      <c r="AK87" s="42">
        <v>45896</v>
      </c>
      <c r="AL87" s="50"/>
      <c r="AM87" s="337" t="str">
        <f>INDEX($K$6:$AE$6,1,MATCH(1,K87:AE87,-1))</f>
        <v>95PFE-L2M</v>
      </c>
      <c r="AN87" s="337" t="str">
        <f>IF(INDEX($K$6:$AE$6,1,MATCH(1,K87:AE87,1))&lt;&gt;INDEX($K$6:$AE$6,1,MATCH(1,K87:AE87,-1)),INDEX($K$6:$AE$6,1,MATCH(1,K87:AE87,1)),"-")</f>
        <v>-</v>
      </c>
      <c r="AO87"/>
      <c r="AP87"/>
      <c r="AQ87"/>
    </row>
    <row r="88" spans="1:261" x14ac:dyDescent="0.2">
      <c r="A88" s="169" t="str">
        <f>IF(IFERROR(VLOOKUP(G88,EmployesActifs,1,FALSE),"Non")&lt;&gt;"Non","Oui","Non")</f>
        <v>Oui</v>
      </c>
      <c r="B88" s="172">
        <f>IF(A88="Oui",1,0)</f>
        <v>1</v>
      </c>
      <c r="C88" s="172">
        <f>IF(OR(G88="Médecin",H88="Médecin",I88="Médecin",I88="Médecins",H88="anesthésiste",H88="boursier univ.",H88="chercheur",H88="chirurgien",H88="Résident(e)",H88="Md Urg",H88="Md Card",LEFT(H88,6)="Fellow",H88="Externe Médecine",H88="Directeur de la biobanque Médecin",H88="monit.-boursier",),1,0)</f>
        <v>0</v>
      </c>
      <c r="D88" s="172">
        <f>IF(OR(G88=0,H88="Stagiaire",H88="Stagiaires",H88="Externe",H88="Externes",G88="agence",H88="STAGIAIRE INFIRMIER(ÈRE)",H88="STAGIAIRE SI",H88="STAGIAIRE S.I.",H88="STAGIAIRE PAB",H88="STAGIAIRE EN PERFUSION",H88="Stagiaire Physiothérapeute",H88="Stagiaire médecine",H88="Stagiaire - Service sociaux",H88="STAGIAIRE SOINS INFIRMIERS",H88="STAGIAIRE EXTERNE EN MÉDECINE",H88="ss",),1,0)</f>
        <v>0</v>
      </c>
      <c r="E88" s="28" t="s">
        <v>3598</v>
      </c>
      <c r="F88" s="28" t="s">
        <v>3599</v>
      </c>
      <c r="G88" s="255">
        <v>4890</v>
      </c>
      <c r="H88" s="79" t="s">
        <v>2416</v>
      </c>
      <c r="I88" s="164" t="s">
        <v>3534</v>
      </c>
      <c r="J88" s="273">
        <f ca="1">IF(AK88&lt;=Données!$B$2,1," ")</f>
        <v>1</v>
      </c>
      <c r="K88" s="45">
        <v>1</v>
      </c>
      <c r="L88" s="46" t="s">
        <v>56</v>
      </c>
      <c r="M88" s="47"/>
      <c r="N88" s="48"/>
      <c r="O88" s="185"/>
      <c r="P88" s="187"/>
      <c r="Q88" s="185"/>
      <c r="R88" s="186"/>
      <c r="S88" s="186"/>
      <c r="T88" s="187"/>
      <c r="U88" s="187"/>
      <c r="V88" s="187"/>
      <c r="W88" s="320"/>
      <c r="X88" s="214"/>
      <c r="Y88" s="215"/>
      <c r="Z88" s="34"/>
      <c r="AA88" s="35"/>
      <c r="AB88" s="35"/>
      <c r="AC88" s="35"/>
      <c r="AD88" s="36"/>
      <c r="AE88" s="224"/>
      <c r="AF88" s="53"/>
      <c r="AG88" s="54"/>
      <c r="AH88" s="55"/>
      <c r="AI88" s="56"/>
      <c r="AJ88" s="41" t="s">
        <v>85</v>
      </c>
      <c r="AK88" s="42">
        <v>44571</v>
      </c>
      <c r="AL88" s="50"/>
      <c r="AM88" s="337" t="str">
        <f>INDEX($K$6:$AE$6,1,MATCH(1,K88:AE88,-1))</f>
        <v>95PFE-L2S</v>
      </c>
      <c r="AN88" s="337" t="str">
        <f>IF(INDEX($K$6:$AE$6,1,MATCH(1,K88:AE88,1))&lt;&gt;INDEX($K$6:$AE$6,1,MATCH(1,K88:AE88,-1)),INDEX($K$6:$AE$6,1,MATCH(1,K88:AE88,1)),"-")</f>
        <v>-</v>
      </c>
      <c r="AO88"/>
      <c r="AP88"/>
      <c r="AQ88"/>
    </row>
    <row r="89" spans="1:261" s="44" customFormat="1" ht="13.35" customHeight="1" x14ac:dyDescent="0.2">
      <c r="A89" s="169" t="str">
        <f>IF(IFERROR(VLOOKUP(G89,EmployesActifs,1,FALSE),"Non")&lt;&gt;"Non","Oui","Non")</f>
        <v>Oui</v>
      </c>
      <c r="B89" s="172">
        <f>IF(A89="Oui",1,0)</f>
        <v>1</v>
      </c>
      <c r="C89" s="172">
        <f>IF(OR(G89="Médecin",H89="Médecin",I89="Médecin",I89="Médecins",H89="anesthésiste",H89="boursier univ.",H89="chercheur",H89="chirurgien",H89="Résident(e)",H89="Md Urg",H89="Md Card",LEFT(H89,6)="Fellow",H89="Externe Médecine",H89="Directeur de la biobanque Médecin",H89="monit.-boursier",),1,0)</f>
        <v>0</v>
      </c>
      <c r="D89" s="172">
        <f>IF(OR(G89=0,H89="Stagiaire",H89="Stagiaires",H89="Externe",H89="Externes",G89="agence",H89="STAGIAIRE INFIRMIER(ÈRE)",H89="STAGIAIRE SI",H89="STAGIAIRE S.I.",H89="STAGIAIRE PAB",H89="STAGIAIRE EN PERFUSION",H89="Stagiaire Physiothérapeute",H89="Stagiaire médecine",H89="Stagiaire - Service sociaux",H89="STAGIAIRE SOINS INFIRMIERS",H89="STAGIAIRE EXTERNE EN MÉDECINE",H89="ss",),1,0)</f>
        <v>0</v>
      </c>
      <c r="E89" s="28" t="s">
        <v>310</v>
      </c>
      <c r="F89" s="28" t="s">
        <v>3577</v>
      </c>
      <c r="G89" s="255">
        <v>4752</v>
      </c>
      <c r="H89" s="79" t="s">
        <v>2098</v>
      </c>
      <c r="I89" s="164" t="s">
        <v>5701</v>
      </c>
      <c r="J89" s="273">
        <f ca="1">IF(AK89&lt;=Données!$B$2,1," ")</f>
        <v>1</v>
      </c>
      <c r="K89" s="45">
        <v>1</v>
      </c>
      <c r="L89" s="46"/>
      <c r="M89" s="47"/>
      <c r="N89" s="48"/>
      <c r="O89" s="185"/>
      <c r="P89" s="187"/>
      <c r="Q89" s="185"/>
      <c r="R89" s="186"/>
      <c r="S89" s="186"/>
      <c r="T89" s="187"/>
      <c r="U89" s="187"/>
      <c r="V89" s="187"/>
      <c r="W89" s="320"/>
      <c r="X89" s="214"/>
      <c r="Y89" s="215"/>
      <c r="Z89" s="34"/>
      <c r="AA89" s="35"/>
      <c r="AB89" s="35"/>
      <c r="AC89" s="35"/>
      <c r="AD89" s="36"/>
      <c r="AE89" s="224"/>
      <c r="AF89" s="53"/>
      <c r="AG89" s="54"/>
      <c r="AH89" s="55"/>
      <c r="AI89" s="56"/>
      <c r="AJ89" s="41" t="s">
        <v>2858</v>
      </c>
      <c r="AK89" s="42">
        <v>45022</v>
      </c>
      <c r="AL89" s="50"/>
      <c r="AM89" s="337" t="str">
        <f>INDEX($K$6:$AE$6,1,MATCH(1,K89:AE89,-1))</f>
        <v>95PFE-L2S</v>
      </c>
      <c r="AN89" s="337" t="str">
        <f>IF(INDEX($K$6:$AE$6,1,MATCH(1,K89:AE89,1))&lt;&gt;INDEX($K$6:$AE$6,1,MATCH(1,K89:AE89,-1)),INDEX($K$6:$AE$6,1,MATCH(1,K89:AE89,1)),"-")</f>
        <v>-</v>
      </c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</row>
    <row r="90" spans="1:261" s="44" customFormat="1" ht="13.35" customHeight="1" x14ac:dyDescent="0.2">
      <c r="A90" s="169" t="str">
        <f>IF(IFERROR(VLOOKUP(G90,EmployesActifs,1,FALSE),"Non")&lt;&gt;"Non","Oui","Non")</f>
        <v>Oui</v>
      </c>
      <c r="B90" s="172">
        <f>IF(A90="Oui",1,0)</f>
        <v>1</v>
      </c>
      <c r="C90" s="172">
        <f>IF(OR(G90="Médecin",H90="Médecin",I90="Médecin",I90="Médecins",H90="anesthésiste",H90="boursier univ.",H90="chercheur",H90="chirurgien",H90="Résident(e)",H90="Md Urg",H90="Md Card",LEFT(H90,6)="Fellow",H90="Externe Médecine",H90="Directeur de la biobanque Médecin",H90="monit.-boursier",),1,0)</f>
        <v>0</v>
      </c>
      <c r="D90" s="172">
        <f>IF(OR(G90=0,H90="Stagiaire",H90="Stagiaires",H90="Externe",H90="Externes",G90="agence",H90="STAGIAIRE INFIRMIER(ÈRE)",H90="STAGIAIRE SI",H90="STAGIAIRE S.I.",H90="STAGIAIRE PAB",H90="STAGIAIRE EN PERFUSION",H90="Stagiaire Physiothérapeute",H90="Stagiaire médecine",H90="Stagiaire - Service sociaux",H90="STAGIAIRE SOINS INFIRMIERS",H90="STAGIAIRE EXTERNE EN MÉDECINE",H90="ss",),1,0)</f>
        <v>0</v>
      </c>
      <c r="E90" s="28" t="s">
        <v>311</v>
      </c>
      <c r="F90" s="28" t="s">
        <v>231</v>
      </c>
      <c r="G90" s="255">
        <v>11656</v>
      </c>
      <c r="H90" s="79" t="s">
        <v>54</v>
      </c>
      <c r="I90" s="164" t="s">
        <v>55</v>
      </c>
      <c r="J90" s="273" t="str">
        <f ca="1">IF(AK90&lt;=Données!$B$2,1," ")</f>
        <v xml:space="preserve"> </v>
      </c>
      <c r="K90" s="45">
        <v>1</v>
      </c>
      <c r="L90" s="46"/>
      <c r="M90" s="47"/>
      <c r="N90" s="48"/>
      <c r="O90" s="185"/>
      <c r="P90" s="187"/>
      <c r="Q90" s="185"/>
      <c r="R90" s="186"/>
      <c r="S90" s="186"/>
      <c r="T90" s="187"/>
      <c r="U90" s="187"/>
      <c r="V90" s="187"/>
      <c r="W90" s="320"/>
      <c r="X90" s="214"/>
      <c r="Y90" s="215"/>
      <c r="Z90" s="34"/>
      <c r="AA90" s="35"/>
      <c r="AB90" s="35"/>
      <c r="AC90" s="35"/>
      <c r="AD90" s="36"/>
      <c r="AE90" s="224"/>
      <c r="AF90" s="53"/>
      <c r="AG90" s="54"/>
      <c r="AH90" s="55"/>
      <c r="AI90" s="56"/>
      <c r="AJ90" s="41" t="s">
        <v>4462</v>
      </c>
      <c r="AK90" s="42">
        <v>45805</v>
      </c>
      <c r="AL90" s="50"/>
      <c r="AM90" s="337" t="str">
        <f>INDEX($K$6:$AE$6,1,MATCH(1,K90:AE90,-1))</f>
        <v>95PFE-L2S</v>
      </c>
      <c r="AN90" s="337" t="str">
        <f>IF(INDEX($K$6:$AE$6,1,MATCH(1,K90:AE90,1))&lt;&gt;INDEX($K$6:$AE$6,1,MATCH(1,K90:AE90,-1)),INDEX($K$6:$AE$6,1,MATCH(1,K90:AE90,1)),"-")</f>
        <v>-</v>
      </c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</row>
    <row r="91" spans="1:261" s="44" customFormat="1" x14ac:dyDescent="0.2">
      <c r="A91" s="169" t="str">
        <f>IF(IFERROR(VLOOKUP(G91,EmployesActifs,1,FALSE),"Non")&lt;&gt;"Non","Oui","Non")</f>
        <v>Oui</v>
      </c>
      <c r="B91" s="172">
        <f>IF(A91="Oui",1,0)</f>
        <v>1</v>
      </c>
      <c r="C91" s="172">
        <f>IF(OR(G91="Médecin",H91="Médecin",I91="Médecin",I91="Médecins",H91="anesthésiste",H91="boursier univ.",H91="chercheur",H91="chirurgien",H91="Résident(e)",H91="Md Urg",H91="Md Card",LEFT(H91,6)="Fellow",H91="Externe Médecine",H91="Directeur de la biobanque Médecin",H91="monit.-boursier",),1,0)</f>
        <v>0</v>
      </c>
      <c r="D91" s="172">
        <f>IF(OR(G91=0,H91="Stagiaire",H91="Stagiaires",H91="Externe",H91="Externes",G91="agence",H91="STAGIAIRE INFIRMIER(ÈRE)",H91="STAGIAIRE SI",H91="STAGIAIRE S.I.",H91="STAGIAIRE PAB",H91="STAGIAIRE EN PERFUSION",H91="Stagiaire Physiothérapeute",H91="Stagiaire médecine",H91="Stagiaire - Service sociaux",H91="STAGIAIRE SOINS INFIRMIERS",H91="STAGIAIRE EXTERNE EN MÉDECINE",H91="ss",),1,0)</f>
        <v>0</v>
      </c>
      <c r="E91" s="28" t="s">
        <v>316</v>
      </c>
      <c r="F91" s="28" t="s">
        <v>317</v>
      </c>
      <c r="G91" s="255">
        <v>5495</v>
      </c>
      <c r="H91" s="79" t="s">
        <v>103</v>
      </c>
      <c r="I91" s="164" t="s">
        <v>1227</v>
      </c>
      <c r="J91" s="273">
        <f ca="1">IF(AK91&lt;=Données!$B$2,1," ")</f>
        <v>1</v>
      </c>
      <c r="K91" s="45" t="s">
        <v>56</v>
      </c>
      <c r="L91" s="46" t="s">
        <v>56</v>
      </c>
      <c r="M91" s="47" t="s">
        <v>56</v>
      </c>
      <c r="N91" s="48"/>
      <c r="O91" s="185"/>
      <c r="P91" s="187"/>
      <c r="Q91" s="185"/>
      <c r="R91" s="186"/>
      <c r="S91" s="186">
        <v>1</v>
      </c>
      <c r="T91" s="187"/>
      <c r="U91" s="187"/>
      <c r="V91" s="187"/>
      <c r="W91" s="320"/>
      <c r="X91" s="214"/>
      <c r="Y91" s="215"/>
      <c r="Z91" s="34"/>
      <c r="AA91" s="35"/>
      <c r="AB91" s="35"/>
      <c r="AC91" s="35"/>
      <c r="AD91" s="36"/>
      <c r="AE91" s="224"/>
      <c r="AF91" s="53"/>
      <c r="AG91" s="54"/>
      <c r="AH91" s="55"/>
      <c r="AI91" s="56"/>
      <c r="AJ91" s="41" t="s">
        <v>98</v>
      </c>
      <c r="AK91" s="42">
        <v>44581</v>
      </c>
      <c r="AL91" s="50"/>
      <c r="AM91" s="337" t="str">
        <f>INDEX($K$6:$AE$6,1,MATCH(1,K91:AE91,-1))</f>
        <v>1870 +</v>
      </c>
      <c r="AN91" s="337" t="str">
        <f>IF(INDEX($K$6:$AE$6,1,MATCH(1,K91:AE91,1))&lt;&gt;INDEX($K$6:$AE$6,1,MATCH(1,K91:AE91,-1)),INDEX($K$6:$AE$6,1,MATCH(1,K91:AE91,1)),"-")</f>
        <v>-</v>
      </c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</row>
    <row r="92" spans="1:261" s="44" customFormat="1" x14ac:dyDescent="0.2">
      <c r="A92" s="169" t="str">
        <f>IF(IFERROR(VLOOKUP(G92,EmployesActifs,1,FALSE),"Non")&lt;&gt;"Non","Oui","Non")</f>
        <v>Oui</v>
      </c>
      <c r="B92" s="172">
        <f>IF(A92="Oui",1,0)</f>
        <v>1</v>
      </c>
      <c r="C92" s="172">
        <f>IF(OR(G92="Médecin",H92="Médecin",I92="Médecin",I92="Médecins",H92="anesthésiste",H92="boursier univ.",H92="chercheur",H92="chirurgien",H92="Résident(e)",H92="Md Urg",H92="Md Card",LEFT(H92,6)="Fellow",H92="Externe Médecine",H92="Directeur de la biobanque Médecin",H92="monit.-boursier",),1,0)</f>
        <v>0</v>
      </c>
      <c r="D92" s="172">
        <f>IF(OR(G92=0,H92="Stagiaire",H92="Stagiaires",H92="Externe",H92="Externes",G92="agence",H92="STAGIAIRE INFIRMIER(ÈRE)",H92="STAGIAIRE SI",H92="STAGIAIRE S.I.",H92="STAGIAIRE PAB",H92="STAGIAIRE EN PERFUSION",H92="Stagiaire Physiothérapeute",H92="Stagiaire médecine",H92="Stagiaire - Service sociaux",H92="STAGIAIRE SOINS INFIRMIERS",H92="STAGIAIRE EXTERNE EN MÉDECINE",H92="ss",),1,0)</f>
        <v>0</v>
      </c>
      <c r="E92" s="28" t="s">
        <v>318</v>
      </c>
      <c r="F92" s="28" t="s">
        <v>277</v>
      </c>
      <c r="G92" s="255">
        <v>10100</v>
      </c>
      <c r="H92" s="79" t="s">
        <v>3620</v>
      </c>
      <c r="I92" s="164" t="s">
        <v>174</v>
      </c>
      <c r="J92" s="273">
        <f ca="1">IF(AK92&lt;=Données!$B$2,1," ")</f>
        <v>1</v>
      </c>
      <c r="K92" s="45" t="s">
        <v>56</v>
      </c>
      <c r="L92" s="46">
        <v>1</v>
      </c>
      <c r="M92" s="47"/>
      <c r="N92" s="48"/>
      <c r="O92" s="185"/>
      <c r="P92" s="187"/>
      <c r="Q92" s="185"/>
      <c r="R92" s="186"/>
      <c r="S92" s="186"/>
      <c r="T92" s="187"/>
      <c r="U92" s="187"/>
      <c r="V92" s="187"/>
      <c r="W92" s="320"/>
      <c r="X92" s="214"/>
      <c r="Y92" s="215"/>
      <c r="Z92" s="34"/>
      <c r="AA92" s="35"/>
      <c r="AB92" s="35"/>
      <c r="AC92" s="35"/>
      <c r="AD92" s="36"/>
      <c r="AE92" s="224"/>
      <c r="AF92" s="53"/>
      <c r="AG92" s="54"/>
      <c r="AH92" s="55"/>
      <c r="AI92" s="56"/>
      <c r="AJ92" s="41" t="s">
        <v>98</v>
      </c>
      <c r="AK92" s="42">
        <v>44587</v>
      </c>
      <c r="AL92" s="50"/>
      <c r="AM92" s="337" t="str">
        <f>INDEX($K$6:$AE$6,1,MATCH(1,K92:AE92,-1))</f>
        <v>95PFE-L2M</v>
      </c>
      <c r="AN92" s="337" t="str">
        <f>IF(INDEX($K$6:$AE$6,1,MATCH(1,K92:AE92,1))&lt;&gt;INDEX($K$6:$AE$6,1,MATCH(1,K92:AE92,-1)),INDEX($K$6:$AE$6,1,MATCH(1,K92:AE92,1)),"-")</f>
        <v>-</v>
      </c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</row>
    <row r="93" spans="1:261" s="44" customFormat="1" x14ac:dyDescent="0.2">
      <c r="A93" s="169" t="str">
        <f>IF(IFERROR(VLOOKUP(G93,EmployesActifs,1,FALSE),"Non")&lt;&gt;"Non","Oui","Non")</f>
        <v>Oui</v>
      </c>
      <c r="B93" s="172">
        <f>IF(A93="Oui",1,0)</f>
        <v>1</v>
      </c>
      <c r="C93" s="172">
        <f>IF(OR(G93="Médecin",H93="Médecin",I93="Médecin",I93="Médecins",H93="anesthésiste",H93="boursier univ.",H93="chercheur",H93="chirurgien",H93="Résident(e)",H93="Md Urg",H93="Md Card",LEFT(H93,6)="Fellow",H93="Externe Médecine",H93="Directeur de la biobanque Médecin",H93="monit.-boursier",),1,0)</f>
        <v>0</v>
      </c>
      <c r="D93" s="172">
        <f>IF(OR(G93=0,H93="Stagiaire",H93="Stagiaires",H93="Externe",H93="Externes",G93="agence",H93="STAGIAIRE INFIRMIER(ÈRE)",H93="STAGIAIRE SI",H93="STAGIAIRE S.I.",H93="STAGIAIRE PAB",H93="STAGIAIRE EN PERFUSION",H93="Stagiaire Physiothérapeute",H93="Stagiaire médecine",H93="Stagiaire - Service sociaux",H93="STAGIAIRE SOINS INFIRMIERS",H93="STAGIAIRE EXTERNE EN MÉDECINE",H93="ss",),1,0)</f>
        <v>0</v>
      </c>
      <c r="E93" s="28" t="s">
        <v>5763</v>
      </c>
      <c r="F93" s="28" t="s">
        <v>1096</v>
      </c>
      <c r="G93" s="255">
        <v>13903</v>
      </c>
      <c r="H93" s="79" t="s">
        <v>54</v>
      </c>
      <c r="I93" s="164" t="s">
        <v>55</v>
      </c>
      <c r="J93" s="273" t="str">
        <f ca="1">IF(AK93&lt;=Données!$B$2,1," ")</f>
        <v xml:space="preserve"> </v>
      </c>
      <c r="K93" s="45" t="s">
        <v>56</v>
      </c>
      <c r="L93" s="46" t="s">
        <v>56</v>
      </c>
      <c r="M93" s="47"/>
      <c r="N93" s="48"/>
      <c r="O93" s="185"/>
      <c r="P93" s="187">
        <v>1</v>
      </c>
      <c r="Q93" s="185"/>
      <c r="R93" s="186"/>
      <c r="S93" s="186"/>
      <c r="T93" s="187"/>
      <c r="U93" s="187"/>
      <c r="V93" s="187"/>
      <c r="W93" s="320"/>
      <c r="X93" s="214"/>
      <c r="Y93" s="215"/>
      <c r="Z93" s="34"/>
      <c r="AA93" s="35"/>
      <c r="AB93" s="35"/>
      <c r="AC93" s="35"/>
      <c r="AD93" s="36"/>
      <c r="AE93" s="224"/>
      <c r="AF93" s="53"/>
      <c r="AG93" s="54"/>
      <c r="AH93" s="55"/>
      <c r="AI93" s="56"/>
      <c r="AJ93" s="41" t="s">
        <v>4462</v>
      </c>
      <c r="AK93" s="42">
        <v>45707</v>
      </c>
      <c r="AL93" s="50"/>
      <c r="AM93" s="337">
        <f>INDEX($K$6:$AE$6,1,MATCH(1,K93:AE93,-1))</f>
        <v>1804</v>
      </c>
      <c r="AN93" s="337" t="str">
        <f>IF(INDEX($K$6:$AE$6,1,MATCH(1,K93:AE93,1))&lt;&gt;INDEX($K$6:$AE$6,1,MATCH(1,K93:AE93,-1)),INDEX($K$6:$AE$6,1,MATCH(1,K93:AE93,1)),"-")</f>
        <v>-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</row>
    <row r="94" spans="1:261" s="44" customFormat="1" ht="13.35" customHeight="1" x14ac:dyDescent="0.2">
      <c r="A94" s="169" t="str">
        <f>IF(IFERROR(VLOOKUP(G94,EmployesActifs,1,FALSE),"Non")&lt;&gt;"Non","Oui","Non")</f>
        <v>Oui</v>
      </c>
      <c r="B94" s="172">
        <f>IF(A94="Oui",1,0)</f>
        <v>1</v>
      </c>
      <c r="C94" s="172">
        <f>IF(OR(G94="Médecin",H94="Médecin",I94="Médecin",I94="Médecins",H94="anesthésiste",H94="boursier univ.",H94="chercheur",H94="chirurgien",H94="Résident(e)",H94="Md Urg",H94="Md Card",LEFT(H94,6)="Fellow",H94="Externe Médecine",H94="Directeur de la biobanque Médecin",H94="monit.-boursier",),1,0)</f>
        <v>0</v>
      </c>
      <c r="D94" s="172">
        <f>IF(OR(G94=0,H94="Stagiaire",H94="Stagiaires",H94="Externe",H94="Externes",G94="agence",H94="STAGIAIRE INFIRMIER(ÈRE)",H94="STAGIAIRE SI",H94="STAGIAIRE S.I.",H94="STAGIAIRE PAB",H94="STAGIAIRE EN PERFUSION",H94="Stagiaire Physiothérapeute",H94="Stagiaire médecine",H94="Stagiaire - Service sociaux",H94="STAGIAIRE SOINS INFIRMIERS",H94="STAGIAIRE EXTERNE EN MÉDECINE",H94="ss",),1,0)</f>
        <v>0</v>
      </c>
      <c r="E94" s="28" t="s">
        <v>2861</v>
      </c>
      <c r="F94" s="28" t="s">
        <v>2862</v>
      </c>
      <c r="G94" s="255">
        <v>12228</v>
      </c>
      <c r="H94" s="79" t="s">
        <v>69</v>
      </c>
      <c r="I94" s="164" t="s">
        <v>5215</v>
      </c>
      <c r="J94" s="273" t="str">
        <f ca="1">IF(AK94&lt;=Données!$B$2,1," ")</f>
        <v xml:space="preserve"> </v>
      </c>
      <c r="K94" s="45"/>
      <c r="L94" s="46">
        <v>1</v>
      </c>
      <c r="M94" s="47"/>
      <c r="N94" s="48"/>
      <c r="O94" s="185"/>
      <c r="P94" s="187"/>
      <c r="Q94" s="185"/>
      <c r="R94" s="186"/>
      <c r="S94" s="186"/>
      <c r="T94" s="187"/>
      <c r="U94" s="187"/>
      <c r="V94" s="187"/>
      <c r="W94" s="320"/>
      <c r="X94" s="214"/>
      <c r="Y94" s="215"/>
      <c r="Z94" s="34"/>
      <c r="AA94" s="35"/>
      <c r="AB94" s="35"/>
      <c r="AC94" s="35"/>
      <c r="AD94" s="36"/>
      <c r="AE94" s="224"/>
      <c r="AF94" s="53"/>
      <c r="AG94" s="54"/>
      <c r="AH94" s="55"/>
      <c r="AI94" s="56"/>
      <c r="AJ94" s="41" t="s">
        <v>4462</v>
      </c>
      <c r="AK94" s="42">
        <v>45735</v>
      </c>
      <c r="AL94" s="50"/>
      <c r="AM94" s="337" t="str">
        <f>INDEX($K$6:$AE$6,1,MATCH(1,K94:AE94,-1))</f>
        <v>95PFE-L2M</v>
      </c>
      <c r="AN94" s="337" t="str">
        <f>IF(INDEX($K$6:$AE$6,1,MATCH(1,K94:AE94,1))&lt;&gt;INDEX($K$6:$AE$6,1,MATCH(1,K94:AE94,-1)),INDEX($K$6:$AE$6,1,MATCH(1,K94:AE94,1)),"-")</f>
        <v>-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</row>
    <row r="95" spans="1:261" s="44" customFormat="1" ht="12.75" customHeight="1" x14ac:dyDescent="0.2">
      <c r="A95" s="169" t="str">
        <f>IF(IFERROR(VLOOKUP(G95,EmployesActifs,1,FALSE),"Non")&lt;&gt;"Non","Oui","Non")</f>
        <v>Oui</v>
      </c>
      <c r="B95" s="172">
        <f>IF(A95="Oui",1,0)</f>
        <v>1</v>
      </c>
      <c r="C95" s="172">
        <f>IF(OR(G95="Médecin",H95="Médecin",I95="Médecin",I95="Médecins",H95="anesthésiste",H95="boursier univ.",H95="chercheur",H95="chirurgien",H95="Résident(e)",H95="Md Urg",H95="Md Card",LEFT(H95,6)="Fellow",H95="Externe Médecine",H95="Directeur de la biobanque Médecin",H95="monit.-boursier",),1,0)</f>
        <v>0</v>
      </c>
      <c r="D95" s="172">
        <f>IF(OR(G95=0,H95="Stagiaire",H95="Stagiaires",H95="Externe",H95="Externes",G95="agence",H95="STAGIAIRE INFIRMIER(ÈRE)",H95="STAGIAIRE SI",H95="STAGIAIRE S.I.",H95="STAGIAIRE PAB",H95="STAGIAIRE EN PERFUSION",H95="Stagiaire Physiothérapeute",H95="Stagiaire médecine",H95="Stagiaire - Service sociaux",H95="STAGIAIRE SOINS INFIRMIERS",H95="STAGIAIRE EXTERNE EN MÉDECINE",H95="ss",),1,0)</f>
        <v>0</v>
      </c>
      <c r="E95" s="28" t="s">
        <v>320</v>
      </c>
      <c r="F95" s="28" t="s">
        <v>2968</v>
      </c>
      <c r="G95" s="257">
        <v>12448</v>
      </c>
      <c r="H95" s="79" t="s">
        <v>103</v>
      </c>
      <c r="I95" s="164" t="s">
        <v>5717</v>
      </c>
      <c r="J95" s="273" t="str">
        <f ca="1">IF(AK95&lt;=Données!$B$2,1," ")</f>
        <v xml:space="preserve"> </v>
      </c>
      <c r="K95" s="45">
        <v>1</v>
      </c>
      <c r="L95" s="46"/>
      <c r="M95" s="47"/>
      <c r="N95" s="48"/>
      <c r="O95" s="185"/>
      <c r="P95" s="187"/>
      <c r="Q95" s="185"/>
      <c r="R95" s="186"/>
      <c r="S95" s="186"/>
      <c r="T95" s="187"/>
      <c r="U95" s="187"/>
      <c r="V95" s="187"/>
      <c r="W95" s="320"/>
      <c r="X95" s="214"/>
      <c r="Y95" s="215"/>
      <c r="Z95" s="34"/>
      <c r="AA95" s="35"/>
      <c r="AB95" s="35"/>
      <c r="AC95" s="35"/>
      <c r="AD95" s="36"/>
      <c r="AE95" s="224"/>
      <c r="AF95" s="53"/>
      <c r="AG95" s="54"/>
      <c r="AH95" s="55"/>
      <c r="AI95" s="56"/>
      <c r="AJ95" s="41" t="s">
        <v>4462</v>
      </c>
      <c r="AK95" s="42">
        <v>45815</v>
      </c>
      <c r="AL95" s="50"/>
      <c r="AM95" s="337" t="str">
        <f>INDEX($K$6:$AE$6,1,MATCH(1,K95:AE95,-1))</f>
        <v>95PFE-L2S</v>
      </c>
      <c r="AN95" s="337" t="str">
        <f>IF(INDEX($K$6:$AE$6,1,MATCH(1,K95:AE95,1))&lt;&gt;INDEX($K$6:$AE$6,1,MATCH(1,K95:AE95,-1)),INDEX($K$6:$AE$6,1,MATCH(1,K95:AE95,1)),"-")</f>
        <v>-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</row>
    <row r="96" spans="1:261" s="44" customFormat="1" x14ac:dyDescent="0.2">
      <c r="A96" s="169" t="str">
        <f>IF(IFERROR(VLOOKUP(G96,EmployesActifs,1,FALSE),"Non")&lt;&gt;"Non","Oui","Non")</f>
        <v>Oui</v>
      </c>
      <c r="B96" s="172">
        <f>IF(A96="Oui",1,0)</f>
        <v>1</v>
      </c>
      <c r="C96" s="172">
        <f>IF(OR(G96="Médecin",H96="Médecin",I96="Médecin",I96="Médecins",H96="anesthésiste",H96="boursier univ.",H96="chercheur",H96="chirurgien",H96="Résident(e)",H96="Md Urg",H96="Md Card",LEFT(H96,6)="Fellow",H96="Externe Médecine",H96="Directeur de la biobanque Médecin",H96="monit.-boursier",),1,0)</f>
        <v>0</v>
      </c>
      <c r="D96" s="172">
        <f>IF(OR(G96=0,H96="Stagiaire",H96="Stagiaires",H96="Externe",H96="Externes",G96="agence",H96="STAGIAIRE INFIRMIER(ÈRE)",H96="STAGIAIRE SI",H96="STAGIAIRE S.I.",H96="STAGIAIRE PAB",H96="STAGIAIRE EN PERFUSION",H96="Stagiaire Physiothérapeute",H96="Stagiaire médecine",H96="Stagiaire - Service sociaux",H96="STAGIAIRE SOINS INFIRMIERS",H96="STAGIAIRE EXTERNE EN MÉDECINE",H96="ss",),1,0)</f>
        <v>0</v>
      </c>
      <c r="E96" s="28" t="s">
        <v>326</v>
      </c>
      <c r="F96" s="28" t="s">
        <v>201</v>
      </c>
      <c r="G96" s="255">
        <v>9460</v>
      </c>
      <c r="H96" s="79" t="s">
        <v>54</v>
      </c>
      <c r="I96" s="164" t="s">
        <v>55</v>
      </c>
      <c r="J96" s="273" t="str">
        <f ca="1">IF(AK96&lt;=Données!$B$2,1," ")</f>
        <v xml:space="preserve"> </v>
      </c>
      <c r="K96" s="45">
        <v>1</v>
      </c>
      <c r="L96" s="46"/>
      <c r="M96" s="47"/>
      <c r="N96" s="48"/>
      <c r="O96" s="185"/>
      <c r="P96" s="187"/>
      <c r="Q96" s="185"/>
      <c r="R96" s="186"/>
      <c r="S96" s="186"/>
      <c r="T96" s="187"/>
      <c r="U96" s="187"/>
      <c r="V96" s="187"/>
      <c r="W96" s="320"/>
      <c r="X96" s="214"/>
      <c r="Y96" s="215"/>
      <c r="Z96" s="34"/>
      <c r="AA96" s="35"/>
      <c r="AB96" s="35"/>
      <c r="AC96" s="35"/>
      <c r="AD96" s="36"/>
      <c r="AE96" s="224"/>
      <c r="AF96" s="53"/>
      <c r="AG96" s="54"/>
      <c r="AH96" s="55"/>
      <c r="AI96" s="56"/>
      <c r="AJ96" s="41" t="s">
        <v>50</v>
      </c>
      <c r="AK96" s="42">
        <v>45631</v>
      </c>
      <c r="AL96" s="50"/>
      <c r="AM96" s="337" t="str">
        <f>INDEX($K$6:$AE$6,1,MATCH(1,K96:AE96,-1))</f>
        <v>95PFE-L2S</v>
      </c>
      <c r="AN96" s="337" t="str">
        <f>IF(INDEX($K$6:$AE$6,1,MATCH(1,K96:AE96,1))&lt;&gt;INDEX($K$6:$AE$6,1,MATCH(1,K96:AE96,-1)),INDEX($K$6:$AE$6,1,MATCH(1,K96:AE96,1)),"-")</f>
        <v>-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</row>
    <row r="97" spans="1:261" s="44" customFormat="1" ht="15" customHeight="1" x14ac:dyDescent="0.2">
      <c r="A97" s="169" t="str">
        <f>IF(IFERROR(VLOOKUP(G97,EmployesActifs,1,FALSE),"Non")&lt;&gt;"Non","Oui","Non")</f>
        <v>Oui</v>
      </c>
      <c r="B97" s="172">
        <f>IF(A97="Oui",1,0)</f>
        <v>1</v>
      </c>
      <c r="C97" s="172">
        <f>IF(OR(G97="Médecin",H97="Médecin",I97="Médecin",I97="Médecins",H97="anesthésiste",H97="boursier univ.",H97="chercheur",H97="chirurgien",H97="Résident(e)",H97="Md Urg",H97="Md Card",LEFT(H97,6)="Fellow",H97="Externe Médecine",H97="Directeur de la biobanque Médecin",H97="monit.-boursier",),1,0)</f>
        <v>0</v>
      </c>
      <c r="D97" s="172">
        <f>IF(OR(G97=0,H97="Stagiaire",H97="Stagiaires",H97="Externe",H97="Externes",G97="agence",H97="STAGIAIRE INFIRMIER(ÈRE)",H97="STAGIAIRE SI",H97="STAGIAIRE S.I.",H97="STAGIAIRE PAB",H97="STAGIAIRE EN PERFUSION",H97="Stagiaire Physiothérapeute",H97="Stagiaire médecine",H97="Stagiaire - Service sociaux",H97="STAGIAIRE SOINS INFIRMIERS",H97="STAGIAIRE EXTERNE EN MÉDECINE",H97="ss",),1,0)</f>
        <v>0</v>
      </c>
      <c r="E97" s="28" t="s">
        <v>327</v>
      </c>
      <c r="F97" s="28" t="s">
        <v>328</v>
      </c>
      <c r="G97" s="255">
        <v>11721</v>
      </c>
      <c r="H97" s="79" t="s">
        <v>103</v>
      </c>
      <c r="I97" s="164" t="s">
        <v>5715</v>
      </c>
      <c r="J97" s="273">
        <f ca="1">IF(AK97&lt;=Données!$B$2,1," ")</f>
        <v>1</v>
      </c>
      <c r="K97" s="45" t="s">
        <v>56</v>
      </c>
      <c r="L97" s="46"/>
      <c r="M97" s="47"/>
      <c r="N97" s="48"/>
      <c r="O97" s="185"/>
      <c r="P97" s="187"/>
      <c r="Q97" s="185">
        <v>1</v>
      </c>
      <c r="R97" s="186"/>
      <c r="S97" s="186" t="s">
        <v>56</v>
      </c>
      <c r="T97" s="187"/>
      <c r="U97" s="187"/>
      <c r="V97" s="187"/>
      <c r="W97" s="320"/>
      <c r="X97" s="214"/>
      <c r="Y97" s="215"/>
      <c r="Z97" s="34"/>
      <c r="AA97" s="35"/>
      <c r="AB97" s="35"/>
      <c r="AC97" s="35"/>
      <c r="AD97" s="36"/>
      <c r="AE97" s="224"/>
      <c r="AF97" s="53"/>
      <c r="AG97" s="54"/>
      <c r="AH97" s="55"/>
      <c r="AI97" s="56"/>
      <c r="AJ97" s="41" t="s">
        <v>57</v>
      </c>
      <c r="AK97" s="42">
        <v>44580</v>
      </c>
      <c r="AL97" s="50"/>
      <c r="AM97" s="337" t="str">
        <f>INDEX($K$6:$AE$6,1,MATCH(1,K97:AE97,-1))</f>
        <v>1860-S</v>
      </c>
      <c r="AN97" s="337" t="str">
        <f>IF(INDEX($K$6:$AE$6,1,MATCH(1,K97:AE97,1))&lt;&gt;INDEX($K$6:$AE$6,1,MATCH(1,K97:AE97,-1)),INDEX($K$6:$AE$6,1,MATCH(1,K97:AE97,1)),"-")</f>
        <v>-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</row>
    <row r="98" spans="1:261" s="44" customFormat="1" x14ac:dyDescent="0.2">
      <c r="A98" s="169" t="str">
        <f>IF(IFERROR(VLOOKUP(G98,EmployesActifs,1,FALSE),"Non")&lt;&gt;"Non","Oui","Non")</f>
        <v>Oui</v>
      </c>
      <c r="B98" s="172">
        <f>IF(A98="Oui",1,0)</f>
        <v>1</v>
      </c>
      <c r="C98" s="172">
        <f>IF(OR(G98="Médecin",H98="Médecin",I98="Médecin",I98="Médecins",H98="anesthésiste",H98="boursier univ.",H98="chercheur",H98="chirurgien",H98="Résident(e)",H98="Md Urg",H98="Md Card",LEFT(H98,6)="Fellow",H98="Externe Médecine",H98="Directeur de la biobanque Médecin",H98="monit.-boursier",),1,0)</f>
        <v>0</v>
      </c>
      <c r="D98" s="172">
        <f>IF(OR(G98=0,H98="Stagiaire",H98="Stagiaires",H98="Externe",H98="Externes",G98="agence",H98="STAGIAIRE INFIRMIER(ÈRE)",H98="STAGIAIRE SI",H98="STAGIAIRE S.I.",H98="STAGIAIRE PAB",H98="STAGIAIRE EN PERFUSION",H98="Stagiaire Physiothérapeute",H98="Stagiaire médecine",H98="Stagiaire - Service sociaux",H98="STAGIAIRE SOINS INFIRMIERS",H98="STAGIAIRE EXTERNE EN MÉDECINE",H98="ss",),1,0)</f>
        <v>0</v>
      </c>
      <c r="E98" s="28" t="s">
        <v>3267</v>
      </c>
      <c r="F98" s="28" t="s">
        <v>3268</v>
      </c>
      <c r="G98" s="255">
        <v>12959</v>
      </c>
      <c r="H98" s="79" t="s">
        <v>6171</v>
      </c>
      <c r="I98" s="164" t="s">
        <v>209</v>
      </c>
      <c r="J98" s="273" t="str">
        <f ca="1">IF(AK98&lt;=Données!$B$2,1," ")</f>
        <v xml:space="preserve"> </v>
      </c>
      <c r="K98" s="46" t="s">
        <v>56</v>
      </c>
      <c r="L98" s="46"/>
      <c r="M98" s="93"/>
      <c r="N98" s="184">
        <v>1</v>
      </c>
      <c r="O98" s="185" t="s">
        <v>56</v>
      </c>
      <c r="P98" s="187"/>
      <c r="Q98" s="185"/>
      <c r="R98" s="186"/>
      <c r="S98" s="186" t="s">
        <v>56</v>
      </c>
      <c r="T98" s="187"/>
      <c r="U98" s="187"/>
      <c r="V98" s="187"/>
      <c r="W98" s="320"/>
      <c r="X98" s="214"/>
      <c r="Y98" s="215"/>
      <c r="Z98" s="34"/>
      <c r="AA98" s="35"/>
      <c r="AB98" s="35"/>
      <c r="AC98" s="35"/>
      <c r="AD98" s="35"/>
      <c r="AE98" s="225"/>
      <c r="AF98" s="313"/>
      <c r="AG98" s="54"/>
      <c r="AH98" s="55"/>
      <c r="AI98" s="56"/>
      <c r="AJ98" s="41" t="s">
        <v>4462</v>
      </c>
      <c r="AK98" s="42">
        <v>45826</v>
      </c>
      <c r="AL98" s="50"/>
      <c r="AM98" s="337" t="str">
        <f>INDEX($K$6:$AE$6,1,MATCH(1,K98:AE98,-1))</f>
        <v>F550</v>
      </c>
      <c r="AN98" s="337" t="str">
        <f>IF(INDEX($K$6:$AE$6,1,MATCH(1,K98:AE98,1))&lt;&gt;INDEX($K$6:$AE$6,1,MATCH(1,K98:AE98,-1)),INDEX($K$6:$AE$6,1,MATCH(1,K98:AE98,1)),"-")</f>
        <v>-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</row>
    <row r="99" spans="1:261" s="63" customFormat="1" x14ac:dyDescent="0.2">
      <c r="A99" s="169" t="str">
        <f>IF(IFERROR(VLOOKUP(G99,EmployesActifs,1,FALSE),"Non")&lt;&gt;"Non","Oui","Non")</f>
        <v>Oui</v>
      </c>
      <c r="B99" s="172">
        <f>IF(A99="Oui",1,0)</f>
        <v>1</v>
      </c>
      <c r="C99" s="172">
        <f>IF(OR(G99="Médecin",H99="Médecin",I99="Médecin",I99="Médecins",H99="anesthésiste",H99="boursier univ.",H99="chercheur",H99="chirurgien",H99="Résident(e)",H99="Md Urg",H99="Md Card",LEFT(H99,6)="Fellow",H99="Externe Médecine",H99="Directeur de la biobanque Médecin",H99="monit.-boursier",),1,0)</f>
        <v>0</v>
      </c>
      <c r="D99" s="172">
        <f>IF(OR(G99=0,H99="Stagiaire",H99="Stagiaires",H99="Externe",H99="Externes",G99="agence",H99="STAGIAIRE INFIRMIER(ÈRE)",H99="STAGIAIRE SI",H99="STAGIAIRE S.I.",H99="STAGIAIRE PAB",H99="STAGIAIRE EN PERFUSION",H99="Stagiaire Physiothérapeute",H99="Stagiaire médecine",H99="Stagiaire - Service sociaux",H99="STAGIAIRE SOINS INFIRMIERS",H99="STAGIAIRE EXTERNE EN MÉDECINE",H99="ss",),1,0)</f>
        <v>0</v>
      </c>
      <c r="E99" s="28" t="s">
        <v>329</v>
      </c>
      <c r="F99" s="28" t="s">
        <v>330</v>
      </c>
      <c r="G99" s="255">
        <v>11604</v>
      </c>
      <c r="H99" s="79" t="s">
        <v>103</v>
      </c>
      <c r="I99" s="164" t="s">
        <v>5716</v>
      </c>
      <c r="J99" s="273" t="str">
        <f ca="1">IF(AK99&lt;=Données!$B$2,1," ")</f>
        <v xml:space="preserve"> </v>
      </c>
      <c r="K99" s="45"/>
      <c r="L99" s="46"/>
      <c r="M99" s="47"/>
      <c r="N99" s="48"/>
      <c r="O99" s="185"/>
      <c r="P99" s="187"/>
      <c r="Q99" s="185"/>
      <c r="R99" s="186"/>
      <c r="S99" s="186">
        <v>1</v>
      </c>
      <c r="T99" s="187"/>
      <c r="U99" s="187"/>
      <c r="V99" s="187"/>
      <c r="W99" s="320"/>
      <c r="X99" s="214"/>
      <c r="Y99" s="215"/>
      <c r="Z99" s="34"/>
      <c r="AA99" s="35"/>
      <c r="AB99" s="35"/>
      <c r="AC99" s="35"/>
      <c r="AD99" s="36"/>
      <c r="AE99" s="224"/>
      <c r="AF99" s="53"/>
      <c r="AG99" s="54"/>
      <c r="AH99" s="55"/>
      <c r="AI99" s="56"/>
      <c r="AJ99" s="41" t="s">
        <v>4462</v>
      </c>
      <c r="AK99" s="42">
        <v>45847</v>
      </c>
      <c r="AL99" s="50"/>
      <c r="AM99" s="337" t="str">
        <f>INDEX($K$6:$AE$6,1,MATCH(1,K99:AE99,-1))</f>
        <v>1870 +</v>
      </c>
      <c r="AN99" s="337" t="str">
        <f>IF(INDEX($K$6:$AE$6,1,MATCH(1,K99:AE99,1))&lt;&gt;INDEX($K$6:$AE$6,1,MATCH(1,K99:AE99,-1)),INDEX($K$6:$AE$6,1,MATCH(1,K99:AE99,1)),"-")</f>
        <v>-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</row>
    <row r="100" spans="1:261" s="63" customFormat="1" ht="13.35" customHeight="1" x14ac:dyDescent="0.2">
      <c r="A100" s="169" t="str">
        <f>IF(IFERROR(VLOOKUP(G100,EmployesActifs,1,FALSE),"Non")&lt;&gt;"Non","Oui","Non")</f>
        <v>Oui</v>
      </c>
      <c r="B100" s="172">
        <f>IF(A100="Oui",1,0)</f>
        <v>1</v>
      </c>
      <c r="C100" s="172">
        <f>IF(OR(G100="Médecin",H100="Médecin",I100="Médecin",I100="Médecins",H100="anesthésiste",H100="boursier univ.",H100="chercheur",H100="chirurgien",H100="Résident(e)",H100="Md Urg",H100="Md Card",LEFT(H100,6)="Fellow",H100="Externe Médecine",H100="Directeur de la biobanque Médecin",H100="monit.-boursier",),1,0)</f>
        <v>0</v>
      </c>
      <c r="D100" s="172">
        <f>IF(OR(G100=0,H100="Stagiaire",H100="Stagiaires",H100="Externe",H100="Externes",G100="agence",H100="STAGIAIRE INFIRMIER(ÈRE)",H100="STAGIAIRE SI",H100="STAGIAIRE S.I.",H100="STAGIAIRE PAB",H100="STAGIAIRE EN PERFUSION",H100="Stagiaire Physiothérapeute",H100="Stagiaire médecine",H100="Stagiaire - Service sociaux",H100="STAGIAIRE SOINS INFIRMIERS",H100="STAGIAIRE EXTERNE EN MÉDECINE",H100="ss",),1,0)</f>
        <v>0</v>
      </c>
      <c r="E100" s="28" t="s">
        <v>5991</v>
      </c>
      <c r="F100" s="28" t="s">
        <v>5994</v>
      </c>
      <c r="G100" s="255">
        <v>14006</v>
      </c>
      <c r="H100" s="79" t="s">
        <v>103</v>
      </c>
      <c r="I100" s="164" t="s">
        <v>5717</v>
      </c>
      <c r="J100" s="273" t="str">
        <f ca="1">IF(AK100&lt;=Données!$B$2,1," ")</f>
        <v xml:space="preserve"> </v>
      </c>
      <c r="K100" s="45"/>
      <c r="L100" s="46">
        <v>1</v>
      </c>
      <c r="M100" s="47"/>
      <c r="N100" s="48"/>
      <c r="O100" s="185"/>
      <c r="P100" s="187"/>
      <c r="Q100" s="185"/>
      <c r="R100" s="186"/>
      <c r="S100" s="186"/>
      <c r="T100" s="187"/>
      <c r="U100" s="187"/>
      <c r="V100" s="187"/>
      <c r="W100" s="320"/>
      <c r="X100" s="214"/>
      <c r="Y100" s="215"/>
      <c r="Z100" s="34"/>
      <c r="AA100" s="35"/>
      <c r="AB100" s="35"/>
      <c r="AC100" s="35"/>
      <c r="AD100" s="36"/>
      <c r="AE100" s="224"/>
      <c r="AF100" s="53"/>
      <c r="AG100" s="54"/>
      <c r="AH100" s="55"/>
      <c r="AI100" s="56"/>
      <c r="AJ100" s="41" t="s">
        <v>4462</v>
      </c>
      <c r="AK100" s="42">
        <v>45749</v>
      </c>
      <c r="AL100" s="50"/>
      <c r="AM100" s="337" t="str">
        <f>INDEX($K$6:$AE$6,1,MATCH(1,K100:AE100,-1))</f>
        <v>95PFE-L2M</v>
      </c>
      <c r="AN100" s="337" t="str">
        <f>IF(INDEX($K$6:$AE$6,1,MATCH(1,K100:AE100,1))&lt;&gt;INDEX($K$6:$AE$6,1,MATCH(1,K100:AE100,-1)),INDEX($K$6:$AE$6,1,MATCH(1,K100:AE100,1)),"-")</f>
        <v>-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</row>
    <row r="101" spans="1:261" s="63" customFormat="1" x14ac:dyDescent="0.2">
      <c r="A101" s="169" t="str">
        <f>IF(IFERROR(VLOOKUP(G101,EmployesActifs,1,FALSE),"Non")&lt;&gt;"Non","Oui","Non")</f>
        <v>Oui</v>
      </c>
      <c r="B101" s="172">
        <f>IF(A101="Oui",1,0)</f>
        <v>1</v>
      </c>
      <c r="C101" s="172">
        <f>IF(OR(G101="Médecin",H101="Médecin",I101="Médecin",I101="Médecins",H101="anesthésiste",H101="boursier univ.",H101="chercheur",H101="chirurgien",H101="Résident(e)",H101="Md Urg",H101="Md Card",LEFT(H101,6)="Fellow",H101="Externe Médecine",H101="Directeur de la biobanque Médecin",H101="monit.-boursier",),1,0)</f>
        <v>0</v>
      </c>
      <c r="D101" s="172">
        <f>IF(OR(G101=0,H101="Stagiaire",H101="Stagiaires",H101="Externe",H101="Externes",G101="agence",H101="STAGIAIRE INFIRMIER(ÈRE)",H101="STAGIAIRE SI",H101="STAGIAIRE S.I.",H101="STAGIAIRE PAB",H101="STAGIAIRE EN PERFUSION",H101="Stagiaire Physiothérapeute",H101="Stagiaire médecine",H101="Stagiaire - Service sociaux",H101="STAGIAIRE SOINS INFIRMIERS",H101="STAGIAIRE EXTERNE EN MÉDECINE",H101="ss",),1,0)</f>
        <v>0</v>
      </c>
      <c r="E101" s="28" t="s">
        <v>335</v>
      </c>
      <c r="F101" s="28" t="s">
        <v>336</v>
      </c>
      <c r="G101" s="255">
        <v>8044</v>
      </c>
      <c r="H101" s="79" t="s">
        <v>103</v>
      </c>
      <c r="I101" s="164" t="s">
        <v>5715</v>
      </c>
      <c r="J101" s="273" t="str">
        <f ca="1">IF(AK101&lt;=Données!$B$2,1," ")</f>
        <v xml:space="preserve"> </v>
      </c>
      <c r="K101" s="45"/>
      <c r="L101" s="46"/>
      <c r="M101" s="47">
        <v>1</v>
      </c>
      <c r="N101" s="48"/>
      <c r="O101" s="185"/>
      <c r="P101" s="187"/>
      <c r="Q101" s="185"/>
      <c r="R101" s="186"/>
      <c r="S101" s="186"/>
      <c r="T101" s="187"/>
      <c r="U101" s="187"/>
      <c r="V101" s="187"/>
      <c r="W101" s="320"/>
      <c r="X101" s="214"/>
      <c r="Y101" s="215"/>
      <c r="Z101" s="34"/>
      <c r="AA101" s="35"/>
      <c r="AB101" s="35"/>
      <c r="AC101" s="35"/>
      <c r="AD101" s="36"/>
      <c r="AE101" s="224"/>
      <c r="AF101" s="53"/>
      <c r="AG101" s="54"/>
      <c r="AH101" s="55"/>
      <c r="AI101" s="56"/>
      <c r="AJ101" s="41" t="s">
        <v>4462</v>
      </c>
      <c r="AK101" s="42">
        <v>45364</v>
      </c>
      <c r="AL101" s="50"/>
      <c r="AM101" s="337" t="str">
        <f>INDEX($K$6:$AE$6,1,MATCH(1,K101:AE101,-1))</f>
        <v>95PFE-L2L</v>
      </c>
      <c r="AN101" s="337" t="str">
        <f>IF(INDEX($K$6:$AE$6,1,MATCH(1,K101:AE101,1))&lt;&gt;INDEX($K$6:$AE$6,1,MATCH(1,K101:AE101,-1)),INDEX($K$6:$AE$6,1,MATCH(1,K101:AE101,1)),"-")</f>
        <v>-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</row>
    <row r="102" spans="1:261" s="63" customFormat="1" ht="12.75" customHeight="1" x14ac:dyDescent="0.2">
      <c r="A102" s="169" t="str">
        <f>IF(IFERROR(VLOOKUP(G102,EmployesActifs,1,FALSE),"Non")&lt;&gt;"Non","Oui","Non")</f>
        <v>Oui</v>
      </c>
      <c r="B102" s="172">
        <f>IF(A102="Oui",1,0)</f>
        <v>1</v>
      </c>
      <c r="C102" s="172">
        <f>IF(OR(G102="Médecin",H102="Médecin",I102="Médecin",I102="Médecins",H102="anesthésiste",H102="boursier univ.",H102="chercheur",H102="chirurgien",H102="Résident(e)",H102="Md Urg",H102="Md Card",LEFT(H102,6)="Fellow",H102="Externe Médecine",H102="Directeur de la biobanque Médecin",H102="monit.-boursier",),1,0)</f>
        <v>0</v>
      </c>
      <c r="D102" s="172">
        <f>IF(OR(G102=0,H102="Stagiaire",H102="Stagiaires",H102="Externe",H102="Externes",G102="agence",H102="STAGIAIRE INFIRMIER(ÈRE)",H102="STAGIAIRE SI",H102="STAGIAIRE S.I.",H102="STAGIAIRE PAB",H102="STAGIAIRE EN PERFUSION",H102="Stagiaire Physiothérapeute",H102="Stagiaire médecine",H102="Stagiaire - Service sociaux",H102="STAGIAIRE SOINS INFIRMIERS",H102="STAGIAIRE EXTERNE EN MÉDECINE",H102="ss",),1,0)</f>
        <v>0</v>
      </c>
      <c r="E102" s="28" t="s">
        <v>337</v>
      </c>
      <c r="F102" s="28" t="s">
        <v>338</v>
      </c>
      <c r="G102" s="255">
        <v>10059</v>
      </c>
      <c r="H102" s="79" t="s">
        <v>64</v>
      </c>
      <c r="I102" s="164" t="s">
        <v>3643</v>
      </c>
      <c r="J102" s="273">
        <f ca="1">IF(AK102&lt;=Données!$B$2,1," ")</f>
        <v>1</v>
      </c>
      <c r="K102" s="45">
        <v>1</v>
      </c>
      <c r="L102" s="46"/>
      <c r="M102" s="47"/>
      <c r="N102" s="48"/>
      <c r="O102" s="185"/>
      <c r="P102" s="187"/>
      <c r="Q102" s="185"/>
      <c r="R102" s="186"/>
      <c r="S102" s="186"/>
      <c r="T102" s="187"/>
      <c r="U102" s="187"/>
      <c r="V102" s="187"/>
      <c r="W102" s="320"/>
      <c r="X102" s="214"/>
      <c r="Y102" s="215"/>
      <c r="Z102" s="34"/>
      <c r="AA102" s="35"/>
      <c r="AB102" s="35"/>
      <c r="AC102" s="35"/>
      <c r="AD102" s="36"/>
      <c r="AE102" s="224"/>
      <c r="AF102" s="53"/>
      <c r="AG102" s="54"/>
      <c r="AH102" s="55"/>
      <c r="AI102" s="56"/>
      <c r="AJ102" s="41" t="s">
        <v>85</v>
      </c>
      <c r="AK102" s="42">
        <v>44609</v>
      </c>
      <c r="AL102" s="50"/>
      <c r="AM102" s="337" t="str">
        <f>INDEX($K$6:$AE$6,1,MATCH(1,K102:AE102,-1))</f>
        <v>95PFE-L2S</v>
      </c>
      <c r="AN102" s="337" t="str">
        <f>IF(INDEX($K$6:$AE$6,1,MATCH(1,K102:AE102,1))&lt;&gt;INDEX($K$6:$AE$6,1,MATCH(1,K102:AE102,-1)),INDEX($K$6:$AE$6,1,MATCH(1,K102:AE102,1)),"-")</f>
        <v>-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</row>
    <row r="103" spans="1:261" x14ac:dyDescent="0.2">
      <c r="A103" s="169" t="str">
        <f>IF(IFERROR(VLOOKUP(G103,EmployesActifs,1,FALSE),"Non")&lt;&gt;"Non","Oui","Non")</f>
        <v>Oui</v>
      </c>
      <c r="B103" s="172">
        <f>IF(A103="Oui",1,0)</f>
        <v>1</v>
      </c>
      <c r="C103" s="172">
        <f>IF(OR(G103="Médecin",H103="Médecin",I103="Médecin",I103="Médecins",H103="anesthésiste",H103="boursier univ.",H103="chercheur",H103="chirurgien",H103="Résident(e)",H103="Md Urg",H103="Md Card",LEFT(H103,6)="Fellow",H103="Externe Médecine",H103="Directeur de la biobanque Médecin",H103="monit.-boursier",),1,0)</f>
        <v>0</v>
      </c>
      <c r="D103" s="172">
        <f>IF(OR(G103=0,H103="Stagiaire",H103="Stagiaires",H103="Externe",H103="Externes",G103="agence",H103="STAGIAIRE INFIRMIER(ÈRE)",H103="STAGIAIRE SI",H103="STAGIAIRE S.I.",H103="STAGIAIRE PAB",H103="STAGIAIRE EN PERFUSION",H103="Stagiaire Physiothérapeute",H103="Stagiaire médecine",H103="Stagiaire - Service sociaux",H103="STAGIAIRE SOINS INFIRMIERS",H103="STAGIAIRE EXTERNE EN MÉDECINE",H103="ss",),1,0)</f>
        <v>0</v>
      </c>
      <c r="E103" s="28" t="s">
        <v>337</v>
      </c>
      <c r="F103" s="28" t="s">
        <v>225</v>
      </c>
      <c r="G103" s="257">
        <v>11015</v>
      </c>
      <c r="H103" s="79" t="s">
        <v>103</v>
      </c>
      <c r="I103" s="164" t="s">
        <v>2714</v>
      </c>
      <c r="J103" s="273">
        <f ca="1">IF(AK103&lt;=Données!$B$2,1," ")</f>
        <v>1</v>
      </c>
      <c r="K103" s="45"/>
      <c r="L103" s="46"/>
      <c r="M103" s="47">
        <v>1</v>
      </c>
      <c r="N103" s="48"/>
      <c r="O103" s="185"/>
      <c r="P103" s="187"/>
      <c r="Q103" s="185"/>
      <c r="R103" s="186"/>
      <c r="S103" s="186"/>
      <c r="T103" s="187"/>
      <c r="U103" s="187"/>
      <c r="V103" s="187"/>
      <c r="W103" s="320"/>
      <c r="X103" s="214"/>
      <c r="Y103" s="215"/>
      <c r="Z103" s="34"/>
      <c r="AA103" s="35"/>
      <c r="AB103" s="35"/>
      <c r="AC103" s="35"/>
      <c r="AD103" s="36"/>
      <c r="AE103" s="224"/>
      <c r="AF103" s="53"/>
      <c r="AG103" s="54"/>
      <c r="AH103" s="55"/>
      <c r="AI103" s="56"/>
      <c r="AJ103" s="41" t="s">
        <v>2858</v>
      </c>
      <c r="AK103" s="42">
        <v>45216</v>
      </c>
      <c r="AL103" s="50"/>
      <c r="AM103" s="337" t="str">
        <f>INDEX($K$6:$AE$6,1,MATCH(1,K103:AE103,-1))</f>
        <v>95PFE-L2L</v>
      </c>
      <c r="AN103" s="337" t="str">
        <f>IF(INDEX($K$6:$AE$6,1,MATCH(1,K103:AE103,1))&lt;&gt;INDEX($K$6:$AE$6,1,MATCH(1,K103:AE103,-1)),INDEX($K$6:$AE$6,1,MATCH(1,K103:AE103,1)),"-")</f>
        <v>-</v>
      </c>
      <c r="AO103"/>
      <c r="AP103"/>
      <c r="AQ103"/>
    </row>
    <row r="104" spans="1:261" x14ac:dyDescent="0.2">
      <c r="A104" s="169" t="str">
        <f>IF(IFERROR(VLOOKUP(G104,EmployesActifs,1,FALSE),"Non")&lt;&gt;"Non","Oui","Non")</f>
        <v>Oui</v>
      </c>
      <c r="B104" s="172">
        <f>IF(A104="Oui",1,0)</f>
        <v>1</v>
      </c>
      <c r="C104" s="172">
        <f>IF(OR(G104="Médecin",H104="Médecin",I104="Médecin",I104="Médecins",H104="anesthésiste",H104="boursier univ.",H104="chercheur",H104="chirurgien",H104="Résident(e)",H104="Md Urg",H104="Md Card",LEFT(H104,6)="Fellow",H104="Externe Médecine",H104="Directeur de la biobanque Médecin",H104="monit.-boursier",),1,0)</f>
        <v>0</v>
      </c>
      <c r="D104" s="172">
        <f>IF(OR(G104=0,H104="Stagiaire",H104="Stagiaires",H104="Externe",H104="Externes",G104="agence",H104="STAGIAIRE INFIRMIER(ÈRE)",H104="STAGIAIRE SI",H104="STAGIAIRE S.I.",H104="STAGIAIRE PAB",H104="STAGIAIRE EN PERFUSION",H104="Stagiaire Physiothérapeute",H104="Stagiaire médecine",H104="Stagiaire - Service sociaux",H104="STAGIAIRE SOINS INFIRMIERS",H104="STAGIAIRE EXTERNE EN MÉDECINE",H104="ss",),1,0)</f>
        <v>0</v>
      </c>
      <c r="E104" s="28" t="s">
        <v>3538</v>
      </c>
      <c r="F104" s="28" t="s">
        <v>3539</v>
      </c>
      <c r="G104" s="255">
        <v>4491</v>
      </c>
      <c r="H104" s="79" t="s">
        <v>103</v>
      </c>
      <c r="I104" s="164" t="s">
        <v>65</v>
      </c>
      <c r="J104" s="273">
        <f ca="1">IF(AK104&lt;=Données!$B$2,1," ")</f>
        <v>1</v>
      </c>
      <c r="K104" s="45" t="s">
        <v>56</v>
      </c>
      <c r="L104" s="46"/>
      <c r="M104" s="47"/>
      <c r="N104" s="48"/>
      <c r="O104" s="185"/>
      <c r="P104" s="187"/>
      <c r="Q104" s="185"/>
      <c r="R104" s="186"/>
      <c r="S104" s="186"/>
      <c r="T104" s="187"/>
      <c r="U104" s="187"/>
      <c r="V104" s="187"/>
      <c r="W104" s="320"/>
      <c r="X104" s="214"/>
      <c r="Y104" s="215"/>
      <c r="Z104" s="34"/>
      <c r="AA104" s="35">
        <v>1</v>
      </c>
      <c r="AB104" s="35"/>
      <c r="AC104" s="35"/>
      <c r="AD104" s="36"/>
      <c r="AE104" s="224"/>
      <c r="AF104" s="53"/>
      <c r="AG104" s="54"/>
      <c r="AH104" s="55"/>
      <c r="AI104" s="56"/>
      <c r="AJ104" s="41" t="s">
        <v>340</v>
      </c>
      <c r="AK104" s="42">
        <v>44569</v>
      </c>
      <c r="AL104" s="50"/>
      <c r="AM104" s="337" t="str">
        <f>INDEX($K$6:$AE$6,1,MATCH(1,K104:AE104,-1))</f>
        <v>1511-S</v>
      </c>
      <c r="AN104" s="337" t="str">
        <f>IF(INDEX($K$6:$AE$6,1,MATCH(1,K104:AE104,1))&lt;&gt;INDEX($K$6:$AE$6,1,MATCH(1,K104:AE104,-1)),INDEX($K$6:$AE$6,1,MATCH(1,K104:AE104,1)),"-")</f>
        <v>-</v>
      </c>
      <c r="AO104"/>
      <c r="AP104"/>
      <c r="AQ104"/>
    </row>
    <row r="105" spans="1:261" x14ac:dyDescent="0.2">
      <c r="A105" s="169" t="str">
        <f>IF(IFERROR(VLOOKUP(G105,EmployesActifs,1,FALSE),"Non")&lt;&gt;"Non","Oui","Non")</f>
        <v>Oui</v>
      </c>
      <c r="B105" s="172">
        <f>IF(A105="Oui",1,0)</f>
        <v>1</v>
      </c>
      <c r="C105" s="172">
        <f>IF(OR(G105="Médecin",H105="Médecin",I105="Médecin",I105="Médecins",H105="anesthésiste",H105="boursier univ.",H105="chercheur",H105="chirurgien",H105="Résident(e)",H105="Md Urg",H105="Md Card",LEFT(H105,6)="Fellow",H105="Externe Médecine",H105="Directeur de la biobanque Médecin",H105="monit.-boursier",),1,0)</f>
        <v>0</v>
      </c>
      <c r="D105" s="172">
        <f>IF(OR(G105=0,H105="Stagiaire",H105="Stagiaires",H105="Externe",H105="Externes",G105="agence",H105="STAGIAIRE INFIRMIER(ÈRE)",H105="STAGIAIRE SI",H105="STAGIAIRE S.I.",H105="STAGIAIRE PAB",H105="STAGIAIRE EN PERFUSION",H105="Stagiaire Physiothérapeute",H105="Stagiaire médecine",H105="Stagiaire - Service sociaux",H105="STAGIAIRE SOINS INFIRMIERS",H105="STAGIAIRE EXTERNE EN MÉDECINE",H105="ss",),1,0)</f>
        <v>0</v>
      </c>
      <c r="E105" s="28" t="s">
        <v>341</v>
      </c>
      <c r="F105" s="28" t="s">
        <v>336</v>
      </c>
      <c r="G105" s="255">
        <v>5607</v>
      </c>
      <c r="H105" s="79" t="s">
        <v>342</v>
      </c>
      <c r="I105" s="164" t="s">
        <v>171</v>
      </c>
      <c r="J105" s="273">
        <f ca="1">IF(AK105&lt;=Données!$B$2,1," ")</f>
        <v>1</v>
      </c>
      <c r="K105" s="45" t="s">
        <v>56</v>
      </c>
      <c r="L105" s="46" t="s">
        <v>56</v>
      </c>
      <c r="M105" s="47"/>
      <c r="N105" s="48"/>
      <c r="O105" s="185"/>
      <c r="P105" s="187"/>
      <c r="Q105" s="185">
        <v>1</v>
      </c>
      <c r="R105" s="186"/>
      <c r="S105" s="186" t="s">
        <v>56</v>
      </c>
      <c r="T105" s="187"/>
      <c r="U105" s="187"/>
      <c r="V105" s="187"/>
      <c r="W105" s="320"/>
      <c r="X105" s="214"/>
      <c r="Y105" s="215"/>
      <c r="Z105" s="34" t="s">
        <v>56</v>
      </c>
      <c r="AA105" s="35"/>
      <c r="AB105" s="35"/>
      <c r="AC105" s="35"/>
      <c r="AD105" s="36"/>
      <c r="AE105" s="224"/>
      <c r="AF105" s="53"/>
      <c r="AG105" s="54"/>
      <c r="AH105" s="55"/>
      <c r="AI105" s="56"/>
      <c r="AJ105" s="41" t="s">
        <v>50</v>
      </c>
      <c r="AK105" s="42">
        <v>44588</v>
      </c>
      <c r="AL105" s="50"/>
      <c r="AM105" s="337" t="str">
        <f>INDEX($K$6:$AE$6,1,MATCH(1,K105:AE105,-1))</f>
        <v>1860-S</v>
      </c>
      <c r="AN105" s="337" t="str">
        <f>IF(INDEX($K$6:$AE$6,1,MATCH(1,K105:AE105,1))&lt;&gt;INDEX($K$6:$AE$6,1,MATCH(1,K105:AE105,-1)),INDEX($K$6:$AE$6,1,MATCH(1,K105:AE105,1)),"-")</f>
        <v>-</v>
      </c>
      <c r="AO105"/>
      <c r="AP105"/>
      <c r="AQ105"/>
    </row>
    <row r="106" spans="1:261" ht="13.35" customHeight="1" x14ac:dyDescent="0.2">
      <c r="A106" s="169" t="str">
        <f>IF(IFERROR(VLOOKUP(G106,EmployesActifs,1,FALSE),"Non")&lt;&gt;"Non","Oui","Non")</f>
        <v>Oui</v>
      </c>
      <c r="B106" s="172">
        <f>IF(A106="Oui",1,0)</f>
        <v>1</v>
      </c>
      <c r="C106" s="172">
        <f>IF(OR(G106="Médecin",H106="Médecin",I106="Médecin",I106="Médecins",H106="anesthésiste",H106="boursier univ.",H106="chercheur",H106="chirurgien",H106="Résident(e)",H106="Md Urg",H106="Md Card",LEFT(H106,6)="Fellow",H106="Externe Médecine",H106="Directeur de la biobanque Médecin",H106="monit.-boursier",),1,0)</f>
        <v>0</v>
      </c>
      <c r="D106" s="172">
        <f>IF(OR(G106=0,H106="Stagiaire",H106="Stagiaires",H106="Externe",H106="Externes",G106="agence",H106="STAGIAIRE INFIRMIER(ÈRE)",H106="STAGIAIRE SI",H106="STAGIAIRE S.I.",H106="STAGIAIRE PAB",H106="STAGIAIRE EN PERFUSION",H106="Stagiaire Physiothérapeute",H106="Stagiaire médecine",H106="Stagiaire - Service sociaux",H106="STAGIAIRE SOINS INFIRMIERS",H106="STAGIAIRE EXTERNE EN MÉDECINE",H106="ss",),1,0)</f>
        <v>0</v>
      </c>
      <c r="E106" s="28" t="s">
        <v>343</v>
      </c>
      <c r="F106" s="28" t="s">
        <v>344</v>
      </c>
      <c r="G106" s="255">
        <v>11272</v>
      </c>
      <c r="H106" s="79" t="s">
        <v>345</v>
      </c>
      <c r="I106" s="164" t="s">
        <v>55</v>
      </c>
      <c r="J106" s="273" t="str">
        <f ca="1">IF(AK106&lt;=Données!$B$2,1," ")</f>
        <v xml:space="preserve"> </v>
      </c>
      <c r="K106" s="45"/>
      <c r="L106" s="46">
        <v>1</v>
      </c>
      <c r="M106" s="47"/>
      <c r="N106" s="48"/>
      <c r="O106" s="185"/>
      <c r="P106" s="187"/>
      <c r="Q106" s="185"/>
      <c r="R106" s="186"/>
      <c r="S106" s="186"/>
      <c r="T106" s="187"/>
      <c r="U106" s="187"/>
      <c r="V106" s="187"/>
      <c r="W106" s="320"/>
      <c r="X106" s="214"/>
      <c r="Y106" s="215"/>
      <c r="Z106" s="34"/>
      <c r="AA106" s="35"/>
      <c r="AB106" s="35"/>
      <c r="AC106" s="35"/>
      <c r="AD106" s="36"/>
      <c r="AE106" s="224"/>
      <c r="AF106" s="53"/>
      <c r="AG106" s="54"/>
      <c r="AH106" s="55"/>
      <c r="AI106" s="56"/>
      <c r="AJ106" s="41" t="s">
        <v>50</v>
      </c>
      <c r="AK106" s="42">
        <v>45799</v>
      </c>
      <c r="AL106" s="50"/>
      <c r="AM106" s="337" t="str">
        <f>INDEX($K$6:$AE$6,1,MATCH(1,K106:AE106,-1))</f>
        <v>95PFE-L2M</v>
      </c>
      <c r="AN106" s="337" t="str">
        <f>IF(INDEX($K$6:$AE$6,1,MATCH(1,K106:AE106,1))&lt;&gt;INDEX($K$6:$AE$6,1,MATCH(1,K106:AE106,-1)),INDEX($K$6:$AE$6,1,MATCH(1,K106:AE106,1)),"-")</f>
        <v>-</v>
      </c>
      <c r="AO106"/>
      <c r="AP106"/>
      <c r="AQ106"/>
    </row>
    <row r="107" spans="1:261" x14ac:dyDescent="0.2">
      <c r="A107" s="169" t="str">
        <f>IF(IFERROR(VLOOKUP(G107,EmployesActifs,1,FALSE),"Non")&lt;&gt;"Non","Oui","Non")</f>
        <v>Oui</v>
      </c>
      <c r="B107" s="172">
        <f>IF(A107="Oui",1,0)</f>
        <v>1</v>
      </c>
      <c r="C107" s="172">
        <f>IF(OR(G107="Médecin",H107="Médecin",I107="Médecin",I107="Médecins",H107="anesthésiste",H107="boursier univ.",H107="chercheur",H107="chirurgien",H107="Résident(e)",H107="Md Urg",H107="Md Card",LEFT(H107,6)="Fellow",H107="Externe Médecine",H107="Directeur de la biobanque Médecin",H107="monit.-boursier",),1,0)</f>
        <v>0</v>
      </c>
      <c r="D107" s="172">
        <f>IF(OR(G107=0,H107="Stagiaire",H107="Stagiaires",H107="Externe",H107="Externes",G107="agence",H107="STAGIAIRE INFIRMIER(ÈRE)",H107="STAGIAIRE SI",H107="STAGIAIRE S.I.",H107="STAGIAIRE PAB",H107="STAGIAIRE EN PERFUSION",H107="Stagiaire Physiothérapeute",H107="Stagiaire médecine",H107="Stagiaire - Service sociaux",H107="STAGIAIRE SOINS INFIRMIERS",H107="STAGIAIRE EXTERNE EN MÉDECINE",H107="ss",),1,0)</f>
        <v>0</v>
      </c>
      <c r="E107" s="28" t="s">
        <v>6072</v>
      </c>
      <c r="F107" s="28" t="s">
        <v>225</v>
      </c>
      <c r="G107" s="255">
        <v>13958</v>
      </c>
      <c r="H107" s="79" t="s">
        <v>103</v>
      </c>
      <c r="I107" s="164" t="s">
        <v>61</v>
      </c>
      <c r="J107" s="273" t="str">
        <f ca="1">IF(AK107&lt;=Données!$B$2,1," ")</f>
        <v xml:space="preserve"> </v>
      </c>
      <c r="K107" s="45" t="s">
        <v>56</v>
      </c>
      <c r="L107" s="46" t="s">
        <v>56</v>
      </c>
      <c r="M107" s="47"/>
      <c r="N107" s="48" t="s">
        <v>56</v>
      </c>
      <c r="O107" s="185"/>
      <c r="P107" s="187"/>
      <c r="Q107" s="185"/>
      <c r="R107" s="186"/>
      <c r="S107" s="186">
        <v>1</v>
      </c>
      <c r="T107" s="187"/>
      <c r="U107" s="187"/>
      <c r="V107" s="187"/>
      <c r="W107" s="320"/>
      <c r="X107" s="214"/>
      <c r="Y107" s="215"/>
      <c r="Z107" s="34"/>
      <c r="AA107" s="35"/>
      <c r="AB107" s="35"/>
      <c r="AC107" s="35"/>
      <c r="AD107" s="36"/>
      <c r="AE107" s="224"/>
      <c r="AF107" s="53"/>
      <c r="AG107" s="54"/>
      <c r="AH107" s="55"/>
      <c r="AI107" s="56"/>
      <c r="AJ107" s="41" t="s">
        <v>652</v>
      </c>
      <c r="AK107" s="42">
        <v>45952</v>
      </c>
      <c r="AL107" s="50"/>
      <c r="AM107" s="337" t="str">
        <f>INDEX($K$6:$AE$6,1,MATCH(1,K107:AE107,-1))</f>
        <v>1870 +</v>
      </c>
      <c r="AN107" s="337" t="str">
        <f>IF(INDEX($K$6:$AE$6,1,MATCH(1,K107:AE107,1))&lt;&gt;INDEX($K$6:$AE$6,1,MATCH(1,K107:AE107,-1)),INDEX($K$6:$AE$6,1,MATCH(1,K107:AE107,1)),"-")</f>
        <v>-</v>
      </c>
      <c r="AO107"/>
      <c r="AP107"/>
      <c r="AQ107"/>
    </row>
    <row r="108" spans="1:261" x14ac:dyDescent="0.2">
      <c r="A108" s="169" t="str">
        <f>IF(IFERROR(VLOOKUP(G108,EmployesActifs,1,FALSE),"Non")&lt;&gt;"Non","Oui","Non")</f>
        <v>Oui</v>
      </c>
      <c r="B108" s="172">
        <f>IF(A108="Oui",1,0)</f>
        <v>1</v>
      </c>
      <c r="C108" s="172">
        <f>IF(OR(G108="Médecin",H108="Médecin",I108="Médecin",I108="Médecins",H108="anesthésiste",H108="boursier univ.",H108="chercheur",H108="chirurgien",H108="Résident(e)",H108="Md Urg",H108="Md Card",LEFT(H108,6)="Fellow",H108="Externe Médecine",H108="Directeur de la biobanque Médecin",H108="monit.-boursier",),1,0)</f>
        <v>0</v>
      </c>
      <c r="D108" s="172">
        <f>IF(OR(G108=0,H108="Stagiaire",H108="Stagiaires",H108="Externe",H108="Externes",G108="agence",H108="STAGIAIRE INFIRMIER(ÈRE)",H108="STAGIAIRE SI",H108="STAGIAIRE S.I.",H108="STAGIAIRE PAB",H108="STAGIAIRE EN PERFUSION",H108="Stagiaire Physiothérapeute",H108="Stagiaire médecine",H108="Stagiaire - Service sociaux",H108="STAGIAIRE SOINS INFIRMIERS",H108="STAGIAIRE EXTERNE EN MÉDECINE",H108="ss",),1,0)</f>
        <v>0</v>
      </c>
      <c r="E108" s="28" t="s">
        <v>346</v>
      </c>
      <c r="F108" s="28" t="s">
        <v>724</v>
      </c>
      <c r="G108" s="257">
        <v>5077</v>
      </c>
      <c r="H108" s="79" t="s">
        <v>2098</v>
      </c>
      <c r="I108" s="164" t="s">
        <v>836</v>
      </c>
      <c r="J108" s="273">
        <f ca="1">IF(AK108&lt;=Données!$B$2,1," ")</f>
        <v>1</v>
      </c>
      <c r="K108" s="45"/>
      <c r="L108" s="46"/>
      <c r="M108" s="47"/>
      <c r="N108" s="48"/>
      <c r="O108" s="185"/>
      <c r="P108" s="187"/>
      <c r="Q108" s="185">
        <v>1</v>
      </c>
      <c r="R108" s="186"/>
      <c r="S108" s="186">
        <v>1</v>
      </c>
      <c r="T108" s="187"/>
      <c r="U108" s="187"/>
      <c r="V108" s="187"/>
      <c r="W108" s="320"/>
      <c r="X108" s="214"/>
      <c r="Y108" s="215"/>
      <c r="Z108" s="34"/>
      <c r="AA108" s="35"/>
      <c r="AB108" s="35"/>
      <c r="AC108" s="35"/>
      <c r="AD108" s="36"/>
      <c r="AE108" s="224">
        <v>1</v>
      </c>
      <c r="AF108" s="53"/>
      <c r="AG108" s="54"/>
      <c r="AH108" s="55"/>
      <c r="AI108" s="56"/>
      <c r="AJ108" s="41" t="s">
        <v>44</v>
      </c>
      <c r="AK108" s="42">
        <v>43942</v>
      </c>
      <c r="AL108" s="50" t="s">
        <v>347</v>
      </c>
      <c r="AM108" s="337" t="str">
        <f>INDEX($K$6:$AE$6,1,MATCH(1,K108:AE108,-1))</f>
        <v>1860-S</v>
      </c>
      <c r="AN108" s="337" t="str">
        <f>IF(INDEX($K$6:$AE$6,1,MATCH(1,K108:AE108,1))&lt;&gt;INDEX($K$6:$AE$6,1,MATCH(1,K108:AE108,-1)),INDEX($K$6:$AE$6,1,MATCH(1,K108:AE108,1)),"-")</f>
        <v>SH-9550</v>
      </c>
      <c r="AO108"/>
      <c r="AP108"/>
      <c r="AQ108"/>
    </row>
    <row r="109" spans="1:261" x14ac:dyDescent="0.2">
      <c r="A109" s="169" t="str">
        <f>IF(IFERROR(VLOOKUP(G109,EmployesActifs,1,FALSE),"Non")&lt;&gt;"Non","Oui","Non")</f>
        <v>Oui</v>
      </c>
      <c r="B109" s="172">
        <f>IF(A109="Oui",1,0)</f>
        <v>1</v>
      </c>
      <c r="C109" s="172">
        <f>IF(OR(G109="Médecin",H109="Médecin",I109="Médecin",I109="Médecins",H109="anesthésiste",H109="boursier univ.",H109="chercheur",H109="chirurgien",H109="Résident(e)",H109="Md Urg",H109="Md Card",LEFT(H109,6)="Fellow",H109="Externe Médecine",H109="Directeur de la biobanque Médecin",H109="monit.-boursier",),1,0)</f>
        <v>0</v>
      </c>
      <c r="D109" s="172">
        <f>IF(OR(G109=0,H109="Stagiaire",H109="Stagiaires",H109="Externe",H109="Externes",G109="agence",H109="STAGIAIRE INFIRMIER(ÈRE)",H109="STAGIAIRE SI",H109="STAGIAIRE S.I.",H109="STAGIAIRE PAB",H109="STAGIAIRE EN PERFUSION",H109="Stagiaire Physiothérapeute",H109="Stagiaire médecine",H109="Stagiaire - Service sociaux",H109="STAGIAIRE SOINS INFIRMIERS",H109="STAGIAIRE EXTERNE EN MÉDECINE",H109="ss",),1,0)</f>
        <v>0</v>
      </c>
      <c r="E109" s="28" t="s">
        <v>348</v>
      </c>
      <c r="F109" s="28" t="s">
        <v>535</v>
      </c>
      <c r="G109" s="255">
        <v>8768</v>
      </c>
      <c r="H109" s="79" t="s">
        <v>109</v>
      </c>
      <c r="I109" s="164" t="s">
        <v>110</v>
      </c>
      <c r="J109" s="273" t="str">
        <f ca="1">IF(AK109&lt;=Données!$B$2,1," ")</f>
        <v xml:space="preserve"> </v>
      </c>
      <c r="K109" s="45" t="s">
        <v>56</v>
      </c>
      <c r="L109" s="46" t="s">
        <v>56</v>
      </c>
      <c r="M109" s="47"/>
      <c r="N109" s="48"/>
      <c r="O109" s="185"/>
      <c r="P109" s="187"/>
      <c r="Q109" s="185"/>
      <c r="R109" s="186"/>
      <c r="S109" s="186">
        <v>1</v>
      </c>
      <c r="T109" s="187"/>
      <c r="U109" s="187"/>
      <c r="V109" s="187"/>
      <c r="W109" s="320"/>
      <c r="X109" s="214"/>
      <c r="Y109" s="215"/>
      <c r="Z109" s="34"/>
      <c r="AA109" s="35"/>
      <c r="AB109" s="35"/>
      <c r="AC109" s="35"/>
      <c r="AD109" s="36"/>
      <c r="AE109" s="224"/>
      <c r="AF109" s="53"/>
      <c r="AG109" s="54"/>
      <c r="AH109" s="55"/>
      <c r="AI109" s="56"/>
      <c r="AJ109" s="41" t="s">
        <v>4462</v>
      </c>
      <c r="AK109" s="42">
        <v>45952</v>
      </c>
      <c r="AL109" s="50"/>
      <c r="AM109" s="337" t="str">
        <f>INDEX($K$6:$AE$6,1,MATCH(1,K109:AE109,-1))</f>
        <v>1870 +</v>
      </c>
      <c r="AN109" s="337" t="str">
        <f>IF(INDEX($K$6:$AE$6,1,MATCH(1,K109:AE109,1))&lt;&gt;INDEX($K$6:$AE$6,1,MATCH(1,K109:AE109,-1)),INDEX($K$6:$AE$6,1,MATCH(1,K109:AE109,1)),"-")</f>
        <v>-</v>
      </c>
      <c r="AO109"/>
      <c r="AP109"/>
      <c r="AQ109"/>
    </row>
    <row r="110" spans="1:261" x14ac:dyDescent="0.2">
      <c r="A110" s="169" t="str">
        <f>IF(IFERROR(VLOOKUP(G110,EmployesActifs,1,FALSE),"Non")&lt;&gt;"Non","Oui","Non")</f>
        <v>Oui</v>
      </c>
      <c r="B110" s="172">
        <f>IF(A110="Oui",1,0)</f>
        <v>1</v>
      </c>
      <c r="C110" s="172">
        <f>IF(OR(G110="Médecin",H110="Médecin",I110="Médecin",I110="Médecins",H110="anesthésiste",H110="boursier univ.",H110="chercheur",H110="chirurgien",H110="Résident(e)",H110="Md Urg",H110="Md Card",LEFT(H110,6)="Fellow",H110="Externe Médecine",H110="Directeur de la biobanque Médecin",H110="monit.-boursier",),1,0)</f>
        <v>0</v>
      </c>
      <c r="D110" s="172">
        <f>IF(OR(G110=0,H110="Stagiaire",H110="Stagiaires",H110="Externe",H110="Externes",G110="agence",H110="STAGIAIRE INFIRMIER(ÈRE)",H110="STAGIAIRE SI",H110="STAGIAIRE S.I.",H110="STAGIAIRE PAB",H110="STAGIAIRE EN PERFUSION",H110="Stagiaire Physiothérapeute",H110="Stagiaire médecine",H110="Stagiaire - Service sociaux",H110="STAGIAIRE SOINS INFIRMIERS",H110="STAGIAIRE EXTERNE EN MÉDECINE",H110="ss",),1,0)</f>
        <v>0</v>
      </c>
      <c r="E110" s="28" t="s">
        <v>350</v>
      </c>
      <c r="F110" s="28" t="s">
        <v>351</v>
      </c>
      <c r="G110" s="256">
        <v>4932</v>
      </c>
      <c r="H110" s="79" t="s">
        <v>570</v>
      </c>
      <c r="I110" s="164" t="s">
        <v>3400</v>
      </c>
      <c r="J110" s="273" t="str">
        <f ca="1">IF(AK110&lt;=Données!$B$2,1," ")</f>
        <v xml:space="preserve"> </v>
      </c>
      <c r="K110" s="45" t="s">
        <v>56</v>
      </c>
      <c r="L110" s="46"/>
      <c r="M110" s="47"/>
      <c r="N110" s="48"/>
      <c r="O110" s="185" t="s">
        <v>56</v>
      </c>
      <c r="P110" s="187"/>
      <c r="Q110" s="185">
        <v>1</v>
      </c>
      <c r="R110" s="186"/>
      <c r="S110" s="186" t="s">
        <v>56</v>
      </c>
      <c r="T110" s="187"/>
      <c r="U110" s="187"/>
      <c r="V110" s="187"/>
      <c r="W110" s="320"/>
      <c r="X110" s="214"/>
      <c r="Y110" s="215"/>
      <c r="Z110" s="34"/>
      <c r="AA110" s="35"/>
      <c r="AB110" s="35"/>
      <c r="AC110" s="35"/>
      <c r="AD110" s="36"/>
      <c r="AE110" s="224"/>
      <c r="AF110" s="53"/>
      <c r="AG110" s="54"/>
      <c r="AH110" s="55"/>
      <c r="AI110" s="56"/>
      <c r="AJ110" s="41" t="s">
        <v>4462</v>
      </c>
      <c r="AK110" s="42">
        <v>45693</v>
      </c>
      <c r="AL110" s="50"/>
      <c r="AM110" s="337" t="str">
        <f>INDEX($K$6:$AE$6,1,MATCH(1,K110:AE110,-1))</f>
        <v>1860-S</v>
      </c>
      <c r="AN110" s="337" t="str">
        <f>IF(INDEX($K$6:$AE$6,1,MATCH(1,K110:AE110,1))&lt;&gt;INDEX($K$6:$AE$6,1,MATCH(1,K110:AE110,-1)),INDEX($K$6:$AE$6,1,MATCH(1,K110:AE110,1)),"-")</f>
        <v>-</v>
      </c>
      <c r="AO110"/>
      <c r="AP110"/>
      <c r="AQ110"/>
    </row>
    <row r="111" spans="1:261" x14ac:dyDescent="0.2">
      <c r="A111" s="169" t="str">
        <f>IF(IFERROR(VLOOKUP(G111,EmployesActifs,1,FALSE),"Non")&lt;&gt;"Non","Oui","Non")</f>
        <v>Oui</v>
      </c>
      <c r="B111" s="172">
        <f>IF(A111="Oui",1,0)</f>
        <v>1</v>
      </c>
      <c r="C111" s="172">
        <f>IF(OR(G111="Médecin",H111="Médecin",I111="Médecin",I111="Médecins",H111="anesthésiste",H111="boursier univ.",H111="chercheur",H111="chirurgien",H111="Résident(e)",H111="Md Urg",H111="Md Card",LEFT(H111,6)="Fellow",H111="Externe Médecine",H111="Directeur de la biobanque Médecin",H111="monit.-boursier",),1,0)</f>
        <v>0</v>
      </c>
      <c r="D111" s="172">
        <f>IF(OR(G111=0,H111="Stagiaire",H111="Stagiaires",H111="Externe",H111="Externes",G111="agence",H111="STAGIAIRE INFIRMIER(ÈRE)",H111="STAGIAIRE SI",H111="STAGIAIRE S.I.",H111="STAGIAIRE PAB",H111="STAGIAIRE EN PERFUSION",H111="Stagiaire Physiothérapeute",H111="Stagiaire médecine",H111="Stagiaire - Service sociaux",H111="STAGIAIRE SOINS INFIRMIERS",H111="STAGIAIRE EXTERNE EN MÉDECINE",H111="ss",),1,0)</f>
        <v>0</v>
      </c>
      <c r="E111" s="28" t="s">
        <v>355</v>
      </c>
      <c r="F111" s="28" t="s">
        <v>356</v>
      </c>
      <c r="G111" s="255">
        <v>5436</v>
      </c>
      <c r="H111" s="79" t="s">
        <v>2098</v>
      </c>
      <c r="I111" s="164" t="s">
        <v>65</v>
      </c>
      <c r="J111" s="273">
        <f ca="1">IF(AK111&lt;=Données!$B$2,1," ")</f>
        <v>1</v>
      </c>
      <c r="K111" s="45">
        <v>1</v>
      </c>
      <c r="L111" s="46"/>
      <c r="M111" s="47"/>
      <c r="N111" s="48"/>
      <c r="O111" s="185"/>
      <c r="P111" s="187"/>
      <c r="Q111" s="185"/>
      <c r="R111" s="186"/>
      <c r="S111" s="186"/>
      <c r="T111" s="187"/>
      <c r="U111" s="187"/>
      <c r="V111" s="187"/>
      <c r="W111" s="320"/>
      <c r="X111" s="214"/>
      <c r="Y111" s="215"/>
      <c r="Z111" s="34"/>
      <c r="AA111" s="35" t="s">
        <v>56</v>
      </c>
      <c r="AB111" s="35"/>
      <c r="AC111" s="35"/>
      <c r="AD111" s="36"/>
      <c r="AE111" s="224"/>
      <c r="AF111" s="53"/>
      <c r="AG111" s="54"/>
      <c r="AH111" s="55"/>
      <c r="AI111" s="56"/>
      <c r="AJ111" s="41" t="s">
        <v>66</v>
      </c>
      <c r="AK111" s="42">
        <v>44382</v>
      </c>
      <c r="AL111" s="50"/>
      <c r="AM111" s="337" t="str">
        <f>INDEX($K$6:$AE$6,1,MATCH(1,K111:AE111,-1))</f>
        <v>95PFE-L2S</v>
      </c>
      <c r="AN111" s="337" t="str">
        <f>IF(INDEX($K$6:$AE$6,1,MATCH(1,K111:AE111,1))&lt;&gt;INDEX($K$6:$AE$6,1,MATCH(1,K111:AE111,-1)),INDEX($K$6:$AE$6,1,MATCH(1,K111:AE111,1)),"-")</f>
        <v>-</v>
      </c>
      <c r="AO111"/>
      <c r="AP111"/>
      <c r="AQ111"/>
    </row>
    <row r="112" spans="1:261" x14ac:dyDescent="0.2">
      <c r="A112" s="169" t="str">
        <f>IF(IFERROR(VLOOKUP(G112,EmployesActifs,1,FALSE),"Non")&lt;&gt;"Non","Oui","Non")</f>
        <v>Oui</v>
      </c>
      <c r="B112" s="172">
        <f>IF(A112="Oui",1,0)</f>
        <v>1</v>
      </c>
      <c r="C112" s="172">
        <f>IF(OR(G112="Médecin",H112="Médecin",I112="Médecin",I112="Médecins",H112="anesthésiste",H112="boursier univ.",H112="chercheur",H112="chirurgien",H112="Résident(e)",H112="Md Urg",H112="Md Card",LEFT(H112,6)="Fellow",H112="Externe Médecine",H112="Directeur de la biobanque Médecin",H112="monit.-boursier",),1,0)</f>
        <v>0</v>
      </c>
      <c r="D112" s="172">
        <f>IF(OR(G112=0,H112="Stagiaire",H112="Stagiaires",H112="Externe",H112="Externes",G112="agence",H112="STAGIAIRE INFIRMIER(ÈRE)",H112="STAGIAIRE SI",H112="STAGIAIRE S.I.",H112="STAGIAIRE PAB",H112="STAGIAIRE EN PERFUSION",H112="Stagiaire Physiothérapeute",H112="Stagiaire médecine",H112="Stagiaire - Service sociaux",H112="STAGIAIRE SOINS INFIRMIERS",H112="STAGIAIRE EXTERNE EN MÉDECINE",H112="ss",),1,0)</f>
        <v>0</v>
      </c>
      <c r="E112" s="28" t="s">
        <v>3032</v>
      </c>
      <c r="F112" s="28" t="s">
        <v>3033</v>
      </c>
      <c r="G112" s="255">
        <v>12660</v>
      </c>
      <c r="H112" s="79" t="s">
        <v>69</v>
      </c>
      <c r="I112" s="164" t="s">
        <v>5215</v>
      </c>
      <c r="J112" s="273" t="str">
        <f ca="1">IF(AK112&lt;=Données!$B$2,1," ")</f>
        <v xml:space="preserve"> </v>
      </c>
      <c r="K112" s="45"/>
      <c r="L112" s="46">
        <v>1</v>
      </c>
      <c r="M112" s="47"/>
      <c r="N112" s="48"/>
      <c r="O112" s="185"/>
      <c r="P112" s="187"/>
      <c r="Q112" s="185"/>
      <c r="R112" s="186"/>
      <c r="S112" s="186"/>
      <c r="T112" s="187"/>
      <c r="U112" s="187"/>
      <c r="V112" s="187"/>
      <c r="W112" s="320"/>
      <c r="X112" s="214"/>
      <c r="Y112" s="215"/>
      <c r="Z112" s="34"/>
      <c r="AA112" s="35"/>
      <c r="AB112" s="35"/>
      <c r="AC112" s="35"/>
      <c r="AD112" s="36"/>
      <c r="AE112" s="224"/>
      <c r="AF112" s="53"/>
      <c r="AG112" s="54"/>
      <c r="AH112" s="55"/>
      <c r="AI112" s="56"/>
      <c r="AJ112" s="41" t="s">
        <v>4462</v>
      </c>
      <c r="AK112" s="42">
        <v>45721</v>
      </c>
      <c r="AL112" s="50"/>
      <c r="AM112" s="337" t="str">
        <f>INDEX($K$6:$AE$6,1,MATCH(1,K112:AE112,-1))</f>
        <v>95PFE-L2M</v>
      </c>
      <c r="AN112" s="337" t="str">
        <f>IF(INDEX($K$6:$AE$6,1,MATCH(1,K112:AE112,1))&lt;&gt;INDEX($K$6:$AE$6,1,MATCH(1,K112:AE112,-1)),INDEX($K$6:$AE$6,1,MATCH(1,K112:AE112,1)),"-")</f>
        <v>-</v>
      </c>
      <c r="AO112"/>
      <c r="AP112"/>
      <c r="AQ112"/>
    </row>
    <row r="113" spans="1:261" x14ac:dyDescent="0.2">
      <c r="A113" s="169" t="str">
        <f>IF(IFERROR(VLOOKUP(G113,EmployesActifs,1,FALSE),"Non")&lt;&gt;"Non","Oui","Non")</f>
        <v>Oui</v>
      </c>
      <c r="B113" s="172">
        <f>IF(A113="Oui",1,0)</f>
        <v>1</v>
      </c>
      <c r="C113" s="172">
        <f>IF(OR(G113="Médecin",H113="Médecin",I113="Médecin",I113="Médecins",H113="anesthésiste",H113="boursier univ.",H113="chercheur",H113="chirurgien",H113="Résident(e)",H113="Md Urg",H113="Md Card",LEFT(H113,6)="Fellow",H113="Externe Médecine",H113="Directeur de la biobanque Médecin",H113="monit.-boursier",),1,0)</f>
        <v>0</v>
      </c>
      <c r="D113" s="172">
        <f>IF(OR(G113=0,H113="Stagiaire",H113="Stagiaires",H113="Externe",H113="Externes",G113="agence",H113="STAGIAIRE INFIRMIER(ÈRE)",H113="STAGIAIRE SI",H113="STAGIAIRE S.I.",H113="STAGIAIRE PAB",H113="STAGIAIRE EN PERFUSION",H113="Stagiaire Physiothérapeute",H113="Stagiaire médecine",H113="Stagiaire - Service sociaux",H113="STAGIAIRE SOINS INFIRMIERS",H113="STAGIAIRE EXTERNE EN MÉDECINE",H113="ss",),1,0)</f>
        <v>0</v>
      </c>
      <c r="E113" s="28" t="s">
        <v>357</v>
      </c>
      <c r="F113" s="28" t="s">
        <v>358</v>
      </c>
      <c r="G113" s="255">
        <v>2814</v>
      </c>
      <c r="H113" s="79" t="s">
        <v>2098</v>
      </c>
      <c r="I113" s="164" t="s">
        <v>5718</v>
      </c>
      <c r="J113" s="273" t="str">
        <f ca="1">IF(AK113&lt;=Données!$B$2,1," ")</f>
        <v xml:space="preserve"> </v>
      </c>
      <c r="K113" s="45"/>
      <c r="L113" s="46"/>
      <c r="M113" s="47"/>
      <c r="N113" s="48"/>
      <c r="O113" s="185"/>
      <c r="P113" s="187"/>
      <c r="Q113" s="185"/>
      <c r="R113" s="186"/>
      <c r="S113" s="186">
        <v>1</v>
      </c>
      <c r="T113" s="187"/>
      <c r="U113" s="187"/>
      <c r="V113" s="187"/>
      <c r="W113" s="320"/>
      <c r="X113" s="214"/>
      <c r="Y113" s="215"/>
      <c r="Z113" s="34"/>
      <c r="AA113" s="35"/>
      <c r="AB113" s="35"/>
      <c r="AC113" s="35"/>
      <c r="AD113" s="36"/>
      <c r="AE113" s="224"/>
      <c r="AF113" s="53"/>
      <c r="AG113" s="54"/>
      <c r="AH113" s="55"/>
      <c r="AI113" s="56"/>
      <c r="AJ113" s="41" t="s">
        <v>4462</v>
      </c>
      <c r="AK113" s="42">
        <v>45924</v>
      </c>
      <c r="AL113" s="50"/>
      <c r="AM113" s="337" t="str">
        <f>INDEX($K$6:$AE$6,1,MATCH(1,K113:AE113,-1))</f>
        <v>1870 +</v>
      </c>
      <c r="AN113" s="337" t="str">
        <f>IF(INDEX($K$6:$AE$6,1,MATCH(1,K113:AE113,1))&lt;&gt;INDEX($K$6:$AE$6,1,MATCH(1,K113:AE113,-1)),INDEX($K$6:$AE$6,1,MATCH(1,K113:AE113,1)),"-")</f>
        <v>-</v>
      </c>
      <c r="AO113"/>
      <c r="AP113"/>
      <c r="AQ113"/>
    </row>
    <row r="114" spans="1:261" s="63" customFormat="1" x14ac:dyDescent="0.2">
      <c r="A114" s="169" t="str">
        <f>IF(IFERROR(VLOOKUP(G114,EmployesActifs,1,FALSE),"Non")&lt;&gt;"Non","Oui","Non")</f>
        <v>Oui</v>
      </c>
      <c r="B114" s="172">
        <f>IF(A114="Oui",1,0)</f>
        <v>1</v>
      </c>
      <c r="C114" s="172">
        <f>IF(OR(G114="Médecin",H114="Médecin",I114="Médecin",I114="Médecins",H114="anesthésiste",H114="boursier univ.",H114="chercheur",H114="chirurgien",H114="Résident(e)",H114="Md Urg",H114="Md Card",LEFT(H114,6)="Fellow",H114="Externe Médecine",H114="Directeur de la biobanque Médecin",H114="monit.-boursier",),1,0)</f>
        <v>0</v>
      </c>
      <c r="D114" s="172">
        <f>IF(OR(G114=0,H114="Stagiaire",H114="Stagiaires",H114="Externe",H114="Externes",G114="agence",H114="STAGIAIRE INFIRMIER(ÈRE)",H114="STAGIAIRE SI",H114="STAGIAIRE S.I.",H114="STAGIAIRE PAB",H114="STAGIAIRE EN PERFUSION",H114="Stagiaire Physiothérapeute",H114="Stagiaire médecine",H114="Stagiaire - Service sociaux",H114="STAGIAIRE SOINS INFIRMIERS",H114="STAGIAIRE EXTERNE EN MÉDECINE",H114="ss",),1,0)</f>
        <v>0</v>
      </c>
      <c r="E114" s="28" t="s">
        <v>360</v>
      </c>
      <c r="F114" s="28" t="s">
        <v>361</v>
      </c>
      <c r="G114" s="255">
        <v>8616</v>
      </c>
      <c r="H114" s="79" t="s">
        <v>103</v>
      </c>
      <c r="I114" s="164" t="s">
        <v>3411</v>
      </c>
      <c r="J114" s="273">
        <f ca="1">IF(AK114&lt;=Données!$B$2,1," ")</f>
        <v>1</v>
      </c>
      <c r="K114" s="45"/>
      <c r="L114" s="46">
        <v>1</v>
      </c>
      <c r="M114" s="47"/>
      <c r="N114" s="48"/>
      <c r="O114" s="185"/>
      <c r="P114" s="187"/>
      <c r="Q114" s="185"/>
      <c r="R114" s="186"/>
      <c r="S114" s="186"/>
      <c r="T114" s="187"/>
      <c r="U114" s="187"/>
      <c r="V114" s="187"/>
      <c r="W114" s="320"/>
      <c r="X114" s="214"/>
      <c r="Y114" s="215"/>
      <c r="Z114" s="34"/>
      <c r="AA114" s="35"/>
      <c r="AB114" s="35"/>
      <c r="AC114" s="35"/>
      <c r="AD114" s="36"/>
      <c r="AE114" s="224"/>
      <c r="AF114" s="53"/>
      <c r="AG114" s="54"/>
      <c r="AH114" s="55"/>
      <c r="AI114" s="56"/>
      <c r="AJ114" s="41" t="s">
        <v>85</v>
      </c>
      <c r="AK114" s="42">
        <v>44705</v>
      </c>
      <c r="AL114" s="50"/>
      <c r="AM114" s="337" t="str">
        <f>INDEX($K$6:$AE$6,1,MATCH(1,K114:AE114,-1))</f>
        <v>95PFE-L2M</v>
      </c>
      <c r="AN114" s="337" t="str">
        <f>IF(INDEX($K$6:$AE$6,1,MATCH(1,K114:AE114,1))&lt;&gt;INDEX($K$6:$AE$6,1,MATCH(1,K114:AE114,-1)),INDEX($K$6:$AE$6,1,MATCH(1,K114:AE114,1)),"-")</f>
        <v>-</v>
      </c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</row>
    <row r="115" spans="1:261" x14ac:dyDescent="0.2">
      <c r="A115" s="169" t="str">
        <f>IF(IFERROR(VLOOKUP(G115,EmployesActifs,1,FALSE),"Non")&lt;&gt;"Non","Oui","Non")</f>
        <v>Oui</v>
      </c>
      <c r="B115" s="172">
        <f>IF(A115="Oui",1,0)</f>
        <v>1</v>
      </c>
      <c r="C115" s="172">
        <f>IF(OR(G115="Médecin",H115="Médecin",I115="Médecin",I115="Médecins",H115="anesthésiste",H115="boursier univ.",H115="chercheur",H115="chirurgien",H115="Résident(e)",H115="Md Urg",H115="Md Card",LEFT(H115,6)="Fellow",H115="Externe Médecine",H115="Directeur de la biobanque Médecin",H115="monit.-boursier",),1,0)</f>
        <v>0</v>
      </c>
      <c r="D115" s="172">
        <f>IF(OR(G115=0,H115="Stagiaire",H115="Stagiaires",H115="Externe",H115="Externes",G115="agence",H115="STAGIAIRE INFIRMIER(ÈRE)",H115="STAGIAIRE SI",H115="STAGIAIRE S.I.",H115="STAGIAIRE PAB",H115="STAGIAIRE EN PERFUSION",H115="Stagiaire Physiothérapeute",H115="Stagiaire médecine",H115="Stagiaire - Service sociaux",H115="STAGIAIRE SOINS INFIRMIERS",H115="STAGIAIRE EXTERNE EN MÉDECINE",H115="ss",),1,0)</f>
        <v>0</v>
      </c>
      <c r="E115" s="28" t="s">
        <v>362</v>
      </c>
      <c r="F115" s="28" t="s">
        <v>147</v>
      </c>
      <c r="G115" s="255">
        <v>6461</v>
      </c>
      <c r="H115" s="79" t="s">
        <v>2463</v>
      </c>
      <c r="I115" s="164" t="s">
        <v>933</v>
      </c>
      <c r="J115" s="273" t="str">
        <f ca="1">IF(AK115&lt;=Données!$B$2,1," ")</f>
        <v xml:space="preserve"> </v>
      </c>
      <c r="K115" s="45"/>
      <c r="L115" s="46"/>
      <c r="M115" s="47"/>
      <c r="N115" s="48"/>
      <c r="O115" s="185"/>
      <c r="P115" s="187"/>
      <c r="Q115" s="185"/>
      <c r="R115" s="186"/>
      <c r="S115" s="186">
        <v>1</v>
      </c>
      <c r="T115" s="187"/>
      <c r="U115" s="187"/>
      <c r="V115" s="187"/>
      <c r="W115" s="320"/>
      <c r="X115" s="214"/>
      <c r="Y115" s="215"/>
      <c r="Z115" s="34"/>
      <c r="AA115" s="35"/>
      <c r="AB115" s="35"/>
      <c r="AC115" s="35"/>
      <c r="AD115" s="36"/>
      <c r="AE115" s="224"/>
      <c r="AF115" s="53"/>
      <c r="AG115" s="54"/>
      <c r="AH115" s="55"/>
      <c r="AI115" s="56"/>
      <c r="AJ115" s="41" t="s">
        <v>5851</v>
      </c>
      <c r="AK115" s="42">
        <v>45792</v>
      </c>
      <c r="AL115" s="50"/>
      <c r="AM115" s="337" t="str">
        <f>INDEX($K$6:$AE$6,1,MATCH(1,K115:AE115,-1))</f>
        <v>1870 +</v>
      </c>
      <c r="AN115" s="337" t="str">
        <f>IF(INDEX($K$6:$AE$6,1,MATCH(1,K115:AE115,1))&lt;&gt;INDEX($K$6:$AE$6,1,MATCH(1,K115:AE115,-1)),INDEX($K$6:$AE$6,1,MATCH(1,K115:AE115,1)),"-")</f>
        <v>-</v>
      </c>
      <c r="AO115"/>
      <c r="AP115"/>
      <c r="AQ115"/>
    </row>
    <row r="116" spans="1:261" x14ac:dyDescent="0.2">
      <c r="A116" s="169" t="str">
        <f>IF(IFERROR(VLOOKUP(G116,EmployesActifs,1,FALSE),"Non")&lt;&gt;"Non","Oui","Non")</f>
        <v>Oui</v>
      </c>
      <c r="B116" s="172">
        <f>IF(A116="Oui",1,0)</f>
        <v>1</v>
      </c>
      <c r="C116" s="172">
        <f>IF(OR(G116="Médecin",H116="Médecin",I116="Médecin",I116="Médecins",H116="anesthésiste",H116="boursier univ.",H116="chercheur",H116="chirurgien",H116="Résident(e)",H116="Md Urg",H116="Md Card",LEFT(H116,6)="Fellow",H116="Externe Médecine",H116="Directeur de la biobanque Médecin",H116="monit.-boursier",),1,0)</f>
        <v>0</v>
      </c>
      <c r="D116" s="172">
        <f>IF(OR(G116=0,H116="Stagiaire",H116="Stagiaires",H116="Externe",H116="Externes",G116="agence",H116="STAGIAIRE INFIRMIER(ÈRE)",H116="STAGIAIRE SI",H116="STAGIAIRE S.I.",H116="STAGIAIRE PAB",H116="STAGIAIRE EN PERFUSION",H116="Stagiaire Physiothérapeute",H116="Stagiaire médecine",H116="Stagiaire - Service sociaux",H116="STAGIAIRE SOINS INFIRMIERS",H116="STAGIAIRE EXTERNE EN MÉDECINE",H116="ss",),1,0)</f>
        <v>0</v>
      </c>
      <c r="E116" s="28" t="s">
        <v>2924</v>
      </c>
      <c r="F116" s="28" t="s">
        <v>2925</v>
      </c>
      <c r="G116" s="257">
        <v>12192</v>
      </c>
      <c r="H116" s="57" t="s">
        <v>103</v>
      </c>
      <c r="I116" s="52" t="s">
        <v>61</v>
      </c>
      <c r="J116" s="273" t="str">
        <f ca="1">IF(AK116&lt;=Données!$B$2,1," ")</f>
        <v xml:space="preserve"> </v>
      </c>
      <c r="K116" s="45"/>
      <c r="L116" s="46" t="s">
        <v>56</v>
      </c>
      <c r="M116" s="47"/>
      <c r="N116" s="48"/>
      <c r="O116" s="185"/>
      <c r="P116" s="187">
        <v>1</v>
      </c>
      <c r="Q116" s="185"/>
      <c r="R116" s="186"/>
      <c r="S116" s="186" t="s">
        <v>56</v>
      </c>
      <c r="T116" s="187"/>
      <c r="U116" s="187"/>
      <c r="V116" s="187"/>
      <c r="W116" s="320"/>
      <c r="X116" s="214"/>
      <c r="Y116" s="215"/>
      <c r="Z116" s="34"/>
      <c r="AA116" s="35"/>
      <c r="AB116" s="35"/>
      <c r="AC116" s="35"/>
      <c r="AD116" s="36"/>
      <c r="AE116" s="224"/>
      <c r="AF116" s="53"/>
      <c r="AG116" s="54"/>
      <c r="AH116" s="55"/>
      <c r="AI116" s="56"/>
      <c r="AJ116" s="41" t="s">
        <v>5851</v>
      </c>
      <c r="AK116" s="42">
        <v>45972</v>
      </c>
      <c r="AL116" s="50"/>
      <c r="AM116" s="337">
        <f>INDEX($K$6:$AE$6,1,MATCH(1,K116:AE116,-1))</f>
        <v>1804</v>
      </c>
      <c r="AN116" s="337" t="str">
        <f>IF(INDEX($K$6:$AE$6,1,MATCH(1,K116:AE116,1))&lt;&gt;INDEX($K$6:$AE$6,1,MATCH(1,K116:AE116,-1)),INDEX($K$6:$AE$6,1,MATCH(1,K116:AE116,1)),"-")</f>
        <v>-</v>
      </c>
      <c r="AO116"/>
      <c r="AP116"/>
      <c r="AQ116"/>
    </row>
    <row r="117" spans="1:261" x14ac:dyDescent="0.2">
      <c r="A117" s="169" t="str">
        <f>IF(IFERROR(VLOOKUP(G117,EmployesActifs,1,FALSE),"Non")&lt;&gt;"Non","Oui","Non")</f>
        <v>Oui</v>
      </c>
      <c r="B117" s="172">
        <f>IF(A117="Oui",1,0)</f>
        <v>1</v>
      </c>
      <c r="C117" s="172">
        <f>IF(OR(G117="Médecin",H117="Médecin",I117="Médecin",I117="Médecins",H117="anesthésiste",H117="boursier univ.",H117="chercheur",H117="chirurgien",H117="Résident(e)",H117="Md Urg",H117="Md Card",LEFT(H117,6)="Fellow",H117="Externe Médecine",H117="Directeur de la biobanque Médecin",H117="monit.-boursier",),1,0)</f>
        <v>0</v>
      </c>
      <c r="D117" s="172">
        <f>IF(OR(G117=0,H117="Stagiaire",H117="Stagiaires",H117="Externe",H117="Externes",G117="agence",H117="STAGIAIRE INFIRMIER(ÈRE)",H117="STAGIAIRE SI",H117="STAGIAIRE S.I.",H117="STAGIAIRE PAB",H117="STAGIAIRE EN PERFUSION",H117="Stagiaire Physiothérapeute",H117="Stagiaire médecine",H117="Stagiaire - Service sociaux",H117="STAGIAIRE SOINS INFIRMIERS",H117="STAGIAIRE EXTERNE EN MÉDECINE",H117="ss",),1,0)</f>
        <v>0</v>
      </c>
      <c r="E117" s="28" t="s">
        <v>363</v>
      </c>
      <c r="F117" s="28" t="s">
        <v>3326</v>
      </c>
      <c r="G117" s="257">
        <v>3176</v>
      </c>
      <c r="H117" s="79" t="s">
        <v>2463</v>
      </c>
      <c r="I117" s="164" t="s">
        <v>933</v>
      </c>
      <c r="J117" s="273">
        <f ca="1">IF(AK117&lt;=Données!$B$2,1," ")</f>
        <v>1</v>
      </c>
      <c r="K117" s="45">
        <v>1</v>
      </c>
      <c r="L117" s="46"/>
      <c r="M117" s="47"/>
      <c r="N117" s="48"/>
      <c r="O117" s="185"/>
      <c r="P117" s="187"/>
      <c r="Q117" s="185"/>
      <c r="R117" s="186"/>
      <c r="S117" s="186"/>
      <c r="T117" s="187"/>
      <c r="U117" s="187"/>
      <c r="V117" s="187"/>
      <c r="W117" s="320"/>
      <c r="X117" s="214"/>
      <c r="Y117" s="215"/>
      <c r="Z117" s="34"/>
      <c r="AA117" s="35"/>
      <c r="AB117" s="35"/>
      <c r="AC117" s="35"/>
      <c r="AD117" s="36"/>
      <c r="AE117" s="224"/>
      <c r="AF117" s="53"/>
      <c r="AG117" s="54"/>
      <c r="AH117" s="55"/>
      <c r="AI117" s="56"/>
      <c r="AJ117" s="41" t="s">
        <v>85</v>
      </c>
      <c r="AK117" s="42">
        <v>45063</v>
      </c>
      <c r="AL117" s="50"/>
      <c r="AM117" s="337" t="str">
        <f>INDEX($K$6:$AE$6,1,MATCH(1,K117:AE117,-1))</f>
        <v>95PFE-L2S</v>
      </c>
      <c r="AN117" s="337" t="str">
        <f>IF(INDEX($K$6:$AE$6,1,MATCH(1,K117:AE117,1))&lt;&gt;INDEX($K$6:$AE$6,1,MATCH(1,K117:AE117,-1)),INDEX($K$6:$AE$6,1,MATCH(1,K117:AE117,1)),"-")</f>
        <v>-</v>
      </c>
      <c r="AO117"/>
      <c r="AP117"/>
      <c r="AQ117"/>
    </row>
    <row r="118" spans="1:261" x14ac:dyDescent="0.2">
      <c r="A118" s="169" t="str">
        <f>IF(IFERROR(VLOOKUP(G118,EmployesActifs,1,FALSE),"Non")&lt;&gt;"Non","Oui","Non")</f>
        <v>Oui</v>
      </c>
      <c r="B118" s="172">
        <f>IF(A118="Oui",1,0)</f>
        <v>1</v>
      </c>
      <c r="C118" s="172">
        <f>IF(OR(G118="Médecin",H118="Médecin",I118="Médecin",I118="Médecins",H118="anesthésiste",H118="boursier univ.",H118="chercheur",H118="chirurgien",H118="Résident(e)",H118="Md Urg",H118="Md Card",LEFT(H118,6)="Fellow",H118="Externe Médecine",H118="Directeur de la biobanque Médecin",H118="monit.-boursier",),1,0)</f>
        <v>0</v>
      </c>
      <c r="D118" s="172">
        <f>IF(OR(G118=0,H118="Stagiaire",H118="Stagiaires",H118="Externe",H118="Externes",G118="agence",H118="STAGIAIRE INFIRMIER(ÈRE)",H118="STAGIAIRE SI",H118="STAGIAIRE S.I.",H118="STAGIAIRE PAB",H118="STAGIAIRE EN PERFUSION",H118="Stagiaire Physiothérapeute",H118="Stagiaire médecine",H118="Stagiaire - Service sociaux",H118="STAGIAIRE SOINS INFIRMIERS",H118="STAGIAIRE EXTERNE EN MÉDECINE",H118="ss",),1,0)</f>
        <v>0</v>
      </c>
      <c r="E118" s="28" t="s">
        <v>366</v>
      </c>
      <c r="F118" s="28" t="s">
        <v>367</v>
      </c>
      <c r="G118" s="255">
        <v>11316</v>
      </c>
      <c r="H118" s="79" t="s">
        <v>69</v>
      </c>
      <c r="I118" s="164" t="s">
        <v>5715</v>
      </c>
      <c r="J118" s="273">
        <f ca="1">IF(AK118&lt;=Données!$B$2,1," ")</f>
        <v>1</v>
      </c>
      <c r="K118" s="45" t="s">
        <v>56</v>
      </c>
      <c r="L118" s="46" t="s">
        <v>56</v>
      </c>
      <c r="M118" s="47" t="s">
        <v>56</v>
      </c>
      <c r="N118" s="48"/>
      <c r="O118" s="185"/>
      <c r="P118" s="187"/>
      <c r="Q118" s="185"/>
      <c r="R118" s="186" t="s">
        <v>56</v>
      </c>
      <c r="S118" s="186" t="s">
        <v>56</v>
      </c>
      <c r="T118" s="187" t="s">
        <v>56</v>
      </c>
      <c r="U118" s="187"/>
      <c r="V118" s="187"/>
      <c r="W118" s="320"/>
      <c r="X118" s="214"/>
      <c r="Y118" s="215"/>
      <c r="Z118" s="34">
        <v>1</v>
      </c>
      <c r="AA118" s="35" t="s">
        <v>56</v>
      </c>
      <c r="AB118" s="35" t="s">
        <v>56</v>
      </c>
      <c r="AC118" s="35"/>
      <c r="AD118" s="36" t="s">
        <v>56</v>
      </c>
      <c r="AE118" s="224"/>
      <c r="AF118" s="53"/>
      <c r="AG118" s="54"/>
      <c r="AH118" s="55"/>
      <c r="AI118" s="56"/>
      <c r="AJ118" s="41" t="s">
        <v>57</v>
      </c>
      <c r="AK118" s="42">
        <v>44577</v>
      </c>
      <c r="AL118" s="50"/>
      <c r="AM118" s="337" t="str">
        <f>INDEX($K$6:$AE$6,1,MATCH(1,K118:AE118,-1))</f>
        <v>1510-XS</v>
      </c>
      <c r="AN118" s="337" t="str">
        <f>IF(INDEX($K$6:$AE$6,1,MATCH(1,K118:AE118,1))&lt;&gt;INDEX($K$6:$AE$6,1,MATCH(1,K118:AE118,-1)),INDEX($K$6:$AE$6,1,MATCH(1,K118:AE118,1)),"-")</f>
        <v>-</v>
      </c>
      <c r="AO118"/>
      <c r="AP118"/>
      <c r="AQ118"/>
    </row>
    <row r="119" spans="1:261" x14ac:dyDescent="0.2">
      <c r="A119" s="169" t="str">
        <f>IF(IFERROR(VLOOKUP(G119,EmployesActifs,1,FALSE),"Non")&lt;&gt;"Non","Oui","Non")</f>
        <v>Oui</v>
      </c>
      <c r="B119" s="172">
        <f>IF(A119="Oui",1,0)</f>
        <v>1</v>
      </c>
      <c r="C119" s="172">
        <f>IF(OR(G119="Médecin",H119="Médecin",I119="Médecin",I119="Médecins",H119="anesthésiste",H119="boursier univ.",H119="chercheur",H119="chirurgien",H119="Résident(e)",H119="Md Urg",H119="Md Card",LEFT(H119,6)="Fellow",H119="Externe Médecine",H119="Directeur de la biobanque Médecin",H119="monit.-boursier",),1,0)</f>
        <v>0</v>
      </c>
      <c r="D119" s="172">
        <f>IF(OR(G119=0,H119="Stagiaire",H119="Stagiaires",H119="Externe",H119="Externes",G119="agence",H119="STAGIAIRE INFIRMIER(ÈRE)",H119="STAGIAIRE SI",H119="STAGIAIRE S.I.",H119="STAGIAIRE PAB",H119="STAGIAIRE EN PERFUSION",H119="Stagiaire Physiothérapeute",H119="Stagiaire médecine",H119="Stagiaire - Service sociaux",H119="STAGIAIRE SOINS INFIRMIERS",H119="STAGIAIRE EXTERNE EN MÉDECINE",H119="ss",),1,0)</f>
        <v>0</v>
      </c>
      <c r="E119" s="28" t="s">
        <v>366</v>
      </c>
      <c r="F119" s="28" t="s">
        <v>368</v>
      </c>
      <c r="G119" s="257">
        <v>11043</v>
      </c>
      <c r="H119" s="79" t="s">
        <v>103</v>
      </c>
      <c r="I119" s="164" t="s">
        <v>61</v>
      </c>
      <c r="J119" s="273" t="str">
        <f ca="1">IF(AK119&lt;=Données!$B$2,1," ")</f>
        <v xml:space="preserve"> </v>
      </c>
      <c r="K119" s="45"/>
      <c r="L119" s="46"/>
      <c r="M119" s="47" t="s">
        <v>56</v>
      </c>
      <c r="N119" s="48">
        <v>1</v>
      </c>
      <c r="O119" s="185"/>
      <c r="P119" s="187"/>
      <c r="Q119" s="185"/>
      <c r="R119" s="186"/>
      <c r="S119" s="186">
        <v>1</v>
      </c>
      <c r="T119" s="187"/>
      <c r="U119" s="187"/>
      <c r="V119" s="187"/>
      <c r="W119" s="320"/>
      <c r="X119" s="214"/>
      <c r="Y119" s="215"/>
      <c r="Z119" s="34"/>
      <c r="AA119" s="35"/>
      <c r="AB119" s="35"/>
      <c r="AC119" s="35"/>
      <c r="AD119" s="36"/>
      <c r="AE119" s="224"/>
      <c r="AF119" s="53"/>
      <c r="AG119" s="54"/>
      <c r="AH119" s="55"/>
      <c r="AI119" s="56"/>
      <c r="AJ119" s="41" t="s">
        <v>5851</v>
      </c>
      <c r="AK119" s="42">
        <v>45969</v>
      </c>
      <c r="AL119" s="50" t="s">
        <v>369</v>
      </c>
      <c r="AM119" s="337" t="str">
        <f>INDEX($K$6:$AE$6,1,MATCH(1,K119:AE119,-1))</f>
        <v>F550</v>
      </c>
      <c r="AN119" s="337" t="str">
        <f>IF(INDEX($K$6:$AE$6,1,MATCH(1,K119:AE119,1))&lt;&gt;INDEX($K$6:$AE$6,1,MATCH(1,K119:AE119,-1)),INDEX($K$6:$AE$6,1,MATCH(1,K119:AE119,1)),"-")</f>
        <v>1870 +</v>
      </c>
      <c r="AO119"/>
      <c r="AP119"/>
      <c r="AQ119"/>
    </row>
    <row r="120" spans="1:261" x14ac:dyDescent="0.2">
      <c r="A120" s="169" t="str">
        <f>IF(IFERROR(VLOOKUP(G120,EmployesActifs,1,FALSE),"Non")&lt;&gt;"Non","Oui","Non")</f>
        <v>Oui</v>
      </c>
      <c r="B120" s="172">
        <f>IF(A120="Oui",1,0)</f>
        <v>1</v>
      </c>
      <c r="C120" s="172">
        <f>IF(OR(G120="Médecin",H120="Médecin",I120="Médecin",I120="Médecins",H120="anesthésiste",H120="boursier univ.",H120="chercheur",H120="chirurgien",H120="Résident(e)",H120="Md Urg",H120="Md Card",LEFT(H120,6)="Fellow",H120="Externe Médecine",H120="Directeur de la biobanque Médecin",H120="monit.-boursier",),1,0)</f>
        <v>0</v>
      </c>
      <c r="D120" s="172">
        <f>IF(OR(G120=0,H120="Stagiaire",H120="Stagiaires",H120="Externe",H120="Externes",G120="agence",H120="STAGIAIRE INFIRMIER(ÈRE)",H120="STAGIAIRE SI",H120="STAGIAIRE S.I.",H120="STAGIAIRE PAB",H120="STAGIAIRE EN PERFUSION",H120="Stagiaire Physiothérapeute",H120="Stagiaire médecine",H120="Stagiaire - Service sociaux",H120="STAGIAIRE SOINS INFIRMIERS",H120="STAGIAIRE EXTERNE EN MÉDECINE",H120="ss",),1,0)</f>
        <v>0</v>
      </c>
      <c r="E120" s="28" t="s">
        <v>5437</v>
      </c>
      <c r="F120" s="28" t="s">
        <v>618</v>
      </c>
      <c r="G120" s="257">
        <v>13673</v>
      </c>
      <c r="H120" s="79" t="s">
        <v>6084</v>
      </c>
      <c r="I120" s="58" t="s">
        <v>3581</v>
      </c>
      <c r="J120" s="273" t="str">
        <f ca="1">IF(AK120&lt;=Données!$B$2,1," ")</f>
        <v xml:space="preserve"> </v>
      </c>
      <c r="K120" s="45"/>
      <c r="L120" s="46"/>
      <c r="M120" s="47"/>
      <c r="N120" s="48"/>
      <c r="O120" s="185"/>
      <c r="P120" s="187"/>
      <c r="Q120" s="185"/>
      <c r="R120" s="186"/>
      <c r="S120" s="186">
        <v>1</v>
      </c>
      <c r="T120" s="187"/>
      <c r="U120" s="187"/>
      <c r="V120" s="187"/>
      <c r="W120" s="320"/>
      <c r="X120" s="214"/>
      <c r="Y120" s="215"/>
      <c r="Z120" s="34"/>
      <c r="AA120" s="35"/>
      <c r="AB120" s="35"/>
      <c r="AC120" s="35"/>
      <c r="AD120" s="36"/>
      <c r="AE120" s="224"/>
      <c r="AF120" s="53"/>
      <c r="AG120" s="54"/>
      <c r="AH120" s="55"/>
      <c r="AI120" s="56"/>
      <c r="AJ120" s="41" t="s">
        <v>4462</v>
      </c>
      <c r="AK120" s="42">
        <v>45790</v>
      </c>
      <c r="AL120" s="50"/>
      <c r="AM120" s="337" t="str">
        <f>INDEX($K$6:$AE$6,1,MATCH(1,K120:AE120,-1))</f>
        <v>1870 +</v>
      </c>
      <c r="AN120" s="337" t="str">
        <f>IF(INDEX($K$6:$AE$6,1,MATCH(1,K120:AE120,1))&lt;&gt;INDEX($K$6:$AE$6,1,MATCH(1,K120:AE120,-1)),INDEX($K$6:$AE$6,1,MATCH(1,K120:AE120,1)),"-")</f>
        <v>-</v>
      </c>
      <c r="AO120"/>
      <c r="AP120"/>
      <c r="AQ120"/>
    </row>
    <row r="121" spans="1:261" x14ac:dyDescent="0.2">
      <c r="A121" s="169" t="str">
        <f>IF(IFERROR(VLOOKUP(G121,EmployesActifs,1,FALSE),"Non")&lt;&gt;"Non","Oui","Non")</f>
        <v>Oui</v>
      </c>
      <c r="B121" s="172">
        <f>IF(A121="Oui",1,0)</f>
        <v>1</v>
      </c>
      <c r="C121" s="172">
        <f>IF(OR(G121="Médecin",H121="Médecin",I121="Médecin",I121="Médecins",H121="anesthésiste",H121="boursier univ.",H121="chercheur",H121="chirurgien",H121="Résident(e)",H121="Md Urg",H121="Md Card",LEFT(H121,6)="Fellow",H121="Externe Médecine",H121="Directeur de la biobanque Médecin",H121="monit.-boursier",),1,0)</f>
        <v>0</v>
      </c>
      <c r="D121" s="172">
        <f>IF(OR(G121=0,H121="Stagiaire",H121="Stagiaires",H121="Externe",H121="Externes",G121="agence",H121="STAGIAIRE INFIRMIER(ÈRE)",H121="STAGIAIRE SI",H121="STAGIAIRE S.I.",H121="STAGIAIRE PAB",H121="STAGIAIRE EN PERFUSION",H121="Stagiaire Physiothérapeute",H121="Stagiaire médecine",H121="Stagiaire - Service sociaux",H121="STAGIAIRE SOINS INFIRMIERS",H121="STAGIAIRE EXTERNE EN MÉDECINE",H121="ss",),1,0)</f>
        <v>0</v>
      </c>
      <c r="E121" s="28" t="s">
        <v>388</v>
      </c>
      <c r="F121" s="28" t="s">
        <v>389</v>
      </c>
      <c r="G121" s="255">
        <v>2581</v>
      </c>
      <c r="H121" s="79" t="s">
        <v>3398</v>
      </c>
      <c r="I121" s="164" t="s">
        <v>3432</v>
      </c>
      <c r="J121" s="273" t="str">
        <f ca="1">IF(AK121&lt;=Données!$B$2,1," ")</f>
        <v xml:space="preserve"> </v>
      </c>
      <c r="K121" s="45" t="s">
        <v>56</v>
      </c>
      <c r="L121" s="46" t="s">
        <v>56</v>
      </c>
      <c r="M121" s="47"/>
      <c r="N121" s="48"/>
      <c r="O121" s="185">
        <v>1</v>
      </c>
      <c r="P121" s="187"/>
      <c r="Q121" s="185"/>
      <c r="R121" s="186"/>
      <c r="S121" s="186"/>
      <c r="T121" s="187"/>
      <c r="U121" s="187"/>
      <c r="V121" s="187"/>
      <c r="W121" s="320"/>
      <c r="X121" s="214"/>
      <c r="Y121" s="215"/>
      <c r="Z121" s="34"/>
      <c r="AA121" s="35"/>
      <c r="AB121" s="35"/>
      <c r="AC121" s="35"/>
      <c r="AD121" s="36"/>
      <c r="AE121" s="224"/>
      <c r="AF121" s="53"/>
      <c r="AG121" s="54"/>
      <c r="AH121" s="55"/>
      <c r="AI121" s="56"/>
      <c r="AJ121" s="41" t="s">
        <v>4462</v>
      </c>
      <c r="AK121" s="42">
        <v>45715</v>
      </c>
      <c r="AL121" s="50"/>
      <c r="AM121" s="337" t="str">
        <f>INDEX($K$6:$AE$6,1,MATCH(1,K121:AE121,-1))</f>
        <v>1804S</v>
      </c>
      <c r="AN121" s="337" t="str">
        <f>IF(INDEX($K$6:$AE$6,1,MATCH(1,K121:AE121,1))&lt;&gt;INDEX($K$6:$AE$6,1,MATCH(1,K121:AE121,-1)),INDEX($K$6:$AE$6,1,MATCH(1,K121:AE121,1)),"-")</f>
        <v>-</v>
      </c>
      <c r="AO121"/>
      <c r="AP121"/>
      <c r="AQ121"/>
    </row>
    <row r="122" spans="1:261" x14ac:dyDescent="0.2">
      <c r="A122" s="169" t="str">
        <f>IF(IFERROR(VLOOKUP(G122,EmployesActifs,1,FALSE),"Non")&lt;&gt;"Non","Oui","Non")</f>
        <v>Oui</v>
      </c>
      <c r="B122" s="172">
        <f>IF(A122="Oui",1,0)</f>
        <v>1</v>
      </c>
      <c r="C122" s="172">
        <f>IF(OR(G122="Médecin",H122="Médecin",I122="Médecin",I122="Médecins",H122="anesthésiste",H122="boursier univ.",H122="chercheur",H122="chirurgien",H122="Résident(e)",H122="Md Urg",H122="Md Card",LEFT(H122,6)="Fellow",H122="Externe Médecine",H122="Directeur de la biobanque Médecin",H122="monit.-boursier",),1,0)</f>
        <v>0</v>
      </c>
      <c r="D122" s="172">
        <f>IF(OR(G122=0,H122="Stagiaire",H122="Stagiaires",H122="Externe",H122="Externes",G122="agence",H122="STAGIAIRE INFIRMIER(ÈRE)",H122="STAGIAIRE SI",H122="STAGIAIRE S.I.",H122="STAGIAIRE PAB",H122="STAGIAIRE EN PERFUSION",H122="Stagiaire Physiothérapeute",H122="Stagiaire médecine",H122="Stagiaire - Service sociaux",H122="STAGIAIRE SOINS INFIRMIERS",H122="STAGIAIRE EXTERNE EN MÉDECINE",H122="ss",),1,0)</f>
        <v>0</v>
      </c>
      <c r="E122" s="28" t="s">
        <v>397</v>
      </c>
      <c r="F122" s="28" t="s">
        <v>398</v>
      </c>
      <c r="G122" s="255">
        <v>10841</v>
      </c>
      <c r="H122" s="79" t="s">
        <v>69</v>
      </c>
      <c r="I122" s="164" t="s">
        <v>61</v>
      </c>
      <c r="J122" s="273" t="str">
        <f ca="1">IF(AK122&lt;=Données!$B$2,1," ")</f>
        <v xml:space="preserve"> </v>
      </c>
      <c r="K122" s="45"/>
      <c r="L122" s="46">
        <v>1</v>
      </c>
      <c r="M122" s="47"/>
      <c r="N122" s="48"/>
      <c r="O122" s="185"/>
      <c r="P122" s="187"/>
      <c r="Q122" s="185"/>
      <c r="R122" s="186"/>
      <c r="S122" s="186"/>
      <c r="T122" s="187"/>
      <c r="U122" s="187"/>
      <c r="V122" s="187"/>
      <c r="W122" s="320"/>
      <c r="X122" s="214"/>
      <c r="Y122" s="215"/>
      <c r="Z122" s="34"/>
      <c r="AA122" s="35"/>
      <c r="AB122" s="35"/>
      <c r="AC122" s="35"/>
      <c r="AD122" s="36"/>
      <c r="AE122" s="224"/>
      <c r="AF122" s="53"/>
      <c r="AG122" s="54"/>
      <c r="AH122" s="55"/>
      <c r="AI122" s="56"/>
      <c r="AJ122" s="41" t="s">
        <v>5851</v>
      </c>
      <c r="AK122" s="42">
        <v>45809</v>
      </c>
      <c r="AL122" s="50"/>
      <c r="AM122" s="337" t="str">
        <f>INDEX($K$6:$AE$6,1,MATCH(1,K122:AE122,-1))</f>
        <v>95PFE-L2M</v>
      </c>
      <c r="AN122" s="337" t="str">
        <f>IF(INDEX($K$6:$AE$6,1,MATCH(1,K122:AE122,1))&lt;&gt;INDEX($K$6:$AE$6,1,MATCH(1,K122:AE122,-1)),INDEX($K$6:$AE$6,1,MATCH(1,K122:AE122,1)),"-")</f>
        <v>-</v>
      </c>
      <c r="AO122"/>
      <c r="AP122"/>
      <c r="AQ122"/>
    </row>
    <row r="123" spans="1:261" x14ac:dyDescent="0.2">
      <c r="A123" s="169" t="str">
        <f>IF(IFERROR(VLOOKUP(G123,EmployesActifs,1,FALSE),"Non")&lt;&gt;"Non","Oui","Non")</f>
        <v>Oui</v>
      </c>
      <c r="B123" s="172">
        <f>IF(A123="Oui",1,0)</f>
        <v>1</v>
      </c>
      <c r="C123" s="172">
        <f>IF(OR(G123="Médecin",H123="Médecin",I123="Médecin",I123="Médecins",H123="anesthésiste",H123="boursier univ.",H123="chercheur",H123="chirurgien",H123="Résident(e)",H123="Md Urg",H123="Md Card",LEFT(H123,6)="Fellow",H123="Externe Médecine",H123="Directeur de la biobanque Médecin",H123="monit.-boursier",),1,0)</f>
        <v>0</v>
      </c>
      <c r="D123" s="172">
        <f>IF(OR(G123=0,H123="Stagiaire",H123="Stagiaires",H123="Externe",H123="Externes",G123="agence",H123="STAGIAIRE INFIRMIER(ÈRE)",H123="STAGIAIRE SI",H123="STAGIAIRE S.I.",H123="STAGIAIRE PAB",H123="STAGIAIRE EN PERFUSION",H123="Stagiaire Physiothérapeute",H123="Stagiaire médecine",H123="Stagiaire - Service sociaux",H123="STAGIAIRE SOINS INFIRMIERS",H123="STAGIAIRE EXTERNE EN MÉDECINE",H123="ss",),1,0)</f>
        <v>0</v>
      </c>
      <c r="E123" s="28" t="s">
        <v>399</v>
      </c>
      <c r="F123" s="28" t="s">
        <v>400</v>
      </c>
      <c r="G123" s="255">
        <v>10900</v>
      </c>
      <c r="H123" s="79" t="s">
        <v>69</v>
      </c>
      <c r="I123" s="164" t="s">
        <v>5717</v>
      </c>
      <c r="J123" s="273" t="str">
        <f ca="1">IF(AK123&lt;=Données!$B$2,1," ")</f>
        <v xml:space="preserve"> </v>
      </c>
      <c r="K123" s="45"/>
      <c r="L123" s="46"/>
      <c r="M123" s="47"/>
      <c r="N123" s="48"/>
      <c r="O123" s="185"/>
      <c r="P123" s="187"/>
      <c r="Q123" s="185"/>
      <c r="R123" s="186"/>
      <c r="S123" s="186">
        <v>1</v>
      </c>
      <c r="T123" s="187"/>
      <c r="U123" s="187"/>
      <c r="V123" s="187"/>
      <c r="W123" s="320"/>
      <c r="X123" s="214"/>
      <c r="Y123" s="215"/>
      <c r="Z123" s="34"/>
      <c r="AA123" s="35"/>
      <c r="AB123" s="35"/>
      <c r="AC123" s="35"/>
      <c r="AD123" s="36"/>
      <c r="AE123" s="224"/>
      <c r="AF123" s="53"/>
      <c r="AG123" s="54"/>
      <c r="AH123" s="55"/>
      <c r="AI123" s="56"/>
      <c r="AJ123" s="41" t="s">
        <v>4462</v>
      </c>
      <c r="AK123" s="42">
        <v>45749</v>
      </c>
      <c r="AL123" s="50"/>
      <c r="AM123" s="337" t="str">
        <f>INDEX($K$6:$AE$6,1,MATCH(1,K123:AE123,-1))</f>
        <v>1870 +</v>
      </c>
      <c r="AN123" s="337" t="str">
        <f>IF(INDEX($K$6:$AE$6,1,MATCH(1,K123:AE123,1))&lt;&gt;INDEX($K$6:$AE$6,1,MATCH(1,K123:AE123,-1)),INDEX($K$6:$AE$6,1,MATCH(1,K123:AE123,1)),"-")</f>
        <v>-</v>
      </c>
      <c r="AO123"/>
      <c r="AP123"/>
      <c r="AQ123"/>
    </row>
    <row r="124" spans="1:261" s="69" customFormat="1" x14ac:dyDescent="0.2">
      <c r="A124" s="169" t="str">
        <f>IF(IFERROR(VLOOKUP(G124,EmployesActifs,1,FALSE),"Non")&lt;&gt;"Non","Oui","Non")</f>
        <v>Oui</v>
      </c>
      <c r="B124" s="172">
        <f>IF(A124="Oui",1,0)</f>
        <v>1</v>
      </c>
      <c r="C124" s="172">
        <f>IF(OR(G124="Médecin",H124="Médecin",I124="Médecin",I124="Médecins",H124="anesthésiste",H124="boursier univ.",H124="chercheur",H124="chirurgien",H124="Résident(e)",H124="Md Urg",H124="Md Card",LEFT(H124,6)="Fellow",H124="Externe Médecine",H124="Directeur de la biobanque Médecin",H124="monit.-boursier",),1,0)</f>
        <v>0</v>
      </c>
      <c r="D124" s="172">
        <f>IF(OR(G124=0,H124="Stagiaire",H124="Stagiaires",H124="Externe",H124="Externes",G124="agence",H124="STAGIAIRE INFIRMIER(ÈRE)",H124="STAGIAIRE SI",H124="STAGIAIRE S.I.",H124="STAGIAIRE PAB",H124="STAGIAIRE EN PERFUSION",H124="Stagiaire Physiothérapeute",H124="Stagiaire médecine",H124="Stagiaire - Service sociaux",H124="STAGIAIRE SOINS INFIRMIERS",H124="STAGIAIRE EXTERNE EN MÉDECINE",H124="ss",),1,0)</f>
        <v>0</v>
      </c>
      <c r="E124" s="28" t="s">
        <v>4681</v>
      </c>
      <c r="F124" s="28" t="s">
        <v>4682</v>
      </c>
      <c r="G124" s="262">
        <v>13384</v>
      </c>
      <c r="H124" s="79" t="s">
        <v>103</v>
      </c>
      <c r="I124" s="164" t="s">
        <v>5716</v>
      </c>
      <c r="J124" s="273" t="str">
        <f ca="1">IF(AK124&lt;=Données!$B$2,1," ")</f>
        <v xml:space="preserve"> </v>
      </c>
      <c r="K124" s="45"/>
      <c r="L124" s="46">
        <v>1</v>
      </c>
      <c r="M124" s="47"/>
      <c r="N124" s="48"/>
      <c r="O124" s="185"/>
      <c r="P124" s="187"/>
      <c r="Q124" s="185"/>
      <c r="R124" s="186"/>
      <c r="S124" s="186"/>
      <c r="T124" s="187"/>
      <c r="U124" s="187"/>
      <c r="V124" s="187"/>
      <c r="W124" s="320"/>
      <c r="X124" s="214"/>
      <c r="Y124" s="215"/>
      <c r="Z124" s="34"/>
      <c r="AA124" s="35"/>
      <c r="AB124" s="35"/>
      <c r="AC124" s="35"/>
      <c r="AD124" s="36"/>
      <c r="AE124" s="224"/>
      <c r="AF124" s="53"/>
      <c r="AG124" s="54"/>
      <c r="AH124" s="55"/>
      <c r="AI124" s="56"/>
      <c r="AJ124" s="41" t="s">
        <v>4462</v>
      </c>
      <c r="AK124" s="42">
        <v>45328</v>
      </c>
      <c r="AL124" s="50"/>
      <c r="AM124" s="337" t="str">
        <f>INDEX($K$6:$AE$6,1,MATCH(1,K124:AE124,-1))</f>
        <v>95PFE-L2M</v>
      </c>
      <c r="AN124" s="337" t="str">
        <f>IF(INDEX($K$6:$AE$6,1,MATCH(1,K124:AE124,1))&lt;&gt;INDEX($K$6:$AE$6,1,MATCH(1,K124:AE124,-1)),INDEX($K$6:$AE$6,1,MATCH(1,K124:AE124,1)),"-")</f>
        <v>-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</row>
    <row r="125" spans="1:261" x14ac:dyDescent="0.2">
      <c r="A125" s="169" t="str">
        <f>IF(IFERROR(VLOOKUP(G125,EmployesActifs,1,FALSE),"Non")&lt;&gt;"Non","Oui","Non")</f>
        <v>Oui</v>
      </c>
      <c r="B125" s="172">
        <f>IF(A125="Oui",1,0)</f>
        <v>1</v>
      </c>
      <c r="C125" s="172">
        <f>IF(OR(G125="Médecin",H125="Médecin",I125="Médecin",I125="Médecins",H125="anesthésiste",H125="boursier univ.",H125="chercheur",H125="chirurgien",H125="Résident(e)",H125="Md Urg",H125="Md Card",LEFT(H125,6)="Fellow",H125="Externe Médecine",H125="Directeur de la biobanque Médecin",H125="monit.-boursier",),1,0)</f>
        <v>0</v>
      </c>
      <c r="D125" s="172">
        <f>IF(OR(G125=0,H125="Stagiaire",H125="Stagiaires",H125="Externe",H125="Externes",G125="agence",H125="STAGIAIRE INFIRMIER(ÈRE)",H125="STAGIAIRE SI",H125="STAGIAIRE S.I.",H125="STAGIAIRE PAB",H125="STAGIAIRE EN PERFUSION",H125="Stagiaire Physiothérapeute",H125="Stagiaire médecine",H125="Stagiaire - Service sociaux",H125="STAGIAIRE SOINS INFIRMIERS",H125="STAGIAIRE EXTERNE EN MÉDECINE",H125="ss",),1,0)</f>
        <v>0</v>
      </c>
      <c r="E125" s="28" t="s">
        <v>402</v>
      </c>
      <c r="F125" s="28" t="s">
        <v>351</v>
      </c>
      <c r="G125" s="255">
        <v>9353</v>
      </c>
      <c r="H125" s="79" t="s">
        <v>319</v>
      </c>
      <c r="I125" s="164" t="s">
        <v>152</v>
      </c>
      <c r="J125" s="273">
        <f ca="1">IF(AK125&lt;=Données!$B$2,1," ")</f>
        <v>1</v>
      </c>
      <c r="K125" s="45"/>
      <c r="L125" s="46">
        <v>1</v>
      </c>
      <c r="M125" s="47"/>
      <c r="N125" s="48"/>
      <c r="O125" s="185"/>
      <c r="P125" s="187"/>
      <c r="Q125" s="185"/>
      <c r="R125" s="186"/>
      <c r="S125" s="186"/>
      <c r="T125" s="187"/>
      <c r="U125" s="187"/>
      <c r="V125" s="187"/>
      <c r="W125" s="320"/>
      <c r="X125" s="214"/>
      <c r="Y125" s="215"/>
      <c r="Z125" s="34"/>
      <c r="AA125" s="35"/>
      <c r="AB125" s="35"/>
      <c r="AC125" s="35"/>
      <c r="AD125" s="36"/>
      <c r="AE125" s="224"/>
      <c r="AF125" s="53"/>
      <c r="AG125" s="54"/>
      <c r="AH125" s="55"/>
      <c r="AI125" s="56"/>
      <c r="AJ125" s="41" t="s">
        <v>144</v>
      </c>
      <c r="AK125" s="42">
        <v>44589</v>
      </c>
      <c r="AL125" s="50"/>
      <c r="AM125" s="337" t="str">
        <f>INDEX($K$6:$AE$6,1,MATCH(1,K125:AE125,-1))</f>
        <v>95PFE-L2M</v>
      </c>
      <c r="AN125" s="337" t="str">
        <f>IF(INDEX($K$6:$AE$6,1,MATCH(1,K125:AE125,1))&lt;&gt;INDEX($K$6:$AE$6,1,MATCH(1,K125:AE125,-1)),INDEX($K$6:$AE$6,1,MATCH(1,K125:AE125,1)),"-")</f>
        <v>-</v>
      </c>
      <c r="AO125"/>
      <c r="AP125"/>
      <c r="AQ125"/>
    </row>
    <row r="126" spans="1:261" x14ac:dyDescent="0.2">
      <c r="A126" s="169" t="str">
        <f>IF(IFERROR(VLOOKUP(G126,EmployesActifs,1,FALSE),"Non")&lt;&gt;"Non","Oui","Non")</f>
        <v>Oui</v>
      </c>
      <c r="B126" s="172">
        <f>IF(A126="Oui",1,0)</f>
        <v>1</v>
      </c>
      <c r="C126" s="172">
        <f>IF(OR(G126="Médecin",H126="Médecin",I126="Médecin",I126="Médecins",H126="anesthésiste",H126="boursier univ.",H126="chercheur",H126="chirurgien",H126="Résident(e)",H126="Md Urg",H126="Md Card",LEFT(H126,6)="Fellow",H126="Externe Médecine",H126="Directeur de la biobanque Médecin",H126="monit.-boursier",),1,0)</f>
        <v>0</v>
      </c>
      <c r="D126" s="172">
        <f>IF(OR(G126=0,H126="Stagiaire",H126="Stagiaires",H126="Externe",H126="Externes",G126="agence",H126="STAGIAIRE INFIRMIER(ÈRE)",H126="STAGIAIRE SI",H126="STAGIAIRE S.I.",H126="STAGIAIRE PAB",H126="STAGIAIRE EN PERFUSION",H126="Stagiaire Physiothérapeute",H126="Stagiaire médecine",H126="Stagiaire - Service sociaux",H126="STAGIAIRE SOINS INFIRMIERS",H126="STAGIAIRE EXTERNE EN MÉDECINE",H126="ss",),1,0)</f>
        <v>0</v>
      </c>
      <c r="E126" s="28" t="s">
        <v>406</v>
      </c>
      <c r="F126" s="28" t="s">
        <v>408</v>
      </c>
      <c r="G126" s="255">
        <v>10344</v>
      </c>
      <c r="H126" s="79" t="s">
        <v>3809</v>
      </c>
      <c r="I126" s="164" t="s">
        <v>122</v>
      </c>
      <c r="J126" s="273">
        <f ca="1">IF(AK126&lt;=Données!$B$2,1," ")</f>
        <v>1</v>
      </c>
      <c r="K126" s="45">
        <v>1</v>
      </c>
      <c r="L126" s="46"/>
      <c r="M126" s="47"/>
      <c r="N126" s="48"/>
      <c r="O126" s="185"/>
      <c r="P126" s="187"/>
      <c r="Q126" s="185"/>
      <c r="R126" s="186"/>
      <c r="S126" s="186"/>
      <c r="T126" s="187"/>
      <c r="U126" s="187"/>
      <c r="V126" s="187"/>
      <c r="W126" s="320"/>
      <c r="X126" s="214"/>
      <c r="Y126" s="215"/>
      <c r="Z126" s="34"/>
      <c r="AA126" s="35"/>
      <c r="AB126" s="35"/>
      <c r="AC126" s="35"/>
      <c r="AD126" s="36"/>
      <c r="AE126" s="224"/>
      <c r="AF126" s="53"/>
      <c r="AG126" s="54"/>
      <c r="AH126" s="55"/>
      <c r="AI126" s="56"/>
      <c r="AJ126" s="41" t="s">
        <v>85</v>
      </c>
      <c r="AK126" s="42">
        <v>44581</v>
      </c>
      <c r="AL126" s="50"/>
      <c r="AM126" s="337" t="str">
        <f>INDEX($K$6:$AE$6,1,MATCH(1,K126:AE126,-1))</f>
        <v>95PFE-L2S</v>
      </c>
      <c r="AN126" s="337" t="str">
        <f>IF(INDEX($K$6:$AE$6,1,MATCH(1,K126:AE126,1))&lt;&gt;INDEX($K$6:$AE$6,1,MATCH(1,K126:AE126,-1)),INDEX($K$6:$AE$6,1,MATCH(1,K126:AE126,1)),"-")</f>
        <v>-</v>
      </c>
      <c r="AO126"/>
      <c r="AP126"/>
      <c r="AQ126"/>
    </row>
    <row r="127" spans="1:261" s="91" customFormat="1" x14ac:dyDescent="0.2">
      <c r="A127" s="169" t="str">
        <f>IF(IFERROR(VLOOKUP(G127,EmployesActifs,1,FALSE),"Non")&lt;&gt;"Non","Oui","Non")</f>
        <v>Oui</v>
      </c>
      <c r="B127" s="172">
        <f>IF(A127="Oui",1,0)</f>
        <v>1</v>
      </c>
      <c r="C127" s="172">
        <f>IF(OR(G127="Médecin",H127="Médecin",I127="Médecin",I127="Médecins",H127="anesthésiste",H127="boursier univ.",H127="chercheur",H127="chirurgien",H127="Résident(e)",H127="Md Urg",H127="Md Card",LEFT(H127,6)="Fellow",H127="Externe Médecine",H127="Directeur de la biobanque Médecin",H127="monit.-boursier",),1,0)</f>
        <v>0</v>
      </c>
      <c r="D127" s="172">
        <f>IF(OR(G127=0,H127="Stagiaire",H127="Stagiaires",H127="Externe",H127="Externes",G127="agence",H127="STAGIAIRE INFIRMIER(ÈRE)",H127="STAGIAIRE SI",H127="STAGIAIRE S.I.",H127="STAGIAIRE PAB",H127="STAGIAIRE EN PERFUSION",H127="Stagiaire Physiothérapeute",H127="Stagiaire médecine",H127="Stagiaire - Service sociaux",H127="STAGIAIRE SOINS INFIRMIERS",H127="STAGIAIRE EXTERNE EN MÉDECINE",H127="ss",),1,0)</f>
        <v>0</v>
      </c>
      <c r="E127" s="28" t="s">
        <v>406</v>
      </c>
      <c r="F127" s="28" t="s">
        <v>5623</v>
      </c>
      <c r="G127" s="255">
        <v>13759</v>
      </c>
      <c r="H127" s="79" t="s">
        <v>103</v>
      </c>
      <c r="I127" s="164" t="s">
        <v>65</v>
      </c>
      <c r="J127" s="273" t="str">
        <f ca="1">IF(AK127&lt;=Données!$B$2,1," ")</f>
        <v xml:space="preserve"> </v>
      </c>
      <c r="K127" s="45"/>
      <c r="L127" s="46">
        <v>1</v>
      </c>
      <c r="M127" s="47"/>
      <c r="N127" s="48"/>
      <c r="O127" s="185"/>
      <c r="P127" s="187"/>
      <c r="Q127" s="185"/>
      <c r="R127" s="186"/>
      <c r="S127" s="186"/>
      <c r="T127" s="187"/>
      <c r="U127" s="187"/>
      <c r="V127" s="187"/>
      <c r="W127" s="320"/>
      <c r="X127" s="214"/>
      <c r="Y127" s="215"/>
      <c r="Z127" s="34"/>
      <c r="AA127" s="35"/>
      <c r="AB127" s="35"/>
      <c r="AC127" s="35"/>
      <c r="AD127" s="36"/>
      <c r="AE127" s="224"/>
      <c r="AF127" s="53"/>
      <c r="AG127" s="54"/>
      <c r="AH127" s="55"/>
      <c r="AI127" s="56"/>
      <c r="AJ127" s="41" t="s">
        <v>4462</v>
      </c>
      <c r="AK127" s="42">
        <v>45532</v>
      </c>
      <c r="AL127" s="50"/>
      <c r="AM127" s="337" t="str">
        <f>INDEX($K$6:$AE$6,1,MATCH(1,K127:AE127,-1))</f>
        <v>95PFE-L2M</v>
      </c>
      <c r="AN127" s="337" t="str">
        <f>IF(INDEX($K$6:$AE$6,1,MATCH(1,K127:AE127,1))&lt;&gt;INDEX($K$6:$AE$6,1,MATCH(1,K127:AE127,-1)),INDEX($K$6:$AE$6,1,MATCH(1,K127:AE127,1)),"-")</f>
        <v>-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</row>
    <row r="128" spans="1:261" s="91" customFormat="1" ht="13.35" customHeight="1" x14ac:dyDescent="0.2">
      <c r="A128" s="169" t="str">
        <f>IF(IFERROR(VLOOKUP(G128,EmployesActifs,1,FALSE),"Non")&lt;&gt;"Non","Oui","Non")</f>
        <v>Oui</v>
      </c>
      <c r="B128" s="172">
        <f>IF(A128="Oui",1,0)</f>
        <v>1</v>
      </c>
      <c r="C128" s="172">
        <f>IF(OR(G128="Médecin",H128="Médecin",I128="Médecin",I128="Médecins",H128="anesthésiste",H128="boursier univ.",H128="chercheur",H128="chirurgien",H128="Résident(e)",H128="Md Urg",H128="Md Card",LEFT(H128,6)="Fellow",H128="Externe Médecine",H128="Directeur de la biobanque Médecin",H128="monit.-boursier",),1,0)</f>
        <v>0</v>
      </c>
      <c r="D128" s="172">
        <f>IF(OR(G128=0,H128="Stagiaire",H128="Stagiaires",H128="Externe",H128="Externes",G128="agence",H128="STAGIAIRE INFIRMIER(ÈRE)",H128="STAGIAIRE SI",H128="STAGIAIRE S.I.",H128="STAGIAIRE PAB",H128="STAGIAIRE EN PERFUSION",H128="Stagiaire Physiothérapeute",H128="Stagiaire médecine",H128="Stagiaire - Service sociaux",H128="STAGIAIRE SOINS INFIRMIERS",H128="STAGIAIRE EXTERNE EN MÉDECINE",H128="ss",),1,0)</f>
        <v>0</v>
      </c>
      <c r="E128" s="28" t="s">
        <v>409</v>
      </c>
      <c r="F128" s="28" t="s">
        <v>410</v>
      </c>
      <c r="G128" s="255">
        <v>5926</v>
      </c>
      <c r="H128" s="79" t="s">
        <v>54</v>
      </c>
      <c r="I128" s="164" t="s">
        <v>531</v>
      </c>
      <c r="J128" s="273" t="str">
        <f ca="1">IF(AK128&lt;=Données!$B$2,1," ")</f>
        <v xml:space="preserve"> </v>
      </c>
      <c r="K128" s="45"/>
      <c r="L128" s="46">
        <v>1</v>
      </c>
      <c r="M128" s="47"/>
      <c r="N128" s="48"/>
      <c r="O128" s="185"/>
      <c r="P128" s="187"/>
      <c r="Q128" s="185"/>
      <c r="R128" s="186"/>
      <c r="S128" s="186"/>
      <c r="T128" s="187"/>
      <c r="U128" s="187"/>
      <c r="V128" s="187"/>
      <c r="W128" s="320"/>
      <c r="X128" s="214"/>
      <c r="Y128" s="215"/>
      <c r="Z128" s="34"/>
      <c r="AA128" s="35"/>
      <c r="AB128" s="35"/>
      <c r="AC128" s="35"/>
      <c r="AD128" s="36"/>
      <c r="AE128" s="224"/>
      <c r="AF128" s="53"/>
      <c r="AG128" s="54"/>
      <c r="AH128" s="55"/>
      <c r="AI128" s="56"/>
      <c r="AJ128" s="41" t="s">
        <v>4462</v>
      </c>
      <c r="AK128" s="42">
        <v>45638</v>
      </c>
      <c r="AL128" s="50"/>
      <c r="AM128" s="337" t="str">
        <f>INDEX($K$6:$AE$6,1,MATCH(1,K128:AE128,-1))</f>
        <v>95PFE-L2M</v>
      </c>
      <c r="AN128" s="337" t="str">
        <f>IF(INDEX($K$6:$AE$6,1,MATCH(1,K128:AE128,1))&lt;&gt;INDEX($K$6:$AE$6,1,MATCH(1,K128:AE128,-1)),INDEX($K$6:$AE$6,1,MATCH(1,K128:AE128,1)),"-")</f>
        <v>-</v>
      </c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</row>
    <row r="129" spans="1:261" s="91" customFormat="1" ht="13.35" customHeight="1" x14ac:dyDescent="0.2">
      <c r="A129" s="169" t="str">
        <f>IF(IFERROR(VLOOKUP(G129,EmployesActifs,1,FALSE),"Non")&lt;&gt;"Non","Oui","Non")</f>
        <v>Oui</v>
      </c>
      <c r="B129" s="172">
        <f>IF(A129="Oui",1,0)</f>
        <v>1</v>
      </c>
      <c r="C129" s="172">
        <f>IF(OR(G129="Médecin",H129="Médecin",I129="Médecin",I129="Médecins",H129="anesthésiste",H129="boursier univ.",H129="chercheur",H129="chirurgien",H129="Résident(e)",H129="Md Urg",H129="Md Card",LEFT(H129,6)="Fellow",H129="Externe Médecine",H129="Directeur de la biobanque Médecin",H129="monit.-boursier",),1,0)</f>
        <v>0</v>
      </c>
      <c r="D129" s="172">
        <f>IF(OR(G129=0,H129="Stagiaire",H129="Stagiaires",H129="Externe",H129="Externes",G129="agence",H129="STAGIAIRE INFIRMIER(ÈRE)",H129="STAGIAIRE SI",H129="STAGIAIRE S.I.",H129="STAGIAIRE PAB",H129="STAGIAIRE EN PERFUSION",H129="Stagiaire Physiothérapeute",H129="Stagiaire médecine",H129="Stagiaire - Service sociaux",H129="STAGIAIRE SOINS INFIRMIERS",H129="STAGIAIRE EXTERNE EN MÉDECINE",H129="ss",),1,0)</f>
        <v>0</v>
      </c>
      <c r="E129" s="28" t="s">
        <v>411</v>
      </c>
      <c r="F129" s="28" t="s">
        <v>3847</v>
      </c>
      <c r="G129" s="255">
        <v>9805</v>
      </c>
      <c r="H129" s="79" t="s">
        <v>412</v>
      </c>
      <c r="I129" s="164" t="s">
        <v>413</v>
      </c>
      <c r="J129" s="273">
        <f ca="1">IF(AK129&lt;=Données!$B$2,1," ")</f>
        <v>1</v>
      </c>
      <c r="K129" s="45">
        <v>1</v>
      </c>
      <c r="L129" s="46"/>
      <c r="M129" s="47"/>
      <c r="N129" s="48"/>
      <c r="O129" s="185"/>
      <c r="P129" s="187"/>
      <c r="Q129" s="185"/>
      <c r="R129" s="186"/>
      <c r="S129" s="186"/>
      <c r="T129" s="187"/>
      <c r="U129" s="187"/>
      <c r="V129" s="187"/>
      <c r="W129" s="320"/>
      <c r="X129" s="214"/>
      <c r="Y129" s="215"/>
      <c r="Z129" s="34"/>
      <c r="AA129" s="35"/>
      <c r="AB129" s="35"/>
      <c r="AC129" s="35"/>
      <c r="AD129" s="36"/>
      <c r="AE129" s="224"/>
      <c r="AF129" s="53"/>
      <c r="AG129" s="54"/>
      <c r="AH129" s="55"/>
      <c r="AI129" s="56"/>
      <c r="AJ129" s="41" t="s">
        <v>98</v>
      </c>
      <c r="AK129" s="42">
        <v>44587</v>
      </c>
      <c r="AL129" s="50" t="s">
        <v>414</v>
      </c>
      <c r="AM129" s="337" t="str">
        <f>INDEX($K$6:$AE$6,1,MATCH(1,K129:AE129,-1))</f>
        <v>95PFE-L2S</v>
      </c>
      <c r="AN129" s="337" t="str">
        <f>IF(INDEX($K$6:$AE$6,1,MATCH(1,K129:AE129,1))&lt;&gt;INDEX($K$6:$AE$6,1,MATCH(1,K129:AE129,-1)),INDEX($K$6:$AE$6,1,MATCH(1,K129:AE129,1)),"-")</f>
        <v>-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</row>
    <row r="130" spans="1:261" s="91" customFormat="1" x14ac:dyDescent="0.2">
      <c r="A130" s="169" t="str">
        <f>IF(IFERROR(VLOOKUP(G130,EmployesActifs,1,FALSE),"Non")&lt;&gt;"Non","Oui","Non")</f>
        <v>Oui</v>
      </c>
      <c r="B130" s="172">
        <f>IF(A130="Oui",1,0)</f>
        <v>1</v>
      </c>
      <c r="C130" s="172">
        <f>IF(OR(G130="Médecin",H130="Médecin",I130="Médecin",I130="Médecins",H130="anesthésiste",H130="boursier univ.",H130="chercheur",H130="chirurgien",H130="Résident(e)",H130="Md Urg",H130="Md Card",LEFT(H130,6)="Fellow",H130="Externe Médecine",H130="Directeur de la biobanque Médecin",H130="monit.-boursier",),1,0)</f>
        <v>0</v>
      </c>
      <c r="D130" s="172">
        <f>IF(OR(G130=0,H130="Stagiaire",H130="Stagiaires",H130="Externe",H130="Externes",G130="agence",H130="STAGIAIRE INFIRMIER(ÈRE)",H130="STAGIAIRE SI",H130="STAGIAIRE S.I.",H130="STAGIAIRE PAB",H130="STAGIAIRE EN PERFUSION",H130="Stagiaire Physiothérapeute",H130="Stagiaire médecine",H130="Stagiaire - Service sociaux",H130="STAGIAIRE SOINS INFIRMIERS",H130="STAGIAIRE EXTERNE EN MÉDECINE",H130="ss",),1,0)</f>
        <v>0</v>
      </c>
      <c r="E130" s="28" t="s">
        <v>411</v>
      </c>
      <c r="F130" s="28" t="s">
        <v>415</v>
      </c>
      <c r="G130" s="257">
        <v>5307</v>
      </c>
      <c r="H130" s="79" t="s">
        <v>3413</v>
      </c>
      <c r="I130" s="164" t="s">
        <v>3641</v>
      </c>
      <c r="J130" s="273">
        <f ca="1">IF(AK130&lt;=Données!$B$2,1," ")</f>
        <v>1</v>
      </c>
      <c r="K130" s="45"/>
      <c r="L130" s="46"/>
      <c r="M130" s="47"/>
      <c r="N130" s="48"/>
      <c r="O130" s="185"/>
      <c r="P130" s="187"/>
      <c r="Q130" s="185"/>
      <c r="R130" s="186"/>
      <c r="S130" s="186"/>
      <c r="T130" s="187"/>
      <c r="U130" s="187"/>
      <c r="V130" s="187"/>
      <c r="W130" s="320"/>
      <c r="X130" s="214"/>
      <c r="Y130" s="215"/>
      <c r="Z130" s="34"/>
      <c r="AA130" s="35"/>
      <c r="AB130" s="35"/>
      <c r="AC130" s="35"/>
      <c r="AD130" s="36">
        <v>1</v>
      </c>
      <c r="AE130" s="224"/>
      <c r="AF130" s="53"/>
      <c r="AG130" s="54"/>
      <c r="AH130" s="55"/>
      <c r="AI130" s="56"/>
      <c r="AJ130" s="41" t="s">
        <v>417</v>
      </c>
      <c r="AK130" s="42">
        <v>43959</v>
      </c>
      <c r="AL130" s="50" t="s">
        <v>200</v>
      </c>
      <c r="AM130" s="337" t="str">
        <f>INDEX($K$6:$AE$6,1,MATCH(1,K130:AE130,-1))</f>
        <v>1517-LP</v>
      </c>
      <c r="AN130" s="337" t="str">
        <f>IF(INDEX($K$6:$AE$6,1,MATCH(1,K130:AE130,1))&lt;&gt;INDEX($K$6:$AE$6,1,MATCH(1,K130:AE130,-1)),INDEX($K$6:$AE$6,1,MATCH(1,K130:AE130,1)),"-")</f>
        <v>-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</row>
    <row r="131" spans="1:261" s="91" customFormat="1" ht="13.35" customHeight="1" x14ac:dyDescent="0.2">
      <c r="A131" s="169" t="str">
        <f>IF(IFERROR(VLOOKUP(G131,EmployesActifs,1,FALSE),"Non")&lt;&gt;"Non","Oui","Non")</f>
        <v>Oui</v>
      </c>
      <c r="B131" s="172">
        <f>IF(A131="Oui",1,0)</f>
        <v>1</v>
      </c>
      <c r="C131" s="172">
        <f>IF(OR(G131="Médecin",H131="Médecin",I131="Médecin",I131="Médecins",H131="anesthésiste",H131="boursier univ.",H131="chercheur",H131="chirurgien",H131="Résident(e)",H131="Md Urg",H131="Md Card",LEFT(H131,6)="Fellow",H131="Externe Médecine",H131="Directeur de la biobanque Médecin",H131="monit.-boursier",),1,0)</f>
        <v>0</v>
      </c>
      <c r="D131" s="172">
        <f>IF(OR(G131=0,H131="Stagiaire",H131="Stagiaires",H131="Externe",H131="Externes",G131="agence",H131="STAGIAIRE INFIRMIER(ÈRE)",H131="STAGIAIRE SI",H131="STAGIAIRE S.I.",H131="STAGIAIRE PAB",H131="STAGIAIRE EN PERFUSION",H131="Stagiaire Physiothérapeute",H131="Stagiaire médecine",H131="Stagiaire - Service sociaux",H131="STAGIAIRE SOINS INFIRMIERS",H131="STAGIAIRE EXTERNE EN MÉDECINE",H131="ss",),1,0)</f>
        <v>0</v>
      </c>
      <c r="E131" s="28" t="s">
        <v>418</v>
      </c>
      <c r="F131" s="28" t="s">
        <v>233</v>
      </c>
      <c r="G131" s="255">
        <v>2738</v>
      </c>
      <c r="H131" s="79" t="s">
        <v>2098</v>
      </c>
      <c r="I131" s="164" t="s">
        <v>5709</v>
      </c>
      <c r="J131" s="273">
        <f ca="1">IF(AK131&lt;=Données!$B$2,1," ")</f>
        <v>1</v>
      </c>
      <c r="K131" s="45"/>
      <c r="L131" s="46"/>
      <c r="M131" s="47"/>
      <c r="N131" s="48"/>
      <c r="O131" s="185"/>
      <c r="P131" s="187"/>
      <c r="Q131" s="185"/>
      <c r="R131" s="186"/>
      <c r="S131" s="186"/>
      <c r="T131" s="187"/>
      <c r="U131" s="187"/>
      <c r="V131" s="187"/>
      <c r="W131" s="320"/>
      <c r="X131" s="214"/>
      <c r="Y131" s="215"/>
      <c r="Z131" s="34"/>
      <c r="AA131" s="35"/>
      <c r="AB131" s="35">
        <v>1</v>
      </c>
      <c r="AC131" s="35"/>
      <c r="AD131" s="36"/>
      <c r="AE131" s="224"/>
      <c r="AF131" s="53"/>
      <c r="AG131" s="54"/>
      <c r="AH131" s="55"/>
      <c r="AI131" s="56"/>
      <c r="AJ131" s="41" t="s">
        <v>44</v>
      </c>
      <c r="AK131" s="42">
        <v>43924</v>
      </c>
      <c r="AL131" s="50"/>
      <c r="AM131" s="337" t="str">
        <f>INDEX($K$6:$AE$6,1,MATCH(1,K131:AE131,-1))</f>
        <v>1512-M</v>
      </c>
      <c r="AN131" s="337" t="str">
        <f>IF(INDEX($K$6:$AE$6,1,MATCH(1,K131:AE131,1))&lt;&gt;INDEX($K$6:$AE$6,1,MATCH(1,K131:AE131,-1)),INDEX($K$6:$AE$6,1,MATCH(1,K131:AE131,1)),"-")</f>
        <v>-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</row>
    <row r="132" spans="1:261" s="91" customFormat="1" ht="12.75" customHeight="1" x14ac:dyDescent="0.2">
      <c r="A132" s="169" t="str">
        <f>IF(IFERROR(VLOOKUP(G132,EmployesActifs,1,FALSE),"Non")&lt;&gt;"Non","Oui","Non")</f>
        <v>Oui</v>
      </c>
      <c r="B132" s="172">
        <f>IF(A132="Oui",1,0)</f>
        <v>1</v>
      </c>
      <c r="C132" s="172">
        <f>IF(OR(G132="Médecin",H132="Médecin",I132="Médecin",I132="Médecins",H132="anesthésiste",H132="boursier univ.",H132="chercheur",H132="chirurgien",H132="Résident(e)",H132="Md Urg",H132="Md Card",LEFT(H132,6)="Fellow",H132="Externe Médecine",H132="Directeur de la biobanque Médecin",H132="monit.-boursier",),1,0)</f>
        <v>0</v>
      </c>
      <c r="D132" s="172">
        <f>IF(OR(G132=0,H132="Stagiaire",H132="Stagiaires",H132="Externe",H132="Externes",G132="agence",H132="STAGIAIRE INFIRMIER(ÈRE)",H132="STAGIAIRE SI",H132="STAGIAIRE S.I.",H132="STAGIAIRE PAB",H132="STAGIAIRE EN PERFUSION",H132="Stagiaire Physiothérapeute",H132="Stagiaire médecine",H132="Stagiaire - Service sociaux",H132="STAGIAIRE SOINS INFIRMIERS",H132="STAGIAIRE EXTERNE EN MÉDECINE",H132="ss",),1,0)</f>
        <v>0</v>
      </c>
      <c r="E132" s="28" t="s">
        <v>419</v>
      </c>
      <c r="F132" s="28" t="s">
        <v>420</v>
      </c>
      <c r="G132" s="255">
        <v>6065</v>
      </c>
      <c r="H132" s="79" t="s">
        <v>882</v>
      </c>
      <c r="I132" s="164" t="s">
        <v>122</v>
      </c>
      <c r="J132" s="273">
        <f ca="1">IF(AK132&lt;=Données!$B$2,1," ")</f>
        <v>1</v>
      </c>
      <c r="K132" s="45"/>
      <c r="L132" s="46">
        <v>1</v>
      </c>
      <c r="M132" s="47"/>
      <c r="N132" s="48"/>
      <c r="O132" s="185"/>
      <c r="P132" s="187"/>
      <c r="Q132" s="185"/>
      <c r="R132" s="186"/>
      <c r="S132" s="186"/>
      <c r="T132" s="187"/>
      <c r="U132" s="187"/>
      <c r="V132" s="187"/>
      <c r="W132" s="320"/>
      <c r="X132" s="214"/>
      <c r="Y132" s="215"/>
      <c r="Z132" s="34"/>
      <c r="AA132" s="35"/>
      <c r="AB132" s="35"/>
      <c r="AC132" s="35"/>
      <c r="AD132" s="36"/>
      <c r="AE132" s="224"/>
      <c r="AF132" s="53"/>
      <c r="AG132" s="54"/>
      <c r="AH132" s="55"/>
      <c r="AI132" s="56"/>
      <c r="AJ132" s="41" t="s">
        <v>57</v>
      </c>
      <c r="AK132" s="42">
        <v>44568</v>
      </c>
      <c r="AL132" s="50" t="s">
        <v>200</v>
      </c>
      <c r="AM132" s="337" t="str">
        <f>INDEX($K$6:$AE$6,1,MATCH(1,K132:AE132,-1))</f>
        <v>95PFE-L2M</v>
      </c>
      <c r="AN132" s="337" t="str">
        <f>IF(INDEX($K$6:$AE$6,1,MATCH(1,K132:AE132,1))&lt;&gt;INDEX($K$6:$AE$6,1,MATCH(1,K132:AE132,-1)),INDEX($K$6:$AE$6,1,MATCH(1,K132:AE132,1)),"-")</f>
        <v>-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</row>
    <row r="133" spans="1:261" s="91" customFormat="1" ht="15" customHeight="1" x14ac:dyDescent="0.2">
      <c r="A133" s="169" t="str">
        <f>IF(IFERROR(VLOOKUP(G133,EmployesActifs,1,FALSE),"Non")&lt;&gt;"Non","Oui","Non")</f>
        <v>Oui</v>
      </c>
      <c r="B133" s="172">
        <f>IF(A133="Oui",1,0)</f>
        <v>1</v>
      </c>
      <c r="C133" s="172">
        <f>IF(OR(G133="Médecin",H133="Médecin",I133="Médecin",I133="Médecins",H133="anesthésiste",H133="boursier univ.",H133="chercheur",H133="chirurgien",H133="Résident(e)",H133="Md Urg",H133="Md Card",LEFT(H133,6)="Fellow",H133="Externe Médecine",H133="Directeur de la biobanque Médecin",H133="monit.-boursier",),1,0)</f>
        <v>0</v>
      </c>
      <c r="D133" s="172">
        <f>IF(OR(G133=0,H133="Stagiaire",H133="Stagiaires",H133="Externe",H133="Externes",G133="agence",H133="STAGIAIRE INFIRMIER(ÈRE)",H133="STAGIAIRE SI",H133="STAGIAIRE S.I.",H133="STAGIAIRE PAB",H133="STAGIAIRE EN PERFUSION",H133="Stagiaire Physiothérapeute",H133="Stagiaire médecine",H133="Stagiaire - Service sociaux",H133="STAGIAIRE SOINS INFIRMIERS",H133="STAGIAIRE EXTERNE EN MÉDECINE",H133="ss",),1,0)</f>
        <v>0</v>
      </c>
      <c r="E133" s="28" t="s">
        <v>419</v>
      </c>
      <c r="F133" s="28" t="s">
        <v>422</v>
      </c>
      <c r="G133" s="255">
        <v>10089</v>
      </c>
      <c r="H133" s="79" t="s">
        <v>570</v>
      </c>
      <c r="I133" s="164" t="s">
        <v>3564</v>
      </c>
      <c r="J133" s="273" t="str">
        <f ca="1">IF(AK133&lt;=Données!$B$2,1," ")</f>
        <v xml:space="preserve"> </v>
      </c>
      <c r="K133" s="45">
        <v>1</v>
      </c>
      <c r="L133" s="46"/>
      <c r="M133" s="47"/>
      <c r="N133" s="48"/>
      <c r="O133" s="185"/>
      <c r="P133" s="187"/>
      <c r="Q133" s="185"/>
      <c r="R133" s="186"/>
      <c r="S133" s="186"/>
      <c r="T133" s="187"/>
      <c r="U133" s="187"/>
      <c r="V133" s="187"/>
      <c r="W133" s="320"/>
      <c r="X133" s="214"/>
      <c r="Y133" s="215"/>
      <c r="Z133" s="34"/>
      <c r="AA133" s="35"/>
      <c r="AB133" s="35"/>
      <c r="AC133" s="35"/>
      <c r="AD133" s="36"/>
      <c r="AE133" s="224"/>
      <c r="AF133" s="53"/>
      <c r="AG133" s="54"/>
      <c r="AH133" s="55"/>
      <c r="AI133" s="56"/>
      <c r="AJ133" s="41" t="s">
        <v>4462</v>
      </c>
      <c r="AK133" s="42">
        <v>45560</v>
      </c>
      <c r="AL133" s="50"/>
      <c r="AM133" s="337" t="str">
        <f>INDEX($K$6:$AE$6,1,MATCH(1,K133:AE133,-1))</f>
        <v>95PFE-L2S</v>
      </c>
      <c r="AN133" s="337" t="str">
        <f>IF(INDEX($K$6:$AE$6,1,MATCH(1,K133:AE133,1))&lt;&gt;INDEX($K$6:$AE$6,1,MATCH(1,K133:AE133,-1)),INDEX($K$6:$AE$6,1,MATCH(1,K133:AE133,1)),"-")</f>
        <v>-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</row>
    <row r="134" spans="1:261" s="91" customFormat="1" ht="15" customHeight="1" x14ac:dyDescent="0.2">
      <c r="A134" s="169" t="str">
        <f>IF(IFERROR(VLOOKUP(G134,EmployesActifs,1,FALSE),"Non")&lt;&gt;"Non","Oui","Non")</f>
        <v>Oui</v>
      </c>
      <c r="B134" s="172">
        <f>IF(A134="Oui",1,0)</f>
        <v>1</v>
      </c>
      <c r="C134" s="172">
        <f>IF(OR(G134="Médecin",H134="Médecin",I134="Médecin",I134="Médecins",H134="anesthésiste",H134="boursier univ.",H134="chercheur",H134="chirurgien",H134="Résident(e)",H134="Md Urg",H134="Md Card",LEFT(H134,6)="Fellow",H134="Externe Médecine",H134="Directeur de la biobanque Médecin",H134="monit.-boursier",),1,0)</f>
        <v>0</v>
      </c>
      <c r="D134" s="172">
        <f>IF(OR(G134=0,H134="Stagiaire",H134="Stagiaires",H134="Externe",H134="Externes",G134="agence",H134="STAGIAIRE INFIRMIER(ÈRE)",H134="STAGIAIRE SI",H134="STAGIAIRE S.I.",H134="STAGIAIRE PAB",H134="STAGIAIRE EN PERFUSION",H134="Stagiaire Physiothérapeute",H134="Stagiaire médecine",H134="Stagiaire - Service sociaux",H134="STAGIAIRE SOINS INFIRMIERS",H134="STAGIAIRE EXTERNE EN MÉDECINE",H134="ss",),1,0)</f>
        <v>0</v>
      </c>
      <c r="E134" s="28" t="s">
        <v>419</v>
      </c>
      <c r="F134" s="28" t="s">
        <v>425</v>
      </c>
      <c r="G134" s="255">
        <v>5924</v>
      </c>
      <c r="H134" s="79" t="s">
        <v>426</v>
      </c>
      <c r="I134" s="164" t="s">
        <v>1764</v>
      </c>
      <c r="J134" s="273">
        <f ca="1">IF(AK134&lt;=Données!$B$2,1," ")</f>
        <v>1</v>
      </c>
      <c r="K134" s="45"/>
      <c r="L134" s="46">
        <v>1</v>
      </c>
      <c r="M134" s="47"/>
      <c r="N134" s="48"/>
      <c r="O134" s="185"/>
      <c r="P134" s="187"/>
      <c r="Q134" s="185"/>
      <c r="R134" s="186"/>
      <c r="S134" s="186"/>
      <c r="T134" s="187"/>
      <c r="U134" s="187"/>
      <c r="V134" s="187"/>
      <c r="W134" s="320"/>
      <c r="X134" s="214"/>
      <c r="Y134" s="215"/>
      <c r="Z134" s="34"/>
      <c r="AA134" s="35"/>
      <c r="AB134" s="35"/>
      <c r="AC134" s="35"/>
      <c r="AD134" s="36"/>
      <c r="AE134" s="224"/>
      <c r="AF134" s="53"/>
      <c r="AG134" s="54"/>
      <c r="AH134" s="55"/>
      <c r="AI134" s="56"/>
      <c r="AJ134" s="41" t="s">
        <v>57</v>
      </c>
      <c r="AK134" s="42">
        <v>44573</v>
      </c>
      <c r="AL134" s="50"/>
      <c r="AM134" s="337" t="str">
        <f>INDEX($K$6:$AE$6,1,MATCH(1,K134:AE134,-1))</f>
        <v>95PFE-L2M</v>
      </c>
      <c r="AN134" s="337" t="str">
        <f>IF(INDEX($K$6:$AE$6,1,MATCH(1,K134:AE134,1))&lt;&gt;INDEX($K$6:$AE$6,1,MATCH(1,K134:AE134,-1)),INDEX($K$6:$AE$6,1,MATCH(1,K134:AE134,1)),"-")</f>
        <v>-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</row>
    <row r="135" spans="1:261" s="91" customFormat="1" x14ac:dyDescent="0.2">
      <c r="A135" s="169" t="str">
        <f>IF(IFERROR(VLOOKUP(G135,EmployesActifs,1,FALSE),"Non")&lt;&gt;"Non","Oui","Non")</f>
        <v>Oui</v>
      </c>
      <c r="B135" s="172">
        <f>IF(A135="Oui",1,0)</f>
        <v>1</v>
      </c>
      <c r="C135" s="172">
        <f>IF(OR(G135="Médecin",H135="Médecin",I135="Médecin",I135="Médecins",H135="anesthésiste",H135="boursier univ.",H135="chercheur",H135="chirurgien",H135="Résident(e)",H135="Md Urg",H135="Md Card",LEFT(H135,6)="Fellow",H135="Externe Médecine",H135="Directeur de la biobanque Médecin",H135="monit.-boursier",),1,0)</f>
        <v>0</v>
      </c>
      <c r="D135" s="172">
        <f>IF(OR(G135=0,H135="Stagiaire",H135="Stagiaires",H135="Externe",H135="Externes",G135="agence",H135="STAGIAIRE INFIRMIER(ÈRE)",H135="STAGIAIRE SI",H135="STAGIAIRE S.I.",H135="STAGIAIRE PAB",H135="STAGIAIRE EN PERFUSION",H135="Stagiaire Physiothérapeute",H135="Stagiaire médecine",H135="Stagiaire - Service sociaux",H135="STAGIAIRE SOINS INFIRMIERS",H135="STAGIAIRE EXTERNE EN MÉDECINE",H135="ss",),1,0)</f>
        <v>0</v>
      </c>
      <c r="E135" s="28" t="s">
        <v>6225</v>
      </c>
      <c r="F135" s="28" t="s">
        <v>574</v>
      </c>
      <c r="G135" s="255">
        <v>14098</v>
      </c>
      <c r="H135" s="79" t="s">
        <v>103</v>
      </c>
      <c r="I135" s="164" t="s">
        <v>5709</v>
      </c>
      <c r="J135" s="273" t="str">
        <f ca="1">IF(AK135&lt;=Données!$B$2,1," ")</f>
        <v xml:space="preserve"> </v>
      </c>
      <c r="K135" s="45" t="s">
        <v>56</v>
      </c>
      <c r="L135" s="46"/>
      <c r="M135" s="47"/>
      <c r="N135" s="48"/>
      <c r="O135" s="185" t="s">
        <v>56</v>
      </c>
      <c r="P135" s="187"/>
      <c r="Q135" s="185"/>
      <c r="R135" s="186"/>
      <c r="S135" s="186" t="s">
        <v>56</v>
      </c>
      <c r="T135" s="187"/>
      <c r="U135" s="187"/>
      <c r="V135" s="187"/>
      <c r="W135" s="320"/>
      <c r="X135" s="214">
        <v>1</v>
      </c>
      <c r="Y135" s="215"/>
      <c r="Z135" s="34"/>
      <c r="AA135" s="35"/>
      <c r="AB135" s="35"/>
      <c r="AC135" s="35"/>
      <c r="AD135" s="36"/>
      <c r="AE135" s="224"/>
      <c r="AF135" s="53"/>
      <c r="AG135" s="54"/>
      <c r="AH135" s="55"/>
      <c r="AI135" s="56"/>
      <c r="AJ135" s="41" t="s">
        <v>5851</v>
      </c>
      <c r="AK135" s="42">
        <v>45867</v>
      </c>
      <c r="AL135" s="50"/>
      <c r="AM135" s="337">
        <f>INDEX($K$6:$AE$6,1,MATCH(1,K135:AE135,-1))</f>
        <v>46827</v>
      </c>
      <c r="AN135" s="337" t="str">
        <f>IF(INDEX($K$6:$AE$6,1,MATCH(1,K135:AE135,1))&lt;&gt;INDEX($K$6:$AE$6,1,MATCH(1,K135:AE135,-1)),INDEX($K$6:$AE$6,1,MATCH(1,K135:AE135,1)),"-")</f>
        <v>-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</row>
    <row r="136" spans="1:261" s="91" customFormat="1" ht="13.35" customHeight="1" x14ac:dyDescent="0.2">
      <c r="A136" s="169" t="str">
        <f>IF(IFERROR(VLOOKUP(G136,EmployesActifs,1,FALSE),"Non")&lt;&gt;"Non","Oui","Non")</f>
        <v>Oui</v>
      </c>
      <c r="B136" s="172">
        <f>IF(A136="Oui",1,0)</f>
        <v>1</v>
      </c>
      <c r="C136" s="172">
        <f>IF(OR(G136="Médecin",H136="Médecin",I136="Médecin",I136="Médecins",H136="anesthésiste",H136="boursier univ.",H136="chercheur",H136="chirurgien",H136="Résident(e)",H136="Md Urg",H136="Md Card",LEFT(H136,6)="Fellow",H136="Externe Médecine",H136="Directeur de la biobanque Médecin",H136="monit.-boursier",),1,0)</f>
        <v>0</v>
      </c>
      <c r="D136" s="172">
        <f>IF(OR(G136=0,H136="Stagiaire",H136="Stagiaires",H136="Externe",H136="Externes",G136="agence",H136="STAGIAIRE INFIRMIER(ÈRE)",H136="STAGIAIRE SI",H136="STAGIAIRE S.I.",H136="STAGIAIRE PAB",H136="STAGIAIRE EN PERFUSION",H136="Stagiaire Physiothérapeute",H136="Stagiaire médecine",H136="Stagiaire - Service sociaux",H136="STAGIAIRE SOINS INFIRMIERS",H136="STAGIAIRE EXTERNE EN MÉDECINE",H136="ss",),1,0)</f>
        <v>0</v>
      </c>
      <c r="E136" s="28" t="s">
        <v>428</v>
      </c>
      <c r="F136" s="28" t="s">
        <v>429</v>
      </c>
      <c r="G136" s="255">
        <v>10327</v>
      </c>
      <c r="H136" s="79" t="s">
        <v>1867</v>
      </c>
      <c r="I136" s="164" t="s">
        <v>3399</v>
      </c>
      <c r="J136" s="273">
        <f ca="1">IF(AK136&lt;=Données!$B$2,1," ")</f>
        <v>1</v>
      </c>
      <c r="K136" s="45">
        <v>1</v>
      </c>
      <c r="L136" s="46"/>
      <c r="M136" s="47"/>
      <c r="N136" s="48"/>
      <c r="O136" s="185"/>
      <c r="P136" s="187"/>
      <c r="Q136" s="185"/>
      <c r="R136" s="186"/>
      <c r="S136" s="186"/>
      <c r="T136" s="187"/>
      <c r="U136" s="187"/>
      <c r="V136" s="187"/>
      <c r="W136" s="320"/>
      <c r="X136" s="214"/>
      <c r="Y136" s="215"/>
      <c r="Z136" s="34"/>
      <c r="AA136" s="35"/>
      <c r="AB136" s="35"/>
      <c r="AC136" s="35"/>
      <c r="AD136" s="36"/>
      <c r="AE136" s="224"/>
      <c r="AF136" s="53"/>
      <c r="AG136" s="54"/>
      <c r="AH136" s="55"/>
      <c r="AI136" s="56"/>
      <c r="AJ136" s="41" t="s">
        <v>66</v>
      </c>
      <c r="AK136" s="42">
        <v>44231</v>
      </c>
      <c r="AL136" s="50"/>
      <c r="AM136" s="337" t="str">
        <f>INDEX($K$6:$AE$6,1,MATCH(1,K136:AE136,-1))</f>
        <v>95PFE-L2S</v>
      </c>
      <c r="AN136" s="337" t="str">
        <f>IF(INDEX($K$6:$AE$6,1,MATCH(1,K136:AE136,1))&lt;&gt;INDEX($K$6:$AE$6,1,MATCH(1,K136:AE136,-1)),INDEX($K$6:$AE$6,1,MATCH(1,K136:AE136,1)),"-")</f>
        <v>-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</row>
    <row r="137" spans="1:261" s="91" customFormat="1" ht="12.75" customHeight="1" x14ac:dyDescent="0.2">
      <c r="A137" s="169" t="str">
        <f>IF(IFERROR(VLOOKUP(G137,EmployesActifs,1,FALSE),"Non")&lt;&gt;"Non","Oui","Non")</f>
        <v>Oui</v>
      </c>
      <c r="B137" s="172">
        <f>IF(A137="Oui",1,0)</f>
        <v>1</v>
      </c>
      <c r="C137" s="172">
        <f>IF(OR(G137="Médecin",H137="Médecin",I137="Médecin",I137="Médecins",H137="anesthésiste",H137="boursier univ.",H137="chercheur",H137="chirurgien",H137="Résident(e)",H137="Md Urg",H137="Md Card",LEFT(H137,6)="Fellow",H137="Externe Médecine",H137="Directeur de la biobanque Médecin",H137="monit.-boursier",),1,0)</f>
        <v>0</v>
      </c>
      <c r="D137" s="172">
        <f>IF(OR(G137=0,H137="Stagiaire",H137="Stagiaires",H137="Externe",H137="Externes",G137="agence",H137="STAGIAIRE INFIRMIER(ÈRE)",H137="STAGIAIRE SI",H137="STAGIAIRE S.I.",H137="STAGIAIRE PAB",H137="STAGIAIRE EN PERFUSION",H137="Stagiaire Physiothérapeute",H137="Stagiaire médecine",H137="Stagiaire - Service sociaux",H137="STAGIAIRE SOINS INFIRMIERS",H137="STAGIAIRE EXTERNE EN MÉDECINE",H137="ss",),1,0)</f>
        <v>0</v>
      </c>
      <c r="E137" s="28" t="s">
        <v>428</v>
      </c>
      <c r="F137" s="28" t="s">
        <v>2300</v>
      </c>
      <c r="G137" s="255">
        <v>11948</v>
      </c>
      <c r="H137" s="79" t="s">
        <v>54</v>
      </c>
      <c r="I137" s="164" t="s">
        <v>55</v>
      </c>
      <c r="J137" s="273" t="str">
        <f ca="1">IF(AK137&lt;=Données!$B$2,1," ")</f>
        <v xml:space="preserve"> </v>
      </c>
      <c r="K137" s="45">
        <v>1</v>
      </c>
      <c r="L137" s="46"/>
      <c r="M137" s="47"/>
      <c r="N137" s="48"/>
      <c r="O137" s="185"/>
      <c r="P137" s="187"/>
      <c r="Q137" s="185"/>
      <c r="R137" s="186"/>
      <c r="S137" s="186"/>
      <c r="T137" s="187"/>
      <c r="U137" s="187"/>
      <c r="V137" s="187"/>
      <c r="W137" s="320"/>
      <c r="X137" s="214"/>
      <c r="Y137" s="215"/>
      <c r="Z137" s="34"/>
      <c r="AA137" s="35"/>
      <c r="AB137" s="35"/>
      <c r="AC137" s="35"/>
      <c r="AD137" s="36"/>
      <c r="AE137" s="224"/>
      <c r="AF137" s="53"/>
      <c r="AG137" s="54"/>
      <c r="AH137" s="55"/>
      <c r="AI137" s="56"/>
      <c r="AJ137" s="41" t="s">
        <v>5851</v>
      </c>
      <c r="AK137" s="42">
        <v>45696</v>
      </c>
      <c r="AL137" s="50"/>
      <c r="AM137" s="337" t="str">
        <f>INDEX($K$6:$AE$6,1,MATCH(1,K137:AE137,-1))</f>
        <v>95PFE-L2S</v>
      </c>
      <c r="AN137" s="337" t="str">
        <f>IF(INDEX($K$6:$AE$6,1,MATCH(1,K137:AE137,1))&lt;&gt;INDEX($K$6:$AE$6,1,MATCH(1,K137:AE137,-1)),INDEX($K$6:$AE$6,1,MATCH(1,K137:AE137,1)),"-")</f>
        <v>-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</row>
    <row r="138" spans="1:261" s="91" customFormat="1" ht="12.75" customHeight="1" x14ac:dyDescent="0.2">
      <c r="A138" s="169" t="str">
        <f>IF(IFERROR(VLOOKUP(G138,EmployesActifs,1,FALSE),"Non")&lt;&gt;"Non","Oui","Non")</f>
        <v>Oui</v>
      </c>
      <c r="B138" s="172">
        <f>IF(A138="Oui",1,0)</f>
        <v>1</v>
      </c>
      <c r="C138" s="172">
        <f>IF(OR(G138="Médecin",H138="Médecin",I138="Médecin",I138="Médecins",H138="anesthésiste",H138="boursier univ.",H138="chercheur",H138="chirurgien",H138="Résident(e)",H138="Md Urg",H138="Md Card",LEFT(H138,6)="Fellow",H138="Externe Médecine",H138="Directeur de la biobanque Médecin",H138="monit.-boursier",),1,0)</f>
        <v>0</v>
      </c>
      <c r="D138" s="172">
        <f>IF(OR(G138=0,H138="Stagiaire",H138="Stagiaires",H138="Externe",H138="Externes",G138="agence",H138="STAGIAIRE INFIRMIER(ÈRE)",H138="STAGIAIRE SI",H138="STAGIAIRE S.I.",H138="STAGIAIRE PAB",H138="STAGIAIRE EN PERFUSION",H138="Stagiaire Physiothérapeute",H138="Stagiaire médecine",H138="Stagiaire - Service sociaux",H138="STAGIAIRE SOINS INFIRMIERS",H138="STAGIAIRE EXTERNE EN MÉDECINE",H138="ss",),1,0)</f>
        <v>0</v>
      </c>
      <c r="E138" s="28" t="s">
        <v>428</v>
      </c>
      <c r="F138" s="28" t="s">
        <v>1211</v>
      </c>
      <c r="G138" s="262">
        <v>13307</v>
      </c>
      <c r="H138" s="79" t="s">
        <v>3394</v>
      </c>
      <c r="I138" s="164" t="s">
        <v>143</v>
      </c>
      <c r="J138" s="273" t="str">
        <f ca="1">IF(AK138&lt;=Données!$B$2,1," ")</f>
        <v xml:space="preserve"> </v>
      </c>
      <c r="K138" s="45"/>
      <c r="L138" s="46"/>
      <c r="M138" s="47">
        <v>1</v>
      </c>
      <c r="N138" s="48"/>
      <c r="O138" s="185"/>
      <c r="P138" s="187">
        <v>1</v>
      </c>
      <c r="Q138" s="185"/>
      <c r="R138" s="186"/>
      <c r="S138" s="186"/>
      <c r="T138" s="187"/>
      <c r="U138" s="187"/>
      <c r="V138" s="187"/>
      <c r="W138" s="320"/>
      <c r="X138" s="214"/>
      <c r="Y138" s="215"/>
      <c r="Z138" s="34"/>
      <c r="AA138" s="35"/>
      <c r="AB138" s="35"/>
      <c r="AC138" s="35"/>
      <c r="AD138" s="36"/>
      <c r="AE138" s="224"/>
      <c r="AF138" s="53"/>
      <c r="AG138" s="54"/>
      <c r="AH138" s="55"/>
      <c r="AI138" s="56"/>
      <c r="AJ138" s="41" t="s">
        <v>4462</v>
      </c>
      <c r="AK138" s="42">
        <v>45370</v>
      </c>
      <c r="AL138" s="50"/>
      <c r="AM138" s="337" t="str">
        <f>INDEX($K$6:$AE$6,1,MATCH(1,K138:AE138,-1))</f>
        <v>95PFE-L2L</v>
      </c>
      <c r="AN138" s="337">
        <f>IF(INDEX($K$6:$AE$6,1,MATCH(1,K138:AE138,1))&lt;&gt;INDEX($K$6:$AE$6,1,MATCH(1,K138:AE138,-1)),INDEX($K$6:$AE$6,1,MATCH(1,K138:AE138,1)),"-")</f>
        <v>1804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</row>
    <row r="139" spans="1:261" s="91" customFormat="1" ht="12.75" customHeight="1" x14ac:dyDescent="0.2">
      <c r="A139" s="169" t="str">
        <f>IF(IFERROR(VLOOKUP(G139,EmployesActifs,1,FALSE),"Non")&lt;&gt;"Non","Oui","Non")</f>
        <v>Oui</v>
      </c>
      <c r="B139" s="172">
        <f>IF(A139="Oui",1,0)</f>
        <v>1</v>
      </c>
      <c r="C139" s="172">
        <f>IF(OR(G139="Médecin",H139="Médecin",I139="Médecin",I139="Médecins",H139="anesthésiste",H139="boursier univ.",H139="chercheur",H139="chirurgien",H139="Résident(e)",H139="Md Urg",H139="Md Card",LEFT(H139,6)="Fellow",H139="Externe Médecine",H139="Directeur de la biobanque Médecin",H139="monit.-boursier",),1,0)</f>
        <v>0</v>
      </c>
      <c r="D139" s="172">
        <f>IF(OR(G139=0,H139="Stagiaire",H139="Stagiaires",H139="Externe",H139="Externes",G139="agence",H139="STAGIAIRE INFIRMIER(ÈRE)",H139="STAGIAIRE SI",H139="STAGIAIRE S.I.",H139="STAGIAIRE PAB",H139="STAGIAIRE EN PERFUSION",H139="Stagiaire Physiothérapeute",H139="Stagiaire médecine",H139="Stagiaire - Service sociaux",H139="STAGIAIRE SOINS INFIRMIERS",H139="STAGIAIRE EXTERNE EN MÉDECINE",H139="ss",),1,0)</f>
        <v>0</v>
      </c>
      <c r="E139" s="28" t="s">
        <v>428</v>
      </c>
      <c r="F139" s="28" t="s">
        <v>142</v>
      </c>
      <c r="G139" s="255">
        <v>8019</v>
      </c>
      <c r="H139" s="79" t="s">
        <v>72</v>
      </c>
      <c r="I139" s="164" t="s">
        <v>888</v>
      </c>
      <c r="J139" s="273" t="str">
        <f ca="1">IF(AK139&lt;=Données!$B$2,1," ")</f>
        <v xml:space="preserve"> </v>
      </c>
      <c r="K139" s="45" t="s">
        <v>56</v>
      </c>
      <c r="L139" s="46"/>
      <c r="M139" s="47"/>
      <c r="N139" s="48"/>
      <c r="O139" s="185">
        <v>1</v>
      </c>
      <c r="P139" s="187"/>
      <c r="Q139" s="185"/>
      <c r="R139" s="186"/>
      <c r="S139" s="186"/>
      <c r="T139" s="187"/>
      <c r="U139" s="187"/>
      <c r="V139" s="187"/>
      <c r="W139" s="320"/>
      <c r="X139" s="214"/>
      <c r="Y139" s="215"/>
      <c r="Z139" s="34"/>
      <c r="AA139" s="35"/>
      <c r="AB139" s="35"/>
      <c r="AC139" s="35"/>
      <c r="AD139" s="36"/>
      <c r="AE139" s="224"/>
      <c r="AF139" s="53"/>
      <c r="AG139" s="54"/>
      <c r="AH139" s="55"/>
      <c r="AI139" s="56"/>
      <c r="AJ139" s="41" t="s">
        <v>4462</v>
      </c>
      <c r="AK139" s="42">
        <v>45819</v>
      </c>
      <c r="AL139" s="50"/>
      <c r="AM139" s="337" t="str">
        <f>INDEX($K$6:$AE$6,1,MATCH(1,K139:AE139,-1))</f>
        <v>1804S</v>
      </c>
      <c r="AN139" s="337" t="str">
        <f>IF(INDEX($K$6:$AE$6,1,MATCH(1,K139:AE139,1))&lt;&gt;INDEX($K$6:$AE$6,1,MATCH(1,K139:AE139,-1)),INDEX($K$6:$AE$6,1,MATCH(1,K139:AE139,1)),"-")</f>
        <v>-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</row>
    <row r="140" spans="1:261" s="91" customFormat="1" ht="15" customHeight="1" x14ac:dyDescent="0.2">
      <c r="A140" s="169" t="str">
        <f>IF(IFERROR(VLOOKUP(G140,EmployesActifs,1,FALSE),"Non")&lt;&gt;"Non","Oui","Non")</f>
        <v>Oui</v>
      </c>
      <c r="B140" s="172">
        <f>IF(A140="Oui",1,0)</f>
        <v>1</v>
      </c>
      <c r="C140" s="172">
        <f>IF(OR(G140="Médecin",H140="Médecin",I140="Médecin",I140="Médecins",H140="anesthésiste",H140="boursier univ.",H140="chercheur",H140="chirurgien",H140="Résident(e)",H140="Md Urg",H140="Md Card",LEFT(H140,6)="Fellow",H140="Externe Médecine",H140="Directeur de la biobanque Médecin",H140="monit.-boursier",),1,0)</f>
        <v>0</v>
      </c>
      <c r="D140" s="172">
        <f>IF(OR(G140=0,H140="Stagiaire",H140="Stagiaires",H140="Externe",H140="Externes",G140="agence",H140="STAGIAIRE INFIRMIER(ÈRE)",H140="STAGIAIRE SI",H140="STAGIAIRE S.I.",H140="STAGIAIRE PAB",H140="STAGIAIRE EN PERFUSION",H140="Stagiaire Physiothérapeute",H140="Stagiaire médecine",H140="Stagiaire - Service sociaux",H140="STAGIAIRE SOINS INFIRMIERS",H140="STAGIAIRE EXTERNE EN MÉDECINE",H140="ss",),1,0)</f>
        <v>0</v>
      </c>
      <c r="E140" s="28" t="s">
        <v>428</v>
      </c>
      <c r="F140" s="28" t="s">
        <v>432</v>
      </c>
      <c r="G140" s="257">
        <v>6652</v>
      </c>
      <c r="H140" s="79" t="s">
        <v>72</v>
      </c>
      <c r="I140" s="164" t="s">
        <v>5708</v>
      </c>
      <c r="J140" s="273">
        <f ca="1">IF(AK140&lt;=Données!$B$2,1," ")</f>
        <v>1</v>
      </c>
      <c r="K140" s="45" t="s">
        <v>56</v>
      </c>
      <c r="L140" s="46"/>
      <c r="M140" s="47"/>
      <c r="N140" s="48"/>
      <c r="O140" s="185"/>
      <c r="P140" s="187"/>
      <c r="Q140" s="185"/>
      <c r="R140" s="186"/>
      <c r="S140" s="186">
        <v>1</v>
      </c>
      <c r="T140" s="187"/>
      <c r="U140" s="187"/>
      <c r="V140" s="187"/>
      <c r="W140" s="320"/>
      <c r="X140" s="214"/>
      <c r="Y140" s="215"/>
      <c r="Z140" s="34"/>
      <c r="AA140" s="35"/>
      <c r="AB140" s="35"/>
      <c r="AC140" s="35"/>
      <c r="AD140" s="36"/>
      <c r="AE140" s="224"/>
      <c r="AF140" s="53"/>
      <c r="AG140" s="54"/>
      <c r="AH140" s="55"/>
      <c r="AI140" s="56"/>
      <c r="AJ140" s="41" t="s">
        <v>98</v>
      </c>
      <c r="AK140" s="42">
        <v>44574</v>
      </c>
      <c r="AL140" s="50"/>
      <c r="AM140" s="337" t="str">
        <f>INDEX($K$6:$AE$6,1,MATCH(1,K140:AE140,-1))</f>
        <v>1870 +</v>
      </c>
      <c r="AN140" s="337" t="str">
        <f>IF(INDEX($K$6:$AE$6,1,MATCH(1,K140:AE140,1))&lt;&gt;INDEX($K$6:$AE$6,1,MATCH(1,K140:AE140,-1)),INDEX($K$6:$AE$6,1,MATCH(1,K140:AE140,1)),"-")</f>
        <v>-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</row>
    <row r="141" spans="1:261" s="91" customFormat="1" ht="15" customHeight="1" x14ac:dyDescent="0.2">
      <c r="A141" s="169" t="str">
        <f>IF(IFERROR(VLOOKUP(G141,EmployesActifs,1,FALSE),"Non")&lt;&gt;"Non","Oui","Non")</f>
        <v>Oui</v>
      </c>
      <c r="B141" s="172">
        <f>IF(A141="Oui",1,0)</f>
        <v>1</v>
      </c>
      <c r="C141" s="172">
        <f>IF(OR(G141="Médecin",H141="Médecin",I141="Médecin",I141="Médecins",H141="anesthésiste",H141="boursier univ.",H141="chercheur",H141="chirurgien",H141="Résident(e)",H141="Md Urg",H141="Md Card",LEFT(H141,6)="Fellow",H141="Externe Médecine",H141="Directeur de la biobanque Médecin",H141="monit.-boursier",),1,0)</f>
        <v>0</v>
      </c>
      <c r="D141" s="172">
        <f>IF(OR(G141=0,H141="Stagiaire",H141="Stagiaires",H141="Externe",H141="Externes",G141="agence",H141="STAGIAIRE INFIRMIER(ÈRE)",H141="STAGIAIRE SI",H141="STAGIAIRE S.I.",H141="STAGIAIRE PAB",H141="STAGIAIRE EN PERFUSION",H141="Stagiaire Physiothérapeute",H141="Stagiaire médecine",H141="Stagiaire - Service sociaux",H141="STAGIAIRE SOINS INFIRMIERS",H141="STAGIAIRE EXTERNE EN MÉDECINE",H141="ss",),1,0)</f>
        <v>0</v>
      </c>
      <c r="E141" s="28" t="s">
        <v>428</v>
      </c>
      <c r="F141" s="28" t="s">
        <v>435</v>
      </c>
      <c r="G141" s="255">
        <v>3035</v>
      </c>
      <c r="H141" s="79" t="s">
        <v>234</v>
      </c>
      <c r="I141" s="164" t="s">
        <v>3643</v>
      </c>
      <c r="J141" s="273">
        <f ca="1">IF(AK141&lt;=Données!$B$2,1," ")</f>
        <v>1</v>
      </c>
      <c r="K141" s="45">
        <v>1</v>
      </c>
      <c r="L141" s="46"/>
      <c r="M141" s="47"/>
      <c r="N141" s="48"/>
      <c r="O141" s="185"/>
      <c r="P141" s="187"/>
      <c r="Q141" s="185"/>
      <c r="R141" s="186"/>
      <c r="S141" s="186"/>
      <c r="T141" s="187"/>
      <c r="U141" s="187"/>
      <c r="V141" s="187"/>
      <c r="W141" s="320"/>
      <c r="X141" s="214"/>
      <c r="Y141" s="215"/>
      <c r="Z141" s="34"/>
      <c r="AA141" s="35"/>
      <c r="AB141" s="35"/>
      <c r="AC141" s="35"/>
      <c r="AD141" s="36"/>
      <c r="AE141" s="224"/>
      <c r="AF141" s="53"/>
      <c r="AG141" s="54"/>
      <c r="AH141" s="55"/>
      <c r="AI141" s="56"/>
      <c r="AJ141" s="41" t="s">
        <v>98</v>
      </c>
      <c r="AK141" s="42">
        <v>44588</v>
      </c>
      <c r="AL141" s="50"/>
      <c r="AM141" s="337" t="str">
        <f>INDEX($K$6:$AE$6,1,MATCH(1,K141:AE141,-1))</f>
        <v>95PFE-L2S</v>
      </c>
      <c r="AN141" s="337" t="str">
        <f>IF(INDEX($K$6:$AE$6,1,MATCH(1,K141:AE141,1))&lt;&gt;INDEX($K$6:$AE$6,1,MATCH(1,K141:AE141,-1)),INDEX($K$6:$AE$6,1,MATCH(1,K141:AE141,1)),"-")</f>
        <v>-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</row>
    <row r="142" spans="1:261" s="91" customFormat="1" ht="13.35" customHeight="1" x14ac:dyDescent="0.2">
      <c r="A142" s="169" t="str">
        <f>IF(IFERROR(VLOOKUP(G142,EmployesActifs,1,FALSE),"Non")&lt;&gt;"Non","Oui","Non")</f>
        <v>Oui</v>
      </c>
      <c r="B142" s="172">
        <f>IF(A142="Oui",1,0)</f>
        <v>1</v>
      </c>
      <c r="C142" s="172">
        <f>IF(OR(G142="Médecin",H142="Médecin",I142="Médecin",I142="Médecins",H142="anesthésiste",H142="boursier univ.",H142="chercheur",H142="chirurgien",H142="Résident(e)",H142="Md Urg",H142="Md Card",LEFT(H142,6)="Fellow",H142="Externe Médecine",H142="Directeur de la biobanque Médecin",H142="monit.-boursier",),1,0)</f>
        <v>0</v>
      </c>
      <c r="D142" s="172">
        <f>IF(OR(G142=0,H142="Stagiaire",H142="Stagiaires",H142="Externe",H142="Externes",G142="agence",H142="STAGIAIRE INFIRMIER(ÈRE)",H142="STAGIAIRE SI",H142="STAGIAIRE S.I.",H142="STAGIAIRE PAB",H142="STAGIAIRE EN PERFUSION",H142="Stagiaire Physiothérapeute",H142="Stagiaire médecine",H142="Stagiaire - Service sociaux",H142="STAGIAIRE SOINS INFIRMIERS",H142="STAGIAIRE EXTERNE EN MÉDECINE",H142="ss",),1,0)</f>
        <v>0</v>
      </c>
      <c r="E142" s="28" t="s">
        <v>3962</v>
      </c>
      <c r="F142" s="28" t="s">
        <v>440</v>
      </c>
      <c r="G142" s="255">
        <v>10927</v>
      </c>
      <c r="H142" s="79" t="s">
        <v>103</v>
      </c>
      <c r="I142" s="164" t="s">
        <v>836</v>
      </c>
      <c r="J142" s="273" t="str">
        <f ca="1">IF(AK142&lt;=Données!$B$2,1," ")</f>
        <v xml:space="preserve"> </v>
      </c>
      <c r="K142" s="45"/>
      <c r="L142" s="46"/>
      <c r="M142" s="47"/>
      <c r="N142" s="48"/>
      <c r="O142" s="185"/>
      <c r="P142" s="187"/>
      <c r="Q142" s="185">
        <v>1</v>
      </c>
      <c r="R142" s="186"/>
      <c r="S142" s="186">
        <v>1</v>
      </c>
      <c r="T142" s="187"/>
      <c r="U142" s="187"/>
      <c r="V142" s="187"/>
      <c r="W142" s="320"/>
      <c r="X142" s="214"/>
      <c r="Y142" s="215"/>
      <c r="Z142" s="34"/>
      <c r="AA142" s="35"/>
      <c r="AB142" s="35"/>
      <c r="AC142" s="35"/>
      <c r="AD142" s="36"/>
      <c r="AE142" s="224"/>
      <c r="AF142" s="53"/>
      <c r="AG142" s="54"/>
      <c r="AH142" s="55"/>
      <c r="AI142" s="56"/>
      <c r="AJ142" s="41" t="s">
        <v>4462</v>
      </c>
      <c r="AK142" s="42">
        <v>45815</v>
      </c>
      <c r="AL142" s="50"/>
      <c r="AM142" s="337" t="str">
        <f>INDEX($K$6:$AE$6,1,MATCH(1,K142:AE142,-1))</f>
        <v>1860-S</v>
      </c>
      <c r="AN142" s="337" t="str">
        <f>IF(INDEX($K$6:$AE$6,1,MATCH(1,K142:AE142,1))&lt;&gt;INDEX($K$6:$AE$6,1,MATCH(1,K142:AE142,-1)),INDEX($K$6:$AE$6,1,MATCH(1,K142:AE142,1)),"-")</f>
        <v>-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</row>
    <row r="143" spans="1:261" s="91" customFormat="1" x14ac:dyDescent="0.2">
      <c r="A143" s="169" t="str">
        <f>IF(IFERROR(VLOOKUP(G143,EmployesActifs,1,FALSE),"Non")&lt;&gt;"Non","Oui","Non")</f>
        <v>Oui</v>
      </c>
      <c r="B143" s="172">
        <f>IF(A143="Oui",1,0)</f>
        <v>1</v>
      </c>
      <c r="C143" s="172">
        <f>IF(OR(G143="Médecin",H143="Médecin",I143="Médecin",I143="Médecins",H143="anesthésiste",H143="boursier univ.",H143="chercheur",H143="chirurgien",H143="Résident(e)",H143="Md Urg",H143="Md Card",LEFT(H143,6)="Fellow",H143="Externe Médecine",H143="Directeur de la biobanque Médecin",H143="monit.-boursier",),1,0)</f>
        <v>0</v>
      </c>
      <c r="D143" s="172">
        <f>IF(OR(G143=0,H143="Stagiaire",H143="Stagiaires",H143="Externe",H143="Externes",G143="agence",H143="STAGIAIRE INFIRMIER(ÈRE)",H143="STAGIAIRE SI",H143="STAGIAIRE S.I.",H143="STAGIAIRE PAB",H143="STAGIAIRE EN PERFUSION",H143="Stagiaire Physiothérapeute",H143="Stagiaire médecine",H143="Stagiaire - Service sociaux",H143="STAGIAIRE SOINS INFIRMIERS",H143="STAGIAIRE EXTERNE EN MÉDECINE",H143="ss",),1,0)</f>
        <v>0</v>
      </c>
      <c r="E143" s="28" t="s">
        <v>441</v>
      </c>
      <c r="F143" s="28" t="s">
        <v>221</v>
      </c>
      <c r="G143" s="255">
        <v>6454</v>
      </c>
      <c r="H143" s="79" t="s">
        <v>72</v>
      </c>
      <c r="I143" s="164" t="s">
        <v>888</v>
      </c>
      <c r="J143" s="273">
        <f ca="1">IF(AK143&lt;=Données!$B$2,1," ")</f>
        <v>1</v>
      </c>
      <c r="K143" s="45" t="s">
        <v>56</v>
      </c>
      <c r="L143" s="46" t="s">
        <v>56</v>
      </c>
      <c r="M143" s="47" t="s">
        <v>56</v>
      </c>
      <c r="N143" s="48"/>
      <c r="O143" s="185"/>
      <c r="P143" s="187"/>
      <c r="Q143" s="185"/>
      <c r="R143" s="186"/>
      <c r="S143" s="186">
        <v>1</v>
      </c>
      <c r="T143" s="187"/>
      <c r="U143" s="187"/>
      <c r="V143" s="187"/>
      <c r="W143" s="320"/>
      <c r="X143" s="214"/>
      <c r="Y143" s="215"/>
      <c r="Z143" s="34"/>
      <c r="AA143" s="35"/>
      <c r="AB143" s="35"/>
      <c r="AC143" s="35"/>
      <c r="AD143" s="36"/>
      <c r="AE143" s="224"/>
      <c r="AF143" s="53"/>
      <c r="AG143" s="54"/>
      <c r="AH143" s="55"/>
      <c r="AI143" s="56"/>
      <c r="AJ143" s="41" t="s">
        <v>98</v>
      </c>
      <c r="AK143" s="42">
        <v>44581</v>
      </c>
      <c r="AL143" s="50"/>
      <c r="AM143" s="337" t="str">
        <f>INDEX($K$6:$AE$6,1,MATCH(1,K143:AE143,-1))</f>
        <v>1870 +</v>
      </c>
      <c r="AN143" s="337" t="str">
        <f>IF(INDEX($K$6:$AE$6,1,MATCH(1,K143:AE143,1))&lt;&gt;INDEX($K$6:$AE$6,1,MATCH(1,K143:AE143,-1)),INDEX($K$6:$AE$6,1,MATCH(1,K143:AE143,1)),"-")</f>
        <v>-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</row>
    <row r="144" spans="1:261" s="91" customFormat="1" x14ac:dyDescent="0.2">
      <c r="A144" s="169" t="str">
        <f>IF(IFERROR(VLOOKUP(G144,EmployesActifs,1,FALSE),"Non")&lt;&gt;"Non","Oui","Non")</f>
        <v>Oui</v>
      </c>
      <c r="B144" s="172">
        <f>IF(A144="Oui",1,0)</f>
        <v>1</v>
      </c>
      <c r="C144" s="172">
        <f>IF(OR(G144="Médecin",H144="Médecin",I144="Médecin",I144="Médecins",H144="anesthésiste",H144="boursier univ.",H144="chercheur",H144="chirurgien",H144="Résident(e)",H144="Md Urg",H144="Md Card",LEFT(H144,6)="Fellow",H144="Externe Médecine",H144="Directeur de la biobanque Médecin",H144="monit.-boursier",),1,0)</f>
        <v>0</v>
      </c>
      <c r="D144" s="172">
        <f>IF(OR(G144=0,H144="Stagiaire",H144="Stagiaires",H144="Externe",H144="Externes",G144="agence",H144="STAGIAIRE INFIRMIER(ÈRE)",H144="STAGIAIRE SI",H144="STAGIAIRE S.I.",H144="STAGIAIRE PAB",H144="STAGIAIRE EN PERFUSION",H144="Stagiaire Physiothérapeute",H144="Stagiaire médecine",H144="Stagiaire - Service sociaux",H144="STAGIAIRE SOINS INFIRMIERS",H144="STAGIAIRE EXTERNE EN MÉDECINE",H144="ss",),1,0)</f>
        <v>0</v>
      </c>
      <c r="E144" s="28" t="s">
        <v>3068</v>
      </c>
      <c r="F144" s="28" t="s">
        <v>444</v>
      </c>
      <c r="G144" s="255">
        <v>9634</v>
      </c>
      <c r="H144" s="79" t="s">
        <v>64</v>
      </c>
      <c r="I144" s="164" t="s">
        <v>3418</v>
      </c>
      <c r="J144" s="273">
        <f ca="1">IF(AK144&lt;=Données!$B$2,1," ")</f>
        <v>1</v>
      </c>
      <c r="K144" s="45"/>
      <c r="L144" s="46"/>
      <c r="M144" s="47"/>
      <c r="N144" s="48"/>
      <c r="O144" s="185"/>
      <c r="P144" s="187"/>
      <c r="Q144" s="185">
        <v>1</v>
      </c>
      <c r="R144" s="186"/>
      <c r="S144" s="186"/>
      <c r="T144" s="187"/>
      <c r="U144" s="187"/>
      <c r="V144" s="187"/>
      <c r="W144" s="320"/>
      <c r="X144" s="214"/>
      <c r="Y144" s="215"/>
      <c r="Z144" s="34"/>
      <c r="AA144" s="35"/>
      <c r="AB144" s="35"/>
      <c r="AC144" s="35"/>
      <c r="AD144" s="36"/>
      <c r="AE144" s="224"/>
      <c r="AF144" s="53"/>
      <c r="AG144" s="54"/>
      <c r="AH144" s="55"/>
      <c r="AI144" s="56"/>
      <c r="AJ144" s="41" t="s">
        <v>439</v>
      </c>
      <c r="AK144" s="42">
        <v>42832</v>
      </c>
      <c r="AL144" s="50"/>
      <c r="AM144" s="337" t="str">
        <f>INDEX($K$6:$AE$6,1,MATCH(1,K144:AE144,-1))</f>
        <v>1860-S</v>
      </c>
      <c r="AN144" s="337" t="str">
        <f>IF(INDEX($K$6:$AE$6,1,MATCH(1,K144:AE144,1))&lt;&gt;INDEX($K$6:$AE$6,1,MATCH(1,K144:AE144,-1)),INDEX($K$6:$AE$6,1,MATCH(1,K144:AE144,1)),"-")</f>
        <v>-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</row>
    <row r="145" spans="1:43" x14ac:dyDescent="0.2">
      <c r="A145" s="169" t="str">
        <f>IF(IFERROR(VLOOKUP(G145,EmployesActifs,1,FALSE),"Non")&lt;&gt;"Non","Oui","Non")</f>
        <v>Oui</v>
      </c>
      <c r="B145" s="172">
        <f>IF(A145="Oui",1,0)</f>
        <v>1</v>
      </c>
      <c r="C145" s="172">
        <f>IF(OR(G145="Médecin",H145="Médecin",I145="Médecin",I145="Médecins",H145="anesthésiste",H145="boursier univ.",H145="chercheur",H145="chirurgien",H145="Résident(e)",H145="Md Urg",H145="Md Card",LEFT(H145,6)="Fellow",H145="Externe Médecine",H145="Directeur de la biobanque Médecin",H145="monit.-boursier",),1,0)</f>
        <v>0</v>
      </c>
      <c r="D145" s="172">
        <f>IF(OR(G145=0,H145="Stagiaire",H145="Stagiaires",H145="Externe",H145="Externes",G145="agence",H145="STAGIAIRE INFIRMIER(ÈRE)",H145="STAGIAIRE SI",H145="STAGIAIRE S.I.",H145="STAGIAIRE PAB",H145="STAGIAIRE EN PERFUSION",H145="Stagiaire Physiothérapeute",H145="Stagiaire médecine",H145="Stagiaire - Service sociaux",H145="STAGIAIRE SOINS INFIRMIERS",H145="STAGIAIRE EXTERNE EN MÉDECINE",H145="ss",),1,0)</f>
        <v>0</v>
      </c>
      <c r="E145" s="28" t="s">
        <v>446</v>
      </c>
      <c r="F145" s="28" t="s">
        <v>710</v>
      </c>
      <c r="G145" s="255">
        <v>10749</v>
      </c>
      <c r="H145" s="79" t="s">
        <v>570</v>
      </c>
      <c r="I145" s="164" t="s">
        <v>1742</v>
      </c>
      <c r="J145" s="273" t="str">
        <f ca="1">IF(AK145&lt;=Données!$B$2,1," ")</f>
        <v xml:space="preserve"> </v>
      </c>
      <c r="K145" s="45"/>
      <c r="L145" s="46">
        <v>1</v>
      </c>
      <c r="M145" s="47"/>
      <c r="N145" s="48"/>
      <c r="O145" s="185"/>
      <c r="P145" s="187"/>
      <c r="Q145" s="185"/>
      <c r="R145" s="186"/>
      <c r="S145" s="186"/>
      <c r="T145" s="187"/>
      <c r="U145" s="187"/>
      <c r="V145" s="187"/>
      <c r="W145" s="320"/>
      <c r="X145" s="214"/>
      <c r="Y145" s="215"/>
      <c r="Z145" s="34"/>
      <c r="AA145" s="35"/>
      <c r="AB145" s="35"/>
      <c r="AC145" s="35"/>
      <c r="AD145" s="36"/>
      <c r="AE145" s="224"/>
      <c r="AF145" s="53"/>
      <c r="AG145" s="54"/>
      <c r="AH145" s="55"/>
      <c r="AI145" s="56"/>
      <c r="AJ145" s="41" t="s">
        <v>4462</v>
      </c>
      <c r="AK145" s="42">
        <v>45707</v>
      </c>
      <c r="AL145" s="50"/>
      <c r="AM145" s="337" t="str">
        <f>INDEX($K$6:$AE$6,1,MATCH(1,K145:AE145,-1))</f>
        <v>95PFE-L2M</v>
      </c>
      <c r="AN145" s="337" t="str">
        <f>IF(INDEX($K$6:$AE$6,1,MATCH(1,K145:AE145,1))&lt;&gt;INDEX($K$6:$AE$6,1,MATCH(1,K145:AE145,-1)),INDEX($K$6:$AE$6,1,MATCH(1,K145:AE145,1)),"-")</f>
        <v>-</v>
      </c>
      <c r="AO145"/>
      <c r="AP145"/>
      <c r="AQ145"/>
    </row>
    <row r="146" spans="1:43" x14ac:dyDescent="0.2">
      <c r="A146" s="169" t="str">
        <f>IF(IFERROR(VLOOKUP(G146,EmployesActifs,1,FALSE),"Non")&lt;&gt;"Non","Oui","Non")</f>
        <v>Oui</v>
      </c>
      <c r="B146" s="172">
        <f>IF(A146="Oui",1,0)</f>
        <v>1</v>
      </c>
      <c r="C146" s="172">
        <f>IF(OR(G146="Médecin",H146="Médecin",I146="Médecin",I146="Médecins",H146="anesthésiste",H146="boursier univ.",H146="chercheur",H146="chirurgien",H146="Résident(e)",H146="Md Urg",H146="Md Card",LEFT(H146,6)="Fellow",H146="Externe Médecine",H146="Directeur de la biobanque Médecin",H146="monit.-boursier",),1,0)</f>
        <v>0</v>
      </c>
      <c r="D146" s="172">
        <f>IF(OR(G146=0,H146="Stagiaire",H146="Stagiaires",H146="Externe",H146="Externes",G146="agence",H146="STAGIAIRE INFIRMIER(ÈRE)",H146="STAGIAIRE SI",H146="STAGIAIRE S.I.",H146="STAGIAIRE PAB",H146="STAGIAIRE EN PERFUSION",H146="Stagiaire Physiothérapeute",H146="Stagiaire médecine",H146="Stagiaire - Service sociaux",H146="STAGIAIRE SOINS INFIRMIERS",H146="STAGIAIRE EXTERNE EN MÉDECINE",H146="ss",),1,0)</f>
        <v>0</v>
      </c>
      <c r="E146" s="28" t="s">
        <v>448</v>
      </c>
      <c r="F146" s="28" t="s">
        <v>449</v>
      </c>
      <c r="G146" s="255">
        <v>3078</v>
      </c>
      <c r="H146" s="79" t="s">
        <v>3451</v>
      </c>
      <c r="I146" s="164" t="s">
        <v>3452</v>
      </c>
      <c r="J146" s="273">
        <f ca="1">IF(AK146&lt;=Données!$B$2,1," ")</f>
        <v>1</v>
      </c>
      <c r="K146" s="45" t="s">
        <v>56</v>
      </c>
      <c r="L146" s="46" t="s">
        <v>56</v>
      </c>
      <c r="M146" s="47"/>
      <c r="N146" s="48"/>
      <c r="O146" s="185"/>
      <c r="P146" s="187"/>
      <c r="Q146" s="185"/>
      <c r="R146" s="186"/>
      <c r="S146" s="186">
        <v>1</v>
      </c>
      <c r="T146" s="187"/>
      <c r="U146" s="187"/>
      <c r="V146" s="187"/>
      <c r="W146" s="320"/>
      <c r="X146" s="214"/>
      <c r="Y146" s="215"/>
      <c r="Z146" s="34"/>
      <c r="AA146" s="35"/>
      <c r="AB146" s="35"/>
      <c r="AC146" s="35"/>
      <c r="AD146" s="36"/>
      <c r="AE146" s="224"/>
      <c r="AF146" s="53"/>
      <c r="AG146" s="54"/>
      <c r="AH146" s="55"/>
      <c r="AI146" s="56"/>
      <c r="AJ146" s="41" t="s">
        <v>85</v>
      </c>
      <c r="AK146" s="42">
        <v>44588</v>
      </c>
      <c r="AL146" s="50"/>
      <c r="AM146" s="337" t="str">
        <f>INDEX($K$6:$AE$6,1,MATCH(1,K146:AE146,-1))</f>
        <v>1870 +</v>
      </c>
      <c r="AN146" s="337" t="str">
        <f>IF(INDEX($K$6:$AE$6,1,MATCH(1,K146:AE146,1))&lt;&gt;INDEX($K$6:$AE$6,1,MATCH(1,K146:AE146,-1)),INDEX($K$6:$AE$6,1,MATCH(1,K146:AE146,1)),"-")</f>
        <v>-</v>
      </c>
      <c r="AO146"/>
      <c r="AP146"/>
      <c r="AQ146"/>
    </row>
    <row r="147" spans="1:43" ht="13.35" customHeight="1" x14ac:dyDescent="0.2">
      <c r="A147" s="169" t="str">
        <f>IF(IFERROR(VLOOKUP(G147,EmployesActifs,1,FALSE),"Non")&lt;&gt;"Non","Oui","Non")</f>
        <v>Oui</v>
      </c>
      <c r="B147" s="172">
        <f>IF(A147="Oui",1,0)</f>
        <v>1</v>
      </c>
      <c r="C147" s="172">
        <f>IF(OR(G147="Médecin",H147="Médecin",I147="Médecin",I147="Médecins",H147="anesthésiste",H147="boursier univ.",H147="chercheur",H147="chirurgien",H147="Résident(e)",H147="Md Urg",H147="Md Card",LEFT(H147,6)="Fellow",H147="Externe Médecine",H147="Directeur de la biobanque Médecin",H147="monit.-boursier",),1,0)</f>
        <v>0</v>
      </c>
      <c r="D147" s="172">
        <f>IF(OR(G147=0,H147="Stagiaire",H147="Stagiaires",H147="Externe",H147="Externes",G147="agence",H147="STAGIAIRE INFIRMIER(ÈRE)",H147="STAGIAIRE SI",H147="STAGIAIRE S.I.",H147="STAGIAIRE PAB",H147="STAGIAIRE EN PERFUSION",H147="Stagiaire Physiothérapeute",H147="Stagiaire médecine",H147="Stagiaire - Service sociaux",H147="STAGIAIRE SOINS INFIRMIERS",H147="STAGIAIRE EXTERNE EN MÉDECINE",H147="ss",),1,0)</f>
        <v>0</v>
      </c>
      <c r="E147" s="28" t="s">
        <v>5937</v>
      </c>
      <c r="F147" s="28" t="s">
        <v>4240</v>
      </c>
      <c r="G147" s="257">
        <v>12767</v>
      </c>
      <c r="H147" s="79" t="s">
        <v>42</v>
      </c>
      <c r="I147" s="164" t="s">
        <v>5717</v>
      </c>
      <c r="J147" s="273" t="str">
        <f ca="1">IF(AK147&lt;=Données!$B$2,1," ")</f>
        <v xml:space="preserve"> </v>
      </c>
      <c r="K147" s="45"/>
      <c r="L147" s="46"/>
      <c r="M147" s="47"/>
      <c r="N147" s="48"/>
      <c r="O147" s="185"/>
      <c r="P147" s="187"/>
      <c r="Q147" s="185"/>
      <c r="R147" s="186"/>
      <c r="S147" s="186">
        <v>1</v>
      </c>
      <c r="T147" s="187"/>
      <c r="U147" s="187"/>
      <c r="V147" s="187"/>
      <c r="W147" s="320"/>
      <c r="X147" s="214"/>
      <c r="Y147" s="215"/>
      <c r="Z147" s="34"/>
      <c r="AA147" s="35"/>
      <c r="AB147" s="35"/>
      <c r="AC147" s="35"/>
      <c r="AD147" s="36"/>
      <c r="AE147" s="224"/>
      <c r="AF147" s="53"/>
      <c r="AG147" s="54"/>
      <c r="AH147" s="55"/>
      <c r="AI147" s="56"/>
      <c r="AJ147" s="41" t="s">
        <v>5851</v>
      </c>
      <c r="AK147" s="42">
        <v>45853</v>
      </c>
      <c r="AL147" s="50"/>
      <c r="AM147" s="337" t="str">
        <f>INDEX($K$6:$AE$6,1,MATCH(1,K147:AE147,-1))</f>
        <v>1870 +</v>
      </c>
      <c r="AN147" s="337" t="str">
        <f>IF(INDEX($K$6:$AE$6,1,MATCH(1,K147:AE147,1))&lt;&gt;INDEX($K$6:$AE$6,1,MATCH(1,K147:AE147,-1)),INDEX($K$6:$AE$6,1,MATCH(1,K147:AE147,1)),"-")</f>
        <v>-</v>
      </c>
      <c r="AO147"/>
      <c r="AP147"/>
      <c r="AQ147"/>
    </row>
    <row r="148" spans="1:43" ht="13.35" customHeight="1" x14ac:dyDescent="0.2">
      <c r="A148" s="169" t="str">
        <f>IF(IFERROR(VLOOKUP(G148,EmployesActifs,1,FALSE),"Non")&lt;&gt;"Non","Oui","Non")</f>
        <v>Oui</v>
      </c>
      <c r="B148" s="172">
        <f>IF(A148="Oui",1,0)</f>
        <v>1</v>
      </c>
      <c r="C148" s="172">
        <f>IF(OR(G148="Médecin",H148="Médecin",I148="Médecin",I148="Médecins",H148="anesthésiste",H148="boursier univ.",H148="chercheur",H148="chirurgien",H148="Résident(e)",H148="Md Urg",H148="Md Card",LEFT(H148,6)="Fellow",H148="Externe Médecine",H148="Directeur de la biobanque Médecin",H148="monit.-boursier",),1,0)</f>
        <v>0</v>
      </c>
      <c r="D148" s="172">
        <f>IF(OR(G148=0,H148="Stagiaire",H148="Stagiaires",H148="Externe",H148="Externes",G148="agence",H148="STAGIAIRE INFIRMIER(ÈRE)",H148="STAGIAIRE SI",H148="STAGIAIRE S.I.",H148="STAGIAIRE PAB",H148="STAGIAIRE EN PERFUSION",H148="Stagiaire Physiothérapeute",H148="Stagiaire médecine",H148="Stagiaire - Service sociaux",H148="STAGIAIRE SOINS INFIRMIERS",H148="STAGIAIRE EXTERNE EN MÉDECINE",H148="ss",),1,0)</f>
        <v>0</v>
      </c>
      <c r="E148" s="28" t="s">
        <v>450</v>
      </c>
      <c r="F148" s="28" t="s">
        <v>451</v>
      </c>
      <c r="G148" s="255">
        <v>11570</v>
      </c>
      <c r="H148" s="79" t="s">
        <v>3634</v>
      </c>
      <c r="I148" s="164" t="s">
        <v>5714</v>
      </c>
      <c r="J148" s="273">
        <f ca="1">IF(AK148&lt;=Données!$B$2,1," ")</f>
        <v>1</v>
      </c>
      <c r="K148" s="45"/>
      <c r="L148" s="46"/>
      <c r="M148" s="47" t="s">
        <v>56</v>
      </c>
      <c r="N148" s="48"/>
      <c r="O148" s="185"/>
      <c r="P148" s="187"/>
      <c r="Q148" s="185"/>
      <c r="R148" s="186"/>
      <c r="S148" s="186">
        <v>1</v>
      </c>
      <c r="T148" s="187"/>
      <c r="U148" s="187"/>
      <c r="V148" s="187"/>
      <c r="W148" s="320"/>
      <c r="X148" s="214"/>
      <c r="Y148" s="215"/>
      <c r="Z148" s="34"/>
      <c r="AA148" s="35"/>
      <c r="AB148" s="35"/>
      <c r="AC148" s="35"/>
      <c r="AD148" s="36"/>
      <c r="AE148" s="224"/>
      <c r="AF148" s="53"/>
      <c r="AG148" s="54"/>
      <c r="AH148" s="55"/>
      <c r="AI148" s="56"/>
      <c r="AJ148" s="41" t="s">
        <v>159</v>
      </c>
      <c r="AK148" s="42">
        <v>44577</v>
      </c>
      <c r="AL148" s="50"/>
      <c r="AM148" s="337" t="str">
        <f>INDEX($K$6:$AE$6,1,MATCH(1,K148:AE148,-1))</f>
        <v>1870 +</v>
      </c>
      <c r="AN148" s="337" t="str">
        <f>IF(INDEX($K$6:$AE$6,1,MATCH(1,K148:AE148,1))&lt;&gt;INDEX($K$6:$AE$6,1,MATCH(1,K148:AE148,-1)),INDEX($K$6:$AE$6,1,MATCH(1,K148:AE148,1)),"-")</f>
        <v>-</v>
      </c>
      <c r="AO148"/>
      <c r="AP148"/>
      <c r="AQ148"/>
    </row>
    <row r="149" spans="1:43" x14ac:dyDescent="0.2">
      <c r="A149" s="169" t="str">
        <f>IF(IFERROR(VLOOKUP(G149,EmployesActifs,1,FALSE),"Non")&lt;&gt;"Non","Oui","Non")</f>
        <v>Oui</v>
      </c>
      <c r="B149" s="172">
        <f>IF(A149="Oui",1,0)</f>
        <v>1</v>
      </c>
      <c r="C149" s="172">
        <f>IF(OR(G149="Médecin",H149="Médecin",I149="Médecin",I149="Médecins",H149="anesthésiste",H149="boursier univ.",H149="chercheur",H149="chirurgien",H149="Résident(e)",H149="Md Urg",H149="Md Card",LEFT(H149,6)="Fellow",H149="Externe Médecine",H149="Directeur de la biobanque Médecin",H149="monit.-boursier",),1,0)</f>
        <v>0</v>
      </c>
      <c r="D149" s="172">
        <f>IF(OR(G149=0,H149="Stagiaire",H149="Stagiaires",H149="Externe",H149="Externes",G149="agence",H149="STAGIAIRE INFIRMIER(ÈRE)",H149="STAGIAIRE SI",H149="STAGIAIRE S.I.",H149="STAGIAIRE PAB",H149="STAGIAIRE EN PERFUSION",H149="Stagiaire Physiothérapeute",H149="Stagiaire médecine",H149="Stagiaire - Service sociaux",H149="STAGIAIRE SOINS INFIRMIERS",H149="STAGIAIRE EXTERNE EN MÉDECINE",H149="ss",),1,0)</f>
        <v>0</v>
      </c>
      <c r="E149" s="28" t="s">
        <v>456</v>
      </c>
      <c r="F149" s="28" t="s">
        <v>457</v>
      </c>
      <c r="G149" s="255">
        <v>10922</v>
      </c>
      <c r="H149" s="79" t="s">
        <v>69</v>
      </c>
      <c r="I149" s="164" t="s">
        <v>4406</v>
      </c>
      <c r="J149" s="273">
        <f ca="1">IF(AK149&lt;=Données!$B$2,1," ")</f>
        <v>1</v>
      </c>
      <c r="K149" s="45">
        <v>1</v>
      </c>
      <c r="L149" s="46"/>
      <c r="M149" s="47"/>
      <c r="N149" s="48"/>
      <c r="O149" s="185"/>
      <c r="P149" s="187"/>
      <c r="Q149" s="185"/>
      <c r="R149" s="186"/>
      <c r="S149" s="186"/>
      <c r="T149" s="187"/>
      <c r="U149" s="187"/>
      <c r="V149" s="187"/>
      <c r="W149" s="320"/>
      <c r="X149" s="214"/>
      <c r="Y149" s="215"/>
      <c r="Z149" s="34"/>
      <c r="AA149" s="35"/>
      <c r="AB149" s="35"/>
      <c r="AC149" s="35"/>
      <c r="AD149" s="36"/>
      <c r="AE149" s="224"/>
      <c r="AF149" s="53"/>
      <c r="AG149" s="54"/>
      <c r="AH149" s="55"/>
      <c r="AI149" s="56"/>
      <c r="AJ149" s="41" t="s">
        <v>2858</v>
      </c>
      <c r="AK149" s="42">
        <v>45223</v>
      </c>
      <c r="AL149" s="50"/>
      <c r="AM149" s="337" t="str">
        <f>INDEX($K$6:$AE$6,1,MATCH(1,K149:AE149,-1))</f>
        <v>95PFE-L2S</v>
      </c>
      <c r="AN149" s="337" t="str">
        <f>IF(INDEX($K$6:$AE$6,1,MATCH(1,K149:AE149,1))&lt;&gt;INDEX($K$6:$AE$6,1,MATCH(1,K149:AE149,-1)),INDEX($K$6:$AE$6,1,MATCH(1,K149:AE149,1)),"-")</f>
        <v>-</v>
      </c>
      <c r="AO149"/>
      <c r="AP149"/>
      <c r="AQ149"/>
    </row>
    <row r="150" spans="1:43" x14ac:dyDescent="0.2">
      <c r="A150" s="169" t="str">
        <f>IF(IFERROR(VLOOKUP(G150,EmployesActifs,1,FALSE),"Non")&lt;&gt;"Non","Oui","Non")</f>
        <v>Oui</v>
      </c>
      <c r="B150" s="172">
        <f>IF(A150="Oui",1,0)</f>
        <v>1</v>
      </c>
      <c r="C150" s="172">
        <f>IF(OR(G150="Médecin",H150="Médecin",I150="Médecin",I150="Médecins",H150="anesthésiste",H150="boursier univ.",H150="chercheur",H150="chirurgien",H150="Résident(e)",H150="Md Urg",H150="Md Card",LEFT(H150,6)="Fellow",H150="Externe Médecine",H150="Directeur de la biobanque Médecin",H150="monit.-boursier",),1,0)</f>
        <v>0</v>
      </c>
      <c r="D150" s="172">
        <f>IF(OR(G150=0,H150="Stagiaire",H150="Stagiaires",H150="Externe",H150="Externes",G150="agence",H150="STAGIAIRE INFIRMIER(ÈRE)",H150="STAGIAIRE SI",H150="STAGIAIRE S.I.",H150="STAGIAIRE PAB",H150="STAGIAIRE EN PERFUSION",H150="Stagiaire Physiothérapeute",H150="Stagiaire médecine",H150="Stagiaire - Service sociaux",H150="STAGIAIRE SOINS INFIRMIERS",H150="STAGIAIRE EXTERNE EN MÉDECINE",H150="ss",),1,0)</f>
        <v>0</v>
      </c>
      <c r="E150" s="28" t="s">
        <v>456</v>
      </c>
      <c r="F150" s="28" t="s">
        <v>458</v>
      </c>
      <c r="G150" s="255">
        <v>6317</v>
      </c>
      <c r="H150" s="79" t="s">
        <v>54</v>
      </c>
      <c r="I150" s="164" t="s">
        <v>531</v>
      </c>
      <c r="J150" s="273">
        <f ca="1">IF(AK150&lt;=Données!$B$2,1," ")</f>
        <v>1</v>
      </c>
      <c r="K150" s="45"/>
      <c r="L150" s="46">
        <v>1</v>
      </c>
      <c r="M150" s="47"/>
      <c r="N150" s="48"/>
      <c r="O150" s="185"/>
      <c r="P150" s="187"/>
      <c r="Q150" s="185"/>
      <c r="R150" s="186"/>
      <c r="S150" s="186"/>
      <c r="T150" s="187"/>
      <c r="U150" s="187"/>
      <c r="V150" s="187"/>
      <c r="W150" s="320"/>
      <c r="X150" s="214"/>
      <c r="Y150" s="215"/>
      <c r="Z150" s="34"/>
      <c r="AA150" s="35"/>
      <c r="AB150" s="35"/>
      <c r="AC150" s="35"/>
      <c r="AD150" s="36"/>
      <c r="AE150" s="224"/>
      <c r="AF150" s="53"/>
      <c r="AG150" s="54"/>
      <c r="AH150" s="55"/>
      <c r="AI150" s="56"/>
      <c r="AJ150" s="41" t="s">
        <v>66</v>
      </c>
      <c r="AK150" s="42">
        <v>44228</v>
      </c>
      <c r="AL150" s="50"/>
      <c r="AM150" s="337" t="str">
        <f>INDEX($K$6:$AE$6,1,MATCH(1,K150:AE150,-1))</f>
        <v>95PFE-L2M</v>
      </c>
      <c r="AN150" s="337" t="str">
        <f>IF(INDEX($K$6:$AE$6,1,MATCH(1,K150:AE150,1))&lt;&gt;INDEX($K$6:$AE$6,1,MATCH(1,K150:AE150,-1)),INDEX($K$6:$AE$6,1,MATCH(1,K150:AE150,1)),"-")</f>
        <v>-</v>
      </c>
      <c r="AO150"/>
      <c r="AP150"/>
      <c r="AQ150"/>
    </row>
    <row r="151" spans="1:43" x14ac:dyDescent="0.2">
      <c r="A151" s="169" t="str">
        <f>IF(IFERROR(VLOOKUP(G151,EmployesActifs,1,FALSE),"Non")&lt;&gt;"Non","Oui","Non")</f>
        <v>Oui</v>
      </c>
      <c r="B151" s="172">
        <f>IF(A151="Oui",1,0)</f>
        <v>1</v>
      </c>
      <c r="C151" s="172">
        <f>IF(OR(G151="Médecin",H151="Médecin",I151="Médecin",I151="Médecins",H151="anesthésiste",H151="boursier univ.",H151="chercheur",H151="chirurgien",H151="Résident(e)",H151="Md Urg",H151="Md Card",LEFT(H151,6)="Fellow",H151="Externe Médecine",H151="Directeur de la biobanque Médecin",H151="monit.-boursier",),1,0)</f>
        <v>0</v>
      </c>
      <c r="D151" s="172">
        <f>IF(OR(G151=0,H151="Stagiaire",H151="Stagiaires",H151="Externe",H151="Externes",G151="agence",H151="STAGIAIRE INFIRMIER(ÈRE)",H151="STAGIAIRE SI",H151="STAGIAIRE S.I.",H151="STAGIAIRE PAB",H151="STAGIAIRE EN PERFUSION",H151="Stagiaire Physiothérapeute",H151="Stagiaire médecine",H151="Stagiaire - Service sociaux",H151="STAGIAIRE SOINS INFIRMIERS",H151="STAGIAIRE EXTERNE EN MÉDECINE",H151="ss",),1,0)</f>
        <v>0</v>
      </c>
      <c r="E151" s="28" t="s">
        <v>5041</v>
      </c>
      <c r="F151" s="28" t="s">
        <v>391</v>
      </c>
      <c r="G151" s="257">
        <v>13327</v>
      </c>
      <c r="H151" s="79" t="s">
        <v>103</v>
      </c>
      <c r="I151" s="164" t="s">
        <v>5709</v>
      </c>
      <c r="J151" s="273" t="str">
        <f ca="1">IF(AK151&lt;=Données!$B$2,1," ")</f>
        <v xml:space="preserve"> </v>
      </c>
      <c r="K151" s="45" t="s">
        <v>56</v>
      </c>
      <c r="L151" s="46" t="s">
        <v>56</v>
      </c>
      <c r="M151" s="47"/>
      <c r="N151" s="48">
        <v>1</v>
      </c>
      <c r="O151" s="185" t="s">
        <v>56</v>
      </c>
      <c r="P151" s="187" t="s">
        <v>56</v>
      </c>
      <c r="Q151" s="185"/>
      <c r="R151" s="186"/>
      <c r="S151" s="186" t="s">
        <v>56</v>
      </c>
      <c r="T151" s="187"/>
      <c r="U151" s="187"/>
      <c r="V151" s="187"/>
      <c r="W151" s="320"/>
      <c r="X151" s="214"/>
      <c r="Y151" s="215"/>
      <c r="Z151" s="34"/>
      <c r="AA151" s="35"/>
      <c r="AB151" s="35"/>
      <c r="AC151" s="35"/>
      <c r="AD151" s="36"/>
      <c r="AE151" s="224"/>
      <c r="AF151" s="53"/>
      <c r="AG151" s="54"/>
      <c r="AH151" s="55"/>
      <c r="AI151" s="56"/>
      <c r="AJ151" s="41" t="s">
        <v>4462</v>
      </c>
      <c r="AK151" s="42">
        <v>45356</v>
      </c>
      <c r="AL151" s="50"/>
      <c r="AM151" s="337" t="str">
        <f>INDEX($K$6:$AE$6,1,MATCH(1,K151:AE151,-1))</f>
        <v>F550</v>
      </c>
      <c r="AN151" s="337" t="str">
        <f>IF(INDEX($K$6:$AE$6,1,MATCH(1,K151:AE151,1))&lt;&gt;INDEX($K$6:$AE$6,1,MATCH(1,K151:AE151,-1)),INDEX($K$6:$AE$6,1,MATCH(1,K151:AE151,1)),"-")</f>
        <v>-</v>
      </c>
      <c r="AO151"/>
      <c r="AP151"/>
      <c r="AQ151"/>
    </row>
    <row r="152" spans="1:43" x14ac:dyDescent="0.2">
      <c r="A152" s="169" t="str">
        <f>IF(IFERROR(VLOOKUP(G152,EmployesActifs,1,FALSE),"Non")&lt;&gt;"Non","Oui","Non")</f>
        <v>Oui</v>
      </c>
      <c r="B152" s="172">
        <f>IF(A152="Oui",1,0)</f>
        <v>1</v>
      </c>
      <c r="C152" s="172">
        <f>IF(OR(G152="Médecin",H152="Médecin",I152="Médecin",I152="Médecins",H152="anesthésiste",H152="boursier univ.",H152="chercheur",H152="chirurgien",H152="Résident(e)",H152="Md Urg",H152="Md Card",LEFT(H152,6)="Fellow",H152="Externe Médecine",H152="Directeur de la biobanque Médecin",H152="monit.-boursier",),1,0)</f>
        <v>0</v>
      </c>
      <c r="D152" s="172">
        <f>IF(OR(G152=0,H152="Stagiaire",H152="Stagiaires",H152="Externe",H152="Externes",G152="agence",H152="STAGIAIRE INFIRMIER(ÈRE)",H152="STAGIAIRE SI",H152="STAGIAIRE S.I.",H152="STAGIAIRE PAB",H152="STAGIAIRE EN PERFUSION",H152="Stagiaire Physiothérapeute",H152="Stagiaire médecine",H152="Stagiaire - Service sociaux",H152="STAGIAIRE SOINS INFIRMIERS",H152="STAGIAIRE EXTERNE EN MÉDECINE",H152="ss",),1,0)</f>
        <v>0</v>
      </c>
      <c r="E152" s="28" t="s">
        <v>461</v>
      </c>
      <c r="F152" s="28" t="s">
        <v>462</v>
      </c>
      <c r="G152" s="255">
        <v>11238</v>
      </c>
      <c r="H152" s="79" t="s">
        <v>426</v>
      </c>
      <c r="I152" s="164" t="s">
        <v>1764</v>
      </c>
      <c r="J152" s="273">
        <f ca="1">IF(AK152&lt;=Données!$B$2,1," ")</f>
        <v>1</v>
      </c>
      <c r="K152" s="45"/>
      <c r="L152" s="46"/>
      <c r="M152" s="47"/>
      <c r="N152" s="48"/>
      <c r="O152" s="185"/>
      <c r="P152" s="187"/>
      <c r="Q152" s="185"/>
      <c r="R152" s="186"/>
      <c r="S152" s="186"/>
      <c r="T152" s="187"/>
      <c r="U152" s="187"/>
      <c r="V152" s="187"/>
      <c r="W152" s="320"/>
      <c r="X152" s="214"/>
      <c r="Y152" s="215"/>
      <c r="Z152" s="34"/>
      <c r="AA152" s="35">
        <v>1</v>
      </c>
      <c r="AB152" s="35"/>
      <c r="AC152" s="35"/>
      <c r="AD152" s="36"/>
      <c r="AE152" s="224"/>
      <c r="AF152" s="53"/>
      <c r="AG152" s="54"/>
      <c r="AH152" s="55"/>
      <c r="AI152" s="56"/>
      <c r="AJ152" s="41" t="s">
        <v>439</v>
      </c>
      <c r="AK152" s="42">
        <v>44119</v>
      </c>
      <c r="AL152" s="50"/>
      <c r="AM152" s="337" t="str">
        <f>INDEX($K$6:$AE$6,1,MATCH(1,K152:AE152,-1))</f>
        <v>1511-S</v>
      </c>
      <c r="AN152" s="337" t="str">
        <f>IF(INDEX($K$6:$AE$6,1,MATCH(1,K152:AE152,1))&lt;&gt;INDEX($K$6:$AE$6,1,MATCH(1,K152:AE152,-1)),INDEX($K$6:$AE$6,1,MATCH(1,K152:AE152,1)),"-")</f>
        <v>-</v>
      </c>
      <c r="AO152"/>
      <c r="AP152"/>
      <c r="AQ152"/>
    </row>
    <row r="153" spans="1:43" x14ac:dyDescent="0.2">
      <c r="A153" s="169" t="str">
        <f>IF(IFERROR(VLOOKUP(G153,EmployesActifs,1,FALSE),"Non")&lt;&gt;"Non","Oui","Non")</f>
        <v>Oui</v>
      </c>
      <c r="B153" s="172">
        <f>IF(A153="Oui",1,0)</f>
        <v>1</v>
      </c>
      <c r="C153" s="172">
        <f>IF(OR(G153="Médecin",H153="Médecin",I153="Médecin",I153="Médecins",H153="anesthésiste",H153="boursier univ.",H153="chercheur",H153="chirurgien",H153="Résident(e)",H153="Md Urg",H153="Md Card",LEFT(H153,6)="Fellow",H153="Externe Médecine",H153="Directeur de la biobanque Médecin",H153="monit.-boursier",),1,0)</f>
        <v>0</v>
      </c>
      <c r="D153" s="172">
        <f>IF(OR(G153=0,H153="Stagiaire",H153="Stagiaires",H153="Externe",H153="Externes",G153="agence",H153="STAGIAIRE INFIRMIER(ÈRE)",H153="STAGIAIRE SI",H153="STAGIAIRE S.I.",H153="STAGIAIRE PAB",H153="STAGIAIRE EN PERFUSION",H153="Stagiaire Physiothérapeute",H153="Stagiaire médecine",H153="Stagiaire - Service sociaux",H153="STAGIAIRE SOINS INFIRMIERS",H153="STAGIAIRE EXTERNE EN MÉDECINE",H153="ss",),1,0)</f>
        <v>0</v>
      </c>
      <c r="E153" s="28" t="s">
        <v>5138</v>
      </c>
      <c r="F153" s="28" t="s">
        <v>5139</v>
      </c>
      <c r="G153" s="257">
        <v>13486</v>
      </c>
      <c r="H153" s="79" t="s">
        <v>54</v>
      </c>
      <c r="I153" s="164" t="s">
        <v>55</v>
      </c>
      <c r="J153" s="273" t="str">
        <f ca="1">IF(AK153&lt;=Données!$B$2,1," ")</f>
        <v xml:space="preserve"> </v>
      </c>
      <c r="K153" s="45"/>
      <c r="L153" s="46" t="s">
        <v>56</v>
      </c>
      <c r="M153" s="47">
        <v>1</v>
      </c>
      <c r="N153" s="48"/>
      <c r="O153" s="185"/>
      <c r="P153" s="187"/>
      <c r="Q153" s="185"/>
      <c r="R153" s="186"/>
      <c r="S153" s="186"/>
      <c r="T153" s="187"/>
      <c r="U153" s="187"/>
      <c r="V153" s="187"/>
      <c r="W153" s="320"/>
      <c r="X153" s="214"/>
      <c r="Y153" s="215"/>
      <c r="Z153" s="34"/>
      <c r="AA153" s="35"/>
      <c r="AB153" s="35"/>
      <c r="AC153" s="35"/>
      <c r="AD153" s="36"/>
      <c r="AE153" s="224"/>
      <c r="AF153" s="53"/>
      <c r="AG153" s="54"/>
      <c r="AH153" s="55"/>
      <c r="AI153" s="56"/>
      <c r="AJ153" s="41" t="s">
        <v>652</v>
      </c>
      <c r="AK153" s="42">
        <v>45505</v>
      </c>
      <c r="AL153" s="50"/>
      <c r="AM153" s="337" t="str">
        <f>INDEX($K$6:$AE$6,1,MATCH(1,K153:AE153,-1))</f>
        <v>95PFE-L2L</v>
      </c>
      <c r="AN153" s="337" t="str">
        <f>IF(INDEX($K$6:$AE$6,1,MATCH(1,K153:AE153,1))&lt;&gt;INDEX($K$6:$AE$6,1,MATCH(1,K153:AE153,-1)),INDEX($K$6:$AE$6,1,MATCH(1,K153:AE153,1)),"-")</f>
        <v>-</v>
      </c>
      <c r="AO153"/>
      <c r="AP153"/>
      <c r="AQ153"/>
    </row>
    <row r="154" spans="1:43" x14ac:dyDescent="0.2">
      <c r="A154" s="169" t="str">
        <f>IF(IFERROR(VLOOKUP(G154,EmployesActifs,1,FALSE),"Non")&lt;&gt;"Non","Oui","Non")</f>
        <v>Oui</v>
      </c>
      <c r="B154" s="172">
        <f>IF(A154="Oui",1,0)</f>
        <v>1</v>
      </c>
      <c r="C154" s="172">
        <f>IF(OR(G154="Médecin",H154="Médecin",I154="Médecin",I154="Médecins",H154="anesthésiste",H154="boursier univ.",H154="chercheur",H154="chirurgien",H154="Résident(e)",H154="Md Urg",H154="Md Card",LEFT(H154,6)="Fellow",H154="Externe Médecine",H154="Directeur de la biobanque Médecin",H154="monit.-boursier",),1,0)</f>
        <v>0</v>
      </c>
      <c r="D154" s="172">
        <f>IF(OR(G154=0,H154="Stagiaire",H154="Stagiaires",H154="Externe",H154="Externes",G154="agence",H154="STAGIAIRE INFIRMIER(ÈRE)",H154="STAGIAIRE SI",H154="STAGIAIRE S.I.",H154="STAGIAIRE PAB",H154="STAGIAIRE EN PERFUSION",H154="Stagiaire Physiothérapeute",H154="Stagiaire médecine",H154="Stagiaire - Service sociaux",H154="STAGIAIRE SOINS INFIRMIERS",H154="STAGIAIRE EXTERNE EN MÉDECINE",H154="ss",),1,0)</f>
        <v>0</v>
      </c>
      <c r="E154" s="28" t="s">
        <v>3699</v>
      </c>
      <c r="F154" s="28" t="s">
        <v>358</v>
      </c>
      <c r="G154" s="255">
        <v>13853</v>
      </c>
      <c r="H154" s="79" t="s">
        <v>103</v>
      </c>
      <c r="I154" s="164" t="s">
        <v>5706</v>
      </c>
      <c r="J154" s="273" t="str">
        <f ca="1">IF(AK154&lt;=Données!$B$2,1," ")</f>
        <v xml:space="preserve"> </v>
      </c>
      <c r="K154" s="45">
        <v>1</v>
      </c>
      <c r="L154" s="46"/>
      <c r="M154" s="47"/>
      <c r="N154" s="48"/>
      <c r="O154" s="185"/>
      <c r="P154" s="187"/>
      <c r="Q154" s="185"/>
      <c r="R154" s="186"/>
      <c r="S154" s="186"/>
      <c r="T154" s="187"/>
      <c r="U154" s="187"/>
      <c r="V154" s="187"/>
      <c r="W154" s="320"/>
      <c r="X154" s="214"/>
      <c r="Y154" s="215"/>
      <c r="Z154" s="34"/>
      <c r="AA154" s="35"/>
      <c r="AB154" s="35"/>
      <c r="AC154" s="35"/>
      <c r="AD154" s="36"/>
      <c r="AE154" s="224"/>
      <c r="AF154" s="53"/>
      <c r="AG154" s="54"/>
      <c r="AH154" s="55"/>
      <c r="AI154" s="56"/>
      <c r="AJ154" s="41" t="s">
        <v>4462</v>
      </c>
      <c r="AK154" s="42">
        <v>45910</v>
      </c>
      <c r="AL154" s="50"/>
      <c r="AM154" s="337" t="str">
        <f>INDEX($K$6:$AE$6,1,MATCH(1,K154:AE154,-1))</f>
        <v>95PFE-L2S</v>
      </c>
      <c r="AN154" s="337" t="str">
        <f>IF(INDEX($K$6:$AE$6,1,MATCH(1,K154:AE154,1))&lt;&gt;INDEX($K$6:$AE$6,1,MATCH(1,K154:AE154,-1)),INDEX($K$6:$AE$6,1,MATCH(1,K154:AE154,1)),"-")</f>
        <v>-</v>
      </c>
      <c r="AO154"/>
      <c r="AP154"/>
      <c r="AQ154"/>
    </row>
    <row r="155" spans="1:43" x14ac:dyDescent="0.2">
      <c r="A155" s="169" t="str">
        <f>IF(IFERROR(VLOOKUP(G155,EmployesActifs,1,FALSE),"Non")&lt;&gt;"Non","Oui","Non")</f>
        <v>Oui</v>
      </c>
      <c r="B155" s="172">
        <f>IF(A155="Oui",1,0)</f>
        <v>1</v>
      </c>
      <c r="C155" s="172">
        <f>IF(OR(G155="Médecin",H155="Médecin",I155="Médecin",I155="Médecins",H155="anesthésiste",H155="boursier univ.",H155="chercheur",H155="chirurgien",H155="Résident(e)",H155="Md Urg",H155="Md Card",LEFT(H155,6)="Fellow",H155="Externe Médecine",H155="Directeur de la biobanque Médecin",H155="monit.-boursier",),1,0)</f>
        <v>0</v>
      </c>
      <c r="D155" s="172">
        <f>IF(OR(G155=0,H155="Stagiaire",H155="Stagiaires",H155="Externe",H155="Externes",G155="agence",H155="STAGIAIRE INFIRMIER(ÈRE)",H155="STAGIAIRE SI",H155="STAGIAIRE S.I.",H155="STAGIAIRE PAB",H155="STAGIAIRE EN PERFUSION",H155="Stagiaire Physiothérapeute",H155="Stagiaire médecine",H155="Stagiaire - Service sociaux",H155="STAGIAIRE SOINS INFIRMIERS",H155="STAGIAIRE EXTERNE EN MÉDECINE",H155="ss",),1,0)</f>
        <v>0</v>
      </c>
      <c r="E155" s="28" t="s">
        <v>465</v>
      </c>
      <c r="F155" s="28" t="s">
        <v>467</v>
      </c>
      <c r="G155" s="255">
        <v>11527</v>
      </c>
      <c r="H155" s="79" t="s">
        <v>42</v>
      </c>
      <c r="I155" s="164" t="s">
        <v>5701</v>
      </c>
      <c r="J155" s="273" t="str">
        <f ca="1">IF(AK155&lt;=Données!$B$2,1," ")</f>
        <v xml:space="preserve"> </v>
      </c>
      <c r="K155" s="45"/>
      <c r="L155" s="46" t="s">
        <v>56</v>
      </c>
      <c r="M155" s="47">
        <v>1</v>
      </c>
      <c r="N155" s="48"/>
      <c r="O155" s="185"/>
      <c r="P155" s="187"/>
      <c r="Q155" s="185"/>
      <c r="R155" s="186"/>
      <c r="S155" s="186"/>
      <c r="T155" s="187"/>
      <c r="U155" s="187"/>
      <c r="V155" s="187"/>
      <c r="W155" s="320"/>
      <c r="X155" s="214"/>
      <c r="Y155" s="215"/>
      <c r="Z155" s="34"/>
      <c r="AA155" s="35"/>
      <c r="AB155" s="35"/>
      <c r="AC155" s="35"/>
      <c r="AD155" s="36"/>
      <c r="AE155" s="224"/>
      <c r="AF155" s="53"/>
      <c r="AG155" s="54"/>
      <c r="AH155" s="55"/>
      <c r="AI155" s="56"/>
      <c r="AJ155" s="41" t="s">
        <v>4462</v>
      </c>
      <c r="AK155" s="42">
        <v>45448</v>
      </c>
      <c r="AL155" s="50"/>
      <c r="AM155" s="337" t="str">
        <f>INDEX($K$6:$AE$6,1,MATCH(1,K155:AE155,-1))</f>
        <v>95PFE-L2L</v>
      </c>
      <c r="AN155" s="337" t="str">
        <f>IF(INDEX($K$6:$AE$6,1,MATCH(1,K155:AE155,1))&lt;&gt;INDEX($K$6:$AE$6,1,MATCH(1,K155:AE155,-1)),INDEX($K$6:$AE$6,1,MATCH(1,K155:AE155,1)),"-")</f>
        <v>-</v>
      </c>
      <c r="AO155"/>
      <c r="AP155"/>
      <c r="AQ155"/>
    </row>
    <row r="156" spans="1:43" x14ac:dyDescent="0.2">
      <c r="A156" s="169" t="str">
        <f>IF(IFERROR(VLOOKUP(G156,EmployesActifs,1,FALSE),"Non")&lt;&gt;"Non","Oui","Non")</f>
        <v>Oui</v>
      </c>
      <c r="B156" s="172">
        <f>IF(A156="Oui",1,0)</f>
        <v>1</v>
      </c>
      <c r="C156" s="172">
        <f>IF(OR(G156="Médecin",H156="Médecin",I156="Médecin",I156="Médecins",H156="anesthésiste",H156="boursier univ.",H156="chercheur",H156="chirurgien",H156="Résident(e)",H156="Md Urg",H156="Md Card",LEFT(H156,6)="Fellow",H156="Externe Médecine",H156="Directeur de la biobanque Médecin",H156="monit.-boursier",),1,0)</f>
        <v>0</v>
      </c>
      <c r="D156" s="172">
        <f>IF(OR(G156=0,H156="Stagiaire",H156="Stagiaires",H156="Externe",H156="Externes",G156="agence",H156="STAGIAIRE INFIRMIER(ÈRE)",H156="STAGIAIRE SI",H156="STAGIAIRE S.I.",H156="STAGIAIRE PAB",H156="STAGIAIRE EN PERFUSION",H156="Stagiaire Physiothérapeute",H156="Stagiaire médecine",H156="Stagiaire - Service sociaux",H156="STAGIAIRE SOINS INFIRMIERS",H156="STAGIAIRE EXTERNE EN MÉDECINE",H156="ss",),1,0)</f>
        <v>0</v>
      </c>
      <c r="E156" s="28" t="s">
        <v>2855</v>
      </c>
      <c r="F156" s="28" t="s">
        <v>2856</v>
      </c>
      <c r="G156" s="255">
        <v>12246</v>
      </c>
      <c r="H156" s="79" t="s">
        <v>570</v>
      </c>
      <c r="I156" s="164" t="s">
        <v>3564</v>
      </c>
      <c r="J156" s="273" t="str">
        <f ca="1">IF(AK156&lt;=Données!$B$2,1," ")</f>
        <v xml:space="preserve"> </v>
      </c>
      <c r="K156" s="45">
        <v>1</v>
      </c>
      <c r="L156" s="46"/>
      <c r="M156" s="47"/>
      <c r="N156" s="48"/>
      <c r="O156" s="185"/>
      <c r="P156" s="187"/>
      <c r="Q156" s="185"/>
      <c r="R156" s="186"/>
      <c r="S156" s="186"/>
      <c r="T156" s="187"/>
      <c r="U156" s="187"/>
      <c r="V156" s="187"/>
      <c r="W156" s="320"/>
      <c r="X156" s="214"/>
      <c r="Y156" s="215"/>
      <c r="Z156" s="34"/>
      <c r="AA156" s="35"/>
      <c r="AB156" s="35"/>
      <c r="AC156" s="35"/>
      <c r="AD156" s="36"/>
      <c r="AE156" s="224"/>
      <c r="AF156" s="53"/>
      <c r="AG156" s="54"/>
      <c r="AH156" s="55"/>
      <c r="AI156" s="56"/>
      <c r="AJ156" s="41" t="s">
        <v>4462</v>
      </c>
      <c r="AK156" s="42">
        <v>45610</v>
      </c>
      <c r="AL156" s="50"/>
      <c r="AM156" s="337" t="str">
        <f>INDEX($K$6:$AE$6,1,MATCH(1,K156:AE156,-1))</f>
        <v>95PFE-L2S</v>
      </c>
      <c r="AN156" s="337" t="str">
        <f>IF(INDEX($K$6:$AE$6,1,MATCH(1,K156:AE156,1))&lt;&gt;INDEX($K$6:$AE$6,1,MATCH(1,K156:AE156,-1)),INDEX($K$6:$AE$6,1,MATCH(1,K156:AE156,1)),"-")</f>
        <v>-</v>
      </c>
      <c r="AO156"/>
      <c r="AP156"/>
      <c r="AQ156"/>
    </row>
    <row r="157" spans="1:43" x14ac:dyDescent="0.2">
      <c r="A157" s="169" t="str">
        <f>IF(IFERROR(VLOOKUP(G157,EmployesActifs,1,FALSE),"Non")&lt;&gt;"Non","Oui","Non")</f>
        <v>Oui</v>
      </c>
      <c r="B157" s="172">
        <f>IF(A157="Oui",1,0)</f>
        <v>1</v>
      </c>
      <c r="C157" s="172">
        <f>IF(OR(G157="Médecin",H157="Médecin",I157="Médecin",I157="Médecins",H157="anesthésiste",H157="boursier univ.",H157="chercheur",H157="chirurgien",H157="Résident(e)",H157="Md Urg",H157="Md Card",LEFT(H157,6)="Fellow",H157="Externe Médecine",H157="Directeur de la biobanque Médecin",H157="monit.-boursier",),1,0)</f>
        <v>0</v>
      </c>
      <c r="D157" s="172">
        <f>IF(OR(G157=0,H157="Stagiaire",H157="Stagiaires",H157="Externe",H157="Externes",G157="agence",H157="STAGIAIRE INFIRMIER(ÈRE)",H157="STAGIAIRE SI",H157="STAGIAIRE S.I.",H157="STAGIAIRE PAB",H157="STAGIAIRE EN PERFUSION",H157="Stagiaire Physiothérapeute",H157="Stagiaire médecine",H157="Stagiaire - Service sociaux",H157="STAGIAIRE SOINS INFIRMIERS",H157="STAGIAIRE EXTERNE EN MÉDECINE",H157="ss",),1,0)</f>
        <v>0</v>
      </c>
      <c r="E157" s="28" t="s">
        <v>2986</v>
      </c>
      <c r="F157" s="28" t="s">
        <v>2987</v>
      </c>
      <c r="G157" s="255">
        <v>10775</v>
      </c>
      <c r="H157" s="79" t="s">
        <v>2416</v>
      </c>
      <c r="I157" s="164" t="s">
        <v>3412</v>
      </c>
      <c r="J157" s="273">
        <f ca="1">IF(AK157&lt;=Données!$B$2,1," ")</f>
        <v>1</v>
      </c>
      <c r="K157" s="45">
        <v>1</v>
      </c>
      <c r="L157" s="46"/>
      <c r="M157" s="47"/>
      <c r="N157" s="48"/>
      <c r="O157" s="185"/>
      <c r="P157" s="187"/>
      <c r="Q157" s="185"/>
      <c r="R157" s="186"/>
      <c r="S157" s="186"/>
      <c r="T157" s="187"/>
      <c r="U157" s="187"/>
      <c r="V157" s="187"/>
      <c r="W157" s="320"/>
      <c r="X157" s="214"/>
      <c r="Y157" s="215"/>
      <c r="Z157" s="34"/>
      <c r="AA157" s="35"/>
      <c r="AB157" s="35"/>
      <c r="AC157" s="35"/>
      <c r="AD157" s="36"/>
      <c r="AE157" s="224"/>
      <c r="AF157" s="53"/>
      <c r="AG157" s="54"/>
      <c r="AH157" s="55"/>
      <c r="AI157" s="56"/>
      <c r="AJ157" s="41" t="s">
        <v>85</v>
      </c>
      <c r="AK157" s="42">
        <v>44832</v>
      </c>
      <c r="AL157" s="50"/>
      <c r="AM157" s="337" t="str">
        <f>INDEX($K$6:$AE$6,1,MATCH(1,K157:AE157,-1))</f>
        <v>95PFE-L2S</v>
      </c>
      <c r="AN157" s="337" t="str">
        <f>IF(INDEX($K$6:$AE$6,1,MATCH(1,K157:AE157,1))&lt;&gt;INDEX($K$6:$AE$6,1,MATCH(1,K157:AE157,-1)),INDEX($K$6:$AE$6,1,MATCH(1,K157:AE157,1)),"-")</f>
        <v>-</v>
      </c>
      <c r="AO157"/>
      <c r="AP157"/>
      <c r="AQ157"/>
    </row>
    <row r="158" spans="1:43" x14ac:dyDescent="0.2">
      <c r="A158" s="169" t="str">
        <f>IF(IFERROR(VLOOKUP(G158,EmployesActifs,1,FALSE),"Non")&lt;&gt;"Non","Oui","Non")</f>
        <v>Oui</v>
      </c>
      <c r="B158" s="172">
        <f>IF(A158="Oui",1,0)</f>
        <v>1</v>
      </c>
      <c r="C158" s="172">
        <f>IF(OR(G158="Médecin",H158="Médecin",I158="Médecin",I158="Médecins",H158="anesthésiste",H158="boursier univ.",H158="chercheur",H158="chirurgien",H158="Résident(e)",H158="Md Urg",H158="Md Card",LEFT(H158,6)="Fellow",H158="Externe Médecine",H158="Directeur de la biobanque Médecin",H158="monit.-boursier",),1,0)</f>
        <v>0</v>
      </c>
      <c r="D158" s="172">
        <f>IF(OR(G158=0,H158="Stagiaire",H158="Stagiaires",H158="Externe",H158="Externes",G158="agence",H158="STAGIAIRE INFIRMIER(ÈRE)",H158="STAGIAIRE SI",H158="STAGIAIRE S.I.",H158="STAGIAIRE PAB",H158="STAGIAIRE EN PERFUSION",H158="Stagiaire Physiothérapeute",H158="Stagiaire médecine",H158="Stagiaire - Service sociaux",H158="STAGIAIRE SOINS INFIRMIERS",H158="STAGIAIRE EXTERNE EN MÉDECINE",H158="ss",),1,0)</f>
        <v>0</v>
      </c>
      <c r="E158" s="28" t="s">
        <v>4227</v>
      </c>
      <c r="F158" s="28" t="s">
        <v>4228</v>
      </c>
      <c r="G158" s="259">
        <v>12734</v>
      </c>
      <c r="H158" s="79" t="s">
        <v>103</v>
      </c>
      <c r="I158" s="164" t="s">
        <v>3189</v>
      </c>
      <c r="J158" s="273" t="str">
        <f ca="1">IF(AK158&lt;=Données!$B$2,1," ")</f>
        <v xml:space="preserve"> </v>
      </c>
      <c r="K158" s="45" t="s">
        <v>56</v>
      </c>
      <c r="L158" s="46"/>
      <c r="M158" s="47"/>
      <c r="N158" s="48"/>
      <c r="O158" s="185">
        <v>1</v>
      </c>
      <c r="P158" s="187"/>
      <c r="Q158" s="185"/>
      <c r="R158" s="186"/>
      <c r="S158" s="186"/>
      <c r="T158" s="187"/>
      <c r="U158" s="187"/>
      <c r="V158" s="187"/>
      <c r="W158" s="320"/>
      <c r="X158" s="214"/>
      <c r="Y158" s="215"/>
      <c r="Z158" s="34"/>
      <c r="AA158" s="35"/>
      <c r="AB158" s="35"/>
      <c r="AC158" s="35"/>
      <c r="AD158" s="36"/>
      <c r="AE158" s="224"/>
      <c r="AF158" s="53"/>
      <c r="AG158" s="54"/>
      <c r="AH158" s="55"/>
      <c r="AI158" s="56"/>
      <c r="AJ158" s="41" t="s">
        <v>4462</v>
      </c>
      <c r="AK158" s="42">
        <v>45567</v>
      </c>
      <c r="AL158" s="50"/>
      <c r="AM158" s="337" t="str">
        <f>INDEX($K$6:$AE$6,1,MATCH(1,K158:AE158,-1))</f>
        <v>1804S</v>
      </c>
      <c r="AN158" s="337" t="str">
        <f>IF(INDEX($K$6:$AE$6,1,MATCH(1,K158:AE158,1))&lt;&gt;INDEX($K$6:$AE$6,1,MATCH(1,K158:AE158,-1)),INDEX($K$6:$AE$6,1,MATCH(1,K158:AE158,1)),"-")</f>
        <v>-</v>
      </c>
      <c r="AO158"/>
      <c r="AP158"/>
      <c r="AQ158"/>
    </row>
    <row r="159" spans="1:43" x14ac:dyDescent="0.2">
      <c r="A159" s="169" t="str">
        <f>IF(IFERROR(VLOOKUP(G159,EmployesActifs,1,FALSE),"Non")&lt;&gt;"Non","Oui","Non")</f>
        <v>Oui</v>
      </c>
      <c r="B159" s="172">
        <f>IF(A159="Oui",1,0)</f>
        <v>1</v>
      </c>
      <c r="C159" s="172">
        <f>IF(OR(G159="Médecin",H159="Médecin",I159="Médecin",I159="Médecins",H159="anesthésiste",H159="boursier univ.",H159="chercheur",H159="chirurgien",H159="Résident(e)",H159="Md Urg",H159="Md Card",LEFT(H159,6)="Fellow",H159="Externe Médecine",H159="Directeur de la biobanque Médecin",H159="monit.-boursier",),1,0)</f>
        <v>0</v>
      </c>
      <c r="D159" s="172">
        <f>IF(OR(G159=0,H159="Stagiaire",H159="Stagiaires",H159="Externe",H159="Externes",G159="agence",H159="STAGIAIRE INFIRMIER(ÈRE)",H159="STAGIAIRE SI",H159="STAGIAIRE S.I.",H159="STAGIAIRE PAB",H159="STAGIAIRE EN PERFUSION",H159="Stagiaire Physiothérapeute",H159="Stagiaire médecine",H159="Stagiaire - Service sociaux",H159="STAGIAIRE SOINS INFIRMIERS",H159="STAGIAIRE EXTERNE EN MÉDECINE",H159="ss",),1,0)</f>
        <v>0</v>
      </c>
      <c r="E159" s="28" t="s">
        <v>4274</v>
      </c>
      <c r="F159" s="28" t="s">
        <v>4142</v>
      </c>
      <c r="G159" s="257">
        <v>12861</v>
      </c>
      <c r="H159" s="79" t="s">
        <v>5006</v>
      </c>
      <c r="I159" s="164" t="s">
        <v>209</v>
      </c>
      <c r="J159" s="273" t="str">
        <f ca="1">IF(AK159&lt;=Données!$B$2,1," ")</f>
        <v xml:space="preserve"> </v>
      </c>
      <c r="K159" s="45"/>
      <c r="L159" s="46" t="s">
        <v>56</v>
      </c>
      <c r="M159" s="47" t="s">
        <v>56</v>
      </c>
      <c r="N159" s="48">
        <v>1</v>
      </c>
      <c r="O159" s="185"/>
      <c r="P159" s="187"/>
      <c r="Q159" s="185"/>
      <c r="R159" s="186"/>
      <c r="S159" s="186"/>
      <c r="T159" s="187"/>
      <c r="U159" s="187"/>
      <c r="V159" s="187"/>
      <c r="W159" s="320"/>
      <c r="X159" s="214"/>
      <c r="Y159" s="215"/>
      <c r="Z159" s="34"/>
      <c r="AA159" s="35"/>
      <c r="AB159" s="35"/>
      <c r="AC159" s="35"/>
      <c r="AD159" s="36"/>
      <c r="AE159" s="224"/>
      <c r="AF159" s="53"/>
      <c r="AG159" s="54"/>
      <c r="AH159" s="55"/>
      <c r="AI159" s="56"/>
      <c r="AJ159" s="41" t="s">
        <v>4462</v>
      </c>
      <c r="AK159" s="42">
        <v>45264</v>
      </c>
      <c r="AL159" s="50"/>
      <c r="AM159" s="337" t="str">
        <f>INDEX($K$6:$AE$6,1,MATCH(1,K159:AE159,-1))</f>
        <v>F550</v>
      </c>
      <c r="AN159" s="337" t="str">
        <f>IF(INDEX($K$6:$AE$6,1,MATCH(1,K159:AE159,1))&lt;&gt;INDEX($K$6:$AE$6,1,MATCH(1,K159:AE159,-1)),INDEX($K$6:$AE$6,1,MATCH(1,K159:AE159,1)),"-")</f>
        <v>-</v>
      </c>
      <c r="AO159"/>
      <c r="AP159"/>
      <c r="AQ159"/>
    </row>
    <row r="160" spans="1:43" x14ac:dyDescent="0.2">
      <c r="A160" s="169" t="str">
        <f>IF(IFERROR(VLOOKUP(G160,EmployesActifs,1,FALSE),"Non")&lt;&gt;"Non","Oui","Non")</f>
        <v>Oui</v>
      </c>
      <c r="B160" s="172">
        <f>IF(A160="Oui",1,0)</f>
        <v>1</v>
      </c>
      <c r="C160" s="172">
        <f>IF(OR(G160="Médecin",H160="Médecin",I160="Médecin",I160="Médecins",H160="anesthésiste",H160="boursier univ.",H160="chercheur",H160="chirurgien",H160="Résident(e)",H160="Md Urg",H160="Md Card",LEFT(H160,6)="Fellow",H160="Externe Médecine",H160="Directeur de la biobanque Médecin",H160="monit.-boursier",),1,0)</f>
        <v>0</v>
      </c>
      <c r="D160" s="172">
        <f>IF(OR(G160=0,H160="Stagiaire",H160="Stagiaires",H160="Externe",H160="Externes",G160="agence",H160="STAGIAIRE INFIRMIER(ÈRE)",H160="STAGIAIRE SI",H160="STAGIAIRE S.I.",H160="STAGIAIRE PAB",H160="STAGIAIRE EN PERFUSION",H160="Stagiaire Physiothérapeute",H160="Stagiaire médecine",H160="Stagiaire - Service sociaux",H160="STAGIAIRE SOINS INFIRMIERS",H160="STAGIAIRE EXTERNE EN MÉDECINE",H160="ss",),1,0)</f>
        <v>0</v>
      </c>
      <c r="E160" s="28" t="s">
        <v>474</v>
      </c>
      <c r="F160" s="28" t="s">
        <v>3325</v>
      </c>
      <c r="G160" s="257">
        <v>3380</v>
      </c>
      <c r="H160" s="79" t="s">
        <v>3378</v>
      </c>
      <c r="I160" s="164" t="s">
        <v>282</v>
      </c>
      <c r="J160" s="273" t="str">
        <f ca="1">IF(AK160&lt;=Données!$B$2,1," ")</f>
        <v xml:space="preserve"> </v>
      </c>
      <c r="K160" s="45"/>
      <c r="L160" s="46"/>
      <c r="M160" s="47">
        <v>1</v>
      </c>
      <c r="N160" s="48"/>
      <c r="O160" s="185"/>
      <c r="P160" s="187"/>
      <c r="Q160" s="185"/>
      <c r="R160" s="186"/>
      <c r="S160" s="186"/>
      <c r="T160" s="187"/>
      <c r="U160" s="187"/>
      <c r="V160" s="187"/>
      <c r="W160" s="320"/>
      <c r="X160" s="214"/>
      <c r="Y160" s="215"/>
      <c r="Z160" s="34"/>
      <c r="AA160" s="35"/>
      <c r="AB160" s="35"/>
      <c r="AC160" s="35"/>
      <c r="AD160" s="36"/>
      <c r="AE160" s="224"/>
      <c r="AF160" s="53"/>
      <c r="AG160" s="54"/>
      <c r="AH160" s="55"/>
      <c r="AI160" s="56"/>
      <c r="AJ160" s="41" t="s">
        <v>4462</v>
      </c>
      <c r="AK160" s="42">
        <v>45574</v>
      </c>
      <c r="AL160" s="50"/>
      <c r="AM160" s="337" t="str">
        <f>INDEX($K$6:$AE$6,1,MATCH(1,K160:AE160,-1))</f>
        <v>95PFE-L2L</v>
      </c>
      <c r="AN160" s="337" t="str">
        <f>IF(INDEX($K$6:$AE$6,1,MATCH(1,K160:AE160,1))&lt;&gt;INDEX($K$6:$AE$6,1,MATCH(1,K160:AE160,-1)),INDEX($K$6:$AE$6,1,MATCH(1,K160:AE160,1)),"-")</f>
        <v>-</v>
      </c>
      <c r="AO160"/>
      <c r="AP160"/>
      <c r="AQ160"/>
    </row>
    <row r="161" spans="1:261" x14ac:dyDescent="0.2">
      <c r="A161" s="169" t="str">
        <f>IF(IFERROR(VLOOKUP(G161,EmployesActifs,1,FALSE),"Non")&lt;&gt;"Non","Oui","Non")</f>
        <v>Oui</v>
      </c>
      <c r="B161" s="172">
        <f>IF(A161="Oui",1,0)</f>
        <v>1</v>
      </c>
      <c r="C161" s="172">
        <f>IF(OR(G161="Médecin",H161="Médecin",I161="Médecin",I161="Médecins",H161="anesthésiste",H161="boursier univ.",H161="chercheur",H161="chirurgien",H161="Résident(e)",H161="Md Urg",H161="Md Card",LEFT(H161,6)="Fellow",H161="Externe Médecine",H161="Directeur de la biobanque Médecin",H161="monit.-boursier",),1,0)</f>
        <v>0</v>
      </c>
      <c r="D161" s="172">
        <f>IF(OR(G161=0,H161="Stagiaire",H161="Stagiaires",H161="Externe",H161="Externes",G161="agence",H161="STAGIAIRE INFIRMIER(ÈRE)",H161="STAGIAIRE SI",H161="STAGIAIRE S.I.",H161="STAGIAIRE PAB",H161="STAGIAIRE EN PERFUSION",H161="Stagiaire Physiothérapeute",H161="Stagiaire médecine",H161="Stagiaire - Service sociaux",H161="STAGIAIRE SOINS INFIRMIERS",H161="STAGIAIRE EXTERNE EN MÉDECINE",H161="ss",),1,0)</f>
        <v>0</v>
      </c>
      <c r="E161" s="28" t="s">
        <v>5728</v>
      </c>
      <c r="F161" s="28" t="s">
        <v>5729</v>
      </c>
      <c r="G161" s="255">
        <v>13878</v>
      </c>
      <c r="H161" s="79" t="s">
        <v>2098</v>
      </c>
      <c r="I161" s="164" t="s">
        <v>5709</v>
      </c>
      <c r="J161" s="273" t="str">
        <f ca="1">IF(AK161&lt;=Données!$B$2,1," ")</f>
        <v xml:space="preserve"> </v>
      </c>
      <c r="K161" s="45" t="s">
        <v>56</v>
      </c>
      <c r="L161" s="46" t="s">
        <v>56</v>
      </c>
      <c r="M161" s="47"/>
      <c r="N161" s="48"/>
      <c r="O161" s="185"/>
      <c r="P161" s="187">
        <v>1</v>
      </c>
      <c r="Q161" s="185"/>
      <c r="R161" s="186"/>
      <c r="S161" s="186"/>
      <c r="T161" s="187"/>
      <c r="U161" s="187"/>
      <c r="V161" s="187"/>
      <c r="W161" s="320"/>
      <c r="X161" s="214"/>
      <c r="Y161" s="215"/>
      <c r="Z161" s="34"/>
      <c r="AA161" s="35"/>
      <c r="AB161" s="35"/>
      <c r="AC161" s="35"/>
      <c r="AD161" s="36"/>
      <c r="AE161" s="224"/>
      <c r="AF161" s="53"/>
      <c r="AG161" s="54"/>
      <c r="AH161" s="55"/>
      <c r="AI161" s="56"/>
      <c r="AJ161" s="41" t="s">
        <v>4462</v>
      </c>
      <c r="AK161" s="42">
        <v>45701</v>
      </c>
      <c r="AL161" s="50"/>
      <c r="AM161" s="337">
        <f>INDEX($K$6:$AE$6,1,MATCH(1,K161:AE161,-1))</f>
        <v>1804</v>
      </c>
      <c r="AN161" s="337" t="str">
        <f>IF(INDEX($K$6:$AE$6,1,MATCH(1,K161:AE161,1))&lt;&gt;INDEX($K$6:$AE$6,1,MATCH(1,K161:AE161,-1)),INDEX($K$6:$AE$6,1,MATCH(1,K161:AE161,1)),"-")</f>
        <v>-</v>
      </c>
      <c r="AO161"/>
      <c r="AP161"/>
      <c r="AQ161"/>
    </row>
    <row r="162" spans="1:261" x14ac:dyDescent="0.2">
      <c r="A162" s="169" t="str">
        <f>IF(IFERROR(VLOOKUP(G162,EmployesActifs,1,FALSE),"Non")&lt;&gt;"Non","Oui","Non")</f>
        <v>Oui</v>
      </c>
      <c r="B162" s="172">
        <f>IF(A162="Oui",1,0)</f>
        <v>1</v>
      </c>
      <c r="C162" s="172">
        <f>IF(OR(G162="Médecin",H162="Médecin",I162="Médecin",I162="Médecins",H162="anesthésiste",H162="boursier univ.",H162="chercheur",H162="chirurgien",H162="Résident(e)",H162="Md Urg",H162="Md Card",LEFT(H162,6)="Fellow",H162="Externe Médecine",H162="Directeur de la biobanque Médecin",H162="monit.-boursier",),1,0)</f>
        <v>0</v>
      </c>
      <c r="D162" s="172">
        <f>IF(OR(G162=0,H162="Stagiaire",H162="Stagiaires",H162="Externe",H162="Externes",G162="agence",H162="STAGIAIRE INFIRMIER(ÈRE)",H162="STAGIAIRE SI",H162="STAGIAIRE S.I.",H162="STAGIAIRE PAB",H162="STAGIAIRE EN PERFUSION",H162="Stagiaire Physiothérapeute",H162="Stagiaire médecine",H162="Stagiaire - Service sociaux",H162="STAGIAIRE SOINS INFIRMIERS",H162="STAGIAIRE EXTERNE EN MÉDECINE",H162="ss",),1,0)</f>
        <v>0</v>
      </c>
      <c r="E162" s="28" t="s">
        <v>4567</v>
      </c>
      <c r="F162" s="28" t="s">
        <v>4568</v>
      </c>
      <c r="G162" s="257">
        <v>13399</v>
      </c>
      <c r="H162" s="79" t="s">
        <v>54</v>
      </c>
      <c r="I162" s="164" t="s">
        <v>55</v>
      </c>
      <c r="J162" s="273" t="str">
        <f ca="1">IF(AK162&lt;=Données!$B$2,1," ")</f>
        <v xml:space="preserve"> </v>
      </c>
      <c r="K162" s="45"/>
      <c r="L162" s="46" t="s">
        <v>56</v>
      </c>
      <c r="M162" s="47" t="s">
        <v>56</v>
      </c>
      <c r="N162" s="48">
        <v>1</v>
      </c>
      <c r="O162" s="185"/>
      <c r="P162" s="187"/>
      <c r="Q162" s="185"/>
      <c r="R162" s="186"/>
      <c r="S162" s="186"/>
      <c r="T162" s="187"/>
      <c r="U162" s="187"/>
      <c r="V162" s="187"/>
      <c r="W162" s="320"/>
      <c r="X162" s="214"/>
      <c r="Y162" s="215"/>
      <c r="Z162" s="34"/>
      <c r="AA162" s="35"/>
      <c r="AB162" s="35"/>
      <c r="AC162" s="35"/>
      <c r="AD162" s="36"/>
      <c r="AE162" s="224"/>
      <c r="AF162" s="53"/>
      <c r="AG162" s="54"/>
      <c r="AH162" s="55"/>
      <c r="AI162" s="56"/>
      <c r="AJ162" s="41" t="s">
        <v>652</v>
      </c>
      <c r="AK162" s="42">
        <v>45357</v>
      </c>
      <c r="AL162" s="50"/>
      <c r="AM162" s="337" t="str">
        <f>INDEX($K$6:$AE$6,1,MATCH(1,K162:AE162,-1))</f>
        <v>F550</v>
      </c>
      <c r="AN162" s="337" t="str">
        <f>IF(INDEX($K$6:$AE$6,1,MATCH(1,K162:AE162,1))&lt;&gt;INDEX($K$6:$AE$6,1,MATCH(1,K162:AE162,-1)),INDEX($K$6:$AE$6,1,MATCH(1,K162:AE162,1)),"-")</f>
        <v>-</v>
      </c>
      <c r="AO162"/>
      <c r="AP162"/>
      <c r="AQ162"/>
    </row>
    <row r="163" spans="1:261" ht="13.35" customHeight="1" x14ac:dyDescent="0.2">
      <c r="A163" s="169" t="str">
        <f>IF(IFERROR(VLOOKUP(G163,EmployesActifs,1,FALSE),"Non")&lt;&gt;"Non","Oui","Non")</f>
        <v>Oui</v>
      </c>
      <c r="B163" s="172">
        <f>IF(A163="Oui",1,0)</f>
        <v>1</v>
      </c>
      <c r="C163" s="172">
        <f>IF(OR(G163="Médecin",H163="Médecin",I163="Médecin",I163="Médecins",H163="anesthésiste",H163="boursier univ.",H163="chercheur",H163="chirurgien",H163="Résident(e)",H163="Md Urg",H163="Md Card",LEFT(H163,6)="Fellow",H163="Externe Médecine",H163="Directeur de la biobanque Médecin",H163="monit.-boursier",),1,0)</f>
        <v>0</v>
      </c>
      <c r="D163" s="172">
        <f>IF(OR(G163=0,H163="Stagiaire",H163="Stagiaires",H163="Externe",H163="Externes",G163="agence",H163="STAGIAIRE INFIRMIER(ÈRE)",H163="STAGIAIRE SI",H163="STAGIAIRE S.I.",H163="STAGIAIRE PAB",H163="STAGIAIRE EN PERFUSION",H163="Stagiaire Physiothérapeute",H163="Stagiaire médecine",H163="Stagiaire - Service sociaux",H163="STAGIAIRE SOINS INFIRMIERS",H163="STAGIAIRE EXTERNE EN MÉDECINE",H163="ss",),1,0)</f>
        <v>0</v>
      </c>
      <c r="E163" s="28" t="s">
        <v>2833</v>
      </c>
      <c r="F163" s="28" t="s">
        <v>2834</v>
      </c>
      <c r="G163" s="255">
        <v>12400</v>
      </c>
      <c r="H163" s="79" t="s">
        <v>2416</v>
      </c>
      <c r="I163" s="164" t="s">
        <v>5713</v>
      </c>
      <c r="J163" s="273">
        <f ca="1">IF(AK163&lt;=Données!$B$2,1," ")</f>
        <v>1</v>
      </c>
      <c r="K163" s="45"/>
      <c r="L163" s="46">
        <v>1</v>
      </c>
      <c r="M163" s="47"/>
      <c r="N163" s="48"/>
      <c r="O163" s="185"/>
      <c r="P163" s="187"/>
      <c r="Q163" s="185"/>
      <c r="R163" s="186"/>
      <c r="S163" s="186"/>
      <c r="T163" s="187"/>
      <c r="U163" s="187"/>
      <c r="V163" s="187"/>
      <c r="W163" s="320"/>
      <c r="X163" s="214"/>
      <c r="Y163" s="215"/>
      <c r="Z163" s="34"/>
      <c r="AA163" s="35"/>
      <c r="AB163" s="35"/>
      <c r="AC163" s="35"/>
      <c r="AD163" s="36"/>
      <c r="AE163" s="224"/>
      <c r="AF163" s="53"/>
      <c r="AG163" s="54"/>
      <c r="AH163" s="55"/>
      <c r="AI163" s="56"/>
      <c r="AJ163" s="41" t="s">
        <v>85</v>
      </c>
      <c r="AK163" s="42">
        <v>44699</v>
      </c>
      <c r="AL163" s="50"/>
      <c r="AM163" s="337" t="str">
        <f>INDEX($K$6:$AE$6,1,MATCH(1,K163:AE163,-1))</f>
        <v>95PFE-L2M</v>
      </c>
      <c r="AN163" s="337" t="str">
        <f>IF(INDEX($K$6:$AE$6,1,MATCH(1,K163:AE163,1))&lt;&gt;INDEX($K$6:$AE$6,1,MATCH(1,K163:AE163,-1)),INDEX($K$6:$AE$6,1,MATCH(1,K163:AE163,1)),"-")</f>
        <v>-</v>
      </c>
      <c r="AO163"/>
      <c r="AP163"/>
      <c r="AQ163"/>
    </row>
    <row r="164" spans="1:261" x14ac:dyDescent="0.2">
      <c r="A164" s="169" t="str">
        <f>IF(IFERROR(VLOOKUP(G164,EmployesActifs,1,FALSE),"Non")&lt;&gt;"Non","Oui","Non")</f>
        <v>Oui</v>
      </c>
      <c r="B164" s="172">
        <f>IF(A164="Oui",1,0)</f>
        <v>1</v>
      </c>
      <c r="C164" s="172">
        <f>IF(OR(G164="Médecin",H164="Médecin",I164="Médecin",I164="Médecins",H164="anesthésiste",H164="boursier univ.",H164="chercheur",H164="chirurgien",H164="Résident(e)",H164="Md Urg",H164="Md Card",LEFT(H164,6)="Fellow",H164="Externe Médecine",H164="Directeur de la biobanque Médecin",H164="monit.-boursier",),1,0)</f>
        <v>0</v>
      </c>
      <c r="D164" s="172">
        <f>IF(OR(G164=0,H164="Stagiaire",H164="Stagiaires",H164="Externe",H164="Externes",G164="agence",H164="STAGIAIRE INFIRMIER(ÈRE)",H164="STAGIAIRE SI",H164="STAGIAIRE S.I.",H164="STAGIAIRE PAB",H164="STAGIAIRE EN PERFUSION",H164="Stagiaire Physiothérapeute",H164="Stagiaire médecine",H164="Stagiaire - Service sociaux",H164="STAGIAIRE SOINS INFIRMIERS",H164="STAGIAIRE EXTERNE EN MÉDECINE",H164="ss",),1,0)</f>
        <v>0</v>
      </c>
      <c r="E164" s="28" t="s">
        <v>488</v>
      </c>
      <c r="F164" s="28" t="s">
        <v>281</v>
      </c>
      <c r="G164" s="255">
        <v>3022</v>
      </c>
      <c r="H164" s="79" t="s">
        <v>570</v>
      </c>
      <c r="I164" s="164" t="s">
        <v>5710</v>
      </c>
      <c r="J164" s="273" t="str">
        <f ca="1">IF(AK164&lt;=Données!$B$2,1," ")</f>
        <v xml:space="preserve"> </v>
      </c>
      <c r="K164" s="45" t="s">
        <v>56</v>
      </c>
      <c r="L164" s="46"/>
      <c r="M164" s="47"/>
      <c r="N164" s="48"/>
      <c r="O164" s="185">
        <v>1</v>
      </c>
      <c r="P164" s="187"/>
      <c r="Q164" s="185"/>
      <c r="R164" s="186"/>
      <c r="S164" s="186"/>
      <c r="T164" s="187"/>
      <c r="U164" s="187"/>
      <c r="V164" s="187"/>
      <c r="W164" s="320"/>
      <c r="X164" s="214"/>
      <c r="Y164" s="215"/>
      <c r="Z164" s="34"/>
      <c r="AA164" s="35"/>
      <c r="AB164" s="35"/>
      <c r="AC164" s="35"/>
      <c r="AD164" s="36"/>
      <c r="AE164" s="224"/>
      <c r="AF164" s="53"/>
      <c r="AG164" s="54"/>
      <c r="AH164" s="55"/>
      <c r="AI164" s="56"/>
      <c r="AJ164" s="41" t="s">
        <v>4462</v>
      </c>
      <c r="AK164" s="42">
        <v>45314</v>
      </c>
      <c r="AL164" s="50"/>
      <c r="AM164" s="337" t="str">
        <f>INDEX($K$6:$AE$6,1,MATCH(1,K164:AE164,-1))</f>
        <v>1804S</v>
      </c>
      <c r="AN164" s="337" t="str">
        <f>IF(INDEX($K$6:$AE$6,1,MATCH(1,K164:AE164,1))&lt;&gt;INDEX($K$6:$AE$6,1,MATCH(1,K164:AE164,-1)),INDEX($K$6:$AE$6,1,MATCH(1,K164:AE164,1)),"-")</f>
        <v>-</v>
      </c>
      <c r="AO164"/>
      <c r="AP164"/>
      <c r="AQ164"/>
    </row>
    <row r="165" spans="1:261" x14ac:dyDescent="0.2">
      <c r="A165" s="169" t="str">
        <f>IF(IFERROR(VLOOKUP(G165,EmployesActifs,1,FALSE),"Non")&lt;&gt;"Non","Oui","Non")</f>
        <v>Oui</v>
      </c>
      <c r="B165" s="172">
        <f>IF(A165="Oui",1,0)</f>
        <v>1</v>
      </c>
      <c r="C165" s="172">
        <f>IF(OR(G165="Médecin",H165="Médecin",I165="Médecin",I165="Médecins",H165="anesthésiste",H165="boursier univ.",H165="chercheur",H165="chirurgien",H165="Résident(e)",H165="Md Urg",H165="Md Card",LEFT(H165,6)="Fellow",H165="Externe Médecine",H165="Directeur de la biobanque Médecin",H165="monit.-boursier",),1,0)</f>
        <v>0</v>
      </c>
      <c r="D165" s="172">
        <f>IF(OR(G165=0,H165="Stagiaire",H165="Stagiaires",H165="Externe",H165="Externes",G165="agence",H165="STAGIAIRE INFIRMIER(ÈRE)",H165="STAGIAIRE SI",H165="STAGIAIRE S.I.",H165="STAGIAIRE PAB",H165="STAGIAIRE EN PERFUSION",H165="Stagiaire Physiothérapeute",H165="Stagiaire médecine",H165="Stagiaire - Service sociaux",H165="STAGIAIRE SOINS INFIRMIERS",H165="STAGIAIRE EXTERNE EN MÉDECINE",H165="ss",),1,0)</f>
        <v>0</v>
      </c>
      <c r="E165" s="28" t="s">
        <v>491</v>
      </c>
      <c r="F165" s="28" t="s">
        <v>492</v>
      </c>
      <c r="G165" s="255">
        <v>5276</v>
      </c>
      <c r="H165" s="79" t="s">
        <v>2098</v>
      </c>
      <c r="I165" s="164" t="s">
        <v>5716</v>
      </c>
      <c r="J165" s="273" t="str">
        <f ca="1">IF(AK165&lt;=Données!$B$2,1," ")</f>
        <v xml:space="preserve"> </v>
      </c>
      <c r="K165" s="45" t="s">
        <v>56</v>
      </c>
      <c r="L165" s="46"/>
      <c r="M165" s="47"/>
      <c r="N165" s="48"/>
      <c r="O165" s="185" t="s">
        <v>56</v>
      </c>
      <c r="P165" s="187"/>
      <c r="Q165" s="185"/>
      <c r="R165" s="186"/>
      <c r="S165" s="186">
        <v>1</v>
      </c>
      <c r="T165" s="187"/>
      <c r="U165" s="187"/>
      <c r="V165" s="187"/>
      <c r="W165" s="320"/>
      <c r="X165" s="214"/>
      <c r="Y165" s="215"/>
      <c r="Z165" s="34"/>
      <c r="AA165" s="35"/>
      <c r="AB165" s="35"/>
      <c r="AC165" s="35"/>
      <c r="AD165" s="36"/>
      <c r="AE165" s="224"/>
      <c r="AF165" s="53"/>
      <c r="AG165" s="54"/>
      <c r="AH165" s="55"/>
      <c r="AI165" s="56"/>
      <c r="AJ165" s="41" t="s">
        <v>4462</v>
      </c>
      <c r="AK165" s="42">
        <v>45770</v>
      </c>
      <c r="AL165" s="50"/>
      <c r="AM165" s="337" t="str">
        <f>INDEX($K$6:$AE$6,1,MATCH(1,K165:AE165,-1))</f>
        <v>1870 +</v>
      </c>
      <c r="AN165" s="337" t="str">
        <f>IF(INDEX($K$6:$AE$6,1,MATCH(1,K165:AE165,1))&lt;&gt;INDEX($K$6:$AE$6,1,MATCH(1,K165:AE165,-1)),INDEX($K$6:$AE$6,1,MATCH(1,K165:AE165,1)),"-")</f>
        <v>-</v>
      </c>
      <c r="AO165"/>
      <c r="AP165"/>
      <c r="AQ165"/>
    </row>
    <row r="166" spans="1:261" ht="13.35" customHeight="1" x14ac:dyDescent="0.2">
      <c r="A166" s="169" t="str">
        <f>IF(IFERROR(VLOOKUP(G166,EmployesActifs,1,FALSE),"Non")&lt;&gt;"Non","Oui","Non")</f>
        <v>Oui</v>
      </c>
      <c r="B166" s="172">
        <f>IF(A166="Oui",1,0)</f>
        <v>1</v>
      </c>
      <c r="C166" s="172">
        <f>IF(OR(G166="Médecin",H166="Médecin",I166="Médecin",I166="Médecins",H166="anesthésiste",H166="boursier univ.",H166="chercheur",H166="chirurgien",H166="Résident(e)",H166="Md Urg",H166="Md Card",LEFT(H166,6)="Fellow",H166="Externe Médecine",H166="Directeur de la biobanque Médecin",H166="monit.-boursier",),1,0)</f>
        <v>0</v>
      </c>
      <c r="D166" s="172">
        <f>IF(OR(G166=0,H166="Stagiaire",H166="Stagiaires",H166="Externe",H166="Externes",G166="agence",H166="STAGIAIRE INFIRMIER(ÈRE)",H166="STAGIAIRE SI",H166="STAGIAIRE S.I.",H166="STAGIAIRE PAB",H166="STAGIAIRE EN PERFUSION",H166="Stagiaire Physiothérapeute",H166="Stagiaire médecine",H166="Stagiaire - Service sociaux",H166="STAGIAIRE SOINS INFIRMIERS",H166="STAGIAIRE EXTERNE EN MÉDECINE",H166="ss",),1,0)</f>
        <v>0</v>
      </c>
      <c r="E166" s="28" t="s">
        <v>501</v>
      </c>
      <c r="F166" s="28" t="s">
        <v>502</v>
      </c>
      <c r="G166" s="256">
        <v>11686</v>
      </c>
      <c r="H166" s="79" t="s">
        <v>69</v>
      </c>
      <c r="I166" s="164" t="s">
        <v>4406</v>
      </c>
      <c r="J166" s="273" t="str">
        <f ca="1">IF(AK166&lt;=Données!$B$2,1," ")</f>
        <v xml:space="preserve"> </v>
      </c>
      <c r="K166" s="45"/>
      <c r="L166" s="46" t="s">
        <v>56</v>
      </c>
      <c r="M166" s="47" t="s">
        <v>56</v>
      </c>
      <c r="N166" s="48"/>
      <c r="O166" s="185"/>
      <c r="P166" s="187">
        <v>1</v>
      </c>
      <c r="Q166" s="185"/>
      <c r="R166" s="186"/>
      <c r="S166" s="186"/>
      <c r="T166" s="187"/>
      <c r="U166" s="187"/>
      <c r="V166" s="187"/>
      <c r="W166" s="320"/>
      <c r="X166" s="214"/>
      <c r="Y166" s="215"/>
      <c r="Z166" s="34"/>
      <c r="AA166" s="35"/>
      <c r="AB166" s="35"/>
      <c r="AC166" s="35"/>
      <c r="AD166" s="36"/>
      <c r="AE166" s="224"/>
      <c r="AF166" s="53"/>
      <c r="AG166" s="54"/>
      <c r="AH166" s="55"/>
      <c r="AI166" s="56"/>
      <c r="AJ166" s="41" t="s">
        <v>4462</v>
      </c>
      <c r="AK166" s="42">
        <v>45665</v>
      </c>
      <c r="AL166" s="50"/>
      <c r="AM166" s="337">
        <f>INDEX($K$6:$AE$6,1,MATCH(1,K166:AE166,-1))</f>
        <v>1804</v>
      </c>
      <c r="AN166" s="337" t="str">
        <f>IF(INDEX($K$6:$AE$6,1,MATCH(1,K166:AE166,1))&lt;&gt;INDEX($K$6:$AE$6,1,MATCH(1,K166:AE166,-1)),INDEX($K$6:$AE$6,1,MATCH(1,K166:AE166,1)),"-")</f>
        <v>-</v>
      </c>
      <c r="AO166"/>
      <c r="AP166"/>
      <c r="AQ166"/>
    </row>
    <row r="167" spans="1:261" x14ac:dyDescent="0.2">
      <c r="A167" s="169" t="str">
        <f>IF(IFERROR(VLOOKUP(G167,EmployesActifs,1,FALSE),"Non")&lt;&gt;"Non","Oui","Non")</f>
        <v>Oui</v>
      </c>
      <c r="B167" s="172">
        <f>IF(A167="Oui",1,0)</f>
        <v>1</v>
      </c>
      <c r="C167" s="172">
        <f>IF(OR(G167="Médecin",H167="Médecin",I167="Médecin",I167="Médecins",H167="anesthésiste",H167="boursier univ.",H167="chercheur",H167="chirurgien",H167="Résident(e)",H167="Md Urg",H167="Md Card",LEFT(H167,6)="Fellow",H167="Externe Médecine",H167="Directeur de la biobanque Médecin",H167="monit.-boursier",),1,0)</f>
        <v>0</v>
      </c>
      <c r="D167" s="172">
        <f>IF(OR(G167=0,H167="Stagiaire",H167="Stagiaires",H167="Externe",H167="Externes",G167="agence",H167="STAGIAIRE INFIRMIER(ÈRE)",H167="STAGIAIRE SI",H167="STAGIAIRE S.I.",H167="STAGIAIRE PAB",H167="STAGIAIRE EN PERFUSION",H167="Stagiaire Physiothérapeute",H167="Stagiaire médecine",H167="Stagiaire - Service sociaux",H167="STAGIAIRE SOINS INFIRMIERS",H167="STAGIAIRE EXTERNE EN MÉDECINE",H167="ss",),1,0)</f>
        <v>0</v>
      </c>
      <c r="E167" s="28" t="s">
        <v>6091</v>
      </c>
      <c r="F167" s="28" t="s">
        <v>503</v>
      </c>
      <c r="G167" s="257">
        <v>3932</v>
      </c>
      <c r="H167" s="79" t="s">
        <v>103</v>
      </c>
      <c r="I167" s="164" t="s">
        <v>3489</v>
      </c>
      <c r="J167" s="273" t="str">
        <f ca="1">IF(AK167&lt;=Données!$B$2,1," ")</f>
        <v xml:space="preserve"> </v>
      </c>
      <c r="K167" s="45"/>
      <c r="L167" s="46">
        <v>1</v>
      </c>
      <c r="M167" s="47"/>
      <c r="N167" s="48"/>
      <c r="O167" s="185"/>
      <c r="P167" s="187"/>
      <c r="Q167" s="185"/>
      <c r="R167" s="186"/>
      <c r="S167" s="186"/>
      <c r="T167" s="187"/>
      <c r="U167" s="187"/>
      <c r="V167" s="187"/>
      <c r="W167" s="320"/>
      <c r="X167" s="214"/>
      <c r="Y167" s="215"/>
      <c r="Z167" s="34"/>
      <c r="AA167" s="35"/>
      <c r="AB167" s="35"/>
      <c r="AC167" s="35"/>
      <c r="AD167" s="36"/>
      <c r="AE167" s="224"/>
      <c r="AF167" s="53"/>
      <c r="AG167" s="54"/>
      <c r="AH167" s="55"/>
      <c r="AI167" s="56"/>
      <c r="AJ167" s="41" t="s">
        <v>4462</v>
      </c>
      <c r="AK167" s="42">
        <v>45938</v>
      </c>
      <c r="AL167" s="50"/>
      <c r="AM167" s="337" t="str">
        <f>INDEX($K$6:$AE$6,1,MATCH(1,K167:AE167,-1))</f>
        <v>95PFE-L2M</v>
      </c>
      <c r="AN167" s="337" t="str">
        <f>IF(INDEX($K$6:$AE$6,1,MATCH(1,K167:AE167,1))&lt;&gt;INDEX($K$6:$AE$6,1,MATCH(1,K167:AE167,-1)),INDEX($K$6:$AE$6,1,MATCH(1,K167:AE167,1)),"-")</f>
        <v>-</v>
      </c>
      <c r="AO167"/>
      <c r="AP167"/>
      <c r="AQ167"/>
    </row>
    <row r="168" spans="1:261" s="44" customFormat="1" ht="12.75" customHeight="1" x14ac:dyDescent="0.2">
      <c r="A168" s="169" t="str">
        <f>IF(IFERROR(VLOOKUP(G168,EmployesActifs,1,FALSE),"Non")&lt;&gt;"Non","Oui","Non")</f>
        <v>Oui</v>
      </c>
      <c r="B168" s="172">
        <f>IF(A168="Oui",1,0)</f>
        <v>1</v>
      </c>
      <c r="C168" s="172">
        <f>IF(OR(G168="Médecin",H168="Médecin",I168="Médecin",I168="Médecins",H168="anesthésiste",H168="boursier univ.",H168="chercheur",H168="chirurgien",H168="Résident(e)",H168="Md Urg",H168="Md Card",LEFT(H168,6)="Fellow",H168="Externe Médecine",H168="Directeur de la biobanque Médecin",H168="monit.-boursier",),1,0)</f>
        <v>0</v>
      </c>
      <c r="D168" s="172">
        <f>IF(OR(G168=0,H168="Stagiaire",H168="Stagiaires",H168="Externe",H168="Externes",G168="agence",H168="STAGIAIRE INFIRMIER(ÈRE)",H168="STAGIAIRE SI",H168="STAGIAIRE S.I.",H168="STAGIAIRE PAB",H168="STAGIAIRE EN PERFUSION",H168="Stagiaire Physiothérapeute",H168="Stagiaire médecine",H168="Stagiaire - Service sociaux",H168="STAGIAIRE SOINS INFIRMIERS",H168="STAGIAIRE EXTERNE EN MÉDECINE",H168="ss",),1,0)</f>
        <v>0</v>
      </c>
      <c r="E168" s="28" t="s">
        <v>507</v>
      </c>
      <c r="F168" s="28" t="s">
        <v>508</v>
      </c>
      <c r="G168" s="257">
        <v>2508</v>
      </c>
      <c r="H168" s="79" t="s">
        <v>103</v>
      </c>
      <c r="I168" s="164" t="s">
        <v>5709</v>
      </c>
      <c r="J168" s="273">
        <f ca="1">IF(AK168&lt;=Données!$B$2,1," ")</f>
        <v>1</v>
      </c>
      <c r="K168" s="45" t="s">
        <v>56</v>
      </c>
      <c r="L168" s="46"/>
      <c r="M168" s="47"/>
      <c r="N168" s="48"/>
      <c r="O168" s="185"/>
      <c r="P168" s="187"/>
      <c r="Q168" s="185"/>
      <c r="R168" s="186"/>
      <c r="S168" s="186">
        <v>1</v>
      </c>
      <c r="T168" s="187"/>
      <c r="U168" s="187"/>
      <c r="V168" s="187"/>
      <c r="W168" s="320"/>
      <c r="X168" s="214"/>
      <c r="Y168" s="215"/>
      <c r="Z168" s="34"/>
      <c r="AA168" s="35"/>
      <c r="AB168" s="35"/>
      <c r="AC168" s="35"/>
      <c r="AD168" s="36"/>
      <c r="AE168" s="224"/>
      <c r="AF168" s="53"/>
      <c r="AG168" s="54"/>
      <c r="AH168" s="55"/>
      <c r="AI168" s="56"/>
      <c r="AJ168" s="41" t="s">
        <v>98</v>
      </c>
      <c r="AK168" s="42">
        <v>44572</v>
      </c>
      <c r="AL168" s="50"/>
      <c r="AM168" s="337" t="str">
        <f>INDEX($K$6:$AE$6,1,MATCH(1,K168:AE168,-1))</f>
        <v>1870 +</v>
      </c>
      <c r="AN168" s="337" t="str">
        <f>IF(INDEX($K$6:$AE$6,1,MATCH(1,K168:AE168,1))&lt;&gt;INDEX($K$6:$AE$6,1,MATCH(1,K168:AE168,-1)),INDEX($K$6:$AE$6,1,MATCH(1,K168:AE168,1)),"-")</f>
        <v>-</v>
      </c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</row>
    <row r="169" spans="1:261" s="44" customFormat="1" ht="13.35" customHeight="1" x14ac:dyDescent="0.2">
      <c r="A169" s="169" t="str">
        <f>IF(IFERROR(VLOOKUP(G169,EmployesActifs,1,FALSE),"Non")&lt;&gt;"Non","Oui","Non")</f>
        <v>Oui</v>
      </c>
      <c r="B169" s="172">
        <f>IF(A169="Oui",1,0)</f>
        <v>1</v>
      </c>
      <c r="C169" s="172">
        <f>IF(OR(G169="Médecin",H169="Médecin",I169="Médecin",I169="Médecins",H169="anesthésiste",H169="boursier univ.",H169="chercheur",H169="chirurgien",H169="Résident(e)",H169="Md Urg",H169="Md Card",LEFT(H169,6)="Fellow",H169="Externe Médecine",H169="Directeur de la biobanque Médecin",H169="monit.-boursier",),1,0)</f>
        <v>0</v>
      </c>
      <c r="D169" s="172">
        <f>IF(OR(G169=0,H169="Stagiaire",H169="Stagiaires",H169="Externe",H169="Externes",G169="agence",H169="STAGIAIRE INFIRMIER(ÈRE)",H169="STAGIAIRE SI",H169="STAGIAIRE S.I.",H169="STAGIAIRE PAB",H169="STAGIAIRE EN PERFUSION",H169="Stagiaire Physiothérapeute",H169="Stagiaire médecine",H169="Stagiaire - Service sociaux",H169="STAGIAIRE SOINS INFIRMIERS",H169="STAGIAIRE EXTERNE EN MÉDECINE",H169="ss",),1,0)</f>
        <v>0</v>
      </c>
      <c r="E169" s="28" t="s">
        <v>5443</v>
      </c>
      <c r="F169" s="28" t="s">
        <v>490</v>
      </c>
      <c r="G169" s="262">
        <v>13707</v>
      </c>
      <c r="H169" s="79" t="s">
        <v>69</v>
      </c>
      <c r="I169" s="164" t="s">
        <v>4406</v>
      </c>
      <c r="J169" s="273" t="str">
        <f ca="1">IF(AK169&lt;=Données!$B$2,1," ")</f>
        <v xml:space="preserve"> </v>
      </c>
      <c r="K169" s="45"/>
      <c r="L169" s="46">
        <v>1</v>
      </c>
      <c r="M169" s="47"/>
      <c r="N169" s="48"/>
      <c r="O169" s="185"/>
      <c r="P169" s="187"/>
      <c r="Q169" s="185"/>
      <c r="R169" s="186"/>
      <c r="S169" s="186"/>
      <c r="T169" s="187"/>
      <c r="U169" s="187"/>
      <c r="V169" s="187"/>
      <c r="W169" s="320"/>
      <c r="X169" s="214"/>
      <c r="Y169" s="215"/>
      <c r="Z169" s="34"/>
      <c r="AA169" s="35"/>
      <c r="AB169" s="35"/>
      <c r="AC169" s="35"/>
      <c r="AD169" s="36"/>
      <c r="AE169" s="224"/>
      <c r="AF169" s="53"/>
      <c r="AG169" s="54"/>
      <c r="AH169" s="55"/>
      <c r="AI169" s="56"/>
      <c r="AJ169" s="178" t="s">
        <v>652</v>
      </c>
      <c r="AK169" s="42">
        <v>45521</v>
      </c>
      <c r="AL169" s="50"/>
      <c r="AM169" s="337" t="str">
        <f>INDEX($K$6:$AE$6,1,MATCH(1,K169:AE169,-1))</f>
        <v>95PFE-L2M</v>
      </c>
      <c r="AN169" s="337" t="str">
        <f>IF(INDEX($K$6:$AE$6,1,MATCH(1,K169:AE169,1))&lt;&gt;INDEX($K$6:$AE$6,1,MATCH(1,K169:AE169,-1)),INDEX($K$6:$AE$6,1,MATCH(1,K169:AE169,1)),"-")</f>
        <v>-</v>
      </c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</row>
    <row r="170" spans="1:261" ht="15" customHeight="1" x14ac:dyDescent="0.2">
      <c r="A170" s="169" t="str">
        <f>IF(IFERROR(VLOOKUP(G170,EmployesActifs,1,FALSE),"Non")&lt;&gt;"Non","Oui","Non")</f>
        <v>Oui</v>
      </c>
      <c r="B170" s="172">
        <f>IF(A170="Oui",1,0)</f>
        <v>1</v>
      </c>
      <c r="C170" s="172">
        <f>IF(OR(G170="Médecin",H170="Médecin",I170="Médecin",I170="Médecins",H170="anesthésiste",H170="boursier univ.",H170="chercheur",H170="chirurgien",H170="Résident(e)",H170="Md Urg",H170="Md Card",LEFT(H170,6)="Fellow",H170="Externe Médecine",H170="Directeur de la biobanque Médecin",H170="monit.-boursier",),1,0)</f>
        <v>0</v>
      </c>
      <c r="D170" s="172">
        <f>IF(OR(G170=0,H170="Stagiaire",H170="Stagiaires",H170="Externe",H170="Externes",G170="agence",H170="STAGIAIRE INFIRMIER(ÈRE)",H170="STAGIAIRE SI",H170="STAGIAIRE S.I.",H170="STAGIAIRE PAB",H170="STAGIAIRE EN PERFUSION",H170="Stagiaire Physiothérapeute",H170="Stagiaire médecine",H170="Stagiaire - Service sociaux",H170="STAGIAIRE SOINS INFIRMIERS",H170="STAGIAIRE EXTERNE EN MÉDECINE",H170="ss",),1,0)</f>
        <v>0</v>
      </c>
      <c r="E170" s="28" t="s">
        <v>509</v>
      </c>
      <c r="F170" s="28" t="s">
        <v>301</v>
      </c>
      <c r="G170" s="257">
        <v>6881</v>
      </c>
      <c r="H170" s="79" t="s">
        <v>64</v>
      </c>
      <c r="I170" s="164" t="s">
        <v>65</v>
      </c>
      <c r="J170" s="273">
        <f ca="1">IF(AK170&lt;=Données!$B$2,1," ")</f>
        <v>1</v>
      </c>
      <c r="K170" s="45">
        <v>1</v>
      </c>
      <c r="L170" s="46"/>
      <c r="M170" s="47"/>
      <c r="N170" s="48"/>
      <c r="O170" s="185"/>
      <c r="P170" s="187"/>
      <c r="Q170" s="185"/>
      <c r="R170" s="186"/>
      <c r="S170" s="186"/>
      <c r="T170" s="187"/>
      <c r="U170" s="187"/>
      <c r="V170" s="187"/>
      <c r="W170" s="320"/>
      <c r="X170" s="214"/>
      <c r="Y170" s="215"/>
      <c r="Z170" s="34"/>
      <c r="AA170" s="35"/>
      <c r="AB170" s="35"/>
      <c r="AC170" s="35"/>
      <c r="AD170" s="36"/>
      <c r="AE170" s="224"/>
      <c r="AF170" s="53"/>
      <c r="AG170" s="54"/>
      <c r="AH170" s="55"/>
      <c r="AI170" s="56"/>
      <c r="AJ170" s="41" t="s">
        <v>66</v>
      </c>
      <c r="AK170" s="42">
        <v>44295</v>
      </c>
      <c r="AL170" s="50"/>
      <c r="AM170" s="337" t="str">
        <f>INDEX($K$6:$AE$6,1,MATCH(1,K170:AE170,-1))</f>
        <v>95PFE-L2S</v>
      </c>
      <c r="AN170" s="337" t="str">
        <f>IF(INDEX($K$6:$AE$6,1,MATCH(1,K170:AE170,1))&lt;&gt;INDEX($K$6:$AE$6,1,MATCH(1,K170:AE170,-1)),INDEX($K$6:$AE$6,1,MATCH(1,K170:AE170,1)),"-")</f>
        <v>-</v>
      </c>
      <c r="AO170"/>
      <c r="AP170"/>
      <c r="AQ170"/>
    </row>
    <row r="171" spans="1:261" ht="12.75" customHeight="1" x14ac:dyDescent="0.2">
      <c r="A171" s="169" t="str">
        <f>IF(IFERROR(VLOOKUP(G171,EmployesActifs,1,FALSE),"Non")&lt;&gt;"Non","Oui","Non")</f>
        <v>Oui</v>
      </c>
      <c r="B171" s="172">
        <f>IF(A171="Oui",1,0)</f>
        <v>1</v>
      </c>
      <c r="C171" s="172">
        <f>IF(OR(G171="Médecin",H171="Médecin",I171="Médecin",I171="Médecins",H171="anesthésiste",H171="boursier univ.",H171="chercheur",H171="chirurgien",H171="Résident(e)",H171="Md Urg",H171="Md Card",LEFT(H171,6)="Fellow",H171="Externe Médecine",H171="Directeur de la biobanque Médecin",H171="monit.-boursier",),1,0)</f>
        <v>0</v>
      </c>
      <c r="D171" s="172">
        <f>IF(OR(G171=0,H171="Stagiaire",H171="Stagiaires",H171="Externe",H171="Externes",G171="agence",H171="STAGIAIRE INFIRMIER(ÈRE)",H171="STAGIAIRE SI",H171="STAGIAIRE S.I.",H171="STAGIAIRE PAB",H171="STAGIAIRE EN PERFUSION",H171="Stagiaire Physiothérapeute",H171="Stagiaire médecine",H171="Stagiaire - Service sociaux",H171="STAGIAIRE SOINS INFIRMIERS",H171="STAGIAIRE EXTERNE EN MÉDECINE",H171="ss",),1,0)</f>
        <v>0</v>
      </c>
      <c r="E171" s="28" t="s">
        <v>509</v>
      </c>
      <c r="F171" s="28" t="s">
        <v>510</v>
      </c>
      <c r="G171" s="257">
        <v>11970</v>
      </c>
      <c r="H171" s="79" t="s">
        <v>2416</v>
      </c>
      <c r="I171" s="164" t="s">
        <v>781</v>
      </c>
      <c r="J171" s="273">
        <f ca="1">IF(AK171&lt;=Données!$B$2,1," ")</f>
        <v>1</v>
      </c>
      <c r="K171" s="45" t="s">
        <v>56</v>
      </c>
      <c r="L171" s="46"/>
      <c r="M171" s="47"/>
      <c r="N171" s="48"/>
      <c r="O171" s="185"/>
      <c r="P171" s="187"/>
      <c r="Q171" s="185"/>
      <c r="R171" s="186"/>
      <c r="S171" s="186">
        <v>1</v>
      </c>
      <c r="T171" s="187" t="s">
        <v>56</v>
      </c>
      <c r="U171" s="187"/>
      <c r="V171" s="187"/>
      <c r="W171" s="320"/>
      <c r="X171" s="214"/>
      <c r="Y171" s="215"/>
      <c r="Z171" s="34" t="s">
        <v>56</v>
      </c>
      <c r="AA171" s="35" t="s">
        <v>56</v>
      </c>
      <c r="AB171" s="35"/>
      <c r="AC171" s="35"/>
      <c r="AD171" s="36"/>
      <c r="AE171" s="224"/>
      <c r="AF171" s="53"/>
      <c r="AG171" s="54"/>
      <c r="AH171" s="55"/>
      <c r="AI171" s="56"/>
      <c r="AJ171" s="41" t="s">
        <v>85</v>
      </c>
      <c r="AK171" s="42">
        <v>44560</v>
      </c>
      <c r="AL171" s="50"/>
      <c r="AM171" s="337" t="str">
        <f>INDEX($K$6:$AE$6,1,MATCH(1,K171:AE171,-1))</f>
        <v>1870 +</v>
      </c>
      <c r="AN171" s="337" t="str">
        <f>IF(INDEX($K$6:$AE$6,1,MATCH(1,K171:AE171,1))&lt;&gt;INDEX($K$6:$AE$6,1,MATCH(1,K171:AE171,-1)),INDEX($K$6:$AE$6,1,MATCH(1,K171:AE171,1)),"-")</f>
        <v>-</v>
      </c>
      <c r="AO171"/>
      <c r="AP171"/>
      <c r="AQ171"/>
    </row>
    <row r="172" spans="1:261" x14ac:dyDescent="0.2">
      <c r="A172" s="169" t="str">
        <f>IF(IFERROR(VLOOKUP(G172,EmployesActifs,1,FALSE),"Non")&lt;&gt;"Non","Oui","Non")</f>
        <v>Oui</v>
      </c>
      <c r="B172" s="172">
        <f>IF(A172="Oui",1,0)</f>
        <v>1</v>
      </c>
      <c r="C172" s="172">
        <f>IF(OR(G172="Médecin",H172="Médecin",I172="Médecin",I172="Médecins",H172="anesthésiste",H172="boursier univ.",H172="chercheur",H172="chirurgien",H172="Résident(e)",H172="Md Urg",H172="Md Card",LEFT(H172,6)="Fellow",H172="Externe Médecine",H172="Directeur de la biobanque Médecin",H172="monit.-boursier",),1,0)</f>
        <v>0</v>
      </c>
      <c r="D172" s="172">
        <f>IF(OR(G172=0,H172="Stagiaire",H172="Stagiaires",H172="Externe",H172="Externes",G172="agence",H172="STAGIAIRE INFIRMIER(ÈRE)",H172="STAGIAIRE SI",H172="STAGIAIRE S.I.",H172="STAGIAIRE PAB",H172="STAGIAIRE EN PERFUSION",H172="Stagiaire Physiothérapeute",H172="Stagiaire médecine",H172="Stagiaire - Service sociaux",H172="STAGIAIRE SOINS INFIRMIERS",H172="STAGIAIRE EXTERNE EN MÉDECINE",H172="ss",),1,0)</f>
        <v>0</v>
      </c>
      <c r="E172" s="28" t="s">
        <v>5722</v>
      </c>
      <c r="F172" s="28" t="s">
        <v>2081</v>
      </c>
      <c r="G172" s="255">
        <v>13559</v>
      </c>
      <c r="H172" s="79" t="s">
        <v>103</v>
      </c>
      <c r="I172" s="164" t="s">
        <v>5716</v>
      </c>
      <c r="J172" s="273" t="str">
        <f ca="1">IF(AK172&lt;=Données!$B$2,1," ")</f>
        <v xml:space="preserve"> </v>
      </c>
      <c r="K172" s="45">
        <v>1</v>
      </c>
      <c r="L172" s="46"/>
      <c r="M172" s="47"/>
      <c r="N172" s="48"/>
      <c r="O172" s="185"/>
      <c r="P172" s="187"/>
      <c r="Q172" s="185"/>
      <c r="R172" s="186"/>
      <c r="S172" s="186"/>
      <c r="T172" s="187"/>
      <c r="U172" s="187"/>
      <c r="V172" s="187"/>
      <c r="W172" s="320"/>
      <c r="X172" s="214"/>
      <c r="Y172" s="215"/>
      <c r="Z172" s="34"/>
      <c r="AA172" s="35"/>
      <c r="AB172" s="35"/>
      <c r="AC172" s="35"/>
      <c r="AD172" s="36"/>
      <c r="AE172" s="224"/>
      <c r="AF172" s="53"/>
      <c r="AG172" s="54"/>
      <c r="AH172" s="55"/>
      <c r="AI172" s="56"/>
      <c r="AJ172" s="41" t="s">
        <v>4462</v>
      </c>
      <c r="AK172" s="42">
        <v>45756</v>
      </c>
      <c r="AL172" s="50"/>
      <c r="AM172" s="337" t="str">
        <f>INDEX($K$6:$AE$6,1,MATCH(1,K172:AE172,-1))</f>
        <v>95PFE-L2S</v>
      </c>
      <c r="AN172" s="337" t="str">
        <f>IF(INDEX($K$6:$AE$6,1,MATCH(1,K172:AE172,1))&lt;&gt;INDEX($K$6:$AE$6,1,MATCH(1,K172:AE172,-1)),INDEX($K$6:$AE$6,1,MATCH(1,K172:AE172,1)),"-")</f>
        <v>-</v>
      </c>
      <c r="AO172"/>
      <c r="AP172"/>
      <c r="AQ172"/>
    </row>
    <row r="173" spans="1:261" ht="15" customHeight="1" x14ac:dyDescent="0.2">
      <c r="A173" s="169" t="str">
        <f>IF(IFERROR(VLOOKUP(G173,EmployesActifs,1,FALSE),"Non")&lt;&gt;"Non","Oui","Non")</f>
        <v>Oui</v>
      </c>
      <c r="B173" s="172">
        <f>IF(A173="Oui",1,0)</f>
        <v>1</v>
      </c>
      <c r="C173" s="172">
        <f>IF(OR(G173="Médecin",H173="Médecin",I173="Médecin",I173="Médecins",H173="anesthésiste",H173="boursier univ.",H173="chercheur",H173="chirurgien",H173="Résident(e)",H173="Md Urg",H173="Md Card",LEFT(H173,6)="Fellow",H173="Externe Médecine",H173="Directeur de la biobanque Médecin",H173="monit.-boursier",),1,0)</f>
        <v>0</v>
      </c>
      <c r="D173" s="172">
        <f>IF(OR(G173=0,H173="Stagiaire",H173="Stagiaires",H173="Externe",H173="Externes",G173="agence",H173="STAGIAIRE INFIRMIER(ÈRE)",H173="STAGIAIRE SI",H173="STAGIAIRE S.I.",H173="STAGIAIRE PAB",H173="STAGIAIRE EN PERFUSION",H173="Stagiaire Physiothérapeute",H173="Stagiaire médecine",H173="Stagiaire - Service sociaux",H173="STAGIAIRE SOINS INFIRMIERS",H173="STAGIAIRE EXTERNE EN MÉDECINE",H173="ss",),1,0)</f>
        <v>0</v>
      </c>
      <c r="E173" s="28" t="s">
        <v>5344</v>
      </c>
      <c r="F173" s="28" t="s">
        <v>5345</v>
      </c>
      <c r="G173" s="256">
        <v>13637</v>
      </c>
      <c r="H173" s="79" t="s">
        <v>103</v>
      </c>
      <c r="I173" s="164" t="s">
        <v>5715</v>
      </c>
      <c r="J173" s="273" t="str">
        <f ca="1">IF(AK173&lt;=Données!$B$2,1," ")</f>
        <v xml:space="preserve"> </v>
      </c>
      <c r="K173" s="45"/>
      <c r="L173" s="46"/>
      <c r="M173" s="47"/>
      <c r="N173" s="48"/>
      <c r="O173" s="185"/>
      <c r="P173" s="187"/>
      <c r="Q173" s="185"/>
      <c r="R173" s="186"/>
      <c r="S173" s="186">
        <v>1</v>
      </c>
      <c r="T173" s="187"/>
      <c r="U173" s="187"/>
      <c r="V173" s="187"/>
      <c r="W173" s="320"/>
      <c r="X173" s="214"/>
      <c r="Y173" s="215"/>
      <c r="Z173" s="34"/>
      <c r="AA173" s="35"/>
      <c r="AB173" s="35"/>
      <c r="AC173" s="35"/>
      <c r="AD173" s="36"/>
      <c r="AE173" s="224"/>
      <c r="AF173" s="53"/>
      <c r="AG173" s="54"/>
      <c r="AH173" s="55"/>
      <c r="AI173" s="56"/>
      <c r="AJ173" s="41" t="s">
        <v>5851</v>
      </c>
      <c r="AK173" s="42">
        <v>45731</v>
      </c>
      <c r="AL173" s="50"/>
      <c r="AM173" s="337" t="str">
        <f>INDEX($K$6:$AE$6,1,MATCH(1,K173:AE173,-1))</f>
        <v>1870 +</v>
      </c>
      <c r="AN173" s="337" t="str">
        <f>IF(INDEX($K$6:$AE$6,1,MATCH(1,K173:AE173,1))&lt;&gt;INDEX($K$6:$AE$6,1,MATCH(1,K173:AE173,-1)),INDEX($K$6:$AE$6,1,MATCH(1,K173:AE173,1)),"-")</f>
        <v>-</v>
      </c>
      <c r="AO173"/>
      <c r="AP173"/>
      <c r="AQ173"/>
    </row>
    <row r="174" spans="1:261" s="69" customFormat="1" x14ac:dyDescent="0.2">
      <c r="A174" s="169" t="str">
        <f>IF(IFERROR(VLOOKUP(G174,EmployesActifs,1,FALSE),"Non")&lt;&gt;"Non","Oui","Non")</f>
        <v>Oui</v>
      </c>
      <c r="B174" s="172">
        <f>IF(A174="Oui",1,0)</f>
        <v>1</v>
      </c>
      <c r="C174" s="172">
        <f>IF(OR(G174="Médecin",H174="Médecin",I174="Médecin",I174="Médecins",H174="anesthésiste",H174="boursier univ.",H174="chercheur",H174="chirurgien",H174="Résident(e)",H174="Md Urg",H174="Md Card",LEFT(H174,6)="Fellow",H174="Externe Médecine",H174="Directeur de la biobanque Médecin",H174="monit.-boursier",),1,0)</f>
        <v>0</v>
      </c>
      <c r="D174" s="172">
        <f>IF(OR(G174=0,H174="Stagiaire",H174="Stagiaires",H174="Externe",H174="Externes",G174="agence",H174="STAGIAIRE INFIRMIER(ÈRE)",H174="STAGIAIRE SI",H174="STAGIAIRE S.I.",H174="STAGIAIRE PAB",H174="STAGIAIRE EN PERFUSION",H174="Stagiaire Physiothérapeute",H174="Stagiaire médecine",H174="Stagiaire - Service sociaux",H174="STAGIAIRE SOINS INFIRMIERS",H174="STAGIAIRE EXTERNE EN MÉDECINE",H174="ss",),1,0)</f>
        <v>0</v>
      </c>
      <c r="E174" s="28" t="s">
        <v>3071</v>
      </c>
      <c r="F174" s="28" t="s">
        <v>510</v>
      </c>
      <c r="G174" s="255">
        <v>11937</v>
      </c>
      <c r="H174" s="79" t="s">
        <v>517</v>
      </c>
      <c r="I174" s="164" t="s">
        <v>5713</v>
      </c>
      <c r="J174" s="273">
        <f ca="1">IF(AK174&lt;=Données!$B$2,1," ")</f>
        <v>1</v>
      </c>
      <c r="K174" s="45"/>
      <c r="L174" s="46">
        <v>1</v>
      </c>
      <c r="M174" s="47"/>
      <c r="N174" s="48"/>
      <c r="O174" s="185"/>
      <c r="P174" s="187"/>
      <c r="Q174" s="185"/>
      <c r="R174" s="186"/>
      <c r="S174" s="186"/>
      <c r="T174" s="187"/>
      <c r="U174" s="187"/>
      <c r="V174" s="187"/>
      <c r="W174" s="320"/>
      <c r="X174" s="214"/>
      <c r="Y174" s="215"/>
      <c r="Z174" s="34"/>
      <c r="AA174" s="35"/>
      <c r="AB174" s="35"/>
      <c r="AC174" s="35"/>
      <c r="AD174" s="36"/>
      <c r="AE174" s="224"/>
      <c r="AF174" s="53"/>
      <c r="AG174" s="54"/>
      <c r="AH174" s="55"/>
      <c r="AI174" s="56"/>
      <c r="AJ174" s="41" t="s">
        <v>85</v>
      </c>
      <c r="AK174" s="42">
        <v>44895</v>
      </c>
      <c r="AL174" s="50"/>
      <c r="AM174" s="337" t="str">
        <f>INDEX($K$6:$AE$6,1,MATCH(1,K174:AE174,-1))</f>
        <v>95PFE-L2M</v>
      </c>
      <c r="AN174" s="337" t="str">
        <f>IF(INDEX($K$6:$AE$6,1,MATCH(1,K174:AE174,1))&lt;&gt;INDEX($K$6:$AE$6,1,MATCH(1,K174:AE174,-1)),INDEX($K$6:$AE$6,1,MATCH(1,K174:AE174,1)),"-")</f>
        <v>-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</row>
    <row r="175" spans="1:261" s="69" customFormat="1" ht="13.35" customHeight="1" x14ac:dyDescent="0.2">
      <c r="A175" s="169" t="str">
        <f>IF(IFERROR(VLOOKUP(G175,EmployesActifs,1,FALSE),"Non")&lt;&gt;"Non","Oui","Non")</f>
        <v>Oui</v>
      </c>
      <c r="B175" s="172">
        <f>IF(A175="Oui",1,0)</f>
        <v>1</v>
      </c>
      <c r="C175" s="172">
        <f>IF(OR(G175="Médecin",H175="Médecin",I175="Médecin",I175="Médecins",H175="anesthésiste",H175="boursier univ.",H175="chercheur",H175="chirurgien",H175="Résident(e)",H175="Md Urg",H175="Md Card",LEFT(H175,6)="Fellow",H175="Externe Médecine",H175="Directeur de la biobanque Médecin",H175="monit.-boursier",),1,0)</f>
        <v>0</v>
      </c>
      <c r="D175" s="172">
        <f>IF(OR(G175=0,H175="Stagiaire",H175="Stagiaires",H175="Externe",H175="Externes",G175="agence",H175="STAGIAIRE INFIRMIER(ÈRE)",H175="STAGIAIRE SI",H175="STAGIAIRE S.I.",H175="STAGIAIRE PAB",H175="STAGIAIRE EN PERFUSION",H175="Stagiaire Physiothérapeute",H175="Stagiaire médecine",H175="Stagiaire - Service sociaux",H175="STAGIAIRE SOINS INFIRMIERS",H175="STAGIAIRE EXTERNE EN MÉDECINE",H175="ss",),1,0)</f>
        <v>0</v>
      </c>
      <c r="E175" s="28" t="s">
        <v>522</v>
      </c>
      <c r="F175" s="28" t="s">
        <v>524</v>
      </c>
      <c r="G175" s="257">
        <v>11290</v>
      </c>
      <c r="H175" s="79" t="s">
        <v>3378</v>
      </c>
      <c r="I175" s="164" t="s">
        <v>282</v>
      </c>
      <c r="J175" s="273" t="str">
        <f ca="1">IF(AK175&lt;=Données!$B$2,1," ")</f>
        <v xml:space="preserve"> </v>
      </c>
      <c r="K175" s="45">
        <v>1</v>
      </c>
      <c r="L175" s="46"/>
      <c r="M175" s="47"/>
      <c r="N175" s="48"/>
      <c r="O175" s="185"/>
      <c r="P175" s="187"/>
      <c r="Q175" s="185"/>
      <c r="R175" s="186"/>
      <c r="S175" s="186"/>
      <c r="T175" s="187"/>
      <c r="U175" s="187"/>
      <c r="V175" s="187"/>
      <c r="W175" s="320"/>
      <c r="X175" s="214"/>
      <c r="Y175" s="215"/>
      <c r="Z175" s="34"/>
      <c r="AA175" s="35"/>
      <c r="AB175" s="35"/>
      <c r="AC175" s="35"/>
      <c r="AD175" s="36"/>
      <c r="AE175" s="224"/>
      <c r="AF175" s="53"/>
      <c r="AG175" s="54"/>
      <c r="AH175" s="55"/>
      <c r="AI175" s="56"/>
      <c r="AJ175" s="41" t="s">
        <v>652</v>
      </c>
      <c r="AK175" s="42">
        <v>45913</v>
      </c>
      <c r="AL175" s="50"/>
      <c r="AM175" s="337" t="str">
        <f>INDEX($K$6:$AE$6,1,MATCH(1,K175:AE175,-1))</f>
        <v>95PFE-L2S</v>
      </c>
      <c r="AN175" s="337" t="str">
        <f>IF(INDEX($K$6:$AE$6,1,MATCH(1,K175:AE175,1))&lt;&gt;INDEX($K$6:$AE$6,1,MATCH(1,K175:AE175,-1)),INDEX($K$6:$AE$6,1,MATCH(1,K175:AE175,1)),"-")</f>
        <v>-</v>
      </c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</row>
    <row r="176" spans="1:261" ht="13.35" customHeight="1" x14ac:dyDescent="0.2">
      <c r="A176" s="169" t="str">
        <f>IF(IFERROR(VLOOKUP(G176,EmployesActifs,1,FALSE),"Non")&lt;&gt;"Non","Oui","Non")</f>
        <v>Oui</v>
      </c>
      <c r="B176" s="172">
        <f>IF(A176="Oui",1,0)</f>
        <v>1</v>
      </c>
      <c r="C176" s="172">
        <f>IF(OR(G176="Médecin",H176="Médecin",I176="Médecin",I176="Médecins",H176="anesthésiste",H176="boursier univ.",H176="chercheur",H176="chirurgien",H176="Résident(e)",H176="Md Urg",H176="Md Card",LEFT(H176,6)="Fellow",H176="Externe Médecine",H176="Directeur de la biobanque Médecin",H176="monit.-boursier",),1,0)</f>
        <v>0</v>
      </c>
      <c r="D176" s="172">
        <f>IF(OR(G176=0,H176="Stagiaire",H176="Stagiaires",H176="Externe",H176="Externes",G176="agence",H176="STAGIAIRE INFIRMIER(ÈRE)",H176="STAGIAIRE SI",H176="STAGIAIRE S.I.",H176="STAGIAIRE PAB",H176="STAGIAIRE EN PERFUSION",H176="Stagiaire Physiothérapeute",H176="Stagiaire médecine",H176="Stagiaire - Service sociaux",H176="STAGIAIRE SOINS INFIRMIERS",H176="STAGIAIRE EXTERNE EN MÉDECINE",H176="ss",),1,0)</f>
        <v>0</v>
      </c>
      <c r="E176" s="28" t="s">
        <v>526</v>
      </c>
      <c r="F176" s="28" t="s">
        <v>527</v>
      </c>
      <c r="G176" s="257">
        <v>9572</v>
      </c>
      <c r="H176" s="79" t="s">
        <v>972</v>
      </c>
      <c r="I176" s="164" t="s">
        <v>3418</v>
      </c>
      <c r="J176" s="273">
        <f ca="1">IF(AK176&lt;=Données!$B$2,1," ")</f>
        <v>1</v>
      </c>
      <c r="K176" s="45"/>
      <c r="L176" s="46"/>
      <c r="M176" s="47">
        <v>1</v>
      </c>
      <c r="N176" s="48"/>
      <c r="O176" s="185"/>
      <c r="P176" s="187"/>
      <c r="Q176" s="185"/>
      <c r="R176" s="186"/>
      <c r="S176" s="186"/>
      <c r="T176" s="187"/>
      <c r="U176" s="187"/>
      <c r="V176" s="187"/>
      <c r="W176" s="320"/>
      <c r="X176" s="214"/>
      <c r="Y176" s="215"/>
      <c r="Z176" s="34"/>
      <c r="AA176" s="35"/>
      <c r="AB176" s="35"/>
      <c r="AC176" s="35"/>
      <c r="AD176" s="36"/>
      <c r="AE176" s="224"/>
      <c r="AF176" s="53"/>
      <c r="AG176" s="54"/>
      <c r="AH176" s="55"/>
      <c r="AI176" s="56"/>
      <c r="AJ176" s="41" t="s">
        <v>144</v>
      </c>
      <c r="AK176" s="42">
        <v>44596</v>
      </c>
      <c r="AL176" s="50"/>
      <c r="AM176" s="337" t="str">
        <f>INDEX($K$6:$AE$6,1,MATCH(1,K176:AE176,-1))</f>
        <v>95PFE-L2L</v>
      </c>
      <c r="AN176" s="337" t="str">
        <f>IF(INDEX($K$6:$AE$6,1,MATCH(1,K176:AE176,1))&lt;&gt;INDEX($K$6:$AE$6,1,MATCH(1,K176:AE176,-1)),INDEX($K$6:$AE$6,1,MATCH(1,K176:AE176,1)),"-")</f>
        <v>-</v>
      </c>
      <c r="AO176"/>
      <c r="AP176"/>
      <c r="AQ176"/>
    </row>
    <row r="177" spans="1:261" ht="13.35" customHeight="1" x14ac:dyDescent="0.2">
      <c r="A177" s="169" t="str">
        <f>IF(IFERROR(VLOOKUP(G177,EmployesActifs,1,FALSE),"Non")&lt;&gt;"Non","Oui","Non")</f>
        <v>Oui</v>
      </c>
      <c r="B177" s="172">
        <f>IF(A177="Oui",1,0)</f>
        <v>1</v>
      </c>
      <c r="C177" s="172">
        <f>IF(OR(G177="Médecin",H177="Médecin",I177="Médecin",I177="Médecins",H177="anesthésiste",H177="boursier univ.",H177="chercheur",H177="chirurgien",H177="Résident(e)",H177="Md Urg",H177="Md Card",LEFT(H177,6)="Fellow",H177="Externe Médecine",H177="Directeur de la biobanque Médecin",H177="monit.-boursier",),1,0)</f>
        <v>0</v>
      </c>
      <c r="D177" s="172">
        <f>IF(OR(G177=0,H177="Stagiaire",H177="Stagiaires",H177="Externe",H177="Externes",G177="agence",H177="STAGIAIRE INFIRMIER(ÈRE)",H177="STAGIAIRE SI",H177="STAGIAIRE S.I.",H177="STAGIAIRE PAB",H177="STAGIAIRE EN PERFUSION",H177="Stagiaire Physiothérapeute",H177="Stagiaire médecine",H177="Stagiaire - Service sociaux",H177="STAGIAIRE SOINS INFIRMIERS",H177="STAGIAIRE EXTERNE EN MÉDECINE",H177="ss",),1,0)</f>
        <v>0</v>
      </c>
      <c r="E177" s="28" t="s">
        <v>4047</v>
      </c>
      <c r="F177" s="28" t="s">
        <v>277</v>
      </c>
      <c r="G177" s="257">
        <v>11837</v>
      </c>
      <c r="H177" s="79" t="s">
        <v>103</v>
      </c>
      <c r="I177" s="164" t="s">
        <v>3489</v>
      </c>
      <c r="J177" s="273" t="str">
        <f ca="1">IF(AK177&lt;=Données!$B$2,1," ")</f>
        <v xml:space="preserve"> </v>
      </c>
      <c r="K177" s="45" t="s">
        <v>56</v>
      </c>
      <c r="L177" s="46"/>
      <c r="M177" s="47"/>
      <c r="N177" s="48">
        <v>1</v>
      </c>
      <c r="O177" s="185"/>
      <c r="P177" s="187"/>
      <c r="Q177" s="185"/>
      <c r="R177" s="186"/>
      <c r="S177" s="186" t="s">
        <v>56</v>
      </c>
      <c r="T177" s="187"/>
      <c r="U177" s="187"/>
      <c r="V177" s="187"/>
      <c r="W177" s="320"/>
      <c r="X177" s="214"/>
      <c r="Y177" s="215"/>
      <c r="Z177" s="34"/>
      <c r="AA177" s="35"/>
      <c r="AB177" s="35"/>
      <c r="AC177" s="35"/>
      <c r="AD177" s="36"/>
      <c r="AE177" s="224"/>
      <c r="AF177" s="53"/>
      <c r="AG177" s="54"/>
      <c r="AH177" s="55"/>
      <c r="AI177" s="56"/>
      <c r="AJ177" s="41" t="s">
        <v>4462</v>
      </c>
      <c r="AK177" s="42">
        <v>45903</v>
      </c>
      <c r="AL177" s="50"/>
      <c r="AM177" s="337" t="str">
        <f>INDEX($K$6:$AE$6,1,MATCH(1,K177:AE177,-1))</f>
        <v>F550</v>
      </c>
      <c r="AN177" s="337" t="str">
        <f>IF(INDEX($K$6:$AE$6,1,MATCH(1,K177:AE177,1))&lt;&gt;INDEX($K$6:$AE$6,1,MATCH(1,K177:AE177,-1)),INDEX($K$6:$AE$6,1,MATCH(1,K177:AE177,1)),"-")</f>
        <v>-</v>
      </c>
      <c r="AO177"/>
      <c r="AP177"/>
      <c r="AQ177"/>
    </row>
    <row r="178" spans="1:261" x14ac:dyDescent="0.2">
      <c r="A178" s="169" t="str">
        <f>IF(IFERROR(VLOOKUP(G178,EmployesActifs,1,FALSE),"Non")&lt;&gt;"Non","Oui","Non")</f>
        <v>Oui</v>
      </c>
      <c r="B178" s="172">
        <f>IF(A178="Oui",1,0)</f>
        <v>1</v>
      </c>
      <c r="C178" s="172">
        <f>IF(OR(G178="Médecin",H178="Médecin",I178="Médecin",I178="Médecins",H178="anesthésiste",H178="boursier univ.",H178="chercheur",H178="chirurgien",H178="Résident(e)",H178="Md Urg",H178="Md Card",LEFT(H178,6)="Fellow",H178="Externe Médecine",H178="Directeur de la biobanque Médecin",H178="monit.-boursier",),1,0)</f>
        <v>0</v>
      </c>
      <c r="D178" s="172">
        <f>IF(OR(G178=0,H178="Stagiaire",H178="Stagiaires",H178="Externe",H178="Externes",G178="agence",H178="STAGIAIRE INFIRMIER(ÈRE)",H178="STAGIAIRE SI",H178="STAGIAIRE S.I.",H178="STAGIAIRE PAB",H178="STAGIAIRE EN PERFUSION",H178="Stagiaire Physiothérapeute",H178="Stagiaire médecine",H178="Stagiaire - Service sociaux",H178="STAGIAIRE SOINS INFIRMIERS",H178="STAGIAIRE EXTERNE EN MÉDECINE",H178="ss",),1,0)</f>
        <v>0</v>
      </c>
      <c r="E178" s="28" t="s">
        <v>528</v>
      </c>
      <c r="F178" s="28" t="s">
        <v>529</v>
      </c>
      <c r="G178" s="257">
        <v>6701</v>
      </c>
      <c r="H178" s="79" t="s">
        <v>3712</v>
      </c>
      <c r="I178" s="164" t="s">
        <v>5707</v>
      </c>
      <c r="J178" s="273">
        <f ca="1">IF(AK178&lt;=Données!$B$2,1," ")</f>
        <v>1</v>
      </c>
      <c r="K178" s="45"/>
      <c r="L178" s="46"/>
      <c r="M178" s="47"/>
      <c r="N178" s="48"/>
      <c r="O178" s="185"/>
      <c r="P178" s="187"/>
      <c r="Q178" s="185"/>
      <c r="R178" s="186"/>
      <c r="S178" s="186"/>
      <c r="T178" s="187"/>
      <c r="U178" s="187"/>
      <c r="V178" s="187"/>
      <c r="W178" s="320"/>
      <c r="X178" s="214"/>
      <c r="Y178" s="215"/>
      <c r="Z178" s="34"/>
      <c r="AA178" s="35"/>
      <c r="AB178" s="35"/>
      <c r="AC178" s="35"/>
      <c r="AD178" s="36">
        <v>1</v>
      </c>
      <c r="AE178" s="224"/>
      <c r="AF178" s="53"/>
      <c r="AG178" s="54"/>
      <c r="AH178" s="55"/>
      <c r="AI178" s="56"/>
      <c r="AJ178" s="41" t="s">
        <v>308</v>
      </c>
      <c r="AK178" s="42">
        <v>44158</v>
      </c>
      <c r="AL178" s="50"/>
      <c r="AM178" s="337" t="str">
        <f>INDEX($K$6:$AE$6,1,MATCH(1,K178:AE178,-1))</f>
        <v>1517-LP</v>
      </c>
      <c r="AN178" s="337" t="str">
        <f>IF(INDEX($K$6:$AE$6,1,MATCH(1,K178:AE178,1))&lt;&gt;INDEX($K$6:$AE$6,1,MATCH(1,K178:AE178,-1)),INDEX($K$6:$AE$6,1,MATCH(1,K178:AE178,1)),"-")</f>
        <v>-</v>
      </c>
      <c r="AO178"/>
      <c r="AP178"/>
      <c r="AQ178"/>
    </row>
    <row r="179" spans="1:261" ht="13.35" customHeight="1" x14ac:dyDescent="0.2">
      <c r="A179" s="169" t="str">
        <f>IF(IFERROR(VLOOKUP(G179,EmployesActifs,1,FALSE),"Non")&lt;&gt;"Non","Oui","Non")</f>
        <v>Oui</v>
      </c>
      <c r="B179" s="172">
        <f>IF(A179="Oui",1,0)</f>
        <v>1</v>
      </c>
      <c r="C179" s="172">
        <f>IF(OR(G179="Médecin",H179="Médecin",I179="Médecin",I179="Médecins",H179="anesthésiste",H179="boursier univ.",H179="chercheur",H179="chirurgien",H179="Résident(e)",H179="Md Urg",H179="Md Card",LEFT(H179,6)="Fellow",H179="Externe Médecine",H179="Directeur de la biobanque Médecin",H179="monit.-boursier",),1,0)</f>
        <v>0</v>
      </c>
      <c r="D179" s="172">
        <f>IF(OR(G179=0,H179="Stagiaire",H179="Stagiaires",H179="Externe",H179="Externes",G179="agence",H179="STAGIAIRE INFIRMIER(ÈRE)",H179="STAGIAIRE SI",H179="STAGIAIRE S.I.",H179="STAGIAIRE PAB",H179="STAGIAIRE EN PERFUSION",H179="Stagiaire Physiothérapeute",H179="Stagiaire médecine",H179="Stagiaire - Service sociaux",H179="STAGIAIRE SOINS INFIRMIERS",H179="STAGIAIRE EXTERNE EN MÉDECINE",H179="ss",),1,0)</f>
        <v>0</v>
      </c>
      <c r="E179" s="28" t="s">
        <v>6137</v>
      </c>
      <c r="F179" s="28" t="s">
        <v>6138</v>
      </c>
      <c r="G179" s="257">
        <v>13988</v>
      </c>
      <c r="H179" s="79" t="s">
        <v>734</v>
      </c>
      <c r="I179" s="164" t="s">
        <v>5716</v>
      </c>
      <c r="J179" s="273" t="str">
        <f ca="1">IF(AK179&lt;=Données!$B$2,1," ")</f>
        <v xml:space="preserve"> </v>
      </c>
      <c r="K179" s="45"/>
      <c r="L179" s="46">
        <v>1</v>
      </c>
      <c r="M179" s="47"/>
      <c r="N179" s="48"/>
      <c r="O179" s="185"/>
      <c r="P179" s="187"/>
      <c r="Q179" s="185"/>
      <c r="R179" s="186"/>
      <c r="S179" s="186"/>
      <c r="T179" s="187"/>
      <c r="U179" s="187"/>
      <c r="V179" s="187"/>
      <c r="W179" s="320"/>
      <c r="X179" s="214"/>
      <c r="Y179" s="215"/>
      <c r="Z179" s="34"/>
      <c r="AA179" s="35"/>
      <c r="AB179" s="35"/>
      <c r="AC179" s="35"/>
      <c r="AD179" s="36"/>
      <c r="AE179" s="224"/>
      <c r="AF179" s="53"/>
      <c r="AG179" s="54"/>
      <c r="AH179" s="55"/>
      <c r="AI179" s="56"/>
      <c r="AJ179" s="41" t="s">
        <v>4462</v>
      </c>
      <c r="AK179" s="42">
        <v>45931</v>
      </c>
      <c r="AL179" s="50"/>
      <c r="AM179" s="337"/>
      <c r="AN179" s="337"/>
      <c r="AO179"/>
      <c r="AP179"/>
      <c r="AQ179"/>
    </row>
    <row r="180" spans="1:261" ht="13.35" customHeight="1" x14ac:dyDescent="0.2">
      <c r="A180" s="169" t="str">
        <f>IF(IFERROR(VLOOKUP(G180,EmployesActifs,1,FALSE),"Non")&lt;&gt;"Non","Oui","Non")</f>
        <v>Oui</v>
      </c>
      <c r="B180" s="172">
        <f>IF(A180="Oui",1,0)</f>
        <v>1</v>
      </c>
      <c r="C180" s="172">
        <f>IF(OR(G180="Médecin",H180="Médecin",I180="Médecin",I180="Médecins",H180="anesthésiste",H180="boursier univ.",H180="chercheur",H180="chirurgien",H180="Résident(e)",H180="Md Urg",H180="Md Card",LEFT(H180,6)="Fellow",H180="Externe Médecine",H180="Directeur de la biobanque Médecin",H180="monit.-boursier",),1,0)</f>
        <v>0</v>
      </c>
      <c r="D180" s="172">
        <f>IF(OR(G180=0,H180="Stagiaire",H180="Stagiaires",H180="Externe",H180="Externes",G180="agence",H180="STAGIAIRE INFIRMIER(ÈRE)",H180="STAGIAIRE SI",H180="STAGIAIRE S.I.",H180="STAGIAIRE PAB",H180="STAGIAIRE EN PERFUSION",H180="Stagiaire Physiothérapeute",H180="Stagiaire médecine",H180="Stagiaire - Service sociaux",H180="STAGIAIRE SOINS INFIRMIERS",H180="STAGIAIRE EXTERNE EN MÉDECINE",H180="ss",),1,0)</f>
        <v>0</v>
      </c>
      <c r="E180" s="28" t="s">
        <v>530</v>
      </c>
      <c r="F180" s="28" t="s">
        <v>886</v>
      </c>
      <c r="G180" s="255">
        <v>8697</v>
      </c>
      <c r="H180" s="79" t="s">
        <v>54</v>
      </c>
      <c r="I180" s="164" t="s">
        <v>55</v>
      </c>
      <c r="J180" s="273" t="str">
        <f ca="1">IF(AK180&lt;=Données!$B$2,1," ")</f>
        <v xml:space="preserve"> </v>
      </c>
      <c r="K180" s="45">
        <v>1</v>
      </c>
      <c r="L180" s="46"/>
      <c r="M180" s="47"/>
      <c r="N180" s="48"/>
      <c r="O180" s="185"/>
      <c r="P180" s="187"/>
      <c r="Q180" s="185"/>
      <c r="R180" s="186"/>
      <c r="S180" s="186"/>
      <c r="T180" s="187"/>
      <c r="U180" s="187"/>
      <c r="V180" s="187"/>
      <c r="W180" s="320"/>
      <c r="X180" s="214"/>
      <c r="Y180" s="215"/>
      <c r="Z180" s="34"/>
      <c r="AA180" s="35"/>
      <c r="AB180" s="35"/>
      <c r="AC180" s="35"/>
      <c r="AD180" s="36"/>
      <c r="AE180" s="224"/>
      <c r="AF180" s="53"/>
      <c r="AG180" s="54"/>
      <c r="AH180" s="55"/>
      <c r="AI180" s="56"/>
      <c r="AJ180" s="41" t="s">
        <v>4462</v>
      </c>
      <c r="AK180" s="42">
        <v>45630</v>
      </c>
      <c r="AL180" s="50"/>
      <c r="AM180" s="337" t="str">
        <f>INDEX($K$6:$AE$6,1,MATCH(1,K180:AE180,-1))</f>
        <v>95PFE-L2S</v>
      </c>
      <c r="AN180" s="337" t="str">
        <f>IF(INDEX($K$6:$AE$6,1,MATCH(1,K180:AE180,1))&lt;&gt;INDEX($K$6:$AE$6,1,MATCH(1,K180:AE180,-1)),INDEX($K$6:$AE$6,1,MATCH(1,K180:AE180,1)),"-")</f>
        <v>-</v>
      </c>
      <c r="AO180"/>
      <c r="AP180"/>
      <c r="AQ180"/>
    </row>
    <row r="181" spans="1:261" ht="13.35" customHeight="1" x14ac:dyDescent="0.2">
      <c r="A181" s="169" t="str">
        <f>IF(IFERROR(VLOOKUP(G181,EmployesActifs,1,FALSE),"Non")&lt;&gt;"Non","Oui","Non")</f>
        <v>Oui</v>
      </c>
      <c r="B181" s="172">
        <f>IF(A181="Oui",1,0)</f>
        <v>1</v>
      </c>
      <c r="C181" s="172">
        <f>IF(OR(G181="Médecin",H181="Médecin",I181="Médecin",I181="Médecins",H181="anesthésiste",H181="boursier univ.",H181="chercheur",H181="chirurgien",H181="Résident(e)",H181="Md Urg",H181="Md Card",LEFT(H181,6)="Fellow",H181="Externe Médecine",H181="Directeur de la biobanque Médecin",H181="monit.-boursier",),1,0)</f>
        <v>0</v>
      </c>
      <c r="D181" s="172">
        <f>IF(OR(G181=0,H181="Stagiaire",H181="Stagiaires",H181="Externe",H181="Externes",G181="agence",H181="STAGIAIRE INFIRMIER(ÈRE)",H181="STAGIAIRE SI",H181="STAGIAIRE S.I.",H181="STAGIAIRE PAB",H181="STAGIAIRE EN PERFUSION",H181="Stagiaire Physiothérapeute",H181="Stagiaire médecine",H181="Stagiaire - Service sociaux",H181="STAGIAIRE SOINS INFIRMIERS",H181="STAGIAIRE EXTERNE EN MÉDECINE",H181="ss",),1,0)</f>
        <v>0</v>
      </c>
      <c r="E181" s="28" t="s">
        <v>530</v>
      </c>
      <c r="F181" s="28" t="s">
        <v>423</v>
      </c>
      <c r="G181" s="255">
        <v>3554</v>
      </c>
      <c r="H181" s="79" t="s">
        <v>532</v>
      </c>
      <c r="I181" s="164" t="s">
        <v>55</v>
      </c>
      <c r="J181" s="273" t="str">
        <f ca="1">IF(AK181&lt;=Données!$B$2,1," ")</f>
        <v xml:space="preserve"> </v>
      </c>
      <c r="K181" s="45">
        <v>1</v>
      </c>
      <c r="L181" s="46"/>
      <c r="M181" s="47"/>
      <c r="N181" s="48"/>
      <c r="O181" s="185"/>
      <c r="P181" s="187"/>
      <c r="Q181" s="185"/>
      <c r="R181" s="186"/>
      <c r="S181" s="186"/>
      <c r="T181" s="187"/>
      <c r="U181" s="187"/>
      <c r="V181" s="187"/>
      <c r="W181" s="320"/>
      <c r="X181" s="214"/>
      <c r="Y181" s="215"/>
      <c r="Z181" s="34"/>
      <c r="AA181" s="35"/>
      <c r="AB181" s="35"/>
      <c r="AC181" s="35"/>
      <c r="AD181" s="36"/>
      <c r="AE181" s="224"/>
      <c r="AF181" s="53"/>
      <c r="AG181" s="54"/>
      <c r="AH181" s="55"/>
      <c r="AI181" s="56"/>
      <c r="AJ181" s="41" t="s">
        <v>50</v>
      </c>
      <c r="AK181" s="42">
        <v>45799</v>
      </c>
      <c r="AL181" s="50"/>
      <c r="AM181" s="337" t="str">
        <f>INDEX($K$6:$AE$6,1,MATCH(1,K181:AE181,-1))</f>
        <v>95PFE-L2S</v>
      </c>
      <c r="AN181" s="337" t="str">
        <f>IF(INDEX($K$6:$AE$6,1,MATCH(1,K181:AE181,1))&lt;&gt;INDEX($K$6:$AE$6,1,MATCH(1,K181:AE181,-1)),INDEX($K$6:$AE$6,1,MATCH(1,K181:AE181,1)),"-")</f>
        <v>-</v>
      </c>
      <c r="AO181"/>
      <c r="AP181"/>
      <c r="AQ181"/>
    </row>
    <row r="182" spans="1:261" ht="12.75" customHeight="1" x14ac:dyDescent="0.2">
      <c r="A182" s="169" t="str">
        <f>IF(IFERROR(VLOOKUP(G182,EmployesActifs,1,FALSE),"Non")&lt;&gt;"Non","Oui","Non")</f>
        <v>Oui</v>
      </c>
      <c r="B182" s="172">
        <f>IF(A182="Oui",1,0)</f>
        <v>1</v>
      </c>
      <c r="C182" s="172">
        <f>IF(OR(G182="Médecin",H182="Médecin",I182="Médecin",I182="Médecins",H182="anesthésiste",H182="boursier univ.",H182="chercheur",H182="chirurgien",H182="Résident(e)",H182="Md Urg",H182="Md Card",LEFT(H182,6)="Fellow",H182="Externe Médecine",H182="Directeur de la biobanque Médecin",H182="monit.-boursier",),1,0)</f>
        <v>0</v>
      </c>
      <c r="D182" s="172">
        <f>IF(OR(G182=0,H182="Stagiaire",H182="Stagiaires",H182="Externe",H182="Externes",G182="agence",H182="STAGIAIRE INFIRMIER(ÈRE)",H182="STAGIAIRE SI",H182="STAGIAIRE S.I.",H182="STAGIAIRE PAB",H182="STAGIAIRE EN PERFUSION",H182="Stagiaire Physiothérapeute",H182="Stagiaire médecine",H182="Stagiaire - Service sociaux",H182="STAGIAIRE SOINS INFIRMIERS",H182="STAGIAIRE EXTERNE EN MÉDECINE",H182="ss",),1,0)</f>
        <v>0</v>
      </c>
      <c r="E182" s="28" t="s">
        <v>533</v>
      </c>
      <c r="F182" s="28" t="s">
        <v>534</v>
      </c>
      <c r="G182" s="255">
        <v>11105</v>
      </c>
      <c r="H182" s="67" t="s">
        <v>103</v>
      </c>
      <c r="I182" s="52" t="s">
        <v>5701</v>
      </c>
      <c r="J182" s="273">
        <f ca="1">IF(AK182&lt;=Données!$B$2,1," ")</f>
        <v>1</v>
      </c>
      <c r="K182" s="45" t="s">
        <v>56</v>
      </c>
      <c r="L182" s="46">
        <v>1</v>
      </c>
      <c r="M182" s="47"/>
      <c r="N182" s="48"/>
      <c r="O182" s="185"/>
      <c r="P182" s="187"/>
      <c r="Q182" s="185"/>
      <c r="R182" s="186"/>
      <c r="S182" s="186"/>
      <c r="T182" s="187"/>
      <c r="U182" s="187"/>
      <c r="V182" s="187"/>
      <c r="W182" s="320"/>
      <c r="X182" s="214"/>
      <c r="Y182" s="215"/>
      <c r="Z182" s="34"/>
      <c r="AA182" s="35"/>
      <c r="AB182" s="35"/>
      <c r="AC182" s="35"/>
      <c r="AD182" s="36"/>
      <c r="AE182" s="224"/>
      <c r="AF182" s="53"/>
      <c r="AG182" s="54"/>
      <c r="AH182" s="55"/>
      <c r="AI182" s="56"/>
      <c r="AJ182" s="41" t="s">
        <v>98</v>
      </c>
      <c r="AK182" s="42">
        <v>44582</v>
      </c>
      <c r="AL182" s="50"/>
      <c r="AM182" s="337" t="str">
        <f>INDEX($K$6:$AE$6,1,MATCH(1,K182:AE182,-1))</f>
        <v>95PFE-L2M</v>
      </c>
      <c r="AN182" s="337" t="str">
        <f>IF(INDEX($K$6:$AE$6,1,MATCH(1,K182:AE182,1))&lt;&gt;INDEX($K$6:$AE$6,1,MATCH(1,K182:AE182,-1)),INDEX($K$6:$AE$6,1,MATCH(1,K182:AE182,1)),"-")</f>
        <v>-</v>
      </c>
      <c r="AO182"/>
      <c r="AP182"/>
      <c r="AQ182"/>
    </row>
    <row r="183" spans="1:261" x14ac:dyDescent="0.2">
      <c r="A183" s="169" t="str">
        <f>IF(IFERROR(VLOOKUP(G183,EmployesActifs,1,FALSE),"Non")&lt;&gt;"Non","Oui","Non")</f>
        <v>Oui</v>
      </c>
      <c r="B183" s="172">
        <f>IF(A183="Oui",1,0)</f>
        <v>1</v>
      </c>
      <c r="C183" s="172">
        <f>IF(OR(G183="Médecin",H183="Médecin",I183="Médecin",I183="Médecins",H183="anesthésiste",H183="boursier univ.",H183="chercheur",H183="chirurgien",H183="Résident(e)",H183="Md Urg",H183="Md Card",LEFT(H183,6)="Fellow",H183="Externe Médecine",H183="Directeur de la biobanque Médecin",H183="monit.-boursier",),1,0)</f>
        <v>0</v>
      </c>
      <c r="D183" s="172">
        <f>IF(OR(G183=0,H183="Stagiaire",H183="Stagiaires",H183="Externe",H183="Externes",G183="agence",H183="STAGIAIRE INFIRMIER(ÈRE)",H183="STAGIAIRE SI",H183="STAGIAIRE S.I.",H183="STAGIAIRE PAB",H183="STAGIAIRE EN PERFUSION",H183="Stagiaire Physiothérapeute",H183="Stagiaire médecine",H183="Stagiaire - Service sociaux",H183="STAGIAIRE SOINS INFIRMIERS",H183="STAGIAIRE EXTERNE EN MÉDECINE",H183="ss",),1,0)</f>
        <v>0</v>
      </c>
      <c r="E183" s="28" t="s">
        <v>533</v>
      </c>
      <c r="F183" s="28" t="s">
        <v>349</v>
      </c>
      <c r="G183" s="255">
        <v>2583</v>
      </c>
      <c r="H183" s="79" t="s">
        <v>1095</v>
      </c>
      <c r="I183" s="164" t="s">
        <v>5701</v>
      </c>
      <c r="J183" s="273">
        <f ca="1">IF(AK183&lt;=Données!$B$2,1," ")</f>
        <v>1</v>
      </c>
      <c r="K183" s="45"/>
      <c r="L183" s="46">
        <v>1</v>
      </c>
      <c r="M183" s="47" t="s">
        <v>56</v>
      </c>
      <c r="N183" s="48"/>
      <c r="O183" s="185"/>
      <c r="P183" s="187"/>
      <c r="Q183" s="185"/>
      <c r="R183" s="186"/>
      <c r="S183" s="186"/>
      <c r="T183" s="187"/>
      <c r="U183" s="187"/>
      <c r="V183" s="187"/>
      <c r="W183" s="320"/>
      <c r="X183" s="214"/>
      <c r="Y183" s="215"/>
      <c r="Z183" s="34"/>
      <c r="AA183" s="35"/>
      <c r="AB183" s="35">
        <v>1</v>
      </c>
      <c r="AC183" s="35"/>
      <c r="AD183" s="36"/>
      <c r="AE183" s="224"/>
      <c r="AF183" s="53"/>
      <c r="AG183" s="54"/>
      <c r="AH183" s="55"/>
      <c r="AI183" s="56"/>
      <c r="AJ183" s="41" t="s">
        <v>144</v>
      </c>
      <c r="AK183" s="42">
        <v>44585</v>
      </c>
      <c r="AL183" s="50" t="s">
        <v>536</v>
      </c>
      <c r="AM183" s="337" t="str">
        <f>INDEX($K$6:$AE$6,1,MATCH(1,K183:AE183,-1))</f>
        <v>95PFE-L2M</v>
      </c>
      <c r="AN183" s="337" t="str">
        <f>IF(INDEX($K$6:$AE$6,1,MATCH(1,K183:AE183,1))&lt;&gt;INDEX($K$6:$AE$6,1,MATCH(1,K183:AE183,-1)),INDEX($K$6:$AE$6,1,MATCH(1,K183:AE183,1)),"-")</f>
        <v>1512-M</v>
      </c>
      <c r="AO183"/>
      <c r="AP183"/>
      <c r="AQ183"/>
    </row>
    <row r="184" spans="1:261" x14ac:dyDescent="0.2">
      <c r="A184" s="169" t="str">
        <f>IF(IFERROR(VLOOKUP(G184,EmployesActifs,1,FALSE),"Non")&lt;&gt;"Non","Oui","Non")</f>
        <v>Oui</v>
      </c>
      <c r="B184" s="172">
        <f>IF(A184="Oui",1,0)</f>
        <v>1</v>
      </c>
      <c r="C184" s="172">
        <f>IF(OR(G184="Médecin",H184="Médecin",I184="Médecin",I184="Médecins",H184="anesthésiste",H184="boursier univ.",H184="chercheur",H184="chirurgien",H184="Résident(e)",H184="Md Urg",H184="Md Card",LEFT(H184,6)="Fellow",H184="Externe Médecine",H184="Directeur de la biobanque Médecin",H184="monit.-boursier",),1,0)</f>
        <v>0</v>
      </c>
      <c r="D184" s="172">
        <f>IF(OR(G184=0,H184="Stagiaire",H184="Stagiaires",H184="Externe",H184="Externes",G184="agence",H184="STAGIAIRE INFIRMIER(ÈRE)",H184="STAGIAIRE SI",H184="STAGIAIRE S.I.",H184="STAGIAIRE PAB",H184="STAGIAIRE EN PERFUSION",H184="Stagiaire Physiothérapeute",H184="Stagiaire médecine",H184="Stagiaire - Service sociaux",H184="STAGIAIRE SOINS INFIRMIERS",H184="STAGIAIRE EXTERNE EN MÉDECINE",H184="ss",),1,0)</f>
        <v>0</v>
      </c>
      <c r="E184" s="28" t="s">
        <v>537</v>
      </c>
      <c r="F184" s="28" t="s">
        <v>138</v>
      </c>
      <c r="G184" s="255">
        <v>4866</v>
      </c>
      <c r="H184" s="79" t="s">
        <v>2098</v>
      </c>
      <c r="I184" s="164" t="s">
        <v>65</v>
      </c>
      <c r="J184" s="273">
        <f ca="1">IF(AK184&lt;=Données!$B$2,1," ")</f>
        <v>1</v>
      </c>
      <c r="K184" s="45" t="s">
        <v>56</v>
      </c>
      <c r="L184" s="46"/>
      <c r="M184" s="47"/>
      <c r="N184" s="48"/>
      <c r="O184" s="185"/>
      <c r="P184" s="187"/>
      <c r="Q184" s="185"/>
      <c r="R184" s="186"/>
      <c r="S184" s="186"/>
      <c r="T184" s="187"/>
      <c r="U184" s="187"/>
      <c r="V184" s="187"/>
      <c r="W184" s="320"/>
      <c r="X184" s="214"/>
      <c r="Y184" s="215"/>
      <c r="Z184" s="34">
        <v>1</v>
      </c>
      <c r="AA184" s="35"/>
      <c r="AB184" s="35"/>
      <c r="AC184" s="35"/>
      <c r="AD184" s="36"/>
      <c r="AE184" s="224"/>
      <c r="AF184" s="53"/>
      <c r="AG184" s="54"/>
      <c r="AH184" s="55"/>
      <c r="AI184" s="56"/>
      <c r="AJ184" s="41" t="s">
        <v>85</v>
      </c>
      <c r="AK184" s="42">
        <v>44418</v>
      </c>
      <c r="AL184" s="50"/>
      <c r="AM184" s="337" t="str">
        <f>INDEX($K$6:$AE$6,1,MATCH(1,K184:AE184,-1))</f>
        <v>1510-XS</v>
      </c>
      <c r="AN184" s="337" t="str">
        <f>IF(INDEX($K$6:$AE$6,1,MATCH(1,K184:AE184,1))&lt;&gt;INDEX($K$6:$AE$6,1,MATCH(1,K184:AE184,-1)),INDEX($K$6:$AE$6,1,MATCH(1,K184:AE184,1)),"-")</f>
        <v>-</v>
      </c>
      <c r="AO184"/>
      <c r="AP184"/>
      <c r="AQ184"/>
    </row>
    <row r="185" spans="1:261" x14ac:dyDescent="0.2">
      <c r="A185" s="169" t="str">
        <f>IF(IFERROR(VLOOKUP(G185,EmployesActifs,1,FALSE),"Non")&lt;&gt;"Non","Oui","Non")</f>
        <v>Oui</v>
      </c>
      <c r="B185" s="172">
        <f>IF(A185="Oui",1,0)</f>
        <v>1</v>
      </c>
      <c r="C185" s="172">
        <f>IF(OR(G185="Médecin",H185="Médecin",I185="Médecin",I185="Médecins",H185="anesthésiste",H185="boursier univ.",H185="chercheur",H185="chirurgien",H185="Résident(e)",H185="Md Urg",H185="Md Card",LEFT(H185,6)="Fellow",H185="Externe Médecine",H185="Directeur de la biobanque Médecin",H185="monit.-boursier",),1,0)</f>
        <v>0</v>
      </c>
      <c r="D185" s="172">
        <f>IF(OR(G185=0,H185="Stagiaire",H185="Stagiaires",H185="Externe",H185="Externes",G185="agence",H185="STAGIAIRE INFIRMIER(ÈRE)",H185="STAGIAIRE SI",H185="STAGIAIRE S.I.",H185="STAGIAIRE PAB",H185="STAGIAIRE EN PERFUSION",H185="Stagiaire Physiothérapeute",H185="Stagiaire médecine",H185="Stagiaire - Service sociaux",H185="STAGIAIRE SOINS INFIRMIERS",H185="STAGIAIRE EXTERNE EN MÉDECINE",H185="ss",),1,0)</f>
        <v>0</v>
      </c>
      <c r="E185" s="28" t="s">
        <v>538</v>
      </c>
      <c r="F185" s="28" t="s">
        <v>539</v>
      </c>
      <c r="G185" s="255">
        <v>11946</v>
      </c>
      <c r="H185" s="79" t="s">
        <v>3390</v>
      </c>
      <c r="I185" s="164" t="s">
        <v>3391</v>
      </c>
      <c r="J185" s="273">
        <f ca="1">IF(AK185&lt;=Données!$B$2,1," ")</f>
        <v>1</v>
      </c>
      <c r="K185" s="45" t="s">
        <v>56</v>
      </c>
      <c r="L185" s="46"/>
      <c r="M185" s="47"/>
      <c r="N185" s="48"/>
      <c r="O185" s="185"/>
      <c r="P185" s="187"/>
      <c r="Q185" s="185"/>
      <c r="R185" s="186"/>
      <c r="S185" s="186">
        <v>1</v>
      </c>
      <c r="T185" s="187"/>
      <c r="U185" s="187"/>
      <c r="V185" s="187"/>
      <c r="W185" s="320"/>
      <c r="X185" s="214"/>
      <c r="Y185" s="215"/>
      <c r="Z185" s="34"/>
      <c r="AA185" s="35"/>
      <c r="AB185" s="35"/>
      <c r="AC185" s="35"/>
      <c r="AD185" s="36"/>
      <c r="AE185" s="224"/>
      <c r="AF185" s="53"/>
      <c r="AG185" s="54"/>
      <c r="AH185" s="55"/>
      <c r="AI185" s="56"/>
      <c r="AJ185" s="41" t="s">
        <v>98</v>
      </c>
      <c r="AK185" s="42">
        <v>44574</v>
      </c>
      <c r="AL185" s="50"/>
      <c r="AM185" s="337" t="str">
        <f>INDEX($K$6:$AE$6,1,MATCH(1,K185:AE185,-1))</f>
        <v>1870 +</v>
      </c>
      <c r="AN185" s="337" t="str">
        <f>IF(INDEX($K$6:$AE$6,1,MATCH(1,K185:AE185,1))&lt;&gt;INDEX($K$6:$AE$6,1,MATCH(1,K185:AE185,-1)),INDEX($K$6:$AE$6,1,MATCH(1,K185:AE185,1)),"-")</f>
        <v>-</v>
      </c>
      <c r="AO185"/>
      <c r="AP185"/>
      <c r="AQ185"/>
    </row>
    <row r="186" spans="1:261" x14ac:dyDescent="0.2">
      <c r="A186" s="169" t="str">
        <f>IF(IFERROR(VLOOKUP(G186,EmployesActifs,1,FALSE),"Non")&lt;&gt;"Non","Oui","Non")</f>
        <v>Oui</v>
      </c>
      <c r="B186" s="172">
        <f>IF(A186="Oui",1,0)</f>
        <v>1</v>
      </c>
      <c r="C186" s="172">
        <f>IF(OR(G186="Médecin",H186="Médecin",I186="Médecin",I186="Médecins",H186="anesthésiste",H186="boursier univ.",H186="chercheur",H186="chirurgien",H186="Résident(e)",H186="Md Urg",H186="Md Card",LEFT(H186,6)="Fellow",H186="Externe Médecine",H186="Directeur de la biobanque Médecin",H186="monit.-boursier",),1,0)</f>
        <v>0</v>
      </c>
      <c r="D186" s="172">
        <f>IF(OR(G186=0,H186="Stagiaire",H186="Stagiaires",H186="Externe",H186="Externes",G186="agence",H186="STAGIAIRE INFIRMIER(ÈRE)",H186="STAGIAIRE SI",H186="STAGIAIRE S.I.",H186="STAGIAIRE PAB",H186="STAGIAIRE EN PERFUSION",H186="Stagiaire Physiothérapeute",H186="Stagiaire médecine",H186="Stagiaire - Service sociaux",H186="STAGIAIRE SOINS INFIRMIERS",H186="STAGIAIRE EXTERNE EN MÉDECINE",H186="ss",),1,0)</f>
        <v>0</v>
      </c>
      <c r="E186" s="28" t="s">
        <v>5115</v>
      </c>
      <c r="F186" s="28" t="s">
        <v>540</v>
      </c>
      <c r="G186" s="255">
        <v>12146</v>
      </c>
      <c r="H186" s="79" t="s">
        <v>54</v>
      </c>
      <c r="I186" s="164" t="s">
        <v>55</v>
      </c>
      <c r="J186" s="273" t="str">
        <f ca="1">IF(AK186&lt;=Données!$B$2,1," ")</f>
        <v xml:space="preserve"> </v>
      </c>
      <c r="K186" s="45"/>
      <c r="L186" s="46"/>
      <c r="M186" s="47"/>
      <c r="N186" s="48"/>
      <c r="O186" s="185"/>
      <c r="P186" s="187"/>
      <c r="Q186" s="185"/>
      <c r="R186" s="186"/>
      <c r="S186" s="186">
        <v>1</v>
      </c>
      <c r="T186" s="187"/>
      <c r="U186" s="187"/>
      <c r="V186" s="187"/>
      <c r="W186" s="320"/>
      <c r="X186" s="214"/>
      <c r="Y186" s="215"/>
      <c r="Z186" s="34"/>
      <c r="AA186" s="35"/>
      <c r="AB186" s="35"/>
      <c r="AC186" s="35"/>
      <c r="AD186" s="36"/>
      <c r="AE186" s="224"/>
      <c r="AF186" s="53"/>
      <c r="AG186" s="54"/>
      <c r="AH186" s="55"/>
      <c r="AI186" s="56"/>
      <c r="AJ186" s="41" t="s">
        <v>4462</v>
      </c>
      <c r="AK186" s="42">
        <v>45644</v>
      </c>
      <c r="AL186" s="50"/>
      <c r="AM186" s="337" t="str">
        <f>INDEX($K$6:$AE$6,1,MATCH(1,K186:AE186,-1))</f>
        <v>1870 +</v>
      </c>
      <c r="AN186" s="337" t="str">
        <f>IF(INDEX($K$6:$AE$6,1,MATCH(1,K186:AE186,1))&lt;&gt;INDEX($K$6:$AE$6,1,MATCH(1,K186:AE186,-1)),INDEX($K$6:$AE$6,1,MATCH(1,K186:AE186,1)),"-")</f>
        <v>-</v>
      </c>
      <c r="AO186"/>
      <c r="AP186"/>
      <c r="AQ186"/>
    </row>
    <row r="187" spans="1:261" x14ac:dyDescent="0.2">
      <c r="A187" s="169" t="str">
        <f>IF(IFERROR(VLOOKUP(G187,EmployesActifs,1,FALSE),"Non")&lt;&gt;"Non","Oui","Non")</f>
        <v>Oui</v>
      </c>
      <c r="B187" s="172">
        <f>IF(A187="Oui",1,0)</f>
        <v>1</v>
      </c>
      <c r="C187" s="172">
        <f>IF(OR(G187="Médecin",H187="Médecin",I187="Médecin",I187="Médecins",H187="anesthésiste",H187="boursier univ.",H187="chercheur",H187="chirurgien",H187="Résident(e)",H187="Md Urg",H187="Md Card",LEFT(H187,6)="Fellow",H187="Externe Médecine",H187="Directeur de la biobanque Médecin",H187="monit.-boursier",),1,0)</f>
        <v>0</v>
      </c>
      <c r="D187" s="172">
        <f>IF(OR(G187=0,H187="Stagiaire",H187="Stagiaires",H187="Externe",H187="Externes",G187="agence",H187="STAGIAIRE INFIRMIER(ÈRE)",H187="STAGIAIRE SI",H187="STAGIAIRE S.I.",H187="STAGIAIRE PAB",H187="STAGIAIRE EN PERFUSION",H187="Stagiaire Physiothérapeute",H187="Stagiaire médecine",H187="Stagiaire - Service sociaux",H187="STAGIAIRE SOINS INFIRMIERS",H187="STAGIAIRE EXTERNE EN MÉDECINE",H187="ss",),1,0)</f>
        <v>0</v>
      </c>
      <c r="E187" s="28" t="s">
        <v>541</v>
      </c>
      <c r="F187" s="28" t="s">
        <v>3431</v>
      </c>
      <c r="G187" s="255">
        <v>2529</v>
      </c>
      <c r="H187" s="79" t="s">
        <v>2098</v>
      </c>
      <c r="I187" s="164" t="s">
        <v>5716</v>
      </c>
      <c r="J187" s="273" t="str">
        <f ca="1">IF(AK187&lt;=Données!$B$2,1," ")</f>
        <v xml:space="preserve"> </v>
      </c>
      <c r="K187" s="45"/>
      <c r="L187" s="46">
        <v>1</v>
      </c>
      <c r="M187" s="47"/>
      <c r="N187" s="48"/>
      <c r="O187" s="185"/>
      <c r="P187" s="187"/>
      <c r="Q187" s="185"/>
      <c r="R187" s="186"/>
      <c r="S187" s="186"/>
      <c r="T187" s="187"/>
      <c r="U187" s="187"/>
      <c r="V187" s="187"/>
      <c r="W187" s="320"/>
      <c r="X187" s="214"/>
      <c r="Y187" s="215"/>
      <c r="Z187" s="34"/>
      <c r="AA187" s="35"/>
      <c r="AB187" s="35"/>
      <c r="AC187" s="35"/>
      <c r="AD187" s="36"/>
      <c r="AE187" s="224"/>
      <c r="AF187" s="53"/>
      <c r="AG187" s="54"/>
      <c r="AH187" s="55"/>
      <c r="AI187" s="56"/>
      <c r="AJ187" s="41" t="s">
        <v>4462</v>
      </c>
      <c r="AK187" s="42">
        <v>45770</v>
      </c>
      <c r="AL187" s="50"/>
      <c r="AM187" s="337" t="str">
        <f>INDEX($K$6:$AE$6,1,MATCH(1,K187:AE187,-1))</f>
        <v>95PFE-L2M</v>
      </c>
      <c r="AN187" s="337" t="str">
        <f>IF(INDEX($K$6:$AE$6,1,MATCH(1,K187:AE187,1))&lt;&gt;INDEX($K$6:$AE$6,1,MATCH(1,K187:AE187,-1)),INDEX($K$6:$AE$6,1,MATCH(1,K187:AE187,1)),"-")</f>
        <v>-</v>
      </c>
      <c r="AO187"/>
      <c r="AP187"/>
      <c r="AQ187"/>
    </row>
    <row r="188" spans="1:261" ht="12.75" customHeight="1" x14ac:dyDescent="0.2">
      <c r="A188" s="169" t="str">
        <f>IF(IFERROR(VLOOKUP(G188,EmployesActifs,1,FALSE),"Non")&lt;&gt;"Non","Oui","Non")</f>
        <v>Oui</v>
      </c>
      <c r="B188" s="172">
        <f>IF(A188="Oui",1,0)</f>
        <v>1</v>
      </c>
      <c r="C188" s="172">
        <f>IF(OR(G188="Médecin",H188="Médecin",I188="Médecin",I188="Médecins",H188="anesthésiste",H188="boursier univ.",H188="chercheur",H188="chirurgien",H188="Résident(e)",H188="Md Urg",H188="Md Card",LEFT(H188,6)="Fellow",H188="Externe Médecine",H188="Directeur de la biobanque Médecin",H188="monit.-boursier",),1,0)</f>
        <v>0</v>
      </c>
      <c r="D188" s="172">
        <f>IF(OR(G188=0,H188="Stagiaire",H188="Stagiaires",H188="Externe",H188="Externes",G188="agence",H188="STAGIAIRE INFIRMIER(ÈRE)",H188="STAGIAIRE SI",H188="STAGIAIRE S.I.",H188="STAGIAIRE PAB",H188="STAGIAIRE EN PERFUSION",H188="Stagiaire Physiothérapeute",H188="Stagiaire médecine",H188="Stagiaire - Service sociaux",H188="STAGIAIRE SOINS INFIRMIERS",H188="STAGIAIRE EXTERNE EN MÉDECINE",H188="ss",),1,0)</f>
        <v>0</v>
      </c>
      <c r="E188" s="28" t="s">
        <v>2646</v>
      </c>
      <c r="F188" s="28" t="s">
        <v>4323</v>
      </c>
      <c r="G188" s="257">
        <v>13025</v>
      </c>
      <c r="H188" s="79" t="s">
        <v>4521</v>
      </c>
      <c r="I188" s="164" t="s">
        <v>5716</v>
      </c>
      <c r="J188" s="273">
        <f ca="1">IF(AK188&lt;=Données!$B$2,1," ")</f>
        <v>1</v>
      </c>
      <c r="K188" s="45"/>
      <c r="L188" s="46">
        <v>1</v>
      </c>
      <c r="M188" s="47"/>
      <c r="N188" s="48"/>
      <c r="O188" s="185"/>
      <c r="P188" s="187"/>
      <c r="Q188" s="185"/>
      <c r="R188" s="186"/>
      <c r="S188" s="186"/>
      <c r="T188" s="187"/>
      <c r="U188" s="187"/>
      <c r="V188" s="187"/>
      <c r="W188" s="320"/>
      <c r="X188" s="214"/>
      <c r="Y188" s="215"/>
      <c r="Z188" s="34"/>
      <c r="AA188" s="35"/>
      <c r="AB188" s="35"/>
      <c r="AC188" s="35"/>
      <c r="AD188" s="36"/>
      <c r="AE188" s="224"/>
      <c r="AF188" s="53"/>
      <c r="AG188" s="54"/>
      <c r="AH188" s="55"/>
      <c r="AI188" s="56"/>
      <c r="AJ188" s="41" t="s">
        <v>2858</v>
      </c>
      <c r="AK188" s="42">
        <v>45216</v>
      </c>
      <c r="AL188" s="50"/>
      <c r="AM188" s="337" t="str">
        <f>INDEX($K$6:$AE$6,1,MATCH(1,K188:AE188,-1))</f>
        <v>95PFE-L2M</v>
      </c>
      <c r="AN188" s="337" t="str">
        <f>IF(INDEX($K$6:$AE$6,1,MATCH(1,K188:AE188,1))&lt;&gt;INDEX($K$6:$AE$6,1,MATCH(1,K188:AE188,-1)),INDEX($K$6:$AE$6,1,MATCH(1,K188:AE188,1)),"-")</f>
        <v>-</v>
      </c>
      <c r="AO188"/>
      <c r="AP188"/>
      <c r="AQ188"/>
    </row>
    <row r="189" spans="1:261" x14ac:dyDescent="0.2">
      <c r="A189" s="169" t="str">
        <f>IF(IFERROR(VLOOKUP(G189,EmployesActifs,1,FALSE),"Non")&lt;&gt;"Non","Oui","Non")</f>
        <v>Oui</v>
      </c>
      <c r="B189" s="172">
        <f>IF(A189="Oui",1,0)</f>
        <v>1</v>
      </c>
      <c r="C189" s="172">
        <f>IF(OR(G189="Médecin",H189="Médecin",I189="Médecin",I189="Médecins",H189="anesthésiste",H189="boursier univ.",H189="chercheur",H189="chirurgien",H189="Résident(e)",H189="Md Urg",H189="Md Card",LEFT(H189,6)="Fellow",H189="Externe Médecine",H189="Directeur de la biobanque Médecin",H189="monit.-boursier",),1,0)</f>
        <v>0</v>
      </c>
      <c r="D189" s="172">
        <f>IF(OR(G189=0,H189="Stagiaire",H189="Stagiaires",H189="Externe",H189="Externes",G189="agence",H189="STAGIAIRE INFIRMIER(ÈRE)",H189="STAGIAIRE SI",H189="STAGIAIRE S.I.",H189="STAGIAIRE PAB",H189="STAGIAIRE EN PERFUSION",H189="Stagiaire Physiothérapeute",H189="Stagiaire médecine",H189="Stagiaire - Service sociaux",H189="STAGIAIRE SOINS INFIRMIERS",H189="STAGIAIRE EXTERNE EN MÉDECINE",H189="ss",),1,0)</f>
        <v>0</v>
      </c>
      <c r="E189" s="28" t="s">
        <v>542</v>
      </c>
      <c r="F189" s="28" t="s">
        <v>147</v>
      </c>
      <c r="G189" s="255">
        <v>1593</v>
      </c>
      <c r="H189" s="79" t="s">
        <v>1095</v>
      </c>
      <c r="I189" s="164" t="s">
        <v>282</v>
      </c>
      <c r="J189" s="273" t="str">
        <f ca="1">IF(AK189&lt;=Données!$B$2,1," ")</f>
        <v xml:space="preserve"> </v>
      </c>
      <c r="K189" s="45"/>
      <c r="L189" s="46"/>
      <c r="M189" s="47"/>
      <c r="N189" s="48"/>
      <c r="O189" s="185"/>
      <c r="P189" s="187"/>
      <c r="Q189" s="185"/>
      <c r="R189" s="186"/>
      <c r="S189" s="186">
        <v>1</v>
      </c>
      <c r="T189" s="187"/>
      <c r="U189" s="187"/>
      <c r="V189" s="187"/>
      <c r="W189" s="320"/>
      <c r="X189" s="214"/>
      <c r="Y189" s="215"/>
      <c r="Z189" s="34"/>
      <c r="AA189" s="35"/>
      <c r="AB189" s="35"/>
      <c r="AC189" s="35"/>
      <c r="AD189" s="36"/>
      <c r="AE189" s="224"/>
      <c r="AF189" s="53"/>
      <c r="AG189" s="54"/>
      <c r="AH189" s="55"/>
      <c r="AI189" s="56"/>
      <c r="AJ189" s="41" t="s">
        <v>4462</v>
      </c>
      <c r="AK189" s="42">
        <v>45574</v>
      </c>
      <c r="AL189" s="50"/>
      <c r="AM189" s="337" t="str">
        <f>INDEX($K$6:$AE$6,1,MATCH(1,K189:AE189,-1))</f>
        <v>1870 +</v>
      </c>
      <c r="AN189" s="337" t="str">
        <f>IF(INDEX($K$6:$AE$6,1,MATCH(1,K189:AE189,1))&lt;&gt;INDEX($K$6:$AE$6,1,MATCH(1,K189:AE189,-1)),INDEX($K$6:$AE$6,1,MATCH(1,K189:AE189,1)),"-")</f>
        <v>-</v>
      </c>
      <c r="AO189"/>
      <c r="AP189"/>
      <c r="AQ189"/>
    </row>
    <row r="190" spans="1:261" x14ac:dyDescent="0.2">
      <c r="A190" s="169" t="str">
        <f>IF(IFERROR(VLOOKUP(G190,EmployesActifs,1,FALSE),"Non")&lt;&gt;"Non","Oui","Non")</f>
        <v>Oui</v>
      </c>
      <c r="B190" s="172">
        <f>IF(A190="Oui",1,0)</f>
        <v>1</v>
      </c>
      <c r="C190" s="172">
        <f>IF(OR(G190="Médecin",H190="Médecin",I190="Médecin",I190="Médecins",H190="anesthésiste",H190="boursier univ.",H190="chercheur",H190="chirurgien",H190="Résident(e)",H190="Md Urg",H190="Md Card",LEFT(H190,6)="Fellow",H190="Externe Médecine",H190="Directeur de la biobanque Médecin",H190="monit.-boursier",),1,0)</f>
        <v>0</v>
      </c>
      <c r="D190" s="172">
        <f>IF(OR(G190=0,H190="Stagiaire",H190="Stagiaires",H190="Externe",H190="Externes",G190="agence",H190="STAGIAIRE INFIRMIER(ÈRE)",H190="STAGIAIRE SI",H190="STAGIAIRE S.I.",H190="STAGIAIRE PAB",H190="STAGIAIRE EN PERFUSION",H190="Stagiaire Physiothérapeute",H190="Stagiaire médecine",H190="Stagiaire - Service sociaux",H190="STAGIAIRE SOINS INFIRMIERS",H190="STAGIAIRE EXTERNE EN MÉDECINE",H190="ss",),1,0)</f>
        <v>0</v>
      </c>
      <c r="E190" s="28" t="s">
        <v>545</v>
      </c>
      <c r="F190" s="28" t="s">
        <v>546</v>
      </c>
      <c r="G190" s="255">
        <v>6108</v>
      </c>
      <c r="H190" s="79" t="s">
        <v>103</v>
      </c>
      <c r="I190" s="164" t="s">
        <v>5706</v>
      </c>
      <c r="J190" s="273" t="str">
        <f ca="1">IF(AK190&lt;=Données!$B$2,1," ")</f>
        <v xml:space="preserve"> </v>
      </c>
      <c r="K190" s="45"/>
      <c r="L190" s="46"/>
      <c r="M190" s="47"/>
      <c r="N190" s="48"/>
      <c r="O190" s="185"/>
      <c r="P190" s="187"/>
      <c r="Q190" s="185"/>
      <c r="R190" s="186"/>
      <c r="S190" s="186">
        <v>1</v>
      </c>
      <c r="T190" s="187"/>
      <c r="U190" s="187"/>
      <c r="V190" s="187"/>
      <c r="W190" s="320"/>
      <c r="X190" s="214"/>
      <c r="Y190" s="215"/>
      <c r="Z190" s="34"/>
      <c r="AA190" s="35"/>
      <c r="AB190" s="35"/>
      <c r="AC190" s="35"/>
      <c r="AD190" s="36"/>
      <c r="AE190" s="224"/>
      <c r="AF190" s="53"/>
      <c r="AG190" s="54"/>
      <c r="AH190" s="55"/>
      <c r="AI190" s="56"/>
      <c r="AJ190" s="41" t="s">
        <v>4462</v>
      </c>
      <c r="AK190" s="42">
        <v>45931</v>
      </c>
      <c r="AL190" s="50"/>
      <c r="AM190" s="337" t="str">
        <f>INDEX($K$6:$AE$6,1,MATCH(1,K190:AE190,-1))</f>
        <v>1870 +</v>
      </c>
      <c r="AN190" s="337" t="str">
        <f>IF(INDEX($K$6:$AE$6,1,MATCH(1,K190:AE190,1))&lt;&gt;INDEX($K$6:$AE$6,1,MATCH(1,K190:AE190,-1)),INDEX($K$6:$AE$6,1,MATCH(1,K190:AE190,1)),"-")</f>
        <v>-</v>
      </c>
      <c r="AO190"/>
      <c r="AP190"/>
      <c r="AQ190"/>
    </row>
    <row r="191" spans="1:261" ht="13.35" customHeight="1" x14ac:dyDescent="0.2">
      <c r="A191" s="169" t="str">
        <f>IF(IFERROR(VLOOKUP(G191,EmployesActifs,1,FALSE),"Non")&lt;&gt;"Non","Oui","Non")</f>
        <v>Oui</v>
      </c>
      <c r="B191" s="172">
        <f>IF(A191="Oui",1,0)</f>
        <v>1</v>
      </c>
      <c r="C191" s="172">
        <f>IF(OR(G191="Médecin",H191="Médecin",I191="Médecin",I191="Médecins",H191="anesthésiste",H191="boursier univ.",H191="chercheur",H191="chirurgien",H191="Résident(e)",H191="Md Urg",H191="Md Card",LEFT(H191,6)="Fellow",H191="Externe Médecine",H191="Directeur de la biobanque Médecin",H191="monit.-boursier",),1,0)</f>
        <v>0</v>
      </c>
      <c r="D191" s="172">
        <f>IF(OR(G191=0,H191="Stagiaire",H191="Stagiaires",H191="Externe",H191="Externes",G191="agence",H191="STAGIAIRE INFIRMIER(ÈRE)",H191="STAGIAIRE SI",H191="STAGIAIRE S.I.",H191="STAGIAIRE PAB",H191="STAGIAIRE EN PERFUSION",H191="Stagiaire Physiothérapeute",H191="Stagiaire médecine",H191="Stagiaire - Service sociaux",H191="STAGIAIRE SOINS INFIRMIERS",H191="STAGIAIRE EXTERNE EN MÉDECINE",H191="ss",),1,0)</f>
        <v>0</v>
      </c>
      <c r="E191" s="28" t="s">
        <v>551</v>
      </c>
      <c r="F191" s="28" t="s">
        <v>410</v>
      </c>
      <c r="G191" s="255">
        <v>4256</v>
      </c>
      <c r="H191" s="79" t="s">
        <v>1821</v>
      </c>
      <c r="I191" s="164" t="s">
        <v>553</v>
      </c>
      <c r="J191" s="273">
        <f ca="1">IF(AK191&lt;=Données!$B$2,1," ")</f>
        <v>1</v>
      </c>
      <c r="K191" s="45">
        <v>1</v>
      </c>
      <c r="L191" s="46"/>
      <c r="M191" s="47"/>
      <c r="N191" s="48"/>
      <c r="O191" s="185"/>
      <c r="P191" s="187"/>
      <c r="Q191" s="185"/>
      <c r="R191" s="186"/>
      <c r="S191" s="186"/>
      <c r="T191" s="187"/>
      <c r="U191" s="187"/>
      <c r="V191" s="187"/>
      <c r="W191" s="320"/>
      <c r="X191" s="214"/>
      <c r="Y191" s="215"/>
      <c r="Z191" s="34"/>
      <c r="AA191" s="35"/>
      <c r="AB191" s="35"/>
      <c r="AC191" s="35"/>
      <c r="AD191" s="36"/>
      <c r="AE191" s="224"/>
      <c r="AF191" s="53"/>
      <c r="AG191" s="54"/>
      <c r="AH191" s="55"/>
      <c r="AI191" s="56"/>
      <c r="AJ191" s="41" t="s">
        <v>85</v>
      </c>
      <c r="AK191" s="42">
        <v>44600</v>
      </c>
      <c r="AL191" s="50"/>
      <c r="AM191" s="337" t="str">
        <f>INDEX($K$6:$AE$6,1,MATCH(1,K191:AE191,-1))</f>
        <v>95PFE-L2S</v>
      </c>
      <c r="AN191" s="337" t="str">
        <f>IF(INDEX($K$6:$AE$6,1,MATCH(1,K191:AE191,1))&lt;&gt;INDEX($K$6:$AE$6,1,MATCH(1,K191:AE191,-1)),INDEX($K$6:$AE$6,1,MATCH(1,K191:AE191,1)),"-")</f>
        <v>-</v>
      </c>
      <c r="AO191"/>
      <c r="AP191"/>
      <c r="AQ191"/>
    </row>
    <row r="192" spans="1:261" s="63" customFormat="1" x14ac:dyDescent="0.2">
      <c r="A192" s="169" t="str">
        <f>IF(IFERROR(VLOOKUP(G192,EmployesActifs,1,FALSE),"Non")&lt;&gt;"Non","Oui","Non")</f>
        <v>Oui</v>
      </c>
      <c r="B192" s="172">
        <f>IF(A192="Oui",1,0)</f>
        <v>1</v>
      </c>
      <c r="C192" s="172">
        <f>IF(OR(G192="Médecin",H192="Médecin",I192="Médecin",I192="Médecins",H192="anesthésiste",H192="boursier univ.",H192="chercheur",H192="chirurgien",H192="Résident(e)",H192="Md Urg",H192="Md Card",LEFT(H192,6)="Fellow",H192="Externe Médecine",H192="Directeur de la biobanque Médecin",H192="monit.-boursier",),1,0)</f>
        <v>0</v>
      </c>
      <c r="D192" s="172">
        <f>IF(OR(G192=0,H192="Stagiaire",H192="Stagiaires",H192="Externe",H192="Externes",G192="agence",H192="STAGIAIRE INFIRMIER(ÈRE)",H192="STAGIAIRE SI",H192="STAGIAIRE S.I.",H192="STAGIAIRE PAB",H192="STAGIAIRE EN PERFUSION",H192="Stagiaire Physiothérapeute",H192="Stagiaire médecine",H192="Stagiaire - Service sociaux",H192="STAGIAIRE SOINS INFIRMIERS",H192="STAGIAIRE EXTERNE EN MÉDECINE",H192="ss",),1,0)</f>
        <v>0</v>
      </c>
      <c r="E192" s="28" t="s">
        <v>554</v>
      </c>
      <c r="F192" s="28" t="s">
        <v>233</v>
      </c>
      <c r="G192" s="255">
        <v>3081</v>
      </c>
      <c r="H192" s="79" t="s">
        <v>2098</v>
      </c>
      <c r="I192" s="164" t="s">
        <v>5718</v>
      </c>
      <c r="J192" s="273" t="str">
        <f ca="1">IF(AK192&lt;=Données!$B$2,1," ")</f>
        <v xml:space="preserve"> </v>
      </c>
      <c r="K192" s="45">
        <v>1</v>
      </c>
      <c r="L192" s="46"/>
      <c r="M192" s="47"/>
      <c r="N192" s="48"/>
      <c r="O192" s="185"/>
      <c r="P192" s="187"/>
      <c r="Q192" s="185"/>
      <c r="R192" s="186"/>
      <c r="S192" s="186"/>
      <c r="T192" s="187"/>
      <c r="U192" s="187"/>
      <c r="V192" s="187"/>
      <c r="W192" s="320"/>
      <c r="X192" s="214"/>
      <c r="Y192" s="215"/>
      <c r="Z192" s="34"/>
      <c r="AA192" s="35"/>
      <c r="AB192" s="35"/>
      <c r="AC192" s="35"/>
      <c r="AD192" s="36"/>
      <c r="AE192" s="224"/>
      <c r="AF192" s="53"/>
      <c r="AG192" s="54"/>
      <c r="AH192" s="55"/>
      <c r="AI192" s="56"/>
      <c r="AJ192" s="41" t="s">
        <v>4462</v>
      </c>
      <c r="AK192" s="42">
        <v>45910</v>
      </c>
      <c r="AL192" s="50"/>
      <c r="AM192" s="337" t="str">
        <f>INDEX($K$6:$AE$6,1,MATCH(1,K192:AE192,-1))</f>
        <v>95PFE-L2S</v>
      </c>
      <c r="AN192" s="337" t="str">
        <f>IF(INDEX($K$6:$AE$6,1,MATCH(1,K192:AE192,1))&lt;&gt;INDEX($K$6:$AE$6,1,MATCH(1,K192:AE192,-1)),INDEX($K$6:$AE$6,1,MATCH(1,K192:AE192,1)),"-")</f>
        <v>-</v>
      </c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</row>
    <row r="193" spans="1:261" s="63" customFormat="1" ht="12.75" customHeight="1" x14ac:dyDescent="0.2">
      <c r="A193" s="169" t="str">
        <f>IF(IFERROR(VLOOKUP(G193,EmployesActifs,1,FALSE),"Non")&lt;&gt;"Non","Oui","Non")</f>
        <v>Oui</v>
      </c>
      <c r="B193" s="172">
        <f>IF(A193="Oui",1,0)</f>
        <v>1</v>
      </c>
      <c r="C193" s="172">
        <f>IF(OR(G193="Médecin",H193="Médecin",I193="Médecin",I193="Médecins",H193="anesthésiste",H193="boursier univ.",H193="chercheur",H193="chirurgien",H193="Résident(e)",H193="Md Urg",H193="Md Card",LEFT(H193,6)="Fellow",H193="Externe Médecine",H193="Directeur de la biobanque Médecin",H193="monit.-boursier",),1,0)</f>
        <v>0</v>
      </c>
      <c r="D193" s="172">
        <f>IF(OR(G193=0,H193="Stagiaire",H193="Stagiaires",H193="Externe",H193="Externes",G193="agence",H193="STAGIAIRE INFIRMIER(ÈRE)",H193="STAGIAIRE SI",H193="STAGIAIRE S.I.",H193="STAGIAIRE PAB",H193="STAGIAIRE EN PERFUSION",H193="Stagiaire Physiothérapeute",H193="Stagiaire médecine",H193="Stagiaire - Service sociaux",H193="STAGIAIRE SOINS INFIRMIERS",H193="STAGIAIRE EXTERNE EN MÉDECINE",H193="ss",),1,0)</f>
        <v>0</v>
      </c>
      <c r="E193" s="28" t="s">
        <v>554</v>
      </c>
      <c r="F193" s="28" t="s">
        <v>555</v>
      </c>
      <c r="G193" s="255">
        <v>10947</v>
      </c>
      <c r="H193" s="79" t="s">
        <v>103</v>
      </c>
      <c r="I193" s="164" t="s">
        <v>61</v>
      </c>
      <c r="J193" s="273" t="str">
        <f ca="1">IF(AK193&lt;=Données!$B$2,1," ")</f>
        <v xml:space="preserve"> </v>
      </c>
      <c r="K193" s="45">
        <v>1</v>
      </c>
      <c r="L193" s="46"/>
      <c r="M193" s="47"/>
      <c r="N193" s="48"/>
      <c r="O193" s="185"/>
      <c r="P193" s="187"/>
      <c r="Q193" s="185"/>
      <c r="R193" s="186"/>
      <c r="S193" s="186"/>
      <c r="T193" s="187"/>
      <c r="U193" s="187"/>
      <c r="V193" s="187"/>
      <c r="W193" s="320"/>
      <c r="X193" s="214"/>
      <c r="Y193" s="215"/>
      <c r="Z193" s="34"/>
      <c r="AA193" s="35"/>
      <c r="AB193" s="35"/>
      <c r="AC193" s="35"/>
      <c r="AD193" s="36"/>
      <c r="AE193" s="224"/>
      <c r="AF193" s="53"/>
      <c r="AG193" s="54"/>
      <c r="AH193" s="55"/>
      <c r="AI193" s="56"/>
      <c r="AJ193" s="41" t="s">
        <v>652</v>
      </c>
      <c r="AK193" s="42">
        <v>45966</v>
      </c>
      <c r="AL193" s="50"/>
      <c r="AM193" s="337" t="str">
        <f>INDEX($K$6:$AE$6,1,MATCH(1,K193:AE193,-1))</f>
        <v>95PFE-L2S</v>
      </c>
      <c r="AN193" s="337" t="str">
        <f>IF(INDEX($K$6:$AE$6,1,MATCH(1,K193:AE193,1))&lt;&gt;INDEX($K$6:$AE$6,1,MATCH(1,K193:AE193,-1)),INDEX($K$6:$AE$6,1,MATCH(1,K193:AE193,1)),"-")</f>
        <v>-</v>
      </c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</row>
    <row r="194" spans="1:261" s="63" customFormat="1" x14ac:dyDescent="0.2">
      <c r="A194" s="169" t="str">
        <f>IF(IFERROR(VLOOKUP(G194,EmployesActifs,1,FALSE),"Non")&lt;&gt;"Non","Oui","Non")</f>
        <v>Oui</v>
      </c>
      <c r="B194" s="172">
        <f>IF(A194="Oui",1,0)</f>
        <v>1</v>
      </c>
      <c r="C194" s="172">
        <f>IF(OR(G194="Médecin",H194="Médecin",I194="Médecin",I194="Médecins",H194="anesthésiste",H194="boursier univ.",H194="chercheur",H194="chirurgien",H194="Résident(e)",H194="Md Urg",H194="Md Card",LEFT(H194,6)="Fellow",H194="Externe Médecine",H194="Directeur de la biobanque Médecin",H194="monit.-boursier",),1,0)</f>
        <v>0</v>
      </c>
      <c r="D194" s="172">
        <f>IF(OR(G194=0,H194="Stagiaire",H194="Stagiaires",H194="Externe",H194="Externes",G194="agence",H194="STAGIAIRE INFIRMIER(ÈRE)",H194="STAGIAIRE SI",H194="STAGIAIRE S.I.",H194="STAGIAIRE PAB",H194="STAGIAIRE EN PERFUSION",H194="Stagiaire Physiothérapeute",H194="Stagiaire médecine",H194="Stagiaire - Service sociaux",H194="STAGIAIRE SOINS INFIRMIERS",H194="STAGIAIRE EXTERNE EN MÉDECINE",H194="ss",),1,0)</f>
        <v>0</v>
      </c>
      <c r="E194" s="28" t="s">
        <v>554</v>
      </c>
      <c r="F194" s="28" t="s">
        <v>4988</v>
      </c>
      <c r="G194" s="257">
        <v>13503</v>
      </c>
      <c r="H194" s="79" t="s">
        <v>734</v>
      </c>
      <c r="I194" s="164" t="s">
        <v>43</v>
      </c>
      <c r="J194" s="273" t="s">
        <v>2976</v>
      </c>
      <c r="K194" s="45"/>
      <c r="L194" s="46">
        <v>1</v>
      </c>
      <c r="M194" s="47"/>
      <c r="N194" s="48"/>
      <c r="O194" s="185"/>
      <c r="P194" s="187"/>
      <c r="Q194" s="185"/>
      <c r="R194" s="186"/>
      <c r="S194" s="186"/>
      <c r="T194" s="187"/>
      <c r="U194" s="187"/>
      <c r="V194" s="187"/>
      <c r="W194" s="320"/>
      <c r="X194" s="214"/>
      <c r="Y194" s="215"/>
      <c r="Z194" s="34"/>
      <c r="AA194" s="35"/>
      <c r="AB194" s="35"/>
      <c r="AC194" s="35"/>
      <c r="AD194" s="36"/>
      <c r="AE194" s="224"/>
      <c r="AF194" s="53"/>
      <c r="AG194" s="54"/>
      <c r="AH194" s="55"/>
      <c r="AI194" s="56"/>
      <c r="AJ194" s="41" t="s">
        <v>4462</v>
      </c>
      <c r="AK194" s="42">
        <v>45483</v>
      </c>
      <c r="AL194" s="50"/>
      <c r="AM194" s="337" t="str">
        <f>INDEX($K$6:$AE$6,1,MATCH(1,K194:AE194,-1))</f>
        <v>95PFE-L2M</v>
      </c>
      <c r="AN194" s="337" t="str">
        <f>IF(INDEX($K$6:$AE$6,1,MATCH(1,K194:AE194,1))&lt;&gt;INDEX($K$6:$AE$6,1,MATCH(1,K194:AE194,-1)),INDEX($K$6:$AE$6,1,MATCH(1,K194:AE194,1)),"-")</f>
        <v>-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</row>
    <row r="195" spans="1:261" s="63" customFormat="1" ht="12.75" customHeight="1" x14ac:dyDescent="0.2">
      <c r="A195" s="169" t="str">
        <f>IF(IFERROR(VLOOKUP(G195,EmployesActifs,1,FALSE),"Non")&lt;&gt;"Non","Oui","Non")</f>
        <v>Oui</v>
      </c>
      <c r="B195" s="172">
        <f>IF(A195="Oui",1,0)</f>
        <v>1</v>
      </c>
      <c r="C195" s="172">
        <f>IF(OR(G195="Médecin",H195="Médecin",I195="Médecin",I195="Médecins",H195="anesthésiste",H195="boursier univ.",H195="chercheur",H195="chirurgien",H195="Résident(e)",H195="Md Urg",H195="Md Card",LEFT(H195,6)="Fellow",H195="Externe Médecine",H195="Directeur de la biobanque Médecin",H195="monit.-boursier",),1,0)</f>
        <v>0</v>
      </c>
      <c r="D195" s="172">
        <f>IF(OR(G195=0,H195="Stagiaire",H195="Stagiaires",H195="Externe",H195="Externes",G195="agence",H195="STAGIAIRE INFIRMIER(ÈRE)",H195="STAGIAIRE SI",H195="STAGIAIRE S.I.",H195="STAGIAIRE PAB",H195="STAGIAIRE EN PERFUSION",H195="Stagiaire Physiothérapeute",H195="Stagiaire médecine",H195="Stagiaire - Service sociaux",H195="STAGIAIRE SOINS INFIRMIERS",H195="STAGIAIRE EXTERNE EN MÉDECINE",H195="ss",),1,0)</f>
        <v>0</v>
      </c>
      <c r="E195" s="28" t="s">
        <v>554</v>
      </c>
      <c r="F195" s="28" t="s">
        <v>557</v>
      </c>
      <c r="G195" s="255">
        <v>4169</v>
      </c>
      <c r="H195" s="79" t="s">
        <v>72</v>
      </c>
      <c r="I195" s="164" t="s">
        <v>5708</v>
      </c>
      <c r="J195" s="273">
        <f ca="1">IF(AK195&lt;=Données!$B$2,1," ")</f>
        <v>1</v>
      </c>
      <c r="K195" s="45"/>
      <c r="L195" s="46">
        <v>1</v>
      </c>
      <c r="M195" s="47"/>
      <c r="N195" s="48"/>
      <c r="O195" s="185"/>
      <c r="P195" s="187"/>
      <c r="Q195" s="185"/>
      <c r="R195" s="186"/>
      <c r="S195" s="186"/>
      <c r="T195" s="187"/>
      <c r="U195" s="187"/>
      <c r="V195" s="187"/>
      <c r="W195" s="320"/>
      <c r="X195" s="214"/>
      <c r="Y195" s="215"/>
      <c r="Z195" s="34"/>
      <c r="AA195" s="35"/>
      <c r="AB195" s="35"/>
      <c r="AC195" s="35"/>
      <c r="AD195" s="36"/>
      <c r="AE195" s="224"/>
      <c r="AF195" s="53"/>
      <c r="AG195" s="54"/>
      <c r="AH195" s="55"/>
      <c r="AI195" s="56"/>
      <c r="AJ195" s="41" t="s">
        <v>98</v>
      </c>
      <c r="AK195" s="42">
        <v>44575</v>
      </c>
      <c r="AL195" s="50"/>
      <c r="AM195" s="337" t="str">
        <f>INDEX($K$6:$AE$6,1,MATCH(1,K195:AE195,-1))</f>
        <v>95PFE-L2M</v>
      </c>
      <c r="AN195" s="337" t="str">
        <f>IF(INDEX($K$6:$AE$6,1,MATCH(1,K195:AE195,1))&lt;&gt;INDEX($K$6:$AE$6,1,MATCH(1,K195:AE195,-1)),INDEX($K$6:$AE$6,1,MATCH(1,K195:AE195,1)),"-")</f>
        <v>-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</row>
    <row r="196" spans="1:261" s="63" customFormat="1" ht="13.35" customHeight="1" x14ac:dyDescent="0.2">
      <c r="A196" s="169" t="str">
        <f>IF(IFERROR(VLOOKUP(G196,EmployesActifs,1,FALSE),"Non")&lt;&gt;"Non","Oui","Non")</f>
        <v>Oui</v>
      </c>
      <c r="B196" s="172">
        <f>IF(A196="Oui",1,0)</f>
        <v>1</v>
      </c>
      <c r="C196" s="172">
        <f>IF(OR(G196="Médecin",H196="Médecin",I196="Médecin",I196="Médecins",H196="anesthésiste",H196="boursier univ.",H196="chercheur",H196="chirurgien",H196="Résident(e)",H196="Md Urg",H196="Md Card",LEFT(H196,6)="Fellow",H196="Externe Médecine",H196="Directeur de la biobanque Médecin",H196="monit.-boursier",),1,0)</f>
        <v>0</v>
      </c>
      <c r="D196" s="172">
        <f>IF(OR(G196=0,H196="Stagiaire",H196="Stagiaires",H196="Externe",H196="Externes",G196="agence",H196="STAGIAIRE INFIRMIER(ÈRE)",H196="STAGIAIRE SI",H196="STAGIAIRE S.I.",H196="STAGIAIRE PAB",H196="STAGIAIRE EN PERFUSION",H196="Stagiaire Physiothérapeute",H196="Stagiaire médecine",H196="Stagiaire - Service sociaux",H196="STAGIAIRE SOINS INFIRMIERS",H196="STAGIAIRE EXTERNE EN MÉDECINE",H196="ss",),1,0)</f>
        <v>0</v>
      </c>
      <c r="E196" s="28" t="s">
        <v>558</v>
      </c>
      <c r="F196" s="28" t="s">
        <v>559</v>
      </c>
      <c r="G196" s="255">
        <v>1716</v>
      </c>
      <c r="H196" s="79" t="s">
        <v>3409</v>
      </c>
      <c r="I196" s="164" t="s">
        <v>3410</v>
      </c>
      <c r="J196" s="273">
        <f ca="1">IF(AK196&lt;=Données!$B$2,1," ")</f>
        <v>1</v>
      </c>
      <c r="K196" s="45" t="s">
        <v>56</v>
      </c>
      <c r="L196" s="46">
        <v>1</v>
      </c>
      <c r="M196" s="47"/>
      <c r="N196" s="48"/>
      <c r="O196" s="185"/>
      <c r="P196" s="187"/>
      <c r="Q196" s="185"/>
      <c r="R196" s="186"/>
      <c r="S196" s="186"/>
      <c r="T196" s="187"/>
      <c r="U196" s="187"/>
      <c r="V196" s="187"/>
      <c r="W196" s="320"/>
      <c r="X196" s="214"/>
      <c r="Y196" s="215"/>
      <c r="Z196" s="34"/>
      <c r="AA196" s="35"/>
      <c r="AB196" s="35"/>
      <c r="AC196" s="35"/>
      <c r="AD196" s="36"/>
      <c r="AE196" s="224"/>
      <c r="AF196" s="53"/>
      <c r="AG196" s="54"/>
      <c r="AH196" s="55"/>
      <c r="AI196" s="56"/>
      <c r="AJ196" s="41" t="s">
        <v>2858</v>
      </c>
      <c r="AK196" s="42">
        <v>45099</v>
      </c>
      <c r="AL196" s="50"/>
      <c r="AM196" s="337" t="str">
        <f>INDEX($K$6:$AE$6,1,MATCH(1,K196:AE196,-1))</f>
        <v>95PFE-L2M</v>
      </c>
      <c r="AN196" s="337" t="str">
        <f>IF(INDEX($K$6:$AE$6,1,MATCH(1,K196:AE196,1))&lt;&gt;INDEX($K$6:$AE$6,1,MATCH(1,K196:AE196,-1)),INDEX($K$6:$AE$6,1,MATCH(1,K196:AE196,1)),"-")</f>
        <v>-</v>
      </c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</row>
    <row r="197" spans="1:261" s="63" customFormat="1" x14ac:dyDescent="0.2">
      <c r="A197" s="169" t="str">
        <f>IF(IFERROR(VLOOKUP(G197,EmployesActifs,1,FALSE),"Non")&lt;&gt;"Non","Oui","Non")</f>
        <v>Oui</v>
      </c>
      <c r="B197" s="172">
        <f>IF(A197="Oui",1,0)</f>
        <v>1</v>
      </c>
      <c r="C197" s="172">
        <f>IF(OR(G197="Médecin",H197="Médecin",I197="Médecin",I197="Médecins",H197="anesthésiste",H197="boursier univ.",H197="chercheur",H197="chirurgien",H197="Résident(e)",H197="Md Urg",H197="Md Card",LEFT(H197,6)="Fellow",H197="Externe Médecine",H197="Directeur de la biobanque Médecin",H197="monit.-boursier",),1,0)</f>
        <v>0</v>
      </c>
      <c r="D197" s="172">
        <f>IF(OR(G197=0,H197="Stagiaire",H197="Stagiaires",H197="Externe",H197="Externes",G197="agence",H197="STAGIAIRE INFIRMIER(ÈRE)",H197="STAGIAIRE SI",H197="STAGIAIRE S.I.",H197="STAGIAIRE PAB",H197="STAGIAIRE EN PERFUSION",H197="Stagiaire Physiothérapeute",H197="Stagiaire médecine",H197="Stagiaire - Service sociaux",H197="STAGIAIRE SOINS INFIRMIERS",H197="STAGIAIRE EXTERNE EN MÉDECINE",H197="ss",),1,0)</f>
        <v>0</v>
      </c>
      <c r="E197" s="28" t="s">
        <v>5933</v>
      </c>
      <c r="F197" s="28" t="s">
        <v>5882</v>
      </c>
      <c r="G197" s="257">
        <v>12556</v>
      </c>
      <c r="H197" s="79" t="s">
        <v>6084</v>
      </c>
      <c r="I197" s="164" t="s">
        <v>6085</v>
      </c>
      <c r="J197" s="273" t="str">
        <f ca="1">IF(AK197&lt;=Données!$B$2,1," ")</f>
        <v xml:space="preserve"> </v>
      </c>
      <c r="K197" s="45">
        <v>1</v>
      </c>
      <c r="L197" s="46"/>
      <c r="M197" s="47"/>
      <c r="N197" s="48"/>
      <c r="O197" s="185"/>
      <c r="P197" s="187"/>
      <c r="Q197" s="185"/>
      <c r="R197" s="186"/>
      <c r="S197" s="186"/>
      <c r="T197" s="187"/>
      <c r="U197" s="187"/>
      <c r="V197" s="187"/>
      <c r="W197" s="320"/>
      <c r="X197" s="214"/>
      <c r="Y197" s="215"/>
      <c r="Z197" s="34"/>
      <c r="AA197" s="35"/>
      <c r="AB197" s="35"/>
      <c r="AC197" s="35"/>
      <c r="AD197" s="36"/>
      <c r="AE197" s="224"/>
      <c r="AF197" s="53"/>
      <c r="AG197" s="54"/>
      <c r="AH197" s="55"/>
      <c r="AI197" s="56"/>
      <c r="AJ197" s="41" t="s">
        <v>4462</v>
      </c>
      <c r="AK197" s="42">
        <v>45790</v>
      </c>
      <c r="AL197" s="50"/>
      <c r="AM197" s="337" t="str">
        <f>INDEX($K$6:$AE$6,1,MATCH(1,K197:AE197,-1))</f>
        <v>95PFE-L2S</v>
      </c>
      <c r="AN197" s="337" t="str">
        <f>IF(INDEX($K$6:$AE$6,1,MATCH(1,K197:AE197,1))&lt;&gt;INDEX($K$6:$AE$6,1,MATCH(1,K197:AE197,-1)),INDEX($K$6:$AE$6,1,MATCH(1,K197:AE197,1)),"-")</f>
        <v>-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</row>
    <row r="198" spans="1:261" s="63" customFormat="1" ht="15" customHeight="1" x14ac:dyDescent="0.2">
      <c r="A198" s="169" t="str">
        <f>IF(IFERROR(VLOOKUP(G198,EmployesActifs,1,FALSE),"Non")&lt;&gt;"Non","Oui","Non")</f>
        <v>Oui</v>
      </c>
      <c r="B198" s="172">
        <f>IF(A198="Oui",1,0)</f>
        <v>1</v>
      </c>
      <c r="C198" s="172">
        <f>IF(OR(G198="Médecin",H198="Médecin",I198="Médecin",I198="Médecins",H198="anesthésiste",H198="boursier univ.",H198="chercheur",H198="chirurgien",H198="Résident(e)",H198="Md Urg",H198="Md Card",LEFT(H198,6)="Fellow",H198="Externe Médecine",H198="Directeur de la biobanque Médecin",H198="monit.-boursier",),1,0)</f>
        <v>0</v>
      </c>
      <c r="D198" s="172">
        <f>IF(OR(G198=0,H198="Stagiaire",H198="Stagiaires",H198="Externe",H198="Externes",G198="agence",H198="STAGIAIRE INFIRMIER(ÈRE)",H198="STAGIAIRE SI",H198="STAGIAIRE S.I.",H198="STAGIAIRE PAB",H198="STAGIAIRE EN PERFUSION",H198="Stagiaire Physiothérapeute",H198="Stagiaire médecine",H198="Stagiaire - Service sociaux",H198="STAGIAIRE SOINS INFIRMIERS",H198="STAGIAIRE EXTERNE EN MÉDECINE",H198="ss",),1,0)</f>
        <v>0</v>
      </c>
      <c r="E198" s="28" t="s">
        <v>5839</v>
      </c>
      <c r="F198" s="28" t="s">
        <v>775</v>
      </c>
      <c r="G198" s="257">
        <v>13962</v>
      </c>
      <c r="H198" s="79" t="s">
        <v>103</v>
      </c>
      <c r="I198" s="164" t="s">
        <v>61</v>
      </c>
      <c r="J198" s="273" t="str">
        <f ca="1">IF(AK198&lt;=Données!$B$2,1," ")</f>
        <v xml:space="preserve"> </v>
      </c>
      <c r="K198" s="45">
        <v>1</v>
      </c>
      <c r="L198" s="46"/>
      <c r="M198" s="47"/>
      <c r="N198" s="48"/>
      <c r="O198" s="185"/>
      <c r="P198" s="187"/>
      <c r="Q198" s="185"/>
      <c r="R198" s="186"/>
      <c r="S198" s="186"/>
      <c r="T198" s="187"/>
      <c r="U198" s="187"/>
      <c r="V198" s="187"/>
      <c r="W198" s="320"/>
      <c r="X198" s="214"/>
      <c r="Y198" s="215"/>
      <c r="Z198" s="34"/>
      <c r="AA198" s="35"/>
      <c r="AB198" s="35"/>
      <c r="AC198" s="35"/>
      <c r="AD198" s="36"/>
      <c r="AE198" s="224"/>
      <c r="AF198" s="53"/>
      <c r="AG198" s="54"/>
      <c r="AH198" s="55"/>
      <c r="AI198" s="56"/>
      <c r="AJ198" s="41" t="s">
        <v>4462</v>
      </c>
      <c r="AK198" s="42">
        <v>45693</v>
      </c>
      <c r="AL198" s="50"/>
      <c r="AM198" s="337" t="str">
        <f>INDEX($K$6:$AE$6,1,MATCH(1,K198:AE198,-1))</f>
        <v>95PFE-L2S</v>
      </c>
      <c r="AN198" s="337" t="str">
        <f>IF(INDEX($K$6:$AE$6,1,MATCH(1,K198:AE198,1))&lt;&gt;INDEX($K$6:$AE$6,1,MATCH(1,K198:AE198,-1)),INDEX($K$6:$AE$6,1,MATCH(1,K198:AE198,1)),"-")</f>
        <v>-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</row>
    <row r="199" spans="1:261" s="63" customFormat="1" ht="12.75" customHeight="1" x14ac:dyDescent="0.2">
      <c r="A199" s="169" t="str">
        <f>IF(IFERROR(VLOOKUP(G199,EmployesActifs,1,FALSE),"Non")&lt;&gt;"Non","Oui","Non")</f>
        <v>Oui</v>
      </c>
      <c r="B199" s="172">
        <f>IF(A199="Oui",1,0)</f>
        <v>1</v>
      </c>
      <c r="C199" s="172">
        <f>IF(OR(G199="Médecin",H199="Médecin",I199="Médecin",I199="Médecins",H199="anesthésiste",H199="boursier univ.",H199="chercheur",H199="chirurgien",H199="Résident(e)",H199="Md Urg",H199="Md Card",LEFT(H199,6)="Fellow",H199="Externe Médecine",H199="Directeur de la biobanque Médecin",H199="monit.-boursier",),1,0)</f>
        <v>0</v>
      </c>
      <c r="D199" s="172">
        <f>IF(OR(G199=0,H199="Stagiaire",H199="Stagiaires",H199="Externe",H199="Externes",G199="agence",H199="STAGIAIRE INFIRMIER(ÈRE)",H199="STAGIAIRE SI",H199="STAGIAIRE S.I.",H199="STAGIAIRE PAB",H199="STAGIAIRE EN PERFUSION",H199="Stagiaire Physiothérapeute",H199="Stagiaire médecine",H199="Stagiaire - Service sociaux",H199="STAGIAIRE SOINS INFIRMIERS",H199="STAGIAIRE EXTERNE EN MÉDECINE",H199="ss",),1,0)</f>
        <v>0</v>
      </c>
      <c r="E199" s="28" t="s">
        <v>3478</v>
      </c>
      <c r="F199" s="28" t="s">
        <v>3479</v>
      </c>
      <c r="G199" s="255">
        <v>3826</v>
      </c>
      <c r="H199" s="79" t="s">
        <v>2098</v>
      </c>
      <c r="I199" s="164" t="s">
        <v>61</v>
      </c>
      <c r="J199" s="273" t="str">
        <f ca="1">IF(AK199&lt;=Données!$B$2,1," ")</f>
        <v xml:space="preserve"> </v>
      </c>
      <c r="K199" s="45"/>
      <c r="L199" s="46"/>
      <c r="M199" s="47">
        <v>1</v>
      </c>
      <c r="N199" s="48"/>
      <c r="O199" s="185"/>
      <c r="P199" s="187"/>
      <c r="Q199" s="185"/>
      <c r="R199" s="186"/>
      <c r="S199" s="186"/>
      <c r="T199" s="187"/>
      <c r="U199" s="187"/>
      <c r="V199" s="187"/>
      <c r="W199" s="320"/>
      <c r="X199" s="214"/>
      <c r="Y199" s="215"/>
      <c r="Z199" s="34"/>
      <c r="AA199" s="35"/>
      <c r="AB199" s="35"/>
      <c r="AC199" s="35"/>
      <c r="AD199" s="36"/>
      <c r="AE199" s="224"/>
      <c r="AF199" s="53"/>
      <c r="AG199" s="54"/>
      <c r="AH199" s="55"/>
      <c r="AI199" s="56"/>
      <c r="AJ199" s="41" t="s">
        <v>4462</v>
      </c>
      <c r="AK199" s="42">
        <v>45364</v>
      </c>
      <c r="AL199" s="50"/>
      <c r="AM199" s="337" t="str">
        <f>INDEX($K$6:$AE$6,1,MATCH(1,K199:AE199,-1))</f>
        <v>95PFE-L2L</v>
      </c>
      <c r="AN199" s="337" t="str">
        <f>IF(INDEX($K$6:$AE$6,1,MATCH(1,K199:AE199,1))&lt;&gt;INDEX($K$6:$AE$6,1,MATCH(1,K199:AE199,-1)),INDEX($K$6:$AE$6,1,MATCH(1,K199:AE199,1)),"-")</f>
        <v>-</v>
      </c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</row>
    <row r="200" spans="1:261" s="63" customFormat="1" ht="13.35" customHeight="1" x14ac:dyDescent="0.2">
      <c r="A200" s="169" t="str">
        <f>IF(IFERROR(VLOOKUP(G200,EmployesActifs,1,FALSE),"Non")&lt;&gt;"Non","Oui","Non")</f>
        <v>Oui</v>
      </c>
      <c r="B200" s="172">
        <f>IF(A200="Oui",1,0)</f>
        <v>1</v>
      </c>
      <c r="C200" s="172">
        <f>IF(OR(G200="Médecin",H200="Médecin",I200="Médecin",I200="Médecins",H200="anesthésiste",H200="boursier univ.",H200="chercheur",H200="chirurgien",H200="Résident(e)",H200="Md Urg",H200="Md Card",LEFT(H200,6)="Fellow",H200="Externe Médecine",H200="Directeur de la biobanque Médecin",H200="monit.-boursier",),1,0)</f>
        <v>0</v>
      </c>
      <c r="D200" s="172">
        <f>IF(OR(G200=0,H200="Stagiaire",H200="Stagiaires",H200="Externe",H200="Externes",G200="agence",H200="STAGIAIRE INFIRMIER(ÈRE)",H200="STAGIAIRE SI",H200="STAGIAIRE S.I.",H200="STAGIAIRE PAB",H200="STAGIAIRE EN PERFUSION",H200="Stagiaire Physiothérapeute",H200="Stagiaire médecine",H200="Stagiaire - Service sociaux",H200="STAGIAIRE SOINS INFIRMIERS",H200="STAGIAIRE EXTERNE EN MÉDECINE",H200="ss",),1,0)</f>
        <v>0</v>
      </c>
      <c r="E200" s="28" t="s">
        <v>4491</v>
      </c>
      <c r="F200" s="28" t="s">
        <v>4515</v>
      </c>
      <c r="G200" s="257">
        <v>12918</v>
      </c>
      <c r="H200" s="79" t="s">
        <v>4479</v>
      </c>
      <c r="I200" s="164" t="s">
        <v>5716</v>
      </c>
      <c r="J200" s="273">
        <f ca="1">IF(AK200&lt;=Données!$B$2,1," ")</f>
        <v>1</v>
      </c>
      <c r="K200" s="45">
        <v>1</v>
      </c>
      <c r="L200" s="46"/>
      <c r="M200" s="47"/>
      <c r="N200" s="48"/>
      <c r="O200" s="185"/>
      <c r="P200" s="187"/>
      <c r="Q200" s="185"/>
      <c r="R200" s="186"/>
      <c r="S200" s="186"/>
      <c r="T200" s="187"/>
      <c r="U200" s="187"/>
      <c r="V200" s="187"/>
      <c r="W200" s="320"/>
      <c r="X200" s="214"/>
      <c r="Y200" s="215"/>
      <c r="Z200" s="34"/>
      <c r="AA200" s="35"/>
      <c r="AB200" s="35"/>
      <c r="AC200" s="35"/>
      <c r="AD200" s="36"/>
      <c r="AE200" s="224"/>
      <c r="AF200" s="53"/>
      <c r="AG200" s="54"/>
      <c r="AH200" s="55"/>
      <c r="AI200" s="56"/>
      <c r="AJ200" s="41" t="s">
        <v>2858</v>
      </c>
      <c r="AK200" s="42">
        <v>45209</v>
      </c>
      <c r="AL200" s="50"/>
      <c r="AM200" s="337" t="str">
        <f>INDEX($K$6:$AE$6,1,MATCH(1,K200:AE200,-1))</f>
        <v>95PFE-L2S</v>
      </c>
      <c r="AN200" s="337" t="str">
        <f>IF(INDEX($K$6:$AE$6,1,MATCH(1,K200:AE200,1))&lt;&gt;INDEX($K$6:$AE$6,1,MATCH(1,K200:AE200,-1)),INDEX($K$6:$AE$6,1,MATCH(1,K200:AE200,1)),"-")</f>
        <v>-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</row>
    <row r="201" spans="1:261" s="63" customFormat="1" ht="12.75" customHeight="1" x14ac:dyDescent="0.2">
      <c r="A201" s="169" t="str">
        <f>IF(IFERROR(VLOOKUP(G201,EmployesActifs,1,FALSE),"Non")&lt;&gt;"Non","Oui","Non")</f>
        <v>Oui</v>
      </c>
      <c r="B201" s="172">
        <f>IF(A201="Oui",1,0)</f>
        <v>1</v>
      </c>
      <c r="C201" s="172">
        <f>IF(OR(G201="Médecin",H201="Médecin",I201="Médecin",I201="Médecins",H201="anesthésiste",H201="boursier univ.",H201="chercheur",H201="chirurgien",H201="Résident(e)",H201="Md Urg",H201="Md Card",LEFT(H201,6)="Fellow",H201="Externe Médecine",H201="Directeur de la biobanque Médecin",H201="monit.-boursier",),1,0)</f>
        <v>0</v>
      </c>
      <c r="D201" s="172">
        <f>IF(OR(G201=0,H201="Stagiaire",H201="Stagiaires",H201="Externe",H201="Externes",G201="agence",H201="STAGIAIRE INFIRMIER(ÈRE)",H201="STAGIAIRE SI",H201="STAGIAIRE S.I.",H201="STAGIAIRE PAB",H201="STAGIAIRE EN PERFUSION",H201="Stagiaire Physiothérapeute",H201="Stagiaire médecine",H201="Stagiaire - Service sociaux",H201="STAGIAIRE SOINS INFIRMIERS",H201="STAGIAIRE EXTERNE EN MÉDECINE",H201="ss",),1,0)</f>
        <v>0</v>
      </c>
      <c r="E201" s="28" t="s">
        <v>5466</v>
      </c>
      <c r="F201" s="28" t="s">
        <v>5467</v>
      </c>
      <c r="G201" s="259">
        <v>13751</v>
      </c>
      <c r="H201" s="79" t="s">
        <v>54</v>
      </c>
      <c r="I201" s="164" t="s">
        <v>55</v>
      </c>
      <c r="J201" s="273" t="str">
        <f ca="1">IF(AK201&lt;=Données!$B$2,1," ")</f>
        <v xml:space="preserve"> </v>
      </c>
      <c r="K201" s="45"/>
      <c r="L201" s="46" t="s">
        <v>56</v>
      </c>
      <c r="M201" s="47"/>
      <c r="N201" s="48"/>
      <c r="O201" s="185"/>
      <c r="P201" s="187">
        <v>1</v>
      </c>
      <c r="Q201" s="185"/>
      <c r="R201" s="186"/>
      <c r="S201" s="186"/>
      <c r="T201" s="187"/>
      <c r="U201" s="187"/>
      <c r="V201" s="187"/>
      <c r="W201" s="320"/>
      <c r="X201" s="214"/>
      <c r="Y201" s="215"/>
      <c r="Z201" s="34"/>
      <c r="AA201" s="35"/>
      <c r="AB201" s="35"/>
      <c r="AC201" s="35"/>
      <c r="AD201" s="36"/>
      <c r="AE201" s="224"/>
      <c r="AF201" s="53"/>
      <c r="AG201" s="54"/>
      <c r="AH201" s="55"/>
      <c r="AI201" s="56"/>
      <c r="AJ201" s="41" t="s">
        <v>5851</v>
      </c>
      <c r="AK201" s="42">
        <v>45703</v>
      </c>
      <c r="AL201" s="50"/>
      <c r="AM201" s="337">
        <f>INDEX($K$6:$AE$6,1,MATCH(1,K201:AE201,-1))</f>
        <v>1804</v>
      </c>
      <c r="AN201" s="337" t="str">
        <f>IF(INDEX($K$6:$AE$6,1,MATCH(1,K201:AE201,1))&lt;&gt;INDEX($K$6:$AE$6,1,MATCH(1,K201:AE201,-1)),INDEX($K$6:$AE$6,1,MATCH(1,K201:AE201,1)),"-")</f>
        <v>-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</row>
    <row r="202" spans="1:261" s="63" customFormat="1" ht="12.75" customHeight="1" x14ac:dyDescent="0.2">
      <c r="A202" s="169" t="str">
        <f>IF(IFERROR(VLOOKUP(G202,EmployesActifs,1,FALSE),"Non")&lt;&gt;"Non","Oui","Non")</f>
        <v>Oui</v>
      </c>
      <c r="B202" s="172">
        <f>IF(A202="Oui",1,0)</f>
        <v>1</v>
      </c>
      <c r="C202" s="172">
        <f>IF(OR(G202="Médecin",H202="Médecin",I202="Médecin",I202="Médecins",H202="anesthésiste",H202="boursier univ.",H202="chercheur",H202="chirurgien",H202="Résident(e)",H202="Md Urg",H202="Md Card",LEFT(H202,6)="Fellow",H202="Externe Médecine",H202="Directeur de la biobanque Médecin",H202="monit.-boursier",),1,0)</f>
        <v>0</v>
      </c>
      <c r="D202" s="172">
        <f>IF(OR(G202=0,H202="Stagiaire",H202="Stagiaires",H202="Externe",H202="Externes",G202="agence",H202="STAGIAIRE INFIRMIER(ÈRE)",H202="STAGIAIRE SI",H202="STAGIAIRE S.I.",H202="STAGIAIRE PAB",H202="STAGIAIRE EN PERFUSION",H202="Stagiaire Physiothérapeute",H202="Stagiaire médecine",H202="Stagiaire - Service sociaux",H202="STAGIAIRE SOINS INFIRMIERS",H202="STAGIAIRE EXTERNE EN MÉDECINE",H202="ss",),1,0)</f>
        <v>0</v>
      </c>
      <c r="E202" s="28" t="s">
        <v>5108</v>
      </c>
      <c r="F202" s="28" t="s">
        <v>5109</v>
      </c>
      <c r="G202" s="262">
        <v>13473</v>
      </c>
      <c r="H202" s="79" t="s">
        <v>69</v>
      </c>
      <c r="I202" s="164" t="s">
        <v>5716</v>
      </c>
      <c r="J202" s="273" t="str">
        <f ca="1">IF(AK202&lt;=Données!$B$2,1," ")</f>
        <v xml:space="preserve"> </v>
      </c>
      <c r="K202" s="45"/>
      <c r="L202" s="46">
        <v>1</v>
      </c>
      <c r="M202" s="47"/>
      <c r="N202" s="48"/>
      <c r="O202" s="185"/>
      <c r="P202" s="187"/>
      <c r="Q202" s="185"/>
      <c r="R202" s="186"/>
      <c r="S202" s="186"/>
      <c r="T202" s="187"/>
      <c r="U202" s="187"/>
      <c r="V202" s="187"/>
      <c r="W202" s="320"/>
      <c r="X202" s="214"/>
      <c r="Y202" s="215"/>
      <c r="Z202" s="34"/>
      <c r="AA202" s="35"/>
      <c r="AB202" s="35"/>
      <c r="AC202" s="35"/>
      <c r="AD202" s="36"/>
      <c r="AE202" s="224"/>
      <c r="AF202" s="53"/>
      <c r="AG202" s="54"/>
      <c r="AH202" s="55"/>
      <c r="AI202" s="56"/>
      <c r="AJ202" s="41" t="s">
        <v>4462</v>
      </c>
      <c r="AK202" s="42">
        <v>45322</v>
      </c>
      <c r="AL202" s="50"/>
      <c r="AM202" s="337" t="str">
        <f>INDEX($K$6:$AE$6,1,MATCH(1,K202:AE202,-1))</f>
        <v>95PFE-L2M</v>
      </c>
      <c r="AN202" s="337" t="str">
        <f>IF(INDEX($K$6:$AE$6,1,MATCH(1,K202:AE202,1))&lt;&gt;INDEX($K$6:$AE$6,1,MATCH(1,K202:AE202,-1)),INDEX($K$6:$AE$6,1,MATCH(1,K202:AE202,1)),"-")</f>
        <v>-</v>
      </c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</row>
    <row r="203" spans="1:261" s="63" customFormat="1" ht="13.15" customHeight="1" x14ac:dyDescent="0.2">
      <c r="A203" s="169" t="str">
        <f>IF(IFERROR(VLOOKUP(G203,EmployesActifs,1,FALSE),"Non")&lt;&gt;"Non","Oui","Non")</f>
        <v>Oui</v>
      </c>
      <c r="B203" s="172">
        <f>IF(A203="Oui",1,0)</f>
        <v>1</v>
      </c>
      <c r="C203" s="172">
        <f>IF(OR(G203="Médecin",H203="Médecin",I203="Médecin",I203="Médecins",H203="anesthésiste",H203="boursier univ.",H203="chercheur",H203="chirurgien",H203="Résident(e)",H203="Md Urg",H203="Md Card",LEFT(H203,6)="Fellow",H203="Externe Médecine",H203="Directeur de la biobanque Médecin",H203="monit.-boursier",),1,0)</f>
        <v>0</v>
      </c>
      <c r="D203" s="172">
        <f>IF(OR(G203=0,H203="Stagiaire",H203="Stagiaires",H203="Externe",H203="Externes",G203="agence",H203="STAGIAIRE INFIRMIER(ÈRE)",H203="STAGIAIRE SI",H203="STAGIAIRE S.I.",H203="STAGIAIRE PAB",H203="STAGIAIRE EN PERFUSION",H203="Stagiaire Physiothérapeute",H203="Stagiaire médecine",H203="Stagiaire - Service sociaux",H203="STAGIAIRE SOINS INFIRMIERS",H203="STAGIAIRE EXTERNE EN MÉDECINE",H203="ss",),1,0)</f>
        <v>0</v>
      </c>
      <c r="E203" s="28" t="s">
        <v>5620</v>
      </c>
      <c r="F203" s="28" t="s">
        <v>881</v>
      </c>
      <c r="G203" s="255">
        <v>13835</v>
      </c>
      <c r="H203" s="79" t="s">
        <v>103</v>
      </c>
      <c r="I203" s="164" t="s">
        <v>5701</v>
      </c>
      <c r="J203" s="273" t="str">
        <f ca="1">IF(AK203&lt;=Données!$B$2,1," ")</f>
        <v xml:space="preserve"> </v>
      </c>
      <c r="K203" s="45"/>
      <c r="L203" s="46">
        <v>1</v>
      </c>
      <c r="M203" s="47"/>
      <c r="N203" s="48"/>
      <c r="O203" s="185"/>
      <c r="P203" s="187"/>
      <c r="Q203" s="185"/>
      <c r="R203" s="186"/>
      <c r="S203" s="186"/>
      <c r="T203" s="187"/>
      <c r="U203" s="187"/>
      <c r="V203" s="187"/>
      <c r="W203" s="320"/>
      <c r="X203" s="214"/>
      <c r="Y203" s="215"/>
      <c r="Z203" s="34"/>
      <c r="AA203" s="35"/>
      <c r="AB203" s="35"/>
      <c r="AC203" s="35"/>
      <c r="AD203" s="36"/>
      <c r="AE203" s="224"/>
      <c r="AF203" s="53"/>
      <c r="AG203" s="54"/>
      <c r="AH203" s="55"/>
      <c r="AI203" s="56"/>
      <c r="AJ203" s="41" t="s">
        <v>4462</v>
      </c>
      <c r="AK203" s="42">
        <v>45580</v>
      </c>
      <c r="AL203" s="50"/>
      <c r="AM203" s="337" t="str">
        <f>INDEX($K$6:$AE$6,1,MATCH(1,K203:AE203,-1))</f>
        <v>95PFE-L2M</v>
      </c>
      <c r="AN203" s="337" t="str">
        <f>IF(INDEX($K$6:$AE$6,1,MATCH(1,K203:AE203,1))&lt;&gt;INDEX($K$6:$AE$6,1,MATCH(1,K203:AE203,-1)),INDEX($K$6:$AE$6,1,MATCH(1,K203:AE203,1)),"-")</f>
        <v>-</v>
      </c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</row>
    <row r="204" spans="1:261" s="63" customFormat="1" ht="12.75" customHeight="1" x14ac:dyDescent="0.2">
      <c r="A204" s="169" t="str">
        <f>IF(IFERROR(VLOOKUP(G204,EmployesActifs,1,FALSE),"Non")&lt;&gt;"Non","Oui","Non")</f>
        <v>Oui</v>
      </c>
      <c r="B204" s="172">
        <f>IF(A204="Oui",1,0)</f>
        <v>1</v>
      </c>
      <c r="C204" s="172">
        <f>IF(OR(G204="Médecin",H204="Médecin",I204="Médecin",I204="Médecins",H204="anesthésiste",H204="boursier univ.",H204="chercheur",H204="chirurgien",H204="Résident(e)",H204="Md Urg",H204="Md Card",LEFT(H204,6)="Fellow",H204="Externe Médecine",H204="Directeur de la biobanque Médecin",H204="monit.-boursier",),1,0)</f>
        <v>0</v>
      </c>
      <c r="D204" s="172">
        <f>IF(OR(G204=0,H204="Stagiaire",H204="Stagiaires",H204="Externe",H204="Externes",G204="agence",H204="STAGIAIRE INFIRMIER(ÈRE)",H204="STAGIAIRE SI",H204="STAGIAIRE S.I.",H204="STAGIAIRE PAB",H204="STAGIAIRE EN PERFUSION",H204="Stagiaire Physiothérapeute",H204="Stagiaire médecine",H204="Stagiaire - Service sociaux",H204="STAGIAIRE SOINS INFIRMIERS",H204="STAGIAIRE EXTERNE EN MÉDECINE",H204="ss",),1,0)</f>
        <v>0</v>
      </c>
      <c r="E204" s="28" t="s">
        <v>568</v>
      </c>
      <c r="F204" s="28" t="s">
        <v>569</v>
      </c>
      <c r="G204" s="255">
        <v>9723</v>
      </c>
      <c r="H204" s="79" t="s">
        <v>570</v>
      </c>
      <c r="I204" s="164" t="s">
        <v>1319</v>
      </c>
      <c r="J204" s="273" t="str">
        <f ca="1">IF(AK204&lt;=Données!$B$2,1," ")</f>
        <v xml:space="preserve"> </v>
      </c>
      <c r="K204" s="45"/>
      <c r="L204" s="46">
        <v>1</v>
      </c>
      <c r="M204" s="47"/>
      <c r="N204" s="48"/>
      <c r="O204" s="185"/>
      <c r="P204" s="187"/>
      <c r="Q204" s="185"/>
      <c r="R204" s="186"/>
      <c r="S204" s="186"/>
      <c r="T204" s="187"/>
      <c r="U204" s="187"/>
      <c r="V204" s="187"/>
      <c r="W204" s="320"/>
      <c r="X204" s="214"/>
      <c r="Y204" s="215"/>
      <c r="Z204" s="34"/>
      <c r="AA204" s="35"/>
      <c r="AB204" s="35"/>
      <c r="AC204" s="35"/>
      <c r="AD204" s="36"/>
      <c r="AE204" s="224"/>
      <c r="AF204" s="53"/>
      <c r="AG204" s="54"/>
      <c r="AH204" s="55"/>
      <c r="AI204" s="56"/>
      <c r="AJ204" s="41" t="s">
        <v>4462</v>
      </c>
      <c r="AK204" s="42">
        <v>45728</v>
      </c>
      <c r="AL204" s="50"/>
      <c r="AM204" s="337" t="str">
        <f>INDEX($K$6:$AE$6,1,MATCH(1,K204:AE204,-1))</f>
        <v>95PFE-L2M</v>
      </c>
      <c r="AN204" s="337" t="str">
        <f>IF(INDEX($K$6:$AE$6,1,MATCH(1,K204:AE204,1))&lt;&gt;INDEX($K$6:$AE$6,1,MATCH(1,K204:AE204,-1)),INDEX($K$6:$AE$6,1,MATCH(1,K204:AE204,1)),"-")</f>
        <v>-</v>
      </c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</row>
    <row r="205" spans="1:261" s="63" customFormat="1" ht="13.15" customHeight="1" x14ac:dyDescent="0.2">
      <c r="A205" s="169" t="str">
        <f>IF(IFERROR(VLOOKUP(G205,EmployesActifs,1,FALSE),"Non")&lt;&gt;"Non","Oui","Non")</f>
        <v>Oui</v>
      </c>
      <c r="B205" s="172">
        <f>IF(A205="Oui",1,0)</f>
        <v>1</v>
      </c>
      <c r="C205" s="172">
        <f>IF(OR(G205="Médecin",H205="Médecin",I205="Médecin",I205="Médecins",H205="anesthésiste",H205="boursier univ.",H205="chercheur",H205="chirurgien",H205="Résident(e)",H205="Md Urg",H205="Md Card",LEFT(H205,6)="Fellow",H205="Externe Médecine",H205="Directeur de la biobanque Médecin",H205="monit.-boursier",),1,0)</f>
        <v>0</v>
      </c>
      <c r="D205" s="172">
        <f>IF(OR(G205=0,H205="Stagiaire",H205="Stagiaires",H205="Externe",H205="Externes",G205="agence",H205="STAGIAIRE INFIRMIER(ÈRE)",H205="STAGIAIRE SI",H205="STAGIAIRE S.I.",H205="STAGIAIRE PAB",H205="STAGIAIRE EN PERFUSION",H205="Stagiaire Physiothérapeute",H205="Stagiaire médecine",H205="Stagiaire - Service sociaux",H205="STAGIAIRE SOINS INFIRMIERS",H205="STAGIAIRE EXTERNE EN MÉDECINE",H205="ss",),1,0)</f>
        <v>0</v>
      </c>
      <c r="E205" s="28" t="s">
        <v>5122</v>
      </c>
      <c r="F205" s="28" t="s">
        <v>201</v>
      </c>
      <c r="G205" s="262">
        <v>13458</v>
      </c>
      <c r="H205" s="79" t="s">
        <v>2098</v>
      </c>
      <c r="I205" s="164" t="s">
        <v>2714</v>
      </c>
      <c r="J205" s="273" t="str">
        <f ca="1">IF(AK205&lt;=Données!$B$2,1," ")</f>
        <v xml:space="preserve"> </v>
      </c>
      <c r="K205" s="45">
        <v>1</v>
      </c>
      <c r="L205" s="46" t="s">
        <v>56</v>
      </c>
      <c r="M205" s="47"/>
      <c r="N205" s="48"/>
      <c r="O205" s="185"/>
      <c r="P205" s="187"/>
      <c r="Q205" s="185"/>
      <c r="R205" s="186"/>
      <c r="S205" s="186"/>
      <c r="T205" s="187"/>
      <c r="U205" s="187"/>
      <c r="V205" s="187"/>
      <c r="W205" s="320"/>
      <c r="X205" s="214"/>
      <c r="Y205" s="215"/>
      <c r="Z205" s="34"/>
      <c r="AA205" s="35"/>
      <c r="AB205" s="35"/>
      <c r="AC205" s="35"/>
      <c r="AD205" s="36"/>
      <c r="AE205" s="224"/>
      <c r="AF205" s="53"/>
      <c r="AG205" s="54"/>
      <c r="AH205" s="55"/>
      <c r="AI205" s="56"/>
      <c r="AJ205" s="41" t="s">
        <v>4462</v>
      </c>
      <c r="AK205" s="42">
        <v>45335</v>
      </c>
      <c r="AL205" s="50"/>
      <c r="AM205" s="337" t="str">
        <f>INDEX($K$6:$AE$6,1,MATCH(1,K205:AE205,-1))</f>
        <v>95PFE-L2S</v>
      </c>
      <c r="AN205" s="337" t="str">
        <f>IF(INDEX($K$6:$AE$6,1,MATCH(1,K205:AE205,1))&lt;&gt;INDEX($K$6:$AE$6,1,MATCH(1,K205:AE205,-1)),INDEX($K$6:$AE$6,1,MATCH(1,K205:AE205,1)),"-")</f>
        <v>-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</row>
    <row r="206" spans="1:261" s="63" customFormat="1" ht="12.75" customHeight="1" x14ac:dyDescent="0.2">
      <c r="A206" s="169" t="str">
        <f>IF(IFERROR(VLOOKUP(G206,EmployesActifs,1,FALSE),"Non")&lt;&gt;"Non","Oui","Non")</f>
        <v>Oui</v>
      </c>
      <c r="B206" s="172">
        <f>IF(A206="Oui",1,0)</f>
        <v>1</v>
      </c>
      <c r="C206" s="172">
        <f>IF(OR(G206="Médecin",H206="Médecin",I206="Médecin",I206="Médecins",H206="anesthésiste",H206="boursier univ.",H206="chercheur",H206="chirurgien",H206="Résident(e)",H206="Md Urg",H206="Md Card",LEFT(H206,6)="Fellow",H206="Externe Médecine",H206="Directeur de la biobanque Médecin",H206="monit.-boursier",),1,0)</f>
        <v>0</v>
      </c>
      <c r="D206" s="172">
        <f>IF(OR(G206=0,H206="Stagiaire",H206="Stagiaires",H206="Externe",H206="Externes",G206="agence",H206="STAGIAIRE INFIRMIER(ÈRE)",H206="STAGIAIRE SI",H206="STAGIAIRE S.I.",H206="STAGIAIRE PAB",H206="STAGIAIRE EN PERFUSION",H206="Stagiaire Physiothérapeute",H206="Stagiaire médecine",H206="Stagiaire - Service sociaux",H206="STAGIAIRE SOINS INFIRMIERS",H206="STAGIAIRE EXTERNE EN MÉDECINE",H206="ss",),1,0)</f>
        <v>0</v>
      </c>
      <c r="E206" s="28" t="s">
        <v>3611</v>
      </c>
      <c r="F206" s="28" t="s">
        <v>3612</v>
      </c>
      <c r="G206" s="255">
        <v>4931</v>
      </c>
      <c r="H206" s="79" t="s">
        <v>570</v>
      </c>
      <c r="I206" s="164" t="s">
        <v>3432</v>
      </c>
      <c r="J206" s="273" t="str">
        <f ca="1">IF(AK206&lt;=Données!$B$2,1," ")</f>
        <v xml:space="preserve"> </v>
      </c>
      <c r="K206" s="45" t="s">
        <v>56</v>
      </c>
      <c r="L206" s="46"/>
      <c r="M206" s="47"/>
      <c r="N206" s="48"/>
      <c r="O206" s="185"/>
      <c r="P206" s="187"/>
      <c r="Q206" s="185"/>
      <c r="R206" s="186"/>
      <c r="S206" s="186">
        <v>1</v>
      </c>
      <c r="T206" s="187"/>
      <c r="U206" s="187"/>
      <c r="V206" s="187"/>
      <c r="W206" s="320"/>
      <c r="X206" s="214"/>
      <c r="Y206" s="215"/>
      <c r="Z206" s="34"/>
      <c r="AA206" s="35"/>
      <c r="AB206" s="35"/>
      <c r="AC206" s="35"/>
      <c r="AD206" s="36"/>
      <c r="AE206" s="224"/>
      <c r="AF206" s="53"/>
      <c r="AG206" s="54"/>
      <c r="AH206" s="55"/>
      <c r="AI206" s="56"/>
      <c r="AJ206" s="41" t="s">
        <v>4462</v>
      </c>
      <c r="AK206" s="42">
        <v>45917</v>
      </c>
      <c r="AL206" s="50"/>
      <c r="AM206" s="337" t="str">
        <f>INDEX($K$6:$AE$6,1,MATCH(1,K206:AE206,-1))</f>
        <v>1870 +</v>
      </c>
      <c r="AN206" s="337" t="str">
        <f>IF(INDEX($K$6:$AE$6,1,MATCH(1,K206:AE206,1))&lt;&gt;INDEX($K$6:$AE$6,1,MATCH(1,K206:AE206,-1)),INDEX($K$6:$AE$6,1,MATCH(1,K206:AE206,1)),"-")</f>
        <v>-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</row>
    <row r="207" spans="1:261" s="63" customFormat="1" ht="13.35" customHeight="1" x14ac:dyDescent="0.2">
      <c r="A207" s="169" t="str">
        <f>IF(IFERROR(VLOOKUP(G207,EmployesActifs,1,FALSE),"Non")&lt;&gt;"Non","Oui","Non")</f>
        <v>Oui</v>
      </c>
      <c r="B207" s="172">
        <f>IF(A207="Oui",1,0)</f>
        <v>1</v>
      </c>
      <c r="C207" s="172">
        <f>IF(OR(G207="Médecin",H207="Médecin",I207="Médecin",I207="Médecins",H207="anesthésiste",H207="boursier univ.",H207="chercheur",H207="chirurgien",H207="Résident(e)",H207="Md Urg",H207="Md Card",LEFT(H207,6)="Fellow",H207="Externe Médecine",H207="Directeur de la biobanque Médecin",H207="monit.-boursier",),1,0)</f>
        <v>0</v>
      </c>
      <c r="D207" s="172">
        <f>IF(OR(G207=0,H207="Stagiaire",H207="Stagiaires",H207="Externe",H207="Externes",G207="agence",H207="STAGIAIRE INFIRMIER(ÈRE)",H207="STAGIAIRE SI",H207="STAGIAIRE S.I.",H207="STAGIAIRE PAB",H207="STAGIAIRE EN PERFUSION",H207="Stagiaire Physiothérapeute",H207="Stagiaire médecine",H207="Stagiaire - Service sociaux",H207="STAGIAIRE SOINS INFIRMIERS",H207="STAGIAIRE EXTERNE EN MÉDECINE",H207="ss",),1,0)</f>
        <v>0</v>
      </c>
      <c r="E207" s="28" t="s">
        <v>572</v>
      </c>
      <c r="F207" s="28" t="s">
        <v>170</v>
      </c>
      <c r="G207" s="255">
        <v>9935</v>
      </c>
      <c r="H207" s="79" t="s">
        <v>747</v>
      </c>
      <c r="I207" s="164" t="s">
        <v>5715</v>
      </c>
      <c r="J207" s="273">
        <f ca="1">IF(AK207&lt;=Données!$B$2,1," ")</f>
        <v>1</v>
      </c>
      <c r="K207" s="45"/>
      <c r="L207" s="46"/>
      <c r="M207" s="47"/>
      <c r="N207" s="48"/>
      <c r="O207" s="185"/>
      <c r="P207" s="187"/>
      <c r="Q207" s="185"/>
      <c r="R207" s="186"/>
      <c r="S207" s="186">
        <v>1</v>
      </c>
      <c r="T207" s="187"/>
      <c r="U207" s="187"/>
      <c r="V207" s="187"/>
      <c r="W207" s="320"/>
      <c r="X207" s="214"/>
      <c r="Y207" s="215"/>
      <c r="Z207" s="34"/>
      <c r="AA207" s="35"/>
      <c r="AB207" s="35"/>
      <c r="AC207" s="35"/>
      <c r="AD207" s="36"/>
      <c r="AE207" s="224">
        <v>1</v>
      </c>
      <c r="AF207" s="53"/>
      <c r="AG207" s="54"/>
      <c r="AH207" s="55"/>
      <c r="AI207" s="56"/>
      <c r="AJ207" s="41" t="s">
        <v>44</v>
      </c>
      <c r="AK207" s="42">
        <v>43944</v>
      </c>
      <c r="AL207" s="50"/>
      <c r="AM207" s="337" t="str">
        <f>INDEX($K$6:$AE$6,1,MATCH(1,K207:AE207,-1))</f>
        <v>1870 +</v>
      </c>
      <c r="AN207" s="337" t="str">
        <f>IF(INDEX($K$6:$AE$6,1,MATCH(1,K207:AE207,1))&lt;&gt;INDEX($K$6:$AE$6,1,MATCH(1,K207:AE207,-1)),INDEX($K$6:$AE$6,1,MATCH(1,K207:AE207,1)),"-")</f>
        <v>SH-9550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</row>
    <row r="208" spans="1:261" s="63" customFormat="1" ht="13.15" customHeight="1" x14ac:dyDescent="0.2">
      <c r="A208" s="169" t="str">
        <f>IF(IFERROR(VLOOKUP(G208,EmployesActifs,1,FALSE),"Non")&lt;&gt;"Non","Oui","Non")</f>
        <v>Oui</v>
      </c>
      <c r="B208" s="172">
        <f>IF(A208="Oui",1,0)</f>
        <v>1</v>
      </c>
      <c r="C208" s="172">
        <f>IF(OR(G208="Médecin",H208="Médecin",I208="Médecin",I208="Médecins",H208="anesthésiste",H208="boursier univ.",H208="chercheur",H208="chirurgien",H208="Résident(e)",H208="Md Urg",H208="Md Card",LEFT(H208,6)="Fellow",H208="Externe Médecine",H208="Directeur de la biobanque Médecin",H208="monit.-boursier",),1,0)</f>
        <v>0</v>
      </c>
      <c r="D208" s="172">
        <f>IF(OR(G208=0,H208="Stagiaire",H208="Stagiaires",H208="Externe",H208="Externes",G208="agence",H208="STAGIAIRE INFIRMIER(ÈRE)",H208="STAGIAIRE SI",H208="STAGIAIRE S.I.",H208="STAGIAIRE PAB",H208="STAGIAIRE EN PERFUSION",H208="Stagiaire Physiothérapeute",H208="Stagiaire médecine",H208="Stagiaire - Service sociaux",H208="STAGIAIRE SOINS INFIRMIERS",H208="STAGIAIRE EXTERNE EN MÉDECINE",H208="ss",),1,0)</f>
        <v>0</v>
      </c>
      <c r="E208" s="28" t="s">
        <v>573</v>
      </c>
      <c r="F208" s="28" t="s">
        <v>574</v>
      </c>
      <c r="G208" s="255">
        <v>12149</v>
      </c>
      <c r="H208" s="57" t="s">
        <v>54</v>
      </c>
      <c r="I208" s="52" t="s">
        <v>55</v>
      </c>
      <c r="J208" s="273" t="str">
        <f ca="1">IF(AK208&lt;=Données!$B$2,1," ")</f>
        <v xml:space="preserve"> </v>
      </c>
      <c r="K208" s="45">
        <v>1</v>
      </c>
      <c r="L208" s="46"/>
      <c r="M208" s="47"/>
      <c r="N208" s="48"/>
      <c r="O208" s="185"/>
      <c r="P208" s="187"/>
      <c r="Q208" s="185"/>
      <c r="R208" s="186"/>
      <c r="S208" s="186"/>
      <c r="T208" s="187"/>
      <c r="U208" s="187"/>
      <c r="V208" s="187"/>
      <c r="W208" s="320"/>
      <c r="X208" s="214"/>
      <c r="Y208" s="215"/>
      <c r="Z208" s="34"/>
      <c r="AA208" s="35"/>
      <c r="AB208" s="35"/>
      <c r="AC208" s="35"/>
      <c r="AD208" s="36"/>
      <c r="AE208" s="224"/>
      <c r="AF208" s="53"/>
      <c r="AG208" s="54"/>
      <c r="AH208" s="55"/>
      <c r="AI208" s="56"/>
      <c r="AJ208" s="41" t="s">
        <v>5851</v>
      </c>
      <c r="AK208" s="42">
        <v>45731</v>
      </c>
      <c r="AL208" s="50"/>
      <c r="AM208" s="337" t="str">
        <f>INDEX($K$6:$AE$6,1,MATCH(1,K208:AE208,-1))</f>
        <v>95PFE-L2S</v>
      </c>
      <c r="AN208" s="337" t="str">
        <f>IF(INDEX($K$6:$AE$6,1,MATCH(1,K208:AE208,1))&lt;&gt;INDEX($K$6:$AE$6,1,MATCH(1,K208:AE208,-1)),INDEX($K$6:$AE$6,1,MATCH(1,K208:AE208,1)),"-")</f>
        <v>-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</row>
    <row r="209" spans="1:261" s="63" customFormat="1" ht="13.15" customHeight="1" x14ac:dyDescent="0.2">
      <c r="A209" s="169" t="str">
        <f>IF(IFERROR(VLOOKUP(G209,EmployesActifs,1,FALSE),"Non")&lt;&gt;"Non","Oui","Non")</f>
        <v>Oui</v>
      </c>
      <c r="B209" s="172">
        <f>IF(A209="Oui",1,0)</f>
        <v>1</v>
      </c>
      <c r="C209" s="172">
        <f>IF(OR(G209="Médecin",H209="Médecin",I209="Médecin",I209="Médecins",H209="anesthésiste",H209="boursier univ.",H209="chercheur",H209="chirurgien",H209="Résident(e)",H209="Md Urg",H209="Md Card",LEFT(H209,6)="Fellow",H209="Externe Médecine",H209="Directeur de la biobanque Médecin",H209="monit.-boursier",),1,0)</f>
        <v>0</v>
      </c>
      <c r="D209" s="172">
        <f>IF(OR(G209=0,H209="Stagiaire",H209="Stagiaires",H209="Externe",H209="Externes",G209="agence",H209="STAGIAIRE INFIRMIER(ÈRE)",H209="STAGIAIRE SI",H209="STAGIAIRE S.I.",H209="STAGIAIRE PAB",H209="STAGIAIRE EN PERFUSION",H209="Stagiaire Physiothérapeute",H209="Stagiaire médecine",H209="Stagiaire - Service sociaux",H209="STAGIAIRE SOINS INFIRMIERS",H209="STAGIAIRE EXTERNE EN MÉDECINE",H209="ss",),1,0)</f>
        <v>0</v>
      </c>
      <c r="E209" s="28" t="s">
        <v>577</v>
      </c>
      <c r="F209" s="28" t="s">
        <v>467</v>
      </c>
      <c r="G209" s="255">
        <v>12054</v>
      </c>
      <c r="H209" s="79" t="s">
        <v>103</v>
      </c>
      <c r="I209" s="164" t="s">
        <v>61</v>
      </c>
      <c r="J209" s="273">
        <f ca="1">IF(AK209&lt;=Données!$B$2,1," ")</f>
        <v>1</v>
      </c>
      <c r="K209" s="45" t="s">
        <v>56</v>
      </c>
      <c r="L209" s="46" t="s">
        <v>56</v>
      </c>
      <c r="M209" s="47" t="s">
        <v>56</v>
      </c>
      <c r="N209" s="48"/>
      <c r="O209" s="185"/>
      <c r="P209" s="187"/>
      <c r="Q209" s="185"/>
      <c r="R209" s="186"/>
      <c r="S209" s="186">
        <v>1</v>
      </c>
      <c r="T209" s="187"/>
      <c r="U209" s="187"/>
      <c r="V209" s="187"/>
      <c r="W209" s="320"/>
      <c r="X209" s="214"/>
      <c r="Y209" s="215"/>
      <c r="Z209" s="34"/>
      <c r="AA209" s="35"/>
      <c r="AB209" s="35"/>
      <c r="AC209" s="35"/>
      <c r="AD209" s="36"/>
      <c r="AE209" s="224"/>
      <c r="AF209" s="53"/>
      <c r="AG209" s="54"/>
      <c r="AH209" s="55"/>
      <c r="AI209" s="56"/>
      <c r="AJ209" s="41" t="s">
        <v>98</v>
      </c>
      <c r="AK209" s="42">
        <v>44582</v>
      </c>
      <c r="AL209" s="50"/>
      <c r="AM209" s="337" t="str">
        <f>INDEX($K$6:$AE$6,1,MATCH(1,K209:AE209,-1))</f>
        <v>1870 +</v>
      </c>
      <c r="AN209" s="337" t="str">
        <f>IF(INDEX($K$6:$AE$6,1,MATCH(1,K209:AE209,1))&lt;&gt;INDEX($K$6:$AE$6,1,MATCH(1,K209:AE209,-1)),INDEX($K$6:$AE$6,1,MATCH(1,K209:AE209,1)),"-")</f>
        <v>-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</row>
    <row r="210" spans="1:261" s="63" customFormat="1" x14ac:dyDescent="0.2">
      <c r="A210" s="169" t="str">
        <f>IF(IFERROR(VLOOKUP(G210,EmployesActifs,1,FALSE),"Non")&lt;&gt;"Non","Oui","Non")</f>
        <v>Oui</v>
      </c>
      <c r="B210" s="172">
        <f>IF(A210="Oui",1,0)</f>
        <v>1</v>
      </c>
      <c r="C210" s="172">
        <f>IF(OR(G210="Médecin",H210="Médecin",I210="Médecin",I210="Médecins",H210="anesthésiste",H210="boursier univ.",H210="chercheur",H210="chirurgien",H210="Résident(e)",H210="Md Urg",H210="Md Card",LEFT(H210,6)="Fellow",H210="Externe Médecine",H210="Directeur de la biobanque Médecin",H210="monit.-boursier",),1,0)</f>
        <v>0</v>
      </c>
      <c r="D210" s="172">
        <f>IF(OR(G210=0,H210="Stagiaire",H210="Stagiaires",H210="Externe",H210="Externes",G210="agence",H210="STAGIAIRE INFIRMIER(ÈRE)",H210="STAGIAIRE SI",H210="STAGIAIRE S.I.",H210="STAGIAIRE PAB",H210="STAGIAIRE EN PERFUSION",H210="Stagiaire Physiothérapeute",H210="Stagiaire médecine",H210="Stagiaire - Service sociaux",H210="STAGIAIRE SOINS INFIRMIERS",H210="STAGIAIRE EXTERNE EN MÉDECINE",H210="ss",),1,0)</f>
        <v>0</v>
      </c>
      <c r="E210" s="28" t="s">
        <v>577</v>
      </c>
      <c r="F210" s="28" t="s">
        <v>578</v>
      </c>
      <c r="G210" s="255">
        <v>6877</v>
      </c>
      <c r="H210" s="79" t="s">
        <v>69</v>
      </c>
      <c r="I210" s="164" t="s">
        <v>5715</v>
      </c>
      <c r="J210" s="273">
        <f ca="1">IF(AK210&lt;=Données!$B$2,1," ")</f>
        <v>1</v>
      </c>
      <c r="K210" s="45"/>
      <c r="L210" s="46" t="s">
        <v>56</v>
      </c>
      <c r="M210" s="47"/>
      <c r="N210" s="48"/>
      <c r="O210" s="185"/>
      <c r="P210" s="187"/>
      <c r="Q210" s="185"/>
      <c r="R210" s="186"/>
      <c r="S210" s="186" t="s">
        <v>56</v>
      </c>
      <c r="T210" s="187"/>
      <c r="U210" s="187"/>
      <c r="V210" s="187"/>
      <c r="W210" s="320"/>
      <c r="X210" s="214"/>
      <c r="Y210" s="215"/>
      <c r="Z210" s="34"/>
      <c r="AA210" s="35"/>
      <c r="AB210" s="35"/>
      <c r="AC210" s="35"/>
      <c r="AD210" s="36"/>
      <c r="AE210" s="224"/>
      <c r="AF210" s="53"/>
      <c r="AG210" s="54"/>
      <c r="AH210" s="55"/>
      <c r="AI210" s="56"/>
      <c r="AJ210" s="41" t="s">
        <v>579</v>
      </c>
      <c r="AK210" s="42">
        <v>44573</v>
      </c>
      <c r="AL210" s="50" t="s">
        <v>580</v>
      </c>
      <c r="AM210" s="337" t="e">
        <f>INDEX($K$6:$AE$6,1,MATCH(1,K210:AE210,-1))</f>
        <v>#N/A</v>
      </c>
      <c r="AN210" s="337" t="e">
        <f>IF(INDEX($K$6:$AE$6,1,MATCH(1,K210:AE210,1))&lt;&gt;INDEX($K$6:$AE$6,1,MATCH(1,K210:AE210,-1)),INDEX($K$6:$AE$6,1,MATCH(1,K210:AE210,1)),"-")</f>
        <v>#N/A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</row>
    <row r="211" spans="1:261" s="63" customFormat="1" ht="13.15" customHeight="1" x14ac:dyDescent="0.2">
      <c r="A211" s="169" t="str">
        <f>IF(IFERROR(VLOOKUP(G211,EmployesActifs,1,FALSE),"Non")&lt;&gt;"Non","Oui","Non")</f>
        <v>Oui</v>
      </c>
      <c r="B211" s="172">
        <f>IF(A211="Oui",1,0)</f>
        <v>1</v>
      </c>
      <c r="C211" s="172">
        <f>IF(OR(G211="Médecin",H211="Médecin",I211="Médecin",I211="Médecins",H211="anesthésiste",H211="boursier univ.",H211="chercheur",H211="chirurgien",H211="Résident(e)",H211="Md Urg",H211="Md Card",LEFT(H211,6)="Fellow",H211="Externe Médecine",H211="Directeur de la biobanque Médecin",H211="monit.-boursier",),1,0)</f>
        <v>0</v>
      </c>
      <c r="D211" s="172">
        <f>IF(OR(G211=0,H211="Stagiaire",H211="Stagiaires",H211="Externe",H211="Externes",G211="agence",H211="STAGIAIRE INFIRMIER(ÈRE)",H211="STAGIAIRE SI",H211="STAGIAIRE S.I.",H211="STAGIAIRE PAB",H211="STAGIAIRE EN PERFUSION",H211="Stagiaire Physiothérapeute",H211="Stagiaire médecine",H211="Stagiaire - Service sociaux",H211="STAGIAIRE SOINS INFIRMIERS",H211="STAGIAIRE EXTERNE EN MÉDECINE",H211="ss",),1,0)</f>
        <v>0</v>
      </c>
      <c r="E211" s="28" t="s">
        <v>583</v>
      </c>
      <c r="F211" s="28" t="s">
        <v>584</v>
      </c>
      <c r="G211" s="255">
        <v>631</v>
      </c>
      <c r="H211" s="79" t="s">
        <v>517</v>
      </c>
      <c r="I211" s="164" t="s">
        <v>143</v>
      </c>
      <c r="J211" s="273">
        <f ca="1">IF(AK211&lt;=Données!$B$2,1," ")</f>
        <v>1</v>
      </c>
      <c r="K211" s="45" t="s">
        <v>56</v>
      </c>
      <c r="L211" s="46"/>
      <c r="M211" s="47"/>
      <c r="N211" s="48"/>
      <c r="O211" s="185"/>
      <c r="P211" s="187"/>
      <c r="Q211" s="185"/>
      <c r="R211" s="186"/>
      <c r="S211" s="186">
        <v>1</v>
      </c>
      <c r="T211" s="187"/>
      <c r="U211" s="187"/>
      <c r="V211" s="187"/>
      <c r="W211" s="320"/>
      <c r="X211" s="214"/>
      <c r="Y211" s="215"/>
      <c r="Z211" s="34"/>
      <c r="AA211" s="35"/>
      <c r="AB211" s="35"/>
      <c r="AC211" s="35"/>
      <c r="AD211" s="36"/>
      <c r="AE211" s="224"/>
      <c r="AF211" s="53"/>
      <c r="AG211" s="54"/>
      <c r="AH211" s="55"/>
      <c r="AI211" s="56"/>
      <c r="AJ211" s="41" t="s">
        <v>85</v>
      </c>
      <c r="AK211" s="42">
        <v>44585</v>
      </c>
      <c r="AL211" s="50"/>
      <c r="AM211" s="337" t="str">
        <f>INDEX($K$6:$AE$6,1,MATCH(1,K211:AE211,-1))</f>
        <v>1870 +</v>
      </c>
      <c r="AN211" s="337" t="str">
        <f>IF(INDEX($K$6:$AE$6,1,MATCH(1,K211:AE211,1))&lt;&gt;INDEX($K$6:$AE$6,1,MATCH(1,K211:AE211,-1)),INDEX($K$6:$AE$6,1,MATCH(1,K211:AE211,1)),"-")</f>
        <v>-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</row>
    <row r="212" spans="1:261" s="63" customFormat="1" ht="12.75" customHeight="1" x14ac:dyDescent="0.2">
      <c r="A212" s="169" t="str">
        <f>IF(IFERROR(VLOOKUP(G212,EmployesActifs,1,FALSE),"Non")&lt;&gt;"Non","Oui","Non")</f>
        <v>Oui</v>
      </c>
      <c r="B212" s="172">
        <f>IF(A212="Oui",1,0)</f>
        <v>1</v>
      </c>
      <c r="C212" s="172">
        <f>IF(OR(G212="Médecin",H212="Médecin",I212="Médecin",I212="Médecins",H212="anesthésiste",H212="boursier univ.",H212="chercheur",H212="chirurgien",H212="Résident(e)",H212="Md Urg",H212="Md Card",LEFT(H212,6)="Fellow",H212="Externe Médecine",H212="Directeur de la biobanque Médecin",H212="monit.-boursier",),1,0)</f>
        <v>0</v>
      </c>
      <c r="D212" s="172">
        <f>IF(OR(G212=0,H212="Stagiaire",H212="Stagiaires",H212="Externe",H212="Externes",G212="agence",H212="STAGIAIRE INFIRMIER(ÈRE)",H212="STAGIAIRE SI",H212="STAGIAIRE S.I.",H212="STAGIAIRE PAB",H212="STAGIAIRE EN PERFUSION",H212="Stagiaire Physiothérapeute",H212="Stagiaire médecine",H212="Stagiaire - Service sociaux",H212="STAGIAIRE SOINS INFIRMIERS",H212="STAGIAIRE EXTERNE EN MÉDECINE",H212="ss",),1,0)</f>
        <v>0</v>
      </c>
      <c r="E212" s="28" t="s">
        <v>3013</v>
      </c>
      <c r="F212" s="28" t="s">
        <v>3014</v>
      </c>
      <c r="G212" s="255">
        <v>8857</v>
      </c>
      <c r="H212" s="79" t="s">
        <v>3775</v>
      </c>
      <c r="I212" s="164" t="s">
        <v>3463</v>
      </c>
      <c r="J212" s="273">
        <f ca="1">IF(AK212&lt;=Données!$B$2,1," ")</f>
        <v>1</v>
      </c>
      <c r="K212" s="45"/>
      <c r="L212" s="46" t="s">
        <v>56</v>
      </c>
      <c r="M212" s="47"/>
      <c r="N212" s="48" t="s">
        <v>56</v>
      </c>
      <c r="O212" s="185"/>
      <c r="P212" s="187"/>
      <c r="Q212" s="185"/>
      <c r="R212" s="186"/>
      <c r="S212" s="186">
        <v>1</v>
      </c>
      <c r="T212" s="187"/>
      <c r="U212" s="187"/>
      <c r="V212" s="187"/>
      <c r="W212" s="320"/>
      <c r="X212" s="214"/>
      <c r="Y212" s="215"/>
      <c r="Z212" s="34"/>
      <c r="AA212" s="35"/>
      <c r="AB212" s="35"/>
      <c r="AC212" s="35"/>
      <c r="AD212" s="36"/>
      <c r="AE212" s="224"/>
      <c r="AF212" s="53"/>
      <c r="AG212" s="54"/>
      <c r="AH212" s="55"/>
      <c r="AI212" s="56"/>
      <c r="AJ212" s="41" t="s">
        <v>85</v>
      </c>
      <c r="AK212" s="42">
        <v>44839</v>
      </c>
      <c r="AL212" s="50"/>
      <c r="AM212" s="337" t="str">
        <f>INDEX($K$6:$AE$6,1,MATCH(1,K212:AE212,-1))</f>
        <v>1870 +</v>
      </c>
      <c r="AN212" s="337" t="str">
        <f>IF(INDEX($K$6:$AE$6,1,MATCH(1,K212:AE212,1))&lt;&gt;INDEX($K$6:$AE$6,1,MATCH(1,K212:AE212,-1)),INDEX($K$6:$AE$6,1,MATCH(1,K212:AE212,1)),"-")</f>
        <v>-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</row>
    <row r="213" spans="1:261" s="63" customFormat="1" ht="12.75" customHeight="1" x14ac:dyDescent="0.2">
      <c r="A213" s="169" t="str">
        <f>IF(IFERROR(VLOOKUP(G213,EmployesActifs,1,FALSE),"Non")&lt;&gt;"Non","Oui","Non")</f>
        <v>Oui</v>
      </c>
      <c r="B213" s="172">
        <f>IF(A213="Oui",1,0)</f>
        <v>1</v>
      </c>
      <c r="C213" s="172">
        <f>IF(OR(G213="Médecin",H213="Médecin",I213="Médecin",I213="Médecins",H213="anesthésiste",H213="boursier univ.",H213="chercheur",H213="chirurgien",H213="Résident(e)",H213="Md Urg",H213="Md Card",LEFT(H213,6)="Fellow",H213="Externe Médecine",H213="Directeur de la biobanque Médecin",H213="monit.-boursier",),1,0)</f>
        <v>0</v>
      </c>
      <c r="D213" s="172">
        <f>IF(OR(G213=0,H213="Stagiaire",H213="Stagiaires",H213="Externe",H213="Externes",G213="agence",H213="STAGIAIRE INFIRMIER(ÈRE)",H213="STAGIAIRE SI",H213="STAGIAIRE S.I.",H213="STAGIAIRE PAB",H213="STAGIAIRE EN PERFUSION",H213="Stagiaire Physiothérapeute",H213="Stagiaire médecine",H213="Stagiaire - Service sociaux",H213="STAGIAIRE SOINS INFIRMIERS",H213="STAGIAIRE EXTERNE EN MÉDECINE",H213="ss",),1,0)</f>
        <v>0</v>
      </c>
      <c r="E213" s="28" t="s">
        <v>591</v>
      </c>
      <c r="F213" s="28" t="s">
        <v>592</v>
      </c>
      <c r="G213" s="255">
        <v>6688</v>
      </c>
      <c r="H213" s="79" t="s">
        <v>103</v>
      </c>
      <c r="I213" s="164" t="s">
        <v>5701</v>
      </c>
      <c r="J213" s="273">
        <f ca="1">IF(AK213&lt;=Données!$B$2,1," ")</f>
        <v>1</v>
      </c>
      <c r="K213" s="45">
        <v>1</v>
      </c>
      <c r="L213" s="46"/>
      <c r="M213" s="47"/>
      <c r="N213" s="48"/>
      <c r="O213" s="185"/>
      <c r="P213" s="187"/>
      <c r="Q213" s="185"/>
      <c r="R213" s="186"/>
      <c r="S213" s="186"/>
      <c r="T213" s="187"/>
      <c r="U213" s="187"/>
      <c r="V213" s="187"/>
      <c r="W213" s="320"/>
      <c r="X213" s="214"/>
      <c r="Y213" s="215"/>
      <c r="Z213" s="34"/>
      <c r="AA213" s="35"/>
      <c r="AB213" s="35"/>
      <c r="AC213" s="35"/>
      <c r="AD213" s="36"/>
      <c r="AE213" s="224"/>
      <c r="AF213" s="53"/>
      <c r="AG213" s="54"/>
      <c r="AH213" s="55"/>
      <c r="AI213" s="56"/>
      <c r="AJ213" s="41" t="s">
        <v>85</v>
      </c>
      <c r="AK213" s="42">
        <v>44620</v>
      </c>
      <c r="AL213" s="50"/>
      <c r="AM213" s="337" t="str">
        <f>INDEX($K$6:$AE$6,1,MATCH(1,K213:AE213,-1))</f>
        <v>95PFE-L2S</v>
      </c>
      <c r="AN213" s="337" t="str">
        <f>IF(INDEX($K$6:$AE$6,1,MATCH(1,K213:AE213,1))&lt;&gt;INDEX($K$6:$AE$6,1,MATCH(1,K213:AE213,-1)),INDEX($K$6:$AE$6,1,MATCH(1,K213:AE213,1)),"-")</f>
        <v>-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</row>
    <row r="214" spans="1:261" s="63" customFormat="1" ht="12.75" customHeight="1" x14ac:dyDescent="0.2">
      <c r="A214" s="169" t="str">
        <f>IF(IFERROR(VLOOKUP(G214,EmployesActifs,1,FALSE),"Non")&lt;&gt;"Non","Oui","Non")</f>
        <v>Oui</v>
      </c>
      <c r="B214" s="172">
        <f>IF(A214="Oui",1,0)</f>
        <v>1</v>
      </c>
      <c r="C214" s="172">
        <f>IF(OR(G214="Médecin",H214="Médecin",I214="Médecin",I214="Médecins",H214="anesthésiste",H214="boursier univ.",H214="chercheur",H214="chirurgien",H214="Résident(e)",H214="Md Urg",H214="Md Card",LEFT(H214,6)="Fellow",H214="Externe Médecine",H214="Directeur de la biobanque Médecin",H214="monit.-boursier",),1,0)</f>
        <v>0</v>
      </c>
      <c r="D214" s="172">
        <f>IF(OR(G214=0,H214="Stagiaire",H214="Stagiaires",H214="Externe",H214="Externes",G214="agence",H214="STAGIAIRE INFIRMIER(ÈRE)",H214="STAGIAIRE SI",H214="STAGIAIRE S.I.",H214="STAGIAIRE PAB",H214="STAGIAIRE EN PERFUSION",H214="Stagiaire Physiothérapeute",H214="Stagiaire médecine",H214="Stagiaire - Service sociaux",H214="STAGIAIRE SOINS INFIRMIERS",H214="STAGIAIRE EXTERNE EN MÉDECINE",H214="ss",),1,0)</f>
        <v>0</v>
      </c>
      <c r="E214" s="28" t="s">
        <v>594</v>
      </c>
      <c r="F214" s="28" t="s">
        <v>595</v>
      </c>
      <c r="G214" s="255">
        <v>5345</v>
      </c>
      <c r="H214" s="79" t="s">
        <v>103</v>
      </c>
      <c r="I214" s="164" t="s">
        <v>1227</v>
      </c>
      <c r="J214" s="273">
        <f ca="1">IF(AK214&lt;=Données!$B$2,1," ")</f>
        <v>1</v>
      </c>
      <c r="K214" s="45" t="s">
        <v>56</v>
      </c>
      <c r="L214" s="46">
        <v>1</v>
      </c>
      <c r="M214" s="47"/>
      <c r="N214" s="48"/>
      <c r="O214" s="185"/>
      <c r="P214" s="187"/>
      <c r="Q214" s="185"/>
      <c r="R214" s="186"/>
      <c r="S214" s="186"/>
      <c r="T214" s="187"/>
      <c r="U214" s="187"/>
      <c r="V214" s="187"/>
      <c r="W214" s="320"/>
      <c r="X214" s="214"/>
      <c r="Y214" s="215"/>
      <c r="Z214" s="34"/>
      <c r="AA214" s="35"/>
      <c r="AB214" s="35"/>
      <c r="AC214" s="35"/>
      <c r="AD214" s="36"/>
      <c r="AE214" s="224"/>
      <c r="AF214" s="53"/>
      <c r="AG214" s="54"/>
      <c r="AH214" s="55"/>
      <c r="AI214" s="56"/>
      <c r="AJ214" s="41" t="s">
        <v>98</v>
      </c>
      <c r="AK214" s="42">
        <v>44581</v>
      </c>
      <c r="AL214" s="50"/>
      <c r="AM214" s="337" t="str">
        <f>INDEX($K$6:$AE$6,1,MATCH(1,K214:AE214,-1))</f>
        <v>95PFE-L2M</v>
      </c>
      <c r="AN214" s="337" t="str">
        <f>IF(INDEX($K$6:$AE$6,1,MATCH(1,K214:AE214,1))&lt;&gt;INDEX($K$6:$AE$6,1,MATCH(1,K214:AE214,-1)),INDEX($K$6:$AE$6,1,MATCH(1,K214:AE214,1)),"-")</f>
        <v>-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</row>
    <row r="215" spans="1:261" s="63" customFormat="1" x14ac:dyDescent="0.2">
      <c r="A215" s="169" t="str">
        <f>IF(IFERROR(VLOOKUP(G215,EmployesActifs,1,FALSE),"Non")&lt;&gt;"Non","Oui","Non")</f>
        <v>Oui</v>
      </c>
      <c r="B215" s="172">
        <f>IF(A215="Oui",1,0)</f>
        <v>1</v>
      </c>
      <c r="C215" s="172">
        <f>IF(OR(G215="Médecin",H215="Médecin",I215="Médecin",I215="Médecins",H215="anesthésiste",H215="boursier univ.",H215="chercheur",H215="chirurgien",H215="Résident(e)",H215="Md Urg",H215="Md Card",LEFT(H215,6)="Fellow",H215="Externe Médecine",H215="Directeur de la biobanque Médecin",H215="monit.-boursier",),1,0)</f>
        <v>0</v>
      </c>
      <c r="D215" s="172">
        <f>IF(OR(G215=0,H215="Stagiaire",H215="Stagiaires",H215="Externe",H215="Externes",G215="agence",H215="STAGIAIRE INFIRMIER(ÈRE)",H215="STAGIAIRE SI",H215="STAGIAIRE S.I.",H215="STAGIAIRE PAB",H215="STAGIAIRE EN PERFUSION",H215="Stagiaire Physiothérapeute",H215="Stagiaire médecine",H215="Stagiaire - Service sociaux",H215="STAGIAIRE SOINS INFIRMIERS",H215="STAGIAIRE EXTERNE EN MÉDECINE",H215="ss",),1,0)</f>
        <v>0</v>
      </c>
      <c r="E215" s="28" t="s">
        <v>601</v>
      </c>
      <c r="F215" s="28" t="s">
        <v>603</v>
      </c>
      <c r="G215" s="255">
        <v>3379</v>
      </c>
      <c r="H215" s="79" t="s">
        <v>103</v>
      </c>
      <c r="I215" s="164" t="s">
        <v>5709</v>
      </c>
      <c r="J215" s="273">
        <f ca="1">IF(AK215&lt;=Données!$B$2,1," ")</f>
        <v>1</v>
      </c>
      <c r="K215" s="45" t="s">
        <v>56</v>
      </c>
      <c r="L215" s="46"/>
      <c r="M215" s="47"/>
      <c r="N215" s="48"/>
      <c r="O215" s="185"/>
      <c r="P215" s="187"/>
      <c r="Q215" s="185"/>
      <c r="R215" s="186"/>
      <c r="S215" s="186">
        <v>1</v>
      </c>
      <c r="T215" s="187"/>
      <c r="U215" s="187"/>
      <c r="V215" s="187"/>
      <c r="W215" s="320"/>
      <c r="X215" s="214"/>
      <c r="Y215" s="215"/>
      <c r="Z215" s="34"/>
      <c r="AA215" s="35"/>
      <c r="AB215" s="35"/>
      <c r="AC215" s="35"/>
      <c r="AD215" s="36"/>
      <c r="AE215" s="224"/>
      <c r="AF215" s="53"/>
      <c r="AG215" s="54"/>
      <c r="AH215" s="55"/>
      <c r="AI215" s="56"/>
      <c r="AJ215" s="41" t="s">
        <v>98</v>
      </c>
      <c r="AK215" s="42">
        <v>44572</v>
      </c>
      <c r="AL215" s="50"/>
      <c r="AM215" s="337" t="str">
        <f>INDEX($K$6:$AE$6,1,MATCH(1,K215:AE215,-1))</f>
        <v>1870 +</v>
      </c>
      <c r="AN215" s="337" t="str">
        <f>IF(INDEX($K$6:$AE$6,1,MATCH(1,K215:AE215,1))&lt;&gt;INDEX($K$6:$AE$6,1,MATCH(1,K215:AE215,-1)),INDEX($K$6:$AE$6,1,MATCH(1,K215:AE215,1)),"-")</f>
        <v>-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</row>
    <row r="216" spans="1:261" s="63" customFormat="1" ht="15" customHeight="1" x14ac:dyDescent="0.2">
      <c r="A216" s="169" t="str">
        <f>IF(IFERROR(VLOOKUP(G216,EmployesActifs,1,FALSE),"Non")&lt;&gt;"Non","Oui","Non")</f>
        <v>Oui</v>
      </c>
      <c r="B216" s="172">
        <f>IF(A216="Oui",1,0)</f>
        <v>1</v>
      </c>
      <c r="C216" s="172">
        <f>IF(OR(G216="Médecin",H216="Médecin",I216="Médecin",I216="Médecins",H216="anesthésiste",H216="boursier univ.",H216="chercheur",H216="chirurgien",H216="Résident(e)",H216="Md Urg",H216="Md Card",LEFT(H216,6)="Fellow",H216="Externe Médecine",H216="Directeur de la biobanque Médecin",H216="monit.-boursier",),1,0)</f>
        <v>0</v>
      </c>
      <c r="D216" s="172">
        <f>IF(OR(G216=0,H216="Stagiaire",H216="Stagiaires",H216="Externe",H216="Externes",G216="agence",H216="STAGIAIRE INFIRMIER(ÈRE)",H216="STAGIAIRE SI",H216="STAGIAIRE S.I.",H216="STAGIAIRE PAB",H216="STAGIAIRE EN PERFUSION",H216="Stagiaire Physiothérapeute",H216="Stagiaire médecine",H216="Stagiaire - Service sociaux",H216="STAGIAIRE SOINS INFIRMIERS",H216="STAGIAIRE EXTERNE EN MÉDECINE",H216="ss",),1,0)</f>
        <v>0</v>
      </c>
      <c r="E216" s="28" t="s">
        <v>604</v>
      </c>
      <c r="F216" s="28" t="s">
        <v>1856</v>
      </c>
      <c r="G216" s="255">
        <v>12679</v>
      </c>
      <c r="H216" s="79" t="s">
        <v>54</v>
      </c>
      <c r="I216" s="164" t="s">
        <v>55</v>
      </c>
      <c r="J216" s="273" t="str">
        <f ca="1">IF(AK216&lt;=Données!$B$2,1," ")</f>
        <v xml:space="preserve"> </v>
      </c>
      <c r="K216" s="45" t="s">
        <v>56</v>
      </c>
      <c r="L216" s="46"/>
      <c r="M216" s="47"/>
      <c r="N216" s="48"/>
      <c r="O216" s="185">
        <v>1</v>
      </c>
      <c r="P216" s="187"/>
      <c r="Q216" s="185"/>
      <c r="R216" s="186"/>
      <c r="S216" s="186" t="s">
        <v>56</v>
      </c>
      <c r="T216" s="187"/>
      <c r="U216" s="187"/>
      <c r="V216" s="187"/>
      <c r="W216" s="320"/>
      <c r="X216" s="214"/>
      <c r="Y216" s="215"/>
      <c r="Z216" s="34"/>
      <c r="AA216" s="35"/>
      <c r="AB216" s="35"/>
      <c r="AC216" s="35"/>
      <c r="AD216" s="36"/>
      <c r="AE216" s="224"/>
      <c r="AF216" s="53"/>
      <c r="AG216" s="54"/>
      <c r="AH216" s="55"/>
      <c r="AI216" s="56"/>
      <c r="AJ216" s="41" t="s">
        <v>4462</v>
      </c>
      <c r="AK216" s="42">
        <v>45861</v>
      </c>
      <c r="AL216" s="50"/>
      <c r="AM216" s="337" t="str">
        <f>INDEX($K$6:$AE$6,1,MATCH(1,K216:AE216,-1))</f>
        <v>1804S</v>
      </c>
      <c r="AN216" s="337" t="str">
        <f>IF(INDEX($K$6:$AE$6,1,MATCH(1,K216:AE216,1))&lt;&gt;INDEX($K$6:$AE$6,1,MATCH(1,K216:AE216,-1)),INDEX($K$6:$AE$6,1,MATCH(1,K216:AE216,1)),"-")</f>
        <v>-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</row>
    <row r="217" spans="1:261" s="63" customFormat="1" ht="12.75" customHeight="1" x14ac:dyDescent="0.2">
      <c r="A217" s="169" t="str">
        <f>IF(IFERROR(VLOOKUP(G217,EmployesActifs,1,FALSE),"Non")&lt;&gt;"Non","Oui","Non")</f>
        <v>Oui</v>
      </c>
      <c r="B217" s="172">
        <f>IF(A217="Oui",1,0)</f>
        <v>1</v>
      </c>
      <c r="C217" s="172">
        <f>IF(OR(G217="Médecin",H217="Médecin",I217="Médecin",I217="Médecins",H217="anesthésiste",H217="boursier univ.",H217="chercheur",H217="chirurgien",H217="Résident(e)",H217="Md Urg",H217="Md Card",LEFT(H217,6)="Fellow",H217="Externe Médecine",H217="Directeur de la biobanque Médecin",H217="monit.-boursier",),1,0)</f>
        <v>0</v>
      </c>
      <c r="D217" s="172">
        <f>IF(OR(G217=0,H217="Stagiaire",H217="Stagiaires",H217="Externe",H217="Externes",G217="agence",H217="STAGIAIRE INFIRMIER(ÈRE)",H217="STAGIAIRE SI",H217="STAGIAIRE S.I.",H217="STAGIAIRE PAB",H217="STAGIAIRE EN PERFUSION",H217="Stagiaire Physiothérapeute",H217="Stagiaire médecine",H217="Stagiaire - Service sociaux",H217="STAGIAIRE SOINS INFIRMIERS",H217="STAGIAIRE EXTERNE EN MÉDECINE",H217="ss",),1,0)</f>
        <v>0</v>
      </c>
      <c r="E217" s="28" t="s">
        <v>604</v>
      </c>
      <c r="F217" s="28" t="s">
        <v>597</v>
      </c>
      <c r="G217" s="255">
        <v>1819</v>
      </c>
      <c r="H217" s="79" t="s">
        <v>3413</v>
      </c>
      <c r="I217" s="164" t="s">
        <v>174</v>
      </c>
      <c r="J217" s="273">
        <f ca="1">IF(AK217&lt;=Données!$B$2,1," ")</f>
        <v>1</v>
      </c>
      <c r="K217" s="45"/>
      <c r="L217" s="46"/>
      <c r="M217" s="47">
        <v>1</v>
      </c>
      <c r="N217" s="48"/>
      <c r="O217" s="185"/>
      <c r="P217" s="187"/>
      <c r="Q217" s="185"/>
      <c r="R217" s="186"/>
      <c r="S217" s="186"/>
      <c r="T217" s="187"/>
      <c r="U217" s="187"/>
      <c r="V217" s="187"/>
      <c r="W217" s="320"/>
      <c r="X217" s="214"/>
      <c r="Y217" s="215"/>
      <c r="Z217" s="34"/>
      <c r="AA217" s="35"/>
      <c r="AB217" s="35"/>
      <c r="AC217" s="35"/>
      <c r="AD217" s="36"/>
      <c r="AE217" s="224"/>
      <c r="AF217" s="53"/>
      <c r="AG217" s="54"/>
      <c r="AH217" s="55"/>
      <c r="AI217" s="56"/>
      <c r="AJ217" s="41" t="s">
        <v>57</v>
      </c>
      <c r="AK217" s="42">
        <v>44586</v>
      </c>
      <c r="AL217" s="50" t="s">
        <v>605</v>
      </c>
      <c r="AM217" s="337" t="str">
        <f>INDEX($K$6:$AE$6,1,MATCH(1,K217:AE217,-1))</f>
        <v>95PFE-L2L</v>
      </c>
      <c r="AN217" s="337" t="str">
        <f>IF(INDEX($K$6:$AE$6,1,MATCH(1,K217:AE217,1))&lt;&gt;INDEX($K$6:$AE$6,1,MATCH(1,K217:AE217,-1)),INDEX($K$6:$AE$6,1,MATCH(1,K217:AE217,1)),"-")</f>
        <v>-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</row>
    <row r="218" spans="1:261" s="63" customFormat="1" ht="12.75" customHeight="1" x14ac:dyDescent="0.2">
      <c r="A218" s="169" t="str">
        <f>IF(IFERROR(VLOOKUP(G218,EmployesActifs,1,FALSE),"Non")&lt;&gt;"Non","Oui","Non")</f>
        <v>Oui</v>
      </c>
      <c r="B218" s="172">
        <f>IF(A218="Oui",1,0)</f>
        <v>1</v>
      </c>
      <c r="C218" s="172">
        <f>IF(OR(G218="Médecin",H218="Médecin",I218="Médecin",I218="Médecins",H218="anesthésiste",H218="boursier univ.",H218="chercheur",H218="chirurgien",H218="Résident(e)",H218="Md Urg",H218="Md Card",LEFT(H218,6)="Fellow",H218="Externe Médecine",H218="Directeur de la biobanque Médecin",H218="monit.-boursier",),1,0)</f>
        <v>0</v>
      </c>
      <c r="D218" s="172">
        <f>IF(OR(G218=0,H218="Stagiaire",H218="Stagiaires",H218="Externe",H218="Externes",G218="agence",H218="STAGIAIRE INFIRMIER(ÈRE)",H218="STAGIAIRE SI",H218="STAGIAIRE S.I.",H218="STAGIAIRE PAB",H218="STAGIAIRE EN PERFUSION",H218="Stagiaire Physiothérapeute",H218="Stagiaire médecine",H218="Stagiaire - Service sociaux",H218="STAGIAIRE SOINS INFIRMIERS",H218="STAGIAIRE EXTERNE EN MÉDECINE",H218="ss",),1,0)</f>
        <v>0</v>
      </c>
      <c r="E218" s="28" t="s">
        <v>5129</v>
      </c>
      <c r="F218" s="28" t="s">
        <v>221</v>
      </c>
      <c r="G218" s="256">
        <v>13472</v>
      </c>
      <c r="H218" s="79" t="s">
        <v>103</v>
      </c>
      <c r="I218" s="164" t="s">
        <v>2714</v>
      </c>
      <c r="J218" s="273" t="str">
        <f ca="1">IF(AK218&lt;=Données!$B$2,1," ")</f>
        <v xml:space="preserve"> </v>
      </c>
      <c r="K218" s="45"/>
      <c r="L218" s="46">
        <v>1</v>
      </c>
      <c r="M218" s="47"/>
      <c r="N218" s="48"/>
      <c r="O218" s="185"/>
      <c r="P218" s="187"/>
      <c r="Q218" s="185"/>
      <c r="R218" s="186"/>
      <c r="S218" s="186">
        <v>1</v>
      </c>
      <c r="T218" s="187"/>
      <c r="U218" s="187"/>
      <c r="V218" s="187"/>
      <c r="W218" s="320"/>
      <c r="X218" s="214"/>
      <c r="Y218" s="215"/>
      <c r="Z218" s="34"/>
      <c r="AA218" s="35"/>
      <c r="AB218" s="35"/>
      <c r="AC218" s="35"/>
      <c r="AD218" s="36"/>
      <c r="AE218" s="224"/>
      <c r="AF218" s="53"/>
      <c r="AG218" s="54"/>
      <c r="AH218" s="55"/>
      <c r="AI218" s="56"/>
      <c r="AJ218" s="41" t="s">
        <v>4462</v>
      </c>
      <c r="AK218" s="42">
        <v>45784</v>
      </c>
      <c r="AL218" s="50"/>
      <c r="AM218" s="337" t="str">
        <f>INDEX($K$6:$AE$6,1,MATCH(1,K218:AE218,-1))</f>
        <v>95PFE-L2M</v>
      </c>
      <c r="AN218" s="337" t="str">
        <f>IF(INDEX($K$6:$AE$6,1,MATCH(1,K218:AE218,1))&lt;&gt;INDEX($K$6:$AE$6,1,MATCH(1,K218:AE218,-1)),INDEX($K$6:$AE$6,1,MATCH(1,K218:AE218,1)),"-")</f>
        <v>1870 +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</row>
    <row r="219" spans="1:261" s="63" customFormat="1" ht="12.75" customHeight="1" x14ac:dyDescent="0.2">
      <c r="A219" s="169" t="str">
        <f>IF(IFERROR(VLOOKUP(G219,EmployesActifs,1,FALSE),"Non")&lt;&gt;"Non","Oui","Non")</f>
        <v>Oui</v>
      </c>
      <c r="B219" s="172">
        <f>IF(A219="Oui",1,0)</f>
        <v>1</v>
      </c>
      <c r="C219" s="172">
        <f>IF(OR(G219="Médecin",H219="Médecin",I219="Médecin",I219="Médecins",H219="anesthésiste",H219="boursier univ.",H219="chercheur",H219="chirurgien",H219="Résident(e)",H219="Md Urg",H219="Md Card",LEFT(H219,6)="Fellow",H219="Externe Médecine",H219="Directeur de la biobanque Médecin",H219="monit.-boursier",),1,0)</f>
        <v>0</v>
      </c>
      <c r="D219" s="172">
        <f>IF(OR(G219=0,H219="Stagiaire",H219="Stagiaires",H219="Externe",H219="Externes",G219="agence",H219="STAGIAIRE INFIRMIER(ÈRE)",H219="STAGIAIRE SI",H219="STAGIAIRE S.I.",H219="STAGIAIRE PAB",H219="STAGIAIRE EN PERFUSION",H219="Stagiaire Physiothérapeute",H219="Stagiaire médecine",H219="Stagiaire - Service sociaux",H219="STAGIAIRE SOINS INFIRMIERS",H219="STAGIAIRE EXTERNE EN MÉDECINE",H219="ss",),1,0)</f>
        <v>0</v>
      </c>
      <c r="E219" s="28" t="s">
        <v>3755</v>
      </c>
      <c r="F219" s="28" t="s">
        <v>606</v>
      </c>
      <c r="G219" s="255">
        <v>8340</v>
      </c>
      <c r="H219" s="79" t="s">
        <v>2416</v>
      </c>
      <c r="I219" s="164" t="s">
        <v>3374</v>
      </c>
      <c r="J219" s="273">
        <f ca="1">IF(AK219&lt;=Données!$B$2,1," ")</f>
        <v>1</v>
      </c>
      <c r="K219" s="45"/>
      <c r="L219" s="46"/>
      <c r="M219" s="47"/>
      <c r="N219" s="48"/>
      <c r="O219" s="185"/>
      <c r="P219" s="187"/>
      <c r="Q219" s="185"/>
      <c r="R219" s="186"/>
      <c r="S219" s="186"/>
      <c r="T219" s="187"/>
      <c r="U219" s="187"/>
      <c r="V219" s="187"/>
      <c r="W219" s="320"/>
      <c r="X219" s="214"/>
      <c r="Y219" s="215"/>
      <c r="Z219" s="34"/>
      <c r="AA219" s="35"/>
      <c r="AB219" s="35"/>
      <c r="AC219" s="35"/>
      <c r="AD219" s="36"/>
      <c r="AE219" s="224"/>
      <c r="AF219" s="85"/>
      <c r="AG219" s="86"/>
      <c r="AH219" s="87"/>
      <c r="AI219" s="56"/>
      <c r="AJ219" s="41" t="s">
        <v>607</v>
      </c>
      <c r="AK219" s="42">
        <v>42514</v>
      </c>
      <c r="AL219" s="50" t="s">
        <v>200</v>
      </c>
      <c r="AM219" s="337" t="e">
        <f>INDEX($K$6:$AE$6,1,MATCH(1,K219:AE219,-1))</f>
        <v>#N/A</v>
      </c>
      <c r="AN219" s="337" t="e">
        <f>IF(INDEX($K$6:$AE$6,1,MATCH(1,K219:AE219,1))&lt;&gt;INDEX($K$6:$AE$6,1,MATCH(1,K219:AE219,-1)),INDEX($K$6:$AE$6,1,MATCH(1,K219:AE219,1)),"-")</f>
        <v>#N/A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</row>
    <row r="220" spans="1:261" ht="13.35" customHeight="1" x14ac:dyDescent="0.2">
      <c r="A220" s="169" t="str">
        <f>IF(IFERROR(VLOOKUP(G220,EmployesActifs,1,FALSE),"Non")&lt;&gt;"Non","Oui","Non")</f>
        <v>Oui</v>
      </c>
      <c r="B220" s="172">
        <f>IF(A220="Oui",1,0)</f>
        <v>1</v>
      </c>
      <c r="C220" s="172">
        <f>IF(OR(G220="Médecin",H220="Médecin",I220="Médecin",I220="Médecins",H220="anesthésiste",H220="boursier univ.",H220="chercheur",H220="chirurgien",H220="Résident(e)",H220="Md Urg",H220="Md Card",LEFT(H220,6)="Fellow",H220="Externe Médecine",H220="Directeur de la biobanque Médecin",H220="monit.-boursier",),1,0)</f>
        <v>0</v>
      </c>
      <c r="D220" s="172">
        <f>IF(OR(G220=0,H220="Stagiaire",H220="Stagiaires",H220="Externe",H220="Externes",G220="agence",H220="STAGIAIRE INFIRMIER(ÈRE)",H220="STAGIAIRE SI",H220="STAGIAIRE S.I.",H220="STAGIAIRE PAB",H220="STAGIAIRE EN PERFUSION",H220="Stagiaire Physiothérapeute",H220="Stagiaire médecine",H220="Stagiaire - Service sociaux",H220="STAGIAIRE SOINS INFIRMIERS",H220="STAGIAIRE EXTERNE EN MÉDECINE",H220="ss",),1,0)</f>
        <v>0</v>
      </c>
      <c r="E220" s="28" t="s">
        <v>608</v>
      </c>
      <c r="F220" s="28" t="s">
        <v>440</v>
      </c>
      <c r="G220" s="255">
        <v>10360</v>
      </c>
      <c r="H220" s="79" t="s">
        <v>72</v>
      </c>
      <c r="I220" s="164" t="s">
        <v>5708</v>
      </c>
      <c r="J220" s="273">
        <f ca="1">IF(AK220&lt;=Données!$B$2,1," ")</f>
        <v>1</v>
      </c>
      <c r="K220" s="45" t="s">
        <v>56</v>
      </c>
      <c r="L220" s="46"/>
      <c r="M220" s="47"/>
      <c r="N220" s="48"/>
      <c r="O220" s="185"/>
      <c r="P220" s="187"/>
      <c r="Q220" s="185"/>
      <c r="R220" s="186"/>
      <c r="S220" s="186">
        <v>1</v>
      </c>
      <c r="T220" s="187"/>
      <c r="U220" s="187"/>
      <c r="V220" s="187"/>
      <c r="W220" s="320"/>
      <c r="X220" s="214"/>
      <c r="Y220" s="215"/>
      <c r="Z220" s="34"/>
      <c r="AA220" s="35"/>
      <c r="AB220" s="35"/>
      <c r="AC220" s="35"/>
      <c r="AD220" s="36"/>
      <c r="AE220" s="224"/>
      <c r="AF220" s="85"/>
      <c r="AG220" s="86"/>
      <c r="AH220" s="87"/>
      <c r="AI220" s="56"/>
      <c r="AJ220" s="41" t="s">
        <v>98</v>
      </c>
      <c r="AK220" s="42">
        <v>44575</v>
      </c>
      <c r="AL220" s="50"/>
      <c r="AM220" s="337" t="str">
        <f>INDEX($K$6:$AE$6,1,MATCH(1,K220:AE220,-1))</f>
        <v>1870 +</v>
      </c>
      <c r="AN220" s="337" t="str">
        <f>IF(INDEX($K$6:$AE$6,1,MATCH(1,K220:AE220,1))&lt;&gt;INDEX($K$6:$AE$6,1,MATCH(1,K220:AE220,-1)),INDEX($K$6:$AE$6,1,MATCH(1,K220:AE220,1)),"-")</f>
        <v>-</v>
      </c>
      <c r="AO220"/>
      <c r="AP220"/>
      <c r="AQ220"/>
    </row>
    <row r="221" spans="1:261" ht="12.75" customHeight="1" x14ac:dyDescent="0.2">
      <c r="A221" s="169" t="str">
        <f>IF(IFERROR(VLOOKUP(G221,EmployesActifs,1,FALSE),"Non")&lt;&gt;"Non","Oui","Non")</f>
        <v>Oui</v>
      </c>
      <c r="B221" s="172">
        <f>IF(A221="Oui",1,0)</f>
        <v>1</v>
      </c>
      <c r="C221" s="172">
        <f>IF(OR(G221="Médecin",H221="Médecin",I221="Médecin",I221="Médecins",H221="anesthésiste",H221="boursier univ.",H221="chercheur",H221="chirurgien",H221="Résident(e)",H221="Md Urg",H221="Md Card",LEFT(H221,6)="Fellow",H221="Externe Médecine",H221="Directeur de la biobanque Médecin",H221="monit.-boursier",),1,0)</f>
        <v>0</v>
      </c>
      <c r="D221" s="172">
        <f>IF(OR(G221=0,H221="Stagiaire",H221="Stagiaires",H221="Externe",H221="Externes",G221="agence",H221="STAGIAIRE INFIRMIER(ÈRE)",H221="STAGIAIRE SI",H221="STAGIAIRE S.I.",H221="STAGIAIRE PAB",H221="STAGIAIRE EN PERFUSION",H221="Stagiaire Physiothérapeute",H221="Stagiaire médecine",H221="Stagiaire - Service sociaux",H221="STAGIAIRE SOINS INFIRMIERS",H221="STAGIAIRE EXTERNE EN MÉDECINE",H221="ss",),1,0)</f>
        <v>0</v>
      </c>
      <c r="E221" s="28" t="s">
        <v>613</v>
      </c>
      <c r="F221" s="28" t="s">
        <v>231</v>
      </c>
      <c r="G221" s="255">
        <v>6988</v>
      </c>
      <c r="H221" s="79" t="s">
        <v>69</v>
      </c>
      <c r="I221" s="164" t="s">
        <v>5716</v>
      </c>
      <c r="J221" s="273" t="str">
        <f ca="1">IF(AK221&lt;=Données!$B$2,1," ")</f>
        <v xml:space="preserve"> </v>
      </c>
      <c r="K221" s="45" t="s">
        <v>56</v>
      </c>
      <c r="L221" s="46"/>
      <c r="M221" s="47"/>
      <c r="N221" s="48"/>
      <c r="O221" s="185">
        <v>1</v>
      </c>
      <c r="P221" s="187"/>
      <c r="Q221" s="185"/>
      <c r="R221" s="186"/>
      <c r="S221" s="186"/>
      <c r="T221" s="187"/>
      <c r="U221" s="187"/>
      <c r="V221" s="187"/>
      <c r="W221" s="320"/>
      <c r="X221" s="214"/>
      <c r="Y221" s="215"/>
      <c r="Z221" s="34"/>
      <c r="AA221" s="35"/>
      <c r="AB221" s="35"/>
      <c r="AC221" s="35"/>
      <c r="AD221" s="36"/>
      <c r="AE221" s="224"/>
      <c r="AF221" s="53"/>
      <c r="AG221" s="54"/>
      <c r="AH221" s="55"/>
      <c r="AI221" s="56"/>
      <c r="AJ221" s="41" t="s">
        <v>4462</v>
      </c>
      <c r="AK221" s="42">
        <v>45756</v>
      </c>
      <c r="AL221" s="50"/>
      <c r="AM221" s="337" t="str">
        <f>INDEX($K$6:$AE$6,1,MATCH(1,K221:AE221,-1))</f>
        <v>1804S</v>
      </c>
      <c r="AN221" s="337" t="str">
        <f>IF(INDEX($K$6:$AE$6,1,MATCH(1,K221:AE221,1))&lt;&gt;INDEX($K$6:$AE$6,1,MATCH(1,K221:AE221,-1)),INDEX($K$6:$AE$6,1,MATCH(1,K221:AE221,1)),"-")</f>
        <v>-</v>
      </c>
      <c r="AO221"/>
      <c r="AP221"/>
      <c r="AQ221"/>
    </row>
    <row r="222" spans="1:261" ht="15" customHeight="1" x14ac:dyDescent="0.2">
      <c r="A222" s="169" t="str">
        <f>IF(IFERROR(VLOOKUP(G222,EmployesActifs,1,FALSE),"Non")&lt;&gt;"Non","Oui","Non")</f>
        <v>Oui</v>
      </c>
      <c r="B222" s="172">
        <f>IF(A222="Oui",1,0)</f>
        <v>1</v>
      </c>
      <c r="C222" s="172">
        <f>IF(OR(G222="Médecin",H222="Médecin",I222="Médecin",I222="Médecins",H222="anesthésiste",H222="boursier univ.",H222="chercheur",H222="chirurgien",H222="Résident(e)",H222="Md Urg",H222="Md Card",LEFT(H222,6)="Fellow",H222="Externe Médecine",H222="Directeur de la biobanque Médecin",H222="monit.-boursier",),1,0)</f>
        <v>0</v>
      </c>
      <c r="D222" s="172">
        <f>IF(OR(G222=0,H222="Stagiaire",H222="Stagiaires",H222="Externe",H222="Externes",G222="agence",H222="STAGIAIRE INFIRMIER(ÈRE)",H222="STAGIAIRE SI",H222="STAGIAIRE S.I.",H222="STAGIAIRE PAB",H222="STAGIAIRE EN PERFUSION",H222="Stagiaire Physiothérapeute",H222="Stagiaire médecine",H222="Stagiaire - Service sociaux",H222="STAGIAIRE SOINS INFIRMIERS",H222="STAGIAIRE EXTERNE EN MÉDECINE",H222="ss",),1,0)</f>
        <v>0</v>
      </c>
      <c r="E222" s="28" t="s">
        <v>617</v>
      </c>
      <c r="F222" s="28" t="s">
        <v>233</v>
      </c>
      <c r="G222" s="255">
        <v>12548</v>
      </c>
      <c r="H222" s="79" t="s">
        <v>54</v>
      </c>
      <c r="I222" s="164" t="s">
        <v>705</v>
      </c>
      <c r="J222" s="273">
        <f ca="1">IF(AK222&lt;=Données!$B$2,1," ")</f>
        <v>1</v>
      </c>
      <c r="K222" s="45"/>
      <c r="L222" s="46">
        <v>1</v>
      </c>
      <c r="M222" s="47"/>
      <c r="N222" s="48"/>
      <c r="O222" s="185"/>
      <c r="P222" s="187"/>
      <c r="Q222" s="185"/>
      <c r="R222" s="186"/>
      <c r="S222" s="186"/>
      <c r="T222" s="187"/>
      <c r="U222" s="187"/>
      <c r="V222" s="187"/>
      <c r="W222" s="320"/>
      <c r="X222" s="214"/>
      <c r="Y222" s="215"/>
      <c r="Z222" s="34"/>
      <c r="AA222" s="35"/>
      <c r="AB222" s="35"/>
      <c r="AC222" s="35"/>
      <c r="AD222" s="36"/>
      <c r="AE222" s="224"/>
      <c r="AF222" s="53"/>
      <c r="AG222" s="54"/>
      <c r="AH222" s="55"/>
      <c r="AI222" s="56"/>
      <c r="AJ222" s="41" t="s">
        <v>50</v>
      </c>
      <c r="AK222" s="42">
        <v>45050</v>
      </c>
      <c r="AL222" s="50"/>
      <c r="AM222" s="337" t="str">
        <f>INDEX($K$6:$AE$6,1,MATCH(1,K222:AE222,-1))</f>
        <v>95PFE-L2M</v>
      </c>
      <c r="AN222" s="337" t="str">
        <f>IF(INDEX($K$6:$AE$6,1,MATCH(1,K222:AE222,1))&lt;&gt;INDEX($K$6:$AE$6,1,MATCH(1,K222:AE222,-1)),INDEX($K$6:$AE$6,1,MATCH(1,K222:AE222,1)),"-")</f>
        <v>-</v>
      </c>
      <c r="AO222"/>
      <c r="AP222"/>
      <c r="AQ222"/>
    </row>
    <row r="223" spans="1:261" x14ac:dyDescent="0.2">
      <c r="A223" s="169" t="str">
        <f>IF(IFERROR(VLOOKUP(G223,EmployesActifs,1,FALSE),"Non")&lt;&gt;"Non","Oui","Non")</f>
        <v>Oui</v>
      </c>
      <c r="B223" s="172">
        <f>IF(A223="Oui",1,0)</f>
        <v>1</v>
      </c>
      <c r="C223" s="172">
        <f>IF(OR(G223="Médecin",H223="Médecin",I223="Médecin",I223="Médecins",H223="anesthésiste",H223="boursier univ.",H223="chercheur",H223="chirurgien",H223="Résident(e)",H223="Md Urg",H223="Md Card",LEFT(H223,6)="Fellow",H223="Externe Médecine",H223="Directeur de la biobanque Médecin",H223="monit.-boursier",),1,0)</f>
        <v>0</v>
      </c>
      <c r="D223" s="172">
        <f>IF(OR(G223=0,H223="Stagiaire",H223="Stagiaires",H223="Externe",H223="Externes",G223="agence",H223="STAGIAIRE INFIRMIER(ÈRE)",H223="STAGIAIRE SI",H223="STAGIAIRE S.I.",H223="STAGIAIRE PAB",H223="STAGIAIRE EN PERFUSION",H223="Stagiaire Physiothérapeute",H223="Stagiaire médecine",H223="Stagiaire - Service sociaux",H223="STAGIAIRE SOINS INFIRMIERS",H223="STAGIAIRE EXTERNE EN MÉDECINE",H223="ss",),1,0)</f>
        <v>0</v>
      </c>
      <c r="E223" s="28" t="s">
        <v>617</v>
      </c>
      <c r="F223" s="28" t="s">
        <v>618</v>
      </c>
      <c r="G223" s="255">
        <v>8783</v>
      </c>
      <c r="H223" s="79" t="s">
        <v>319</v>
      </c>
      <c r="I223" s="164" t="s">
        <v>174</v>
      </c>
      <c r="J223" s="273" t="str">
        <f ca="1">IF(AK223&lt;=Données!$B$2,1," ")</f>
        <v xml:space="preserve"> </v>
      </c>
      <c r="K223" s="45">
        <v>1</v>
      </c>
      <c r="L223" s="46"/>
      <c r="M223" s="47"/>
      <c r="N223" s="48"/>
      <c r="O223" s="185"/>
      <c r="P223" s="187"/>
      <c r="Q223" s="185"/>
      <c r="R223" s="186"/>
      <c r="S223" s="186"/>
      <c r="T223" s="187"/>
      <c r="U223" s="187"/>
      <c r="V223" s="187"/>
      <c r="W223" s="320"/>
      <c r="X223" s="214"/>
      <c r="Y223" s="215"/>
      <c r="Z223" s="34"/>
      <c r="AA223" s="35"/>
      <c r="AB223" s="35"/>
      <c r="AC223" s="35"/>
      <c r="AD223" s="36"/>
      <c r="AE223" s="224"/>
      <c r="AF223" s="53"/>
      <c r="AG223" s="54"/>
      <c r="AH223" s="55"/>
      <c r="AI223" s="56"/>
      <c r="AJ223" s="41" t="s">
        <v>4462</v>
      </c>
      <c r="AK223" s="42">
        <v>45448</v>
      </c>
      <c r="AL223" s="50"/>
      <c r="AM223" s="337" t="str">
        <f>INDEX($K$6:$AE$6,1,MATCH(1,K223:AE223,-1))</f>
        <v>95PFE-L2S</v>
      </c>
      <c r="AN223" s="337" t="str">
        <f>IF(INDEX($K$6:$AE$6,1,MATCH(1,K223:AE223,1))&lt;&gt;INDEX($K$6:$AE$6,1,MATCH(1,K223:AE223,-1)),INDEX($K$6:$AE$6,1,MATCH(1,K223:AE223,1)),"-")</f>
        <v>-</v>
      </c>
      <c r="AO223"/>
      <c r="AP223"/>
      <c r="AQ223"/>
    </row>
    <row r="224" spans="1:261" x14ac:dyDescent="0.2">
      <c r="A224" s="169" t="str">
        <f>IF(IFERROR(VLOOKUP(G224,EmployesActifs,1,FALSE),"Non")&lt;&gt;"Non","Oui","Non")</f>
        <v>Oui</v>
      </c>
      <c r="B224" s="172">
        <f>IF(A224="Oui",1,0)</f>
        <v>1</v>
      </c>
      <c r="C224" s="172">
        <f>IF(OR(G224="Médecin",H224="Médecin",I224="Médecin",I224="Médecins",H224="anesthésiste",H224="boursier univ.",H224="chercheur",H224="chirurgien",H224="Résident(e)",H224="Md Urg",H224="Md Card",LEFT(H224,6)="Fellow",H224="Externe Médecine",H224="Directeur de la biobanque Médecin",H224="monit.-boursier",),1,0)</f>
        <v>0</v>
      </c>
      <c r="D224" s="172">
        <f>IF(OR(G224=0,H224="Stagiaire",H224="Stagiaires",H224="Externe",H224="Externes",G224="agence",H224="STAGIAIRE INFIRMIER(ÈRE)",H224="STAGIAIRE SI",H224="STAGIAIRE S.I.",H224="STAGIAIRE PAB",H224="STAGIAIRE EN PERFUSION",H224="Stagiaire Physiothérapeute",H224="Stagiaire médecine",H224="Stagiaire - Service sociaux",H224="STAGIAIRE SOINS INFIRMIERS",H224="STAGIAIRE EXTERNE EN MÉDECINE",H224="ss",),1,0)</f>
        <v>0</v>
      </c>
      <c r="E224" s="28" t="s">
        <v>622</v>
      </c>
      <c r="F224" s="28" t="s">
        <v>623</v>
      </c>
      <c r="G224" s="255">
        <v>6194</v>
      </c>
      <c r="H224" s="79" t="s">
        <v>3601</v>
      </c>
      <c r="I224" s="164" t="s">
        <v>143</v>
      </c>
      <c r="J224" s="273">
        <f ca="1">IF(AK224&lt;=Données!$B$2,1," ")</f>
        <v>1</v>
      </c>
      <c r="K224" s="45"/>
      <c r="L224" s="46" t="s">
        <v>56</v>
      </c>
      <c r="M224" s="47"/>
      <c r="N224" s="48"/>
      <c r="O224" s="185"/>
      <c r="P224" s="187"/>
      <c r="Q224" s="185"/>
      <c r="R224" s="186"/>
      <c r="S224" s="186">
        <v>1</v>
      </c>
      <c r="T224" s="187" t="s">
        <v>56</v>
      </c>
      <c r="U224" s="187"/>
      <c r="V224" s="187"/>
      <c r="W224" s="320"/>
      <c r="X224" s="214"/>
      <c r="Y224" s="215"/>
      <c r="Z224" s="34"/>
      <c r="AA224" s="35"/>
      <c r="AB224" s="35"/>
      <c r="AC224" s="35"/>
      <c r="AD224" s="36" t="s">
        <v>56</v>
      </c>
      <c r="AE224" s="224"/>
      <c r="AF224" s="53"/>
      <c r="AG224" s="54"/>
      <c r="AH224" s="55"/>
      <c r="AI224" s="56"/>
      <c r="AJ224" s="41" t="s">
        <v>57</v>
      </c>
      <c r="AK224" s="42">
        <v>44566</v>
      </c>
      <c r="AL224" s="50"/>
      <c r="AM224" s="337" t="str">
        <f>INDEX($K$6:$AE$6,1,MATCH(1,K224:AE224,-1))</f>
        <v>1870 +</v>
      </c>
      <c r="AN224" s="337" t="str">
        <f>IF(INDEX($K$6:$AE$6,1,MATCH(1,K224:AE224,1))&lt;&gt;INDEX($K$6:$AE$6,1,MATCH(1,K224:AE224,-1)),INDEX($K$6:$AE$6,1,MATCH(1,K224:AE224,1)),"-")</f>
        <v>-</v>
      </c>
      <c r="AO224"/>
      <c r="AP224"/>
      <c r="AQ224"/>
    </row>
    <row r="225" spans="1:261" x14ac:dyDescent="0.2">
      <c r="A225" s="169" t="str">
        <f>IF(IFERROR(VLOOKUP(G225,EmployesActifs,1,FALSE),"Non")&lt;&gt;"Non","Oui","Non")</f>
        <v>Oui</v>
      </c>
      <c r="B225" s="172">
        <f>IF(A225="Oui",1,0)</f>
        <v>1</v>
      </c>
      <c r="C225" s="172">
        <f>IF(OR(G225="Médecin",H225="Médecin",I225="Médecin",I225="Médecins",H225="anesthésiste",H225="boursier univ.",H225="chercheur",H225="chirurgien",H225="Résident(e)",H225="Md Urg",H225="Md Card",LEFT(H225,6)="Fellow",H225="Externe Médecine",H225="Directeur de la biobanque Médecin",H225="monit.-boursier",),1,0)</f>
        <v>0</v>
      </c>
      <c r="D225" s="172">
        <f>IF(OR(G225=0,H225="Stagiaire",H225="Stagiaires",H225="Externe",H225="Externes",G225="agence",H225="STAGIAIRE INFIRMIER(ÈRE)",H225="STAGIAIRE SI",H225="STAGIAIRE S.I.",H225="STAGIAIRE PAB",H225="STAGIAIRE EN PERFUSION",H225="Stagiaire Physiothérapeute",H225="Stagiaire médecine",H225="Stagiaire - Service sociaux",H225="STAGIAIRE SOINS INFIRMIERS",H225="STAGIAIRE EXTERNE EN MÉDECINE",H225="ss",),1,0)</f>
        <v>0</v>
      </c>
      <c r="E225" s="28" t="s">
        <v>624</v>
      </c>
      <c r="F225" s="28" t="s">
        <v>336</v>
      </c>
      <c r="G225" s="257">
        <v>13721</v>
      </c>
      <c r="H225" s="79" t="s">
        <v>1559</v>
      </c>
      <c r="I225" s="164" t="s">
        <v>5716</v>
      </c>
      <c r="J225" s="273" t="str">
        <f ca="1">IF(AK225&lt;=Données!$B$2,1," ")</f>
        <v xml:space="preserve"> </v>
      </c>
      <c r="K225" s="45">
        <v>1</v>
      </c>
      <c r="L225" s="46"/>
      <c r="M225" s="47"/>
      <c r="N225" s="48"/>
      <c r="O225" s="185"/>
      <c r="P225" s="187"/>
      <c r="Q225" s="185"/>
      <c r="R225" s="186"/>
      <c r="S225" s="186"/>
      <c r="T225" s="187"/>
      <c r="U225" s="187"/>
      <c r="V225" s="187"/>
      <c r="W225" s="320"/>
      <c r="X225" s="214"/>
      <c r="Y225" s="215"/>
      <c r="Z225" s="34"/>
      <c r="AA225" s="35"/>
      <c r="AB225" s="35"/>
      <c r="AC225" s="35"/>
      <c r="AD225" s="36"/>
      <c r="AE225" s="224"/>
      <c r="AF225" s="53"/>
      <c r="AG225" s="54"/>
      <c r="AH225" s="55"/>
      <c r="AI225" s="56"/>
      <c r="AJ225" s="41" t="s">
        <v>5851</v>
      </c>
      <c r="AK225" s="42">
        <v>45773</v>
      </c>
      <c r="AL225" s="50"/>
      <c r="AM225" s="337" t="str">
        <f>INDEX($K$6:$AE$6,1,MATCH(1,K225:AE225,-1))</f>
        <v>95PFE-L2S</v>
      </c>
      <c r="AN225" s="337" t="str">
        <f>IF(INDEX($K$6:$AE$6,1,MATCH(1,K225:AE225,1))&lt;&gt;INDEX($K$6:$AE$6,1,MATCH(1,K225:AE225,-1)),INDEX($K$6:$AE$6,1,MATCH(1,K225:AE225,1)),"-")</f>
        <v>-</v>
      </c>
      <c r="AO225"/>
      <c r="AP225"/>
      <c r="AQ225"/>
    </row>
    <row r="226" spans="1:261" x14ac:dyDescent="0.2">
      <c r="A226" s="169" t="str">
        <f>IF(IFERROR(VLOOKUP(G226,EmployesActifs,1,FALSE),"Non")&lt;&gt;"Non","Oui","Non")</f>
        <v>Oui</v>
      </c>
      <c r="B226" s="172">
        <f>IF(A226="Oui",1,0)</f>
        <v>1</v>
      </c>
      <c r="C226" s="172">
        <f>IF(OR(G226="Médecin",H226="Médecin",I226="Médecin",I226="Médecins",H226="anesthésiste",H226="boursier univ.",H226="chercheur",H226="chirurgien",H226="Résident(e)",H226="Md Urg",H226="Md Card",LEFT(H226,6)="Fellow",H226="Externe Médecine",H226="Directeur de la biobanque Médecin",H226="monit.-boursier",),1,0)</f>
        <v>0</v>
      </c>
      <c r="D226" s="172">
        <f>IF(OR(G226=0,H226="Stagiaire",H226="Stagiaires",H226="Externe",H226="Externes",G226="agence",H226="STAGIAIRE INFIRMIER(ÈRE)",H226="STAGIAIRE SI",H226="STAGIAIRE S.I.",H226="STAGIAIRE PAB",H226="STAGIAIRE EN PERFUSION",H226="Stagiaire Physiothérapeute",H226="Stagiaire médecine",H226="Stagiaire - Service sociaux",H226="STAGIAIRE SOINS INFIRMIERS",H226="STAGIAIRE EXTERNE EN MÉDECINE",H226="ss",),1,0)</f>
        <v>0</v>
      </c>
      <c r="E226" s="28" t="s">
        <v>624</v>
      </c>
      <c r="F226" s="28" t="s">
        <v>625</v>
      </c>
      <c r="G226" s="255">
        <v>666</v>
      </c>
      <c r="H226" s="79" t="s">
        <v>42</v>
      </c>
      <c r="I226" s="164" t="s">
        <v>5701</v>
      </c>
      <c r="J226" s="273">
        <f ca="1">IF(AK226&lt;=Données!$B$2,1," ")</f>
        <v>1</v>
      </c>
      <c r="K226" s="45"/>
      <c r="L226" s="46" t="s">
        <v>56</v>
      </c>
      <c r="M226" s="47"/>
      <c r="N226" s="48"/>
      <c r="O226" s="185"/>
      <c r="P226" s="187"/>
      <c r="Q226" s="185"/>
      <c r="R226" s="186"/>
      <c r="S226" s="186">
        <v>1</v>
      </c>
      <c r="T226" s="187"/>
      <c r="U226" s="187"/>
      <c r="V226" s="187"/>
      <c r="W226" s="320"/>
      <c r="X226" s="214"/>
      <c r="Y226" s="215"/>
      <c r="Z226" s="34"/>
      <c r="AA226" s="35"/>
      <c r="AB226" s="35"/>
      <c r="AC226" s="35"/>
      <c r="AD226" s="36"/>
      <c r="AE226" s="224"/>
      <c r="AF226" s="53"/>
      <c r="AG226" s="54"/>
      <c r="AH226" s="55"/>
      <c r="AI226" s="56"/>
      <c r="AJ226" s="41" t="s">
        <v>98</v>
      </c>
      <c r="AK226" s="42">
        <v>44574</v>
      </c>
      <c r="AL226" s="50"/>
      <c r="AM226" s="337" t="str">
        <f>INDEX($K$6:$AE$6,1,MATCH(1,K226:AE226,-1))</f>
        <v>1870 +</v>
      </c>
      <c r="AN226" s="337" t="str">
        <f>IF(INDEX($K$6:$AE$6,1,MATCH(1,K226:AE226,1))&lt;&gt;INDEX($K$6:$AE$6,1,MATCH(1,K226:AE226,-1)),INDEX($K$6:$AE$6,1,MATCH(1,K226:AE226,1)),"-")</f>
        <v>-</v>
      </c>
      <c r="AO226"/>
      <c r="AP226"/>
      <c r="AQ226"/>
    </row>
    <row r="227" spans="1:261" x14ac:dyDescent="0.2">
      <c r="A227" s="169" t="str">
        <f>IF(IFERROR(VLOOKUP(G227,EmployesActifs,1,FALSE),"Non")&lt;&gt;"Non","Oui","Non")</f>
        <v>Oui</v>
      </c>
      <c r="B227" s="172">
        <f>IF(A227="Oui",1,0)</f>
        <v>1</v>
      </c>
      <c r="C227" s="172">
        <f>IF(OR(G227="Médecin",H227="Médecin",I227="Médecin",I227="Médecins",H227="anesthésiste",H227="boursier univ.",H227="chercheur",H227="chirurgien",H227="Résident(e)",H227="Md Urg",H227="Md Card",LEFT(H227,6)="Fellow",H227="Externe Médecine",H227="Directeur de la biobanque Médecin",H227="monit.-boursier",),1,0)</f>
        <v>0</v>
      </c>
      <c r="D227" s="172">
        <f>IF(OR(G227=0,H227="Stagiaire",H227="Stagiaires",H227="Externe",H227="Externes",G227="agence",H227="STAGIAIRE INFIRMIER(ÈRE)",H227="STAGIAIRE SI",H227="STAGIAIRE S.I.",H227="STAGIAIRE PAB",H227="STAGIAIRE EN PERFUSION",H227="Stagiaire Physiothérapeute",H227="Stagiaire médecine",H227="Stagiaire - Service sociaux",H227="STAGIAIRE SOINS INFIRMIERS",H227="STAGIAIRE EXTERNE EN MÉDECINE",H227="ss",),1,0)</f>
        <v>0</v>
      </c>
      <c r="E227" s="28" t="s">
        <v>624</v>
      </c>
      <c r="F227" s="28" t="s">
        <v>432</v>
      </c>
      <c r="G227" s="257">
        <v>4652</v>
      </c>
      <c r="H227" s="79" t="s">
        <v>570</v>
      </c>
      <c r="I227" s="164" t="s">
        <v>5710</v>
      </c>
      <c r="J227" s="273" t="str">
        <f ca="1">IF(AK227&lt;=Données!$B$2,1," ")</f>
        <v xml:space="preserve"> </v>
      </c>
      <c r="K227" s="45"/>
      <c r="L227" s="46">
        <v>1</v>
      </c>
      <c r="M227" s="47"/>
      <c r="N227" s="48"/>
      <c r="O227" s="185"/>
      <c r="P227" s="187"/>
      <c r="Q227" s="185"/>
      <c r="R227" s="186"/>
      <c r="S227" s="186"/>
      <c r="T227" s="187"/>
      <c r="U227" s="187"/>
      <c r="V227" s="187"/>
      <c r="W227" s="320"/>
      <c r="X227" s="214"/>
      <c r="Y227" s="215"/>
      <c r="Z227" s="34"/>
      <c r="AA227" s="35"/>
      <c r="AB227" s="35"/>
      <c r="AC227" s="35"/>
      <c r="AD227" s="36"/>
      <c r="AE227" s="224"/>
      <c r="AF227" s="53"/>
      <c r="AG227" s="54"/>
      <c r="AH227" s="55"/>
      <c r="AI227" s="56"/>
      <c r="AJ227" s="41" t="s">
        <v>4462</v>
      </c>
      <c r="AK227" s="42">
        <v>45321</v>
      </c>
      <c r="AL227" s="50"/>
      <c r="AM227" s="337" t="str">
        <f>INDEX($K$6:$AE$6,1,MATCH(1,K227:AE227,-1))</f>
        <v>95PFE-L2M</v>
      </c>
      <c r="AN227" s="337" t="str">
        <f>IF(INDEX($K$6:$AE$6,1,MATCH(1,K227:AE227,1))&lt;&gt;INDEX($K$6:$AE$6,1,MATCH(1,K227:AE227,-1)),INDEX($K$6:$AE$6,1,MATCH(1,K227:AE227,1)),"-")</f>
        <v>-</v>
      </c>
      <c r="AO227"/>
      <c r="AP227"/>
      <c r="AQ227"/>
    </row>
    <row r="228" spans="1:261" s="44" customFormat="1" ht="13.35" customHeight="1" x14ac:dyDescent="0.2">
      <c r="A228" s="169" t="str">
        <f>IF(IFERROR(VLOOKUP(G228,EmployesActifs,1,FALSE),"Non")&lt;&gt;"Non","Oui","Non")</f>
        <v>Oui</v>
      </c>
      <c r="B228" s="172">
        <f>IF(A228="Oui",1,0)</f>
        <v>1</v>
      </c>
      <c r="C228" s="172">
        <f>IF(OR(G228="Médecin",H228="Médecin",I228="Médecin",I228="Médecins",H228="anesthésiste",H228="boursier univ.",H228="chercheur",H228="chirurgien",H228="Résident(e)",H228="Md Urg",H228="Md Card",LEFT(H228,6)="Fellow",H228="Externe Médecine",H228="Directeur de la biobanque Médecin",H228="monit.-boursier",),1,0)</f>
        <v>0</v>
      </c>
      <c r="D228" s="172">
        <f>IF(OR(G228=0,H228="Stagiaire",H228="Stagiaires",H228="Externe",H228="Externes",G228="agence",H228="STAGIAIRE INFIRMIER(ÈRE)",H228="STAGIAIRE SI",H228="STAGIAIRE S.I.",H228="STAGIAIRE PAB",H228="STAGIAIRE EN PERFUSION",H228="Stagiaire Physiothérapeute",H228="Stagiaire médecine",H228="Stagiaire - Service sociaux",H228="STAGIAIRE SOINS INFIRMIERS",H228="STAGIAIRE EXTERNE EN MÉDECINE",H228="ss",),1,0)</f>
        <v>0</v>
      </c>
      <c r="E228" s="28" t="s">
        <v>629</v>
      </c>
      <c r="F228" s="28" t="s">
        <v>618</v>
      </c>
      <c r="G228" s="257">
        <v>9711</v>
      </c>
      <c r="H228" s="79" t="s">
        <v>103</v>
      </c>
      <c r="I228" s="164" t="s">
        <v>61</v>
      </c>
      <c r="J228" s="273">
        <f ca="1">IF(AK228&lt;=Données!$B$2,1," ")</f>
        <v>1</v>
      </c>
      <c r="K228" s="45"/>
      <c r="L228" s="46"/>
      <c r="M228" s="47"/>
      <c r="N228" s="48"/>
      <c r="O228" s="185"/>
      <c r="P228" s="187"/>
      <c r="Q228" s="185"/>
      <c r="R228" s="186">
        <v>1</v>
      </c>
      <c r="S228" s="186"/>
      <c r="T228" s="187"/>
      <c r="U228" s="187"/>
      <c r="V228" s="187"/>
      <c r="W228" s="320"/>
      <c r="X228" s="214"/>
      <c r="Y228" s="215"/>
      <c r="Z228" s="34"/>
      <c r="AA228" s="35"/>
      <c r="AB228" s="35"/>
      <c r="AC228" s="35"/>
      <c r="AD228" s="36"/>
      <c r="AE228" s="224"/>
      <c r="AF228" s="53"/>
      <c r="AG228" s="54"/>
      <c r="AH228" s="55"/>
      <c r="AI228" s="56"/>
      <c r="AJ228" s="41" t="s">
        <v>308</v>
      </c>
      <c r="AK228" s="42">
        <v>44178</v>
      </c>
      <c r="AL228" s="50"/>
      <c r="AM228" s="337">
        <f>INDEX($K$6:$AE$6,1,MATCH(1,K228:AE228,-1))</f>
        <v>1860</v>
      </c>
      <c r="AN228" s="337" t="str">
        <f>IF(INDEX($K$6:$AE$6,1,MATCH(1,K228:AE228,1))&lt;&gt;INDEX($K$6:$AE$6,1,MATCH(1,K228:AE228,-1)),INDEX($K$6:$AE$6,1,MATCH(1,K228:AE228,1)),"-")</f>
        <v>-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</row>
    <row r="229" spans="1:261" s="44" customFormat="1" ht="13.15" customHeight="1" x14ac:dyDescent="0.2">
      <c r="A229" s="169" t="str">
        <f>IF(IFERROR(VLOOKUP(G229,EmployesActifs,1,FALSE),"Non")&lt;&gt;"Non","Oui","Non")</f>
        <v>Oui</v>
      </c>
      <c r="B229" s="172">
        <f>IF(A229="Oui",1,0)</f>
        <v>1</v>
      </c>
      <c r="C229" s="172">
        <f>IF(OR(G229="Médecin",H229="Médecin",I229="Médecin",I229="Médecins",H229="anesthésiste",H229="boursier univ.",H229="chercheur",H229="chirurgien",H229="Résident(e)",H229="Md Urg",H229="Md Card",LEFT(H229,6)="Fellow",H229="Externe Médecine",H229="Directeur de la biobanque Médecin",H229="monit.-boursier",),1,0)</f>
        <v>0</v>
      </c>
      <c r="D229" s="172">
        <f>IF(OR(G229=0,H229="Stagiaire",H229="Stagiaires",H229="Externe",H229="Externes",G229="agence",H229="STAGIAIRE INFIRMIER(ÈRE)",H229="STAGIAIRE SI",H229="STAGIAIRE S.I.",H229="STAGIAIRE PAB",H229="STAGIAIRE EN PERFUSION",H229="Stagiaire Physiothérapeute",H229="Stagiaire médecine",H229="Stagiaire - Service sociaux",H229="STAGIAIRE SOINS INFIRMIERS",H229="STAGIAIRE EXTERNE EN MÉDECINE",H229="ss",),1,0)</f>
        <v>0</v>
      </c>
      <c r="E229" s="28" t="s">
        <v>2958</v>
      </c>
      <c r="F229" s="28" t="s">
        <v>1005</v>
      </c>
      <c r="G229" s="255">
        <v>12344</v>
      </c>
      <c r="H229" s="79" t="s">
        <v>64</v>
      </c>
      <c r="I229" s="164" t="s">
        <v>2946</v>
      </c>
      <c r="J229" s="273">
        <f ca="1">IF(AK229&lt;=Données!$B$2,1," ")</f>
        <v>1</v>
      </c>
      <c r="K229" s="45" t="s">
        <v>56</v>
      </c>
      <c r="L229" s="46"/>
      <c r="M229" s="47"/>
      <c r="N229" s="48" t="s">
        <v>56</v>
      </c>
      <c r="O229" s="185"/>
      <c r="P229" s="187"/>
      <c r="Q229" s="185"/>
      <c r="R229" s="186"/>
      <c r="S229" s="186">
        <v>1</v>
      </c>
      <c r="T229" s="187"/>
      <c r="U229" s="187"/>
      <c r="V229" s="187"/>
      <c r="W229" s="320"/>
      <c r="X229" s="214"/>
      <c r="Y229" s="215"/>
      <c r="Z229" s="34"/>
      <c r="AA229" s="35"/>
      <c r="AB229" s="35"/>
      <c r="AC229" s="35"/>
      <c r="AD229" s="36"/>
      <c r="AE229" s="224"/>
      <c r="AF229" s="53"/>
      <c r="AG229" s="54"/>
      <c r="AH229" s="55"/>
      <c r="AI229" s="56"/>
      <c r="AJ229" s="41" t="s">
        <v>85</v>
      </c>
      <c r="AK229" s="42">
        <v>44797</v>
      </c>
      <c r="AL229" s="50"/>
      <c r="AM229" s="337" t="str">
        <f>INDEX($K$6:$AE$6,1,MATCH(1,K229:AE229,-1))</f>
        <v>1870 +</v>
      </c>
      <c r="AN229" s="337" t="str">
        <f>IF(INDEX($K$6:$AE$6,1,MATCH(1,K229:AE229,1))&lt;&gt;INDEX($K$6:$AE$6,1,MATCH(1,K229:AE229,-1)),INDEX($K$6:$AE$6,1,MATCH(1,K229:AE229,1)),"-")</f>
        <v>-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</row>
    <row r="230" spans="1:261" s="44" customFormat="1" ht="12.75" customHeight="1" x14ac:dyDescent="0.2">
      <c r="A230" s="169" t="str">
        <f>IF(IFERROR(VLOOKUP(G230,EmployesActifs,1,FALSE),"Non")&lt;&gt;"Non","Oui","Non")</f>
        <v>Oui</v>
      </c>
      <c r="B230" s="172">
        <f>IF(A230="Oui",1,0)</f>
        <v>1</v>
      </c>
      <c r="C230" s="172">
        <f>IF(OR(G230="Médecin",H230="Médecin",I230="Médecin",I230="Médecins",H230="anesthésiste",H230="boursier univ.",H230="chercheur",H230="chirurgien",H230="Résident(e)",H230="Md Urg",H230="Md Card",LEFT(H230,6)="Fellow",H230="Externe Médecine",H230="Directeur de la biobanque Médecin",H230="monit.-boursier",),1,0)</f>
        <v>1</v>
      </c>
      <c r="D230" s="172">
        <f>IF(OR(G230=0,H230="Stagiaire",H230="Stagiaires",H230="Externe",H230="Externes",G230="agence",H230="STAGIAIRE INFIRMIER(ÈRE)",H230="STAGIAIRE SI",H230="STAGIAIRE S.I.",H230="STAGIAIRE PAB",H230="STAGIAIRE EN PERFUSION",H230="Stagiaire Physiothérapeute",H230="Stagiaire médecine",H230="Stagiaire - Service sociaux",H230="STAGIAIRE SOINS INFIRMIERS",H230="STAGIAIRE EXTERNE EN MÉDECINE",H230="ss",),1,0)</f>
        <v>0</v>
      </c>
      <c r="E230" s="28" t="s">
        <v>5779</v>
      </c>
      <c r="F230" s="28" t="s">
        <v>1728</v>
      </c>
      <c r="G230" s="257">
        <v>13945</v>
      </c>
      <c r="H230" s="79" t="s">
        <v>6233</v>
      </c>
      <c r="I230" s="164" t="s">
        <v>651</v>
      </c>
      <c r="J230" s="273" t="s">
        <v>2976</v>
      </c>
      <c r="K230" s="45"/>
      <c r="L230" s="46">
        <v>1</v>
      </c>
      <c r="M230" s="47"/>
      <c r="N230" s="48"/>
      <c r="O230" s="185"/>
      <c r="P230" s="187"/>
      <c r="Q230" s="185"/>
      <c r="R230" s="186"/>
      <c r="S230" s="186"/>
      <c r="T230" s="187"/>
      <c r="U230" s="187"/>
      <c r="V230" s="187"/>
      <c r="W230" s="320"/>
      <c r="X230" s="214"/>
      <c r="Y230" s="215"/>
      <c r="Z230" s="34"/>
      <c r="AA230" s="35"/>
      <c r="AB230" s="35"/>
      <c r="AC230" s="35"/>
      <c r="AD230" s="36"/>
      <c r="AE230" s="49"/>
      <c r="AF230" s="53"/>
      <c r="AG230" s="54"/>
      <c r="AH230" s="55"/>
      <c r="AI230" s="56"/>
      <c r="AJ230" s="41" t="s">
        <v>4462</v>
      </c>
      <c r="AK230" s="42">
        <v>45616</v>
      </c>
      <c r="AL230" s="50"/>
      <c r="AM230" s="376" t="s">
        <v>19</v>
      </c>
      <c r="AN230" s="376" t="s">
        <v>6391</v>
      </c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</row>
    <row r="231" spans="1:261" s="44" customFormat="1" ht="12.75" customHeight="1" x14ac:dyDescent="0.2">
      <c r="A231" s="169" t="str">
        <f>IF(IFERROR(VLOOKUP(G231,EmployesActifs,1,FALSE),"Non")&lt;&gt;"Non","Oui","Non")</f>
        <v>Oui</v>
      </c>
      <c r="B231" s="172">
        <f>IF(A231="Oui",1,0)</f>
        <v>1</v>
      </c>
      <c r="C231" s="172">
        <f>IF(OR(G231="Médecin",H231="Médecin",I231="Médecin",I231="Médecins",H231="anesthésiste",H231="boursier univ.",H231="chercheur",H231="chirurgien",H231="Résident(e)",H231="Md Urg",H231="Md Card",LEFT(H231,6)="Fellow",H231="Externe Médecine",H231="Directeur de la biobanque Médecin",H231="monit.-boursier",),1,0)</f>
        <v>0</v>
      </c>
      <c r="D231" s="172">
        <f>IF(OR(G231=0,H231="Stagiaire",H231="Stagiaires",H231="Externe",H231="Externes",G231="agence",H231="STAGIAIRE INFIRMIER(ÈRE)",H231="STAGIAIRE SI",H231="STAGIAIRE S.I.",H231="STAGIAIRE PAB",H231="STAGIAIRE EN PERFUSION",H231="Stagiaire Physiothérapeute",H231="Stagiaire médecine",H231="Stagiaire - Service sociaux",H231="STAGIAIRE SOINS INFIRMIERS",H231="STAGIAIRE EXTERNE EN MÉDECINE",H231="ss",),1,0)</f>
        <v>0</v>
      </c>
      <c r="E231" s="28" t="s">
        <v>639</v>
      </c>
      <c r="F231" s="28" t="s">
        <v>640</v>
      </c>
      <c r="G231" s="255">
        <v>9653</v>
      </c>
      <c r="H231" s="79" t="s">
        <v>6300</v>
      </c>
      <c r="I231" s="164" t="s">
        <v>6299</v>
      </c>
      <c r="J231" s="273" t="str">
        <f ca="1">IF(AK231&lt;=Données!$B$2,1," ")</f>
        <v xml:space="preserve"> </v>
      </c>
      <c r="K231" s="45">
        <v>1</v>
      </c>
      <c r="L231" s="46"/>
      <c r="M231" s="47"/>
      <c r="N231" s="48"/>
      <c r="O231" s="185"/>
      <c r="P231" s="187"/>
      <c r="Q231" s="185"/>
      <c r="R231" s="186"/>
      <c r="S231" s="186"/>
      <c r="T231" s="187"/>
      <c r="U231" s="187"/>
      <c r="V231" s="187"/>
      <c r="W231" s="320"/>
      <c r="X231" s="214"/>
      <c r="Y231" s="215"/>
      <c r="Z231" s="34"/>
      <c r="AA231" s="35"/>
      <c r="AB231" s="35"/>
      <c r="AC231" s="35"/>
      <c r="AD231" s="36"/>
      <c r="AE231" s="224"/>
      <c r="AF231" s="53"/>
      <c r="AG231" s="54"/>
      <c r="AH231" s="55"/>
      <c r="AI231" s="56"/>
      <c r="AJ231" s="41" t="s">
        <v>4462</v>
      </c>
      <c r="AK231" s="42">
        <v>45896</v>
      </c>
      <c r="AL231" s="50"/>
      <c r="AM231" s="337" t="str">
        <f>INDEX($K$6:$AE$6,1,MATCH(1,K231:AE231,-1))</f>
        <v>95PFE-L2S</v>
      </c>
      <c r="AN231" s="337" t="str">
        <f>IF(INDEX($K$6:$AE$6,1,MATCH(1,K231:AE231,1))&lt;&gt;INDEX($K$6:$AE$6,1,MATCH(1,K231:AE231,-1)),INDEX($K$6:$AE$6,1,MATCH(1,K231:AE231,1)),"-")</f>
        <v>-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</row>
    <row r="232" spans="1:261" s="44" customFormat="1" ht="13.35" customHeight="1" x14ac:dyDescent="0.2">
      <c r="A232" s="169" t="str">
        <f>IF(IFERROR(VLOOKUP(G232,EmployesActifs,1,FALSE),"Non")&lt;&gt;"Non","Oui","Non")</f>
        <v>Oui</v>
      </c>
      <c r="B232" s="172">
        <f>IF(A232="Oui",1,0)</f>
        <v>1</v>
      </c>
      <c r="C232" s="172">
        <f>IF(OR(G232="Médecin",H232="Médecin",I232="Médecin",I232="Médecins",H232="anesthésiste",H232="boursier univ.",H232="chercheur",H232="chirurgien",H232="Résident(e)",H232="Md Urg",H232="Md Card",LEFT(H232,6)="Fellow",H232="Externe Médecine",H232="Directeur de la biobanque Médecin",H232="monit.-boursier",),1,0)</f>
        <v>0</v>
      </c>
      <c r="D232" s="172">
        <f>IF(OR(G232=0,H232="Stagiaire",H232="Stagiaires",H232="Externe",H232="Externes",G232="agence",H232="STAGIAIRE INFIRMIER(ÈRE)",H232="STAGIAIRE SI",H232="STAGIAIRE S.I.",H232="STAGIAIRE PAB",H232="STAGIAIRE EN PERFUSION",H232="Stagiaire Physiothérapeute",H232="Stagiaire médecine",H232="Stagiaire - Service sociaux",H232="STAGIAIRE SOINS INFIRMIERS",H232="STAGIAIRE EXTERNE EN MÉDECINE",H232="ss",),1,0)</f>
        <v>0</v>
      </c>
      <c r="E232" s="28" t="s">
        <v>3565</v>
      </c>
      <c r="F232" s="28" t="s">
        <v>3566</v>
      </c>
      <c r="G232" s="255">
        <v>4649</v>
      </c>
      <c r="H232" s="79" t="s">
        <v>641</v>
      </c>
      <c r="I232" s="164" t="s">
        <v>209</v>
      </c>
      <c r="J232" s="273" t="str">
        <f ca="1">IF(AK232&lt;=Données!$B$2,1," ")</f>
        <v xml:space="preserve"> </v>
      </c>
      <c r="K232" s="45">
        <v>1</v>
      </c>
      <c r="L232" s="46"/>
      <c r="M232" s="47"/>
      <c r="N232" s="48"/>
      <c r="O232" s="185"/>
      <c r="P232" s="187"/>
      <c r="Q232" s="185"/>
      <c r="R232" s="186"/>
      <c r="S232" s="186"/>
      <c r="T232" s="187"/>
      <c r="U232" s="187"/>
      <c r="V232" s="187"/>
      <c r="W232" s="320"/>
      <c r="X232" s="214"/>
      <c r="Y232" s="215"/>
      <c r="Z232" s="34"/>
      <c r="AA232" s="35"/>
      <c r="AB232" s="35"/>
      <c r="AC232" s="35"/>
      <c r="AD232" s="36"/>
      <c r="AE232" s="224"/>
      <c r="AF232" s="53"/>
      <c r="AG232" s="54"/>
      <c r="AH232" s="55"/>
      <c r="AI232" s="56"/>
      <c r="AJ232" s="41" t="s">
        <v>4462</v>
      </c>
      <c r="AK232" s="42">
        <v>45273</v>
      </c>
      <c r="AL232" s="50"/>
      <c r="AM232" s="337" t="str">
        <f>INDEX($K$6:$AE$6,1,MATCH(1,K232:AE232,-1))</f>
        <v>95PFE-L2S</v>
      </c>
      <c r="AN232" s="337" t="str">
        <f>IF(INDEX($K$6:$AE$6,1,MATCH(1,K232:AE232,1))&lt;&gt;INDEX($K$6:$AE$6,1,MATCH(1,K232:AE232,-1)),INDEX($K$6:$AE$6,1,MATCH(1,K232:AE232,1)),"-")</f>
        <v>-</v>
      </c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</row>
    <row r="233" spans="1:261" s="44" customFormat="1" x14ac:dyDescent="0.2">
      <c r="A233" s="169" t="str">
        <f>IF(IFERROR(VLOOKUP(G233,EmployesActifs,1,FALSE),"Non")&lt;&gt;"Non","Oui","Non")</f>
        <v>Oui</v>
      </c>
      <c r="B233" s="172">
        <f>IF(A233="Oui",1,0)</f>
        <v>1</v>
      </c>
      <c r="C233" s="172">
        <f>IF(OR(G233="Médecin",H233="Médecin",I233="Médecin",I233="Médecins",H233="anesthésiste",H233="boursier univ.",H233="chercheur",H233="chirurgien",H233="Résident(e)",H233="Md Urg",H233="Md Card",LEFT(H233,6)="Fellow",H233="Externe Médecine",H233="Directeur de la biobanque Médecin",H233="monit.-boursier",),1,0)</f>
        <v>0</v>
      </c>
      <c r="D233" s="172">
        <f>IF(OR(G233=0,H233="Stagiaire",H233="Stagiaires",H233="Externe",H233="Externes",G233="agence",H233="STAGIAIRE INFIRMIER(ÈRE)",H233="STAGIAIRE SI",H233="STAGIAIRE S.I.",H233="STAGIAIRE PAB",H233="STAGIAIRE EN PERFUSION",H233="Stagiaire Physiothérapeute",H233="Stagiaire médecine",H233="Stagiaire - Service sociaux",H233="STAGIAIRE SOINS INFIRMIERS",H233="STAGIAIRE EXTERNE EN MÉDECINE",H233="ss",),1,0)</f>
        <v>0</v>
      </c>
      <c r="E233" s="28" t="s">
        <v>3356</v>
      </c>
      <c r="F233" s="28" t="s">
        <v>1530</v>
      </c>
      <c r="G233" s="262">
        <v>13172</v>
      </c>
      <c r="H233" s="79" t="s">
        <v>54</v>
      </c>
      <c r="I233" s="164" t="s">
        <v>55</v>
      </c>
      <c r="J233" s="273" t="str">
        <f ca="1">IF(AK233&lt;=Données!$B$2,1," ")</f>
        <v xml:space="preserve"> </v>
      </c>
      <c r="K233" s="45"/>
      <c r="L233" s="46"/>
      <c r="M233" s="47" t="s">
        <v>56</v>
      </c>
      <c r="N233" s="48"/>
      <c r="O233" s="185"/>
      <c r="P233" s="187"/>
      <c r="Q233" s="185"/>
      <c r="R233" s="186"/>
      <c r="S233" s="186">
        <v>1</v>
      </c>
      <c r="T233" s="187"/>
      <c r="U233" s="187"/>
      <c r="V233" s="187"/>
      <c r="W233" s="320"/>
      <c r="X233" s="214"/>
      <c r="Y233" s="215"/>
      <c r="Z233" s="34"/>
      <c r="AA233" s="35"/>
      <c r="AB233" s="35"/>
      <c r="AC233" s="35"/>
      <c r="AD233" s="36"/>
      <c r="AE233" s="224"/>
      <c r="AF233" s="73"/>
      <c r="AG233" s="74"/>
      <c r="AH233" s="75"/>
      <c r="AI233" s="76"/>
      <c r="AJ233" s="178" t="s">
        <v>5851</v>
      </c>
      <c r="AK233" s="42">
        <v>45874</v>
      </c>
      <c r="AL233" s="50"/>
      <c r="AM233" s="337" t="str">
        <f>INDEX($K$6:$AE$6,1,MATCH(1,K233:AE233,-1))</f>
        <v>1870 +</v>
      </c>
      <c r="AN233" s="337" t="str">
        <f>IF(INDEX($K$6:$AE$6,1,MATCH(1,K233:AE233,1))&lt;&gt;INDEX($K$6:$AE$6,1,MATCH(1,K233:AE233,-1)),INDEX($K$6:$AE$6,1,MATCH(1,K233:AE233,1)),"-")</f>
        <v>-</v>
      </c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</row>
    <row r="234" spans="1:261" s="44" customFormat="1" ht="12.75" customHeight="1" x14ac:dyDescent="0.2">
      <c r="A234" s="169" t="str">
        <f>IF(IFERROR(VLOOKUP(G234,EmployesActifs,1,FALSE),"Non")&lt;&gt;"Non","Oui","Non")</f>
        <v>Oui</v>
      </c>
      <c r="B234" s="172">
        <f>IF(A234="Oui",1,0)</f>
        <v>1</v>
      </c>
      <c r="C234" s="172">
        <f>IF(OR(G234="Médecin",H234="Médecin",I234="Médecin",I234="Médecins",H234="anesthésiste",H234="boursier univ.",H234="chercheur",H234="chirurgien",H234="Résident(e)",H234="Md Urg",H234="Md Card",LEFT(H234,6)="Fellow",H234="Externe Médecine",H234="Directeur de la biobanque Médecin",H234="monit.-boursier",),1,0)</f>
        <v>0</v>
      </c>
      <c r="D234" s="172">
        <f>IF(OR(G234=0,H234="Stagiaire",H234="Stagiaires",H234="Externe",H234="Externes",G234="agence",H234="STAGIAIRE INFIRMIER(ÈRE)",H234="STAGIAIRE SI",H234="STAGIAIRE S.I.",H234="STAGIAIRE PAB",H234="STAGIAIRE EN PERFUSION",H234="Stagiaire Physiothérapeute",H234="Stagiaire médecine",H234="Stagiaire - Service sociaux",H234="STAGIAIRE SOINS INFIRMIERS",H234="STAGIAIRE EXTERNE EN MÉDECINE",H234="ss",),1,0)</f>
        <v>0</v>
      </c>
      <c r="E234" s="28" t="s">
        <v>643</v>
      </c>
      <c r="F234" s="28" t="s">
        <v>644</v>
      </c>
      <c r="G234" s="255">
        <v>9843</v>
      </c>
      <c r="H234" s="79" t="s">
        <v>641</v>
      </c>
      <c r="I234" s="164" t="s">
        <v>209</v>
      </c>
      <c r="J234" s="273" t="str">
        <f ca="1">IF(AK234&lt;=Données!$B$2,1," ")</f>
        <v xml:space="preserve"> </v>
      </c>
      <c r="K234" s="45"/>
      <c r="L234" s="46">
        <v>1</v>
      </c>
      <c r="M234" s="47"/>
      <c r="N234" s="48"/>
      <c r="O234" s="185"/>
      <c r="P234" s="187"/>
      <c r="Q234" s="185"/>
      <c r="R234" s="186"/>
      <c r="S234" s="186"/>
      <c r="T234" s="187"/>
      <c r="U234" s="187"/>
      <c r="V234" s="187"/>
      <c r="W234" s="320"/>
      <c r="X234" s="214"/>
      <c r="Y234" s="215"/>
      <c r="Z234" s="34"/>
      <c r="AA234" s="35"/>
      <c r="AB234" s="35"/>
      <c r="AC234" s="35"/>
      <c r="AD234" s="36"/>
      <c r="AE234" s="224"/>
      <c r="AF234" s="53"/>
      <c r="AG234" s="54"/>
      <c r="AH234" s="55"/>
      <c r="AI234" s="56"/>
      <c r="AJ234" s="41" t="s">
        <v>4462</v>
      </c>
      <c r="AK234" s="42">
        <v>45264</v>
      </c>
      <c r="AL234" s="50"/>
      <c r="AM234" s="337" t="str">
        <f>INDEX($K$6:$AE$6,1,MATCH(1,K234:AE234,-1))</f>
        <v>95PFE-L2M</v>
      </c>
      <c r="AN234" s="337" t="str">
        <f>IF(INDEX($K$6:$AE$6,1,MATCH(1,K234:AE234,1))&lt;&gt;INDEX($K$6:$AE$6,1,MATCH(1,K234:AE234,-1)),INDEX($K$6:$AE$6,1,MATCH(1,K234:AE234,1)),"-")</f>
        <v>-</v>
      </c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</row>
    <row r="235" spans="1:261" s="44" customFormat="1" ht="13.35" customHeight="1" x14ac:dyDescent="0.2">
      <c r="A235" s="169" t="str">
        <f>IF(IFERROR(VLOOKUP(G235,EmployesActifs,1,FALSE),"Non")&lt;&gt;"Non","Oui","Non")</f>
        <v>Oui</v>
      </c>
      <c r="B235" s="172">
        <f>IF(A235="Oui",1,0)</f>
        <v>1</v>
      </c>
      <c r="C235" s="172">
        <f>IF(OR(G235="Médecin",H235="Médecin",I235="Médecin",I235="Médecins",H235="anesthésiste",H235="boursier univ.",H235="chercheur",H235="chirurgien",H235="Résident(e)",H235="Md Urg",H235="Md Card",LEFT(H235,6)="Fellow",H235="Externe Médecine",H235="Directeur de la biobanque Médecin",H235="monit.-boursier",),1,0)</f>
        <v>0</v>
      </c>
      <c r="D235" s="172">
        <f>IF(OR(G235=0,H235="Stagiaire",H235="Stagiaires",H235="Externe",H235="Externes",G235="agence",H235="STAGIAIRE INFIRMIER(ÈRE)",H235="STAGIAIRE SI",H235="STAGIAIRE S.I.",H235="STAGIAIRE PAB",H235="STAGIAIRE EN PERFUSION",H235="Stagiaire Physiothérapeute",H235="Stagiaire médecine",H235="Stagiaire - Service sociaux",H235="STAGIAIRE SOINS INFIRMIERS",H235="STAGIAIRE EXTERNE EN MÉDECINE",H235="ss",),1,0)</f>
        <v>0</v>
      </c>
      <c r="E235" s="28" t="s">
        <v>3157</v>
      </c>
      <c r="F235" s="28" t="s">
        <v>3158</v>
      </c>
      <c r="G235" s="257">
        <v>12693</v>
      </c>
      <c r="H235" s="79" t="s">
        <v>2098</v>
      </c>
      <c r="I235" s="164" t="s">
        <v>2714</v>
      </c>
      <c r="J235" s="273">
        <f ca="1">IF(AK235&lt;=Données!$B$2,1," ")</f>
        <v>1</v>
      </c>
      <c r="K235" s="45">
        <v>1</v>
      </c>
      <c r="L235" s="46"/>
      <c r="M235" s="47"/>
      <c r="N235" s="48"/>
      <c r="O235" s="185"/>
      <c r="P235" s="187"/>
      <c r="Q235" s="185"/>
      <c r="R235" s="186"/>
      <c r="S235" s="186"/>
      <c r="T235" s="187"/>
      <c r="U235" s="187"/>
      <c r="V235" s="187"/>
      <c r="W235" s="320"/>
      <c r="X235" s="214"/>
      <c r="Y235" s="215"/>
      <c r="Z235" s="34"/>
      <c r="AA235" s="35"/>
      <c r="AB235" s="35"/>
      <c r="AC235" s="35"/>
      <c r="AD235" s="36"/>
      <c r="AE235" s="224"/>
      <c r="AF235" s="53"/>
      <c r="AG235" s="54"/>
      <c r="AH235" s="55"/>
      <c r="AI235" s="56"/>
      <c r="AJ235" s="41" t="s">
        <v>2858</v>
      </c>
      <c r="AK235" s="42">
        <v>44979</v>
      </c>
      <c r="AL235" s="50"/>
      <c r="AM235" s="337" t="str">
        <f>INDEX($K$6:$AE$6,1,MATCH(1,K235:AE235,-1))</f>
        <v>95PFE-L2S</v>
      </c>
      <c r="AN235" s="337" t="str">
        <f>IF(INDEX($K$6:$AE$6,1,MATCH(1,K235:AE235,1))&lt;&gt;INDEX($K$6:$AE$6,1,MATCH(1,K235:AE235,-1)),INDEX($K$6:$AE$6,1,MATCH(1,K235:AE235,1)),"-")</f>
        <v>-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</row>
    <row r="236" spans="1:261" s="63" customFormat="1" x14ac:dyDescent="0.2">
      <c r="A236" s="169" t="str">
        <f>IF(IFERROR(VLOOKUP(G236,EmployesActifs,1,FALSE),"Non")&lt;&gt;"Non","Oui","Non")</f>
        <v>Oui</v>
      </c>
      <c r="B236" s="172">
        <f>IF(A236="Oui",1,0)</f>
        <v>1</v>
      </c>
      <c r="C236" s="172">
        <f>IF(OR(G236="Médecin",H236="Médecin",I236="Médecin",I236="Médecins",H236="anesthésiste",H236="boursier univ.",H236="chercheur",H236="chirurgien",H236="Résident(e)",H236="Md Urg",H236="Md Card",LEFT(H236,6)="Fellow",H236="Externe Médecine",H236="Directeur de la biobanque Médecin",H236="monit.-boursier",),1,0)</f>
        <v>0</v>
      </c>
      <c r="D236" s="172">
        <f>IF(OR(G236=0,H236="Stagiaire",H236="Stagiaires",H236="Externe",H236="Externes",G236="agence",H236="STAGIAIRE INFIRMIER(ÈRE)",H236="STAGIAIRE SI",H236="STAGIAIRE S.I.",H236="STAGIAIRE PAB",H236="STAGIAIRE EN PERFUSION",H236="Stagiaire Physiothérapeute",H236="Stagiaire médecine",H236="Stagiaire - Service sociaux",H236="STAGIAIRE SOINS INFIRMIERS",H236="STAGIAIRE EXTERNE EN MÉDECINE",H236="ss",),1,0)</f>
        <v>0</v>
      </c>
      <c r="E236" s="28" t="s">
        <v>646</v>
      </c>
      <c r="F236" s="28" t="s">
        <v>336</v>
      </c>
      <c r="G236" s="255">
        <v>5974</v>
      </c>
      <c r="H236" s="79" t="s">
        <v>2416</v>
      </c>
      <c r="I236" s="164" t="s">
        <v>3678</v>
      </c>
      <c r="J236" s="273">
        <f ca="1">IF(AK236&lt;=Données!$B$2,1," ")</f>
        <v>1</v>
      </c>
      <c r="K236" s="45"/>
      <c r="L236" s="46"/>
      <c r="M236" s="47"/>
      <c r="N236" s="48"/>
      <c r="O236" s="185"/>
      <c r="P236" s="187"/>
      <c r="Q236" s="185"/>
      <c r="R236" s="186"/>
      <c r="S236" s="186"/>
      <c r="T236" s="187"/>
      <c r="U236" s="187"/>
      <c r="V236" s="187"/>
      <c r="W236" s="320"/>
      <c r="X236" s="214"/>
      <c r="Y236" s="215"/>
      <c r="Z236" s="34"/>
      <c r="AA236" s="35"/>
      <c r="AB236" s="35"/>
      <c r="AC236" s="35"/>
      <c r="AD236" s="36"/>
      <c r="AE236" s="224"/>
      <c r="AF236" s="53"/>
      <c r="AG236" s="54"/>
      <c r="AH236" s="55"/>
      <c r="AI236" s="56"/>
      <c r="AJ236" s="41" t="s">
        <v>647</v>
      </c>
      <c r="AK236" s="42">
        <v>41919</v>
      </c>
      <c r="AL236" s="50" t="s">
        <v>200</v>
      </c>
      <c r="AM236" s="337" t="e">
        <f>INDEX($K$6:$AE$6,1,MATCH(1,K236:AE236,-1))</f>
        <v>#N/A</v>
      </c>
      <c r="AN236" s="337" t="e">
        <f>IF(INDEX($K$6:$AE$6,1,MATCH(1,K236:AE236,1))&lt;&gt;INDEX($K$6:$AE$6,1,MATCH(1,K236:AE236,-1)),INDEX($K$6:$AE$6,1,MATCH(1,K236:AE236,1)),"-")</f>
        <v>#N/A</v>
      </c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</row>
    <row r="237" spans="1:261" s="63" customFormat="1" x14ac:dyDescent="0.2">
      <c r="A237" s="169" t="str">
        <f>IF(IFERROR(VLOOKUP(G237,EmployesActifs,1,FALSE),"Non")&lt;&gt;"Non","Oui","Non")</f>
        <v>Oui</v>
      </c>
      <c r="B237" s="172">
        <f>IF(A237="Oui",1,0)</f>
        <v>1</v>
      </c>
      <c r="C237" s="172">
        <f>IF(OR(G237="Médecin",H237="Médecin",I237="Médecin",I237="Médecins",H237="anesthésiste",H237="boursier univ.",H237="chercheur",H237="chirurgien",H237="Résident(e)",H237="Md Urg",H237="Md Card",LEFT(H237,6)="Fellow",H237="Externe Médecine",H237="Directeur de la biobanque Médecin",H237="monit.-boursier",),1,0)</f>
        <v>0</v>
      </c>
      <c r="D237" s="172">
        <f>IF(OR(G237=0,H237="Stagiaire",H237="Stagiaires",H237="Externe",H237="Externes",G237="agence",H237="STAGIAIRE INFIRMIER(ÈRE)",H237="STAGIAIRE SI",H237="STAGIAIRE S.I.",H237="STAGIAIRE PAB",H237="STAGIAIRE EN PERFUSION",H237="Stagiaire Physiothérapeute",H237="Stagiaire médecine",H237="Stagiaire - Service sociaux",H237="STAGIAIRE SOINS INFIRMIERS",H237="STAGIAIRE EXTERNE EN MÉDECINE",H237="ss",),1,0)</f>
        <v>0</v>
      </c>
      <c r="E237" s="28" t="s">
        <v>646</v>
      </c>
      <c r="F237" s="28" t="s">
        <v>273</v>
      </c>
      <c r="G237" s="255">
        <v>8872</v>
      </c>
      <c r="H237" s="79" t="s">
        <v>961</v>
      </c>
      <c r="I237" s="164" t="s">
        <v>1395</v>
      </c>
      <c r="J237" s="273">
        <f ca="1">IF(AK237&lt;=Données!$B$2,1," ")</f>
        <v>1</v>
      </c>
      <c r="K237" s="45" t="s">
        <v>56</v>
      </c>
      <c r="L237" s="46">
        <v>1</v>
      </c>
      <c r="M237" s="47"/>
      <c r="N237" s="48"/>
      <c r="O237" s="185"/>
      <c r="P237" s="187"/>
      <c r="Q237" s="185"/>
      <c r="R237" s="186"/>
      <c r="S237" s="186"/>
      <c r="T237" s="187"/>
      <c r="U237" s="187"/>
      <c r="V237" s="187"/>
      <c r="W237" s="320"/>
      <c r="X237" s="214"/>
      <c r="Y237" s="215"/>
      <c r="Z237" s="34"/>
      <c r="AA237" s="35"/>
      <c r="AB237" s="35"/>
      <c r="AC237" s="35"/>
      <c r="AD237" s="36"/>
      <c r="AE237" s="224"/>
      <c r="AF237" s="53"/>
      <c r="AG237" s="54"/>
      <c r="AH237" s="55"/>
      <c r="AI237" s="56"/>
      <c r="AJ237" s="41" t="s">
        <v>98</v>
      </c>
      <c r="AK237" s="42">
        <v>44587</v>
      </c>
      <c r="AL237" s="50" t="s">
        <v>414</v>
      </c>
      <c r="AM237" s="337" t="str">
        <f>INDEX($K$6:$AE$6,1,MATCH(1,K237:AE237,-1))</f>
        <v>95PFE-L2M</v>
      </c>
      <c r="AN237" s="337" t="str">
        <f>IF(INDEX($K$6:$AE$6,1,MATCH(1,K237:AE237,1))&lt;&gt;INDEX($K$6:$AE$6,1,MATCH(1,K237:AE237,-1)),INDEX($K$6:$AE$6,1,MATCH(1,K237:AE237,1)),"-")</f>
        <v>-</v>
      </c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</row>
    <row r="238" spans="1:261" s="63" customFormat="1" x14ac:dyDescent="0.2">
      <c r="A238" s="274" t="str">
        <f>IF(IFERROR(VLOOKUP(G238,EmployesActifs,1,FALSE),"Non")&lt;&gt;"Non","Oui","Non")</f>
        <v>Oui</v>
      </c>
      <c r="B238" s="275">
        <f>IF(A238="Oui",1,0)</f>
        <v>1</v>
      </c>
      <c r="C238" s="172">
        <f>IF(OR(G238="Médecin",H238="Médecin",I238="Médecin",I238="Médecins",H238="anesthésiste",H238="boursier univ.",H238="chercheur",H238="chirurgien",H238="Résident(e)",H238="Md Urg",H238="Md Card",LEFT(H238,6)="Fellow",H238="Externe Médecine",H238="Directeur de la biobanque Médecin",H238="monit.-boursier",),1,0)</f>
        <v>0</v>
      </c>
      <c r="D238" s="172">
        <f>IF(OR(G238=0,H238="Stagiaire",H238="Stagiaires",H238="Externe",H238="Externes",G238="agence",H238="STAGIAIRE INFIRMIER(ÈRE)",H238="STAGIAIRE SI",H238="STAGIAIRE S.I.",H238="STAGIAIRE PAB",H238="STAGIAIRE EN PERFUSION",H238="Stagiaire Physiothérapeute",H238="Stagiaire médecine",H238="Stagiaire - Service sociaux",H238="STAGIAIRE SOINS INFIRMIERS",H238="STAGIAIRE EXTERNE EN MÉDECINE",H238="ss",),1,0)</f>
        <v>0</v>
      </c>
      <c r="E238" s="276" t="s">
        <v>646</v>
      </c>
      <c r="F238" s="276" t="s">
        <v>653</v>
      </c>
      <c r="G238" s="312">
        <v>10369</v>
      </c>
      <c r="H238" s="310" t="s">
        <v>103</v>
      </c>
      <c r="I238" s="317" t="s">
        <v>5716</v>
      </c>
      <c r="J238" s="273">
        <f ca="1">IF(AK238&lt;=Données!$B$2,1," ")</f>
        <v>1</v>
      </c>
      <c r="K238" s="243"/>
      <c r="L238" s="244"/>
      <c r="M238" s="245"/>
      <c r="N238" s="246"/>
      <c r="O238" s="247"/>
      <c r="P238" s="248"/>
      <c r="Q238" s="249">
        <v>1</v>
      </c>
      <c r="R238" s="250"/>
      <c r="S238" s="250"/>
      <c r="T238" s="248"/>
      <c r="U238" s="248"/>
      <c r="V238" s="248"/>
      <c r="W238" s="248"/>
      <c r="X238" s="214"/>
      <c r="Y238" s="215"/>
      <c r="Z238" s="36"/>
      <c r="AA238" s="34"/>
      <c r="AB238" s="35"/>
      <c r="AC238" s="35"/>
      <c r="AD238" s="35"/>
      <c r="AE238" s="324"/>
      <c r="AF238" s="325"/>
      <c r="AG238" s="326"/>
      <c r="AH238" s="344"/>
      <c r="AI238" s="56"/>
      <c r="AJ238" s="346" t="s">
        <v>57</v>
      </c>
      <c r="AK238" s="347">
        <v>44572</v>
      </c>
      <c r="AL238" s="253"/>
      <c r="AM238" s="337" t="str">
        <f>INDEX($K$6:$AE$6,1,MATCH(1,K238:AE238,-1))</f>
        <v>1860-S</v>
      </c>
      <c r="AN238" s="337" t="str">
        <f>IF(INDEX($K$6:$AE$6,1,MATCH(1,K238:AE238,1))&lt;&gt;INDEX($K$6:$AE$6,1,MATCH(1,K238:AE238,-1)),INDEX($K$6:$AE$6,1,MATCH(1,K238:AE238,1)),"-")</f>
        <v>-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</row>
    <row r="239" spans="1:261" ht="13.35" customHeight="1" x14ac:dyDescent="0.2">
      <c r="A239" s="169" t="str">
        <f>IF(IFERROR(VLOOKUP(G239,EmployesActifs,1,FALSE),"Non")&lt;&gt;"Non","Oui","Non")</f>
        <v>Oui</v>
      </c>
      <c r="B239" s="172">
        <f>IF(A239="Oui",1,0)</f>
        <v>1</v>
      </c>
      <c r="C239" s="172">
        <f>IF(OR(G239="Médecin",H239="Médecin",I239="Médecin",I239="Médecins",H239="anesthésiste",H239="boursier univ.",H239="chercheur",H239="chirurgien",H239="Résident(e)",H239="Md Urg",H239="Md Card",LEFT(H239,6)="Fellow",H239="Externe Médecine",H239="Directeur de la biobanque Médecin",H239="monit.-boursier",),1,0)</f>
        <v>0</v>
      </c>
      <c r="D239" s="172">
        <f>IF(OR(G239=0,H239="Stagiaire",H239="Stagiaires",H239="Externe",H239="Externes",G239="agence",H239="STAGIAIRE INFIRMIER(ÈRE)",H239="STAGIAIRE SI",H239="STAGIAIRE S.I.",H239="STAGIAIRE PAB",H239="STAGIAIRE EN PERFUSION",H239="Stagiaire Physiothérapeute",H239="Stagiaire médecine",H239="Stagiaire - Service sociaux",H239="STAGIAIRE SOINS INFIRMIERS",H239="STAGIAIRE EXTERNE EN MÉDECINE",H239="ss",),1,0)</f>
        <v>0</v>
      </c>
      <c r="E239" s="28" t="s">
        <v>646</v>
      </c>
      <c r="F239" s="28" t="s">
        <v>592</v>
      </c>
      <c r="G239" s="255">
        <v>6855</v>
      </c>
      <c r="H239" s="79" t="s">
        <v>2416</v>
      </c>
      <c r="I239" s="164" t="s">
        <v>152</v>
      </c>
      <c r="J239" s="273">
        <f ca="1">IF(AK239&lt;=Données!$B$2,1," ")</f>
        <v>1</v>
      </c>
      <c r="K239" s="45"/>
      <c r="L239" s="46"/>
      <c r="M239" s="47"/>
      <c r="N239" s="48"/>
      <c r="O239" s="185"/>
      <c r="P239" s="187"/>
      <c r="Q239" s="185"/>
      <c r="R239" s="186">
        <v>1</v>
      </c>
      <c r="S239" s="186"/>
      <c r="T239" s="187"/>
      <c r="U239" s="187"/>
      <c r="V239" s="187"/>
      <c r="W239" s="320"/>
      <c r="X239" s="214"/>
      <c r="Y239" s="215"/>
      <c r="Z239" s="34"/>
      <c r="AA239" s="35"/>
      <c r="AB239" s="35"/>
      <c r="AC239" s="35"/>
      <c r="AD239" s="36"/>
      <c r="AE239" s="224"/>
      <c r="AF239" s="53"/>
      <c r="AG239" s="54"/>
      <c r="AH239" s="55"/>
      <c r="AI239" s="56"/>
      <c r="AJ239" s="41" t="s">
        <v>439</v>
      </c>
      <c r="AK239" s="42">
        <v>41963</v>
      </c>
      <c r="AL239" s="50" t="s">
        <v>200</v>
      </c>
      <c r="AM239" s="337">
        <f>INDEX($K$6:$AE$6,1,MATCH(1,K239:AE239,-1))</f>
        <v>1860</v>
      </c>
      <c r="AN239" s="337" t="str">
        <f>IF(INDEX($K$6:$AE$6,1,MATCH(1,K239:AE239,1))&lt;&gt;INDEX($K$6:$AE$6,1,MATCH(1,K239:AE239,-1)),INDEX($K$6:$AE$6,1,MATCH(1,K239:AE239,1)),"-")</f>
        <v>-</v>
      </c>
      <c r="AO239"/>
      <c r="AP239"/>
      <c r="AQ239"/>
    </row>
    <row r="240" spans="1:261" ht="12.75" customHeight="1" x14ac:dyDescent="0.2">
      <c r="A240" s="169" t="str">
        <f>IF(IFERROR(VLOOKUP(G240,EmployesActifs,1,FALSE),"Non")&lt;&gt;"Non","Oui","Non")</f>
        <v>Oui</v>
      </c>
      <c r="B240" s="172">
        <f>IF(A240="Oui",1,0)</f>
        <v>1</v>
      </c>
      <c r="C240" s="172">
        <f>IF(OR(G240="Médecin",H240="Médecin",I240="Médecin",I240="Médecins",H240="anesthésiste",H240="boursier univ.",H240="chercheur",H240="chirurgien",H240="Résident(e)",H240="Md Urg",H240="Md Card",LEFT(H240,6)="Fellow",H240="Externe Médecine",H240="Directeur de la biobanque Médecin",H240="monit.-boursier",),1,0)</f>
        <v>0</v>
      </c>
      <c r="D240" s="172">
        <f>IF(OR(G240=0,H240="Stagiaire",H240="Stagiaires",H240="Externe",H240="Externes",G240="agence",H240="STAGIAIRE INFIRMIER(ÈRE)",H240="STAGIAIRE SI",H240="STAGIAIRE S.I.",H240="STAGIAIRE PAB",H240="STAGIAIRE EN PERFUSION",H240="Stagiaire Physiothérapeute",H240="Stagiaire médecine",H240="Stagiaire - Service sociaux",H240="STAGIAIRE SOINS INFIRMIERS",H240="STAGIAIRE EXTERNE EN MÉDECINE",H240="ss",),1,0)</f>
        <v>0</v>
      </c>
      <c r="E240" s="28" t="s">
        <v>646</v>
      </c>
      <c r="F240" s="28" t="s">
        <v>891</v>
      </c>
      <c r="G240" s="255">
        <v>12567</v>
      </c>
      <c r="H240" s="79" t="s">
        <v>1821</v>
      </c>
      <c r="I240" s="164" t="s">
        <v>553</v>
      </c>
      <c r="J240" s="273">
        <f ca="1">IF(AK240&lt;=Données!$B$2,1," ")</f>
        <v>1</v>
      </c>
      <c r="K240" s="45" t="s">
        <v>56</v>
      </c>
      <c r="L240" s="46">
        <v>1</v>
      </c>
      <c r="M240" s="47"/>
      <c r="N240" s="48"/>
      <c r="O240" s="185"/>
      <c r="P240" s="187"/>
      <c r="Q240" s="185"/>
      <c r="R240" s="186"/>
      <c r="S240" s="186"/>
      <c r="T240" s="187"/>
      <c r="U240" s="187"/>
      <c r="V240" s="187"/>
      <c r="W240" s="320"/>
      <c r="X240" s="214"/>
      <c r="Y240" s="215"/>
      <c r="Z240" s="34"/>
      <c r="AA240" s="35"/>
      <c r="AB240" s="35"/>
      <c r="AC240" s="35"/>
      <c r="AD240" s="36"/>
      <c r="AE240" s="224"/>
      <c r="AF240" s="53"/>
      <c r="AG240" s="54"/>
      <c r="AH240" s="55"/>
      <c r="AI240" s="56"/>
      <c r="AJ240" s="41" t="s">
        <v>2858</v>
      </c>
      <c r="AK240" s="42">
        <v>44818</v>
      </c>
      <c r="AL240" s="50"/>
      <c r="AM240" s="337" t="str">
        <f>INDEX($K$6:$AE$6,1,MATCH(1,K240:AE240,-1))</f>
        <v>95PFE-L2M</v>
      </c>
      <c r="AN240" s="337" t="str">
        <f>IF(INDEX($K$6:$AE$6,1,MATCH(1,K240:AE240,1))&lt;&gt;INDEX($K$6:$AE$6,1,MATCH(1,K240:AE240,-1)),INDEX($K$6:$AE$6,1,MATCH(1,K240:AE240,1)),"-")</f>
        <v>-</v>
      </c>
      <c r="AO240"/>
      <c r="AP240"/>
      <c r="AQ240"/>
    </row>
    <row r="241" spans="1:261" ht="13.15" customHeight="1" x14ac:dyDescent="0.2">
      <c r="A241" s="169" t="str">
        <f>IF(IFERROR(VLOOKUP(G241,EmployesActifs,1,FALSE),"Non")&lt;&gt;"Non","Oui","Non")</f>
        <v>Oui</v>
      </c>
      <c r="B241" s="172">
        <f>IF(A241="Oui",1,0)</f>
        <v>1</v>
      </c>
      <c r="C241" s="172">
        <f>IF(OR(G241="Médecin",H241="Médecin",I241="Médecin",I241="Médecins",H241="anesthésiste",H241="boursier univ.",H241="chercheur",H241="chirurgien",H241="Résident(e)",H241="Md Urg",H241="Md Card",LEFT(H241,6)="Fellow",H241="Externe Médecine",H241="Directeur de la biobanque Médecin",H241="monit.-boursier",),1,0)</f>
        <v>0</v>
      </c>
      <c r="D241" s="172">
        <f>IF(OR(G241=0,H241="Stagiaire",H241="Stagiaires",H241="Externe",H241="Externes",G241="agence",H241="STAGIAIRE INFIRMIER(ÈRE)",H241="STAGIAIRE SI",H241="STAGIAIRE S.I.",H241="STAGIAIRE PAB",H241="STAGIAIRE EN PERFUSION",H241="Stagiaire Physiothérapeute",H241="Stagiaire médecine",H241="Stagiaire - Service sociaux",H241="STAGIAIRE SOINS INFIRMIERS",H241="STAGIAIRE EXTERNE EN MÉDECINE",H241="ss",),1,0)</f>
        <v>0</v>
      </c>
      <c r="E241" s="28" t="s">
        <v>646</v>
      </c>
      <c r="F241" s="28" t="s">
        <v>408</v>
      </c>
      <c r="G241" s="255">
        <v>1326</v>
      </c>
      <c r="H241" s="79" t="s">
        <v>3386</v>
      </c>
      <c r="I241" s="164" t="s">
        <v>2153</v>
      </c>
      <c r="J241" s="273">
        <f ca="1">IF(AK241&lt;=Données!$B$2,1," ")</f>
        <v>1</v>
      </c>
      <c r="K241" s="45"/>
      <c r="L241" s="46">
        <v>1</v>
      </c>
      <c r="M241" s="47"/>
      <c r="N241" s="48"/>
      <c r="O241" s="185"/>
      <c r="P241" s="187"/>
      <c r="Q241" s="185"/>
      <c r="R241" s="186"/>
      <c r="S241" s="186"/>
      <c r="T241" s="187"/>
      <c r="U241" s="187"/>
      <c r="V241" s="187"/>
      <c r="W241" s="320"/>
      <c r="X241" s="214"/>
      <c r="Y241" s="215"/>
      <c r="Z241" s="34"/>
      <c r="AA241" s="35"/>
      <c r="AB241" s="35"/>
      <c r="AC241" s="35"/>
      <c r="AD241" s="36"/>
      <c r="AE241" s="224"/>
      <c r="AF241" s="53"/>
      <c r="AG241" s="54"/>
      <c r="AH241" s="55"/>
      <c r="AI241" s="56"/>
      <c r="AJ241" s="41" t="s">
        <v>85</v>
      </c>
      <c r="AK241" s="42">
        <v>44853</v>
      </c>
      <c r="AL241" s="50"/>
      <c r="AM241" s="337" t="str">
        <f>INDEX($K$6:$AE$6,1,MATCH(1,K241:AE241,-1))</f>
        <v>95PFE-L2M</v>
      </c>
      <c r="AN241" s="337" t="str">
        <f>IF(INDEX($K$6:$AE$6,1,MATCH(1,K241:AE241,1))&lt;&gt;INDEX($K$6:$AE$6,1,MATCH(1,K241:AE241,-1)),INDEX($K$6:$AE$6,1,MATCH(1,K241:AE241,1)),"-")</f>
        <v>-</v>
      </c>
      <c r="AO241"/>
      <c r="AP241"/>
      <c r="AQ241"/>
    </row>
    <row r="242" spans="1:261" ht="15" customHeight="1" x14ac:dyDescent="0.2">
      <c r="A242" s="169" t="str">
        <f>IF(IFERROR(VLOOKUP(G242,EmployesActifs,1,FALSE),"Non")&lt;&gt;"Non","Oui","Non")</f>
        <v>Oui</v>
      </c>
      <c r="B242" s="172">
        <f>IF(A242="Oui",1,0)</f>
        <v>1</v>
      </c>
      <c r="C242" s="172">
        <f>IF(OR(G242="Médecin",H242="Médecin",I242="Médecin",I242="Médecins",H242="anesthésiste",H242="boursier univ.",H242="chercheur",H242="chirurgien",H242="Résident(e)",H242="Md Urg",H242="Md Card",LEFT(H242,6)="Fellow",H242="Externe Médecine",H242="Directeur de la biobanque Médecin",H242="monit.-boursier",),1,0)</f>
        <v>0</v>
      </c>
      <c r="D242" s="172">
        <f>IF(OR(G242=0,H242="Stagiaire",H242="Stagiaires",H242="Externe",H242="Externes",G242="agence",H242="STAGIAIRE INFIRMIER(ÈRE)",H242="STAGIAIRE SI",H242="STAGIAIRE S.I.",H242="STAGIAIRE PAB",H242="STAGIAIRE EN PERFUSION",H242="Stagiaire Physiothérapeute",H242="Stagiaire médecine",H242="Stagiaire - Service sociaux",H242="STAGIAIRE SOINS INFIRMIERS",H242="STAGIAIRE EXTERNE EN MÉDECINE",H242="ss",),1,0)</f>
        <v>0</v>
      </c>
      <c r="E242" s="28" t="s">
        <v>646</v>
      </c>
      <c r="F242" s="28" t="s">
        <v>654</v>
      </c>
      <c r="G242" s="255">
        <v>10982</v>
      </c>
      <c r="H242" s="79" t="s">
        <v>1847</v>
      </c>
      <c r="I242" s="164" t="s">
        <v>3382</v>
      </c>
      <c r="J242" s="273">
        <f ca="1">IF(AK242&lt;=Données!$B$2,1," ")</f>
        <v>1</v>
      </c>
      <c r="K242" s="45" t="s">
        <v>56</v>
      </c>
      <c r="L242" s="46"/>
      <c r="M242" s="47"/>
      <c r="N242" s="48">
        <v>1</v>
      </c>
      <c r="O242" s="185"/>
      <c r="P242" s="187"/>
      <c r="Q242" s="185"/>
      <c r="R242" s="186"/>
      <c r="S242" s="186">
        <v>1</v>
      </c>
      <c r="T242" s="187"/>
      <c r="U242" s="187"/>
      <c r="V242" s="187"/>
      <c r="W242" s="320"/>
      <c r="X242" s="214"/>
      <c r="Y242" s="215"/>
      <c r="Z242" s="34"/>
      <c r="AA242" s="35"/>
      <c r="AB242" s="35"/>
      <c r="AC242" s="35"/>
      <c r="AD242" s="36"/>
      <c r="AE242" s="224"/>
      <c r="AF242" s="53"/>
      <c r="AG242" s="54"/>
      <c r="AH242" s="55"/>
      <c r="AI242" s="56"/>
      <c r="AJ242" s="41" t="s">
        <v>85</v>
      </c>
      <c r="AK242" s="42">
        <v>44608</v>
      </c>
      <c r="AL242" s="50"/>
      <c r="AM242" s="337" t="str">
        <f>INDEX($K$6:$AE$6,1,MATCH(1,K242:AE242,-1))</f>
        <v>F550</v>
      </c>
      <c r="AN242" s="337" t="str">
        <f>IF(INDEX($K$6:$AE$6,1,MATCH(1,K242:AE242,1))&lt;&gt;INDEX($K$6:$AE$6,1,MATCH(1,K242:AE242,-1)),INDEX($K$6:$AE$6,1,MATCH(1,K242:AE242,1)),"-")</f>
        <v>1870 +</v>
      </c>
      <c r="AO242"/>
      <c r="AP242"/>
      <c r="AQ242"/>
    </row>
    <row r="243" spans="1:261" s="69" customFormat="1" ht="13.15" customHeight="1" x14ac:dyDescent="0.2">
      <c r="A243" s="169" t="str">
        <f>IF(IFERROR(VLOOKUP(G243,EmployesActifs,1,FALSE),"Non")&lt;&gt;"Non","Oui","Non")</f>
        <v>Oui</v>
      </c>
      <c r="B243" s="172">
        <f>IF(A243="Oui",1,0)</f>
        <v>1</v>
      </c>
      <c r="C243" s="172">
        <f>IF(OR(G243="Médecin",H243="Médecin",I243="Médecin",I243="Médecins",H243="anesthésiste",H243="boursier univ.",H243="chercheur",H243="chirurgien",H243="Résident(e)",H243="Md Urg",H243="Md Card",LEFT(H243,6)="Fellow",H243="Externe Médecine",H243="Directeur de la biobanque Médecin",H243="monit.-boursier",),1,0)</f>
        <v>0</v>
      </c>
      <c r="D243" s="172">
        <f>IF(OR(G243=0,H243="Stagiaire",H243="Stagiaires",H243="Externe",H243="Externes",G243="agence",H243="STAGIAIRE INFIRMIER(ÈRE)",H243="STAGIAIRE SI",H243="STAGIAIRE S.I.",H243="STAGIAIRE PAB",H243="STAGIAIRE EN PERFUSION",H243="Stagiaire Physiothérapeute",H243="Stagiaire médecine",H243="Stagiaire - Service sociaux",H243="STAGIAIRE SOINS INFIRMIERS",H243="STAGIAIRE EXTERNE EN MÉDECINE",H243="ss",),1,0)</f>
        <v>0</v>
      </c>
      <c r="E243" s="28" t="s">
        <v>646</v>
      </c>
      <c r="F243" s="28" t="s">
        <v>1269</v>
      </c>
      <c r="G243" s="255">
        <v>3212</v>
      </c>
      <c r="H243" s="79" t="s">
        <v>72</v>
      </c>
      <c r="I243" s="164" t="s">
        <v>888</v>
      </c>
      <c r="J243" s="273">
        <f ca="1">IF(AK243&lt;=Données!$B$2,1," ")</f>
        <v>1</v>
      </c>
      <c r="K243" s="45">
        <v>1</v>
      </c>
      <c r="L243" s="46"/>
      <c r="M243" s="47"/>
      <c r="N243" s="48"/>
      <c r="O243" s="185"/>
      <c r="P243" s="187"/>
      <c r="Q243" s="185"/>
      <c r="R243" s="186"/>
      <c r="S243" s="186"/>
      <c r="T243" s="187"/>
      <c r="U243" s="187"/>
      <c r="V243" s="187"/>
      <c r="W243" s="320"/>
      <c r="X243" s="214"/>
      <c r="Y243" s="215"/>
      <c r="Z243" s="34"/>
      <c r="AA243" s="35"/>
      <c r="AB243" s="35"/>
      <c r="AC243" s="35"/>
      <c r="AD243" s="36"/>
      <c r="AE243" s="224"/>
      <c r="AF243" s="53"/>
      <c r="AG243" s="54"/>
      <c r="AH243" s="55"/>
      <c r="AI243" s="56"/>
      <c r="AJ243" s="41" t="s">
        <v>98</v>
      </c>
      <c r="AK243" s="42">
        <v>44587</v>
      </c>
      <c r="AL243" s="50" t="s">
        <v>661</v>
      </c>
      <c r="AM243" s="337" t="str">
        <f>INDEX($K$6:$AE$6,1,MATCH(1,K243:AE243,-1))</f>
        <v>95PFE-L2S</v>
      </c>
      <c r="AN243" s="337" t="str">
        <f>IF(INDEX($K$6:$AE$6,1,MATCH(1,K243:AE243,1))&lt;&gt;INDEX($K$6:$AE$6,1,MATCH(1,K243:AE243,-1)),INDEX($K$6:$AE$6,1,MATCH(1,K243:AE243,1)),"-")</f>
        <v>-</v>
      </c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</row>
    <row r="244" spans="1:261" ht="12.75" customHeight="1" x14ac:dyDescent="0.2">
      <c r="A244" s="169" t="str">
        <f>IF(IFERROR(VLOOKUP(G244,EmployesActifs,1,FALSE),"Non")&lt;&gt;"Non","Oui","Non")</f>
        <v>Oui</v>
      </c>
      <c r="B244" s="172">
        <f>IF(A244="Oui",1,0)</f>
        <v>1</v>
      </c>
      <c r="C244" s="172">
        <f>IF(OR(G244="Médecin",H244="Médecin",I244="Médecin",I244="Médecins",H244="anesthésiste",H244="boursier univ.",H244="chercheur",H244="chirurgien",H244="Résident(e)",H244="Md Urg",H244="Md Card",LEFT(H244,6)="Fellow",H244="Externe Médecine",H244="Directeur de la biobanque Médecin",H244="monit.-boursier",),1,0)</f>
        <v>0</v>
      </c>
      <c r="D244" s="172">
        <f>IF(OR(G244=0,H244="Stagiaire",H244="Stagiaires",H244="Externe",H244="Externes",G244="agence",H244="STAGIAIRE INFIRMIER(ÈRE)",H244="STAGIAIRE SI",H244="STAGIAIRE S.I.",H244="STAGIAIRE PAB",H244="STAGIAIRE EN PERFUSION",H244="Stagiaire Physiothérapeute",H244="Stagiaire médecine",H244="Stagiaire - Service sociaux",H244="STAGIAIRE SOINS INFIRMIERS",H244="STAGIAIRE EXTERNE EN MÉDECINE",H244="ss",),1,0)</f>
        <v>0</v>
      </c>
      <c r="E244" s="28" t="s">
        <v>646</v>
      </c>
      <c r="F244" s="28" t="s">
        <v>662</v>
      </c>
      <c r="G244" s="255">
        <v>1753</v>
      </c>
      <c r="H244" s="79" t="s">
        <v>1087</v>
      </c>
      <c r="I244" s="164" t="s">
        <v>5715</v>
      </c>
      <c r="J244" s="273">
        <f ca="1">IF(AK244&lt;=Données!$B$2,1," ")</f>
        <v>1</v>
      </c>
      <c r="K244" s="45"/>
      <c r="L244" s="46">
        <v>1</v>
      </c>
      <c r="M244" s="47" t="s">
        <v>56</v>
      </c>
      <c r="N244" s="48"/>
      <c r="O244" s="185"/>
      <c r="P244" s="187"/>
      <c r="Q244" s="185"/>
      <c r="R244" s="186"/>
      <c r="S244" s="186"/>
      <c r="T244" s="187"/>
      <c r="U244" s="187"/>
      <c r="V244" s="187"/>
      <c r="W244" s="320"/>
      <c r="X244" s="214"/>
      <c r="Y244" s="215"/>
      <c r="Z244" s="34"/>
      <c r="AA244" s="35"/>
      <c r="AB244" s="35"/>
      <c r="AC244" s="35"/>
      <c r="AD244" s="36"/>
      <c r="AE244" s="224"/>
      <c r="AF244" s="53"/>
      <c r="AG244" s="54"/>
      <c r="AH244" s="55"/>
      <c r="AI244" s="56"/>
      <c r="AJ244" s="41" t="s">
        <v>159</v>
      </c>
      <c r="AK244" s="42">
        <v>44691</v>
      </c>
      <c r="AL244" s="50"/>
      <c r="AM244" s="337" t="str">
        <f>INDEX($K$6:$AE$6,1,MATCH(1,K244:AE244,-1))</f>
        <v>95PFE-L2M</v>
      </c>
      <c r="AN244" s="337" t="str">
        <f>IF(INDEX($K$6:$AE$6,1,MATCH(1,K244:AE244,1))&lt;&gt;INDEX($K$6:$AE$6,1,MATCH(1,K244:AE244,-1)),INDEX($K$6:$AE$6,1,MATCH(1,K244:AE244,1)),"-")</f>
        <v>-</v>
      </c>
      <c r="AO244"/>
      <c r="AP244"/>
      <c r="AQ244"/>
    </row>
    <row r="245" spans="1:261" s="63" customFormat="1" ht="13.35" customHeight="1" x14ac:dyDescent="0.2">
      <c r="A245" s="169" t="str">
        <f>IF(IFERROR(VLOOKUP(G245,EmployesActifs,1,FALSE),"Non")&lt;&gt;"Non","Oui","Non")</f>
        <v>Oui</v>
      </c>
      <c r="B245" s="172">
        <f>IF(A245="Oui",1,0)</f>
        <v>1</v>
      </c>
      <c r="C245" s="172">
        <f>IF(OR(G245="Médecin",H245="Médecin",I245="Médecin",I245="Médecins",H245="anesthésiste",H245="boursier univ.",H245="chercheur",H245="chirurgien",H245="Résident(e)",H245="Md Urg",H245="Md Card",LEFT(H245,6)="Fellow",H245="Externe Médecine",H245="Directeur de la biobanque Médecin",H245="monit.-boursier",),1,0)</f>
        <v>0</v>
      </c>
      <c r="D245" s="172">
        <f>IF(OR(G245=0,H245="Stagiaire",H245="Stagiaires",H245="Externe",H245="Externes",G245="agence",H245="STAGIAIRE INFIRMIER(ÈRE)",H245="STAGIAIRE SI",H245="STAGIAIRE S.I.",H245="STAGIAIRE PAB",H245="STAGIAIRE EN PERFUSION",H245="Stagiaire Physiothérapeute",H245="Stagiaire médecine",H245="Stagiaire - Service sociaux",H245="STAGIAIRE SOINS INFIRMIERS",H245="STAGIAIRE EXTERNE EN MÉDECINE",H245="ss",),1,0)</f>
        <v>0</v>
      </c>
      <c r="E245" s="28" t="s">
        <v>663</v>
      </c>
      <c r="F245" s="28" t="s">
        <v>664</v>
      </c>
      <c r="G245" s="255">
        <v>8587</v>
      </c>
      <c r="H245" s="79" t="s">
        <v>3698</v>
      </c>
      <c r="I245" s="164" t="s">
        <v>3531</v>
      </c>
      <c r="J245" s="273">
        <f ca="1">IF(AK245&lt;=Données!$B$2,1," ")</f>
        <v>1</v>
      </c>
      <c r="K245" s="45"/>
      <c r="L245" s="46">
        <v>1</v>
      </c>
      <c r="M245" s="47"/>
      <c r="N245" s="48"/>
      <c r="O245" s="185"/>
      <c r="P245" s="187"/>
      <c r="Q245" s="185"/>
      <c r="R245" s="186"/>
      <c r="S245" s="186"/>
      <c r="T245" s="187"/>
      <c r="U245" s="187"/>
      <c r="V245" s="187"/>
      <c r="W245" s="320"/>
      <c r="X245" s="214"/>
      <c r="Y245" s="215"/>
      <c r="Z245" s="34"/>
      <c r="AA245" s="35"/>
      <c r="AB245" s="35"/>
      <c r="AC245" s="35"/>
      <c r="AD245" s="36"/>
      <c r="AE245" s="224"/>
      <c r="AF245" s="53"/>
      <c r="AG245" s="54"/>
      <c r="AH245" s="55"/>
      <c r="AI245" s="56"/>
      <c r="AJ245" s="41" t="s">
        <v>50</v>
      </c>
      <c r="AK245" s="42">
        <v>44588</v>
      </c>
      <c r="AL245" s="50"/>
      <c r="AM245" s="337" t="str">
        <f>INDEX($K$6:$AE$6,1,MATCH(1,K245:AE245,-1))</f>
        <v>95PFE-L2M</v>
      </c>
      <c r="AN245" s="337" t="str">
        <f>IF(INDEX($K$6:$AE$6,1,MATCH(1,K245:AE245,1))&lt;&gt;INDEX($K$6:$AE$6,1,MATCH(1,K245:AE245,-1)),INDEX($K$6:$AE$6,1,MATCH(1,K245:AE245,1)),"-")</f>
        <v>-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</row>
    <row r="246" spans="1:261" s="63" customFormat="1" x14ac:dyDescent="0.2">
      <c r="A246" s="169" t="str">
        <f>IF(IFERROR(VLOOKUP(G246,EmployesActifs,1,FALSE),"Non")&lt;&gt;"Non","Oui","Non")</f>
        <v>Oui</v>
      </c>
      <c r="B246" s="172">
        <f>IF(A246="Oui",1,0)</f>
        <v>1</v>
      </c>
      <c r="C246" s="172">
        <f>IF(OR(G246="Médecin",H246="Médecin",I246="Médecin",I246="Médecins",H246="anesthésiste",H246="boursier univ.",H246="chercheur",H246="chirurgien",H246="Résident(e)",H246="Md Urg",H246="Md Card",LEFT(H246,6)="Fellow",H246="Externe Médecine",H246="Directeur de la biobanque Médecin",H246="monit.-boursier",),1,0)</f>
        <v>0</v>
      </c>
      <c r="D246" s="172">
        <f>IF(OR(G246=0,H246="Stagiaire",H246="Stagiaires",H246="Externe",H246="Externes",G246="agence",H246="STAGIAIRE INFIRMIER(ÈRE)",H246="STAGIAIRE SI",H246="STAGIAIRE S.I.",H246="STAGIAIRE PAB",H246="STAGIAIRE EN PERFUSION",H246="Stagiaire Physiothérapeute",H246="Stagiaire médecine",H246="Stagiaire - Service sociaux",H246="STAGIAIRE SOINS INFIRMIERS",H246="STAGIAIRE EXTERNE EN MÉDECINE",H246="ss",),1,0)</f>
        <v>0</v>
      </c>
      <c r="E246" s="28" t="s">
        <v>6104</v>
      </c>
      <c r="F246" s="28" t="s">
        <v>6105</v>
      </c>
      <c r="G246" s="255">
        <v>13980</v>
      </c>
      <c r="H246" s="79" t="s">
        <v>103</v>
      </c>
      <c r="I246" s="164" t="s">
        <v>5717</v>
      </c>
      <c r="J246" s="273" t="str">
        <f ca="1">IF(AK246&lt;=Données!$B$2,1," ")</f>
        <v xml:space="preserve"> </v>
      </c>
      <c r="K246" s="45">
        <v>1</v>
      </c>
      <c r="L246" s="46"/>
      <c r="M246" s="47"/>
      <c r="N246" s="48"/>
      <c r="O246" s="185"/>
      <c r="P246" s="187"/>
      <c r="Q246" s="185"/>
      <c r="R246" s="186"/>
      <c r="S246" s="186"/>
      <c r="T246" s="187"/>
      <c r="U246" s="187"/>
      <c r="V246" s="187"/>
      <c r="W246" s="320"/>
      <c r="X246" s="214"/>
      <c r="Y246" s="215"/>
      <c r="Z246" s="34"/>
      <c r="AA246" s="35"/>
      <c r="AB246" s="35"/>
      <c r="AC246" s="35"/>
      <c r="AD246" s="36"/>
      <c r="AE246" s="224"/>
      <c r="AF246" s="53"/>
      <c r="AG246" s="54"/>
      <c r="AH246" s="55"/>
      <c r="AI246" s="56"/>
      <c r="AJ246" s="41" t="s">
        <v>5851</v>
      </c>
      <c r="AK246" s="42">
        <v>45822</v>
      </c>
      <c r="AL246" s="50"/>
      <c r="AM246" s="337" t="str">
        <f>INDEX($K$6:$AE$6,1,MATCH(1,K246:AE246,-1))</f>
        <v>95PFE-L2S</v>
      </c>
      <c r="AN246" s="337" t="str">
        <f>IF(INDEX($K$6:$AE$6,1,MATCH(1,K246:AE246,1))&lt;&gt;INDEX($K$6:$AE$6,1,MATCH(1,K246:AE246,-1)),INDEX($K$6:$AE$6,1,MATCH(1,K246:AE246,1)),"-")</f>
        <v>-</v>
      </c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</row>
    <row r="247" spans="1:261" s="63" customFormat="1" ht="12.75" customHeight="1" x14ac:dyDescent="0.2">
      <c r="A247" s="169" t="str">
        <f>IF(IFERROR(VLOOKUP(G247,EmployesActifs,1,FALSE),"Non")&lt;&gt;"Non","Oui","Non")</f>
        <v>Oui</v>
      </c>
      <c r="B247" s="172">
        <f>IF(A247="Oui",1,0)</f>
        <v>1</v>
      </c>
      <c r="C247" s="172">
        <f>IF(OR(G247="Médecin",H247="Médecin",I247="Médecin",I247="Médecins",H247="anesthésiste",H247="boursier univ.",H247="chercheur",H247="chirurgien",H247="Résident(e)",H247="Md Urg",H247="Md Card",LEFT(H247,6)="Fellow",H247="Externe Médecine",H247="Directeur de la biobanque Médecin",H247="monit.-boursier",),1,0)</f>
        <v>0</v>
      </c>
      <c r="D247" s="172">
        <f>IF(OR(G247=0,H247="Stagiaire",H247="Stagiaires",H247="Externe",H247="Externes",G247="agence",H247="STAGIAIRE INFIRMIER(ÈRE)",H247="STAGIAIRE SI",H247="STAGIAIRE S.I.",H247="STAGIAIRE PAB",H247="STAGIAIRE EN PERFUSION",H247="Stagiaire Physiothérapeute",H247="Stagiaire médecine",H247="Stagiaire - Service sociaux",H247="STAGIAIRE SOINS INFIRMIERS",H247="STAGIAIRE EXTERNE EN MÉDECINE",H247="ss",),1,0)</f>
        <v>0</v>
      </c>
      <c r="E247" s="28" t="s">
        <v>665</v>
      </c>
      <c r="F247" s="28" t="s">
        <v>248</v>
      </c>
      <c r="G247" s="257">
        <v>3199</v>
      </c>
      <c r="H247" s="79" t="s">
        <v>69</v>
      </c>
      <c r="I247" s="164" t="s">
        <v>5717</v>
      </c>
      <c r="J247" s="273">
        <f ca="1">IF(AK247&lt;=Données!$B$2,1," ")</f>
        <v>1</v>
      </c>
      <c r="K247" s="45"/>
      <c r="L247" s="46"/>
      <c r="M247" s="47"/>
      <c r="N247" s="48"/>
      <c r="O247" s="185"/>
      <c r="P247" s="187"/>
      <c r="Q247" s="185"/>
      <c r="R247" s="186"/>
      <c r="S247" s="186"/>
      <c r="T247" s="187"/>
      <c r="U247" s="187"/>
      <c r="V247" s="187"/>
      <c r="W247" s="320"/>
      <c r="X247" s="214"/>
      <c r="Y247" s="215"/>
      <c r="Z247" s="34"/>
      <c r="AA247" s="35">
        <v>1</v>
      </c>
      <c r="AB247" s="35"/>
      <c r="AC247" s="35"/>
      <c r="AD247" s="36"/>
      <c r="AE247" s="224"/>
      <c r="AF247" s="53"/>
      <c r="AG247" s="54"/>
      <c r="AH247" s="55"/>
      <c r="AI247" s="56"/>
      <c r="AJ247" s="41" t="s">
        <v>666</v>
      </c>
      <c r="AK247" s="42">
        <v>42776</v>
      </c>
      <c r="AL247" s="50"/>
      <c r="AM247" s="337" t="str">
        <f>INDEX($K$6:$AE$6,1,MATCH(1,K247:AE247,-1))</f>
        <v>1511-S</v>
      </c>
      <c r="AN247" s="337" t="str">
        <f>IF(INDEX($K$6:$AE$6,1,MATCH(1,K247:AE247,1))&lt;&gt;INDEX($K$6:$AE$6,1,MATCH(1,K247:AE247,-1)),INDEX($K$6:$AE$6,1,MATCH(1,K247:AE247,1)),"-")</f>
        <v>-</v>
      </c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</row>
    <row r="248" spans="1:261" s="63" customFormat="1" ht="13.15" customHeight="1" x14ac:dyDescent="0.2">
      <c r="A248" s="169" t="str">
        <f>IF(IFERROR(VLOOKUP(G248,EmployesActifs,1,FALSE),"Non")&lt;&gt;"Non","Oui","Non")</f>
        <v>Oui</v>
      </c>
      <c r="B248" s="172">
        <f>IF(A248="Oui",1,0)</f>
        <v>1</v>
      </c>
      <c r="C248" s="172">
        <f>IF(OR(G248="Médecin",H248="Médecin",I248="Médecin",I248="Médecins",H248="anesthésiste",H248="boursier univ.",H248="chercheur",H248="chirurgien",H248="Résident(e)",H248="Md Urg",H248="Md Card",LEFT(H248,6)="Fellow",H248="Externe Médecine",H248="Directeur de la biobanque Médecin",H248="monit.-boursier",),1,0)</f>
        <v>0</v>
      </c>
      <c r="D248" s="172">
        <f>IF(OR(G248=0,H248="Stagiaire",H248="Stagiaires",H248="Externe",H248="Externes",G248="agence",H248="STAGIAIRE INFIRMIER(ÈRE)",H248="STAGIAIRE SI",H248="STAGIAIRE S.I.",H248="STAGIAIRE PAB",H248="STAGIAIRE EN PERFUSION",H248="Stagiaire Physiothérapeute",H248="Stagiaire médecine",H248="Stagiaire - Service sociaux",H248="STAGIAIRE SOINS INFIRMIERS",H248="STAGIAIRE EXTERNE EN MÉDECINE",H248="ss",),1,0)</f>
        <v>0</v>
      </c>
      <c r="E248" s="28" t="s">
        <v>665</v>
      </c>
      <c r="F248" s="28" t="s">
        <v>368</v>
      </c>
      <c r="G248" s="255">
        <v>12291</v>
      </c>
      <c r="H248" s="79" t="s">
        <v>1405</v>
      </c>
      <c r="I248" s="164" t="s">
        <v>5713</v>
      </c>
      <c r="J248" s="273">
        <f ca="1">IF(AK248&lt;=Données!$B$2,1," ")</f>
        <v>1</v>
      </c>
      <c r="K248" s="45" t="s">
        <v>56</v>
      </c>
      <c r="L248" s="46"/>
      <c r="M248" s="47"/>
      <c r="N248" s="48">
        <v>1</v>
      </c>
      <c r="O248" s="185"/>
      <c r="P248" s="187"/>
      <c r="Q248" s="185"/>
      <c r="R248" s="186"/>
      <c r="S248" s="186"/>
      <c r="T248" s="187"/>
      <c r="U248" s="187"/>
      <c r="V248" s="187"/>
      <c r="W248" s="320"/>
      <c r="X248" s="214"/>
      <c r="Y248" s="215"/>
      <c r="Z248" s="34"/>
      <c r="AA248" s="35"/>
      <c r="AB248" s="35"/>
      <c r="AC248" s="35"/>
      <c r="AD248" s="36"/>
      <c r="AE248" s="224"/>
      <c r="AF248" s="53"/>
      <c r="AG248" s="54"/>
      <c r="AH248" s="55"/>
      <c r="AI248" s="56"/>
      <c r="AJ248" s="41" t="s">
        <v>85</v>
      </c>
      <c r="AK248" s="42">
        <v>44867</v>
      </c>
      <c r="AL248" s="50"/>
      <c r="AM248" s="337" t="str">
        <f>INDEX($K$6:$AE$6,1,MATCH(1,K248:AE248,-1))</f>
        <v>F550</v>
      </c>
      <c r="AN248" s="337" t="str">
        <f>IF(INDEX($K$6:$AE$6,1,MATCH(1,K248:AE248,1))&lt;&gt;INDEX($K$6:$AE$6,1,MATCH(1,K248:AE248,-1)),INDEX($K$6:$AE$6,1,MATCH(1,K248:AE248,1)),"-")</f>
        <v>-</v>
      </c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</row>
    <row r="249" spans="1:261" s="63" customFormat="1" ht="13.15" customHeight="1" x14ac:dyDescent="0.2">
      <c r="A249" s="169" t="str">
        <f>IF(IFERROR(VLOOKUP(G249,EmployesActifs,1,FALSE),"Non")&lt;&gt;"Non","Oui","Non")</f>
        <v>Oui</v>
      </c>
      <c r="B249" s="172">
        <f>IF(A249="Oui",1,0)</f>
        <v>1</v>
      </c>
      <c r="C249" s="172">
        <f>IF(OR(G249="Médecin",H249="Médecin",I249="Médecin",I249="Médecins",H249="anesthésiste",H249="boursier univ.",H249="chercheur",H249="chirurgien",H249="Résident(e)",H249="Md Urg",H249="Md Card",LEFT(H249,6)="Fellow",H249="Externe Médecine",H249="Directeur de la biobanque Médecin",H249="monit.-boursier",),1,0)</f>
        <v>0</v>
      </c>
      <c r="D249" s="172">
        <f>IF(OR(G249=0,H249="Stagiaire",H249="Stagiaires",H249="Externe",H249="Externes",G249="agence",H249="STAGIAIRE INFIRMIER(ÈRE)",H249="STAGIAIRE SI",H249="STAGIAIRE S.I.",H249="STAGIAIRE PAB",H249="STAGIAIRE EN PERFUSION",H249="Stagiaire Physiothérapeute",H249="Stagiaire médecine",H249="Stagiaire - Service sociaux",H249="STAGIAIRE SOINS INFIRMIERS",H249="STAGIAIRE EXTERNE EN MÉDECINE",H249="ss",),1,0)</f>
        <v>0</v>
      </c>
      <c r="E249" s="28" t="s">
        <v>671</v>
      </c>
      <c r="F249" s="28" t="s">
        <v>137</v>
      </c>
      <c r="G249" s="255">
        <v>9986</v>
      </c>
      <c r="H249" s="79" t="s">
        <v>69</v>
      </c>
      <c r="I249" s="164" t="s">
        <v>5715</v>
      </c>
      <c r="J249" s="273">
        <f ca="1">IF(AK249&lt;=Données!$B$2,1," ")</f>
        <v>1</v>
      </c>
      <c r="K249" s="45">
        <v>1</v>
      </c>
      <c r="L249" s="46" t="s">
        <v>56</v>
      </c>
      <c r="M249" s="47"/>
      <c r="N249" s="48"/>
      <c r="O249" s="185"/>
      <c r="P249" s="187"/>
      <c r="Q249" s="185"/>
      <c r="R249" s="186"/>
      <c r="S249" s="186"/>
      <c r="T249" s="187"/>
      <c r="U249" s="187"/>
      <c r="V249" s="187"/>
      <c r="W249" s="320"/>
      <c r="X249" s="214"/>
      <c r="Y249" s="215"/>
      <c r="Z249" s="34"/>
      <c r="AA249" s="35"/>
      <c r="AB249" s="35"/>
      <c r="AC249" s="35"/>
      <c r="AD249" s="36"/>
      <c r="AE249" s="224"/>
      <c r="AF249" s="53"/>
      <c r="AG249" s="54"/>
      <c r="AH249" s="55"/>
      <c r="AI249" s="56"/>
      <c r="AJ249" s="41" t="s">
        <v>57</v>
      </c>
      <c r="AK249" s="42">
        <v>44573</v>
      </c>
      <c r="AL249" s="50"/>
      <c r="AM249" s="337" t="str">
        <f>INDEX($K$6:$AE$6,1,MATCH(1,K249:AE249,-1))</f>
        <v>95PFE-L2S</v>
      </c>
      <c r="AN249" s="337" t="str">
        <f>IF(INDEX($K$6:$AE$6,1,MATCH(1,K249:AE249,1))&lt;&gt;INDEX($K$6:$AE$6,1,MATCH(1,K249:AE249,-1)),INDEX($K$6:$AE$6,1,MATCH(1,K249:AE249,1)),"-")</f>
        <v>-</v>
      </c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</row>
    <row r="250" spans="1:261" s="63" customFormat="1" ht="13.15" customHeight="1" x14ac:dyDescent="0.2">
      <c r="A250" s="169" t="str">
        <f>IF(IFERROR(VLOOKUP(G250,EmployesActifs,1,FALSE),"Non")&lt;&gt;"Non","Oui","Non")</f>
        <v>Oui</v>
      </c>
      <c r="B250" s="172">
        <f>IF(A250="Oui",1,0)</f>
        <v>1</v>
      </c>
      <c r="C250" s="172">
        <f>IF(OR(G250="Médecin",H250="Médecin",I250="Médecin",I250="Médecins",H250="anesthésiste",H250="boursier univ.",H250="chercheur",H250="chirurgien",H250="Résident(e)",H250="Md Urg",H250="Md Card",LEFT(H250,6)="Fellow",H250="Externe Médecine",H250="Directeur de la biobanque Médecin",H250="monit.-boursier",),1,0)</f>
        <v>0</v>
      </c>
      <c r="D250" s="172">
        <f>IF(OR(G250=0,H250="Stagiaire",H250="Stagiaires",H250="Externe",H250="Externes",G250="agence",H250="STAGIAIRE INFIRMIER(ÈRE)",H250="STAGIAIRE SI",H250="STAGIAIRE S.I.",H250="STAGIAIRE PAB",H250="STAGIAIRE EN PERFUSION",H250="Stagiaire Physiothérapeute",H250="Stagiaire médecine",H250="Stagiaire - Service sociaux",H250="STAGIAIRE SOINS INFIRMIERS",H250="STAGIAIRE EXTERNE EN MÉDECINE",H250="ss",),1,0)</f>
        <v>0</v>
      </c>
      <c r="E250" s="28" t="s">
        <v>3011</v>
      </c>
      <c r="F250" s="28" t="s">
        <v>3012</v>
      </c>
      <c r="G250" s="257">
        <v>12566</v>
      </c>
      <c r="H250" s="79" t="s">
        <v>54</v>
      </c>
      <c r="I250" s="164" t="s">
        <v>5703</v>
      </c>
      <c r="J250" s="273" t="str">
        <f ca="1">IF(AK250&lt;=Données!$B$2,1," ")</f>
        <v xml:space="preserve"> </v>
      </c>
      <c r="K250" s="45" t="s">
        <v>56</v>
      </c>
      <c r="L250" s="46"/>
      <c r="M250" s="47"/>
      <c r="N250" s="48">
        <v>1</v>
      </c>
      <c r="O250" s="185"/>
      <c r="P250" s="187"/>
      <c r="Q250" s="185"/>
      <c r="R250" s="186"/>
      <c r="S250" s="186"/>
      <c r="T250" s="187"/>
      <c r="U250" s="187"/>
      <c r="V250" s="187"/>
      <c r="W250" s="320"/>
      <c r="X250" s="214"/>
      <c r="Y250" s="215"/>
      <c r="Z250" s="34"/>
      <c r="AA250" s="35"/>
      <c r="AB250" s="35"/>
      <c r="AC250" s="35"/>
      <c r="AD250" s="36"/>
      <c r="AE250" s="224"/>
      <c r="AF250" s="53"/>
      <c r="AG250" s="54"/>
      <c r="AH250" s="55"/>
      <c r="AI250" s="56"/>
      <c r="AJ250" s="41" t="s">
        <v>50</v>
      </c>
      <c r="AK250" s="42">
        <v>45644</v>
      </c>
      <c r="AL250" s="50"/>
      <c r="AM250" s="337" t="str">
        <f>INDEX($K$6:$AE$6,1,MATCH(1,K250:AE250,-1))</f>
        <v>F550</v>
      </c>
      <c r="AN250" s="337" t="str">
        <f>IF(INDEX($K$6:$AE$6,1,MATCH(1,K250:AE250,1))&lt;&gt;INDEX($K$6:$AE$6,1,MATCH(1,K250:AE250,-1)),INDEX($K$6:$AE$6,1,MATCH(1,K250:AE250,1)),"-")</f>
        <v>-</v>
      </c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</row>
    <row r="251" spans="1:261" s="63" customFormat="1" ht="13.35" customHeight="1" x14ac:dyDescent="0.2">
      <c r="A251" s="169" t="str">
        <f>IF(IFERROR(VLOOKUP(G251,EmployesActifs,1,FALSE),"Non")&lt;&gt;"Non","Oui","Non")</f>
        <v>Oui</v>
      </c>
      <c r="B251" s="172">
        <f>IF(A251="Oui",1,0)</f>
        <v>1</v>
      </c>
      <c r="C251" s="172">
        <f>IF(OR(G251="Médecin",H251="Médecin",I251="Médecin",I251="Médecins",H251="anesthésiste",H251="boursier univ.",H251="chercheur",H251="chirurgien",H251="Résident(e)",H251="Md Urg",H251="Md Card",LEFT(H251,6)="Fellow",H251="Externe Médecine",H251="Directeur de la biobanque Médecin",H251="monit.-boursier",),1,0)</f>
        <v>0</v>
      </c>
      <c r="D251" s="172">
        <f>IF(OR(G251=0,H251="Stagiaire",H251="Stagiaires",H251="Externe",H251="Externes",G251="agence",H251="STAGIAIRE INFIRMIER(ÈRE)",H251="STAGIAIRE SI",H251="STAGIAIRE S.I.",H251="STAGIAIRE PAB",H251="STAGIAIRE EN PERFUSION",H251="Stagiaire Physiothérapeute",H251="Stagiaire médecine",H251="Stagiaire - Service sociaux",H251="STAGIAIRE SOINS INFIRMIERS",H251="STAGIAIRE EXTERNE EN MÉDECINE",H251="ss",),1,0)</f>
        <v>0</v>
      </c>
      <c r="E251" s="28" t="s">
        <v>679</v>
      </c>
      <c r="F251" s="28" t="s">
        <v>680</v>
      </c>
      <c r="G251" s="255">
        <v>5229</v>
      </c>
      <c r="H251" s="79" t="s">
        <v>747</v>
      </c>
      <c r="I251" s="164" t="s">
        <v>5716</v>
      </c>
      <c r="J251" s="273" t="str">
        <f ca="1">IF(AK251&lt;=Données!$B$2,1," ")</f>
        <v xml:space="preserve"> </v>
      </c>
      <c r="K251" s="45"/>
      <c r="L251" s="46" t="s">
        <v>56</v>
      </c>
      <c r="M251" s="47" t="s">
        <v>56</v>
      </c>
      <c r="N251" s="48"/>
      <c r="O251" s="185"/>
      <c r="P251" s="187">
        <v>1</v>
      </c>
      <c r="Q251" s="185"/>
      <c r="R251" s="186"/>
      <c r="S251" s="186"/>
      <c r="T251" s="187"/>
      <c r="U251" s="187"/>
      <c r="V251" s="187"/>
      <c r="W251" s="320"/>
      <c r="X251" s="214"/>
      <c r="Y251" s="215"/>
      <c r="Z251" s="34"/>
      <c r="AA251" s="35"/>
      <c r="AB251" s="35"/>
      <c r="AC251" s="35"/>
      <c r="AD251" s="36"/>
      <c r="AE251" s="224"/>
      <c r="AF251" s="53"/>
      <c r="AG251" s="54"/>
      <c r="AH251" s="55"/>
      <c r="AI251" s="56"/>
      <c r="AJ251" s="41" t="s">
        <v>4462</v>
      </c>
      <c r="AK251" s="42">
        <v>45756</v>
      </c>
      <c r="AL251" s="50"/>
      <c r="AM251" s="337">
        <f>INDEX($K$6:$AE$6,1,MATCH(1,K251:AE251,-1))</f>
        <v>1804</v>
      </c>
      <c r="AN251" s="337" t="str">
        <f>IF(INDEX($K$6:$AE$6,1,MATCH(1,K251:AE251,1))&lt;&gt;INDEX($K$6:$AE$6,1,MATCH(1,K251:AE251,-1)),INDEX($K$6:$AE$6,1,MATCH(1,K251:AE251,1)),"-")</f>
        <v>-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</row>
    <row r="252" spans="1:261" s="63" customFormat="1" ht="13.15" customHeight="1" x14ac:dyDescent="0.2">
      <c r="A252" s="169" t="str">
        <f>IF(IFERROR(VLOOKUP(G252,EmployesActifs,1,FALSE),"Non")&lt;&gt;"Non","Oui","Non")</f>
        <v>Oui</v>
      </c>
      <c r="B252" s="172">
        <f>IF(A252="Oui",1,0)</f>
        <v>1</v>
      </c>
      <c r="C252" s="172">
        <f>IF(OR(G252="Médecin",H252="Médecin",I252="Médecin",I252="Médecins",H252="anesthésiste",H252="boursier univ.",H252="chercheur",H252="chirurgien",H252="Résident(e)",H252="Md Urg",H252="Md Card",LEFT(H252,6)="Fellow",H252="Externe Médecine",H252="Directeur de la biobanque Médecin",H252="monit.-boursier",),1,0)</f>
        <v>0</v>
      </c>
      <c r="D252" s="172">
        <f>IF(OR(G252=0,H252="Stagiaire",H252="Stagiaires",H252="Externe",H252="Externes",G252="agence",H252="STAGIAIRE INFIRMIER(ÈRE)",H252="STAGIAIRE SI",H252="STAGIAIRE S.I.",H252="STAGIAIRE PAB",H252="STAGIAIRE EN PERFUSION",H252="Stagiaire Physiothérapeute",H252="Stagiaire médecine",H252="Stagiaire - Service sociaux",H252="STAGIAIRE SOINS INFIRMIERS",H252="STAGIAIRE EXTERNE EN MÉDECINE",H252="ss",),1,0)</f>
        <v>0</v>
      </c>
      <c r="E252" s="28" t="s">
        <v>2965</v>
      </c>
      <c r="F252" s="28" t="s">
        <v>2966</v>
      </c>
      <c r="G252" s="257">
        <v>12279</v>
      </c>
      <c r="H252" s="79" t="s">
        <v>570</v>
      </c>
      <c r="I252" s="164" t="s">
        <v>1319</v>
      </c>
      <c r="J252" s="273" t="str">
        <f ca="1">IF(AK252&lt;=Données!$B$2,1," ")</f>
        <v xml:space="preserve"> </v>
      </c>
      <c r="K252" s="45"/>
      <c r="L252" s="46"/>
      <c r="M252" s="47"/>
      <c r="N252" s="48"/>
      <c r="O252" s="185">
        <v>1</v>
      </c>
      <c r="P252" s="187"/>
      <c r="Q252" s="185"/>
      <c r="R252" s="186"/>
      <c r="S252" s="186"/>
      <c r="T252" s="187"/>
      <c r="U252" s="187"/>
      <c r="V252" s="187"/>
      <c r="W252" s="320"/>
      <c r="X252" s="214"/>
      <c r="Y252" s="215"/>
      <c r="Z252" s="34"/>
      <c r="AA252" s="35"/>
      <c r="AB252" s="35"/>
      <c r="AC252" s="35"/>
      <c r="AD252" s="36"/>
      <c r="AE252" s="224"/>
      <c r="AF252" s="53"/>
      <c r="AG252" s="54"/>
      <c r="AH252" s="55"/>
      <c r="AI252" s="56"/>
      <c r="AJ252" s="41" t="s">
        <v>4462</v>
      </c>
      <c r="AK252" s="42">
        <v>45546</v>
      </c>
      <c r="AL252" s="50"/>
      <c r="AM252" s="337" t="str">
        <f>INDEX($K$6:$AE$6,1,MATCH(1,K252:AE252,-1))</f>
        <v>1804S</v>
      </c>
      <c r="AN252" s="337" t="str">
        <f>IF(INDEX($K$6:$AE$6,1,MATCH(1,K252:AE252,1))&lt;&gt;INDEX($K$6:$AE$6,1,MATCH(1,K252:AE252,-1)),INDEX($K$6:$AE$6,1,MATCH(1,K252:AE252,1)),"-")</f>
        <v>-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</row>
    <row r="253" spans="1:261" s="63" customFormat="1" x14ac:dyDescent="0.2">
      <c r="A253" s="169" t="str">
        <f>IF(IFERROR(VLOOKUP(G253,EmployesActifs,1,FALSE),"Non")&lt;&gt;"Non","Oui","Non")</f>
        <v>Oui</v>
      </c>
      <c r="B253" s="172">
        <f>IF(A253="Oui",1,0)</f>
        <v>1</v>
      </c>
      <c r="C253" s="172">
        <f>IF(OR(G253="Médecin",H253="Médecin",I253="Médecin",I253="Médecins",H253="anesthésiste",H253="boursier univ.",H253="chercheur",H253="chirurgien",H253="Résident(e)",H253="Md Urg",H253="Md Card",LEFT(H253,6)="Fellow",H253="Externe Médecine",H253="Directeur de la biobanque Médecin",H253="monit.-boursier",),1,0)</f>
        <v>0</v>
      </c>
      <c r="D253" s="172">
        <f>IF(OR(G253=0,H253="Stagiaire",H253="Stagiaires",H253="Externe",H253="Externes",G253="agence",H253="STAGIAIRE INFIRMIER(ÈRE)",H253="STAGIAIRE SI",H253="STAGIAIRE S.I.",H253="STAGIAIRE PAB",H253="STAGIAIRE EN PERFUSION",H253="Stagiaire Physiothérapeute",H253="Stagiaire médecine",H253="Stagiaire - Service sociaux",H253="STAGIAIRE SOINS INFIRMIERS",H253="STAGIAIRE EXTERNE EN MÉDECINE",H253="ss",),1,0)</f>
        <v>0</v>
      </c>
      <c r="E253" s="28" t="s">
        <v>685</v>
      </c>
      <c r="F253" s="28" t="s">
        <v>686</v>
      </c>
      <c r="G253" s="255">
        <v>1266</v>
      </c>
      <c r="H253" s="79" t="s">
        <v>2463</v>
      </c>
      <c r="I253" s="164" t="s">
        <v>933</v>
      </c>
      <c r="J253" s="273" t="str">
        <f ca="1">IF(AK253&lt;=Données!$B$2,1," ")</f>
        <v xml:space="preserve"> </v>
      </c>
      <c r="K253" s="45"/>
      <c r="L253" s="46" t="s">
        <v>56</v>
      </c>
      <c r="M253" s="47"/>
      <c r="N253" s="48"/>
      <c r="O253" s="185"/>
      <c r="P253" s="187">
        <v>1</v>
      </c>
      <c r="Q253" s="185"/>
      <c r="R253" s="186"/>
      <c r="S253" s="186"/>
      <c r="T253" s="187"/>
      <c r="U253" s="187"/>
      <c r="V253" s="187"/>
      <c r="W253" s="320"/>
      <c r="X253" s="214"/>
      <c r="Y253" s="215"/>
      <c r="Z253" s="34"/>
      <c r="AA253" s="35"/>
      <c r="AB253" s="35"/>
      <c r="AC253" s="35"/>
      <c r="AD253" s="36"/>
      <c r="AE253" s="224"/>
      <c r="AF253" s="53"/>
      <c r="AG253" s="54"/>
      <c r="AH253" s="55"/>
      <c r="AI253" s="56"/>
      <c r="AJ253" s="41" t="s">
        <v>5851</v>
      </c>
      <c r="AK253" s="42">
        <v>45804</v>
      </c>
      <c r="AL253" s="50"/>
      <c r="AM253" s="337">
        <f>INDEX($K$6:$AE$6,1,MATCH(1,K253:AE253,-1))</f>
        <v>1804</v>
      </c>
      <c r="AN253" s="337" t="str">
        <f>IF(INDEX($K$6:$AE$6,1,MATCH(1,K253:AE253,1))&lt;&gt;INDEX($K$6:$AE$6,1,MATCH(1,K253:AE253,-1)),INDEX($K$6:$AE$6,1,MATCH(1,K253:AE253,1)),"-")</f>
        <v>-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</row>
    <row r="254" spans="1:261" s="63" customFormat="1" x14ac:dyDescent="0.2">
      <c r="A254" s="169" t="str">
        <f>IF(IFERROR(VLOOKUP(G254,EmployesActifs,1,FALSE),"Non")&lt;&gt;"Non","Oui","Non")</f>
        <v>Oui</v>
      </c>
      <c r="B254" s="172">
        <f>IF(A254="Oui",1,0)</f>
        <v>1</v>
      </c>
      <c r="C254" s="172">
        <f>IF(OR(G254="Médecin",H254="Médecin",I254="Médecin",I254="Médecins",H254="anesthésiste",H254="boursier univ.",H254="chercheur",H254="chirurgien",H254="Résident(e)",H254="Md Urg",H254="Md Card",LEFT(H254,6)="Fellow",H254="Externe Médecine",H254="Directeur de la biobanque Médecin",H254="monit.-boursier",),1,0)</f>
        <v>0</v>
      </c>
      <c r="D254" s="172">
        <f>IF(OR(G254=0,H254="Stagiaire",H254="Stagiaires",H254="Externe",H254="Externes",G254="agence",H254="STAGIAIRE INFIRMIER(ÈRE)",H254="STAGIAIRE SI",H254="STAGIAIRE S.I.",H254="STAGIAIRE PAB",H254="STAGIAIRE EN PERFUSION",H254="Stagiaire Physiothérapeute",H254="Stagiaire médecine",H254="Stagiaire - Service sociaux",H254="STAGIAIRE SOINS INFIRMIERS",H254="STAGIAIRE EXTERNE EN MÉDECINE",H254="ss",),1,0)</f>
        <v>0</v>
      </c>
      <c r="E254" s="28" t="s">
        <v>689</v>
      </c>
      <c r="F254" s="28" t="s">
        <v>690</v>
      </c>
      <c r="G254" s="255">
        <v>11664</v>
      </c>
      <c r="H254" s="79" t="s">
        <v>517</v>
      </c>
      <c r="I254" s="164" t="s">
        <v>143</v>
      </c>
      <c r="J254" s="273">
        <f ca="1">IF(AK254&lt;=Données!$B$2,1," ")</f>
        <v>1</v>
      </c>
      <c r="K254" s="45" t="s">
        <v>56</v>
      </c>
      <c r="L254" s="46" t="s">
        <v>56</v>
      </c>
      <c r="M254" s="47"/>
      <c r="N254" s="48"/>
      <c r="O254" s="185"/>
      <c r="P254" s="187"/>
      <c r="Q254" s="185"/>
      <c r="R254" s="186"/>
      <c r="S254" s="186" t="s">
        <v>56</v>
      </c>
      <c r="T254" s="187"/>
      <c r="U254" s="187"/>
      <c r="V254" s="187"/>
      <c r="W254" s="320"/>
      <c r="X254" s="214"/>
      <c r="Y254" s="215"/>
      <c r="Z254" s="34"/>
      <c r="AA254" s="35">
        <v>1</v>
      </c>
      <c r="AB254" s="35"/>
      <c r="AC254" s="35"/>
      <c r="AD254" s="36"/>
      <c r="AE254" s="224"/>
      <c r="AF254" s="53"/>
      <c r="AG254" s="54"/>
      <c r="AH254" s="55"/>
      <c r="AI254" s="56"/>
      <c r="AJ254" s="41" t="s">
        <v>57</v>
      </c>
      <c r="AK254" s="42">
        <v>44586</v>
      </c>
      <c r="AL254" s="50"/>
      <c r="AM254" s="337" t="str">
        <f>INDEX($K$6:$AE$6,1,MATCH(1,K254:AE254,-1))</f>
        <v>1511-S</v>
      </c>
      <c r="AN254" s="337" t="str">
        <f>IF(INDEX($K$6:$AE$6,1,MATCH(1,K254:AE254,1))&lt;&gt;INDEX($K$6:$AE$6,1,MATCH(1,K254:AE254,-1)),INDEX($K$6:$AE$6,1,MATCH(1,K254:AE254,1)),"-")</f>
        <v>-</v>
      </c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</row>
    <row r="255" spans="1:261" s="63" customFormat="1" x14ac:dyDescent="0.2">
      <c r="A255" s="169" t="str">
        <f>IF(IFERROR(VLOOKUP(G255,EmployesActifs,1,FALSE),"Non")&lt;&gt;"Non","Oui","Non")</f>
        <v>Oui</v>
      </c>
      <c r="B255" s="172">
        <f>IF(A255="Oui",1,0)</f>
        <v>1</v>
      </c>
      <c r="C255" s="172">
        <f>IF(OR(G255="Médecin",H255="Médecin",I255="Médecin",I255="Médecins",H255="anesthésiste",H255="boursier univ.",H255="chercheur",H255="chirurgien",H255="Résident(e)",H255="Md Urg",H255="Md Card",LEFT(H255,6)="Fellow",H255="Externe Médecine",H255="Directeur de la biobanque Médecin",H255="monit.-boursier",),1,0)</f>
        <v>0</v>
      </c>
      <c r="D255" s="172">
        <f>IF(OR(G255=0,H255="Stagiaire",H255="Stagiaires",H255="Externe",H255="Externes",G255="agence",H255="STAGIAIRE INFIRMIER(ÈRE)",H255="STAGIAIRE SI",H255="STAGIAIRE S.I.",H255="STAGIAIRE PAB",H255="STAGIAIRE EN PERFUSION",H255="Stagiaire Physiothérapeute",H255="Stagiaire médecine",H255="Stagiaire - Service sociaux",H255="STAGIAIRE SOINS INFIRMIERS",H255="STAGIAIRE EXTERNE EN MÉDECINE",H255="ss",),1,0)</f>
        <v>0</v>
      </c>
      <c r="E255" s="28" t="s">
        <v>6227</v>
      </c>
      <c r="F255" s="28" t="s">
        <v>6424</v>
      </c>
      <c r="G255" s="257">
        <v>14133</v>
      </c>
      <c r="H255" s="79" t="s">
        <v>103</v>
      </c>
      <c r="I255" s="164" t="s">
        <v>61</v>
      </c>
      <c r="J255" s="273" t="str">
        <f ca="1">IF(AK255&lt;=Données!$B$2,1," ")</f>
        <v xml:space="preserve"> </v>
      </c>
      <c r="K255" s="45"/>
      <c r="L255" s="46" t="s">
        <v>56</v>
      </c>
      <c r="M255" s="47"/>
      <c r="N255" s="48"/>
      <c r="O255" s="185"/>
      <c r="P255" s="187"/>
      <c r="Q255" s="185"/>
      <c r="R255" s="186"/>
      <c r="S255" s="186">
        <v>1</v>
      </c>
      <c r="T255" s="187"/>
      <c r="U255" s="187"/>
      <c r="V255" s="187"/>
      <c r="W255" s="320"/>
      <c r="X255" s="214"/>
      <c r="Y255" s="215"/>
      <c r="Z255" s="34"/>
      <c r="AA255" s="35"/>
      <c r="AB255" s="35"/>
      <c r="AC255" s="35"/>
      <c r="AD255" s="36"/>
      <c r="AE255" s="224"/>
      <c r="AF255" s="53"/>
      <c r="AG255" s="54"/>
      <c r="AH255" s="55"/>
      <c r="AI255" s="56"/>
      <c r="AJ255" s="41" t="s">
        <v>5851</v>
      </c>
      <c r="AK255" s="42">
        <v>45965</v>
      </c>
      <c r="AL255" s="50"/>
      <c r="AM255" s="337" t="str">
        <f>INDEX($K$6:$AE$6,1,MATCH(1,K255:AE255,-1))</f>
        <v>1870 +</v>
      </c>
      <c r="AN255" s="337" t="str">
        <f>IF(INDEX($K$6:$AE$6,1,MATCH(1,K255:AE255,1))&lt;&gt;INDEX($K$6:$AE$6,1,MATCH(1,K255:AE255,-1)),INDEX($K$6:$AE$6,1,MATCH(1,K255:AE255,1)),"-")</f>
        <v>-</v>
      </c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</row>
    <row r="256" spans="1:261" s="63" customFormat="1" ht="13.15" customHeight="1" x14ac:dyDescent="0.2">
      <c r="A256" s="169" t="str">
        <f>IF(IFERROR(VLOOKUP(G256,EmployesActifs,1,FALSE),"Non")&lt;&gt;"Non","Oui","Non")</f>
        <v>Oui</v>
      </c>
      <c r="B256" s="172">
        <f>IF(A256="Oui",1,0)</f>
        <v>1</v>
      </c>
      <c r="C256" s="172">
        <f>IF(OR(G256="Médecin",H256="Médecin",I256="Médecin",I256="Médecins",H256="anesthésiste",H256="boursier univ.",H256="chercheur",H256="chirurgien",H256="Résident(e)",H256="Md Urg",H256="Md Card",LEFT(H256,6)="Fellow",H256="Externe Médecine",H256="Directeur de la biobanque Médecin",H256="monit.-boursier",),1,0)</f>
        <v>0</v>
      </c>
      <c r="D256" s="172">
        <f>IF(OR(G256=0,H256="Stagiaire",H256="Stagiaires",H256="Externe",H256="Externes",G256="agence",H256="STAGIAIRE INFIRMIER(ÈRE)",H256="STAGIAIRE SI",H256="STAGIAIRE S.I.",H256="STAGIAIRE PAB",H256="STAGIAIRE EN PERFUSION",H256="Stagiaire Physiothérapeute",H256="Stagiaire médecine",H256="Stagiaire - Service sociaux",H256="STAGIAIRE SOINS INFIRMIERS",H256="STAGIAIRE EXTERNE EN MÉDECINE",H256="ss",),1,0)</f>
        <v>0</v>
      </c>
      <c r="E256" s="28" t="s">
        <v>694</v>
      </c>
      <c r="F256" s="28" t="s">
        <v>695</v>
      </c>
      <c r="G256" s="255">
        <v>2751</v>
      </c>
      <c r="H256" s="79" t="s">
        <v>544</v>
      </c>
      <c r="I256" s="164" t="s">
        <v>122</v>
      </c>
      <c r="J256" s="273">
        <f ca="1">IF(AK256&lt;=Données!$B$2,1," ")</f>
        <v>1</v>
      </c>
      <c r="K256" s="45"/>
      <c r="L256" s="46"/>
      <c r="M256" s="47"/>
      <c r="N256" s="48"/>
      <c r="O256" s="185"/>
      <c r="P256" s="187"/>
      <c r="Q256" s="185"/>
      <c r="R256" s="186"/>
      <c r="S256" s="186"/>
      <c r="T256" s="187"/>
      <c r="U256" s="187"/>
      <c r="V256" s="187"/>
      <c r="W256" s="320"/>
      <c r="X256" s="214"/>
      <c r="Y256" s="215"/>
      <c r="Z256" s="34"/>
      <c r="AA256" s="35"/>
      <c r="AB256" s="35">
        <v>1</v>
      </c>
      <c r="AC256" s="35"/>
      <c r="AD256" s="36"/>
      <c r="AE256" s="224"/>
      <c r="AF256" s="53"/>
      <c r="AG256" s="54"/>
      <c r="AH256" s="55"/>
      <c r="AI256" s="56"/>
      <c r="AJ256" s="41" t="s">
        <v>229</v>
      </c>
      <c r="AK256" s="42">
        <v>42163</v>
      </c>
      <c r="AL256" s="50" t="s">
        <v>200</v>
      </c>
      <c r="AM256" s="337" t="str">
        <f>INDEX($K$6:$AE$6,1,MATCH(1,K256:AE256,-1))</f>
        <v>1512-M</v>
      </c>
      <c r="AN256" s="337" t="str">
        <f>IF(INDEX($K$6:$AE$6,1,MATCH(1,K256:AE256,1))&lt;&gt;INDEX($K$6:$AE$6,1,MATCH(1,K256:AE256,-1)),INDEX($K$6:$AE$6,1,MATCH(1,K256:AE256,1)),"-")</f>
        <v>-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</row>
    <row r="257" spans="1:261" s="63" customFormat="1" x14ac:dyDescent="0.2">
      <c r="A257" s="169" t="str">
        <f>IF(IFERROR(VLOOKUP(G257,EmployesActifs,1,FALSE),"Non")&lt;&gt;"Non","Oui","Non")</f>
        <v>Oui</v>
      </c>
      <c r="B257" s="172">
        <f>IF(A257="Oui",1,0)</f>
        <v>1</v>
      </c>
      <c r="C257" s="172">
        <f>IF(OR(G257="Médecin",H257="Médecin",I257="Médecin",I257="Médecins",H257="anesthésiste",H257="boursier univ.",H257="chercheur",H257="chirurgien",H257="Résident(e)",H257="Md Urg",H257="Md Card",LEFT(H257,6)="Fellow",H257="Externe Médecine",H257="Directeur de la biobanque Médecin",H257="monit.-boursier",),1,0)</f>
        <v>0</v>
      </c>
      <c r="D257" s="172">
        <f>IF(OR(G257=0,H257="Stagiaire",H257="Stagiaires",H257="Externe",H257="Externes",G257="agence",H257="STAGIAIRE INFIRMIER(ÈRE)",H257="STAGIAIRE SI",H257="STAGIAIRE S.I.",H257="STAGIAIRE PAB",H257="STAGIAIRE EN PERFUSION",H257="Stagiaire Physiothérapeute",H257="Stagiaire médecine",H257="Stagiaire - Service sociaux",H257="STAGIAIRE SOINS INFIRMIERS",H257="STAGIAIRE EXTERNE EN MÉDECINE",H257="ss",),1,0)</f>
        <v>0</v>
      </c>
      <c r="E257" s="28" t="s">
        <v>696</v>
      </c>
      <c r="F257" s="28" t="s">
        <v>697</v>
      </c>
      <c r="G257" s="255">
        <v>10054</v>
      </c>
      <c r="H257" s="79" t="s">
        <v>426</v>
      </c>
      <c r="I257" s="164" t="s">
        <v>1764</v>
      </c>
      <c r="J257" s="273">
        <f ca="1">IF(AK257&lt;=Données!$B$2,1," ")</f>
        <v>1</v>
      </c>
      <c r="K257" s="45"/>
      <c r="L257" s="46"/>
      <c r="M257" s="47"/>
      <c r="N257" s="48"/>
      <c r="O257" s="185"/>
      <c r="P257" s="187"/>
      <c r="Q257" s="185"/>
      <c r="R257" s="186">
        <v>1</v>
      </c>
      <c r="S257" s="186"/>
      <c r="T257" s="187"/>
      <c r="U257" s="187"/>
      <c r="V257" s="187"/>
      <c r="W257" s="320"/>
      <c r="X257" s="214"/>
      <c r="Y257" s="215"/>
      <c r="Z257" s="34"/>
      <c r="AA257" s="35"/>
      <c r="AB257" s="35"/>
      <c r="AC257" s="35"/>
      <c r="AD257" s="36"/>
      <c r="AE257" s="224"/>
      <c r="AF257" s="53"/>
      <c r="AG257" s="54"/>
      <c r="AH257" s="55"/>
      <c r="AI257" s="56"/>
      <c r="AJ257" s="41" t="s">
        <v>290</v>
      </c>
      <c r="AK257" s="42">
        <v>44113</v>
      </c>
      <c r="AL257" s="50"/>
      <c r="AM257" s="337">
        <f>INDEX($K$6:$AE$6,1,MATCH(1,K257:AE257,-1))</f>
        <v>1860</v>
      </c>
      <c r="AN257" s="337" t="str">
        <f>IF(INDEX($K$6:$AE$6,1,MATCH(1,K257:AE257,1))&lt;&gt;INDEX($K$6:$AE$6,1,MATCH(1,K257:AE257,-1)),INDEX($K$6:$AE$6,1,MATCH(1,K257:AE257,1)),"-")</f>
        <v>-</v>
      </c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</row>
    <row r="258" spans="1:261" s="63" customFormat="1" ht="13.15" customHeight="1" x14ac:dyDescent="0.2">
      <c r="A258" s="169" t="str">
        <f>IF(IFERROR(VLOOKUP(G258,EmployesActifs,1,FALSE),"Non")&lt;&gt;"Non","Oui","Non")</f>
        <v>Oui</v>
      </c>
      <c r="B258" s="172">
        <f>IF(A258="Oui",1,0)</f>
        <v>1</v>
      </c>
      <c r="C258" s="172">
        <f>IF(OR(G258="Médecin",H258="Médecin",I258="Médecin",I258="Médecins",H258="anesthésiste",H258="boursier univ.",H258="chercheur",H258="chirurgien",H258="Résident(e)",H258="Md Urg",H258="Md Card",LEFT(H258,6)="Fellow",H258="Externe Médecine",H258="Directeur de la biobanque Médecin",H258="monit.-boursier",),1,0)</f>
        <v>0</v>
      </c>
      <c r="D258" s="172">
        <f>IF(OR(G258=0,H258="Stagiaire",H258="Stagiaires",H258="Externe",H258="Externes",G258="agence",H258="STAGIAIRE INFIRMIER(ÈRE)",H258="STAGIAIRE SI",H258="STAGIAIRE S.I.",H258="STAGIAIRE PAB",H258="STAGIAIRE EN PERFUSION",H258="Stagiaire Physiothérapeute",H258="Stagiaire médecine",H258="Stagiaire - Service sociaux",H258="STAGIAIRE SOINS INFIRMIERS",H258="STAGIAIRE EXTERNE EN MÉDECINE",H258="ss",),1,0)</f>
        <v>0</v>
      </c>
      <c r="E258" s="28" t="s">
        <v>698</v>
      </c>
      <c r="F258" s="28" t="s">
        <v>137</v>
      </c>
      <c r="G258" s="255">
        <v>6574</v>
      </c>
      <c r="H258" s="79" t="s">
        <v>2098</v>
      </c>
      <c r="I258" s="164" t="s">
        <v>61</v>
      </c>
      <c r="J258" s="273">
        <f ca="1">IF(AK258&lt;=Données!$B$2,1," ")</f>
        <v>1</v>
      </c>
      <c r="K258" s="45"/>
      <c r="L258" s="46" t="s">
        <v>56</v>
      </c>
      <c r="M258" s="47"/>
      <c r="N258" s="48"/>
      <c r="O258" s="185"/>
      <c r="P258" s="187"/>
      <c r="Q258" s="185"/>
      <c r="R258" s="186"/>
      <c r="S258" s="186">
        <v>1</v>
      </c>
      <c r="T258" s="187"/>
      <c r="U258" s="187"/>
      <c r="V258" s="187"/>
      <c r="W258" s="320"/>
      <c r="X258" s="214"/>
      <c r="Y258" s="215"/>
      <c r="Z258" s="34"/>
      <c r="AA258" s="35"/>
      <c r="AB258" s="35"/>
      <c r="AC258" s="35"/>
      <c r="AD258" s="36"/>
      <c r="AE258" s="224"/>
      <c r="AF258" s="53"/>
      <c r="AG258" s="54"/>
      <c r="AH258" s="55"/>
      <c r="AI258" s="56"/>
      <c r="AJ258" s="41" t="s">
        <v>2858</v>
      </c>
      <c r="AK258" s="42">
        <v>45188</v>
      </c>
      <c r="AL258" s="50"/>
      <c r="AM258" s="337" t="str">
        <f>INDEX($K$6:$AE$6,1,MATCH(1,K258:AE258,-1))</f>
        <v>1870 +</v>
      </c>
      <c r="AN258" s="337" t="str">
        <f>IF(INDEX($K$6:$AE$6,1,MATCH(1,K258:AE258,1))&lt;&gt;INDEX($K$6:$AE$6,1,MATCH(1,K258:AE258,-1)),INDEX($K$6:$AE$6,1,MATCH(1,K258:AE258,1)),"-")</f>
        <v>-</v>
      </c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</row>
    <row r="259" spans="1:261" s="63" customFormat="1" ht="13.15" customHeight="1" x14ac:dyDescent="0.2">
      <c r="A259" s="169" t="str">
        <f>IF(IFERROR(VLOOKUP(G259,EmployesActifs,1,FALSE),"Non")&lt;&gt;"Non","Oui","Non")</f>
        <v>Oui</v>
      </c>
      <c r="B259" s="172">
        <f>IF(A259="Oui",1,0)</f>
        <v>1</v>
      </c>
      <c r="C259" s="172">
        <f>IF(OR(G259="Médecin",H259="Médecin",I259="Médecin",I259="Médecins",H259="anesthésiste",H259="boursier univ.",H259="chercheur",H259="chirurgien",H259="Résident(e)",H259="Md Urg",H259="Md Card",LEFT(H259,6)="Fellow",H259="Externe Médecine",H259="Directeur de la biobanque Médecin",H259="monit.-boursier",),1,0)</f>
        <v>0</v>
      </c>
      <c r="D259" s="172">
        <f>IF(OR(G259=0,H259="Stagiaire",H259="Stagiaires",H259="Externe",H259="Externes",G259="agence",H259="STAGIAIRE INFIRMIER(ÈRE)",H259="STAGIAIRE SI",H259="STAGIAIRE S.I.",H259="STAGIAIRE PAB",H259="STAGIAIRE EN PERFUSION",H259="Stagiaire Physiothérapeute",H259="Stagiaire médecine",H259="Stagiaire - Service sociaux",H259="STAGIAIRE SOINS INFIRMIERS",H259="STAGIAIRE EXTERNE EN MÉDECINE",H259="ss",),1,0)</f>
        <v>0</v>
      </c>
      <c r="E259" s="28" t="s">
        <v>699</v>
      </c>
      <c r="F259" s="28" t="s">
        <v>700</v>
      </c>
      <c r="G259" s="255">
        <v>2517</v>
      </c>
      <c r="H259" s="79" t="s">
        <v>69</v>
      </c>
      <c r="I259" s="164" t="s">
        <v>61</v>
      </c>
      <c r="J259" s="273">
        <f ca="1">IF(AK259&lt;=Données!$B$2,1," ")</f>
        <v>1</v>
      </c>
      <c r="K259" s="45"/>
      <c r="L259" s="46" t="s">
        <v>56</v>
      </c>
      <c r="M259" s="47"/>
      <c r="N259" s="48"/>
      <c r="O259" s="185"/>
      <c r="P259" s="187"/>
      <c r="Q259" s="185"/>
      <c r="R259" s="186"/>
      <c r="S259" s="186"/>
      <c r="T259" s="187"/>
      <c r="U259" s="187"/>
      <c r="V259" s="187"/>
      <c r="W259" s="320"/>
      <c r="X259" s="214"/>
      <c r="Y259" s="215"/>
      <c r="Z259" s="34"/>
      <c r="AA259" s="35"/>
      <c r="AB259" s="35">
        <v>1</v>
      </c>
      <c r="AC259" s="35"/>
      <c r="AD259" s="36"/>
      <c r="AE259" s="224"/>
      <c r="AF259" s="53"/>
      <c r="AG259" s="54"/>
      <c r="AH259" s="55"/>
      <c r="AI259" s="56"/>
      <c r="AJ259" s="41" t="s">
        <v>66</v>
      </c>
      <c r="AK259" s="42">
        <v>44399</v>
      </c>
      <c r="AL259" s="50"/>
      <c r="AM259" s="337" t="str">
        <f>INDEX($K$6:$AE$6,1,MATCH(1,K259:AE259,-1))</f>
        <v>1512-M</v>
      </c>
      <c r="AN259" s="337" t="str">
        <f>IF(INDEX($K$6:$AE$6,1,MATCH(1,K259:AE259,1))&lt;&gt;INDEX($K$6:$AE$6,1,MATCH(1,K259:AE259,-1)),INDEX($K$6:$AE$6,1,MATCH(1,K259:AE259,1)),"-")</f>
        <v>-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</row>
    <row r="260" spans="1:261" s="63" customFormat="1" ht="13.15" customHeight="1" x14ac:dyDescent="0.2">
      <c r="A260" s="169" t="str">
        <f>IF(IFERROR(VLOOKUP(G260,EmployesActifs,1,FALSE),"Non")&lt;&gt;"Non","Oui","Non")</f>
        <v>Oui</v>
      </c>
      <c r="B260" s="172">
        <f>IF(A260="Oui",1,0)</f>
        <v>1</v>
      </c>
      <c r="C260" s="172">
        <f>IF(OR(G260="Médecin",H260="Médecin",I260="Médecin",I260="Médecins",H260="anesthésiste",H260="boursier univ.",H260="chercheur",H260="chirurgien",H260="Résident(e)",H260="Md Urg",H260="Md Card",LEFT(H260,6)="Fellow",H260="Externe Médecine",H260="Directeur de la biobanque Médecin",H260="monit.-boursier",),1,0)</f>
        <v>0</v>
      </c>
      <c r="D260" s="172">
        <f>IF(OR(G260=0,H260="Stagiaire",H260="Stagiaires",H260="Externe",H260="Externes",G260="agence",H260="STAGIAIRE INFIRMIER(ÈRE)",H260="STAGIAIRE SI",H260="STAGIAIRE S.I.",H260="STAGIAIRE PAB",H260="STAGIAIRE EN PERFUSION",H260="Stagiaire Physiothérapeute",H260="Stagiaire médecine",H260="Stagiaire - Service sociaux",H260="STAGIAIRE SOINS INFIRMIERS",H260="STAGIAIRE EXTERNE EN MÉDECINE",H260="ss",),1,0)</f>
        <v>0</v>
      </c>
      <c r="E260" s="28" t="s">
        <v>703</v>
      </c>
      <c r="F260" s="28" t="s">
        <v>704</v>
      </c>
      <c r="G260" s="257">
        <v>8122</v>
      </c>
      <c r="H260" s="79" t="s">
        <v>54</v>
      </c>
      <c r="I260" s="164" t="s">
        <v>705</v>
      </c>
      <c r="J260" s="273" t="str">
        <f ca="1">IF(AK260&lt;=Données!$B$2,1," ")</f>
        <v xml:space="preserve"> </v>
      </c>
      <c r="K260" s="45">
        <v>1</v>
      </c>
      <c r="L260" s="46"/>
      <c r="M260" s="47"/>
      <c r="N260" s="48"/>
      <c r="O260" s="185"/>
      <c r="P260" s="187"/>
      <c r="Q260" s="185"/>
      <c r="R260" s="186"/>
      <c r="S260" s="186"/>
      <c r="T260" s="187"/>
      <c r="U260" s="187"/>
      <c r="V260" s="187"/>
      <c r="W260" s="320"/>
      <c r="X260" s="214"/>
      <c r="Y260" s="215"/>
      <c r="Z260" s="34"/>
      <c r="AA260" s="35"/>
      <c r="AB260" s="35"/>
      <c r="AC260" s="35"/>
      <c r="AD260" s="36"/>
      <c r="AE260" s="224"/>
      <c r="AF260" s="53"/>
      <c r="AG260" s="54"/>
      <c r="AH260" s="55"/>
      <c r="AI260" s="56"/>
      <c r="AJ260" s="41" t="s">
        <v>5851</v>
      </c>
      <c r="AK260" s="42">
        <v>45679</v>
      </c>
      <c r="AL260" s="50"/>
      <c r="AM260" s="337" t="str">
        <f>INDEX($K$6:$AE$6,1,MATCH(1,K260:AE260,-1))</f>
        <v>95PFE-L2S</v>
      </c>
      <c r="AN260" s="337" t="str">
        <f>IF(INDEX($K$6:$AE$6,1,MATCH(1,K260:AE260,1))&lt;&gt;INDEX($K$6:$AE$6,1,MATCH(1,K260:AE260,-1)),INDEX($K$6:$AE$6,1,MATCH(1,K260:AE260,1)),"-")</f>
        <v>-</v>
      </c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</row>
    <row r="261" spans="1:261" s="63" customFormat="1" ht="13.15" customHeight="1" x14ac:dyDescent="0.2">
      <c r="A261" s="169" t="str">
        <f>IF(IFERROR(VLOOKUP(G261,EmployesActifs,1,FALSE),"Non")&lt;&gt;"Non","Oui","Non")</f>
        <v>Oui</v>
      </c>
      <c r="B261" s="172">
        <f>IF(A261="Oui",1,0)</f>
        <v>1</v>
      </c>
      <c r="C261" s="172">
        <f>IF(OR(G261="Médecin",H261="Médecin",I261="Médecin",I261="Médecins",H261="anesthésiste",H261="boursier univ.",H261="chercheur",H261="chirurgien",H261="Résident(e)",H261="Md Urg",H261="Md Card",LEFT(H261,6)="Fellow",H261="Externe Médecine",H261="Directeur de la biobanque Médecin",H261="monit.-boursier",),1,0)</f>
        <v>0</v>
      </c>
      <c r="D261" s="172">
        <f>IF(OR(G261=0,H261="Stagiaire",H261="Stagiaires",H261="Externe",H261="Externes",G261="agence",H261="STAGIAIRE INFIRMIER(ÈRE)",H261="STAGIAIRE SI",H261="STAGIAIRE S.I.",H261="STAGIAIRE PAB",H261="STAGIAIRE EN PERFUSION",H261="Stagiaire Physiothérapeute",H261="Stagiaire médecine",H261="Stagiaire - Service sociaux",H261="STAGIAIRE SOINS INFIRMIERS",H261="STAGIAIRE EXTERNE EN MÉDECINE",H261="ss",),1,0)</f>
        <v>0</v>
      </c>
      <c r="E261" s="28" t="s">
        <v>3833</v>
      </c>
      <c r="F261" s="28" t="s">
        <v>602</v>
      </c>
      <c r="G261" s="257">
        <v>9656</v>
      </c>
      <c r="H261" s="79" t="s">
        <v>1821</v>
      </c>
      <c r="I261" s="164" t="s">
        <v>553</v>
      </c>
      <c r="J261" s="273">
        <f ca="1">IF(AK261&lt;=Données!$B$2,1," ")</f>
        <v>1</v>
      </c>
      <c r="K261" s="45" t="s">
        <v>56</v>
      </c>
      <c r="L261" s="46"/>
      <c r="M261" s="47"/>
      <c r="N261" s="48"/>
      <c r="O261" s="185"/>
      <c r="P261" s="187"/>
      <c r="Q261" s="185"/>
      <c r="R261" s="186"/>
      <c r="S261" s="186" t="s">
        <v>56</v>
      </c>
      <c r="T261" s="187"/>
      <c r="U261" s="187"/>
      <c r="V261" s="187"/>
      <c r="W261" s="320"/>
      <c r="X261" s="214"/>
      <c r="Y261" s="215"/>
      <c r="Z261" s="34">
        <v>1</v>
      </c>
      <c r="AA261" s="35"/>
      <c r="AB261" s="35"/>
      <c r="AC261" s="35"/>
      <c r="AD261" s="36"/>
      <c r="AE261" s="224"/>
      <c r="AF261" s="53"/>
      <c r="AG261" s="54"/>
      <c r="AH261" s="55"/>
      <c r="AI261" s="56"/>
      <c r="AJ261" s="41" t="s">
        <v>50</v>
      </c>
      <c r="AK261" s="42">
        <v>44580</v>
      </c>
      <c r="AL261" s="50"/>
      <c r="AM261" s="337" t="str">
        <f>INDEX($K$6:$AE$6,1,MATCH(1,K261:AE261,-1))</f>
        <v>1510-XS</v>
      </c>
      <c r="AN261" s="337" t="str">
        <f>IF(INDEX($K$6:$AE$6,1,MATCH(1,K261:AE261,1))&lt;&gt;INDEX($K$6:$AE$6,1,MATCH(1,K261:AE261,-1)),INDEX($K$6:$AE$6,1,MATCH(1,K261:AE261,1)),"-")</f>
        <v>-</v>
      </c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</row>
    <row r="262" spans="1:261" s="63" customFormat="1" x14ac:dyDescent="0.2">
      <c r="A262" s="169" t="str">
        <f>IF(IFERROR(VLOOKUP(G262,EmployesActifs,1,FALSE),"Non")&lt;&gt;"Non","Oui","Non")</f>
        <v>Oui</v>
      </c>
      <c r="B262" s="172">
        <f>IF(A262="Oui",1,0)</f>
        <v>1</v>
      </c>
      <c r="C262" s="172">
        <f>IF(OR(G262="Médecin",H262="Médecin",I262="Médecin",I262="Médecins",H262="anesthésiste",H262="boursier univ.",H262="chercheur",H262="chirurgien",H262="Résident(e)",H262="Md Urg",H262="Md Card",LEFT(H262,6)="Fellow",H262="Externe Médecine",H262="Directeur de la biobanque Médecin",H262="monit.-boursier",),1,0)</f>
        <v>0</v>
      </c>
      <c r="D262" s="172">
        <f>IF(OR(G262=0,H262="Stagiaire",H262="Stagiaires",H262="Externe",H262="Externes",G262="agence",H262="STAGIAIRE INFIRMIER(ÈRE)",H262="STAGIAIRE SI",H262="STAGIAIRE S.I.",H262="STAGIAIRE PAB",H262="STAGIAIRE EN PERFUSION",H262="Stagiaire Physiothérapeute",H262="Stagiaire médecine",H262="Stagiaire - Service sociaux",H262="STAGIAIRE SOINS INFIRMIERS",H262="STAGIAIRE EXTERNE EN MÉDECINE",H262="ss",),1,0)</f>
        <v>0</v>
      </c>
      <c r="E262" s="28" t="s">
        <v>709</v>
      </c>
      <c r="F262" s="28" t="s">
        <v>710</v>
      </c>
      <c r="G262" s="257">
        <v>4961</v>
      </c>
      <c r="H262" s="79" t="s">
        <v>3615</v>
      </c>
      <c r="I262" s="164" t="s">
        <v>174</v>
      </c>
      <c r="J262" s="273">
        <f ca="1">IF(AK262&lt;=Données!$B$2,1," ")</f>
        <v>1</v>
      </c>
      <c r="K262" s="45" t="s">
        <v>56</v>
      </c>
      <c r="L262" s="46"/>
      <c r="M262" s="47"/>
      <c r="N262" s="48"/>
      <c r="O262" s="185"/>
      <c r="P262" s="187"/>
      <c r="Q262" s="185"/>
      <c r="R262" s="186"/>
      <c r="S262" s="186">
        <v>1</v>
      </c>
      <c r="T262" s="187"/>
      <c r="U262" s="187"/>
      <c r="V262" s="187"/>
      <c r="W262" s="320"/>
      <c r="X262" s="214"/>
      <c r="Y262" s="215"/>
      <c r="Z262" s="34"/>
      <c r="AA262" s="35"/>
      <c r="AB262" s="35"/>
      <c r="AC262" s="35"/>
      <c r="AD262" s="36"/>
      <c r="AE262" s="224"/>
      <c r="AF262" s="53"/>
      <c r="AG262" s="54"/>
      <c r="AH262" s="55"/>
      <c r="AI262" s="56"/>
      <c r="AJ262" s="41" t="s">
        <v>159</v>
      </c>
      <c r="AK262" s="42">
        <v>44576</v>
      </c>
      <c r="AL262" s="50"/>
      <c r="AM262" s="337" t="str">
        <f>INDEX($K$6:$AE$6,1,MATCH(1,K262:AE262,-1))</f>
        <v>1870 +</v>
      </c>
      <c r="AN262" s="337" t="str">
        <f>IF(INDEX($K$6:$AE$6,1,MATCH(1,K262:AE262,1))&lt;&gt;INDEX($K$6:$AE$6,1,MATCH(1,K262:AE262,-1)),INDEX($K$6:$AE$6,1,MATCH(1,K262:AE262,1)),"-")</f>
        <v>-</v>
      </c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</row>
    <row r="263" spans="1:261" s="63" customFormat="1" ht="13.15" customHeight="1" x14ac:dyDescent="0.2">
      <c r="A263" s="169" t="str">
        <f>IF(IFERROR(VLOOKUP(G263,EmployesActifs,1,FALSE),"Non")&lt;&gt;"Non","Oui","Non")</f>
        <v>Oui</v>
      </c>
      <c r="B263" s="172">
        <f>IF(A263="Oui",1,0)</f>
        <v>1</v>
      </c>
      <c r="C263" s="172">
        <f>IF(OR(G263="Médecin",H263="Médecin",I263="Médecin",I263="Médecins",H263="anesthésiste",H263="boursier univ.",H263="chercheur",H263="chirurgien",H263="Résident(e)",H263="Md Urg",H263="Md Card",LEFT(H263,6)="Fellow",H263="Externe Médecine",H263="Directeur de la biobanque Médecin",H263="monit.-boursier",),1,0)</f>
        <v>0</v>
      </c>
      <c r="D263" s="172">
        <f>IF(OR(G263=0,H263="Stagiaire",H263="Stagiaires",H263="Externe",H263="Externes",G263="agence",H263="STAGIAIRE INFIRMIER(ÈRE)",H263="STAGIAIRE SI",H263="STAGIAIRE S.I.",H263="STAGIAIRE PAB",H263="STAGIAIRE EN PERFUSION",H263="Stagiaire Physiothérapeute",H263="Stagiaire médecine",H263="Stagiaire - Service sociaux",H263="STAGIAIRE SOINS INFIRMIERS",H263="STAGIAIRE EXTERNE EN MÉDECINE",H263="ss",),1,0)</f>
        <v>0</v>
      </c>
      <c r="E263" s="28" t="s">
        <v>3095</v>
      </c>
      <c r="F263" s="28" t="s">
        <v>161</v>
      </c>
      <c r="G263" s="255">
        <v>12347</v>
      </c>
      <c r="H263" s="79" t="s">
        <v>3765</v>
      </c>
      <c r="I263" s="164" t="s">
        <v>171</v>
      </c>
      <c r="J263" s="273">
        <f ca="1">IF(AK263&lt;=Données!$B$2,1," ")</f>
        <v>1</v>
      </c>
      <c r="K263" s="45">
        <v>1</v>
      </c>
      <c r="L263" s="46"/>
      <c r="M263" s="47"/>
      <c r="N263" s="48"/>
      <c r="O263" s="185"/>
      <c r="P263" s="187"/>
      <c r="Q263" s="185"/>
      <c r="R263" s="186"/>
      <c r="S263" s="186"/>
      <c r="T263" s="187"/>
      <c r="U263" s="187"/>
      <c r="V263" s="187"/>
      <c r="W263" s="320"/>
      <c r="X263" s="214"/>
      <c r="Y263" s="215"/>
      <c r="Z263" s="34"/>
      <c r="AA263" s="35"/>
      <c r="AB263" s="35"/>
      <c r="AC263" s="35"/>
      <c r="AD263" s="36"/>
      <c r="AE263" s="224"/>
      <c r="AF263" s="53"/>
      <c r="AG263" s="54"/>
      <c r="AH263" s="55"/>
      <c r="AI263" s="56"/>
      <c r="AJ263" s="41" t="s">
        <v>2858</v>
      </c>
      <c r="AK263" s="42">
        <v>44916</v>
      </c>
      <c r="AL263" s="50"/>
      <c r="AM263" s="337" t="str">
        <f>INDEX($K$6:$AE$6,1,MATCH(1,K263:AE263,-1))</f>
        <v>95PFE-L2S</v>
      </c>
      <c r="AN263" s="337" t="str">
        <f>IF(INDEX($K$6:$AE$6,1,MATCH(1,K263:AE263,1))&lt;&gt;INDEX($K$6:$AE$6,1,MATCH(1,K263:AE263,-1)),INDEX($K$6:$AE$6,1,MATCH(1,K263:AE263,1)),"-")</f>
        <v>-</v>
      </c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</row>
    <row r="264" spans="1:261" s="63" customFormat="1" ht="13.15" customHeight="1" x14ac:dyDescent="0.2">
      <c r="A264" s="169" t="str">
        <f>IF(IFERROR(VLOOKUP(G264,EmployesActifs,1,FALSE),"Non")&lt;&gt;"Non","Oui","Non")</f>
        <v>Oui</v>
      </c>
      <c r="B264" s="172">
        <f>IF(A264="Oui",1,0)</f>
        <v>1</v>
      </c>
      <c r="C264" s="172">
        <f>IF(OR(G264="Médecin",H264="Médecin",I264="Médecin",I264="Médecins",H264="anesthésiste",H264="boursier univ.",H264="chercheur",H264="chirurgien",H264="Résident(e)",H264="Md Urg",H264="Md Card",LEFT(H264,6)="Fellow",H264="Externe Médecine",H264="Directeur de la biobanque Médecin",H264="monit.-boursier",),1,0)</f>
        <v>0</v>
      </c>
      <c r="D264" s="172">
        <f>IF(OR(G264=0,H264="Stagiaire",H264="Stagiaires",H264="Externe",H264="Externes",G264="agence",H264="STAGIAIRE INFIRMIER(ÈRE)",H264="STAGIAIRE SI",H264="STAGIAIRE S.I.",H264="STAGIAIRE PAB",H264="STAGIAIRE EN PERFUSION",H264="Stagiaire Physiothérapeute",H264="Stagiaire médecine",H264="Stagiaire - Service sociaux",H264="STAGIAIRE SOINS INFIRMIERS",H264="STAGIAIRE EXTERNE EN MÉDECINE",H264="ss",),1,0)</f>
        <v>0</v>
      </c>
      <c r="E264" s="28" t="s">
        <v>713</v>
      </c>
      <c r="F264" s="28" t="s">
        <v>714</v>
      </c>
      <c r="G264" s="257">
        <v>8787</v>
      </c>
      <c r="H264" s="79" t="s">
        <v>54</v>
      </c>
      <c r="I264" s="164" t="s">
        <v>55</v>
      </c>
      <c r="J264" s="273" t="str">
        <f ca="1">IF(AK264&lt;=Données!$B$2,1," ")</f>
        <v xml:space="preserve"> </v>
      </c>
      <c r="K264" s="45" t="s">
        <v>56</v>
      </c>
      <c r="L264" s="46" t="s">
        <v>56</v>
      </c>
      <c r="M264" s="47" t="s">
        <v>56</v>
      </c>
      <c r="N264" s="48"/>
      <c r="O264" s="185"/>
      <c r="P264" s="187"/>
      <c r="Q264" s="185"/>
      <c r="R264" s="186"/>
      <c r="S264" s="186">
        <v>1</v>
      </c>
      <c r="T264" s="187"/>
      <c r="U264" s="187"/>
      <c r="V264" s="187"/>
      <c r="W264" s="320"/>
      <c r="X264" s="214"/>
      <c r="Y264" s="215"/>
      <c r="Z264" s="34"/>
      <c r="AA264" s="35"/>
      <c r="AB264" s="35"/>
      <c r="AC264" s="35"/>
      <c r="AD264" s="36"/>
      <c r="AE264" s="224"/>
      <c r="AF264" s="53"/>
      <c r="AG264" s="54"/>
      <c r="AH264" s="55"/>
      <c r="AI264" s="56"/>
      <c r="AJ264" s="41" t="s">
        <v>4462</v>
      </c>
      <c r="AK264" s="42">
        <v>45630</v>
      </c>
      <c r="AL264" s="50"/>
      <c r="AM264" s="337" t="str">
        <f>INDEX($K$6:$AE$6,1,MATCH(1,K264:AE264,-1))</f>
        <v>1870 +</v>
      </c>
      <c r="AN264" s="337" t="str">
        <f>IF(INDEX($K$6:$AE$6,1,MATCH(1,K264:AE264,1))&lt;&gt;INDEX($K$6:$AE$6,1,MATCH(1,K264:AE264,-1)),INDEX($K$6:$AE$6,1,MATCH(1,K264:AE264,1)),"-")</f>
        <v>-</v>
      </c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</row>
    <row r="265" spans="1:261" s="63" customFormat="1" ht="13.15" customHeight="1" x14ac:dyDescent="0.2">
      <c r="A265" s="169" t="str">
        <f>IF(IFERROR(VLOOKUP(G265,EmployesActifs,1,FALSE),"Non")&lt;&gt;"Non","Oui","Non")</f>
        <v>Oui</v>
      </c>
      <c r="B265" s="172">
        <f>IF(A265="Oui",1,0)</f>
        <v>1</v>
      </c>
      <c r="C265" s="172">
        <f>IF(OR(G265="Médecin",H265="Médecin",I265="Médecin",I265="Médecins",H265="anesthésiste",H265="boursier univ.",H265="chercheur",H265="chirurgien",H265="Résident(e)",H265="Md Urg",H265="Md Card",LEFT(H265,6)="Fellow",H265="Externe Médecine",H265="Directeur de la biobanque Médecin",H265="monit.-boursier",),1,0)</f>
        <v>0</v>
      </c>
      <c r="D265" s="172">
        <f>IF(OR(G265=0,H265="Stagiaire",H265="Stagiaires",H265="Externe",H265="Externes",G265="agence",H265="STAGIAIRE INFIRMIER(ÈRE)",H265="STAGIAIRE SI",H265="STAGIAIRE S.I.",H265="STAGIAIRE PAB",H265="STAGIAIRE EN PERFUSION",H265="Stagiaire Physiothérapeute",H265="Stagiaire médecine",H265="Stagiaire - Service sociaux",H265="STAGIAIRE SOINS INFIRMIERS",H265="STAGIAIRE EXTERNE EN MÉDECINE",H265="ss",),1,0)</f>
        <v>0</v>
      </c>
      <c r="E265" s="28" t="s">
        <v>3512</v>
      </c>
      <c r="F265" s="28" t="s">
        <v>3513</v>
      </c>
      <c r="G265" s="259">
        <v>4200</v>
      </c>
      <c r="H265" s="79" t="s">
        <v>2098</v>
      </c>
      <c r="I265" s="164" t="s">
        <v>61</v>
      </c>
      <c r="J265" s="273">
        <f ca="1">IF(AK265&lt;=Données!$B$2,1," ")</f>
        <v>1</v>
      </c>
      <c r="K265" s="45"/>
      <c r="L265" s="46"/>
      <c r="M265" s="47"/>
      <c r="N265" s="48"/>
      <c r="O265" s="185"/>
      <c r="P265" s="187"/>
      <c r="Q265" s="185">
        <v>1</v>
      </c>
      <c r="R265" s="186"/>
      <c r="S265" s="186"/>
      <c r="T265" s="187"/>
      <c r="U265" s="187"/>
      <c r="V265" s="187"/>
      <c r="W265" s="320"/>
      <c r="X265" s="214"/>
      <c r="Y265" s="215"/>
      <c r="Z265" s="34"/>
      <c r="AA265" s="35"/>
      <c r="AB265" s="35"/>
      <c r="AC265" s="35"/>
      <c r="AD265" s="36"/>
      <c r="AE265" s="224"/>
      <c r="AF265" s="53"/>
      <c r="AG265" s="54"/>
      <c r="AH265" s="55"/>
      <c r="AI265" s="56"/>
      <c r="AJ265" s="41" t="s">
        <v>299</v>
      </c>
      <c r="AK265" s="42">
        <v>44223</v>
      </c>
      <c r="AL265" s="50"/>
      <c r="AM265" s="337" t="str">
        <f>INDEX($K$6:$AE$6,1,MATCH(1,K265:AE265,-1))</f>
        <v>1860-S</v>
      </c>
      <c r="AN265" s="337" t="str">
        <f>IF(INDEX($K$6:$AE$6,1,MATCH(1,K265:AE265,1))&lt;&gt;INDEX($K$6:$AE$6,1,MATCH(1,K265:AE265,-1)),INDEX($K$6:$AE$6,1,MATCH(1,K265:AE265,1)),"-")</f>
        <v>-</v>
      </c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</row>
    <row r="266" spans="1:261" s="63" customFormat="1" ht="12.75" customHeight="1" x14ac:dyDescent="0.2">
      <c r="A266" s="169" t="str">
        <f>IF(IFERROR(VLOOKUP(G266,EmployesActifs,1,FALSE),"Non")&lt;&gt;"Non","Oui","Non")</f>
        <v>Oui</v>
      </c>
      <c r="B266" s="172">
        <f>IF(A266="Oui",1,0)</f>
        <v>1</v>
      </c>
      <c r="C266" s="172">
        <f>IF(OR(G266="Médecin",H266="Médecin",I266="Médecin",I266="Médecins",H266="anesthésiste",H266="boursier univ.",H266="chercheur",H266="chirurgien",H266="Résident(e)",H266="Md Urg",H266="Md Card",LEFT(H266,6)="Fellow",H266="Externe Médecine",H266="Directeur de la biobanque Médecin",H266="monit.-boursier",),1,0)</f>
        <v>0</v>
      </c>
      <c r="D266" s="172">
        <f>IF(OR(G266=0,H266="Stagiaire",H266="Stagiaires",H266="Externe",H266="Externes",G266="agence",H266="STAGIAIRE INFIRMIER(ÈRE)",H266="STAGIAIRE SI",H266="STAGIAIRE S.I.",H266="STAGIAIRE PAB",H266="STAGIAIRE EN PERFUSION",H266="Stagiaire Physiothérapeute",H266="Stagiaire médecine",H266="Stagiaire - Service sociaux",H266="STAGIAIRE SOINS INFIRMIERS",H266="STAGIAIRE EXTERNE EN MÉDECINE",H266="ss",),1,0)</f>
        <v>0</v>
      </c>
      <c r="E266" s="28" t="s">
        <v>716</v>
      </c>
      <c r="F266" s="28" t="s">
        <v>717</v>
      </c>
      <c r="G266" s="259">
        <v>5205</v>
      </c>
      <c r="H266" s="79" t="s">
        <v>3615</v>
      </c>
      <c r="I266" s="164" t="s">
        <v>174</v>
      </c>
      <c r="J266" s="273">
        <f ca="1">IF(AK266&lt;=Données!$B$2,1," ")</f>
        <v>1</v>
      </c>
      <c r="K266" s="45" t="s">
        <v>56</v>
      </c>
      <c r="L266" s="46" t="s">
        <v>56</v>
      </c>
      <c r="M266" s="47" t="s">
        <v>56</v>
      </c>
      <c r="N266" s="48"/>
      <c r="O266" s="185"/>
      <c r="P266" s="187"/>
      <c r="Q266" s="185" t="s">
        <v>56</v>
      </c>
      <c r="R266" s="186"/>
      <c r="S266" s="186" t="s">
        <v>56</v>
      </c>
      <c r="T266" s="187" t="s">
        <v>56</v>
      </c>
      <c r="U266" s="187"/>
      <c r="V266" s="187"/>
      <c r="W266" s="320"/>
      <c r="X266" s="214"/>
      <c r="Y266" s="215"/>
      <c r="Z266" s="34">
        <v>1</v>
      </c>
      <c r="AA266" s="35" t="s">
        <v>56</v>
      </c>
      <c r="AB266" s="35"/>
      <c r="AC266" s="35"/>
      <c r="AD266" s="36"/>
      <c r="AE266" s="224"/>
      <c r="AF266" s="53"/>
      <c r="AG266" s="54"/>
      <c r="AH266" s="55"/>
      <c r="AI266" s="56"/>
      <c r="AJ266" s="41" t="s">
        <v>85</v>
      </c>
      <c r="AK266" s="42">
        <v>44578</v>
      </c>
      <c r="AL266" s="50" t="s">
        <v>718</v>
      </c>
      <c r="AM266" s="337" t="str">
        <f>INDEX($K$6:$AE$6,1,MATCH(1,K266:AE266,-1))</f>
        <v>1510-XS</v>
      </c>
      <c r="AN266" s="337" t="str">
        <f>IF(INDEX($K$6:$AE$6,1,MATCH(1,K266:AE266,1))&lt;&gt;INDEX($K$6:$AE$6,1,MATCH(1,K266:AE266,-1)),INDEX($K$6:$AE$6,1,MATCH(1,K266:AE266,1)),"-")</f>
        <v>-</v>
      </c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</row>
    <row r="267" spans="1:261" s="63" customFormat="1" ht="12.75" customHeight="1" x14ac:dyDescent="0.2">
      <c r="A267" s="169" t="str">
        <f>IF(IFERROR(VLOOKUP(G267,EmployesActifs,1,FALSE),"Non")&lt;&gt;"Non","Oui","Non")</f>
        <v>Oui</v>
      </c>
      <c r="B267" s="172">
        <f>IF(A267="Oui",1,0)</f>
        <v>1</v>
      </c>
      <c r="C267" s="172">
        <f>IF(OR(G267="Médecin",H267="Médecin",I267="Médecin",I267="Médecins",H267="anesthésiste",H267="boursier univ.",H267="chercheur",H267="chirurgien",H267="Résident(e)",H267="Md Urg",H267="Md Card",LEFT(H267,6)="Fellow",H267="Externe Médecine",H267="Directeur de la biobanque Médecin",H267="monit.-boursier",),1,0)</f>
        <v>0</v>
      </c>
      <c r="D267" s="172">
        <f>IF(OR(G267=0,H267="Stagiaire",H267="Stagiaires",H267="Externe",H267="Externes",G267="agence",H267="STAGIAIRE INFIRMIER(ÈRE)",H267="STAGIAIRE SI",H267="STAGIAIRE S.I.",H267="STAGIAIRE PAB",H267="STAGIAIRE EN PERFUSION",H267="Stagiaire Physiothérapeute",H267="Stagiaire médecine",H267="Stagiaire - Service sociaux",H267="STAGIAIRE SOINS INFIRMIERS",H267="STAGIAIRE EXTERNE EN MÉDECINE",H267="ss",),1,0)</f>
        <v>0</v>
      </c>
      <c r="E267" s="28" t="s">
        <v>5019</v>
      </c>
      <c r="F267" s="28" t="s">
        <v>700</v>
      </c>
      <c r="G267" s="259">
        <v>4766</v>
      </c>
      <c r="H267" s="79" t="s">
        <v>641</v>
      </c>
      <c r="I267" s="164" t="s">
        <v>209</v>
      </c>
      <c r="J267" s="273" t="str">
        <f ca="1">IF(AK267&lt;=Données!$B$2,1," ")</f>
        <v xml:space="preserve"> </v>
      </c>
      <c r="K267" s="45" t="s">
        <v>56</v>
      </c>
      <c r="L267" s="46"/>
      <c r="M267" s="47"/>
      <c r="N267" s="48">
        <v>1</v>
      </c>
      <c r="O267" s="185"/>
      <c r="P267" s="187"/>
      <c r="Q267" s="185"/>
      <c r="R267" s="186"/>
      <c r="S267" s="186"/>
      <c r="T267" s="187"/>
      <c r="U267" s="187"/>
      <c r="V267" s="187"/>
      <c r="W267" s="320"/>
      <c r="X267" s="214"/>
      <c r="Y267" s="215"/>
      <c r="Z267" s="34"/>
      <c r="AA267" s="35"/>
      <c r="AB267" s="35"/>
      <c r="AC267" s="35"/>
      <c r="AD267" s="36"/>
      <c r="AE267" s="224"/>
      <c r="AF267" s="53"/>
      <c r="AG267" s="54"/>
      <c r="AH267" s="55"/>
      <c r="AI267" s="56"/>
      <c r="AJ267" s="41" t="s">
        <v>4462</v>
      </c>
      <c r="AK267" s="42">
        <v>45267</v>
      </c>
      <c r="AL267" s="50"/>
      <c r="AM267" s="337" t="str">
        <f>INDEX($K$6:$AE$6,1,MATCH(1,K267:AE267,-1))</f>
        <v>F550</v>
      </c>
      <c r="AN267" s="337" t="str">
        <f>IF(INDEX($K$6:$AE$6,1,MATCH(1,K267:AE267,1))&lt;&gt;INDEX($K$6:$AE$6,1,MATCH(1,K267:AE267,-1)),INDEX($K$6:$AE$6,1,MATCH(1,K267:AE267,1)),"-")</f>
        <v>-</v>
      </c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</row>
    <row r="268" spans="1:261" s="63" customFormat="1" ht="13.15" customHeight="1" x14ac:dyDescent="0.2">
      <c r="A268" s="169" t="str">
        <f>IF(IFERROR(VLOOKUP(G268,EmployesActifs,1,FALSE),"Non")&lt;&gt;"Non","Oui","Non")</f>
        <v>Oui</v>
      </c>
      <c r="B268" s="172">
        <f>IF(A268="Oui",1,0)</f>
        <v>1</v>
      </c>
      <c r="C268" s="172">
        <f>IF(OR(G268="Médecin",H268="Médecin",I268="Médecin",I268="Médecins",H268="anesthésiste",H268="boursier univ.",H268="chercheur",H268="chirurgien",H268="Résident(e)",H268="Md Urg",H268="Md Card",LEFT(H268,6)="Fellow",H268="Externe Médecine",H268="Directeur de la biobanque Médecin",H268="monit.-boursier",),1,0)</f>
        <v>0</v>
      </c>
      <c r="D268" s="172">
        <f>IF(OR(G268=0,H268="Stagiaire",H268="Stagiaires",H268="Externe",H268="Externes",G268="agence",H268="STAGIAIRE INFIRMIER(ÈRE)",H268="STAGIAIRE SI",H268="STAGIAIRE S.I.",H268="STAGIAIRE PAB",H268="STAGIAIRE EN PERFUSION",H268="Stagiaire Physiothérapeute",H268="Stagiaire médecine",H268="Stagiaire - Service sociaux",H268="STAGIAIRE SOINS INFIRMIERS",H268="STAGIAIRE EXTERNE EN MÉDECINE",H268="ss",),1,0)</f>
        <v>0</v>
      </c>
      <c r="E268" s="28" t="s">
        <v>3038</v>
      </c>
      <c r="F268" s="28" t="s">
        <v>447</v>
      </c>
      <c r="G268" s="255">
        <v>4084</v>
      </c>
      <c r="H268" s="79" t="s">
        <v>3414</v>
      </c>
      <c r="I268" s="164" t="s">
        <v>765</v>
      </c>
      <c r="J268" s="273">
        <f ca="1">IF(AK268&lt;=Données!$B$2,1," ")</f>
        <v>1</v>
      </c>
      <c r="K268" s="45" t="s">
        <v>56</v>
      </c>
      <c r="L268" s="46">
        <v>1</v>
      </c>
      <c r="M268" s="47"/>
      <c r="N268" s="48"/>
      <c r="O268" s="185"/>
      <c r="P268" s="187"/>
      <c r="Q268" s="185"/>
      <c r="R268" s="186"/>
      <c r="S268" s="186"/>
      <c r="T268" s="187"/>
      <c r="U268" s="187"/>
      <c r="V268" s="187"/>
      <c r="W268" s="320"/>
      <c r="X268" s="214"/>
      <c r="Y268" s="215"/>
      <c r="Z268" s="34"/>
      <c r="AA268" s="35"/>
      <c r="AB268" s="35"/>
      <c r="AC268" s="35"/>
      <c r="AD268" s="36"/>
      <c r="AE268" s="224"/>
      <c r="AF268" s="53"/>
      <c r="AG268" s="54"/>
      <c r="AH268" s="55"/>
      <c r="AI268" s="56"/>
      <c r="AJ268" s="41" t="s">
        <v>2858</v>
      </c>
      <c r="AK268" s="42">
        <v>44874</v>
      </c>
      <c r="AL268" s="50"/>
      <c r="AM268" s="337" t="str">
        <f>INDEX($K$6:$AE$6,1,MATCH(1,K268:AE268,-1))</f>
        <v>95PFE-L2M</v>
      </c>
      <c r="AN268" s="337" t="str">
        <f>IF(INDEX($K$6:$AE$6,1,MATCH(1,K268:AE268,1))&lt;&gt;INDEX($K$6:$AE$6,1,MATCH(1,K268:AE268,-1)),INDEX($K$6:$AE$6,1,MATCH(1,K268:AE268,1)),"-")</f>
        <v>-</v>
      </c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</row>
    <row r="269" spans="1:261" s="63" customFormat="1" ht="13.15" customHeight="1" x14ac:dyDescent="0.2">
      <c r="A269" s="169" t="str">
        <f>IF(IFERROR(VLOOKUP(G269,EmployesActifs,1,FALSE),"Non")&lt;&gt;"Non","Oui","Non")</f>
        <v>Oui</v>
      </c>
      <c r="B269" s="172">
        <f>IF(A269="Oui",1,0)</f>
        <v>1</v>
      </c>
      <c r="C269" s="172">
        <f>IF(OR(G269="Médecin",H269="Médecin",I269="Médecin",I269="Médecins",H269="anesthésiste",H269="boursier univ.",H269="chercheur",H269="chirurgien",H269="Résident(e)",H269="Md Urg",H269="Md Card",LEFT(H269,6)="Fellow",H269="Externe Médecine",H269="Directeur de la biobanque Médecin",H269="monit.-boursier",),1,0)</f>
        <v>0</v>
      </c>
      <c r="D269" s="172">
        <f>IF(OR(G269=0,H269="Stagiaire",H269="Stagiaires",H269="Externe",H269="Externes",G269="agence",H269="STAGIAIRE INFIRMIER(ÈRE)",H269="STAGIAIRE SI",H269="STAGIAIRE S.I.",H269="STAGIAIRE PAB",H269="STAGIAIRE EN PERFUSION",H269="Stagiaire Physiothérapeute",H269="Stagiaire médecine",H269="Stagiaire - Service sociaux",H269="STAGIAIRE SOINS INFIRMIERS",H269="STAGIAIRE EXTERNE EN MÉDECINE",H269="ss",),1,0)</f>
        <v>0</v>
      </c>
      <c r="E269" s="28" t="s">
        <v>719</v>
      </c>
      <c r="F269" s="28" t="s">
        <v>3447</v>
      </c>
      <c r="G269" s="255">
        <v>5390</v>
      </c>
      <c r="H269" s="79" t="s">
        <v>721</v>
      </c>
      <c r="I269" s="164" t="s">
        <v>61</v>
      </c>
      <c r="J269" s="273">
        <f ca="1">IF(AK269&lt;=Données!$B$2,1," ")</f>
        <v>1</v>
      </c>
      <c r="K269" s="45" t="s">
        <v>56</v>
      </c>
      <c r="L269" s="46" t="s">
        <v>56</v>
      </c>
      <c r="M269" s="47"/>
      <c r="N269" s="48"/>
      <c r="O269" s="185"/>
      <c r="P269" s="187"/>
      <c r="Q269" s="185"/>
      <c r="R269" s="186"/>
      <c r="S269" s="186"/>
      <c r="T269" s="187"/>
      <c r="U269" s="187"/>
      <c r="V269" s="187"/>
      <c r="W269" s="320"/>
      <c r="X269" s="214"/>
      <c r="Y269" s="215"/>
      <c r="Z269" s="34"/>
      <c r="AA269" s="35"/>
      <c r="AB269" s="35"/>
      <c r="AC269" s="35"/>
      <c r="AD269" s="36"/>
      <c r="AE269" s="224"/>
      <c r="AF269" s="53"/>
      <c r="AG269" s="54"/>
      <c r="AH269" s="55"/>
      <c r="AI269" s="56"/>
      <c r="AJ269" s="41" t="s">
        <v>159</v>
      </c>
      <c r="AK269" s="42">
        <v>43913</v>
      </c>
      <c r="AL269" s="50"/>
      <c r="AM269" s="337" t="e">
        <f>INDEX($K$6:$AE$6,1,MATCH(1,K269:AE269,-1))</f>
        <v>#N/A</v>
      </c>
      <c r="AN269" s="337" t="e">
        <f>IF(INDEX($K$6:$AE$6,1,MATCH(1,K269:AE269,1))&lt;&gt;INDEX($K$6:$AE$6,1,MATCH(1,K269:AE269,-1)),INDEX($K$6:$AE$6,1,MATCH(1,K269:AE269,1)),"-")</f>
        <v>#N/A</v>
      </c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</row>
    <row r="270" spans="1:261" s="63" customFormat="1" ht="12.75" customHeight="1" x14ac:dyDescent="0.2">
      <c r="A270" s="169" t="str">
        <f>IF(IFERROR(VLOOKUP(G270,EmployesActifs,1,FALSE),"Non")&lt;&gt;"Non","Oui","Non")</f>
        <v>Oui</v>
      </c>
      <c r="B270" s="172">
        <f>IF(A270="Oui",1,0)</f>
        <v>1</v>
      </c>
      <c r="C270" s="172">
        <f>IF(OR(G270="Médecin",H270="Médecin",I270="Médecin",I270="Médecins",H270="anesthésiste",H270="boursier univ.",H270="chercheur",H270="chirurgien",H270="Résident(e)",H270="Md Urg",H270="Md Card",LEFT(H270,6)="Fellow",H270="Externe Médecine",H270="Directeur de la biobanque Médecin",H270="monit.-boursier",),1,0)</f>
        <v>0</v>
      </c>
      <c r="D270" s="172">
        <f>IF(OR(G270=0,H270="Stagiaire",H270="Stagiaires",H270="Externe",H270="Externes",G270="agence",H270="STAGIAIRE INFIRMIER(ÈRE)",H270="STAGIAIRE SI",H270="STAGIAIRE S.I.",H270="STAGIAIRE PAB",H270="STAGIAIRE EN PERFUSION",H270="Stagiaire Physiothérapeute",H270="Stagiaire médecine",H270="Stagiaire - Service sociaux",H270="STAGIAIRE SOINS INFIRMIERS",H270="STAGIAIRE EXTERNE EN MÉDECINE",H270="ss",),1,0)</f>
        <v>0</v>
      </c>
      <c r="E270" s="28" t="s">
        <v>722</v>
      </c>
      <c r="F270" s="28" t="s">
        <v>429</v>
      </c>
      <c r="G270" s="255">
        <v>11270</v>
      </c>
      <c r="H270" s="79" t="s">
        <v>103</v>
      </c>
      <c r="I270" s="164" t="s">
        <v>5701</v>
      </c>
      <c r="J270" s="273">
        <f ca="1">IF(AK270&lt;=Données!$B$2,1," ")</f>
        <v>1</v>
      </c>
      <c r="K270" s="45">
        <v>1</v>
      </c>
      <c r="L270" s="46"/>
      <c r="M270" s="47"/>
      <c r="N270" s="48"/>
      <c r="O270" s="185"/>
      <c r="P270" s="187"/>
      <c r="Q270" s="185"/>
      <c r="R270" s="186"/>
      <c r="S270" s="186"/>
      <c r="T270" s="187"/>
      <c r="U270" s="187"/>
      <c r="V270" s="187"/>
      <c r="W270" s="320"/>
      <c r="X270" s="214"/>
      <c r="Y270" s="215"/>
      <c r="Z270" s="34"/>
      <c r="AA270" s="35"/>
      <c r="AB270" s="35"/>
      <c r="AC270" s="35"/>
      <c r="AD270" s="36"/>
      <c r="AE270" s="224"/>
      <c r="AF270" s="53"/>
      <c r="AG270" s="54"/>
      <c r="AH270" s="55"/>
      <c r="AI270" s="56"/>
      <c r="AJ270" s="41" t="s">
        <v>85</v>
      </c>
      <c r="AK270" s="42">
        <v>44581</v>
      </c>
      <c r="AL270" s="50"/>
      <c r="AM270" s="337" t="str">
        <f>INDEX($K$6:$AE$6,1,MATCH(1,K270:AE270,-1))</f>
        <v>95PFE-L2S</v>
      </c>
      <c r="AN270" s="337" t="str">
        <f>IF(INDEX($K$6:$AE$6,1,MATCH(1,K270:AE270,1))&lt;&gt;INDEX($K$6:$AE$6,1,MATCH(1,K270:AE270,-1)),INDEX($K$6:$AE$6,1,MATCH(1,K270:AE270,1)),"-")</f>
        <v>-</v>
      </c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</row>
    <row r="271" spans="1:261" s="63" customFormat="1" x14ac:dyDescent="0.2">
      <c r="A271" s="169" t="str">
        <f>IF(IFERROR(VLOOKUP(G271,EmployesActifs,1,FALSE),"Non")&lt;&gt;"Non","Oui","Non")</f>
        <v>Oui</v>
      </c>
      <c r="B271" s="172">
        <f>IF(A271="Oui",1,0)</f>
        <v>1</v>
      </c>
      <c r="C271" s="172">
        <f>IF(OR(G271="Médecin",H271="Médecin",I271="Médecin",I271="Médecins",H271="anesthésiste",H271="boursier univ.",H271="chercheur",H271="chirurgien",H271="Résident(e)",H271="Md Urg",H271="Md Card",LEFT(H271,6)="Fellow",H271="Externe Médecine",H271="Directeur de la biobanque Médecin",H271="monit.-boursier",),1,0)</f>
        <v>0</v>
      </c>
      <c r="D271" s="172">
        <f>IF(OR(G271=0,H271="Stagiaire",H271="Stagiaires",H271="Externe",H271="Externes",G271="agence",H271="STAGIAIRE INFIRMIER(ÈRE)",H271="STAGIAIRE SI",H271="STAGIAIRE S.I.",H271="STAGIAIRE PAB",H271="STAGIAIRE EN PERFUSION",H271="Stagiaire Physiothérapeute",H271="Stagiaire médecine",H271="Stagiaire - Service sociaux",H271="STAGIAIRE SOINS INFIRMIERS",H271="STAGIAIRE EXTERNE EN MÉDECINE",H271="ss",),1,0)</f>
        <v>0</v>
      </c>
      <c r="E271" s="28" t="s">
        <v>722</v>
      </c>
      <c r="F271" s="28" t="s">
        <v>231</v>
      </c>
      <c r="G271" s="262">
        <v>12371</v>
      </c>
      <c r="H271" s="79" t="s">
        <v>4521</v>
      </c>
      <c r="I271" s="164" t="s">
        <v>836</v>
      </c>
      <c r="J271" s="273" t="str">
        <f ca="1">IF(AK271&lt;=Données!$B$2,1," ")</f>
        <v xml:space="preserve"> </v>
      </c>
      <c r="K271" s="45">
        <v>1</v>
      </c>
      <c r="L271" s="46"/>
      <c r="M271" s="47"/>
      <c r="N271" s="48"/>
      <c r="O271" s="185"/>
      <c r="P271" s="187"/>
      <c r="Q271" s="185"/>
      <c r="R271" s="186"/>
      <c r="S271" s="186"/>
      <c r="T271" s="187"/>
      <c r="U271" s="187"/>
      <c r="V271" s="187"/>
      <c r="W271" s="320"/>
      <c r="X271" s="214"/>
      <c r="Y271" s="215"/>
      <c r="Z271" s="34"/>
      <c r="AA271" s="35"/>
      <c r="AB271" s="35"/>
      <c r="AC271" s="35"/>
      <c r="AD271" s="36"/>
      <c r="AE271" s="224"/>
      <c r="AF271" s="53"/>
      <c r="AG271" s="54"/>
      <c r="AH271" s="55"/>
      <c r="AI271" s="56"/>
      <c r="AJ271" s="41" t="s">
        <v>5851</v>
      </c>
      <c r="AK271" s="42">
        <v>45784</v>
      </c>
      <c r="AL271" s="50"/>
      <c r="AM271" s="337" t="str">
        <f>INDEX($K$6:$AE$6,1,MATCH(1,K271:AE271,-1))</f>
        <v>95PFE-L2S</v>
      </c>
      <c r="AN271" s="337" t="str">
        <f>IF(INDEX($K$6:$AE$6,1,MATCH(1,K271:AE271,1))&lt;&gt;INDEX($K$6:$AE$6,1,MATCH(1,K271:AE271,-1)),INDEX($K$6:$AE$6,1,MATCH(1,K271:AE271,1)),"-")</f>
        <v>-</v>
      </c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</row>
    <row r="272" spans="1:261" ht="12.75" customHeight="1" x14ac:dyDescent="0.2">
      <c r="A272" s="169" t="str">
        <f>IF(IFERROR(VLOOKUP(G272,EmployesActifs,1,FALSE),"Non")&lt;&gt;"Non","Oui","Non")</f>
        <v>Oui</v>
      </c>
      <c r="B272" s="172">
        <f>IF(A272="Oui",1,0)</f>
        <v>1</v>
      </c>
      <c r="C272" s="172">
        <f>IF(OR(G272="Médecin",H272="Médecin",I272="Médecin",I272="Médecins",H272="anesthésiste",H272="boursier univ.",H272="chercheur",H272="chirurgien",H272="Résident(e)",H272="Md Urg",H272="Md Card",LEFT(H272,6)="Fellow",H272="Externe Médecine",H272="Directeur de la biobanque Médecin",H272="monit.-boursier",),1,0)</f>
        <v>0</v>
      </c>
      <c r="D272" s="172">
        <f>IF(OR(G272=0,H272="Stagiaire",H272="Stagiaires",H272="Externe",H272="Externes",G272="agence",H272="STAGIAIRE INFIRMIER(ÈRE)",H272="STAGIAIRE SI",H272="STAGIAIRE S.I.",H272="STAGIAIRE PAB",H272="STAGIAIRE EN PERFUSION",H272="Stagiaire Physiothérapeute",H272="Stagiaire médecine",H272="Stagiaire - Service sociaux",H272="STAGIAIRE SOINS INFIRMIERS",H272="STAGIAIRE EXTERNE EN MÉDECINE",H272="ss",),1,0)</f>
        <v>0</v>
      </c>
      <c r="E272" s="28" t="s">
        <v>723</v>
      </c>
      <c r="F272" s="28" t="s">
        <v>724</v>
      </c>
      <c r="G272" s="257">
        <v>11878</v>
      </c>
      <c r="H272" s="79" t="s">
        <v>69</v>
      </c>
      <c r="I272" s="164" t="s">
        <v>836</v>
      </c>
      <c r="J272" s="273" t="str">
        <f ca="1">IF(AK272&lt;=Données!$B$2,1," ")</f>
        <v xml:space="preserve"> </v>
      </c>
      <c r="K272" s="45" t="s">
        <v>56</v>
      </c>
      <c r="L272" s="46" t="s">
        <v>56</v>
      </c>
      <c r="M272" s="47"/>
      <c r="N272" s="48"/>
      <c r="O272" s="185"/>
      <c r="P272" s="187"/>
      <c r="Q272" s="185"/>
      <c r="R272" s="186"/>
      <c r="S272" s="186">
        <v>1</v>
      </c>
      <c r="T272" s="187"/>
      <c r="U272" s="187"/>
      <c r="V272" s="187"/>
      <c r="W272" s="320"/>
      <c r="X272" s="214"/>
      <c r="Y272" s="215"/>
      <c r="Z272" s="34"/>
      <c r="AA272" s="35"/>
      <c r="AB272" s="35"/>
      <c r="AC272" s="35"/>
      <c r="AD272" s="36"/>
      <c r="AE272" s="224"/>
      <c r="AF272" s="53"/>
      <c r="AG272" s="54"/>
      <c r="AH272" s="55"/>
      <c r="AI272" s="56"/>
      <c r="AJ272" s="41" t="s">
        <v>5851</v>
      </c>
      <c r="AK272" s="42">
        <v>45829</v>
      </c>
      <c r="AL272" s="50"/>
      <c r="AM272" s="337" t="str">
        <f>INDEX($K$6:$AE$6,1,MATCH(1,K272:AE272,-1))</f>
        <v>1870 +</v>
      </c>
      <c r="AN272" s="337" t="str">
        <f>IF(INDEX($K$6:$AE$6,1,MATCH(1,K272:AE272,1))&lt;&gt;INDEX($K$6:$AE$6,1,MATCH(1,K272:AE272,-1)),INDEX($K$6:$AE$6,1,MATCH(1,K272:AE272,1)),"-")</f>
        <v>-</v>
      </c>
      <c r="AO272"/>
      <c r="AP272"/>
      <c r="AQ272"/>
    </row>
    <row r="273" spans="1:261" ht="12.75" customHeight="1" x14ac:dyDescent="0.2">
      <c r="A273" s="169" t="str">
        <f>IF(IFERROR(VLOOKUP(G273,EmployesActifs,1,FALSE),"Non")&lt;&gt;"Non","Oui","Non")</f>
        <v>Oui</v>
      </c>
      <c r="B273" s="172">
        <f>IF(A273="Oui",1,0)</f>
        <v>1</v>
      </c>
      <c r="C273" s="172">
        <f>IF(OR(G273="Médecin",H273="Médecin",I273="Médecin",I273="Médecins",H273="anesthésiste",H273="boursier univ.",H273="chercheur",H273="chirurgien",H273="Résident(e)",H273="Md Urg",H273="Md Card",LEFT(H273,6)="Fellow",H273="Externe Médecine",H273="Directeur de la biobanque Médecin",H273="monit.-boursier",),1,0)</f>
        <v>0</v>
      </c>
      <c r="D273" s="172">
        <f>IF(OR(G273=0,H273="Stagiaire",H273="Stagiaires",H273="Externe",H273="Externes",G273="agence",H273="STAGIAIRE INFIRMIER(ÈRE)",H273="STAGIAIRE SI",H273="STAGIAIRE S.I.",H273="STAGIAIRE PAB",H273="STAGIAIRE EN PERFUSION",H273="Stagiaire Physiothérapeute",H273="Stagiaire médecine",H273="Stagiaire - Service sociaux",H273="STAGIAIRE SOINS INFIRMIERS",H273="STAGIAIRE EXTERNE EN MÉDECINE",H273="ss",),1,0)</f>
        <v>0</v>
      </c>
      <c r="E273" s="28" t="s">
        <v>3645</v>
      </c>
      <c r="F273" s="28" t="s">
        <v>892</v>
      </c>
      <c r="G273" s="255">
        <v>5357</v>
      </c>
      <c r="H273" s="79" t="s">
        <v>3396</v>
      </c>
      <c r="I273" s="164" t="s">
        <v>4548</v>
      </c>
      <c r="J273" s="273" t="str">
        <f ca="1">IF(AK273&lt;=Données!$B$2,1," ")</f>
        <v xml:space="preserve"> </v>
      </c>
      <c r="K273" s="45"/>
      <c r="L273" s="46" t="s">
        <v>56</v>
      </c>
      <c r="M273" s="47" t="s">
        <v>56</v>
      </c>
      <c r="N273" s="48" t="s">
        <v>56</v>
      </c>
      <c r="O273" s="185"/>
      <c r="P273" s="187"/>
      <c r="Q273" s="185"/>
      <c r="R273" s="186"/>
      <c r="S273" s="186">
        <v>1</v>
      </c>
      <c r="T273" s="187"/>
      <c r="U273" s="187"/>
      <c r="V273" s="187"/>
      <c r="W273" s="320"/>
      <c r="X273" s="214"/>
      <c r="Y273" s="215"/>
      <c r="Z273" s="34"/>
      <c r="AA273" s="35"/>
      <c r="AB273" s="35"/>
      <c r="AC273" s="35"/>
      <c r="AD273" s="36"/>
      <c r="AE273" s="224"/>
      <c r="AF273" s="53"/>
      <c r="AG273" s="54"/>
      <c r="AH273" s="55"/>
      <c r="AI273" s="56"/>
      <c r="AJ273" s="41" t="s">
        <v>652</v>
      </c>
      <c r="AK273" s="42">
        <v>45881</v>
      </c>
      <c r="AL273" s="50"/>
      <c r="AM273" s="337" t="str">
        <f>INDEX($K$6:$AE$6,1,MATCH(1,K273:AE273,-1))</f>
        <v>1870 +</v>
      </c>
      <c r="AN273" s="337" t="str">
        <f>IF(INDEX($K$6:$AE$6,1,MATCH(1,K273:AE273,1))&lt;&gt;INDEX($K$6:$AE$6,1,MATCH(1,K273:AE273,-1)),INDEX($K$6:$AE$6,1,MATCH(1,K273:AE273,1)),"-")</f>
        <v>-</v>
      </c>
      <c r="AO273"/>
      <c r="AP273"/>
      <c r="AQ273"/>
    </row>
    <row r="274" spans="1:261" x14ac:dyDescent="0.2">
      <c r="A274" s="169" t="str">
        <f>IF(IFERROR(VLOOKUP(G274,EmployesActifs,1,FALSE),"Non")&lt;&gt;"Non","Oui","Non")</f>
        <v>Oui</v>
      </c>
      <c r="B274" s="172">
        <f>IF(A274="Oui",1,0)</f>
        <v>1</v>
      </c>
      <c r="C274" s="172">
        <f>IF(OR(G274="Médecin",H274="Médecin",I274="Médecin",I274="Médecins",H274="anesthésiste",H274="boursier univ.",H274="chercheur",H274="chirurgien",H274="Résident(e)",H274="Md Urg",H274="Md Card",LEFT(H274,6)="Fellow",H274="Externe Médecine",H274="Directeur de la biobanque Médecin",H274="monit.-boursier",),1,0)</f>
        <v>0</v>
      </c>
      <c r="D274" s="172">
        <f>IF(OR(G274=0,H274="Stagiaire",H274="Stagiaires",H274="Externe",H274="Externes",G274="agence",H274="STAGIAIRE INFIRMIER(ÈRE)",H274="STAGIAIRE SI",H274="STAGIAIRE S.I.",H274="STAGIAIRE PAB",H274="STAGIAIRE EN PERFUSION",H274="Stagiaire Physiothérapeute",H274="Stagiaire médecine",H274="Stagiaire - Service sociaux",H274="STAGIAIRE SOINS INFIRMIERS",H274="STAGIAIRE EXTERNE EN MÉDECINE",H274="ss",),1,0)</f>
        <v>0</v>
      </c>
      <c r="E274" s="28" t="s">
        <v>727</v>
      </c>
      <c r="F274" s="28" t="s">
        <v>728</v>
      </c>
      <c r="G274" s="255">
        <v>11619</v>
      </c>
      <c r="H274" s="79" t="s">
        <v>54</v>
      </c>
      <c r="I274" s="164" t="s">
        <v>705</v>
      </c>
      <c r="J274" s="273" t="str">
        <f ca="1">IF(AK274&lt;=Données!$B$2,1," ")</f>
        <v xml:space="preserve"> </v>
      </c>
      <c r="K274" s="45"/>
      <c r="L274" s="46">
        <v>1</v>
      </c>
      <c r="M274" s="47"/>
      <c r="N274" s="48"/>
      <c r="O274" s="185"/>
      <c r="P274" s="187"/>
      <c r="Q274" s="185"/>
      <c r="R274" s="186"/>
      <c r="S274" s="186"/>
      <c r="T274" s="187"/>
      <c r="U274" s="187"/>
      <c r="V274" s="187"/>
      <c r="W274" s="320"/>
      <c r="X274" s="214"/>
      <c r="Y274" s="215"/>
      <c r="Z274" s="34"/>
      <c r="AA274" s="35"/>
      <c r="AB274" s="35"/>
      <c r="AC274" s="35"/>
      <c r="AD274" s="36"/>
      <c r="AE274" s="224"/>
      <c r="AF274" s="53"/>
      <c r="AG274" s="54"/>
      <c r="AH274" s="55"/>
      <c r="AI274" s="56"/>
      <c r="AJ274" s="41" t="s">
        <v>4462</v>
      </c>
      <c r="AK274" s="42">
        <v>45673</v>
      </c>
      <c r="AL274" s="50"/>
      <c r="AM274" s="337" t="str">
        <f>INDEX($K$6:$AE$6,1,MATCH(1,K274:AE274,-1))</f>
        <v>95PFE-L2M</v>
      </c>
      <c r="AN274" s="337" t="str">
        <f>IF(INDEX($K$6:$AE$6,1,MATCH(1,K274:AE274,1))&lt;&gt;INDEX($K$6:$AE$6,1,MATCH(1,K274:AE274,-1)),INDEX($K$6:$AE$6,1,MATCH(1,K274:AE274,1)),"-")</f>
        <v>-</v>
      </c>
      <c r="AO274"/>
      <c r="AP274"/>
      <c r="AQ274"/>
    </row>
    <row r="275" spans="1:261" ht="12.75" customHeight="1" x14ac:dyDescent="0.2">
      <c r="A275" s="169" t="str">
        <f>IF(IFERROR(VLOOKUP(G275,EmployesActifs,1,FALSE),"Non")&lt;&gt;"Non","Oui","Non")</f>
        <v>Oui</v>
      </c>
      <c r="B275" s="172">
        <f>IF(A275="Oui",1,0)</f>
        <v>1</v>
      </c>
      <c r="C275" s="172">
        <f>IF(OR(G275="Médecin",H275="Médecin",I275="Médecin",I275="Médecins",H275="anesthésiste",H275="boursier univ.",H275="chercheur",H275="chirurgien",H275="Résident(e)",H275="Md Urg",H275="Md Card",LEFT(H275,6)="Fellow",H275="Externe Médecine",H275="Directeur de la biobanque Médecin",H275="monit.-boursier",),1,0)</f>
        <v>0</v>
      </c>
      <c r="D275" s="172">
        <f>IF(OR(G275=0,H275="Stagiaire",H275="Stagiaires",H275="Externe",H275="Externes",G275="agence",H275="STAGIAIRE INFIRMIER(ÈRE)",H275="STAGIAIRE SI",H275="STAGIAIRE S.I.",H275="STAGIAIRE PAB",H275="STAGIAIRE EN PERFUSION",H275="Stagiaire Physiothérapeute",H275="Stagiaire médecine",H275="Stagiaire - Service sociaux",H275="STAGIAIRE SOINS INFIRMIERS",H275="STAGIAIRE EXTERNE EN MÉDECINE",H275="ss",),1,0)</f>
        <v>0</v>
      </c>
      <c r="E275" s="28" t="s">
        <v>729</v>
      </c>
      <c r="F275" s="28" t="s">
        <v>147</v>
      </c>
      <c r="G275" s="255">
        <v>3275</v>
      </c>
      <c r="H275" s="79" t="s">
        <v>2098</v>
      </c>
      <c r="I275" s="164" t="s">
        <v>65</v>
      </c>
      <c r="J275" s="273" t="str">
        <f ca="1">IF(AK275&lt;=Données!$B$2,1," ")</f>
        <v xml:space="preserve"> </v>
      </c>
      <c r="K275" s="45">
        <v>1</v>
      </c>
      <c r="L275" s="46"/>
      <c r="M275" s="47"/>
      <c r="N275" s="48"/>
      <c r="O275" s="185"/>
      <c r="P275" s="187"/>
      <c r="Q275" s="185" t="s">
        <v>56</v>
      </c>
      <c r="R275" s="186"/>
      <c r="S275" s="186"/>
      <c r="T275" s="187"/>
      <c r="U275" s="187"/>
      <c r="V275" s="187"/>
      <c r="W275" s="320"/>
      <c r="X275" s="214"/>
      <c r="Y275" s="215"/>
      <c r="Z275" s="34"/>
      <c r="AA275" s="35"/>
      <c r="AB275" s="35"/>
      <c r="AC275" s="35"/>
      <c r="AD275" s="36"/>
      <c r="AE275" s="224"/>
      <c r="AF275" s="53"/>
      <c r="AG275" s="54"/>
      <c r="AH275" s="55"/>
      <c r="AI275" s="56"/>
      <c r="AJ275" s="41" t="s">
        <v>5851</v>
      </c>
      <c r="AK275" s="42">
        <v>45867</v>
      </c>
      <c r="AL275" s="50"/>
      <c r="AM275" s="337" t="str">
        <f>INDEX($K$6:$AE$6,1,MATCH(1,K275:AE275,-1))</f>
        <v>95PFE-L2S</v>
      </c>
      <c r="AN275" s="337" t="str">
        <f>IF(INDEX($K$6:$AE$6,1,MATCH(1,K275:AE275,1))&lt;&gt;INDEX($K$6:$AE$6,1,MATCH(1,K275:AE275,-1)),INDEX($K$6:$AE$6,1,MATCH(1,K275:AE275,1)),"-")</f>
        <v>-</v>
      </c>
      <c r="AO275"/>
      <c r="AP275"/>
      <c r="AQ275"/>
    </row>
    <row r="276" spans="1:261" ht="13.15" customHeight="1" x14ac:dyDescent="0.2">
      <c r="A276" s="169" t="str">
        <f>IF(IFERROR(VLOOKUP(G276,EmployesActifs,1,FALSE),"Non")&lt;&gt;"Non","Oui","Non")</f>
        <v>Oui</v>
      </c>
      <c r="B276" s="172">
        <f>IF(A276="Oui",1,0)</f>
        <v>1</v>
      </c>
      <c r="C276" s="172">
        <f>IF(OR(G276="Médecin",H276="Médecin",I276="Médecin",I276="Médecins",H276="anesthésiste",H276="boursier univ.",H276="chercheur",H276="chirurgien",H276="Résident(e)",H276="Md Urg",H276="Md Card",LEFT(H276,6)="Fellow",H276="Externe Médecine",H276="Directeur de la biobanque Médecin",H276="monit.-boursier",),1,0)</f>
        <v>0</v>
      </c>
      <c r="D276" s="172">
        <f>IF(OR(G276=0,H276="Stagiaire",H276="Stagiaires",H276="Externe",H276="Externes",G276="agence",H276="STAGIAIRE INFIRMIER(ÈRE)",H276="STAGIAIRE SI",H276="STAGIAIRE S.I.",H276="STAGIAIRE PAB",H276="STAGIAIRE EN PERFUSION",H276="Stagiaire Physiothérapeute",H276="Stagiaire médecine",H276="Stagiaire - Service sociaux",H276="STAGIAIRE SOINS INFIRMIERS",H276="STAGIAIRE EXTERNE EN MÉDECINE",H276="ss",),1,0)</f>
        <v>0</v>
      </c>
      <c r="E276" s="28" t="s">
        <v>730</v>
      </c>
      <c r="F276" s="28" t="s">
        <v>410</v>
      </c>
      <c r="G276" s="255">
        <v>4596</v>
      </c>
      <c r="H276" s="79" t="s">
        <v>2463</v>
      </c>
      <c r="I276" s="164" t="s">
        <v>3410</v>
      </c>
      <c r="J276" s="273">
        <f ca="1">IF(AK276&lt;=Données!$B$2,1," ")</f>
        <v>1</v>
      </c>
      <c r="K276" s="45" t="s">
        <v>56</v>
      </c>
      <c r="L276" s="46"/>
      <c r="M276" s="47"/>
      <c r="N276" s="48" t="s">
        <v>56</v>
      </c>
      <c r="O276" s="185"/>
      <c r="P276" s="187"/>
      <c r="Q276" s="185"/>
      <c r="R276" s="186"/>
      <c r="S276" s="186">
        <v>1</v>
      </c>
      <c r="T276" s="187"/>
      <c r="U276" s="187"/>
      <c r="V276" s="187"/>
      <c r="W276" s="320"/>
      <c r="X276" s="214"/>
      <c r="Y276" s="215"/>
      <c r="Z276" s="34"/>
      <c r="AA276" s="35"/>
      <c r="AB276" s="35"/>
      <c r="AC276" s="35"/>
      <c r="AD276" s="36"/>
      <c r="AE276" s="224"/>
      <c r="AF276" s="53"/>
      <c r="AG276" s="54"/>
      <c r="AH276" s="55"/>
      <c r="AI276" s="56"/>
      <c r="AJ276" s="41" t="s">
        <v>85</v>
      </c>
      <c r="AK276" s="42">
        <v>45070</v>
      </c>
      <c r="AL276" s="50"/>
      <c r="AM276" s="337" t="str">
        <f>INDEX($K$6:$AE$6,1,MATCH(1,K276:AE276,-1))</f>
        <v>1870 +</v>
      </c>
      <c r="AN276" s="337" t="str">
        <f>IF(INDEX($K$6:$AE$6,1,MATCH(1,K276:AE276,1))&lt;&gt;INDEX($K$6:$AE$6,1,MATCH(1,K276:AE276,-1)),INDEX($K$6:$AE$6,1,MATCH(1,K276:AE276,1)),"-")</f>
        <v>-</v>
      </c>
      <c r="AO276"/>
      <c r="AP276"/>
      <c r="AQ276"/>
    </row>
    <row r="277" spans="1:261" ht="12.75" customHeight="1" x14ac:dyDescent="0.2">
      <c r="A277" s="169" t="str">
        <f>IF(IFERROR(VLOOKUP(G277,EmployesActifs,1,FALSE),"Non")&lt;&gt;"Non","Oui","Non")</f>
        <v>Oui</v>
      </c>
      <c r="B277" s="172">
        <f>IF(A277="Oui",1,0)</f>
        <v>1</v>
      </c>
      <c r="C277" s="172">
        <f>IF(OR(G277="Médecin",H277="Médecin",I277="Médecin",I277="Médecins",H277="anesthésiste",H277="boursier univ.",H277="chercheur",H277="chirurgien",H277="Résident(e)",H277="Md Urg",H277="Md Card",LEFT(H277,6)="Fellow",H277="Externe Médecine",H277="Directeur de la biobanque Médecin",H277="monit.-boursier",),1,0)</f>
        <v>0</v>
      </c>
      <c r="D277" s="172">
        <f>IF(OR(G277=0,H277="Stagiaire",H277="Stagiaires",H277="Externe",H277="Externes",G277="agence",H277="STAGIAIRE INFIRMIER(ÈRE)",H277="STAGIAIRE SI",H277="STAGIAIRE S.I.",H277="STAGIAIRE PAB",H277="STAGIAIRE EN PERFUSION",H277="Stagiaire Physiothérapeute",H277="Stagiaire médecine",H277="Stagiaire - Service sociaux",H277="STAGIAIRE SOINS INFIRMIERS",H277="STAGIAIRE EXTERNE EN MÉDECINE",H277="ss",),1,0)</f>
        <v>0</v>
      </c>
      <c r="E277" s="28" t="s">
        <v>733</v>
      </c>
      <c r="F277" s="28" t="s">
        <v>221</v>
      </c>
      <c r="G277" s="255">
        <v>11265</v>
      </c>
      <c r="H277" s="79" t="s">
        <v>103</v>
      </c>
      <c r="I277" s="164" t="s">
        <v>1152</v>
      </c>
      <c r="J277" s="273" t="str">
        <f ca="1">IF(AK277&lt;=Données!$B$2,1," ")</f>
        <v xml:space="preserve"> </v>
      </c>
      <c r="K277" s="45">
        <v>1</v>
      </c>
      <c r="L277" s="46"/>
      <c r="M277" s="47"/>
      <c r="N277" s="48"/>
      <c r="O277" s="185"/>
      <c r="P277" s="187"/>
      <c r="Q277" s="185"/>
      <c r="R277" s="186"/>
      <c r="S277" s="186"/>
      <c r="T277" s="187"/>
      <c r="U277" s="187"/>
      <c r="V277" s="187"/>
      <c r="W277" s="320"/>
      <c r="X277" s="214"/>
      <c r="Y277" s="215"/>
      <c r="Z277" s="34"/>
      <c r="AA277" s="35"/>
      <c r="AB277" s="35"/>
      <c r="AC277" s="35"/>
      <c r="AD277" s="36"/>
      <c r="AE277" s="224"/>
      <c r="AF277" s="53"/>
      <c r="AG277" s="54"/>
      <c r="AH277" s="55"/>
      <c r="AI277" s="56"/>
      <c r="AJ277" s="41" t="s">
        <v>4462</v>
      </c>
      <c r="AK277" s="42">
        <v>45931</v>
      </c>
      <c r="AL277" s="50"/>
      <c r="AM277" s="337" t="str">
        <f>INDEX($K$6:$AE$6,1,MATCH(1,K277:AE277,-1))</f>
        <v>95PFE-L2S</v>
      </c>
      <c r="AN277" s="337" t="str">
        <f>IF(INDEX($K$6:$AE$6,1,MATCH(1,K277:AE277,1))&lt;&gt;INDEX($K$6:$AE$6,1,MATCH(1,K277:AE277,-1)),INDEX($K$6:$AE$6,1,MATCH(1,K277:AE277,1)),"-")</f>
        <v>-</v>
      </c>
      <c r="AO277"/>
      <c r="AP277"/>
      <c r="AQ277"/>
    </row>
    <row r="278" spans="1:261" ht="13.15" customHeight="1" x14ac:dyDescent="0.2">
      <c r="A278" s="169" t="str">
        <f>IF(IFERROR(VLOOKUP(G278,EmployesActifs,1,FALSE),"Non")&lt;&gt;"Non","Oui","Non")</f>
        <v>Oui</v>
      </c>
      <c r="B278" s="172">
        <f>IF(A278="Oui",1,0)</f>
        <v>1</v>
      </c>
      <c r="C278" s="172">
        <f>IF(OR(G278="Médecin",H278="Médecin",I278="Médecin",I278="Médecins",H278="anesthésiste",H278="boursier univ.",H278="chercheur",H278="chirurgien",H278="Résident(e)",H278="Md Urg",H278="Md Card",LEFT(H278,6)="Fellow",H278="Externe Médecine",H278="Directeur de la biobanque Médecin",H278="monit.-boursier",),1,0)</f>
        <v>0</v>
      </c>
      <c r="D278" s="172">
        <f>IF(OR(G278=0,H278="Stagiaire",H278="Stagiaires",H278="Externe",H278="Externes",G278="agence",H278="STAGIAIRE INFIRMIER(ÈRE)",H278="STAGIAIRE SI",H278="STAGIAIRE S.I.",H278="STAGIAIRE PAB",H278="STAGIAIRE EN PERFUSION",H278="Stagiaire Physiothérapeute",H278="Stagiaire médecine",H278="Stagiaire - Service sociaux",H278="STAGIAIRE SOINS INFIRMIERS",H278="STAGIAIRE EXTERNE EN MÉDECINE",H278="ss",),1,0)</f>
        <v>0</v>
      </c>
      <c r="E278" s="28" t="s">
        <v>735</v>
      </c>
      <c r="F278" s="28" t="s">
        <v>543</v>
      </c>
      <c r="G278" s="255">
        <v>4280</v>
      </c>
      <c r="H278" s="79" t="s">
        <v>103</v>
      </c>
      <c r="I278" s="164" t="s">
        <v>3526</v>
      </c>
      <c r="J278" s="273">
        <f ca="1">IF(AK278&lt;=Données!$B$2,1," ")</f>
        <v>1</v>
      </c>
      <c r="K278" s="45" t="s">
        <v>56</v>
      </c>
      <c r="L278" s="46" t="s">
        <v>56</v>
      </c>
      <c r="M278" s="47"/>
      <c r="N278" s="48">
        <v>1</v>
      </c>
      <c r="O278" s="185"/>
      <c r="P278" s="187"/>
      <c r="Q278" s="185"/>
      <c r="R278" s="186"/>
      <c r="S278" s="186"/>
      <c r="T278" s="187"/>
      <c r="U278" s="187"/>
      <c r="V278" s="187"/>
      <c r="W278" s="320"/>
      <c r="X278" s="214"/>
      <c r="Y278" s="215"/>
      <c r="Z278" s="34"/>
      <c r="AA278" s="35"/>
      <c r="AB278" s="35"/>
      <c r="AC278" s="35"/>
      <c r="AD278" s="36"/>
      <c r="AE278" s="224"/>
      <c r="AF278" s="53"/>
      <c r="AG278" s="54"/>
      <c r="AH278" s="55"/>
      <c r="AI278" s="56"/>
      <c r="AJ278" s="41" t="s">
        <v>57</v>
      </c>
      <c r="AK278" s="42">
        <v>44727</v>
      </c>
      <c r="AL278" s="50"/>
      <c r="AM278" s="337" t="str">
        <f>INDEX($K$6:$AE$6,1,MATCH(1,K278:AE278,-1))</f>
        <v>F550</v>
      </c>
      <c r="AN278" s="337" t="str">
        <f>IF(INDEX($K$6:$AE$6,1,MATCH(1,K278:AE278,1))&lt;&gt;INDEX($K$6:$AE$6,1,MATCH(1,K278:AE278,-1)),INDEX($K$6:$AE$6,1,MATCH(1,K278:AE278,1)),"-")</f>
        <v>-</v>
      </c>
      <c r="AO278"/>
      <c r="AP278"/>
      <c r="AQ278"/>
    </row>
    <row r="279" spans="1:261" ht="12.75" customHeight="1" x14ac:dyDescent="0.2">
      <c r="A279" s="169" t="str">
        <f>IF(IFERROR(VLOOKUP(G279,EmployesActifs,1,FALSE),"Non")&lt;&gt;"Non","Oui","Non")</f>
        <v>Oui</v>
      </c>
      <c r="B279" s="172">
        <f>IF(A279="Oui",1,0)</f>
        <v>1</v>
      </c>
      <c r="C279" s="172">
        <f>IF(OR(G279="Médecin",H279="Médecin",I279="Médecin",I279="Médecins",H279="anesthésiste",H279="boursier univ.",H279="chercheur",H279="chirurgien",H279="Résident(e)",H279="Md Urg",H279="Md Card",LEFT(H279,6)="Fellow",H279="Externe Médecine",H279="Directeur de la biobanque Médecin",H279="monit.-boursier",),1,0)</f>
        <v>0</v>
      </c>
      <c r="D279" s="172">
        <f>IF(OR(G279=0,H279="Stagiaire",H279="Stagiaires",H279="Externe",H279="Externes",G279="agence",H279="STAGIAIRE INFIRMIER(ÈRE)",H279="STAGIAIRE SI",H279="STAGIAIRE S.I.",H279="STAGIAIRE PAB",H279="STAGIAIRE EN PERFUSION",H279="Stagiaire Physiothérapeute",H279="Stagiaire médecine",H279="Stagiaire - Service sociaux",H279="STAGIAIRE SOINS INFIRMIERS",H279="STAGIAIRE EXTERNE EN MÉDECINE",H279="ss",),1,0)</f>
        <v>0</v>
      </c>
      <c r="E279" s="28" t="s">
        <v>736</v>
      </c>
      <c r="F279" s="28" t="s">
        <v>737</v>
      </c>
      <c r="G279" s="255">
        <v>4565</v>
      </c>
      <c r="H279" s="79" t="s">
        <v>3390</v>
      </c>
      <c r="I279" s="164" t="s">
        <v>3391</v>
      </c>
      <c r="J279" s="273">
        <f ca="1">IF(AK279&lt;=Données!$B$2,1," ")</f>
        <v>1</v>
      </c>
      <c r="K279" s="45"/>
      <c r="L279" s="46"/>
      <c r="M279" s="47"/>
      <c r="N279" s="48"/>
      <c r="O279" s="185"/>
      <c r="P279" s="187"/>
      <c r="Q279" s="185"/>
      <c r="R279" s="186"/>
      <c r="S279" s="186"/>
      <c r="T279" s="187"/>
      <c r="U279" s="187"/>
      <c r="V279" s="187"/>
      <c r="W279" s="320"/>
      <c r="X279" s="214"/>
      <c r="Y279" s="215"/>
      <c r="Z279" s="34"/>
      <c r="AA279" s="35">
        <v>1</v>
      </c>
      <c r="AB279" s="35"/>
      <c r="AC279" s="35"/>
      <c r="AD279" s="36"/>
      <c r="AE279" s="224"/>
      <c r="AF279" s="53"/>
      <c r="AG279" s="54"/>
      <c r="AH279" s="55"/>
      <c r="AI279" s="56"/>
      <c r="AJ279" s="41" t="s">
        <v>740</v>
      </c>
      <c r="AK279" s="42">
        <v>44127</v>
      </c>
      <c r="AL279" s="50" t="s">
        <v>200</v>
      </c>
      <c r="AM279" s="337" t="str">
        <f>INDEX($K$6:$AE$6,1,MATCH(1,K279:AE279,-1))</f>
        <v>1511-S</v>
      </c>
      <c r="AN279" s="337" t="str">
        <f>IF(INDEX($K$6:$AE$6,1,MATCH(1,K279:AE279,1))&lt;&gt;INDEX($K$6:$AE$6,1,MATCH(1,K279:AE279,-1)),INDEX($K$6:$AE$6,1,MATCH(1,K279:AE279,1)),"-")</f>
        <v>-</v>
      </c>
      <c r="AO279"/>
      <c r="AP279"/>
      <c r="AQ279"/>
    </row>
    <row r="280" spans="1:261" ht="12.75" customHeight="1" x14ac:dyDescent="0.2">
      <c r="A280" s="169" t="str">
        <f>IF(IFERROR(VLOOKUP(G280,EmployesActifs,1,FALSE),"Non")&lt;&gt;"Non","Oui","Non")</f>
        <v>Oui</v>
      </c>
      <c r="B280" s="172">
        <f>IF(A280="Oui",1,0)</f>
        <v>1</v>
      </c>
      <c r="C280" s="172">
        <f>IF(OR(G280="Médecin",H280="Médecin",I280="Médecin",I280="Médecins",H280="anesthésiste",H280="boursier univ.",H280="chercheur",H280="chirurgien",H280="Résident(e)",H280="Md Urg",H280="Md Card",LEFT(H280,6)="Fellow",H280="Externe Médecine",H280="Directeur de la biobanque Médecin",H280="monit.-boursier",),1,0)</f>
        <v>0</v>
      </c>
      <c r="D280" s="172">
        <f>IF(OR(G280=0,H280="Stagiaire",H280="Stagiaires",H280="Externe",H280="Externes",G280="agence",H280="STAGIAIRE INFIRMIER(ÈRE)",H280="STAGIAIRE SI",H280="STAGIAIRE S.I.",H280="STAGIAIRE PAB",H280="STAGIAIRE EN PERFUSION",H280="Stagiaire Physiothérapeute",H280="Stagiaire médecine",H280="Stagiaire - Service sociaux",H280="STAGIAIRE SOINS INFIRMIERS",H280="STAGIAIRE EXTERNE EN MÉDECINE",H280="ss",),1,0)</f>
        <v>0</v>
      </c>
      <c r="E280" s="28" t="s">
        <v>741</v>
      </c>
      <c r="F280" s="28" t="s">
        <v>368</v>
      </c>
      <c r="G280" s="255">
        <v>10834</v>
      </c>
      <c r="H280" s="79" t="s">
        <v>2098</v>
      </c>
      <c r="I280" s="164" t="s">
        <v>5717</v>
      </c>
      <c r="J280" s="273">
        <f ca="1">IF(AK280&lt;=Données!$B$2,1," ")</f>
        <v>1</v>
      </c>
      <c r="K280" s="45"/>
      <c r="L280" s="46">
        <v>1</v>
      </c>
      <c r="M280" s="47"/>
      <c r="N280" s="48"/>
      <c r="O280" s="185"/>
      <c r="P280" s="187"/>
      <c r="Q280" s="185"/>
      <c r="R280" s="186"/>
      <c r="S280" s="186"/>
      <c r="T280" s="187"/>
      <c r="U280" s="187"/>
      <c r="V280" s="187"/>
      <c r="W280" s="320"/>
      <c r="X280" s="214"/>
      <c r="Y280" s="215"/>
      <c r="Z280" s="34"/>
      <c r="AA280" s="35"/>
      <c r="AB280" s="35"/>
      <c r="AC280" s="35"/>
      <c r="AD280" s="36"/>
      <c r="AE280" s="224"/>
      <c r="AF280" s="53"/>
      <c r="AG280" s="54"/>
      <c r="AH280" s="55"/>
      <c r="AI280" s="56"/>
      <c r="AJ280" s="41" t="s">
        <v>57</v>
      </c>
      <c r="AK280" s="42">
        <v>44564</v>
      </c>
      <c r="AL280" s="50"/>
      <c r="AM280" s="337" t="str">
        <f>INDEX($K$6:$AE$6,1,MATCH(1,K280:AE280,-1))</f>
        <v>95PFE-L2M</v>
      </c>
      <c r="AN280" s="337" t="str">
        <f>IF(INDEX($K$6:$AE$6,1,MATCH(1,K280:AE280,1))&lt;&gt;INDEX($K$6:$AE$6,1,MATCH(1,K280:AE280,-1)),INDEX($K$6:$AE$6,1,MATCH(1,K280:AE280,1)),"-")</f>
        <v>-</v>
      </c>
      <c r="AO280"/>
      <c r="AP280"/>
      <c r="AQ280"/>
    </row>
    <row r="281" spans="1:261" ht="12.75" customHeight="1" x14ac:dyDescent="0.2">
      <c r="A281" s="169" t="str">
        <f>IF(IFERROR(VLOOKUP(G281,EmployesActifs,1,FALSE),"Non")&lt;&gt;"Non","Oui","Non")</f>
        <v>Oui</v>
      </c>
      <c r="B281" s="172">
        <f>IF(A281="Oui",1,0)</f>
        <v>1</v>
      </c>
      <c r="C281" s="172">
        <f>IF(OR(G281="Médecin",H281="Médecin",I281="Médecin",I281="Médecins",H281="anesthésiste",H281="boursier univ.",H281="chercheur",H281="chirurgien",H281="Résident(e)",H281="Md Urg",H281="Md Card",LEFT(H281,6)="Fellow",H281="Externe Médecine",H281="Directeur de la biobanque Médecin",H281="monit.-boursier",),1,0)</f>
        <v>0</v>
      </c>
      <c r="D281" s="172">
        <f>IF(OR(G281=0,H281="Stagiaire",H281="Stagiaires",H281="Externe",H281="Externes",G281="agence",H281="STAGIAIRE INFIRMIER(ÈRE)",H281="STAGIAIRE SI",H281="STAGIAIRE S.I.",H281="STAGIAIRE PAB",H281="STAGIAIRE EN PERFUSION",H281="Stagiaire Physiothérapeute",H281="Stagiaire médecine",H281="Stagiaire - Service sociaux",H281="STAGIAIRE SOINS INFIRMIERS",H281="STAGIAIRE EXTERNE EN MÉDECINE",H281="ss",),1,0)</f>
        <v>0</v>
      </c>
      <c r="E281" s="28" t="s">
        <v>742</v>
      </c>
      <c r="F281" s="28" t="s">
        <v>648</v>
      </c>
      <c r="G281" s="255">
        <v>1191</v>
      </c>
      <c r="H281" s="79" t="s">
        <v>3395</v>
      </c>
      <c r="I281" s="164" t="s">
        <v>209</v>
      </c>
      <c r="J281" s="273" t="str">
        <f ca="1">IF(AK281&lt;=Données!$B$2,1," ")</f>
        <v xml:space="preserve"> </v>
      </c>
      <c r="K281" s="45">
        <v>1</v>
      </c>
      <c r="L281" s="46"/>
      <c r="M281" s="47"/>
      <c r="N281" s="48"/>
      <c r="O281" s="185"/>
      <c r="P281" s="187"/>
      <c r="Q281" s="185"/>
      <c r="R281" s="186"/>
      <c r="S281" s="186"/>
      <c r="T281" s="187"/>
      <c r="U281" s="187"/>
      <c r="V281" s="187"/>
      <c r="W281" s="320"/>
      <c r="X281" s="214"/>
      <c r="Y281" s="215"/>
      <c r="Z281" s="34"/>
      <c r="AA281" s="35"/>
      <c r="AB281" s="35"/>
      <c r="AC281" s="35"/>
      <c r="AD281" s="36"/>
      <c r="AE281" s="224"/>
      <c r="AF281" s="53"/>
      <c r="AG281" s="54"/>
      <c r="AH281" s="55"/>
      <c r="AI281" s="56"/>
      <c r="AJ281" s="41" t="s">
        <v>4462</v>
      </c>
      <c r="AK281" s="42">
        <v>45267</v>
      </c>
      <c r="AL281" s="50"/>
      <c r="AM281" s="337" t="str">
        <f>INDEX($K$6:$AE$6,1,MATCH(1,K281:AE281,-1))</f>
        <v>95PFE-L2S</v>
      </c>
      <c r="AN281" s="337" t="str">
        <f>IF(INDEX($K$6:$AE$6,1,MATCH(1,K281:AE281,1))&lt;&gt;INDEX($K$6:$AE$6,1,MATCH(1,K281:AE281,-1)),INDEX($K$6:$AE$6,1,MATCH(1,K281:AE281,1)),"-")</f>
        <v>-</v>
      </c>
      <c r="AO281"/>
      <c r="AP281"/>
      <c r="AQ281"/>
    </row>
    <row r="282" spans="1:261" ht="12.75" customHeight="1" x14ac:dyDescent="0.2">
      <c r="A282" s="169" t="str">
        <f>IF(IFERROR(VLOOKUP(G282,EmployesActifs,1,FALSE),"Non")&lt;&gt;"Non","Oui","Non")</f>
        <v>Oui</v>
      </c>
      <c r="B282" s="172">
        <f>IF(A282="Oui",1,0)</f>
        <v>1</v>
      </c>
      <c r="C282" s="172">
        <f>IF(OR(G282="Médecin",H282="Médecin",I282="Médecin",I282="Médecins",H282="anesthésiste",H282="boursier univ.",H282="chercheur",H282="chirurgien",H282="Résident(e)",H282="Md Urg",H282="Md Card",LEFT(H282,6)="Fellow",H282="Externe Médecine",H282="Directeur de la biobanque Médecin",H282="monit.-boursier",),1,0)</f>
        <v>1</v>
      </c>
      <c r="D282" s="172">
        <f>IF(OR(G282=0,H282="Stagiaire",H282="Stagiaires",H282="Externe",H282="Externes",G282="agence",H282="STAGIAIRE INFIRMIER(ÈRE)",H282="STAGIAIRE SI",H282="STAGIAIRE S.I.",H282="STAGIAIRE PAB",H282="STAGIAIRE EN PERFUSION",H282="Stagiaire Physiothérapeute",H282="Stagiaire médecine",H282="Stagiaire - Service sociaux",H282="STAGIAIRE SOINS INFIRMIERS",H282="STAGIAIRE EXTERNE EN MÉDECINE",H282="ss",),1,0)</f>
        <v>0</v>
      </c>
      <c r="E282" s="28" t="s">
        <v>742</v>
      </c>
      <c r="F282" s="28" t="s">
        <v>141</v>
      </c>
      <c r="G282" s="257">
        <v>9502</v>
      </c>
      <c r="H282" s="79" t="s">
        <v>743</v>
      </c>
      <c r="I282" s="164" t="s">
        <v>744</v>
      </c>
      <c r="J282" s="273">
        <f ca="1">IF(AK282&lt;=Données!$B$2,1," ")</f>
        <v>1</v>
      </c>
      <c r="K282" s="45" t="s">
        <v>56</v>
      </c>
      <c r="L282" s="46"/>
      <c r="M282" s="47"/>
      <c r="N282" s="48"/>
      <c r="O282" s="185"/>
      <c r="P282" s="187"/>
      <c r="Q282" s="185"/>
      <c r="R282" s="186"/>
      <c r="S282" s="186">
        <v>1</v>
      </c>
      <c r="T282" s="187"/>
      <c r="U282" s="187"/>
      <c r="V282" s="187"/>
      <c r="W282" s="320"/>
      <c r="X282" s="214"/>
      <c r="Y282" s="215"/>
      <c r="Z282" s="34"/>
      <c r="AA282" s="35"/>
      <c r="AB282" s="35"/>
      <c r="AC282" s="35"/>
      <c r="AD282" s="36"/>
      <c r="AE282" s="49"/>
      <c r="AF282" s="53"/>
      <c r="AG282" s="54"/>
      <c r="AH282" s="55"/>
      <c r="AI282" s="56"/>
      <c r="AJ282" s="41" t="s">
        <v>98</v>
      </c>
      <c r="AK282" s="42">
        <v>44574</v>
      </c>
      <c r="AL282" s="50"/>
      <c r="AM282" s="376">
        <f>INDEX($J$6:$AF$6,1,MATCH(1,K282:AG282,-1))</f>
        <v>1860</v>
      </c>
      <c r="AN282" s="376" t="str">
        <f>IF(INDEX($J$6:$AF$6,1,MATCH(1,K282:AG282,1))&lt;&gt;INDEX($J$6:$AF$6,1,MATCH(1,K282:AG282,-1)),INDEX($J$6:$AF$6,1,MATCH(1,K282:AG282,1)),"-")</f>
        <v>-</v>
      </c>
      <c r="AO282"/>
      <c r="AP282"/>
      <c r="AQ282"/>
    </row>
    <row r="283" spans="1:261" s="44" customFormat="1" ht="12.75" customHeight="1" x14ac:dyDescent="0.2">
      <c r="A283" s="169" t="str">
        <f>IF(IFERROR(VLOOKUP(G283,EmployesActifs,1,FALSE),"Non")&lt;&gt;"Non","Oui","Non")</f>
        <v>Oui</v>
      </c>
      <c r="B283" s="172">
        <f>IF(A283="Oui",1,0)</f>
        <v>1</v>
      </c>
      <c r="C283" s="172">
        <f>IF(OR(G283="Médecin",H283="Médecin",I283="Médecin",I283="Médecins",H283="anesthésiste",H283="boursier univ.",H283="chercheur",H283="chirurgien",H283="Résident(e)",H283="Md Urg",H283="Md Card",LEFT(H283,6)="Fellow",H283="Externe Médecine",H283="Directeur de la biobanque Médecin",H283="monit.-boursier",),1,0)</f>
        <v>0</v>
      </c>
      <c r="D283" s="172">
        <f>IF(OR(G283=0,H283="Stagiaire",H283="Stagiaires",H283="Externe",H283="Externes",G283="agence",H283="STAGIAIRE INFIRMIER(ÈRE)",H283="STAGIAIRE SI",H283="STAGIAIRE S.I.",H283="STAGIAIRE PAB",H283="STAGIAIRE EN PERFUSION",H283="Stagiaire Physiothérapeute",H283="Stagiaire médecine",H283="Stagiaire - Service sociaux",H283="STAGIAIRE SOINS INFIRMIERS",H283="STAGIAIRE EXTERNE EN MÉDECINE",H283="ss",),1,0)</f>
        <v>0</v>
      </c>
      <c r="E283" s="28" t="s">
        <v>745</v>
      </c>
      <c r="F283" s="28" t="s">
        <v>543</v>
      </c>
      <c r="G283" s="255">
        <v>8018</v>
      </c>
      <c r="H283" s="79" t="s">
        <v>72</v>
      </c>
      <c r="I283" s="164" t="s">
        <v>5708</v>
      </c>
      <c r="J283" s="273" t="str">
        <f ca="1">IF(AK283&lt;=Données!$B$2,1," ")</f>
        <v xml:space="preserve"> </v>
      </c>
      <c r="K283" s="45">
        <v>1</v>
      </c>
      <c r="L283" s="46"/>
      <c r="M283" s="47"/>
      <c r="N283" s="48"/>
      <c r="O283" s="185"/>
      <c r="P283" s="187"/>
      <c r="Q283" s="185"/>
      <c r="R283" s="186"/>
      <c r="S283" s="186"/>
      <c r="T283" s="187"/>
      <c r="U283" s="187"/>
      <c r="V283" s="187"/>
      <c r="W283" s="320"/>
      <c r="X283" s="214"/>
      <c r="Y283" s="215"/>
      <c r="Z283" s="34"/>
      <c r="AA283" s="35"/>
      <c r="AB283" s="35"/>
      <c r="AC283" s="35"/>
      <c r="AD283" s="36"/>
      <c r="AE283" s="224"/>
      <c r="AF283" s="53"/>
      <c r="AG283" s="54"/>
      <c r="AH283" s="55"/>
      <c r="AI283" s="56"/>
      <c r="AJ283" s="41" t="s">
        <v>4462</v>
      </c>
      <c r="AK283" s="42">
        <v>45322</v>
      </c>
      <c r="AL283" s="50"/>
      <c r="AM283" s="337" t="str">
        <f>INDEX($K$6:$AE$6,1,MATCH(1,K283:AE283,-1))</f>
        <v>95PFE-L2S</v>
      </c>
      <c r="AN283" s="337" t="str">
        <f>IF(INDEX($K$6:$AE$6,1,MATCH(1,K283:AE283,1))&lt;&gt;INDEX($K$6:$AE$6,1,MATCH(1,K283:AE283,-1)),INDEX($K$6:$AE$6,1,MATCH(1,K283:AE283,1)),"-")</f>
        <v>-</v>
      </c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</row>
    <row r="284" spans="1:261" s="44" customFormat="1" ht="13.15" customHeight="1" x14ac:dyDescent="0.2">
      <c r="A284" s="169" t="str">
        <f>IF(IFERROR(VLOOKUP(G284,EmployesActifs,1,FALSE),"Non")&lt;&gt;"Non","Oui","Non")</f>
        <v>Oui</v>
      </c>
      <c r="B284" s="172">
        <f>IF(A284="Oui",1,0)</f>
        <v>1</v>
      </c>
      <c r="C284" s="172">
        <f>IF(OR(G284="Médecin",H284="Médecin",I284="Médecin",I284="Médecins",H284="anesthésiste",H284="boursier univ.",H284="chercheur",H284="chirurgien",H284="Résident(e)",H284="Md Urg",H284="Md Card",LEFT(H284,6)="Fellow",H284="Externe Médecine",H284="Directeur de la biobanque Médecin",H284="monit.-boursier",),1,0)</f>
        <v>0</v>
      </c>
      <c r="D284" s="172">
        <f>IF(OR(G284=0,H284="Stagiaire",H284="Stagiaires",H284="Externe",H284="Externes",G284="agence",H284="STAGIAIRE INFIRMIER(ÈRE)",H284="STAGIAIRE SI",H284="STAGIAIRE S.I.",H284="STAGIAIRE PAB",H284="STAGIAIRE EN PERFUSION",H284="Stagiaire Physiothérapeute",H284="Stagiaire médecine",H284="Stagiaire - Service sociaux",H284="STAGIAIRE SOINS INFIRMIERS",H284="STAGIAIRE EXTERNE EN MÉDECINE",H284="ss",),1,0)</f>
        <v>0</v>
      </c>
      <c r="E284" s="28" t="s">
        <v>746</v>
      </c>
      <c r="F284" s="28" t="s">
        <v>1916</v>
      </c>
      <c r="G284" s="255">
        <v>5057</v>
      </c>
      <c r="H284" s="79" t="s">
        <v>747</v>
      </c>
      <c r="I284" s="164" t="s">
        <v>3411</v>
      </c>
      <c r="J284" s="273">
        <f ca="1">IF(AK284&lt;=Données!$B$2,1," ")</f>
        <v>1</v>
      </c>
      <c r="K284" s="45">
        <v>1</v>
      </c>
      <c r="L284" s="46"/>
      <c r="M284" s="47"/>
      <c r="N284" s="48"/>
      <c r="O284" s="185"/>
      <c r="P284" s="187"/>
      <c r="Q284" s="185"/>
      <c r="R284" s="186"/>
      <c r="S284" s="186"/>
      <c r="T284" s="187"/>
      <c r="U284" s="187"/>
      <c r="V284" s="187"/>
      <c r="W284" s="320"/>
      <c r="X284" s="214"/>
      <c r="Y284" s="215"/>
      <c r="Z284" s="34"/>
      <c r="AA284" s="35"/>
      <c r="AB284" s="35"/>
      <c r="AC284" s="35"/>
      <c r="AD284" s="36"/>
      <c r="AE284" s="224"/>
      <c r="AF284" s="53"/>
      <c r="AG284" s="54"/>
      <c r="AH284" s="55"/>
      <c r="AI284" s="56"/>
      <c r="AJ284" s="41" t="s">
        <v>98</v>
      </c>
      <c r="AK284" s="42">
        <v>44582</v>
      </c>
      <c r="AL284" s="50"/>
      <c r="AM284" s="337" t="str">
        <f>INDEX($K$6:$AE$6,1,MATCH(1,K284:AE284,-1))</f>
        <v>95PFE-L2S</v>
      </c>
      <c r="AN284" s="337" t="str">
        <f>IF(INDEX($K$6:$AE$6,1,MATCH(1,K284:AE284,1))&lt;&gt;INDEX($K$6:$AE$6,1,MATCH(1,K284:AE284,-1)),INDEX($K$6:$AE$6,1,MATCH(1,K284:AE284,1)),"-")</f>
        <v>-</v>
      </c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</row>
    <row r="285" spans="1:261" ht="13.15" customHeight="1" x14ac:dyDescent="0.2">
      <c r="A285" s="169" t="str">
        <f>IF(IFERROR(VLOOKUP(G285,EmployesActifs,1,FALSE),"Non")&lt;&gt;"Non","Oui","Non")</f>
        <v>Oui</v>
      </c>
      <c r="B285" s="172">
        <f>IF(A285="Oui",1,0)</f>
        <v>1</v>
      </c>
      <c r="C285" s="172">
        <f>IF(OR(G285="Médecin",H285="Médecin",I285="Médecin",I285="Médecins",H285="anesthésiste",H285="boursier univ.",H285="chercheur",H285="chirurgien",H285="Résident(e)",H285="Md Urg",H285="Md Card",LEFT(H285,6)="Fellow",H285="Externe Médecine",H285="Directeur de la biobanque Médecin",H285="monit.-boursier",),1,0)</f>
        <v>0</v>
      </c>
      <c r="D285" s="172">
        <f>IF(OR(G285=0,H285="Stagiaire",H285="Stagiaires",H285="Externe",H285="Externes",G285="agence",H285="STAGIAIRE INFIRMIER(ÈRE)",H285="STAGIAIRE SI",H285="STAGIAIRE S.I.",H285="STAGIAIRE PAB",H285="STAGIAIRE EN PERFUSION",H285="Stagiaire Physiothérapeute",H285="Stagiaire médecine",H285="Stagiaire - Service sociaux",H285="STAGIAIRE SOINS INFIRMIERS",H285="STAGIAIRE EXTERNE EN MÉDECINE",H285="ss",),1,0)</f>
        <v>0</v>
      </c>
      <c r="E285" s="28" t="s">
        <v>750</v>
      </c>
      <c r="F285" s="28" t="s">
        <v>751</v>
      </c>
      <c r="G285" s="255">
        <v>5387</v>
      </c>
      <c r="H285" s="79" t="s">
        <v>72</v>
      </c>
      <c r="I285" s="164" t="s">
        <v>888</v>
      </c>
      <c r="J285" s="273">
        <f ca="1">IF(AK285&lt;=Données!$B$2,1," ")</f>
        <v>1</v>
      </c>
      <c r="K285" s="45"/>
      <c r="L285" s="46">
        <v>1</v>
      </c>
      <c r="M285" s="47"/>
      <c r="N285" s="48"/>
      <c r="O285" s="185"/>
      <c r="P285" s="187"/>
      <c r="Q285" s="185"/>
      <c r="R285" s="186"/>
      <c r="S285" s="186"/>
      <c r="T285" s="187"/>
      <c r="U285" s="187"/>
      <c r="V285" s="187"/>
      <c r="W285" s="320"/>
      <c r="X285" s="214"/>
      <c r="Y285" s="215"/>
      <c r="Z285" s="34"/>
      <c r="AA285" s="35"/>
      <c r="AB285" s="35"/>
      <c r="AC285" s="35"/>
      <c r="AD285" s="36"/>
      <c r="AE285" s="224"/>
      <c r="AF285" s="53"/>
      <c r="AG285" s="54"/>
      <c r="AH285" s="55"/>
      <c r="AI285" s="56"/>
      <c r="AJ285" s="41" t="s">
        <v>159</v>
      </c>
      <c r="AK285" s="42">
        <v>44577</v>
      </c>
      <c r="AL285" s="50"/>
      <c r="AM285" s="337" t="str">
        <f>INDEX($K$6:$AE$6,1,MATCH(1,K285:AE285,-1))</f>
        <v>95PFE-L2M</v>
      </c>
      <c r="AN285" s="337" t="str">
        <f>IF(INDEX($K$6:$AE$6,1,MATCH(1,K285:AE285,1))&lt;&gt;INDEX($K$6:$AE$6,1,MATCH(1,K285:AE285,-1)),INDEX($K$6:$AE$6,1,MATCH(1,K285:AE285,1)),"-")</f>
        <v>-</v>
      </c>
      <c r="AO285"/>
      <c r="AP285"/>
      <c r="AQ285"/>
    </row>
    <row r="286" spans="1:261" ht="12.75" customHeight="1" x14ac:dyDescent="0.2">
      <c r="A286" s="169" t="str">
        <f>IF(IFERROR(VLOOKUP(G286,EmployesActifs,1,FALSE),"Non")&lt;&gt;"Non","Oui","Non")</f>
        <v>Oui</v>
      </c>
      <c r="B286" s="172">
        <f>IF(A286="Oui",1,0)</f>
        <v>1</v>
      </c>
      <c r="C286" s="172">
        <f>IF(OR(G286="Médecin",H286="Médecin",I286="Médecin",I286="Médecins",H286="anesthésiste",H286="boursier univ.",H286="chercheur",H286="chirurgien",H286="Résident(e)",H286="Md Urg",H286="Md Card",LEFT(H286,6)="Fellow",H286="Externe Médecine",H286="Directeur de la biobanque Médecin",H286="monit.-boursier",),1,0)</f>
        <v>0</v>
      </c>
      <c r="D286" s="172">
        <f>IF(OR(G286=0,H286="Stagiaire",H286="Stagiaires",H286="Externe",H286="Externes",G286="agence",H286="STAGIAIRE INFIRMIER(ÈRE)",H286="STAGIAIRE SI",H286="STAGIAIRE S.I.",H286="STAGIAIRE PAB",H286="STAGIAIRE EN PERFUSION",H286="Stagiaire Physiothérapeute",H286="Stagiaire médecine",H286="Stagiaire - Service sociaux",H286="STAGIAIRE SOINS INFIRMIERS",H286="STAGIAIRE EXTERNE EN MÉDECINE",H286="ss",),1,0)</f>
        <v>0</v>
      </c>
      <c r="E286" s="28" t="s">
        <v>752</v>
      </c>
      <c r="F286" s="28" t="s">
        <v>447</v>
      </c>
      <c r="G286" s="257">
        <v>9242</v>
      </c>
      <c r="H286" s="79" t="s">
        <v>103</v>
      </c>
      <c r="I286" s="164" t="s">
        <v>152</v>
      </c>
      <c r="J286" s="273">
        <f ca="1">IF(AK286&lt;=Données!$B$2,1," ")</f>
        <v>1</v>
      </c>
      <c r="K286" s="45">
        <v>1</v>
      </c>
      <c r="L286" s="46"/>
      <c r="M286" s="47"/>
      <c r="N286" s="48"/>
      <c r="O286" s="185"/>
      <c r="P286" s="187"/>
      <c r="Q286" s="185"/>
      <c r="R286" s="186"/>
      <c r="S286" s="186"/>
      <c r="T286" s="187"/>
      <c r="U286" s="187"/>
      <c r="V286" s="187"/>
      <c r="W286" s="320"/>
      <c r="X286" s="214"/>
      <c r="Y286" s="215"/>
      <c r="Z286" s="34"/>
      <c r="AA286" s="35"/>
      <c r="AB286" s="35"/>
      <c r="AC286" s="35"/>
      <c r="AD286" s="36"/>
      <c r="AE286" s="224"/>
      <c r="AF286" s="53"/>
      <c r="AG286" s="54"/>
      <c r="AH286" s="55"/>
      <c r="AI286" s="56"/>
      <c r="AJ286" s="41" t="s">
        <v>98</v>
      </c>
      <c r="AK286" s="42">
        <v>44582</v>
      </c>
      <c r="AL286" s="50"/>
      <c r="AM286" s="337" t="str">
        <f>INDEX($K$6:$AE$6,1,MATCH(1,K286:AE286,-1))</f>
        <v>95PFE-L2S</v>
      </c>
      <c r="AN286" s="337" t="str">
        <f>IF(INDEX($K$6:$AE$6,1,MATCH(1,K286:AE286,1))&lt;&gt;INDEX($K$6:$AE$6,1,MATCH(1,K286:AE286,-1)),INDEX($K$6:$AE$6,1,MATCH(1,K286:AE286,1)),"-")</f>
        <v>-</v>
      </c>
      <c r="AO286"/>
      <c r="AP286"/>
      <c r="AQ286"/>
    </row>
    <row r="287" spans="1:261" x14ac:dyDescent="0.2">
      <c r="A287" s="169" t="str">
        <f>IF(IFERROR(VLOOKUP(G287,EmployesActifs,1,FALSE),"Non")&lt;&gt;"Non","Oui","Non")</f>
        <v>Oui</v>
      </c>
      <c r="B287" s="172">
        <f>IF(A287="Oui",1,0)</f>
        <v>1</v>
      </c>
      <c r="C287" s="172">
        <f>IF(OR(G287="Médecin",H287="Médecin",I287="Médecin",I287="Médecins",H287="anesthésiste",H287="boursier univ.",H287="chercheur",H287="chirurgien",H287="Résident(e)",H287="Md Urg",H287="Md Card",LEFT(H287,6)="Fellow",H287="Externe Médecine",H287="Directeur de la biobanque Médecin",H287="monit.-boursier",),1,0)</f>
        <v>0</v>
      </c>
      <c r="D287" s="172">
        <f>IF(OR(G287=0,H287="Stagiaire",H287="Stagiaires",H287="Externe",H287="Externes",G287="agence",H287="STAGIAIRE INFIRMIER(ÈRE)",H287="STAGIAIRE SI",H287="STAGIAIRE S.I.",H287="STAGIAIRE PAB",H287="STAGIAIRE EN PERFUSION",H287="Stagiaire Physiothérapeute",H287="Stagiaire médecine",H287="Stagiaire - Service sociaux",H287="STAGIAIRE SOINS INFIRMIERS",H287="STAGIAIRE EXTERNE EN MÉDECINE",H287="ss",),1,0)</f>
        <v>0</v>
      </c>
      <c r="E287" s="28" t="s">
        <v>752</v>
      </c>
      <c r="F287" s="28" t="s">
        <v>231</v>
      </c>
      <c r="G287" s="257">
        <v>4543</v>
      </c>
      <c r="H287" s="79" t="s">
        <v>517</v>
      </c>
      <c r="I287" s="164" t="s">
        <v>143</v>
      </c>
      <c r="J287" s="273">
        <f ca="1">IF(AK287&lt;=Données!$B$2,1," ")</f>
        <v>1</v>
      </c>
      <c r="K287" s="45"/>
      <c r="L287" s="46">
        <v>1</v>
      </c>
      <c r="M287" s="47"/>
      <c r="N287" s="48"/>
      <c r="O287" s="185"/>
      <c r="P287" s="187"/>
      <c r="Q287" s="185"/>
      <c r="R287" s="186"/>
      <c r="S287" s="186"/>
      <c r="T287" s="187"/>
      <c r="U287" s="187"/>
      <c r="V287" s="187"/>
      <c r="W287" s="320"/>
      <c r="X287" s="214"/>
      <c r="Y287" s="215"/>
      <c r="Z287" s="34"/>
      <c r="AA287" s="35"/>
      <c r="AB287" s="35"/>
      <c r="AC287" s="35"/>
      <c r="AD287" s="36"/>
      <c r="AE287" s="224"/>
      <c r="AF287" s="53"/>
      <c r="AG287" s="54"/>
      <c r="AH287" s="55"/>
      <c r="AI287" s="56"/>
      <c r="AJ287" s="41" t="s">
        <v>85</v>
      </c>
      <c r="AK287" s="42">
        <v>44585</v>
      </c>
      <c r="AL287" s="50"/>
      <c r="AM287" s="337" t="str">
        <f>INDEX($K$6:$AE$6,1,MATCH(1,K287:AE287,-1))</f>
        <v>95PFE-L2M</v>
      </c>
      <c r="AN287" s="337" t="str">
        <f>IF(INDEX($K$6:$AE$6,1,MATCH(1,K287:AE287,1))&lt;&gt;INDEX($K$6:$AE$6,1,MATCH(1,K287:AE287,-1)),INDEX($K$6:$AE$6,1,MATCH(1,K287:AE287,1)),"-")</f>
        <v>-</v>
      </c>
      <c r="AO287"/>
      <c r="AP287"/>
      <c r="AQ287"/>
    </row>
    <row r="288" spans="1:261" s="44" customFormat="1" ht="13.15" customHeight="1" x14ac:dyDescent="0.2">
      <c r="A288" s="169" t="str">
        <f>IF(IFERROR(VLOOKUP(G288,EmployesActifs,1,FALSE),"Non")&lt;&gt;"Non","Oui","Non")</f>
        <v>Oui</v>
      </c>
      <c r="B288" s="172">
        <f>IF(A288="Oui",1,0)</f>
        <v>1</v>
      </c>
      <c r="C288" s="172">
        <f>IF(OR(G288="Médecin",H288="Médecin",I288="Médecin",I288="Médecins",H288="anesthésiste",H288="boursier univ.",H288="chercheur",H288="chirurgien",H288="Résident(e)",H288="Md Urg",H288="Md Card",LEFT(H288,6)="Fellow",H288="Externe Médecine",H288="Directeur de la biobanque Médecin",H288="monit.-boursier",),1,0)</f>
        <v>0</v>
      </c>
      <c r="D288" s="172">
        <f>IF(OR(G288=0,H288="Stagiaire",H288="Stagiaires",H288="Externe",H288="Externes",G288="agence",H288="STAGIAIRE INFIRMIER(ÈRE)",H288="STAGIAIRE SI",H288="STAGIAIRE S.I.",H288="STAGIAIRE PAB",H288="STAGIAIRE EN PERFUSION",H288="Stagiaire Physiothérapeute",H288="Stagiaire médecine",H288="Stagiaire - Service sociaux",H288="STAGIAIRE SOINS INFIRMIERS",H288="STAGIAIRE EXTERNE EN MÉDECINE",H288="ss",),1,0)</f>
        <v>0</v>
      </c>
      <c r="E288" s="28" t="s">
        <v>5305</v>
      </c>
      <c r="F288" s="28" t="s">
        <v>5306</v>
      </c>
      <c r="G288" s="257">
        <v>13561</v>
      </c>
      <c r="H288" s="79" t="s">
        <v>103</v>
      </c>
      <c r="I288" s="164" t="s">
        <v>61</v>
      </c>
      <c r="J288" s="273" t="str">
        <f ca="1">IF(AK288&lt;=Données!$B$2,1," ")</f>
        <v xml:space="preserve"> </v>
      </c>
      <c r="K288" s="45">
        <v>1</v>
      </c>
      <c r="L288" s="46"/>
      <c r="M288" s="47"/>
      <c r="N288" s="48"/>
      <c r="O288" s="185"/>
      <c r="P288" s="187"/>
      <c r="Q288" s="185"/>
      <c r="R288" s="186"/>
      <c r="S288" s="186"/>
      <c r="T288" s="187"/>
      <c r="U288" s="187"/>
      <c r="V288" s="187"/>
      <c r="W288" s="320"/>
      <c r="X288" s="214"/>
      <c r="Y288" s="215"/>
      <c r="Z288" s="34"/>
      <c r="AA288" s="35"/>
      <c r="AB288" s="35"/>
      <c r="AC288" s="35"/>
      <c r="AD288" s="36"/>
      <c r="AE288" s="224"/>
      <c r="AF288" s="53"/>
      <c r="AG288" s="54"/>
      <c r="AH288" s="55"/>
      <c r="AI288" s="56"/>
      <c r="AJ288" s="41" t="s">
        <v>4462</v>
      </c>
      <c r="AK288" s="42">
        <v>45693</v>
      </c>
      <c r="AL288" s="50"/>
      <c r="AM288" s="337" t="str">
        <f>INDEX($K$6:$AE$6,1,MATCH(1,K288:AE288,-1))</f>
        <v>95PFE-L2S</v>
      </c>
      <c r="AN288" s="337" t="str">
        <f>IF(INDEX($K$6:$AE$6,1,MATCH(1,K288:AE288,1))&lt;&gt;INDEX($K$6:$AE$6,1,MATCH(1,K288:AE288,-1)),INDEX($K$6:$AE$6,1,MATCH(1,K288:AE288,1)),"-")</f>
        <v>-</v>
      </c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</row>
    <row r="289" spans="1:261" s="44" customFormat="1" x14ac:dyDescent="0.2">
      <c r="A289" s="169" t="str">
        <f>IF(IFERROR(VLOOKUP(G289,EmployesActifs,1,FALSE),"Non")&lt;&gt;"Non","Oui","Non")</f>
        <v>Oui</v>
      </c>
      <c r="B289" s="172">
        <f>IF(A289="Oui",1,0)</f>
        <v>1</v>
      </c>
      <c r="C289" s="172">
        <f>IF(OR(G289="Médecin",H289="Médecin",I289="Médecin",I289="Médecins",H289="anesthésiste",H289="boursier univ.",H289="chercheur",H289="chirurgien",H289="Résident(e)",H289="Md Urg",H289="Md Card",LEFT(H289,6)="Fellow",H289="Externe Médecine",H289="Directeur de la biobanque Médecin",H289="monit.-boursier",),1,0)</f>
        <v>0</v>
      </c>
      <c r="D289" s="172">
        <f>IF(OR(G289=0,H289="Stagiaire",H289="Stagiaires",H289="Externe",H289="Externes",G289="agence",H289="STAGIAIRE INFIRMIER(ÈRE)",H289="STAGIAIRE SI",H289="STAGIAIRE S.I.",H289="STAGIAIRE PAB",H289="STAGIAIRE EN PERFUSION",H289="Stagiaire Physiothérapeute",H289="Stagiaire médecine",H289="Stagiaire - Service sociaux",H289="STAGIAIRE SOINS INFIRMIERS",H289="STAGIAIRE EXTERNE EN MÉDECINE",H289="ss",),1,0)</f>
        <v>0</v>
      </c>
      <c r="E289" s="28" t="s">
        <v>758</v>
      </c>
      <c r="F289" s="28" t="s">
        <v>759</v>
      </c>
      <c r="G289" s="255">
        <v>4795</v>
      </c>
      <c r="H289" s="79" t="s">
        <v>103</v>
      </c>
      <c r="I289" s="164" t="s">
        <v>836</v>
      </c>
      <c r="J289" s="273" t="str">
        <f ca="1">IF(AK289&lt;=Données!$B$2,1," ")</f>
        <v xml:space="preserve"> </v>
      </c>
      <c r="K289" s="45">
        <v>1</v>
      </c>
      <c r="L289" s="46"/>
      <c r="M289" s="47"/>
      <c r="N289" s="48"/>
      <c r="O289" s="185"/>
      <c r="P289" s="187"/>
      <c r="Q289" s="185"/>
      <c r="R289" s="186"/>
      <c r="S289" s="186"/>
      <c r="T289" s="187"/>
      <c r="U289" s="187"/>
      <c r="V289" s="187"/>
      <c r="W289" s="320"/>
      <c r="X289" s="214"/>
      <c r="Y289" s="215"/>
      <c r="Z289" s="34"/>
      <c r="AA289" s="35"/>
      <c r="AB289" s="35"/>
      <c r="AC289" s="35"/>
      <c r="AD289" s="36"/>
      <c r="AE289" s="224"/>
      <c r="AF289" s="53"/>
      <c r="AG289" s="54"/>
      <c r="AH289" s="55"/>
      <c r="AI289" s="56"/>
      <c r="AJ289" s="41" t="s">
        <v>5851</v>
      </c>
      <c r="AK289" s="42">
        <v>45808</v>
      </c>
      <c r="AL289" s="50"/>
      <c r="AM289" s="337" t="str">
        <f>INDEX($K$6:$AE$6,1,MATCH(1,K289:AE289,-1))</f>
        <v>95PFE-L2S</v>
      </c>
      <c r="AN289" s="337" t="str">
        <f>IF(INDEX($K$6:$AE$6,1,MATCH(1,K289:AE289,1))&lt;&gt;INDEX($K$6:$AE$6,1,MATCH(1,K289:AE289,-1)),INDEX($K$6:$AE$6,1,MATCH(1,K289:AE289,1)),"-")</f>
        <v>-</v>
      </c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</row>
    <row r="290" spans="1:261" s="44" customFormat="1" ht="12.75" customHeight="1" x14ac:dyDescent="0.2">
      <c r="A290" s="169" t="str">
        <f>IF(IFERROR(VLOOKUP(G290,EmployesActifs,1,FALSE),"Non")&lt;&gt;"Non","Oui","Non")</f>
        <v>Oui</v>
      </c>
      <c r="B290" s="172">
        <f>IF(A290="Oui",1,0)</f>
        <v>1</v>
      </c>
      <c r="C290" s="172">
        <f>IF(OR(G290="Médecin",H290="Médecin",I290="Médecin",I290="Médecins",H290="anesthésiste",H290="boursier univ.",H290="chercheur",H290="chirurgien",H290="Résident(e)",H290="Md Urg",H290="Md Card",LEFT(H290,6)="Fellow",H290="Externe Médecine",H290="Directeur de la biobanque Médecin",H290="monit.-boursier",),1,0)</f>
        <v>1</v>
      </c>
      <c r="D290" s="172">
        <f>IF(OR(G290=0,H290="Stagiaire",H290="Stagiaires",H290="Externe",H290="Externes",G290="agence",H290="STAGIAIRE INFIRMIER(ÈRE)",H290="STAGIAIRE SI",H290="STAGIAIRE S.I.",H290="STAGIAIRE PAB",H290="STAGIAIRE EN PERFUSION",H290="Stagiaire Physiothérapeute",H290="Stagiaire médecine",H290="Stagiaire - Service sociaux",H290="STAGIAIRE SOINS INFIRMIERS",H290="STAGIAIRE EXTERNE EN MÉDECINE",H290="ss",),1,0)</f>
        <v>0</v>
      </c>
      <c r="E290" s="28" t="s">
        <v>764</v>
      </c>
      <c r="F290" s="28" t="s">
        <v>686</v>
      </c>
      <c r="G290" s="257">
        <v>5502</v>
      </c>
      <c r="H290" s="79" t="s">
        <v>3273</v>
      </c>
      <c r="I290" s="164" t="s">
        <v>765</v>
      </c>
      <c r="J290" s="273">
        <v>1</v>
      </c>
      <c r="K290" s="45"/>
      <c r="L290" s="46">
        <v>1</v>
      </c>
      <c r="M290" s="47"/>
      <c r="N290" s="48"/>
      <c r="O290" s="185"/>
      <c r="P290" s="187"/>
      <c r="Q290" s="185"/>
      <c r="R290" s="186"/>
      <c r="S290" s="186"/>
      <c r="T290" s="187"/>
      <c r="U290" s="187"/>
      <c r="V290" s="187"/>
      <c r="W290" s="320"/>
      <c r="X290" s="214"/>
      <c r="Y290" s="215"/>
      <c r="Z290" s="34"/>
      <c r="AA290" s="35"/>
      <c r="AB290" s="35"/>
      <c r="AC290" s="35"/>
      <c r="AD290" s="36"/>
      <c r="AE290" s="224"/>
      <c r="AF290" s="53"/>
      <c r="AG290" s="54"/>
      <c r="AH290" s="55"/>
      <c r="AI290" s="56"/>
      <c r="AJ290" s="41" t="s">
        <v>66</v>
      </c>
      <c r="AK290" s="42">
        <v>44301</v>
      </c>
      <c r="AL290" s="50"/>
      <c r="AM290" s="337" t="s">
        <v>19</v>
      </c>
      <c r="AN290" s="337" t="s">
        <v>6391</v>
      </c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</row>
    <row r="291" spans="1:261" s="44" customFormat="1" ht="12.75" customHeight="1" x14ac:dyDescent="0.2">
      <c r="A291" s="169" t="str">
        <f>IF(IFERROR(VLOOKUP(G291,EmployesActifs,1,FALSE),"Non")&lt;&gt;"Non","Oui","Non")</f>
        <v>Oui</v>
      </c>
      <c r="B291" s="172">
        <f>IF(A291="Oui",1,0)</f>
        <v>1</v>
      </c>
      <c r="C291" s="172">
        <f>IF(OR(G291="Médecin",H291="Médecin",I291="Médecin",I291="Médecins",H291="anesthésiste",H291="boursier univ.",H291="chercheur",H291="chirurgien",H291="Résident(e)",H291="Md Urg",H291="Md Card",LEFT(H291,6)="Fellow",H291="Externe Médecine",H291="Directeur de la biobanque Médecin",H291="monit.-boursier",),1,0)</f>
        <v>0</v>
      </c>
      <c r="D291" s="172">
        <f>IF(OR(G291=0,H291="Stagiaire",H291="Stagiaires",H291="Externe",H291="Externes",G291="agence",H291="STAGIAIRE INFIRMIER(ÈRE)",H291="STAGIAIRE SI",H291="STAGIAIRE S.I.",H291="STAGIAIRE PAB",H291="STAGIAIRE EN PERFUSION",H291="Stagiaire Physiothérapeute",H291="Stagiaire médecine",H291="Stagiaire - Service sociaux",H291="STAGIAIRE SOINS INFIRMIERS",H291="STAGIAIRE EXTERNE EN MÉDECINE",H291="ss",),1,0)</f>
        <v>0</v>
      </c>
      <c r="E291" s="28" t="s">
        <v>6148</v>
      </c>
      <c r="F291" s="28" t="s">
        <v>6149</v>
      </c>
      <c r="G291" s="257">
        <v>14116</v>
      </c>
      <c r="H291" s="79" t="s">
        <v>54</v>
      </c>
      <c r="I291" s="164" t="s">
        <v>55</v>
      </c>
      <c r="J291" s="273" t="str">
        <f ca="1">IF(AK291&lt;=Données!$B$2,1," ")</f>
        <v xml:space="preserve"> </v>
      </c>
      <c r="K291" s="45" t="s">
        <v>56</v>
      </c>
      <c r="L291" s="46" t="s">
        <v>56</v>
      </c>
      <c r="M291" s="47"/>
      <c r="N291" s="48" t="s">
        <v>56</v>
      </c>
      <c r="O291" s="185" t="s">
        <v>56</v>
      </c>
      <c r="P291" s="187"/>
      <c r="Q291" s="185">
        <v>1</v>
      </c>
      <c r="R291" s="186"/>
      <c r="S291" s="186" t="s">
        <v>56</v>
      </c>
      <c r="T291" s="187"/>
      <c r="U291" s="187"/>
      <c r="V291" s="187"/>
      <c r="W291" s="320"/>
      <c r="X291" s="214"/>
      <c r="Y291" s="215"/>
      <c r="Z291" s="34"/>
      <c r="AA291" s="35"/>
      <c r="AB291" s="35"/>
      <c r="AC291" s="35"/>
      <c r="AD291" s="36"/>
      <c r="AE291" s="224"/>
      <c r="AF291" s="53"/>
      <c r="AG291" s="54"/>
      <c r="AH291" s="55"/>
      <c r="AI291" s="56"/>
      <c r="AJ291" s="41" t="s">
        <v>5851</v>
      </c>
      <c r="AK291" s="42">
        <v>45878</v>
      </c>
      <c r="AL291" s="50"/>
      <c r="AM291" s="337" t="str">
        <f>INDEX($K$6:$AE$6,1,MATCH(1,K291:AE291,-1))</f>
        <v>1860-S</v>
      </c>
      <c r="AN291" s="337" t="str">
        <f>IF(INDEX($K$6:$AE$6,1,MATCH(1,K291:AE291,1))&lt;&gt;INDEX($K$6:$AE$6,1,MATCH(1,K291:AE291,-1)),INDEX($K$6:$AE$6,1,MATCH(1,K291:AE291,1)),"-")</f>
        <v>-</v>
      </c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</row>
    <row r="292" spans="1:261" ht="12.75" customHeight="1" x14ac:dyDescent="0.2">
      <c r="A292" s="169" t="str">
        <f>IF(IFERROR(VLOOKUP(G292,EmployesActifs,1,FALSE),"Non")&lt;&gt;"Non","Oui","Non")</f>
        <v>Oui</v>
      </c>
      <c r="B292" s="172">
        <f>IF(A292="Oui",1,0)</f>
        <v>1</v>
      </c>
      <c r="C292" s="172">
        <f>IF(OR(G292="Médecin",H292="Médecin",I292="Médecin",I292="Médecins",H292="anesthésiste",H292="boursier univ.",H292="chercheur",H292="chirurgien",H292="Résident(e)",H292="Md Urg",H292="Md Card",LEFT(H292,6)="Fellow",H292="Externe Médecine",H292="Directeur de la biobanque Médecin",H292="monit.-boursier",),1,0)</f>
        <v>0</v>
      </c>
      <c r="D292" s="172">
        <f>IF(OR(G292=0,H292="Stagiaire",H292="Stagiaires",H292="Externe",H292="Externes",G292="agence",H292="STAGIAIRE INFIRMIER(ÈRE)",H292="STAGIAIRE SI",H292="STAGIAIRE S.I.",H292="STAGIAIRE PAB",H292="STAGIAIRE EN PERFUSION",H292="Stagiaire Physiothérapeute",H292="Stagiaire médecine",H292="Stagiaire - Service sociaux",H292="STAGIAIRE SOINS INFIRMIERS",H292="STAGIAIRE EXTERNE EN MÉDECINE",H292="ss",),1,0)</f>
        <v>0</v>
      </c>
      <c r="E292" s="28" t="s">
        <v>767</v>
      </c>
      <c r="F292" s="28" t="s">
        <v>768</v>
      </c>
      <c r="G292" s="259">
        <v>11323</v>
      </c>
      <c r="H292" s="79" t="s">
        <v>972</v>
      </c>
      <c r="I292" s="164" t="s">
        <v>5715</v>
      </c>
      <c r="J292" s="273">
        <f ca="1">IF(AK292&lt;=Données!$B$2,1," ")</f>
        <v>1</v>
      </c>
      <c r="K292" s="45"/>
      <c r="L292" s="46"/>
      <c r="M292" s="47">
        <v>1</v>
      </c>
      <c r="N292" s="48"/>
      <c r="O292" s="185"/>
      <c r="P292" s="187"/>
      <c r="Q292" s="185"/>
      <c r="R292" s="186"/>
      <c r="S292" s="186"/>
      <c r="T292" s="187"/>
      <c r="U292" s="187"/>
      <c r="V292" s="187"/>
      <c r="W292" s="320"/>
      <c r="X292" s="214"/>
      <c r="Y292" s="215"/>
      <c r="Z292" s="34"/>
      <c r="AA292" s="35"/>
      <c r="AB292" s="35"/>
      <c r="AC292" s="35"/>
      <c r="AD292" s="36"/>
      <c r="AE292" s="224"/>
      <c r="AF292" s="53"/>
      <c r="AG292" s="54"/>
      <c r="AH292" s="55"/>
      <c r="AI292" s="56"/>
      <c r="AJ292" s="41" t="s">
        <v>85</v>
      </c>
      <c r="AK292" s="42">
        <v>44369</v>
      </c>
      <c r="AL292" s="50"/>
      <c r="AM292" s="337" t="str">
        <f>INDEX($K$6:$AE$6,1,MATCH(1,K292:AE292,-1))</f>
        <v>95PFE-L2L</v>
      </c>
      <c r="AN292" s="337" t="str">
        <f>IF(INDEX($K$6:$AE$6,1,MATCH(1,K292:AE292,1))&lt;&gt;INDEX($K$6:$AE$6,1,MATCH(1,K292:AE292,-1)),INDEX($K$6:$AE$6,1,MATCH(1,K292:AE292,1)),"-")</f>
        <v>-</v>
      </c>
      <c r="AO292"/>
      <c r="AP292"/>
      <c r="AQ292"/>
    </row>
    <row r="293" spans="1:261" ht="12.75" customHeight="1" x14ac:dyDescent="0.2">
      <c r="A293" s="169" t="str">
        <f>IF(IFERROR(VLOOKUP(G293,EmployesActifs,1,FALSE),"Non")&lt;&gt;"Non","Oui","Non")</f>
        <v>Oui</v>
      </c>
      <c r="B293" s="172">
        <f>IF(A293="Oui",1,0)</f>
        <v>1</v>
      </c>
      <c r="C293" s="172">
        <f>IF(OR(G293="Médecin",H293="Médecin",I293="Médecin",I293="Médecins",H293="anesthésiste",H293="boursier univ.",H293="chercheur",H293="chirurgien",H293="Résident(e)",H293="Md Urg",H293="Md Card",LEFT(H293,6)="Fellow",H293="Externe Médecine",H293="Directeur de la biobanque Médecin",H293="monit.-boursier",),1,0)</f>
        <v>0</v>
      </c>
      <c r="D293" s="172">
        <f>IF(OR(G293=0,H293="Stagiaire",H293="Stagiaires",H293="Externe",H293="Externes",G293="agence",H293="STAGIAIRE INFIRMIER(ÈRE)",H293="STAGIAIRE SI",H293="STAGIAIRE S.I.",H293="STAGIAIRE PAB",H293="STAGIAIRE EN PERFUSION",H293="Stagiaire Physiothérapeute",H293="Stagiaire médecine",H293="Stagiaire - Service sociaux",H293="STAGIAIRE SOINS INFIRMIERS",H293="STAGIAIRE EXTERNE EN MÉDECINE",H293="ss",),1,0)</f>
        <v>0</v>
      </c>
      <c r="E293" s="28" t="s">
        <v>3167</v>
      </c>
      <c r="F293" s="28" t="s">
        <v>5596</v>
      </c>
      <c r="G293" s="259">
        <v>13804</v>
      </c>
      <c r="H293" s="79" t="s">
        <v>517</v>
      </c>
      <c r="I293" s="164" t="s">
        <v>339</v>
      </c>
      <c r="J293" s="273" t="str">
        <f ca="1">IF(AK293&lt;=Données!$B$2,1," ")</f>
        <v xml:space="preserve"> </v>
      </c>
      <c r="K293" s="45"/>
      <c r="L293" s="46">
        <v>1</v>
      </c>
      <c r="M293" s="47"/>
      <c r="N293" s="48"/>
      <c r="O293" s="185"/>
      <c r="P293" s="187"/>
      <c r="Q293" s="185"/>
      <c r="R293" s="186"/>
      <c r="S293" s="186"/>
      <c r="T293" s="187"/>
      <c r="U293" s="187"/>
      <c r="V293" s="187"/>
      <c r="W293" s="320"/>
      <c r="X293" s="214"/>
      <c r="Y293" s="215"/>
      <c r="Z293" s="34"/>
      <c r="AA293" s="35"/>
      <c r="AB293" s="35"/>
      <c r="AC293" s="35"/>
      <c r="AD293" s="36"/>
      <c r="AE293" s="224"/>
      <c r="AF293" s="53"/>
      <c r="AG293" s="54"/>
      <c r="AH293" s="55"/>
      <c r="AI293" s="56"/>
      <c r="AJ293" s="41" t="s">
        <v>4462</v>
      </c>
      <c r="AK293" s="42">
        <v>45973</v>
      </c>
      <c r="AL293" s="50"/>
      <c r="AM293" s="337" t="str">
        <f>INDEX($K$6:$AE$6,1,MATCH(1,K293:AE293,-1))</f>
        <v>95PFE-L2M</v>
      </c>
      <c r="AN293" s="337" t="str">
        <f>IF(INDEX($K$6:$AE$6,1,MATCH(1,K293:AE293,1))&lt;&gt;INDEX($K$6:$AE$6,1,MATCH(1,K293:AE293,-1)),INDEX($K$6:$AE$6,1,MATCH(1,K293:AE293,1)),"-")</f>
        <v>-</v>
      </c>
      <c r="AO293"/>
      <c r="AP293"/>
      <c r="AQ293"/>
    </row>
    <row r="294" spans="1:261" ht="13.15" customHeight="1" x14ac:dyDescent="0.2">
      <c r="A294" s="169" t="str">
        <f>IF(IFERROR(VLOOKUP(G294,EmployesActifs,1,FALSE),"Non")&lt;&gt;"Non","Oui","Non")</f>
        <v>Oui</v>
      </c>
      <c r="B294" s="172">
        <f>IF(A294="Oui",1,0)</f>
        <v>1</v>
      </c>
      <c r="C294" s="172">
        <f>IF(OR(G294="Médecin",H294="Médecin",I294="Médecin",I294="Médecins",H294="anesthésiste",H294="boursier univ.",H294="chercheur",H294="chirurgien",H294="Résident(e)",H294="Md Urg",H294="Md Card",LEFT(H294,6)="Fellow",H294="Externe Médecine",H294="Directeur de la biobanque Médecin",H294="monit.-boursier",),1,0)</f>
        <v>0</v>
      </c>
      <c r="D294" s="172">
        <f>IF(OR(G294=0,H294="Stagiaire",H294="Stagiaires",H294="Externe",H294="Externes",G294="agence",H294="STAGIAIRE INFIRMIER(ÈRE)",H294="STAGIAIRE SI",H294="STAGIAIRE S.I.",H294="STAGIAIRE PAB",H294="STAGIAIRE EN PERFUSION",H294="Stagiaire Physiothérapeute",H294="Stagiaire médecine",H294="Stagiaire - Service sociaux",H294="STAGIAIRE SOINS INFIRMIERS",H294="STAGIAIRE EXTERNE EN MÉDECINE",H294="ss",),1,0)</f>
        <v>0</v>
      </c>
      <c r="E294" s="28" t="s">
        <v>776</v>
      </c>
      <c r="F294" s="28" t="s">
        <v>777</v>
      </c>
      <c r="G294" s="255">
        <v>8578</v>
      </c>
      <c r="H294" s="79" t="s">
        <v>544</v>
      </c>
      <c r="I294" s="164" t="s">
        <v>122</v>
      </c>
      <c r="J294" s="273">
        <f ca="1">IF(AK294&lt;=Données!$B$2,1," ")</f>
        <v>1</v>
      </c>
      <c r="K294" s="45"/>
      <c r="L294" s="46"/>
      <c r="M294" s="47"/>
      <c r="N294" s="48"/>
      <c r="O294" s="185"/>
      <c r="P294" s="187"/>
      <c r="Q294" s="185"/>
      <c r="R294" s="186"/>
      <c r="S294" s="186">
        <v>1</v>
      </c>
      <c r="T294" s="187"/>
      <c r="U294" s="187"/>
      <c r="V294" s="187"/>
      <c r="W294" s="320"/>
      <c r="X294" s="214"/>
      <c r="Y294" s="215"/>
      <c r="Z294" s="34"/>
      <c r="AA294" s="35"/>
      <c r="AB294" s="35"/>
      <c r="AC294" s="35"/>
      <c r="AD294" s="36"/>
      <c r="AE294" s="224"/>
      <c r="AF294" s="53"/>
      <c r="AG294" s="54"/>
      <c r="AH294" s="55"/>
      <c r="AI294" s="56"/>
      <c r="AJ294" s="41" t="s">
        <v>778</v>
      </c>
      <c r="AK294" s="42">
        <v>41963</v>
      </c>
      <c r="AL294" s="50" t="s">
        <v>200</v>
      </c>
      <c r="AM294" s="337" t="str">
        <f>INDEX($K$6:$AE$6,1,MATCH(1,K294:AE294,-1))</f>
        <v>1870 +</v>
      </c>
      <c r="AN294" s="337" t="str">
        <f>IF(INDEX($K$6:$AE$6,1,MATCH(1,K294:AE294,1))&lt;&gt;INDEX($K$6:$AE$6,1,MATCH(1,K294:AE294,-1)),INDEX($K$6:$AE$6,1,MATCH(1,K294:AE294,1)),"-")</f>
        <v>-</v>
      </c>
      <c r="AO294"/>
      <c r="AP294"/>
      <c r="AQ294"/>
    </row>
    <row r="295" spans="1:261" ht="12.75" customHeight="1" x14ac:dyDescent="0.2">
      <c r="A295" s="169" t="str">
        <f>IF(IFERROR(VLOOKUP(G295,EmployesActifs,1,FALSE),"Non")&lt;&gt;"Non","Oui","Non")</f>
        <v>Oui</v>
      </c>
      <c r="B295" s="172">
        <f>IF(A295="Oui",1,0)</f>
        <v>1</v>
      </c>
      <c r="C295" s="172">
        <f>IF(OR(G295="Médecin",H295="Médecin",I295="Médecin",I295="Médecins",H295="anesthésiste",H295="boursier univ.",H295="chercheur",H295="chirurgien",H295="Résident(e)",H295="Md Urg",H295="Md Card",LEFT(H295,6)="Fellow",H295="Externe Médecine",H295="Directeur de la biobanque Médecin",H295="monit.-boursier",),1,0)</f>
        <v>0</v>
      </c>
      <c r="D295" s="172">
        <f>IF(OR(G295=0,H295="Stagiaire",H295="Stagiaires",H295="Externe",H295="Externes",G295="agence",H295="STAGIAIRE INFIRMIER(ÈRE)",H295="STAGIAIRE SI",H295="STAGIAIRE S.I.",H295="STAGIAIRE PAB",H295="STAGIAIRE EN PERFUSION",H295="Stagiaire Physiothérapeute",H295="Stagiaire médecine",H295="Stagiaire - Service sociaux",H295="STAGIAIRE SOINS INFIRMIERS",H295="STAGIAIRE EXTERNE EN MÉDECINE",H295="ss",),1,0)</f>
        <v>0</v>
      </c>
      <c r="E295" s="28" t="s">
        <v>779</v>
      </c>
      <c r="F295" s="28" t="s">
        <v>780</v>
      </c>
      <c r="G295" s="255">
        <v>5543</v>
      </c>
      <c r="H295" s="79" t="s">
        <v>64</v>
      </c>
      <c r="I295" s="164" t="s">
        <v>781</v>
      </c>
      <c r="J295" s="273">
        <f ca="1">IF(AK295&lt;=Données!$B$2,1," ")</f>
        <v>1</v>
      </c>
      <c r="K295" s="45"/>
      <c r="L295" s="46" t="s">
        <v>56</v>
      </c>
      <c r="M295" s="47"/>
      <c r="N295" s="48"/>
      <c r="O295" s="185"/>
      <c r="P295" s="187"/>
      <c r="Q295" s="185"/>
      <c r="R295" s="186"/>
      <c r="S295" s="186">
        <v>1</v>
      </c>
      <c r="T295" s="187"/>
      <c r="U295" s="187"/>
      <c r="V295" s="187"/>
      <c r="W295" s="320"/>
      <c r="X295" s="214"/>
      <c r="Y295" s="215"/>
      <c r="Z295" s="34"/>
      <c r="AA295" s="35"/>
      <c r="AB295" s="35"/>
      <c r="AC295" s="35"/>
      <c r="AD295" s="36"/>
      <c r="AE295" s="224"/>
      <c r="AF295" s="53"/>
      <c r="AG295" s="54"/>
      <c r="AH295" s="55"/>
      <c r="AI295" s="56"/>
      <c r="AJ295" s="41" t="s">
        <v>57</v>
      </c>
      <c r="AK295" s="42">
        <v>44594</v>
      </c>
      <c r="AL295" s="50"/>
      <c r="AM295" s="337" t="str">
        <f>INDEX($K$6:$AE$6,1,MATCH(1,K295:AE295,-1))</f>
        <v>1870 +</v>
      </c>
      <c r="AN295" s="337" t="str">
        <f>IF(INDEX($K$6:$AE$6,1,MATCH(1,K295:AE295,1))&lt;&gt;INDEX($K$6:$AE$6,1,MATCH(1,K295:AE295,-1)),INDEX($K$6:$AE$6,1,MATCH(1,K295:AE295,1)),"-")</f>
        <v>-</v>
      </c>
      <c r="AO295"/>
      <c r="AP295"/>
      <c r="AQ295"/>
    </row>
    <row r="296" spans="1:261" ht="13.15" customHeight="1" x14ac:dyDescent="0.2">
      <c r="A296" s="169" t="str">
        <f>IF(IFERROR(VLOOKUP(G296,EmployesActifs,1,FALSE),"Non")&lt;&gt;"Non","Oui","Non")</f>
        <v>Oui</v>
      </c>
      <c r="B296" s="172">
        <f>IF(A296="Oui",1,0)</f>
        <v>1</v>
      </c>
      <c r="C296" s="172">
        <f>IF(OR(G296="Médecin",H296="Médecin",I296="Médecin",I296="Médecins",H296="anesthésiste",H296="boursier univ.",H296="chercheur",H296="chirurgien",H296="Résident(e)",H296="Md Urg",H296="Md Card",LEFT(H296,6)="Fellow",H296="Externe Médecine",H296="Directeur de la biobanque Médecin",H296="monit.-boursier",),1,0)</f>
        <v>0</v>
      </c>
      <c r="D296" s="172">
        <f>IF(OR(G296=0,H296="Stagiaire",H296="Stagiaires",H296="Externe",H296="Externes",G296="agence",H296="STAGIAIRE INFIRMIER(ÈRE)",H296="STAGIAIRE SI",H296="STAGIAIRE S.I.",H296="STAGIAIRE PAB",H296="STAGIAIRE EN PERFUSION",H296="Stagiaire Physiothérapeute",H296="Stagiaire médecine",H296="Stagiaire - Service sociaux",H296="STAGIAIRE SOINS INFIRMIERS",H296="STAGIAIRE EXTERNE EN MÉDECINE",H296="ss",),1,0)</f>
        <v>0</v>
      </c>
      <c r="E296" s="28" t="s">
        <v>784</v>
      </c>
      <c r="F296" s="28" t="s">
        <v>785</v>
      </c>
      <c r="G296" s="255">
        <v>2349</v>
      </c>
      <c r="H296" s="79" t="s">
        <v>4478</v>
      </c>
      <c r="I296" s="164" t="s">
        <v>61</v>
      </c>
      <c r="J296" s="273">
        <f ca="1">IF(AK296&lt;=Données!$B$2,1," ")</f>
        <v>1</v>
      </c>
      <c r="K296" s="45"/>
      <c r="L296" s="46" t="s">
        <v>56</v>
      </c>
      <c r="M296" s="47"/>
      <c r="N296" s="48"/>
      <c r="O296" s="185"/>
      <c r="P296" s="187"/>
      <c r="Q296" s="185"/>
      <c r="R296" s="186">
        <v>1</v>
      </c>
      <c r="S296" s="186"/>
      <c r="T296" s="187"/>
      <c r="U296" s="187"/>
      <c r="V296" s="187"/>
      <c r="W296" s="320"/>
      <c r="X296" s="214"/>
      <c r="Y296" s="215"/>
      <c r="Z296" s="34"/>
      <c r="AA296" s="35"/>
      <c r="AB296" s="35"/>
      <c r="AC296" s="35"/>
      <c r="AD296" s="36"/>
      <c r="AE296" s="224"/>
      <c r="AF296" s="53"/>
      <c r="AG296" s="54"/>
      <c r="AH296" s="55"/>
      <c r="AI296" s="56"/>
      <c r="AJ296" s="41" t="s">
        <v>652</v>
      </c>
      <c r="AK296" s="42">
        <v>45192</v>
      </c>
      <c r="AL296" s="50"/>
      <c r="AM296" s="337">
        <f>INDEX($K$6:$AE$6,1,MATCH(1,K296:AE296,-1))</f>
        <v>1860</v>
      </c>
      <c r="AN296" s="337" t="str">
        <f>IF(INDEX($K$6:$AE$6,1,MATCH(1,K296:AE296,1))&lt;&gt;INDEX($K$6:$AE$6,1,MATCH(1,K296:AE296,-1)),INDEX($K$6:$AE$6,1,MATCH(1,K296:AE296,1)),"-")</f>
        <v>-</v>
      </c>
      <c r="AO296"/>
      <c r="AP296"/>
      <c r="AQ296"/>
    </row>
    <row r="297" spans="1:261" ht="12.75" customHeight="1" x14ac:dyDescent="0.2">
      <c r="A297" s="169" t="str">
        <f>IF(IFERROR(VLOOKUP(G297,EmployesActifs,1,FALSE),"Non")&lt;&gt;"Non","Oui","Non")</f>
        <v>Oui</v>
      </c>
      <c r="B297" s="172">
        <f>IF(A297="Oui",1,0)</f>
        <v>1</v>
      </c>
      <c r="C297" s="172">
        <f>IF(OR(G297="Médecin",H297="Médecin",I297="Médecin",I297="Médecins",H297="anesthésiste",H297="boursier univ.",H297="chercheur",H297="chirurgien",H297="Résident(e)",H297="Md Urg",H297="Md Card",LEFT(H297,6)="Fellow",H297="Externe Médecine",H297="Directeur de la biobanque Médecin",H297="monit.-boursier",),1,0)</f>
        <v>0</v>
      </c>
      <c r="D297" s="172">
        <f>IF(OR(G297=0,H297="Stagiaire",H297="Stagiaires",H297="Externe",H297="Externes",G297="agence",H297="STAGIAIRE INFIRMIER(ÈRE)",H297="STAGIAIRE SI",H297="STAGIAIRE S.I.",H297="STAGIAIRE PAB",H297="STAGIAIRE EN PERFUSION",H297="Stagiaire Physiothérapeute",H297="Stagiaire médecine",H297="Stagiaire - Service sociaux",H297="STAGIAIRE SOINS INFIRMIERS",H297="STAGIAIRE EXTERNE EN MÉDECINE",H297="ss",),1,0)</f>
        <v>0</v>
      </c>
      <c r="E297" s="28" t="s">
        <v>3753</v>
      </c>
      <c r="F297" s="28" t="s">
        <v>6075</v>
      </c>
      <c r="G297" s="256">
        <v>5428</v>
      </c>
      <c r="H297" s="79" t="s">
        <v>6076</v>
      </c>
      <c r="I297" s="164" t="s">
        <v>2714</v>
      </c>
      <c r="J297" s="273" t="str">
        <f ca="1">IF(AK297&lt;=Données!$B$2,1," ")</f>
        <v xml:space="preserve"> </v>
      </c>
      <c r="K297" s="45"/>
      <c r="L297" s="46"/>
      <c r="M297" s="47" t="s">
        <v>56</v>
      </c>
      <c r="N297" s="48"/>
      <c r="O297" s="185"/>
      <c r="P297" s="187">
        <v>1</v>
      </c>
      <c r="Q297" s="185"/>
      <c r="R297" s="186"/>
      <c r="S297" s="186"/>
      <c r="T297" s="187"/>
      <c r="U297" s="187"/>
      <c r="V297" s="187"/>
      <c r="W297" s="320"/>
      <c r="X297" s="214"/>
      <c r="Y297" s="215"/>
      <c r="Z297" s="34"/>
      <c r="AA297" s="35"/>
      <c r="AB297" s="35"/>
      <c r="AC297" s="35"/>
      <c r="AD297" s="36"/>
      <c r="AE297" s="224"/>
      <c r="AF297" s="53"/>
      <c r="AG297" s="54"/>
      <c r="AH297" s="55"/>
      <c r="AI297" s="56"/>
      <c r="AJ297" s="41" t="s">
        <v>4462</v>
      </c>
      <c r="AK297" s="42">
        <v>45784</v>
      </c>
      <c r="AL297" s="50"/>
      <c r="AM297" s="337">
        <f>INDEX($K$6:$AE$6,1,MATCH(1,K297:AE297,-1))</f>
        <v>1804</v>
      </c>
      <c r="AN297" s="337" t="str">
        <f>IF(INDEX($K$6:$AE$6,1,MATCH(1,K297:AE297,1))&lt;&gt;INDEX($K$6:$AE$6,1,MATCH(1,K297:AE297,-1)),INDEX($K$6:$AE$6,1,MATCH(1,K297:AE297,1)),"-")</f>
        <v>-</v>
      </c>
      <c r="AO297"/>
      <c r="AP297"/>
      <c r="AQ297"/>
    </row>
    <row r="298" spans="1:261" ht="13.15" customHeight="1" x14ac:dyDescent="0.2">
      <c r="A298" s="169" t="str">
        <f>IF(IFERROR(VLOOKUP(G298,EmployesActifs,1,FALSE),"Non")&lt;&gt;"Non","Oui","Non")</f>
        <v>Oui</v>
      </c>
      <c r="B298" s="172">
        <f>IF(A298="Oui",1,0)</f>
        <v>1</v>
      </c>
      <c r="C298" s="172">
        <f>IF(OR(G298="Médecin",H298="Médecin",I298="Médecin",I298="Médecins",H298="anesthésiste",H298="boursier univ.",H298="chercheur",H298="chirurgien",H298="Résident(e)",H298="Md Urg",H298="Md Card",LEFT(H298,6)="Fellow",H298="Externe Médecine",H298="Directeur de la biobanque Médecin",H298="monit.-boursier",),1,0)</f>
        <v>0</v>
      </c>
      <c r="D298" s="172">
        <f>IF(OR(G298=0,H298="Stagiaire",H298="Stagiaires",H298="Externe",H298="Externes",G298="agence",H298="STAGIAIRE INFIRMIER(ÈRE)",H298="STAGIAIRE SI",H298="STAGIAIRE S.I.",H298="STAGIAIRE PAB",H298="STAGIAIRE EN PERFUSION",H298="Stagiaire Physiothérapeute",H298="Stagiaire médecine",H298="Stagiaire - Service sociaux",H298="STAGIAIRE SOINS INFIRMIERS",H298="STAGIAIRE EXTERNE EN MÉDECINE",H298="ss",),1,0)</f>
        <v>0</v>
      </c>
      <c r="E298" s="28" t="s">
        <v>786</v>
      </c>
      <c r="F298" s="28" t="s">
        <v>138</v>
      </c>
      <c r="G298" s="255">
        <v>3159</v>
      </c>
      <c r="H298" s="79" t="s">
        <v>5325</v>
      </c>
      <c r="I298" s="164" t="s">
        <v>933</v>
      </c>
      <c r="J298" s="273" t="str">
        <f ca="1">IF(AK298&lt;=Données!$B$2,1," ")</f>
        <v xml:space="preserve"> </v>
      </c>
      <c r="K298" s="45">
        <v>1</v>
      </c>
      <c r="L298" s="46"/>
      <c r="M298" s="47"/>
      <c r="N298" s="48"/>
      <c r="O298" s="185"/>
      <c r="P298" s="187"/>
      <c r="Q298" s="185"/>
      <c r="R298" s="186"/>
      <c r="S298" s="186"/>
      <c r="T298" s="187"/>
      <c r="U298" s="187"/>
      <c r="V298" s="187"/>
      <c r="W298" s="320"/>
      <c r="X298" s="214"/>
      <c r="Y298" s="215"/>
      <c r="Z298" s="34"/>
      <c r="AA298" s="35"/>
      <c r="AB298" s="35"/>
      <c r="AC298" s="35"/>
      <c r="AD298" s="36"/>
      <c r="AE298" s="224"/>
      <c r="AF298" s="53"/>
      <c r="AG298" s="54"/>
      <c r="AH298" s="55"/>
      <c r="AI298" s="56"/>
      <c r="AJ298" s="41" t="s">
        <v>4462</v>
      </c>
      <c r="AK298" s="42">
        <v>45399</v>
      </c>
      <c r="AL298" s="50"/>
      <c r="AM298" s="337" t="str">
        <f>INDEX($K$6:$AE$6,1,MATCH(1,K298:AE298,-1))</f>
        <v>95PFE-L2S</v>
      </c>
      <c r="AN298" s="337" t="str">
        <f>IF(INDEX($K$6:$AE$6,1,MATCH(1,K298:AE298,1))&lt;&gt;INDEX($K$6:$AE$6,1,MATCH(1,K298:AE298,-1)),INDEX($K$6:$AE$6,1,MATCH(1,K298:AE298,1)),"-")</f>
        <v>-</v>
      </c>
      <c r="AO298"/>
      <c r="AP298"/>
      <c r="AQ298"/>
    </row>
    <row r="299" spans="1:261" ht="12.75" customHeight="1" x14ac:dyDescent="0.2">
      <c r="A299" s="169" t="str">
        <f>IF(IFERROR(VLOOKUP(G299,EmployesActifs,1,FALSE),"Non")&lt;&gt;"Non","Oui","Non")</f>
        <v>Oui</v>
      </c>
      <c r="B299" s="172">
        <f>IF(A299="Oui",1,0)</f>
        <v>1</v>
      </c>
      <c r="C299" s="172">
        <f>IF(OR(G299="Médecin",H299="Médecin",I299="Médecin",I299="Médecins",H299="anesthésiste",H299="boursier univ.",H299="chercheur",H299="chirurgien",H299="Résident(e)",H299="Md Urg",H299="Md Card",LEFT(H299,6)="Fellow",H299="Externe Médecine",H299="Directeur de la biobanque Médecin",H299="monit.-boursier",),1,0)</f>
        <v>0</v>
      </c>
      <c r="D299" s="172">
        <f>IF(OR(G299=0,H299="Stagiaire",H299="Stagiaires",H299="Externe",H299="Externes",G299="agence",H299="STAGIAIRE INFIRMIER(ÈRE)",H299="STAGIAIRE SI",H299="STAGIAIRE S.I.",H299="STAGIAIRE PAB",H299="STAGIAIRE EN PERFUSION",H299="Stagiaire Physiothérapeute",H299="Stagiaire médecine",H299="Stagiaire - Service sociaux",H299="STAGIAIRE SOINS INFIRMIERS",H299="STAGIAIRE EXTERNE EN MÉDECINE",H299="ss",),1,0)</f>
        <v>0</v>
      </c>
      <c r="E299" s="28" t="s">
        <v>3315</v>
      </c>
      <c r="F299" s="28" t="s">
        <v>966</v>
      </c>
      <c r="G299" s="255">
        <v>12974</v>
      </c>
      <c r="H299" s="79" t="s">
        <v>517</v>
      </c>
      <c r="I299" s="164" t="s">
        <v>5713</v>
      </c>
      <c r="J299" s="273">
        <f ca="1">IF(AK299&lt;=Données!$B$2,1," ")</f>
        <v>1</v>
      </c>
      <c r="K299" s="45" t="s">
        <v>56</v>
      </c>
      <c r="L299" s="46" t="s">
        <v>56</v>
      </c>
      <c r="M299" s="47"/>
      <c r="N299" s="48" t="s">
        <v>56</v>
      </c>
      <c r="O299" s="185"/>
      <c r="P299" s="187"/>
      <c r="Q299" s="185"/>
      <c r="R299" s="186"/>
      <c r="S299" s="186" t="s">
        <v>56</v>
      </c>
      <c r="T299" s="187"/>
      <c r="U299" s="187"/>
      <c r="V299" s="187"/>
      <c r="W299" s="320"/>
      <c r="X299" s="214"/>
      <c r="Y299" s="215"/>
      <c r="Z299" s="34"/>
      <c r="AA299" s="35"/>
      <c r="AB299" s="35"/>
      <c r="AC299" s="35"/>
      <c r="AD299" s="36"/>
      <c r="AE299" s="224"/>
      <c r="AF299" s="53"/>
      <c r="AG299" s="54"/>
      <c r="AH299" s="55"/>
      <c r="AI299" s="56"/>
      <c r="AJ299" s="41" t="s">
        <v>2858</v>
      </c>
      <c r="AK299" s="42">
        <v>45196</v>
      </c>
      <c r="AL299" s="50" t="s">
        <v>3318</v>
      </c>
      <c r="AM299" s="337" t="e">
        <f>INDEX($K$6:$AE$6,1,MATCH(1,K299:AE299,-1))</f>
        <v>#N/A</v>
      </c>
      <c r="AN299" s="337" t="e">
        <f>IF(INDEX($K$6:$AE$6,1,MATCH(1,K299:AE299,1))&lt;&gt;INDEX($K$6:$AE$6,1,MATCH(1,K299:AE299,-1)),INDEX($K$6:$AE$6,1,MATCH(1,K299:AE299,1)),"-")</f>
        <v>#N/A</v>
      </c>
      <c r="AO299"/>
      <c r="AP299"/>
      <c r="AQ299"/>
    </row>
    <row r="300" spans="1:261" ht="12.75" customHeight="1" x14ac:dyDescent="0.2">
      <c r="A300" s="169" t="str">
        <f>IF(IFERROR(VLOOKUP(G300,EmployesActifs,1,FALSE),"Non")&lt;&gt;"Non","Oui","Non")</f>
        <v>Oui</v>
      </c>
      <c r="B300" s="172">
        <f>IF(A300="Oui",1,0)</f>
        <v>1</v>
      </c>
      <c r="C300" s="172">
        <f>IF(OR(G300="Médecin",H300="Médecin",I300="Médecin",I300="Médecins",H300="anesthésiste",H300="boursier univ.",H300="chercheur",H300="chirurgien",H300="Résident(e)",H300="Md Urg",H300="Md Card",LEFT(H300,6)="Fellow",H300="Externe Médecine",H300="Directeur de la biobanque Médecin",H300="monit.-boursier",),1,0)</f>
        <v>0</v>
      </c>
      <c r="D300" s="172">
        <f>IF(OR(G300=0,H300="Stagiaire",H300="Stagiaires",H300="Externe",H300="Externes",G300="agence",H300="STAGIAIRE INFIRMIER(ÈRE)",H300="STAGIAIRE SI",H300="STAGIAIRE S.I.",H300="STAGIAIRE PAB",H300="STAGIAIRE EN PERFUSION",H300="Stagiaire Physiothérapeute",H300="Stagiaire médecine",H300="Stagiaire - Service sociaux",H300="STAGIAIRE SOINS INFIRMIERS",H300="STAGIAIRE EXTERNE EN MÉDECINE",H300="ss",),1,0)</f>
        <v>0</v>
      </c>
      <c r="E300" s="28" t="s">
        <v>4285</v>
      </c>
      <c r="F300" s="28" t="s">
        <v>4286</v>
      </c>
      <c r="G300" s="255">
        <v>12888</v>
      </c>
      <c r="H300" s="79" t="s">
        <v>1681</v>
      </c>
      <c r="I300" s="164" t="s">
        <v>4422</v>
      </c>
      <c r="J300" s="273" t="str">
        <f ca="1">IF(AK300&lt;=Données!$B$2,1," ")</f>
        <v xml:space="preserve"> </v>
      </c>
      <c r="K300" s="45"/>
      <c r="L300" s="46"/>
      <c r="M300" s="47"/>
      <c r="N300" s="48"/>
      <c r="O300" s="185"/>
      <c r="P300" s="187"/>
      <c r="Q300" s="185"/>
      <c r="R300" s="186"/>
      <c r="S300" s="186">
        <v>1</v>
      </c>
      <c r="T300" s="187"/>
      <c r="U300" s="187"/>
      <c r="V300" s="187"/>
      <c r="W300" s="320"/>
      <c r="X300" s="214"/>
      <c r="Y300" s="215"/>
      <c r="Z300" s="34"/>
      <c r="AA300" s="35"/>
      <c r="AB300" s="35"/>
      <c r="AC300" s="35"/>
      <c r="AD300" s="36"/>
      <c r="AE300" s="224"/>
      <c r="AF300" s="53"/>
      <c r="AG300" s="54"/>
      <c r="AH300" s="55"/>
      <c r="AI300" s="56"/>
      <c r="AJ300" s="41" t="s">
        <v>4462</v>
      </c>
      <c r="AK300" s="42">
        <v>45924</v>
      </c>
      <c r="AL300" s="50"/>
      <c r="AM300" s="337" t="str">
        <f>INDEX($K$6:$AE$6,1,MATCH(1,K300:AE300,-1))</f>
        <v>1870 +</v>
      </c>
      <c r="AN300" s="337" t="str">
        <f>IF(INDEX($K$6:$AE$6,1,MATCH(1,K300:AE300,1))&lt;&gt;INDEX($K$6:$AE$6,1,MATCH(1,K300:AE300,-1)),INDEX($K$6:$AE$6,1,MATCH(1,K300:AE300,1)),"-")</f>
        <v>-</v>
      </c>
      <c r="AO300"/>
      <c r="AP300"/>
      <c r="AQ300"/>
    </row>
    <row r="301" spans="1:261" ht="12.75" customHeight="1" x14ac:dyDescent="0.2">
      <c r="A301" s="169" t="str">
        <f>IF(IFERROR(VLOOKUP(G301,EmployesActifs,1,FALSE),"Non")&lt;&gt;"Non","Oui","Non")</f>
        <v>Oui</v>
      </c>
      <c r="B301" s="172">
        <f>IF(A301="Oui",1,0)</f>
        <v>1</v>
      </c>
      <c r="C301" s="172">
        <f>IF(OR(G301="Médecin",H301="Médecin",I301="Médecin",I301="Médecins",H301="anesthésiste",H301="boursier univ.",H301="chercheur",H301="chirurgien",H301="Résident(e)",H301="Md Urg",H301="Md Card",LEFT(H301,6)="Fellow",H301="Externe Médecine",H301="Directeur de la biobanque Médecin",H301="monit.-boursier",),1,0)</f>
        <v>0</v>
      </c>
      <c r="D301" s="172">
        <f>IF(OR(G301=0,H301="Stagiaire",H301="Stagiaires",H301="Externe",H301="Externes",G301="agence",H301="STAGIAIRE INFIRMIER(ÈRE)",H301="STAGIAIRE SI",H301="STAGIAIRE S.I.",H301="STAGIAIRE PAB",H301="STAGIAIRE EN PERFUSION",H301="Stagiaire Physiothérapeute",H301="Stagiaire médecine",H301="Stagiaire - Service sociaux",H301="STAGIAIRE SOINS INFIRMIERS",H301="STAGIAIRE EXTERNE EN MÉDECINE",H301="ss",),1,0)</f>
        <v>0</v>
      </c>
      <c r="E301" s="28" t="s">
        <v>3834</v>
      </c>
      <c r="F301" s="28" t="s">
        <v>2724</v>
      </c>
      <c r="G301" s="257">
        <v>9679</v>
      </c>
      <c r="H301" s="79" t="s">
        <v>3395</v>
      </c>
      <c r="I301" s="164" t="s">
        <v>209</v>
      </c>
      <c r="J301" s="273">
        <f ca="1">IF(AK301&lt;=Données!$B$2,1," ")</f>
        <v>1</v>
      </c>
      <c r="K301" s="45"/>
      <c r="L301" s="46" t="s">
        <v>56</v>
      </c>
      <c r="M301" s="47">
        <v>1</v>
      </c>
      <c r="N301" s="48"/>
      <c r="O301" s="185"/>
      <c r="P301" s="187"/>
      <c r="Q301" s="185"/>
      <c r="R301" s="186"/>
      <c r="S301" s="186"/>
      <c r="T301" s="187"/>
      <c r="U301" s="187"/>
      <c r="V301" s="187"/>
      <c r="W301" s="320"/>
      <c r="X301" s="214"/>
      <c r="Y301" s="215"/>
      <c r="Z301" s="34"/>
      <c r="AA301" s="35"/>
      <c r="AB301" s="35"/>
      <c r="AC301" s="35"/>
      <c r="AD301" s="36"/>
      <c r="AE301" s="224"/>
      <c r="AF301" s="53"/>
      <c r="AG301" s="54"/>
      <c r="AH301" s="55"/>
      <c r="AI301" s="56"/>
      <c r="AJ301" s="41" t="s">
        <v>2858</v>
      </c>
      <c r="AK301" s="42">
        <v>45216</v>
      </c>
      <c r="AL301" s="50"/>
      <c r="AM301" s="337" t="str">
        <f>INDEX($K$6:$AE$6,1,MATCH(1,K301:AE301,-1))</f>
        <v>95PFE-L2L</v>
      </c>
      <c r="AN301" s="337" t="str">
        <f>IF(INDEX($K$6:$AE$6,1,MATCH(1,K301:AE301,1))&lt;&gt;INDEX($K$6:$AE$6,1,MATCH(1,K301:AE301,-1)),INDEX($K$6:$AE$6,1,MATCH(1,K301:AE301,1)),"-")</f>
        <v>-</v>
      </c>
      <c r="AO301"/>
      <c r="AP301"/>
      <c r="AQ301"/>
    </row>
    <row r="302" spans="1:261" ht="12.75" customHeight="1" x14ac:dyDescent="0.2">
      <c r="A302" s="169" t="str">
        <f>IF(IFERROR(VLOOKUP(G302,EmployesActifs,1,FALSE),"Non")&lt;&gt;"Non","Oui","Non")</f>
        <v>Oui</v>
      </c>
      <c r="B302" s="172">
        <f>IF(A302="Oui",1,0)</f>
        <v>1</v>
      </c>
      <c r="C302" s="172">
        <f>IF(OR(G302="Médecin",H302="Médecin",I302="Médecin",I302="Médecins",H302="anesthésiste",H302="boursier univ.",H302="chercheur",H302="chirurgien",H302="Résident(e)",H302="Md Urg",H302="Md Card",LEFT(H302,6)="Fellow",H302="Externe Médecine",H302="Directeur de la biobanque Médecin",H302="monit.-boursier",),1,0)</f>
        <v>0</v>
      </c>
      <c r="D302" s="172">
        <f>IF(OR(G302=0,H302="Stagiaire",H302="Stagiaires",H302="Externe",H302="Externes",G302="agence",H302="STAGIAIRE INFIRMIER(ÈRE)",H302="STAGIAIRE SI",H302="STAGIAIRE S.I.",H302="STAGIAIRE PAB",H302="STAGIAIRE EN PERFUSION",H302="Stagiaire Physiothérapeute",H302="Stagiaire médecine",H302="Stagiaire - Service sociaux",H302="STAGIAIRE SOINS INFIRMIERS",H302="STAGIAIRE EXTERNE EN MÉDECINE",H302="ss",),1,0)</f>
        <v>0</v>
      </c>
      <c r="E302" s="28" t="s">
        <v>3689</v>
      </c>
      <c r="F302" s="28" t="s">
        <v>627</v>
      </c>
      <c r="G302" s="255">
        <v>6233</v>
      </c>
      <c r="H302" s="79" t="s">
        <v>1867</v>
      </c>
      <c r="I302" s="164" t="s">
        <v>3399</v>
      </c>
      <c r="J302" s="273">
        <f ca="1">IF(AK302&lt;=Données!$B$2,1," ")</f>
        <v>1</v>
      </c>
      <c r="K302" s="45" t="s">
        <v>56</v>
      </c>
      <c r="L302" s="46"/>
      <c r="M302" s="47"/>
      <c r="N302" s="48" t="s">
        <v>56</v>
      </c>
      <c r="O302" s="185"/>
      <c r="P302" s="187"/>
      <c r="Q302" s="185"/>
      <c r="R302" s="186"/>
      <c r="S302" s="186">
        <v>1</v>
      </c>
      <c r="T302" s="187"/>
      <c r="U302" s="187"/>
      <c r="V302" s="187"/>
      <c r="W302" s="320"/>
      <c r="X302" s="214"/>
      <c r="Y302" s="215"/>
      <c r="Z302" s="34"/>
      <c r="AA302" s="35"/>
      <c r="AB302" s="35"/>
      <c r="AC302" s="35"/>
      <c r="AD302" s="36"/>
      <c r="AE302" s="224"/>
      <c r="AF302" s="53"/>
      <c r="AG302" s="54"/>
      <c r="AH302" s="55"/>
      <c r="AI302" s="56"/>
      <c r="AJ302" s="41" t="s">
        <v>85</v>
      </c>
      <c r="AK302" s="42">
        <v>44783</v>
      </c>
      <c r="AL302" s="50"/>
      <c r="AM302" s="337" t="str">
        <f>INDEX($K$6:$AE$6,1,MATCH(1,K302:AE302,-1))</f>
        <v>1870 +</v>
      </c>
      <c r="AN302" s="337" t="str">
        <f>IF(INDEX($K$6:$AE$6,1,MATCH(1,K302:AE302,1))&lt;&gt;INDEX($K$6:$AE$6,1,MATCH(1,K302:AE302,-1)),INDEX($K$6:$AE$6,1,MATCH(1,K302:AE302,1)),"-")</f>
        <v>-</v>
      </c>
      <c r="AO302"/>
      <c r="AP302"/>
      <c r="AQ302"/>
    </row>
    <row r="303" spans="1:261" ht="13.15" customHeight="1" x14ac:dyDescent="0.2">
      <c r="A303" s="169" t="str">
        <f>IF(IFERROR(VLOOKUP(G303,EmployesActifs,1,FALSE),"Non")&lt;&gt;"Non","Oui","Non")</f>
        <v>Oui</v>
      </c>
      <c r="B303" s="172">
        <f>IF(A303="Oui",1,0)</f>
        <v>1</v>
      </c>
      <c r="C303" s="172">
        <f>IF(OR(G303="Médecin",H303="Médecin",I303="Médecin",I303="Médecins",H303="anesthésiste",H303="boursier univ.",H303="chercheur",H303="chirurgien",H303="Résident(e)",H303="Md Urg",H303="Md Card",LEFT(H303,6)="Fellow",H303="Externe Médecine",H303="Directeur de la biobanque Médecin",H303="monit.-boursier",),1,0)</f>
        <v>0</v>
      </c>
      <c r="D303" s="172">
        <f>IF(OR(G303=0,H303="Stagiaire",H303="Stagiaires",H303="Externe",H303="Externes",G303="agence",H303="STAGIAIRE INFIRMIER(ÈRE)",H303="STAGIAIRE SI",H303="STAGIAIRE S.I.",H303="STAGIAIRE PAB",H303="STAGIAIRE EN PERFUSION",H303="Stagiaire Physiothérapeute",H303="Stagiaire médecine",H303="Stagiaire - Service sociaux",H303="STAGIAIRE SOINS INFIRMIERS",H303="STAGIAIRE EXTERNE EN MÉDECINE",H303="ss",),1,0)</f>
        <v>0</v>
      </c>
      <c r="E303" s="28" t="s">
        <v>789</v>
      </c>
      <c r="F303" s="28" t="s">
        <v>790</v>
      </c>
      <c r="G303" s="255">
        <v>6878</v>
      </c>
      <c r="H303" s="79" t="s">
        <v>319</v>
      </c>
      <c r="I303" s="164" t="s">
        <v>174</v>
      </c>
      <c r="J303" s="273" t="str">
        <f ca="1">IF(AK303&lt;=Données!$B$2,1," ")</f>
        <v xml:space="preserve"> </v>
      </c>
      <c r="K303" s="45" t="s">
        <v>56</v>
      </c>
      <c r="L303" s="46"/>
      <c r="M303" s="47"/>
      <c r="N303" s="48"/>
      <c r="O303" s="185">
        <v>1</v>
      </c>
      <c r="P303" s="187"/>
      <c r="Q303" s="185"/>
      <c r="R303" s="186"/>
      <c r="S303" s="186"/>
      <c r="T303" s="187"/>
      <c r="U303" s="187"/>
      <c r="V303" s="187"/>
      <c r="W303" s="320"/>
      <c r="X303" s="214"/>
      <c r="Y303" s="215"/>
      <c r="Z303" s="34"/>
      <c r="AA303" s="35"/>
      <c r="AB303" s="35"/>
      <c r="AC303" s="35"/>
      <c r="AD303" s="36"/>
      <c r="AE303" s="224"/>
      <c r="AF303" s="53"/>
      <c r="AG303" s="54"/>
      <c r="AH303" s="55"/>
      <c r="AI303" s="56"/>
      <c r="AJ303" s="41" t="s">
        <v>4462</v>
      </c>
      <c r="AK303" s="42">
        <v>45462</v>
      </c>
      <c r="AL303" s="50"/>
      <c r="AM303" s="337" t="str">
        <f>INDEX($K$6:$AE$6,1,MATCH(1,K303:AE303,-1))</f>
        <v>1804S</v>
      </c>
      <c r="AN303" s="337" t="str">
        <f>IF(INDEX($K$6:$AE$6,1,MATCH(1,K303:AE303,1))&lt;&gt;INDEX($K$6:$AE$6,1,MATCH(1,K303:AE303,-1)),INDEX($K$6:$AE$6,1,MATCH(1,K303:AE303,1)),"-")</f>
        <v>-</v>
      </c>
      <c r="AO303"/>
      <c r="AP303"/>
      <c r="AQ303"/>
    </row>
    <row r="304" spans="1:261" ht="12.75" customHeight="1" x14ac:dyDescent="0.2">
      <c r="A304" s="169" t="str">
        <f>IF(IFERROR(VLOOKUP(G304,EmployesActifs,1,FALSE),"Non")&lt;&gt;"Non","Oui","Non")</f>
        <v>Oui</v>
      </c>
      <c r="B304" s="172">
        <f>IF(A304="Oui",1,0)</f>
        <v>1</v>
      </c>
      <c r="C304" s="172">
        <f>IF(OR(G304="Médecin",H304="Médecin",I304="Médecin",I304="Médecins",H304="anesthésiste",H304="boursier univ.",H304="chercheur",H304="chirurgien",H304="Résident(e)",H304="Md Urg",H304="Md Card",LEFT(H304,6)="Fellow",H304="Externe Médecine",H304="Directeur de la biobanque Médecin",H304="monit.-boursier",),1,0)</f>
        <v>0</v>
      </c>
      <c r="D304" s="172">
        <f>IF(OR(G304=0,H304="Stagiaire",H304="Stagiaires",H304="Externe",H304="Externes",G304="agence",H304="STAGIAIRE INFIRMIER(ÈRE)",H304="STAGIAIRE SI",H304="STAGIAIRE S.I.",H304="STAGIAIRE PAB",H304="STAGIAIRE EN PERFUSION",H304="Stagiaire Physiothérapeute",H304="Stagiaire médecine",H304="Stagiaire - Service sociaux",H304="STAGIAIRE SOINS INFIRMIERS",H304="STAGIAIRE EXTERNE EN MÉDECINE",H304="ss",),1,0)</f>
        <v>0</v>
      </c>
      <c r="E304" s="28" t="s">
        <v>3788</v>
      </c>
      <c r="F304" s="28" t="s">
        <v>3789</v>
      </c>
      <c r="G304" s="255">
        <v>8939</v>
      </c>
      <c r="H304" s="79" t="s">
        <v>1174</v>
      </c>
      <c r="I304" s="164" t="s">
        <v>933</v>
      </c>
      <c r="J304" s="273" t="str">
        <f ca="1">IF(AK304&lt;=Données!$B$2,1," ")</f>
        <v xml:space="preserve"> </v>
      </c>
      <c r="K304" s="45"/>
      <c r="L304" s="46">
        <v>1</v>
      </c>
      <c r="M304" s="47"/>
      <c r="N304" s="48"/>
      <c r="O304" s="185"/>
      <c r="P304" s="187"/>
      <c r="Q304" s="185"/>
      <c r="R304" s="186"/>
      <c r="S304" s="186"/>
      <c r="T304" s="187"/>
      <c r="U304" s="187"/>
      <c r="V304" s="187"/>
      <c r="W304" s="320"/>
      <c r="X304" s="214"/>
      <c r="Y304" s="215"/>
      <c r="Z304" s="34"/>
      <c r="AA304" s="35"/>
      <c r="AB304" s="35"/>
      <c r="AC304" s="35"/>
      <c r="AD304" s="36"/>
      <c r="AE304" s="224"/>
      <c r="AF304" s="53"/>
      <c r="AG304" s="54"/>
      <c r="AH304" s="55"/>
      <c r="AI304" s="56"/>
      <c r="AJ304" s="41" t="s">
        <v>4462</v>
      </c>
      <c r="AK304" s="42">
        <v>45308</v>
      </c>
      <c r="AL304" s="50"/>
      <c r="AM304" s="337" t="str">
        <f>INDEX($K$6:$AE$6,1,MATCH(1,K304:AE304,-1))</f>
        <v>95PFE-L2M</v>
      </c>
      <c r="AN304" s="337" t="str">
        <f>IF(INDEX($K$6:$AE$6,1,MATCH(1,K304:AE304,1))&lt;&gt;INDEX($K$6:$AE$6,1,MATCH(1,K304:AE304,-1)),INDEX($K$6:$AE$6,1,MATCH(1,K304:AE304,1)),"-")</f>
        <v>-</v>
      </c>
      <c r="AO304"/>
      <c r="AP304"/>
      <c r="AQ304"/>
    </row>
    <row r="305" spans="1:261" x14ac:dyDescent="0.2">
      <c r="A305" s="169" t="str">
        <f>IF(IFERROR(VLOOKUP(G305,EmployesActifs,1,FALSE),"Non")&lt;&gt;"Non","Oui","Non")</f>
        <v>Oui</v>
      </c>
      <c r="B305" s="172">
        <f>IF(A305="Oui",1,0)</f>
        <v>1</v>
      </c>
      <c r="C305" s="172">
        <f>IF(OR(G305="Médecin",H305="Médecin",I305="Médecin",I305="Médecins",H305="anesthésiste",H305="boursier univ.",H305="chercheur",H305="chirurgien",H305="Résident(e)",H305="Md Urg",H305="Md Card",LEFT(H305,6)="Fellow",H305="Externe Médecine",H305="Directeur de la biobanque Médecin",H305="monit.-boursier",),1,0)</f>
        <v>0</v>
      </c>
      <c r="D305" s="172">
        <f>IF(OR(G305=0,H305="Stagiaire",H305="Stagiaires",H305="Externe",H305="Externes",G305="agence",H305="STAGIAIRE INFIRMIER(ÈRE)",H305="STAGIAIRE SI",H305="STAGIAIRE S.I.",H305="STAGIAIRE PAB",H305="STAGIAIRE EN PERFUSION",H305="Stagiaire Physiothérapeute",H305="Stagiaire médecine",H305="Stagiaire - Service sociaux",H305="STAGIAIRE SOINS INFIRMIERS",H305="STAGIAIRE EXTERNE EN MÉDECINE",H305="ss",),1,0)</f>
        <v>0</v>
      </c>
      <c r="E305" s="28" t="s">
        <v>799</v>
      </c>
      <c r="F305" s="28" t="s">
        <v>800</v>
      </c>
      <c r="G305" s="255">
        <v>8840</v>
      </c>
      <c r="H305" s="79" t="s">
        <v>109</v>
      </c>
      <c r="I305" s="164" t="s">
        <v>110</v>
      </c>
      <c r="J305" s="273" t="str">
        <f ca="1">IF(AK305&lt;=Données!$B$2,1," ")</f>
        <v xml:space="preserve"> </v>
      </c>
      <c r="K305" s="45">
        <v>1</v>
      </c>
      <c r="L305" s="46"/>
      <c r="M305" s="47"/>
      <c r="N305" s="48"/>
      <c r="O305" s="185"/>
      <c r="P305" s="187"/>
      <c r="Q305" s="185"/>
      <c r="R305" s="186"/>
      <c r="S305" s="186"/>
      <c r="T305" s="187"/>
      <c r="U305" s="187"/>
      <c r="V305" s="187"/>
      <c r="W305" s="320"/>
      <c r="X305" s="214"/>
      <c r="Y305" s="215"/>
      <c r="Z305" s="34"/>
      <c r="AA305" s="35"/>
      <c r="AB305" s="35"/>
      <c r="AC305" s="35"/>
      <c r="AD305" s="36"/>
      <c r="AE305" s="224"/>
      <c r="AF305" s="53"/>
      <c r="AG305" s="54"/>
      <c r="AH305" s="55"/>
      <c r="AI305" s="56"/>
      <c r="AJ305" s="41" t="s">
        <v>4462</v>
      </c>
      <c r="AK305" s="42">
        <v>45826</v>
      </c>
      <c r="AL305" s="50"/>
      <c r="AM305" s="337" t="str">
        <f>INDEX($K$6:$AE$6,1,MATCH(1,K305:AE305,-1))</f>
        <v>95PFE-L2S</v>
      </c>
      <c r="AN305" s="337" t="str">
        <f>IF(INDEX($K$6:$AE$6,1,MATCH(1,K305:AE305,1))&lt;&gt;INDEX($K$6:$AE$6,1,MATCH(1,K305:AE305,-1)),INDEX($K$6:$AE$6,1,MATCH(1,K305:AE305,1)),"-")</f>
        <v>-</v>
      </c>
      <c r="AO305"/>
      <c r="AP305"/>
      <c r="AQ305"/>
    </row>
    <row r="306" spans="1:261" ht="12.75" customHeight="1" x14ac:dyDescent="0.2">
      <c r="A306" s="169" t="str">
        <f>IF(IFERROR(VLOOKUP(G306,EmployesActifs,1,FALSE),"Non")&lt;&gt;"Non","Oui","Non")</f>
        <v>Oui</v>
      </c>
      <c r="B306" s="172">
        <f>IF(A306="Oui",1,0)</f>
        <v>1</v>
      </c>
      <c r="C306" s="172">
        <f>IF(OR(G306="Médecin",H306="Médecin",I306="Médecin",I306="Médecins",H306="anesthésiste",H306="boursier univ.",H306="chercheur",H306="chirurgien",H306="Résident(e)",H306="Md Urg",H306="Md Card",LEFT(H306,6)="Fellow",H306="Externe Médecine",H306="Directeur de la biobanque Médecin",H306="monit.-boursier",),1,0)</f>
        <v>0</v>
      </c>
      <c r="D306" s="172">
        <f>IF(OR(G306=0,H306="Stagiaire",H306="Stagiaires",H306="Externe",H306="Externes",G306="agence",H306="STAGIAIRE INFIRMIER(ÈRE)",H306="STAGIAIRE SI",H306="STAGIAIRE S.I.",H306="STAGIAIRE PAB",H306="STAGIAIRE EN PERFUSION",H306="Stagiaire Physiothérapeute",H306="Stagiaire médecine",H306="Stagiaire - Service sociaux",H306="STAGIAIRE SOINS INFIRMIERS",H306="STAGIAIRE EXTERNE EN MÉDECINE",H306="ss",),1,0)</f>
        <v>0</v>
      </c>
      <c r="E306" s="28" t="s">
        <v>801</v>
      </c>
      <c r="F306" s="28" t="s">
        <v>802</v>
      </c>
      <c r="G306" s="255">
        <v>10527</v>
      </c>
      <c r="H306" s="79" t="s">
        <v>972</v>
      </c>
      <c r="I306" s="164" t="s">
        <v>3418</v>
      </c>
      <c r="J306" s="273">
        <f ca="1">IF(AK306&lt;=Données!$B$2,1," ")</f>
        <v>1</v>
      </c>
      <c r="K306" s="45"/>
      <c r="L306" s="46">
        <v>1</v>
      </c>
      <c r="M306" s="47"/>
      <c r="N306" s="48"/>
      <c r="O306" s="185"/>
      <c r="P306" s="187"/>
      <c r="Q306" s="185"/>
      <c r="R306" s="186"/>
      <c r="S306" s="186"/>
      <c r="T306" s="187"/>
      <c r="U306" s="187"/>
      <c r="V306" s="187"/>
      <c r="W306" s="320"/>
      <c r="X306" s="214"/>
      <c r="Y306" s="215"/>
      <c r="Z306" s="34"/>
      <c r="AA306" s="35"/>
      <c r="AB306" s="35"/>
      <c r="AC306" s="35"/>
      <c r="AD306" s="36"/>
      <c r="AE306" s="224"/>
      <c r="AF306" s="53"/>
      <c r="AG306" s="54"/>
      <c r="AH306" s="55"/>
      <c r="AI306" s="56"/>
      <c r="AJ306" s="41" t="s">
        <v>144</v>
      </c>
      <c r="AK306" s="42">
        <v>44596</v>
      </c>
      <c r="AL306" s="50"/>
      <c r="AM306" s="337" t="str">
        <f>INDEX($K$6:$AE$6,1,MATCH(1,K306:AE306,-1))</f>
        <v>95PFE-L2M</v>
      </c>
      <c r="AN306" s="337" t="str">
        <f>IF(INDEX($K$6:$AE$6,1,MATCH(1,K306:AE306,1))&lt;&gt;INDEX($K$6:$AE$6,1,MATCH(1,K306:AE306,-1)),INDEX($K$6:$AE$6,1,MATCH(1,K306:AE306,1)),"-")</f>
        <v>-</v>
      </c>
      <c r="AO306"/>
      <c r="AP306"/>
      <c r="AQ306"/>
    </row>
    <row r="307" spans="1:261" ht="12.75" customHeight="1" x14ac:dyDescent="0.2">
      <c r="A307" s="169" t="str">
        <f>IF(IFERROR(VLOOKUP(G307,EmployesActifs,1,FALSE),"Non")&lt;&gt;"Non","Oui","Non")</f>
        <v>Oui</v>
      </c>
      <c r="B307" s="172">
        <f>IF(A307="Oui",1,0)</f>
        <v>1</v>
      </c>
      <c r="C307" s="172">
        <f>IF(OR(G307="Médecin",H307="Médecin",I307="Médecin",I307="Médecins",H307="anesthésiste",H307="boursier univ.",H307="chercheur",H307="chirurgien",H307="Résident(e)",H307="Md Urg",H307="Md Card",LEFT(H307,6)="Fellow",H307="Externe Médecine",H307="Directeur de la biobanque Médecin",H307="monit.-boursier",),1,0)</f>
        <v>0</v>
      </c>
      <c r="D307" s="172">
        <f>IF(OR(G307=0,H307="Stagiaire",H307="Stagiaires",H307="Externe",H307="Externes",G307="agence",H307="STAGIAIRE INFIRMIER(ÈRE)",H307="STAGIAIRE SI",H307="STAGIAIRE S.I.",H307="STAGIAIRE PAB",H307="STAGIAIRE EN PERFUSION",H307="Stagiaire Physiothérapeute",H307="Stagiaire médecine",H307="Stagiaire - Service sociaux",H307="STAGIAIRE SOINS INFIRMIERS",H307="STAGIAIRE EXTERNE EN MÉDECINE",H307="ss",),1,0)</f>
        <v>0</v>
      </c>
      <c r="E307" s="28" t="s">
        <v>805</v>
      </c>
      <c r="F307" s="28" t="s">
        <v>806</v>
      </c>
      <c r="G307" s="51">
        <v>11899</v>
      </c>
      <c r="H307" s="57" t="s">
        <v>109</v>
      </c>
      <c r="I307" s="52" t="s">
        <v>110</v>
      </c>
      <c r="J307" s="29" t="str">
        <f ca="1">IF(AK307&lt;=Données!$B$2,1," ")</f>
        <v xml:space="preserve"> </v>
      </c>
      <c r="K307" s="45">
        <v>1</v>
      </c>
      <c r="L307" s="46"/>
      <c r="M307" s="47"/>
      <c r="N307" s="48"/>
      <c r="O307" s="185"/>
      <c r="P307" s="187"/>
      <c r="Q307" s="185"/>
      <c r="R307" s="186"/>
      <c r="S307" s="186"/>
      <c r="T307" s="187"/>
      <c r="U307" s="187"/>
      <c r="V307" s="187"/>
      <c r="W307" s="320"/>
      <c r="X307" s="214"/>
      <c r="Y307" s="215"/>
      <c r="Z307" s="34"/>
      <c r="AA307" s="35"/>
      <c r="AB307" s="35"/>
      <c r="AC307" s="35"/>
      <c r="AD307" s="36"/>
      <c r="AE307" s="224"/>
      <c r="AF307" s="53"/>
      <c r="AG307" s="54"/>
      <c r="AH307" s="55"/>
      <c r="AI307" s="56"/>
      <c r="AJ307" s="41" t="s">
        <v>4462</v>
      </c>
      <c r="AK307" s="42">
        <v>45302</v>
      </c>
      <c r="AL307" s="50"/>
      <c r="AM307" s="337" t="str">
        <f>INDEX($K$6:$AE$6,1,MATCH(1,K307:AE307,-1))</f>
        <v>95PFE-L2S</v>
      </c>
      <c r="AN307" s="337" t="str">
        <f>IF(INDEX($K$6:$AE$6,1,MATCH(1,K307:AE307,1))&lt;&gt;INDEX($K$6:$AE$6,1,MATCH(1,K307:AE307,-1)),INDEX($K$6:$AE$6,1,MATCH(1,K307:AE307,1)),"-")</f>
        <v>-</v>
      </c>
      <c r="AO307"/>
      <c r="AP307"/>
      <c r="AQ307"/>
    </row>
    <row r="308" spans="1:261" x14ac:dyDescent="0.2">
      <c r="A308" s="169" t="str">
        <f>IF(IFERROR(VLOOKUP(G308,EmployesActifs,1,FALSE),"Non")&lt;&gt;"Non","Oui","Non")</f>
        <v>Oui</v>
      </c>
      <c r="B308" s="172">
        <f>IF(A308="Oui",1,0)</f>
        <v>1</v>
      </c>
      <c r="C308" s="172">
        <f>IF(OR(G308="Médecin",H308="Médecin",I308="Médecin",I308="Médecins",H308="anesthésiste",H308="boursier univ.",H308="chercheur",H308="chirurgien",H308="Résident(e)",H308="Md Urg",H308="Md Card",LEFT(H308,6)="Fellow",H308="Externe Médecine",H308="Directeur de la biobanque Médecin",H308="monit.-boursier",),1,0)</f>
        <v>0</v>
      </c>
      <c r="D308" s="172">
        <f>IF(OR(G308=0,H308="Stagiaire",H308="Stagiaires",H308="Externe",H308="Externes",G308="agence",H308="STAGIAIRE INFIRMIER(ÈRE)",H308="STAGIAIRE SI",H308="STAGIAIRE S.I.",H308="STAGIAIRE PAB",H308="STAGIAIRE EN PERFUSION",H308="Stagiaire Physiothérapeute",H308="Stagiaire médecine",H308="Stagiaire - Service sociaux",H308="STAGIAIRE SOINS INFIRMIERS",H308="STAGIAIRE EXTERNE EN MÉDECINE",H308="ss",),1,0)</f>
        <v>0</v>
      </c>
      <c r="E308" s="28" t="s">
        <v>807</v>
      </c>
      <c r="F308" s="28" t="s">
        <v>336</v>
      </c>
      <c r="G308" s="255">
        <v>5976</v>
      </c>
      <c r="H308" s="79" t="s">
        <v>103</v>
      </c>
      <c r="I308" s="164" t="s">
        <v>836</v>
      </c>
      <c r="J308" s="273" t="str">
        <f ca="1">IF(AK308&lt;=Données!$B$2,1," ")</f>
        <v xml:space="preserve"> </v>
      </c>
      <c r="K308" s="45"/>
      <c r="L308" s="46"/>
      <c r="M308" s="47"/>
      <c r="N308" s="48"/>
      <c r="O308" s="185"/>
      <c r="P308" s="187"/>
      <c r="Q308" s="185"/>
      <c r="R308" s="186"/>
      <c r="S308" s="186">
        <v>1</v>
      </c>
      <c r="T308" s="187"/>
      <c r="U308" s="187"/>
      <c r="V308" s="187"/>
      <c r="W308" s="320"/>
      <c r="X308" s="214"/>
      <c r="Y308" s="215"/>
      <c r="Z308" s="34"/>
      <c r="AA308" s="35"/>
      <c r="AB308" s="35"/>
      <c r="AC308" s="35"/>
      <c r="AD308" s="36"/>
      <c r="AE308" s="224"/>
      <c r="AF308" s="53"/>
      <c r="AG308" s="54"/>
      <c r="AH308" s="55"/>
      <c r="AI308" s="56"/>
      <c r="AJ308" s="41" t="s">
        <v>5851</v>
      </c>
      <c r="AK308" s="42">
        <v>45787</v>
      </c>
      <c r="AL308" s="50"/>
      <c r="AM308" s="337" t="str">
        <f>INDEX($K$6:$AE$6,1,MATCH(1,K308:AE308,-1))</f>
        <v>1870 +</v>
      </c>
      <c r="AN308" s="337" t="str">
        <f>IF(INDEX($K$6:$AE$6,1,MATCH(1,K308:AE308,1))&lt;&gt;INDEX($K$6:$AE$6,1,MATCH(1,K308:AE308,-1)),INDEX($K$6:$AE$6,1,MATCH(1,K308:AE308,1)),"-")</f>
        <v>-</v>
      </c>
      <c r="AO308"/>
      <c r="AP308"/>
      <c r="AQ308"/>
    </row>
    <row r="309" spans="1:261" x14ac:dyDescent="0.2">
      <c r="A309" s="169" t="str">
        <f>IF(IFERROR(VLOOKUP(G309,EmployesActifs,1,FALSE),"Non")&lt;&gt;"Non","Oui","Non")</f>
        <v>Oui</v>
      </c>
      <c r="B309" s="172">
        <f>IF(A309="Oui",1,0)</f>
        <v>1</v>
      </c>
      <c r="C309" s="172">
        <f>IF(OR(G309="Médecin",H309="Médecin",I309="Médecin",I309="Médecins",H309="anesthésiste",H309="boursier univ.",H309="chercheur",H309="chirurgien",H309="Résident(e)",H309="Md Urg",H309="Md Card",LEFT(H309,6)="Fellow",H309="Externe Médecine",H309="Directeur de la biobanque Médecin",H309="monit.-boursier",),1,0)</f>
        <v>0</v>
      </c>
      <c r="D309" s="172">
        <f>IF(OR(G309=0,H309="Stagiaire",H309="Stagiaires",H309="Externe",H309="Externes",G309="agence",H309="STAGIAIRE INFIRMIER(ÈRE)",H309="STAGIAIRE SI",H309="STAGIAIRE S.I.",H309="STAGIAIRE PAB",H309="STAGIAIRE EN PERFUSION",H309="Stagiaire Physiothérapeute",H309="Stagiaire médecine",H309="Stagiaire - Service sociaux",H309="STAGIAIRE SOINS INFIRMIERS",H309="STAGIAIRE EXTERNE EN MÉDECINE",H309="ss",),1,0)</f>
        <v>0</v>
      </c>
      <c r="E309" s="28" t="s">
        <v>807</v>
      </c>
      <c r="F309" s="28" t="s">
        <v>808</v>
      </c>
      <c r="G309" s="255">
        <v>10307</v>
      </c>
      <c r="H309" s="79" t="s">
        <v>54</v>
      </c>
      <c r="I309" s="164" t="s">
        <v>5703</v>
      </c>
      <c r="J309" s="273" t="str">
        <f ca="1">IF(AK309&lt;=Données!$B$2,1," ")</f>
        <v xml:space="preserve"> </v>
      </c>
      <c r="K309" s="45"/>
      <c r="L309" s="46"/>
      <c r="M309" s="47">
        <v>1</v>
      </c>
      <c r="N309" s="48"/>
      <c r="O309" s="185"/>
      <c r="P309" s="187"/>
      <c r="Q309" s="185"/>
      <c r="R309" s="186"/>
      <c r="S309" s="186"/>
      <c r="T309" s="187"/>
      <c r="U309" s="187"/>
      <c r="V309" s="187"/>
      <c r="W309" s="320"/>
      <c r="X309" s="214"/>
      <c r="Y309" s="215"/>
      <c r="Z309" s="34"/>
      <c r="AA309" s="35"/>
      <c r="AB309" s="35"/>
      <c r="AC309" s="35"/>
      <c r="AD309" s="36"/>
      <c r="AE309" s="224"/>
      <c r="AF309" s="53"/>
      <c r="AG309" s="54"/>
      <c r="AH309" s="55"/>
      <c r="AI309" s="56"/>
      <c r="AJ309" s="41" t="s">
        <v>4462</v>
      </c>
      <c r="AK309" s="42">
        <v>45644</v>
      </c>
      <c r="AL309" s="50"/>
      <c r="AM309" s="337" t="str">
        <f>INDEX($K$6:$AE$6,1,MATCH(1,K309:AE309,-1))</f>
        <v>95PFE-L2L</v>
      </c>
      <c r="AN309" s="337" t="str">
        <f>IF(INDEX($K$6:$AE$6,1,MATCH(1,K309:AE309,1))&lt;&gt;INDEX($K$6:$AE$6,1,MATCH(1,K309:AE309,-1)),INDEX($K$6:$AE$6,1,MATCH(1,K309:AE309,1)),"-")</f>
        <v>-</v>
      </c>
      <c r="AO309"/>
      <c r="AP309"/>
      <c r="AQ309"/>
    </row>
    <row r="310" spans="1:261" s="69" customFormat="1" x14ac:dyDescent="0.2">
      <c r="A310" s="169" t="str">
        <f>IF(IFERROR(VLOOKUP(G310,EmployesActifs,1,FALSE),"Non")&lt;&gt;"Non","Oui","Non")</f>
        <v>Oui</v>
      </c>
      <c r="B310" s="172">
        <f>IF(A310="Oui",1,0)</f>
        <v>1</v>
      </c>
      <c r="C310" s="172">
        <f>IF(OR(G310="Médecin",H310="Médecin",I310="Médecin",I310="Médecins",H310="anesthésiste",H310="boursier univ.",H310="chercheur",H310="chirurgien",H310="Résident(e)",H310="Md Urg",H310="Md Card",LEFT(H310,6)="Fellow",H310="Externe Médecine",H310="Directeur de la biobanque Médecin",H310="monit.-boursier",),1,0)</f>
        <v>0</v>
      </c>
      <c r="D310" s="172">
        <f>IF(OR(G310=0,H310="Stagiaire",H310="Stagiaires",H310="Externe",H310="Externes",G310="agence",H310="STAGIAIRE INFIRMIER(ÈRE)",H310="STAGIAIRE SI",H310="STAGIAIRE S.I.",H310="STAGIAIRE PAB",H310="STAGIAIRE EN PERFUSION",H310="Stagiaire Physiothérapeute",H310="Stagiaire médecine",H310="Stagiaire - Service sociaux",H310="STAGIAIRE SOINS INFIRMIERS",H310="STAGIAIRE EXTERNE EN MÉDECINE",H310="ss",),1,0)</f>
        <v>0</v>
      </c>
      <c r="E310" s="28" t="s">
        <v>807</v>
      </c>
      <c r="F310" s="28" t="s">
        <v>1102</v>
      </c>
      <c r="G310" s="255">
        <v>12663</v>
      </c>
      <c r="H310" s="79" t="s">
        <v>69</v>
      </c>
      <c r="I310" s="164" t="s">
        <v>5716</v>
      </c>
      <c r="J310" s="273" t="str">
        <f ca="1">IF(AK310&lt;=Données!$B$2,1," ")</f>
        <v xml:space="preserve"> </v>
      </c>
      <c r="K310" s="45">
        <v>1</v>
      </c>
      <c r="L310" s="46"/>
      <c r="M310" s="47"/>
      <c r="N310" s="48"/>
      <c r="O310" s="185"/>
      <c r="P310" s="187"/>
      <c r="Q310" s="185"/>
      <c r="R310" s="186"/>
      <c r="S310" s="186"/>
      <c r="T310" s="187"/>
      <c r="U310" s="187"/>
      <c r="V310" s="187"/>
      <c r="W310" s="320"/>
      <c r="X310" s="214"/>
      <c r="Y310" s="215"/>
      <c r="Z310" s="34"/>
      <c r="AA310" s="35"/>
      <c r="AB310" s="35"/>
      <c r="AC310" s="35"/>
      <c r="AD310" s="36"/>
      <c r="AE310" s="224"/>
      <c r="AF310" s="53"/>
      <c r="AG310" s="54"/>
      <c r="AH310" s="55"/>
      <c r="AI310" s="56"/>
      <c r="AJ310" s="41" t="s">
        <v>4462</v>
      </c>
      <c r="AK310" s="42">
        <v>45756</v>
      </c>
      <c r="AL310" s="50"/>
      <c r="AM310" s="337" t="str">
        <f>INDEX($K$6:$AE$6,1,MATCH(1,K310:AE310,-1))</f>
        <v>95PFE-L2S</v>
      </c>
      <c r="AN310" s="337" t="str">
        <f>IF(INDEX($K$6:$AE$6,1,MATCH(1,K310:AE310,1))&lt;&gt;INDEX($K$6:$AE$6,1,MATCH(1,K310:AE310,-1)),INDEX($K$6:$AE$6,1,MATCH(1,K310:AE310,1)),"-")</f>
        <v>-</v>
      </c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</row>
    <row r="311" spans="1:261" s="44" customFormat="1" ht="12.75" customHeight="1" x14ac:dyDescent="0.2">
      <c r="A311" s="169" t="str">
        <f>IF(IFERROR(VLOOKUP(G311,EmployesActifs,1,FALSE),"Non")&lt;&gt;"Non","Oui","Non")</f>
        <v>Oui</v>
      </c>
      <c r="B311" s="172">
        <f>IF(A311="Oui",1,0)</f>
        <v>1</v>
      </c>
      <c r="C311" s="172">
        <f>IF(OR(G311="Médecin",H311="Médecin",I311="Médecin",I311="Médecins",H311="anesthésiste",H311="boursier univ.",H311="chercheur",H311="chirurgien",H311="Résident(e)",H311="Md Urg",H311="Md Card",LEFT(H311,6)="Fellow",H311="Externe Médecine",H311="Directeur de la biobanque Médecin",H311="monit.-boursier",),1,0)</f>
        <v>0</v>
      </c>
      <c r="D311" s="172">
        <f>IF(OR(G311=0,H311="Stagiaire",H311="Stagiaires",H311="Externe",H311="Externes",G311="agence",H311="STAGIAIRE INFIRMIER(ÈRE)",H311="STAGIAIRE SI",H311="STAGIAIRE S.I.",H311="STAGIAIRE PAB",H311="STAGIAIRE EN PERFUSION",H311="Stagiaire Physiothérapeute",H311="Stagiaire médecine",H311="Stagiaire - Service sociaux",H311="STAGIAIRE SOINS INFIRMIERS",H311="STAGIAIRE EXTERNE EN MÉDECINE",H311="ss",),1,0)</f>
        <v>0</v>
      </c>
      <c r="E311" s="28" t="s">
        <v>807</v>
      </c>
      <c r="F311" s="28" t="s">
        <v>810</v>
      </c>
      <c r="G311" s="255">
        <v>11531</v>
      </c>
      <c r="H311" s="79" t="s">
        <v>5325</v>
      </c>
      <c r="I311" s="164" t="s">
        <v>1319</v>
      </c>
      <c r="J311" s="273" t="str">
        <f ca="1">IF(AK311&lt;=Données!$B$2,1," ")</f>
        <v xml:space="preserve"> </v>
      </c>
      <c r="K311" s="45">
        <v>1</v>
      </c>
      <c r="L311" s="46"/>
      <c r="M311" s="47"/>
      <c r="N311" s="48"/>
      <c r="O311" s="185"/>
      <c r="P311" s="187"/>
      <c r="Q311" s="185"/>
      <c r="R311" s="186"/>
      <c r="S311" s="186"/>
      <c r="T311" s="187"/>
      <c r="U311" s="187"/>
      <c r="V311" s="187"/>
      <c r="W311" s="320"/>
      <c r="X311" s="214"/>
      <c r="Y311" s="215"/>
      <c r="Z311" s="34"/>
      <c r="AA311" s="35"/>
      <c r="AB311" s="35"/>
      <c r="AC311" s="35"/>
      <c r="AD311" s="36"/>
      <c r="AE311" s="224"/>
      <c r="AF311" s="53"/>
      <c r="AG311" s="54"/>
      <c r="AH311" s="55"/>
      <c r="AI311" s="56"/>
      <c r="AJ311" s="41" t="s">
        <v>5851</v>
      </c>
      <c r="AK311" s="42">
        <v>45679</v>
      </c>
      <c r="AL311" s="50"/>
      <c r="AM311" s="337" t="str">
        <f>INDEX($K$6:$AE$6,1,MATCH(1,K311:AE311,-1))</f>
        <v>95PFE-L2S</v>
      </c>
      <c r="AN311" s="337" t="str">
        <f>IF(INDEX($K$6:$AE$6,1,MATCH(1,K311:AE311,1))&lt;&gt;INDEX($K$6:$AE$6,1,MATCH(1,K311:AE311,-1)),INDEX($K$6:$AE$6,1,MATCH(1,K311:AE311,1)),"-")</f>
        <v>-</v>
      </c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</row>
    <row r="312" spans="1:261" s="44" customFormat="1" x14ac:dyDescent="0.2">
      <c r="A312" s="169" t="str">
        <f>IF(IFERROR(VLOOKUP(G312,EmployesActifs,1,FALSE),"Non")&lt;&gt;"Non","Oui","Non")</f>
        <v>Oui</v>
      </c>
      <c r="B312" s="172">
        <f>IF(A312="Oui",1,0)</f>
        <v>1</v>
      </c>
      <c r="C312" s="172">
        <f>IF(OR(G312="Médecin",H312="Médecin",I312="Médecin",I312="Médecins",H312="anesthésiste",H312="boursier univ.",H312="chercheur",H312="chirurgien",H312="Résident(e)",H312="Md Urg",H312="Md Card",LEFT(H312,6)="Fellow",H312="Externe Médecine",H312="Directeur de la biobanque Médecin",H312="monit.-boursier",),1,0)</f>
        <v>0</v>
      </c>
      <c r="D312" s="172">
        <f>IF(OR(G312=0,H312="Stagiaire",H312="Stagiaires",H312="Externe",H312="Externes",G312="agence",H312="STAGIAIRE INFIRMIER(ÈRE)",H312="STAGIAIRE SI",H312="STAGIAIRE S.I.",H312="STAGIAIRE PAB",H312="STAGIAIRE EN PERFUSION",H312="Stagiaire Physiothérapeute",H312="Stagiaire médecine",H312="Stagiaire - Service sociaux",H312="STAGIAIRE SOINS INFIRMIERS",H312="STAGIAIRE EXTERNE EN MÉDECINE",H312="ss",),1,0)</f>
        <v>0</v>
      </c>
      <c r="E312" s="28" t="s">
        <v>3584</v>
      </c>
      <c r="F312" s="28" t="s">
        <v>3585</v>
      </c>
      <c r="G312" s="255">
        <v>4834</v>
      </c>
      <c r="H312" s="79" t="s">
        <v>103</v>
      </c>
      <c r="I312" s="164" t="s">
        <v>5717</v>
      </c>
      <c r="J312" s="273">
        <f ca="1">IF(AK312&lt;=Données!$B$2,1," ")</f>
        <v>1</v>
      </c>
      <c r="K312" s="45" t="s">
        <v>56</v>
      </c>
      <c r="L312" s="46"/>
      <c r="M312" s="47"/>
      <c r="N312" s="48"/>
      <c r="O312" s="185"/>
      <c r="P312" s="187"/>
      <c r="Q312" s="185"/>
      <c r="R312" s="186"/>
      <c r="S312" s="186">
        <v>1</v>
      </c>
      <c r="T312" s="187"/>
      <c r="U312" s="187"/>
      <c r="V312" s="187"/>
      <c r="W312" s="320"/>
      <c r="X312" s="214"/>
      <c r="Y312" s="215"/>
      <c r="Z312" s="34"/>
      <c r="AA312" s="35"/>
      <c r="AB312" s="35"/>
      <c r="AC312" s="35"/>
      <c r="AD312" s="36"/>
      <c r="AE312" s="224"/>
      <c r="AF312" s="53"/>
      <c r="AG312" s="54"/>
      <c r="AH312" s="55"/>
      <c r="AI312" s="56"/>
      <c r="AJ312" s="41" t="s">
        <v>98</v>
      </c>
      <c r="AK312" s="42">
        <v>44574</v>
      </c>
      <c r="AL312" s="50"/>
      <c r="AM312" s="337" t="str">
        <f>INDEX($K$6:$AE$6,1,MATCH(1,K312:AE312,-1))</f>
        <v>1870 +</v>
      </c>
      <c r="AN312" s="337" t="str">
        <f>IF(INDEX($K$6:$AE$6,1,MATCH(1,K312:AE312,1))&lt;&gt;INDEX($K$6:$AE$6,1,MATCH(1,K312:AE312,-1)),INDEX($K$6:$AE$6,1,MATCH(1,K312:AE312,1)),"-")</f>
        <v>-</v>
      </c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</row>
    <row r="313" spans="1:261" s="44" customFormat="1" ht="13.15" customHeight="1" x14ac:dyDescent="0.2">
      <c r="A313" s="169" t="str">
        <f>IF(IFERROR(VLOOKUP(G313,EmployesActifs,1,FALSE),"Non")&lt;&gt;"Non","Oui","Non")</f>
        <v>Oui</v>
      </c>
      <c r="B313" s="172">
        <f>IF(A313="Oui",1,0)</f>
        <v>1</v>
      </c>
      <c r="C313" s="172">
        <f>IF(OR(G313="Médecin",H313="Médecin",I313="Médecin",I313="Médecins",H313="anesthésiste",H313="boursier univ.",H313="chercheur",H313="chirurgien",H313="Résident(e)",H313="Md Urg",H313="Md Card",LEFT(H313,6)="Fellow",H313="Externe Médecine",H313="Directeur de la biobanque Médecin",H313="monit.-boursier",),1,0)</f>
        <v>0</v>
      </c>
      <c r="D313" s="172">
        <f>IF(OR(G313=0,H313="Stagiaire",H313="Stagiaires",H313="Externe",H313="Externes",G313="agence",H313="STAGIAIRE INFIRMIER(ÈRE)",H313="STAGIAIRE SI",H313="STAGIAIRE S.I.",H313="STAGIAIRE PAB",H313="STAGIAIRE EN PERFUSION",H313="Stagiaire Physiothérapeute",H313="Stagiaire médecine",H313="Stagiaire - Service sociaux",H313="STAGIAIRE SOINS INFIRMIERS",H313="STAGIAIRE EXTERNE EN MÉDECINE",H313="ss",),1,0)</f>
        <v>0</v>
      </c>
      <c r="E313" s="28" t="s">
        <v>814</v>
      </c>
      <c r="F313" s="28" t="s">
        <v>3862</v>
      </c>
      <c r="G313" s="255">
        <v>9972</v>
      </c>
      <c r="H313" s="79" t="s">
        <v>69</v>
      </c>
      <c r="I313" s="164" t="s">
        <v>5716</v>
      </c>
      <c r="J313" s="273">
        <f ca="1">IF(AK313&lt;=Données!$B$2,1," ")</f>
        <v>1</v>
      </c>
      <c r="K313" s="45"/>
      <c r="L313" s="46">
        <v>1</v>
      </c>
      <c r="M313" s="47"/>
      <c r="N313" s="48"/>
      <c r="O313" s="185"/>
      <c r="P313" s="187"/>
      <c r="Q313" s="185"/>
      <c r="R313" s="186"/>
      <c r="S313" s="186"/>
      <c r="T313" s="187"/>
      <c r="U313" s="187"/>
      <c r="V313" s="187"/>
      <c r="W313" s="320"/>
      <c r="X313" s="214"/>
      <c r="Y313" s="215"/>
      <c r="Z313" s="34"/>
      <c r="AA313" s="35"/>
      <c r="AB313" s="35"/>
      <c r="AC313" s="35"/>
      <c r="AD313" s="36"/>
      <c r="AE313" s="224"/>
      <c r="AF313" s="53"/>
      <c r="AG313" s="54"/>
      <c r="AH313" s="55"/>
      <c r="AI313" s="56"/>
      <c r="AJ313" s="41" t="s">
        <v>85</v>
      </c>
      <c r="AK313" s="42">
        <v>44271</v>
      </c>
      <c r="AL313" s="50"/>
      <c r="AM313" s="337" t="str">
        <f>INDEX($K$6:$AE$6,1,MATCH(1,K313:AE313,-1))</f>
        <v>95PFE-L2M</v>
      </c>
      <c r="AN313" s="337" t="str">
        <f>IF(INDEX($K$6:$AE$6,1,MATCH(1,K313:AE313,1))&lt;&gt;INDEX($K$6:$AE$6,1,MATCH(1,K313:AE313,-1)),INDEX($K$6:$AE$6,1,MATCH(1,K313:AE313,1)),"-")</f>
        <v>-</v>
      </c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</row>
    <row r="314" spans="1:261" s="44" customFormat="1" ht="13.15" customHeight="1" x14ac:dyDescent="0.2">
      <c r="A314" s="169" t="str">
        <f>IF(IFERROR(VLOOKUP(G314,EmployesActifs,1,FALSE),"Non")&lt;&gt;"Non","Oui","Non")</f>
        <v>Oui</v>
      </c>
      <c r="B314" s="172">
        <f>IF(A314="Oui",1,0)</f>
        <v>1</v>
      </c>
      <c r="C314" s="172">
        <f>IF(OR(G314="Médecin",H314="Médecin",I314="Médecin",I314="Médecins",H314="anesthésiste",H314="boursier univ.",H314="chercheur",H314="chirurgien",H314="Résident(e)",H314="Md Urg",H314="Md Card",LEFT(H314,6)="Fellow",H314="Externe Médecine",H314="Directeur de la biobanque Médecin",H314="monit.-boursier",),1,0)</f>
        <v>0</v>
      </c>
      <c r="D314" s="172">
        <f>IF(OR(G314=0,H314="Stagiaire",H314="Stagiaires",H314="Externe",H314="Externes",G314="agence",H314="STAGIAIRE INFIRMIER(ÈRE)",H314="STAGIAIRE SI",H314="STAGIAIRE S.I.",H314="STAGIAIRE PAB",H314="STAGIAIRE EN PERFUSION",H314="Stagiaire Physiothérapeute",H314="Stagiaire médecine",H314="Stagiaire - Service sociaux",H314="STAGIAIRE SOINS INFIRMIERS",H314="STAGIAIRE EXTERNE EN MÉDECINE",H314="ss",),1,0)</f>
        <v>0</v>
      </c>
      <c r="E314" s="28" t="s">
        <v>818</v>
      </c>
      <c r="F314" s="28" t="s">
        <v>819</v>
      </c>
      <c r="G314" s="257">
        <v>5711</v>
      </c>
      <c r="H314" s="79" t="s">
        <v>641</v>
      </c>
      <c r="I314" s="164" t="s">
        <v>209</v>
      </c>
      <c r="J314" s="273" t="str">
        <f ca="1">IF(AK314&lt;=Données!$B$2,1," ")</f>
        <v xml:space="preserve"> </v>
      </c>
      <c r="K314" s="45">
        <v>1</v>
      </c>
      <c r="L314" s="46"/>
      <c r="M314" s="47"/>
      <c r="N314" s="48"/>
      <c r="O314" s="185"/>
      <c r="P314" s="187"/>
      <c r="Q314" s="185"/>
      <c r="R314" s="186"/>
      <c r="S314" s="186"/>
      <c r="T314" s="187"/>
      <c r="U314" s="187"/>
      <c r="V314" s="187"/>
      <c r="W314" s="320"/>
      <c r="X314" s="214"/>
      <c r="Y314" s="215"/>
      <c r="Z314" s="34"/>
      <c r="AA314" s="35"/>
      <c r="AB314" s="35"/>
      <c r="AC314" s="35"/>
      <c r="AD314" s="36"/>
      <c r="AE314" s="224"/>
      <c r="AF314" s="53"/>
      <c r="AG314" s="54"/>
      <c r="AH314" s="55"/>
      <c r="AI314" s="56"/>
      <c r="AJ314" s="41" t="s">
        <v>4462</v>
      </c>
      <c r="AK314" s="42">
        <v>45264</v>
      </c>
      <c r="AL314" s="50"/>
      <c r="AM314" s="337" t="str">
        <f>INDEX($K$6:$AE$6,1,MATCH(1,K314:AE314,-1))</f>
        <v>95PFE-L2S</v>
      </c>
      <c r="AN314" s="337" t="str">
        <f>IF(INDEX($K$6:$AE$6,1,MATCH(1,K314:AE314,1))&lt;&gt;INDEX($K$6:$AE$6,1,MATCH(1,K314:AE314,-1)),INDEX($K$6:$AE$6,1,MATCH(1,K314:AE314,1)),"-")</f>
        <v>-</v>
      </c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</row>
    <row r="315" spans="1:261" s="44" customFormat="1" ht="12.75" customHeight="1" x14ac:dyDescent="0.2">
      <c r="A315" s="169" t="str">
        <f>IF(IFERROR(VLOOKUP(G315,EmployesActifs,1,FALSE),"Non")&lt;&gt;"Non","Oui","Non")</f>
        <v>Oui</v>
      </c>
      <c r="B315" s="172">
        <f>IF(A315="Oui",1,0)</f>
        <v>1</v>
      </c>
      <c r="C315" s="172">
        <f>IF(OR(G315="Médecin",H315="Médecin",I315="Médecin",I315="Médecins",H315="anesthésiste",H315="boursier univ.",H315="chercheur",H315="chirurgien",H315="Résident(e)",H315="Md Urg",H315="Md Card",LEFT(H315,6)="Fellow",H315="Externe Médecine",H315="Directeur de la biobanque Médecin",H315="monit.-boursier",),1,0)</f>
        <v>0</v>
      </c>
      <c r="D315" s="172">
        <f>IF(OR(G315=0,H315="Stagiaire",H315="Stagiaires",H315="Externe",H315="Externes",G315="agence",H315="STAGIAIRE INFIRMIER(ÈRE)",H315="STAGIAIRE SI",H315="STAGIAIRE S.I.",H315="STAGIAIRE PAB",H315="STAGIAIRE EN PERFUSION",H315="Stagiaire Physiothérapeute",H315="Stagiaire médecine",H315="Stagiaire - Service sociaux",H315="STAGIAIRE SOINS INFIRMIERS",H315="STAGIAIRE EXTERNE EN MÉDECINE",H315="ss",),1,0)</f>
        <v>0</v>
      </c>
      <c r="E315" s="28" t="s">
        <v>3721</v>
      </c>
      <c r="F315" s="28" t="s">
        <v>464</v>
      </c>
      <c r="G315" s="257">
        <v>6761</v>
      </c>
      <c r="H315" s="79" t="s">
        <v>426</v>
      </c>
      <c r="I315" s="164" t="s">
        <v>1764</v>
      </c>
      <c r="J315" s="273">
        <f ca="1">IF(AK315&lt;=Données!$B$2,1," ")</f>
        <v>1</v>
      </c>
      <c r="K315" s="45" t="s">
        <v>56</v>
      </c>
      <c r="L315" s="46"/>
      <c r="M315" s="47"/>
      <c r="N315" s="48"/>
      <c r="O315" s="185"/>
      <c r="P315" s="187"/>
      <c r="Q315" s="185">
        <v>1</v>
      </c>
      <c r="R315" s="186"/>
      <c r="S315" s="186">
        <v>1</v>
      </c>
      <c r="T315" s="187"/>
      <c r="U315" s="187"/>
      <c r="V315" s="187"/>
      <c r="W315" s="320"/>
      <c r="X315" s="214"/>
      <c r="Y315" s="215"/>
      <c r="Z315" s="34"/>
      <c r="AA315" s="35"/>
      <c r="AB315" s="35"/>
      <c r="AC315" s="35"/>
      <c r="AD315" s="36"/>
      <c r="AE315" s="224"/>
      <c r="AF315" s="53"/>
      <c r="AG315" s="54"/>
      <c r="AH315" s="55"/>
      <c r="AI315" s="56"/>
      <c r="AJ315" s="41" t="s">
        <v>144</v>
      </c>
      <c r="AK315" s="42">
        <v>44585</v>
      </c>
      <c r="AL315" s="50" t="s">
        <v>821</v>
      </c>
      <c r="AM315" s="337" t="str">
        <f>INDEX($K$6:$AE$6,1,MATCH(1,K315:AE315,-1))</f>
        <v>1860-S</v>
      </c>
      <c r="AN315" s="337" t="str">
        <f>IF(INDEX($K$6:$AE$6,1,MATCH(1,K315:AE315,1))&lt;&gt;INDEX($K$6:$AE$6,1,MATCH(1,K315:AE315,-1)),INDEX($K$6:$AE$6,1,MATCH(1,K315:AE315,1)),"-")</f>
        <v>-</v>
      </c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</row>
    <row r="316" spans="1:261" ht="12.75" customHeight="1" x14ac:dyDescent="0.2">
      <c r="A316" s="169" t="str">
        <f>IF(IFERROR(VLOOKUP(G316,EmployesActifs,1,FALSE),"Non")&lt;&gt;"Non","Oui","Non")</f>
        <v>Oui</v>
      </c>
      <c r="B316" s="172">
        <f>IF(A316="Oui",1,0)</f>
        <v>1</v>
      </c>
      <c r="C316" s="172">
        <f>IF(OR(G316="Médecin",H316="Médecin",I316="Médecin",I316="Médecins",H316="anesthésiste",H316="boursier univ.",H316="chercheur",H316="chirurgien",H316="Résident(e)",H316="Md Urg",H316="Md Card",LEFT(H316,6)="Fellow",H316="Externe Médecine",H316="Directeur de la biobanque Médecin",H316="monit.-boursier",),1,0)</f>
        <v>0</v>
      </c>
      <c r="D316" s="172">
        <f>IF(OR(G316=0,H316="Stagiaire",H316="Stagiaires",H316="Externe",H316="Externes",G316="agence",H316="STAGIAIRE INFIRMIER(ÈRE)",H316="STAGIAIRE SI",H316="STAGIAIRE S.I.",H316="STAGIAIRE PAB",H316="STAGIAIRE EN PERFUSION",H316="Stagiaire Physiothérapeute",H316="Stagiaire médecine",H316="Stagiaire - Service sociaux",H316="STAGIAIRE SOINS INFIRMIERS",H316="STAGIAIRE EXTERNE EN MÉDECINE",H316="ss",),1,0)</f>
        <v>0</v>
      </c>
      <c r="E316" s="28" t="s">
        <v>3339</v>
      </c>
      <c r="F316" s="28" t="s">
        <v>822</v>
      </c>
      <c r="G316" s="255">
        <v>8271</v>
      </c>
      <c r="H316" s="79" t="s">
        <v>2098</v>
      </c>
      <c r="I316" s="164" t="s">
        <v>65</v>
      </c>
      <c r="J316" s="273">
        <f ca="1">IF(AK316&lt;=Données!$B$2,1," ")</f>
        <v>1</v>
      </c>
      <c r="K316" s="45"/>
      <c r="L316" s="46">
        <v>1</v>
      </c>
      <c r="M316" s="47"/>
      <c r="N316" s="48"/>
      <c r="O316" s="185"/>
      <c r="P316" s="187"/>
      <c r="Q316" s="185"/>
      <c r="R316" s="186"/>
      <c r="S316" s="186"/>
      <c r="T316" s="187"/>
      <c r="U316" s="187"/>
      <c r="V316" s="187"/>
      <c r="W316" s="320"/>
      <c r="X316" s="214"/>
      <c r="Y316" s="215"/>
      <c r="Z316" s="34"/>
      <c r="AA316" s="35"/>
      <c r="AB316" s="35">
        <v>1</v>
      </c>
      <c r="AC316" s="35"/>
      <c r="AD316" s="36"/>
      <c r="AE316" s="224"/>
      <c r="AF316" s="53"/>
      <c r="AG316" s="54"/>
      <c r="AH316" s="55"/>
      <c r="AI316" s="56"/>
      <c r="AJ316" s="41" t="s">
        <v>85</v>
      </c>
      <c r="AK316" s="42">
        <v>44497</v>
      </c>
      <c r="AL316" s="50"/>
      <c r="AM316" s="337" t="str">
        <f>INDEX($K$6:$AE$6,1,MATCH(1,K316:AE316,-1))</f>
        <v>95PFE-L2M</v>
      </c>
      <c r="AN316" s="337" t="str">
        <f>IF(INDEX($K$6:$AE$6,1,MATCH(1,K316:AE316,1))&lt;&gt;INDEX($K$6:$AE$6,1,MATCH(1,K316:AE316,-1)),INDEX($K$6:$AE$6,1,MATCH(1,K316:AE316,1)),"-")</f>
        <v>1512-M</v>
      </c>
      <c r="AO316"/>
      <c r="AP316"/>
      <c r="AQ316"/>
    </row>
    <row r="317" spans="1:261" ht="12.75" customHeight="1" x14ac:dyDescent="0.2">
      <c r="A317" s="169" t="str">
        <f>IF(IFERROR(VLOOKUP(G317,EmployesActifs,1,FALSE),"Non")&lt;&gt;"Non","Oui","Non")</f>
        <v>Oui</v>
      </c>
      <c r="B317" s="172">
        <f>IF(A317="Oui",1,0)</f>
        <v>1</v>
      </c>
      <c r="C317" s="172">
        <f>IF(OR(G317="Médecin",H317="Médecin",I317="Médecin",I317="Médecins",H317="anesthésiste",H317="boursier univ.",H317="chercheur",H317="chirurgien",H317="Résident(e)",H317="Md Urg",H317="Md Card",LEFT(H317,6)="Fellow",H317="Externe Médecine",H317="Directeur de la biobanque Médecin",H317="monit.-boursier",),1,0)</f>
        <v>0</v>
      </c>
      <c r="D317" s="172">
        <f>IF(OR(G317=0,H317="Stagiaire",H317="Stagiaires",H317="Externe",H317="Externes",G317="agence",H317="STAGIAIRE INFIRMIER(ÈRE)",H317="STAGIAIRE SI",H317="STAGIAIRE S.I.",H317="STAGIAIRE PAB",H317="STAGIAIRE EN PERFUSION",H317="Stagiaire Physiothérapeute",H317="Stagiaire médecine",H317="Stagiaire - Service sociaux",H317="STAGIAIRE SOINS INFIRMIERS",H317="STAGIAIRE EXTERNE EN MÉDECINE",H317="ss",),1,0)</f>
        <v>0</v>
      </c>
      <c r="E317" s="28" t="s">
        <v>6141</v>
      </c>
      <c r="F317" s="28" t="s">
        <v>6142</v>
      </c>
      <c r="G317" s="257">
        <v>14018</v>
      </c>
      <c r="H317" s="79" t="s">
        <v>69</v>
      </c>
      <c r="I317" s="164" t="s">
        <v>5215</v>
      </c>
      <c r="J317" s="273" t="str">
        <f ca="1">IF(AK317&lt;=Données!$B$2,1," ")</f>
        <v xml:space="preserve"> </v>
      </c>
      <c r="K317" s="45">
        <v>1</v>
      </c>
      <c r="L317" s="46"/>
      <c r="M317" s="47"/>
      <c r="N317" s="48"/>
      <c r="O317" s="185"/>
      <c r="P317" s="187"/>
      <c r="Q317" s="185"/>
      <c r="R317" s="186"/>
      <c r="S317" s="186"/>
      <c r="T317" s="187"/>
      <c r="U317" s="187"/>
      <c r="V317" s="187"/>
      <c r="W317" s="320"/>
      <c r="X317" s="214"/>
      <c r="Y317" s="215"/>
      <c r="Z317" s="34"/>
      <c r="AA317" s="35"/>
      <c r="AB317" s="35"/>
      <c r="AC317" s="35"/>
      <c r="AD317" s="36"/>
      <c r="AE317" s="224"/>
      <c r="AF317" s="53"/>
      <c r="AG317" s="54"/>
      <c r="AH317" s="55"/>
      <c r="AI317" s="56"/>
      <c r="AJ317" s="41" t="s">
        <v>5851</v>
      </c>
      <c r="AK317" s="42">
        <v>45864</v>
      </c>
      <c r="AL317" s="50"/>
      <c r="AM317" s="337" t="str">
        <f>INDEX($K$6:$AE$6,1,MATCH(1,K317:AE317,-1))</f>
        <v>95PFE-L2S</v>
      </c>
      <c r="AN317" s="337" t="str">
        <f>IF(INDEX($K$6:$AE$6,1,MATCH(1,K317:AE317,1))&lt;&gt;INDEX($K$6:$AE$6,1,MATCH(1,K317:AE317,-1)),INDEX($K$6:$AE$6,1,MATCH(1,K317:AE317,1)),"-")</f>
        <v>-</v>
      </c>
      <c r="AO317"/>
      <c r="AP317"/>
      <c r="AQ317"/>
    </row>
    <row r="318" spans="1:261" s="91" customFormat="1" ht="12.75" customHeight="1" x14ac:dyDescent="0.2">
      <c r="A318" s="169" t="str">
        <f>IF(IFERROR(VLOOKUP(G318,EmployesActifs,1,FALSE),"Non")&lt;&gt;"Non","Oui","Non")</f>
        <v>Oui</v>
      </c>
      <c r="B318" s="172">
        <f>IF(A318="Oui",1,0)</f>
        <v>1</v>
      </c>
      <c r="C318" s="172">
        <f>IF(OR(G318="Médecin",H318="Médecin",I318="Médecin",I318="Médecins",H318="anesthésiste",H318="boursier univ.",H318="chercheur",H318="chirurgien",H318="Résident(e)",H318="Md Urg",H318="Md Card",LEFT(H318,6)="Fellow",H318="Externe Médecine",H318="Directeur de la biobanque Médecin",H318="monit.-boursier",),1,0)</f>
        <v>0</v>
      </c>
      <c r="D318" s="172">
        <f>IF(OR(G318=0,H318="Stagiaire",H318="Stagiaires",H318="Externe",H318="Externes",G318="agence",H318="STAGIAIRE INFIRMIER(ÈRE)",H318="STAGIAIRE SI",H318="STAGIAIRE S.I.",H318="STAGIAIRE PAB",H318="STAGIAIRE EN PERFUSION",H318="Stagiaire Physiothérapeute",H318="Stagiaire médecine",H318="Stagiaire - Service sociaux",H318="STAGIAIRE SOINS INFIRMIERS",H318="STAGIAIRE EXTERNE EN MÉDECINE",H318="ss",),1,0)</f>
        <v>0</v>
      </c>
      <c r="E318" s="28" t="s">
        <v>827</v>
      </c>
      <c r="F318" s="28" t="s">
        <v>828</v>
      </c>
      <c r="G318" s="255">
        <v>6993</v>
      </c>
      <c r="H318" s="79" t="s">
        <v>3738</v>
      </c>
      <c r="I318" s="164" t="s">
        <v>2270</v>
      </c>
      <c r="J318" s="273">
        <f ca="1">IF(AK318&lt;=Données!$B$2,1," ")</f>
        <v>1</v>
      </c>
      <c r="K318" s="45"/>
      <c r="L318" s="46">
        <v>1</v>
      </c>
      <c r="M318" s="47"/>
      <c r="N318" s="48"/>
      <c r="O318" s="185"/>
      <c r="P318" s="187"/>
      <c r="Q318" s="185"/>
      <c r="R318" s="186"/>
      <c r="S318" s="186"/>
      <c r="T318" s="187"/>
      <c r="U318" s="187"/>
      <c r="V318" s="187"/>
      <c r="W318" s="320"/>
      <c r="X318" s="214"/>
      <c r="Y318" s="215"/>
      <c r="Z318" s="34"/>
      <c r="AA318" s="35"/>
      <c r="AB318" s="35"/>
      <c r="AC318" s="35"/>
      <c r="AD318" s="36"/>
      <c r="AE318" s="224"/>
      <c r="AF318" s="53"/>
      <c r="AG318" s="54"/>
      <c r="AH318" s="55"/>
      <c r="AI318" s="56"/>
      <c r="AJ318" s="41" t="s">
        <v>57</v>
      </c>
      <c r="AK318" s="42">
        <v>44565</v>
      </c>
      <c r="AL318" s="50"/>
      <c r="AM318" s="337" t="str">
        <f>INDEX($K$6:$AE$6,1,MATCH(1,K318:AE318,-1))</f>
        <v>95PFE-L2M</v>
      </c>
      <c r="AN318" s="337" t="str">
        <f>IF(INDEX($K$6:$AE$6,1,MATCH(1,K318:AE318,1))&lt;&gt;INDEX($K$6:$AE$6,1,MATCH(1,K318:AE318,-1)),INDEX($K$6:$AE$6,1,MATCH(1,K318:AE318,1)),"-")</f>
        <v>-</v>
      </c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</row>
    <row r="319" spans="1:261" s="91" customFormat="1" ht="12.75" customHeight="1" x14ac:dyDescent="0.2">
      <c r="A319" s="169" t="str">
        <f>IF(IFERROR(VLOOKUP(G319,EmployesActifs,1,FALSE),"Non")&lt;&gt;"Non","Oui","Non")</f>
        <v>Oui</v>
      </c>
      <c r="B319" s="172">
        <f>IF(A319="Oui",1,0)</f>
        <v>1</v>
      </c>
      <c r="C319" s="172">
        <f>IF(OR(G319="Médecin",H319="Médecin",I319="Médecin",I319="Médecins",H319="anesthésiste",H319="boursier univ.",H319="chercheur",H319="chirurgien",H319="Résident(e)",H319="Md Urg",H319="Md Card",LEFT(H319,6)="Fellow",H319="Externe Médecine",H319="Directeur de la biobanque Médecin",H319="monit.-boursier",),1,0)</f>
        <v>0</v>
      </c>
      <c r="D319" s="172">
        <f>IF(OR(G319=0,H319="Stagiaire",H319="Stagiaires",H319="Externe",H319="Externes",G319="agence",H319="STAGIAIRE INFIRMIER(ÈRE)",H319="STAGIAIRE SI",H319="STAGIAIRE S.I.",H319="STAGIAIRE PAB",H319="STAGIAIRE EN PERFUSION",H319="Stagiaire Physiothérapeute",H319="Stagiaire médecine",H319="Stagiaire - Service sociaux",H319="STAGIAIRE SOINS INFIRMIERS",H319="STAGIAIRE EXTERNE EN MÉDECINE",H319="ss",),1,0)</f>
        <v>0</v>
      </c>
      <c r="E319" s="28" t="s">
        <v>3905</v>
      </c>
      <c r="F319" s="28" t="s">
        <v>833</v>
      </c>
      <c r="G319" s="255">
        <v>10422</v>
      </c>
      <c r="H319" s="79" t="s">
        <v>103</v>
      </c>
      <c r="I319" s="164" t="s">
        <v>61</v>
      </c>
      <c r="J319" s="273" t="str">
        <f ca="1">IF(AK319&lt;=Données!$B$2,1," ")</f>
        <v xml:space="preserve"> </v>
      </c>
      <c r="K319" s="45" t="s">
        <v>56</v>
      </c>
      <c r="L319" s="46" t="s">
        <v>56</v>
      </c>
      <c r="M319" s="47"/>
      <c r="N319" s="48"/>
      <c r="O319" s="185">
        <v>1</v>
      </c>
      <c r="P319" s="187" t="s">
        <v>56</v>
      </c>
      <c r="Q319" s="185"/>
      <c r="R319" s="186"/>
      <c r="S319" s="186"/>
      <c r="T319" s="187"/>
      <c r="U319" s="187"/>
      <c r="V319" s="187"/>
      <c r="W319" s="320"/>
      <c r="X319" s="214"/>
      <c r="Y319" s="215"/>
      <c r="Z319" s="34"/>
      <c r="AA319" s="35"/>
      <c r="AB319" s="35"/>
      <c r="AC319" s="35"/>
      <c r="AD319" s="36"/>
      <c r="AE319" s="224"/>
      <c r="AF319" s="53"/>
      <c r="AG319" s="54"/>
      <c r="AH319" s="55"/>
      <c r="AI319" s="56"/>
      <c r="AJ319" s="41" t="s">
        <v>5851</v>
      </c>
      <c r="AK319" s="42">
        <v>45826</v>
      </c>
      <c r="AL319" s="50"/>
      <c r="AM319" s="337" t="str">
        <f>INDEX($K$6:$AE$6,1,MATCH(1,K319:AE319,-1))</f>
        <v>1804S</v>
      </c>
      <c r="AN319" s="337" t="str">
        <f>IF(INDEX($K$6:$AE$6,1,MATCH(1,K319:AE319,1))&lt;&gt;INDEX($K$6:$AE$6,1,MATCH(1,K319:AE319,-1)),INDEX($K$6:$AE$6,1,MATCH(1,K319:AE319,1)),"-")</f>
        <v>-</v>
      </c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</row>
    <row r="320" spans="1:261" s="91" customFormat="1" ht="12.75" customHeight="1" x14ac:dyDescent="0.2">
      <c r="A320" s="169" t="str">
        <f>IF(IFERROR(VLOOKUP(G320,EmployesActifs,1,FALSE),"Non")&lt;&gt;"Non","Oui","Non")</f>
        <v>Oui</v>
      </c>
      <c r="B320" s="172">
        <f>IF(A320="Oui",1,0)</f>
        <v>1</v>
      </c>
      <c r="C320" s="172">
        <f>IF(OR(G320="Médecin",H320="Médecin",I320="Médecin",I320="Médecins",H320="anesthésiste",H320="boursier univ.",H320="chercheur",H320="chirurgien",H320="Résident(e)",H320="Md Urg",H320="Md Card",LEFT(H320,6)="Fellow",H320="Externe Médecine",H320="Directeur de la biobanque Médecin",H320="monit.-boursier",),1,0)</f>
        <v>0</v>
      </c>
      <c r="D320" s="172">
        <f>IF(OR(G320=0,H320="Stagiaire",H320="Stagiaires",H320="Externe",H320="Externes",G320="agence",H320="STAGIAIRE INFIRMIER(ÈRE)",H320="STAGIAIRE SI",H320="STAGIAIRE S.I.",H320="STAGIAIRE PAB",H320="STAGIAIRE EN PERFUSION",H320="Stagiaire Physiothérapeute",H320="Stagiaire médecine",H320="Stagiaire - Service sociaux",H320="STAGIAIRE SOINS INFIRMIERS",H320="STAGIAIRE EXTERNE EN MÉDECINE",H320="ss",),1,0)</f>
        <v>0</v>
      </c>
      <c r="E320" s="28" t="s">
        <v>834</v>
      </c>
      <c r="F320" s="28" t="s">
        <v>543</v>
      </c>
      <c r="G320" s="255">
        <v>11004</v>
      </c>
      <c r="H320" s="79" t="s">
        <v>103</v>
      </c>
      <c r="I320" s="164" t="s">
        <v>836</v>
      </c>
      <c r="J320" s="273" t="str">
        <f ca="1">IF(AK320&lt;=Données!$B$2,1," ")</f>
        <v xml:space="preserve"> </v>
      </c>
      <c r="K320" s="45"/>
      <c r="L320" s="46" t="s">
        <v>56</v>
      </c>
      <c r="M320" s="47" t="s">
        <v>56</v>
      </c>
      <c r="N320" s="48"/>
      <c r="O320" s="185"/>
      <c r="P320" s="187"/>
      <c r="Q320" s="185"/>
      <c r="R320" s="186"/>
      <c r="S320" s="186">
        <v>1</v>
      </c>
      <c r="T320" s="187"/>
      <c r="U320" s="187"/>
      <c r="V320" s="187"/>
      <c r="W320" s="320"/>
      <c r="X320" s="214"/>
      <c r="Y320" s="215"/>
      <c r="Z320" s="34"/>
      <c r="AA320" s="35"/>
      <c r="AB320" s="35"/>
      <c r="AC320" s="35"/>
      <c r="AD320" s="36"/>
      <c r="AE320" s="224"/>
      <c r="AF320" s="53"/>
      <c r="AG320" s="54"/>
      <c r="AH320" s="55"/>
      <c r="AI320" s="56"/>
      <c r="AJ320" s="372" t="s">
        <v>5851</v>
      </c>
      <c r="AK320" s="42">
        <v>45822</v>
      </c>
      <c r="AL320" s="50"/>
      <c r="AM320" s="337" t="str">
        <f>INDEX($K$6:$AE$6,1,MATCH(1,K320:AE320,-1))</f>
        <v>1870 +</v>
      </c>
      <c r="AN320" s="337" t="str">
        <f>IF(INDEX($K$6:$AE$6,1,MATCH(1,K320:AE320,1))&lt;&gt;INDEX($K$6:$AE$6,1,MATCH(1,K320:AE320,-1)),INDEX($K$6:$AE$6,1,MATCH(1,K320:AE320,1)),"-")</f>
        <v>-</v>
      </c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</row>
    <row r="321" spans="1:261" s="91" customFormat="1" ht="12.75" customHeight="1" x14ac:dyDescent="0.2">
      <c r="A321" s="169" t="str">
        <f>IF(IFERROR(VLOOKUP(G321,EmployesActifs,1,FALSE),"Non")&lt;&gt;"Non","Oui","Non")</f>
        <v>Oui</v>
      </c>
      <c r="B321" s="172">
        <f>IF(A321="Oui",1,0)</f>
        <v>1</v>
      </c>
      <c r="C321" s="172">
        <f>IF(OR(G321="Médecin",H321="Médecin",I321="Médecin",I321="Médecins",H321="anesthésiste",H321="boursier univ.",H321="chercheur",H321="chirurgien",H321="Résident(e)",H321="Md Urg",H321="Md Card",LEFT(H321,6)="Fellow",H321="Externe Médecine",H321="Directeur de la biobanque Médecin",H321="monit.-boursier",),1,0)</f>
        <v>0</v>
      </c>
      <c r="D321" s="172">
        <f>IF(OR(G321=0,H321="Stagiaire",H321="Stagiaires",H321="Externe",H321="Externes",G321="agence",H321="STAGIAIRE INFIRMIER(ÈRE)",H321="STAGIAIRE SI",H321="STAGIAIRE S.I.",H321="STAGIAIRE PAB",H321="STAGIAIRE EN PERFUSION",H321="Stagiaire Physiothérapeute",H321="Stagiaire médecine",H321="Stagiaire - Service sociaux",H321="STAGIAIRE SOINS INFIRMIERS",H321="STAGIAIRE EXTERNE EN MÉDECINE",H321="ss",),1,0)</f>
        <v>0</v>
      </c>
      <c r="E321" s="28" t="s">
        <v>840</v>
      </c>
      <c r="F321" s="28" t="s">
        <v>841</v>
      </c>
      <c r="G321" s="255">
        <v>11942</v>
      </c>
      <c r="H321" s="79" t="s">
        <v>69</v>
      </c>
      <c r="I321" s="164" t="s">
        <v>5215</v>
      </c>
      <c r="J321" s="273">
        <f ca="1">IF(AK321&lt;=Données!$B$2,1," ")</f>
        <v>1</v>
      </c>
      <c r="K321" s="45"/>
      <c r="L321" s="46">
        <v>1</v>
      </c>
      <c r="M321" s="47"/>
      <c r="N321" s="48"/>
      <c r="O321" s="185"/>
      <c r="P321" s="187"/>
      <c r="Q321" s="185"/>
      <c r="R321" s="186"/>
      <c r="S321" s="186"/>
      <c r="T321" s="187"/>
      <c r="U321" s="187"/>
      <c r="V321" s="187"/>
      <c r="W321" s="320"/>
      <c r="X321" s="214"/>
      <c r="Y321" s="215"/>
      <c r="Z321" s="34"/>
      <c r="AA321" s="35"/>
      <c r="AB321" s="35"/>
      <c r="AC321" s="35"/>
      <c r="AD321" s="36"/>
      <c r="AE321" s="224"/>
      <c r="AF321" s="53"/>
      <c r="AG321" s="54"/>
      <c r="AH321" s="55"/>
      <c r="AI321" s="56"/>
      <c r="AJ321" s="41" t="s">
        <v>85</v>
      </c>
      <c r="AK321" s="42">
        <v>44518</v>
      </c>
      <c r="AL321" s="50"/>
      <c r="AM321" s="337" t="str">
        <f>INDEX($K$6:$AE$6,1,MATCH(1,K321:AE321,-1))</f>
        <v>95PFE-L2M</v>
      </c>
      <c r="AN321" s="337" t="str">
        <f>IF(INDEX($K$6:$AE$6,1,MATCH(1,K321:AE321,1))&lt;&gt;INDEX($K$6:$AE$6,1,MATCH(1,K321:AE321,-1)),INDEX($K$6:$AE$6,1,MATCH(1,K321:AE321,1)),"-")</f>
        <v>-</v>
      </c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</row>
    <row r="322" spans="1:261" s="91" customFormat="1" ht="12.75" customHeight="1" x14ac:dyDescent="0.2">
      <c r="A322" s="169" t="str">
        <f>IF(IFERROR(VLOOKUP(G322,EmployesActifs,1,FALSE),"Non")&lt;&gt;"Non","Oui","Non")</f>
        <v>Oui</v>
      </c>
      <c r="B322" s="172">
        <f>IF(A322="Oui",1,0)</f>
        <v>1</v>
      </c>
      <c r="C322" s="172">
        <f>IF(OR(G322="Médecin",H322="Médecin",I322="Médecin",I322="Médecins",H322="anesthésiste",H322="boursier univ.",H322="chercheur",H322="chirurgien",H322="Résident(e)",H322="Md Urg",H322="Md Card",LEFT(H322,6)="Fellow",H322="Externe Médecine",H322="Directeur de la biobanque Médecin",H322="monit.-boursier",),1,0)</f>
        <v>0</v>
      </c>
      <c r="D322" s="172">
        <f>IF(OR(G322=0,H322="Stagiaire",H322="Stagiaires",H322="Externe",H322="Externes",G322="agence",H322="STAGIAIRE INFIRMIER(ÈRE)",H322="STAGIAIRE SI",H322="STAGIAIRE S.I.",H322="STAGIAIRE PAB",H322="STAGIAIRE EN PERFUSION",H322="Stagiaire Physiothérapeute",H322="Stagiaire médecine",H322="Stagiaire - Service sociaux",H322="STAGIAIRE SOINS INFIRMIERS",H322="STAGIAIRE EXTERNE EN MÉDECINE",H322="ss",),1,0)</f>
        <v>0</v>
      </c>
      <c r="E322" s="28" t="s">
        <v>846</v>
      </c>
      <c r="F322" s="28" t="s">
        <v>847</v>
      </c>
      <c r="G322" s="255">
        <v>11432</v>
      </c>
      <c r="H322" s="79" t="s">
        <v>69</v>
      </c>
      <c r="I322" s="164" t="s">
        <v>5215</v>
      </c>
      <c r="J322" s="273">
        <f ca="1">IF(AK322&lt;=Données!$B$2,1," ")</f>
        <v>1</v>
      </c>
      <c r="K322" s="45"/>
      <c r="L322" s="46">
        <v>1</v>
      </c>
      <c r="M322" s="47"/>
      <c r="N322" s="48"/>
      <c r="O322" s="185"/>
      <c r="P322" s="187"/>
      <c r="Q322" s="185"/>
      <c r="R322" s="186"/>
      <c r="S322" s="186"/>
      <c r="T322" s="187"/>
      <c r="U322" s="187"/>
      <c r="V322" s="187"/>
      <c r="W322" s="320"/>
      <c r="X322" s="214"/>
      <c r="Y322" s="215"/>
      <c r="Z322" s="34"/>
      <c r="AA322" s="35"/>
      <c r="AB322" s="35"/>
      <c r="AC322" s="35"/>
      <c r="AD322" s="36"/>
      <c r="AE322" s="224"/>
      <c r="AF322" s="53"/>
      <c r="AG322" s="54"/>
      <c r="AH322" s="55"/>
      <c r="AI322" s="56"/>
      <c r="AJ322" s="41" t="s">
        <v>85</v>
      </c>
      <c r="AK322" s="42">
        <v>44579</v>
      </c>
      <c r="AL322" s="50"/>
      <c r="AM322" s="337" t="str">
        <f>INDEX($K$6:$AE$6,1,MATCH(1,K322:AE322,-1))</f>
        <v>95PFE-L2M</v>
      </c>
      <c r="AN322" s="337" t="str">
        <f>IF(INDEX($K$6:$AE$6,1,MATCH(1,K322:AE322,1))&lt;&gt;INDEX($K$6:$AE$6,1,MATCH(1,K322:AE322,-1)),INDEX($K$6:$AE$6,1,MATCH(1,K322:AE322,1)),"-")</f>
        <v>-</v>
      </c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</row>
    <row r="323" spans="1:261" s="91" customFormat="1" x14ac:dyDescent="0.2">
      <c r="A323" s="169" t="str">
        <f>IF(IFERROR(VLOOKUP(G323,EmployesActifs,1,FALSE),"Non")&lt;&gt;"Non","Oui","Non")</f>
        <v>Oui</v>
      </c>
      <c r="B323" s="172">
        <f>IF(A323="Oui",1,0)</f>
        <v>1</v>
      </c>
      <c r="C323" s="172">
        <f>IF(OR(G323="Médecin",H323="Médecin",I323="Médecin",I323="Médecins",H323="anesthésiste",H323="boursier univ.",H323="chercheur",H323="chirurgien",H323="Résident(e)",H323="Md Urg",H323="Md Card",LEFT(H323,6)="Fellow",H323="Externe Médecine",H323="Directeur de la biobanque Médecin",H323="monit.-boursier",),1,0)</f>
        <v>0</v>
      </c>
      <c r="D323" s="172">
        <f>IF(OR(G323=0,H323="Stagiaire",H323="Stagiaires",H323="Externe",H323="Externes",G323="agence",H323="STAGIAIRE INFIRMIER(ÈRE)",H323="STAGIAIRE SI",H323="STAGIAIRE S.I.",H323="STAGIAIRE PAB",H323="STAGIAIRE EN PERFUSION",H323="Stagiaire Physiothérapeute",H323="Stagiaire médecine",H323="Stagiaire - Service sociaux",H323="STAGIAIRE SOINS INFIRMIERS",H323="STAGIAIRE EXTERNE EN MÉDECINE",H323="ss",),1,0)</f>
        <v>0</v>
      </c>
      <c r="E323" s="28" t="s">
        <v>5388</v>
      </c>
      <c r="F323" s="28" t="s">
        <v>5389</v>
      </c>
      <c r="G323" s="255">
        <v>13670</v>
      </c>
      <c r="H323" s="79" t="s">
        <v>5325</v>
      </c>
      <c r="I323" s="164" t="s">
        <v>2714</v>
      </c>
      <c r="J323" s="273" t="str">
        <f ca="1">IF(AK323&lt;=Données!$B$2,1," ")</f>
        <v xml:space="preserve"> </v>
      </c>
      <c r="K323" s="45" t="s">
        <v>56</v>
      </c>
      <c r="L323" s="46"/>
      <c r="M323" s="47"/>
      <c r="N323" s="48"/>
      <c r="O323" s="185">
        <v>1</v>
      </c>
      <c r="P323" s="187"/>
      <c r="Q323" s="185"/>
      <c r="R323" s="186"/>
      <c r="S323" s="186"/>
      <c r="T323" s="187"/>
      <c r="U323" s="187"/>
      <c r="V323" s="187"/>
      <c r="W323" s="320"/>
      <c r="X323" s="214"/>
      <c r="Y323" s="215"/>
      <c r="Z323" s="34"/>
      <c r="AA323" s="35"/>
      <c r="AB323" s="35"/>
      <c r="AC323" s="35"/>
      <c r="AD323" s="36"/>
      <c r="AE323" s="224"/>
      <c r="AF323" s="53"/>
      <c r="AG323" s="54"/>
      <c r="AH323" s="55"/>
      <c r="AI323" s="56"/>
      <c r="AJ323" s="41" t="s">
        <v>4462</v>
      </c>
      <c r="AK323" s="42">
        <v>45476</v>
      </c>
      <c r="AL323" s="50"/>
      <c r="AM323" s="337" t="str">
        <f>INDEX($K$6:$AE$6,1,MATCH(1,K323:AE323,-1))</f>
        <v>1804S</v>
      </c>
      <c r="AN323" s="337" t="str">
        <f>IF(INDEX($K$6:$AE$6,1,MATCH(1,K323:AE323,1))&lt;&gt;INDEX($K$6:$AE$6,1,MATCH(1,K323:AE323,-1)),INDEX($K$6:$AE$6,1,MATCH(1,K323:AE323,1)),"-")</f>
        <v>-</v>
      </c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</row>
    <row r="324" spans="1:261" s="91" customFormat="1" ht="13.15" customHeight="1" x14ac:dyDescent="0.2">
      <c r="A324" s="169" t="str">
        <f>IF(IFERROR(VLOOKUP(G324,EmployesActifs,1,FALSE),"Non")&lt;&gt;"Non","Oui","Non")</f>
        <v>Oui</v>
      </c>
      <c r="B324" s="172">
        <f>IF(A324="Oui",1,0)</f>
        <v>1</v>
      </c>
      <c r="C324" s="172">
        <f>IF(OR(G324="Médecin",H324="Médecin",I324="Médecin",I324="Médecins",H324="anesthésiste",H324="boursier univ.",H324="chercheur",H324="chirurgien",H324="Résident(e)",H324="Md Urg",H324="Md Card",LEFT(H324,6)="Fellow",H324="Externe Médecine",H324="Directeur de la biobanque Médecin",H324="monit.-boursier",),1,0)</f>
        <v>0</v>
      </c>
      <c r="D324" s="172">
        <f>IF(OR(G324=0,H324="Stagiaire",H324="Stagiaires",H324="Externe",H324="Externes",G324="agence",H324="STAGIAIRE INFIRMIER(ÈRE)",H324="STAGIAIRE SI",H324="STAGIAIRE S.I.",H324="STAGIAIRE PAB",H324="STAGIAIRE EN PERFUSION",H324="Stagiaire Physiothérapeute",H324="Stagiaire médecine",H324="Stagiaire - Service sociaux",H324="STAGIAIRE SOINS INFIRMIERS",H324="STAGIAIRE EXTERNE EN MÉDECINE",H324="ss",),1,0)</f>
        <v>0</v>
      </c>
      <c r="E324" s="28" t="s">
        <v>850</v>
      </c>
      <c r="F324" s="28" t="s">
        <v>851</v>
      </c>
      <c r="G324" s="255">
        <v>12155</v>
      </c>
      <c r="H324" s="79" t="s">
        <v>54</v>
      </c>
      <c r="I324" s="164" t="s">
        <v>55</v>
      </c>
      <c r="J324" s="273" t="str">
        <f ca="1">IF(AK324&lt;=Données!$B$2,1," ")</f>
        <v xml:space="preserve"> </v>
      </c>
      <c r="K324" s="45"/>
      <c r="L324" s="46">
        <v>1</v>
      </c>
      <c r="M324" s="47"/>
      <c r="N324" s="48"/>
      <c r="O324" s="185"/>
      <c r="P324" s="187"/>
      <c r="Q324" s="185"/>
      <c r="R324" s="186"/>
      <c r="S324" s="186"/>
      <c r="T324" s="187"/>
      <c r="U324" s="187"/>
      <c r="V324" s="187"/>
      <c r="W324" s="320"/>
      <c r="X324" s="214"/>
      <c r="Y324" s="215"/>
      <c r="Z324" s="34"/>
      <c r="AA324" s="35"/>
      <c r="AB324" s="35"/>
      <c r="AC324" s="35"/>
      <c r="AD324" s="36"/>
      <c r="AE324" s="224"/>
      <c r="AF324" s="53"/>
      <c r="AG324" s="54"/>
      <c r="AH324" s="55"/>
      <c r="AI324" s="56"/>
      <c r="AJ324" s="41" t="s">
        <v>5851</v>
      </c>
      <c r="AK324" s="42">
        <v>45696</v>
      </c>
      <c r="AL324" s="50"/>
      <c r="AM324" s="337" t="str">
        <f>INDEX($K$6:$AE$6,1,MATCH(1,K324:AE324,-1))</f>
        <v>95PFE-L2M</v>
      </c>
      <c r="AN324" s="337" t="str">
        <f>IF(INDEX($K$6:$AE$6,1,MATCH(1,K324:AE324,1))&lt;&gt;INDEX($K$6:$AE$6,1,MATCH(1,K324:AE324,-1)),INDEX($K$6:$AE$6,1,MATCH(1,K324:AE324,1)),"-")</f>
        <v>-</v>
      </c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</row>
    <row r="325" spans="1:261" s="91" customFormat="1" ht="12.75" customHeight="1" x14ac:dyDescent="0.2">
      <c r="A325" s="169" t="str">
        <f>IF(IFERROR(VLOOKUP(G325,EmployesActifs,1,FALSE),"Non")&lt;&gt;"Non","Oui","Non")</f>
        <v>Oui</v>
      </c>
      <c r="B325" s="172">
        <f>IF(A325="Oui",1,0)</f>
        <v>1</v>
      </c>
      <c r="C325" s="172">
        <f>IF(OR(G325="Médecin",H325="Médecin",I325="Médecin",I325="Médecins",H325="anesthésiste",H325="boursier univ.",H325="chercheur",H325="chirurgien",H325="Résident(e)",H325="Md Urg",H325="Md Card",LEFT(H325,6)="Fellow",H325="Externe Médecine",H325="Directeur de la biobanque Médecin",H325="monit.-boursier",),1,0)</f>
        <v>0</v>
      </c>
      <c r="D325" s="172">
        <f>IF(OR(G325=0,H325="Stagiaire",H325="Stagiaires",H325="Externe",H325="Externes",G325="agence",H325="STAGIAIRE INFIRMIER(ÈRE)",H325="STAGIAIRE SI",H325="STAGIAIRE S.I.",H325="STAGIAIRE PAB",H325="STAGIAIRE EN PERFUSION",H325="Stagiaire Physiothérapeute",H325="Stagiaire médecine",H325="Stagiaire - Service sociaux",H325="STAGIAIRE SOINS INFIRMIERS",H325="STAGIAIRE EXTERNE EN MÉDECINE",H325="ss",),1,0)</f>
        <v>0</v>
      </c>
      <c r="E325" s="28" t="s">
        <v>848</v>
      </c>
      <c r="F325" s="28" t="s">
        <v>849</v>
      </c>
      <c r="G325" s="255">
        <v>10376</v>
      </c>
      <c r="H325" s="79" t="s">
        <v>2098</v>
      </c>
      <c r="I325" s="164" t="s">
        <v>5715</v>
      </c>
      <c r="J325" s="273">
        <f ca="1">IF(AK325&lt;=Données!$B$2,1," ")</f>
        <v>1</v>
      </c>
      <c r="K325" s="45">
        <v>1</v>
      </c>
      <c r="L325" s="46"/>
      <c r="M325" s="47"/>
      <c r="N325" s="48"/>
      <c r="O325" s="185"/>
      <c r="P325" s="187"/>
      <c r="Q325" s="185"/>
      <c r="R325" s="186"/>
      <c r="S325" s="186"/>
      <c r="T325" s="187"/>
      <c r="U325" s="187"/>
      <c r="V325" s="187"/>
      <c r="W325" s="320"/>
      <c r="X325" s="214"/>
      <c r="Y325" s="215"/>
      <c r="Z325" s="34"/>
      <c r="AA325" s="35"/>
      <c r="AB325" s="35"/>
      <c r="AC325" s="35"/>
      <c r="AD325" s="36"/>
      <c r="AE325" s="224"/>
      <c r="AF325" s="53"/>
      <c r="AG325" s="54"/>
      <c r="AH325" s="55"/>
      <c r="AI325" s="56"/>
      <c r="AJ325" s="41" t="s">
        <v>85</v>
      </c>
      <c r="AK325" s="42">
        <v>44596</v>
      </c>
      <c r="AL325" s="50"/>
      <c r="AM325" s="337" t="str">
        <f>INDEX($K$6:$AE$6,1,MATCH(1,K325:AE325,-1))</f>
        <v>95PFE-L2S</v>
      </c>
      <c r="AN325" s="337" t="str">
        <f>IF(INDEX($K$6:$AE$6,1,MATCH(1,K325:AE325,1))&lt;&gt;INDEX($K$6:$AE$6,1,MATCH(1,K325:AE325,-1)),INDEX($K$6:$AE$6,1,MATCH(1,K325:AE325,1)),"-")</f>
        <v>-</v>
      </c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</row>
    <row r="326" spans="1:261" s="91" customFormat="1" ht="12.75" customHeight="1" x14ac:dyDescent="0.2">
      <c r="A326" s="169" t="str">
        <f>IF(IFERROR(VLOOKUP(G326,EmployesActifs,1,FALSE),"Non")&lt;&gt;"Non","Oui","Non")</f>
        <v>Oui</v>
      </c>
      <c r="B326" s="172">
        <f>IF(A326="Oui",1,0)</f>
        <v>1</v>
      </c>
      <c r="C326" s="172">
        <f>IF(OR(G326="Médecin",H326="Médecin",I326="Médecin",I326="Médecins",H326="anesthésiste",H326="boursier univ.",H326="chercheur",H326="chirurgien",H326="Résident(e)",H326="Md Urg",H326="Md Card",LEFT(H326,6)="Fellow",H326="Externe Médecine",H326="Directeur de la biobanque Médecin",H326="monit.-boursier",),1,0)</f>
        <v>0</v>
      </c>
      <c r="D326" s="172">
        <f>IF(OR(G326=0,H326="Stagiaire",H326="Stagiaires",H326="Externe",H326="Externes",G326="agence",H326="STAGIAIRE INFIRMIER(ÈRE)",H326="STAGIAIRE SI",H326="STAGIAIRE S.I.",H326="STAGIAIRE PAB",H326="STAGIAIRE EN PERFUSION",H326="Stagiaire Physiothérapeute",H326="Stagiaire médecine",H326="Stagiaire - Service sociaux",H326="STAGIAIRE SOINS INFIRMIERS",H326="STAGIAIRE EXTERNE EN MÉDECINE",H326="ss",),1,0)</f>
        <v>0</v>
      </c>
      <c r="E326" s="28" t="s">
        <v>853</v>
      </c>
      <c r="F326" s="28" t="s">
        <v>4008</v>
      </c>
      <c r="G326" s="255">
        <v>11480</v>
      </c>
      <c r="H326" s="79" t="s">
        <v>103</v>
      </c>
      <c r="I326" s="164" t="s">
        <v>1227</v>
      </c>
      <c r="J326" s="273" t="str">
        <f ca="1">IF(AK326&lt;=Données!$B$2,1," ")</f>
        <v xml:space="preserve"> </v>
      </c>
      <c r="K326" s="45"/>
      <c r="L326" s="46">
        <v>1</v>
      </c>
      <c r="M326" s="47"/>
      <c r="N326" s="48"/>
      <c r="O326" s="185"/>
      <c r="P326" s="187"/>
      <c r="Q326" s="185"/>
      <c r="R326" s="186"/>
      <c r="S326" s="186"/>
      <c r="T326" s="187"/>
      <c r="U326" s="187"/>
      <c r="V326" s="187"/>
      <c r="W326" s="320"/>
      <c r="X326" s="214"/>
      <c r="Y326" s="215"/>
      <c r="Z326" s="34"/>
      <c r="AA326" s="35"/>
      <c r="AB326" s="35"/>
      <c r="AC326" s="35"/>
      <c r="AD326" s="36"/>
      <c r="AE326" s="224"/>
      <c r="AF326" s="53"/>
      <c r="AG326" s="54"/>
      <c r="AH326" s="55"/>
      <c r="AI326" s="56"/>
      <c r="AJ326" s="41" t="s">
        <v>4462</v>
      </c>
      <c r="AK326" s="42">
        <v>45896</v>
      </c>
      <c r="AL326" s="50"/>
      <c r="AM326" s="337" t="str">
        <f>INDEX($K$6:$AE$6,1,MATCH(1,K326:AE326,-1))</f>
        <v>95PFE-L2M</v>
      </c>
      <c r="AN326" s="337" t="str">
        <f>IF(INDEX($K$6:$AE$6,1,MATCH(1,K326:AE326,1))&lt;&gt;INDEX($K$6:$AE$6,1,MATCH(1,K326:AE326,-1)),INDEX($K$6:$AE$6,1,MATCH(1,K326:AE326,1)),"-")</f>
        <v>-</v>
      </c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</row>
    <row r="327" spans="1:261" s="91" customFormat="1" ht="12.75" customHeight="1" x14ac:dyDescent="0.2">
      <c r="A327" s="169" t="str">
        <f>IF(IFERROR(VLOOKUP(G327,EmployesActifs,1,FALSE),"Non")&lt;&gt;"Non","Oui","Non")</f>
        <v>Oui</v>
      </c>
      <c r="B327" s="172">
        <f>IF(A327="Oui",1,0)</f>
        <v>1</v>
      </c>
      <c r="C327" s="172">
        <f>IF(OR(G327="Médecin",H327="Médecin",I327="Médecin",I327="Médecins",H327="anesthésiste",H327="boursier univ.",H327="chercheur",H327="chirurgien",H327="Résident(e)",H327="Md Urg",H327="Md Card",LEFT(H327,6)="Fellow",H327="Externe Médecine",H327="Directeur de la biobanque Médecin",H327="monit.-boursier",),1,0)</f>
        <v>0</v>
      </c>
      <c r="D327" s="172">
        <f>IF(OR(G327=0,H327="Stagiaire",H327="Stagiaires",H327="Externe",H327="Externes",G327="agence",H327="STAGIAIRE INFIRMIER(ÈRE)",H327="STAGIAIRE SI",H327="STAGIAIRE S.I.",H327="STAGIAIRE PAB",H327="STAGIAIRE EN PERFUSION",H327="Stagiaire Physiothérapeute",H327="Stagiaire médecine",H327="Stagiaire - Service sociaux",H327="STAGIAIRE SOINS INFIRMIERS",H327="STAGIAIRE EXTERNE EN MÉDECINE",H327="ss",),1,0)</f>
        <v>0</v>
      </c>
      <c r="E327" s="28" t="s">
        <v>854</v>
      </c>
      <c r="F327" s="28" t="s">
        <v>855</v>
      </c>
      <c r="G327" s="255">
        <v>11226</v>
      </c>
      <c r="H327" s="79" t="s">
        <v>60</v>
      </c>
      <c r="I327" s="164" t="s">
        <v>5215</v>
      </c>
      <c r="J327" s="273">
        <f ca="1">IF(AK327&lt;=Données!$B$2,1," ")</f>
        <v>1</v>
      </c>
      <c r="K327" s="45"/>
      <c r="L327" s="46"/>
      <c r="M327" s="47">
        <v>1</v>
      </c>
      <c r="N327" s="48"/>
      <c r="O327" s="185"/>
      <c r="P327" s="187"/>
      <c r="Q327" s="185"/>
      <c r="R327" s="186"/>
      <c r="S327" s="186"/>
      <c r="T327" s="187"/>
      <c r="U327" s="187"/>
      <c r="V327" s="187"/>
      <c r="W327" s="320"/>
      <c r="X327" s="214"/>
      <c r="Y327" s="215"/>
      <c r="Z327" s="34"/>
      <c r="AA327" s="35"/>
      <c r="AB327" s="35"/>
      <c r="AC327" s="35"/>
      <c r="AD327" s="36"/>
      <c r="AE327" s="224"/>
      <c r="AF327" s="53"/>
      <c r="AG327" s="54"/>
      <c r="AH327" s="55"/>
      <c r="AI327" s="56"/>
      <c r="AJ327" s="41" t="s">
        <v>85</v>
      </c>
      <c r="AK327" s="42">
        <v>44950</v>
      </c>
      <c r="AL327" s="50"/>
      <c r="AM327" s="337" t="str">
        <f>INDEX($K$6:$AE$6,1,MATCH(1,K327:AE327,-1))</f>
        <v>95PFE-L2L</v>
      </c>
      <c r="AN327" s="337" t="str">
        <f>IF(INDEX($K$6:$AE$6,1,MATCH(1,K327:AE327,1))&lt;&gt;INDEX($K$6:$AE$6,1,MATCH(1,K327:AE327,-1)),INDEX($K$6:$AE$6,1,MATCH(1,K327:AE327,1)),"-")</f>
        <v>-</v>
      </c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</row>
    <row r="328" spans="1:261" s="91" customFormat="1" x14ac:dyDescent="0.2">
      <c r="A328" s="169" t="str">
        <f>IF(IFERROR(VLOOKUP(G328,EmployesActifs,1,FALSE),"Non")&lt;&gt;"Non","Oui","Non")</f>
        <v>Oui</v>
      </c>
      <c r="B328" s="172">
        <f>IF(A328="Oui",1,0)</f>
        <v>1</v>
      </c>
      <c r="C328" s="172">
        <f>IF(OR(G328="Médecin",H328="Médecin",I328="Médecin",I328="Médecins",H328="anesthésiste",H328="boursier univ.",H328="chercheur",H328="chirurgien",H328="Résident(e)",H328="Md Urg",H328="Md Card",LEFT(H328,6)="Fellow",H328="Externe Médecine",H328="Directeur de la biobanque Médecin",H328="monit.-boursier",),1,0)</f>
        <v>0</v>
      </c>
      <c r="D328" s="172">
        <f>IF(OR(G328=0,H328="Stagiaire",H328="Stagiaires",H328="Externe",H328="Externes",G328="agence",H328="STAGIAIRE INFIRMIER(ÈRE)",H328="STAGIAIRE SI",H328="STAGIAIRE S.I.",H328="STAGIAIRE PAB",H328="STAGIAIRE EN PERFUSION",H328="Stagiaire Physiothérapeute",H328="Stagiaire médecine",H328="Stagiaire - Service sociaux",H328="STAGIAIRE SOINS INFIRMIERS",H328="STAGIAIRE EXTERNE EN MÉDECINE",H328="ss",),1,0)</f>
        <v>0</v>
      </c>
      <c r="E328" s="28" t="s">
        <v>857</v>
      </c>
      <c r="F328" s="28" t="s">
        <v>858</v>
      </c>
      <c r="G328" s="255">
        <v>11156</v>
      </c>
      <c r="H328" s="79" t="s">
        <v>426</v>
      </c>
      <c r="I328" s="164" t="s">
        <v>1764</v>
      </c>
      <c r="J328" s="273">
        <f ca="1">IF(AK328&lt;=Données!$B$2,1," ")</f>
        <v>1</v>
      </c>
      <c r="K328" s="45"/>
      <c r="L328" s="46"/>
      <c r="M328" s="47"/>
      <c r="N328" s="48"/>
      <c r="O328" s="185"/>
      <c r="P328" s="187"/>
      <c r="Q328" s="185" t="s">
        <v>56</v>
      </c>
      <c r="R328" s="186">
        <v>1</v>
      </c>
      <c r="S328" s="186"/>
      <c r="T328" s="187"/>
      <c r="U328" s="187"/>
      <c r="V328" s="187"/>
      <c r="W328" s="320"/>
      <c r="X328" s="214"/>
      <c r="Y328" s="215"/>
      <c r="Z328" s="34"/>
      <c r="AA328" s="35">
        <v>1</v>
      </c>
      <c r="AB328" s="35"/>
      <c r="AC328" s="35"/>
      <c r="AD328" s="36"/>
      <c r="AE328" s="224"/>
      <c r="AF328" s="53"/>
      <c r="AG328" s="54"/>
      <c r="AH328" s="55"/>
      <c r="AI328" s="56"/>
      <c r="AJ328" s="41" t="s">
        <v>290</v>
      </c>
      <c r="AK328" s="42">
        <v>44113</v>
      </c>
      <c r="AL328" s="50"/>
      <c r="AM328" s="337">
        <f>INDEX($K$6:$AE$6,1,MATCH(1,K328:AE328,-1))</f>
        <v>1860</v>
      </c>
      <c r="AN328" s="337" t="str">
        <f>IF(INDEX($K$6:$AE$6,1,MATCH(1,K328:AE328,1))&lt;&gt;INDEX($K$6:$AE$6,1,MATCH(1,K328:AE328,-1)),INDEX($K$6:$AE$6,1,MATCH(1,K328:AE328,1)),"-")</f>
        <v>1511-S</v>
      </c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</row>
    <row r="329" spans="1:261" s="91" customFormat="1" ht="12.75" customHeight="1" x14ac:dyDescent="0.2">
      <c r="A329" s="169" t="str">
        <f>IF(IFERROR(VLOOKUP(G329,EmployesActifs,1,FALSE),"Non")&lt;&gt;"Non","Oui","Non")</f>
        <v>Oui</v>
      </c>
      <c r="B329" s="172">
        <f>IF(A329="Oui",1,0)</f>
        <v>1</v>
      </c>
      <c r="C329" s="172">
        <f>IF(OR(G329="Médecin",H329="Médecin",I329="Médecin",I329="Médecins",H329="anesthésiste",H329="boursier univ.",H329="chercheur",H329="chirurgien",H329="Résident(e)",H329="Md Urg",H329="Md Card",LEFT(H329,6)="Fellow",H329="Externe Médecine",H329="Directeur de la biobanque Médecin",H329="monit.-boursier",),1,0)</f>
        <v>0</v>
      </c>
      <c r="D329" s="172">
        <f>IF(OR(G329=0,H329="Stagiaire",H329="Stagiaires",H329="Externe",H329="Externes",G329="agence",H329="STAGIAIRE INFIRMIER(ÈRE)",H329="STAGIAIRE SI",H329="STAGIAIRE S.I.",H329="STAGIAIRE PAB",H329="STAGIAIRE EN PERFUSION",H329="Stagiaire Physiothérapeute",H329="Stagiaire médecine",H329="Stagiaire - Service sociaux",H329="STAGIAIRE SOINS INFIRMIERS",H329="STAGIAIRE EXTERNE EN MÉDECINE",H329="ss",),1,0)</f>
        <v>0</v>
      </c>
      <c r="E329" s="28" t="s">
        <v>859</v>
      </c>
      <c r="F329" s="28" t="s">
        <v>862</v>
      </c>
      <c r="G329" s="255">
        <v>10275</v>
      </c>
      <c r="H329" s="79" t="s">
        <v>1087</v>
      </c>
      <c r="I329" s="164" t="s">
        <v>65</v>
      </c>
      <c r="J329" s="273">
        <f ca="1">IF(AK329&lt;=Données!$B$2,1," ")</f>
        <v>1</v>
      </c>
      <c r="K329" s="45"/>
      <c r="L329" s="46" t="s">
        <v>56</v>
      </c>
      <c r="M329" s="47" t="s">
        <v>56</v>
      </c>
      <c r="N329" s="48"/>
      <c r="O329" s="185"/>
      <c r="P329" s="187"/>
      <c r="Q329" s="185"/>
      <c r="R329" s="186"/>
      <c r="S329" s="186">
        <v>1</v>
      </c>
      <c r="T329" s="187"/>
      <c r="U329" s="187"/>
      <c r="V329" s="187"/>
      <c r="W329" s="320"/>
      <c r="X329" s="214"/>
      <c r="Y329" s="215"/>
      <c r="Z329" s="34"/>
      <c r="AA329" s="35"/>
      <c r="AB329" s="35"/>
      <c r="AC329" s="35"/>
      <c r="AD329" s="36"/>
      <c r="AE329" s="224"/>
      <c r="AF329" s="53"/>
      <c r="AG329" s="54"/>
      <c r="AH329" s="55"/>
      <c r="AI329" s="56"/>
      <c r="AJ329" s="41" t="s">
        <v>159</v>
      </c>
      <c r="AK329" s="42">
        <v>43868</v>
      </c>
      <c r="AL329" s="50" t="s">
        <v>863</v>
      </c>
      <c r="AM329" s="337" t="str">
        <f>INDEX($K$6:$AE$6,1,MATCH(1,K329:AE329,-1))</f>
        <v>1870 +</v>
      </c>
      <c r="AN329" s="337" t="str">
        <f>IF(INDEX($K$6:$AE$6,1,MATCH(1,K329:AE329,1))&lt;&gt;INDEX($K$6:$AE$6,1,MATCH(1,K329:AE329,-1)),INDEX($K$6:$AE$6,1,MATCH(1,K329:AE329,1)),"-")</f>
        <v>-</v>
      </c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</row>
    <row r="330" spans="1:261" s="91" customFormat="1" ht="12.75" customHeight="1" x14ac:dyDescent="0.2">
      <c r="A330" s="169" t="str">
        <f>IF(IFERROR(VLOOKUP(G330,EmployesActifs,1,FALSE),"Non")&lt;&gt;"Non","Oui","Non")</f>
        <v>Oui</v>
      </c>
      <c r="B330" s="172">
        <f>IF(A330="Oui",1,0)</f>
        <v>1</v>
      </c>
      <c r="C330" s="172">
        <f>IF(OR(G330="Médecin",H330="Médecin",I330="Médecin",I330="Médecins",H330="anesthésiste",H330="boursier univ.",H330="chercheur",H330="chirurgien",H330="Résident(e)",H330="Md Urg",H330="Md Card",LEFT(H330,6)="Fellow",H330="Externe Médecine",H330="Directeur de la biobanque Médecin",H330="monit.-boursier",),1,0)</f>
        <v>0</v>
      </c>
      <c r="D330" s="172">
        <f>IF(OR(G330=0,H330="Stagiaire",H330="Stagiaires",H330="Externe",H330="Externes",G330="agence",H330="STAGIAIRE INFIRMIER(ÈRE)",H330="STAGIAIRE SI",H330="STAGIAIRE S.I.",H330="STAGIAIRE PAB",H330="STAGIAIRE EN PERFUSION",H330="Stagiaire Physiothérapeute",H330="Stagiaire médecine",H330="Stagiaire - Service sociaux",H330="STAGIAIRE SOINS INFIRMIERS",H330="STAGIAIRE EXTERNE EN MÉDECINE",H330="ss",),1,0)</f>
        <v>0</v>
      </c>
      <c r="E330" s="28" t="s">
        <v>3481</v>
      </c>
      <c r="F330" s="28" t="s">
        <v>3482</v>
      </c>
      <c r="G330" s="255">
        <v>3881</v>
      </c>
      <c r="H330" s="79" t="s">
        <v>103</v>
      </c>
      <c r="I330" s="164" t="s">
        <v>152</v>
      </c>
      <c r="J330" s="273">
        <f ca="1">IF(AK330&lt;=Données!$B$2,1," ")</f>
        <v>1</v>
      </c>
      <c r="K330" s="45" t="s">
        <v>56</v>
      </c>
      <c r="L330" s="46"/>
      <c r="M330" s="47"/>
      <c r="N330" s="48"/>
      <c r="O330" s="185"/>
      <c r="P330" s="187"/>
      <c r="Q330" s="185"/>
      <c r="R330" s="186"/>
      <c r="S330" s="186">
        <v>1</v>
      </c>
      <c r="T330" s="187"/>
      <c r="U330" s="187"/>
      <c r="V330" s="187"/>
      <c r="W330" s="320"/>
      <c r="X330" s="214"/>
      <c r="Y330" s="215"/>
      <c r="Z330" s="34"/>
      <c r="AA330" s="35"/>
      <c r="AB330" s="35"/>
      <c r="AC330" s="35"/>
      <c r="AD330" s="36"/>
      <c r="AE330" s="224"/>
      <c r="AF330" s="53"/>
      <c r="AG330" s="54"/>
      <c r="AH330" s="55"/>
      <c r="AI330" s="56"/>
      <c r="AJ330" s="41" t="s">
        <v>98</v>
      </c>
      <c r="AK330" s="42">
        <v>44574</v>
      </c>
      <c r="AL330" s="50"/>
      <c r="AM330" s="337" t="str">
        <f>INDEX($K$6:$AE$6,1,MATCH(1,K330:AE330,-1))</f>
        <v>1870 +</v>
      </c>
      <c r="AN330" s="337" t="str">
        <f>IF(INDEX($K$6:$AE$6,1,MATCH(1,K330:AE330,1))&lt;&gt;INDEX($K$6:$AE$6,1,MATCH(1,K330:AE330,-1)),INDEX($K$6:$AE$6,1,MATCH(1,K330:AE330,1)),"-")</f>
        <v>-</v>
      </c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</row>
    <row r="331" spans="1:261" s="91" customFormat="1" x14ac:dyDescent="0.2">
      <c r="A331" s="169" t="str">
        <f>IF(IFERROR(VLOOKUP(G331,EmployesActifs,1,FALSE),"Non")&lt;&gt;"Non","Oui","Non")</f>
        <v>Oui</v>
      </c>
      <c r="B331" s="172">
        <f>IF(A331="Oui",1,0)</f>
        <v>1</v>
      </c>
      <c r="C331" s="172">
        <f>IF(OR(G331="Médecin",H331="Médecin",I331="Médecin",I331="Médecins",H331="anesthésiste",H331="boursier univ.",H331="chercheur",H331="chirurgien",H331="Résident(e)",H331="Md Urg",H331="Md Card",LEFT(H331,6)="Fellow",H331="Externe Médecine",H331="Directeur de la biobanque Médecin",H331="monit.-boursier",),1,0)</f>
        <v>0</v>
      </c>
      <c r="D331" s="172">
        <f>IF(OR(G331=0,H331="Stagiaire",H331="Stagiaires",H331="Externe",H331="Externes",G331="agence",H331="STAGIAIRE INFIRMIER(ÈRE)",H331="STAGIAIRE SI",H331="STAGIAIRE S.I.",H331="STAGIAIRE PAB",H331="STAGIAIRE EN PERFUSION",H331="Stagiaire Physiothérapeute",H331="Stagiaire médecine",H331="Stagiaire - Service sociaux",H331="STAGIAIRE SOINS INFIRMIERS",H331="STAGIAIRE EXTERNE EN MÉDECINE",H331="ss",),1,0)</f>
        <v>0</v>
      </c>
      <c r="E331" s="28" t="s">
        <v>3180</v>
      </c>
      <c r="F331" s="28" t="s">
        <v>3033</v>
      </c>
      <c r="G331" s="259">
        <v>12840</v>
      </c>
      <c r="H331" s="79" t="s">
        <v>54</v>
      </c>
      <c r="I331" s="164" t="s">
        <v>55</v>
      </c>
      <c r="J331" s="273" t="str">
        <f ca="1">IF(AK331&lt;=Données!$B$2,1," ")</f>
        <v xml:space="preserve"> </v>
      </c>
      <c r="K331" s="45">
        <v>1</v>
      </c>
      <c r="L331" s="46"/>
      <c r="M331" s="47"/>
      <c r="N331" s="48"/>
      <c r="O331" s="185"/>
      <c r="P331" s="187"/>
      <c r="Q331" s="185"/>
      <c r="R331" s="186"/>
      <c r="S331" s="186"/>
      <c r="T331" s="187"/>
      <c r="U331" s="187"/>
      <c r="V331" s="187"/>
      <c r="W331" s="320"/>
      <c r="X331" s="214"/>
      <c r="Y331" s="215"/>
      <c r="Z331" s="34"/>
      <c r="AA331" s="35"/>
      <c r="AB331" s="35"/>
      <c r="AC331" s="35"/>
      <c r="AD331" s="36"/>
      <c r="AE331" s="224"/>
      <c r="AF331" s="53"/>
      <c r="AG331" s="54"/>
      <c r="AH331" s="55"/>
      <c r="AI331" s="56"/>
      <c r="AJ331" s="41" t="s">
        <v>5851</v>
      </c>
      <c r="AK331" s="42">
        <v>45798</v>
      </c>
      <c r="AL331" s="50"/>
      <c r="AM331" s="337" t="str">
        <f>INDEX($K$6:$AE$6,1,MATCH(1,K331:AE331,-1))</f>
        <v>95PFE-L2S</v>
      </c>
      <c r="AN331" s="337" t="str">
        <f>IF(INDEX($K$6:$AE$6,1,MATCH(1,K331:AE331,1))&lt;&gt;INDEX($K$6:$AE$6,1,MATCH(1,K331:AE331,-1)),INDEX($K$6:$AE$6,1,MATCH(1,K331:AE331,1)),"-")</f>
        <v>-</v>
      </c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</row>
    <row r="332" spans="1:261" s="91" customFormat="1" ht="12.75" customHeight="1" x14ac:dyDescent="0.2">
      <c r="A332" s="169" t="str">
        <f>IF(IFERROR(VLOOKUP(G332,EmployesActifs,1,FALSE),"Non")&lt;&gt;"Non","Oui","Non")</f>
        <v>Oui</v>
      </c>
      <c r="B332" s="172">
        <f>IF(A332="Oui",1,0)</f>
        <v>1</v>
      </c>
      <c r="C332" s="172">
        <f>IF(OR(G332="Médecin",H332="Médecin",I332="Médecin",I332="Médecins",H332="anesthésiste",H332="boursier univ.",H332="chercheur",H332="chirurgien",H332="Résident(e)",H332="Md Urg",H332="Md Card",LEFT(H332,6)="Fellow",H332="Externe Médecine",H332="Directeur de la biobanque Médecin",H332="monit.-boursier",),1,0)</f>
        <v>0</v>
      </c>
      <c r="D332" s="172">
        <f>IF(OR(G332=0,H332="Stagiaire",H332="Stagiaires",H332="Externe",H332="Externes",G332="agence",H332="STAGIAIRE INFIRMIER(ÈRE)",H332="STAGIAIRE SI",H332="STAGIAIRE S.I.",H332="STAGIAIRE PAB",H332="STAGIAIRE EN PERFUSION",H332="Stagiaire Physiothérapeute",H332="Stagiaire médecine",H332="Stagiaire - Service sociaux",H332="STAGIAIRE SOINS INFIRMIERS",H332="STAGIAIRE EXTERNE EN MÉDECINE",H332="ss",),1,0)</f>
        <v>0</v>
      </c>
      <c r="E332" s="28" t="s">
        <v>871</v>
      </c>
      <c r="F332" s="28" t="s">
        <v>873</v>
      </c>
      <c r="G332" s="255">
        <v>4619</v>
      </c>
      <c r="H332" s="79" t="s">
        <v>570</v>
      </c>
      <c r="I332" s="164" t="s">
        <v>1742</v>
      </c>
      <c r="J332" s="273" t="str">
        <f ca="1">IF(AK332&lt;=Données!$B$2,1," ")</f>
        <v xml:space="preserve"> </v>
      </c>
      <c r="K332" s="45"/>
      <c r="L332" s="46">
        <v>1</v>
      </c>
      <c r="M332" s="47"/>
      <c r="N332" s="48"/>
      <c r="O332" s="185"/>
      <c r="P332" s="187"/>
      <c r="Q332" s="185"/>
      <c r="R332" s="186"/>
      <c r="S332" s="186"/>
      <c r="T332" s="187"/>
      <c r="U332" s="187"/>
      <c r="V332" s="187"/>
      <c r="W332" s="320"/>
      <c r="X332" s="214"/>
      <c r="Y332" s="215"/>
      <c r="Z332" s="34"/>
      <c r="AA332" s="35"/>
      <c r="AB332" s="35"/>
      <c r="AC332" s="35"/>
      <c r="AD332" s="36"/>
      <c r="AE332" s="224"/>
      <c r="AF332" s="53"/>
      <c r="AG332" s="54"/>
      <c r="AH332" s="55"/>
      <c r="AI332" s="56"/>
      <c r="AJ332" s="41" t="s">
        <v>4462</v>
      </c>
      <c r="AK332" s="42">
        <v>45539</v>
      </c>
      <c r="AL332" s="50"/>
      <c r="AM332" s="337" t="str">
        <f>INDEX($K$6:$AE$6,1,MATCH(1,K332:AE332,-1))</f>
        <v>95PFE-L2M</v>
      </c>
      <c r="AN332" s="337" t="str">
        <f>IF(INDEX($K$6:$AE$6,1,MATCH(1,K332:AE332,1))&lt;&gt;INDEX($K$6:$AE$6,1,MATCH(1,K332:AE332,-1)),INDEX($K$6:$AE$6,1,MATCH(1,K332:AE332,1)),"-")</f>
        <v>-</v>
      </c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</row>
    <row r="333" spans="1:261" s="91" customFormat="1" ht="12.75" customHeight="1" x14ac:dyDescent="0.2">
      <c r="A333" s="169" t="str">
        <f>IF(IFERROR(VLOOKUP(G333,EmployesActifs,1,FALSE),"Non")&lt;&gt;"Non","Oui","Non")</f>
        <v>Oui</v>
      </c>
      <c r="B333" s="172">
        <f>IF(A333="Oui",1,0)</f>
        <v>1</v>
      </c>
      <c r="C333" s="172">
        <f>IF(OR(G333="Médecin",H333="Médecin",I333="Médecin",I333="Médecins",H333="anesthésiste",H333="boursier univ.",H333="chercheur",H333="chirurgien",H333="Résident(e)",H333="Md Urg",H333="Md Card",LEFT(H333,6)="Fellow",H333="Externe Médecine",H333="Directeur de la biobanque Médecin",H333="monit.-boursier",),1,0)</f>
        <v>0</v>
      </c>
      <c r="D333" s="172">
        <f>IF(OR(G333=0,H333="Stagiaire",H333="Stagiaires",H333="Externe",H333="Externes",G333="agence",H333="STAGIAIRE INFIRMIER(ÈRE)",H333="STAGIAIRE SI",H333="STAGIAIRE S.I.",H333="STAGIAIRE PAB",H333="STAGIAIRE EN PERFUSION",H333="Stagiaire Physiothérapeute",H333="Stagiaire médecine",H333="Stagiaire - Service sociaux",H333="STAGIAIRE SOINS INFIRMIERS",H333="STAGIAIRE EXTERNE EN MÉDECINE",H333="ss",),1,0)</f>
        <v>0</v>
      </c>
      <c r="E333" s="28" t="s">
        <v>871</v>
      </c>
      <c r="F333" s="28" t="s">
        <v>874</v>
      </c>
      <c r="G333" s="255">
        <v>6970</v>
      </c>
      <c r="H333" s="79" t="s">
        <v>875</v>
      </c>
      <c r="I333" s="164" t="s">
        <v>3428</v>
      </c>
      <c r="J333" s="273">
        <f ca="1">IF(AK333&lt;=Données!$B$2,1," ")</f>
        <v>1</v>
      </c>
      <c r="K333" s="45"/>
      <c r="L333" s="46" t="s">
        <v>56</v>
      </c>
      <c r="M333" s="47" t="s">
        <v>56</v>
      </c>
      <c r="N333" s="48"/>
      <c r="O333" s="185"/>
      <c r="P333" s="187"/>
      <c r="Q333" s="185"/>
      <c r="R333" s="186"/>
      <c r="S333" s="186">
        <v>1</v>
      </c>
      <c r="T333" s="187"/>
      <c r="U333" s="187"/>
      <c r="V333" s="187"/>
      <c r="W333" s="320"/>
      <c r="X333" s="214"/>
      <c r="Y333" s="215"/>
      <c r="Z333" s="34"/>
      <c r="AA333" s="35"/>
      <c r="AB333" s="35"/>
      <c r="AC333" s="35"/>
      <c r="AD333" s="36"/>
      <c r="AE333" s="224"/>
      <c r="AF333" s="53"/>
      <c r="AG333" s="54"/>
      <c r="AH333" s="55"/>
      <c r="AI333" s="56"/>
      <c r="AJ333" s="41" t="s">
        <v>98</v>
      </c>
      <c r="AK333" s="42">
        <v>44588</v>
      </c>
      <c r="AL333" s="50"/>
      <c r="AM333" s="337" t="str">
        <f>INDEX($K$6:$AE$6,1,MATCH(1,K333:AE333,-1))</f>
        <v>1870 +</v>
      </c>
      <c r="AN333" s="337" t="str">
        <f>IF(INDEX($K$6:$AE$6,1,MATCH(1,K333:AE333,1))&lt;&gt;INDEX($K$6:$AE$6,1,MATCH(1,K333:AE333,-1)),INDEX($K$6:$AE$6,1,MATCH(1,K333:AE333,1)),"-")</f>
        <v>-</v>
      </c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</row>
    <row r="334" spans="1:261" s="91" customFormat="1" ht="12.75" customHeight="1" x14ac:dyDescent="0.2">
      <c r="A334" s="169" t="str">
        <f>IF(IFERROR(VLOOKUP(G334,EmployesActifs,1,FALSE),"Non")&lt;&gt;"Non","Oui","Non")</f>
        <v>Oui</v>
      </c>
      <c r="B334" s="172">
        <f>IF(A334="Oui",1,0)</f>
        <v>1</v>
      </c>
      <c r="C334" s="172">
        <f>IF(OR(G334="Médecin",H334="Médecin",I334="Médecin",I334="Médecins",H334="anesthésiste",H334="boursier univ.",H334="chercheur",H334="chirurgien",H334="Résident(e)",H334="Md Urg",H334="Md Card",LEFT(H334,6)="Fellow",H334="Externe Médecine",H334="Directeur de la biobanque Médecin",H334="monit.-boursier",),1,0)</f>
        <v>0</v>
      </c>
      <c r="D334" s="172">
        <f>IF(OR(G334=0,H334="Stagiaire",H334="Stagiaires",H334="Externe",H334="Externes",G334="agence",H334="STAGIAIRE INFIRMIER(ÈRE)",H334="STAGIAIRE SI",H334="STAGIAIRE S.I.",H334="STAGIAIRE PAB",H334="STAGIAIRE EN PERFUSION",H334="Stagiaire Physiothérapeute",H334="Stagiaire médecine",H334="Stagiaire - Service sociaux",H334="STAGIAIRE SOINS INFIRMIERS",H334="STAGIAIRE EXTERNE EN MÉDECINE",H334="ss",),1,0)</f>
        <v>0</v>
      </c>
      <c r="E334" s="28" t="s">
        <v>871</v>
      </c>
      <c r="F334" s="28" t="s">
        <v>876</v>
      </c>
      <c r="G334" s="255">
        <v>11521</v>
      </c>
      <c r="H334" s="79" t="s">
        <v>972</v>
      </c>
      <c r="I334" s="164" t="s">
        <v>3418</v>
      </c>
      <c r="J334" s="273">
        <f ca="1">IF(AK334&lt;=Données!$B$2,1," ")</f>
        <v>1</v>
      </c>
      <c r="K334" s="45"/>
      <c r="L334" s="46" t="s">
        <v>56</v>
      </c>
      <c r="M334" s="47" t="s">
        <v>56</v>
      </c>
      <c r="N334" s="48"/>
      <c r="O334" s="185"/>
      <c r="P334" s="187"/>
      <c r="Q334" s="185"/>
      <c r="R334" s="186"/>
      <c r="S334" s="186">
        <v>1</v>
      </c>
      <c r="T334" s="187"/>
      <c r="U334" s="187"/>
      <c r="V334" s="187"/>
      <c r="W334" s="320"/>
      <c r="X334" s="214"/>
      <c r="Y334" s="215"/>
      <c r="Z334" s="34"/>
      <c r="AA334" s="35"/>
      <c r="AB334" s="35"/>
      <c r="AC334" s="35"/>
      <c r="AD334" s="36"/>
      <c r="AE334" s="224"/>
      <c r="AF334" s="53"/>
      <c r="AG334" s="54"/>
      <c r="AH334" s="55"/>
      <c r="AI334" s="56"/>
      <c r="AJ334" s="41" t="s">
        <v>57</v>
      </c>
      <c r="AK334" s="42">
        <v>44586</v>
      </c>
      <c r="AL334" s="50"/>
      <c r="AM334" s="337" t="str">
        <f>INDEX($K$6:$AE$6,1,MATCH(1,K334:AE334,-1))</f>
        <v>1870 +</v>
      </c>
      <c r="AN334" s="337" t="str">
        <f>IF(INDEX($K$6:$AE$6,1,MATCH(1,K334:AE334,1))&lt;&gt;INDEX($K$6:$AE$6,1,MATCH(1,K334:AE334,-1)),INDEX($K$6:$AE$6,1,MATCH(1,K334:AE334,1)),"-")</f>
        <v>-</v>
      </c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</row>
    <row r="335" spans="1:261" s="91" customFormat="1" ht="12.75" customHeight="1" x14ac:dyDescent="0.2">
      <c r="A335" s="169" t="str">
        <f>IF(IFERROR(VLOOKUP(G335,EmployesActifs,1,FALSE),"Non")&lt;&gt;"Non","Oui","Non")</f>
        <v>Oui</v>
      </c>
      <c r="B335" s="172">
        <f>IF(A335="Oui",1,0)</f>
        <v>1</v>
      </c>
      <c r="C335" s="172">
        <f>IF(OR(G335="Médecin",H335="Médecin",I335="Médecin",I335="Médecins",H335="anesthésiste",H335="boursier univ.",H335="chercheur",H335="chirurgien",H335="Résident(e)",H335="Md Urg",H335="Md Card",LEFT(H335,6)="Fellow",H335="Externe Médecine",H335="Directeur de la biobanque Médecin",H335="monit.-boursier",),1,0)</f>
        <v>0</v>
      </c>
      <c r="D335" s="172">
        <f>IF(OR(G335=0,H335="Stagiaire",H335="Stagiaires",H335="Externe",H335="Externes",G335="agence",H335="STAGIAIRE INFIRMIER(ÈRE)",H335="STAGIAIRE SI",H335="STAGIAIRE S.I.",H335="STAGIAIRE PAB",H335="STAGIAIRE EN PERFUSION",H335="Stagiaire Physiothérapeute",H335="Stagiaire médecine",H335="Stagiaire - Service sociaux",H335="STAGIAIRE SOINS INFIRMIERS",H335="STAGIAIRE EXTERNE EN MÉDECINE",H335="ss",),1,0)</f>
        <v>0</v>
      </c>
      <c r="E335" s="28" t="s">
        <v>3618</v>
      </c>
      <c r="F335" s="28" t="s">
        <v>3619</v>
      </c>
      <c r="G335" s="255">
        <v>5023</v>
      </c>
      <c r="H335" s="79" t="s">
        <v>570</v>
      </c>
      <c r="I335" s="164" t="s">
        <v>3564</v>
      </c>
      <c r="J335" s="273" t="str">
        <f ca="1">IF(AK335&lt;=Données!$B$2,1," ")</f>
        <v xml:space="preserve"> </v>
      </c>
      <c r="K335" s="45"/>
      <c r="L335" s="46"/>
      <c r="M335" s="47"/>
      <c r="N335" s="48">
        <v>1</v>
      </c>
      <c r="O335" s="185"/>
      <c r="P335" s="187"/>
      <c r="Q335" s="185"/>
      <c r="R335" s="186"/>
      <c r="S335" s="186"/>
      <c r="T335" s="187"/>
      <c r="U335" s="187"/>
      <c r="V335" s="187"/>
      <c r="W335" s="320"/>
      <c r="X335" s="214"/>
      <c r="Y335" s="215"/>
      <c r="Z335" s="34"/>
      <c r="AA335" s="35"/>
      <c r="AB335" s="35"/>
      <c r="AC335" s="35"/>
      <c r="AD335" s="36"/>
      <c r="AE335" s="224"/>
      <c r="AF335" s="53"/>
      <c r="AG335" s="54"/>
      <c r="AH335" s="55"/>
      <c r="AI335" s="56"/>
      <c r="AJ335" s="41" t="s">
        <v>652</v>
      </c>
      <c r="AK335" s="42">
        <v>45267</v>
      </c>
      <c r="AL335" s="50"/>
      <c r="AM335" s="337" t="str">
        <f>INDEX($K$6:$AE$6,1,MATCH(1,K335:AE335,-1))</f>
        <v>F550</v>
      </c>
      <c r="AN335" s="337" t="str">
        <f>IF(INDEX($K$6:$AE$6,1,MATCH(1,K335:AE335,1))&lt;&gt;INDEX($K$6:$AE$6,1,MATCH(1,K335:AE335,-1)),INDEX($K$6:$AE$6,1,MATCH(1,K335:AE335,1)),"-")</f>
        <v>-</v>
      </c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</row>
    <row r="336" spans="1:261" s="91" customFormat="1" ht="12.75" customHeight="1" x14ac:dyDescent="0.2">
      <c r="A336" s="169" t="str">
        <f>IF(IFERROR(VLOOKUP(G336,EmployesActifs,1,FALSE),"Non")&lt;&gt;"Non","Oui","Non")</f>
        <v>Oui</v>
      </c>
      <c r="B336" s="172">
        <f>IF(A336="Oui",1,0)</f>
        <v>1</v>
      </c>
      <c r="C336" s="172">
        <f>IF(OR(G336="Médecin",H336="Médecin",I336="Médecin",I336="Médecins",H336="anesthésiste",H336="boursier univ.",H336="chercheur",H336="chirurgien",H336="Résident(e)",H336="Md Urg",H336="Md Card",LEFT(H336,6)="Fellow",H336="Externe Médecine",H336="Directeur de la biobanque Médecin",H336="monit.-boursier",),1,0)</f>
        <v>0</v>
      </c>
      <c r="D336" s="172">
        <f>IF(OR(G336=0,H336="Stagiaire",H336="Stagiaires",H336="Externe",H336="Externes",G336="agence",H336="STAGIAIRE INFIRMIER(ÈRE)",H336="STAGIAIRE SI",H336="STAGIAIRE S.I.",H336="STAGIAIRE PAB",H336="STAGIAIRE EN PERFUSION",H336="Stagiaire Physiothérapeute",H336="Stagiaire médecine",H336="Stagiaire - Service sociaux",H336="STAGIAIRE SOINS INFIRMIERS",H336="STAGIAIRE EXTERNE EN MÉDECINE",H336="ss",),1,0)</f>
        <v>0</v>
      </c>
      <c r="E336" s="28" t="s">
        <v>878</v>
      </c>
      <c r="F336" s="28" t="s">
        <v>879</v>
      </c>
      <c r="G336" s="255">
        <v>5651</v>
      </c>
      <c r="H336" s="79" t="s">
        <v>103</v>
      </c>
      <c r="I336" s="164" t="s">
        <v>836</v>
      </c>
      <c r="J336" s="273">
        <f ca="1">IF(AK336&lt;=Données!$B$2,1," ")</f>
        <v>1</v>
      </c>
      <c r="K336" s="45" t="s">
        <v>56</v>
      </c>
      <c r="L336" s="46" t="s">
        <v>56</v>
      </c>
      <c r="M336" s="47" t="s">
        <v>56</v>
      </c>
      <c r="N336" s="48"/>
      <c r="O336" s="185"/>
      <c r="P336" s="187"/>
      <c r="Q336" s="185"/>
      <c r="R336" s="186"/>
      <c r="S336" s="186">
        <v>1</v>
      </c>
      <c r="T336" s="187"/>
      <c r="U336" s="187"/>
      <c r="V336" s="187"/>
      <c r="W336" s="320"/>
      <c r="X336" s="214"/>
      <c r="Y336" s="215"/>
      <c r="Z336" s="34"/>
      <c r="AA336" s="35"/>
      <c r="AB336" s="35"/>
      <c r="AC336" s="35"/>
      <c r="AD336" s="36"/>
      <c r="AE336" s="224"/>
      <c r="AF336" s="53"/>
      <c r="AG336" s="54"/>
      <c r="AH336" s="55"/>
      <c r="AI336" s="56"/>
      <c r="AJ336" s="41" t="s">
        <v>98</v>
      </c>
      <c r="AK336" s="42">
        <v>44587</v>
      </c>
      <c r="AL336" s="50" t="s">
        <v>880</v>
      </c>
      <c r="AM336" s="337" t="str">
        <f>INDEX($K$6:$AE$6,1,MATCH(1,K336:AE336,-1))</f>
        <v>1870 +</v>
      </c>
      <c r="AN336" s="337" t="str">
        <f>IF(INDEX($K$6:$AE$6,1,MATCH(1,K336:AE336,1))&lt;&gt;INDEX($K$6:$AE$6,1,MATCH(1,K336:AE336,-1)),INDEX($K$6:$AE$6,1,MATCH(1,K336:AE336,1)),"-")</f>
        <v>-</v>
      </c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</row>
    <row r="337" spans="1:261" s="91" customFormat="1" ht="12.75" customHeight="1" x14ac:dyDescent="0.2">
      <c r="A337" s="169" t="str">
        <f>IF(IFERROR(VLOOKUP(G337,EmployesActifs,1,FALSE),"Non")&lt;&gt;"Non","Oui","Non")</f>
        <v>Oui</v>
      </c>
      <c r="B337" s="172">
        <f>IF(A337="Oui",1,0)</f>
        <v>1</v>
      </c>
      <c r="C337" s="172">
        <f>IF(OR(G337="Médecin",H337="Médecin",I337="Médecin",I337="Médecins",H337="anesthésiste",H337="boursier univ.",H337="chercheur",H337="chirurgien",H337="Résident(e)",H337="Md Urg",H337="Md Card",LEFT(H337,6)="Fellow",H337="Externe Médecine",H337="Directeur de la biobanque Médecin",H337="monit.-boursier",),1,0)</f>
        <v>0</v>
      </c>
      <c r="D337" s="172">
        <f>IF(OR(G337=0,H337="Stagiaire",H337="Stagiaires",H337="Externe",H337="Externes",G337="agence",H337="STAGIAIRE INFIRMIER(ÈRE)",H337="STAGIAIRE SI",H337="STAGIAIRE S.I.",H337="STAGIAIRE PAB",H337="STAGIAIRE EN PERFUSION",H337="Stagiaire Physiothérapeute",H337="Stagiaire médecine",H337="Stagiaire - Service sociaux",H337="STAGIAIRE SOINS INFIRMIERS",H337="STAGIAIRE EXTERNE EN MÉDECINE",H337="ss",),1,0)</f>
        <v>0</v>
      </c>
      <c r="E337" s="28" t="s">
        <v>878</v>
      </c>
      <c r="F337" s="28" t="s">
        <v>881</v>
      </c>
      <c r="G337" s="255">
        <v>5681</v>
      </c>
      <c r="H337" s="79" t="s">
        <v>1095</v>
      </c>
      <c r="I337" s="164" t="s">
        <v>282</v>
      </c>
      <c r="J337" s="273" t="str">
        <f ca="1">IF(AK337&lt;=Données!$B$2,1," ")</f>
        <v xml:space="preserve"> </v>
      </c>
      <c r="K337" s="45"/>
      <c r="L337" s="46"/>
      <c r="M337" s="47"/>
      <c r="N337" s="48"/>
      <c r="O337" s="185"/>
      <c r="P337" s="187"/>
      <c r="Q337" s="185"/>
      <c r="R337" s="186"/>
      <c r="S337" s="186">
        <v>1</v>
      </c>
      <c r="T337" s="187"/>
      <c r="U337" s="187"/>
      <c r="V337" s="187"/>
      <c r="W337" s="320"/>
      <c r="X337" s="214"/>
      <c r="Y337" s="215"/>
      <c r="Z337" s="34"/>
      <c r="AA337" s="35"/>
      <c r="AB337" s="35"/>
      <c r="AC337" s="35"/>
      <c r="AD337" s="36"/>
      <c r="AE337" s="224"/>
      <c r="AF337" s="53"/>
      <c r="AG337" s="54"/>
      <c r="AH337" s="55"/>
      <c r="AI337" s="56"/>
      <c r="AJ337" s="41" t="s">
        <v>5851</v>
      </c>
      <c r="AK337" s="42">
        <v>45916</v>
      </c>
      <c r="AL337" s="50"/>
      <c r="AM337" s="337" t="str">
        <f>INDEX($K$6:$AE$6,1,MATCH(1,K337:AE337,-1))</f>
        <v>1870 +</v>
      </c>
      <c r="AN337" s="337" t="str">
        <f>IF(INDEX($K$6:$AE$6,1,MATCH(1,K337:AE337,1))&lt;&gt;INDEX($K$6:$AE$6,1,MATCH(1,K337:AE337,-1)),INDEX($K$6:$AE$6,1,MATCH(1,K337:AE337,1)),"-")</f>
        <v>-</v>
      </c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</row>
    <row r="338" spans="1:261" s="91" customFormat="1" x14ac:dyDescent="0.2">
      <c r="A338" s="169" t="str">
        <f>IF(IFERROR(VLOOKUP(G338,EmployesActifs,1,FALSE),"Non")&lt;&gt;"Non","Oui","Non")</f>
        <v>Oui</v>
      </c>
      <c r="B338" s="172">
        <f>IF(A338="Oui",1,0)</f>
        <v>1</v>
      </c>
      <c r="C338" s="172">
        <f>IF(OR(G338="Médecin",H338="Médecin",I338="Médecin",I338="Médecins",H338="anesthésiste",H338="boursier univ.",H338="chercheur",H338="chirurgien",H338="Résident(e)",H338="Md Urg",H338="Md Card",LEFT(H338,6)="Fellow",H338="Externe Médecine",H338="Directeur de la biobanque Médecin",H338="monit.-boursier",),1,0)</f>
        <v>0</v>
      </c>
      <c r="D338" s="172">
        <f>IF(OR(G338=0,H338="Stagiaire",H338="Stagiaires",H338="Externe",H338="Externes",G338="agence",H338="STAGIAIRE INFIRMIER(ÈRE)",H338="STAGIAIRE SI",H338="STAGIAIRE S.I.",H338="STAGIAIRE PAB",H338="STAGIAIRE EN PERFUSION",H338="Stagiaire Physiothérapeute",H338="Stagiaire médecine",H338="Stagiaire - Service sociaux",H338="STAGIAIRE SOINS INFIRMIERS",H338="STAGIAIRE EXTERNE EN MÉDECINE",H338="ss",),1,0)</f>
        <v>0</v>
      </c>
      <c r="E338" s="28" t="s">
        <v>4733</v>
      </c>
      <c r="F338" s="28" t="s">
        <v>6154</v>
      </c>
      <c r="G338" s="255">
        <v>13959</v>
      </c>
      <c r="H338" s="79" t="s">
        <v>72</v>
      </c>
      <c r="I338" s="164" t="s">
        <v>5708</v>
      </c>
      <c r="J338" s="273" t="str">
        <f ca="1">IF(AK338&lt;=Données!$B$2,1," ")</f>
        <v xml:space="preserve"> </v>
      </c>
      <c r="K338" s="45">
        <v>1</v>
      </c>
      <c r="L338" s="46"/>
      <c r="M338" s="47"/>
      <c r="N338" s="48"/>
      <c r="O338" s="185"/>
      <c r="P338" s="187"/>
      <c r="Q338" s="185"/>
      <c r="R338" s="186"/>
      <c r="S338" s="186"/>
      <c r="T338" s="187"/>
      <c r="U338" s="187"/>
      <c r="V338" s="187"/>
      <c r="W338" s="320"/>
      <c r="X338" s="214"/>
      <c r="Y338" s="215"/>
      <c r="Z338" s="34"/>
      <c r="AA338" s="35"/>
      <c r="AB338" s="35"/>
      <c r="AC338" s="35"/>
      <c r="AD338" s="36"/>
      <c r="AE338" s="224"/>
      <c r="AF338" s="53"/>
      <c r="AG338" s="54"/>
      <c r="AH338" s="55"/>
      <c r="AI338" s="56"/>
      <c r="AJ338" s="41" t="s">
        <v>4462</v>
      </c>
      <c r="AK338" s="42">
        <v>45861</v>
      </c>
      <c r="AL338" s="50"/>
      <c r="AM338" s="337" t="str">
        <f>INDEX($K$6:$AE$6,1,MATCH(1,K338:AE338,-1))</f>
        <v>95PFE-L2S</v>
      </c>
      <c r="AN338" s="337" t="str">
        <f>IF(INDEX($K$6:$AE$6,1,MATCH(1,K338:AE338,1))&lt;&gt;INDEX($K$6:$AE$6,1,MATCH(1,K338:AE338,-1)),INDEX($K$6:$AE$6,1,MATCH(1,K338:AE338,1)),"-")</f>
        <v>-</v>
      </c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</row>
    <row r="339" spans="1:261" s="91" customFormat="1" ht="12.95" customHeight="1" x14ac:dyDescent="0.2">
      <c r="A339" s="169" t="str">
        <f>IF(IFERROR(VLOOKUP(G339,EmployesActifs,1,FALSE),"Non")&lt;&gt;"Non","Oui","Non")</f>
        <v>Oui</v>
      </c>
      <c r="B339" s="172">
        <f>IF(A339="Oui",1,0)</f>
        <v>1</v>
      </c>
      <c r="C339" s="172">
        <f>IF(OR(G339="Médecin",H339="Médecin",I339="Médecin",I339="Médecins",H339="anesthésiste",H339="boursier univ.",H339="chercheur",H339="chirurgien",H339="Résident(e)",H339="Md Urg",H339="Md Card",LEFT(H339,6)="Fellow",H339="Externe Médecine",H339="Directeur de la biobanque Médecin",H339="monit.-boursier",),1,0)</f>
        <v>0</v>
      </c>
      <c r="D339" s="172">
        <f>IF(OR(G339=0,H339="Stagiaire",H339="Stagiaires",H339="Externe",H339="Externes",G339="agence",H339="STAGIAIRE INFIRMIER(ÈRE)",H339="STAGIAIRE SI",H339="STAGIAIRE S.I.",H339="STAGIAIRE PAB",H339="STAGIAIRE EN PERFUSION",H339="Stagiaire Physiothérapeute",H339="Stagiaire médecine",H339="Stagiaire - Service sociaux",H339="STAGIAIRE SOINS INFIRMIERS",H339="STAGIAIRE EXTERNE EN MÉDECINE",H339="ss",),1,0)</f>
        <v>0</v>
      </c>
      <c r="E339" s="28" t="s">
        <v>883</v>
      </c>
      <c r="F339" s="28" t="s">
        <v>485</v>
      </c>
      <c r="G339" s="255">
        <v>4627</v>
      </c>
      <c r="H339" s="79" t="s">
        <v>1405</v>
      </c>
      <c r="I339" s="164" t="s">
        <v>3412</v>
      </c>
      <c r="J339" s="273">
        <f ca="1">IF(AK339&lt;=Données!$B$2,1," ")</f>
        <v>1</v>
      </c>
      <c r="K339" s="45"/>
      <c r="L339" s="46" t="s">
        <v>56</v>
      </c>
      <c r="M339" s="47"/>
      <c r="N339" s="48"/>
      <c r="O339" s="185"/>
      <c r="P339" s="187"/>
      <c r="Q339" s="185"/>
      <c r="R339" s="186"/>
      <c r="S339" s="186">
        <v>1</v>
      </c>
      <c r="T339" s="187"/>
      <c r="U339" s="187"/>
      <c r="V339" s="187"/>
      <c r="W339" s="320"/>
      <c r="X339" s="214"/>
      <c r="Y339" s="215"/>
      <c r="Z339" s="34"/>
      <c r="AA339" s="35"/>
      <c r="AB339" s="35"/>
      <c r="AC339" s="35"/>
      <c r="AD339" s="36"/>
      <c r="AE339" s="224"/>
      <c r="AF339" s="53"/>
      <c r="AG339" s="54"/>
      <c r="AH339" s="55"/>
      <c r="AI339" s="56"/>
      <c r="AJ339" s="41" t="s">
        <v>50</v>
      </c>
      <c r="AK339" s="42">
        <v>44586</v>
      </c>
      <c r="AL339" s="50" t="s">
        <v>884</v>
      </c>
      <c r="AM339" s="337" t="str">
        <f>INDEX($K$6:$AE$6,1,MATCH(1,K339:AE339,-1))</f>
        <v>1870 +</v>
      </c>
      <c r="AN339" s="337" t="str">
        <f>IF(INDEX($K$6:$AE$6,1,MATCH(1,K339:AE339,1))&lt;&gt;INDEX($K$6:$AE$6,1,MATCH(1,K339:AE339,-1)),INDEX($K$6:$AE$6,1,MATCH(1,K339:AE339,1)),"-")</f>
        <v>-</v>
      </c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</row>
    <row r="340" spans="1:261" s="91" customFormat="1" ht="12.95" customHeight="1" x14ac:dyDescent="0.2">
      <c r="A340" s="169" t="str">
        <f>IF(IFERROR(VLOOKUP(G340,EmployesActifs,1,FALSE),"Non")&lt;&gt;"Non","Oui","Non")</f>
        <v>Oui</v>
      </c>
      <c r="B340" s="172">
        <f>IF(A340="Oui",1,0)</f>
        <v>1</v>
      </c>
      <c r="C340" s="172">
        <f>IF(OR(G340="Médecin",H340="Médecin",I340="Médecin",I340="Médecins",H340="anesthésiste",H340="boursier univ.",H340="chercheur",H340="chirurgien",H340="Résident(e)",H340="Md Urg",H340="Md Card",LEFT(H340,6)="Fellow",H340="Externe Médecine",H340="Directeur de la biobanque Médecin",H340="monit.-boursier",),1,0)</f>
        <v>0</v>
      </c>
      <c r="D340" s="172">
        <f>IF(OR(G340=0,H340="Stagiaire",H340="Stagiaires",H340="Externe",H340="Externes",G340="agence",H340="STAGIAIRE INFIRMIER(ÈRE)",H340="STAGIAIRE SI",H340="STAGIAIRE S.I.",H340="STAGIAIRE PAB",H340="STAGIAIRE EN PERFUSION",H340="Stagiaire Physiothérapeute",H340="Stagiaire médecine",H340="Stagiaire - Service sociaux",H340="STAGIAIRE SOINS INFIRMIERS",H340="STAGIAIRE EXTERNE EN MÉDECINE",H340="ss",),1,0)</f>
        <v>0</v>
      </c>
      <c r="E340" s="28" t="s">
        <v>885</v>
      </c>
      <c r="F340" s="28" t="s">
        <v>464</v>
      </c>
      <c r="G340" s="255">
        <v>4345</v>
      </c>
      <c r="H340" s="79" t="s">
        <v>319</v>
      </c>
      <c r="I340" s="164" t="s">
        <v>3527</v>
      </c>
      <c r="J340" s="273">
        <f ca="1">IF(AK340&lt;=Données!$B$2,1," ")</f>
        <v>1</v>
      </c>
      <c r="K340" s="45"/>
      <c r="L340" s="46">
        <v>1</v>
      </c>
      <c r="M340" s="47"/>
      <c r="N340" s="48"/>
      <c r="O340" s="185"/>
      <c r="P340" s="187"/>
      <c r="Q340" s="185"/>
      <c r="R340" s="186"/>
      <c r="S340" s="186"/>
      <c r="T340" s="187"/>
      <c r="U340" s="187"/>
      <c r="V340" s="187"/>
      <c r="W340" s="320"/>
      <c r="X340" s="214"/>
      <c r="Y340" s="215"/>
      <c r="Z340" s="34"/>
      <c r="AA340" s="35"/>
      <c r="AB340" s="35"/>
      <c r="AC340" s="35"/>
      <c r="AD340" s="36"/>
      <c r="AE340" s="224"/>
      <c r="AF340" s="53"/>
      <c r="AG340" s="54"/>
      <c r="AH340" s="55"/>
      <c r="AI340" s="56"/>
      <c r="AJ340" s="41" t="s">
        <v>57</v>
      </c>
      <c r="AK340" s="42">
        <v>44586</v>
      </c>
      <c r="AL340" s="50" t="s">
        <v>870</v>
      </c>
      <c r="AM340" s="337" t="str">
        <f>INDEX($K$6:$AE$6,1,MATCH(1,K340:AE340,-1))</f>
        <v>95PFE-L2M</v>
      </c>
      <c r="AN340" s="337" t="str">
        <f>IF(INDEX($K$6:$AE$6,1,MATCH(1,K340:AE340,1))&lt;&gt;INDEX($K$6:$AE$6,1,MATCH(1,K340:AE340,-1)),INDEX($K$6:$AE$6,1,MATCH(1,K340:AE340,1)),"-")</f>
        <v>-</v>
      </c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</row>
    <row r="341" spans="1:261" s="91" customFormat="1" ht="12.95" customHeight="1" x14ac:dyDescent="0.2">
      <c r="A341" s="169" t="str">
        <f>IF(IFERROR(VLOOKUP(G341,EmployesActifs,1,FALSE),"Non")&lt;&gt;"Non","Oui","Non")</f>
        <v>Oui</v>
      </c>
      <c r="B341" s="172">
        <f>IF(A341="Oui",1,0)</f>
        <v>1</v>
      </c>
      <c r="C341" s="172">
        <f>IF(OR(G341="Médecin",H341="Médecin",I341="Médecin",I341="Médecins",H341="anesthésiste",H341="boursier univ.",H341="chercheur",H341="chirurgien",H341="Résident(e)",H341="Md Urg",H341="Md Card",LEFT(H341,6)="Fellow",H341="Externe Médecine",H341="Directeur de la biobanque Médecin",H341="monit.-boursier",),1,0)</f>
        <v>0</v>
      </c>
      <c r="D341" s="172">
        <f>IF(OR(G341=0,H341="Stagiaire",H341="Stagiaires",H341="Externe",H341="Externes",G341="agence",H341="STAGIAIRE INFIRMIER(ÈRE)",H341="STAGIAIRE SI",H341="STAGIAIRE S.I.",H341="STAGIAIRE PAB",H341="STAGIAIRE EN PERFUSION",H341="Stagiaire Physiothérapeute",H341="Stagiaire médecine",H341="Stagiaire - Service sociaux",H341="STAGIAIRE SOINS INFIRMIERS",H341="STAGIAIRE EXTERNE EN MÉDECINE",H341="ss",),1,0)</f>
        <v>0</v>
      </c>
      <c r="E341" s="28" t="s">
        <v>2840</v>
      </c>
      <c r="F341" s="28" t="s">
        <v>806</v>
      </c>
      <c r="G341" s="255">
        <v>12229</v>
      </c>
      <c r="H341" s="79" t="s">
        <v>3474</v>
      </c>
      <c r="I341" s="164" t="s">
        <v>3784</v>
      </c>
      <c r="J341" s="273">
        <f ca="1">IF(AK341&lt;=Données!$B$2,1," ")</f>
        <v>1</v>
      </c>
      <c r="K341" s="45" t="s">
        <v>56</v>
      </c>
      <c r="L341" s="46" t="s">
        <v>56</v>
      </c>
      <c r="M341" s="47"/>
      <c r="N341" s="48" t="s">
        <v>56</v>
      </c>
      <c r="O341" s="185"/>
      <c r="P341" s="187"/>
      <c r="Q341" s="185"/>
      <c r="R341" s="186"/>
      <c r="S341" s="186">
        <v>1</v>
      </c>
      <c r="T341" s="187"/>
      <c r="U341" s="187"/>
      <c r="V341" s="187"/>
      <c r="W341" s="320"/>
      <c r="X341" s="214"/>
      <c r="Y341" s="215"/>
      <c r="Z341" s="34"/>
      <c r="AA341" s="35"/>
      <c r="AB341" s="35"/>
      <c r="AC341" s="35"/>
      <c r="AD341" s="36"/>
      <c r="AE341" s="224"/>
      <c r="AF341" s="53"/>
      <c r="AG341" s="54"/>
      <c r="AH341" s="55"/>
      <c r="AI341" s="56"/>
      <c r="AJ341" s="41" t="s">
        <v>85</v>
      </c>
      <c r="AK341" s="42">
        <v>44705</v>
      </c>
      <c r="AL341" s="50"/>
      <c r="AM341" s="337" t="str">
        <f>INDEX($K$6:$AE$6,1,MATCH(1,K341:AE341,-1))</f>
        <v>1870 +</v>
      </c>
      <c r="AN341" s="337" t="str">
        <f>IF(INDEX($K$6:$AE$6,1,MATCH(1,K341:AE341,1))&lt;&gt;INDEX($K$6:$AE$6,1,MATCH(1,K341:AE341,-1)),INDEX($K$6:$AE$6,1,MATCH(1,K341:AE341,1)),"-")</f>
        <v>-</v>
      </c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</row>
    <row r="342" spans="1:261" s="91" customFormat="1" ht="12.75" customHeight="1" x14ac:dyDescent="0.2">
      <c r="A342" s="169" t="str">
        <f>IF(IFERROR(VLOOKUP(G342,EmployesActifs,1,FALSE),"Non")&lt;&gt;"Non","Oui","Non")</f>
        <v>Oui</v>
      </c>
      <c r="B342" s="172">
        <f>IF(A342="Oui",1,0)</f>
        <v>1</v>
      </c>
      <c r="C342" s="172">
        <f>IF(OR(G342="Médecin",H342="Médecin",I342="Médecin",I342="Médecins",H342="anesthésiste",H342="boursier univ.",H342="chercheur",H342="chirurgien",H342="Résident(e)",H342="Md Urg",H342="Md Card",LEFT(H342,6)="Fellow",H342="Externe Médecine",H342="Directeur de la biobanque Médecin",H342="monit.-boursier",),1,0)</f>
        <v>0</v>
      </c>
      <c r="D342" s="172">
        <f>IF(OR(G342=0,H342="Stagiaire",H342="Stagiaires",H342="Externe",H342="Externes",G342="agence",H342="STAGIAIRE INFIRMIER(ÈRE)",H342="STAGIAIRE SI",H342="STAGIAIRE S.I.",H342="STAGIAIRE PAB",H342="STAGIAIRE EN PERFUSION",H342="Stagiaire Physiothérapeute",H342="Stagiaire médecine",H342="Stagiaire - Service sociaux",H342="STAGIAIRE SOINS INFIRMIERS",H342="STAGIAIRE EXTERNE EN MÉDECINE",H342="ss",),1,0)</f>
        <v>0</v>
      </c>
      <c r="E342" s="28" t="s">
        <v>890</v>
      </c>
      <c r="F342" s="28" t="s">
        <v>891</v>
      </c>
      <c r="G342" s="255">
        <v>9219</v>
      </c>
      <c r="H342" s="79" t="s">
        <v>69</v>
      </c>
      <c r="I342" s="164" t="s">
        <v>5715</v>
      </c>
      <c r="J342" s="273">
        <f ca="1">IF(AK342&lt;=Données!$B$2,1," ")</f>
        <v>1</v>
      </c>
      <c r="K342" s="45" t="s">
        <v>56</v>
      </c>
      <c r="L342" s="46" t="s">
        <v>56</v>
      </c>
      <c r="M342" s="47"/>
      <c r="N342" s="48"/>
      <c r="O342" s="185"/>
      <c r="P342" s="187"/>
      <c r="Q342" s="185"/>
      <c r="R342" s="186"/>
      <c r="S342" s="186">
        <v>1</v>
      </c>
      <c r="T342" s="187"/>
      <c r="U342" s="187"/>
      <c r="V342" s="187"/>
      <c r="W342" s="320"/>
      <c r="X342" s="214"/>
      <c r="Y342" s="215"/>
      <c r="Z342" s="34"/>
      <c r="AA342" s="35"/>
      <c r="AB342" s="35"/>
      <c r="AC342" s="35"/>
      <c r="AD342" s="36"/>
      <c r="AE342" s="224"/>
      <c r="AF342" s="53"/>
      <c r="AG342" s="54"/>
      <c r="AH342" s="55"/>
      <c r="AI342" s="56"/>
      <c r="AJ342" s="41" t="s">
        <v>57</v>
      </c>
      <c r="AK342" s="42">
        <v>44573</v>
      </c>
      <c r="AL342" s="50"/>
      <c r="AM342" s="337" t="str">
        <f>INDEX($K$6:$AE$6,1,MATCH(1,K342:AE342,-1))</f>
        <v>1870 +</v>
      </c>
      <c r="AN342" s="337" t="str">
        <f>IF(INDEX($K$6:$AE$6,1,MATCH(1,K342:AE342,1))&lt;&gt;INDEX($K$6:$AE$6,1,MATCH(1,K342:AE342,-1)),INDEX($K$6:$AE$6,1,MATCH(1,K342:AE342,1)),"-")</f>
        <v>-</v>
      </c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</row>
    <row r="343" spans="1:261" s="91" customFormat="1" x14ac:dyDescent="0.2">
      <c r="A343" s="169" t="str">
        <f>IF(IFERROR(VLOOKUP(G343,EmployesActifs,1,FALSE),"Non")&lt;&gt;"Non","Oui","Non")</f>
        <v>Oui</v>
      </c>
      <c r="B343" s="172">
        <f>IF(A343="Oui",1,0)</f>
        <v>1</v>
      </c>
      <c r="C343" s="172">
        <f>IF(OR(G343="Médecin",H343="Médecin",I343="Médecin",I343="Médecins",H343="anesthésiste",H343="boursier univ.",H343="chercheur",H343="chirurgien",H343="Résident(e)",H343="Md Urg",H343="Md Card",LEFT(H343,6)="Fellow",H343="Externe Médecine",H343="Directeur de la biobanque Médecin",H343="monit.-boursier",),1,0)</f>
        <v>0</v>
      </c>
      <c r="D343" s="172">
        <f>IF(OR(G343=0,H343="Stagiaire",H343="Stagiaires",H343="Externe",H343="Externes",G343="agence",H343="STAGIAIRE INFIRMIER(ÈRE)",H343="STAGIAIRE SI",H343="STAGIAIRE S.I.",H343="STAGIAIRE PAB",H343="STAGIAIRE EN PERFUSION",H343="Stagiaire Physiothérapeute",H343="Stagiaire médecine",H343="Stagiaire - Service sociaux",H343="STAGIAIRE SOINS INFIRMIERS",H343="STAGIAIRE EXTERNE EN MÉDECINE",H343="ss",),1,0)</f>
        <v>0</v>
      </c>
      <c r="E343" s="28" t="s">
        <v>892</v>
      </c>
      <c r="F343" s="28" t="s">
        <v>893</v>
      </c>
      <c r="G343" s="257">
        <v>10502</v>
      </c>
      <c r="H343" s="79" t="s">
        <v>69</v>
      </c>
      <c r="I343" s="164" t="s">
        <v>4406</v>
      </c>
      <c r="J343" s="273">
        <f ca="1">IF(AK343&lt;=Données!$B$2,1," ")</f>
        <v>1</v>
      </c>
      <c r="K343" s="45"/>
      <c r="L343" s="46"/>
      <c r="M343" s="47"/>
      <c r="N343" s="48"/>
      <c r="O343" s="185"/>
      <c r="P343" s="187"/>
      <c r="Q343" s="185">
        <v>1</v>
      </c>
      <c r="R343" s="186"/>
      <c r="S343" s="186"/>
      <c r="T343" s="187"/>
      <c r="U343" s="187"/>
      <c r="V343" s="187"/>
      <c r="W343" s="320"/>
      <c r="X343" s="214"/>
      <c r="Y343" s="215"/>
      <c r="Z343" s="34"/>
      <c r="AA343" s="35"/>
      <c r="AB343" s="35"/>
      <c r="AC343" s="35"/>
      <c r="AD343" s="36"/>
      <c r="AE343" s="224"/>
      <c r="AF343" s="53"/>
      <c r="AG343" s="54"/>
      <c r="AH343" s="55"/>
      <c r="AI343" s="56"/>
      <c r="AJ343" s="41" t="s">
        <v>193</v>
      </c>
      <c r="AK343" s="42">
        <v>43914</v>
      </c>
      <c r="AL343" s="50"/>
      <c r="AM343" s="337" t="str">
        <f>INDEX($K$6:$AE$6,1,MATCH(1,K343:AE343,-1))</f>
        <v>1860-S</v>
      </c>
      <c r="AN343" s="337" t="str">
        <f>IF(INDEX($K$6:$AE$6,1,MATCH(1,K343:AE343,1))&lt;&gt;INDEX($K$6:$AE$6,1,MATCH(1,K343:AE343,-1)),INDEX($K$6:$AE$6,1,MATCH(1,K343:AE343,1)),"-")</f>
        <v>-</v>
      </c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</row>
    <row r="344" spans="1:261" ht="12.95" customHeight="1" x14ac:dyDescent="0.2">
      <c r="A344" s="169" t="str">
        <f>IF(IFERROR(VLOOKUP(G344,EmployesActifs,1,FALSE),"Non")&lt;&gt;"Non","Oui","Non")</f>
        <v>Oui</v>
      </c>
      <c r="B344" s="172">
        <f>IF(A344="Oui",1,0)</f>
        <v>1</v>
      </c>
      <c r="C344" s="172">
        <f>IF(OR(G344="Médecin",H344="Médecin",I344="Médecin",I344="Médecins",H344="anesthésiste",H344="boursier univ.",H344="chercheur",H344="chirurgien",H344="Résident(e)",H344="Md Urg",H344="Md Card",LEFT(H344,6)="Fellow",H344="Externe Médecine",H344="Directeur de la biobanque Médecin",H344="monit.-boursier",),1,0)</f>
        <v>0</v>
      </c>
      <c r="D344" s="172">
        <f>IF(OR(G344=0,H344="Stagiaire",H344="Stagiaires",H344="Externe",H344="Externes",G344="agence",H344="STAGIAIRE INFIRMIER(ÈRE)",H344="STAGIAIRE SI",H344="STAGIAIRE S.I.",H344="STAGIAIRE PAB",H344="STAGIAIRE EN PERFUSION",H344="Stagiaire Physiothérapeute",H344="Stagiaire médecine",H344="Stagiaire - Service sociaux",H344="STAGIAIRE SOINS INFIRMIERS",H344="STAGIAIRE EXTERNE EN MÉDECINE",H344="ss",),1,0)</f>
        <v>0</v>
      </c>
      <c r="E344" s="28" t="s">
        <v>896</v>
      </c>
      <c r="F344" s="28" t="s">
        <v>189</v>
      </c>
      <c r="G344" s="255">
        <v>10957</v>
      </c>
      <c r="H344" s="57" t="s">
        <v>261</v>
      </c>
      <c r="I344" s="52" t="s">
        <v>55</v>
      </c>
      <c r="J344" s="273">
        <f ca="1">IF(AK344&lt;=Données!$B$2,1," ")</f>
        <v>1</v>
      </c>
      <c r="K344" s="45"/>
      <c r="L344" s="46" t="s">
        <v>56</v>
      </c>
      <c r="M344" s="47"/>
      <c r="N344" s="48"/>
      <c r="O344" s="185"/>
      <c r="P344" s="187"/>
      <c r="Q344" s="185"/>
      <c r="R344" s="186"/>
      <c r="S344" s="186">
        <v>1</v>
      </c>
      <c r="T344" s="187"/>
      <c r="U344" s="187"/>
      <c r="V344" s="187"/>
      <c r="W344" s="320"/>
      <c r="X344" s="214"/>
      <c r="Y344" s="215"/>
      <c r="Z344" s="34"/>
      <c r="AA344" s="35"/>
      <c r="AB344" s="35"/>
      <c r="AC344" s="35"/>
      <c r="AD344" s="36"/>
      <c r="AE344" s="224"/>
      <c r="AF344" s="53"/>
      <c r="AG344" s="54"/>
      <c r="AH344" s="55"/>
      <c r="AI344" s="56"/>
      <c r="AJ344" s="41" t="s">
        <v>159</v>
      </c>
      <c r="AK344" s="42">
        <v>44425</v>
      </c>
      <c r="AL344" s="50"/>
      <c r="AM344" s="337" t="str">
        <f>INDEX($K$6:$AE$6,1,MATCH(1,K344:AE344,-1))</f>
        <v>1870 +</v>
      </c>
      <c r="AN344" s="337" t="str">
        <f>IF(INDEX($K$6:$AE$6,1,MATCH(1,K344:AE344,1))&lt;&gt;INDEX($K$6:$AE$6,1,MATCH(1,K344:AE344,-1)),INDEX($K$6:$AE$6,1,MATCH(1,K344:AE344,1)),"-")</f>
        <v>-</v>
      </c>
      <c r="AO344"/>
      <c r="AP344"/>
      <c r="AQ344"/>
    </row>
    <row r="345" spans="1:261" ht="12.95" customHeight="1" x14ac:dyDescent="0.2">
      <c r="A345" s="169" t="str">
        <f>IF(IFERROR(VLOOKUP(G345,EmployesActifs,1,FALSE),"Non")&lt;&gt;"Non","Oui","Non")</f>
        <v>Oui</v>
      </c>
      <c r="B345" s="172">
        <f>IF(A345="Oui",1,0)</f>
        <v>1</v>
      </c>
      <c r="C345" s="172">
        <f>IF(OR(G345="Médecin",H345="Médecin",I345="Médecin",I345="Médecins",H345="anesthésiste",H345="boursier univ.",H345="chercheur",H345="chirurgien",H345="Résident(e)",H345="Md Urg",H345="Md Card",LEFT(H345,6)="Fellow",H345="Externe Médecine",H345="Directeur de la biobanque Médecin",H345="monit.-boursier",),1,0)</f>
        <v>0</v>
      </c>
      <c r="D345" s="172">
        <f>IF(OR(G345=0,H345="Stagiaire",H345="Stagiaires",H345="Externe",H345="Externes",G345="agence",H345="STAGIAIRE INFIRMIER(ÈRE)",H345="STAGIAIRE SI",H345="STAGIAIRE S.I.",H345="STAGIAIRE PAB",H345="STAGIAIRE EN PERFUSION",H345="Stagiaire Physiothérapeute",H345="Stagiaire médecine",H345="Stagiaire - Service sociaux",H345="STAGIAIRE SOINS INFIRMIERS",H345="STAGIAIRE EXTERNE EN MÉDECINE",H345="ss",),1,0)</f>
        <v>0</v>
      </c>
      <c r="E345" s="28" t="s">
        <v>899</v>
      </c>
      <c r="F345" s="28" t="s">
        <v>900</v>
      </c>
      <c r="G345" s="255">
        <v>11687</v>
      </c>
      <c r="H345" s="79" t="s">
        <v>972</v>
      </c>
      <c r="I345" s="164" t="s">
        <v>3418</v>
      </c>
      <c r="J345" s="273">
        <f ca="1">IF(AK345&lt;=Données!$B$2,1," ")</f>
        <v>1</v>
      </c>
      <c r="K345" s="45"/>
      <c r="L345" s="46">
        <v>1</v>
      </c>
      <c r="M345" s="47"/>
      <c r="N345" s="48"/>
      <c r="O345" s="185"/>
      <c r="P345" s="187"/>
      <c r="Q345" s="185"/>
      <c r="R345" s="186"/>
      <c r="S345" s="186"/>
      <c r="T345" s="187"/>
      <c r="U345" s="187"/>
      <c r="V345" s="187"/>
      <c r="W345" s="320"/>
      <c r="X345" s="214"/>
      <c r="Y345" s="215"/>
      <c r="Z345" s="34"/>
      <c r="AA345" s="35"/>
      <c r="AB345" s="35"/>
      <c r="AC345" s="35"/>
      <c r="AD345" s="36"/>
      <c r="AE345" s="224"/>
      <c r="AF345" s="53"/>
      <c r="AG345" s="54"/>
      <c r="AH345" s="55"/>
      <c r="AI345" s="56"/>
      <c r="AJ345" s="41" t="s">
        <v>57</v>
      </c>
      <c r="AK345" s="42">
        <v>44589</v>
      </c>
      <c r="AL345" s="50"/>
      <c r="AM345" s="337" t="str">
        <f>INDEX($K$6:$AE$6,1,MATCH(1,K345:AE345,-1))</f>
        <v>95PFE-L2M</v>
      </c>
      <c r="AN345" s="337" t="str">
        <f>IF(INDEX($K$6:$AE$6,1,MATCH(1,K345:AE345,1))&lt;&gt;INDEX($K$6:$AE$6,1,MATCH(1,K345:AE345,-1)),INDEX($K$6:$AE$6,1,MATCH(1,K345:AE345,1)),"-")</f>
        <v>-</v>
      </c>
      <c r="AO345"/>
      <c r="AP345"/>
      <c r="AQ345"/>
    </row>
    <row r="346" spans="1:261" s="63" customFormat="1" x14ac:dyDescent="0.2">
      <c r="A346" s="169" t="str">
        <f>IF(IFERROR(VLOOKUP(G346,EmployesActifs,1,FALSE),"Non")&lt;&gt;"Non","Oui","Non")</f>
        <v>Oui</v>
      </c>
      <c r="B346" s="172">
        <f>IF(A346="Oui",1,0)</f>
        <v>1</v>
      </c>
      <c r="C346" s="172">
        <f>IF(OR(G346="Médecin",H346="Médecin",I346="Médecin",I346="Médecins",H346="anesthésiste",H346="boursier univ.",H346="chercheur",H346="chirurgien",H346="Résident(e)",H346="Md Urg",H346="Md Card",LEFT(H346,6)="Fellow",H346="Externe Médecine",H346="Directeur de la biobanque Médecin",H346="monit.-boursier",),1,0)</f>
        <v>0</v>
      </c>
      <c r="D346" s="172">
        <f>IF(OR(G346=0,H346="Stagiaire",H346="Stagiaires",H346="Externe",H346="Externes",G346="agence",H346="STAGIAIRE INFIRMIER(ÈRE)",H346="STAGIAIRE SI",H346="STAGIAIRE S.I.",H346="STAGIAIRE PAB",H346="STAGIAIRE EN PERFUSION",H346="Stagiaire Physiothérapeute",H346="Stagiaire médecine",H346="Stagiaire - Service sociaux",H346="STAGIAIRE SOINS INFIRMIERS",H346="STAGIAIRE EXTERNE EN MÉDECINE",H346="ss",),1,0)</f>
        <v>0</v>
      </c>
      <c r="E346" s="28" t="s">
        <v>905</v>
      </c>
      <c r="F346" s="28" t="s">
        <v>1015</v>
      </c>
      <c r="G346" s="255">
        <v>10362</v>
      </c>
      <c r="H346" s="79" t="s">
        <v>2990</v>
      </c>
      <c r="I346" s="164" t="s">
        <v>3463</v>
      </c>
      <c r="J346" s="273">
        <f ca="1">IF(AK346&lt;=Données!$B$2,1," ")</f>
        <v>1</v>
      </c>
      <c r="K346" s="45">
        <v>1</v>
      </c>
      <c r="L346" s="46"/>
      <c r="M346" s="47"/>
      <c r="N346" s="48"/>
      <c r="O346" s="185"/>
      <c r="P346" s="187"/>
      <c r="Q346" s="185"/>
      <c r="R346" s="186"/>
      <c r="S346" s="186"/>
      <c r="T346" s="187"/>
      <c r="U346" s="187"/>
      <c r="V346" s="187"/>
      <c r="W346" s="320"/>
      <c r="X346" s="214"/>
      <c r="Y346" s="215"/>
      <c r="Z346" s="34"/>
      <c r="AA346" s="35"/>
      <c r="AB346" s="35"/>
      <c r="AC346" s="35"/>
      <c r="AD346" s="36"/>
      <c r="AE346" s="224"/>
      <c r="AF346" s="53"/>
      <c r="AG346" s="54"/>
      <c r="AH346" s="55"/>
      <c r="AI346" s="56"/>
      <c r="AJ346" s="41" t="s">
        <v>2858</v>
      </c>
      <c r="AK346" s="42">
        <v>44832</v>
      </c>
      <c r="AL346" s="50"/>
      <c r="AM346" s="337" t="str">
        <f>INDEX($K$6:$AE$6,1,MATCH(1,K346:AE346,-1))</f>
        <v>95PFE-L2S</v>
      </c>
      <c r="AN346" s="337" t="str">
        <f>IF(INDEX($K$6:$AE$6,1,MATCH(1,K346:AE346,1))&lt;&gt;INDEX($K$6:$AE$6,1,MATCH(1,K346:AE346,-1)),INDEX($K$6:$AE$6,1,MATCH(1,K346:AE346,1)),"-")</f>
        <v>-</v>
      </c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</row>
    <row r="347" spans="1:261" s="63" customFormat="1" ht="12.75" customHeight="1" x14ac:dyDescent="0.2">
      <c r="A347" s="169" t="str">
        <f>IF(IFERROR(VLOOKUP(G347,EmployesActifs,1,FALSE),"Non")&lt;&gt;"Non","Oui","Non")</f>
        <v>Oui</v>
      </c>
      <c r="B347" s="172">
        <f>IF(A347="Oui",1,0)</f>
        <v>1</v>
      </c>
      <c r="C347" s="172">
        <f>IF(OR(G347="Médecin",H347="Médecin",I347="Médecin",I347="Médecins",H347="anesthésiste",H347="boursier univ.",H347="chercheur",H347="chirurgien",H347="Résident(e)",H347="Md Urg",H347="Md Card",LEFT(H347,6)="Fellow",H347="Externe Médecine",H347="Directeur de la biobanque Médecin",H347="monit.-boursier",),1,0)</f>
        <v>0</v>
      </c>
      <c r="D347" s="172">
        <f>IF(OR(G347=0,H347="Stagiaire",H347="Stagiaires",H347="Externe",H347="Externes",G347="agence",H347="STAGIAIRE INFIRMIER(ÈRE)",H347="STAGIAIRE SI",H347="STAGIAIRE S.I.",H347="STAGIAIRE PAB",H347="STAGIAIRE EN PERFUSION",H347="Stagiaire Physiothérapeute",H347="Stagiaire médecine",H347="Stagiaire - Service sociaux",H347="STAGIAIRE SOINS INFIRMIERS",H347="STAGIAIRE EXTERNE EN MÉDECINE",H347="ss",),1,0)</f>
        <v>0</v>
      </c>
      <c r="E347" s="28" t="s">
        <v>907</v>
      </c>
      <c r="F347" s="28" t="s">
        <v>908</v>
      </c>
      <c r="G347" s="255">
        <v>10734</v>
      </c>
      <c r="H347" s="79" t="s">
        <v>2463</v>
      </c>
      <c r="I347" s="164" t="s">
        <v>933</v>
      </c>
      <c r="J347" s="273" t="str">
        <f ca="1">IF(AK347&lt;=Données!$B$2,1," ")</f>
        <v xml:space="preserve"> </v>
      </c>
      <c r="K347" s="45" t="s">
        <v>56</v>
      </c>
      <c r="L347" s="46">
        <v>1</v>
      </c>
      <c r="M347" s="47"/>
      <c r="N347" s="48"/>
      <c r="O347" s="185"/>
      <c r="P347" s="187"/>
      <c r="Q347" s="185"/>
      <c r="R347" s="186"/>
      <c r="S347" s="186"/>
      <c r="T347" s="187"/>
      <c r="U347" s="187"/>
      <c r="V347" s="187"/>
      <c r="W347" s="320"/>
      <c r="X347" s="214"/>
      <c r="Y347" s="215"/>
      <c r="Z347" s="34"/>
      <c r="AA347" s="35"/>
      <c r="AB347" s="35"/>
      <c r="AC347" s="35"/>
      <c r="AD347" s="36"/>
      <c r="AE347" s="224"/>
      <c r="AF347" s="53"/>
      <c r="AG347" s="54"/>
      <c r="AH347" s="55"/>
      <c r="AI347" s="56"/>
      <c r="AJ347" s="41" t="s">
        <v>4462</v>
      </c>
      <c r="AK347" s="42">
        <v>45791</v>
      </c>
      <c r="AL347" s="50"/>
      <c r="AM347" s="337" t="str">
        <f>INDEX($K$6:$AE$6,1,MATCH(1,K347:AE347,-1))</f>
        <v>95PFE-L2M</v>
      </c>
      <c r="AN347" s="337" t="str">
        <f>IF(INDEX($K$6:$AE$6,1,MATCH(1,K347:AE347,1))&lt;&gt;INDEX($K$6:$AE$6,1,MATCH(1,K347:AE347,-1)),INDEX($K$6:$AE$6,1,MATCH(1,K347:AE347,1)),"-")</f>
        <v>-</v>
      </c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</row>
    <row r="348" spans="1:261" s="63" customFormat="1" x14ac:dyDescent="0.2">
      <c r="A348" s="169" t="str">
        <f>IF(IFERROR(VLOOKUP(G348,EmployesActifs,1,FALSE),"Non")&lt;&gt;"Non","Oui","Non")</f>
        <v>Oui</v>
      </c>
      <c r="B348" s="172">
        <f>IF(A348="Oui",1,0)</f>
        <v>1</v>
      </c>
      <c r="C348" s="172">
        <f>IF(OR(G348="Médecin",H348="Médecin",I348="Médecin",I348="Médecins",H348="anesthésiste",H348="boursier univ.",H348="chercheur",H348="chirurgien",H348="Résident(e)",H348="Md Urg",H348="Md Card",LEFT(H348,6)="Fellow",H348="Externe Médecine",H348="Directeur de la biobanque Médecin",H348="monit.-boursier",),1,0)</f>
        <v>0</v>
      </c>
      <c r="D348" s="172">
        <f>IF(OR(G348=0,H348="Stagiaire",H348="Stagiaires",H348="Externe",H348="Externes",G348="agence",H348="STAGIAIRE INFIRMIER(ÈRE)",H348="STAGIAIRE SI",H348="STAGIAIRE S.I.",H348="STAGIAIRE PAB",H348="STAGIAIRE EN PERFUSION",H348="Stagiaire Physiothérapeute",H348="Stagiaire médecine",H348="Stagiaire - Service sociaux",H348="STAGIAIRE SOINS INFIRMIERS",H348="STAGIAIRE EXTERNE EN MÉDECINE",H348="ss",),1,0)</f>
        <v>0</v>
      </c>
      <c r="E348" s="28" t="s">
        <v>4529</v>
      </c>
      <c r="F348" s="28" t="s">
        <v>4530</v>
      </c>
      <c r="G348" s="255">
        <v>13323</v>
      </c>
      <c r="H348" s="79" t="s">
        <v>314</v>
      </c>
      <c r="I348" s="164" t="s">
        <v>5707</v>
      </c>
      <c r="J348" s="273" t="str">
        <f ca="1">IF(AK348&lt;=Données!$B$2,1," ")</f>
        <v xml:space="preserve"> </v>
      </c>
      <c r="K348" s="45"/>
      <c r="L348" s="46" t="s">
        <v>56</v>
      </c>
      <c r="M348" s="47"/>
      <c r="N348" s="48"/>
      <c r="O348" s="185"/>
      <c r="P348" s="187">
        <v>1</v>
      </c>
      <c r="Q348" s="185"/>
      <c r="R348" s="186"/>
      <c r="S348" s="186"/>
      <c r="T348" s="187"/>
      <c r="U348" s="187"/>
      <c r="V348" s="187"/>
      <c r="W348" s="320"/>
      <c r="X348" s="214"/>
      <c r="Y348" s="215"/>
      <c r="Z348" s="34"/>
      <c r="AA348" s="35"/>
      <c r="AB348" s="35"/>
      <c r="AC348" s="35"/>
      <c r="AD348" s="36"/>
      <c r="AE348" s="224"/>
      <c r="AF348" s="53"/>
      <c r="AG348" s="54"/>
      <c r="AH348" s="55"/>
      <c r="AI348" s="56"/>
      <c r="AJ348" s="41" t="s">
        <v>4462</v>
      </c>
      <c r="AK348" s="42">
        <v>45785</v>
      </c>
      <c r="AL348" s="50"/>
      <c r="AM348" s="337">
        <f>INDEX($K$6:$AE$6,1,MATCH(1,K348:AE348,-1))</f>
        <v>1804</v>
      </c>
      <c r="AN348" s="337" t="str">
        <f>IF(INDEX($K$6:$AE$6,1,MATCH(1,K348:AE348,1))&lt;&gt;INDEX($K$6:$AE$6,1,MATCH(1,K348:AE348,-1)),INDEX($K$6:$AE$6,1,MATCH(1,K348:AE348,1)),"-")</f>
        <v>-</v>
      </c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</row>
    <row r="349" spans="1:261" s="63" customFormat="1" ht="12.75" customHeight="1" x14ac:dyDescent="0.2">
      <c r="A349" s="169" t="str">
        <f>IF(IFERROR(VLOOKUP(G349,EmployesActifs,1,FALSE),"Non")&lt;&gt;"Non","Oui","Non")</f>
        <v>Oui</v>
      </c>
      <c r="B349" s="172">
        <f>IF(A349="Oui",1,0)</f>
        <v>1</v>
      </c>
      <c r="C349" s="172">
        <f>IF(OR(G349="Médecin",H349="Médecin",I349="Médecin",I349="Médecins",H349="anesthésiste",H349="boursier univ.",H349="chercheur",H349="chirurgien",H349="Résident(e)",H349="Md Urg",H349="Md Card",LEFT(H349,6)="Fellow",H349="Externe Médecine",H349="Directeur de la biobanque Médecin",H349="monit.-boursier",),1,0)</f>
        <v>0</v>
      </c>
      <c r="D349" s="172">
        <f>IF(OR(G349=0,H349="Stagiaire",H349="Stagiaires",H349="Externe",H349="Externes",G349="agence",H349="STAGIAIRE INFIRMIER(ÈRE)",H349="STAGIAIRE SI",H349="STAGIAIRE S.I.",H349="STAGIAIRE PAB",H349="STAGIAIRE EN PERFUSION",H349="Stagiaire Physiothérapeute",H349="Stagiaire médecine",H349="Stagiaire - Service sociaux",H349="STAGIAIRE SOINS INFIRMIERS",H349="STAGIAIRE EXTERNE EN MÉDECINE",H349="ss",),1,0)</f>
        <v>0</v>
      </c>
      <c r="E349" s="28" t="s">
        <v>6078</v>
      </c>
      <c r="F349" s="28" t="s">
        <v>6079</v>
      </c>
      <c r="G349" s="255">
        <v>5344</v>
      </c>
      <c r="H349" s="79" t="s">
        <v>103</v>
      </c>
      <c r="I349" s="164" t="s">
        <v>1762</v>
      </c>
      <c r="J349" s="273" t="str">
        <f ca="1">IF(AK349&lt;=Données!$B$2,1," ")</f>
        <v xml:space="preserve"> </v>
      </c>
      <c r="K349" s="45"/>
      <c r="L349" s="46"/>
      <c r="M349" s="47"/>
      <c r="N349" s="48"/>
      <c r="O349" s="185"/>
      <c r="P349" s="187"/>
      <c r="Q349" s="185"/>
      <c r="R349" s="186"/>
      <c r="S349" s="186">
        <v>1</v>
      </c>
      <c r="T349" s="187"/>
      <c r="U349" s="187"/>
      <c r="V349" s="187"/>
      <c r="W349" s="320"/>
      <c r="X349" s="214"/>
      <c r="Y349" s="215"/>
      <c r="Z349" s="34"/>
      <c r="AA349" s="35"/>
      <c r="AB349" s="35"/>
      <c r="AC349" s="35"/>
      <c r="AD349" s="36"/>
      <c r="AE349" s="224"/>
      <c r="AF349" s="53"/>
      <c r="AG349" s="54"/>
      <c r="AH349" s="55"/>
      <c r="AI349" s="56"/>
      <c r="AJ349" s="41" t="s">
        <v>4462</v>
      </c>
      <c r="AK349" s="42">
        <v>45785</v>
      </c>
      <c r="AL349" s="50"/>
      <c r="AM349" s="337" t="str">
        <f>INDEX($K$6:$AE$6,1,MATCH(1,K349:AE349,-1))</f>
        <v>1870 +</v>
      </c>
      <c r="AN349" s="337" t="str">
        <f>IF(INDEX($K$6:$AE$6,1,MATCH(1,K349:AE349,1))&lt;&gt;INDEX($K$6:$AE$6,1,MATCH(1,K349:AE349,-1)),INDEX($K$6:$AE$6,1,MATCH(1,K349:AE349,1)),"-")</f>
        <v>-</v>
      </c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</row>
    <row r="350" spans="1:261" s="63" customFormat="1" ht="12.75" customHeight="1" x14ac:dyDescent="0.2">
      <c r="A350" s="169" t="str">
        <f>IF(IFERROR(VLOOKUP(G350,EmployesActifs,1,FALSE),"Non")&lt;&gt;"Non","Oui","Non")</f>
        <v>Oui</v>
      </c>
      <c r="B350" s="172">
        <f>IF(A350="Oui",1,0)</f>
        <v>1</v>
      </c>
      <c r="C350" s="172">
        <f>IF(OR(G350="Médecin",H350="Médecin",I350="Médecin",I350="Médecins",H350="anesthésiste",H350="boursier univ.",H350="chercheur",H350="chirurgien",H350="Résident(e)",H350="Md Urg",H350="Md Card",LEFT(H350,6)="Fellow",H350="Externe Médecine",H350="Directeur de la biobanque Médecin",H350="monit.-boursier",),1,0)</f>
        <v>0</v>
      </c>
      <c r="D350" s="172">
        <f>IF(OR(G350=0,H350="Stagiaire",H350="Stagiaires",H350="Externe",H350="Externes",G350="agence",H350="STAGIAIRE INFIRMIER(ÈRE)",H350="STAGIAIRE SI",H350="STAGIAIRE S.I.",H350="STAGIAIRE PAB",H350="STAGIAIRE EN PERFUSION",H350="Stagiaire Physiothérapeute",H350="Stagiaire médecine",H350="Stagiaire - Service sociaux",H350="STAGIAIRE SOINS INFIRMIERS",H350="STAGIAIRE EXTERNE EN MÉDECINE",H350="ss",),1,0)</f>
        <v>0</v>
      </c>
      <c r="E350" s="28" t="s">
        <v>909</v>
      </c>
      <c r="F350" s="28" t="s">
        <v>910</v>
      </c>
      <c r="G350" s="255">
        <v>10782</v>
      </c>
      <c r="H350" s="79" t="s">
        <v>69</v>
      </c>
      <c r="I350" s="164" t="s">
        <v>65</v>
      </c>
      <c r="J350" s="273">
        <f ca="1">IF(AK350&lt;=Données!$B$2,1," ")</f>
        <v>1</v>
      </c>
      <c r="K350" s="45" t="s">
        <v>56</v>
      </c>
      <c r="L350" s="46"/>
      <c r="M350" s="47"/>
      <c r="N350" s="48"/>
      <c r="O350" s="185"/>
      <c r="P350" s="187"/>
      <c r="Q350" s="185"/>
      <c r="R350" s="186"/>
      <c r="S350" s="186">
        <v>1</v>
      </c>
      <c r="T350" s="187"/>
      <c r="U350" s="187"/>
      <c r="V350" s="187"/>
      <c r="W350" s="320"/>
      <c r="X350" s="214"/>
      <c r="Y350" s="215"/>
      <c r="Z350" s="34"/>
      <c r="AA350" s="35"/>
      <c r="AB350" s="35"/>
      <c r="AC350" s="35"/>
      <c r="AD350" s="36"/>
      <c r="AE350" s="224"/>
      <c r="AF350" s="53"/>
      <c r="AG350" s="54"/>
      <c r="AH350" s="55"/>
      <c r="AI350" s="56"/>
      <c r="AJ350" s="41" t="s">
        <v>98</v>
      </c>
      <c r="AK350" s="42">
        <v>44575</v>
      </c>
      <c r="AL350" s="50"/>
      <c r="AM350" s="337" t="str">
        <f>INDEX($K$6:$AE$6,1,MATCH(1,K350:AE350,-1))</f>
        <v>1870 +</v>
      </c>
      <c r="AN350" s="337" t="str">
        <f>IF(INDEX($K$6:$AE$6,1,MATCH(1,K350:AE350,1))&lt;&gt;INDEX($K$6:$AE$6,1,MATCH(1,K350:AE350,-1)),INDEX($K$6:$AE$6,1,MATCH(1,K350:AE350,1)),"-")</f>
        <v>-</v>
      </c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</row>
    <row r="351" spans="1:261" x14ac:dyDescent="0.2">
      <c r="A351" s="169" t="str">
        <f>IF(IFERROR(VLOOKUP(G351,EmployesActifs,1,FALSE),"Non")&lt;&gt;"Non","Oui","Non")</f>
        <v>Oui</v>
      </c>
      <c r="B351" s="172">
        <f>IF(A351="Oui",1,0)</f>
        <v>1</v>
      </c>
      <c r="C351" s="172">
        <f>IF(OR(G351="Médecin",H351="Médecin",I351="Médecin",I351="Médecins",H351="anesthésiste",H351="boursier univ.",H351="chercheur",H351="chirurgien",H351="Résident(e)",H351="Md Urg",H351="Md Card",LEFT(H351,6)="Fellow",H351="Externe Médecine",H351="Directeur de la biobanque Médecin",H351="monit.-boursier",),1,0)</f>
        <v>0</v>
      </c>
      <c r="D351" s="172">
        <f>IF(OR(G351=0,H351="Stagiaire",H351="Stagiaires",H351="Externe",H351="Externes",G351="agence",H351="STAGIAIRE INFIRMIER(ÈRE)",H351="STAGIAIRE SI",H351="STAGIAIRE S.I.",H351="STAGIAIRE PAB",H351="STAGIAIRE EN PERFUSION",H351="Stagiaire Physiothérapeute",H351="Stagiaire médecine",H351="Stagiaire - Service sociaux",H351="STAGIAIRE SOINS INFIRMIERS",H351="STAGIAIRE EXTERNE EN MÉDECINE",H351="ss",),1,0)</f>
        <v>0</v>
      </c>
      <c r="E351" s="28" t="s">
        <v>5064</v>
      </c>
      <c r="F351" s="28" t="s">
        <v>5767</v>
      </c>
      <c r="G351" s="255">
        <v>13907</v>
      </c>
      <c r="H351" s="79" t="s">
        <v>4999</v>
      </c>
      <c r="I351" s="164" t="s">
        <v>209</v>
      </c>
      <c r="J351" s="273" t="str">
        <f ca="1">IF(AK351&lt;=Données!$B$2,1," ")</f>
        <v xml:space="preserve"> </v>
      </c>
      <c r="K351" s="45"/>
      <c r="L351" s="46"/>
      <c r="M351" s="47" t="s">
        <v>56</v>
      </c>
      <c r="N351" s="48">
        <v>1</v>
      </c>
      <c r="O351" s="185"/>
      <c r="P351" s="187"/>
      <c r="Q351" s="185"/>
      <c r="R351" s="186"/>
      <c r="S351" s="186"/>
      <c r="T351" s="187"/>
      <c r="U351" s="187"/>
      <c r="V351" s="187"/>
      <c r="W351" s="320"/>
      <c r="X351" s="214"/>
      <c r="Y351" s="215"/>
      <c r="Z351" s="34"/>
      <c r="AA351" s="35"/>
      <c r="AB351" s="35"/>
      <c r="AC351" s="35"/>
      <c r="AD351" s="36"/>
      <c r="AE351" s="224"/>
      <c r="AF351" s="53"/>
      <c r="AG351" s="54"/>
      <c r="AH351" s="55"/>
      <c r="AI351" s="56"/>
      <c r="AJ351" s="41" t="s">
        <v>4462</v>
      </c>
      <c r="AK351" s="42">
        <v>45841</v>
      </c>
      <c r="AL351" s="50"/>
      <c r="AM351" s="337" t="str">
        <f>INDEX($K$6:$AE$6,1,MATCH(1,K351:AE351,-1))</f>
        <v>F550</v>
      </c>
      <c r="AN351" s="337" t="str">
        <f>IF(INDEX($K$6:$AE$6,1,MATCH(1,K351:AE351,1))&lt;&gt;INDEX($K$6:$AE$6,1,MATCH(1,K351:AE351,-1)),INDEX($K$6:$AE$6,1,MATCH(1,K351:AE351,1)),"-")</f>
        <v>-</v>
      </c>
      <c r="AO351"/>
      <c r="AP351"/>
      <c r="AQ351"/>
    </row>
    <row r="352" spans="1:261" ht="12.75" customHeight="1" x14ac:dyDescent="0.2">
      <c r="A352" s="169" t="str">
        <f>IF(IFERROR(VLOOKUP(G352,EmployesActifs,1,FALSE),"Non")&lt;&gt;"Non","Oui","Non")</f>
        <v>Oui</v>
      </c>
      <c r="B352" s="172">
        <f>IF(A352="Oui",1,0)</f>
        <v>1</v>
      </c>
      <c r="C352" s="172">
        <f>IF(OR(G352="Médecin",H352="Médecin",I352="Médecin",I352="Médecins",H352="anesthésiste",H352="boursier univ.",H352="chercheur",H352="chirurgien",H352="Résident(e)",H352="Md Urg",H352="Md Card",LEFT(H352,6)="Fellow",H352="Externe Médecine",H352="Directeur de la biobanque Médecin",H352="monit.-boursier",),1,0)</f>
        <v>0</v>
      </c>
      <c r="D352" s="172">
        <f>IF(OR(G352=0,H352="Stagiaire",H352="Stagiaires",H352="Externe",H352="Externes",G352="agence",H352="STAGIAIRE INFIRMIER(ÈRE)",H352="STAGIAIRE SI",H352="STAGIAIRE S.I.",H352="STAGIAIRE PAB",H352="STAGIAIRE EN PERFUSION",H352="Stagiaire Physiothérapeute",H352="Stagiaire médecine",H352="Stagiaire - Service sociaux",H352="STAGIAIRE SOINS INFIRMIERS",H352="STAGIAIRE EXTERNE EN MÉDECINE",H352="ss",),1,0)</f>
        <v>0</v>
      </c>
      <c r="E352" s="28" t="s">
        <v>4051</v>
      </c>
      <c r="F352" s="28" t="s">
        <v>4052</v>
      </c>
      <c r="G352" s="255">
        <v>11857</v>
      </c>
      <c r="H352" s="79" t="s">
        <v>4999</v>
      </c>
      <c r="I352" s="164" t="s">
        <v>1689</v>
      </c>
      <c r="J352" s="273" t="str">
        <f ca="1">IF(AK352&lt;=Données!$B$2,1," ")</f>
        <v xml:space="preserve"> </v>
      </c>
      <c r="K352" s="45"/>
      <c r="L352" s="46"/>
      <c r="M352" s="47"/>
      <c r="N352" s="48"/>
      <c r="O352" s="185"/>
      <c r="P352" s="187"/>
      <c r="Q352" s="185"/>
      <c r="R352" s="186"/>
      <c r="S352" s="186" t="s">
        <v>56</v>
      </c>
      <c r="T352" s="187"/>
      <c r="U352" s="187"/>
      <c r="V352" s="187"/>
      <c r="W352" s="320"/>
      <c r="X352" s="214">
        <v>1</v>
      </c>
      <c r="Y352" s="215"/>
      <c r="Z352" s="34"/>
      <c r="AA352" s="35"/>
      <c r="AB352" s="35"/>
      <c r="AC352" s="35"/>
      <c r="AD352" s="36"/>
      <c r="AE352" s="224"/>
      <c r="AF352" s="53"/>
      <c r="AG352" s="54"/>
      <c r="AH352" s="55"/>
      <c r="AI352" s="56"/>
      <c r="AJ352" s="41" t="s">
        <v>4462</v>
      </c>
      <c r="AK352" s="42">
        <v>45833</v>
      </c>
      <c r="AL352" s="50"/>
      <c r="AM352" s="337">
        <f>INDEX($K$6:$AE$6,1,MATCH(1,K352:AE352,-1))</f>
        <v>46827</v>
      </c>
      <c r="AN352" s="337" t="str">
        <f>IF(INDEX($K$6:$AE$6,1,MATCH(1,K352:AE352,1))&lt;&gt;INDEX($K$6:$AE$6,1,MATCH(1,K352:AE352,-1)),INDEX($K$6:$AE$6,1,MATCH(1,K352:AE352,1)),"-")</f>
        <v>-</v>
      </c>
      <c r="AO352"/>
      <c r="AP352"/>
      <c r="AQ352"/>
    </row>
    <row r="353" spans="1:261" ht="12.75" customHeight="1" x14ac:dyDescent="0.2">
      <c r="A353" s="169" t="str">
        <f>IF(IFERROR(VLOOKUP(G353,EmployesActifs,1,FALSE),"Non")&lt;&gt;"Non","Oui","Non")</f>
        <v>Oui</v>
      </c>
      <c r="B353" s="172">
        <f>IF(A353="Oui",1,0)</f>
        <v>1</v>
      </c>
      <c r="C353" s="172">
        <f>IF(OR(G353="Médecin",H353="Médecin",I353="Médecin",I353="Médecins",H353="anesthésiste",H353="boursier univ.",H353="chercheur",H353="chirurgien",H353="Résident(e)",H353="Md Urg",H353="Md Card",LEFT(H353,6)="Fellow",H353="Externe Médecine",H353="Directeur de la biobanque Médecin",H353="monit.-boursier",),1,0)</f>
        <v>0</v>
      </c>
      <c r="D353" s="172">
        <f>IF(OR(G353=0,H353="Stagiaire",H353="Stagiaires",H353="Externe",H353="Externes",G353="agence",H353="STAGIAIRE INFIRMIER(ÈRE)",H353="STAGIAIRE SI",H353="STAGIAIRE S.I.",H353="STAGIAIRE PAB",H353="STAGIAIRE EN PERFUSION",H353="Stagiaire Physiothérapeute",H353="Stagiaire médecine",H353="Stagiaire - Service sociaux",H353="STAGIAIRE SOINS INFIRMIERS",H353="STAGIAIRE EXTERNE EN MÉDECINE",H353="ss",),1,0)</f>
        <v>0</v>
      </c>
      <c r="E353" s="28" t="s">
        <v>4305</v>
      </c>
      <c r="F353" s="28" t="s">
        <v>3796</v>
      </c>
      <c r="G353" s="257">
        <v>12967</v>
      </c>
      <c r="H353" s="79" t="s">
        <v>1559</v>
      </c>
      <c r="I353" s="164" t="s">
        <v>5716</v>
      </c>
      <c r="J353" s="273">
        <f ca="1">IF(AK353&lt;=Données!$B$2,1," ")</f>
        <v>1</v>
      </c>
      <c r="K353" s="45"/>
      <c r="L353" s="46">
        <v>1</v>
      </c>
      <c r="M353" s="47"/>
      <c r="N353" s="48"/>
      <c r="O353" s="185"/>
      <c r="P353" s="187"/>
      <c r="Q353" s="185"/>
      <c r="R353" s="186"/>
      <c r="S353" s="186"/>
      <c r="T353" s="187"/>
      <c r="U353" s="187"/>
      <c r="V353" s="187"/>
      <c r="W353" s="320"/>
      <c r="X353" s="214"/>
      <c r="Y353" s="215"/>
      <c r="Z353" s="34"/>
      <c r="AA353" s="35"/>
      <c r="AB353" s="35"/>
      <c r="AC353" s="35"/>
      <c r="AD353" s="36"/>
      <c r="AE353" s="224"/>
      <c r="AF353" s="53"/>
      <c r="AG353" s="54"/>
      <c r="AH353" s="345"/>
      <c r="AI353" s="56"/>
      <c r="AJ353" s="41" t="s">
        <v>652</v>
      </c>
      <c r="AK353" s="42">
        <v>45216</v>
      </c>
      <c r="AL353" s="331"/>
      <c r="AM353" s="337" t="str">
        <f>INDEX($K$6:$AE$6,1,MATCH(1,K353:AE353,-1))</f>
        <v>95PFE-L2M</v>
      </c>
      <c r="AN353" s="337" t="str">
        <f>IF(INDEX($K$6:$AE$6,1,MATCH(1,K353:AE353,1))&lt;&gt;INDEX($K$6:$AE$6,1,MATCH(1,K353:AE353,-1)),INDEX($K$6:$AE$6,1,MATCH(1,K353:AE353,1)),"-")</f>
        <v>-</v>
      </c>
      <c r="AO353"/>
      <c r="AP353"/>
      <c r="AQ353"/>
    </row>
    <row r="354" spans="1:261" ht="12.75" customHeight="1" x14ac:dyDescent="0.2">
      <c r="A354" s="169" t="str">
        <f>IF(IFERROR(VLOOKUP(G354,EmployesActifs,1,FALSE),"Non")&lt;&gt;"Non","Oui","Non")</f>
        <v>Oui</v>
      </c>
      <c r="B354" s="172">
        <f>IF(A354="Oui",1,0)</f>
        <v>1</v>
      </c>
      <c r="C354" s="172">
        <f>IF(OR(G354="Médecin",H354="Médecin",I354="Médecin",I354="Médecins",H354="anesthésiste",H354="boursier univ.",H354="chercheur",H354="chirurgien",H354="Résident(e)",H354="Md Urg",H354="Md Card",LEFT(H354,6)="Fellow",H354="Externe Médecine",H354="Directeur de la biobanque Médecin",H354="monit.-boursier",),1,0)</f>
        <v>0</v>
      </c>
      <c r="D354" s="172">
        <f>IF(OR(G354=0,H354="Stagiaire",H354="Stagiaires",H354="Externe",H354="Externes",G354="agence",H354="STAGIAIRE INFIRMIER(ÈRE)",H354="STAGIAIRE SI",H354="STAGIAIRE S.I.",H354="STAGIAIRE PAB",H354="STAGIAIRE EN PERFUSION",H354="Stagiaire Physiothérapeute",H354="Stagiaire médecine",H354="Stagiaire - Service sociaux",H354="STAGIAIRE SOINS INFIRMIERS",H354="STAGIAIRE EXTERNE EN MÉDECINE",H354="ss",),1,0)</f>
        <v>0</v>
      </c>
      <c r="E354" s="28" t="s">
        <v>4339</v>
      </c>
      <c r="F354" s="28" t="s">
        <v>1525</v>
      </c>
      <c r="G354" s="257">
        <v>13052</v>
      </c>
      <c r="H354" s="79" t="s">
        <v>6150</v>
      </c>
      <c r="I354" s="164" t="s">
        <v>61</v>
      </c>
      <c r="J354" s="273" t="str">
        <f ca="1">IF(AK354&lt;=Données!$B$2,1," ")</f>
        <v xml:space="preserve"> </v>
      </c>
      <c r="K354" s="45" t="s">
        <v>56</v>
      </c>
      <c r="L354" s="46">
        <v>1</v>
      </c>
      <c r="M354" s="47"/>
      <c r="N354" s="48"/>
      <c r="O354" s="185"/>
      <c r="P354" s="187"/>
      <c r="Q354" s="185"/>
      <c r="R354" s="186"/>
      <c r="S354" s="186"/>
      <c r="T354" s="187"/>
      <c r="U354" s="187"/>
      <c r="V354" s="187"/>
      <c r="W354" s="320"/>
      <c r="X354" s="214"/>
      <c r="Y354" s="215"/>
      <c r="Z354" s="34"/>
      <c r="AA354" s="35"/>
      <c r="AB354" s="35"/>
      <c r="AC354" s="35"/>
      <c r="AD354" s="36"/>
      <c r="AE354" s="224"/>
      <c r="AF354" s="53"/>
      <c r="AG354" s="54"/>
      <c r="AH354" s="55"/>
      <c r="AI354" s="56"/>
      <c r="AJ354" s="41" t="s">
        <v>5851</v>
      </c>
      <c r="AK354" s="42">
        <v>45818</v>
      </c>
      <c r="AL354" s="50"/>
      <c r="AM354" s="337" t="str">
        <f>INDEX($K$6:$AE$6,1,MATCH(1,K354:AE354,-1))</f>
        <v>95PFE-L2M</v>
      </c>
      <c r="AN354" s="337" t="str">
        <f>IF(INDEX($K$6:$AE$6,1,MATCH(1,K354:AE354,1))&lt;&gt;INDEX($K$6:$AE$6,1,MATCH(1,K354:AE354,-1)),INDEX($K$6:$AE$6,1,MATCH(1,K354:AE354,1)),"-")</f>
        <v>-</v>
      </c>
      <c r="AO354"/>
      <c r="AP354"/>
      <c r="AQ354"/>
    </row>
    <row r="355" spans="1:261" s="63" customFormat="1" ht="12.75" customHeight="1" x14ac:dyDescent="0.2">
      <c r="A355" s="169" t="str">
        <f>IF(IFERROR(VLOOKUP(G355,EmployesActifs,1,FALSE),"Non")&lt;&gt;"Non","Oui","Non")</f>
        <v>Oui</v>
      </c>
      <c r="B355" s="172">
        <f>IF(A355="Oui",1,0)</f>
        <v>1</v>
      </c>
      <c r="C355" s="172">
        <f>IF(OR(G355="Médecin",H355="Médecin",I355="Médecin",I355="Médecins",H355="anesthésiste",H355="boursier univ.",H355="chercheur",H355="chirurgien",H355="Résident(e)",H355="Md Urg",H355="Md Card",LEFT(H355,6)="Fellow",H355="Externe Médecine",H355="Directeur de la biobanque Médecin",H355="monit.-boursier",),1,0)</f>
        <v>0</v>
      </c>
      <c r="D355" s="172">
        <f>IF(OR(G355=0,H355="Stagiaire",H355="Stagiaires",H355="Externe",H355="Externes",G355="agence",H355="STAGIAIRE INFIRMIER(ÈRE)",H355="STAGIAIRE SI",H355="STAGIAIRE S.I.",H355="STAGIAIRE PAB",H355="STAGIAIRE EN PERFUSION",H355="Stagiaire Physiothérapeute",H355="Stagiaire médecine",H355="Stagiaire - Service sociaux",H355="STAGIAIRE SOINS INFIRMIERS",H355="STAGIAIRE EXTERNE EN MÉDECINE",H355="ss",),1,0)</f>
        <v>0</v>
      </c>
      <c r="E355" s="28" t="s">
        <v>3277</v>
      </c>
      <c r="F355" s="28" t="s">
        <v>3278</v>
      </c>
      <c r="G355" s="257">
        <v>13081</v>
      </c>
      <c r="H355" s="79" t="s">
        <v>69</v>
      </c>
      <c r="I355" s="164" t="s">
        <v>5215</v>
      </c>
      <c r="J355" s="273" t="str">
        <f ca="1">IF(AK355&lt;=Données!$B$2,1," ")</f>
        <v xml:space="preserve"> </v>
      </c>
      <c r="K355" s="45"/>
      <c r="L355" s="46"/>
      <c r="M355" s="47"/>
      <c r="N355" s="48">
        <v>1</v>
      </c>
      <c r="O355" s="185"/>
      <c r="P355" s="187"/>
      <c r="Q355" s="185"/>
      <c r="R355" s="186"/>
      <c r="S355" s="186"/>
      <c r="T355" s="187"/>
      <c r="U355" s="187"/>
      <c r="V355" s="187"/>
      <c r="W355" s="320"/>
      <c r="X355" s="214"/>
      <c r="Y355" s="215"/>
      <c r="Z355" s="34"/>
      <c r="AA355" s="35"/>
      <c r="AB355" s="35"/>
      <c r="AC355" s="35"/>
      <c r="AD355" s="36"/>
      <c r="AE355" s="224"/>
      <c r="AF355" s="53"/>
      <c r="AG355" s="54"/>
      <c r="AH355" s="55"/>
      <c r="AI355" s="56"/>
      <c r="AJ355" s="41" t="s">
        <v>5851</v>
      </c>
      <c r="AK355" s="42">
        <v>45809</v>
      </c>
      <c r="AL355" s="50"/>
      <c r="AM355" s="337" t="str">
        <f>INDEX($K$6:$AE$6,1,MATCH(1,K355:AE355,-1))</f>
        <v>F550</v>
      </c>
      <c r="AN355" s="337" t="str">
        <f>IF(INDEX($K$6:$AE$6,1,MATCH(1,K355:AE355,1))&lt;&gt;INDEX($K$6:$AE$6,1,MATCH(1,K355:AE355,-1)),INDEX($K$6:$AE$6,1,MATCH(1,K355:AE355,1)),"-")</f>
        <v>-</v>
      </c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</row>
    <row r="356" spans="1:261" s="63" customFormat="1" ht="12.95" customHeight="1" x14ac:dyDescent="0.2">
      <c r="A356" s="169" t="str">
        <f>IF(IFERROR(VLOOKUP(G356,EmployesActifs,1,FALSE),"Non")&lt;&gt;"Non","Oui","Non")</f>
        <v>Oui</v>
      </c>
      <c r="B356" s="172">
        <f>IF(A356="Oui",1,0)</f>
        <v>1</v>
      </c>
      <c r="C356" s="172">
        <f>IF(OR(G356="Médecin",H356="Médecin",I356="Médecin",I356="Médecins",H356="anesthésiste",H356="boursier univ.",H356="chercheur",H356="chirurgien",H356="Résident(e)",H356="Md Urg",H356="Md Card",LEFT(H356,6)="Fellow",H356="Externe Médecine",H356="Directeur de la biobanque Médecin",H356="monit.-boursier",),1,0)</f>
        <v>0</v>
      </c>
      <c r="D356" s="172">
        <f>IF(OR(G356=0,H356="Stagiaire",H356="Stagiaires",H356="Externe",H356="Externes",G356="agence",H356="STAGIAIRE INFIRMIER(ÈRE)",H356="STAGIAIRE SI",H356="STAGIAIRE S.I.",H356="STAGIAIRE PAB",H356="STAGIAIRE EN PERFUSION",H356="Stagiaire Physiothérapeute",H356="Stagiaire médecine",H356="Stagiaire - Service sociaux",H356="STAGIAIRE SOINS INFIRMIERS",H356="STAGIAIRE EXTERNE EN MÉDECINE",H356="ss",),1,0)</f>
        <v>0</v>
      </c>
      <c r="E356" s="28" t="s">
        <v>921</v>
      </c>
      <c r="F356" s="28" t="s">
        <v>3790</v>
      </c>
      <c r="G356" s="255">
        <v>8942</v>
      </c>
      <c r="H356" s="79" t="s">
        <v>103</v>
      </c>
      <c r="I356" s="164" t="s">
        <v>5717</v>
      </c>
      <c r="J356" s="273" t="str">
        <f ca="1">IF(AK356&lt;=Données!$B$2,1," ")</f>
        <v xml:space="preserve"> </v>
      </c>
      <c r="K356" s="45">
        <v>1</v>
      </c>
      <c r="L356" s="46"/>
      <c r="M356" s="47"/>
      <c r="N356" s="48"/>
      <c r="O356" s="185"/>
      <c r="P356" s="187"/>
      <c r="Q356" s="185"/>
      <c r="R356" s="186"/>
      <c r="S356" s="186"/>
      <c r="T356" s="187"/>
      <c r="U356" s="187"/>
      <c r="V356" s="187"/>
      <c r="W356" s="320"/>
      <c r="X356" s="214"/>
      <c r="Y356" s="215"/>
      <c r="Z356" s="34"/>
      <c r="AA356" s="35"/>
      <c r="AB356" s="35"/>
      <c r="AC356" s="35"/>
      <c r="AD356" s="36"/>
      <c r="AE356" s="224"/>
      <c r="AF356" s="53"/>
      <c r="AG356" s="54"/>
      <c r="AH356" s="55"/>
      <c r="AI356" s="56"/>
      <c r="AJ356" s="41" t="s">
        <v>5851</v>
      </c>
      <c r="AK356" s="42">
        <v>45804</v>
      </c>
      <c r="AL356" s="50"/>
      <c r="AM356" s="337" t="str">
        <f>INDEX($K$6:$AE$6,1,MATCH(1,K356:AE356,-1))</f>
        <v>95PFE-L2S</v>
      </c>
      <c r="AN356" s="337" t="str">
        <f>IF(INDEX($K$6:$AE$6,1,MATCH(1,K356:AE356,1))&lt;&gt;INDEX($K$6:$AE$6,1,MATCH(1,K356:AE356,-1)),INDEX($K$6:$AE$6,1,MATCH(1,K356:AE356,1)),"-")</f>
        <v>-</v>
      </c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</row>
    <row r="357" spans="1:261" ht="12.75" customHeight="1" x14ac:dyDescent="0.2">
      <c r="A357" s="169" t="str">
        <f>IF(IFERROR(VLOOKUP(G357,EmployesActifs,1,FALSE),"Non")&lt;&gt;"Non","Oui","Non")</f>
        <v>Oui</v>
      </c>
      <c r="B357" s="172">
        <f>IF(A357="Oui",1,0)</f>
        <v>1</v>
      </c>
      <c r="C357" s="172">
        <f>IF(OR(G357="Médecin",H357="Médecin",I357="Médecin",I357="Médecins",H357="anesthésiste",H357="boursier univ.",H357="chercheur",H357="chirurgien",H357="Résident(e)",H357="Md Urg",H357="Md Card",LEFT(H357,6)="Fellow",H357="Externe Médecine",H357="Directeur de la biobanque Médecin",H357="monit.-boursier",),1,0)</f>
        <v>0</v>
      </c>
      <c r="D357" s="172">
        <f>IF(OR(G357=0,H357="Stagiaire",H357="Stagiaires",H357="Externe",H357="Externes",G357="agence",H357="STAGIAIRE INFIRMIER(ÈRE)",H357="STAGIAIRE SI",H357="STAGIAIRE S.I.",H357="STAGIAIRE PAB",H357="STAGIAIRE EN PERFUSION",H357="Stagiaire Physiothérapeute",H357="Stagiaire médecine",H357="Stagiaire - Service sociaux",H357="STAGIAIRE SOINS INFIRMIERS",H357="STAGIAIRE EXTERNE EN MÉDECINE",H357="ss",),1,0)</f>
        <v>0</v>
      </c>
      <c r="E357" s="28" t="s">
        <v>3170</v>
      </c>
      <c r="F357" s="28" t="s">
        <v>3171</v>
      </c>
      <c r="G357" s="257">
        <v>12896</v>
      </c>
      <c r="H357" s="79" t="s">
        <v>69</v>
      </c>
      <c r="I357" s="164" t="s">
        <v>5215</v>
      </c>
      <c r="J357" s="273">
        <f ca="1">IF(AK357&lt;=Données!$B$2,1," ")</f>
        <v>1</v>
      </c>
      <c r="K357" s="45"/>
      <c r="L357" s="46"/>
      <c r="M357" s="47" t="s">
        <v>56</v>
      </c>
      <c r="N357" s="48" t="s">
        <v>56</v>
      </c>
      <c r="O357" s="185"/>
      <c r="P357" s="187"/>
      <c r="Q357" s="185"/>
      <c r="R357" s="186"/>
      <c r="S357" s="186" t="s">
        <v>56</v>
      </c>
      <c r="T357" s="187" t="s">
        <v>56</v>
      </c>
      <c r="U357" s="187"/>
      <c r="V357" s="187"/>
      <c r="W357" s="320"/>
      <c r="X357" s="214"/>
      <c r="Y357" s="215"/>
      <c r="Z357" s="34"/>
      <c r="AA357" s="35"/>
      <c r="AB357" s="35"/>
      <c r="AC357" s="35" t="s">
        <v>56</v>
      </c>
      <c r="AD357" s="36" t="s">
        <v>56</v>
      </c>
      <c r="AE357" s="224" t="s">
        <v>56</v>
      </c>
      <c r="AF357" s="53"/>
      <c r="AG357" s="54"/>
      <c r="AH357" s="55"/>
      <c r="AI357" s="56"/>
      <c r="AJ357" s="41" t="s">
        <v>85</v>
      </c>
      <c r="AK357" s="42">
        <v>44986</v>
      </c>
      <c r="AL357" s="50" t="s">
        <v>3177</v>
      </c>
      <c r="AM357" s="337" t="e">
        <f>INDEX($K$6:$AE$6,1,MATCH(1,K357:AE357,-1))</f>
        <v>#N/A</v>
      </c>
      <c r="AN357" s="337" t="e">
        <f>IF(INDEX($K$6:$AE$6,1,MATCH(1,K357:AE357,1))&lt;&gt;INDEX($K$6:$AE$6,1,MATCH(1,K357:AE357,-1)),INDEX($K$6:$AE$6,1,MATCH(1,K357:AE357,1)),"-")</f>
        <v>#N/A</v>
      </c>
      <c r="AO357"/>
      <c r="AP357"/>
      <c r="AQ357"/>
    </row>
    <row r="358" spans="1:261" ht="12.75" customHeight="1" x14ac:dyDescent="0.2">
      <c r="A358" s="169" t="str">
        <f>IF(IFERROR(VLOOKUP(G358,EmployesActifs,1,FALSE),"Non")&lt;&gt;"Non","Oui","Non")</f>
        <v>Oui</v>
      </c>
      <c r="B358" s="172">
        <f>IF(A358="Oui",1,0)</f>
        <v>1</v>
      </c>
      <c r="C358" s="172">
        <f>IF(OR(G358="Médecin",H358="Médecin",I358="Médecin",I358="Médecins",H358="anesthésiste",H358="boursier univ.",H358="chercheur",H358="chirurgien",H358="Résident(e)",H358="Md Urg",H358="Md Card",LEFT(H358,6)="Fellow",H358="Externe Médecine",H358="Directeur de la biobanque Médecin",H358="monit.-boursier",),1,0)</f>
        <v>0</v>
      </c>
      <c r="D358" s="172">
        <f>IF(OR(G358=0,H358="Stagiaire",H358="Stagiaires",H358="Externe",H358="Externes",G358="agence",H358="STAGIAIRE INFIRMIER(ÈRE)",H358="STAGIAIRE SI",H358="STAGIAIRE S.I.",H358="STAGIAIRE PAB",H358="STAGIAIRE EN PERFUSION",H358="Stagiaire Physiothérapeute",H358="Stagiaire médecine",H358="Stagiaire - Service sociaux",H358="STAGIAIRE SOINS INFIRMIERS",H358="STAGIAIRE EXTERNE EN MÉDECINE",H358="ss",),1,0)</f>
        <v>0</v>
      </c>
      <c r="E358" s="28" t="s">
        <v>922</v>
      </c>
      <c r="F358" s="28" t="s">
        <v>273</v>
      </c>
      <c r="G358" s="255">
        <v>3769</v>
      </c>
      <c r="H358" s="79" t="s">
        <v>2098</v>
      </c>
      <c r="I358" s="164" t="s">
        <v>5701</v>
      </c>
      <c r="J358" s="273">
        <f ca="1">IF(AK358&lt;=Données!$B$2,1," ")</f>
        <v>1</v>
      </c>
      <c r="K358" s="45" t="s">
        <v>56</v>
      </c>
      <c r="L358" s="46"/>
      <c r="M358" s="47"/>
      <c r="N358" s="48"/>
      <c r="O358" s="185"/>
      <c r="P358" s="187"/>
      <c r="Q358" s="185"/>
      <c r="R358" s="186"/>
      <c r="S358" s="186">
        <v>1</v>
      </c>
      <c r="T358" s="187"/>
      <c r="U358" s="187"/>
      <c r="V358" s="187"/>
      <c r="W358" s="320"/>
      <c r="X358" s="214"/>
      <c r="Y358" s="215"/>
      <c r="Z358" s="34"/>
      <c r="AA358" s="35"/>
      <c r="AB358" s="35"/>
      <c r="AC358" s="35"/>
      <c r="AD358" s="36"/>
      <c r="AE358" s="224"/>
      <c r="AF358" s="53"/>
      <c r="AG358" s="54"/>
      <c r="AH358" s="55"/>
      <c r="AI358" s="56"/>
      <c r="AJ358" s="41" t="s">
        <v>98</v>
      </c>
      <c r="AK358" s="42">
        <v>44574</v>
      </c>
      <c r="AL358" s="50"/>
      <c r="AM358" s="337" t="str">
        <f>INDEX($K$6:$AE$6,1,MATCH(1,K358:AE358,-1))</f>
        <v>1870 +</v>
      </c>
      <c r="AN358" s="337" t="str">
        <f>IF(INDEX($K$6:$AE$6,1,MATCH(1,K358:AE358,1))&lt;&gt;INDEX($K$6:$AE$6,1,MATCH(1,K358:AE358,-1)),INDEX($K$6:$AE$6,1,MATCH(1,K358:AE358,1)),"-")</f>
        <v>-</v>
      </c>
      <c r="AO358"/>
      <c r="AP358"/>
      <c r="AQ358"/>
    </row>
    <row r="359" spans="1:261" x14ac:dyDescent="0.2">
      <c r="A359" s="169" t="str">
        <f>IF(IFERROR(VLOOKUP(G359,EmployesActifs,1,FALSE),"Non")&lt;&gt;"Non","Oui","Non")</f>
        <v>Oui</v>
      </c>
      <c r="B359" s="172">
        <f>IF(A359="Oui",1,0)</f>
        <v>1</v>
      </c>
      <c r="C359" s="172">
        <f>IF(OR(G359="Médecin",H359="Médecin",I359="Médecin",I359="Médecins",H359="anesthésiste",H359="boursier univ.",H359="chercheur",H359="chirurgien",H359="Résident(e)",H359="Md Urg",H359="Md Card",LEFT(H359,6)="Fellow",H359="Externe Médecine",H359="Directeur de la biobanque Médecin",H359="monit.-boursier",),1,0)</f>
        <v>0</v>
      </c>
      <c r="D359" s="172">
        <f>IF(OR(G359=0,H359="Stagiaire",H359="Stagiaires",H359="Externe",H359="Externes",G359="agence",H359="STAGIAIRE INFIRMIER(ÈRE)",H359="STAGIAIRE SI",H359="STAGIAIRE S.I.",H359="STAGIAIRE PAB",H359="STAGIAIRE EN PERFUSION",H359="Stagiaire Physiothérapeute",H359="Stagiaire médecine",H359="Stagiaire - Service sociaux",H359="STAGIAIRE SOINS INFIRMIERS",H359="STAGIAIRE EXTERNE EN MÉDECINE",H359="ss",),1,0)</f>
        <v>0</v>
      </c>
      <c r="E359" s="28" t="s">
        <v>5045</v>
      </c>
      <c r="F359" s="28" t="s">
        <v>4092</v>
      </c>
      <c r="G359" s="262">
        <v>13428</v>
      </c>
      <c r="H359" s="79" t="s">
        <v>103</v>
      </c>
      <c r="I359" s="164" t="s">
        <v>5716</v>
      </c>
      <c r="J359" s="273" t="str">
        <f ca="1">IF(AK359&lt;=Données!$B$2,1," ")</f>
        <v xml:space="preserve"> </v>
      </c>
      <c r="K359" s="45"/>
      <c r="L359" s="46">
        <v>1</v>
      </c>
      <c r="M359" s="47"/>
      <c r="N359" s="48"/>
      <c r="O359" s="185"/>
      <c r="P359" s="187"/>
      <c r="Q359" s="185"/>
      <c r="R359" s="186"/>
      <c r="S359" s="186"/>
      <c r="T359" s="187"/>
      <c r="U359" s="187"/>
      <c r="V359" s="187"/>
      <c r="W359" s="320"/>
      <c r="X359" s="214"/>
      <c r="Y359" s="215"/>
      <c r="Z359" s="34"/>
      <c r="AA359" s="35"/>
      <c r="AB359" s="35"/>
      <c r="AC359" s="35"/>
      <c r="AD359" s="36"/>
      <c r="AE359" s="224"/>
      <c r="AF359" s="53"/>
      <c r="AG359" s="54"/>
      <c r="AH359" s="55"/>
      <c r="AI359" s="56"/>
      <c r="AJ359" s="41" t="s">
        <v>4462</v>
      </c>
      <c r="AK359" s="42">
        <v>45328</v>
      </c>
      <c r="AL359" s="50"/>
      <c r="AM359" s="337" t="str">
        <f>INDEX($K$6:$AE$6,1,MATCH(1,K359:AE359,-1))</f>
        <v>95PFE-L2M</v>
      </c>
      <c r="AN359" s="337" t="str">
        <f>IF(INDEX($K$6:$AE$6,1,MATCH(1,K359:AE359,1))&lt;&gt;INDEX($K$6:$AE$6,1,MATCH(1,K359:AE359,-1)),INDEX($K$6:$AE$6,1,MATCH(1,K359:AE359,1)),"-")</f>
        <v>-</v>
      </c>
      <c r="AO359"/>
      <c r="AP359"/>
      <c r="AQ359"/>
    </row>
    <row r="360" spans="1:261" ht="12.75" customHeight="1" x14ac:dyDescent="0.2">
      <c r="A360" s="169" t="str">
        <f>IF(IFERROR(VLOOKUP(G360,EmployesActifs,1,FALSE),"Non")&lt;&gt;"Non","Oui","Non")</f>
        <v>Oui</v>
      </c>
      <c r="B360" s="172">
        <f>IF(A360="Oui",1,0)</f>
        <v>1</v>
      </c>
      <c r="C360" s="172">
        <f>IF(OR(G360="Médecin",H360="Médecin",I360="Médecin",I360="Médecins",H360="anesthésiste",H360="boursier univ.",H360="chercheur",H360="chirurgien",H360="Résident(e)",H360="Md Urg",H360="Md Card",LEFT(H360,6)="Fellow",H360="Externe Médecine",H360="Directeur de la biobanque Médecin",H360="monit.-boursier",),1,0)</f>
        <v>0</v>
      </c>
      <c r="D360" s="172">
        <f>IF(OR(G360=0,H360="Stagiaire",H360="Stagiaires",H360="Externe",H360="Externes",G360="agence",H360="STAGIAIRE INFIRMIER(ÈRE)",H360="STAGIAIRE SI",H360="STAGIAIRE S.I.",H360="STAGIAIRE PAB",H360="STAGIAIRE EN PERFUSION",H360="Stagiaire Physiothérapeute",H360="Stagiaire médecine",H360="Stagiaire - Service sociaux",H360="STAGIAIRE SOINS INFIRMIERS",H360="STAGIAIRE EXTERNE EN MÉDECINE",H360="ss",),1,0)</f>
        <v>0</v>
      </c>
      <c r="E360" s="28" t="s">
        <v>923</v>
      </c>
      <c r="F360" s="28" t="s">
        <v>924</v>
      </c>
      <c r="G360" s="255">
        <v>11591</v>
      </c>
      <c r="H360" s="57" t="s">
        <v>196</v>
      </c>
      <c r="I360" s="52" t="s">
        <v>5713</v>
      </c>
      <c r="J360" s="273">
        <f ca="1">IF(AK360&lt;=Données!$B$2,1," ")</f>
        <v>1</v>
      </c>
      <c r="K360" s="45" t="s">
        <v>56</v>
      </c>
      <c r="L360" s="46"/>
      <c r="M360" s="47"/>
      <c r="N360" s="48"/>
      <c r="O360" s="185"/>
      <c r="P360" s="187"/>
      <c r="Q360" s="185"/>
      <c r="R360" s="186"/>
      <c r="S360" s="186"/>
      <c r="T360" s="187"/>
      <c r="U360" s="187"/>
      <c r="V360" s="187"/>
      <c r="W360" s="320"/>
      <c r="X360" s="214"/>
      <c r="Y360" s="215"/>
      <c r="Z360" s="34">
        <v>1</v>
      </c>
      <c r="AA360" s="35"/>
      <c r="AB360" s="35"/>
      <c r="AC360" s="35"/>
      <c r="AD360" s="36"/>
      <c r="AE360" s="224"/>
      <c r="AF360" s="53"/>
      <c r="AG360" s="54"/>
      <c r="AH360" s="55"/>
      <c r="AI360" s="56"/>
      <c r="AJ360" s="41" t="s">
        <v>85</v>
      </c>
      <c r="AK360" s="42">
        <v>44420</v>
      </c>
      <c r="AL360" s="50"/>
      <c r="AM360" s="337" t="str">
        <f>INDEX($K$6:$AE$6,1,MATCH(1,K360:AE360,-1))</f>
        <v>1510-XS</v>
      </c>
      <c r="AN360" s="337" t="str">
        <f>IF(INDEX($K$6:$AE$6,1,MATCH(1,K360:AE360,1))&lt;&gt;INDEX($K$6:$AE$6,1,MATCH(1,K360:AE360,-1)),INDEX($K$6:$AE$6,1,MATCH(1,K360:AE360,1)),"-")</f>
        <v>-</v>
      </c>
      <c r="AO360"/>
      <c r="AP360"/>
      <c r="AQ360"/>
    </row>
    <row r="361" spans="1:261" s="44" customFormat="1" x14ac:dyDescent="0.2">
      <c r="A361" s="169" t="str">
        <f>IF(IFERROR(VLOOKUP(G361,EmployesActifs,1,FALSE),"Non")&lt;&gt;"Non","Oui","Non")</f>
        <v>Oui</v>
      </c>
      <c r="B361" s="172">
        <f>IF(A361="Oui",1,0)</f>
        <v>1</v>
      </c>
      <c r="C361" s="172">
        <f>IF(OR(G361="Médecin",H361="Médecin",I361="Médecin",I361="Médecins",H361="anesthésiste",H361="boursier univ.",H361="chercheur",H361="chirurgien",H361="Résident(e)",H361="Md Urg",H361="Md Card",LEFT(H361,6)="Fellow",H361="Externe Médecine",H361="Directeur de la biobanque Médecin",H361="monit.-boursier",),1,0)</f>
        <v>0</v>
      </c>
      <c r="D361" s="172">
        <f>IF(OR(G361=0,H361="Stagiaire",H361="Stagiaires",H361="Externe",H361="Externes",G361="agence",H361="STAGIAIRE INFIRMIER(ÈRE)",H361="STAGIAIRE SI",H361="STAGIAIRE S.I.",H361="STAGIAIRE PAB",H361="STAGIAIRE EN PERFUSION",H361="Stagiaire Physiothérapeute",H361="Stagiaire médecine",H361="Stagiaire - Service sociaux",H361="STAGIAIRE SOINS INFIRMIERS",H361="STAGIAIRE EXTERNE EN MÉDECINE",H361="ss",),1,0)</f>
        <v>0</v>
      </c>
      <c r="E361" s="28" t="s">
        <v>4626</v>
      </c>
      <c r="F361" s="28" t="s">
        <v>4627</v>
      </c>
      <c r="G361" s="262">
        <v>11274</v>
      </c>
      <c r="H361" s="79" t="s">
        <v>5992</v>
      </c>
      <c r="I361" s="164" t="s">
        <v>3411</v>
      </c>
      <c r="J361" s="273" t="str">
        <f ca="1">IF(AK361&lt;=Données!$B$2,1," ")</f>
        <v xml:space="preserve"> </v>
      </c>
      <c r="K361" s="45">
        <v>1</v>
      </c>
      <c r="L361" s="46"/>
      <c r="M361" s="47"/>
      <c r="N361" s="48"/>
      <c r="O361" s="185">
        <v>1</v>
      </c>
      <c r="P361" s="187"/>
      <c r="Q361" s="185"/>
      <c r="R361" s="186"/>
      <c r="S361" s="186"/>
      <c r="T361" s="187"/>
      <c r="U361" s="187"/>
      <c r="V361" s="187"/>
      <c r="W361" s="320"/>
      <c r="X361" s="214"/>
      <c r="Y361" s="215"/>
      <c r="Z361" s="34"/>
      <c r="AA361" s="35"/>
      <c r="AB361" s="35"/>
      <c r="AC361" s="35"/>
      <c r="AD361" s="36"/>
      <c r="AE361" s="224"/>
      <c r="AF361" s="53"/>
      <c r="AG361" s="54"/>
      <c r="AH361" s="345"/>
      <c r="AI361" s="56"/>
      <c r="AJ361" s="41" t="s">
        <v>4462</v>
      </c>
      <c r="AK361" s="42">
        <v>45721</v>
      </c>
      <c r="AL361" s="50"/>
      <c r="AM361" s="337" t="str">
        <f>INDEX($K$6:$AE$6,1,MATCH(1,K361:AE361,-1))</f>
        <v>95PFE-L2S</v>
      </c>
      <c r="AN361" s="337" t="str">
        <f>IF(INDEX($K$6:$AE$6,1,MATCH(1,K361:AE361,1))&lt;&gt;INDEX($K$6:$AE$6,1,MATCH(1,K361:AE361,-1)),INDEX($K$6:$AE$6,1,MATCH(1,K361:AE361,1)),"-")</f>
        <v>1804S</v>
      </c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</row>
    <row r="362" spans="1:261" s="44" customFormat="1" ht="12.95" customHeight="1" x14ac:dyDescent="0.2">
      <c r="A362" s="169" t="str">
        <f>IF(IFERROR(VLOOKUP(G362,EmployesActifs,1,FALSE),"Non")&lt;&gt;"Non","Oui","Non")</f>
        <v>Oui</v>
      </c>
      <c r="B362" s="172">
        <f>IF(A362="Oui",1,0)</f>
        <v>1</v>
      </c>
      <c r="C362" s="172">
        <f>IF(OR(G362="Médecin",H362="Médecin",I362="Médecin",I362="Médecins",H362="anesthésiste",H362="boursier univ.",H362="chercheur",H362="chirurgien",H362="Résident(e)",H362="Md Urg",H362="Md Card",LEFT(H362,6)="Fellow",H362="Externe Médecine",H362="Directeur de la biobanque Médecin",H362="monit.-boursier",),1,0)</f>
        <v>0</v>
      </c>
      <c r="D362" s="172">
        <f>IF(OR(G362=0,H362="Stagiaire",H362="Stagiaires",H362="Externe",H362="Externes",G362="agence",H362="STAGIAIRE INFIRMIER(ÈRE)",H362="STAGIAIRE SI",H362="STAGIAIRE S.I.",H362="STAGIAIRE PAB",H362="STAGIAIRE EN PERFUSION",H362="Stagiaire Physiothérapeute",H362="Stagiaire médecine",H362="Stagiaire - Service sociaux",H362="STAGIAIRE SOINS INFIRMIERS",H362="STAGIAIRE EXTERNE EN MÉDECINE",H362="ss",),1,0)</f>
        <v>0</v>
      </c>
      <c r="E362" s="28" t="s">
        <v>930</v>
      </c>
      <c r="F362" s="28" t="s">
        <v>931</v>
      </c>
      <c r="G362" s="255">
        <v>9892</v>
      </c>
      <c r="H362" s="79" t="s">
        <v>1174</v>
      </c>
      <c r="I362" s="164" t="s">
        <v>933</v>
      </c>
      <c r="J362" s="273" t="str">
        <f ca="1">IF(AK362&lt;=Données!$B$2,1," ")</f>
        <v xml:space="preserve"> </v>
      </c>
      <c r="K362" s="45">
        <v>1</v>
      </c>
      <c r="L362" s="46"/>
      <c r="M362" s="47"/>
      <c r="N362" s="48"/>
      <c r="O362" s="185"/>
      <c r="P362" s="187"/>
      <c r="Q362" s="185"/>
      <c r="R362" s="186"/>
      <c r="S362" s="186"/>
      <c r="T362" s="187"/>
      <c r="U362" s="187"/>
      <c r="V362" s="187"/>
      <c r="W362" s="320"/>
      <c r="X362" s="214"/>
      <c r="Y362" s="215"/>
      <c r="Z362" s="34"/>
      <c r="AA362" s="35"/>
      <c r="AB362" s="35"/>
      <c r="AC362" s="35"/>
      <c r="AD362" s="36"/>
      <c r="AE362" s="224"/>
      <c r="AF362" s="53"/>
      <c r="AG362" s="54"/>
      <c r="AH362" s="55"/>
      <c r="AI362" s="56"/>
      <c r="AJ362" s="41" t="s">
        <v>4462</v>
      </c>
      <c r="AK362" s="42">
        <v>45259</v>
      </c>
      <c r="AL362" s="50"/>
      <c r="AM362" s="337" t="str">
        <f>INDEX($K$6:$AE$6,1,MATCH(1,K362:AE362,-1))</f>
        <v>95PFE-L2S</v>
      </c>
      <c r="AN362" s="337" t="str">
        <f>IF(INDEX($K$6:$AE$6,1,MATCH(1,K362:AE362,1))&lt;&gt;INDEX($K$6:$AE$6,1,MATCH(1,K362:AE362,-1)),INDEX($K$6:$AE$6,1,MATCH(1,K362:AE362,1)),"-")</f>
        <v>-</v>
      </c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</row>
    <row r="363" spans="1:261" s="44" customFormat="1" x14ac:dyDescent="0.2">
      <c r="A363" s="169" t="str">
        <f>IF(IFERROR(VLOOKUP(G363,EmployesActifs,1,FALSE),"Non")&lt;&gt;"Non","Oui","Non")</f>
        <v>Oui</v>
      </c>
      <c r="B363" s="172">
        <f>IF(A363="Oui",1,0)</f>
        <v>1</v>
      </c>
      <c r="C363" s="172">
        <f>IF(OR(G363="Médecin",H363="Médecin",I363="Médecin",I363="Médecins",H363="anesthésiste",H363="boursier univ.",H363="chercheur",H363="chirurgien",H363="Résident(e)",H363="Md Urg",H363="Md Card",LEFT(H363,6)="Fellow",H363="Externe Médecine",H363="Directeur de la biobanque Médecin",H363="monit.-boursier",),1,0)</f>
        <v>0</v>
      </c>
      <c r="D363" s="172">
        <f>IF(OR(G363=0,H363="Stagiaire",H363="Stagiaires",H363="Externe",H363="Externes",G363="agence",H363="STAGIAIRE INFIRMIER(ÈRE)",H363="STAGIAIRE SI",H363="STAGIAIRE S.I.",H363="STAGIAIRE PAB",H363="STAGIAIRE EN PERFUSION",H363="Stagiaire Physiothérapeute",H363="Stagiaire médecine",H363="Stagiaire - Service sociaux",H363="STAGIAIRE SOINS INFIRMIERS",H363="STAGIAIRE EXTERNE EN MÉDECINE",H363="ss",),1,0)</f>
        <v>0</v>
      </c>
      <c r="E363" s="28" t="s">
        <v>934</v>
      </c>
      <c r="F363" s="28" t="s">
        <v>935</v>
      </c>
      <c r="G363" s="255">
        <v>8601</v>
      </c>
      <c r="H363" s="79" t="s">
        <v>103</v>
      </c>
      <c r="I363" s="164" t="s">
        <v>836</v>
      </c>
      <c r="J363" s="273" t="str">
        <f ca="1">IF(AK363&lt;=Données!$B$2,1," ")</f>
        <v xml:space="preserve"> </v>
      </c>
      <c r="K363" s="45"/>
      <c r="L363" s="46"/>
      <c r="M363" s="47"/>
      <c r="N363" s="48">
        <v>1</v>
      </c>
      <c r="O363" s="185"/>
      <c r="P363" s="187"/>
      <c r="Q363" s="185"/>
      <c r="R363" s="186"/>
      <c r="S363" s="186"/>
      <c r="T363" s="187"/>
      <c r="U363" s="187"/>
      <c r="V363" s="187"/>
      <c r="W363" s="320"/>
      <c r="X363" s="214"/>
      <c r="Y363" s="215"/>
      <c r="Z363" s="34"/>
      <c r="AA363" s="35"/>
      <c r="AB363" s="35"/>
      <c r="AC363" s="35"/>
      <c r="AD363" s="36"/>
      <c r="AE363" s="224"/>
      <c r="AF363" s="53"/>
      <c r="AG363" s="54"/>
      <c r="AH363" s="55"/>
      <c r="AI363" s="56"/>
      <c r="AJ363" s="41" t="s">
        <v>5851</v>
      </c>
      <c r="AK363" s="42">
        <v>45853</v>
      </c>
      <c r="AL363" s="50"/>
      <c r="AM363" s="337" t="str">
        <f>INDEX($K$6:$AE$6,1,MATCH(1,K363:AE363,-1))</f>
        <v>F550</v>
      </c>
      <c r="AN363" s="337" t="str">
        <f>IF(INDEX($K$6:$AE$6,1,MATCH(1,K363:AE363,1))&lt;&gt;INDEX($K$6:$AE$6,1,MATCH(1,K363:AE363,-1)),INDEX($K$6:$AE$6,1,MATCH(1,K363:AE363,1)),"-")</f>
        <v>-</v>
      </c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</row>
    <row r="364" spans="1:261" s="69" customFormat="1" ht="12.75" customHeight="1" x14ac:dyDescent="0.2">
      <c r="A364" s="169" t="str">
        <f>IF(IFERROR(VLOOKUP(G364,EmployesActifs,1,FALSE),"Non")&lt;&gt;"Non","Oui","Non")</f>
        <v>Oui</v>
      </c>
      <c r="B364" s="172">
        <f>IF(A364="Oui",1,0)</f>
        <v>1</v>
      </c>
      <c r="C364" s="172">
        <f>IF(OR(G364="Médecin",H364="Médecin",I364="Médecin",I364="Médecins",H364="anesthésiste",H364="boursier univ.",H364="chercheur",H364="chirurgien",H364="Résident(e)",H364="Md Urg",H364="Md Card",LEFT(H364,6)="Fellow",H364="Externe Médecine",H364="Directeur de la biobanque Médecin",H364="monit.-boursier",),1,0)</f>
        <v>0</v>
      </c>
      <c r="D364" s="172">
        <f>IF(OR(G364=0,H364="Stagiaire",H364="Stagiaires",H364="Externe",H364="Externes",G364="agence",H364="STAGIAIRE INFIRMIER(ÈRE)",H364="STAGIAIRE SI",H364="STAGIAIRE S.I.",H364="STAGIAIRE PAB",H364="STAGIAIRE EN PERFUSION",H364="Stagiaire Physiothérapeute",H364="Stagiaire médecine",H364="Stagiaire - Service sociaux",H364="STAGIAIRE SOINS INFIRMIERS",H364="STAGIAIRE EXTERNE EN MÉDECINE",H364="ss",),1,0)</f>
        <v>0</v>
      </c>
      <c r="E364" s="28" t="s">
        <v>937</v>
      </c>
      <c r="F364" s="28" t="s">
        <v>938</v>
      </c>
      <c r="G364" s="255">
        <v>9761</v>
      </c>
      <c r="H364" s="79" t="s">
        <v>54</v>
      </c>
      <c r="I364" s="164" t="s">
        <v>531</v>
      </c>
      <c r="J364" s="273" t="str">
        <f ca="1">IF(AK364&lt;=Données!$B$2,1," ")</f>
        <v xml:space="preserve"> </v>
      </c>
      <c r="K364" s="45"/>
      <c r="L364" s="46">
        <v>1</v>
      </c>
      <c r="M364" s="47"/>
      <c r="N364" s="48"/>
      <c r="O364" s="185"/>
      <c r="P364" s="187"/>
      <c r="Q364" s="185"/>
      <c r="R364" s="186"/>
      <c r="S364" s="186"/>
      <c r="T364" s="187"/>
      <c r="U364" s="187"/>
      <c r="V364" s="187"/>
      <c r="W364" s="320"/>
      <c r="X364" s="214"/>
      <c r="Y364" s="215"/>
      <c r="Z364" s="34"/>
      <c r="AA364" s="35"/>
      <c r="AB364" s="35"/>
      <c r="AC364" s="35"/>
      <c r="AD364" s="36"/>
      <c r="AE364" s="224"/>
      <c r="AF364" s="53"/>
      <c r="AG364" s="54"/>
      <c r="AH364" s="55"/>
      <c r="AI364" s="56"/>
      <c r="AJ364" s="41" t="s">
        <v>4462</v>
      </c>
      <c r="AK364" s="42">
        <v>45707</v>
      </c>
      <c r="AL364" s="50"/>
      <c r="AM364" s="337" t="str">
        <f>INDEX($K$6:$AE$6,1,MATCH(1,K364:AE364,-1))</f>
        <v>95PFE-L2M</v>
      </c>
      <c r="AN364" s="337" t="str">
        <f>IF(INDEX($K$6:$AE$6,1,MATCH(1,K364:AE364,1))&lt;&gt;INDEX($K$6:$AE$6,1,MATCH(1,K364:AE364,-1)),INDEX($K$6:$AE$6,1,MATCH(1,K364:AE364,1)),"-")</f>
        <v>-</v>
      </c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</row>
    <row r="365" spans="1:261" s="69" customFormat="1" ht="12.75" customHeight="1" x14ac:dyDescent="0.2">
      <c r="A365" s="169" t="str">
        <f>IF(IFERROR(VLOOKUP(G365,EmployesActifs,1,FALSE),"Non")&lt;&gt;"Non","Oui","Non")</f>
        <v>Oui</v>
      </c>
      <c r="B365" s="172">
        <f>IF(A365="Oui",1,0)</f>
        <v>1</v>
      </c>
      <c r="C365" s="172">
        <f>IF(OR(G365="Médecin",H365="Médecin",I365="Médecin",I365="Médecins",H365="anesthésiste",H365="boursier univ.",H365="chercheur",H365="chirurgien",H365="Résident(e)",H365="Md Urg",H365="Md Card",LEFT(H365,6)="Fellow",H365="Externe Médecine",H365="Directeur de la biobanque Médecin",H365="monit.-boursier",),1,0)</f>
        <v>0</v>
      </c>
      <c r="D365" s="172">
        <f>IF(OR(G365=0,H365="Stagiaire",H365="Stagiaires",H365="Externe",H365="Externes",G365="agence",H365="STAGIAIRE INFIRMIER(ÈRE)",H365="STAGIAIRE SI",H365="STAGIAIRE S.I.",H365="STAGIAIRE PAB",H365="STAGIAIRE EN PERFUSION",H365="Stagiaire Physiothérapeute",H365="Stagiaire médecine",H365="Stagiaire - Service sociaux",H365="STAGIAIRE SOINS INFIRMIERS",H365="STAGIAIRE EXTERNE EN MÉDECINE",H365="ss",),1,0)</f>
        <v>0</v>
      </c>
      <c r="E365" s="28" t="s">
        <v>939</v>
      </c>
      <c r="F365" s="28" t="s">
        <v>940</v>
      </c>
      <c r="G365" s="255">
        <v>10874</v>
      </c>
      <c r="H365" s="79" t="s">
        <v>54</v>
      </c>
      <c r="I365" s="164" t="s">
        <v>55</v>
      </c>
      <c r="J365" s="273" t="str">
        <f ca="1">IF(AK365&lt;=Données!$B$2,1," ")</f>
        <v xml:space="preserve"> </v>
      </c>
      <c r="K365" s="45"/>
      <c r="L365" s="46"/>
      <c r="M365" s="47"/>
      <c r="N365" s="48"/>
      <c r="O365" s="185"/>
      <c r="P365" s="187"/>
      <c r="Q365" s="185"/>
      <c r="R365" s="186"/>
      <c r="S365" s="186"/>
      <c r="T365" s="187"/>
      <c r="U365" s="187"/>
      <c r="V365" s="187"/>
      <c r="W365" s="320"/>
      <c r="X365" s="214"/>
      <c r="Y365" s="215"/>
      <c r="Z365" s="34"/>
      <c r="AA365" s="35"/>
      <c r="AB365" s="35">
        <v>1</v>
      </c>
      <c r="AC365" s="35"/>
      <c r="AD365" s="36"/>
      <c r="AE365" s="224"/>
      <c r="AF365" s="53"/>
      <c r="AG365" s="54"/>
      <c r="AH365" s="55"/>
      <c r="AI365" s="56"/>
      <c r="AJ365" s="41" t="s">
        <v>50</v>
      </c>
      <c r="AK365" s="42">
        <v>45643</v>
      </c>
      <c r="AL365" s="50"/>
      <c r="AM365" s="337" t="str">
        <f>INDEX($K$6:$AE$6,1,MATCH(1,K365:AE365,-1))</f>
        <v>1512-M</v>
      </c>
      <c r="AN365" s="337" t="str">
        <f>IF(INDEX($K$6:$AE$6,1,MATCH(1,K365:AE365,1))&lt;&gt;INDEX($K$6:$AE$6,1,MATCH(1,K365:AE365,-1)),INDEX($K$6:$AE$6,1,MATCH(1,K365:AE365,1)),"-")</f>
        <v>-</v>
      </c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</row>
    <row r="366" spans="1:261" s="69" customFormat="1" ht="12.75" customHeight="1" x14ac:dyDescent="0.2">
      <c r="A366" s="169" t="str">
        <f>IF(IFERROR(VLOOKUP(G366,EmployesActifs,1,FALSE),"Non")&lt;&gt;"Non","Oui","Non")</f>
        <v>Oui</v>
      </c>
      <c r="B366" s="172">
        <f>IF(A366="Oui",1,0)</f>
        <v>1</v>
      </c>
      <c r="C366" s="172">
        <f>IF(OR(G366="Médecin",H366="Médecin",I366="Médecin",I366="Médecins",H366="anesthésiste",H366="boursier univ.",H366="chercheur",H366="chirurgien",H366="Résident(e)",H366="Md Urg",H366="Md Card",LEFT(H366,6)="Fellow",H366="Externe Médecine",H366="Directeur de la biobanque Médecin",H366="monit.-boursier",),1,0)</f>
        <v>0</v>
      </c>
      <c r="D366" s="172">
        <f>IF(OR(G366=0,H366="Stagiaire",H366="Stagiaires",H366="Externe",H366="Externes",G366="agence",H366="STAGIAIRE INFIRMIER(ÈRE)",H366="STAGIAIRE SI",H366="STAGIAIRE S.I.",H366="STAGIAIRE PAB",H366="STAGIAIRE EN PERFUSION",H366="Stagiaire Physiothérapeute",H366="Stagiaire médecine",H366="Stagiaire - Service sociaux",H366="STAGIAIRE SOINS INFIRMIERS",H366="STAGIAIRE EXTERNE EN MÉDECINE",H366="ss",),1,0)</f>
        <v>0</v>
      </c>
      <c r="E366" s="28" t="s">
        <v>5153</v>
      </c>
      <c r="F366" s="28" t="s">
        <v>3358</v>
      </c>
      <c r="G366" s="262">
        <v>13972</v>
      </c>
      <c r="H366" s="79" t="s">
        <v>5871</v>
      </c>
      <c r="I366" s="164" t="s">
        <v>836</v>
      </c>
      <c r="J366" s="273" t="str">
        <f ca="1">IF(AK366&lt;=Données!$B$2,1," ")</f>
        <v xml:space="preserve"> </v>
      </c>
      <c r="K366" s="45" t="s">
        <v>56</v>
      </c>
      <c r="L366" s="46" t="s">
        <v>56</v>
      </c>
      <c r="M366" s="47"/>
      <c r="N366" s="48"/>
      <c r="O366" s="185">
        <v>1</v>
      </c>
      <c r="P366" s="187"/>
      <c r="Q366" s="185"/>
      <c r="R366" s="186"/>
      <c r="S366" s="186"/>
      <c r="T366" s="187"/>
      <c r="U366" s="187"/>
      <c r="V366" s="187"/>
      <c r="W366" s="320"/>
      <c r="X366" s="214"/>
      <c r="Y366" s="215"/>
      <c r="Z366" s="34"/>
      <c r="AA366" s="35"/>
      <c r="AB366" s="35"/>
      <c r="AC366" s="35"/>
      <c r="AD366" s="36"/>
      <c r="AE366" s="224"/>
      <c r="AF366" s="53"/>
      <c r="AG366" s="54"/>
      <c r="AH366" s="55"/>
      <c r="AI366" s="56"/>
      <c r="AJ366" s="41" t="s">
        <v>4462</v>
      </c>
      <c r="AK366" s="42">
        <v>45721</v>
      </c>
      <c r="AL366" s="50"/>
      <c r="AM366" s="337" t="str">
        <f>INDEX($K$6:$AE$6,1,MATCH(1,K366:AE366,-1))</f>
        <v>1804S</v>
      </c>
      <c r="AN366" s="337" t="str">
        <f>IF(INDEX($K$6:$AE$6,1,MATCH(1,K366:AE366,1))&lt;&gt;INDEX($K$6:$AE$6,1,MATCH(1,K366:AE366,-1)),INDEX($K$6:$AE$6,1,MATCH(1,K366:AE366,1)),"-")</f>
        <v>-</v>
      </c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</row>
    <row r="367" spans="1:261" s="69" customFormat="1" ht="12.75" customHeight="1" x14ac:dyDescent="0.2">
      <c r="A367" s="169" t="str">
        <f>IF(IFERROR(VLOOKUP(G367,EmployesActifs,1,FALSE),"Non")&lt;&gt;"Non","Oui","Non")</f>
        <v>Oui</v>
      </c>
      <c r="B367" s="172">
        <f>IF(A367="Oui",1,0)</f>
        <v>1</v>
      </c>
      <c r="C367" s="172">
        <f>IF(OR(G367="Médecin",H367="Médecin",I367="Médecin",I367="Médecins",H367="anesthésiste",H367="boursier univ.",H367="chercheur",H367="chirurgien",H367="Résident(e)",H367="Md Urg",H367="Md Card",LEFT(H367,6)="Fellow",H367="Externe Médecine",H367="Directeur de la biobanque Médecin",H367="monit.-boursier",),1,0)</f>
        <v>0</v>
      </c>
      <c r="D367" s="172">
        <f>IF(OR(G367=0,H367="Stagiaire",H367="Stagiaires",H367="Externe",H367="Externes",G367="agence",H367="STAGIAIRE INFIRMIER(ÈRE)",H367="STAGIAIRE SI",H367="STAGIAIRE S.I.",H367="STAGIAIRE PAB",H367="STAGIAIRE EN PERFUSION",H367="Stagiaire Physiothérapeute",H367="Stagiaire médecine",H367="Stagiaire - Service sociaux",H367="STAGIAIRE SOINS INFIRMIERS",H367="STAGIAIRE EXTERNE EN MÉDECINE",H367="ss",),1,0)</f>
        <v>0</v>
      </c>
      <c r="E367" s="28" t="s">
        <v>941</v>
      </c>
      <c r="F367" s="28" t="s">
        <v>942</v>
      </c>
      <c r="G367" s="255">
        <v>10497</v>
      </c>
      <c r="H367" s="79" t="s">
        <v>69</v>
      </c>
      <c r="I367" s="164" t="s">
        <v>61</v>
      </c>
      <c r="J367" s="273" t="str">
        <f ca="1">IF(AK367&lt;=Données!$B$2,1," ")</f>
        <v xml:space="preserve"> </v>
      </c>
      <c r="K367" s="45" t="s">
        <v>56</v>
      </c>
      <c r="L367" s="46">
        <v>1</v>
      </c>
      <c r="M367" s="47"/>
      <c r="N367" s="48"/>
      <c r="O367" s="185"/>
      <c r="P367" s="187"/>
      <c r="Q367" s="185"/>
      <c r="R367" s="186"/>
      <c r="S367" s="186"/>
      <c r="T367" s="187"/>
      <c r="U367" s="187"/>
      <c r="V367" s="187"/>
      <c r="W367" s="320"/>
      <c r="X367" s="214"/>
      <c r="Y367" s="215"/>
      <c r="Z367" s="34"/>
      <c r="AA367" s="35">
        <v>1</v>
      </c>
      <c r="AB367" s="35"/>
      <c r="AC367" s="35"/>
      <c r="AD367" s="36"/>
      <c r="AE367" s="224"/>
      <c r="AF367" s="53"/>
      <c r="AG367" s="54"/>
      <c r="AH367" s="55"/>
      <c r="AI367" s="56"/>
      <c r="AJ367" s="41" t="s">
        <v>4462</v>
      </c>
      <c r="AK367" s="42">
        <v>45357</v>
      </c>
      <c r="AL367" s="50"/>
      <c r="AM367" s="337" t="str">
        <f>INDEX($K$6:$AE$6,1,MATCH(1,K367:AE367,-1))</f>
        <v>95PFE-L2M</v>
      </c>
      <c r="AN367" s="337" t="str">
        <f>IF(INDEX($K$6:$AE$6,1,MATCH(1,K367:AE367,1))&lt;&gt;INDEX($K$6:$AE$6,1,MATCH(1,K367:AE367,-1)),INDEX($K$6:$AE$6,1,MATCH(1,K367:AE367,1)),"-")</f>
        <v>1511-S</v>
      </c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</row>
    <row r="368" spans="1:261" ht="12.75" customHeight="1" x14ac:dyDescent="0.2">
      <c r="A368" s="169" t="str">
        <f>IF(IFERROR(VLOOKUP(G368,EmployesActifs,1,FALSE),"Non")&lt;&gt;"Non","Oui","Non")</f>
        <v>Oui</v>
      </c>
      <c r="B368" s="172">
        <f>IF(A368="Oui",1,0)</f>
        <v>1</v>
      </c>
      <c r="C368" s="172">
        <f>IF(OR(G368="Médecin",H368="Médecin",I368="Médecin",I368="Médecins",H368="anesthésiste",H368="boursier univ.",H368="chercheur",H368="chirurgien",H368="Résident(e)",H368="Md Urg",H368="Md Card",LEFT(H368,6)="Fellow",H368="Externe Médecine",H368="Directeur de la biobanque Médecin",H368="monit.-boursier",),1,0)</f>
        <v>0</v>
      </c>
      <c r="D368" s="172">
        <f>IF(OR(G368=0,H368="Stagiaire",H368="Stagiaires",H368="Externe",H368="Externes",G368="agence",H368="STAGIAIRE INFIRMIER(ÈRE)",H368="STAGIAIRE SI",H368="STAGIAIRE S.I.",H368="STAGIAIRE PAB",H368="STAGIAIRE EN PERFUSION",H368="Stagiaire Physiothérapeute",H368="Stagiaire médecine",H368="Stagiaire - Service sociaux",H368="STAGIAIRE SOINS INFIRMIERS",H368="STAGIAIRE EXTERNE EN MÉDECINE",H368="ss",),1,0)</f>
        <v>0</v>
      </c>
      <c r="E368" s="28" t="s">
        <v>943</v>
      </c>
      <c r="F368" s="28" t="s">
        <v>147</v>
      </c>
      <c r="G368" s="255">
        <v>11780</v>
      </c>
      <c r="H368" s="79" t="s">
        <v>103</v>
      </c>
      <c r="I368" s="164" t="s">
        <v>61</v>
      </c>
      <c r="J368" s="273" t="str">
        <f ca="1">IF(AK368&lt;=Données!$B$2,1," ")</f>
        <v xml:space="preserve"> </v>
      </c>
      <c r="K368" s="45"/>
      <c r="L368" s="46"/>
      <c r="M368" s="47"/>
      <c r="N368" s="48"/>
      <c r="O368" s="185"/>
      <c r="P368" s="187"/>
      <c r="Q368" s="185"/>
      <c r="R368" s="186"/>
      <c r="S368" s="186">
        <v>1</v>
      </c>
      <c r="T368" s="187"/>
      <c r="U368" s="187"/>
      <c r="V368" s="187"/>
      <c r="W368" s="320"/>
      <c r="X368" s="214"/>
      <c r="Y368" s="215"/>
      <c r="Z368" s="34"/>
      <c r="AA368" s="35"/>
      <c r="AB368" s="35"/>
      <c r="AC368" s="35"/>
      <c r="AD368" s="36"/>
      <c r="AE368" s="224"/>
      <c r="AF368" s="53"/>
      <c r="AG368" s="54"/>
      <c r="AH368" s="55"/>
      <c r="AI368" s="56"/>
      <c r="AJ368" s="41" t="s">
        <v>4462</v>
      </c>
      <c r="AK368" s="42">
        <v>45812</v>
      </c>
      <c r="AL368" s="50"/>
      <c r="AM368" s="337" t="str">
        <f>INDEX($K$6:$AE$6,1,MATCH(1,K368:AE368,-1))</f>
        <v>1870 +</v>
      </c>
      <c r="AN368" s="337" t="str">
        <f>IF(INDEX($K$6:$AE$6,1,MATCH(1,K368:AE368,1))&lt;&gt;INDEX($K$6:$AE$6,1,MATCH(1,K368:AE368,-1)),INDEX($K$6:$AE$6,1,MATCH(1,K368:AE368,1)),"-")</f>
        <v>-</v>
      </c>
      <c r="AO368"/>
      <c r="AP368"/>
      <c r="AQ368"/>
    </row>
    <row r="369" spans="1:261" x14ac:dyDescent="0.2">
      <c r="A369" s="169" t="str">
        <f>IF(IFERROR(VLOOKUP(G369,EmployesActifs,1,FALSE),"Non")&lt;&gt;"Non","Oui","Non")</f>
        <v>Oui</v>
      </c>
      <c r="B369" s="172">
        <f>IF(A369="Oui",1,0)</f>
        <v>1</v>
      </c>
      <c r="C369" s="172">
        <f>IF(OR(G369="Médecin",H369="Médecin",I369="Médecin",I369="Médecins",H369="anesthésiste",H369="boursier univ.",H369="chercheur",H369="chirurgien",H369="Résident(e)",H369="Md Urg",H369="Md Card",LEFT(H369,6)="Fellow",H369="Externe Médecine",H369="Directeur de la biobanque Médecin",H369="monit.-boursier",),1,0)</f>
        <v>0</v>
      </c>
      <c r="D369" s="172">
        <f>IF(OR(G369=0,H369="Stagiaire",H369="Stagiaires",H369="Externe",H369="Externes",G369="agence",H369="STAGIAIRE INFIRMIER(ÈRE)",H369="STAGIAIRE SI",H369="STAGIAIRE S.I.",H369="STAGIAIRE PAB",H369="STAGIAIRE EN PERFUSION",H369="Stagiaire Physiothérapeute",H369="Stagiaire médecine",H369="Stagiaire - Service sociaux",H369="STAGIAIRE SOINS INFIRMIERS",H369="STAGIAIRE EXTERNE EN MÉDECINE",H369="ss",),1,0)</f>
        <v>0</v>
      </c>
      <c r="E369" s="28" t="s">
        <v>944</v>
      </c>
      <c r="F369" s="28" t="s">
        <v>6403</v>
      </c>
      <c r="G369" s="255">
        <v>4636</v>
      </c>
      <c r="H369" s="79" t="s">
        <v>2098</v>
      </c>
      <c r="I369" s="164" t="s">
        <v>836</v>
      </c>
      <c r="J369" s="273" t="str">
        <f ca="1">IF(AK369&lt;=Données!$B$2,1," ")</f>
        <v xml:space="preserve"> </v>
      </c>
      <c r="K369" s="45">
        <v>1</v>
      </c>
      <c r="L369" s="46"/>
      <c r="M369" s="47"/>
      <c r="N369" s="48"/>
      <c r="O369" s="185"/>
      <c r="P369" s="187"/>
      <c r="Q369" s="185" t="s">
        <v>56</v>
      </c>
      <c r="R369" s="186"/>
      <c r="S369" s="186"/>
      <c r="T369" s="187"/>
      <c r="U369" s="187"/>
      <c r="V369" s="187"/>
      <c r="W369" s="320"/>
      <c r="X369" s="214"/>
      <c r="Y369" s="215"/>
      <c r="Z369" s="34"/>
      <c r="AA369" s="35"/>
      <c r="AB369" s="35"/>
      <c r="AC369" s="35"/>
      <c r="AD369" s="36"/>
      <c r="AE369" s="224"/>
      <c r="AF369" s="53"/>
      <c r="AG369" s="54"/>
      <c r="AH369" s="55"/>
      <c r="AI369" s="56"/>
      <c r="AJ369" s="41" t="s">
        <v>4462</v>
      </c>
      <c r="AK369" s="42">
        <v>45938</v>
      </c>
      <c r="AL369" s="50"/>
      <c r="AM369" s="337" t="str">
        <f>INDEX($K$6:$AE$6,1,MATCH(1,K369:AE369,-1))</f>
        <v>95PFE-L2S</v>
      </c>
      <c r="AN369" s="337" t="str">
        <f>IF(INDEX($K$6:$AE$6,1,MATCH(1,K369:AE369,1))&lt;&gt;INDEX($K$6:$AE$6,1,MATCH(1,K369:AE369,-1)),INDEX($K$6:$AE$6,1,MATCH(1,K369:AE369,1)),"-")</f>
        <v>-</v>
      </c>
      <c r="AO369"/>
      <c r="AP369"/>
      <c r="AQ369"/>
    </row>
    <row r="370" spans="1:261" ht="12.95" customHeight="1" x14ac:dyDescent="0.2">
      <c r="A370" s="169" t="str">
        <f>IF(IFERROR(VLOOKUP(G370,EmployesActifs,1,FALSE),"Non")&lt;&gt;"Non","Oui","Non")</f>
        <v>Oui</v>
      </c>
      <c r="B370" s="172">
        <f>IF(A370="Oui",1,0)</f>
        <v>1</v>
      </c>
      <c r="C370" s="172">
        <f>IF(OR(G370="Médecin",H370="Médecin",I370="Médecin",I370="Médecins",H370="anesthésiste",H370="boursier univ.",H370="chercheur",H370="chirurgien",H370="Résident(e)",H370="Md Urg",H370="Md Card",LEFT(H370,6)="Fellow",H370="Externe Médecine",H370="Directeur de la biobanque Médecin",H370="monit.-boursier",),1,0)</f>
        <v>0</v>
      </c>
      <c r="D370" s="172">
        <f>IF(OR(G370=0,H370="Stagiaire",H370="Stagiaires",H370="Externe",H370="Externes",G370="agence",H370="STAGIAIRE INFIRMIER(ÈRE)",H370="STAGIAIRE SI",H370="STAGIAIRE S.I.",H370="STAGIAIRE PAB",H370="STAGIAIRE EN PERFUSION",H370="Stagiaire Physiothérapeute",H370="Stagiaire médecine",H370="Stagiaire - Service sociaux",H370="STAGIAIRE SOINS INFIRMIERS",H370="STAGIAIRE EXTERNE EN MÉDECINE",H370="ss",),1,0)</f>
        <v>0</v>
      </c>
      <c r="E370" s="28" t="s">
        <v>4642</v>
      </c>
      <c r="F370" s="28" t="s">
        <v>5842</v>
      </c>
      <c r="G370" s="257">
        <v>12834</v>
      </c>
      <c r="H370" s="79" t="s">
        <v>103</v>
      </c>
      <c r="I370" s="164" t="s">
        <v>5715</v>
      </c>
      <c r="J370" s="273" t="str">
        <f ca="1">IF(AK370&lt;=Données!$B$2,1," ")</f>
        <v xml:space="preserve"> </v>
      </c>
      <c r="K370" s="45" t="s">
        <v>56</v>
      </c>
      <c r="L370" s="46"/>
      <c r="M370" s="47"/>
      <c r="N370" s="48"/>
      <c r="O370" s="185" t="s">
        <v>56</v>
      </c>
      <c r="P370" s="187" t="s">
        <v>56</v>
      </c>
      <c r="Q370" s="185"/>
      <c r="R370" s="186"/>
      <c r="S370" s="186">
        <v>1</v>
      </c>
      <c r="T370" s="187"/>
      <c r="U370" s="187"/>
      <c r="V370" s="187"/>
      <c r="W370" s="320"/>
      <c r="X370" s="214"/>
      <c r="Y370" s="215"/>
      <c r="Z370" s="34"/>
      <c r="AA370" s="35"/>
      <c r="AB370" s="35"/>
      <c r="AC370" s="35"/>
      <c r="AD370" s="36"/>
      <c r="AE370" s="224"/>
      <c r="AF370" s="53"/>
      <c r="AG370" s="54"/>
      <c r="AH370" s="55"/>
      <c r="AI370" s="56"/>
      <c r="AJ370" s="41" t="s">
        <v>4462</v>
      </c>
      <c r="AK370" s="42">
        <v>45665</v>
      </c>
      <c r="AL370" s="50"/>
      <c r="AM370" s="337" t="str">
        <f>INDEX($K$6:$AE$6,1,MATCH(1,K370:AE370,-1))</f>
        <v>1870 +</v>
      </c>
      <c r="AN370" s="337" t="str">
        <f>IF(INDEX($K$6:$AE$6,1,MATCH(1,K370:AE370,1))&lt;&gt;INDEX($K$6:$AE$6,1,MATCH(1,K370:AE370,-1)),INDEX($K$6:$AE$6,1,MATCH(1,K370:AE370,1)),"-")</f>
        <v>-</v>
      </c>
      <c r="AO370"/>
      <c r="AP370"/>
      <c r="AQ370"/>
    </row>
    <row r="371" spans="1:261" ht="12.75" customHeight="1" x14ac:dyDescent="0.2">
      <c r="A371" s="169" t="str">
        <f>IF(IFERROR(VLOOKUP(G371,EmployesActifs,1,FALSE),"Non")&lt;&gt;"Non","Oui","Non")</f>
        <v>Oui</v>
      </c>
      <c r="B371" s="172">
        <f>IF(A371="Oui",1,0)</f>
        <v>1</v>
      </c>
      <c r="C371" s="172">
        <f>IF(OR(G371="Médecin",H371="Médecin",I371="Médecin",I371="Médecins",H371="anesthésiste",H371="boursier univ.",H371="chercheur",H371="chirurgien",H371="Résident(e)",H371="Md Urg",H371="Md Card",LEFT(H371,6)="Fellow",H371="Externe Médecine",H371="Directeur de la biobanque Médecin",H371="monit.-boursier",),1,0)</f>
        <v>0</v>
      </c>
      <c r="D371" s="172">
        <f>IF(OR(G371=0,H371="Stagiaire",H371="Stagiaires",H371="Externe",H371="Externes",G371="agence",H371="STAGIAIRE INFIRMIER(ÈRE)",H371="STAGIAIRE SI",H371="STAGIAIRE S.I.",H371="STAGIAIRE PAB",H371="STAGIAIRE EN PERFUSION",H371="Stagiaire Physiothérapeute",H371="Stagiaire médecine",H371="Stagiaire - Service sociaux",H371="STAGIAIRE SOINS INFIRMIERS",H371="STAGIAIRE EXTERNE EN MÉDECINE",H371="ss",),1,0)</f>
        <v>0</v>
      </c>
      <c r="E371" s="28" t="s">
        <v>3822</v>
      </c>
      <c r="F371" s="28" t="s">
        <v>618</v>
      </c>
      <c r="G371" s="255">
        <v>9547</v>
      </c>
      <c r="H371" s="79" t="s">
        <v>747</v>
      </c>
      <c r="I371" s="164" t="s">
        <v>5711</v>
      </c>
      <c r="J371" s="273" t="str">
        <f ca="1">IF(AK371&lt;=Données!$B$2,1," ")</f>
        <v xml:space="preserve"> </v>
      </c>
      <c r="K371" s="45">
        <v>1</v>
      </c>
      <c r="L371" s="46"/>
      <c r="M371" s="47"/>
      <c r="N371" s="48"/>
      <c r="O371" s="185"/>
      <c r="P371" s="187"/>
      <c r="Q371" s="185"/>
      <c r="R371" s="186"/>
      <c r="S371" s="186"/>
      <c r="T371" s="187"/>
      <c r="U371" s="187"/>
      <c r="V371" s="187"/>
      <c r="W371" s="320"/>
      <c r="X371" s="214"/>
      <c r="Y371" s="215"/>
      <c r="Z371" s="34"/>
      <c r="AA371" s="35"/>
      <c r="AB371" s="35"/>
      <c r="AC371" s="35"/>
      <c r="AD371" s="36"/>
      <c r="AE371" s="224"/>
      <c r="AF371" s="53"/>
      <c r="AG371" s="54"/>
      <c r="AH371" s="55"/>
      <c r="AI371" s="56"/>
      <c r="AJ371" s="41" t="s">
        <v>4462</v>
      </c>
      <c r="AK371" s="42">
        <v>45448</v>
      </c>
      <c r="AL371" s="50"/>
      <c r="AM371" s="337" t="str">
        <f>INDEX($K$6:$AE$6,1,MATCH(1,K371:AE371,-1))</f>
        <v>95PFE-L2S</v>
      </c>
      <c r="AN371" s="337" t="str">
        <f>IF(INDEX($K$6:$AE$6,1,MATCH(1,K371:AE371,1))&lt;&gt;INDEX($K$6:$AE$6,1,MATCH(1,K371:AE371,-1)),INDEX($K$6:$AE$6,1,MATCH(1,K371:AE371,1)),"-")</f>
        <v>-</v>
      </c>
      <c r="AO371"/>
      <c r="AP371"/>
      <c r="AQ371"/>
    </row>
    <row r="372" spans="1:261" ht="12.75" customHeight="1" x14ac:dyDescent="0.2">
      <c r="A372" s="169" t="str">
        <f>IF(IFERROR(VLOOKUP(G372,EmployesActifs,1,FALSE),"Non")&lt;&gt;"Non","Oui","Non")</f>
        <v>Oui</v>
      </c>
      <c r="B372" s="172">
        <f>IF(A372="Oui",1,0)</f>
        <v>1</v>
      </c>
      <c r="C372" s="172">
        <f>IF(OR(G372="Médecin",H372="Médecin",I372="Médecin",I372="Médecins",H372="anesthésiste",H372="boursier univ.",H372="chercheur",H372="chirurgien",H372="Résident(e)",H372="Md Urg",H372="Md Card",LEFT(H372,6)="Fellow",H372="Externe Médecine",H372="Directeur de la biobanque Médecin",H372="monit.-boursier",),1,0)</f>
        <v>0</v>
      </c>
      <c r="D372" s="172">
        <f>IF(OR(G372=0,H372="Stagiaire",H372="Stagiaires",H372="Externe",H372="Externes",G372="agence",H372="STAGIAIRE INFIRMIER(ÈRE)",H372="STAGIAIRE SI",H372="STAGIAIRE S.I.",H372="STAGIAIRE PAB",H372="STAGIAIRE EN PERFUSION",H372="Stagiaire Physiothérapeute",H372="Stagiaire médecine",H372="Stagiaire - Service sociaux",H372="STAGIAIRE SOINS INFIRMIERS",H372="STAGIAIRE EXTERNE EN MÉDECINE",H372="ss",),1,0)</f>
        <v>0</v>
      </c>
      <c r="E372" s="28" t="s">
        <v>950</v>
      </c>
      <c r="F372" s="28" t="s">
        <v>951</v>
      </c>
      <c r="G372" s="255">
        <v>9575</v>
      </c>
      <c r="H372" s="79" t="s">
        <v>342</v>
      </c>
      <c r="I372" s="164" t="s">
        <v>171</v>
      </c>
      <c r="J372" s="273">
        <f ca="1">IF(AK372&lt;=Données!$B$2,1," ")</f>
        <v>1</v>
      </c>
      <c r="K372" s="45"/>
      <c r="L372" s="46">
        <v>1</v>
      </c>
      <c r="M372" s="47"/>
      <c r="N372" s="48"/>
      <c r="O372" s="185"/>
      <c r="P372" s="187"/>
      <c r="Q372" s="185"/>
      <c r="R372" s="186"/>
      <c r="S372" s="186"/>
      <c r="T372" s="187"/>
      <c r="U372" s="187"/>
      <c r="V372" s="187"/>
      <c r="W372" s="320"/>
      <c r="X372" s="214"/>
      <c r="Y372" s="215"/>
      <c r="Z372" s="34"/>
      <c r="AA372" s="35"/>
      <c r="AB372" s="35"/>
      <c r="AC372" s="35"/>
      <c r="AD372" s="36"/>
      <c r="AE372" s="224"/>
      <c r="AF372" s="53"/>
      <c r="AG372" s="54"/>
      <c r="AH372" s="55"/>
      <c r="AI372" s="56"/>
      <c r="AJ372" s="41" t="s">
        <v>57</v>
      </c>
      <c r="AK372" s="42">
        <v>44589</v>
      </c>
      <c r="AL372" s="50"/>
      <c r="AM372" s="337" t="str">
        <f>INDEX($K$6:$AE$6,1,MATCH(1,K372:AE372,-1))</f>
        <v>95PFE-L2M</v>
      </c>
      <c r="AN372" s="337" t="str">
        <f>IF(INDEX($K$6:$AE$6,1,MATCH(1,K372:AE372,1))&lt;&gt;INDEX($K$6:$AE$6,1,MATCH(1,K372:AE372,-1)),INDEX($K$6:$AE$6,1,MATCH(1,K372:AE372,1)),"-")</f>
        <v>-</v>
      </c>
      <c r="AO372"/>
      <c r="AP372"/>
      <c r="AQ372"/>
    </row>
    <row r="373" spans="1:261" ht="12.75" customHeight="1" x14ac:dyDescent="0.2">
      <c r="A373" s="169" t="str">
        <f>IF(IFERROR(VLOOKUP(G373,EmployesActifs,1,FALSE),"Non")&lt;&gt;"Non","Oui","Non")</f>
        <v>Oui</v>
      </c>
      <c r="B373" s="172">
        <f>IF(A373="Oui",1,0)</f>
        <v>1</v>
      </c>
      <c r="C373" s="172">
        <f>IF(OR(G373="Médecin",H373="Médecin",I373="Médecin",I373="Médecins",H373="anesthésiste",H373="boursier univ.",H373="chercheur",H373="chirurgien",H373="Résident(e)",H373="Md Urg",H373="Md Card",LEFT(H373,6)="Fellow",H373="Externe Médecine",H373="Directeur de la biobanque Médecin",H373="monit.-boursier",),1,0)</f>
        <v>0</v>
      </c>
      <c r="D373" s="172">
        <f>IF(OR(G373=0,H373="Stagiaire",H373="Stagiaires",H373="Externe",H373="Externes",G373="agence",H373="STAGIAIRE INFIRMIER(ÈRE)",H373="STAGIAIRE SI",H373="STAGIAIRE S.I.",H373="STAGIAIRE PAB",H373="STAGIAIRE EN PERFUSION",H373="Stagiaire Physiothérapeute",H373="Stagiaire médecine",H373="Stagiaire - Service sociaux",H373="STAGIAIRE SOINS INFIRMIERS",H373="STAGIAIRE EXTERNE EN MÉDECINE",H373="ss",),1,0)</f>
        <v>0</v>
      </c>
      <c r="E373" s="28" t="s">
        <v>2971</v>
      </c>
      <c r="F373" s="28" t="s">
        <v>2972</v>
      </c>
      <c r="G373" s="255">
        <v>12376</v>
      </c>
      <c r="H373" s="79" t="s">
        <v>103</v>
      </c>
      <c r="I373" s="164" t="s">
        <v>2714</v>
      </c>
      <c r="J373" s="273" t="str">
        <f ca="1">IF(AK373&lt;=Données!$B$2,1," ")</f>
        <v xml:space="preserve"> </v>
      </c>
      <c r="K373" s="45"/>
      <c r="L373" s="46">
        <v>1</v>
      </c>
      <c r="M373" s="47"/>
      <c r="N373" s="48"/>
      <c r="O373" s="185"/>
      <c r="P373" s="187"/>
      <c r="Q373" s="185"/>
      <c r="R373" s="186"/>
      <c r="S373" s="186"/>
      <c r="T373" s="187"/>
      <c r="U373" s="187"/>
      <c r="V373" s="187"/>
      <c r="W373" s="320"/>
      <c r="X373" s="214"/>
      <c r="Y373" s="215"/>
      <c r="Z373" s="34"/>
      <c r="AA373" s="35"/>
      <c r="AB373" s="35"/>
      <c r="AC373" s="35"/>
      <c r="AD373" s="36"/>
      <c r="AE373" s="224"/>
      <c r="AF373" s="53"/>
      <c r="AG373" s="54"/>
      <c r="AH373" s="55"/>
      <c r="AI373" s="56"/>
      <c r="AJ373" s="41" t="s">
        <v>4462</v>
      </c>
      <c r="AK373" s="42">
        <v>45805</v>
      </c>
      <c r="AL373" s="50"/>
      <c r="AM373" s="337" t="str">
        <f>INDEX($K$6:$AE$6,1,MATCH(1,K373:AE373,-1))</f>
        <v>95PFE-L2M</v>
      </c>
      <c r="AN373" s="337" t="str">
        <f>IF(INDEX($K$6:$AE$6,1,MATCH(1,K373:AE373,1))&lt;&gt;INDEX($K$6:$AE$6,1,MATCH(1,K373:AE373,-1)),INDEX($K$6:$AE$6,1,MATCH(1,K373:AE373,1)),"-")</f>
        <v>-</v>
      </c>
      <c r="AO373"/>
      <c r="AP373"/>
      <c r="AQ373"/>
    </row>
    <row r="374" spans="1:261" x14ac:dyDescent="0.2">
      <c r="A374" s="169" t="str">
        <f>IF(IFERROR(VLOOKUP(G374,EmployesActifs,1,FALSE),"Non")&lt;&gt;"Non","Oui","Non")</f>
        <v>Oui</v>
      </c>
      <c r="B374" s="172">
        <f>IF(A374="Oui",1,0)</f>
        <v>1</v>
      </c>
      <c r="C374" s="172">
        <f>IF(OR(G374="Médecin",H374="Médecin",I374="Médecin",I374="Médecins",H374="anesthésiste",H374="boursier univ.",H374="chercheur",H374="chirurgien",H374="Résident(e)",H374="Md Urg",H374="Md Card",LEFT(H374,6)="Fellow",H374="Externe Médecine",H374="Directeur de la biobanque Médecin",H374="monit.-boursier",),1,0)</f>
        <v>0</v>
      </c>
      <c r="D374" s="172">
        <f>IF(OR(G374=0,H374="Stagiaire",H374="Stagiaires",H374="Externe",H374="Externes",G374="agence",H374="STAGIAIRE INFIRMIER(ÈRE)",H374="STAGIAIRE SI",H374="STAGIAIRE S.I.",H374="STAGIAIRE PAB",H374="STAGIAIRE EN PERFUSION",H374="Stagiaire Physiothérapeute",H374="Stagiaire médecine",H374="Stagiaire - Service sociaux",H374="STAGIAIRE SOINS INFIRMIERS",H374="STAGIAIRE EXTERNE EN MÉDECINE",H374="ss",),1,0)</f>
        <v>0</v>
      </c>
      <c r="E374" s="28" t="s">
        <v>5168</v>
      </c>
      <c r="F374" s="28" t="s">
        <v>1897</v>
      </c>
      <c r="G374" s="255">
        <v>13500</v>
      </c>
      <c r="H374" s="79" t="s">
        <v>103</v>
      </c>
      <c r="I374" s="164" t="s">
        <v>61</v>
      </c>
      <c r="J374" s="273" t="str">
        <f ca="1">IF(AK374&lt;=Données!$B$2,1," ")</f>
        <v xml:space="preserve"> </v>
      </c>
      <c r="K374" s="45" t="s">
        <v>56</v>
      </c>
      <c r="L374" s="46"/>
      <c r="M374" s="47"/>
      <c r="N374" s="48"/>
      <c r="O374" s="185"/>
      <c r="P374" s="187"/>
      <c r="Q374" s="185"/>
      <c r="R374" s="186"/>
      <c r="S374" s="186">
        <v>1</v>
      </c>
      <c r="T374" s="187"/>
      <c r="U374" s="187"/>
      <c r="V374" s="187"/>
      <c r="W374" s="320"/>
      <c r="X374" s="214"/>
      <c r="Y374" s="215"/>
      <c r="Z374" s="34"/>
      <c r="AA374" s="35"/>
      <c r="AB374" s="35"/>
      <c r="AC374" s="35"/>
      <c r="AD374" s="36"/>
      <c r="AE374" s="224"/>
      <c r="AF374" s="53"/>
      <c r="AG374" s="54"/>
      <c r="AH374" s="55"/>
      <c r="AI374" s="56"/>
      <c r="AJ374" s="41" t="s">
        <v>5851</v>
      </c>
      <c r="AK374" s="42">
        <v>45958</v>
      </c>
      <c r="AL374" s="50"/>
      <c r="AM374" s="337" t="str">
        <f>INDEX($K$6:$AE$6,1,MATCH(1,K374:AE374,-1))</f>
        <v>1870 +</v>
      </c>
      <c r="AN374" s="337" t="str">
        <f>IF(INDEX($K$6:$AE$6,1,MATCH(1,K374:AE374,1))&lt;&gt;INDEX($K$6:$AE$6,1,MATCH(1,K374:AE374,-1)),INDEX($K$6:$AE$6,1,MATCH(1,K374:AE374,1)),"-")</f>
        <v>-</v>
      </c>
      <c r="AO374"/>
      <c r="AP374"/>
      <c r="AQ374"/>
    </row>
    <row r="375" spans="1:261" ht="12.75" customHeight="1" x14ac:dyDescent="0.2">
      <c r="A375" s="169" t="str">
        <f>IF(IFERROR(VLOOKUP(G375,EmployesActifs,1,FALSE),"Non")&lt;&gt;"Non","Oui","Non")</f>
        <v>Oui</v>
      </c>
      <c r="B375" s="172">
        <f>IF(A375="Oui",1,0)</f>
        <v>1</v>
      </c>
      <c r="C375" s="172">
        <f>IF(OR(G375="Médecin",H375="Médecin",I375="Médecin",I375="Médecins",H375="anesthésiste",H375="boursier univ.",H375="chercheur",H375="chirurgien",H375="Résident(e)",H375="Md Urg",H375="Md Card",LEFT(H375,6)="Fellow",H375="Externe Médecine",H375="Directeur de la biobanque Médecin",H375="monit.-boursier",),1,0)</f>
        <v>0</v>
      </c>
      <c r="D375" s="172">
        <f>IF(OR(G375=0,H375="Stagiaire",H375="Stagiaires",H375="Externe",H375="Externes",G375="agence",H375="STAGIAIRE INFIRMIER(ÈRE)",H375="STAGIAIRE SI",H375="STAGIAIRE S.I.",H375="STAGIAIRE PAB",H375="STAGIAIRE EN PERFUSION",H375="Stagiaire Physiothérapeute",H375="Stagiaire médecine",H375="Stagiaire - Service sociaux",H375="STAGIAIRE SOINS INFIRMIERS",H375="STAGIAIRE EXTERNE EN MÉDECINE",H375="ss",),1,0)</f>
        <v>0</v>
      </c>
      <c r="E375" s="28" t="s">
        <v>955</v>
      </c>
      <c r="F375" s="28" t="s">
        <v>956</v>
      </c>
      <c r="G375" s="255">
        <v>11343</v>
      </c>
      <c r="H375" s="79" t="s">
        <v>972</v>
      </c>
      <c r="I375" s="164" t="s">
        <v>5716</v>
      </c>
      <c r="J375" s="273" t="str">
        <f ca="1">IF(AK375&lt;=Données!$B$2,1," ")</f>
        <v xml:space="preserve"> </v>
      </c>
      <c r="K375" s="45"/>
      <c r="L375" s="46"/>
      <c r="M375" s="47"/>
      <c r="N375" s="48"/>
      <c r="O375" s="185"/>
      <c r="P375" s="187"/>
      <c r="Q375" s="185">
        <v>1</v>
      </c>
      <c r="R375" s="186"/>
      <c r="S375" s="186"/>
      <c r="T375" s="187"/>
      <c r="U375" s="187"/>
      <c r="V375" s="187"/>
      <c r="W375" s="320"/>
      <c r="X375" s="214"/>
      <c r="Y375" s="215"/>
      <c r="Z375" s="34"/>
      <c r="AA375" s="35"/>
      <c r="AB375" s="35"/>
      <c r="AC375" s="35"/>
      <c r="AD375" s="36"/>
      <c r="AE375" s="224"/>
      <c r="AF375" s="53"/>
      <c r="AG375" s="54"/>
      <c r="AH375" s="55"/>
      <c r="AI375" s="56"/>
      <c r="AJ375" s="41" t="s">
        <v>5851</v>
      </c>
      <c r="AK375" s="42">
        <v>45762</v>
      </c>
      <c r="AL375" s="50"/>
      <c r="AM375" s="337" t="str">
        <f>INDEX($K$6:$AE$6,1,MATCH(1,K375:AE375,-1))</f>
        <v>1860-S</v>
      </c>
      <c r="AN375" s="337" t="str">
        <f>IF(INDEX($K$6:$AE$6,1,MATCH(1,K375:AE375,1))&lt;&gt;INDEX($K$6:$AE$6,1,MATCH(1,K375:AE375,-1)),INDEX($K$6:$AE$6,1,MATCH(1,K375:AE375,1)),"-")</f>
        <v>-</v>
      </c>
      <c r="AO375"/>
      <c r="AP375"/>
      <c r="AQ375"/>
    </row>
    <row r="376" spans="1:261" ht="12.75" customHeight="1" x14ac:dyDescent="0.2">
      <c r="A376" s="169" t="str">
        <f>IF(IFERROR(VLOOKUP(G376,EmployesActifs,1,FALSE),"Non")&lt;&gt;"Non","Oui","Non")</f>
        <v>Oui</v>
      </c>
      <c r="B376" s="172">
        <f>IF(A376="Oui",1,0)</f>
        <v>1</v>
      </c>
      <c r="C376" s="172">
        <f>IF(OR(G376="Médecin",H376="Médecin",I376="Médecin",I376="Médecins",H376="anesthésiste",H376="boursier univ.",H376="chercheur",H376="chirurgien",H376="Résident(e)",H376="Md Urg",H376="Md Card",LEFT(H376,6)="Fellow",H376="Externe Médecine",H376="Directeur de la biobanque Médecin",H376="monit.-boursier",),1,0)</f>
        <v>0</v>
      </c>
      <c r="D376" s="172">
        <f>IF(OR(G376=0,H376="Stagiaire",H376="Stagiaires",H376="Externe",H376="Externes",G376="agence",H376="STAGIAIRE INFIRMIER(ÈRE)",H376="STAGIAIRE SI",H376="STAGIAIRE S.I.",H376="STAGIAIRE PAB",H376="STAGIAIRE EN PERFUSION",H376="Stagiaire Physiothérapeute",H376="Stagiaire médecine",H376="Stagiaire - Service sociaux",H376="STAGIAIRE SOINS INFIRMIERS",H376="STAGIAIRE EXTERNE EN MÉDECINE",H376="ss",),1,0)</f>
        <v>0</v>
      </c>
      <c r="E376" s="28" t="s">
        <v>957</v>
      </c>
      <c r="F376" s="28" t="s">
        <v>527</v>
      </c>
      <c r="G376" s="255">
        <v>2242</v>
      </c>
      <c r="H376" s="79" t="s">
        <v>103</v>
      </c>
      <c r="I376" s="164" t="s">
        <v>61</v>
      </c>
      <c r="J376" s="273">
        <f ca="1">IF(AK376&lt;=Données!$B$2,1," ")</f>
        <v>1</v>
      </c>
      <c r="K376" s="45"/>
      <c r="L376" s="46">
        <v>1</v>
      </c>
      <c r="M376" s="47"/>
      <c r="N376" s="48"/>
      <c r="O376" s="185"/>
      <c r="P376" s="187"/>
      <c r="Q376" s="185"/>
      <c r="R376" s="186"/>
      <c r="S376" s="186"/>
      <c r="T376" s="187"/>
      <c r="U376" s="187"/>
      <c r="V376" s="187"/>
      <c r="W376" s="320"/>
      <c r="X376" s="214"/>
      <c r="Y376" s="215"/>
      <c r="Z376" s="34"/>
      <c r="AA376" s="35"/>
      <c r="AB376" s="35"/>
      <c r="AC376" s="35"/>
      <c r="AD376" s="36"/>
      <c r="AE376" s="224"/>
      <c r="AF376" s="53"/>
      <c r="AG376" s="54"/>
      <c r="AH376" s="55"/>
      <c r="AI376" s="56"/>
      <c r="AJ376" s="41" t="s">
        <v>98</v>
      </c>
      <c r="AK376" s="42">
        <v>44572</v>
      </c>
      <c r="AL376" s="50"/>
      <c r="AM376" s="337" t="str">
        <f>INDEX($K$6:$AE$6,1,MATCH(1,K376:AE376,-1))</f>
        <v>95PFE-L2M</v>
      </c>
      <c r="AN376" s="337" t="str">
        <f>IF(INDEX($K$6:$AE$6,1,MATCH(1,K376:AE376,1))&lt;&gt;INDEX($K$6:$AE$6,1,MATCH(1,K376:AE376,-1)),INDEX($K$6:$AE$6,1,MATCH(1,K376:AE376,1)),"-")</f>
        <v>-</v>
      </c>
      <c r="AO376"/>
      <c r="AP376"/>
      <c r="AQ376"/>
    </row>
    <row r="377" spans="1:261" x14ac:dyDescent="0.2">
      <c r="A377" s="169" t="str">
        <f>IF(IFERROR(VLOOKUP(G377,EmployesActifs,1,FALSE),"Non")&lt;&gt;"Non","Oui","Non")</f>
        <v>Oui</v>
      </c>
      <c r="B377" s="172">
        <f>IF(A377="Oui",1,0)</f>
        <v>1</v>
      </c>
      <c r="C377" s="172">
        <f>IF(OR(G377="Médecin",H377="Médecin",I377="Médecin",I377="Médecins",H377="anesthésiste",H377="boursier univ.",H377="chercheur",H377="chirurgien",H377="Résident(e)",H377="Md Urg",H377="Md Card",LEFT(H377,6)="Fellow",H377="Externe Médecine",H377="Directeur de la biobanque Médecin",H377="monit.-boursier",),1,0)</f>
        <v>0</v>
      </c>
      <c r="D377" s="172">
        <f>IF(OR(G377=0,H377="Stagiaire",H377="Stagiaires",H377="Externe",H377="Externes",G377="agence",H377="STAGIAIRE INFIRMIER(ÈRE)",H377="STAGIAIRE SI",H377="STAGIAIRE S.I.",H377="STAGIAIRE PAB",H377="STAGIAIRE EN PERFUSION",H377="Stagiaire Physiothérapeute",H377="Stagiaire médecine",H377="Stagiaire - Service sociaux",H377="STAGIAIRE SOINS INFIRMIERS",H377="STAGIAIRE EXTERNE EN MÉDECINE",H377="ss",),1,0)</f>
        <v>0</v>
      </c>
      <c r="E377" s="28" t="s">
        <v>958</v>
      </c>
      <c r="F377" s="28" t="s">
        <v>3336</v>
      </c>
      <c r="G377" s="255">
        <v>84</v>
      </c>
      <c r="H377" s="79" t="s">
        <v>103</v>
      </c>
      <c r="I377" s="164" t="s">
        <v>65</v>
      </c>
      <c r="J377" s="273" t="str">
        <f ca="1">IF(AK377&lt;=Données!$B$2,1," ")</f>
        <v xml:space="preserve"> </v>
      </c>
      <c r="K377" s="45"/>
      <c r="L377" s="46"/>
      <c r="M377" s="47"/>
      <c r="N377" s="48"/>
      <c r="O377" s="185"/>
      <c r="P377" s="187"/>
      <c r="Q377" s="185">
        <v>1</v>
      </c>
      <c r="R377" s="186"/>
      <c r="S377" s="186"/>
      <c r="T377" s="187"/>
      <c r="U377" s="187"/>
      <c r="V377" s="187"/>
      <c r="W377" s="320"/>
      <c r="X377" s="214"/>
      <c r="Y377" s="215"/>
      <c r="Z377" s="34"/>
      <c r="AA377" s="35"/>
      <c r="AB377" s="35"/>
      <c r="AC377" s="35"/>
      <c r="AD377" s="36"/>
      <c r="AE377" s="224"/>
      <c r="AF377" s="53"/>
      <c r="AG377" s="54"/>
      <c r="AH377" s="55"/>
      <c r="AI377" s="56"/>
      <c r="AJ377" s="41" t="s">
        <v>5851</v>
      </c>
      <c r="AK377" s="42">
        <v>45752</v>
      </c>
      <c r="AL377" s="50"/>
      <c r="AM377" s="337" t="str">
        <f>INDEX($K$6:$AE$6,1,MATCH(1,K377:AE377,-1))</f>
        <v>1860-S</v>
      </c>
      <c r="AN377" s="337" t="str">
        <f>IF(INDEX($K$6:$AE$6,1,MATCH(1,K377:AE377,1))&lt;&gt;INDEX($K$6:$AE$6,1,MATCH(1,K377:AE377,-1)),INDEX($K$6:$AE$6,1,MATCH(1,K377:AE377,1)),"-")</f>
        <v>-</v>
      </c>
      <c r="AO377"/>
      <c r="AP377"/>
      <c r="AQ377"/>
    </row>
    <row r="378" spans="1:261" ht="12.75" customHeight="1" x14ac:dyDescent="0.2">
      <c r="A378" s="169" t="str">
        <f>IF(IFERROR(VLOOKUP(G378,EmployesActifs,1,FALSE),"Non")&lt;&gt;"Non","Oui","Non")</f>
        <v>Oui</v>
      </c>
      <c r="B378" s="172">
        <f>IF(A378="Oui",1,0)</f>
        <v>1</v>
      </c>
      <c r="C378" s="172">
        <f>IF(OR(G378="Médecin",H378="Médecin",I378="Médecin",I378="Médecins",H378="anesthésiste",H378="boursier univ.",H378="chercheur",H378="chirurgien",H378="Résident(e)",H378="Md Urg",H378="Md Card",LEFT(H378,6)="Fellow",H378="Externe Médecine",H378="Directeur de la biobanque Médecin",H378="monit.-boursier",),1,0)</f>
        <v>0</v>
      </c>
      <c r="D378" s="172">
        <f>IF(OR(G378=0,H378="Stagiaire",H378="Stagiaires",H378="Externe",H378="Externes",G378="agence",H378="STAGIAIRE INFIRMIER(ÈRE)",H378="STAGIAIRE SI",H378="STAGIAIRE S.I.",H378="STAGIAIRE PAB",H378="STAGIAIRE EN PERFUSION",H378="Stagiaire Physiothérapeute",H378="Stagiaire médecine",H378="Stagiaire - Service sociaux",H378="STAGIAIRE SOINS INFIRMIERS",H378="STAGIAIRE EXTERNE EN MÉDECINE",H378="ss",),1,0)</f>
        <v>0</v>
      </c>
      <c r="E378" s="28" t="s">
        <v>6167</v>
      </c>
      <c r="F378" s="28" t="s">
        <v>6168</v>
      </c>
      <c r="G378" s="262">
        <v>14125</v>
      </c>
      <c r="H378" s="79" t="s">
        <v>69</v>
      </c>
      <c r="I378" s="164" t="s">
        <v>5215</v>
      </c>
      <c r="J378" s="273" t="str">
        <f ca="1">IF(AK378&lt;=Données!$B$2,1," ")</f>
        <v xml:space="preserve"> </v>
      </c>
      <c r="K378" s="45"/>
      <c r="L378" s="46" t="s">
        <v>56</v>
      </c>
      <c r="M378" s="47"/>
      <c r="N378" s="48"/>
      <c r="O378" s="185"/>
      <c r="P378" s="187"/>
      <c r="Q378" s="185"/>
      <c r="R378" s="186"/>
      <c r="S378" s="186">
        <v>1</v>
      </c>
      <c r="T378" s="187"/>
      <c r="U378" s="187"/>
      <c r="V378" s="187"/>
      <c r="W378" s="320"/>
      <c r="X378" s="214"/>
      <c r="Y378" s="215"/>
      <c r="Z378" s="34"/>
      <c r="AA378" s="35"/>
      <c r="AB378" s="35"/>
      <c r="AC378" s="35"/>
      <c r="AD378" s="36"/>
      <c r="AE378" s="224"/>
      <c r="AF378" s="53"/>
      <c r="AG378" s="54"/>
      <c r="AH378" s="55"/>
      <c r="AI378" s="56"/>
      <c r="AJ378" s="41" t="s">
        <v>4462</v>
      </c>
      <c r="AK378" s="42">
        <v>45847</v>
      </c>
      <c r="AL378" s="50"/>
      <c r="AM378" s="337" t="str">
        <f>INDEX($K$6:$AE$6,1,MATCH(1,K378:AE378,-1))</f>
        <v>1870 +</v>
      </c>
      <c r="AN378" s="337" t="str">
        <f>IF(INDEX($K$6:$AE$6,1,MATCH(1,K378:AE378,1))&lt;&gt;INDEX($K$6:$AE$6,1,MATCH(1,K378:AE378,-1)),INDEX($K$6:$AE$6,1,MATCH(1,K378:AE378,1)),"-")</f>
        <v>-</v>
      </c>
      <c r="AO378"/>
      <c r="AP378"/>
      <c r="AQ378"/>
    </row>
    <row r="379" spans="1:261" x14ac:dyDescent="0.2">
      <c r="A379" s="169" t="str">
        <f>IF(IFERROR(VLOOKUP(G379,EmployesActifs,1,FALSE),"Non")&lt;&gt;"Non","Oui","Non")</f>
        <v>Oui</v>
      </c>
      <c r="B379" s="172">
        <f>IF(A379="Oui",1,0)</f>
        <v>1</v>
      </c>
      <c r="C379" s="172">
        <f>IF(OR(G379="Médecin",H379="Médecin",I379="Médecin",I379="Médecins",H379="anesthésiste",H379="boursier univ.",H379="chercheur",H379="chirurgien",H379="Résident(e)",H379="Md Urg",H379="Md Card",LEFT(H379,6)="Fellow",H379="Externe Médecine",H379="Directeur de la biobanque Médecin",H379="monit.-boursier",),1,0)</f>
        <v>0</v>
      </c>
      <c r="D379" s="172">
        <f>IF(OR(G379=0,H379="Stagiaire",H379="Stagiaires",H379="Externe",H379="Externes",G379="agence",H379="STAGIAIRE INFIRMIER(ÈRE)",H379="STAGIAIRE SI",H379="STAGIAIRE S.I.",H379="STAGIAIRE PAB",H379="STAGIAIRE EN PERFUSION",H379="Stagiaire Physiothérapeute",H379="Stagiaire médecine",H379="Stagiaire - Service sociaux",H379="STAGIAIRE SOINS INFIRMIERS",H379="STAGIAIRE EXTERNE EN MÉDECINE",H379="ss",),1,0)</f>
        <v>0</v>
      </c>
      <c r="E379" s="28" t="s">
        <v>959</v>
      </c>
      <c r="F379" s="28" t="s">
        <v>960</v>
      </c>
      <c r="G379" s="255">
        <v>10606</v>
      </c>
      <c r="H379" s="79" t="s">
        <v>69</v>
      </c>
      <c r="I379" s="164" t="s">
        <v>5215</v>
      </c>
      <c r="J379" s="273">
        <f ca="1">IF(AK379&lt;=Données!$B$2,1," ")</f>
        <v>1</v>
      </c>
      <c r="K379" s="45" t="s">
        <v>56</v>
      </c>
      <c r="L379" s="46" t="s">
        <v>56</v>
      </c>
      <c r="M379" s="47"/>
      <c r="N379" s="48"/>
      <c r="O379" s="185"/>
      <c r="P379" s="187"/>
      <c r="Q379" s="185"/>
      <c r="R379" s="186"/>
      <c r="S379" s="186"/>
      <c r="T379" s="187">
        <v>1</v>
      </c>
      <c r="U379" s="187"/>
      <c r="V379" s="187"/>
      <c r="W379" s="320"/>
      <c r="X379" s="214"/>
      <c r="Y379" s="215"/>
      <c r="Z379" s="34"/>
      <c r="AA379" s="35"/>
      <c r="AB379" s="35"/>
      <c r="AC379" s="35"/>
      <c r="AD379" s="36"/>
      <c r="AE379" s="224"/>
      <c r="AF379" s="53"/>
      <c r="AG379" s="54"/>
      <c r="AH379" s="55"/>
      <c r="AI379" s="56"/>
      <c r="AJ379" s="41" t="s">
        <v>66</v>
      </c>
      <c r="AK379" s="42">
        <v>44393</v>
      </c>
      <c r="AL379" s="50"/>
      <c r="AM379" s="337">
        <f>INDEX($K$6:$AE$6,1,MATCH(1,K379:AE379,-1))</f>
        <v>8210</v>
      </c>
      <c r="AN379" s="337" t="str">
        <f>IF(INDEX($K$6:$AE$6,1,MATCH(1,K379:AE379,1))&lt;&gt;INDEX($K$6:$AE$6,1,MATCH(1,K379:AE379,-1)),INDEX($K$6:$AE$6,1,MATCH(1,K379:AE379,1)),"-")</f>
        <v>-</v>
      </c>
      <c r="AO379"/>
      <c r="AP379"/>
      <c r="AQ379"/>
    </row>
    <row r="380" spans="1:261" ht="12.75" customHeight="1" x14ac:dyDescent="0.2">
      <c r="A380" s="169" t="str">
        <f>IF(IFERROR(VLOOKUP(G380,EmployesActifs,1,FALSE),"Non")&lt;&gt;"Non","Oui","Non")</f>
        <v>Oui</v>
      </c>
      <c r="B380" s="172">
        <f>IF(A380="Oui",1,0)</f>
        <v>1</v>
      </c>
      <c r="C380" s="172">
        <f>IF(OR(G380="Médecin",H380="Médecin",I380="Médecin",I380="Médecins",H380="anesthésiste",H380="boursier univ.",H380="chercheur",H380="chirurgien",H380="Résident(e)",H380="Md Urg",H380="Md Card",LEFT(H380,6)="Fellow",H380="Externe Médecine",H380="Directeur de la biobanque Médecin",H380="monit.-boursier",),1,0)</f>
        <v>0</v>
      </c>
      <c r="D380" s="172">
        <f>IF(OR(G380=0,H380="Stagiaire",H380="Stagiaires",H380="Externe",H380="Externes",G380="agence",H380="STAGIAIRE INFIRMIER(ÈRE)",H380="STAGIAIRE SI",H380="STAGIAIRE S.I.",H380="STAGIAIRE PAB",H380="STAGIAIRE EN PERFUSION",H380="Stagiaire Physiothérapeute",H380="Stagiaire médecine",H380="Stagiaire - Service sociaux",H380="STAGIAIRE SOINS INFIRMIERS",H380="STAGIAIRE EXTERNE EN MÉDECINE",H380="ss",),1,0)</f>
        <v>0</v>
      </c>
      <c r="E380" s="28" t="s">
        <v>3335</v>
      </c>
      <c r="F380" s="28" t="s">
        <v>281</v>
      </c>
      <c r="G380" s="263">
        <v>6589</v>
      </c>
      <c r="H380" s="79" t="s">
        <v>961</v>
      </c>
      <c r="I380" s="164" t="s">
        <v>1395</v>
      </c>
      <c r="J380" s="273">
        <f ca="1">IF(AK380&lt;=Données!$B$2,1," ")</f>
        <v>1</v>
      </c>
      <c r="K380" s="45">
        <v>1</v>
      </c>
      <c r="L380" s="46"/>
      <c r="M380" s="47"/>
      <c r="N380" s="48"/>
      <c r="O380" s="185"/>
      <c r="P380" s="187"/>
      <c r="Q380" s="185"/>
      <c r="R380" s="186"/>
      <c r="S380" s="186"/>
      <c r="T380" s="187"/>
      <c r="U380" s="187"/>
      <c r="V380" s="187"/>
      <c r="W380" s="320"/>
      <c r="X380" s="214"/>
      <c r="Y380" s="215"/>
      <c r="Z380" s="34"/>
      <c r="AA380" s="35"/>
      <c r="AB380" s="35"/>
      <c r="AC380" s="35"/>
      <c r="AD380" s="36"/>
      <c r="AE380" s="224"/>
      <c r="AF380" s="53"/>
      <c r="AG380" s="54"/>
      <c r="AH380" s="55"/>
      <c r="AI380" s="56"/>
      <c r="AJ380" s="41" t="s">
        <v>290</v>
      </c>
      <c r="AK380" s="42">
        <v>44587</v>
      </c>
      <c r="AL380" s="50"/>
      <c r="AM380" s="337" t="str">
        <f>INDEX($K$6:$AE$6,1,MATCH(1,K380:AE380,-1))</f>
        <v>95PFE-L2S</v>
      </c>
      <c r="AN380" s="337" t="str">
        <f>IF(INDEX($K$6:$AE$6,1,MATCH(1,K380:AE380,1))&lt;&gt;INDEX($K$6:$AE$6,1,MATCH(1,K380:AE380,-1)),INDEX($K$6:$AE$6,1,MATCH(1,K380:AE380,1)),"-")</f>
        <v>-</v>
      </c>
      <c r="AO380"/>
      <c r="AP380"/>
      <c r="AQ380"/>
    </row>
    <row r="381" spans="1:261" x14ac:dyDescent="0.2">
      <c r="A381" s="169" t="str">
        <f>IF(IFERROR(VLOOKUP(G381,EmployesActifs,1,FALSE),"Non")&lt;&gt;"Non","Oui","Non")</f>
        <v>Oui</v>
      </c>
      <c r="B381" s="172">
        <f>IF(A381="Oui",1,0)</f>
        <v>1</v>
      </c>
      <c r="C381" s="172">
        <f>IF(OR(G381="Médecin",H381="Médecin",I381="Médecin",I381="Médecins",H381="anesthésiste",H381="boursier univ.",H381="chercheur",H381="chirurgien",H381="Résident(e)",H381="Md Urg",H381="Md Card",LEFT(H381,6)="Fellow",H381="Externe Médecine",H381="Directeur de la biobanque Médecin",H381="monit.-boursier",),1,0)</f>
        <v>0</v>
      </c>
      <c r="D381" s="172">
        <f>IF(OR(G381=0,H381="Stagiaire",H381="Stagiaires",H381="Externe",H381="Externes",G381="agence",H381="STAGIAIRE INFIRMIER(ÈRE)",H381="STAGIAIRE SI",H381="STAGIAIRE S.I.",H381="STAGIAIRE PAB",H381="STAGIAIRE EN PERFUSION",H381="Stagiaire Physiothérapeute",H381="Stagiaire médecine",H381="Stagiaire - Service sociaux",H381="STAGIAIRE SOINS INFIRMIERS",H381="STAGIAIRE EXTERNE EN MÉDECINE",H381="ss",),1,0)</f>
        <v>0</v>
      </c>
      <c r="E381" s="28" t="s">
        <v>5391</v>
      </c>
      <c r="F381" s="28" t="s">
        <v>5392</v>
      </c>
      <c r="G381" s="257">
        <v>13674</v>
      </c>
      <c r="H381" s="79" t="s">
        <v>103</v>
      </c>
      <c r="I381" s="164" t="s">
        <v>61</v>
      </c>
      <c r="J381" s="273" t="str">
        <f ca="1">IF(AK381&lt;=Données!$B$2,1," ")</f>
        <v xml:space="preserve"> </v>
      </c>
      <c r="K381" s="45">
        <v>1</v>
      </c>
      <c r="L381" s="46"/>
      <c r="M381" s="47"/>
      <c r="N381" s="48"/>
      <c r="O381" s="185"/>
      <c r="P381" s="187"/>
      <c r="Q381" s="185"/>
      <c r="R381" s="186"/>
      <c r="S381" s="186"/>
      <c r="T381" s="187"/>
      <c r="U381" s="187"/>
      <c r="V381" s="187"/>
      <c r="W381" s="320"/>
      <c r="X381" s="214"/>
      <c r="Y381" s="215"/>
      <c r="Z381" s="34"/>
      <c r="AA381" s="35"/>
      <c r="AB381" s="35"/>
      <c r="AC381" s="35"/>
      <c r="AD381" s="36"/>
      <c r="AE381" s="224"/>
      <c r="AF381" s="53"/>
      <c r="AG381" s="54"/>
      <c r="AH381" s="55"/>
      <c r="AI381" s="56"/>
      <c r="AJ381" s="41" t="s">
        <v>4462</v>
      </c>
      <c r="AK381" s="42">
        <v>45693</v>
      </c>
      <c r="AL381" s="50"/>
      <c r="AM381" s="337" t="str">
        <f>INDEX($K$6:$AE$6,1,MATCH(1,K381:AE381,-1))</f>
        <v>95PFE-L2S</v>
      </c>
      <c r="AN381" s="337" t="str">
        <f>IF(INDEX($K$6:$AE$6,1,MATCH(1,K381:AE381,1))&lt;&gt;INDEX($K$6:$AE$6,1,MATCH(1,K381:AE381,-1)),INDEX($K$6:$AE$6,1,MATCH(1,K381:AE381,1)),"-")</f>
        <v>-</v>
      </c>
      <c r="AO381"/>
      <c r="AP381"/>
      <c r="AQ381"/>
    </row>
    <row r="382" spans="1:261" x14ac:dyDescent="0.2">
      <c r="A382" s="169" t="str">
        <f>IF(IFERROR(VLOOKUP(G382,EmployesActifs,1,FALSE),"Non")&lt;&gt;"Non","Oui","Non")</f>
        <v>Oui</v>
      </c>
      <c r="B382" s="172">
        <f>IF(A382="Oui",1,0)</f>
        <v>1</v>
      </c>
      <c r="C382" s="172">
        <f>IF(OR(G382="Médecin",H382="Médecin",I382="Médecin",I382="Médecins",H382="anesthésiste",H382="boursier univ.",H382="chercheur",H382="chirurgien",H382="Résident(e)",H382="Md Urg",H382="Md Card",LEFT(H382,6)="Fellow",H382="Externe Médecine",H382="Directeur de la biobanque Médecin",H382="monit.-boursier",),1,0)</f>
        <v>0</v>
      </c>
      <c r="D382" s="172">
        <f>IF(OR(G382=0,H382="Stagiaire",H382="Stagiaires",H382="Externe",H382="Externes",G382="agence",H382="STAGIAIRE INFIRMIER(ÈRE)",H382="STAGIAIRE SI",H382="STAGIAIRE S.I.",H382="STAGIAIRE PAB",H382="STAGIAIRE EN PERFUSION",H382="Stagiaire Physiothérapeute",H382="Stagiaire médecine",H382="Stagiaire - Service sociaux",H382="STAGIAIRE SOINS INFIRMIERS",H382="STAGIAIRE EXTERNE EN MÉDECINE",H382="ss",),1,0)</f>
        <v>0</v>
      </c>
      <c r="E382" s="28" t="s">
        <v>4637</v>
      </c>
      <c r="F382" s="28" t="s">
        <v>1180</v>
      </c>
      <c r="G382" s="255">
        <v>13806</v>
      </c>
      <c r="H382" s="79" t="s">
        <v>103</v>
      </c>
      <c r="I382" s="164" t="s">
        <v>3528</v>
      </c>
      <c r="J382" s="273" t="str">
        <f ca="1">IF(AK382&lt;=Données!$B$2,1," ")</f>
        <v xml:space="preserve"> </v>
      </c>
      <c r="K382" s="45">
        <v>1</v>
      </c>
      <c r="L382" s="46"/>
      <c r="M382" s="47"/>
      <c r="N382" s="48"/>
      <c r="O382" s="185"/>
      <c r="P382" s="187"/>
      <c r="Q382" s="185"/>
      <c r="R382" s="186"/>
      <c r="S382" s="186"/>
      <c r="T382" s="187"/>
      <c r="U382" s="187"/>
      <c r="V382" s="187"/>
      <c r="W382" s="320"/>
      <c r="X382" s="214"/>
      <c r="Y382" s="215"/>
      <c r="Z382" s="34"/>
      <c r="AA382" s="35"/>
      <c r="AB382" s="35"/>
      <c r="AC382" s="35"/>
      <c r="AD382" s="36"/>
      <c r="AE382" s="224"/>
      <c r="AF382" s="53"/>
      <c r="AG382" s="54"/>
      <c r="AH382" s="55"/>
      <c r="AI382" s="56"/>
      <c r="AJ382" s="41" t="s">
        <v>4462</v>
      </c>
      <c r="AK382" s="42">
        <v>45861</v>
      </c>
      <c r="AL382" s="50"/>
      <c r="AM382" s="337" t="str">
        <f>INDEX($K$6:$AE$6,1,MATCH(1,K382:AE382,-1))</f>
        <v>95PFE-L2S</v>
      </c>
      <c r="AN382" s="337" t="str">
        <f>IF(INDEX($K$6:$AE$6,1,MATCH(1,K382:AE382,1))&lt;&gt;INDEX($K$6:$AE$6,1,MATCH(1,K382:AE382,-1)),INDEX($K$6:$AE$6,1,MATCH(1,K382:AE382,1)),"-")</f>
        <v>-</v>
      </c>
      <c r="AO382"/>
      <c r="AP382"/>
      <c r="AQ382"/>
    </row>
    <row r="383" spans="1:261" s="70" customFormat="1" ht="12.95" customHeight="1" x14ac:dyDescent="0.25">
      <c r="A383" s="169" t="str">
        <f>IF(IFERROR(VLOOKUP(G383,EmployesActifs,1,FALSE),"Non")&lt;&gt;"Non","Oui","Non")</f>
        <v>Oui</v>
      </c>
      <c r="B383" s="172">
        <f>IF(A383="Oui",1,0)</f>
        <v>1</v>
      </c>
      <c r="C383" s="172">
        <f>IF(OR(G383="Médecin",H383="Médecin",I383="Médecin",I383="Médecins",H383="anesthésiste",H383="boursier univ.",H383="chercheur",H383="chirurgien",H383="Résident(e)",H383="Md Urg",H383="Md Card",LEFT(H383,6)="Fellow",H383="Externe Médecine",H383="Directeur de la biobanque Médecin",H383="monit.-boursier",),1,0)</f>
        <v>0</v>
      </c>
      <c r="D383" s="172">
        <f>IF(OR(G383=0,H383="Stagiaire",H383="Stagiaires",H383="Externe",H383="Externes",G383="agence",H383="STAGIAIRE INFIRMIER(ÈRE)",H383="STAGIAIRE SI",H383="STAGIAIRE S.I.",H383="STAGIAIRE PAB",H383="STAGIAIRE EN PERFUSION",H383="Stagiaire Physiothérapeute",H383="Stagiaire médecine",H383="Stagiaire - Service sociaux",H383="STAGIAIRE SOINS INFIRMIERS",H383="STAGIAIRE EXTERNE EN MÉDECINE",H383="ss",),1,0)</f>
        <v>0</v>
      </c>
      <c r="E383" s="28" t="s">
        <v>962</v>
      </c>
      <c r="F383" s="28" t="s">
        <v>963</v>
      </c>
      <c r="G383" s="261">
        <v>3366</v>
      </c>
      <c r="H383" s="79" t="s">
        <v>964</v>
      </c>
      <c r="I383" s="164" t="s">
        <v>965</v>
      </c>
      <c r="J383" s="273">
        <f ca="1">IF(AK383&lt;=Données!$B$2,1," ")</f>
        <v>1</v>
      </c>
      <c r="K383" s="45"/>
      <c r="L383" s="46">
        <v>1</v>
      </c>
      <c r="M383" s="47"/>
      <c r="N383" s="48"/>
      <c r="O383" s="185"/>
      <c r="P383" s="187"/>
      <c r="Q383" s="185"/>
      <c r="R383" s="186"/>
      <c r="S383" s="186"/>
      <c r="T383" s="187"/>
      <c r="U383" s="187"/>
      <c r="V383" s="187"/>
      <c r="W383" s="320"/>
      <c r="X383" s="214"/>
      <c r="Y383" s="215"/>
      <c r="Z383" s="34"/>
      <c r="AA383" s="35"/>
      <c r="AB383" s="35"/>
      <c r="AC383" s="35"/>
      <c r="AD383" s="36"/>
      <c r="AE383" s="224"/>
      <c r="AF383" s="53"/>
      <c r="AG383" s="54"/>
      <c r="AH383" s="55"/>
      <c r="AI383" s="56"/>
      <c r="AJ383" s="41" t="s">
        <v>144</v>
      </c>
      <c r="AK383" s="42">
        <v>44585</v>
      </c>
      <c r="AL383" s="50"/>
      <c r="AM383" s="337" t="str">
        <f>INDEX($K$6:$AE$6,1,MATCH(1,K383:AE383,-1))</f>
        <v>95PFE-L2M</v>
      </c>
      <c r="AN383" s="337" t="str">
        <f>IF(INDEX($K$6:$AE$6,1,MATCH(1,K383:AE383,1))&lt;&gt;INDEX($K$6:$AE$6,1,MATCH(1,K383:AE383,-1)),INDEX($K$6:$AE$6,1,MATCH(1,K383:AE383,1)),"-")</f>
        <v>-</v>
      </c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</row>
    <row r="384" spans="1:261" s="63" customFormat="1" ht="12.75" customHeight="1" x14ac:dyDescent="0.2">
      <c r="A384" s="169" t="str">
        <f>IF(IFERROR(VLOOKUP(G384,EmployesActifs,1,FALSE),"Non")&lt;&gt;"Non","Oui","Non")</f>
        <v>Oui</v>
      </c>
      <c r="B384" s="172">
        <f>IF(A384="Oui",1,0)</f>
        <v>1</v>
      </c>
      <c r="C384" s="172">
        <f>IF(OR(G384="Médecin",H384="Médecin",I384="Médecin",I384="Médecins",H384="anesthésiste",H384="boursier univ.",H384="chercheur",H384="chirurgien",H384="Résident(e)",H384="Md Urg",H384="Md Card",LEFT(H384,6)="Fellow",H384="Externe Médecine",H384="Directeur de la biobanque Médecin",H384="monit.-boursier",),1,0)</f>
        <v>0</v>
      </c>
      <c r="D384" s="172">
        <f>IF(OR(G384=0,H384="Stagiaire",H384="Stagiaires",H384="Externe",H384="Externes",G384="agence",H384="STAGIAIRE INFIRMIER(ÈRE)",H384="STAGIAIRE SI",H384="STAGIAIRE S.I.",H384="STAGIAIRE PAB",H384="STAGIAIRE EN PERFUSION",H384="Stagiaire Physiothérapeute",H384="Stagiaire médecine",H384="Stagiaire - Service sociaux",H384="STAGIAIRE SOINS INFIRMIERS",H384="STAGIAIRE EXTERNE EN MÉDECINE",H384="ss",),1,0)</f>
        <v>0</v>
      </c>
      <c r="E384" s="28" t="s">
        <v>967</v>
      </c>
      <c r="F384" s="28" t="s">
        <v>968</v>
      </c>
      <c r="G384" s="256">
        <v>3300</v>
      </c>
      <c r="H384" s="79" t="s">
        <v>103</v>
      </c>
      <c r="I384" s="164" t="s">
        <v>2714</v>
      </c>
      <c r="J384" s="273" t="str">
        <f ca="1">IF(AK384&lt;=Données!$B$2,1," ")</f>
        <v xml:space="preserve"> </v>
      </c>
      <c r="K384" s="45"/>
      <c r="L384" s="46"/>
      <c r="M384" s="47"/>
      <c r="N384" s="48"/>
      <c r="O384" s="185"/>
      <c r="P384" s="187"/>
      <c r="Q384" s="185"/>
      <c r="R384" s="186"/>
      <c r="S384" s="186">
        <v>1</v>
      </c>
      <c r="T384" s="187"/>
      <c r="U384" s="187"/>
      <c r="V384" s="187"/>
      <c r="W384" s="320"/>
      <c r="X384" s="214"/>
      <c r="Y384" s="215"/>
      <c r="Z384" s="34"/>
      <c r="AA384" s="35"/>
      <c r="AB384" s="35"/>
      <c r="AC384" s="35"/>
      <c r="AD384" s="36"/>
      <c r="AE384" s="224"/>
      <c r="AF384" s="53"/>
      <c r="AG384" s="54"/>
      <c r="AH384" s="55"/>
      <c r="AI384" s="56"/>
      <c r="AJ384" s="41" t="s">
        <v>4462</v>
      </c>
      <c r="AK384" s="42">
        <v>45784</v>
      </c>
      <c r="AL384" s="50"/>
      <c r="AM384" s="337" t="str">
        <f>INDEX($K$6:$AE$6,1,MATCH(1,K384:AE384,-1))</f>
        <v>1870 +</v>
      </c>
      <c r="AN384" s="337" t="str">
        <f>IF(INDEX($K$6:$AE$6,1,MATCH(1,K384:AE384,1))&lt;&gt;INDEX($K$6:$AE$6,1,MATCH(1,K384:AE384,-1)),INDEX($K$6:$AE$6,1,MATCH(1,K384:AE384,1)),"-")</f>
        <v>-</v>
      </c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</row>
    <row r="385" spans="1:261" s="44" customFormat="1" ht="12.95" customHeight="1" x14ac:dyDescent="0.2">
      <c r="A385" s="169" t="str">
        <f>IF(IFERROR(VLOOKUP(G385,EmployesActifs,1,FALSE),"Non")&lt;&gt;"Non","Oui","Non")</f>
        <v>Oui</v>
      </c>
      <c r="B385" s="172">
        <f>IF(A385="Oui",1,0)</f>
        <v>1</v>
      </c>
      <c r="C385" s="172">
        <f>IF(OR(G385="Médecin",H385="Médecin",I385="Médecin",I385="Médecins",H385="anesthésiste",H385="boursier univ.",H385="chercheur",H385="chirurgien",H385="Résident(e)",H385="Md Urg",H385="Md Card",LEFT(H385,6)="Fellow",H385="Externe Médecine",H385="Directeur de la biobanque Médecin",H385="monit.-boursier",),1,0)</f>
        <v>0</v>
      </c>
      <c r="D385" s="172">
        <f>IF(OR(G385=0,H385="Stagiaire",H385="Stagiaires",H385="Externe",H385="Externes",G385="agence",H385="STAGIAIRE INFIRMIER(ÈRE)",H385="STAGIAIRE SI",H385="STAGIAIRE S.I.",H385="STAGIAIRE PAB",H385="STAGIAIRE EN PERFUSION",H385="Stagiaire Physiothérapeute",H385="Stagiaire médecine",H385="Stagiaire - Service sociaux",H385="STAGIAIRE SOINS INFIRMIERS",H385="STAGIAIRE EXTERNE EN MÉDECINE",H385="ss",),1,0)</f>
        <v>0</v>
      </c>
      <c r="E385" s="28" t="s">
        <v>969</v>
      </c>
      <c r="F385" s="28" t="s">
        <v>970</v>
      </c>
      <c r="G385" s="255">
        <v>10194</v>
      </c>
      <c r="H385" s="79" t="s">
        <v>2416</v>
      </c>
      <c r="I385" s="164" t="s">
        <v>5716</v>
      </c>
      <c r="J385" s="273">
        <f ca="1">IF(AK385&lt;=Données!$B$2,1," ")</f>
        <v>1</v>
      </c>
      <c r="K385" s="45"/>
      <c r="L385" s="46" t="s">
        <v>56</v>
      </c>
      <c r="M385" s="47" t="s">
        <v>56</v>
      </c>
      <c r="N385" s="48"/>
      <c r="O385" s="185"/>
      <c r="P385" s="187"/>
      <c r="Q385" s="185"/>
      <c r="R385" s="186"/>
      <c r="S385" s="186" t="s">
        <v>56</v>
      </c>
      <c r="T385" s="187"/>
      <c r="U385" s="187"/>
      <c r="V385" s="187"/>
      <c r="W385" s="320"/>
      <c r="X385" s="214"/>
      <c r="Y385" s="215"/>
      <c r="Z385" s="34" t="s">
        <v>56</v>
      </c>
      <c r="AA385" s="35" t="s">
        <v>56</v>
      </c>
      <c r="AB385" s="35" t="s">
        <v>56</v>
      </c>
      <c r="AC385" s="35"/>
      <c r="AD385" s="36" t="s">
        <v>56</v>
      </c>
      <c r="AE385" s="224" t="s">
        <v>56</v>
      </c>
      <c r="AF385" s="53"/>
      <c r="AG385" s="54"/>
      <c r="AH385" s="55"/>
      <c r="AI385" s="56"/>
      <c r="AJ385" s="41" t="s">
        <v>98</v>
      </c>
      <c r="AK385" s="42">
        <v>44582</v>
      </c>
      <c r="AL385" s="50" t="s">
        <v>856</v>
      </c>
      <c r="AM385" s="337" t="e">
        <f>INDEX($K$6:$AE$6,1,MATCH(1,K385:AE385,-1))</f>
        <v>#N/A</v>
      </c>
      <c r="AN385" s="337" t="e">
        <f>IF(INDEX($K$6:$AE$6,1,MATCH(1,K385:AE385,1))&lt;&gt;INDEX($K$6:$AE$6,1,MATCH(1,K385:AE385,-1)),INDEX($K$6:$AE$6,1,MATCH(1,K385:AE385,1)),"-")</f>
        <v>#N/A</v>
      </c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</row>
    <row r="386" spans="1:261" s="44" customFormat="1" ht="12.75" customHeight="1" x14ac:dyDescent="0.2">
      <c r="A386" s="169" t="str">
        <f>IF(IFERROR(VLOOKUP(G386,EmployesActifs,1,FALSE),"Non")&lt;&gt;"Non","Oui","Non")</f>
        <v>Oui</v>
      </c>
      <c r="B386" s="172">
        <f>IF(A386="Oui",1,0)</f>
        <v>1</v>
      </c>
      <c r="C386" s="172">
        <f>IF(OR(G386="Médecin",H386="Médecin",I386="Médecin",I386="Médecins",H386="anesthésiste",H386="boursier univ.",H386="chercheur",H386="chirurgien",H386="Résident(e)",H386="Md Urg",H386="Md Card",LEFT(H386,6)="Fellow",H386="Externe Médecine",H386="Directeur de la biobanque Médecin",H386="monit.-boursier",),1,0)</f>
        <v>0</v>
      </c>
      <c r="D386" s="172">
        <f>IF(OR(G386=0,H386="Stagiaire",H386="Stagiaires",H386="Externe",H386="Externes",G386="agence",H386="STAGIAIRE INFIRMIER(ÈRE)",H386="STAGIAIRE SI",H386="STAGIAIRE S.I.",H386="STAGIAIRE PAB",H386="STAGIAIRE EN PERFUSION",H386="Stagiaire Physiothérapeute",H386="Stagiaire médecine",H386="Stagiaire - Service sociaux",H386="STAGIAIRE SOINS INFIRMIERS",H386="STAGIAIRE EXTERNE EN MÉDECINE",H386="ss",),1,0)</f>
        <v>0</v>
      </c>
      <c r="E386" s="28" t="s">
        <v>969</v>
      </c>
      <c r="F386" s="28" t="s">
        <v>971</v>
      </c>
      <c r="G386" s="255">
        <v>11260</v>
      </c>
      <c r="H386" s="79" t="s">
        <v>972</v>
      </c>
      <c r="I386" s="164" t="s">
        <v>3418</v>
      </c>
      <c r="J386" s="273">
        <f ca="1">IF(AK386&lt;=Données!$B$2,1," ")</f>
        <v>1</v>
      </c>
      <c r="K386" s="45">
        <v>1</v>
      </c>
      <c r="L386" s="46"/>
      <c r="M386" s="47"/>
      <c r="N386" s="48"/>
      <c r="O386" s="185"/>
      <c r="P386" s="187"/>
      <c r="Q386" s="185"/>
      <c r="R386" s="186"/>
      <c r="S386" s="186"/>
      <c r="T386" s="187"/>
      <c r="U386" s="187"/>
      <c r="V386" s="187"/>
      <c r="W386" s="320"/>
      <c r="X386" s="214"/>
      <c r="Y386" s="215"/>
      <c r="Z386" s="34"/>
      <c r="AA386" s="35"/>
      <c r="AB386" s="35"/>
      <c r="AC386" s="35"/>
      <c r="AD386" s="36"/>
      <c r="AE386" s="224"/>
      <c r="AF386" s="53"/>
      <c r="AG386" s="54"/>
      <c r="AH386" s="55"/>
      <c r="AI386" s="56"/>
      <c r="AJ386" s="41" t="s">
        <v>57</v>
      </c>
      <c r="AK386" s="42">
        <v>44586</v>
      </c>
      <c r="AL386" s="50" t="s">
        <v>973</v>
      </c>
      <c r="AM386" s="337" t="str">
        <f>INDEX($K$6:$AE$6,1,MATCH(1,K386:AE386,-1))</f>
        <v>95PFE-L2S</v>
      </c>
      <c r="AN386" s="337" t="str">
        <f>IF(INDEX($K$6:$AE$6,1,MATCH(1,K386:AE386,1))&lt;&gt;INDEX($K$6:$AE$6,1,MATCH(1,K386:AE386,-1)),INDEX($K$6:$AE$6,1,MATCH(1,K386:AE386,1)),"-")</f>
        <v>-</v>
      </c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</row>
    <row r="387" spans="1:261" s="44" customFormat="1" ht="12.75" customHeight="1" x14ac:dyDescent="0.2">
      <c r="A387" s="169" t="str">
        <f>IF(IFERROR(VLOOKUP(G387,EmployesActifs,1,FALSE),"Non")&lt;&gt;"Non","Oui","Non")</f>
        <v>Oui</v>
      </c>
      <c r="B387" s="172">
        <f>IF(A387="Oui",1,0)</f>
        <v>1</v>
      </c>
      <c r="C387" s="172">
        <f>IF(OR(G387="Médecin",H387="Médecin",I387="Médecin",I387="Médecins",H387="anesthésiste",H387="boursier univ.",H387="chercheur",H387="chirurgien",H387="Résident(e)",H387="Md Urg",H387="Md Card",LEFT(H387,6)="Fellow",H387="Externe Médecine",H387="Directeur de la biobanque Médecin",H387="monit.-boursier",),1,0)</f>
        <v>0</v>
      </c>
      <c r="D387" s="172">
        <f>IF(OR(G387=0,H387="Stagiaire",H387="Stagiaires",H387="Externe",H387="Externes",G387="agence",H387="STAGIAIRE INFIRMIER(ÈRE)",H387="STAGIAIRE SI",H387="STAGIAIRE S.I.",H387="STAGIAIRE PAB",H387="STAGIAIRE EN PERFUSION",H387="Stagiaire Physiothérapeute",H387="Stagiaire médecine",H387="Stagiaire - Service sociaux",H387="STAGIAIRE SOINS INFIRMIERS",H387="STAGIAIRE EXTERNE EN MÉDECINE",H387="ss",),1,0)</f>
        <v>0</v>
      </c>
      <c r="E387" s="28" t="s">
        <v>3881</v>
      </c>
      <c r="F387" s="28" t="s">
        <v>974</v>
      </c>
      <c r="G387" s="255">
        <v>10220</v>
      </c>
      <c r="H387" s="79" t="s">
        <v>517</v>
      </c>
      <c r="I387" s="164" t="s">
        <v>3643</v>
      </c>
      <c r="J387" s="273">
        <f ca="1">IF(AK387&lt;=Données!$B$2,1," ")</f>
        <v>1</v>
      </c>
      <c r="K387" s="45"/>
      <c r="L387" s="46">
        <v>1</v>
      </c>
      <c r="M387" s="47"/>
      <c r="N387" s="48"/>
      <c r="O387" s="185"/>
      <c r="P387" s="187"/>
      <c r="Q387" s="185"/>
      <c r="R387" s="186"/>
      <c r="S387" s="186"/>
      <c r="T387" s="187"/>
      <c r="U387" s="187"/>
      <c r="V387" s="187"/>
      <c r="W387" s="320"/>
      <c r="X387" s="214"/>
      <c r="Y387" s="215"/>
      <c r="Z387" s="34"/>
      <c r="AA387" s="35"/>
      <c r="AB387" s="35"/>
      <c r="AC387" s="35"/>
      <c r="AD387" s="36"/>
      <c r="AE387" s="224"/>
      <c r="AF387" s="53"/>
      <c r="AG387" s="54"/>
      <c r="AH387" s="55"/>
      <c r="AI387" s="56"/>
      <c r="AJ387" s="41" t="s">
        <v>144</v>
      </c>
      <c r="AK387" s="42">
        <v>44589</v>
      </c>
      <c r="AL387" s="50"/>
      <c r="AM387" s="337" t="str">
        <f>INDEX($K$6:$AE$6,1,MATCH(1,K387:AE387,-1))</f>
        <v>95PFE-L2M</v>
      </c>
      <c r="AN387" s="337" t="str">
        <f>IF(INDEX($K$6:$AE$6,1,MATCH(1,K387:AE387,1))&lt;&gt;INDEX($K$6:$AE$6,1,MATCH(1,K387:AE387,-1)),INDEX($K$6:$AE$6,1,MATCH(1,K387:AE387,1)),"-")</f>
        <v>-</v>
      </c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</row>
    <row r="388" spans="1:261" s="70" customFormat="1" ht="12.75" customHeight="1" x14ac:dyDescent="0.2">
      <c r="A388" s="169" t="str">
        <f>IF(IFERROR(VLOOKUP(G388,EmployesActifs,1,FALSE),"Non")&lt;&gt;"Non","Oui","Non")</f>
        <v>Oui</v>
      </c>
      <c r="B388" s="172">
        <f>IF(A388="Oui",1,0)</f>
        <v>1</v>
      </c>
      <c r="C388" s="172">
        <f>IF(OR(G388="Médecin",H388="Médecin",I388="Médecin",I388="Médecins",H388="anesthésiste",H388="boursier univ.",H388="chercheur",H388="chirurgien",H388="Résident(e)",H388="Md Urg",H388="Md Card",LEFT(H388,6)="Fellow",H388="Externe Médecine",H388="Directeur de la biobanque Médecin",H388="monit.-boursier",),1,0)</f>
        <v>0</v>
      </c>
      <c r="D388" s="172">
        <f>IF(OR(G388=0,H388="Stagiaire",H388="Stagiaires",H388="Externe",H388="Externes",G388="agence",H388="STAGIAIRE INFIRMIER(ÈRE)",H388="STAGIAIRE SI",H388="STAGIAIRE S.I.",H388="STAGIAIRE PAB",H388="STAGIAIRE EN PERFUSION",H388="Stagiaire Physiothérapeute",H388="Stagiaire médecine",H388="Stagiaire - Service sociaux",H388="STAGIAIRE SOINS INFIRMIERS",H388="STAGIAIRE EXTERNE EN MÉDECINE",H388="ss",),1,0)</f>
        <v>0</v>
      </c>
      <c r="E388" s="28" t="s">
        <v>977</v>
      </c>
      <c r="F388" s="28" t="s">
        <v>978</v>
      </c>
      <c r="G388" s="255">
        <v>5743</v>
      </c>
      <c r="H388" s="79" t="s">
        <v>3387</v>
      </c>
      <c r="I388" s="164" t="s">
        <v>888</v>
      </c>
      <c r="J388" s="273">
        <f ca="1">IF(AK388&lt;=Données!$B$2,1," ")</f>
        <v>1</v>
      </c>
      <c r="K388" s="45"/>
      <c r="L388" s="46">
        <v>1</v>
      </c>
      <c r="M388" s="47"/>
      <c r="N388" s="48"/>
      <c r="O388" s="185"/>
      <c r="P388" s="187"/>
      <c r="Q388" s="185"/>
      <c r="R388" s="186"/>
      <c r="S388" s="186"/>
      <c r="T388" s="187"/>
      <c r="U388" s="187"/>
      <c r="V388" s="187"/>
      <c r="W388" s="320"/>
      <c r="X388" s="214"/>
      <c r="Y388" s="215"/>
      <c r="Z388" s="34"/>
      <c r="AA388" s="35"/>
      <c r="AB388" s="35"/>
      <c r="AC388" s="35"/>
      <c r="AD388" s="36"/>
      <c r="AE388" s="224"/>
      <c r="AF388" s="53"/>
      <c r="AG388" s="54"/>
      <c r="AH388" s="55"/>
      <c r="AI388" s="56"/>
      <c r="AJ388" s="41" t="s">
        <v>57</v>
      </c>
      <c r="AK388" s="42">
        <v>44568</v>
      </c>
      <c r="AL388" s="50"/>
      <c r="AM388" s="337" t="str">
        <f>INDEX($K$6:$AE$6,1,MATCH(1,K388:AE388,-1))</f>
        <v>95PFE-L2M</v>
      </c>
      <c r="AN388" s="337" t="str">
        <f>IF(INDEX($K$6:$AE$6,1,MATCH(1,K388:AE388,1))&lt;&gt;INDEX($K$6:$AE$6,1,MATCH(1,K388:AE388,-1)),INDEX($K$6:$AE$6,1,MATCH(1,K388:AE388,1)),"-")</f>
        <v>-</v>
      </c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</row>
    <row r="389" spans="1:261" s="70" customFormat="1" ht="12.75" customHeight="1" x14ac:dyDescent="0.2">
      <c r="A389" s="169" t="str">
        <f>IF(IFERROR(VLOOKUP(G389,EmployesActifs,1,FALSE),"Non")&lt;&gt;"Non","Oui","Non")</f>
        <v>Oui</v>
      </c>
      <c r="B389" s="172">
        <f>IF(A389="Oui",1,0)</f>
        <v>1</v>
      </c>
      <c r="C389" s="172">
        <f>IF(OR(G389="Médecin",H389="Médecin",I389="Médecin",I389="Médecins",H389="anesthésiste",H389="boursier univ.",H389="chercheur",H389="chirurgien",H389="Résident(e)",H389="Md Urg",H389="Md Card",LEFT(H389,6)="Fellow",H389="Externe Médecine",H389="Directeur de la biobanque Médecin",H389="monit.-boursier",),1,0)</f>
        <v>0</v>
      </c>
      <c r="D389" s="172">
        <f>IF(OR(G389=0,H389="Stagiaire",H389="Stagiaires",H389="Externe",H389="Externes",G389="agence",H389="STAGIAIRE INFIRMIER(ÈRE)",H389="STAGIAIRE SI",H389="STAGIAIRE S.I.",H389="STAGIAIRE PAB",H389="STAGIAIRE EN PERFUSION",H389="Stagiaire Physiothérapeute",H389="Stagiaire médecine",H389="Stagiaire - Service sociaux",H389="STAGIAIRE SOINS INFIRMIERS",H389="STAGIAIRE EXTERNE EN MÉDECINE",H389="ss",),1,0)</f>
        <v>0</v>
      </c>
      <c r="E389" s="28" t="s">
        <v>977</v>
      </c>
      <c r="F389" s="28" t="s">
        <v>1136</v>
      </c>
      <c r="G389" s="257">
        <v>10692</v>
      </c>
      <c r="H389" s="79" t="s">
        <v>517</v>
      </c>
      <c r="I389" s="164" t="s">
        <v>339</v>
      </c>
      <c r="J389" s="273">
        <f ca="1">IF(AK389&lt;=Données!$B$2,1," ")</f>
        <v>1</v>
      </c>
      <c r="K389" s="45"/>
      <c r="L389" s="46">
        <v>1</v>
      </c>
      <c r="M389" s="47"/>
      <c r="N389" s="48"/>
      <c r="O389" s="185"/>
      <c r="P389" s="187"/>
      <c r="Q389" s="185"/>
      <c r="R389" s="186"/>
      <c r="S389" s="186"/>
      <c r="T389" s="187"/>
      <c r="U389" s="187"/>
      <c r="V389" s="187"/>
      <c r="W389" s="320"/>
      <c r="X389" s="214"/>
      <c r="Y389" s="215"/>
      <c r="Z389" s="34"/>
      <c r="AA389" s="35"/>
      <c r="AB389" s="35"/>
      <c r="AC389" s="35"/>
      <c r="AD389" s="36"/>
      <c r="AE389" s="224"/>
      <c r="AF389" s="53"/>
      <c r="AG389" s="54"/>
      <c r="AH389" s="55"/>
      <c r="AI389" s="56"/>
      <c r="AJ389" s="41" t="s">
        <v>85</v>
      </c>
      <c r="AK389" s="42">
        <v>44790</v>
      </c>
      <c r="AL389" s="50"/>
      <c r="AM389" s="337" t="str">
        <f>INDEX($K$6:$AE$6,1,MATCH(1,K389:AE389,-1))</f>
        <v>95PFE-L2M</v>
      </c>
      <c r="AN389" s="337" t="str">
        <f>IF(INDEX($K$6:$AE$6,1,MATCH(1,K389:AE389,1))&lt;&gt;INDEX($K$6:$AE$6,1,MATCH(1,K389:AE389,-1)),INDEX($K$6:$AE$6,1,MATCH(1,K389:AE389,1)),"-")</f>
        <v>-</v>
      </c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</row>
    <row r="390" spans="1:261" ht="12.75" customHeight="1" x14ac:dyDescent="0.2">
      <c r="A390" s="169" t="str">
        <f>IF(IFERROR(VLOOKUP(G390,EmployesActifs,1,FALSE),"Non")&lt;&gt;"Non","Oui","Non")</f>
        <v>Oui</v>
      </c>
      <c r="B390" s="172">
        <f>IF(A390="Oui",1,0)</f>
        <v>1</v>
      </c>
      <c r="C390" s="172">
        <f>IF(OR(G390="Médecin",H390="Médecin",I390="Médecin",I390="Médecins",H390="anesthésiste",H390="boursier univ.",H390="chercheur",H390="chirurgien",H390="Résident(e)",H390="Md Urg",H390="Md Card",LEFT(H390,6)="Fellow",H390="Externe Médecine",H390="Directeur de la biobanque Médecin",H390="monit.-boursier",),1,0)</f>
        <v>0</v>
      </c>
      <c r="D390" s="172">
        <f>IF(OR(G390=0,H390="Stagiaire",H390="Stagiaires",H390="Externe",H390="Externes",G390="agence",H390="STAGIAIRE INFIRMIER(ÈRE)",H390="STAGIAIRE SI",H390="STAGIAIRE S.I.",H390="STAGIAIRE PAB",H390="STAGIAIRE EN PERFUSION",H390="Stagiaire Physiothérapeute",H390="Stagiaire médecine",H390="Stagiaire - Service sociaux",H390="STAGIAIRE SOINS INFIRMIERS",H390="STAGIAIRE EXTERNE EN MÉDECINE",H390="ss",),1,0)</f>
        <v>0</v>
      </c>
      <c r="E390" s="28" t="s">
        <v>981</v>
      </c>
      <c r="F390" s="28" t="s">
        <v>982</v>
      </c>
      <c r="G390" s="255">
        <v>261</v>
      </c>
      <c r="H390" s="79" t="s">
        <v>1174</v>
      </c>
      <c r="I390" s="164" t="s">
        <v>933</v>
      </c>
      <c r="J390" s="273" t="str">
        <f ca="1">IF(AK390&lt;=Données!$B$2,1," ")</f>
        <v xml:space="preserve"> </v>
      </c>
      <c r="K390" s="45"/>
      <c r="L390" s="46">
        <v>1</v>
      </c>
      <c r="M390" s="47"/>
      <c r="N390" s="48"/>
      <c r="O390" s="185"/>
      <c r="P390" s="187"/>
      <c r="Q390" s="185"/>
      <c r="R390" s="186"/>
      <c r="S390" s="186"/>
      <c r="T390" s="187"/>
      <c r="U390" s="187"/>
      <c r="V390" s="187"/>
      <c r="W390" s="320"/>
      <c r="X390" s="214"/>
      <c r="Y390" s="215"/>
      <c r="Z390" s="34"/>
      <c r="AA390" s="35"/>
      <c r="AB390" s="35"/>
      <c r="AC390" s="35"/>
      <c r="AD390" s="36"/>
      <c r="AE390" s="224"/>
      <c r="AF390" s="53"/>
      <c r="AG390" s="54"/>
      <c r="AH390" s="55"/>
      <c r="AI390" s="56"/>
      <c r="AJ390" s="41" t="s">
        <v>4462</v>
      </c>
      <c r="AK390" s="42">
        <v>45259</v>
      </c>
      <c r="AL390" s="50"/>
      <c r="AM390" s="337" t="str">
        <f>INDEX($K$6:$AE$6,1,MATCH(1,K390:AE390,-1))</f>
        <v>95PFE-L2M</v>
      </c>
      <c r="AN390" s="337" t="str">
        <f>IF(INDEX($K$6:$AE$6,1,MATCH(1,K390:AE390,1))&lt;&gt;INDEX($K$6:$AE$6,1,MATCH(1,K390:AE390,-1)),INDEX($K$6:$AE$6,1,MATCH(1,K390:AE390,1)),"-")</f>
        <v>-</v>
      </c>
      <c r="AO390"/>
      <c r="AP390"/>
      <c r="AQ390"/>
    </row>
    <row r="391" spans="1:261" ht="12.75" customHeight="1" x14ac:dyDescent="0.2">
      <c r="A391" s="169" t="str">
        <f>IF(IFERROR(VLOOKUP(G391,EmployesActifs,1,FALSE),"Non")&lt;&gt;"Non","Oui","Non")</f>
        <v>Oui</v>
      </c>
      <c r="B391" s="172">
        <f>IF(A391="Oui",1,0)</f>
        <v>1</v>
      </c>
      <c r="C391" s="172">
        <f>IF(OR(G391="Médecin",H391="Médecin",I391="Médecin",I391="Médecins",H391="anesthésiste",H391="boursier univ.",H391="chercheur",H391="chirurgien",H391="Résident(e)",H391="Md Urg",H391="Md Card",LEFT(H391,6)="Fellow",H391="Externe Médecine",H391="Directeur de la biobanque Médecin",H391="monit.-boursier",),1,0)</f>
        <v>0</v>
      </c>
      <c r="D391" s="172">
        <f>IF(OR(G391=0,H391="Stagiaire",H391="Stagiaires",H391="Externe",H391="Externes",G391="agence",H391="STAGIAIRE INFIRMIER(ÈRE)",H391="STAGIAIRE SI",H391="STAGIAIRE S.I.",H391="STAGIAIRE PAB",H391="STAGIAIRE EN PERFUSION",H391="Stagiaire Physiothérapeute",H391="Stagiaire médecine",H391="Stagiaire - Service sociaux",H391="STAGIAIRE SOINS INFIRMIERS",H391="STAGIAIRE EXTERNE EN MÉDECINE",H391="ss",),1,0)</f>
        <v>0</v>
      </c>
      <c r="E391" s="28" t="s">
        <v>983</v>
      </c>
      <c r="F391" s="28" t="s">
        <v>3333</v>
      </c>
      <c r="G391" s="255">
        <v>6066</v>
      </c>
      <c r="H391" s="79" t="s">
        <v>1821</v>
      </c>
      <c r="I391" s="164" t="s">
        <v>553</v>
      </c>
      <c r="J391" s="273">
        <f ca="1">IF(AK391&lt;=Données!$B$2,1," ")</f>
        <v>1</v>
      </c>
      <c r="K391" s="45"/>
      <c r="L391" s="46"/>
      <c r="M391" s="47"/>
      <c r="N391" s="48"/>
      <c r="O391" s="185"/>
      <c r="P391" s="187"/>
      <c r="Q391" s="185"/>
      <c r="R391" s="186">
        <v>1</v>
      </c>
      <c r="S391" s="186"/>
      <c r="T391" s="187"/>
      <c r="U391" s="187"/>
      <c r="V391" s="187"/>
      <c r="W391" s="320"/>
      <c r="X391" s="214"/>
      <c r="Y391" s="215"/>
      <c r="Z391" s="34"/>
      <c r="AA391" s="35"/>
      <c r="AB391" s="35"/>
      <c r="AC391" s="35"/>
      <c r="AD391" s="36"/>
      <c r="AE391" s="224"/>
      <c r="AF391" s="53"/>
      <c r="AG391" s="54"/>
      <c r="AH391" s="55"/>
      <c r="AI391" s="56"/>
      <c r="AJ391" s="41" t="s">
        <v>308</v>
      </c>
      <c r="AK391" s="42">
        <v>44179</v>
      </c>
      <c r="AL391" s="50"/>
      <c r="AM391" s="337">
        <f>INDEX($K$6:$AE$6,1,MATCH(1,K391:AE391,-1))</f>
        <v>1860</v>
      </c>
      <c r="AN391" s="337" t="str">
        <f>IF(INDEX($K$6:$AE$6,1,MATCH(1,K391:AE391,1))&lt;&gt;INDEX($K$6:$AE$6,1,MATCH(1,K391:AE391,-1)),INDEX($K$6:$AE$6,1,MATCH(1,K391:AE391,1)),"-")</f>
        <v>-</v>
      </c>
      <c r="AO391"/>
      <c r="AP391"/>
      <c r="AQ391"/>
    </row>
    <row r="392" spans="1:261" x14ac:dyDescent="0.2">
      <c r="A392" s="169" t="str">
        <f>IF(IFERROR(VLOOKUP(G392,EmployesActifs,1,FALSE),"Non")&lt;&gt;"Non","Oui","Non")</f>
        <v>Oui</v>
      </c>
      <c r="B392" s="172">
        <f>IF(A392="Oui",1,0)</f>
        <v>1</v>
      </c>
      <c r="C392" s="172">
        <f>IF(OR(G392="Médecin",H392="Médecin",I392="Médecin",I392="Médecins",H392="anesthésiste",H392="boursier univ.",H392="chercheur",H392="chirurgien",H392="Résident(e)",H392="Md Urg",H392="Md Card",LEFT(H392,6)="Fellow",H392="Externe Médecine",H392="Directeur de la biobanque Médecin",H392="monit.-boursier",),1,0)</f>
        <v>1</v>
      </c>
      <c r="D392" s="172">
        <f>IF(OR(G392=0,H392="Stagiaire",H392="Stagiaires",H392="Externe",H392="Externes",G392="agence",H392="STAGIAIRE INFIRMIER(ÈRE)",H392="STAGIAIRE SI",H392="STAGIAIRE S.I.",H392="STAGIAIRE PAB",H392="STAGIAIRE EN PERFUSION",H392="Stagiaire Physiothérapeute",H392="Stagiaire médecine",H392="Stagiaire - Service sociaux",H392="STAGIAIRE SOINS INFIRMIERS",H392="STAGIAIRE EXTERNE EN MÉDECINE",H392="ss",),1,0)</f>
        <v>0</v>
      </c>
      <c r="E392" s="28" t="s">
        <v>5813</v>
      </c>
      <c r="F392" s="28" t="s">
        <v>5814</v>
      </c>
      <c r="G392" s="257">
        <v>13946</v>
      </c>
      <c r="H392" s="79" t="s">
        <v>6232</v>
      </c>
      <c r="I392" s="164" t="s">
        <v>84</v>
      </c>
      <c r="J392" s="273" t="s">
        <v>2976</v>
      </c>
      <c r="K392" s="45">
        <v>1</v>
      </c>
      <c r="L392" s="46"/>
      <c r="M392" s="47"/>
      <c r="N392" s="48"/>
      <c r="O392" s="185"/>
      <c r="P392" s="187"/>
      <c r="Q392" s="185"/>
      <c r="R392" s="186"/>
      <c r="S392" s="186"/>
      <c r="T392" s="187"/>
      <c r="U392" s="187"/>
      <c r="V392" s="187"/>
      <c r="W392" s="320"/>
      <c r="X392" s="214"/>
      <c r="Y392" s="215"/>
      <c r="Z392" s="34"/>
      <c r="AA392" s="35"/>
      <c r="AB392" s="35"/>
      <c r="AC392" s="35"/>
      <c r="AD392" s="36"/>
      <c r="AE392" s="49"/>
      <c r="AF392" s="53"/>
      <c r="AG392" s="54"/>
      <c r="AH392" s="55"/>
      <c r="AI392" s="56"/>
      <c r="AJ392" s="41" t="s">
        <v>4462</v>
      </c>
      <c r="AK392" s="42">
        <v>45638</v>
      </c>
      <c r="AL392" s="50"/>
      <c r="AM392" s="376" t="s">
        <v>18</v>
      </c>
      <c r="AN392" s="376" t="s">
        <v>6391</v>
      </c>
      <c r="AO392"/>
      <c r="AP392"/>
      <c r="AQ392"/>
    </row>
    <row r="393" spans="1:261" x14ac:dyDescent="0.2">
      <c r="A393" s="169" t="str">
        <f>IF(IFERROR(VLOOKUP(G393,EmployesActifs,1,FALSE),"Non")&lt;&gt;"Non","Oui","Non")</f>
        <v>Oui</v>
      </c>
      <c r="B393" s="172">
        <f>IF(A393="Oui",1,0)</f>
        <v>1</v>
      </c>
      <c r="C393" s="172">
        <f>IF(OR(G393="Médecin",H393="Médecin",I393="Médecin",I393="Médecins",H393="anesthésiste",H393="boursier univ.",H393="chercheur",H393="chirurgien",H393="Résident(e)",H393="Md Urg",H393="Md Card",LEFT(H393,6)="Fellow",H393="Externe Médecine",H393="Directeur de la biobanque Médecin",H393="monit.-boursier",),1,0)</f>
        <v>0</v>
      </c>
      <c r="D393" s="172">
        <f>IF(OR(G393=0,H393="Stagiaire",H393="Stagiaires",H393="Externe",H393="Externes",G393="agence",H393="STAGIAIRE INFIRMIER(ÈRE)",H393="STAGIAIRE SI",H393="STAGIAIRE S.I.",H393="STAGIAIRE PAB",H393="STAGIAIRE EN PERFUSION",H393="Stagiaire Physiothérapeute",H393="Stagiaire médecine",H393="Stagiaire - Service sociaux",H393="STAGIAIRE SOINS INFIRMIERS",H393="STAGIAIRE EXTERNE EN MÉDECINE",H393="ss",),1,0)</f>
        <v>0</v>
      </c>
      <c r="E393" s="28" t="s">
        <v>984</v>
      </c>
      <c r="F393" s="28" t="s">
        <v>634</v>
      </c>
      <c r="G393" s="255">
        <v>6247</v>
      </c>
      <c r="H393" s="79" t="s">
        <v>2098</v>
      </c>
      <c r="I393" s="164" t="s">
        <v>5717</v>
      </c>
      <c r="J393" s="273" t="str">
        <f ca="1">IF(AK393&lt;=Données!$B$2,1," ")</f>
        <v xml:space="preserve"> </v>
      </c>
      <c r="K393" s="45" t="s">
        <v>56</v>
      </c>
      <c r="L393" s="46"/>
      <c r="M393" s="47"/>
      <c r="N393" s="48"/>
      <c r="O393" s="185"/>
      <c r="P393" s="187"/>
      <c r="Q393" s="185"/>
      <c r="R393" s="186"/>
      <c r="S393" s="186">
        <v>1</v>
      </c>
      <c r="T393" s="187"/>
      <c r="U393" s="187"/>
      <c r="V393" s="187"/>
      <c r="W393" s="320"/>
      <c r="X393" s="214"/>
      <c r="Y393" s="215"/>
      <c r="Z393" s="34"/>
      <c r="AA393" s="35"/>
      <c r="AB393" s="35"/>
      <c r="AC393" s="35"/>
      <c r="AD393" s="36"/>
      <c r="AE393" s="224"/>
      <c r="AF393" s="53"/>
      <c r="AG393" s="54"/>
      <c r="AH393" s="55"/>
      <c r="AI393" s="56"/>
      <c r="AJ393" s="41" t="s">
        <v>5851</v>
      </c>
      <c r="AK393" s="42">
        <v>45787</v>
      </c>
      <c r="AL393" s="50"/>
      <c r="AM393" s="337" t="str">
        <f>INDEX($K$6:$AE$6,1,MATCH(1,K393:AE393,-1))</f>
        <v>1870 +</v>
      </c>
      <c r="AN393" s="337" t="str">
        <f>IF(INDEX($K$6:$AE$6,1,MATCH(1,K393:AE393,1))&lt;&gt;INDEX($K$6:$AE$6,1,MATCH(1,K393:AE393,-1)),INDEX($K$6:$AE$6,1,MATCH(1,K393:AE393,1)),"-")</f>
        <v>-</v>
      </c>
      <c r="AO393"/>
      <c r="AP393"/>
      <c r="AQ393"/>
    </row>
    <row r="394" spans="1:261" x14ac:dyDescent="0.2">
      <c r="A394" s="169" t="str">
        <f>IF(IFERROR(VLOOKUP(G394,EmployesActifs,1,FALSE),"Non")&lt;&gt;"Non","Oui","Non")</f>
        <v>Oui</v>
      </c>
      <c r="B394" s="172">
        <f>IF(A394="Oui",1,0)</f>
        <v>1</v>
      </c>
      <c r="C394" s="172">
        <f>IF(OR(G394="Médecin",H394="Médecin",I394="Médecin",I394="Médecins",H394="anesthésiste",H394="boursier univ.",H394="chercheur",H394="chirurgien",H394="Résident(e)",H394="Md Urg",H394="Md Card",LEFT(H394,6)="Fellow",H394="Externe Médecine",H394="Directeur de la biobanque Médecin",H394="monit.-boursier",),1,0)</f>
        <v>0</v>
      </c>
      <c r="D394" s="172">
        <f>IF(OR(G394=0,H394="Stagiaire",H394="Stagiaires",H394="Externe",H394="Externes",G394="agence",H394="STAGIAIRE INFIRMIER(ÈRE)",H394="STAGIAIRE SI",H394="STAGIAIRE S.I.",H394="STAGIAIRE PAB",H394="STAGIAIRE EN PERFUSION",H394="Stagiaire Physiothérapeute",H394="Stagiaire médecine",H394="Stagiaire - Service sociaux",H394="STAGIAIRE SOINS INFIRMIERS",H394="STAGIAIRE EXTERNE EN MÉDECINE",H394="ss",),1,0)</f>
        <v>0</v>
      </c>
      <c r="E394" s="28" t="s">
        <v>987</v>
      </c>
      <c r="F394" s="28" t="s">
        <v>988</v>
      </c>
      <c r="G394" s="255">
        <v>11385</v>
      </c>
      <c r="H394" s="79" t="s">
        <v>103</v>
      </c>
      <c r="I394" s="164" t="s">
        <v>61</v>
      </c>
      <c r="J394" s="273">
        <f ca="1">IF(AK394&lt;=Données!$B$2,1," ")</f>
        <v>1</v>
      </c>
      <c r="K394" s="45"/>
      <c r="L394" s="46">
        <v>1</v>
      </c>
      <c r="M394" s="47"/>
      <c r="N394" s="48"/>
      <c r="O394" s="185"/>
      <c r="P394" s="187"/>
      <c r="Q394" s="185"/>
      <c r="R394" s="186"/>
      <c r="S394" s="186"/>
      <c r="T394" s="187"/>
      <c r="U394" s="187"/>
      <c r="V394" s="187"/>
      <c r="W394" s="320"/>
      <c r="X394" s="214"/>
      <c r="Y394" s="215"/>
      <c r="Z394" s="34"/>
      <c r="AA394" s="35"/>
      <c r="AB394" s="35"/>
      <c r="AC394" s="35"/>
      <c r="AD394" s="36"/>
      <c r="AE394" s="224"/>
      <c r="AF394" s="53"/>
      <c r="AG394" s="54"/>
      <c r="AH394" s="55"/>
      <c r="AI394" s="56"/>
      <c r="AJ394" s="41" t="s">
        <v>57</v>
      </c>
      <c r="AK394" s="42">
        <v>44569</v>
      </c>
      <c r="AL394" s="50"/>
      <c r="AM394" s="337" t="str">
        <f>INDEX($K$6:$AE$6,1,MATCH(1,K394:AE394,-1))</f>
        <v>95PFE-L2M</v>
      </c>
      <c r="AN394" s="337" t="str">
        <f>IF(INDEX($K$6:$AE$6,1,MATCH(1,K394:AE394,1))&lt;&gt;INDEX($K$6:$AE$6,1,MATCH(1,K394:AE394,-1)),INDEX($K$6:$AE$6,1,MATCH(1,K394:AE394,1)),"-")</f>
        <v>-</v>
      </c>
      <c r="AO394"/>
      <c r="AP394"/>
      <c r="AQ394"/>
    </row>
    <row r="395" spans="1:261" x14ac:dyDescent="0.2">
      <c r="A395" s="169" t="str">
        <f>IF(IFERROR(VLOOKUP(G395,EmployesActifs,1,FALSE),"Non")&lt;&gt;"Non","Oui","Non")</f>
        <v>Oui</v>
      </c>
      <c r="B395" s="172">
        <f>IF(A395="Oui",1,0)</f>
        <v>1</v>
      </c>
      <c r="C395" s="172">
        <f>IF(OR(G395="Médecin",H395="Médecin",I395="Médecin",I395="Médecins",H395="anesthésiste",H395="boursier univ.",H395="chercheur",H395="chirurgien",H395="Résident(e)",H395="Md Urg",H395="Md Card",LEFT(H395,6)="Fellow",H395="Externe Médecine",H395="Directeur de la biobanque Médecin",H395="monit.-boursier",),1,0)</f>
        <v>0</v>
      </c>
      <c r="D395" s="172">
        <f>IF(OR(G395=0,H395="Stagiaire",H395="Stagiaires",H395="Externe",H395="Externes",G395="agence",H395="STAGIAIRE INFIRMIER(ÈRE)",H395="STAGIAIRE SI",H395="STAGIAIRE S.I.",H395="STAGIAIRE PAB",H395="STAGIAIRE EN PERFUSION",H395="Stagiaire Physiothérapeute",H395="Stagiaire médecine",H395="Stagiaire - Service sociaux",H395="STAGIAIRE SOINS INFIRMIERS",H395="STAGIAIRE EXTERNE EN MÉDECINE",H395="ss",),1,0)</f>
        <v>0</v>
      </c>
      <c r="E395" s="28" t="s">
        <v>989</v>
      </c>
      <c r="F395" s="28" t="s">
        <v>990</v>
      </c>
      <c r="G395" s="255">
        <v>8859</v>
      </c>
      <c r="H395" s="79" t="s">
        <v>103</v>
      </c>
      <c r="I395" s="164" t="s">
        <v>65</v>
      </c>
      <c r="J395" s="273" t="str">
        <f ca="1">IF(AK395&lt;=Données!$B$2,1," ")</f>
        <v xml:space="preserve"> </v>
      </c>
      <c r="K395" s="45"/>
      <c r="L395" s="46"/>
      <c r="M395" s="47"/>
      <c r="N395" s="48"/>
      <c r="O395" s="185"/>
      <c r="P395" s="187"/>
      <c r="Q395" s="185"/>
      <c r="R395" s="186"/>
      <c r="S395" s="186">
        <v>1</v>
      </c>
      <c r="T395" s="187"/>
      <c r="U395" s="187"/>
      <c r="V395" s="187"/>
      <c r="W395" s="320"/>
      <c r="X395" s="214"/>
      <c r="Y395" s="215"/>
      <c r="Z395" s="34"/>
      <c r="AA395" s="35"/>
      <c r="AB395" s="35"/>
      <c r="AC395" s="35"/>
      <c r="AD395" s="36"/>
      <c r="AE395" s="224"/>
      <c r="AF395" s="53"/>
      <c r="AG395" s="54"/>
      <c r="AH395" s="55"/>
      <c r="AI395" s="56"/>
      <c r="AJ395" s="41" t="s">
        <v>5851</v>
      </c>
      <c r="AK395" s="42">
        <v>45752</v>
      </c>
      <c r="AL395" s="50"/>
      <c r="AM395" s="337" t="str">
        <f>INDEX($K$6:$AE$6,1,MATCH(1,K395:AE395,-1))</f>
        <v>1870 +</v>
      </c>
      <c r="AN395" s="337" t="str">
        <f>IF(INDEX($K$6:$AE$6,1,MATCH(1,K395:AE395,1))&lt;&gt;INDEX($K$6:$AE$6,1,MATCH(1,K395:AE395,-1)),INDEX($K$6:$AE$6,1,MATCH(1,K395:AE395,1)),"-")</f>
        <v>-</v>
      </c>
      <c r="AO395"/>
      <c r="AP395"/>
      <c r="AQ395"/>
    </row>
    <row r="396" spans="1:261" x14ac:dyDescent="0.2">
      <c r="A396" s="169" t="str">
        <f>IF(IFERROR(VLOOKUP(G396,EmployesActifs,1,FALSE),"Non")&lt;&gt;"Non","Oui","Non")</f>
        <v>Oui</v>
      </c>
      <c r="B396" s="172">
        <f>IF(A396="Oui",1,0)</f>
        <v>1</v>
      </c>
      <c r="C396" s="172">
        <f>IF(OR(G396="Médecin",H396="Médecin",I396="Médecin",I396="Médecins",H396="anesthésiste",H396="boursier univ.",H396="chercheur",H396="chirurgien",H396="Résident(e)",H396="Md Urg",H396="Md Card",LEFT(H396,6)="Fellow",H396="Externe Médecine",H396="Directeur de la biobanque Médecin",H396="monit.-boursier",),1,0)</f>
        <v>0</v>
      </c>
      <c r="D396" s="172">
        <f>IF(OR(G396=0,H396="Stagiaire",H396="Stagiaires",H396="Externe",H396="Externes",G396="agence",H396="STAGIAIRE INFIRMIER(ÈRE)",H396="STAGIAIRE SI",H396="STAGIAIRE S.I.",H396="STAGIAIRE PAB",H396="STAGIAIRE EN PERFUSION",H396="Stagiaire Physiothérapeute",H396="Stagiaire médecine",H396="Stagiaire - Service sociaux",H396="STAGIAIRE SOINS INFIRMIERS",H396="STAGIAIRE EXTERNE EN MÉDECINE",H396="ss",),1,0)</f>
        <v>0</v>
      </c>
      <c r="E396" s="28" t="s">
        <v>3606</v>
      </c>
      <c r="F396" s="28" t="s">
        <v>3607</v>
      </c>
      <c r="G396" s="255">
        <v>4910</v>
      </c>
      <c r="H396" s="79" t="s">
        <v>103</v>
      </c>
      <c r="I396" s="164" t="s">
        <v>5716</v>
      </c>
      <c r="J396" s="273" t="str">
        <f ca="1">IF(AK396&lt;=Données!$B$2,1," ")</f>
        <v xml:space="preserve"> </v>
      </c>
      <c r="K396" s="45" t="s">
        <v>56</v>
      </c>
      <c r="L396" s="46"/>
      <c r="M396" s="47"/>
      <c r="N396" s="48"/>
      <c r="O396" s="185"/>
      <c r="P396" s="187"/>
      <c r="Q396" s="185"/>
      <c r="R396" s="186"/>
      <c r="S396" s="186">
        <v>1</v>
      </c>
      <c r="T396" s="187"/>
      <c r="U396" s="187"/>
      <c r="V396" s="187"/>
      <c r="W396" s="320"/>
      <c r="X396" s="214"/>
      <c r="Y396" s="215"/>
      <c r="Z396" s="34"/>
      <c r="AA396" s="35"/>
      <c r="AB396" s="35"/>
      <c r="AC396" s="35"/>
      <c r="AD396" s="36"/>
      <c r="AE396" s="224"/>
      <c r="AF396" s="53"/>
      <c r="AG396" s="54"/>
      <c r="AH396" s="55"/>
      <c r="AI396" s="56"/>
      <c r="AJ396" s="41" t="s">
        <v>4462</v>
      </c>
      <c r="AK396" s="42">
        <v>45749</v>
      </c>
      <c r="AL396" s="50"/>
      <c r="AM396" s="337" t="str">
        <f>INDEX($K$6:$AE$6,1,MATCH(1,K396:AE396,-1))</f>
        <v>1870 +</v>
      </c>
      <c r="AN396" s="337" t="str">
        <f>IF(INDEX($K$6:$AE$6,1,MATCH(1,K396:AE396,1))&lt;&gt;INDEX($K$6:$AE$6,1,MATCH(1,K396:AE396,-1)),INDEX($K$6:$AE$6,1,MATCH(1,K396:AE396,1)),"-")</f>
        <v>-</v>
      </c>
      <c r="AO396"/>
      <c r="AP396"/>
      <c r="AQ396"/>
    </row>
    <row r="397" spans="1:261" x14ac:dyDescent="0.2">
      <c r="A397" s="169" t="str">
        <f>IF(IFERROR(VLOOKUP(G397,EmployesActifs,1,FALSE),"Non")&lt;&gt;"Non","Oui","Non")</f>
        <v>Oui</v>
      </c>
      <c r="B397" s="172">
        <f>IF(A397="Oui",1,0)</f>
        <v>1</v>
      </c>
      <c r="C397" s="172">
        <f>IF(OR(G397="Médecin",H397="Médecin",I397="Médecin",I397="Médecins",H397="anesthésiste",H397="boursier univ.",H397="chercheur",H397="chirurgien",H397="Résident(e)",H397="Md Urg",H397="Md Card",LEFT(H397,6)="Fellow",H397="Externe Médecine",H397="Directeur de la biobanque Médecin",H397="monit.-boursier",),1,0)</f>
        <v>0</v>
      </c>
      <c r="D397" s="172">
        <f>IF(OR(G397=0,H397="Stagiaire",H397="Stagiaires",H397="Externe",H397="Externes",G397="agence",H397="STAGIAIRE INFIRMIER(ÈRE)",H397="STAGIAIRE SI",H397="STAGIAIRE S.I.",H397="STAGIAIRE PAB",H397="STAGIAIRE EN PERFUSION",H397="Stagiaire Physiothérapeute",H397="Stagiaire médecine",H397="Stagiaire - Service sociaux",H397="STAGIAIRE SOINS INFIRMIERS",H397="STAGIAIRE EXTERNE EN MÉDECINE",H397="ss",),1,0)</f>
        <v>0</v>
      </c>
      <c r="E397" s="28" t="s">
        <v>995</v>
      </c>
      <c r="F397" s="28" t="s">
        <v>443</v>
      </c>
      <c r="G397" s="257">
        <v>5273</v>
      </c>
      <c r="H397" s="79" t="s">
        <v>103</v>
      </c>
      <c r="I397" s="164" t="s">
        <v>5701</v>
      </c>
      <c r="J397" s="273">
        <f ca="1">IF(AK397&lt;=Données!$B$2,1," ")</f>
        <v>1</v>
      </c>
      <c r="K397" s="45">
        <v>1</v>
      </c>
      <c r="L397" s="46"/>
      <c r="M397" s="47"/>
      <c r="N397" s="48"/>
      <c r="O397" s="185"/>
      <c r="P397" s="187"/>
      <c r="Q397" s="185"/>
      <c r="R397" s="186"/>
      <c r="S397" s="186"/>
      <c r="T397" s="187"/>
      <c r="U397" s="187"/>
      <c r="V397" s="187"/>
      <c r="W397" s="320"/>
      <c r="X397" s="214"/>
      <c r="Y397" s="215"/>
      <c r="Z397" s="34"/>
      <c r="AA397" s="35"/>
      <c r="AB397" s="35"/>
      <c r="AC397" s="35"/>
      <c r="AD397" s="36"/>
      <c r="AE397" s="224"/>
      <c r="AF397" s="53"/>
      <c r="AG397" s="54"/>
      <c r="AH397" s="55"/>
      <c r="AI397" s="56"/>
      <c r="AJ397" s="41" t="s">
        <v>98</v>
      </c>
      <c r="AK397" s="42">
        <v>44581</v>
      </c>
      <c r="AL397" s="50"/>
      <c r="AM397" s="337" t="str">
        <f>INDEX($K$6:$AE$6,1,MATCH(1,K397:AE397,-1))</f>
        <v>95PFE-L2S</v>
      </c>
      <c r="AN397" s="337" t="str">
        <f>IF(INDEX($K$6:$AE$6,1,MATCH(1,K397:AE397,1))&lt;&gt;INDEX($K$6:$AE$6,1,MATCH(1,K397:AE397,-1)),INDEX($K$6:$AE$6,1,MATCH(1,K397:AE397,1)),"-")</f>
        <v>-</v>
      </c>
      <c r="AO397"/>
      <c r="AP397"/>
      <c r="AQ397"/>
    </row>
    <row r="398" spans="1:261" x14ac:dyDescent="0.2">
      <c r="A398" s="169" t="str">
        <f>IF(IFERROR(VLOOKUP(G398,EmployesActifs,1,FALSE),"Non")&lt;&gt;"Non","Oui","Non")</f>
        <v>Oui</v>
      </c>
      <c r="B398" s="172">
        <f>IF(A398="Oui",1,0)</f>
        <v>1</v>
      </c>
      <c r="C398" s="172">
        <f>IF(OR(G398="Médecin",H398="Médecin",I398="Médecin",I398="Médecins",H398="anesthésiste",H398="boursier univ.",H398="chercheur",H398="chirurgien",H398="Résident(e)",H398="Md Urg",H398="Md Card",LEFT(H398,6)="Fellow",H398="Externe Médecine",H398="Directeur de la biobanque Médecin",H398="monit.-boursier",),1,0)</f>
        <v>0</v>
      </c>
      <c r="D398" s="172">
        <f>IF(OR(G398=0,H398="Stagiaire",H398="Stagiaires",H398="Externe",H398="Externes",G398="agence",H398="STAGIAIRE INFIRMIER(ÈRE)",H398="STAGIAIRE SI",H398="STAGIAIRE S.I.",H398="STAGIAIRE PAB",H398="STAGIAIRE EN PERFUSION",H398="Stagiaire Physiothérapeute",H398="Stagiaire médecine",H398="Stagiaire - Service sociaux",H398="STAGIAIRE SOINS INFIRMIERS",H398="STAGIAIRE EXTERNE EN MÉDECINE",H398="ss",),1,0)</f>
        <v>0</v>
      </c>
      <c r="E398" s="28" t="s">
        <v>3379</v>
      </c>
      <c r="F398" s="28" t="s">
        <v>368</v>
      </c>
      <c r="G398" s="255">
        <v>421</v>
      </c>
      <c r="H398" s="79" t="s">
        <v>412</v>
      </c>
      <c r="I398" s="164" t="s">
        <v>1197</v>
      </c>
      <c r="J398" s="273">
        <f ca="1">IF(AK398&lt;=Données!$B$2,1," ")</f>
        <v>1</v>
      </c>
      <c r="K398" s="45">
        <v>1</v>
      </c>
      <c r="L398" s="46"/>
      <c r="M398" s="47"/>
      <c r="N398" s="48"/>
      <c r="O398" s="185"/>
      <c r="P398" s="187"/>
      <c r="Q398" s="185"/>
      <c r="R398" s="186"/>
      <c r="S398" s="186"/>
      <c r="T398" s="187"/>
      <c r="U398" s="187"/>
      <c r="V398" s="187"/>
      <c r="W398" s="320"/>
      <c r="X398" s="214"/>
      <c r="Y398" s="215"/>
      <c r="Z398" s="34"/>
      <c r="AA398" s="35"/>
      <c r="AB398" s="35"/>
      <c r="AC398" s="35"/>
      <c r="AD398" s="36"/>
      <c r="AE398" s="224"/>
      <c r="AF398" s="53"/>
      <c r="AG398" s="54"/>
      <c r="AH398" s="55"/>
      <c r="AI398" s="56"/>
      <c r="AJ398" s="41" t="s">
        <v>85</v>
      </c>
      <c r="AK398" s="42">
        <v>44539</v>
      </c>
      <c r="AL398" s="50"/>
      <c r="AM398" s="337" t="str">
        <f>INDEX($K$6:$AE$6,1,MATCH(1,K398:AE398,-1))</f>
        <v>95PFE-L2S</v>
      </c>
      <c r="AN398" s="337" t="str">
        <f>IF(INDEX($K$6:$AE$6,1,MATCH(1,K398:AE398,1))&lt;&gt;INDEX($K$6:$AE$6,1,MATCH(1,K398:AE398,-1)),INDEX($K$6:$AE$6,1,MATCH(1,K398:AE398,1)),"-")</f>
        <v>-</v>
      </c>
      <c r="AO398"/>
      <c r="AP398"/>
      <c r="AQ398"/>
    </row>
    <row r="399" spans="1:261" x14ac:dyDescent="0.2">
      <c r="A399" s="169" t="str">
        <f>IF(IFERROR(VLOOKUP(G399,EmployesActifs,1,FALSE),"Non")&lt;&gt;"Non","Oui","Non")</f>
        <v>Oui</v>
      </c>
      <c r="B399" s="172">
        <f>IF(A399="Oui",1,0)</f>
        <v>1</v>
      </c>
      <c r="C399" s="172">
        <f>IF(OR(G399="Médecin",H399="Médecin",I399="Médecin",I399="Médecins",H399="anesthésiste",H399="boursier univ.",H399="chercheur",H399="chirurgien",H399="Résident(e)",H399="Md Urg",H399="Md Card",LEFT(H399,6)="Fellow",H399="Externe Médecine",H399="Directeur de la biobanque Médecin",H399="monit.-boursier",),1,0)</f>
        <v>0</v>
      </c>
      <c r="D399" s="172">
        <f>IF(OR(G399=0,H399="Stagiaire",H399="Stagiaires",H399="Externe",H399="Externes",G399="agence",H399="STAGIAIRE INFIRMIER(ÈRE)",H399="STAGIAIRE SI",H399="STAGIAIRE S.I.",H399="STAGIAIRE PAB",H399="STAGIAIRE EN PERFUSION",H399="Stagiaire Physiothérapeute",H399="Stagiaire médecine",H399="Stagiaire - Service sociaux",H399="STAGIAIRE SOINS INFIRMIERS",H399="STAGIAIRE EXTERNE EN MÉDECINE",H399="ss",),1,0)</f>
        <v>0</v>
      </c>
      <c r="E399" s="28" t="s">
        <v>3379</v>
      </c>
      <c r="F399" s="28" t="s">
        <v>592</v>
      </c>
      <c r="G399" s="255">
        <v>3907</v>
      </c>
      <c r="H399" s="79" t="s">
        <v>72</v>
      </c>
      <c r="I399" s="164" t="s">
        <v>888</v>
      </c>
      <c r="J399" s="273">
        <f ca="1">IF(AK399&lt;=Données!$B$2,1," ")</f>
        <v>1</v>
      </c>
      <c r="K399" s="45" t="s">
        <v>56</v>
      </c>
      <c r="L399" s="46"/>
      <c r="M399" s="47"/>
      <c r="N399" s="48"/>
      <c r="O399" s="185"/>
      <c r="P399" s="187"/>
      <c r="Q399" s="185"/>
      <c r="R399" s="186"/>
      <c r="S399" s="186">
        <v>1</v>
      </c>
      <c r="T399" s="187"/>
      <c r="U399" s="187"/>
      <c r="V399" s="187"/>
      <c r="W399" s="320"/>
      <c r="X399" s="214"/>
      <c r="Y399" s="215"/>
      <c r="Z399" s="34"/>
      <c r="AA399" s="35"/>
      <c r="AB399" s="35"/>
      <c r="AC399" s="35"/>
      <c r="AD399" s="36"/>
      <c r="AE399" s="224"/>
      <c r="AF399" s="53"/>
      <c r="AG399" s="54"/>
      <c r="AH399" s="55"/>
      <c r="AI399" s="56"/>
      <c r="AJ399" s="41" t="s">
        <v>57</v>
      </c>
      <c r="AK399" s="42">
        <v>44575</v>
      </c>
      <c r="AL399" s="50"/>
      <c r="AM399" s="337" t="str">
        <f>INDEX($K$6:$AE$6,1,MATCH(1,K399:AE399,-1))</f>
        <v>1870 +</v>
      </c>
      <c r="AN399" s="337" t="str">
        <f>IF(INDEX($K$6:$AE$6,1,MATCH(1,K399:AE399,1))&lt;&gt;INDEX($K$6:$AE$6,1,MATCH(1,K399:AE399,-1)),INDEX($K$6:$AE$6,1,MATCH(1,K399:AE399,1)),"-")</f>
        <v>-</v>
      </c>
      <c r="AO399"/>
      <c r="AP399"/>
      <c r="AQ399"/>
    </row>
    <row r="400" spans="1:261" x14ac:dyDescent="0.2">
      <c r="A400" s="169" t="str">
        <f>IF(IFERROR(VLOOKUP(G400,EmployesActifs,1,FALSE),"Non")&lt;&gt;"Non","Oui","Non")</f>
        <v>Oui</v>
      </c>
      <c r="B400" s="172">
        <f>IF(A400="Oui",1,0)</f>
        <v>1</v>
      </c>
      <c r="C400" s="172">
        <f>IF(OR(G400="Médecin",H400="Médecin",I400="Médecin",I400="Médecins",H400="anesthésiste",H400="boursier univ.",H400="chercheur",H400="chirurgien",H400="Résident(e)",H400="Md Urg",H400="Md Card",LEFT(H400,6)="Fellow",H400="Externe Médecine",H400="Directeur de la biobanque Médecin",H400="monit.-boursier",),1,0)</f>
        <v>0</v>
      </c>
      <c r="D400" s="172">
        <f>IF(OR(G400=0,H400="Stagiaire",H400="Stagiaires",H400="Externe",H400="Externes",G400="agence",H400="STAGIAIRE INFIRMIER(ÈRE)",H400="STAGIAIRE SI",H400="STAGIAIRE S.I.",H400="STAGIAIRE PAB",H400="STAGIAIRE EN PERFUSION",H400="Stagiaire Physiothérapeute",H400="Stagiaire médecine",H400="Stagiaire - Service sociaux",H400="STAGIAIRE SOINS INFIRMIERS",H400="STAGIAIRE EXTERNE EN MÉDECINE",H400="ss",),1,0)</f>
        <v>0</v>
      </c>
      <c r="E400" s="28" t="s">
        <v>3379</v>
      </c>
      <c r="F400" s="28" t="s">
        <v>999</v>
      </c>
      <c r="G400" s="255">
        <v>4323</v>
      </c>
      <c r="H400" s="79" t="s">
        <v>882</v>
      </c>
      <c r="I400" s="164" t="s">
        <v>122</v>
      </c>
      <c r="J400" s="273">
        <f ca="1">IF(AK400&lt;=Données!$B$2,1," ")</f>
        <v>1</v>
      </c>
      <c r="K400" s="45"/>
      <c r="L400" s="46" t="s">
        <v>56</v>
      </c>
      <c r="M400" s="47" t="s">
        <v>56</v>
      </c>
      <c r="N400" s="48"/>
      <c r="O400" s="185"/>
      <c r="P400" s="187"/>
      <c r="Q400" s="185"/>
      <c r="R400" s="186"/>
      <c r="S400" s="186">
        <v>1</v>
      </c>
      <c r="T400" s="187"/>
      <c r="U400" s="187"/>
      <c r="V400" s="187"/>
      <c r="W400" s="320"/>
      <c r="X400" s="214"/>
      <c r="Y400" s="215"/>
      <c r="Z400" s="34"/>
      <c r="AA400" s="35"/>
      <c r="AB400" s="35"/>
      <c r="AC400" s="35"/>
      <c r="AD400" s="36"/>
      <c r="AE400" s="224"/>
      <c r="AF400" s="53"/>
      <c r="AG400" s="54"/>
      <c r="AH400" s="55"/>
      <c r="AI400" s="56"/>
      <c r="AJ400" s="41" t="s">
        <v>85</v>
      </c>
      <c r="AK400" s="42">
        <v>44595</v>
      </c>
      <c r="AL400" s="50"/>
      <c r="AM400" s="337" t="str">
        <f>INDEX($K$6:$AE$6,1,MATCH(1,K400:AE400,-1))</f>
        <v>1870 +</v>
      </c>
      <c r="AN400" s="337" t="str">
        <f>IF(INDEX($K$6:$AE$6,1,MATCH(1,K400:AE400,1))&lt;&gt;INDEX($K$6:$AE$6,1,MATCH(1,K400:AE400,-1)),INDEX($K$6:$AE$6,1,MATCH(1,K400:AE400,1)),"-")</f>
        <v>-</v>
      </c>
      <c r="AO400"/>
      <c r="AP400"/>
      <c r="AQ400"/>
    </row>
    <row r="401" spans="1:43" x14ac:dyDescent="0.2">
      <c r="A401" s="169" t="str">
        <f>IF(IFERROR(VLOOKUP(G401,EmployesActifs,1,FALSE),"Non")&lt;&gt;"Non","Oui","Non")</f>
        <v>Oui</v>
      </c>
      <c r="B401" s="172">
        <f>IF(A401="Oui",1,0)</f>
        <v>1</v>
      </c>
      <c r="C401" s="172">
        <f>IF(OR(G401="Médecin",H401="Médecin",I401="Médecin",I401="Médecins",H401="anesthésiste",H401="boursier univ.",H401="chercheur",H401="chirurgien",H401="Résident(e)",H401="Md Urg",H401="Md Card",LEFT(H401,6)="Fellow",H401="Externe Médecine",H401="Directeur de la biobanque Médecin",H401="monit.-boursier",),1,0)</f>
        <v>0</v>
      </c>
      <c r="D401" s="172">
        <f>IF(OR(G401=0,H401="Stagiaire",H401="Stagiaires",H401="Externe",H401="Externes",G401="agence",H401="STAGIAIRE INFIRMIER(ÈRE)",H401="STAGIAIRE SI",H401="STAGIAIRE S.I.",H401="STAGIAIRE PAB",H401="STAGIAIRE EN PERFUSION",H401="Stagiaire Physiothérapeute",H401="Stagiaire médecine",H401="Stagiaire - Service sociaux",H401="STAGIAIRE SOINS INFIRMIERS",H401="STAGIAIRE EXTERNE EN MÉDECINE",H401="ss",),1,0)</f>
        <v>0</v>
      </c>
      <c r="E401" s="28" t="s">
        <v>996</v>
      </c>
      <c r="F401" s="28" t="s">
        <v>782</v>
      </c>
      <c r="G401" s="255">
        <v>8065</v>
      </c>
      <c r="H401" s="79" t="s">
        <v>2098</v>
      </c>
      <c r="I401" s="164" t="s">
        <v>61</v>
      </c>
      <c r="J401" s="273" t="str">
        <f ca="1">IF(AK401&lt;=Données!$B$2,1," ")</f>
        <v xml:space="preserve"> </v>
      </c>
      <c r="K401" s="45"/>
      <c r="L401" s="46"/>
      <c r="M401" s="47"/>
      <c r="N401" s="48"/>
      <c r="O401" s="185"/>
      <c r="P401" s="187"/>
      <c r="Q401" s="185"/>
      <c r="R401" s="186"/>
      <c r="S401" s="186">
        <v>1</v>
      </c>
      <c r="T401" s="187"/>
      <c r="U401" s="187"/>
      <c r="V401" s="187"/>
      <c r="W401" s="320"/>
      <c r="X401" s="214"/>
      <c r="Y401" s="215"/>
      <c r="Z401" s="34"/>
      <c r="AA401" s="35"/>
      <c r="AB401" s="35"/>
      <c r="AC401" s="35"/>
      <c r="AD401" s="36"/>
      <c r="AE401" s="224"/>
      <c r="AF401" s="53"/>
      <c r="AG401" s="54"/>
      <c r="AH401" s="55"/>
      <c r="AI401" s="56"/>
      <c r="AJ401" s="41" t="s">
        <v>5851</v>
      </c>
      <c r="AK401" s="42">
        <v>45829</v>
      </c>
      <c r="AL401" s="50"/>
      <c r="AM401" s="337" t="str">
        <f>INDEX($K$6:$AE$6,1,MATCH(1,K401:AE401,-1))</f>
        <v>1870 +</v>
      </c>
      <c r="AN401" s="337" t="str">
        <f>IF(INDEX($K$6:$AE$6,1,MATCH(1,K401:AE401,1))&lt;&gt;INDEX($K$6:$AE$6,1,MATCH(1,K401:AE401,-1)),INDEX($K$6:$AE$6,1,MATCH(1,K401:AE401,1)),"-")</f>
        <v>-</v>
      </c>
      <c r="AO401"/>
      <c r="AP401"/>
      <c r="AQ401"/>
    </row>
    <row r="402" spans="1:43" x14ac:dyDescent="0.2">
      <c r="A402" s="169" t="str">
        <f>IF(IFERROR(VLOOKUP(G402,EmployesActifs,1,FALSE),"Non")&lt;&gt;"Non","Oui","Non")</f>
        <v>Oui</v>
      </c>
      <c r="B402" s="172">
        <f>IF(A402="Oui",1,0)</f>
        <v>1</v>
      </c>
      <c r="C402" s="172">
        <f>IF(OR(G402="Médecin",H402="Médecin",I402="Médecin",I402="Médecins",H402="anesthésiste",H402="boursier univ.",H402="chercheur",H402="chirurgien",H402="Résident(e)",H402="Md Urg",H402="Md Card",LEFT(H402,6)="Fellow",H402="Externe Médecine",H402="Directeur de la biobanque Médecin",H402="monit.-boursier",),1,0)</f>
        <v>0</v>
      </c>
      <c r="D402" s="172">
        <f>IF(OR(G402=0,H402="Stagiaire",H402="Stagiaires",H402="Externe",H402="Externes",G402="agence",H402="STAGIAIRE INFIRMIER(ÈRE)",H402="STAGIAIRE SI",H402="STAGIAIRE S.I.",H402="STAGIAIRE PAB",H402="STAGIAIRE EN PERFUSION",H402="Stagiaire Physiothérapeute",H402="Stagiaire médecine",H402="Stagiaire - Service sociaux",H402="STAGIAIRE SOINS INFIRMIERS",H402="STAGIAIRE EXTERNE EN MÉDECINE",H402="ss",),1,0)</f>
        <v>0</v>
      </c>
      <c r="E402" s="28" t="s">
        <v>996</v>
      </c>
      <c r="F402" s="28" t="s">
        <v>998</v>
      </c>
      <c r="G402" s="255">
        <v>9501</v>
      </c>
      <c r="H402" s="79" t="s">
        <v>103</v>
      </c>
      <c r="I402" s="164" t="s">
        <v>5715</v>
      </c>
      <c r="J402" s="273">
        <f ca="1">IF(AK402&lt;=Données!$B$2,1," ")</f>
        <v>1</v>
      </c>
      <c r="K402" s="45" t="s">
        <v>56</v>
      </c>
      <c r="L402" s="46" t="s">
        <v>56</v>
      </c>
      <c r="M402" s="47"/>
      <c r="N402" s="48"/>
      <c r="O402" s="185"/>
      <c r="P402" s="187"/>
      <c r="Q402" s="185"/>
      <c r="R402" s="186"/>
      <c r="S402" s="186">
        <v>1</v>
      </c>
      <c r="T402" s="187"/>
      <c r="U402" s="187"/>
      <c r="V402" s="187"/>
      <c r="W402" s="320"/>
      <c r="X402" s="214"/>
      <c r="Y402" s="215"/>
      <c r="Z402" s="34"/>
      <c r="AA402" s="35"/>
      <c r="AB402" s="35"/>
      <c r="AC402" s="35"/>
      <c r="AD402" s="36"/>
      <c r="AE402" s="224"/>
      <c r="AF402" s="53"/>
      <c r="AG402" s="54"/>
      <c r="AH402" s="55"/>
      <c r="AI402" s="56"/>
      <c r="AJ402" s="41" t="s">
        <v>159</v>
      </c>
      <c r="AK402" s="42">
        <v>44575</v>
      </c>
      <c r="AL402" s="50"/>
      <c r="AM402" s="337" t="str">
        <f>INDEX($K$6:$AE$6,1,MATCH(1,K402:AE402,-1))</f>
        <v>1870 +</v>
      </c>
      <c r="AN402" s="337" t="str">
        <f>IF(INDEX($K$6:$AE$6,1,MATCH(1,K402:AE402,1))&lt;&gt;INDEX($K$6:$AE$6,1,MATCH(1,K402:AE402,-1)),INDEX($K$6:$AE$6,1,MATCH(1,K402:AE402,1)),"-")</f>
        <v>-</v>
      </c>
      <c r="AO402"/>
      <c r="AP402"/>
      <c r="AQ402"/>
    </row>
    <row r="403" spans="1:43" x14ac:dyDescent="0.2">
      <c r="A403" s="169" t="str">
        <f>IF(IFERROR(VLOOKUP(G403,EmployesActifs,1,FALSE),"Non")&lt;&gt;"Non","Oui","Non")</f>
        <v>Oui</v>
      </c>
      <c r="B403" s="172">
        <f>IF(A403="Oui",1,0)</f>
        <v>1</v>
      </c>
      <c r="C403" s="172">
        <f>IF(OR(G403="Médecin",H403="Médecin",I403="Médecin",I403="Médecins",H403="anesthésiste",H403="boursier univ.",H403="chercheur",H403="chirurgien",H403="Résident(e)",H403="Md Urg",H403="Md Card",LEFT(H403,6)="Fellow",H403="Externe Médecine",H403="Directeur de la biobanque Médecin",H403="monit.-boursier",),1,0)</f>
        <v>0</v>
      </c>
      <c r="D403" s="172">
        <f>IF(OR(G403=0,H403="Stagiaire",H403="Stagiaires",H403="Externe",H403="Externes",G403="agence",H403="STAGIAIRE INFIRMIER(ÈRE)",H403="STAGIAIRE SI",H403="STAGIAIRE S.I.",H403="STAGIAIRE PAB",H403="STAGIAIRE EN PERFUSION",H403="Stagiaire Physiothérapeute",H403="Stagiaire médecine",H403="Stagiaire - Service sociaux",H403="STAGIAIRE SOINS INFIRMIERS",H403="STAGIAIRE EXTERNE EN MÉDECINE",H403="ss",),1,0)</f>
        <v>0</v>
      </c>
      <c r="E403" s="28" t="s">
        <v>1002</v>
      </c>
      <c r="F403" s="28" t="s">
        <v>775</v>
      </c>
      <c r="G403" s="255">
        <v>11492</v>
      </c>
      <c r="H403" s="79" t="s">
        <v>103</v>
      </c>
      <c r="I403" s="164" t="s">
        <v>5716</v>
      </c>
      <c r="J403" s="273">
        <f ca="1">IF(AK403&lt;=Données!$B$2,1," ")</f>
        <v>1</v>
      </c>
      <c r="K403" s="45" t="s">
        <v>56</v>
      </c>
      <c r="L403" s="46">
        <v>1</v>
      </c>
      <c r="M403" s="47"/>
      <c r="N403" s="48"/>
      <c r="O403" s="185"/>
      <c r="P403" s="187"/>
      <c r="Q403" s="185"/>
      <c r="R403" s="186"/>
      <c r="S403" s="186"/>
      <c r="T403" s="187"/>
      <c r="U403" s="187"/>
      <c r="V403" s="187"/>
      <c r="W403" s="320"/>
      <c r="X403" s="214"/>
      <c r="Y403" s="215"/>
      <c r="Z403" s="34"/>
      <c r="AA403" s="35"/>
      <c r="AB403" s="35"/>
      <c r="AC403" s="35"/>
      <c r="AD403" s="36"/>
      <c r="AE403" s="224"/>
      <c r="AF403" s="53"/>
      <c r="AG403" s="54"/>
      <c r="AH403" s="55"/>
      <c r="AI403" s="56"/>
      <c r="AJ403" s="41" t="s">
        <v>98</v>
      </c>
      <c r="AK403" s="42">
        <v>44582</v>
      </c>
      <c r="AL403" s="50"/>
      <c r="AM403" s="337" t="str">
        <f>INDEX($K$6:$AE$6,1,MATCH(1,K403:AE403,-1))</f>
        <v>95PFE-L2M</v>
      </c>
      <c r="AN403" s="337" t="str">
        <f>IF(INDEX($K$6:$AE$6,1,MATCH(1,K403:AE403,1))&lt;&gt;INDEX($K$6:$AE$6,1,MATCH(1,K403:AE403,-1)),INDEX($K$6:$AE$6,1,MATCH(1,K403:AE403,1)),"-")</f>
        <v>-</v>
      </c>
      <c r="AO403"/>
      <c r="AP403"/>
      <c r="AQ403"/>
    </row>
    <row r="404" spans="1:43" x14ac:dyDescent="0.2">
      <c r="A404" s="169" t="str">
        <f>IF(IFERROR(VLOOKUP(G404,EmployesActifs,1,FALSE),"Non")&lt;&gt;"Non","Oui","Non")</f>
        <v>Oui</v>
      </c>
      <c r="B404" s="172">
        <f>IF(A404="Oui",1,0)</f>
        <v>1</v>
      </c>
      <c r="C404" s="172">
        <f>IF(OR(G404="Médecin",H404="Médecin",I404="Médecin",I404="Médecins",H404="anesthésiste",H404="boursier univ.",H404="chercheur",H404="chirurgien",H404="Résident(e)",H404="Md Urg",H404="Md Card",LEFT(H404,6)="Fellow",H404="Externe Médecine",H404="Directeur de la biobanque Médecin",H404="monit.-boursier",),1,0)</f>
        <v>0</v>
      </c>
      <c r="D404" s="172">
        <f>IF(OR(G404=0,H404="Stagiaire",H404="Stagiaires",H404="Externe",H404="Externes",G404="agence",H404="STAGIAIRE INFIRMIER(ÈRE)",H404="STAGIAIRE SI",H404="STAGIAIRE S.I.",H404="STAGIAIRE PAB",H404="STAGIAIRE EN PERFUSION",H404="Stagiaire Physiothérapeute",H404="Stagiaire médecine",H404="Stagiaire - Service sociaux",H404="STAGIAIRE SOINS INFIRMIERS",H404="STAGIAIRE EXTERNE EN MÉDECINE",H404="ss",),1,0)</f>
        <v>0</v>
      </c>
      <c r="E404" s="28" t="s">
        <v>1003</v>
      </c>
      <c r="F404" s="28" t="s">
        <v>204</v>
      </c>
      <c r="G404" s="255">
        <v>3783</v>
      </c>
      <c r="H404" s="79" t="s">
        <v>103</v>
      </c>
      <c r="I404" s="164" t="s">
        <v>765</v>
      </c>
      <c r="J404" s="273">
        <f ca="1">IF(AK404&lt;=Données!$B$2,1," ")</f>
        <v>1</v>
      </c>
      <c r="K404" s="45" t="s">
        <v>56</v>
      </c>
      <c r="L404" s="46">
        <v>1</v>
      </c>
      <c r="M404" s="47"/>
      <c r="N404" s="48"/>
      <c r="O404" s="185"/>
      <c r="P404" s="187"/>
      <c r="Q404" s="185"/>
      <c r="R404" s="186"/>
      <c r="S404" s="186"/>
      <c r="T404" s="187"/>
      <c r="U404" s="187"/>
      <c r="V404" s="187"/>
      <c r="W404" s="320"/>
      <c r="X404" s="214"/>
      <c r="Y404" s="215"/>
      <c r="Z404" s="34"/>
      <c r="AA404" s="35"/>
      <c r="AB404" s="35"/>
      <c r="AC404" s="35"/>
      <c r="AD404" s="36"/>
      <c r="AE404" s="224"/>
      <c r="AF404" s="53"/>
      <c r="AG404" s="54"/>
      <c r="AH404" s="55"/>
      <c r="AI404" s="56"/>
      <c r="AJ404" s="41" t="s">
        <v>2858</v>
      </c>
      <c r="AK404" s="42">
        <v>44999</v>
      </c>
      <c r="AL404" s="50"/>
      <c r="AM404" s="337" t="str">
        <f>INDEX($K$6:$AE$6,1,MATCH(1,K404:AE404,-1))</f>
        <v>95PFE-L2M</v>
      </c>
      <c r="AN404" s="337" t="str">
        <f>IF(INDEX($K$6:$AE$6,1,MATCH(1,K404:AE404,1))&lt;&gt;INDEX($K$6:$AE$6,1,MATCH(1,K404:AE404,-1)),INDEX($K$6:$AE$6,1,MATCH(1,K404:AE404,1)),"-")</f>
        <v>-</v>
      </c>
      <c r="AO404"/>
      <c r="AP404"/>
      <c r="AQ404"/>
    </row>
    <row r="405" spans="1:43" x14ac:dyDescent="0.2">
      <c r="A405" s="169" t="str">
        <f>IF(IFERROR(VLOOKUP(G405,EmployesActifs,1,FALSE),"Non")&lt;&gt;"Non","Oui","Non")</f>
        <v>Oui</v>
      </c>
      <c r="B405" s="172">
        <f>IF(A405="Oui",1,0)</f>
        <v>1</v>
      </c>
      <c r="C405" s="172">
        <f>IF(OR(G405="Médecin",H405="Médecin",I405="Médecin",I405="Médecins",H405="anesthésiste",H405="boursier univ.",H405="chercheur",H405="chirurgien",H405="Résident(e)",H405="Md Urg",H405="Md Card",LEFT(H405,6)="Fellow",H405="Externe Médecine",H405="Directeur de la biobanque Médecin",H405="monit.-boursier",),1,0)</f>
        <v>0</v>
      </c>
      <c r="D405" s="172">
        <f>IF(OR(G405=0,H405="Stagiaire",H405="Stagiaires",H405="Externe",H405="Externes",G405="agence",H405="STAGIAIRE INFIRMIER(ÈRE)",H405="STAGIAIRE SI",H405="STAGIAIRE S.I.",H405="STAGIAIRE PAB",H405="STAGIAIRE EN PERFUSION",H405="Stagiaire Physiothérapeute",H405="Stagiaire médecine",H405="Stagiaire - Service sociaux",H405="STAGIAIRE SOINS INFIRMIERS",H405="STAGIAIRE EXTERNE EN MÉDECINE",H405="ss",),1,0)</f>
        <v>0</v>
      </c>
      <c r="E405" s="28" t="s">
        <v>4649</v>
      </c>
      <c r="F405" s="28" t="s">
        <v>4650</v>
      </c>
      <c r="G405" s="257">
        <v>13115</v>
      </c>
      <c r="H405" s="79" t="s">
        <v>4996</v>
      </c>
      <c r="I405" s="164" t="s">
        <v>5717</v>
      </c>
      <c r="J405" s="273" t="str">
        <f ca="1">IF(AK405&lt;=Données!$B$2,1," ")</f>
        <v xml:space="preserve"> </v>
      </c>
      <c r="K405" s="45"/>
      <c r="L405" s="46" t="s">
        <v>56</v>
      </c>
      <c r="M405" s="47"/>
      <c r="N405" s="48">
        <v>1</v>
      </c>
      <c r="O405" s="185"/>
      <c r="P405" s="187"/>
      <c r="Q405" s="185"/>
      <c r="R405" s="186"/>
      <c r="S405" s="186"/>
      <c r="T405" s="187"/>
      <c r="U405" s="187"/>
      <c r="V405" s="187"/>
      <c r="W405" s="320"/>
      <c r="X405" s="214"/>
      <c r="Y405" s="215"/>
      <c r="Z405" s="34"/>
      <c r="AA405" s="35"/>
      <c r="AB405" s="35"/>
      <c r="AC405" s="35"/>
      <c r="AD405" s="36"/>
      <c r="AE405" s="224"/>
      <c r="AF405" s="53"/>
      <c r="AG405" s="54"/>
      <c r="AH405" s="55"/>
      <c r="AI405" s="56"/>
      <c r="AJ405" s="41" t="s">
        <v>652</v>
      </c>
      <c r="AK405" s="42">
        <v>45308</v>
      </c>
      <c r="AL405" s="50"/>
      <c r="AM405" s="337" t="str">
        <f>INDEX($K$6:$AE$6,1,MATCH(1,K405:AE405,-1))</f>
        <v>F550</v>
      </c>
      <c r="AN405" s="337" t="str">
        <f>IF(INDEX($K$6:$AE$6,1,MATCH(1,K405:AE405,1))&lt;&gt;INDEX($K$6:$AE$6,1,MATCH(1,K405:AE405,-1)),INDEX($K$6:$AE$6,1,MATCH(1,K405:AE405,1)),"-")</f>
        <v>-</v>
      </c>
      <c r="AO405"/>
      <c r="AP405"/>
      <c r="AQ405"/>
    </row>
    <row r="406" spans="1:43" x14ac:dyDescent="0.2">
      <c r="A406" s="169" t="str">
        <f>IF(IFERROR(VLOOKUP(G406,EmployesActifs,1,FALSE),"Non")&lt;&gt;"Non","Oui","Non")</f>
        <v>Oui</v>
      </c>
      <c r="B406" s="172">
        <f>IF(A406="Oui",1,0)</f>
        <v>1</v>
      </c>
      <c r="C406" s="172">
        <f>IF(OR(G406="Médecin",H406="Médecin",I406="Médecin",I406="Médecins",H406="anesthésiste",H406="boursier univ.",H406="chercheur",H406="chirurgien",H406="Résident(e)",H406="Md Urg",H406="Md Card",LEFT(H406,6)="Fellow",H406="Externe Médecine",H406="Directeur de la biobanque Médecin",H406="monit.-boursier",),1,0)</f>
        <v>0</v>
      </c>
      <c r="D406" s="172">
        <f>IF(OR(G406=0,H406="Stagiaire",H406="Stagiaires",H406="Externe",H406="Externes",G406="agence",H406="STAGIAIRE INFIRMIER(ÈRE)",H406="STAGIAIRE SI",H406="STAGIAIRE S.I.",H406="STAGIAIRE PAB",H406="STAGIAIRE EN PERFUSION",H406="Stagiaire Physiothérapeute",H406="Stagiaire médecine",H406="Stagiaire - Service sociaux",H406="STAGIAIRE SOINS INFIRMIERS",H406="STAGIAIRE EXTERNE EN MÉDECINE",H406="ss",),1,0)</f>
        <v>0</v>
      </c>
      <c r="E406" s="28" t="s">
        <v>1004</v>
      </c>
      <c r="F406" s="28" t="s">
        <v>1006</v>
      </c>
      <c r="G406" s="255">
        <v>541</v>
      </c>
      <c r="H406" s="79" t="s">
        <v>103</v>
      </c>
      <c r="I406" s="164" t="s">
        <v>61</v>
      </c>
      <c r="J406" s="273" t="str">
        <f ca="1">IF(AK406&lt;=Données!$B$2,1," ")</f>
        <v xml:space="preserve"> </v>
      </c>
      <c r="K406" s="45"/>
      <c r="L406" s="46"/>
      <c r="M406" s="47"/>
      <c r="N406" s="48"/>
      <c r="O406" s="185"/>
      <c r="P406" s="187"/>
      <c r="Q406" s="185"/>
      <c r="R406" s="186"/>
      <c r="S406" s="186">
        <v>1</v>
      </c>
      <c r="T406" s="187"/>
      <c r="U406" s="187"/>
      <c r="V406" s="187"/>
      <c r="W406" s="320"/>
      <c r="X406" s="214"/>
      <c r="Y406" s="215"/>
      <c r="Z406" s="34"/>
      <c r="AA406" s="35"/>
      <c r="AB406" s="35"/>
      <c r="AC406" s="35"/>
      <c r="AD406" s="36"/>
      <c r="AE406" s="224"/>
      <c r="AF406" s="53"/>
      <c r="AG406" s="54"/>
      <c r="AH406" s="55"/>
      <c r="AI406" s="56"/>
      <c r="AJ406" s="41" t="s">
        <v>4462</v>
      </c>
      <c r="AK406" s="42">
        <v>45945</v>
      </c>
      <c r="AL406" s="50"/>
      <c r="AM406" s="337" t="str">
        <f>INDEX($K$6:$AE$6,1,MATCH(1,K406:AE406,-1))</f>
        <v>1870 +</v>
      </c>
      <c r="AN406" s="337" t="str">
        <f>IF(INDEX($K$6:$AE$6,1,MATCH(1,K406:AE406,1))&lt;&gt;INDEX($K$6:$AE$6,1,MATCH(1,K406:AE406,-1)),INDEX($K$6:$AE$6,1,MATCH(1,K406:AE406,1)),"-")</f>
        <v>-</v>
      </c>
      <c r="AO406"/>
      <c r="AP406"/>
      <c r="AQ406"/>
    </row>
    <row r="407" spans="1:43" x14ac:dyDescent="0.2">
      <c r="A407" s="169" t="str">
        <f>IF(IFERROR(VLOOKUP(G407,EmployesActifs,1,FALSE),"Non")&lt;&gt;"Non","Oui","Non")</f>
        <v>Oui</v>
      </c>
      <c r="B407" s="172">
        <f>IF(A407="Oui",1,0)</f>
        <v>1</v>
      </c>
      <c r="C407" s="172">
        <f>IF(OR(G407="Médecin",H407="Médecin",I407="Médecin",I407="Médecins",H407="anesthésiste",H407="boursier univ.",H407="chercheur",H407="chirurgien",H407="Résident(e)",H407="Md Urg",H407="Md Card",LEFT(H407,6)="Fellow",H407="Externe Médecine",H407="Directeur de la biobanque Médecin",H407="monit.-boursier",),1,0)</f>
        <v>0</v>
      </c>
      <c r="D407" s="172">
        <f>IF(OR(G407=0,H407="Stagiaire",H407="Stagiaires",H407="Externe",H407="Externes",G407="agence",H407="STAGIAIRE INFIRMIER(ÈRE)",H407="STAGIAIRE SI",H407="STAGIAIRE S.I.",H407="STAGIAIRE PAB",H407="STAGIAIRE EN PERFUSION",H407="Stagiaire Physiothérapeute",H407="Stagiaire médecine",H407="Stagiaire - Service sociaux",H407="STAGIAIRE SOINS INFIRMIERS",H407="STAGIAIRE EXTERNE EN MÉDECINE",H407="ss",),1,0)</f>
        <v>0</v>
      </c>
      <c r="E407" s="28" t="s">
        <v>1009</v>
      </c>
      <c r="F407" s="28" t="s">
        <v>615</v>
      </c>
      <c r="G407" s="255">
        <v>4208</v>
      </c>
      <c r="H407" s="79" t="s">
        <v>2098</v>
      </c>
      <c r="I407" s="164" t="s">
        <v>65</v>
      </c>
      <c r="J407" s="273">
        <f ca="1">IF(AK407&lt;=Données!$B$2,1," ")</f>
        <v>1</v>
      </c>
      <c r="K407" s="45"/>
      <c r="L407" s="46"/>
      <c r="M407" s="47"/>
      <c r="N407" s="48"/>
      <c r="O407" s="185"/>
      <c r="P407" s="187"/>
      <c r="Q407" s="185"/>
      <c r="R407" s="186"/>
      <c r="S407" s="186">
        <v>1</v>
      </c>
      <c r="T407" s="187" t="s">
        <v>56</v>
      </c>
      <c r="U407" s="187"/>
      <c r="V407" s="187"/>
      <c r="W407" s="320"/>
      <c r="X407" s="214"/>
      <c r="Y407" s="215"/>
      <c r="Z407" s="34"/>
      <c r="AA407" s="35"/>
      <c r="AB407" s="35"/>
      <c r="AC407" s="35"/>
      <c r="AD407" s="36"/>
      <c r="AE407" s="224"/>
      <c r="AF407" s="53"/>
      <c r="AG407" s="54"/>
      <c r="AH407" s="55"/>
      <c r="AI407" s="56"/>
      <c r="AJ407" s="41" t="s">
        <v>565</v>
      </c>
      <c r="AK407" s="42">
        <v>44329</v>
      </c>
      <c r="AL407" s="50"/>
      <c r="AM407" s="337" t="str">
        <f>INDEX($K$6:$AE$6,1,MATCH(1,K407:AE407,-1))</f>
        <v>1870 +</v>
      </c>
      <c r="AN407" s="337" t="str">
        <f>IF(INDEX($K$6:$AE$6,1,MATCH(1,K407:AE407,1))&lt;&gt;INDEX($K$6:$AE$6,1,MATCH(1,K407:AE407,-1)),INDEX($K$6:$AE$6,1,MATCH(1,K407:AE407,1)),"-")</f>
        <v>-</v>
      </c>
      <c r="AO407"/>
      <c r="AP407"/>
      <c r="AQ407"/>
    </row>
    <row r="408" spans="1:43" x14ac:dyDescent="0.2">
      <c r="A408" s="169" t="str">
        <f>IF(IFERROR(VLOOKUP(G408,EmployesActifs,1,FALSE),"Non")&lt;&gt;"Non","Oui","Non")</f>
        <v>Oui</v>
      </c>
      <c r="B408" s="172">
        <f>IF(A408="Oui",1,0)</f>
        <v>1</v>
      </c>
      <c r="C408" s="172">
        <f>IF(OR(G408="Médecin",H408="Médecin",I408="Médecin",I408="Médecins",H408="anesthésiste",H408="boursier univ.",H408="chercheur",H408="chirurgien",H408="Résident(e)",H408="Md Urg",H408="Md Card",LEFT(H408,6)="Fellow",H408="Externe Médecine",H408="Directeur de la biobanque Médecin",H408="monit.-boursier",),1,0)</f>
        <v>0</v>
      </c>
      <c r="D408" s="172">
        <f>IF(OR(G408=0,H408="Stagiaire",H408="Stagiaires",H408="Externe",H408="Externes",G408="agence",H408="STAGIAIRE INFIRMIER(ÈRE)",H408="STAGIAIRE SI",H408="STAGIAIRE S.I.",H408="STAGIAIRE PAB",H408="STAGIAIRE EN PERFUSION",H408="Stagiaire Physiothérapeute",H408="Stagiaire médecine",H408="Stagiaire - Service sociaux",H408="STAGIAIRE SOINS INFIRMIERS",H408="STAGIAIRE EXTERNE EN MÉDECINE",H408="ss",),1,0)</f>
        <v>0</v>
      </c>
      <c r="E408" s="28" t="s">
        <v>1010</v>
      </c>
      <c r="F408" s="28" t="s">
        <v>233</v>
      </c>
      <c r="G408" s="255">
        <v>306</v>
      </c>
      <c r="H408" s="79" t="s">
        <v>3378</v>
      </c>
      <c r="I408" s="164" t="s">
        <v>282</v>
      </c>
      <c r="J408" s="273" t="str">
        <f ca="1">IF(AK408&lt;=Données!$B$2,1," ")</f>
        <v xml:space="preserve"> </v>
      </c>
      <c r="K408" s="45"/>
      <c r="L408" s="46">
        <v>1</v>
      </c>
      <c r="M408" s="47"/>
      <c r="N408" s="48"/>
      <c r="O408" s="185"/>
      <c r="P408" s="187"/>
      <c r="Q408" s="185"/>
      <c r="R408" s="186"/>
      <c r="S408" s="186"/>
      <c r="T408" s="187"/>
      <c r="U408" s="187"/>
      <c r="V408" s="187"/>
      <c r="W408" s="320"/>
      <c r="X408" s="214"/>
      <c r="Y408" s="215"/>
      <c r="Z408" s="34"/>
      <c r="AA408" s="35"/>
      <c r="AB408" s="35"/>
      <c r="AC408" s="35"/>
      <c r="AD408" s="36"/>
      <c r="AE408" s="224"/>
      <c r="AF408" s="53"/>
      <c r="AG408" s="54"/>
      <c r="AH408" s="55"/>
      <c r="AI408" s="56"/>
      <c r="AJ408" s="41" t="s">
        <v>4462</v>
      </c>
      <c r="AK408" s="42">
        <v>45314</v>
      </c>
      <c r="AL408" s="50"/>
      <c r="AM408" s="337" t="str">
        <f>INDEX($K$6:$AE$6,1,MATCH(1,K408:AE408,-1))</f>
        <v>95PFE-L2M</v>
      </c>
      <c r="AN408" s="337" t="str">
        <f>IF(INDEX($K$6:$AE$6,1,MATCH(1,K408:AE408,1))&lt;&gt;INDEX($K$6:$AE$6,1,MATCH(1,K408:AE408,-1)),INDEX($K$6:$AE$6,1,MATCH(1,K408:AE408,1)),"-")</f>
        <v>-</v>
      </c>
      <c r="AO408"/>
      <c r="AP408"/>
      <c r="AQ408"/>
    </row>
    <row r="409" spans="1:43" ht="13.35" customHeight="1" x14ac:dyDescent="0.2">
      <c r="A409" s="169" t="str">
        <f>IF(IFERROR(VLOOKUP(G409,EmployesActifs,1,FALSE),"Non")&lt;&gt;"Non","Oui","Non")</f>
        <v>Oui</v>
      </c>
      <c r="B409" s="172">
        <f>IF(A409="Oui",1,0)</f>
        <v>1</v>
      </c>
      <c r="C409" s="172">
        <f>IF(OR(G409="Médecin",H409="Médecin",I409="Médecin",I409="Médecins",H409="anesthésiste",H409="boursier univ.",H409="chercheur",H409="chirurgien",H409="Résident(e)",H409="Md Urg",H409="Md Card",LEFT(H409,6)="Fellow",H409="Externe Médecine",H409="Directeur de la biobanque Médecin",H409="monit.-boursier",),1,0)</f>
        <v>0</v>
      </c>
      <c r="D409" s="172">
        <f>IF(OR(G409=0,H409="Stagiaire",H409="Stagiaires",H409="Externe",H409="Externes",G409="agence",H409="STAGIAIRE INFIRMIER(ÈRE)",H409="STAGIAIRE SI",H409="STAGIAIRE S.I.",H409="STAGIAIRE PAB",H409="STAGIAIRE EN PERFUSION",H409="Stagiaire Physiothérapeute",H409="Stagiaire médecine",H409="Stagiaire - Service sociaux",H409="STAGIAIRE SOINS INFIRMIERS",H409="STAGIAIRE EXTERNE EN MÉDECINE",H409="ss",),1,0)</f>
        <v>0</v>
      </c>
      <c r="E409" s="28" t="s">
        <v>1011</v>
      </c>
      <c r="F409" s="28" t="s">
        <v>564</v>
      </c>
      <c r="G409" s="255">
        <v>1497</v>
      </c>
      <c r="H409" s="79" t="s">
        <v>570</v>
      </c>
      <c r="I409" s="164" t="s">
        <v>5710</v>
      </c>
      <c r="J409" s="273" t="str">
        <f ca="1">IF(AK409&lt;=Données!$B$2,1," ")</f>
        <v xml:space="preserve"> </v>
      </c>
      <c r="K409" s="45" t="s">
        <v>56</v>
      </c>
      <c r="L409" s="46"/>
      <c r="M409" s="47"/>
      <c r="N409" s="48"/>
      <c r="O409" s="185">
        <v>1</v>
      </c>
      <c r="P409" s="187"/>
      <c r="Q409" s="185"/>
      <c r="R409" s="186"/>
      <c r="S409" s="186"/>
      <c r="T409" s="187"/>
      <c r="U409" s="187"/>
      <c r="V409" s="187"/>
      <c r="W409" s="320"/>
      <c r="X409" s="214"/>
      <c r="Y409" s="215"/>
      <c r="Z409" s="34"/>
      <c r="AA409" s="35"/>
      <c r="AB409" s="35"/>
      <c r="AC409" s="35"/>
      <c r="AD409" s="36"/>
      <c r="AE409" s="224"/>
      <c r="AF409" s="53"/>
      <c r="AG409" s="54"/>
      <c r="AH409" s="55"/>
      <c r="AI409" s="56"/>
      <c r="AJ409" s="41" t="s">
        <v>4462</v>
      </c>
      <c r="AK409" s="42">
        <v>45314</v>
      </c>
      <c r="AL409" s="50"/>
      <c r="AM409" s="337" t="str">
        <f>INDEX($K$6:$AE$6,1,MATCH(1,K409:AE409,-1))</f>
        <v>1804S</v>
      </c>
      <c r="AN409" s="337" t="str">
        <f>IF(INDEX($K$6:$AE$6,1,MATCH(1,K409:AE409,1))&lt;&gt;INDEX($K$6:$AE$6,1,MATCH(1,K409:AE409,-1)),INDEX($K$6:$AE$6,1,MATCH(1,K409:AE409,1)),"-")</f>
        <v>-</v>
      </c>
      <c r="AO409"/>
      <c r="AP409"/>
      <c r="AQ409"/>
    </row>
    <row r="410" spans="1:43" x14ac:dyDescent="0.2">
      <c r="A410" s="169" t="str">
        <f>IF(IFERROR(VLOOKUP(G410,EmployesActifs,1,FALSE),"Non")&lt;&gt;"Non","Oui","Non")</f>
        <v>Oui</v>
      </c>
      <c r="B410" s="172">
        <f>IF(A410="Oui",1,0)</f>
        <v>1</v>
      </c>
      <c r="C410" s="172">
        <f>IF(OR(G410="Médecin",H410="Médecin",I410="Médecin",I410="Médecins",H410="anesthésiste",H410="boursier univ.",H410="chercheur",H410="chirurgien",H410="Résident(e)",H410="Md Urg",H410="Md Card",LEFT(H410,6)="Fellow",H410="Externe Médecine",H410="Directeur de la biobanque Médecin",H410="monit.-boursier",),1,0)</f>
        <v>0</v>
      </c>
      <c r="D410" s="172">
        <f>IF(OR(G410=0,H410="Stagiaire",H410="Stagiaires",H410="Externe",H410="Externes",G410="agence",H410="STAGIAIRE INFIRMIER(ÈRE)",H410="STAGIAIRE SI",H410="STAGIAIRE S.I.",H410="STAGIAIRE PAB",H410="STAGIAIRE EN PERFUSION",H410="Stagiaire Physiothérapeute",H410="Stagiaire médecine",H410="Stagiaire - Service sociaux",H410="STAGIAIRE SOINS INFIRMIERS",H410="STAGIAIRE EXTERNE EN MÉDECINE",H410="ss",),1,0)</f>
        <v>0</v>
      </c>
      <c r="E410" s="28" t="s">
        <v>1013</v>
      </c>
      <c r="F410" s="28" t="s">
        <v>420</v>
      </c>
      <c r="G410" s="255">
        <v>11873</v>
      </c>
      <c r="H410" s="79" t="s">
        <v>972</v>
      </c>
      <c r="I410" s="164" t="s">
        <v>3418</v>
      </c>
      <c r="J410" s="273">
        <f ca="1">IF(AK410&lt;=Données!$B$2,1," ")</f>
        <v>1</v>
      </c>
      <c r="K410" s="45" t="s">
        <v>56</v>
      </c>
      <c r="L410" s="46">
        <v>1</v>
      </c>
      <c r="M410" s="47"/>
      <c r="N410" s="48"/>
      <c r="O410" s="185"/>
      <c r="P410" s="187"/>
      <c r="Q410" s="185"/>
      <c r="R410" s="186"/>
      <c r="S410" s="186"/>
      <c r="T410" s="187"/>
      <c r="U410" s="187"/>
      <c r="V410" s="187"/>
      <c r="W410" s="320"/>
      <c r="X410" s="214"/>
      <c r="Y410" s="215"/>
      <c r="Z410" s="34"/>
      <c r="AA410" s="35"/>
      <c r="AB410" s="35"/>
      <c r="AC410" s="35"/>
      <c r="AD410" s="36"/>
      <c r="AE410" s="224"/>
      <c r="AF410" s="53"/>
      <c r="AG410" s="54"/>
      <c r="AH410" s="55"/>
      <c r="AI410" s="56"/>
      <c r="AJ410" s="41" t="s">
        <v>57</v>
      </c>
      <c r="AK410" s="42">
        <v>44589</v>
      </c>
      <c r="AL410" s="50"/>
      <c r="AM410" s="337" t="str">
        <f>INDEX($K$6:$AE$6,1,MATCH(1,K410:AE410,-1))</f>
        <v>95PFE-L2M</v>
      </c>
      <c r="AN410" s="337" t="str">
        <f>IF(INDEX($K$6:$AE$6,1,MATCH(1,K410:AE410,1))&lt;&gt;INDEX($K$6:$AE$6,1,MATCH(1,K410:AE410,-1)),INDEX($K$6:$AE$6,1,MATCH(1,K410:AE410,1)),"-")</f>
        <v>-</v>
      </c>
      <c r="AO410"/>
      <c r="AP410"/>
      <c r="AQ410"/>
    </row>
    <row r="411" spans="1:43" x14ac:dyDescent="0.2">
      <c r="A411" s="169" t="str">
        <f>IF(IFERROR(VLOOKUP(G411,EmployesActifs,1,FALSE),"Non")&lt;&gt;"Non","Oui","Non")</f>
        <v>Oui</v>
      </c>
      <c r="B411" s="172">
        <f>IF(A411="Oui",1,0)</f>
        <v>1</v>
      </c>
      <c r="C411" s="172">
        <f>IF(OR(G411="Médecin",H411="Médecin",I411="Médecin",I411="Médecins",H411="anesthésiste",H411="boursier univ.",H411="chercheur",H411="chirurgien",H411="Résident(e)",H411="Md Urg",H411="Md Card",LEFT(H411,6)="Fellow",H411="Externe Médecine",H411="Directeur de la biobanque Médecin",H411="monit.-boursier",),1,0)</f>
        <v>0</v>
      </c>
      <c r="D411" s="172">
        <f>IF(OR(G411=0,H411="Stagiaire",H411="Stagiaires",H411="Externe",H411="Externes",G411="agence",H411="STAGIAIRE INFIRMIER(ÈRE)",H411="STAGIAIRE SI",H411="STAGIAIRE S.I.",H411="STAGIAIRE PAB",H411="STAGIAIRE EN PERFUSION",H411="Stagiaire Physiothérapeute",H411="Stagiaire médecine",H411="Stagiaire - Service sociaux",H411="STAGIAIRE SOINS INFIRMIERS",H411="STAGIAIRE EXTERNE EN MÉDECINE",H411="ss",),1,0)</f>
        <v>0</v>
      </c>
      <c r="E411" s="28" t="s">
        <v>3732</v>
      </c>
      <c r="F411" s="28" t="s">
        <v>970</v>
      </c>
      <c r="G411" s="255">
        <v>6840</v>
      </c>
      <c r="H411" s="79" t="s">
        <v>426</v>
      </c>
      <c r="I411" s="164" t="s">
        <v>1764</v>
      </c>
      <c r="J411" s="273">
        <f ca="1">IF(AK411&lt;=Données!$B$2,1," ")</f>
        <v>1</v>
      </c>
      <c r="K411" s="45"/>
      <c r="L411" s="46"/>
      <c r="M411" s="47"/>
      <c r="N411" s="48"/>
      <c r="O411" s="185"/>
      <c r="P411" s="187"/>
      <c r="Q411" s="185"/>
      <c r="R411" s="186">
        <v>1</v>
      </c>
      <c r="S411" s="186"/>
      <c r="T411" s="187"/>
      <c r="U411" s="187"/>
      <c r="V411" s="187"/>
      <c r="W411" s="320"/>
      <c r="X411" s="214"/>
      <c r="Y411" s="215"/>
      <c r="Z411" s="34"/>
      <c r="AA411" s="35" t="s">
        <v>56</v>
      </c>
      <c r="AB411" s="35"/>
      <c r="AC411" s="35"/>
      <c r="AD411" s="36"/>
      <c r="AE411" s="224"/>
      <c r="AF411" s="53"/>
      <c r="AG411" s="54"/>
      <c r="AH411" s="55"/>
      <c r="AI411" s="56"/>
      <c r="AJ411" s="41" t="s">
        <v>153</v>
      </c>
      <c r="AK411" s="42">
        <v>44148</v>
      </c>
      <c r="AL411" s="50"/>
      <c r="AM411" s="337">
        <f>INDEX($K$6:$AE$6,1,MATCH(1,K411:AE411,-1))</f>
        <v>1860</v>
      </c>
      <c r="AN411" s="337" t="str">
        <f>IF(INDEX($K$6:$AE$6,1,MATCH(1,K411:AE411,1))&lt;&gt;INDEX($K$6:$AE$6,1,MATCH(1,K411:AE411,-1)),INDEX($K$6:$AE$6,1,MATCH(1,K411:AE411,1)),"-")</f>
        <v>-</v>
      </c>
      <c r="AO411"/>
      <c r="AP411"/>
      <c r="AQ411"/>
    </row>
    <row r="412" spans="1:43" x14ac:dyDescent="0.2">
      <c r="A412" s="169" t="str">
        <f>IF(IFERROR(VLOOKUP(G412,EmployesActifs,1,FALSE),"Non")&lt;&gt;"Non","Oui","Non")</f>
        <v>Oui</v>
      </c>
      <c r="B412" s="172">
        <f>IF(A412="Oui",1,0)</f>
        <v>1</v>
      </c>
      <c r="C412" s="172">
        <f>IF(OR(G412="Médecin",H412="Médecin",I412="Médecin",I412="Médecins",H412="anesthésiste",H412="boursier univ.",H412="chercheur",H412="chirurgien",H412="Résident(e)",H412="Md Urg",H412="Md Card",LEFT(H412,6)="Fellow",H412="Externe Médecine",H412="Directeur de la biobanque Médecin",H412="monit.-boursier",),1,0)</f>
        <v>0</v>
      </c>
      <c r="D412" s="172">
        <f>IF(OR(G412=0,H412="Stagiaire",H412="Stagiaires",H412="Externe",H412="Externes",G412="agence",H412="STAGIAIRE INFIRMIER(ÈRE)",H412="STAGIAIRE SI",H412="STAGIAIRE S.I.",H412="STAGIAIRE PAB",H412="STAGIAIRE EN PERFUSION",H412="Stagiaire Physiothérapeute",H412="Stagiaire médecine",H412="Stagiaire - Service sociaux",H412="STAGIAIRE SOINS INFIRMIERS",H412="STAGIAIRE EXTERNE EN MÉDECINE",H412="ss",),1,0)</f>
        <v>0</v>
      </c>
      <c r="E412" s="28" t="s">
        <v>1014</v>
      </c>
      <c r="F412" s="28" t="s">
        <v>808</v>
      </c>
      <c r="G412" s="257">
        <v>4513</v>
      </c>
      <c r="H412" s="79" t="s">
        <v>412</v>
      </c>
      <c r="I412" s="164" t="s">
        <v>1197</v>
      </c>
      <c r="J412" s="273">
        <f ca="1">IF(AK412&lt;=Données!$B$2,1," ")</f>
        <v>1</v>
      </c>
      <c r="K412" s="45"/>
      <c r="L412" s="46" t="s">
        <v>56</v>
      </c>
      <c r="M412" s="47"/>
      <c r="N412" s="48"/>
      <c r="O412" s="185"/>
      <c r="P412" s="187"/>
      <c r="Q412" s="185"/>
      <c r="R412" s="186"/>
      <c r="S412" s="186">
        <v>1</v>
      </c>
      <c r="T412" s="187"/>
      <c r="U412" s="187"/>
      <c r="V412" s="187"/>
      <c r="W412" s="320"/>
      <c r="X412" s="214"/>
      <c r="Y412" s="215"/>
      <c r="Z412" s="34"/>
      <c r="AA412" s="35"/>
      <c r="AB412" s="35"/>
      <c r="AC412" s="35"/>
      <c r="AD412" s="36"/>
      <c r="AE412" s="224"/>
      <c r="AF412" s="53"/>
      <c r="AG412" s="54"/>
      <c r="AH412" s="55"/>
      <c r="AI412" s="56"/>
      <c r="AJ412" s="41" t="s">
        <v>50</v>
      </c>
      <c r="AK412" s="42">
        <v>44574</v>
      </c>
      <c r="AL412" s="50"/>
      <c r="AM412" s="337" t="str">
        <f>INDEX($K$6:$AE$6,1,MATCH(1,K412:AE412,-1))</f>
        <v>1870 +</v>
      </c>
      <c r="AN412" s="337" t="str">
        <f>IF(INDEX($K$6:$AE$6,1,MATCH(1,K412:AE412,1))&lt;&gt;INDEX($K$6:$AE$6,1,MATCH(1,K412:AE412,-1)),INDEX($K$6:$AE$6,1,MATCH(1,K412:AE412,1)),"-")</f>
        <v>-</v>
      </c>
      <c r="AO412"/>
      <c r="AP412"/>
      <c r="AQ412"/>
    </row>
    <row r="413" spans="1:43" x14ac:dyDescent="0.2">
      <c r="A413" s="169" t="str">
        <f>IF(IFERROR(VLOOKUP(G413,EmployesActifs,1,FALSE),"Non")&lt;&gt;"Non","Oui","Non")</f>
        <v>Oui</v>
      </c>
      <c r="B413" s="172">
        <f>IF(A413="Oui",1,0)</f>
        <v>1</v>
      </c>
      <c r="C413" s="172">
        <f>IF(OR(G413="Médecin",H413="Médecin",I413="Médecin",I413="Médecins",H413="anesthésiste",H413="boursier univ.",H413="chercheur",H413="chirurgien",H413="Résident(e)",H413="Md Urg",H413="Md Card",LEFT(H413,6)="Fellow",H413="Externe Médecine",H413="Directeur de la biobanque Médecin",H413="monit.-boursier",),1,0)</f>
        <v>0</v>
      </c>
      <c r="D413" s="172">
        <f>IF(OR(G413=0,H413="Stagiaire",H413="Stagiaires",H413="Externe",H413="Externes",G413="agence",H413="STAGIAIRE INFIRMIER(ÈRE)",H413="STAGIAIRE SI",H413="STAGIAIRE S.I.",H413="STAGIAIRE PAB",H413="STAGIAIRE EN PERFUSION",H413="Stagiaire Physiothérapeute",H413="Stagiaire médecine",H413="Stagiaire - Service sociaux",H413="STAGIAIRE SOINS INFIRMIERS",H413="STAGIAIRE EXTERNE EN MÉDECINE",H413="ss",),1,0)</f>
        <v>0</v>
      </c>
      <c r="E413" s="28" t="s">
        <v>1017</v>
      </c>
      <c r="F413" s="28" t="s">
        <v>1018</v>
      </c>
      <c r="G413" s="255">
        <v>9872</v>
      </c>
      <c r="H413" s="79" t="s">
        <v>72</v>
      </c>
      <c r="I413" s="164" t="s">
        <v>888</v>
      </c>
      <c r="J413" s="273" t="str">
        <f ca="1">IF(AK413&lt;=Données!$B$2,1," ")</f>
        <v xml:space="preserve"> </v>
      </c>
      <c r="K413" s="45"/>
      <c r="L413" s="46" t="s">
        <v>56</v>
      </c>
      <c r="M413" s="47"/>
      <c r="N413" s="48"/>
      <c r="O413" s="185"/>
      <c r="P413" s="187"/>
      <c r="Q413" s="185"/>
      <c r="R413" s="186"/>
      <c r="S413" s="186">
        <v>1</v>
      </c>
      <c r="T413" s="187"/>
      <c r="U413" s="187"/>
      <c r="V413" s="187"/>
      <c r="W413" s="320"/>
      <c r="X413" s="214"/>
      <c r="Y413" s="215"/>
      <c r="Z413" s="34"/>
      <c r="AA413" s="35"/>
      <c r="AB413" s="35"/>
      <c r="AC413" s="35"/>
      <c r="AD413" s="36"/>
      <c r="AE413" s="224"/>
      <c r="AF413" s="53"/>
      <c r="AG413" s="54"/>
      <c r="AH413" s="55"/>
      <c r="AI413" s="56"/>
      <c r="AJ413" s="41" t="s">
        <v>5851</v>
      </c>
      <c r="AK413" s="42">
        <v>45822</v>
      </c>
      <c r="AL413" s="50"/>
      <c r="AM413" s="337" t="str">
        <f>INDEX($K$6:$AE$6,1,MATCH(1,K413:AE413,-1))</f>
        <v>1870 +</v>
      </c>
      <c r="AN413" s="337" t="str">
        <f>IF(INDEX($K$6:$AE$6,1,MATCH(1,K413:AE413,1))&lt;&gt;INDEX($K$6:$AE$6,1,MATCH(1,K413:AE413,-1)),INDEX($K$6:$AE$6,1,MATCH(1,K413:AE413,1)),"-")</f>
        <v>-</v>
      </c>
      <c r="AO413"/>
      <c r="AP413"/>
      <c r="AQ413"/>
    </row>
    <row r="414" spans="1:43" x14ac:dyDescent="0.2">
      <c r="A414" s="169" t="str">
        <f>IF(IFERROR(VLOOKUP(G414,EmployesActifs,1,FALSE),"Non")&lt;&gt;"Non","Oui","Non")</f>
        <v>Oui</v>
      </c>
      <c r="B414" s="172">
        <f>IF(A414="Oui",1,0)</f>
        <v>1</v>
      </c>
      <c r="C414" s="172">
        <f>IF(OR(G414="Médecin",H414="Médecin",I414="Médecin",I414="Médecins",H414="anesthésiste",H414="boursier univ.",H414="chercheur",H414="chirurgien",H414="Résident(e)",H414="Md Urg",H414="Md Card",LEFT(H414,6)="Fellow",H414="Externe Médecine",H414="Directeur de la biobanque Médecin",H414="monit.-boursier",),1,0)</f>
        <v>0</v>
      </c>
      <c r="D414" s="172">
        <f>IF(OR(G414=0,H414="Stagiaire",H414="Stagiaires",H414="Externe",H414="Externes",G414="agence",H414="STAGIAIRE INFIRMIER(ÈRE)",H414="STAGIAIRE SI",H414="STAGIAIRE S.I.",H414="STAGIAIRE PAB",H414="STAGIAIRE EN PERFUSION",H414="Stagiaire Physiothérapeute",H414="Stagiaire médecine",H414="Stagiaire - Service sociaux",H414="STAGIAIRE SOINS INFIRMIERS",H414="STAGIAIRE EXTERNE EN MÉDECINE",H414="ss",),1,0)</f>
        <v>0</v>
      </c>
      <c r="E414" s="28" t="s">
        <v>1019</v>
      </c>
      <c r="F414" s="28" t="s">
        <v>1020</v>
      </c>
      <c r="G414" s="255">
        <v>10460</v>
      </c>
      <c r="H414" s="79" t="s">
        <v>570</v>
      </c>
      <c r="I414" s="164" t="s">
        <v>3564</v>
      </c>
      <c r="J414" s="273">
        <f ca="1">IF(AK414&lt;=Données!$B$2,1," ")</f>
        <v>1</v>
      </c>
      <c r="K414" s="45"/>
      <c r="L414" s="46"/>
      <c r="M414" s="47"/>
      <c r="N414" s="48"/>
      <c r="O414" s="185"/>
      <c r="P414" s="187"/>
      <c r="Q414" s="185"/>
      <c r="R414" s="186"/>
      <c r="S414" s="186"/>
      <c r="T414" s="187"/>
      <c r="U414" s="187"/>
      <c r="V414" s="187"/>
      <c r="W414" s="320"/>
      <c r="X414" s="214"/>
      <c r="Y414" s="215"/>
      <c r="Z414" s="34"/>
      <c r="AA414" s="35">
        <v>1</v>
      </c>
      <c r="AB414" s="35"/>
      <c r="AC414" s="35"/>
      <c r="AD414" s="36"/>
      <c r="AE414" s="224"/>
      <c r="AF414" s="53"/>
      <c r="AG414" s="54"/>
      <c r="AH414" s="55"/>
      <c r="AI414" s="56"/>
      <c r="AJ414" s="41" t="s">
        <v>587</v>
      </c>
      <c r="AK414" s="42">
        <v>43767</v>
      </c>
      <c r="AL414" s="50"/>
      <c r="AM414" s="337" t="str">
        <f>INDEX($K$6:$AE$6,1,MATCH(1,K414:AE414,-1))</f>
        <v>1511-S</v>
      </c>
      <c r="AN414" s="337" t="str">
        <f>IF(INDEX($K$6:$AE$6,1,MATCH(1,K414:AE414,1))&lt;&gt;INDEX($K$6:$AE$6,1,MATCH(1,K414:AE414,-1)),INDEX($K$6:$AE$6,1,MATCH(1,K414:AE414,1)),"-")</f>
        <v>-</v>
      </c>
      <c r="AO414"/>
      <c r="AP414"/>
      <c r="AQ414"/>
    </row>
    <row r="415" spans="1:43" x14ac:dyDescent="0.2">
      <c r="A415" s="169" t="str">
        <f>IF(IFERROR(VLOOKUP(G415,EmployesActifs,1,FALSE),"Non")&lt;&gt;"Non","Oui","Non")</f>
        <v>Oui</v>
      </c>
      <c r="B415" s="172">
        <f>IF(A415="Oui",1,0)</f>
        <v>1</v>
      </c>
      <c r="C415" s="172">
        <f>IF(OR(G415="Médecin",H415="Médecin",I415="Médecin",I415="Médecins",H415="anesthésiste",H415="boursier univ.",H415="chercheur",H415="chirurgien",H415="Résident(e)",H415="Md Urg",H415="Md Card",LEFT(H415,6)="Fellow",H415="Externe Médecine",H415="Directeur de la biobanque Médecin",H415="monit.-boursier",),1,0)</f>
        <v>0</v>
      </c>
      <c r="D415" s="172">
        <f>IF(OR(G415=0,H415="Stagiaire",H415="Stagiaires",H415="Externe",H415="Externes",G415="agence",H415="STAGIAIRE INFIRMIER(ÈRE)",H415="STAGIAIRE SI",H415="STAGIAIRE S.I.",H415="STAGIAIRE PAB",H415="STAGIAIRE EN PERFUSION",H415="Stagiaire Physiothérapeute",H415="Stagiaire médecine",H415="Stagiaire - Service sociaux",H415="STAGIAIRE SOINS INFIRMIERS",H415="STAGIAIRE EXTERNE EN MÉDECINE",H415="ss",),1,0)</f>
        <v>0</v>
      </c>
      <c r="E415" s="28" t="s">
        <v>1024</v>
      </c>
      <c r="F415" s="28" t="s">
        <v>728</v>
      </c>
      <c r="G415" s="255">
        <v>8774</v>
      </c>
      <c r="H415" s="79" t="s">
        <v>54</v>
      </c>
      <c r="I415" s="164" t="s">
        <v>55</v>
      </c>
      <c r="J415" s="273" t="str">
        <f ca="1">IF(AK415&lt;=Données!$B$2,1," ")</f>
        <v xml:space="preserve"> </v>
      </c>
      <c r="K415" s="45"/>
      <c r="L415" s="46">
        <v>1</v>
      </c>
      <c r="M415" s="47"/>
      <c r="N415" s="48"/>
      <c r="O415" s="185"/>
      <c r="P415" s="187"/>
      <c r="Q415" s="185"/>
      <c r="R415" s="186"/>
      <c r="S415" s="186"/>
      <c r="T415" s="187"/>
      <c r="U415" s="187"/>
      <c r="V415" s="187"/>
      <c r="W415" s="320"/>
      <c r="X415" s="214"/>
      <c r="Y415" s="215"/>
      <c r="Z415" s="34"/>
      <c r="AA415" s="35"/>
      <c r="AB415" s="35"/>
      <c r="AC415" s="35"/>
      <c r="AD415" s="36"/>
      <c r="AE415" s="224"/>
      <c r="AF415" s="53"/>
      <c r="AG415" s="54"/>
      <c r="AH415" s="55"/>
      <c r="AI415" s="56"/>
      <c r="AJ415" s="41" t="s">
        <v>50</v>
      </c>
      <c r="AK415" s="42">
        <v>45631</v>
      </c>
      <c r="AL415" s="50"/>
      <c r="AM415" s="337" t="str">
        <f>INDEX($K$6:$AE$6,1,MATCH(1,K415:AE415,-1))</f>
        <v>95PFE-L2M</v>
      </c>
      <c r="AN415" s="337" t="str">
        <f>IF(INDEX($K$6:$AE$6,1,MATCH(1,K415:AE415,1))&lt;&gt;INDEX($K$6:$AE$6,1,MATCH(1,K415:AE415,-1)),INDEX($K$6:$AE$6,1,MATCH(1,K415:AE415,1)),"-")</f>
        <v>-</v>
      </c>
      <c r="AO415"/>
      <c r="AP415"/>
      <c r="AQ415"/>
    </row>
    <row r="416" spans="1:43" x14ac:dyDescent="0.2">
      <c r="A416" s="169" t="str">
        <f>IF(IFERROR(VLOOKUP(G416,EmployesActifs,1,FALSE),"Non")&lt;&gt;"Non","Oui","Non")</f>
        <v>Oui</v>
      </c>
      <c r="B416" s="172">
        <f>IF(A416="Oui",1,0)</f>
        <v>1</v>
      </c>
      <c r="C416" s="172">
        <f>IF(OR(G416="Médecin",H416="Médecin",I416="Médecin",I416="Médecins",H416="anesthésiste",H416="boursier univ.",H416="chercheur",H416="chirurgien",H416="Résident(e)",H416="Md Urg",H416="Md Card",LEFT(H416,6)="Fellow",H416="Externe Médecine",H416="Directeur de la biobanque Médecin",H416="monit.-boursier",),1,0)</f>
        <v>0</v>
      </c>
      <c r="D416" s="172">
        <f>IF(OR(G416=0,H416="Stagiaire",H416="Stagiaires",H416="Externe",H416="Externes",G416="agence",H416="STAGIAIRE INFIRMIER(ÈRE)",H416="STAGIAIRE SI",H416="STAGIAIRE S.I.",H416="STAGIAIRE PAB",H416="STAGIAIRE EN PERFUSION",H416="Stagiaire Physiothérapeute",H416="Stagiaire médecine",H416="Stagiaire - Service sociaux",H416="STAGIAIRE SOINS INFIRMIERS",H416="STAGIAIRE EXTERNE EN MÉDECINE",H416="ss",),1,0)</f>
        <v>0</v>
      </c>
      <c r="E416" s="28" t="s">
        <v>1027</v>
      </c>
      <c r="F416" s="28" t="s">
        <v>564</v>
      </c>
      <c r="G416" s="255">
        <v>5176</v>
      </c>
      <c r="H416" s="79" t="s">
        <v>1028</v>
      </c>
      <c r="I416" s="164" t="s">
        <v>3410</v>
      </c>
      <c r="J416" s="273">
        <f ca="1">IF(AK416&lt;=Données!$B$2,1," ")</f>
        <v>1</v>
      </c>
      <c r="K416" s="45" t="s">
        <v>56</v>
      </c>
      <c r="L416" s="46"/>
      <c r="M416" s="47"/>
      <c r="N416" s="48">
        <v>1</v>
      </c>
      <c r="O416" s="185"/>
      <c r="P416" s="187"/>
      <c r="Q416" s="185"/>
      <c r="R416" s="186"/>
      <c r="S416" s="186"/>
      <c r="T416" s="187"/>
      <c r="U416" s="187"/>
      <c r="V416" s="187"/>
      <c r="W416" s="320"/>
      <c r="X416" s="214"/>
      <c r="Y416" s="215"/>
      <c r="Z416" s="34"/>
      <c r="AA416" s="35"/>
      <c r="AB416" s="35"/>
      <c r="AC416" s="35"/>
      <c r="AD416" s="36"/>
      <c r="AE416" s="224"/>
      <c r="AF416" s="53"/>
      <c r="AG416" s="54"/>
      <c r="AH416" s="55"/>
      <c r="AI416" s="56"/>
      <c r="AJ416" s="41" t="s">
        <v>85</v>
      </c>
      <c r="AK416" s="42">
        <v>45076</v>
      </c>
      <c r="AL416" s="50"/>
      <c r="AM416" s="337" t="str">
        <f>INDEX($K$6:$AE$6,1,MATCH(1,K416:AE416,-1))</f>
        <v>F550</v>
      </c>
      <c r="AN416" s="337" t="str">
        <f>IF(INDEX($K$6:$AE$6,1,MATCH(1,K416:AE416,1))&lt;&gt;INDEX($K$6:$AE$6,1,MATCH(1,K416:AE416,-1)),INDEX($K$6:$AE$6,1,MATCH(1,K416:AE416,1)),"-")</f>
        <v>-</v>
      </c>
      <c r="AO416"/>
      <c r="AP416"/>
      <c r="AQ416"/>
    </row>
    <row r="417" spans="1:261" ht="13.35" customHeight="1" x14ac:dyDescent="0.2">
      <c r="A417" s="169" t="str">
        <f>IF(IFERROR(VLOOKUP(G417,EmployesActifs,1,FALSE),"Non")&lt;&gt;"Non","Oui","Non")</f>
        <v>Oui</v>
      </c>
      <c r="B417" s="172">
        <f>IF(A417="Oui",1,0)</f>
        <v>1</v>
      </c>
      <c r="C417" s="172">
        <f>IF(OR(G417="Médecin",H417="Médecin",I417="Médecin",I417="Médecins",H417="anesthésiste",H417="boursier univ.",H417="chercheur",H417="chirurgien",H417="Résident(e)",H417="Md Urg",H417="Md Card",LEFT(H417,6)="Fellow",H417="Externe Médecine",H417="Directeur de la biobanque Médecin",H417="monit.-boursier",),1,0)</f>
        <v>0</v>
      </c>
      <c r="D417" s="172">
        <f>IF(OR(G417=0,H417="Stagiaire",H417="Stagiaires",H417="Externe",H417="Externes",G417="agence",H417="STAGIAIRE INFIRMIER(ÈRE)",H417="STAGIAIRE SI",H417="STAGIAIRE S.I.",H417="STAGIAIRE PAB",H417="STAGIAIRE EN PERFUSION",H417="Stagiaire Physiothérapeute",H417="Stagiaire médecine",H417="Stagiaire - Service sociaux",H417="STAGIAIRE SOINS INFIRMIERS",H417="STAGIAIRE EXTERNE EN MÉDECINE",H417="ss",),1,0)</f>
        <v>0</v>
      </c>
      <c r="E417" s="28" t="s">
        <v>5124</v>
      </c>
      <c r="F417" s="28" t="s">
        <v>5125</v>
      </c>
      <c r="G417" s="262">
        <v>13461</v>
      </c>
      <c r="H417" s="79" t="s">
        <v>54</v>
      </c>
      <c r="I417" s="164" t="s">
        <v>55</v>
      </c>
      <c r="J417" s="273" t="str">
        <f ca="1">IF(AK417&lt;=Données!$B$2,1," ")</f>
        <v xml:space="preserve"> </v>
      </c>
      <c r="K417" s="45"/>
      <c r="L417" s="46" t="s">
        <v>56</v>
      </c>
      <c r="M417" s="47"/>
      <c r="N417" s="48"/>
      <c r="O417" s="185" t="s">
        <v>56</v>
      </c>
      <c r="P417" s="187" t="s">
        <v>56</v>
      </c>
      <c r="Q417" s="185"/>
      <c r="R417" s="186"/>
      <c r="S417" s="186">
        <v>1</v>
      </c>
      <c r="T417" s="187"/>
      <c r="U417" s="187"/>
      <c r="V417" s="187"/>
      <c r="W417" s="320"/>
      <c r="X417" s="214"/>
      <c r="Y417" s="215"/>
      <c r="Z417" s="34"/>
      <c r="AA417" s="35"/>
      <c r="AB417" s="35"/>
      <c r="AC417" s="35"/>
      <c r="AD417" s="36"/>
      <c r="AE417" s="224"/>
      <c r="AF417" s="53"/>
      <c r="AG417" s="54"/>
      <c r="AH417" s="55"/>
      <c r="AI417" s="56"/>
      <c r="AJ417" s="41" t="s">
        <v>4462</v>
      </c>
      <c r="AK417" s="42">
        <v>45490</v>
      </c>
      <c r="AL417" s="50"/>
      <c r="AM417" s="337" t="str">
        <f>INDEX($K$6:$AE$6,1,MATCH(1,K417:AE417,-1))</f>
        <v>1870 +</v>
      </c>
      <c r="AN417" s="337" t="str">
        <f>IF(INDEX($K$6:$AE$6,1,MATCH(1,K417:AE417,1))&lt;&gt;INDEX($K$6:$AE$6,1,MATCH(1,K417:AE417,-1)),INDEX($K$6:$AE$6,1,MATCH(1,K417:AE417,1)),"-")</f>
        <v>-</v>
      </c>
      <c r="AO417"/>
      <c r="AP417"/>
      <c r="AQ417"/>
    </row>
    <row r="418" spans="1:261" x14ac:dyDescent="0.2">
      <c r="A418" s="169" t="str">
        <f>IF(IFERROR(VLOOKUP(G418,EmployesActifs,1,FALSE),"Non")&lt;&gt;"Non","Oui","Non")</f>
        <v>Oui</v>
      </c>
      <c r="B418" s="172">
        <f>IF(A418="Oui",1,0)</f>
        <v>1</v>
      </c>
      <c r="C418" s="172">
        <f>IF(OR(G418="Médecin",H418="Médecin",I418="Médecin",I418="Médecins",H418="anesthésiste",H418="boursier univ.",H418="chercheur",H418="chirurgien",H418="Résident(e)",H418="Md Urg",H418="Md Card",LEFT(H418,6)="Fellow",H418="Externe Médecine",H418="Directeur de la biobanque Médecin",H418="monit.-boursier",),1,0)</f>
        <v>0</v>
      </c>
      <c r="D418" s="172">
        <f>IF(OR(G418=0,H418="Stagiaire",H418="Stagiaires",H418="Externe",H418="Externes",G418="agence",H418="STAGIAIRE INFIRMIER(ÈRE)",H418="STAGIAIRE SI",H418="STAGIAIRE S.I.",H418="STAGIAIRE PAB",H418="STAGIAIRE EN PERFUSION",H418="Stagiaire Physiothérapeute",H418="Stagiaire médecine",H418="Stagiaire - Service sociaux",H418="STAGIAIRE SOINS INFIRMIERS",H418="STAGIAIRE EXTERNE EN MÉDECINE",H418="ss",),1,0)</f>
        <v>0</v>
      </c>
      <c r="E418" s="28" t="s">
        <v>2857</v>
      </c>
      <c r="F418" s="28" t="s">
        <v>433</v>
      </c>
      <c r="G418" s="255">
        <v>12262</v>
      </c>
      <c r="H418" s="79" t="s">
        <v>103</v>
      </c>
      <c r="I418" s="164" t="s">
        <v>5717</v>
      </c>
      <c r="J418" s="273" t="str">
        <f ca="1">IF(AK418&lt;=Données!$B$2,1," ")</f>
        <v xml:space="preserve"> </v>
      </c>
      <c r="K418" s="45" t="s">
        <v>56</v>
      </c>
      <c r="L418" s="46">
        <v>1</v>
      </c>
      <c r="M418" s="47"/>
      <c r="N418" s="48"/>
      <c r="O418" s="185"/>
      <c r="P418" s="187"/>
      <c r="Q418" s="185"/>
      <c r="R418" s="186"/>
      <c r="S418" s="186"/>
      <c r="T418" s="187"/>
      <c r="U418" s="187"/>
      <c r="V418" s="187"/>
      <c r="W418" s="320"/>
      <c r="X418" s="214"/>
      <c r="Y418" s="215"/>
      <c r="Z418" s="34"/>
      <c r="AA418" s="35"/>
      <c r="AB418" s="35"/>
      <c r="AC418" s="35"/>
      <c r="AD418" s="36"/>
      <c r="AE418" s="224"/>
      <c r="AF418" s="53"/>
      <c r="AG418" s="54"/>
      <c r="AH418" s="55"/>
      <c r="AI418" s="56"/>
      <c r="AJ418" s="41" t="s">
        <v>5851</v>
      </c>
      <c r="AK418" s="42">
        <v>45927</v>
      </c>
      <c r="AL418" s="50"/>
      <c r="AM418" s="337" t="str">
        <f>INDEX($K$6:$AE$6,1,MATCH(1,K418:AE418,-1))</f>
        <v>95PFE-L2M</v>
      </c>
      <c r="AN418" s="337" t="str">
        <f>IF(INDEX($K$6:$AE$6,1,MATCH(1,K418:AE418,1))&lt;&gt;INDEX($K$6:$AE$6,1,MATCH(1,K418:AE418,-1)),INDEX($K$6:$AE$6,1,MATCH(1,K418:AE418,1)),"-")</f>
        <v>-</v>
      </c>
      <c r="AO418"/>
      <c r="AP418"/>
      <c r="AQ418"/>
    </row>
    <row r="419" spans="1:261" x14ac:dyDescent="0.2">
      <c r="A419" s="169" t="str">
        <f>IF(IFERROR(VLOOKUP(G419,EmployesActifs,1,FALSE),"Non")&lt;&gt;"Non","Oui","Non")</f>
        <v>Oui</v>
      </c>
      <c r="B419" s="172">
        <f>IF(A419="Oui",1,0)</f>
        <v>1</v>
      </c>
      <c r="C419" s="172">
        <f>IF(OR(G419="Médecin",H419="Médecin",I419="Médecin",I419="Médecins",H419="anesthésiste",H419="boursier univ.",H419="chercheur",H419="chirurgien",H419="Résident(e)",H419="Md Urg",H419="Md Card",LEFT(H419,6)="Fellow",H419="Externe Médecine",H419="Directeur de la biobanque Médecin",H419="monit.-boursier",),1,0)</f>
        <v>0</v>
      </c>
      <c r="D419" s="172">
        <f>IF(OR(G419=0,H419="Stagiaire",H419="Stagiaires",H419="Externe",H419="Externes",G419="agence",H419="STAGIAIRE INFIRMIER(ÈRE)",H419="STAGIAIRE SI",H419="STAGIAIRE S.I.",H419="STAGIAIRE PAB",H419="STAGIAIRE EN PERFUSION",H419="Stagiaire Physiothérapeute",H419="Stagiaire médecine",H419="Stagiaire - Service sociaux",H419="STAGIAIRE SOINS INFIRMIERS",H419="STAGIAIRE EXTERNE EN MÉDECINE",H419="ss",),1,0)</f>
        <v>0</v>
      </c>
      <c r="E419" s="28" t="s">
        <v>1031</v>
      </c>
      <c r="F419" s="28" t="s">
        <v>602</v>
      </c>
      <c r="G419" s="255">
        <v>9442</v>
      </c>
      <c r="H419" s="79" t="s">
        <v>1821</v>
      </c>
      <c r="I419" s="164" t="s">
        <v>203</v>
      </c>
      <c r="J419" s="273">
        <f ca="1">IF(AK419&lt;=Données!$B$2,1," ")</f>
        <v>1</v>
      </c>
      <c r="K419" s="45" t="s">
        <v>56</v>
      </c>
      <c r="L419" s="46"/>
      <c r="M419" s="47"/>
      <c r="N419" s="48"/>
      <c r="O419" s="185"/>
      <c r="P419" s="187"/>
      <c r="Q419" s="185"/>
      <c r="R419" s="186"/>
      <c r="S419" s="186">
        <v>1</v>
      </c>
      <c r="T419" s="187"/>
      <c r="U419" s="187"/>
      <c r="V419" s="187"/>
      <c r="W419" s="320"/>
      <c r="X419" s="214"/>
      <c r="Y419" s="215"/>
      <c r="Z419" s="34"/>
      <c r="AA419" s="35"/>
      <c r="AB419" s="35"/>
      <c r="AC419" s="35"/>
      <c r="AD419" s="36"/>
      <c r="AE419" s="224"/>
      <c r="AF419" s="53"/>
      <c r="AG419" s="54"/>
      <c r="AH419" s="55"/>
      <c r="AI419" s="56"/>
      <c r="AJ419" s="41" t="s">
        <v>50</v>
      </c>
      <c r="AK419" s="42">
        <v>44580</v>
      </c>
      <c r="AL419" s="50"/>
      <c r="AM419" s="337" t="str">
        <f>INDEX($K$6:$AE$6,1,MATCH(1,K419:AE419,-1))</f>
        <v>1870 +</v>
      </c>
      <c r="AN419" s="337" t="str">
        <f>IF(INDEX($K$6:$AE$6,1,MATCH(1,K419:AE419,1))&lt;&gt;INDEX($K$6:$AE$6,1,MATCH(1,K419:AE419,-1)),INDEX($K$6:$AE$6,1,MATCH(1,K419:AE419,1)),"-")</f>
        <v>-</v>
      </c>
      <c r="AO419"/>
      <c r="AP419"/>
      <c r="AQ419"/>
    </row>
    <row r="420" spans="1:261" x14ac:dyDescent="0.2">
      <c r="A420" s="169" t="str">
        <f>IF(IFERROR(VLOOKUP(G420,EmployesActifs,1,FALSE),"Non")&lt;&gt;"Non","Oui","Non")</f>
        <v>Oui</v>
      </c>
      <c r="B420" s="172">
        <f>IF(A420="Oui",1,0)</f>
        <v>1</v>
      </c>
      <c r="C420" s="172">
        <f>IF(OR(G420="Médecin",H420="Médecin",I420="Médecin",I420="Médecins",H420="anesthésiste",H420="boursier univ.",H420="chercheur",H420="chirurgien",H420="Résident(e)",H420="Md Urg",H420="Md Card",LEFT(H420,6)="Fellow",H420="Externe Médecine",H420="Directeur de la biobanque Médecin",H420="monit.-boursier",),1,0)</f>
        <v>0</v>
      </c>
      <c r="D420" s="172">
        <f>IF(OR(G420=0,H420="Stagiaire",H420="Stagiaires",H420="Externe",H420="Externes",G420="agence",H420="STAGIAIRE INFIRMIER(ÈRE)",H420="STAGIAIRE SI",H420="STAGIAIRE S.I.",H420="STAGIAIRE PAB",H420="STAGIAIRE EN PERFUSION",H420="Stagiaire Physiothérapeute",H420="Stagiaire médecine",H420="Stagiaire - Service sociaux",H420="STAGIAIRE SOINS INFIRMIERS",H420="STAGIAIRE EXTERNE EN MÉDECINE",H420="ss",),1,0)</f>
        <v>0</v>
      </c>
      <c r="E420" s="28" t="s">
        <v>1031</v>
      </c>
      <c r="F420" s="28" t="s">
        <v>447</v>
      </c>
      <c r="G420" s="255">
        <v>4330</v>
      </c>
      <c r="H420" s="79" t="s">
        <v>3395</v>
      </c>
      <c r="I420" s="164" t="s">
        <v>209</v>
      </c>
      <c r="J420" s="273" t="str">
        <f ca="1">IF(AK420&lt;=Données!$B$2,1," ")</f>
        <v xml:space="preserve"> </v>
      </c>
      <c r="K420" s="45"/>
      <c r="L420" s="46"/>
      <c r="M420" s="47"/>
      <c r="N420" s="48">
        <v>1</v>
      </c>
      <c r="O420" s="185"/>
      <c r="P420" s="187"/>
      <c r="Q420" s="185"/>
      <c r="R420" s="186"/>
      <c r="S420" s="186"/>
      <c r="T420" s="187"/>
      <c r="U420" s="187"/>
      <c r="V420" s="187"/>
      <c r="W420" s="320"/>
      <c r="X420" s="214"/>
      <c r="Y420" s="215"/>
      <c r="Z420" s="34"/>
      <c r="AA420" s="35"/>
      <c r="AB420" s="35"/>
      <c r="AC420" s="35"/>
      <c r="AD420" s="36"/>
      <c r="AE420" s="224"/>
      <c r="AF420" s="53"/>
      <c r="AG420" s="54"/>
      <c r="AH420" s="55"/>
      <c r="AI420" s="56"/>
      <c r="AJ420" s="41" t="s">
        <v>4462</v>
      </c>
      <c r="AK420" s="42">
        <v>45266</v>
      </c>
      <c r="AL420" s="50"/>
      <c r="AM420" s="337" t="str">
        <f>INDEX($K$6:$AE$6,1,MATCH(1,K420:AE420,-1))</f>
        <v>F550</v>
      </c>
      <c r="AN420" s="337" t="str">
        <f>IF(INDEX($K$6:$AE$6,1,MATCH(1,K420:AE420,1))&lt;&gt;INDEX($K$6:$AE$6,1,MATCH(1,K420:AE420,-1)),INDEX($K$6:$AE$6,1,MATCH(1,K420:AE420,1)),"-")</f>
        <v>-</v>
      </c>
      <c r="AO420"/>
      <c r="AP420"/>
      <c r="AQ420"/>
    </row>
    <row r="421" spans="1:261" x14ac:dyDescent="0.2">
      <c r="A421" s="169" t="str">
        <f>IF(IFERROR(VLOOKUP(G421,EmployesActifs,1,FALSE),"Non")&lt;&gt;"Non","Oui","Non")</f>
        <v>Oui</v>
      </c>
      <c r="B421" s="172">
        <f>IF(A421="Oui",1,0)</f>
        <v>1</v>
      </c>
      <c r="C421" s="172">
        <f>IF(OR(G421="Médecin",H421="Médecin",I421="Médecin",I421="Médecins",H421="anesthésiste",H421="boursier univ.",H421="chercheur",H421="chirurgien",H421="Résident(e)",H421="Md Urg",H421="Md Card",LEFT(H421,6)="Fellow",H421="Externe Médecine",H421="Directeur de la biobanque Médecin",H421="monit.-boursier",),1,0)</f>
        <v>0</v>
      </c>
      <c r="D421" s="172">
        <f>IF(OR(G421=0,H421="Stagiaire",H421="Stagiaires",H421="Externe",H421="Externes",G421="agence",H421="STAGIAIRE INFIRMIER(ÈRE)",H421="STAGIAIRE SI",H421="STAGIAIRE S.I.",H421="STAGIAIRE PAB",H421="STAGIAIRE EN PERFUSION",H421="Stagiaire Physiothérapeute",H421="Stagiaire médecine",H421="Stagiaire - Service sociaux",H421="STAGIAIRE SOINS INFIRMIERS",H421="STAGIAIRE EXTERNE EN MÉDECINE",H421="ss",),1,0)</f>
        <v>0</v>
      </c>
      <c r="E421" s="28" t="s">
        <v>1031</v>
      </c>
      <c r="F421" s="28" t="s">
        <v>592</v>
      </c>
      <c r="G421" s="255">
        <v>2902</v>
      </c>
      <c r="H421" s="79" t="s">
        <v>69</v>
      </c>
      <c r="I421" s="164" t="s">
        <v>5718</v>
      </c>
      <c r="J421" s="273" t="str">
        <f ca="1">IF(AK421&lt;=Données!$B$2,1," ")</f>
        <v xml:space="preserve"> </v>
      </c>
      <c r="K421" s="45"/>
      <c r="L421" s="46"/>
      <c r="M421" s="47"/>
      <c r="N421" s="48"/>
      <c r="O421" s="185"/>
      <c r="P421" s="187"/>
      <c r="Q421" s="185"/>
      <c r="R421" s="186"/>
      <c r="S421" s="186">
        <v>1</v>
      </c>
      <c r="T421" s="187"/>
      <c r="U421" s="187"/>
      <c r="V421" s="187"/>
      <c r="W421" s="320"/>
      <c r="X421" s="214"/>
      <c r="Y421" s="215"/>
      <c r="Z421" s="34"/>
      <c r="AA421" s="35"/>
      <c r="AB421" s="35"/>
      <c r="AC421" s="35"/>
      <c r="AD421" s="36"/>
      <c r="AE421" s="224"/>
      <c r="AF421" s="53"/>
      <c r="AG421" s="54"/>
      <c r="AH421" s="55"/>
      <c r="AI421" s="56"/>
      <c r="AJ421" s="41" t="s">
        <v>4462</v>
      </c>
      <c r="AK421" s="42">
        <v>45931</v>
      </c>
      <c r="AL421" s="50"/>
      <c r="AM421" s="337" t="str">
        <f>INDEX($K$6:$AE$6,1,MATCH(1,K421:AE421,-1))</f>
        <v>1870 +</v>
      </c>
      <c r="AN421" s="337" t="str">
        <f>IF(INDEX($K$6:$AE$6,1,MATCH(1,K421:AE421,1))&lt;&gt;INDEX($K$6:$AE$6,1,MATCH(1,K421:AE421,-1)),INDEX($K$6:$AE$6,1,MATCH(1,K421:AE421,1)),"-")</f>
        <v>-</v>
      </c>
      <c r="AO421"/>
      <c r="AP421"/>
      <c r="AQ421"/>
    </row>
    <row r="422" spans="1:261" x14ac:dyDescent="0.2">
      <c r="A422" s="169" t="str">
        <f>IF(IFERROR(VLOOKUP(G422,EmployesActifs,1,FALSE),"Non")&lt;&gt;"Non","Oui","Non")</f>
        <v>Oui</v>
      </c>
      <c r="B422" s="172">
        <f>IF(A422="Oui",1,0)</f>
        <v>1</v>
      </c>
      <c r="C422" s="172">
        <f>IF(OR(G422="Médecin",H422="Médecin",I422="Médecin",I422="Médecins",H422="anesthésiste",H422="boursier univ.",H422="chercheur",H422="chirurgien",H422="Résident(e)",H422="Md Urg",H422="Md Card",LEFT(H422,6)="Fellow",H422="Externe Médecine",H422="Directeur de la biobanque Médecin",H422="monit.-boursier",),1,0)</f>
        <v>0</v>
      </c>
      <c r="D422" s="172">
        <f>IF(OR(G422=0,H422="Stagiaire",H422="Stagiaires",H422="Externe",H422="Externes",G422="agence",H422="STAGIAIRE INFIRMIER(ÈRE)",H422="STAGIAIRE SI",H422="STAGIAIRE S.I.",H422="STAGIAIRE PAB",H422="STAGIAIRE EN PERFUSION",H422="Stagiaire Physiothérapeute",H422="Stagiaire médecine",H422="Stagiaire - Service sociaux",H422="STAGIAIRE SOINS INFIRMIERS",H422="STAGIAIRE EXTERNE EN MÉDECINE",H422="ss",),1,0)</f>
        <v>0</v>
      </c>
      <c r="E422" s="28" t="s">
        <v>3301</v>
      </c>
      <c r="F422" s="28" t="s">
        <v>3302</v>
      </c>
      <c r="G422" s="257">
        <v>13126</v>
      </c>
      <c r="H422" s="79" t="s">
        <v>69</v>
      </c>
      <c r="I422" s="164" t="s">
        <v>5215</v>
      </c>
      <c r="J422" s="273">
        <f ca="1">IF(AK422&lt;=Données!$B$2,1," ")</f>
        <v>1</v>
      </c>
      <c r="K422" s="45" t="s">
        <v>56</v>
      </c>
      <c r="L422" s="46">
        <v>1</v>
      </c>
      <c r="M422" s="47"/>
      <c r="N422" s="48"/>
      <c r="O422" s="185"/>
      <c r="P422" s="187"/>
      <c r="Q422" s="185"/>
      <c r="R422" s="186"/>
      <c r="S422" s="186"/>
      <c r="T422" s="187"/>
      <c r="U422" s="187"/>
      <c r="V422" s="187"/>
      <c r="W422" s="320"/>
      <c r="X422" s="214"/>
      <c r="Y422" s="215"/>
      <c r="Z422" s="34"/>
      <c r="AA422" s="35"/>
      <c r="AB422" s="35"/>
      <c r="AC422" s="35"/>
      <c r="AD422" s="36"/>
      <c r="AE422" s="224"/>
      <c r="AF422" s="53"/>
      <c r="AG422" s="54"/>
      <c r="AH422" s="55"/>
      <c r="AI422" s="56"/>
      <c r="AJ422" s="41" t="s">
        <v>85</v>
      </c>
      <c r="AK422" s="42">
        <v>45097</v>
      </c>
      <c r="AL422" s="50"/>
      <c r="AM422" s="337" t="str">
        <f>INDEX($K$6:$AE$6,1,MATCH(1,K422:AE422,-1))</f>
        <v>95PFE-L2M</v>
      </c>
      <c r="AN422" s="337" t="str">
        <f>IF(INDEX($K$6:$AE$6,1,MATCH(1,K422:AE422,1))&lt;&gt;INDEX($K$6:$AE$6,1,MATCH(1,K422:AE422,-1)),INDEX($K$6:$AE$6,1,MATCH(1,K422:AE422,1)),"-")</f>
        <v>-</v>
      </c>
      <c r="AO422"/>
      <c r="AP422"/>
      <c r="AQ422"/>
    </row>
    <row r="423" spans="1:261" x14ac:dyDescent="0.2">
      <c r="A423" s="169" t="str">
        <f>IF(IFERROR(VLOOKUP(G423,EmployesActifs,1,FALSE),"Non")&lt;&gt;"Non","Oui","Non")</f>
        <v>Oui</v>
      </c>
      <c r="B423" s="172">
        <f>IF(A423="Oui",1,0)</f>
        <v>1</v>
      </c>
      <c r="C423" s="172">
        <f>IF(OR(G423="Médecin",H423="Médecin",I423="Médecin",I423="Médecins",H423="anesthésiste",H423="boursier univ.",H423="chercheur",H423="chirurgien",H423="Résident(e)",H423="Md Urg",H423="Md Card",LEFT(H423,6)="Fellow",H423="Externe Médecine",H423="Directeur de la biobanque Médecin",H423="monit.-boursier",),1,0)</f>
        <v>0</v>
      </c>
      <c r="D423" s="172">
        <f>IF(OR(G423=0,H423="Stagiaire",H423="Stagiaires",H423="Externe",H423="Externes",G423="agence",H423="STAGIAIRE INFIRMIER(ÈRE)",H423="STAGIAIRE SI",H423="STAGIAIRE S.I.",H423="STAGIAIRE PAB",H423="STAGIAIRE EN PERFUSION",H423="Stagiaire Physiothérapeute",H423="Stagiaire médecine",H423="Stagiaire - Service sociaux",H423="STAGIAIRE SOINS INFIRMIERS",H423="STAGIAIRE EXTERNE EN MÉDECINE",H423="ss",),1,0)</f>
        <v>0</v>
      </c>
      <c r="E423" s="28" t="s">
        <v>1032</v>
      </c>
      <c r="F423" s="28" t="s">
        <v>1033</v>
      </c>
      <c r="G423" s="257">
        <v>6348</v>
      </c>
      <c r="H423" s="79" t="s">
        <v>570</v>
      </c>
      <c r="I423" s="164" t="s">
        <v>3400</v>
      </c>
      <c r="J423" s="273" t="str">
        <f ca="1">IF(AK423&lt;=Données!$B$2,1," ")</f>
        <v xml:space="preserve"> </v>
      </c>
      <c r="K423" s="45"/>
      <c r="L423" s="46">
        <v>1</v>
      </c>
      <c r="M423" s="47"/>
      <c r="N423" s="48"/>
      <c r="O423" s="185"/>
      <c r="P423" s="187"/>
      <c r="Q423" s="185"/>
      <c r="R423" s="186"/>
      <c r="S423" s="186"/>
      <c r="T423" s="187"/>
      <c r="U423" s="187"/>
      <c r="V423" s="187"/>
      <c r="W423" s="320"/>
      <c r="X423" s="214"/>
      <c r="Y423" s="215"/>
      <c r="Z423" s="34"/>
      <c r="AA423" s="35"/>
      <c r="AB423" s="35"/>
      <c r="AC423" s="35"/>
      <c r="AD423" s="36"/>
      <c r="AE423" s="224"/>
      <c r="AF423" s="53"/>
      <c r="AG423" s="54"/>
      <c r="AH423" s="55"/>
      <c r="AI423" s="56"/>
      <c r="AJ423" s="41" t="s">
        <v>4462</v>
      </c>
      <c r="AK423" s="42">
        <v>45721</v>
      </c>
      <c r="AL423" s="50"/>
      <c r="AM423" s="337" t="str">
        <f>INDEX($K$6:$AE$6,1,MATCH(1,K423:AE423,-1))</f>
        <v>95PFE-L2M</v>
      </c>
      <c r="AN423" s="337" t="str">
        <f>IF(INDEX($K$6:$AE$6,1,MATCH(1,K423:AE423,1))&lt;&gt;INDEX($K$6:$AE$6,1,MATCH(1,K423:AE423,-1)),INDEX($K$6:$AE$6,1,MATCH(1,K423:AE423,1)),"-")</f>
        <v>-</v>
      </c>
      <c r="AO423"/>
      <c r="AP423"/>
      <c r="AQ423"/>
    </row>
    <row r="424" spans="1:261" s="69" customFormat="1" x14ac:dyDescent="0.2">
      <c r="A424" s="169" t="str">
        <f>IF(IFERROR(VLOOKUP(G424,EmployesActifs,1,FALSE),"Non")&lt;&gt;"Non","Oui","Non")</f>
        <v>Oui</v>
      </c>
      <c r="B424" s="172">
        <f>IF(A424="Oui",1,0)</f>
        <v>1</v>
      </c>
      <c r="C424" s="172">
        <f>IF(OR(G424="Médecin",H424="Médecin",I424="Médecin",I424="Médecins",H424="anesthésiste",H424="boursier univ.",H424="chercheur",H424="chirurgien",H424="Résident(e)",H424="Md Urg",H424="Md Card",LEFT(H424,6)="Fellow",H424="Externe Médecine",H424="Directeur de la biobanque Médecin",H424="monit.-boursier",),1,0)</f>
        <v>0</v>
      </c>
      <c r="D424" s="172">
        <f>IF(OR(G424=0,H424="Stagiaire",H424="Stagiaires",H424="Externe",H424="Externes",G424="agence",H424="STAGIAIRE INFIRMIER(ÈRE)",H424="STAGIAIRE SI",H424="STAGIAIRE S.I.",H424="STAGIAIRE PAB",H424="STAGIAIRE EN PERFUSION",H424="Stagiaire Physiothérapeute",H424="Stagiaire médecine",H424="Stagiaire - Service sociaux",H424="STAGIAIRE SOINS INFIRMIERS",H424="STAGIAIRE EXTERNE EN MÉDECINE",H424="ss",),1,0)</f>
        <v>0</v>
      </c>
      <c r="E424" s="28" t="s">
        <v>1034</v>
      </c>
      <c r="F424" s="28" t="s">
        <v>4057</v>
      </c>
      <c r="G424" s="257">
        <v>11922</v>
      </c>
      <c r="H424" s="79" t="s">
        <v>103</v>
      </c>
      <c r="I424" s="164" t="s">
        <v>5716</v>
      </c>
      <c r="J424" s="273" t="str">
        <f ca="1">IF(AK424&lt;=Données!$B$2,1," ")</f>
        <v xml:space="preserve"> </v>
      </c>
      <c r="K424" s="45"/>
      <c r="L424" s="46"/>
      <c r="M424" s="47"/>
      <c r="N424" s="48"/>
      <c r="O424" s="185" t="s">
        <v>56</v>
      </c>
      <c r="P424" s="187">
        <v>1</v>
      </c>
      <c r="Q424" s="185"/>
      <c r="R424" s="186"/>
      <c r="S424" s="186"/>
      <c r="T424" s="187"/>
      <c r="U424" s="187"/>
      <c r="V424" s="187"/>
      <c r="W424" s="320"/>
      <c r="X424" s="214"/>
      <c r="Y424" s="215"/>
      <c r="Z424" s="34"/>
      <c r="AA424" s="35"/>
      <c r="AB424" s="35"/>
      <c r="AC424" s="35"/>
      <c r="AD424" s="36"/>
      <c r="AE424" s="224"/>
      <c r="AF424" s="53"/>
      <c r="AG424" s="54"/>
      <c r="AH424" s="55"/>
      <c r="AI424" s="56"/>
      <c r="AJ424" s="41" t="s">
        <v>5851</v>
      </c>
      <c r="AK424" s="42">
        <v>45757</v>
      </c>
      <c r="AL424" s="50"/>
      <c r="AM424" s="337">
        <f>INDEX($K$6:$AE$6,1,MATCH(1,K424:AE424,-1))</f>
        <v>1804</v>
      </c>
      <c r="AN424" s="337" t="str">
        <f>IF(INDEX($K$6:$AE$6,1,MATCH(1,K424:AE424,1))&lt;&gt;INDEX($K$6:$AE$6,1,MATCH(1,K424:AE424,-1)),INDEX($K$6:$AE$6,1,MATCH(1,K424:AE424,1)),"-")</f>
        <v>-</v>
      </c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</row>
    <row r="425" spans="1:261" s="69" customFormat="1" x14ac:dyDescent="0.2">
      <c r="A425" s="169" t="str">
        <f>IF(IFERROR(VLOOKUP(G425,EmployesActifs,1,FALSE),"Non")&lt;&gt;"Non","Oui","Non")</f>
        <v>Oui</v>
      </c>
      <c r="B425" s="172">
        <f>IF(A425="Oui",1,0)</f>
        <v>1</v>
      </c>
      <c r="C425" s="172">
        <f>IF(OR(G425="Médecin",H425="Médecin",I425="Médecin",I425="Médecins",H425="anesthésiste",H425="boursier univ.",H425="chercheur",H425="chirurgien",H425="Résident(e)",H425="Md Urg",H425="Md Card",LEFT(H425,6)="Fellow",H425="Externe Médecine",H425="Directeur de la biobanque Médecin",H425="monit.-boursier",),1,0)</f>
        <v>0</v>
      </c>
      <c r="D425" s="172">
        <f>IF(OR(G425=0,H425="Stagiaire",H425="Stagiaires",H425="Externe",H425="Externes",G425="agence",H425="STAGIAIRE INFIRMIER(ÈRE)",H425="STAGIAIRE SI",H425="STAGIAIRE S.I.",H425="STAGIAIRE PAB",H425="STAGIAIRE EN PERFUSION",H425="Stagiaire Physiothérapeute",H425="Stagiaire médecine",H425="Stagiaire - Service sociaux",H425="STAGIAIRE SOINS INFIRMIERS",H425="STAGIAIRE EXTERNE EN MÉDECINE",H425="ss",),1,0)</f>
        <v>0</v>
      </c>
      <c r="E425" s="28" t="s">
        <v>5427</v>
      </c>
      <c r="F425" s="28" t="s">
        <v>5428</v>
      </c>
      <c r="G425" s="257">
        <v>10155</v>
      </c>
      <c r="H425" s="79" t="s">
        <v>103</v>
      </c>
      <c r="I425" s="164" t="s">
        <v>61</v>
      </c>
      <c r="J425" s="273" t="str">
        <f ca="1">IF(AK425&lt;=Données!$B$2,1," ")</f>
        <v xml:space="preserve"> </v>
      </c>
      <c r="K425" s="45"/>
      <c r="L425" s="46"/>
      <c r="M425" s="47"/>
      <c r="N425" s="48"/>
      <c r="O425" s="185"/>
      <c r="P425" s="187">
        <v>1</v>
      </c>
      <c r="Q425" s="185"/>
      <c r="R425" s="186"/>
      <c r="S425" s="186"/>
      <c r="T425" s="187"/>
      <c r="U425" s="187"/>
      <c r="V425" s="187"/>
      <c r="W425" s="320"/>
      <c r="X425" s="214"/>
      <c r="Y425" s="215"/>
      <c r="Z425" s="34"/>
      <c r="AA425" s="35"/>
      <c r="AB425" s="35"/>
      <c r="AC425" s="35"/>
      <c r="AD425" s="36"/>
      <c r="AE425" s="224"/>
      <c r="AF425" s="53"/>
      <c r="AG425" s="54"/>
      <c r="AH425" s="55"/>
      <c r="AI425" s="56"/>
      <c r="AJ425" s="41" t="s">
        <v>5851</v>
      </c>
      <c r="AK425" s="42">
        <v>45818</v>
      </c>
      <c r="AL425" s="50"/>
      <c r="AM425" s="337">
        <f>INDEX($K$6:$AE$6,1,MATCH(1,K425:AE425,-1))</f>
        <v>1804</v>
      </c>
      <c r="AN425" s="337" t="str">
        <f>IF(INDEX($K$6:$AE$6,1,MATCH(1,K425:AE425,1))&lt;&gt;INDEX($K$6:$AE$6,1,MATCH(1,K425:AE425,-1)),INDEX($K$6:$AE$6,1,MATCH(1,K425:AE425,1)),"-")</f>
        <v>-</v>
      </c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</row>
    <row r="426" spans="1:261" s="44" customFormat="1" x14ac:dyDescent="0.2">
      <c r="A426" s="169" t="str">
        <f>IF(IFERROR(VLOOKUP(G426,EmployesActifs,1,FALSE),"Non")&lt;&gt;"Non","Oui","Non")</f>
        <v>Oui</v>
      </c>
      <c r="B426" s="172">
        <f>IF(A426="Oui",1,0)</f>
        <v>1</v>
      </c>
      <c r="C426" s="172">
        <f>IF(OR(G426="Médecin",H426="Médecin",I426="Médecin",I426="Médecins",H426="anesthésiste",H426="boursier univ.",H426="chercheur",H426="chirurgien",H426="Résident(e)",H426="Md Urg",H426="Md Card",LEFT(H426,6)="Fellow",H426="Externe Médecine",H426="Directeur de la biobanque Médecin",H426="monit.-boursier",),1,0)</f>
        <v>0</v>
      </c>
      <c r="D426" s="172">
        <f>IF(OR(G426=0,H426="Stagiaire",H426="Stagiaires",H426="Externe",H426="Externes",G426="agence",H426="STAGIAIRE INFIRMIER(ÈRE)",H426="STAGIAIRE SI",H426="STAGIAIRE S.I.",H426="STAGIAIRE PAB",H426="STAGIAIRE EN PERFUSION",H426="Stagiaire Physiothérapeute",H426="Stagiaire médecine",H426="Stagiaire - Service sociaux",H426="STAGIAIRE SOINS INFIRMIERS",H426="STAGIAIRE EXTERNE EN MÉDECINE",H426="ss",),1,0)</f>
        <v>0</v>
      </c>
      <c r="E426" s="28" t="s">
        <v>5997</v>
      </c>
      <c r="F426" s="28" t="s">
        <v>5998</v>
      </c>
      <c r="G426" s="255">
        <v>14011</v>
      </c>
      <c r="H426" s="79" t="s">
        <v>103</v>
      </c>
      <c r="I426" s="164" t="s">
        <v>5717</v>
      </c>
      <c r="J426" s="273" t="str">
        <f ca="1">IF(AK426&lt;=Données!$B$2,1," ")</f>
        <v xml:space="preserve"> </v>
      </c>
      <c r="K426" s="45"/>
      <c r="L426" s="46"/>
      <c r="M426" s="47"/>
      <c r="N426" s="48"/>
      <c r="O426" s="185"/>
      <c r="P426" s="187"/>
      <c r="Q426" s="185"/>
      <c r="R426" s="186"/>
      <c r="S426" s="186">
        <v>1</v>
      </c>
      <c r="T426" s="187"/>
      <c r="U426" s="187"/>
      <c r="V426" s="187"/>
      <c r="W426" s="320"/>
      <c r="X426" s="214"/>
      <c r="Y426" s="215"/>
      <c r="Z426" s="34"/>
      <c r="AA426" s="35"/>
      <c r="AB426" s="35"/>
      <c r="AC426" s="35"/>
      <c r="AD426" s="36"/>
      <c r="AE426" s="224"/>
      <c r="AF426" s="53"/>
      <c r="AG426" s="54"/>
      <c r="AH426" s="55"/>
      <c r="AI426" s="56"/>
      <c r="AJ426" s="41" t="s">
        <v>4462</v>
      </c>
      <c r="AK426" s="42">
        <v>45749</v>
      </c>
      <c r="AL426" s="50"/>
      <c r="AM426" s="337" t="str">
        <f>INDEX($K$6:$AE$6,1,MATCH(1,K426:AE426,-1))</f>
        <v>1870 +</v>
      </c>
      <c r="AN426" s="337" t="str">
        <f>IF(INDEX($K$6:$AE$6,1,MATCH(1,K426:AE426,1))&lt;&gt;INDEX($K$6:$AE$6,1,MATCH(1,K426:AE426,-1)),INDEX($K$6:$AE$6,1,MATCH(1,K426:AE426,1)),"-")</f>
        <v>-</v>
      </c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</row>
    <row r="427" spans="1:261" s="44" customFormat="1" x14ac:dyDescent="0.2">
      <c r="A427" s="169" t="str">
        <f>IF(IFERROR(VLOOKUP(G427,EmployesActifs,1,FALSE),"Non")&lt;&gt;"Non","Oui","Non")</f>
        <v>Oui</v>
      </c>
      <c r="B427" s="172">
        <f>IF(A427="Oui",1,0)</f>
        <v>1</v>
      </c>
      <c r="C427" s="172">
        <f>IF(OR(G427="Médecin",H427="Médecin",I427="Médecin",I427="Médecins",H427="anesthésiste",H427="boursier univ.",H427="chercheur",H427="chirurgien",H427="Résident(e)",H427="Md Urg",H427="Md Card",LEFT(H427,6)="Fellow",H427="Externe Médecine",H427="Directeur de la biobanque Médecin",H427="monit.-boursier",),1,0)</f>
        <v>0</v>
      </c>
      <c r="D427" s="172">
        <f>IF(OR(G427=0,H427="Stagiaire",H427="Stagiaires",H427="Externe",H427="Externes",G427="agence",H427="STAGIAIRE INFIRMIER(ÈRE)",H427="STAGIAIRE SI",H427="STAGIAIRE S.I.",H427="STAGIAIRE PAB",H427="STAGIAIRE EN PERFUSION",H427="Stagiaire Physiothérapeute",H427="Stagiaire médecine",H427="Stagiaire - Service sociaux",H427="STAGIAIRE SOINS INFIRMIERS",H427="STAGIAIRE EXTERNE EN MÉDECINE",H427="ss",),1,0)</f>
        <v>0</v>
      </c>
      <c r="E427" s="28" t="s">
        <v>1035</v>
      </c>
      <c r="F427" s="28" t="s">
        <v>1036</v>
      </c>
      <c r="G427" s="257">
        <v>11685</v>
      </c>
      <c r="H427" s="79" t="s">
        <v>69</v>
      </c>
      <c r="I427" s="164" t="s">
        <v>4406</v>
      </c>
      <c r="J427" s="273" t="str">
        <f ca="1">IF(AK427&lt;=Données!$B$2,1," ")</f>
        <v xml:space="preserve"> </v>
      </c>
      <c r="K427" s="45">
        <v>1</v>
      </c>
      <c r="L427" s="46"/>
      <c r="M427" s="47"/>
      <c r="N427" s="48"/>
      <c r="O427" s="185"/>
      <c r="P427" s="187"/>
      <c r="Q427" s="185"/>
      <c r="R427" s="186"/>
      <c r="S427" s="186"/>
      <c r="T427" s="187"/>
      <c r="U427" s="187"/>
      <c r="V427" s="187"/>
      <c r="W427" s="320"/>
      <c r="X427" s="214"/>
      <c r="Y427" s="215"/>
      <c r="Z427" s="34"/>
      <c r="AA427" s="35"/>
      <c r="AB427" s="35"/>
      <c r="AC427" s="35"/>
      <c r="AD427" s="36"/>
      <c r="AE427" s="224"/>
      <c r="AF427" s="53"/>
      <c r="AG427" s="54"/>
      <c r="AH427" s="55"/>
      <c r="AI427" s="56"/>
      <c r="AJ427" s="41" t="s">
        <v>4462</v>
      </c>
      <c r="AK427" s="42">
        <v>45687</v>
      </c>
      <c r="AL427" s="50"/>
      <c r="AM427" s="337" t="str">
        <f>INDEX($K$6:$AE$6,1,MATCH(1,K427:AE427,-1))</f>
        <v>95PFE-L2S</v>
      </c>
      <c r="AN427" s="337" t="str">
        <f>IF(INDEX($K$6:$AE$6,1,MATCH(1,K427:AE427,1))&lt;&gt;INDEX($K$6:$AE$6,1,MATCH(1,K427:AE427,-1)),INDEX($K$6:$AE$6,1,MATCH(1,K427:AE427,1)),"-")</f>
        <v>-</v>
      </c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</row>
    <row r="428" spans="1:261" x14ac:dyDescent="0.2">
      <c r="A428" s="169" t="str">
        <f>IF(IFERROR(VLOOKUP(G428,EmployesActifs,1,FALSE),"Non")&lt;&gt;"Non","Oui","Non")</f>
        <v>Oui</v>
      </c>
      <c r="B428" s="172">
        <f>IF(A428="Oui",1,0)</f>
        <v>1</v>
      </c>
      <c r="C428" s="172">
        <f>IF(OR(G428="Médecin",H428="Médecin",I428="Médecin",I428="Médecins",H428="anesthésiste",H428="boursier univ.",H428="chercheur",H428="chirurgien",H428="Résident(e)",H428="Md Urg",H428="Md Card",LEFT(H428,6)="Fellow",H428="Externe Médecine",H428="Directeur de la biobanque Médecin",H428="monit.-boursier",),1,0)</f>
        <v>0</v>
      </c>
      <c r="D428" s="172">
        <f>IF(OR(G428=0,H428="Stagiaire",H428="Stagiaires",H428="Externe",H428="Externes",G428="agence",H428="STAGIAIRE INFIRMIER(ÈRE)",H428="STAGIAIRE SI",H428="STAGIAIRE S.I.",H428="STAGIAIRE PAB",H428="STAGIAIRE EN PERFUSION",H428="Stagiaire Physiothérapeute",H428="Stagiaire médecine",H428="Stagiaire - Service sociaux",H428="STAGIAIRE SOINS INFIRMIERS",H428="STAGIAIRE EXTERNE EN MÉDECINE",H428="ss",),1,0)</f>
        <v>0</v>
      </c>
      <c r="E428" s="28" t="s">
        <v>1037</v>
      </c>
      <c r="F428" s="28" t="s">
        <v>1038</v>
      </c>
      <c r="G428" s="255">
        <v>4170</v>
      </c>
      <c r="H428" s="79" t="s">
        <v>109</v>
      </c>
      <c r="I428" s="164" t="s">
        <v>110</v>
      </c>
      <c r="J428" s="273">
        <f ca="1">IF(AK428&lt;=Données!$B$2,1," ")</f>
        <v>1</v>
      </c>
      <c r="K428" s="45">
        <v>1</v>
      </c>
      <c r="L428" s="46"/>
      <c r="M428" s="47"/>
      <c r="N428" s="48"/>
      <c r="O428" s="185"/>
      <c r="P428" s="187"/>
      <c r="Q428" s="185"/>
      <c r="R428" s="186"/>
      <c r="S428" s="186"/>
      <c r="T428" s="187"/>
      <c r="U428" s="187"/>
      <c r="V428" s="187"/>
      <c r="W428" s="320"/>
      <c r="X428" s="214"/>
      <c r="Y428" s="215"/>
      <c r="Z428" s="34"/>
      <c r="AA428" s="35"/>
      <c r="AB428" s="35"/>
      <c r="AC428" s="35"/>
      <c r="AD428" s="36"/>
      <c r="AE428" s="224"/>
      <c r="AF428" s="53"/>
      <c r="AG428" s="54"/>
      <c r="AH428" s="55"/>
      <c r="AI428" s="56"/>
      <c r="AJ428" s="41" t="s">
        <v>2858</v>
      </c>
      <c r="AK428" s="42">
        <v>45223</v>
      </c>
      <c r="AL428" s="50"/>
      <c r="AM428" s="337" t="str">
        <f>INDEX($K$6:$AE$6,1,MATCH(1,K428:AE428,-1))</f>
        <v>95PFE-L2S</v>
      </c>
      <c r="AN428" s="337" t="str">
        <f>IF(INDEX($K$6:$AE$6,1,MATCH(1,K428:AE428,1))&lt;&gt;INDEX($K$6:$AE$6,1,MATCH(1,K428:AE428,-1)),INDEX($K$6:$AE$6,1,MATCH(1,K428:AE428,1)),"-")</f>
        <v>-</v>
      </c>
      <c r="AO428"/>
      <c r="AP428"/>
      <c r="AQ428"/>
    </row>
    <row r="429" spans="1:261" s="44" customFormat="1" x14ac:dyDescent="0.2">
      <c r="A429" s="169" t="str">
        <f>IF(IFERROR(VLOOKUP(G429,EmployesActifs,1,FALSE),"Non")&lt;&gt;"Non","Oui","Non")</f>
        <v>Oui</v>
      </c>
      <c r="B429" s="172">
        <f>IF(A429="Oui",1,0)</f>
        <v>1</v>
      </c>
      <c r="C429" s="172">
        <f>IF(OR(G429="Médecin",H429="Médecin",I429="Médecin",I429="Médecins",H429="anesthésiste",H429="boursier univ.",H429="chercheur",H429="chirurgien",H429="Résident(e)",H429="Md Urg",H429="Md Card",LEFT(H429,6)="Fellow",H429="Externe Médecine",H429="Directeur de la biobanque Médecin",H429="monit.-boursier",),1,0)</f>
        <v>0</v>
      </c>
      <c r="D429" s="172">
        <f>IF(OR(G429=0,H429="Stagiaire",H429="Stagiaires",H429="Externe",H429="Externes",G429="agence",H429="STAGIAIRE INFIRMIER(ÈRE)",H429="STAGIAIRE SI",H429="STAGIAIRE S.I.",H429="STAGIAIRE PAB",H429="STAGIAIRE EN PERFUSION",H429="Stagiaire Physiothérapeute",H429="Stagiaire médecine",H429="Stagiaire - Service sociaux",H429="STAGIAIRE SOINS INFIRMIERS",H429="STAGIAIRE EXTERNE EN MÉDECINE",H429="ss",),1,0)</f>
        <v>0</v>
      </c>
      <c r="E429" s="28" t="s">
        <v>2988</v>
      </c>
      <c r="F429" s="28" t="s">
        <v>2989</v>
      </c>
      <c r="G429" s="255">
        <v>12328</v>
      </c>
      <c r="H429" s="79" t="s">
        <v>1405</v>
      </c>
      <c r="I429" s="164" t="s">
        <v>3463</v>
      </c>
      <c r="J429" s="273">
        <f ca="1">IF(AK429&lt;=Données!$B$2,1," ")</f>
        <v>1</v>
      </c>
      <c r="K429" s="45"/>
      <c r="L429" s="46" t="s">
        <v>56</v>
      </c>
      <c r="M429" s="47" t="s">
        <v>56</v>
      </c>
      <c r="N429" s="48">
        <v>1</v>
      </c>
      <c r="O429" s="185"/>
      <c r="P429" s="187"/>
      <c r="Q429" s="185"/>
      <c r="R429" s="186"/>
      <c r="S429" s="186"/>
      <c r="T429" s="187"/>
      <c r="U429" s="187"/>
      <c r="V429" s="187"/>
      <c r="W429" s="320"/>
      <c r="X429" s="214"/>
      <c r="Y429" s="215"/>
      <c r="Z429" s="34"/>
      <c r="AA429" s="35"/>
      <c r="AB429" s="35"/>
      <c r="AC429" s="35"/>
      <c r="AD429" s="36"/>
      <c r="AE429" s="224"/>
      <c r="AF429" s="53"/>
      <c r="AG429" s="54"/>
      <c r="AH429" s="55"/>
      <c r="AI429" s="56"/>
      <c r="AJ429" s="41" t="s">
        <v>85</v>
      </c>
      <c r="AK429" s="42">
        <v>44832</v>
      </c>
      <c r="AL429" s="50"/>
      <c r="AM429" s="337" t="str">
        <f>INDEX($K$6:$AE$6,1,MATCH(1,K429:AE429,-1))</f>
        <v>F550</v>
      </c>
      <c r="AN429" s="337" t="str">
        <f>IF(INDEX($K$6:$AE$6,1,MATCH(1,K429:AE429,1))&lt;&gt;INDEX($K$6:$AE$6,1,MATCH(1,K429:AE429,-1)),INDEX($K$6:$AE$6,1,MATCH(1,K429:AE429,1)),"-")</f>
        <v>-</v>
      </c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</row>
    <row r="430" spans="1:261" x14ac:dyDescent="0.2">
      <c r="A430" s="169" t="str">
        <f>IF(IFERROR(VLOOKUP(G430,EmployesActifs,1,FALSE),"Non")&lt;&gt;"Non","Oui","Non")</f>
        <v>Oui</v>
      </c>
      <c r="B430" s="172">
        <f>IF(A430="Oui",1,0)</f>
        <v>1</v>
      </c>
      <c r="C430" s="172">
        <f>IF(OR(G430="Médecin",H430="Médecin",I430="Médecin",I430="Médecins",H430="anesthésiste",H430="boursier univ.",H430="chercheur",H430="chirurgien",H430="Résident(e)",H430="Md Urg",H430="Md Card",LEFT(H430,6)="Fellow",H430="Externe Médecine",H430="Directeur de la biobanque Médecin",H430="monit.-boursier",),1,0)</f>
        <v>0</v>
      </c>
      <c r="D430" s="172">
        <f>IF(OR(G430=0,H430="Stagiaire",H430="Stagiaires",H430="Externe",H430="Externes",G430="agence",H430="STAGIAIRE INFIRMIER(ÈRE)",H430="STAGIAIRE SI",H430="STAGIAIRE S.I.",H430="STAGIAIRE PAB",H430="STAGIAIRE EN PERFUSION",H430="Stagiaire Physiothérapeute",H430="Stagiaire médecine",H430="Stagiaire - Service sociaux",H430="STAGIAIRE SOINS INFIRMIERS",H430="STAGIAIRE EXTERNE EN MÉDECINE",H430="ss",),1,0)</f>
        <v>0</v>
      </c>
      <c r="E430" s="28" t="s">
        <v>1039</v>
      </c>
      <c r="F430" s="28" t="s">
        <v>1040</v>
      </c>
      <c r="G430" s="255">
        <v>4121</v>
      </c>
      <c r="H430" s="79" t="s">
        <v>103</v>
      </c>
      <c r="I430" s="164" t="s">
        <v>61</v>
      </c>
      <c r="J430" s="273">
        <f ca="1">IF(AK430&lt;=Données!$B$2,1," ")</f>
        <v>1</v>
      </c>
      <c r="K430" s="45"/>
      <c r="L430" s="46"/>
      <c r="M430" s="47"/>
      <c r="N430" s="48"/>
      <c r="O430" s="185"/>
      <c r="P430" s="187"/>
      <c r="Q430" s="185"/>
      <c r="R430" s="186"/>
      <c r="S430" s="186"/>
      <c r="T430" s="187"/>
      <c r="U430" s="187"/>
      <c r="V430" s="187"/>
      <c r="W430" s="320"/>
      <c r="X430" s="214"/>
      <c r="Y430" s="215"/>
      <c r="Z430" s="34"/>
      <c r="AA430" s="35">
        <v>1</v>
      </c>
      <c r="AB430" s="35"/>
      <c r="AC430" s="35"/>
      <c r="AD430" s="36"/>
      <c r="AE430" s="224"/>
      <c r="AF430" s="53"/>
      <c r="AG430" s="54"/>
      <c r="AH430" s="55"/>
      <c r="AI430" s="56"/>
      <c r="AJ430" s="41" t="s">
        <v>44</v>
      </c>
      <c r="AK430" s="42">
        <v>43892</v>
      </c>
      <c r="AL430" s="50"/>
      <c r="AM430" s="337" t="str">
        <f>INDEX($K$6:$AE$6,1,MATCH(1,K430:AE430,-1))</f>
        <v>1511-S</v>
      </c>
      <c r="AN430" s="337" t="str">
        <f>IF(INDEX($K$6:$AE$6,1,MATCH(1,K430:AE430,1))&lt;&gt;INDEX($K$6:$AE$6,1,MATCH(1,K430:AE430,-1)),INDEX($K$6:$AE$6,1,MATCH(1,K430:AE430,1)),"-")</f>
        <v>-</v>
      </c>
      <c r="AO430"/>
      <c r="AP430"/>
      <c r="AQ430"/>
    </row>
    <row r="431" spans="1:261" x14ac:dyDescent="0.2">
      <c r="A431" s="169" t="str">
        <f>IF(IFERROR(VLOOKUP(G431,EmployesActifs,1,FALSE),"Non")&lt;&gt;"Non","Oui","Non")</f>
        <v>Oui</v>
      </c>
      <c r="B431" s="172">
        <f>IF(A431="Oui",1,0)</f>
        <v>1</v>
      </c>
      <c r="C431" s="172">
        <f>IF(OR(G431="Médecin",H431="Médecin",I431="Médecin",I431="Médecins",H431="anesthésiste",H431="boursier univ.",H431="chercheur",H431="chirurgien",H431="Résident(e)",H431="Md Urg",H431="Md Card",LEFT(H431,6)="Fellow",H431="Externe Médecine",H431="Directeur de la biobanque Médecin",H431="monit.-boursier",),1,0)</f>
        <v>0</v>
      </c>
      <c r="D431" s="172">
        <f>IF(OR(G431=0,H431="Stagiaire",H431="Stagiaires",H431="Externe",H431="Externes",G431="agence",H431="STAGIAIRE INFIRMIER(ÈRE)",H431="STAGIAIRE SI",H431="STAGIAIRE S.I.",H431="STAGIAIRE PAB",H431="STAGIAIRE EN PERFUSION",H431="Stagiaire Physiothérapeute",H431="Stagiaire médecine",H431="Stagiaire - Service sociaux",H431="STAGIAIRE SOINS INFIRMIERS",H431="STAGIAIRE EXTERNE EN MÉDECINE",H431="ss",),1,0)</f>
        <v>0</v>
      </c>
      <c r="E431" s="28" t="s">
        <v>1042</v>
      </c>
      <c r="F431" s="28" t="s">
        <v>1043</v>
      </c>
      <c r="G431" s="255">
        <v>6241</v>
      </c>
      <c r="H431" s="79" t="s">
        <v>747</v>
      </c>
      <c r="I431" s="164" t="s">
        <v>836</v>
      </c>
      <c r="J431" s="273" t="str">
        <f ca="1">IF(AK431&lt;=Données!$B$2,1," ")</f>
        <v xml:space="preserve"> </v>
      </c>
      <c r="K431" s="45"/>
      <c r="L431" s="46"/>
      <c r="M431" s="47"/>
      <c r="N431" s="48">
        <v>1</v>
      </c>
      <c r="O431" s="185"/>
      <c r="P431" s="187"/>
      <c r="Q431" s="185"/>
      <c r="R431" s="186"/>
      <c r="S431" s="186"/>
      <c r="T431" s="187"/>
      <c r="U431" s="187"/>
      <c r="V431" s="187"/>
      <c r="W431" s="320"/>
      <c r="X431" s="214"/>
      <c r="Y431" s="215"/>
      <c r="Z431" s="34"/>
      <c r="AA431" s="35"/>
      <c r="AB431" s="35"/>
      <c r="AC431" s="35"/>
      <c r="AD431" s="36"/>
      <c r="AE431" s="224"/>
      <c r="AF431" s="53"/>
      <c r="AG431" s="54"/>
      <c r="AH431" s="55"/>
      <c r="AI431" s="56"/>
      <c r="AJ431" s="41" t="s">
        <v>652</v>
      </c>
      <c r="AK431" s="42">
        <v>45938</v>
      </c>
      <c r="AL431" s="50"/>
      <c r="AM431" s="337" t="str">
        <f>INDEX($K$6:$AE$6,1,MATCH(1,K431:AE431,-1))</f>
        <v>F550</v>
      </c>
      <c r="AN431" s="337" t="str">
        <f>IF(INDEX($K$6:$AE$6,1,MATCH(1,K431:AE431,1))&lt;&gt;INDEX($K$6:$AE$6,1,MATCH(1,K431:AE431,-1)),INDEX($K$6:$AE$6,1,MATCH(1,K431:AE431,1)),"-")</f>
        <v>-</v>
      </c>
      <c r="AO431"/>
      <c r="AP431"/>
      <c r="AQ431"/>
    </row>
    <row r="432" spans="1:261" x14ac:dyDescent="0.2">
      <c r="A432" s="169" t="str">
        <f>IF(IFERROR(VLOOKUP(G432,EmployesActifs,1,FALSE),"Non")&lt;&gt;"Non","Oui","Non")</f>
        <v>Oui</v>
      </c>
      <c r="B432" s="172">
        <f>IF(A432="Oui",1,0)</f>
        <v>1</v>
      </c>
      <c r="C432" s="172">
        <f>IF(OR(G432="Médecin",H432="Médecin",I432="Médecin",I432="Médecins",H432="anesthésiste",H432="boursier univ.",H432="chercheur",H432="chirurgien",H432="Résident(e)",H432="Md Urg",H432="Md Card",LEFT(H432,6)="Fellow",H432="Externe Médecine",H432="Directeur de la biobanque Médecin",H432="monit.-boursier",),1,0)</f>
        <v>0</v>
      </c>
      <c r="D432" s="172">
        <f>IF(OR(G432=0,H432="Stagiaire",H432="Stagiaires",H432="Externe",H432="Externes",G432="agence",H432="STAGIAIRE INFIRMIER(ÈRE)",H432="STAGIAIRE SI",H432="STAGIAIRE S.I.",H432="STAGIAIRE PAB",H432="STAGIAIRE EN PERFUSION",H432="Stagiaire Physiothérapeute",H432="Stagiaire médecine",H432="Stagiaire - Service sociaux",H432="STAGIAIRE SOINS INFIRMIERS",H432="STAGIAIRE EXTERNE EN MÉDECINE",H432="ss",),1,0)</f>
        <v>0</v>
      </c>
      <c r="E432" s="28" t="s">
        <v>1047</v>
      </c>
      <c r="F432" s="28" t="s">
        <v>1048</v>
      </c>
      <c r="G432" s="255">
        <v>4051</v>
      </c>
      <c r="H432" s="79" t="s">
        <v>103</v>
      </c>
      <c r="I432" s="164" t="s">
        <v>3498</v>
      </c>
      <c r="J432" s="273">
        <f ca="1">IF(AK432&lt;=Données!$B$2,1," ")</f>
        <v>1</v>
      </c>
      <c r="K432" s="45">
        <v>1</v>
      </c>
      <c r="L432" s="46"/>
      <c r="M432" s="47"/>
      <c r="N432" s="48"/>
      <c r="O432" s="185"/>
      <c r="P432" s="187"/>
      <c r="Q432" s="185"/>
      <c r="R432" s="186"/>
      <c r="S432" s="186"/>
      <c r="T432" s="187"/>
      <c r="U432" s="187"/>
      <c r="V432" s="187"/>
      <c r="W432" s="320"/>
      <c r="X432" s="214"/>
      <c r="Y432" s="215"/>
      <c r="Z432" s="34"/>
      <c r="AA432" s="35">
        <v>1</v>
      </c>
      <c r="AB432" s="35"/>
      <c r="AC432" s="35"/>
      <c r="AD432" s="36"/>
      <c r="AE432" s="224"/>
      <c r="AF432" s="53"/>
      <c r="AG432" s="54"/>
      <c r="AH432" s="55"/>
      <c r="AI432" s="56"/>
      <c r="AJ432" s="41" t="s">
        <v>98</v>
      </c>
      <c r="AK432" s="42">
        <v>44588</v>
      </c>
      <c r="AL432" s="50" t="s">
        <v>1049</v>
      </c>
      <c r="AM432" s="337" t="str">
        <f>INDEX($K$6:$AE$6,1,MATCH(1,K432:AE432,-1))</f>
        <v>95PFE-L2S</v>
      </c>
      <c r="AN432" s="337" t="str">
        <f>IF(INDEX($K$6:$AE$6,1,MATCH(1,K432:AE432,1))&lt;&gt;INDEX($K$6:$AE$6,1,MATCH(1,K432:AE432,-1)),INDEX($K$6:$AE$6,1,MATCH(1,K432:AE432,1)),"-")</f>
        <v>1511-S</v>
      </c>
      <c r="AO432"/>
      <c r="AP432"/>
      <c r="AQ432"/>
    </row>
    <row r="433" spans="1:43" x14ac:dyDescent="0.2">
      <c r="A433" s="169" t="str">
        <f>IF(IFERROR(VLOOKUP(G433,EmployesActifs,1,FALSE),"Non")&lt;&gt;"Non","Oui","Non")</f>
        <v>Oui</v>
      </c>
      <c r="B433" s="172">
        <f>IF(A433="Oui",1,0)</f>
        <v>1</v>
      </c>
      <c r="C433" s="172">
        <f>IF(OR(G433="Médecin",H433="Médecin",I433="Médecin",I433="Médecins",H433="anesthésiste",H433="boursier univ.",H433="chercheur",H433="chirurgien",H433="Résident(e)",H433="Md Urg",H433="Md Card",LEFT(H433,6)="Fellow",H433="Externe Médecine",H433="Directeur de la biobanque Médecin",H433="monit.-boursier",),1,0)</f>
        <v>0</v>
      </c>
      <c r="D433" s="172">
        <f>IF(OR(G433=0,H433="Stagiaire",H433="Stagiaires",H433="Externe",H433="Externes",G433="agence",H433="STAGIAIRE INFIRMIER(ÈRE)",H433="STAGIAIRE SI",H433="STAGIAIRE S.I.",H433="STAGIAIRE PAB",H433="STAGIAIRE EN PERFUSION",H433="Stagiaire Physiothérapeute",H433="Stagiaire médecine",H433="Stagiaire - Service sociaux",H433="STAGIAIRE SOINS INFIRMIERS",H433="STAGIAIRE EXTERNE EN MÉDECINE",H433="ss",),1,0)</f>
        <v>0</v>
      </c>
      <c r="E433" s="28" t="s">
        <v>3621</v>
      </c>
      <c r="F433" s="28" t="s">
        <v>3622</v>
      </c>
      <c r="G433" s="255">
        <v>5040</v>
      </c>
      <c r="H433" s="79" t="s">
        <v>426</v>
      </c>
      <c r="I433" s="164" t="s">
        <v>1764</v>
      </c>
      <c r="J433" s="273">
        <f ca="1">IF(AK433&lt;=Données!$B$2,1," ")</f>
        <v>1</v>
      </c>
      <c r="K433" s="45"/>
      <c r="L433" s="46" t="s">
        <v>56</v>
      </c>
      <c r="M433" s="47"/>
      <c r="N433" s="48"/>
      <c r="O433" s="185"/>
      <c r="P433" s="187"/>
      <c r="Q433" s="185"/>
      <c r="R433" s="186"/>
      <c r="S433" s="186"/>
      <c r="T433" s="187"/>
      <c r="U433" s="187"/>
      <c r="V433" s="187"/>
      <c r="W433" s="320"/>
      <c r="X433" s="214"/>
      <c r="Y433" s="215"/>
      <c r="Z433" s="34" t="s">
        <v>56</v>
      </c>
      <c r="AA433" s="35">
        <v>1</v>
      </c>
      <c r="AB433" s="35"/>
      <c r="AC433" s="35"/>
      <c r="AD433" s="36"/>
      <c r="AE433" s="224"/>
      <c r="AF433" s="53"/>
      <c r="AG433" s="54"/>
      <c r="AH433" s="55"/>
      <c r="AI433" s="56"/>
      <c r="AJ433" s="41" t="s">
        <v>144</v>
      </c>
      <c r="AK433" s="42">
        <v>44585</v>
      </c>
      <c r="AL433" s="50" t="s">
        <v>1050</v>
      </c>
      <c r="AM433" s="337" t="str">
        <f>INDEX($K$6:$AE$6,1,MATCH(1,K433:AE433,-1))</f>
        <v>1511-S</v>
      </c>
      <c r="AN433" s="337" t="str">
        <f>IF(INDEX($K$6:$AE$6,1,MATCH(1,K433:AE433,1))&lt;&gt;INDEX($K$6:$AE$6,1,MATCH(1,K433:AE433,-1)),INDEX($K$6:$AE$6,1,MATCH(1,K433:AE433,1)),"-")</f>
        <v>-</v>
      </c>
      <c r="AO433"/>
      <c r="AP433"/>
      <c r="AQ433"/>
    </row>
    <row r="434" spans="1:43" x14ac:dyDescent="0.2">
      <c r="A434" s="169" t="str">
        <f>IF(IFERROR(VLOOKUP(G434,EmployesActifs,1,FALSE),"Non")&lt;&gt;"Non","Oui","Non")</f>
        <v>Oui</v>
      </c>
      <c r="B434" s="172">
        <f>IF(A434="Oui",1,0)</f>
        <v>1</v>
      </c>
      <c r="C434" s="172">
        <f>IF(OR(G434="Médecin",H434="Médecin",I434="Médecin",I434="Médecins",H434="anesthésiste",H434="boursier univ.",H434="chercheur",H434="chirurgien",H434="Résident(e)",H434="Md Urg",H434="Md Card",LEFT(H434,6)="Fellow",H434="Externe Médecine",H434="Directeur de la biobanque Médecin",H434="monit.-boursier",),1,0)</f>
        <v>0</v>
      </c>
      <c r="D434" s="172">
        <f>IF(OR(G434=0,H434="Stagiaire",H434="Stagiaires",H434="Externe",H434="Externes",G434="agence",H434="STAGIAIRE INFIRMIER(ÈRE)",H434="STAGIAIRE SI",H434="STAGIAIRE S.I.",H434="STAGIAIRE PAB",H434="STAGIAIRE EN PERFUSION",H434="Stagiaire Physiothérapeute",H434="Stagiaire médecine",H434="Stagiaire - Service sociaux",H434="STAGIAIRE SOINS INFIRMIERS",H434="STAGIAIRE EXTERNE EN MÉDECINE",H434="ss",),1,0)</f>
        <v>0</v>
      </c>
      <c r="E434" s="28" t="s">
        <v>1052</v>
      </c>
      <c r="F434" s="28" t="s">
        <v>1053</v>
      </c>
      <c r="G434" s="255">
        <v>10710</v>
      </c>
      <c r="H434" s="79" t="s">
        <v>3892</v>
      </c>
      <c r="I434" s="164" t="s">
        <v>3893</v>
      </c>
      <c r="J434" s="273">
        <f ca="1">IF(AK434&lt;=Données!$B$2,1," ")</f>
        <v>1</v>
      </c>
      <c r="K434" s="45"/>
      <c r="L434" s="46"/>
      <c r="M434" s="47"/>
      <c r="N434" s="48"/>
      <c r="O434" s="185"/>
      <c r="P434" s="187"/>
      <c r="Q434" s="185"/>
      <c r="R434" s="186"/>
      <c r="S434" s="186"/>
      <c r="T434" s="187"/>
      <c r="U434" s="187"/>
      <c r="V434" s="187"/>
      <c r="W434" s="320"/>
      <c r="X434" s="214"/>
      <c r="Y434" s="215"/>
      <c r="Z434" s="34"/>
      <c r="AA434" s="35"/>
      <c r="AB434" s="35">
        <v>1</v>
      </c>
      <c r="AC434" s="35"/>
      <c r="AD434" s="36"/>
      <c r="AE434" s="224"/>
      <c r="AF434" s="53"/>
      <c r="AG434" s="54"/>
      <c r="AH434" s="55"/>
      <c r="AI434" s="56"/>
      <c r="AJ434" s="41" t="s">
        <v>308</v>
      </c>
      <c r="AK434" s="42">
        <v>44180</v>
      </c>
      <c r="AL434" s="50"/>
      <c r="AM434" s="337" t="str">
        <f>INDEX($K$6:$AE$6,1,MATCH(1,K434:AE434,-1))</f>
        <v>1512-M</v>
      </c>
      <c r="AN434" s="337" t="str">
        <f>IF(INDEX($K$6:$AE$6,1,MATCH(1,K434:AE434,1))&lt;&gt;INDEX($K$6:$AE$6,1,MATCH(1,K434:AE434,-1)),INDEX($K$6:$AE$6,1,MATCH(1,K434:AE434,1)),"-")</f>
        <v>-</v>
      </c>
      <c r="AO434"/>
      <c r="AP434"/>
      <c r="AQ434"/>
    </row>
    <row r="435" spans="1:43" x14ac:dyDescent="0.2">
      <c r="A435" s="169" t="str">
        <f>IF(IFERROR(VLOOKUP(G435,EmployesActifs,1,FALSE),"Non")&lt;&gt;"Non","Oui","Non")</f>
        <v>Oui</v>
      </c>
      <c r="B435" s="172">
        <f>IF(A435="Oui",1,0)</f>
        <v>1</v>
      </c>
      <c r="C435" s="172">
        <f>IF(OR(G435="Médecin",H435="Médecin",I435="Médecin",I435="Médecins",H435="anesthésiste",H435="boursier univ.",H435="chercheur",H435="chirurgien",H435="Résident(e)",H435="Md Urg",H435="Md Card",LEFT(H435,6)="Fellow",H435="Externe Médecine",H435="Directeur de la biobanque Médecin",H435="monit.-boursier",),1,0)</f>
        <v>0</v>
      </c>
      <c r="D435" s="172">
        <f>IF(OR(G435=0,H435="Stagiaire",H435="Stagiaires",H435="Externe",H435="Externes",G435="agence",H435="STAGIAIRE INFIRMIER(ÈRE)",H435="STAGIAIRE SI",H435="STAGIAIRE S.I.",H435="STAGIAIRE PAB",H435="STAGIAIRE EN PERFUSION",H435="Stagiaire Physiothérapeute",H435="Stagiaire médecine",H435="Stagiaire - Service sociaux",H435="STAGIAIRE SOINS INFIRMIERS",H435="STAGIAIRE EXTERNE EN MÉDECINE",H435="ss",),1,0)</f>
        <v>0</v>
      </c>
      <c r="E435" s="28" t="s">
        <v>4198</v>
      </c>
      <c r="F435" s="28" t="s">
        <v>4199</v>
      </c>
      <c r="G435" s="262">
        <v>12636</v>
      </c>
      <c r="H435" s="79" t="s">
        <v>314</v>
      </c>
      <c r="I435" s="164" t="s">
        <v>5710</v>
      </c>
      <c r="J435" s="273" t="str">
        <f ca="1">IF(AK435&lt;=Données!$B$2,1," ")</f>
        <v xml:space="preserve"> </v>
      </c>
      <c r="K435" s="45"/>
      <c r="L435" s="46">
        <v>1</v>
      </c>
      <c r="M435" s="47" t="s">
        <v>56</v>
      </c>
      <c r="N435" s="48"/>
      <c r="O435" s="185"/>
      <c r="P435" s="187"/>
      <c r="Q435" s="185"/>
      <c r="R435" s="186"/>
      <c r="S435" s="186"/>
      <c r="T435" s="187"/>
      <c r="U435" s="187"/>
      <c r="V435" s="187"/>
      <c r="W435" s="320"/>
      <c r="X435" s="214"/>
      <c r="Y435" s="215"/>
      <c r="Z435" s="34"/>
      <c r="AA435" s="35"/>
      <c r="AB435" s="35"/>
      <c r="AC435" s="35"/>
      <c r="AD435" s="36"/>
      <c r="AE435" s="224"/>
      <c r="AF435" s="53"/>
      <c r="AG435" s="54"/>
      <c r="AH435" s="55"/>
      <c r="AI435" s="56"/>
      <c r="AJ435" s="41" t="s">
        <v>4462</v>
      </c>
      <c r="AK435" s="42">
        <v>45364</v>
      </c>
      <c r="AL435" s="50"/>
      <c r="AM435" s="337" t="str">
        <f>INDEX($K$6:$AE$6,1,MATCH(1,K435:AE435,-1))</f>
        <v>95PFE-L2M</v>
      </c>
      <c r="AN435" s="337" t="str">
        <f>IF(INDEX($K$6:$AE$6,1,MATCH(1,K435:AE435,1))&lt;&gt;INDEX($K$6:$AE$6,1,MATCH(1,K435:AE435,-1)),INDEX($K$6:$AE$6,1,MATCH(1,K435:AE435,1)),"-")</f>
        <v>-</v>
      </c>
      <c r="AO435"/>
      <c r="AP435"/>
      <c r="AQ435"/>
    </row>
    <row r="436" spans="1:43" x14ac:dyDescent="0.2">
      <c r="A436" s="169" t="str">
        <f>IF(IFERROR(VLOOKUP(G436,EmployesActifs,1,FALSE),"Non")&lt;&gt;"Non","Oui","Non")</f>
        <v>Oui</v>
      </c>
      <c r="B436" s="172">
        <f>IF(A436="Oui",1,0)</f>
        <v>1</v>
      </c>
      <c r="C436" s="172">
        <f>IF(OR(G436="Médecin",H436="Médecin",I436="Médecin",I436="Médecins",H436="anesthésiste",H436="boursier univ.",H436="chercheur",H436="chirurgien",H436="Résident(e)",H436="Md Urg",H436="Md Card",LEFT(H436,6)="Fellow",H436="Externe Médecine",H436="Directeur de la biobanque Médecin",H436="monit.-boursier",),1,0)</f>
        <v>0</v>
      </c>
      <c r="D436" s="172">
        <f>IF(OR(G436=0,H436="Stagiaire",H436="Stagiaires",H436="Externe",H436="Externes",G436="agence",H436="STAGIAIRE INFIRMIER(ÈRE)",H436="STAGIAIRE SI",H436="STAGIAIRE S.I.",H436="STAGIAIRE PAB",H436="STAGIAIRE EN PERFUSION",H436="Stagiaire Physiothérapeute",H436="Stagiaire médecine",H436="Stagiaire - Service sociaux",H436="STAGIAIRE SOINS INFIRMIERS",H436="STAGIAIRE EXTERNE EN MÉDECINE",H436="ss",),1,0)</f>
        <v>0</v>
      </c>
      <c r="E436" s="28" t="s">
        <v>4476</v>
      </c>
      <c r="F436" s="28" t="s">
        <v>4477</v>
      </c>
      <c r="G436" s="257">
        <v>13290</v>
      </c>
      <c r="H436" s="79" t="s">
        <v>54</v>
      </c>
      <c r="I436" s="164" t="s">
        <v>55</v>
      </c>
      <c r="J436" s="273" t="str">
        <f ca="1">IF(AK436&lt;=Données!$B$2,1," ")</f>
        <v xml:space="preserve"> </v>
      </c>
      <c r="K436" s="45"/>
      <c r="L436" s="46">
        <v>1</v>
      </c>
      <c r="M436" s="47"/>
      <c r="N436" s="48"/>
      <c r="O436" s="185"/>
      <c r="P436" s="187"/>
      <c r="Q436" s="185"/>
      <c r="R436" s="186"/>
      <c r="S436" s="186"/>
      <c r="T436" s="187"/>
      <c r="U436" s="187"/>
      <c r="V436" s="187"/>
      <c r="W436" s="320"/>
      <c r="X436" s="214"/>
      <c r="Y436" s="215"/>
      <c r="Z436" s="34"/>
      <c r="AA436" s="35"/>
      <c r="AB436" s="35"/>
      <c r="AC436" s="35"/>
      <c r="AD436" s="36"/>
      <c r="AE436" s="224"/>
      <c r="AF436" s="53"/>
      <c r="AG436" s="54"/>
      <c r="AH436" s="55"/>
      <c r="AI436" s="56"/>
      <c r="AJ436" s="41" t="s">
        <v>5851</v>
      </c>
      <c r="AK436" s="42">
        <v>45937</v>
      </c>
      <c r="AL436" s="50"/>
      <c r="AM436" s="337" t="str">
        <f>INDEX($K$6:$AE$6,1,MATCH(1,K436:AE436,-1))</f>
        <v>95PFE-L2M</v>
      </c>
      <c r="AN436" s="337" t="str">
        <f>IF(INDEX($K$6:$AE$6,1,MATCH(1,K436:AE436,1))&lt;&gt;INDEX($K$6:$AE$6,1,MATCH(1,K436:AE436,-1)),INDEX($K$6:$AE$6,1,MATCH(1,K436:AE436,1)),"-")</f>
        <v>-</v>
      </c>
      <c r="AO436"/>
      <c r="AP436"/>
      <c r="AQ436"/>
    </row>
    <row r="437" spans="1:43" x14ac:dyDescent="0.2">
      <c r="A437" s="169" t="str">
        <f>IF(IFERROR(VLOOKUP(G437,EmployesActifs,1,FALSE),"Non")&lt;&gt;"Non","Oui","Non")</f>
        <v>Oui</v>
      </c>
      <c r="B437" s="172">
        <f>IF(A437="Oui",1,0)</f>
        <v>1</v>
      </c>
      <c r="C437" s="172">
        <f>IF(OR(G437="Médecin",H437="Médecin",I437="Médecin",I437="Médecins",H437="anesthésiste",H437="boursier univ.",H437="chercheur",H437="chirurgien",H437="Résident(e)",H437="Md Urg",H437="Md Card",LEFT(H437,6)="Fellow",H437="Externe Médecine",H437="Directeur de la biobanque Médecin",H437="monit.-boursier",),1,0)</f>
        <v>0</v>
      </c>
      <c r="D437" s="172">
        <f>IF(OR(G437=0,H437="Stagiaire",H437="Stagiaires",H437="Externe",H437="Externes",G437="agence",H437="STAGIAIRE INFIRMIER(ÈRE)",H437="STAGIAIRE SI",H437="STAGIAIRE S.I.",H437="STAGIAIRE PAB",H437="STAGIAIRE EN PERFUSION",H437="Stagiaire Physiothérapeute",H437="Stagiaire médecine",H437="Stagiaire - Service sociaux",H437="STAGIAIRE SOINS INFIRMIERS",H437="STAGIAIRE EXTERNE EN MÉDECINE",H437="ss",),1,0)</f>
        <v>0</v>
      </c>
      <c r="E437" s="28" t="s">
        <v>1055</v>
      </c>
      <c r="F437" s="28" t="s">
        <v>3957</v>
      </c>
      <c r="G437" s="255">
        <v>10901</v>
      </c>
      <c r="H437" s="79" t="s">
        <v>972</v>
      </c>
      <c r="I437" s="164" t="s">
        <v>836</v>
      </c>
      <c r="J437" s="273" t="str">
        <f ca="1">IF(AK437&lt;=Données!$B$2,1," ")</f>
        <v xml:space="preserve"> </v>
      </c>
      <c r="K437" s="45"/>
      <c r="L437" s="46">
        <v>1</v>
      </c>
      <c r="M437" s="47"/>
      <c r="N437" s="48"/>
      <c r="O437" s="185"/>
      <c r="P437" s="187"/>
      <c r="Q437" s="185"/>
      <c r="R437" s="186"/>
      <c r="S437" s="186"/>
      <c r="T437" s="187"/>
      <c r="U437" s="187"/>
      <c r="V437" s="187"/>
      <c r="W437" s="320"/>
      <c r="X437" s="214"/>
      <c r="Y437" s="215"/>
      <c r="Z437" s="34"/>
      <c r="AA437" s="35"/>
      <c r="AB437" s="35"/>
      <c r="AC437" s="35"/>
      <c r="AD437" s="36"/>
      <c r="AE437" s="224"/>
      <c r="AF437" s="53"/>
      <c r="AG437" s="54"/>
      <c r="AH437" s="55"/>
      <c r="AI437" s="56"/>
      <c r="AJ437" s="41" t="s">
        <v>4462</v>
      </c>
      <c r="AK437" s="42">
        <v>45945</v>
      </c>
      <c r="AL437" s="50"/>
      <c r="AM437" s="337" t="str">
        <f>INDEX($K$6:$AE$6,1,MATCH(1,K437:AE437,-1))</f>
        <v>95PFE-L2M</v>
      </c>
      <c r="AN437" s="337" t="str">
        <f>IF(INDEX($K$6:$AE$6,1,MATCH(1,K437:AE437,1))&lt;&gt;INDEX($K$6:$AE$6,1,MATCH(1,K437:AE437,-1)),INDEX($K$6:$AE$6,1,MATCH(1,K437:AE437,1)),"-")</f>
        <v>-</v>
      </c>
      <c r="AO437"/>
      <c r="AP437"/>
      <c r="AQ437"/>
    </row>
    <row r="438" spans="1:43" x14ac:dyDescent="0.2">
      <c r="A438" s="169" t="str">
        <f>IF(IFERROR(VLOOKUP(G438,EmployesActifs,1,FALSE),"Non")&lt;&gt;"Non","Oui","Non")</f>
        <v>Oui</v>
      </c>
      <c r="B438" s="172">
        <f>IF(A438="Oui",1,0)</f>
        <v>1</v>
      </c>
      <c r="C438" s="172">
        <f>IF(OR(G438="Médecin",H438="Médecin",I438="Médecin",I438="Médecins",H438="anesthésiste",H438="boursier univ.",H438="chercheur",H438="chirurgien",H438="Résident(e)",H438="Md Urg",H438="Md Card",LEFT(H438,6)="Fellow",H438="Externe Médecine",H438="Directeur de la biobanque Médecin",H438="monit.-boursier",),1,0)</f>
        <v>0</v>
      </c>
      <c r="D438" s="172">
        <f>IF(OR(G438=0,H438="Stagiaire",H438="Stagiaires",H438="Externe",H438="Externes",G438="agence",H438="STAGIAIRE INFIRMIER(ÈRE)",H438="STAGIAIRE SI",H438="STAGIAIRE S.I.",H438="STAGIAIRE PAB",H438="STAGIAIRE EN PERFUSION",H438="Stagiaire Physiothérapeute",H438="Stagiaire médecine",H438="Stagiaire - Service sociaux",H438="STAGIAIRE SOINS INFIRMIERS",H438="STAGIAIRE EXTERNE EN MÉDECINE",H438="ss",),1,0)</f>
        <v>0</v>
      </c>
      <c r="E438" s="28" t="s">
        <v>5798</v>
      </c>
      <c r="F438" s="28" t="s">
        <v>5799</v>
      </c>
      <c r="G438" s="257">
        <v>13941</v>
      </c>
      <c r="H438" s="79" t="s">
        <v>2463</v>
      </c>
      <c r="I438" s="164" t="s">
        <v>5861</v>
      </c>
      <c r="J438" s="273" t="str">
        <f ca="1">IF(AK438&lt;=Données!$B$2,1," ")</f>
        <v xml:space="preserve"> </v>
      </c>
      <c r="K438" s="45" t="s">
        <v>56</v>
      </c>
      <c r="L438" s="46" t="s">
        <v>56</v>
      </c>
      <c r="M438" s="47"/>
      <c r="N438" s="48">
        <v>1</v>
      </c>
      <c r="O438" s="185"/>
      <c r="P438" s="187" t="s">
        <v>56</v>
      </c>
      <c r="Q438" s="185"/>
      <c r="R438" s="186"/>
      <c r="S438" s="186" t="s">
        <v>56</v>
      </c>
      <c r="T438" s="187"/>
      <c r="U438" s="187"/>
      <c r="V438" s="187"/>
      <c r="W438" s="320"/>
      <c r="X438" s="214"/>
      <c r="Y438" s="215"/>
      <c r="Z438" s="34"/>
      <c r="AA438" s="35"/>
      <c r="AB438" s="35"/>
      <c r="AC438" s="35"/>
      <c r="AD438" s="36"/>
      <c r="AE438" s="224"/>
      <c r="AF438" s="53"/>
      <c r="AG438" s="54"/>
      <c r="AH438" s="55"/>
      <c r="AI438" s="56"/>
      <c r="AJ438" s="41" t="s">
        <v>5851</v>
      </c>
      <c r="AK438" s="42">
        <v>45703</v>
      </c>
      <c r="AL438" s="50"/>
      <c r="AM438" s="337" t="str">
        <f>INDEX($K$6:$AE$6,1,MATCH(1,K438:AE438,-1))</f>
        <v>F550</v>
      </c>
      <c r="AN438" s="337" t="str">
        <f>IF(INDEX($K$6:$AE$6,1,MATCH(1,K438:AE438,1))&lt;&gt;INDEX($K$6:$AE$6,1,MATCH(1,K438:AE438,-1)),INDEX($K$6:$AE$6,1,MATCH(1,K438:AE438,1)),"-")</f>
        <v>-</v>
      </c>
      <c r="AO438"/>
      <c r="AP438"/>
      <c r="AQ438"/>
    </row>
    <row r="439" spans="1:43" x14ac:dyDescent="0.2">
      <c r="A439" s="169" t="str">
        <f>IF(IFERROR(VLOOKUP(G439,EmployesActifs,1,FALSE),"Non")&lt;&gt;"Non","Oui","Non")</f>
        <v>Oui</v>
      </c>
      <c r="B439" s="172">
        <f>IF(A439="Oui",1,0)</f>
        <v>1</v>
      </c>
      <c r="C439" s="172">
        <f>IF(OR(G439="Médecin",H439="Médecin",I439="Médecin",I439="Médecins",H439="anesthésiste",H439="boursier univ.",H439="chercheur",H439="chirurgien",H439="Résident(e)",H439="Md Urg",H439="Md Card",LEFT(H439,6)="Fellow",H439="Externe Médecine",H439="Directeur de la biobanque Médecin",H439="monit.-boursier",),1,0)</f>
        <v>0</v>
      </c>
      <c r="D439" s="172">
        <f>IF(OR(G439=0,H439="Stagiaire",H439="Stagiaires",H439="Externe",H439="Externes",G439="agence",H439="STAGIAIRE INFIRMIER(ÈRE)",H439="STAGIAIRE SI",H439="STAGIAIRE S.I.",H439="STAGIAIRE PAB",H439="STAGIAIRE EN PERFUSION",H439="Stagiaire Physiothérapeute",H439="Stagiaire médecine",H439="Stagiaire - Service sociaux",H439="STAGIAIRE SOINS INFIRMIERS",H439="STAGIAIRE EXTERNE EN MÉDECINE",H439="ss",),1,0)</f>
        <v>0</v>
      </c>
      <c r="E439" s="28" t="s">
        <v>1056</v>
      </c>
      <c r="F439" s="28" t="s">
        <v>1057</v>
      </c>
      <c r="G439" s="255">
        <v>11869</v>
      </c>
      <c r="H439" s="79" t="s">
        <v>972</v>
      </c>
      <c r="I439" s="164" t="s">
        <v>5709</v>
      </c>
      <c r="J439" s="273">
        <f ca="1">IF(AK439&lt;=Données!$B$2,1," ")</f>
        <v>1</v>
      </c>
      <c r="K439" s="45"/>
      <c r="L439" s="46" t="s">
        <v>56</v>
      </c>
      <c r="M439" s="47"/>
      <c r="N439" s="48"/>
      <c r="O439" s="185"/>
      <c r="P439" s="187"/>
      <c r="Q439" s="185"/>
      <c r="R439" s="186"/>
      <c r="S439" s="186"/>
      <c r="T439" s="187"/>
      <c r="U439" s="187"/>
      <c r="V439" s="187"/>
      <c r="W439" s="320"/>
      <c r="X439" s="214"/>
      <c r="Y439" s="215"/>
      <c r="Z439" s="34"/>
      <c r="AA439" s="35"/>
      <c r="AB439" s="35"/>
      <c r="AC439" s="35"/>
      <c r="AD439" s="36"/>
      <c r="AE439" s="224"/>
      <c r="AF439" s="53"/>
      <c r="AG439" s="54"/>
      <c r="AH439" s="55"/>
      <c r="AI439" s="56"/>
      <c r="AJ439" s="41" t="s">
        <v>57</v>
      </c>
      <c r="AK439" s="42">
        <v>44573</v>
      </c>
      <c r="AL439" s="50" t="s">
        <v>1058</v>
      </c>
      <c r="AM439" s="337" t="e">
        <f>INDEX($K$6:$AE$6,1,MATCH(1,K439:AE439,-1))</f>
        <v>#N/A</v>
      </c>
      <c r="AN439" s="337" t="e">
        <f>IF(INDEX($K$6:$AE$6,1,MATCH(1,K439:AE439,1))&lt;&gt;INDEX($K$6:$AE$6,1,MATCH(1,K439:AE439,-1)),INDEX($K$6:$AE$6,1,MATCH(1,K439:AE439,1)),"-")</f>
        <v>#N/A</v>
      </c>
      <c r="AO439"/>
      <c r="AP439"/>
      <c r="AQ439"/>
    </row>
    <row r="440" spans="1:43" x14ac:dyDescent="0.2">
      <c r="A440" s="169" t="str">
        <f>IF(IFERROR(VLOOKUP(G440,EmployesActifs,1,FALSE),"Non")&lt;&gt;"Non","Oui","Non")</f>
        <v>Oui</v>
      </c>
      <c r="B440" s="172">
        <f>IF(A440="Oui",1,0)</f>
        <v>1</v>
      </c>
      <c r="C440" s="172">
        <f>IF(OR(G440="Médecin",H440="Médecin",I440="Médecin",I440="Médecins",H440="anesthésiste",H440="boursier univ.",H440="chercheur",H440="chirurgien",H440="Résident(e)",H440="Md Urg",H440="Md Card",LEFT(H440,6)="Fellow",H440="Externe Médecine",H440="Directeur de la biobanque Médecin",H440="monit.-boursier",),1,0)</f>
        <v>0</v>
      </c>
      <c r="D440" s="172">
        <f>IF(OR(G440=0,H440="Stagiaire",H440="Stagiaires",H440="Externe",H440="Externes",G440="agence",H440="STAGIAIRE INFIRMIER(ÈRE)",H440="STAGIAIRE SI",H440="STAGIAIRE S.I.",H440="STAGIAIRE PAB",H440="STAGIAIRE EN PERFUSION",H440="Stagiaire Physiothérapeute",H440="Stagiaire médecine",H440="Stagiaire - Service sociaux",H440="STAGIAIRE SOINS INFIRMIERS",H440="STAGIAIRE EXTERNE EN MÉDECINE",H440="ss",),1,0)</f>
        <v>0</v>
      </c>
      <c r="E440" s="28" t="s">
        <v>1060</v>
      </c>
      <c r="F440" s="28" t="s">
        <v>1061</v>
      </c>
      <c r="G440" s="255">
        <v>11255</v>
      </c>
      <c r="H440" s="79" t="s">
        <v>972</v>
      </c>
      <c r="I440" s="164" t="s">
        <v>3418</v>
      </c>
      <c r="J440" s="273">
        <f ca="1">IF(AK440&lt;=Données!$B$2,1," ")</f>
        <v>1</v>
      </c>
      <c r="K440" s="45"/>
      <c r="L440" s="46"/>
      <c r="M440" s="47"/>
      <c r="N440" s="48"/>
      <c r="O440" s="185"/>
      <c r="P440" s="187"/>
      <c r="Q440" s="185"/>
      <c r="R440" s="186"/>
      <c r="S440" s="186">
        <v>1</v>
      </c>
      <c r="T440" s="187"/>
      <c r="U440" s="187"/>
      <c r="V440" s="187"/>
      <c r="W440" s="320"/>
      <c r="X440" s="214"/>
      <c r="Y440" s="215"/>
      <c r="Z440" s="34"/>
      <c r="AA440" s="35"/>
      <c r="AB440" s="35"/>
      <c r="AC440" s="35"/>
      <c r="AD440" s="36"/>
      <c r="AE440" s="224"/>
      <c r="AF440" s="53"/>
      <c r="AG440" s="54"/>
      <c r="AH440" s="55"/>
      <c r="AI440" s="56"/>
      <c r="AJ440" s="41" t="s">
        <v>50</v>
      </c>
      <c r="AK440" s="42">
        <v>44574</v>
      </c>
      <c r="AL440" s="50"/>
      <c r="AM440" s="337" t="str">
        <f>INDEX($K$6:$AE$6,1,MATCH(1,K440:AE440,-1))</f>
        <v>1870 +</v>
      </c>
      <c r="AN440" s="337" t="str">
        <f>IF(INDEX($K$6:$AE$6,1,MATCH(1,K440:AE440,1))&lt;&gt;INDEX($K$6:$AE$6,1,MATCH(1,K440:AE440,-1)),INDEX($K$6:$AE$6,1,MATCH(1,K440:AE440,1)),"-")</f>
        <v>-</v>
      </c>
      <c r="AO440"/>
      <c r="AP440"/>
      <c r="AQ440"/>
    </row>
    <row r="441" spans="1:43" x14ac:dyDescent="0.2">
      <c r="A441" s="169" t="str">
        <f>IF(IFERROR(VLOOKUP(G441,EmployesActifs,1,FALSE),"Non")&lt;&gt;"Non","Oui","Non")</f>
        <v>Oui</v>
      </c>
      <c r="B441" s="172">
        <f>IF(A441="Oui",1,0)</f>
        <v>1</v>
      </c>
      <c r="C441" s="172">
        <f>IF(OR(G441="Médecin",H441="Médecin",I441="Médecin",I441="Médecins",H441="anesthésiste",H441="boursier univ.",H441="chercheur",H441="chirurgien",H441="Résident(e)",H441="Md Urg",H441="Md Card",LEFT(H441,6)="Fellow",H441="Externe Médecine",H441="Directeur de la biobanque Médecin",H441="monit.-boursier",),1,0)</f>
        <v>0</v>
      </c>
      <c r="D441" s="172">
        <f>IF(OR(G441=0,H441="Stagiaire",H441="Stagiaires",H441="Externe",H441="Externes",G441="agence",H441="STAGIAIRE INFIRMIER(ÈRE)",H441="STAGIAIRE SI",H441="STAGIAIRE S.I.",H441="STAGIAIRE PAB",H441="STAGIAIRE EN PERFUSION",H441="Stagiaire Physiothérapeute",H441="Stagiaire médecine",H441="Stagiaire - Service sociaux",H441="STAGIAIRE SOINS INFIRMIERS",H441="STAGIAIRE EXTERNE EN MÉDECINE",H441="ss",),1,0)</f>
        <v>0</v>
      </c>
      <c r="E441" s="28" t="s">
        <v>1062</v>
      </c>
      <c r="F441" s="28" t="s">
        <v>1063</v>
      </c>
      <c r="G441" s="255">
        <v>6685</v>
      </c>
      <c r="H441" s="79" t="s">
        <v>103</v>
      </c>
      <c r="I441" s="164" t="s">
        <v>3411</v>
      </c>
      <c r="J441" s="273">
        <f ca="1">IF(AK441&lt;=Données!$B$2,1," ")</f>
        <v>1</v>
      </c>
      <c r="K441" s="45" t="s">
        <v>56</v>
      </c>
      <c r="L441" s="46"/>
      <c r="M441" s="47"/>
      <c r="N441" s="48"/>
      <c r="O441" s="185"/>
      <c r="P441" s="187"/>
      <c r="Q441" s="185"/>
      <c r="R441" s="186"/>
      <c r="S441" s="186">
        <v>1</v>
      </c>
      <c r="T441" s="187"/>
      <c r="U441" s="187"/>
      <c r="V441" s="187"/>
      <c r="W441" s="320"/>
      <c r="X441" s="214"/>
      <c r="Y441" s="215"/>
      <c r="Z441" s="34"/>
      <c r="AA441" s="35"/>
      <c r="AB441" s="35"/>
      <c r="AC441" s="35"/>
      <c r="AD441" s="36"/>
      <c r="AE441" s="224"/>
      <c r="AF441" s="53"/>
      <c r="AG441" s="54"/>
      <c r="AH441" s="55"/>
      <c r="AI441" s="56"/>
      <c r="AJ441" s="41" t="s">
        <v>98</v>
      </c>
      <c r="AK441" s="42">
        <v>44575</v>
      </c>
      <c r="AL441" s="50"/>
      <c r="AM441" s="337" t="str">
        <f>INDEX($K$6:$AE$6,1,MATCH(1,K441:AE441,-1))</f>
        <v>1870 +</v>
      </c>
      <c r="AN441" s="337" t="str">
        <f>IF(INDEX($K$6:$AE$6,1,MATCH(1,K441:AE441,1))&lt;&gt;INDEX($K$6:$AE$6,1,MATCH(1,K441:AE441,-1)),INDEX($K$6:$AE$6,1,MATCH(1,K441:AE441,1)),"-")</f>
        <v>-</v>
      </c>
      <c r="AO441"/>
      <c r="AP441"/>
      <c r="AQ441"/>
    </row>
    <row r="442" spans="1:43" x14ac:dyDescent="0.2">
      <c r="A442" s="169" t="str">
        <f>IF(IFERROR(VLOOKUP(G442,EmployesActifs,1,FALSE),"Non")&lt;&gt;"Non","Oui","Non")</f>
        <v>Oui</v>
      </c>
      <c r="B442" s="172">
        <f>IF(A442="Oui",1,0)</f>
        <v>1</v>
      </c>
      <c r="C442" s="172">
        <f>IF(OR(G442="Médecin",H442="Médecin",I442="Médecin",I442="Médecins",H442="anesthésiste",H442="boursier univ.",H442="chercheur",H442="chirurgien",H442="Résident(e)",H442="Md Urg",H442="Md Card",LEFT(H442,6)="Fellow",H442="Externe Médecine",H442="Directeur de la biobanque Médecin",H442="monit.-boursier",),1,0)</f>
        <v>0</v>
      </c>
      <c r="D442" s="172">
        <f>IF(OR(G442=0,H442="Stagiaire",H442="Stagiaires",H442="Externe",H442="Externes",G442="agence",H442="STAGIAIRE INFIRMIER(ÈRE)",H442="STAGIAIRE SI",H442="STAGIAIRE S.I.",H442="STAGIAIRE PAB",H442="STAGIAIRE EN PERFUSION",H442="Stagiaire Physiothérapeute",H442="Stagiaire médecine",H442="Stagiaire - Service sociaux",H442="STAGIAIRE SOINS INFIRMIERS",H442="STAGIAIRE EXTERNE EN MÉDECINE",H442="ss",),1,0)</f>
        <v>0</v>
      </c>
      <c r="E442" s="28" t="s">
        <v>1064</v>
      </c>
      <c r="F442" s="28" t="s">
        <v>1065</v>
      </c>
      <c r="G442" s="255">
        <v>11266</v>
      </c>
      <c r="H442" s="79" t="s">
        <v>3982</v>
      </c>
      <c r="I442" s="164" t="s">
        <v>171</v>
      </c>
      <c r="J442" s="273">
        <f ca="1">IF(AK442&lt;=Données!$B$2,1," ")</f>
        <v>1</v>
      </c>
      <c r="K442" s="45"/>
      <c r="L442" s="46">
        <v>1</v>
      </c>
      <c r="M442" s="47"/>
      <c r="N442" s="48"/>
      <c r="O442" s="185"/>
      <c r="P442" s="187"/>
      <c r="Q442" s="185"/>
      <c r="R442" s="186"/>
      <c r="S442" s="186"/>
      <c r="T442" s="187"/>
      <c r="U442" s="187"/>
      <c r="V442" s="187"/>
      <c r="W442" s="320"/>
      <c r="X442" s="214"/>
      <c r="Y442" s="215"/>
      <c r="Z442" s="34"/>
      <c r="AA442" s="35"/>
      <c r="AB442" s="35"/>
      <c r="AC442" s="35"/>
      <c r="AD442" s="36"/>
      <c r="AE442" s="224"/>
      <c r="AF442" s="53"/>
      <c r="AG442" s="54"/>
      <c r="AH442" s="345"/>
      <c r="AI442" s="56"/>
      <c r="AJ442" s="41" t="s">
        <v>290</v>
      </c>
      <c r="AK442" s="42">
        <v>44589</v>
      </c>
      <c r="AL442" s="331"/>
      <c r="AM442" s="337" t="str">
        <f>INDEX($K$6:$AE$6,1,MATCH(1,K442:AE442,-1))</f>
        <v>95PFE-L2M</v>
      </c>
      <c r="AN442" s="337" t="str">
        <f>IF(INDEX($K$6:$AE$6,1,MATCH(1,K442:AE442,1))&lt;&gt;INDEX($K$6:$AE$6,1,MATCH(1,K442:AE442,-1)),INDEX($K$6:$AE$6,1,MATCH(1,K442:AE442,1)),"-")</f>
        <v>-</v>
      </c>
      <c r="AO442"/>
      <c r="AP442"/>
      <c r="AQ442"/>
    </row>
    <row r="443" spans="1:43" ht="12.75" customHeight="1" x14ac:dyDescent="0.2">
      <c r="A443" s="169" t="s">
        <v>2798</v>
      </c>
      <c r="B443" s="172">
        <v>1</v>
      </c>
      <c r="C443" s="172">
        <f>IF(OR(G443="Médecin",H443="Médecin",I443="Médecin",I443="Médecins",H443="anesthésiste",H443="boursier univ.",H443="chercheur",H443="chirurgien",H443="Résident(e)",H443="Md Urg",H443="Md Card",LEFT(H443,6)="Fellow",H443="Externe Médecine",H443="Directeur de la biobanque Médecin",H443="monit.-boursier",),1,0)</f>
        <v>0</v>
      </c>
      <c r="D443" s="172">
        <f>IF(OR(G443=0,H443="Stagiaire",H443="Stagiaires",H443="Externe",H443="Externes",G443="agence",H443="STAGIAIRE INFIRMIER(ÈRE)",H443="STAGIAIRE SI",H443="STAGIAIRE S.I.",H443="STAGIAIRE PAB",H443="STAGIAIRE EN PERFUSION",H443="Stagiaire Physiothérapeute",H443="Stagiaire médecine",H443="Stagiaire - Service sociaux",H443="STAGIAIRE SOINS INFIRMIERS",H443="STAGIAIRE EXTERNE EN MÉDECINE",H443="ss",),1,0)</f>
        <v>0</v>
      </c>
      <c r="E443" s="28" t="s">
        <v>1064</v>
      </c>
      <c r="F443" s="28" t="s">
        <v>1065</v>
      </c>
      <c r="G443" s="262">
        <v>11266</v>
      </c>
      <c r="H443" s="79" t="s">
        <v>3982</v>
      </c>
      <c r="I443" s="164" t="s">
        <v>171</v>
      </c>
      <c r="J443" s="273">
        <v>1</v>
      </c>
      <c r="K443" s="45"/>
      <c r="L443" s="46">
        <v>1</v>
      </c>
      <c r="M443" s="47"/>
      <c r="N443" s="48"/>
      <c r="O443" s="185"/>
      <c r="P443" s="187"/>
      <c r="Q443" s="185"/>
      <c r="R443" s="186"/>
      <c r="S443" s="186"/>
      <c r="T443" s="187"/>
      <c r="U443" s="187"/>
      <c r="V443" s="187"/>
      <c r="W443" s="320"/>
      <c r="X443" s="214"/>
      <c r="Y443" s="215"/>
      <c r="Z443" s="34"/>
      <c r="AA443" s="35"/>
      <c r="AB443" s="35"/>
      <c r="AC443" s="35"/>
      <c r="AD443" s="36"/>
      <c r="AE443" s="224"/>
      <c r="AF443" s="53"/>
      <c r="AG443" s="54"/>
      <c r="AH443" s="55"/>
      <c r="AI443" s="56"/>
      <c r="AJ443" s="41" t="s">
        <v>290</v>
      </c>
      <c r="AK443" s="42">
        <v>44589</v>
      </c>
      <c r="AL443" s="50"/>
      <c r="AM443" s="337" t="str">
        <f>INDEX($K$6:$AE$6,1,MATCH(1,K443:AE443,-1))</f>
        <v>95PFE-L2M</v>
      </c>
      <c r="AN443" s="337" t="str">
        <f>IF(INDEX($K$6:$AE$6,1,MATCH(1,K443:AE443,1))&lt;&gt;INDEX($K$6:$AE$6,1,MATCH(1,K443:AE443,-1)),INDEX($K$6:$AE$6,1,MATCH(1,K443:AE443,1)),"-")</f>
        <v>-</v>
      </c>
      <c r="AO443"/>
      <c r="AP443"/>
      <c r="AQ443"/>
    </row>
    <row r="444" spans="1:43" x14ac:dyDescent="0.2">
      <c r="A444" s="169" t="str">
        <f>IF(IFERROR(VLOOKUP(G444,EmployesActifs,1,FALSE),"Non")&lt;&gt;"Non","Oui","Non")</f>
        <v>Oui</v>
      </c>
      <c r="B444" s="172">
        <f>IF(A444="Oui",1,0)</f>
        <v>1</v>
      </c>
      <c r="C444" s="172">
        <f>IF(OR(G444="Médecin",H444="Médecin",I444="Médecin",I444="Médecins",H444="anesthésiste",H444="boursier univ.",H444="chercheur",H444="chirurgien",H444="Résident(e)",H444="Md Urg",H444="Md Card",LEFT(H444,6)="Fellow",H444="Externe Médecine",H444="Directeur de la biobanque Médecin",H444="monit.-boursier",),1,0)</f>
        <v>0</v>
      </c>
      <c r="D444" s="172">
        <f>IF(OR(G444=0,H444="Stagiaire",H444="Stagiaires",H444="Externe",H444="Externes",G444="agence",H444="STAGIAIRE INFIRMIER(ÈRE)",H444="STAGIAIRE SI",H444="STAGIAIRE S.I.",H444="STAGIAIRE PAB",H444="STAGIAIRE EN PERFUSION",H444="Stagiaire Physiothérapeute",H444="Stagiaire médecine",H444="Stagiaire - Service sociaux",H444="STAGIAIRE SOINS INFIRMIERS",H444="STAGIAIRE EXTERNE EN MÉDECINE",H444="ss",),1,0)</f>
        <v>0</v>
      </c>
      <c r="E444" s="28" t="s">
        <v>1066</v>
      </c>
      <c r="F444" s="28" t="s">
        <v>1067</v>
      </c>
      <c r="G444" s="255">
        <v>3016</v>
      </c>
      <c r="H444" s="79" t="s">
        <v>103</v>
      </c>
      <c r="I444" s="164" t="s">
        <v>61</v>
      </c>
      <c r="J444" s="273" t="str">
        <f ca="1">IF(AK444&lt;=Données!$B$2,1," ")</f>
        <v xml:space="preserve"> </v>
      </c>
      <c r="K444" s="45" t="s">
        <v>56</v>
      </c>
      <c r="L444" s="46"/>
      <c r="M444" s="47"/>
      <c r="N444" s="48"/>
      <c r="O444" s="185" t="s">
        <v>56</v>
      </c>
      <c r="P444" s="187"/>
      <c r="Q444" s="185" t="s">
        <v>56</v>
      </c>
      <c r="R444" s="186"/>
      <c r="S444" s="186"/>
      <c r="T444" s="187"/>
      <c r="U444" s="187"/>
      <c r="V444" s="187"/>
      <c r="W444" s="320"/>
      <c r="X444" s="214" t="s">
        <v>56</v>
      </c>
      <c r="Y444" s="215"/>
      <c r="Z444" s="34">
        <v>1</v>
      </c>
      <c r="AA444" s="35"/>
      <c r="AB444" s="35"/>
      <c r="AC444" s="35"/>
      <c r="AD444" s="36"/>
      <c r="AE444" s="224"/>
      <c r="AF444" s="53"/>
      <c r="AG444" s="54"/>
      <c r="AH444" s="55"/>
      <c r="AI444" s="56"/>
      <c r="AJ444" s="41" t="s">
        <v>4462</v>
      </c>
      <c r="AK444" s="42">
        <v>45833</v>
      </c>
      <c r="AL444" s="50"/>
      <c r="AM444" s="337" t="str">
        <f>INDEX($K$6:$AE$6,1,MATCH(1,K444:AE444,-1))</f>
        <v>1510-XS</v>
      </c>
      <c r="AN444" s="337" t="str">
        <f>IF(INDEX($K$6:$AE$6,1,MATCH(1,K444:AE444,1))&lt;&gt;INDEX($K$6:$AE$6,1,MATCH(1,K444:AE444,-1)),INDEX($K$6:$AE$6,1,MATCH(1,K444:AE444,1)),"-")</f>
        <v>-</v>
      </c>
      <c r="AO444"/>
      <c r="AP444"/>
      <c r="AQ444"/>
    </row>
    <row r="445" spans="1:43" ht="15" customHeight="1" x14ac:dyDescent="0.2">
      <c r="A445" s="169" t="str">
        <f>IF(IFERROR(VLOOKUP(G445,EmployesActifs,1,FALSE),"Non")&lt;&gt;"Non","Oui","Non")</f>
        <v>Oui</v>
      </c>
      <c r="B445" s="172">
        <f>IF(A445="Oui",1,0)</f>
        <v>1</v>
      </c>
      <c r="C445" s="172">
        <f>IF(OR(G445="Médecin",H445="Médecin",I445="Médecin",I445="Médecins",H445="anesthésiste",H445="boursier univ.",H445="chercheur",H445="chirurgien",H445="Résident(e)",H445="Md Urg",H445="Md Card",LEFT(H445,6)="Fellow",H445="Externe Médecine",H445="Directeur de la biobanque Médecin",H445="monit.-boursier",),1,0)</f>
        <v>0</v>
      </c>
      <c r="D445" s="172">
        <f>IF(OR(G445=0,H445="Stagiaire",H445="Stagiaires",H445="Externe",H445="Externes",G445="agence",H445="STAGIAIRE INFIRMIER(ÈRE)",H445="STAGIAIRE SI",H445="STAGIAIRE S.I.",H445="STAGIAIRE PAB",H445="STAGIAIRE EN PERFUSION",H445="Stagiaire Physiothérapeute",H445="Stagiaire médecine",H445="Stagiaire - Service sociaux",H445="STAGIAIRE SOINS INFIRMIERS",H445="STAGIAIRE EXTERNE EN MÉDECINE",H445="ss",),1,0)</f>
        <v>0</v>
      </c>
      <c r="E445" s="28" t="s">
        <v>686</v>
      </c>
      <c r="F445" s="28" t="s">
        <v>597</v>
      </c>
      <c r="G445" s="255">
        <v>4095</v>
      </c>
      <c r="H445" s="79" t="s">
        <v>1087</v>
      </c>
      <c r="I445" s="164" t="s">
        <v>3382</v>
      </c>
      <c r="J445" s="273">
        <f ca="1">IF(AK445&lt;=Données!$B$2,1," ")</f>
        <v>1</v>
      </c>
      <c r="K445" s="45"/>
      <c r="L445" s="46"/>
      <c r="M445" s="47"/>
      <c r="N445" s="48"/>
      <c r="O445" s="185"/>
      <c r="P445" s="187"/>
      <c r="Q445" s="185"/>
      <c r="R445" s="186">
        <v>1</v>
      </c>
      <c r="S445" s="186"/>
      <c r="T445" s="187"/>
      <c r="U445" s="187"/>
      <c r="V445" s="187"/>
      <c r="W445" s="320"/>
      <c r="X445" s="214"/>
      <c r="Y445" s="215"/>
      <c r="Z445" s="34"/>
      <c r="AA445" s="35"/>
      <c r="AB445" s="35"/>
      <c r="AC445" s="35"/>
      <c r="AD445" s="36"/>
      <c r="AE445" s="224"/>
      <c r="AF445" s="53"/>
      <c r="AG445" s="54"/>
      <c r="AH445" s="55"/>
      <c r="AI445" s="56"/>
      <c r="AJ445" s="41" t="s">
        <v>229</v>
      </c>
      <c r="AK445" s="42">
        <v>42047</v>
      </c>
      <c r="AL445" s="50" t="s">
        <v>200</v>
      </c>
      <c r="AM445" s="337">
        <f>INDEX($K$6:$AE$6,1,MATCH(1,K445:AE445,-1))</f>
        <v>1860</v>
      </c>
      <c r="AN445" s="337" t="str">
        <f>IF(INDEX($K$6:$AE$6,1,MATCH(1,K445:AE445,1))&lt;&gt;INDEX($K$6:$AE$6,1,MATCH(1,K445:AE445,-1)),INDEX($K$6:$AE$6,1,MATCH(1,K445:AE445,1)),"-")</f>
        <v>-</v>
      </c>
      <c r="AO445"/>
      <c r="AP445"/>
      <c r="AQ445"/>
    </row>
    <row r="446" spans="1:43" x14ac:dyDescent="0.2">
      <c r="A446" s="169" t="str">
        <f>IF(IFERROR(VLOOKUP(G446,EmployesActifs,1,FALSE),"Non")&lt;&gt;"Non","Oui","Non")</f>
        <v>Oui</v>
      </c>
      <c r="B446" s="172">
        <f>IF(A446="Oui",1,0)</f>
        <v>1</v>
      </c>
      <c r="C446" s="172">
        <f>IF(OR(G446="Médecin",H446="Médecin",I446="Médecin",I446="Médecins",H446="anesthésiste",H446="boursier univ.",H446="chercheur",H446="chirurgien",H446="Résident(e)",H446="Md Urg",H446="Md Card",LEFT(H446,6)="Fellow",H446="Externe Médecine",H446="Directeur de la biobanque Médecin",H446="monit.-boursier",),1,0)</f>
        <v>0</v>
      </c>
      <c r="D446" s="172">
        <f>IF(OR(G446=0,H446="Stagiaire",H446="Stagiaires",H446="Externe",H446="Externes",G446="agence",H446="STAGIAIRE INFIRMIER(ÈRE)",H446="STAGIAIRE SI",H446="STAGIAIRE S.I.",H446="STAGIAIRE PAB",H446="STAGIAIRE EN PERFUSION",H446="Stagiaire Physiothérapeute",H446="Stagiaire médecine",H446="Stagiaire - Service sociaux",H446="STAGIAIRE SOINS INFIRMIERS",H446="STAGIAIRE EXTERNE EN MÉDECINE",H446="ss",),1,0)</f>
        <v>0</v>
      </c>
      <c r="E446" s="28" t="s">
        <v>686</v>
      </c>
      <c r="F446" s="28" t="s">
        <v>277</v>
      </c>
      <c r="G446" s="255">
        <v>11528</v>
      </c>
      <c r="H446" s="79" t="s">
        <v>2098</v>
      </c>
      <c r="I446" s="164" t="s">
        <v>5715</v>
      </c>
      <c r="J446" s="273">
        <f ca="1">IF(AK446&lt;=Données!$B$2,1," ")</f>
        <v>1</v>
      </c>
      <c r="K446" s="45"/>
      <c r="L446" s="46" t="s">
        <v>56</v>
      </c>
      <c r="M446" s="47" t="s">
        <v>56</v>
      </c>
      <c r="N446" s="48"/>
      <c r="O446" s="185"/>
      <c r="P446" s="187"/>
      <c r="Q446" s="185"/>
      <c r="R446" s="186"/>
      <c r="S446" s="186">
        <v>1</v>
      </c>
      <c r="T446" s="187"/>
      <c r="U446" s="187"/>
      <c r="V446" s="187"/>
      <c r="W446" s="320"/>
      <c r="X446" s="214"/>
      <c r="Y446" s="215"/>
      <c r="Z446" s="34"/>
      <c r="AA446" s="35"/>
      <c r="AB446" s="35"/>
      <c r="AC446" s="35"/>
      <c r="AD446" s="36"/>
      <c r="AE446" s="224"/>
      <c r="AF446" s="53"/>
      <c r="AG446" s="54"/>
      <c r="AH446" s="55"/>
      <c r="AI446" s="56"/>
      <c r="AJ446" s="41" t="s">
        <v>57</v>
      </c>
      <c r="AK446" s="42">
        <v>44568</v>
      </c>
      <c r="AL446" s="50"/>
      <c r="AM446" s="337" t="str">
        <f>INDEX($K$6:$AE$6,1,MATCH(1,K446:AE446,-1))</f>
        <v>1870 +</v>
      </c>
      <c r="AN446" s="337" t="str">
        <f>IF(INDEX($K$6:$AE$6,1,MATCH(1,K446:AE446,1))&lt;&gt;INDEX($K$6:$AE$6,1,MATCH(1,K446:AE446,-1)),INDEX($K$6:$AE$6,1,MATCH(1,K446:AE446,1)),"-")</f>
        <v>-</v>
      </c>
      <c r="AO446"/>
      <c r="AP446"/>
      <c r="AQ446"/>
    </row>
    <row r="447" spans="1:43" x14ac:dyDescent="0.2">
      <c r="A447" s="169" t="str">
        <f>IF(IFERROR(VLOOKUP(G447,EmployesActifs,1,FALSE),"Non")&lt;&gt;"Non","Oui","Non")</f>
        <v>Oui</v>
      </c>
      <c r="B447" s="172">
        <f>IF(A447="Oui",1,0)</f>
        <v>1</v>
      </c>
      <c r="C447" s="172">
        <f>IF(OR(G447="Médecin",H447="Médecin",I447="Médecin",I447="Médecins",H447="anesthésiste",H447="boursier univ.",H447="chercheur",H447="chirurgien",H447="Résident(e)",H447="Md Urg",H447="Md Card",LEFT(H447,6)="Fellow",H447="Externe Médecine",H447="Directeur de la biobanque Médecin",H447="monit.-boursier",),1,0)</f>
        <v>0</v>
      </c>
      <c r="D447" s="172">
        <f>IF(OR(G447=0,H447="Stagiaire",H447="Stagiaires",H447="Externe",H447="Externes",G447="agence",H447="STAGIAIRE INFIRMIER(ÈRE)",H447="STAGIAIRE SI",H447="STAGIAIRE S.I.",H447="STAGIAIRE PAB",H447="STAGIAIRE EN PERFUSION",H447="Stagiaire Physiothérapeute",H447="Stagiaire médecine",H447="Stagiaire - Service sociaux",H447="STAGIAIRE SOINS INFIRMIERS",H447="STAGIAIRE EXTERNE EN MÉDECINE",H447="ss",),1,0)</f>
        <v>0</v>
      </c>
      <c r="E447" s="28" t="s">
        <v>1070</v>
      </c>
      <c r="F447" s="28" t="s">
        <v>1071</v>
      </c>
      <c r="G447" s="255">
        <v>9206</v>
      </c>
      <c r="H447" s="79" t="s">
        <v>3398</v>
      </c>
      <c r="I447" s="164" t="s">
        <v>3564</v>
      </c>
      <c r="J447" s="273" t="str">
        <f ca="1">IF(AK447&lt;=Données!$B$2,1," ")</f>
        <v xml:space="preserve"> </v>
      </c>
      <c r="K447" s="45">
        <v>1</v>
      </c>
      <c r="L447" s="46"/>
      <c r="M447" s="47"/>
      <c r="N447" s="48"/>
      <c r="O447" s="185"/>
      <c r="P447" s="187"/>
      <c r="Q447" s="185"/>
      <c r="R447" s="186"/>
      <c r="S447" s="186"/>
      <c r="T447" s="187"/>
      <c r="U447" s="187"/>
      <c r="V447" s="187"/>
      <c r="W447" s="320"/>
      <c r="X447" s="214"/>
      <c r="Y447" s="215"/>
      <c r="Z447" s="34"/>
      <c r="AA447" s="35"/>
      <c r="AB447" s="35"/>
      <c r="AC447" s="35"/>
      <c r="AD447" s="36"/>
      <c r="AE447" s="224"/>
      <c r="AF447" s="53"/>
      <c r="AG447" s="54"/>
      <c r="AH447" s="55"/>
      <c r="AI447" s="56"/>
      <c r="AJ447" s="41" t="s">
        <v>4462</v>
      </c>
      <c r="AK447" s="42">
        <v>45665</v>
      </c>
      <c r="AL447" s="50"/>
      <c r="AM447" s="337" t="str">
        <f>INDEX($K$6:$AE$6,1,MATCH(1,K447:AE447,-1))</f>
        <v>95PFE-L2S</v>
      </c>
      <c r="AN447" s="337" t="str">
        <f>IF(INDEX($K$6:$AE$6,1,MATCH(1,K447:AE447,1))&lt;&gt;INDEX($K$6:$AE$6,1,MATCH(1,K447:AE447,-1)),INDEX($K$6:$AE$6,1,MATCH(1,K447:AE447,1)),"-")</f>
        <v>-</v>
      </c>
      <c r="AO447"/>
      <c r="AP447"/>
      <c r="AQ447"/>
    </row>
    <row r="448" spans="1:43" x14ac:dyDescent="0.2">
      <c r="A448" s="169" t="str">
        <f>IF(IFERROR(VLOOKUP(G448,EmployesActifs,1,FALSE),"Non")&lt;&gt;"Non","Oui","Non")</f>
        <v>Oui</v>
      </c>
      <c r="B448" s="172">
        <f>IF(A448="Oui",1,0)</f>
        <v>1</v>
      </c>
      <c r="C448" s="172">
        <f>IF(OR(G448="Médecin",H448="Médecin",I448="Médecin",I448="Médecins",H448="anesthésiste",H448="boursier univ.",H448="chercheur",H448="chirurgien",H448="Résident(e)",H448="Md Urg",H448="Md Card",LEFT(H448,6)="Fellow",H448="Externe Médecine",H448="Directeur de la biobanque Médecin",H448="monit.-boursier",),1,0)</f>
        <v>0</v>
      </c>
      <c r="D448" s="172">
        <f>IF(OR(G448=0,H448="Stagiaire",H448="Stagiaires",H448="Externe",H448="Externes",G448="agence",H448="STAGIAIRE INFIRMIER(ÈRE)",H448="STAGIAIRE SI",H448="STAGIAIRE S.I.",H448="STAGIAIRE PAB",H448="STAGIAIRE EN PERFUSION",H448="Stagiaire Physiothérapeute",H448="Stagiaire médecine",H448="Stagiaire - Service sociaux",H448="STAGIAIRE SOINS INFIRMIERS",H448="STAGIAIRE EXTERNE EN MÉDECINE",H448="ss",),1,0)</f>
        <v>0</v>
      </c>
      <c r="E448" s="28" t="s">
        <v>1072</v>
      </c>
      <c r="F448" s="28" t="s">
        <v>1073</v>
      </c>
      <c r="G448" s="255">
        <v>975</v>
      </c>
      <c r="H448" s="79" t="s">
        <v>1074</v>
      </c>
      <c r="I448" s="164" t="s">
        <v>2714</v>
      </c>
      <c r="J448" s="273">
        <f ca="1">IF(AK448&lt;=Données!$B$2,1," ")</f>
        <v>1</v>
      </c>
      <c r="K448" s="45">
        <v>1</v>
      </c>
      <c r="L448" s="46"/>
      <c r="M448" s="47"/>
      <c r="N448" s="48"/>
      <c r="O448" s="185"/>
      <c r="P448" s="187"/>
      <c r="Q448" s="185"/>
      <c r="R448" s="186"/>
      <c r="S448" s="186"/>
      <c r="T448" s="187"/>
      <c r="U448" s="187"/>
      <c r="V448" s="187"/>
      <c r="W448" s="320"/>
      <c r="X448" s="214"/>
      <c r="Y448" s="215"/>
      <c r="Z448" s="34"/>
      <c r="AA448" s="35">
        <v>1</v>
      </c>
      <c r="AB448" s="35"/>
      <c r="AC448" s="35"/>
      <c r="AD448" s="36"/>
      <c r="AE448" s="224"/>
      <c r="AF448" s="53"/>
      <c r="AG448" s="54"/>
      <c r="AH448" s="55"/>
      <c r="AI448" s="56"/>
      <c r="AJ448" s="41" t="s">
        <v>144</v>
      </c>
      <c r="AK448" s="42">
        <v>44585</v>
      </c>
      <c r="AL448" s="50" t="s">
        <v>1075</v>
      </c>
      <c r="AM448" s="337" t="str">
        <f>INDEX($K$6:$AE$6,1,MATCH(1,K448:AE448,-1))</f>
        <v>95PFE-L2S</v>
      </c>
      <c r="AN448" s="337" t="str">
        <f>IF(INDEX($K$6:$AE$6,1,MATCH(1,K448:AE448,1))&lt;&gt;INDEX($K$6:$AE$6,1,MATCH(1,K448:AE448,-1)),INDEX($K$6:$AE$6,1,MATCH(1,K448:AE448,1)),"-")</f>
        <v>1511-S</v>
      </c>
      <c r="AO448"/>
      <c r="AP448"/>
      <c r="AQ448"/>
    </row>
    <row r="449" spans="1:261" x14ac:dyDescent="0.2">
      <c r="A449" s="169" t="str">
        <f>IF(IFERROR(VLOOKUP(G449,EmployesActifs,1,FALSE),"Non")&lt;&gt;"Non","Oui","Non")</f>
        <v>Oui</v>
      </c>
      <c r="B449" s="172">
        <f>IF(A449="Oui",1,0)</f>
        <v>1</v>
      </c>
      <c r="C449" s="172">
        <f>IF(OR(G449="Médecin",H449="Médecin",I449="Médecin",I449="Médecins",H449="anesthésiste",H449="boursier univ.",H449="chercheur",H449="chirurgien",H449="Résident(e)",H449="Md Urg",H449="Md Card",LEFT(H449,6)="Fellow",H449="Externe Médecine",H449="Directeur de la biobanque Médecin",H449="monit.-boursier",),1,0)</f>
        <v>0</v>
      </c>
      <c r="D449" s="172">
        <f>IF(OR(G449=0,H449="Stagiaire",H449="Stagiaires",H449="Externe",H449="Externes",G449="agence",H449="STAGIAIRE INFIRMIER(ÈRE)",H449="STAGIAIRE SI",H449="STAGIAIRE S.I.",H449="STAGIAIRE PAB",H449="STAGIAIRE EN PERFUSION",H449="Stagiaire Physiothérapeute",H449="Stagiaire médecine",H449="Stagiaire - Service sociaux",H449="STAGIAIRE SOINS INFIRMIERS",H449="STAGIAIRE EXTERNE EN MÉDECINE",H449="ss",),1,0)</f>
        <v>0</v>
      </c>
      <c r="E449" s="28" t="s">
        <v>5795</v>
      </c>
      <c r="F449" s="28" t="s">
        <v>627</v>
      </c>
      <c r="G449" s="255">
        <v>13939</v>
      </c>
      <c r="H449" s="79" t="s">
        <v>6034</v>
      </c>
      <c r="I449" s="164" t="s">
        <v>65</v>
      </c>
      <c r="J449" s="273" t="str">
        <f ca="1">IF(AK449&lt;=Données!$B$2,1," ")</f>
        <v xml:space="preserve"> </v>
      </c>
      <c r="K449" s="45">
        <v>1</v>
      </c>
      <c r="L449" s="46"/>
      <c r="M449" s="47"/>
      <c r="N449" s="48"/>
      <c r="O449" s="185"/>
      <c r="P449" s="187"/>
      <c r="Q449" s="185"/>
      <c r="R449" s="186"/>
      <c r="S449" s="186"/>
      <c r="T449" s="187"/>
      <c r="U449" s="187"/>
      <c r="V449" s="187"/>
      <c r="W449" s="320"/>
      <c r="X449" s="214"/>
      <c r="Y449" s="215"/>
      <c r="Z449" s="34"/>
      <c r="AA449" s="35"/>
      <c r="AB449" s="35"/>
      <c r="AC449" s="35"/>
      <c r="AD449" s="36"/>
      <c r="AE449" s="224"/>
      <c r="AF449" s="53"/>
      <c r="AG449" s="54"/>
      <c r="AH449" s="55"/>
      <c r="AI449" s="56"/>
      <c r="AJ449" s="41" t="s">
        <v>5851</v>
      </c>
      <c r="AK449" s="42">
        <v>45749</v>
      </c>
      <c r="AL449" s="50"/>
      <c r="AM449" s="337" t="str">
        <f>INDEX($K$6:$AE$6,1,MATCH(1,K449:AE449,-1))</f>
        <v>95PFE-L2S</v>
      </c>
      <c r="AN449" s="337" t="str">
        <f>IF(INDEX($K$6:$AE$6,1,MATCH(1,K449:AE449,1))&lt;&gt;INDEX($K$6:$AE$6,1,MATCH(1,K449:AE449,-1)),INDEX($K$6:$AE$6,1,MATCH(1,K449:AE449,1)),"-")</f>
        <v>-</v>
      </c>
      <c r="AO449"/>
      <c r="AP449"/>
      <c r="AQ449"/>
    </row>
    <row r="450" spans="1:261" x14ac:dyDescent="0.2">
      <c r="A450" s="169" t="str">
        <f>IF(IFERROR(VLOOKUP(G450,EmployesActifs,1,FALSE),"Non")&lt;&gt;"Non","Oui","Non")</f>
        <v>Oui</v>
      </c>
      <c r="B450" s="172">
        <f>IF(A450="Oui",1,0)</f>
        <v>1</v>
      </c>
      <c r="C450" s="172">
        <f>IF(OR(G450="Médecin",H450="Médecin",I450="Médecin",I450="Médecins",H450="anesthésiste",H450="boursier univ.",H450="chercheur",H450="chirurgien",H450="Résident(e)",H450="Md Urg",H450="Md Card",LEFT(H450,6)="Fellow",H450="Externe Médecine",H450="Directeur de la biobanque Médecin",H450="monit.-boursier",),1,0)</f>
        <v>0</v>
      </c>
      <c r="D450" s="172">
        <f>IF(OR(G450=0,H450="Stagiaire",H450="Stagiaires",H450="Externe",H450="Externes",G450="agence",H450="STAGIAIRE INFIRMIER(ÈRE)",H450="STAGIAIRE SI",H450="STAGIAIRE S.I.",H450="STAGIAIRE PAB",H450="STAGIAIRE EN PERFUSION",H450="Stagiaire Physiothérapeute",H450="Stagiaire médecine",H450="Stagiaire - Service sociaux",H450="STAGIAIRE SOINS INFIRMIERS",H450="STAGIAIRE EXTERNE EN MÉDECINE",H450="ss",),1,0)</f>
        <v>0</v>
      </c>
      <c r="E450" s="28" t="s">
        <v>5254</v>
      </c>
      <c r="F450" s="28" t="s">
        <v>1832</v>
      </c>
      <c r="G450" s="262">
        <v>13713</v>
      </c>
      <c r="H450" s="79" t="s">
        <v>109</v>
      </c>
      <c r="I450" s="164" t="s">
        <v>110</v>
      </c>
      <c r="J450" s="273" t="s">
        <v>2976</v>
      </c>
      <c r="K450" s="45"/>
      <c r="L450" s="46" t="s">
        <v>56</v>
      </c>
      <c r="M450" s="47"/>
      <c r="N450" s="48"/>
      <c r="O450" s="185"/>
      <c r="P450" s="187" t="s">
        <v>56</v>
      </c>
      <c r="Q450" s="185"/>
      <c r="R450" s="186"/>
      <c r="S450" s="186">
        <v>1</v>
      </c>
      <c r="T450" s="187"/>
      <c r="U450" s="187"/>
      <c r="V450" s="187"/>
      <c r="W450" s="320"/>
      <c r="X450" s="214"/>
      <c r="Y450" s="215"/>
      <c r="Z450" s="34"/>
      <c r="AA450" s="35"/>
      <c r="AB450" s="35"/>
      <c r="AC450" s="35"/>
      <c r="AD450" s="36"/>
      <c r="AE450" s="224"/>
      <c r="AF450" s="53"/>
      <c r="AG450" s="54"/>
      <c r="AH450" s="55"/>
      <c r="AI450" s="56"/>
      <c r="AJ450" s="41" t="s">
        <v>4462</v>
      </c>
      <c r="AK450" s="42">
        <v>45363</v>
      </c>
      <c r="AL450" s="50"/>
      <c r="AM450" s="337" t="str">
        <f>INDEX($K$6:$AE$6,1,MATCH(1,K450:AE450,-1))</f>
        <v>1870 +</v>
      </c>
      <c r="AN450" s="337" t="str">
        <f>IF(INDEX($K$6:$AE$6,1,MATCH(1,K450:AE450,1))&lt;&gt;INDEX($K$6:$AE$6,1,MATCH(1,K450:AE450,-1)),INDEX($K$6:$AE$6,1,MATCH(1,K450:AE450,1)),"-")</f>
        <v>-</v>
      </c>
      <c r="AO450"/>
      <c r="AP450"/>
      <c r="AQ450"/>
    </row>
    <row r="451" spans="1:261" x14ac:dyDescent="0.2">
      <c r="A451" s="169" t="str">
        <f>IF(IFERROR(VLOOKUP(G451,EmployesActifs,1,FALSE),"Non")&lt;&gt;"Non","Oui","Non")</f>
        <v>Oui</v>
      </c>
      <c r="B451" s="172">
        <f>IF(A451="Oui",1,0)</f>
        <v>1</v>
      </c>
      <c r="C451" s="172">
        <f>IF(OR(G451="Médecin",H451="Médecin",I451="Médecin",I451="Médecins",H451="anesthésiste",H451="boursier univ.",H451="chercheur",H451="chirurgien",H451="Résident(e)",H451="Md Urg",H451="Md Card",LEFT(H451,6)="Fellow",H451="Externe Médecine",H451="Directeur de la biobanque Médecin",H451="monit.-boursier",),1,0)</f>
        <v>0</v>
      </c>
      <c r="D451" s="172">
        <f>IF(OR(G451=0,H451="Stagiaire",H451="Stagiaires",H451="Externe",H451="Externes",G451="agence",H451="STAGIAIRE INFIRMIER(ÈRE)",H451="STAGIAIRE SI",H451="STAGIAIRE S.I.",H451="STAGIAIRE PAB",H451="STAGIAIRE EN PERFUSION",H451="Stagiaire Physiothérapeute",H451="Stagiaire médecine",H451="Stagiaire - Service sociaux",H451="STAGIAIRE SOINS INFIRMIERS",H451="STAGIAIRE EXTERNE EN MÉDECINE",H451="ss",),1,0)</f>
        <v>0</v>
      </c>
      <c r="E451" s="28" t="s">
        <v>1076</v>
      </c>
      <c r="F451" s="28" t="s">
        <v>1077</v>
      </c>
      <c r="G451" s="255">
        <v>11438</v>
      </c>
      <c r="H451" s="79" t="s">
        <v>69</v>
      </c>
      <c r="I451" s="164" t="s">
        <v>4406</v>
      </c>
      <c r="J451" s="273">
        <f ca="1">IF(AK451&lt;=Données!$B$2,1," ")</f>
        <v>1</v>
      </c>
      <c r="K451" s="45"/>
      <c r="L451" s="46"/>
      <c r="M451" s="47">
        <v>1</v>
      </c>
      <c r="N451" s="48"/>
      <c r="O451" s="185"/>
      <c r="P451" s="187"/>
      <c r="Q451" s="185"/>
      <c r="R451" s="186"/>
      <c r="S451" s="186"/>
      <c r="T451" s="187"/>
      <c r="U451" s="187"/>
      <c r="V451" s="187"/>
      <c r="W451" s="320"/>
      <c r="X451" s="214"/>
      <c r="Y451" s="215"/>
      <c r="Z451" s="34"/>
      <c r="AA451" s="35"/>
      <c r="AB451" s="35"/>
      <c r="AC451" s="35"/>
      <c r="AD451" s="36"/>
      <c r="AE451" s="224"/>
      <c r="AF451" s="53"/>
      <c r="AG451" s="54"/>
      <c r="AH451" s="55"/>
      <c r="AI451" s="56"/>
      <c r="AJ451" s="41" t="s">
        <v>85</v>
      </c>
      <c r="AK451" s="42">
        <v>44699</v>
      </c>
      <c r="AL451" s="50"/>
      <c r="AM451" s="337" t="str">
        <f>INDEX($K$6:$AE$6,1,MATCH(1,K451:AE451,-1))</f>
        <v>95PFE-L2L</v>
      </c>
      <c r="AN451" s="337" t="str">
        <f>IF(INDEX($K$6:$AE$6,1,MATCH(1,K451:AE451,1))&lt;&gt;INDEX($K$6:$AE$6,1,MATCH(1,K451:AE451,-1)),INDEX($K$6:$AE$6,1,MATCH(1,K451:AE451,1)),"-")</f>
        <v>-</v>
      </c>
      <c r="AO451"/>
      <c r="AP451"/>
      <c r="AQ451"/>
    </row>
    <row r="452" spans="1:261" s="69" customFormat="1" x14ac:dyDescent="0.2">
      <c r="A452" s="169" t="str">
        <f>IF(IFERROR(VLOOKUP(G452,EmployesActifs,1,FALSE),"Non")&lt;&gt;"Non","Oui","Non")</f>
        <v>Oui</v>
      </c>
      <c r="B452" s="172">
        <f>IF(A452="Oui",1,0)</f>
        <v>1</v>
      </c>
      <c r="C452" s="172">
        <f>IF(OR(G452="Médecin",H452="Médecin",I452="Médecin",I452="Médecins",H452="anesthésiste",H452="boursier univ.",H452="chercheur",H452="chirurgien",H452="Résident(e)",H452="Md Urg",H452="Md Card",LEFT(H452,6)="Fellow",H452="Externe Médecine",H452="Directeur de la biobanque Médecin",H452="monit.-boursier",),1,0)</f>
        <v>0</v>
      </c>
      <c r="D452" s="172">
        <f>IF(OR(G452=0,H452="Stagiaire",H452="Stagiaires",H452="Externe",H452="Externes",G452="agence",H452="STAGIAIRE INFIRMIER(ÈRE)",H452="STAGIAIRE SI",H452="STAGIAIRE S.I.",H452="STAGIAIRE PAB",H452="STAGIAIRE EN PERFUSION",H452="Stagiaire Physiothérapeute",H452="Stagiaire médecine",H452="Stagiaire - Service sociaux",H452="STAGIAIRE SOINS INFIRMIERS",H452="STAGIAIRE EXTERNE EN MÉDECINE",H452="ss",),1,0)</f>
        <v>0</v>
      </c>
      <c r="E452" s="28" t="s">
        <v>4267</v>
      </c>
      <c r="F452" s="28" t="s">
        <v>3118</v>
      </c>
      <c r="G452" s="255">
        <v>12849</v>
      </c>
      <c r="H452" s="79" t="s">
        <v>1559</v>
      </c>
      <c r="I452" s="164" t="s">
        <v>5716</v>
      </c>
      <c r="J452" s="273">
        <f ca="1">IF(AK452&lt;=Données!$B$2,1," ")</f>
        <v>1</v>
      </c>
      <c r="K452" s="45">
        <v>1</v>
      </c>
      <c r="L452" s="46"/>
      <c r="M452" s="47"/>
      <c r="N452" s="48"/>
      <c r="O452" s="185"/>
      <c r="P452" s="187"/>
      <c r="Q452" s="185"/>
      <c r="R452" s="186"/>
      <c r="S452" s="186"/>
      <c r="T452" s="187"/>
      <c r="U452" s="187"/>
      <c r="V452" s="187"/>
      <c r="W452" s="320"/>
      <c r="X452" s="214"/>
      <c r="Y452" s="215"/>
      <c r="Z452" s="34"/>
      <c r="AA452" s="35"/>
      <c r="AB452" s="35"/>
      <c r="AC452" s="35"/>
      <c r="AD452" s="36"/>
      <c r="AE452" s="224"/>
      <c r="AF452" s="53"/>
      <c r="AG452" s="54"/>
      <c r="AH452" s="55"/>
      <c r="AI452" s="56"/>
      <c r="AJ452" s="41" t="s">
        <v>652</v>
      </c>
      <c r="AK452" s="42">
        <v>44965</v>
      </c>
      <c r="AL452" s="50"/>
      <c r="AM452" s="337" t="str">
        <f>INDEX($K$6:$AE$6,1,MATCH(1,K452:AE452,-1))</f>
        <v>95PFE-L2S</v>
      </c>
      <c r="AN452" s="337" t="str">
        <f>IF(INDEX($K$6:$AE$6,1,MATCH(1,K452:AE452,1))&lt;&gt;INDEX($K$6:$AE$6,1,MATCH(1,K452:AE452,-1)),INDEX($K$6:$AE$6,1,MATCH(1,K452:AE452,1)),"-")</f>
        <v>-</v>
      </c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</row>
    <row r="453" spans="1:261" ht="15" customHeight="1" x14ac:dyDescent="0.2">
      <c r="A453" s="169" t="str">
        <f>IF(IFERROR(VLOOKUP(G453,EmployesActifs,1,FALSE),"Non")&lt;&gt;"Non","Oui","Non")</f>
        <v>Oui</v>
      </c>
      <c r="B453" s="172">
        <f>IF(A453="Oui",1,0)</f>
        <v>1</v>
      </c>
      <c r="C453" s="172">
        <f>IF(OR(G453="Médecin",H453="Médecin",I453="Médecin",I453="Médecins",H453="anesthésiste",H453="boursier univ.",H453="chercheur",H453="chirurgien",H453="Résident(e)",H453="Md Urg",H453="Md Card",LEFT(H453,6)="Fellow",H453="Externe Médecine",H453="Directeur de la biobanque Médecin",H453="monit.-boursier",),1,0)</f>
        <v>0</v>
      </c>
      <c r="D453" s="172">
        <f>IF(OR(G453=0,H453="Stagiaire",H453="Stagiaires",H453="Externe",H453="Externes",G453="agence",H453="STAGIAIRE INFIRMIER(ÈRE)",H453="STAGIAIRE SI",H453="STAGIAIRE S.I.",H453="STAGIAIRE PAB",H453="STAGIAIRE EN PERFUSION",H453="Stagiaire Physiothérapeute",H453="Stagiaire médecine",H453="Stagiaire - Service sociaux",H453="STAGIAIRE SOINS INFIRMIERS",H453="STAGIAIRE EXTERNE EN MÉDECINE",H453="ss",),1,0)</f>
        <v>0</v>
      </c>
      <c r="E453" s="28" t="s">
        <v>1080</v>
      </c>
      <c r="F453" s="28" t="s">
        <v>233</v>
      </c>
      <c r="G453" s="255">
        <v>13106</v>
      </c>
      <c r="H453" s="79" t="s">
        <v>3563</v>
      </c>
      <c r="I453" s="164" t="s">
        <v>3564</v>
      </c>
      <c r="J453" s="273" t="str">
        <f ca="1">IF(AK453&lt;=Données!$B$2,1," ")</f>
        <v xml:space="preserve"> </v>
      </c>
      <c r="K453" s="45"/>
      <c r="L453" s="46"/>
      <c r="M453" s="47"/>
      <c r="N453" s="48">
        <v>1</v>
      </c>
      <c r="O453" s="185"/>
      <c r="P453" s="187"/>
      <c r="Q453" s="185"/>
      <c r="R453" s="186"/>
      <c r="S453" s="186"/>
      <c r="T453" s="187"/>
      <c r="U453" s="187"/>
      <c r="V453" s="187"/>
      <c r="W453" s="320"/>
      <c r="X453" s="214"/>
      <c r="Y453" s="215"/>
      <c r="Z453" s="34"/>
      <c r="AA453" s="35"/>
      <c r="AB453" s="35"/>
      <c r="AC453" s="35"/>
      <c r="AD453" s="36"/>
      <c r="AE453" s="224"/>
      <c r="AF453" s="53"/>
      <c r="AG453" s="54"/>
      <c r="AH453" s="55"/>
      <c r="AI453" s="56"/>
      <c r="AJ453" s="41" t="s">
        <v>4462</v>
      </c>
      <c r="AK453" s="42">
        <v>45924</v>
      </c>
      <c r="AL453" s="50"/>
      <c r="AM453" s="337" t="str">
        <f>INDEX($K$6:$AE$6,1,MATCH(1,K453:AE453,-1))</f>
        <v>F550</v>
      </c>
      <c r="AN453" s="337" t="str">
        <f>IF(INDEX($K$6:$AE$6,1,MATCH(1,K453:AE453,1))&lt;&gt;INDEX($K$6:$AE$6,1,MATCH(1,K453:AE453,-1)),INDEX($K$6:$AE$6,1,MATCH(1,K453:AE453,1)),"-")</f>
        <v>-</v>
      </c>
      <c r="AO453"/>
      <c r="AP453"/>
      <c r="AQ453"/>
    </row>
    <row r="454" spans="1:261" x14ac:dyDescent="0.2">
      <c r="A454" s="169" t="str">
        <f>IF(IFERROR(VLOOKUP(G454,EmployesActifs,1,FALSE),"Non")&lt;&gt;"Non","Oui","Non")</f>
        <v>Oui</v>
      </c>
      <c r="B454" s="172">
        <f>IF(A454="Oui",1,0)</f>
        <v>1</v>
      </c>
      <c r="C454" s="172">
        <f>IF(OR(G454="Médecin",H454="Médecin",I454="Médecin",I454="Médecins",H454="anesthésiste",H454="boursier univ.",H454="chercheur",H454="chirurgien",H454="Résident(e)",H454="Md Urg",H454="Md Card",LEFT(H454,6)="Fellow",H454="Externe Médecine",H454="Directeur de la biobanque Médecin",H454="monit.-boursier",),1,0)</f>
        <v>0</v>
      </c>
      <c r="D454" s="172">
        <f>IF(OR(G454=0,H454="Stagiaire",H454="Stagiaires",H454="Externe",H454="Externes",G454="agence",H454="STAGIAIRE INFIRMIER(ÈRE)",H454="STAGIAIRE SI",H454="STAGIAIRE S.I.",H454="STAGIAIRE PAB",H454="STAGIAIRE EN PERFUSION",H454="Stagiaire Physiothérapeute",H454="Stagiaire médecine",H454="Stagiaire - Service sociaux",H454="STAGIAIRE SOINS INFIRMIERS",H454="STAGIAIRE EXTERNE EN MÉDECINE",H454="ss",),1,0)</f>
        <v>0</v>
      </c>
      <c r="E454" s="28" t="s">
        <v>1086</v>
      </c>
      <c r="F454" s="28" t="s">
        <v>277</v>
      </c>
      <c r="G454" s="255">
        <v>3293</v>
      </c>
      <c r="H454" s="79" t="s">
        <v>1087</v>
      </c>
      <c r="I454" s="164" t="s">
        <v>836</v>
      </c>
      <c r="J454" s="273" t="str">
        <f ca="1">IF(AK454&lt;=Données!$B$2,1," ")</f>
        <v xml:space="preserve"> </v>
      </c>
      <c r="K454" s="45">
        <v>1</v>
      </c>
      <c r="L454" s="46"/>
      <c r="M454" s="47"/>
      <c r="N454" s="48"/>
      <c r="O454" s="185"/>
      <c r="P454" s="187"/>
      <c r="Q454" s="185"/>
      <c r="R454" s="186"/>
      <c r="S454" s="186"/>
      <c r="T454" s="187"/>
      <c r="U454" s="187"/>
      <c r="V454" s="187"/>
      <c r="W454" s="320"/>
      <c r="X454" s="214"/>
      <c r="Y454" s="215"/>
      <c r="Z454" s="34"/>
      <c r="AA454" s="35"/>
      <c r="AB454" s="35"/>
      <c r="AC454" s="35"/>
      <c r="AD454" s="36"/>
      <c r="AE454" s="224"/>
      <c r="AF454" s="53"/>
      <c r="AG454" s="54"/>
      <c r="AH454" s="55"/>
      <c r="AI454" s="56"/>
      <c r="AJ454" s="41" t="s">
        <v>4462</v>
      </c>
      <c r="AK454" s="42">
        <v>45815</v>
      </c>
      <c r="AL454" s="50"/>
      <c r="AM454" s="337" t="str">
        <f>INDEX($K$6:$AE$6,1,MATCH(1,K454:AE454,-1))</f>
        <v>95PFE-L2S</v>
      </c>
      <c r="AN454" s="337" t="str">
        <f>IF(INDEX($K$6:$AE$6,1,MATCH(1,K454:AE454,1))&lt;&gt;INDEX($K$6:$AE$6,1,MATCH(1,K454:AE454,-1)),INDEX($K$6:$AE$6,1,MATCH(1,K454:AE454,1)),"-")</f>
        <v>-</v>
      </c>
      <c r="AO454"/>
      <c r="AP454"/>
      <c r="AQ454"/>
    </row>
    <row r="455" spans="1:261" x14ac:dyDescent="0.2">
      <c r="A455" s="169" t="str">
        <f>IF(IFERROR(VLOOKUP(G455,EmployesActifs,1,FALSE),"Non")&lt;&gt;"Non","Oui","Non")</f>
        <v>Oui</v>
      </c>
      <c r="B455" s="172">
        <f>IF(A455="Oui",1,0)</f>
        <v>1</v>
      </c>
      <c r="C455" s="172">
        <f>IF(OR(G455="Médecin",H455="Médecin",I455="Médecin",I455="Médecins",H455="anesthésiste",H455="boursier univ.",H455="chercheur",H455="chirurgien",H455="Résident(e)",H455="Md Urg",H455="Md Card",LEFT(H455,6)="Fellow",H455="Externe Médecine",H455="Directeur de la biobanque Médecin",H455="monit.-boursier",),1,0)</f>
        <v>0</v>
      </c>
      <c r="D455" s="172">
        <f>IF(OR(G455=0,H455="Stagiaire",H455="Stagiaires",H455="Externe",H455="Externes",G455="agence",H455="STAGIAIRE INFIRMIER(ÈRE)",H455="STAGIAIRE SI",H455="STAGIAIRE S.I.",H455="STAGIAIRE PAB",H455="STAGIAIRE EN PERFUSION",H455="Stagiaire Physiothérapeute",H455="Stagiaire médecine",H455="Stagiaire - Service sociaux",H455="STAGIAIRE SOINS INFIRMIERS",H455="STAGIAIRE EXTERNE EN MÉDECINE",H455="ss",),1,0)</f>
        <v>0</v>
      </c>
      <c r="E455" s="28" t="s">
        <v>3870</v>
      </c>
      <c r="F455" s="28" t="s">
        <v>1091</v>
      </c>
      <c r="G455" s="255">
        <v>10081</v>
      </c>
      <c r="H455" s="79" t="s">
        <v>319</v>
      </c>
      <c r="I455" s="164" t="s">
        <v>413</v>
      </c>
      <c r="J455" s="273" t="str">
        <f ca="1">IF(AK455&lt;=Données!$B$2,1," ")</f>
        <v xml:space="preserve"> </v>
      </c>
      <c r="K455" s="45" t="s">
        <v>56</v>
      </c>
      <c r="L455" s="46" t="s">
        <v>56</v>
      </c>
      <c r="M455" s="47"/>
      <c r="N455" s="48"/>
      <c r="O455" s="185"/>
      <c r="P455" s="187"/>
      <c r="Q455" s="185"/>
      <c r="R455" s="186"/>
      <c r="S455" s="186">
        <v>1</v>
      </c>
      <c r="T455" s="187"/>
      <c r="U455" s="187"/>
      <c r="V455" s="187"/>
      <c r="W455" s="320"/>
      <c r="X455" s="214"/>
      <c r="Y455" s="215"/>
      <c r="Z455" s="34"/>
      <c r="AA455" s="35"/>
      <c r="AB455" s="35"/>
      <c r="AC455" s="35"/>
      <c r="AD455" s="36"/>
      <c r="AE455" s="224"/>
      <c r="AF455" s="53"/>
      <c r="AG455" s="54"/>
      <c r="AH455" s="55"/>
      <c r="AI455" s="56"/>
      <c r="AJ455" s="41" t="s">
        <v>4462</v>
      </c>
      <c r="AK455" s="42">
        <v>45785</v>
      </c>
      <c r="AL455" s="50"/>
      <c r="AM455" s="337" t="str">
        <f>INDEX($K$6:$AE$6,1,MATCH(1,K455:AE455,-1))</f>
        <v>1870 +</v>
      </c>
      <c r="AN455" s="337" t="str">
        <f>IF(INDEX($K$6:$AE$6,1,MATCH(1,K455:AE455,1))&lt;&gt;INDEX($K$6:$AE$6,1,MATCH(1,K455:AE455,-1)),INDEX($K$6:$AE$6,1,MATCH(1,K455:AE455,1)),"-")</f>
        <v>-</v>
      </c>
      <c r="AO455"/>
      <c r="AP455"/>
      <c r="AQ455"/>
    </row>
    <row r="456" spans="1:261" x14ac:dyDescent="0.2">
      <c r="A456" s="169" t="str">
        <f>IF(IFERROR(VLOOKUP(G456,EmployesActifs,1,FALSE),"Non")&lt;&gt;"Non","Oui","Non")</f>
        <v>Oui</v>
      </c>
      <c r="B456" s="172">
        <f>IF(A456="Oui",1,0)</f>
        <v>1</v>
      </c>
      <c r="C456" s="172">
        <f>IF(OR(G456="Médecin",H456="Médecin",I456="Médecin",I456="Médecins",H456="anesthésiste",H456="boursier univ.",H456="chercheur",H456="chirurgien",H456="Résident(e)",H456="Md Urg",H456="Md Card",LEFT(H456,6)="Fellow",H456="Externe Médecine",H456="Directeur de la biobanque Médecin",H456="monit.-boursier",),1,0)</f>
        <v>0</v>
      </c>
      <c r="D456" s="172">
        <f>IF(OR(G456=0,H456="Stagiaire",H456="Stagiaires",H456="Externe",H456="Externes",G456="agence",H456="STAGIAIRE INFIRMIER(ÈRE)",H456="STAGIAIRE SI",H456="STAGIAIRE S.I.",H456="STAGIAIRE PAB",H456="STAGIAIRE EN PERFUSION",H456="Stagiaire Physiothérapeute",H456="Stagiaire médecine",H456="Stagiaire - Service sociaux",H456="STAGIAIRE SOINS INFIRMIERS",H456="STAGIAIRE EXTERNE EN MÉDECINE",H456="ss",),1,0)</f>
        <v>0</v>
      </c>
      <c r="E456" s="28" t="s">
        <v>1093</v>
      </c>
      <c r="F456" s="28" t="s">
        <v>1094</v>
      </c>
      <c r="G456" s="255">
        <v>11325</v>
      </c>
      <c r="H456" s="79" t="s">
        <v>1095</v>
      </c>
      <c r="I456" s="164" t="s">
        <v>5215</v>
      </c>
      <c r="J456" s="273" t="str">
        <f ca="1">IF(AK456&lt;=Données!$B$2,1," ")</f>
        <v xml:space="preserve"> </v>
      </c>
      <c r="K456" s="45"/>
      <c r="L456" s="46">
        <v>1</v>
      </c>
      <c r="M456" s="47"/>
      <c r="N456" s="48"/>
      <c r="O456" s="185"/>
      <c r="P456" s="187"/>
      <c r="Q456" s="185"/>
      <c r="R456" s="186"/>
      <c r="S456" s="186"/>
      <c r="T456" s="187"/>
      <c r="U456" s="187"/>
      <c r="V456" s="187"/>
      <c r="W456" s="320"/>
      <c r="X456" s="214"/>
      <c r="Y456" s="215"/>
      <c r="Z456" s="34"/>
      <c r="AA456" s="35"/>
      <c r="AB456" s="35"/>
      <c r="AC456" s="35"/>
      <c r="AD456" s="36"/>
      <c r="AE456" s="224"/>
      <c r="AF456" s="53"/>
      <c r="AG456" s="54"/>
      <c r="AH456" s="55"/>
      <c r="AI456" s="56"/>
      <c r="AJ456" s="41" t="s">
        <v>4462</v>
      </c>
      <c r="AK456" s="42">
        <v>45308</v>
      </c>
      <c r="AL456" s="50"/>
      <c r="AM456" s="337" t="str">
        <f>INDEX($K$6:$AE$6,1,MATCH(1,K456:AE456,-1))</f>
        <v>95PFE-L2M</v>
      </c>
      <c r="AN456" s="337" t="str">
        <f>IF(INDEX($K$6:$AE$6,1,MATCH(1,K456:AE456,1))&lt;&gt;INDEX($K$6:$AE$6,1,MATCH(1,K456:AE456,-1)),INDEX($K$6:$AE$6,1,MATCH(1,K456:AE456,1)),"-")</f>
        <v>-</v>
      </c>
      <c r="AO456"/>
      <c r="AP456"/>
      <c r="AQ456"/>
    </row>
    <row r="457" spans="1:261" s="63" customFormat="1" x14ac:dyDescent="0.2">
      <c r="A457" s="169" t="str">
        <f>IF(IFERROR(VLOOKUP(G457,EmployesActifs,1,FALSE),"Non")&lt;&gt;"Non","Oui","Non")</f>
        <v>Oui</v>
      </c>
      <c r="B457" s="172">
        <f>IF(A457="Oui",1,0)</f>
        <v>1</v>
      </c>
      <c r="C457" s="172">
        <f>IF(OR(G457="Médecin",H457="Médecin",I457="Médecin",I457="Médecins",H457="anesthésiste",H457="boursier univ.",H457="chercheur",H457="chirurgien",H457="Résident(e)",H457="Md Urg",H457="Md Card",LEFT(H457,6)="Fellow",H457="Externe Médecine",H457="Directeur de la biobanque Médecin",H457="monit.-boursier",),1,0)</f>
        <v>0</v>
      </c>
      <c r="D457" s="172">
        <f>IF(OR(G457=0,H457="Stagiaire",H457="Stagiaires",H457="Externe",H457="Externes",G457="agence",H457="STAGIAIRE INFIRMIER(ÈRE)",H457="STAGIAIRE SI",H457="STAGIAIRE S.I.",H457="STAGIAIRE PAB",H457="STAGIAIRE EN PERFUSION",H457="Stagiaire Physiothérapeute",H457="Stagiaire médecine",H457="Stagiaire - Service sociaux",H457="STAGIAIRE SOINS INFIRMIERS",H457="STAGIAIRE EXTERNE EN MÉDECINE",H457="ss",),1,0)</f>
        <v>0</v>
      </c>
      <c r="E457" s="28" t="s">
        <v>1093</v>
      </c>
      <c r="F457" s="28" t="s">
        <v>1096</v>
      </c>
      <c r="G457" s="255">
        <v>10145</v>
      </c>
      <c r="H457" s="79" t="s">
        <v>972</v>
      </c>
      <c r="I457" s="164" t="s">
        <v>3418</v>
      </c>
      <c r="J457" s="273">
        <f ca="1">IF(AK457&lt;=Données!$B$2,1," ")</f>
        <v>1</v>
      </c>
      <c r="K457" s="45"/>
      <c r="L457" s="46">
        <v>1</v>
      </c>
      <c r="M457" s="47"/>
      <c r="N457" s="48"/>
      <c r="O457" s="185"/>
      <c r="P457" s="187"/>
      <c r="Q457" s="185"/>
      <c r="R457" s="186"/>
      <c r="S457" s="186">
        <v>1</v>
      </c>
      <c r="T457" s="187"/>
      <c r="U457" s="187"/>
      <c r="V457" s="187"/>
      <c r="W457" s="320"/>
      <c r="X457" s="214"/>
      <c r="Y457" s="215"/>
      <c r="Z457" s="34"/>
      <c r="AA457" s="35">
        <v>1</v>
      </c>
      <c r="AB457" s="35"/>
      <c r="AC457" s="35"/>
      <c r="AD457" s="36"/>
      <c r="AE457" s="224"/>
      <c r="AF457" s="53"/>
      <c r="AG457" s="54"/>
      <c r="AH457" s="55"/>
      <c r="AI457" s="56"/>
      <c r="AJ457" s="41" t="s">
        <v>57</v>
      </c>
      <c r="AK457" s="42">
        <v>44586</v>
      </c>
      <c r="AL457" s="50" t="s">
        <v>1097</v>
      </c>
      <c r="AM457" s="337" t="str">
        <f>INDEX($K$6:$AE$6,1,MATCH(1,K457:AE457,-1))</f>
        <v>95PFE-L2M</v>
      </c>
      <c r="AN457" s="337" t="str">
        <f>IF(INDEX($K$6:$AE$6,1,MATCH(1,K457:AE457,1))&lt;&gt;INDEX($K$6:$AE$6,1,MATCH(1,K457:AE457,-1)),INDEX($K$6:$AE$6,1,MATCH(1,K457:AE457,1)),"-")</f>
        <v>1511-S</v>
      </c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</row>
    <row r="458" spans="1:261" x14ac:dyDescent="0.2">
      <c r="A458" s="169" t="str">
        <f>IF(IFERROR(VLOOKUP(G458,EmployesActifs,1,FALSE),"Non")&lt;&gt;"Non","Oui","Non")</f>
        <v>Oui</v>
      </c>
      <c r="B458" s="172">
        <f>IF(A458="Oui",1,0)</f>
        <v>1</v>
      </c>
      <c r="C458" s="172">
        <f>IF(OR(G458="Médecin",H458="Médecin",I458="Médecin",I458="Médecins",H458="anesthésiste",H458="boursier univ.",H458="chercheur",H458="chirurgien",H458="Résident(e)",H458="Md Urg",H458="Md Card",LEFT(H458,6)="Fellow",H458="Externe Médecine",H458="Directeur de la biobanque Médecin",H458="monit.-boursier",),1,0)</f>
        <v>0</v>
      </c>
      <c r="D458" s="172">
        <f>IF(OR(G458=0,H458="Stagiaire",H458="Stagiaires",H458="Externe",H458="Externes",G458="agence",H458="STAGIAIRE INFIRMIER(ÈRE)",H458="STAGIAIRE SI",H458="STAGIAIRE S.I.",H458="STAGIAIRE PAB",H458="STAGIAIRE EN PERFUSION",H458="Stagiaire Physiothérapeute",H458="Stagiaire médecine",H458="Stagiaire - Service sociaux",H458="STAGIAIRE SOINS INFIRMIERS",H458="STAGIAIRE EXTERNE EN MÉDECINE",H458="ss",),1,0)</f>
        <v>0</v>
      </c>
      <c r="E458" s="28" t="s">
        <v>4531</v>
      </c>
      <c r="F458" s="28" t="s">
        <v>4532</v>
      </c>
      <c r="G458" s="262">
        <v>13320</v>
      </c>
      <c r="H458" s="79" t="s">
        <v>1559</v>
      </c>
      <c r="I458" s="164" t="s">
        <v>5716</v>
      </c>
      <c r="J458" s="273" t="str">
        <f ca="1">IF(AK458&lt;=Données!$B$2,1," ")</f>
        <v xml:space="preserve"> </v>
      </c>
      <c r="K458" s="45"/>
      <c r="L458" s="46" t="s">
        <v>56</v>
      </c>
      <c r="M458" s="47"/>
      <c r="N458" s="48">
        <v>1</v>
      </c>
      <c r="O458" s="185"/>
      <c r="P458" s="187"/>
      <c r="Q458" s="185"/>
      <c r="R458" s="186"/>
      <c r="S458" s="186"/>
      <c r="T458" s="187"/>
      <c r="U458" s="187"/>
      <c r="V458" s="187"/>
      <c r="W458" s="320"/>
      <c r="X458" s="214"/>
      <c r="Y458" s="215"/>
      <c r="Z458" s="34"/>
      <c r="AA458" s="35"/>
      <c r="AB458" s="35"/>
      <c r="AC458" s="35"/>
      <c r="AD458" s="36"/>
      <c r="AE458" s="224"/>
      <c r="AF458" s="53"/>
      <c r="AG458" s="54"/>
      <c r="AH458" s="55"/>
      <c r="AI458" s="56"/>
      <c r="AJ458" s="41" t="s">
        <v>652</v>
      </c>
      <c r="AK458" s="42">
        <v>45301</v>
      </c>
      <c r="AL458" s="50"/>
      <c r="AM458" s="337" t="str">
        <f>INDEX($K$6:$AE$6,1,MATCH(1,K458:AE458,-1))</f>
        <v>F550</v>
      </c>
      <c r="AN458" s="337" t="str">
        <f>IF(INDEX($K$6:$AE$6,1,MATCH(1,K458:AE458,1))&lt;&gt;INDEX($K$6:$AE$6,1,MATCH(1,K458:AE458,-1)),INDEX($K$6:$AE$6,1,MATCH(1,K458:AE458,1)),"-")</f>
        <v>-</v>
      </c>
      <c r="AO458"/>
      <c r="AP458"/>
      <c r="AQ458"/>
    </row>
    <row r="459" spans="1:261" x14ac:dyDescent="0.2">
      <c r="A459" s="169" t="str">
        <f>IF(IFERROR(VLOOKUP(G459,EmployesActifs,1,FALSE),"Non")&lt;&gt;"Non","Oui","Non")</f>
        <v>Oui</v>
      </c>
      <c r="B459" s="172">
        <f>IF(A459="Oui",1,0)</f>
        <v>1</v>
      </c>
      <c r="C459" s="172">
        <f>IF(OR(G459="Médecin",H459="Médecin",I459="Médecin",I459="Médecins",H459="anesthésiste",H459="boursier univ.",H459="chercheur",H459="chirurgien",H459="Résident(e)",H459="Md Urg",H459="Md Card",LEFT(H459,6)="Fellow",H459="Externe Médecine",H459="Directeur de la biobanque Médecin",H459="monit.-boursier",),1,0)</f>
        <v>0</v>
      </c>
      <c r="D459" s="172">
        <f>IF(OR(G459=0,H459="Stagiaire",H459="Stagiaires",H459="Externe",H459="Externes",G459="agence",H459="STAGIAIRE INFIRMIER(ÈRE)",H459="STAGIAIRE SI",H459="STAGIAIRE S.I.",H459="STAGIAIRE PAB",H459="STAGIAIRE EN PERFUSION",H459="Stagiaire Physiothérapeute",H459="Stagiaire médecine",H459="Stagiaire - Service sociaux",H459="STAGIAIRE SOINS INFIRMIERS",H459="STAGIAIRE EXTERNE EN MÉDECINE",H459="ss",),1,0)</f>
        <v>0</v>
      </c>
      <c r="E459" s="28" t="s">
        <v>1101</v>
      </c>
      <c r="F459" s="28" t="s">
        <v>1102</v>
      </c>
      <c r="G459" s="255">
        <v>5196</v>
      </c>
      <c r="H459" s="79" t="s">
        <v>2098</v>
      </c>
      <c r="I459" s="164" t="s">
        <v>836</v>
      </c>
      <c r="J459" s="273" t="str">
        <f ca="1">IF(AK459&lt;=Données!$B$2,1," ")</f>
        <v xml:space="preserve"> </v>
      </c>
      <c r="K459" s="45"/>
      <c r="L459" s="46" t="s">
        <v>56</v>
      </c>
      <c r="M459" s="47"/>
      <c r="N459" s="48">
        <v>1</v>
      </c>
      <c r="O459" s="185" t="s">
        <v>56</v>
      </c>
      <c r="P459" s="187" t="s">
        <v>56</v>
      </c>
      <c r="Q459" s="185">
        <v>1</v>
      </c>
      <c r="R459" s="186"/>
      <c r="S459" s="186"/>
      <c r="T459" s="187"/>
      <c r="U459" s="187"/>
      <c r="V459" s="187"/>
      <c r="W459" s="320"/>
      <c r="X459" s="214" t="s">
        <v>56</v>
      </c>
      <c r="Y459" s="215" t="s">
        <v>56</v>
      </c>
      <c r="Z459" s="34"/>
      <c r="AA459" s="35" t="s">
        <v>56</v>
      </c>
      <c r="AB459" s="35"/>
      <c r="AC459" s="35"/>
      <c r="AD459" s="36"/>
      <c r="AE459" s="224"/>
      <c r="AF459" s="53"/>
      <c r="AG459" s="54"/>
      <c r="AH459" s="55"/>
      <c r="AI459" s="56"/>
      <c r="AJ459" s="41" t="s">
        <v>4462</v>
      </c>
      <c r="AK459" s="42">
        <v>45328</v>
      </c>
      <c r="AL459" s="50"/>
      <c r="AM459" s="337" t="str">
        <f>INDEX($K$6:$AE$6,1,MATCH(1,K459:AE459,-1))</f>
        <v>F550</v>
      </c>
      <c r="AN459" s="337" t="str">
        <f>IF(INDEX($K$6:$AE$6,1,MATCH(1,K459:AE459,1))&lt;&gt;INDEX($K$6:$AE$6,1,MATCH(1,K459:AE459,-1)),INDEX($K$6:$AE$6,1,MATCH(1,K459:AE459,1)),"-")</f>
        <v>1860-S</v>
      </c>
      <c r="AO459"/>
      <c r="AP459"/>
      <c r="AQ459"/>
    </row>
    <row r="460" spans="1:261" ht="12.75" customHeight="1" x14ac:dyDescent="0.2">
      <c r="A460" s="169" t="str">
        <f>IF(IFERROR(VLOOKUP(G460,EmployesActifs,1,FALSE),"Non")&lt;&gt;"Non","Oui","Non")</f>
        <v>Oui</v>
      </c>
      <c r="B460" s="172">
        <f>IF(A460="Oui",1,0)</f>
        <v>1</v>
      </c>
      <c r="C460" s="172">
        <f>IF(OR(G460="Médecin",H460="Médecin",I460="Médecin",I460="Médecins",H460="anesthésiste",H460="boursier univ.",H460="chercheur",H460="chirurgien",H460="Résident(e)",H460="Md Urg",H460="Md Card",LEFT(H460,6)="Fellow",H460="Externe Médecine",H460="Directeur de la biobanque Médecin",H460="monit.-boursier",),1,0)</f>
        <v>0</v>
      </c>
      <c r="D460" s="172">
        <f>IF(OR(G460=0,H460="Stagiaire",H460="Stagiaires",H460="Externe",H460="Externes",G460="agence",H460="STAGIAIRE INFIRMIER(ÈRE)",H460="STAGIAIRE SI",H460="STAGIAIRE S.I.",H460="STAGIAIRE PAB",H460="STAGIAIRE EN PERFUSION",H460="Stagiaire Physiothérapeute",H460="Stagiaire médecine",H460="Stagiaire - Service sociaux",H460="STAGIAIRE SOINS INFIRMIERS",H460="STAGIAIRE EXTERNE EN MÉDECINE",H460="ss",),1,0)</f>
        <v>0</v>
      </c>
      <c r="E460" s="28" t="s">
        <v>1103</v>
      </c>
      <c r="F460" s="28" t="s">
        <v>4003</v>
      </c>
      <c r="G460" s="255">
        <v>11428</v>
      </c>
      <c r="H460" s="79" t="s">
        <v>1681</v>
      </c>
      <c r="I460" s="164" t="s">
        <v>4422</v>
      </c>
      <c r="J460" s="273" t="str">
        <f ca="1">IF(AK460&lt;=Données!$B$2,1," ")</f>
        <v xml:space="preserve"> </v>
      </c>
      <c r="K460" s="45"/>
      <c r="L460" s="46">
        <v>1</v>
      </c>
      <c r="M460" s="47"/>
      <c r="N460" s="48"/>
      <c r="O460" s="185"/>
      <c r="P460" s="187"/>
      <c r="Q460" s="185"/>
      <c r="R460" s="186"/>
      <c r="S460" s="186"/>
      <c r="T460" s="187"/>
      <c r="U460" s="187"/>
      <c r="V460" s="187"/>
      <c r="W460" s="320">
        <v>1</v>
      </c>
      <c r="X460" s="214"/>
      <c r="Y460" s="215"/>
      <c r="Z460" s="34"/>
      <c r="AA460" s="35"/>
      <c r="AB460" s="35"/>
      <c r="AC460" s="35"/>
      <c r="AD460" s="36"/>
      <c r="AE460" s="224"/>
      <c r="AF460" s="53"/>
      <c r="AG460" s="54"/>
      <c r="AH460" s="55"/>
      <c r="AI460" s="56"/>
      <c r="AJ460" s="41" t="s">
        <v>4462</v>
      </c>
      <c r="AK460" s="42">
        <v>45616</v>
      </c>
      <c r="AL460" s="50" t="s">
        <v>5803</v>
      </c>
      <c r="AM460" s="337" t="str">
        <f>INDEX($K$6:$AE$6,1,MATCH(1,K460:AE460,-1))</f>
        <v>95PFE-L2M</v>
      </c>
      <c r="AN460" s="337">
        <f>IF(INDEX($K$6:$AE$6,1,MATCH(1,K460:AE460,1))&lt;&gt;INDEX($K$6:$AE$6,1,MATCH(1,K460:AE460,-1)),INDEX($K$6:$AE$6,1,MATCH(1,K460:AE460,1)),"-")</f>
        <v>6502</v>
      </c>
      <c r="AO460"/>
      <c r="AP460"/>
      <c r="AQ460"/>
    </row>
    <row r="461" spans="1:261" ht="12.75" customHeight="1" x14ac:dyDescent="0.2">
      <c r="A461" s="169" t="str">
        <f>IF(IFERROR(VLOOKUP(G461,EmployesActifs,1,FALSE),"Non")&lt;&gt;"Non","Oui","Non")</f>
        <v>Oui</v>
      </c>
      <c r="B461" s="172">
        <f>IF(A461="Oui",1,0)</f>
        <v>1</v>
      </c>
      <c r="C461" s="172">
        <f>IF(OR(G461="Médecin",H461="Médecin",I461="Médecin",I461="Médecins",H461="anesthésiste",H461="boursier univ.",H461="chercheur",H461="chirurgien",H461="Résident(e)",H461="Md Urg",H461="Md Card",LEFT(H461,6)="Fellow",H461="Externe Médecine",H461="Directeur de la biobanque Médecin",H461="monit.-boursier",),1,0)</f>
        <v>0</v>
      </c>
      <c r="D461" s="172">
        <f>IF(OR(G461=0,H461="Stagiaire",H461="Stagiaires",H461="Externe",H461="Externes",G461="agence",H461="STAGIAIRE INFIRMIER(ÈRE)",H461="STAGIAIRE SI",H461="STAGIAIRE S.I.",H461="STAGIAIRE PAB",H461="STAGIAIRE EN PERFUSION",H461="Stagiaire Physiothérapeute",H461="Stagiaire médecine",H461="Stagiaire - Service sociaux",H461="STAGIAIRE SOINS INFIRMIERS",H461="STAGIAIRE EXTERNE EN MÉDECINE",H461="ss",),1,0)</f>
        <v>0</v>
      </c>
      <c r="E461" s="28" t="s">
        <v>1106</v>
      </c>
      <c r="F461" s="28" t="s">
        <v>564</v>
      </c>
      <c r="G461" s="255">
        <v>11475</v>
      </c>
      <c r="H461" s="79" t="s">
        <v>103</v>
      </c>
      <c r="I461" s="164" t="s">
        <v>61</v>
      </c>
      <c r="J461" s="273" t="str">
        <f ca="1">IF(AK461&lt;=Données!$B$2,1," ")</f>
        <v xml:space="preserve"> </v>
      </c>
      <c r="K461" s="45">
        <v>1</v>
      </c>
      <c r="L461" s="46"/>
      <c r="M461" s="47"/>
      <c r="N461" s="48"/>
      <c r="O461" s="185"/>
      <c r="P461" s="187"/>
      <c r="Q461" s="185"/>
      <c r="R461" s="186"/>
      <c r="S461" s="186"/>
      <c r="T461" s="187"/>
      <c r="U461" s="187"/>
      <c r="V461" s="187"/>
      <c r="W461" s="320"/>
      <c r="X461" s="214"/>
      <c r="Y461" s="215"/>
      <c r="Z461" s="34"/>
      <c r="AA461" s="35"/>
      <c r="AB461" s="35"/>
      <c r="AC461" s="35"/>
      <c r="AD461" s="36"/>
      <c r="AE461" s="224"/>
      <c r="AF461" s="53"/>
      <c r="AG461" s="54"/>
      <c r="AH461" s="55"/>
      <c r="AI461" s="56"/>
      <c r="AJ461" s="41" t="s">
        <v>4462</v>
      </c>
      <c r="AK461" s="42">
        <v>45356</v>
      </c>
      <c r="AL461" s="50"/>
      <c r="AM461" s="337" t="str">
        <f>INDEX($K$6:$AE$6,1,MATCH(1,K461:AE461,-1))</f>
        <v>95PFE-L2S</v>
      </c>
      <c r="AN461" s="337" t="str">
        <f>IF(INDEX($K$6:$AE$6,1,MATCH(1,K461:AE461,1))&lt;&gt;INDEX($K$6:$AE$6,1,MATCH(1,K461:AE461,-1)),INDEX($K$6:$AE$6,1,MATCH(1,K461:AE461,1)),"-")</f>
        <v>-</v>
      </c>
      <c r="AO461"/>
      <c r="AP461"/>
      <c r="AQ461"/>
    </row>
    <row r="462" spans="1:261" x14ac:dyDescent="0.2">
      <c r="A462" s="169" t="str">
        <f>IF(IFERROR(VLOOKUP(G462,EmployesActifs,1,FALSE),"Non")&lt;&gt;"Non","Oui","Non")</f>
        <v>Oui</v>
      </c>
      <c r="B462" s="172">
        <f>IF(A462="Oui",1,0)</f>
        <v>1</v>
      </c>
      <c r="C462" s="172">
        <f>IF(OR(G462="Médecin",H462="Médecin",I462="Médecin",I462="Médecins",H462="anesthésiste",H462="boursier univ.",H462="chercheur",H462="chirurgien",H462="Résident(e)",H462="Md Urg",H462="Md Card",LEFT(H462,6)="Fellow",H462="Externe Médecine",H462="Directeur de la biobanque Médecin",H462="monit.-boursier",),1,0)</f>
        <v>0</v>
      </c>
      <c r="D462" s="172">
        <f>IF(OR(G462=0,H462="Stagiaire",H462="Stagiaires",H462="Externe",H462="Externes",G462="agence",H462="STAGIAIRE INFIRMIER(ÈRE)",H462="STAGIAIRE SI",H462="STAGIAIRE S.I.",H462="STAGIAIRE PAB",H462="STAGIAIRE EN PERFUSION",H462="Stagiaire Physiothérapeute",H462="Stagiaire médecine",H462="Stagiaire - Service sociaux",H462="STAGIAIRE SOINS INFIRMIERS",H462="STAGIAIRE EXTERNE EN MÉDECINE",H462="ss",),1,0)</f>
        <v>0</v>
      </c>
      <c r="E462" s="28" t="s">
        <v>1107</v>
      </c>
      <c r="F462" s="28" t="s">
        <v>835</v>
      </c>
      <c r="G462" s="255">
        <v>5712</v>
      </c>
      <c r="H462" s="79" t="s">
        <v>103</v>
      </c>
      <c r="I462" s="164" t="s">
        <v>4406</v>
      </c>
      <c r="J462" s="273" t="str">
        <f ca="1">IF(AK462&lt;=Données!$B$2,1," ")</f>
        <v xml:space="preserve"> </v>
      </c>
      <c r="K462" s="45" t="s">
        <v>56</v>
      </c>
      <c r="L462" s="46">
        <v>1</v>
      </c>
      <c r="M462" s="47"/>
      <c r="N462" s="48"/>
      <c r="O462" s="185"/>
      <c r="P462" s="187"/>
      <c r="Q462" s="185"/>
      <c r="R462" s="186"/>
      <c r="S462" s="186"/>
      <c r="T462" s="187"/>
      <c r="U462" s="187"/>
      <c r="V462" s="187"/>
      <c r="W462" s="320"/>
      <c r="X462" s="214"/>
      <c r="Y462" s="215"/>
      <c r="Z462" s="34"/>
      <c r="AA462" s="35"/>
      <c r="AB462" s="35"/>
      <c r="AC462" s="35"/>
      <c r="AD462" s="36"/>
      <c r="AE462" s="224"/>
      <c r="AF462" s="53"/>
      <c r="AG462" s="54"/>
      <c r="AH462" s="55"/>
      <c r="AI462" s="56"/>
      <c r="AJ462" s="41" t="s">
        <v>4462</v>
      </c>
      <c r="AK462" s="42">
        <v>45476</v>
      </c>
      <c r="AL462" s="50"/>
      <c r="AM462" s="337" t="str">
        <f>INDEX($K$6:$AE$6,1,MATCH(1,K462:AE462,-1))</f>
        <v>95PFE-L2M</v>
      </c>
      <c r="AN462" s="337" t="str">
        <f>IF(INDEX($K$6:$AE$6,1,MATCH(1,K462:AE462,1))&lt;&gt;INDEX($K$6:$AE$6,1,MATCH(1,K462:AE462,-1)),INDEX($K$6:$AE$6,1,MATCH(1,K462:AE462,1)),"-")</f>
        <v>-</v>
      </c>
      <c r="AO462"/>
      <c r="AP462"/>
      <c r="AQ462"/>
    </row>
    <row r="463" spans="1:261" x14ac:dyDescent="0.2">
      <c r="A463" s="169" t="str">
        <f>IF(IFERROR(VLOOKUP(G463,EmployesActifs,1,FALSE),"Non")&lt;&gt;"Non","Oui","Non")</f>
        <v>Oui</v>
      </c>
      <c r="B463" s="172">
        <f>IF(A463="Oui",1,0)</f>
        <v>1</v>
      </c>
      <c r="C463" s="172">
        <f>IF(OR(G463="Médecin",H463="Médecin",I463="Médecin",I463="Médecins",H463="anesthésiste",H463="boursier univ.",H463="chercheur",H463="chirurgien",H463="Résident(e)",H463="Md Urg",H463="Md Card",LEFT(H463,6)="Fellow",H463="Externe Médecine",H463="Directeur de la biobanque Médecin",H463="monit.-boursier",),1,0)</f>
        <v>0</v>
      </c>
      <c r="D463" s="172">
        <f>IF(OR(G463=0,H463="Stagiaire",H463="Stagiaires",H463="Externe",H463="Externes",G463="agence",H463="STAGIAIRE INFIRMIER(ÈRE)",H463="STAGIAIRE SI",H463="STAGIAIRE S.I.",H463="STAGIAIRE PAB",H463="STAGIAIRE EN PERFUSION",H463="Stagiaire Physiothérapeute",H463="Stagiaire médecine",H463="Stagiaire - Service sociaux",H463="STAGIAIRE SOINS INFIRMIERS",H463="STAGIAIRE EXTERNE EN MÉDECINE",H463="ss",),1,0)</f>
        <v>0</v>
      </c>
      <c r="E463" s="28" t="s">
        <v>3165</v>
      </c>
      <c r="F463" s="28" t="s">
        <v>3166</v>
      </c>
      <c r="G463" s="257">
        <v>12914</v>
      </c>
      <c r="H463" s="79" t="s">
        <v>69</v>
      </c>
      <c r="I463" s="164" t="s">
        <v>5215</v>
      </c>
      <c r="J463" s="273">
        <f ca="1">IF(AK463&lt;=Données!$B$2,1," ")</f>
        <v>1</v>
      </c>
      <c r="K463" s="45"/>
      <c r="L463" s="46">
        <v>1</v>
      </c>
      <c r="M463" s="47"/>
      <c r="N463" s="48"/>
      <c r="O463" s="185"/>
      <c r="P463" s="187"/>
      <c r="Q463" s="185"/>
      <c r="R463" s="186"/>
      <c r="S463" s="186"/>
      <c r="T463" s="187"/>
      <c r="U463" s="187"/>
      <c r="V463" s="187"/>
      <c r="W463" s="320"/>
      <c r="X463" s="214"/>
      <c r="Y463" s="215"/>
      <c r="Z463" s="34"/>
      <c r="AA463" s="35"/>
      <c r="AB463" s="35"/>
      <c r="AC463" s="35"/>
      <c r="AD463" s="36"/>
      <c r="AE463" s="224"/>
      <c r="AF463" s="53"/>
      <c r="AG463" s="54"/>
      <c r="AH463" s="55"/>
      <c r="AI463" s="56"/>
      <c r="AJ463" s="41" t="s">
        <v>85</v>
      </c>
      <c r="AK463" s="42">
        <v>44985</v>
      </c>
      <c r="AL463" s="50"/>
      <c r="AM463" s="337" t="str">
        <f>INDEX($K$6:$AE$6,1,MATCH(1,K463:AE463,-1))</f>
        <v>95PFE-L2M</v>
      </c>
      <c r="AN463" s="337" t="str">
        <f>IF(INDEX($K$6:$AE$6,1,MATCH(1,K463:AE463,1))&lt;&gt;INDEX($K$6:$AE$6,1,MATCH(1,K463:AE463,-1)),INDEX($K$6:$AE$6,1,MATCH(1,K463:AE463,1)),"-")</f>
        <v>-</v>
      </c>
      <c r="AO463"/>
      <c r="AP463"/>
      <c r="AQ463"/>
    </row>
    <row r="464" spans="1:261" ht="15" customHeight="1" x14ac:dyDescent="0.2">
      <c r="A464" s="169" t="str">
        <f>IF(IFERROR(VLOOKUP(G464,EmployesActifs,1,FALSE),"Non")&lt;&gt;"Non","Oui","Non")</f>
        <v>Oui</v>
      </c>
      <c r="B464" s="172">
        <f>IF(A464="Oui",1,0)</f>
        <v>1</v>
      </c>
      <c r="C464" s="172">
        <f>IF(OR(G464="Médecin",H464="Médecin",I464="Médecin",I464="Médecins",H464="anesthésiste",H464="boursier univ.",H464="chercheur",H464="chirurgien",H464="Résident(e)",H464="Md Urg",H464="Md Card",LEFT(H464,6)="Fellow",H464="Externe Médecine",H464="Directeur de la biobanque Médecin",H464="monit.-boursier",),1,0)</f>
        <v>0</v>
      </c>
      <c r="D464" s="172">
        <f>IF(OR(G464=0,H464="Stagiaire",H464="Stagiaires",H464="Externe",H464="Externes",G464="agence",H464="STAGIAIRE INFIRMIER(ÈRE)",H464="STAGIAIRE SI",H464="STAGIAIRE S.I.",H464="STAGIAIRE PAB",H464="STAGIAIRE EN PERFUSION",H464="Stagiaire Physiothérapeute",H464="Stagiaire médecine",H464="Stagiaire - Service sociaux",H464="STAGIAIRE SOINS INFIRMIERS",H464="STAGIAIRE EXTERNE EN MÉDECINE",H464="ss",),1,0)</f>
        <v>0</v>
      </c>
      <c r="E464" s="28" t="s">
        <v>6191</v>
      </c>
      <c r="F464" s="28" t="s">
        <v>6192</v>
      </c>
      <c r="G464" s="255">
        <v>6671</v>
      </c>
      <c r="H464" s="79" t="s">
        <v>3563</v>
      </c>
      <c r="I464" s="164" t="s">
        <v>888</v>
      </c>
      <c r="J464" s="273" t="str">
        <f ca="1">IF(AK464&lt;=Données!$B$2,1," ")</f>
        <v xml:space="preserve"> </v>
      </c>
      <c r="K464" s="45" t="s">
        <v>56</v>
      </c>
      <c r="L464" s="46"/>
      <c r="M464" s="47"/>
      <c r="N464" s="48"/>
      <c r="O464" s="185">
        <v>1</v>
      </c>
      <c r="P464" s="187"/>
      <c r="Q464" s="185"/>
      <c r="R464" s="186"/>
      <c r="S464" s="186" t="s">
        <v>56</v>
      </c>
      <c r="T464" s="187"/>
      <c r="U464" s="187"/>
      <c r="V464" s="187"/>
      <c r="W464" s="320"/>
      <c r="X464" s="214"/>
      <c r="Y464" s="215"/>
      <c r="Z464" s="34"/>
      <c r="AA464" s="35"/>
      <c r="AB464" s="35"/>
      <c r="AC464" s="35"/>
      <c r="AD464" s="36"/>
      <c r="AE464" s="224"/>
      <c r="AF464" s="53"/>
      <c r="AG464" s="54"/>
      <c r="AH464" s="55"/>
      <c r="AI464" s="56"/>
      <c r="AJ464" s="178" t="s">
        <v>4462</v>
      </c>
      <c r="AK464" s="42">
        <v>45841</v>
      </c>
      <c r="AL464" s="50"/>
      <c r="AM464" s="337" t="str">
        <f>INDEX($K$6:$AE$6,1,MATCH(1,K464:AE464,-1))</f>
        <v>1804S</v>
      </c>
      <c r="AN464" s="337" t="str">
        <f>IF(INDEX($K$6:$AE$6,1,MATCH(1,K464:AE464,1))&lt;&gt;INDEX($K$6:$AE$6,1,MATCH(1,K464:AE464,-1)),INDEX($K$6:$AE$6,1,MATCH(1,K464:AE464,1)),"-")</f>
        <v>-</v>
      </c>
      <c r="AO464"/>
      <c r="AP464"/>
      <c r="AQ464"/>
    </row>
    <row r="465" spans="1:261" ht="12.75" customHeight="1" x14ac:dyDescent="0.2">
      <c r="A465" s="169" t="str">
        <f>IF(IFERROR(VLOOKUP(G465,EmployesActifs,1,FALSE),"Non")&lt;&gt;"Non","Oui","Non")</f>
        <v>Oui</v>
      </c>
      <c r="B465" s="172">
        <f>IF(A465="Oui",1,0)</f>
        <v>1</v>
      </c>
      <c r="C465" s="172">
        <f>IF(OR(G465="Médecin",H465="Médecin",I465="Médecin",I465="Médecins",H465="anesthésiste",H465="boursier univ.",H465="chercheur",H465="chirurgien",H465="Résident(e)",H465="Md Urg",H465="Md Card",LEFT(H465,6)="Fellow",H465="Externe Médecine",H465="Directeur de la biobanque Médecin",H465="monit.-boursier",),1,0)</f>
        <v>0</v>
      </c>
      <c r="D465" s="172">
        <f>IF(OR(G465=0,H465="Stagiaire",H465="Stagiaires",H465="Externe",H465="Externes",G465="agence",H465="STAGIAIRE INFIRMIER(ÈRE)",H465="STAGIAIRE SI",H465="STAGIAIRE S.I.",H465="STAGIAIRE PAB",H465="STAGIAIRE EN PERFUSION",H465="Stagiaire Physiothérapeute",H465="Stagiaire médecine",H465="Stagiaire - Service sociaux",H465="STAGIAIRE SOINS INFIRMIERS",H465="STAGIAIRE EXTERNE EN MÉDECINE",H465="ss",),1,0)</f>
        <v>0</v>
      </c>
      <c r="E465" s="28" t="s">
        <v>2872</v>
      </c>
      <c r="F465" s="28" t="s">
        <v>2873</v>
      </c>
      <c r="G465" s="255">
        <v>12512</v>
      </c>
      <c r="H465" s="79" t="s">
        <v>2463</v>
      </c>
      <c r="I465" s="164" t="s">
        <v>933</v>
      </c>
      <c r="J465" s="273" t="str">
        <f ca="1">IF(AK465&lt;=Données!$B$2,1," ")</f>
        <v xml:space="preserve"> </v>
      </c>
      <c r="K465" s="45"/>
      <c r="L465" s="46"/>
      <c r="M465" s="47">
        <v>1</v>
      </c>
      <c r="N465" s="48"/>
      <c r="O465" s="185"/>
      <c r="P465" s="187"/>
      <c r="Q465" s="185"/>
      <c r="R465" s="186"/>
      <c r="S465" s="186"/>
      <c r="T465" s="187"/>
      <c r="U465" s="187"/>
      <c r="V465" s="187"/>
      <c r="W465" s="320"/>
      <c r="X465" s="214"/>
      <c r="Y465" s="215"/>
      <c r="Z465" s="34"/>
      <c r="AA465" s="35"/>
      <c r="AB465" s="35"/>
      <c r="AC465" s="35"/>
      <c r="AD465" s="36"/>
      <c r="AE465" s="224"/>
      <c r="AF465" s="53"/>
      <c r="AG465" s="54"/>
      <c r="AH465" s="55"/>
      <c r="AI465" s="56"/>
      <c r="AJ465" s="41" t="s">
        <v>5851</v>
      </c>
      <c r="AK465" s="42">
        <v>45679</v>
      </c>
      <c r="AL465" s="50"/>
      <c r="AM465" s="337" t="str">
        <f>INDEX($K$6:$AE$6,1,MATCH(1,K465:AE465,-1))</f>
        <v>95PFE-L2L</v>
      </c>
      <c r="AN465" s="337" t="str">
        <f>IF(INDEX($K$6:$AE$6,1,MATCH(1,K465:AE465,1))&lt;&gt;INDEX($K$6:$AE$6,1,MATCH(1,K465:AE465,-1)),INDEX($K$6:$AE$6,1,MATCH(1,K465:AE465,1)),"-")</f>
        <v>-</v>
      </c>
      <c r="AO465"/>
      <c r="AP465"/>
      <c r="AQ465"/>
    </row>
    <row r="466" spans="1:261" x14ac:dyDescent="0.2">
      <c r="A466" s="169" t="str">
        <f>IF(IFERROR(VLOOKUP(G466,EmployesActifs,1,FALSE),"Non")&lt;&gt;"Non","Oui","Non")</f>
        <v>Oui</v>
      </c>
      <c r="B466" s="172">
        <f>IF(A466="Oui",1,0)</f>
        <v>1</v>
      </c>
      <c r="C466" s="172">
        <f>IF(OR(G466="Médecin",H466="Médecin",I466="Médecin",I466="Médecins",H466="anesthésiste",H466="boursier univ.",H466="chercheur",H466="chirurgien",H466="Résident(e)",H466="Md Urg",H466="Md Card",LEFT(H466,6)="Fellow",H466="Externe Médecine",H466="Directeur de la biobanque Médecin",H466="monit.-boursier",),1,0)</f>
        <v>0</v>
      </c>
      <c r="D466" s="172">
        <f>IF(OR(G466=0,H466="Stagiaire",H466="Stagiaires",H466="Externe",H466="Externes",G466="agence",H466="STAGIAIRE INFIRMIER(ÈRE)",H466="STAGIAIRE SI",H466="STAGIAIRE S.I.",H466="STAGIAIRE PAB",H466="STAGIAIRE EN PERFUSION",H466="Stagiaire Physiothérapeute",H466="Stagiaire médecine",H466="Stagiaire - Service sociaux",H466="STAGIAIRE SOINS INFIRMIERS",H466="STAGIAIRE EXTERNE EN MÉDECINE",H466="ss",),1,0)</f>
        <v>0</v>
      </c>
      <c r="E466" s="28" t="s">
        <v>1108</v>
      </c>
      <c r="F466" s="28" t="s">
        <v>1109</v>
      </c>
      <c r="G466" s="255">
        <v>5796</v>
      </c>
      <c r="H466" s="79" t="s">
        <v>69</v>
      </c>
      <c r="I466" s="164" t="s">
        <v>836</v>
      </c>
      <c r="J466" s="273">
        <f ca="1">IF(AK466&lt;=Données!$B$2,1," ")</f>
        <v>1</v>
      </c>
      <c r="K466" s="45"/>
      <c r="L466" s="46"/>
      <c r="M466" s="47">
        <v>1</v>
      </c>
      <c r="N466" s="48"/>
      <c r="O466" s="185"/>
      <c r="P466" s="187"/>
      <c r="Q466" s="185"/>
      <c r="R466" s="186"/>
      <c r="S466" s="186"/>
      <c r="T466" s="187"/>
      <c r="U466" s="187"/>
      <c r="V466" s="187"/>
      <c r="W466" s="320"/>
      <c r="X466" s="214"/>
      <c r="Y466" s="215"/>
      <c r="Z466" s="34"/>
      <c r="AA466" s="35"/>
      <c r="AB466" s="35"/>
      <c r="AC466" s="35"/>
      <c r="AD466" s="36"/>
      <c r="AE466" s="224"/>
      <c r="AF466" s="53"/>
      <c r="AG466" s="54"/>
      <c r="AH466" s="55"/>
      <c r="AI466" s="56"/>
      <c r="AJ466" s="41" t="s">
        <v>50</v>
      </c>
      <c r="AK466" s="42">
        <v>44571</v>
      </c>
      <c r="AL466" s="50"/>
      <c r="AM466" s="337" t="str">
        <f>INDEX($K$6:$AE$6,1,MATCH(1,K466:AE466,-1))</f>
        <v>95PFE-L2L</v>
      </c>
      <c r="AN466" s="337" t="str">
        <f>IF(INDEX($K$6:$AE$6,1,MATCH(1,K466:AE466,1))&lt;&gt;INDEX($K$6:$AE$6,1,MATCH(1,K466:AE466,-1)),INDEX($K$6:$AE$6,1,MATCH(1,K466:AE466,1)),"-")</f>
        <v>-</v>
      </c>
      <c r="AO466"/>
      <c r="AP466"/>
      <c r="AQ466"/>
    </row>
    <row r="467" spans="1:261" ht="12.75" customHeight="1" x14ac:dyDescent="0.2">
      <c r="A467" s="169" t="str">
        <f>IF(IFERROR(VLOOKUP(G467,EmployesActifs,1,FALSE),"Non")&lt;&gt;"Non","Oui","Non")</f>
        <v>Oui</v>
      </c>
      <c r="B467" s="172">
        <f>IF(A467="Oui",1,0)</f>
        <v>1</v>
      </c>
      <c r="C467" s="172">
        <f>IF(OR(G467="Médecin",H467="Médecin",I467="Médecin",I467="Médecins",H467="anesthésiste",H467="boursier univ.",H467="chercheur",H467="chirurgien",H467="Résident(e)",H467="Md Urg",H467="Md Card",LEFT(H467,6)="Fellow",H467="Externe Médecine",H467="Directeur de la biobanque Médecin",H467="monit.-boursier",),1,0)</f>
        <v>0</v>
      </c>
      <c r="D467" s="172">
        <f>IF(OR(G467=0,H467="Stagiaire",H467="Stagiaires",H467="Externe",H467="Externes",G467="agence",H467="STAGIAIRE INFIRMIER(ÈRE)",H467="STAGIAIRE SI",H467="STAGIAIRE S.I.",H467="STAGIAIRE PAB",H467="STAGIAIRE EN PERFUSION",H467="Stagiaire Physiothérapeute",H467="Stagiaire médecine",H467="Stagiaire - Service sociaux",H467="STAGIAIRE SOINS INFIRMIERS",H467="STAGIAIRE EXTERNE EN MÉDECINE",H467="ss",),1,0)</f>
        <v>0</v>
      </c>
      <c r="E467" s="28" t="s">
        <v>6082</v>
      </c>
      <c r="F467" s="28" t="s">
        <v>782</v>
      </c>
      <c r="G467" s="255">
        <v>4059</v>
      </c>
      <c r="H467" s="79" t="s">
        <v>747</v>
      </c>
      <c r="I467" s="164" t="s">
        <v>836</v>
      </c>
      <c r="J467" s="273" t="str">
        <f ca="1">IF(AK467&lt;=Données!$B$2,1," ")</f>
        <v xml:space="preserve"> </v>
      </c>
      <c r="K467" s="45">
        <v>1</v>
      </c>
      <c r="L467" s="46"/>
      <c r="M467" s="47"/>
      <c r="N467" s="48"/>
      <c r="O467" s="185"/>
      <c r="P467" s="187"/>
      <c r="Q467" s="185"/>
      <c r="R467" s="186"/>
      <c r="S467" s="186"/>
      <c r="T467" s="187"/>
      <c r="U467" s="187"/>
      <c r="V467" s="187"/>
      <c r="W467" s="320"/>
      <c r="X467" s="214"/>
      <c r="Y467" s="215"/>
      <c r="Z467" s="34"/>
      <c r="AA467" s="35"/>
      <c r="AB467" s="35"/>
      <c r="AC467" s="35"/>
      <c r="AD467" s="36"/>
      <c r="AE467" s="224"/>
      <c r="AF467" s="53"/>
      <c r="AG467" s="54"/>
      <c r="AH467" s="55"/>
      <c r="AI467" s="56"/>
      <c r="AJ467" s="41" t="s">
        <v>5851</v>
      </c>
      <c r="AK467" s="42">
        <v>45787</v>
      </c>
      <c r="AL467" s="50"/>
      <c r="AM467" s="337" t="str">
        <f>INDEX($K$6:$AE$6,1,MATCH(1,K467:AE467,-1))</f>
        <v>95PFE-L2S</v>
      </c>
      <c r="AN467" s="337" t="str">
        <f>IF(INDEX($K$6:$AE$6,1,MATCH(1,K467:AE467,1))&lt;&gt;INDEX($K$6:$AE$6,1,MATCH(1,K467:AE467,-1)),INDEX($K$6:$AE$6,1,MATCH(1,K467:AE467,1)),"-")</f>
        <v>-</v>
      </c>
      <c r="AO467"/>
      <c r="AP467"/>
      <c r="AQ467"/>
    </row>
    <row r="468" spans="1:261" ht="12.75" customHeight="1" x14ac:dyDescent="0.2">
      <c r="A468" s="169" t="str">
        <f>IF(IFERROR(VLOOKUP(G468,EmployesActifs,1,FALSE),"Non")&lt;&gt;"Non","Oui","Non")</f>
        <v>Oui</v>
      </c>
      <c r="B468" s="172">
        <f>IF(A468="Oui",1,0)</f>
        <v>1</v>
      </c>
      <c r="C468" s="172">
        <f>IF(OR(G468="Médecin",H468="Médecin",I468="Médecin",I468="Médecins",H468="anesthésiste",H468="boursier univ.",H468="chercheur",H468="chirurgien",H468="Résident(e)",H468="Md Urg",H468="Md Card",LEFT(H468,6)="Fellow",H468="Externe Médecine",H468="Directeur de la biobanque Médecin",H468="monit.-boursier",),1,0)</f>
        <v>0</v>
      </c>
      <c r="D468" s="172">
        <f>IF(OR(G468=0,H468="Stagiaire",H468="Stagiaires",H468="Externe",H468="Externes",G468="agence",H468="STAGIAIRE INFIRMIER(ÈRE)",H468="STAGIAIRE SI",H468="STAGIAIRE S.I.",H468="STAGIAIRE PAB",H468="STAGIAIRE EN PERFUSION",H468="Stagiaire Physiothérapeute",H468="Stagiaire médecine",H468="Stagiaire - Service sociaux",H468="STAGIAIRE SOINS INFIRMIERS",H468="STAGIAIRE EXTERNE EN MÉDECINE",H468="ss",),1,0)</f>
        <v>0</v>
      </c>
      <c r="E468" s="28" t="s">
        <v>3252</v>
      </c>
      <c r="F468" s="28" t="s">
        <v>3253</v>
      </c>
      <c r="G468" s="255">
        <v>13018</v>
      </c>
      <c r="H468" s="79" t="s">
        <v>54</v>
      </c>
      <c r="I468" s="52" t="s">
        <v>55</v>
      </c>
      <c r="J468" s="273" t="str">
        <f ca="1">IF(AK468&lt;=Données!$B$2,1," ")</f>
        <v xml:space="preserve"> </v>
      </c>
      <c r="K468" s="45">
        <v>1</v>
      </c>
      <c r="L468" s="46"/>
      <c r="M468" s="47"/>
      <c r="N468" s="48"/>
      <c r="O468" s="185"/>
      <c r="P468" s="187"/>
      <c r="Q468" s="185"/>
      <c r="R468" s="186"/>
      <c r="S468" s="186"/>
      <c r="T468" s="187"/>
      <c r="U468" s="187"/>
      <c r="V468" s="187"/>
      <c r="W468" s="320"/>
      <c r="X468" s="214"/>
      <c r="Y468" s="215"/>
      <c r="Z468" s="34"/>
      <c r="AA468" s="35"/>
      <c r="AB468" s="35"/>
      <c r="AC468" s="35"/>
      <c r="AD468" s="36"/>
      <c r="AE468" s="224"/>
      <c r="AF468" s="53"/>
      <c r="AG468" s="54"/>
      <c r="AH468" s="55"/>
      <c r="AI468" s="56"/>
      <c r="AJ468" s="41" t="s">
        <v>5851</v>
      </c>
      <c r="AK468" s="42">
        <v>45826</v>
      </c>
      <c r="AL468" s="50"/>
      <c r="AM468" s="337" t="str">
        <f>INDEX($K$6:$AE$6,1,MATCH(1,K468:AE468,-1))</f>
        <v>95PFE-L2S</v>
      </c>
      <c r="AN468" s="337" t="str">
        <f>IF(INDEX($K$6:$AE$6,1,MATCH(1,K468:AE468,1))&lt;&gt;INDEX($K$6:$AE$6,1,MATCH(1,K468:AE468,-1)),INDEX($K$6:$AE$6,1,MATCH(1,K468:AE468,1)),"-")</f>
        <v>-</v>
      </c>
      <c r="AO468"/>
      <c r="AP468"/>
      <c r="AQ468"/>
    </row>
    <row r="469" spans="1:261" ht="12.75" customHeight="1" x14ac:dyDescent="0.2">
      <c r="A469" s="169" t="str">
        <f>IF(IFERROR(VLOOKUP(G469,EmployesActifs,1,FALSE),"Non")&lt;&gt;"Non","Oui","Non")</f>
        <v>Oui</v>
      </c>
      <c r="B469" s="172">
        <f>IF(A469="Oui",1,0)</f>
        <v>1</v>
      </c>
      <c r="C469" s="172">
        <f>IF(OR(G469="Médecin",H469="Médecin",I469="Médecin",I469="Médecins",H469="anesthésiste",H469="boursier univ.",H469="chercheur",H469="chirurgien",H469="Résident(e)",H469="Md Urg",H469="Md Card",LEFT(H469,6)="Fellow",H469="Externe Médecine",H469="Directeur de la biobanque Médecin",H469="monit.-boursier",),1,0)</f>
        <v>0</v>
      </c>
      <c r="D469" s="172">
        <f>IF(OR(G469=0,H469="Stagiaire",H469="Stagiaires",H469="Externe",H469="Externes",G469="agence",H469="STAGIAIRE INFIRMIER(ÈRE)",H469="STAGIAIRE SI",H469="STAGIAIRE S.I.",H469="STAGIAIRE PAB",H469="STAGIAIRE EN PERFUSION",H469="Stagiaire Physiothérapeute",H469="Stagiaire médecine",H469="Stagiaire - Service sociaux",H469="STAGIAIRE SOINS INFIRMIERS",H469="STAGIAIRE EXTERNE EN MÉDECINE",H469="ss",),1,0)</f>
        <v>0</v>
      </c>
      <c r="E469" s="28" t="s">
        <v>1116</v>
      </c>
      <c r="F469" s="28" t="s">
        <v>838</v>
      </c>
      <c r="G469" s="255">
        <v>11026</v>
      </c>
      <c r="H469" s="79" t="s">
        <v>103</v>
      </c>
      <c r="I469" s="164" t="s">
        <v>61</v>
      </c>
      <c r="J469" s="273" t="str">
        <f ca="1">IF(AK469&lt;=Données!$B$2,1," ")</f>
        <v xml:space="preserve"> </v>
      </c>
      <c r="K469" s="45"/>
      <c r="L469" s="46"/>
      <c r="M469" s="47"/>
      <c r="N469" s="48"/>
      <c r="O469" s="185"/>
      <c r="P469" s="187"/>
      <c r="Q469" s="185"/>
      <c r="R469" s="186"/>
      <c r="S469" s="186">
        <v>1</v>
      </c>
      <c r="T469" s="187"/>
      <c r="U469" s="187"/>
      <c r="V469" s="187"/>
      <c r="W469" s="320"/>
      <c r="X469" s="214"/>
      <c r="Y469" s="215"/>
      <c r="Z469" s="34"/>
      <c r="AA469" s="35"/>
      <c r="AB469" s="35"/>
      <c r="AC469" s="35"/>
      <c r="AD469" s="36"/>
      <c r="AE469" s="224"/>
      <c r="AF469" s="53"/>
      <c r="AG469" s="54"/>
      <c r="AH469" s="55"/>
      <c r="AI469" s="56"/>
      <c r="AJ469" s="41" t="s">
        <v>4462</v>
      </c>
      <c r="AK469" s="42">
        <v>45952</v>
      </c>
      <c r="AL469" s="50"/>
      <c r="AM469" s="337" t="str">
        <f>INDEX($K$6:$AE$6,1,MATCH(1,K469:AE469,-1))</f>
        <v>1870 +</v>
      </c>
      <c r="AN469" s="337" t="str">
        <f>IF(INDEX($K$6:$AE$6,1,MATCH(1,K469:AE469,1))&lt;&gt;INDEX($K$6:$AE$6,1,MATCH(1,K469:AE469,-1)),INDEX($K$6:$AE$6,1,MATCH(1,K469:AE469,1)),"-")</f>
        <v>-</v>
      </c>
      <c r="AO469"/>
      <c r="AP469"/>
      <c r="AQ469"/>
    </row>
    <row r="470" spans="1:261" x14ac:dyDescent="0.2">
      <c r="A470" s="169" t="str">
        <f>IF(IFERROR(VLOOKUP(G470,EmployesActifs,1,FALSE),"Non")&lt;&gt;"Non","Oui","Non")</f>
        <v>Oui</v>
      </c>
      <c r="B470" s="172">
        <f>IF(A470="Oui",1,0)</f>
        <v>1</v>
      </c>
      <c r="C470" s="172">
        <f>IF(OR(G470="Médecin",H470="Médecin",I470="Médecin",I470="Médecins",H470="anesthésiste",H470="boursier univ.",H470="chercheur",H470="chirurgien",H470="Résident(e)",H470="Md Urg",H470="Md Card",LEFT(H470,6)="Fellow",H470="Externe Médecine",H470="Directeur de la biobanque Médecin",H470="monit.-boursier",),1,0)</f>
        <v>0</v>
      </c>
      <c r="D470" s="172">
        <f>IF(OR(G470=0,H470="Stagiaire",H470="Stagiaires",H470="Externe",H470="Externes",G470="agence",H470="STAGIAIRE INFIRMIER(ÈRE)",H470="STAGIAIRE SI",H470="STAGIAIRE S.I.",H470="STAGIAIRE PAB",H470="STAGIAIRE EN PERFUSION",H470="Stagiaire Physiothérapeute",H470="Stagiaire médecine",H470="Stagiaire - Service sociaux",H470="STAGIAIRE SOINS INFIRMIERS",H470="STAGIAIRE EXTERNE EN MÉDECINE",H470="ss",),1,0)</f>
        <v>0</v>
      </c>
      <c r="E470" s="28" t="s">
        <v>2895</v>
      </c>
      <c r="F470" s="28" t="s">
        <v>2896</v>
      </c>
      <c r="G470" s="255">
        <v>12485</v>
      </c>
      <c r="H470" s="79" t="s">
        <v>69</v>
      </c>
      <c r="I470" s="164" t="s">
        <v>5716</v>
      </c>
      <c r="J470" s="273" t="str">
        <f ca="1">IF(AK470&lt;=Données!$B$2,1," ")</f>
        <v xml:space="preserve"> </v>
      </c>
      <c r="K470" s="45">
        <v>1</v>
      </c>
      <c r="L470" s="46"/>
      <c r="M470" s="47"/>
      <c r="N470" s="48"/>
      <c r="O470" s="185"/>
      <c r="P470" s="187"/>
      <c r="Q470" s="185"/>
      <c r="R470" s="186"/>
      <c r="S470" s="186"/>
      <c r="T470" s="187"/>
      <c r="U470" s="187"/>
      <c r="V470" s="187"/>
      <c r="W470" s="320"/>
      <c r="X470" s="214"/>
      <c r="Y470" s="215"/>
      <c r="Z470" s="34"/>
      <c r="AA470" s="35"/>
      <c r="AB470" s="35"/>
      <c r="AC470" s="35"/>
      <c r="AD470" s="36"/>
      <c r="AE470" s="224"/>
      <c r="AF470" s="53"/>
      <c r="AG470" s="54"/>
      <c r="AH470" s="55"/>
      <c r="AI470" s="56"/>
      <c r="AJ470" s="41" t="s">
        <v>4462</v>
      </c>
      <c r="AK470" s="42">
        <v>45749</v>
      </c>
      <c r="AL470" s="50"/>
      <c r="AM470" s="337" t="str">
        <f>INDEX($K$6:$AE$6,1,MATCH(1,K470:AE470,-1))</f>
        <v>95PFE-L2S</v>
      </c>
      <c r="AN470" s="337" t="str">
        <f>IF(INDEX($K$6:$AE$6,1,MATCH(1,K470:AE470,1))&lt;&gt;INDEX($K$6:$AE$6,1,MATCH(1,K470:AE470,-1)),INDEX($K$6:$AE$6,1,MATCH(1,K470:AE470,1)),"-")</f>
        <v>-</v>
      </c>
      <c r="AO470"/>
      <c r="AP470"/>
      <c r="AQ470"/>
    </row>
    <row r="471" spans="1:261" x14ac:dyDescent="0.2">
      <c r="A471" s="169" t="str">
        <f>IF(IFERROR(VLOOKUP(G471,EmployesActifs,1,FALSE),"Non")&lt;&gt;"Non","Oui","Non")</f>
        <v>Oui</v>
      </c>
      <c r="B471" s="172">
        <f>IF(A471="Oui",1,0)</f>
        <v>1</v>
      </c>
      <c r="C471" s="172">
        <f>IF(OR(G471="Médecin",H471="Médecin",I471="Médecin",I471="Médecins",H471="anesthésiste",H471="boursier univ.",H471="chercheur",H471="chirurgien",H471="Résident(e)",H471="Md Urg",H471="Md Card",LEFT(H471,6)="Fellow",H471="Externe Médecine",H471="Directeur de la biobanque Médecin",H471="monit.-boursier",),1,0)</f>
        <v>0</v>
      </c>
      <c r="D471" s="172">
        <f>IF(OR(G471=0,H471="Stagiaire",H471="Stagiaires",H471="Externe",H471="Externes",G471="agence",H471="STAGIAIRE INFIRMIER(ÈRE)",H471="STAGIAIRE SI",H471="STAGIAIRE S.I.",H471="STAGIAIRE PAB",H471="STAGIAIRE EN PERFUSION",H471="Stagiaire Physiothérapeute",H471="Stagiaire médecine",H471="Stagiaire - Service sociaux",H471="STAGIAIRE SOINS INFIRMIERS",H471="STAGIAIRE EXTERNE EN MÉDECINE",H471="ss",),1,0)</f>
        <v>0</v>
      </c>
      <c r="E471" s="28" t="s">
        <v>3873</v>
      </c>
      <c r="F471" s="28" t="s">
        <v>1119</v>
      </c>
      <c r="G471" s="255">
        <v>10097</v>
      </c>
      <c r="H471" s="79" t="s">
        <v>69</v>
      </c>
      <c r="I471" s="164" t="s">
        <v>4406</v>
      </c>
      <c r="J471" s="273" t="str">
        <f ca="1">IF(AK471&lt;=Données!$B$2,1," ")</f>
        <v xml:space="preserve"> </v>
      </c>
      <c r="K471" s="45">
        <v>1</v>
      </c>
      <c r="L471" s="46"/>
      <c r="M471" s="47"/>
      <c r="N471" s="48"/>
      <c r="O471" s="185"/>
      <c r="P471" s="187"/>
      <c r="Q471" s="185"/>
      <c r="R471" s="186"/>
      <c r="S471" s="186"/>
      <c r="T471" s="187"/>
      <c r="U471" s="187"/>
      <c r="V471" s="187"/>
      <c r="W471" s="320"/>
      <c r="X471" s="214"/>
      <c r="Y471" s="215"/>
      <c r="Z471" s="34"/>
      <c r="AA471" s="35"/>
      <c r="AB471" s="35"/>
      <c r="AC471" s="35"/>
      <c r="AD471" s="36"/>
      <c r="AE471" s="224"/>
      <c r="AF471" s="53"/>
      <c r="AG471" s="54"/>
      <c r="AH471" s="55"/>
      <c r="AI471" s="56"/>
      <c r="AJ471" s="41" t="s">
        <v>4462</v>
      </c>
      <c r="AK471" s="42">
        <v>45336</v>
      </c>
      <c r="AL471" s="50"/>
      <c r="AM471" s="337" t="str">
        <f>INDEX($K$6:$AE$6,1,MATCH(1,K471:AE471,-1))</f>
        <v>95PFE-L2S</v>
      </c>
      <c r="AN471" s="337" t="str">
        <f>IF(INDEX($K$6:$AE$6,1,MATCH(1,K471:AE471,1))&lt;&gt;INDEX($K$6:$AE$6,1,MATCH(1,K471:AE471,-1)),INDEX($K$6:$AE$6,1,MATCH(1,K471:AE471,1)),"-")</f>
        <v>-</v>
      </c>
      <c r="AO471"/>
      <c r="AP471"/>
      <c r="AQ471"/>
    </row>
    <row r="472" spans="1:261" x14ac:dyDescent="0.2">
      <c r="A472" s="169" t="str">
        <f>IF(IFERROR(VLOOKUP(G472,EmployesActifs,1,FALSE),"Non")&lt;&gt;"Non","Oui","Non")</f>
        <v>Oui</v>
      </c>
      <c r="B472" s="172">
        <f>IF(A472="Oui",1,0)</f>
        <v>1</v>
      </c>
      <c r="C472" s="172">
        <f>IF(OR(G472="Médecin",H472="Médecin",I472="Médecin",I472="Médecins",H472="anesthésiste",H472="boursier univ.",H472="chercheur",H472="chirurgien",H472="Résident(e)",H472="Md Urg",H472="Md Card",LEFT(H472,6)="Fellow",H472="Externe Médecine",H472="Directeur de la biobanque Médecin",H472="monit.-boursier",),1,0)</f>
        <v>0</v>
      </c>
      <c r="D472" s="172">
        <f>IF(OR(G472=0,H472="Stagiaire",H472="Stagiaires",H472="Externe",H472="Externes",G472="agence",H472="STAGIAIRE INFIRMIER(ÈRE)",H472="STAGIAIRE SI",H472="STAGIAIRE S.I.",H472="STAGIAIRE PAB",H472="STAGIAIRE EN PERFUSION",H472="Stagiaire Physiothérapeute",H472="Stagiaire médecine",H472="Stagiaire - Service sociaux",H472="STAGIAIRE SOINS INFIRMIERS",H472="STAGIAIRE EXTERNE EN MÉDECINE",H472="ss",),1,0)</f>
        <v>0</v>
      </c>
      <c r="E472" s="28" t="s">
        <v>1120</v>
      </c>
      <c r="F472" s="28" t="s">
        <v>1121</v>
      </c>
      <c r="G472" s="255">
        <v>2837</v>
      </c>
      <c r="H472" s="79" t="s">
        <v>2098</v>
      </c>
      <c r="I472" s="164" t="s">
        <v>5701</v>
      </c>
      <c r="J472" s="273">
        <f ca="1">IF(AK472&lt;=Données!$B$2,1," ")</f>
        <v>1</v>
      </c>
      <c r="K472" s="45"/>
      <c r="L472" s="46" t="s">
        <v>56</v>
      </c>
      <c r="M472" s="47"/>
      <c r="N472" s="48"/>
      <c r="O472" s="185"/>
      <c r="P472" s="187"/>
      <c r="Q472" s="185"/>
      <c r="R472" s="186"/>
      <c r="S472" s="186">
        <v>1</v>
      </c>
      <c r="T472" s="187"/>
      <c r="U472" s="187"/>
      <c r="V472" s="187"/>
      <c r="W472" s="320"/>
      <c r="X472" s="214"/>
      <c r="Y472" s="215"/>
      <c r="Z472" s="34"/>
      <c r="AA472" s="35"/>
      <c r="AB472" s="35"/>
      <c r="AC472" s="35"/>
      <c r="AD472" s="36"/>
      <c r="AE472" s="224"/>
      <c r="AF472" s="53"/>
      <c r="AG472" s="54"/>
      <c r="AH472" s="55"/>
      <c r="AI472" s="56"/>
      <c r="AJ472" s="41" t="s">
        <v>144</v>
      </c>
      <c r="AK472" s="42">
        <v>44587</v>
      </c>
      <c r="AL472" s="50"/>
      <c r="AM472" s="337" t="str">
        <f>INDEX($K$6:$AE$6,1,MATCH(1,K472:AE472,-1))</f>
        <v>1870 +</v>
      </c>
      <c r="AN472" s="337" t="str">
        <f>IF(INDEX($K$6:$AE$6,1,MATCH(1,K472:AE472,1))&lt;&gt;INDEX($K$6:$AE$6,1,MATCH(1,K472:AE472,-1)),INDEX($K$6:$AE$6,1,MATCH(1,K472:AE472,1)),"-")</f>
        <v>-</v>
      </c>
      <c r="AO472"/>
      <c r="AP472"/>
      <c r="AQ472"/>
    </row>
    <row r="473" spans="1:261" x14ac:dyDescent="0.2">
      <c r="A473" s="169" t="str">
        <f>IF(IFERROR(VLOOKUP(G473,EmployesActifs,1,FALSE),"Non")&lt;&gt;"Non","Oui","Non")</f>
        <v>Oui</v>
      </c>
      <c r="B473" s="172">
        <f>IF(A473="Oui",1,0)</f>
        <v>1</v>
      </c>
      <c r="C473" s="172">
        <f>IF(OR(G473="Médecin",H473="Médecin",I473="Médecin",I473="Médecins",H473="anesthésiste",H473="boursier univ.",H473="chercheur",H473="chirurgien",H473="Résident(e)",H473="Md Urg",H473="Md Card",LEFT(H473,6)="Fellow",H473="Externe Médecine",H473="Directeur de la biobanque Médecin",H473="monit.-boursier",),1,0)</f>
        <v>0</v>
      </c>
      <c r="D473" s="172">
        <f>IF(OR(G473=0,H473="Stagiaire",H473="Stagiaires",H473="Externe",H473="Externes",G473="agence",H473="STAGIAIRE INFIRMIER(ÈRE)",H473="STAGIAIRE SI",H473="STAGIAIRE S.I.",H473="STAGIAIRE PAB",H473="STAGIAIRE EN PERFUSION",H473="Stagiaire Physiothérapeute",H473="Stagiaire médecine",H473="Stagiaire - Service sociaux",H473="STAGIAIRE SOINS INFIRMIERS",H473="STAGIAIRE EXTERNE EN MÉDECINE",H473="ss",),1,0)</f>
        <v>0</v>
      </c>
      <c r="E473" s="28" t="s">
        <v>1122</v>
      </c>
      <c r="F473" s="28" t="s">
        <v>2063</v>
      </c>
      <c r="G473" s="255">
        <v>14181</v>
      </c>
      <c r="H473" s="79" t="s">
        <v>2098</v>
      </c>
      <c r="I473" s="164" t="s">
        <v>61</v>
      </c>
      <c r="J473" s="273" t="str">
        <f ca="1">IF(AK473&lt;=Données!$B$2,1," ")</f>
        <v xml:space="preserve"> </v>
      </c>
      <c r="K473" s="45">
        <v>1</v>
      </c>
      <c r="L473" s="46"/>
      <c r="M473" s="47"/>
      <c r="N473" s="48"/>
      <c r="O473" s="185"/>
      <c r="P473" s="187"/>
      <c r="Q473" s="185"/>
      <c r="R473" s="186"/>
      <c r="S473" s="186"/>
      <c r="T473" s="187"/>
      <c r="U473" s="187"/>
      <c r="V473" s="187"/>
      <c r="W473" s="320"/>
      <c r="X473" s="214"/>
      <c r="Y473" s="215"/>
      <c r="Z473" s="34"/>
      <c r="AA473" s="35"/>
      <c r="AB473" s="35"/>
      <c r="AC473" s="35"/>
      <c r="AD473" s="36"/>
      <c r="AE473" s="224"/>
      <c r="AF473" s="53"/>
      <c r="AG473" s="54"/>
      <c r="AH473" s="55"/>
      <c r="AI473" s="56"/>
      <c r="AJ473" s="41" t="s">
        <v>4462</v>
      </c>
      <c r="AK473" s="42">
        <v>45973</v>
      </c>
      <c r="AL473" s="50"/>
      <c r="AM473" s="337" t="str">
        <f>INDEX($K$6:$AE$6,1,MATCH(1,K473:AE473,-1))</f>
        <v>95PFE-L2S</v>
      </c>
      <c r="AN473" s="337" t="str">
        <f>IF(INDEX($K$6:$AE$6,1,MATCH(1,K473:AE473,1))&lt;&gt;INDEX($K$6:$AE$6,1,MATCH(1,K473:AE473,-1)),INDEX($K$6:$AE$6,1,MATCH(1,K473:AE473,1)),"-")</f>
        <v>-</v>
      </c>
      <c r="AO473"/>
      <c r="AP473"/>
      <c r="AQ473"/>
    </row>
    <row r="474" spans="1:261" x14ac:dyDescent="0.2">
      <c r="A474" s="169" t="str">
        <f>IF(IFERROR(VLOOKUP(G474,EmployesActifs,1,FALSE),"Non")&lt;&gt;"Non","Oui","Non")</f>
        <v>Oui</v>
      </c>
      <c r="B474" s="172">
        <f>IF(A474="Oui",1,0)</f>
        <v>1</v>
      </c>
      <c r="C474" s="172">
        <f>IF(OR(G474="Médecin",H474="Médecin",I474="Médecin",I474="Médecins",H474="anesthésiste",H474="boursier univ.",H474="chercheur",H474="chirurgien",H474="Résident(e)",H474="Md Urg",H474="Md Card",LEFT(H474,6)="Fellow",H474="Externe Médecine",H474="Directeur de la biobanque Médecin",H474="monit.-boursier",),1,0)</f>
        <v>0</v>
      </c>
      <c r="D474" s="172">
        <f>IF(OR(G474=0,H474="Stagiaire",H474="Stagiaires",H474="Externe",H474="Externes",G474="agence",H474="STAGIAIRE INFIRMIER(ÈRE)",H474="STAGIAIRE SI",H474="STAGIAIRE S.I.",H474="STAGIAIRE PAB",H474="STAGIAIRE EN PERFUSION",H474="Stagiaire Physiothérapeute",H474="Stagiaire médecine",H474="Stagiaire - Service sociaux",H474="STAGIAIRE SOINS INFIRMIERS",H474="STAGIAIRE EXTERNE EN MÉDECINE",H474="ss",),1,0)</f>
        <v>0</v>
      </c>
      <c r="E474" s="28" t="s">
        <v>1122</v>
      </c>
      <c r="F474" s="28" t="s">
        <v>435</v>
      </c>
      <c r="G474" s="255">
        <v>3217</v>
      </c>
      <c r="H474" s="79" t="s">
        <v>3460</v>
      </c>
      <c r="I474" s="164" t="s">
        <v>933</v>
      </c>
      <c r="J474" s="273" t="str">
        <f ca="1">IF(AK474&lt;=Données!$B$2,1," ")</f>
        <v xml:space="preserve"> </v>
      </c>
      <c r="K474" s="45">
        <v>1</v>
      </c>
      <c r="L474" s="46"/>
      <c r="M474" s="47"/>
      <c r="N474" s="48"/>
      <c r="O474" s="185"/>
      <c r="P474" s="187"/>
      <c r="Q474" s="185"/>
      <c r="R474" s="186"/>
      <c r="S474" s="186"/>
      <c r="T474" s="187"/>
      <c r="U474" s="187"/>
      <c r="V474" s="187"/>
      <c r="W474" s="320"/>
      <c r="X474" s="214"/>
      <c r="Y474" s="215"/>
      <c r="Z474" s="34"/>
      <c r="AA474" s="35"/>
      <c r="AB474" s="35"/>
      <c r="AC474" s="35"/>
      <c r="AD474" s="36"/>
      <c r="AE474" s="224"/>
      <c r="AF474" s="53"/>
      <c r="AG474" s="54"/>
      <c r="AH474" s="55"/>
      <c r="AI474" s="56"/>
      <c r="AJ474" s="41" t="s">
        <v>4462</v>
      </c>
      <c r="AK474" s="42">
        <v>45580</v>
      </c>
      <c r="AL474" s="50"/>
      <c r="AM474" s="337" t="str">
        <f>INDEX($K$6:$AE$6,1,MATCH(1,K474:AE474,-1))</f>
        <v>95PFE-L2S</v>
      </c>
      <c r="AN474" s="337" t="str">
        <f>IF(INDEX($K$6:$AE$6,1,MATCH(1,K474:AE474,1))&lt;&gt;INDEX($K$6:$AE$6,1,MATCH(1,K474:AE474,-1)),INDEX($K$6:$AE$6,1,MATCH(1,K474:AE474,1)),"-")</f>
        <v>-</v>
      </c>
      <c r="AO474"/>
      <c r="AP474"/>
      <c r="AQ474"/>
    </row>
    <row r="475" spans="1:261" x14ac:dyDescent="0.2">
      <c r="A475" s="169" t="str">
        <f>IF(IFERROR(VLOOKUP(G475,EmployesActifs,1,FALSE),"Non")&lt;&gt;"Non","Oui","Non")</f>
        <v>Oui</v>
      </c>
      <c r="B475" s="172">
        <f>IF(A475="Oui",1,0)</f>
        <v>1</v>
      </c>
      <c r="C475" s="172">
        <f>IF(OR(G475="Médecin",H475="Médecin",I475="Médecin",I475="Médecins",H475="anesthésiste",H475="boursier univ.",H475="chercheur",H475="chirurgien",H475="Résident(e)",H475="Md Urg",H475="Md Card",LEFT(H475,6)="Fellow",H475="Externe Médecine",H475="Directeur de la biobanque Médecin",H475="monit.-boursier",),1,0)</f>
        <v>0</v>
      </c>
      <c r="D475" s="172">
        <f>IF(OR(G475=0,H475="Stagiaire",H475="Stagiaires",H475="Externe",H475="Externes",G475="agence",H475="STAGIAIRE INFIRMIER(ÈRE)",H475="STAGIAIRE SI",H475="STAGIAIRE S.I.",H475="STAGIAIRE PAB",H475="STAGIAIRE EN PERFUSION",H475="Stagiaire Physiothérapeute",H475="Stagiaire médecine",H475="Stagiaire - Service sociaux",H475="STAGIAIRE SOINS INFIRMIERS",H475="STAGIAIRE EXTERNE EN MÉDECINE",H475="ss",),1,0)</f>
        <v>0</v>
      </c>
      <c r="E475" s="28" t="s">
        <v>1124</v>
      </c>
      <c r="F475" s="28" t="s">
        <v>134</v>
      </c>
      <c r="G475" s="255">
        <v>2853</v>
      </c>
      <c r="H475" s="79" t="s">
        <v>103</v>
      </c>
      <c r="I475" s="164" t="s">
        <v>65</v>
      </c>
      <c r="J475" s="273">
        <f ca="1">IF(AK475&lt;=Données!$B$2,1," ")</f>
        <v>1</v>
      </c>
      <c r="K475" s="45">
        <v>1</v>
      </c>
      <c r="L475" s="46"/>
      <c r="M475" s="47"/>
      <c r="N475" s="48"/>
      <c r="O475" s="185"/>
      <c r="P475" s="187"/>
      <c r="Q475" s="185">
        <v>1</v>
      </c>
      <c r="R475" s="186"/>
      <c r="S475" s="186"/>
      <c r="T475" s="187"/>
      <c r="U475" s="187"/>
      <c r="V475" s="187"/>
      <c r="W475" s="320"/>
      <c r="X475" s="214"/>
      <c r="Y475" s="215"/>
      <c r="Z475" s="34"/>
      <c r="AA475" s="35"/>
      <c r="AB475" s="35"/>
      <c r="AC475" s="35"/>
      <c r="AD475" s="36"/>
      <c r="AE475" s="224"/>
      <c r="AF475" s="53"/>
      <c r="AG475" s="54"/>
      <c r="AH475" s="55"/>
      <c r="AI475" s="56"/>
      <c r="AJ475" s="41" t="s">
        <v>66</v>
      </c>
      <c r="AK475" s="42">
        <v>44295</v>
      </c>
      <c r="AL475" s="50"/>
      <c r="AM475" s="337" t="str">
        <f>INDEX($K$6:$AE$6,1,MATCH(1,K475:AE475,-1))</f>
        <v>95PFE-L2S</v>
      </c>
      <c r="AN475" s="337" t="str">
        <f>IF(INDEX($K$6:$AE$6,1,MATCH(1,K475:AE475,1))&lt;&gt;INDEX($K$6:$AE$6,1,MATCH(1,K475:AE475,-1)),INDEX($K$6:$AE$6,1,MATCH(1,K475:AE475,1)),"-")</f>
        <v>1860-S</v>
      </c>
      <c r="AO475"/>
      <c r="AP475"/>
      <c r="AQ475"/>
    </row>
    <row r="476" spans="1:261" x14ac:dyDescent="0.2">
      <c r="A476" s="169" t="str">
        <f>IF(IFERROR(VLOOKUP(G476,EmployesActifs,1,FALSE),"Non")&lt;&gt;"Non","Oui","Non")</f>
        <v>Oui</v>
      </c>
      <c r="B476" s="172">
        <f>IF(A476="Oui",1,0)</f>
        <v>1</v>
      </c>
      <c r="C476" s="172">
        <f>IF(OR(G476="Médecin",H476="Médecin",I476="Médecin",I476="Médecins",H476="anesthésiste",H476="boursier univ.",H476="chercheur",H476="chirurgien",H476="Résident(e)",H476="Md Urg",H476="Md Card",LEFT(H476,6)="Fellow",H476="Externe Médecine",H476="Directeur de la biobanque Médecin",H476="monit.-boursier",),1,0)</f>
        <v>0</v>
      </c>
      <c r="D476" s="172">
        <f>IF(OR(G476=0,H476="Stagiaire",H476="Stagiaires",H476="Externe",H476="Externes",G476="agence",H476="STAGIAIRE INFIRMIER(ÈRE)",H476="STAGIAIRE SI",H476="STAGIAIRE S.I.",H476="STAGIAIRE PAB",H476="STAGIAIRE EN PERFUSION",H476="Stagiaire Physiothérapeute",H476="Stagiaire médecine",H476="Stagiaire - Service sociaux",H476="STAGIAIRE SOINS INFIRMIERS",H476="STAGIAIRE EXTERNE EN MÉDECINE",H476="ss",),1,0)</f>
        <v>0</v>
      </c>
      <c r="E476" s="28" t="s">
        <v>1124</v>
      </c>
      <c r="F476" s="28" t="s">
        <v>1863</v>
      </c>
      <c r="G476" s="255">
        <v>2503</v>
      </c>
      <c r="H476" s="79" t="s">
        <v>103</v>
      </c>
      <c r="I476" s="164" t="s">
        <v>61</v>
      </c>
      <c r="J476" s="273" t="str">
        <f ca="1">IF(AK476&lt;=Données!$B$2,1," ")</f>
        <v xml:space="preserve"> </v>
      </c>
      <c r="K476" s="45" t="s">
        <v>56</v>
      </c>
      <c r="L476" s="46"/>
      <c r="M476" s="47"/>
      <c r="N476" s="48"/>
      <c r="O476" s="185">
        <v>1</v>
      </c>
      <c r="P476" s="187"/>
      <c r="Q476" s="185"/>
      <c r="R476" s="186"/>
      <c r="S476" s="186"/>
      <c r="T476" s="187"/>
      <c r="U476" s="187"/>
      <c r="V476" s="187"/>
      <c r="W476" s="320"/>
      <c r="X476" s="214"/>
      <c r="Y476" s="215"/>
      <c r="Z476" s="34"/>
      <c r="AA476" s="35"/>
      <c r="AB476" s="35"/>
      <c r="AC476" s="35"/>
      <c r="AD476" s="36"/>
      <c r="AE476" s="224"/>
      <c r="AF476" s="53"/>
      <c r="AG476" s="54"/>
      <c r="AH476" s="55"/>
      <c r="AI476" s="56"/>
      <c r="AJ476" s="41" t="s">
        <v>4462</v>
      </c>
      <c r="AK476" s="42">
        <v>45329</v>
      </c>
      <c r="AL476" s="50"/>
      <c r="AM476" s="337" t="str">
        <f>INDEX($K$6:$AE$6,1,MATCH(1,K476:AE476,-1))</f>
        <v>1804S</v>
      </c>
      <c r="AN476" s="337" t="str">
        <f>IF(INDEX($K$6:$AE$6,1,MATCH(1,K476:AE476,1))&lt;&gt;INDEX($K$6:$AE$6,1,MATCH(1,K476:AE476,-1)),INDEX($K$6:$AE$6,1,MATCH(1,K476:AE476,1)),"-")</f>
        <v>-</v>
      </c>
      <c r="AO476"/>
      <c r="AP476"/>
      <c r="AQ476"/>
    </row>
    <row r="477" spans="1:261" s="44" customFormat="1" x14ac:dyDescent="0.2">
      <c r="A477" s="169" t="str">
        <f>IF(IFERROR(VLOOKUP(G477,EmployesActifs,1,FALSE),"Non")&lt;&gt;"Non","Oui","Non")</f>
        <v>Oui</v>
      </c>
      <c r="B477" s="172">
        <f>IF(A477="Oui",1,0)</f>
        <v>1</v>
      </c>
      <c r="C477" s="172">
        <f>IF(OR(G477="Médecin",H477="Médecin",I477="Médecin",I477="Médecins",H477="anesthésiste",H477="boursier univ.",H477="chercheur",H477="chirurgien",H477="Résident(e)",H477="Md Urg",H477="Md Card",LEFT(H477,6)="Fellow",H477="Externe Médecine",H477="Directeur de la biobanque Médecin",H477="monit.-boursier",),1,0)</f>
        <v>0</v>
      </c>
      <c r="D477" s="172">
        <f>IF(OR(G477=0,H477="Stagiaire",H477="Stagiaires",H477="Externe",H477="Externes",G477="agence",H477="STAGIAIRE INFIRMIER(ÈRE)",H477="STAGIAIRE SI",H477="STAGIAIRE S.I.",H477="STAGIAIRE PAB",H477="STAGIAIRE EN PERFUSION",H477="Stagiaire Physiothérapeute",H477="Stagiaire médecine",H477="Stagiaire - Service sociaux",H477="STAGIAIRE SOINS INFIRMIERS",H477="STAGIAIRE EXTERNE EN MÉDECINE",H477="ss",),1,0)</f>
        <v>0</v>
      </c>
      <c r="E477" s="28" t="s">
        <v>1128</v>
      </c>
      <c r="F477" s="28" t="s">
        <v>615</v>
      </c>
      <c r="G477" s="255">
        <v>10197</v>
      </c>
      <c r="H477" s="79" t="s">
        <v>103</v>
      </c>
      <c r="I477" s="164" t="s">
        <v>5709</v>
      </c>
      <c r="J477" s="273" t="str">
        <f ca="1">IF(AK477&lt;=Données!$B$2,1," ")</f>
        <v xml:space="preserve"> </v>
      </c>
      <c r="K477" s="45"/>
      <c r="L477" s="46" t="s">
        <v>56</v>
      </c>
      <c r="M477" s="47"/>
      <c r="N477" s="48"/>
      <c r="O477" s="185"/>
      <c r="P477" s="187"/>
      <c r="Q477" s="185"/>
      <c r="R477" s="186"/>
      <c r="S477" s="186">
        <v>1</v>
      </c>
      <c r="T477" s="187"/>
      <c r="U477" s="187"/>
      <c r="V477" s="187"/>
      <c r="W477" s="320"/>
      <c r="X477" s="214"/>
      <c r="Y477" s="215"/>
      <c r="Z477" s="34"/>
      <c r="AA477" s="35"/>
      <c r="AB477" s="35"/>
      <c r="AC477" s="35"/>
      <c r="AD477" s="36"/>
      <c r="AE477" s="224"/>
      <c r="AF477" s="53"/>
      <c r="AG477" s="54"/>
      <c r="AH477" s="55"/>
      <c r="AI477" s="56"/>
      <c r="AJ477" s="41" t="s">
        <v>5851</v>
      </c>
      <c r="AK477" s="42">
        <v>45812</v>
      </c>
      <c r="AL477" s="50"/>
      <c r="AM477" s="337" t="str">
        <f>INDEX($K$6:$AE$6,1,MATCH(1,K477:AE477,-1))</f>
        <v>1870 +</v>
      </c>
      <c r="AN477" s="337" t="str">
        <f>IF(INDEX($K$6:$AE$6,1,MATCH(1,K477:AE477,1))&lt;&gt;INDEX($K$6:$AE$6,1,MATCH(1,K477:AE477,-1)),INDEX($K$6:$AE$6,1,MATCH(1,K477:AE477,1)),"-")</f>
        <v>-</v>
      </c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</row>
    <row r="478" spans="1:261" s="44" customFormat="1" x14ac:dyDescent="0.2">
      <c r="A478" s="169" t="str">
        <f>IF(IFERROR(VLOOKUP(G478,EmployesActifs,1,FALSE),"Non")&lt;&gt;"Non","Oui","Non")</f>
        <v>Oui</v>
      </c>
      <c r="B478" s="172">
        <f>IF(A478="Oui",1,0)</f>
        <v>1</v>
      </c>
      <c r="C478" s="172">
        <f>IF(OR(G478="Médecin",H478="Médecin",I478="Médecin",I478="Médecins",H478="anesthésiste",H478="boursier univ.",H478="chercheur",H478="chirurgien",H478="Résident(e)",H478="Md Urg",H478="Md Card",LEFT(H478,6)="Fellow",H478="Externe Médecine",H478="Directeur de la biobanque Médecin",H478="monit.-boursier",),1,0)</f>
        <v>0</v>
      </c>
      <c r="D478" s="172">
        <f>IF(OR(G478=0,H478="Stagiaire",H478="Stagiaires",H478="Externe",H478="Externes",G478="agence",H478="STAGIAIRE INFIRMIER(ÈRE)",H478="STAGIAIRE SI",H478="STAGIAIRE S.I.",H478="STAGIAIRE PAB",H478="STAGIAIRE EN PERFUSION",H478="Stagiaire Physiothérapeute",H478="Stagiaire médecine",H478="Stagiaire - Service sociaux",H478="STAGIAIRE SOINS INFIRMIERS",H478="STAGIAIRE EXTERNE EN MÉDECINE",H478="ss",),1,0)</f>
        <v>0</v>
      </c>
      <c r="E478" s="28" t="s">
        <v>3424</v>
      </c>
      <c r="F478" s="28" t="s">
        <v>592</v>
      </c>
      <c r="G478" s="259">
        <v>2227</v>
      </c>
      <c r="H478" s="79" t="s">
        <v>747</v>
      </c>
      <c r="I478" s="164" t="s">
        <v>3643</v>
      </c>
      <c r="J478" s="273" t="str">
        <f ca="1">IF(AK478&lt;=Données!$B$2,1," ")</f>
        <v xml:space="preserve"> </v>
      </c>
      <c r="K478" s="45">
        <v>1</v>
      </c>
      <c r="L478" s="46"/>
      <c r="M478" s="47"/>
      <c r="N478" s="48"/>
      <c r="O478" s="185"/>
      <c r="P478" s="187"/>
      <c r="Q478" s="185"/>
      <c r="R478" s="186"/>
      <c r="S478" s="186"/>
      <c r="T478" s="187"/>
      <c r="U478" s="187"/>
      <c r="V478" s="187"/>
      <c r="W478" s="320"/>
      <c r="X478" s="214"/>
      <c r="Y478" s="215"/>
      <c r="Z478" s="34"/>
      <c r="AA478" s="35"/>
      <c r="AB478" s="35"/>
      <c r="AC478" s="35"/>
      <c r="AD478" s="36"/>
      <c r="AE478" s="224"/>
      <c r="AF478" s="53"/>
      <c r="AG478" s="54"/>
      <c r="AH478" s="55"/>
      <c r="AI478" s="56"/>
      <c r="AJ478" s="41" t="s">
        <v>4462</v>
      </c>
      <c r="AK478" s="42">
        <v>45882</v>
      </c>
      <c r="AL478" s="50"/>
      <c r="AM478" s="337" t="str">
        <f>INDEX($K$6:$AE$6,1,MATCH(1,K478:AE478,-1))</f>
        <v>95PFE-L2S</v>
      </c>
      <c r="AN478" s="337" t="str">
        <f>IF(INDEX($K$6:$AE$6,1,MATCH(1,K478:AE478,1))&lt;&gt;INDEX($K$6:$AE$6,1,MATCH(1,K478:AE478,-1)),INDEX($K$6:$AE$6,1,MATCH(1,K478:AE478,1)),"-")</f>
        <v>-</v>
      </c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</row>
    <row r="479" spans="1:261" s="44" customFormat="1" x14ac:dyDescent="0.2">
      <c r="A479" s="169" t="str">
        <f>IF(IFERROR(VLOOKUP(G479,EmployesActifs,1,FALSE),"Non")&lt;&gt;"Non","Oui","Non")</f>
        <v>Oui</v>
      </c>
      <c r="B479" s="172">
        <f>IF(A479="Oui",1,0)</f>
        <v>1</v>
      </c>
      <c r="C479" s="172">
        <f>IF(OR(G479="Médecin",H479="Médecin",I479="Médecin",I479="Médecins",H479="anesthésiste",H479="boursier univ.",H479="chercheur",H479="chirurgien",H479="Résident(e)",H479="Md Urg",H479="Md Card",LEFT(H479,6)="Fellow",H479="Externe Médecine",H479="Directeur de la biobanque Médecin",H479="monit.-boursier",),1,0)</f>
        <v>0</v>
      </c>
      <c r="D479" s="172">
        <f>IF(OR(G479=0,H479="Stagiaire",H479="Stagiaires",H479="Externe",H479="Externes",G479="agence",H479="STAGIAIRE INFIRMIER(ÈRE)",H479="STAGIAIRE SI",H479="STAGIAIRE S.I.",H479="STAGIAIRE PAB",H479="STAGIAIRE EN PERFUSION",H479="Stagiaire Physiothérapeute",H479="Stagiaire médecine",H479="Stagiaire - Service sociaux",H479="STAGIAIRE SOINS INFIRMIERS",H479="STAGIAIRE EXTERNE EN MÉDECINE",H479="ss",),1,0)</f>
        <v>0</v>
      </c>
      <c r="E479" s="28" t="s">
        <v>1132</v>
      </c>
      <c r="F479" s="28" t="s">
        <v>1133</v>
      </c>
      <c r="G479" s="259">
        <v>12008</v>
      </c>
      <c r="H479" s="79" t="s">
        <v>103</v>
      </c>
      <c r="I479" s="164" t="s">
        <v>65</v>
      </c>
      <c r="J479" s="273" t="str">
        <f ca="1">IF(AK479&lt;=Données!$B$2,1," ")</f>
        <v xml:space="preserve"> </v>
      </c>
      <c r="K479" s="45"/>
      <c r="L479" s="46"/>
      <c r="M479" s="47"/>
      <c r="N479" s="48"/>
      <c r="O479" s="185"/>
      <c r="P479" s="187"/>
      <c r="Q479" s="185"/>
      <c r="R479" s="186"/>
      <c r="S479" s="186">
        <v>1</v>
      </c>
      <c r="T479" s="187"/>
      <c r="U479" s="187"/>
      <c r="V479" s="187"/>
      <c r="W479" s="320"/>
      <c r="X479" s="214"/>
      <c r="Y479" s="215"/>
      <c r="Z479" s="34"/>
      <c r="AA479" s="35"/>
      <c r="AB479" s="35"/>
      <c r="AC479" s="35"/>
      <c r="AD479" s="36"/>
      <c r="AE479" s="224"/>
      <c r="AF479" s="53"/>
      <c r="AG479" s="54"/>
      <c r="AH479" s="55"/>
      <c r="AI479" s="56"/>
      <c r="AJ479" s="41" t="s">
        <v>4462</v>
      </c>
      <c r="AK479" s="42">
        <v>45448</v>
      </c>
      <c r="AL479" s="50"/>
      <c r="AM479" s="337" t="str">
        <f>INDEX($K$6:$AE$6,1,MATCH(1,K479:AE479,-1))</f>
        <v>1870 +</v>
      </c>
      <c r="AN479" s="337" t="str">
        <f>IF(INDEX($K$6:$AE$6,1,MATCH(1,K479:AE479,1))&lt;&gt;INDEX($K$6:$AE$6,1,MATCH(1,K479:AE479,-1)),INDEX($K$6:$AE$6,1,MATCH(1,K479:AE479,1)),"-")</f>
        <v>-</v>
      </c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</row>
    <row r="480" spans="1:261" s="44" customFormat="1" x14ac:dyDescent="0.2">
      <c r="A480" s="169" t="str">
        <f>IF(IFERROR(VLOOKUP(G480,EmployesActifs,1,FALSE),"Non")&lt;&gt;"Non","Oui","Non")</f>
        <v>Oui</v>
      </c>
      <c r="B480" s="172">
        <f>IF(A480="Oui",1,0)</f>
        <v>1</v>
      </c>
      <c r="C480" s="172">
        <f>IF(OR(G480="Médecin",H480="Médecin",I480="Médecin",I480="Médecins",H480="anesthésiste",H480="boursier univ.",H480="chercheur",H480="chirurgien",H480="Résident(e)",H480="Md Urg",H480="Md Card",LEFT(H480,6)="Fellow",H480="Externe Médecine",H480="Directeur de la biobanque Médecin",H480="monit.-boursier",),1,0)</f>
        <v>0</v>
      </c>
      <c r="D480" s="172">
        <f>IF(OR(G480=0,H480="Stagiaire",H480="Stagiaires",H480="Externe",H480="Externes",G480="agence",H480="STAGIAIRE INFIRMIER(ÈRE)",H480="STAGIAIRE SI",H480="STAGIAIRE S.I.",H480="STAGIAIRE PAB",H480="STAGIAIRE EN PERFUSION",H480="Stagiaire Physiothérapeute",H480="Stagiaire médecine",H480="Stagiaire - Service sociaux",H480="STAGIAIRE SOINS INFIRMIERS",H480="STAGIAIRE EXTERNE EN MÉDECINE",H480="ss",),1,0)</f>
        <v>0</v>
      </c>
      <c r="E480" s="28" t="s">
        <v>1137</v>
      </c>
      <c r="F480" s="28" t="s">
        <v>1138</v>
      </c>
      <c r="G480" s="255">
        <v>10882</v>
      </c>
      <c r="H480" s="79" t="s">
        <v>2098</v>
      </c>
      <c r="I480" s="164" t="s">
        <v>65</v>
      </c>
      <c r="J480" s="273" t="str">
        <f ca="1">IF(AK480&lt;=Données!$B$2,1," ")</f>
        <v xml:space="preserve"> </v>
      </c>
      <c r="K480" s="45" t="s">
        <v>56</v>
      </c>
      <c r="L480" s="46"/>
      <c r="M480" s="47"/>
      <c r="N480" s="48">
        <v>1</v>
      </c>
      <c r="O480" s="185" t="s">
        <v>56</v>
      </c>
      <c r="P480" s="187"/>
      <c r="Q480" s="185"/>
      <c r="R480" s="186"/>
      <c r="S480" s="186" t="s">
        <v>56</v>
      </c>
      <c r="T480" s="187"/>
      <c r="U480" s="187"/>
      <c r="V480" s="187"/>
      <c r="W480" s="320"/>
      <c r="X480" s="214">
        <v>1</v>
      </c>
      <c r="Y480" s="215"/>
      <c r="Z480" s="34"/>
      <c r="AA480" s="35"/>
      <c r="AB480" s="35"/>
      <c r="AC480" s="35"/>
      <c r="AD480" s="36"/>
      <c r="AE480" s="224"/>
      <c r="AF480" s="53"/>
      <c r="AG480" s="54"/>
      <c r="AH480" s="55"/>
      <c r="AI480" s="56"/>
      <c r="AJ480" s="41" t="s">
        <v>4462</v>
      </c>
      <c r="AK480" s="42">
        <v>45497</v>
      </c>
      <c r="AL480" s="50"/>
      <c r="AM480" s="337" t="str">
        <f>INDEX($K$6:$AE$6,1,MATCH(1,K480:AE480,-1))</f>
        <v>F550</v>
      </c>
      <c r="AN480" s="337">
        <f>IF(INDEX($K$6:$AE$6,1,MATCH(1,K480:AE480,1))&lt;&gt;INDEX($K$6:$AE$6,1,MATCH(1,K480:AE480,-1)),INDEX($K$6:$AE$6,1,MATCH(1,K480:AE480,1)),"-")</f>
        <v>46827</v>
      </c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</row>
    <row r="481" spans="1:261" s="44" customFormat="1" x14ac:dyDescent="0.2">
      <c r="A481" s="169" t="str">
        <f>IF(IFERROR(VLOOKUP(G481,EmployesActifs,1,FALSE),"Non")&lt;&gt;"Non","Oui","Non")</f>
        <v>Oui</v>
      </c>
      <c r="B481" s="172">
        <f>IF(A481="Oui",1,0)</f>
        <v>1</v>
      </c>
      <c r="C481" s="172">
        <f>IF(OR(G481="Médecin",H481="Médecin",I481="Médecin",I481="Médecins",H481="anesthésiste",H481="boursier univ.",H481="chercheur",H481="chirurgien",H481="Résident(e)",H481="Md Urg",H481="Md Card",LEFT(H481,6)="Fellow",H481="Externe Médecine",H481="Directeur de la biobanque Médecin",H481="monit.-boursier",),1,0)</f>
        <v>0</v>
      </c>
      <c r="D481" s="172">
        <f>IF(OR(G481=0,H481="Stagiaire",H481="Stagiaires",H481="Externe",H481="Externes",G481="agence",H481="STAGIAIRE INFIRMIER(ÈRE)",H481="STAGIAIRE SI",H481="STAGIAIRE S.I.",H481="STAGIAIRE PAB",H481="STAGIAIRE EN PERFUSION",H481="Stagiaire Physiothérapeute",H481="Stagiaire médecine",H481="Stagiaire - Service sociaux",H481="STAGIAIRE SOINS INFIRMIERS",H481="STAGIAIRE EXTERNE EN MÉDECINE",H481="ss",),1,0)</f>
        <v>0</v>
      </c>
      <c r="E481" s="28" t="s">
        <v>1139</v>
      </c>
      <c r="F481" s="28" t="s">
        <v>1136</v>
      </c>
      <c r="G481" s="259">
        <v>11351</v>
      </c>
      <c r="H481" s="79" t="s">
        <v>2098</v>
      </c>
      <c r="I481" s="164" t="s">
        <v>5709</v>
      </c>
      <c r="J481" s="273">
        <f ca="1">IF(AK481&lt;=Données!$B$2,1," ")</f>
        <v>1</v>
      </c>
      <c r="K481" s="45">
        <v>1</v>
      </c>
      <c r="L481" s="46"/>
      <c r="M481" s="47"/>
      <c r="N481" s="48"/>
      <c r="O481" s="185"/>
      <c r="P481" s="187"/>
      <c r="Q481" s="185"/>
      <c r="R481" s="186"/>
      <c r="S481" s="186"/>
      <c r="T481" s="187"/>
      <c r="U481" s="187"/>
      <c r="V481" s="187"/>
      <c r="W481" s="320"/>
      <c r="X481" s="214"/>
      <c r="Y481" s="215"/>
      <c r="Z481" s="34"/>
      <c r="AA481" s="35"/>
      <c r="AB481" s="35"/>
      <c r="AC481" s="35"/>
      <c r="AD481" s="36"/>
      <c r="AE481" s="224"/>
      <c r="AF481" s="53"/>
      <c r="AG481" s="54"/>
      <c r="AH481" s="55"/>
      <c r="AI481" s="56"/>
      <c r="AJ481" s="41" t="s">
        <v>2858</v>
      </c>
      <c r="AK481" s="42">
        <v>45027</v>
      </c>
      <c r="AL481" s="50"/>
      <c r="AM481" s="337" t="str">
        <f>INDEX($K$6:$AE$6,1,MATCH(1,K481:AE481,-1))</f>
        <v>95PFE-L2S</v>
      </c>
      <c r="AN481" s="337" t="str">
        <f>IF(INDEX($K$6:$AE$6,1,MATCH(1,K481:AE481,1))&lt;&gt;INDEX($K$6:$AE$6,1,MATCH(1,K481:AE481,-1)),INDEX($K$6:$AE$6,1,MATCH(1,K481:AE481,1)),"-")</f>
        <v>-</v>
      </c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</row>
    <row r="482" spans="1:261" s="69" customFormat="1" x14ac:dyDescent="0.2">
      <c r="A482" s="169" t="str">
        <f>IF(IFERROR(VLOOKUP(G482,EmployesActifs,1,FALSE),"Non")&lt;&gt;"Non","Oui","Non")</f>
        <v>Oui</v>
      </c>
      <c r="B482" s="172">
        <f>IF(A482="Oui",1,0)</f>
        <v>1</v>
      </c>
      <c r="C482" s="172">
        <f>IF(OR(G482="Médecin",H482="Médecin",I482="Médecin",I482="Médecins",H482="anesthésiste",H482="boursier univ.",H482="chercheur",H482="chirurgien",H482="Résident(e)",H482="Md Urg",H482="Md Card",LEFT(H482,6)="Fellow",H482="Externe Médecine",H482="Directeur de la biobanque Médecin",H482="monit.-boursier",),1,0)</f>
        <v>0</v>
      </c>
      <c r="D482" s="172">
        <f>IF(OR(G482=0,H482="Stagiaire",H482="Stagiaires",H482="Externe",H482="Externes",G482="agence",H482="STAGIAIRE INFIRMIER(ÈRE)",H482="STAGIAIRE SI",H482="STAGIAIRE S.I.",H482="STAGIAIRE PAB",H482="STAGIAIRE EN PERFUSION",H482="Stagiaire Physiothérapeute",H482="Stagiaire médecine",H482="Stagiaire - Service sociaux",H482="STAGIAIRE SOINS INFIRMIERS",H482="STAGIAIRE EXTERNE EN MÉDECINE",H482="ss",),1,0)</f>
        <v>0</v>
      </c>
      <c r="E482" s="28" t="s">
        <v>3329</v>
      </c>
      <c r="F482" s="28" t="s">
        <v>1141</v>
      </c>
      <c r="G482" s="256">
        <v>5314</v>
      </c>
      <c r="H482" s="79" t="s">
        <v>69</v>
      </c>
      <c r="I482" s="164" t="s">
        <v>65</v>
      </c>
      <c r="J482" s="273">
        <f ca="1">IF(AK482&lt;=Données!$B$2,1," ")</f>
        <v>1</v>
      </c>
      <c r="K482" s="45"/>
      <c r="L482" s="46" t="s">
        <v>56</v>
      </c>
      <c r="M482" s="47" t="s">
        <v>56</v>
      </c>
      <c r="N482" s="48"/>
      <c r="O482" s="185"/>
      <c r="P482" s="187"/>
      <c r="Q482" s="185"/>
      <c r="R482" s="186"/>
      <c r="S482" s="186">
        <v>1</v>
      </c>
      <c r="T482" s="187"/>
      <c r="U482" s="187"/>
      <c r="V482" s="187"/>
      <c r="W482" s="320"/>
      <c r="X482" s="214"/>
      <c r="Y482" s="215"/>
      <c r="Z482" s="34"/>
      <c r="AA482" s="35"/>
      <c r="AB482" s="35"/>
      <c r="AC482" s="35"/>
      <c r="AD482" s="36"/>
      <c r="AE482" s="224"/>
      <c r="AF482" s="53"/>
      <c r="AG482" s="54"/>
      <c r="AH482" s="55"/>
      <c r="AI482" s="56"/>
      <c r="AJ482" s="41" t="s">
        <v>85</v>
      </c>
      <c r="AK482" s="42">
        <v>44448</v>
      </c>
      <c r="AL482" s="50" t="s">
        <v>1142</v>
      </c>
      <c r="AM482" s="337" t="str">
        <f>INDEX($K$6:$AE$6,1,MATCH(1,K482:AE482,-1))</f>
        <v>1870 +</v>
      </c>
      <c r="AN482" s="337" t="str">
        <f>IF(INDEX($K$6:$AE$6,1,MATCH(1,K482:AE482,1))&lt;&gt;INDEX($K$6:$AE$6,1,MATCH(1,K482:AE482,-1)),INDEX($K$6:$AE$6,1,MATCH(1,K482:AE482,1)),"-")</f>
        <v>-</v>
      </c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</row>
    <row r="483" spans="1:261" x14ac:dyDescent="0.2">
      <c r="A483" s="169" t="str">
        <f>IF(IFERROR(VLOOKUP(G483,EmployesActifs,1,FALSE),"Non")&lt;&gt;"Non","Oui","Non")</f>
        <v>Oui</v>
      </c>
      <c r="B483" s="172">
        <f>IF(A483="Oui",1,0)</f>
        <v>1</v>
      </c>
      <c r="C483" s="172">
        <f>IF(OR(G483="Médecin",H483="Médecin",I483="Médecin",I483="Médecins",H483="anesthésiste",H483="boursier univ.",H483="chercheur",H483="chirurgien",H483="Résident(e)",H483="Md Urg",H483="Md Card",LEFT(H483,6)="Fellow",H483="Externe Médecine",H483="Directeur de la biobanque Médecin",H483="monit.-boursier",),1,0)</f>
        <v>0</v>
      </c>
      <c r="D483" s="172">
        <f>IF(OR(G483=0,H483="Stagiaire",H483="Stagiaires",H483="Externe",H483="Externes",G483="agence",H483="STAGIAIRE INFIRMIER(ÈRE)",H483="STAGIAIRE SI",H483="STAGIAIRE S.I.",H483="STAGIAIRE PAB",H483="STAGIAIRE EN PERFUSION",H483="Stagiaire Physiothérapeute",H483="Stagiaire médecine",H483="Stagiaire - Service sociaux",H483="STAGIAIRE SOINS INFIRMIERS",H483="STAGIAIRE EXTERNE EN MÉDECINE",H483="ss",),1,0)</f>
        <v>0</v>
      </c>
      <c r="E483" s="28" t="s">
        <v>1143</v>
      </c>
      <c r="F483" s="28" t="s">
        <v>5459</v>
      </c>
      <c r="G483" s="259">
        <v>13734</v>
      </c>
      <c r="H483" s="79" t="s">
        <v>103</v>
      </c>
      <c r="I483" s="164" t="s">
        <v>836</v>
      </c>
      <c r="J483" s="273" t="str">
        <f ca="1">IF(AK483&lt;=Données!$B$2,1," ")</f>
        <v xml:space="preserve"> </v>
      </c>
      <c r="K483" s="45"/>
      <c r="L483" s="46">
        <v>1</v>
      </c>
      <c r="M483" s="47"/>
      <c r="N483" s="48"/>
      <c r="O483" s="185"/>
      <c r="P483" s="187"/>
      <c r="Q483" s="185"/>
      <c r="R483" s="186"/>
      <c r="S483" s="186"/>
      <c r="T483" s="187"/>
      <c r="U483" s="187"/>
      <c r="V483" s="187"/>
      <c r="W483" s="320"/>
      <c r="X483" s="214"/>
      <c r="Y483" s="215"/>
      <c r="Z483" s="34"/>
      <c r="AA483" s="35"/>
      <c r="AB483" s="35"/>
      <c r="AC483" s="35"/>
      <c r="AD483" s="36"/>
      <c r="AE483" s="224"/>
      <c r="AF483" s="53"/>
      <c r="AG483" s="54"/>
      <c r="AH483" s="55"/>
      <c r="AI483" s="56"/>
      <c r="AJ483" s="41" t="s">
        <v>5851</v>
      </c>
      <c r="AK483" s="42">
        <v>45808</v>
      </c>
      <c r="AL483" s="50"/>
      <c r="AM483" s="337" t="str">
        <f>INDEX($K$6:$AE$6,1,MATCH(1,K483:AE483,-1))</f>
        <v>95PFE-L2M</v>
      </c>
      <c r="AN483" s="337" t="str">
        <f>IF(INDEX($K$6:$AE$6,1,MATCH(1,K483:AE483,1))&lt;&gt;INDEX($K$6:$AE$6,1,MATCH(1,K483:AE483,-1)),INDEX($K$6:$AE$6,1,MATCH(1,K483:AE483,1)),"-")</f>
        <v>-</v>
      </c>
      <c r="AO483"/>
      <c r="AP483"/>
      <c r="AQ483"/>
    </row>
    <row r="484" spans="1:261" x14ac:dyDescent="0.2">
      <c r="A484" s="169" t="str">
        <f>IF(IFERROR(VLOOKUP(G484,EmployesActifs,1,FALSE),"Non")&lt;&gt;"Non","Oui","Non")</f>
        <v>Oui</v>
      </c>
      <c r="B484" s="172">
        <f>IF(A484="Oui",1,0)</f>
        <v>1</v>
      </c>
      <c r="C484" s="172">
        <f>IF(OR(G484="Médecin",H484="Médecin",I484="Médecin",I484="Médecins",H484="anesthésiste",H484="boursier univ.",H484="chercheur",H484="chirurgien",H484="Résident(e)",H484="Md Urg",H484="Md Card",LEFT(H484,6)="Fellow",H484="Externe Médecine",H484="Directeur de la biobanque Médecin",H484="monit.-boursier",),1,0)</f>
        <v>0</v>
      </c>
      <c r="D484" s="172">
        <f>IF(OR(G484=0,H484="Stagiaire",H484="Stagiaires",H484="Externe",H484="Externes",G484="agence",H484="STAGIAIRE INFIRMIER(ÈRE)",H484="STAGIAIRE SI",H484="STAGIAIRE S.I.",H484="STAGIAIRE PAB",H484="STAGIAIRE EN PERFUSION",H484="Stagiaire Physiothérapeute",H484="Stagiaire médecine",H484="Stagiaire - Service sociaux",H484="STAGIAIRE SOINS INFIRMIERS",H484="STAGIAIRE EXTERNE EN MÉDECINE",H484="ss",),1,0)</f>
        <v>0</v>
      </c>
      <c r="E484" s="28" t="s">
        <v>1143</v>
      </c>
      <c r="F484" s="28" t="s">
        <v>3762</v>
      </c>
      <c r="G484" s="259">
        <v>8560</v>
      </c>
      <c r="H484" s="79" t="s">
        <v>103</v>
      </c>
      <c r="I484" s="164" t="s">
        <v>61</v>
      </c>
      <c r="J484" s="273">
        <f ca="1">IF(AK484&lt;=Données!$B$2,1," ")</f>
        <v>1</v>
      </c>
      <c r="K484" s="45"/>
      <c r="L484" s="46"/>
      <c r="M484" s="47"/>
      <c r="N484" s="48"/>
      <c r="O484" s="185"/>
      <c r="P484" s="187"/>
      <c r="Q484" s="185"/>
      <c r="R484" s="186"/>
      <c r="S484" s="186"/>
      <c r="T484" s="187"/>
      <c r="U484" s="187"/>
      <c r="V484" s="187"/>
      <c r="W484" s="320"/>
      <c r="X484" s="214"/>
      <c r="Y484" s="215"/>
      <c r="Z484" s="34">
        <v>1</v>
      </c>
      <c r="AA484" s="35"/>
      <c r="AB484" s="35"/>
      <c r="AC484" s="35"/>
      <c r="AD484" s="36"/>
      <c r="AE484" s="224"/>
      <c r="AF484" s="53"/>
      <c r="AG484" s="54"/>
      <c r="AH484" s="55"/>
      <c r="AI484" s="56"/>
      <c r="AJ484" s="41" t="s">
        <v>193</v>
      </c>
      <c r="AK484" s="42">
        <v>43874</v>
      </c>
      <c r="AL484" s="50"/>
      <c r="AM484" s="337" t="str">
        <f>INDEX($K$6:$AE$6,1,MATCH(1,K484:AE484,-1))</f>
        <v>1510-XS</v>
      </c>
      <c r="AN484" s="337" t="str">
        <f>IF(INDEX($K$6:$AE$6,1,MATCH(1,K484:AE484,1))&lt;&gt;INDEX($K$6:$AE$6,1,MATCH(1,K484:AE484,-1)),INDEX($K$6:$AE$6,1,MATCH(1,K484:AE484,1)),"-")</f>
        <v>-</v>
      </c>
      <c r="AO484"/>
      <c r="AP484"/>
      <c r="AQ484"/>
    </row>
    <row r="485" spans="1:261" x14ac:dyDescent="0.2">
      <c r="A485" s="169" t="str">
        <f>IF(IFERROR(VLOOKUP(G485,EmployesActifs,1,FALSE),"Non")&lt;&gt;"Non","Oui","Non")</f>
        <v>Oui</v>
      </c>
      <c r="B485" s="172">
        <f>IF(A485="Oui",1,0)</f>
        <v>1</v>
      </c>
      <c r="C485" s="172">
        <f>IF(OR(G485="Médecin",H485="Médecin",I485="Médecin",I485="Médecins",H485="anesthésiste",H485="boursier univ.",H485="chercheur",H485="chirurgien",H485="Résident(e)",H485="Md Urg",H485="Md Card",LEFT(H485,6)="Fellow",H485="Externe Médecine",H485="Directeur de la biobanque Médecin",H485="monit.-boursier",),1,0)</f>
        <v>0</v>
      </c>
      <c r="D485" s="172">
        <f>IF(OR(G485=0,H485="Stagiaire",H485="Stagiaires",H485="Externe",H485="Externes",G485="agence",H485="STAGIAIRE INFIRMIER(ÈRE)",H485="STAGIAIRE SI",H485="STAGIAIRE S.I.",H485="STAGIAIRE PAB",H485="STAGIAIRE EN PERFUSION",H485="Stagiaire Physiothérapeute",H485="Stagiaire médecine",H485="Stagiaire - Service sociaux",H485="STAGIAIRE SOINS INFIRMIERS",H485="STAGIAIRE EXTERNE EN MÉDECINE",H485="ss",),1,0)</f>
        <v>0</v>
      </c>
      <c r="E485" s="28" t="s">
        <v>1145</v>
      </c>
      <c r="F485" s="28" t="s">
        <v>1146</v>
      </c>
      <c r="G485" s="259">
        <v>8640</v>
      </c>
      <c r="H485" s="79" t="s">
        <v>72</v>
      </c>
      <c r="I485" s="164" t="s">
        <v>888</v>
      </c>
      <c r="J485" s="273">
        <f ca="1">IF(AK485&lt;=Données!$B$2,1," ")</f>
        <v>1</v>
      </c>
      <c r="K485" s="45" t="s">
        <v>56</v>
      </c>
      <c r="L485" s="46" t="s">
        <v>56</v>
      </c>
      <c r="M485" s="47"/>
      <c r="N485" s="48">
        <v>1</v>
      </c>
      <c r="O485" s="185"/>
      <c r="P485" s="187"/>
      <c r="Q485" s="185"/>
      <c r="R485" s="186"/>
      <c r="S485" s="186" t="s">
        <v>56</v>
      </c>
      <c r="T485" s="187"/>
      <c r="U485" s="187"/>
      <c r="V485" s="187"/>
      <c r="W485" s="320"/>
      <c r="X485" s="214"/>
      <c r="Y485" s="215"/>
      <c r="Z485" s="34"/>
      <c r="AA485" s="35"/>
      <c r="AB485" s="35"/>
      <c r="AC485" s="35"/>
      <c r="AD485" s="36"/>
      <c r="AE485" s="224"/>
      <c r="AF485" s="53"/>
      <c r="AG485" s="54"/>
      <c r="AH485" s="55"/>
      <c r="AI485" s="56"/>
      <c r="AJ485" s="41" t="s">
        <v>159</v>
      </c>
      <c r="AK485" s="42">
        <v>44778</v>
      </c>
      <c r="AL485" s="50"/>
      <c r="AM485" s="337" t="str">
        <f>INDEX($K$6:$AE$6,1,MATCH(1,K485:AE485,-1))</f>
        <v>F550</v>
      </c>
      <c r="AN485" s="337" t="str">
        <f>IF(INDEX($K$6:$AE$6,1,MATCH(1,K485:AE485,1))&lt;&gt;INDEX($K$6:$AE$6,1,MATCH(1,K485:AE485,-1)),INDEX($K$6:$AE$6,1,MATCH(1,K485:AE485,1)),"-")</f>
        <v>-</v>
      </c>
      <c r="AO485"/>
      <c r="AP485"/>
      <c r="AQ485"/>
    </row>
    <row r="486" spans="1:261" x14ac:dyDescent="0.2">
      <c r="A486" s="169" t="str">
        <f>IF(IFERROR(VLOOKUP(G486,EmployesActifs,1,FALSE),"Non")&lt;&gt;"Non","Oui","Non")</f>
        <v>Oui</v>
      </c>
      <c r="B486" s="172">
        <f>IF(A486="Oui",1,0)</f>
        <v>1</v>
      </c>
      <c r="C486" s="172">
        <f>IF(OR(G486="Médecin",H486="Médecin",I486="Médecin",I486="Médecins",H486="anesthésiste",H486="boursier univ.",H486="chercheur",H486="chirurgien",H486="Résident(e)",H486="Md Urg",H486="Md Card",LEFT(H486,6)="Fellow",H486="Externe Médecine",H486="Directeur de la biobanque Médecin",H486="monit.-boursier",),1,0)</f>
        <v>0</v>
      </c>
      <c r="D486" s="172">
        <f>IF(OR(G486=0,H486="Stagiaire",H486="Stagiaires",H486="Externe",H486="Externes",G486="agence",H486="STAGIAIRE INFIRMIER(ÈRE)",H486="STAGIAIRE SI",H486="STAGIAIRE S.I.",H486="STAGIAIRE PAB",H486="STAGIAIRE EN PERFUSION",H486="Stagiaire Physiothérapeute",H486="Stagiaire médecine",H486="Stagiaire - Service sociaux",H486="STAGIAIRE SOINS INFIRMIERS",H486="STAGIAIRE EXTERNE EN MÉDECINE",H486="ss",),1,0)</f>
        <v>0</v>
      </c>
      <c r="E486" s="28" t="s">
        <v>1148</v>
      </c>
      <c r="F486" s="28" t="s">
        <v>1149</v>
      </c>
      <c r="G486" s="255">
        <v>8498</v>
      </c>
      <c r="H486" s="79" t="s">
        <v>570</v>
      </c>
      <c r="I486" s="164" t="s">
        <v>3377</v>
      </c>
      <c r="J486" s="273">
        <f ca="1">IF(AK486&lt;=Données!$B$2,1," ")</f>
        <v>1</v>
      </c>
      <c r="K486" s="45"/>
      <c r="L486" s="46"/>
      <c r="M486" s="47"/>
      <c r="N486" s="48"/>
      <c r="O486" s="185"/>
      <c r="P486" s="187"/>
      <c r="Q486" s="185">
        <v>1</v>
      </c>
      <c r="R486" s="186"/>
      <c r="S486" s="186"/>
      <c r="T486" s="187"/>
      <c r="U486" s="187"/>
      <c r="V486" s="187"/>
      <c r="W486" s="320"/>
      <c r="X486" s="214"/>
      <c r="Y486" s="215"/>
      <c r="Z486" s="34"/>
      <c r="AA486" s="35"/>
      <c r="AB486" s="35"/>
      <c r="AC486" s="35"/>
      <c r="AD486" s="36"/>
      <c r="AE486" s="224"/>
      <c r="AF486" s="53"/>
      <c r="AG486" s="54"/>
      <c r="AH486" s="55"/>
      <c r="AI486" s="56"/>
      <c r="AJ486" s="41" t="s">
        <v>229</v>
      </c>
      <c r="AK486" s="42">
        <v>43202</v>
      </c>
      <c r="AL486" s="50"/>
      <c r="AM486" s="337" t="str">
        <f>INDEX($K$6:$AE$6,1,MATCH(1,K486:AE486,-1))</f>
        <v>1860-S</v>
      </c>
      <c r="AN486" s="337" t="str">
        <f>IF(INDEX($K$6:$AE$6,1,MATCH(1,K486:AE486,1))&lt;&gt;INDEX($K$6:$AE$6,1,MATCH(1,K486:AE486,-1)),INDEX($K$6:$AE$6,1,MATCH(1,K486:AE486,1)),"-")</f>
        <v>-</v>
      </c>
      <c r="AO486"/>
      <c r="AP486"/>
      <c r="AQ486"/>
    </row>
    <row r="487" spans="1:261" x14ac:dyDescent="0.2">
      <c r="A487" s="169" t="str">
        <f>IF(IFERROR(VLOOKUP(G487,EmployesActifs,1,FALSE),"Non")&lt;&gt;"Non","Oui","Non")</f>
        <v>Oui</v>
      </c>
      <c r="B487" s="172">
        <f>IF(A487="Oui",1,0)</f>
        <v>1</v>
      </c>
      <c r="C487" s="172">
        <f>IF(OR(G487="Médecin",H487="Médecin",I487="Médecin",I487="Médecins",H487="anesthésiste",H487="boursier univ.",H487="chercheur",H487="chirurgien",H487="Résident(e)",H487="Md Urg",H487="Md Card",LEFT(H487,6)="Fellow",H487="Externe Médecine",H487="Directeur de la biobanque Médecin",H487="monit.-boursier",),1,0)</f>
        <v>0</v>
      </c>
      <c r="D487" s="172">
        <f>IF(OR(G487=0,H487="Stagiaire",H487="Stagiaires",H487="Externe",H487="Externes",G487="agence",H487="STAGIAIRE INFIRMIER(ÈRE)",H487="STAGIAIRE SI",H487="STAGIAIRE S.I.",H487="STAGIAIRE PAB",H487="STAGIAIRE EN PERFUSION",H487="Stagiaire Physiothérapeute",H487="Stagiaire médecine",H487="Stagiaire - Service sociaux",H487="STAGIAIRE SOINS INFIRMIERS",H487="STAGIAIRE EXTERNE EN MÉDECINE",H487="ss",),1,0)</f>
        <v>0</v>
      </c>
      <c r="E487" s="28" t="s">
        <v>2954</v>
      </c>
      <c r="F487" s="28" t="s">
        <v>432</v>
      </c>
      <c r="G487" s="255">
        <v>11221</v>
      </c>
      <c r="H487" s="79" t="s">
        <v>517</v>
      </c>
      <c r="I487" s="164" t="s">
        <v>339</v>
      </c>
      <c r="J487" s="273">
        <f ca="1">IF(AK487&lt;=Données!$B$2,1," ")</f>
        <v>1</v>
      </c>
      <c r="K487" s="45" t="s">
        <v>56</v>
      </c>
      <c r="L487" s="46" t="s">
        <v>56</v>
      </c>
      <c r="M487" s="47"/>
      <c r="N487" s="48"/>
      <c r="O487" s="185"/>
      <c r="P487" s="187"/>
      <c r="Q487" s="185"/>
      <c r="R487" s="186"/>
      <c r="S487" s="186">
        <v>1</v>
      </c>
      <c r="T487" s="187"/>
      <c r="U487" s="187"/>
      <c r="V487" s="187"/>
      <c r="W487" s="320"/>
      <c r="X487" s="214"/>
      <c r="Y487" s="215"/>
      <c r="Z487" s="34"/>
      <c r="AA487" s="35"/>
      <c r="AB487" s="35"/>
      <c r="AC487" s="35"/>
      <c r="AD487" s="36"/>
      <c r="AE487" s="224"/>
      <c r="AF487" s="53"/>
      <c r="AG487" s="54"/>
      <c r="AH487" s="55"/>
      <c r="AI487" s="56"/>
      <c r="AJ487" s="41" t="s">
        <v>2858</v>
      </c>
      <c r="AK487" s="42">
        <v>44797</v>
      </c>
      <c r="AL487" s="50"/>
      <c r="AM487" s="337" t="str">
        <f>INDEX($K$6:$AE$6,1,MATCH(1,K487:AE487,-1))</f>
        <v>1870 +</v>
      </c>
      <c r="AN487" s="337" t="str">
        <f>IF(INDEX($K$6:$AE$6,1,MATCH(1,K487:AE487,1))&lt;&gt;INDEX($K$6:$AE$6,1,MATCH(1,K487:AE487,-1)),INDEX($K$6:$AE$6,1,MATCH(1,K487:AE487,1)),"-")</f>
        <v>-</v>
      </c>
      <c r="AO487"/>
      <c r="AP487"/>
      <c r="AQ487"/>
    </row>
    <row r="488" spans="1:261" x14ac:dyDescent="0.2">
      <c r="A488" s="169" t="str">
        <f>IF(IFERROR(VLOOKUP(G488,EmployesActifs,1,FALSE),"Non")&lt;&gt;"Non","Oui","Non")</f>
        <v>Oui</v>
      </c>
      <c r="B488" s="172">
        <f>IF(A488="Oui",1,0)</f>
        <v>1</v>
      </c>
      <c r="C488" s="172">
        <f>IF(OR(G488="Médecin",H488="Médecin",I488="Médecin",I488="Médecins",H488="anesthésiste",H488="boursier univ.",H488="chercheur",H488="chirurgien",H488="Résident(e)",H488="Md Urg",H488="Md Card",LEFT(H488,6)="Fellow",H488="Externe Médecine",H488="Directeur de la biobanque Médecin",H488="monit.-boursier",),1,0)</f>
        <v>0</v>
      </c>
      <c r="D488" s="172">
        <f>IF(OR(G488=0,H488="Stagiaire",H488="Stagiaires",H488="Externe",H488="Externes",G488="agence",H488="STAGIAIRE INFIRMIER(ÈRE)",H488="STAGIAIRE SI",H488="STAGIAIRE S.I.",H488="STAGIAIRE PAB",H488="STAGIAIRE EN PERFUSION",H488="Stagiaire Physiothérapeute",H488="Stagiaire médecine",H488="Stagiaire - Service sociaux",H488="STAGIAIRE SOINS INFIRMIERS",H488="STAGIAIRE EXTERNE EN MÉDECINE",H488="ss",),1,0)</f>
        <v>0</v>
      </c>
      <c r="E488" s="28" t="s">
        <v>5508</v>
      </c>
      <c r="F488" s="28" t="s">
        <v>2720</v>
      </c>
      <c r="G488" s="262">
        <v>13415</v>
      </c>
      <c r="H488" s="79" t="s">
        <v>6300</v>
      </c>
      <c r="I488" s="164" t="s">
        <v>6299</v>
      </c>
      <c r="J488" s="273" t="str">
        <f ca="1">IF(AK488&lt;=Données!$B$2,1," ")</f>
        <v xml:space="preserve"> </v>
      </c>
      <c r="K488" s="45">
        <v>1</v>
      </c>
      <c r="L488" s="46"/>
      <c r="M488" s="47"/>
      <c r="N488" s="48"/>
      <c r="O488" s="185"/>
      <c r="P488" s="187"/>
      <c r="Q488" s="185"/>
      <c r="R488" s="186"/>
      <c r="S488" s="186"/>
      <c r="T488" s="187"/>
      <c r="U488" s="187"/>
      <c r="V488" s="187"/>
      <c r="W488" s="320"/>
      <c r="X488" s="214"/>
      <c r="Y488" s="215"/>
      <c r="Z488" s="34"/>
      <c r="AA488" s="35"/>
      <c r="AB488" s="35"/>
      <c r="AC488" s="35"/>
      <c r="AD488" s="36"/>
      <c r="AE488" s="224"/>
      <c r="AF488" s="53"/>
      <c r="AG488" s="54"/>
      <c r="AH488" s="55"/>
      <c r="AI488" s="56"/>
      <c r="AJ488" s="41" t="s">
        <v>4462</v>
      </c>
      <c r="AK488" s="42">
        <v>45462</v>
      </c>
      <c r="AL488" s="50"/>
      <c r="AM488" s="337" t="str">
        <f>INDEX($K$6:$AE$6,1,MATCH(1,K488:AE488,-1))</f>
        <v>95PFE-L2S</v>
      </c>
      <c r="AN488" s="337" t="str">
        <f>IF(INDEX($K$6:$AE$6,1,MATCH(1,K488:AE488,1))&lt;&gt;INDEX($K$6:$AE$6,1,MATCH(1,K488:AE488,-1)),INDEX($K$6:$AE$6,1,MATCH(1,K488:AE488,1)),"-")</f>
        <v>-</v>
      </c>
      <c r="AO488"/>
      <c r="AP488"/>
      <c r="AQ488"/>
    </row>
    <row r="489" spans="1:261" x14ac:dyDescent="0.2">
      <c r="A489" s="169" t="str">
        <f>IF(IFERROR(VLOOKUP(G489,EmployesActifs,1,FALSE),"Non")&lt;&gt;"Non","Oui","Non")</f>
        <v>Oui</v>
      </c>
      <c r="B489" s="172">
        <f>IF(A489="Oui",1,0)</f>
        <v>1</v>
      </c>
      <c r="C489" s="172">
        <f>IF(OR(G489="Médecin",H489="Médecin",I489="Médecin",I489="Médecins",H489="anesthésiste",H489="boursier univ.",H489="chercheur",H489="chirurgien",H489="Résident(e)",H489="Md Urg",H489="Md Card",LEFT(H489,6)="Fellow",H489="Externe Médecine",H489="Directeur de la biobanque Médecin",H489="monit.-boursier",),1,0)</f>
        <v>0</v>
      </c>
      <c r="D489" s="172">
        <f>IF(OR(G489=0,H489="Stagiaire",H489="Stagiaires",H489="Externe",H489="Externes",G489="agence",H489="STAGIAIRE INFIRMIER(ÈRE)",H489="STAGIAIRE SI",H489="STAGIAIRE S.I.",H489="STAGIAIRE PAB",H489="STAGIAIRE EN PERFUSION",H489="Stagiaire Physiothérapeute",H489="Stagiaire médecine",H489="Stagiaire - Service sociaux",H489="STAGIAIRE SOINS INFIRMIERS",H489="STAGIAIRE EXTERNE EN MÉDECINE",H489="ss",),1,0)</f>
        <v>0</v>
      </c>
      <c r="E489" s="28" t="s">
        <v>1153</v>
      </c>
      <c r="F489" s="28" t="s">
        <v>1046</v>
      </c>
      <c r="G489" s="255">
        <v>9377</v>
      </c>
      <c r="H489" s="79" t="s">
        <v>69</v>
      </c>
      <c r="I489" s="164" t="s">
        <v>5709</v>
      </c>
      <c r="J489" s="273">
        <f ca="1">IF(AK489&lt;=Données!$B$2,1," ")</f>
        <v>1</v>
      </c>
      <c r="K489" s="45"/>
      <c r="L489" s="46">
        <v>1</v>
      </c>
      <c r="M489" s="47"/>
      <c r="N489" s="48"/>
      <c r="O489" s="185"/>
      <c r="P489" s="187"/>
      <c r="Q489" s="185"/>
      <c r="R489" s="186"/>
      <c r="S489" s="186"/>
      <c r="T489" s="187"/>
      <c r="U489" s="187"/>
      <c r="V489" s="187"/>
      <c r="W489" s="320"/>
      <c r="X489" s="214"/>
      <c r="Y489" s="215"/>
      <c r="Z489" s="34"/>
      <c r="AA489" s="35"/>
      <c r="AB489" s="35"/>
      <c r="AC489" s="35"/>
      <c r="AD489" s="36"/>
      <c r="AE489" s="224"/>
      <c r="AF489" s="53"/>
      <c r="AG489" s="54"/>
      <c r="AH489" s="55"/>
      <c r="AI489" s="56"/>
      <c r="AJ489" s="41" t="s">
        <v>85</v>
      </c>
      <c r="AK489" s="42">
        <v>44686</v>
      </c>
      <c r="AL489" s="50"/>
      <c r="AM489" s="337" t="str">
        <f>INDEX($K$6:$AE$6,1,MATCH(1,K489:AE489,-1))</f>
        <v>95PFE-L2M</v>
      </c>
      <c r="AN489" s="337" t="str">
        <f>IF(INDEX($K$6:$AE$6,1,MATCH(1,K489:AE489,1))&lt;&gt;INDEX($K$6:$AE$6,1,MATCH(1,K489:AE489,-1)),INDEX($K$6:$AE$6,1,MATCH(1,K489:AE489,1)),"-")</f>
        <v>-</v>
      </c>
      <c r="AO489"/>
      <c r="AP489"/>
      <c r="AQ489"/>
    </row>
    <row r="490" spans="1:261" x14ac:dyDescent="0.2">
      <c r="A490" s="169" t="str">
        <f>IF(IFERROR(VLOOKUP(G490,EmployesActifs,1,FALSE),"Non")&lt;&gt;"Non","Oui","Non")</f>
        <v>Oui</v>
      </c>
      <c r="B490" s="172">
        <f>IF(A490="Oui",1,0)</f>
        <v>1</v>
      </c>
      <c r="C490" s="172">
        <f>IF(OR(G490="Médecin",H490="Médecin",I490="Médecin",I490="Médecins",H490="anesthésiste",H490="boursier univ.",H490="chercheur",H490="chirurgien",H490="Résident(e)",H490="Md Urg",H490="Md Card",LEFT(H490,6)="Fellow",H490="Externe Médecine",H490="Directeur de la biobanque Médecin",H490="monit.-boursier",),1,0)</f>
        <v>0</v>
      </c>
      <c r="D490" s="172">
        <f>IF(OR(G490=0,H490="Stagiaire",H490="Stagiaires",H490="Externe",H490="Externes",G490="agence",H490="STAGIAIRE INFIRMIER(ÈRE)",H490="STAGIAIRE SI",H490="STAGIAIRE S.I.",H490="STAGIAIRE PAB",H490="STAGIAIRE EN PERFUSION",H490="Stagiaire Physiothérapeute",H490="Stagiaire médecine",H490="Stagiaire - Service sociaux",H490="STAGIAIRE SOINS INFIRMIERS",H490="STAGIAIRE EXTERNE EN MÉDECINE",H490="ss",),1,0)</f>
        <v>0</v>
      </c>
      <c r="E490" s="28" t="s">
        <v>1156</v>
      </c>
      <c r="F490" s="28" t="s">
        <v>170</v>
      </c>
      <c r="G490" s="255">
        <v>6406</v>
      </c>
      <c r="H490" s="79" t="s">
        <v>2098</v>
      </c>
      <c r="I490" s="164" t="s">
        <v>61</v>
      </c>
      <c r="J490" s="273">
        <f ca="1">IF(AK490&lt;=Données!$B$2,1," ")</f>
        <v>1</v>
      </c>
      <c r="K490" s="45">
        <v>1</v>
      </c>
      <c r="L490" s="46"/>
      <c r="M490" s="47"/>
      <c r="N490" s="48"/>
      <c r="O490" s="185"/>
      <c r="P490" s="187"/>
      <c r="Q490" s="185"/>
      <c r="R490" s="186"/>
      <c r="S490" s="186"/>
      <c r="T490" s="187"/>
      <c r="U490" s="187"/>
      <c r="V490" s="187"/>
      <c r="W490" s="320"/>
      <c r="X490" s="214"/>
      <c r="Y490" s="215"/>
      <c r="Z490" s="34"/>
      <c r="AA490" s="35"/>
      <c r="AB490" s="35"/>
      <c r="AC490" s="35"/>
      <c r="AD490" s="36"/>
      <c r="AE490" s="224"/>
      <c r="AF490" s="53"/>
      <c r="AG490" s="54"/>
      <c r="AH490" s="55"/>
      <c r="AI490" s="56"/>
      <c r="AJ490" s="41" t="s">
        <v>57</v>
      </c>
      <c r="AK490" s="42">
        <v>44568</v>
      </c>
      <c r="AL490" s="50"/>
      <c r="AM490" s="337" t="str">
        <f>INDEX($K$6:$AE$6,1,MATCH(1,K490:AE490,-1))</f>
        <v>95PFE-L2S</v>
      </c>
      <c r="AN490" s="337" t="str">
        <f>IF(INDEX($K$6:$AE$6,1,MATCH(1,K490:AE490,1))&lt;&gt;INDEX($K$6:$AE$6,1,MATCH(1,K490:AE490,-1)),INDEX($K$6:$AE$6,1,MATCH(1,K490:AE490,1)),"-")</f>
        <v>-</v>
      </c>
      <c r="AO490"/>
      <c r="AP490"/>
      <c r="AQ490"/>
    </row>
    <row r="491" spans="1:261" x14ac:dyDescent="0.2">
      <c r="A491" s="169" t="str">
        <f>IF(IFERROR(VLOOKUP(G491,EmployesActifs,1,FALSE),"Non")&lt;&gt;"Non","Oui","Non")</f>
        <v>Oui</v>
      </c>
      <c r="B491" s="172">
        <f>IF(A491="Oui",1,0)</f>
        <v>1</v>
      </c>
      <c r="C491" s="172">
        <f>IF(OR(G491="Médecin",H491="Médecin",I491="Médecin",I491="Médecins",H491="anesthésiste",H491="boursier univ.",H491="chercheur",H491="chirurgien",H491="Résident(e)",H491="Md Urg",H491="Md Card",LEFT(H491,6)="Fellow",H491="Externe Médecine",H491="Directeur de la biobanque Médecin",H491="monit.-boursier",),1,0)</f>
        <v>0</v>
      </c>
      <c r="D491" s="172">
        <f>IF(OR(G491=0,H491="Stagiaire",H491="Stagiaires",H491="Externe",H491="Externes",G491="agence",H491="STAGIAIRE INFIRMIER(ÈRE)",H491="STAGIAIRE SI",H491="STAGIAIRE S.I.",H491="STAGIAIRE PAB",H491="STAGIAIRE EN PERFUSION",H491="Stagiaire Physiothérapeute",H491="Stagiaire médecine",H491="Stagiaire - Service sociaux",H491="STAGIAIRE SOINS INFIRMIERS",H491="STAGIAIRE EXTERNE EN MÉDECINE",H491="ss",),1,0)</f>
        <v>0</v>
      </c>
      <c r="E491" s="28" t="s">
        <v>6281</v>
      </c>
      <c r="F491" s="28" t="s">
        <v>6282</v>
      </c>
      <c r="G491" s="262">
        <v>14160</v>
      </c>
      <c r="H491" s="79" t="s">
        <v>517</v>
      </c>
      <c r="I491" s="164" t="s">
        <v>1140</v>
      </c>
      <c r="J491" s="273" t="str">
        <f ca="1">IF(AK491&lt;=Données!$B$2,1," ")</f>
        <v xml:space="preserve"> </v>
      </c>
      <c r="K491" s="45"/>
      <c r="L491" s="46">
        <v>1</v>
      </c>
      <c r="M491" s="47"/>
      <c r="N491" s="48"/>
      <c r="O491" s="185"/>
      <c r="P491" s="187"/>
      <c r="Q491" s="185"/>
      <c r="R491" s="186"/>
      <c r="S491" s="186"/>
      <c r="T491" s="187"/>
      <c r="U491" s="187"/>
      <c r="V491" s="187"/>
      <c r="W491" s="320"/>
      <c r="X491" s="214"/>
      <c r="Y491" s="215"/>
      <c r="Z491" s="34"/>
      <c r="AA491" s="35"/>
      <c r="AB491" s="35"/>
      <c r="AC491" s="35"/>
      <c r="AD491" s="36"/>
      <c r="AE491" s="224"/>
      <c r="AF491" s="53"/>
      <c r="AG491" s="54"/>
      <c r="AH491" s="345"/>
      <c r="AI491" s="56"/>
      <c r="AJ491" s="41" t="s">
        <v>4462</v>
      </c>
      <c r="AK491" s="42">
        <v>45966</v>
      </c>
      <c r="AL491" s="50"/>
      <c r="AM491" s="337" t="str">
        <f>INDEX($K$6:$AE$6,1,MATCH(1,K491:AE491,-1))</f>
        <v>95PFE-L2M</v>
      </c>
      <c r="AN491" s="337" t="str">
        <f>IF(INDEX($K$6:$AE$6,1,MATCH(1,K491:AE491,1))&lt;&gt;INDEX($K$6:$AE$6,1,MATCH(1,K491:AE491,-1)),INDEX($K$6:$AE$6,1,MATCH(1,K491:AE491,1)),"-")</f>
        <v>-</v>
      </c>
      <c r="AO491"/>
      <c r="AP491"/>
      <c r="AQ491"/>
    </row>
    <row r="492" spans="1:261" x14ac:dyDescent="0.2">
      <c r="A492" s="169" t="str">
        <f>IF(IFERROR(VLOOKUP(G492,EmployesActifs,1,FALSE),"Non")&lt;&gt;"Non","Oui","Non")</f>
        <v>Oui</v>
      </c>
      <c r="B492" s="172">
        <f>IF(A492="Oui",1,0)</f>
        <v>1</v>
      </c>
      <c r="C492" s="172">
        <f>IF(OR(G492="Médecin",H492="Médecin",I492="Médecin",I492="Médecins",H492="anesthésiste",H492="boursier univ.",H492="chercheur",H492="chirurgien",H492="Résident(e)",H492="Md Urg",H492="Md Card",LEFT(H492,6)="Fellow",H492="Externe Médecine",H492="Directeur de la biobanque Médecin",H492="monit.-boursier",),1,0)</f>
        <v>0</v>
      </c>
      <c r="D492" s="172">
        <f>IF(OR(G492=0,H492="Stagiaire",H492="Stagiaires",H492="Externe",H492="Externes",G492="agence",H492="STAGIAIRE INFIRMIER(ÈRE)",H492="STAGIAIRE SI",H492="STAGIAIRE S.I.",H492="STAGIAIRE PAB",H492="STAGIAIRE EN PERFUSION",H492="Stagiaire Physiothérapeute",H492="Stagiaire médecine",H492="Stagiaire - Service sociaux",H492="STAGIAIRE SOINS INFIRMIERS",H492="STAGIAIRE EXTERNE EN MÉDECINE",H492="ss",),1,0)</f>
        <v>0</v>
      </c>
      <c r="E492" s="28" t="s">
        <v>1157</v>
      </c>
      <c r="F492" s="28" t="s">
        <v>435</v>
      </c>
      <c r="G492" s="255">
        <v>1799</v>
      </c>
      <c r="H492" s="79" t="s">
        <v>2098</v>
      </c>
      <c r="I492" s="164" t="s">
        <v>65</v>
      </c>
      <c r="J492" s="273">
        <f ca="1">IF(AK492&lt;=Données!$B$2,1," ")</f>
        <v>1</v>
      </c>
      <c r="K492" s="45"/>
      <c r="L492" s="46">
        <v>1</v>
      </c>
      <c r="M492" s="47"/>
      <c r="N492" s="48"/>
      <c r="O492" s="185"/>
      <c r="P492" s="187"/>
      <c r="Q492" s="185"/>
      <c r="R492" s="186"/>
      <c r="S492" s="186"/>
      <c r="T492" s="187"/>
      <c r="U492" s="187"/>
      <c r="V492" s="187"/>
      <c r="W492" s="320"/>
      <c r="X492" s="214"/>
      <c r="Y492" s="215"/>
      <c r="Z492" s="34"/>
      <c r="AA492" s="35"/>
      <c r="AB492" s="35"/>
      <c r="AC492" s="35"/>
      <c r="AD492" s="36"/>
      <c r="AE492" s="224"/>
      <c r="AF492" s="53"/>
      <c r="AG492" s="54"/>
      <c r="AH492" s="55"/>
      <c r="AI492" s="56"/>
      <c r="AJ492" s="41" t="s">
        <v>85</v>
      </c>
      <c r="AK492" s="42">
        <v>44559</v>
      </c>
      <c r="AL492" s="50"/>
      <c r="AM492" s="337" t="str">
        <f>INDEX($K$6:$AE$6,1,MATCH(1,K492:AE492,-1))</f>
        <v>95PFE-L2M</v>
      </c>
      <c r="AN492" s="337" t="str">
        <f>IF(INDEX($K$6:$AE$6,1,MATCH(1,K492:AE492,1))&lt;&gt;INDEX($K$6:$AE$6,1,MATCH(1,K492:AE492,-1)),INDEX($K$6:$AE$6,1,MATCH(1,K492:AE492,1)),"-")</f>
        <v>-</v>
      </c>
      <c r="AO492"/>
      <c r="AP492"/>
      <c r="AQ492"/>
    </row>
    <row r="493" spans="1:261" x14ac:dyDescent="0.2">
      <c r="A493" s="169" t="str">
        <f>IF(IFERROR(VLOOKUP(G493,EmployesActifs,1,FALSE),"Non")&lt;&gt;"Non","Oui","Non")</f>
        <v>Oui</v>
      </c>
      <c r="B493" s="172">
        <f>IF(A493="Oui",1,0)</f>
        <v>1</v>
      </c>
      <c r="C493" s="172">
        <f>IF(OR(G493="Médecin",H493="Médecin",I493="Médecin",I493="Médecins",H493="anesthésiste",H493="boursier univ.",H493="chercheur",H493="chirurgien",H493="Résident(e)",H493="Md Urg",H493="Md Card",LEFT(H493,6)="Fellow",H493="Externe Médecine",H493="Directeur de la biobanque Médecin",H493="monit.-boursier",),1,0)</f>
        <v>0</v>
      </c>
      <c r="D493" s="172">
        <f>IF(OR(G493=0,H493="Stagiaire",H493="Stagiaires",H493="Externe",H493="Externes",G493="agence",H493="STAGIAIRE INFIRMIER(ÈRE)",H493="STAGIAIRE SI",H493="STAGIAIRE S.I.",H493="STAGIAIRE PAB",H493="STAGIAIRE EN PERFUSION",H493="Stagiaire Physiothérapeute",H493="Stagiaire médecine",H493="Stagiaire - Service sociaux",H493="STAGIAIRE SOINS INFIRMIERS",H493="STAGIAIRE EXTERNE EN MÉDECINE",H493="ss",),1,0)</f>
        <v>0</v>
      </c>
      <c r="E493" s="28" t="s">
        <v>1160</v>
      </c>
      <c r="F493" s="28" t="s">
        <v>1161</v>
      </c>
      <c r="G493" s="260">
        <v>8903</v>
      </c>
      <c r="H493" s="79" t="s">
        <v>103</v>
      </c>
      <c r="I493" s="164" t="s">
        <v>5715</v>
      </c>
      <c r="J493" s="273">
        <f ca="1">IF(AK493&lt;=Données!$B$2,1," ")</f>
        <v>1</v>
      </c>
      <c r="K493" s="45"/>
      <c r="L493" s="46" t="s">
        <v>56</v>
      </c>
      <c r="M493" s="47" t="s">
        <v>56</v>
      </c>
      <c r="N493" s="48"/>
      <c r="O493" s="185"/>
      <c r="P493" s="187"/>
      <c r="Q493" s="185"/>
      <c r="R493" s="186"/>
      <c r="S493" s="186">
        <v>1</v>
      </c>
      <c r="T493" s="187"/>
      <c r="U493" s="187"/>
      <c r="V493" s="187"/>
      <c r="W493" s="320"/>
      <c r="X493" s="214"/>
      <c r="Y493" s="215"/>
      <c r="Z493" s="34"/>
      <c r="AA493" s="35"/>
      <c r="AB493" s="35"/>
      <c r="AC493" s="35"/>
      <c r="AD493" s="36"/>
      <c r="AE493" s="224"/>
      <c r="AF493" s="53"/>
      <c r="AG493" s="54"/>
      <c r="AH493" s="55"/>
      <c r="AI493" s="56"/>
      <c r="AJ493" s="41" t="s">
        <v>57</v>
      </c>
      <c r="AK493" s="42">
        <v>44573</v>
      </c>
      <c r="AL493" s="50"/>
      <c r="AM493" s="337" t="str">
        <f>INDEX($K$6:$AE$6,1,MATCH(1,K493:AE493,-1))</f>
        <v>1870 +</v>
      </c>
      <c r="AN493" s="337" t="str">
        <f>IF(INDEX($K$6:$AE$6,1,MATCH(1,K493:AE493,1))&lt;&gt;INDEX($K$6:$AE$6,1,MATCH(1,K493:AE493,-1)),INDEX($K$6:$AE$6,1,MATCH(1,K493:AE493,1)),"-")</f>
        <v>-</v>
      </c>
      <c r="AO493"/>
      <c r="AP493"/>
      <c r="AQ493"/>
    </row>
    <row r="494" spans="1:261" x14ac:dyDescent="0.2">
      <c r="A494" s="169" t="str">
        <f>IF(IFERROR(VLOOKUP(G494,EmployesActifs,1,FALSE),"Non")&lt;&gt;"Non","Oui","Non")</f>
        <v>Oui</v>
      </c>
      <c r="B494" s="172">
        <f>IF(A494="Oui",1,0)</f>
        <v>1</v>
      </c>
      <c r="C494" s="172">
        <f>IF(OR(G494="Médecin",H494="Médecin",I494="Médecin",I494="Médecins",H494="anesthésiste",H494="boursier univ.",H494="chercheur",H494="chirurgien",H494="Résident(e)",H494="Md Urg",H494="Md Card",LEFT(H494,6)="Fellow",H494="Externe Médecine",H494="Directeur de la biobanque Médecin",H494="monit.-boursier",),1,0)</f>
        <v>0</v>
      </c>
      <c r="D494" s="172">
        <f>IF(OR(G494=0,H494="Stagiaire",H494="Stagiaires",H494="Externe",H494="Externes",G494="agence",H494="STAGIAIRE INFIRMIER(ÈRE)",H494="STAGIAIRE SI",H494="STAGIAIRE S.I.",H494="STAGIAIRE PAB",H494="STAGIAIRE EN PERFUSION",H494="Stagiaire Physiothérapeute",H494="Stagiaire médecine",H494="Stagiaire - Service sociaux",H494="STAGIAIRE SOINS INFIRMIERS",H494="STAGIAIRE EXTERNE EN MÉDECINE",H494="ss",),1,0)</f>
        <v>0</v>
      </c>
      <c r="E494" s="28" t="s">
        <v>1162</v>
      </c>
      <c r="F494" s="28" t="s">
        <v>3828</v>
      </c>
      <c r="G494" s="260">
        <v>9601</v>
      </c>
      <c r="H494" s="79" t="s">
        <v>3754</v>
      </c>
      <c r="I494" s="164" t="s">
        <v>1197</v>
      </c>
      <c r="J494" s="273">
        <f ca="1">IF(AK494&lt;=Données!$B$2,1," ")</f>
        <v>1</v>
      </c>
      <c r="K494" s="45"/>
      <c r="L494" s="46"/>
      <c r="M494" s="47"/>
      <c r="N494" s="48"/>
      <c r="O494" s="185"/>
      <c r="P494" s="187"/>
      <c r="Q494" s="185"/>
      <c r="R494" s="186"/>
      <c r="S494" s="186"/>
      <c r="T494" s="187"/>
      <c r="U494" s="187"/>
      <c r="V494" s="187"/>
      <c r="W494" s="320"/>
      <c r="X494" s="214"/>
      <c r="Y494" s="215"/>
      <c r="Z494" s="34">
        <v>1</v>
      </c>
      <c r="AA494" s="35"/>
      <c r="AB494" s="35"/>
      <c r="AC494" s="35"/>
      <c r="AD494" s="36"/>
      <c r="AE494" s="224"/>
      <c r="AF494" s="53"/>
      <c r="AG494" s="54"/>
      <c r="AH494" s="55"/>
      <c r="AI494" s="56"/>
      <c r="AJ494" s="41" t="s">
        <v>299</v>
      </c>
      <c r="AK494" s="42">
        <v>43858</v>
      </c>
      <c r="AL494" s="50"/>
      <c r="AM494" s="337" t="str">
        <f>INDEX($K$6:$AE$6,1,MATCH(1,K494:AE494,-1))</f>
        <v>1510-XS</v>
      </c>
      <c r="AN494" s="337" t="str">
        <f>IF(INDEX($K$6:$AE$6,1,MATCH(1,K494:AE494,1))&lt;&gt;INDEX($K$6:$AE$6,1,MATCH(1,K494:AE494,-1)),INDEX($K$6:$AE$6,1,MATCH(1,K494:AE494,1)),"-")</f>
        <v>-</v>
      </c>
      <c r="AO494"/>
      <c r="AP494"/>
      <c r="AQ494"/>
    </row>
    <row r="495" spans="1:261" s="44" customFormat="1" x14ac:dyDescent="0.2">
      <c r="A495" s="169" t="str">
        <f>IF(IFERROR(VLOOKUP(G495,EmployesActifs,1,FALSE),"Non")&lt;&gt;"Non","Oui","Non")</f>
        <v>Oui</v>
      </c>
      <c r="B495" s="172">
        <f>IF(A495="Oui",1,0)</f>
        <v>1</v>
      </c>
      <c r="C495" s="172">
        <f>IF(OR(G495="Médecin",H495="Médecin",I495="Médecin",I495="Médecins",H495="anesthésiste",H495="boursier univ.",H495="chercheur",H495="chirurgien",H495="Résident(e)",H495="Md Urg",H495="Md Card",LEFT(H495,6)="Fellow",H495="Externe Médecine",H495="Directeur de la biobanque Médecin",H495="monit.-boursier",),1,0)</f>
        <v>0</v>
      </c>
      <c r="D495" s="172">
        <f>IF(OR(G495=0,H495="Stagiaire",H495="Stagiaires",H495="Externe",H495="Externes",G495="agence",H495="STAGIAIRE INFIRMIER(ÈRE)",H495="STAGIAIRE SI",H495="STAGIAIRE S.I.",H495="STAGIAIRE PAB",H495="STAGIAIRE EN PERFUSION",H495="Stagiaire Physiothérapeute",H495="Stagiaire médecine",H495="Stagiaire - Service sociaux",H495="STAGIAIRE SOINS INFIRMIERS",H495="STAGIAIRE EXTERNE EN MÉDECINE",H495="ss",),1,0)</f>
        <v>0</v>
      </c>
      <c r="E495" s="28" t="s">
        <v>5723</v>
      </c>
      <c r="F495" s="28" t="s">
        <v>902</v>
      </c>
      <c r="G495" s="255">
        <v>13956</v>
      </c>
      <c r="H495" s="79" t="s">
        <v>103</v>
      </c>
      <c r="I495" s="164" t="s">
        <v>61</v>
      </c>
      <c r="J495" s="273" t="str">
        <f ca="1">IF(AK495&lt;=Données!$B$2,1," ")</f>
        <v xml:space="preserve"> </v>
      </c>
      <c r="K495" s="45" t="s">
        <v>56</v>
      </c>
      <c r="L495" s="46" t="s">
        <v>56</v>
      </c>
      <c r="M495" s="47"/>
      <c r="N495" s="48">
        <v>1</v>
      </c>
      <c r="O495" s="185"/>
      <c r="P495" s="187"/>
      <c r="Q495" s="185"/>
      <c r="R495" s="186"/>
      <c r="S495" s="186"/>
      <c r="T495" s="187"/>
      <c r="U495" s="187"/>
      <c r="V495" s="187"/>
      <c r="W495" s="320"/>
      <c r="X495" s="214"/>
      <c r="Y495" s="215"/>
      <c r="Z495" s="34"/>
      <c r="AA495" s="35"/>
      <c r="AB495" s="35"/>
      <c r="AC495" s="35"/>
      <c r="AD495" s="36"/>
      <c r="AE495" s="224"/>
      <c r="AF495" s="53"/>
      <c r="AG495" s="54"/>
      <c r="AH495" s="55"/>
      <c r="AI495" s="56"/>
      <c r="AJ495" s="41" t="s">
        <v>652</v>
      </c>
      <c r="AK495" s="42">
        <v>45955</v>
      </c>
      <c r="AL495" s="50"/>
      <c r="AM495" s="337" t="str">
        <f>INDEX($K$6:$AE$6,1,MATCH(1,K495:AE495,-1))</f>
        <v>F550</v>
      </c>
      <c r="AN495" s="337" t="str">
        <f>IF(INDEX($K$6:$AE$6,1,MATCH(1,K495:AE495,1))&lt;&gt;INDEX($K$6:$AE$6,1,MATCH(1,K495:AE495,-1)),INDEX($K$6:$AE$6,1,MATCH(1,K495:AE495,1)),"-")</f>
        <v>-</v>
      </c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</row>
    <row r="496" spans="1:261" s="44" customFormat="1" x14ac:dyDescent="0.2">
      <c r="A496" s="169" t="str">
        <f>IF(IFERROR(VLOOKUP(G496,EmployesActifs,1,FALSE),"Non")&lt;&gt;"Non","Oui","Non")</f>
        <v>Oui</v>
      </c>
      <c r="B496" s="172">
        <f>IF(A496="Oui",1,0)</f>
        <v>1</v>
      </c>
      <c r="C496" s="172">
        <f>IF(OR(G496="Médecin",H496="Médecin",I496="Médecin",I496="Médecins",H496="anesthésiste",H496="boursier univ.",H496="chercheur",H496="chirurgien",H496="Résident(e)",H496="Md Urg",H496="Md Card",LEFT(H496,6)="Fellow",H496="Externe Médecine",H496="Directeur de la biobanque Médecin",H496="monit.-boursier",),1,0)</f>
        <v>0</v>
      </c>
      <c r="D496" s="172">
        <f>IF(OR(G496=0,H496="Stagiaire",H496="Stagiaires",H496="Externe",H496="Externes",G496="agence",H496="STAGIAIRE INFIRMIER(ÈRE)",H496="STAGIAIRE SI",H496="STAGIAIRE S.I.",H496="STAGIAIRE PAB",H496="STAGIAIRE EN PERFUSION",H496="Stagiaire Physiothérapeute",H496="Stagiaire médecine",H496="Stagiaire - Service sociaux",H496="STAGIAIRE SOINS INFIRMIERS",H496="STAGIAIRE EXTERNE EN MÉDECINE",H496="ss",),1,0)</f>
        <v>0</v>
      </c>
      <c r="E496" s="28" t="s">
        <v>4493</v>
      </c>
      <c r="F496" s="28" t="s">
        <v>4494</v>
      </c>
      <c r="G496" s="257">
        <v>12943</v>
      </c>
      <c r="H496" s="79" t="s">
        <v>69</v>
      </c>
      <c r="I496" s="164" t="s">
        <v>5709</v>
      </c>
      <c r="J496" s="273">
        <f ca="1">IF(AK496&lt;=Données!$B$2,1," ")</f>
        <v>1</v>
      </c>
      <c r="K496" s="45"/>
      <c r="L496" s="46">
        <v>1</v>
      </c>
      <c r="M496" s="47"/>
      <c r="N496" s="48"/>
      <c r="O496" s="185"/>
      <c r="P496" s="187"/>
      <c r="Q496" s="185"/>
      <c r="R496" s="186"/>
      <c r="S496" s="186"/>
      <c r="T496" s="187"/>
      <c r="U496" s="187"/>
      <c r="V496" s="187"/>
      <c r="W496" s="320"/>
      <c r="X496" s="214"/>
      <c r="Y496" s="215"/>
      <c r="Z496" s="34"/>
      <c r="AA496" s="35"/>
      <c r="AB496" s="35"/>
      <c r="AC496" s="35"/>
      <c r="AD496" s="36"/>
      <c r="AE496" s="224"/>
      <c r="AF496" s="53"/>
      <c r="AG496" s="54"/>
      <c r="AH496" s="55"/>
      <c r="AI496" s="56"/>
      <c r="AJ496" s="41" t="s">
        <v>2858</v>
      </c>
      <c r="AK496" s="42">
        <v>45216</v>
      </c>
      <c r="AL496" s="50"/>
      <c r="AM496" s="337" t="str">
        <f>INDEX($K$6:$AE$6,1,MATCH(1,K496:AE496,-1))</f>
        <v>95PFE-L2M</v>
      </c>
      <c r="AN496" s="337" t="str">
        <f>IF(INDEX($K$6:$AE$6,1,MATCH(1,K496:AE496,1))&lt;&gt;INDEX($K$6:$AE$6,1,MATCH(1,K496:AE496,-1)),INDEX($K$6:$AE$6,1,MATCH(1,K496:AE496,1)),"-")</f>
        <v>-</v>
      </c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</row>
    <row r="497" spans="1:261" s="69" customFormat="1" x14ac:dyDescent="0.2">
      <c r="A497" s="169" t="str">
        <f>IF(IFERROR(VLOOKUP(G497,EmployesActifs,1,FALSE),"Non")&lt;&gt;"Non","Oui","Non")</f>
        <v>Oui</v>
      </c>
      <c r="B497" s="172">
        <f>IF(A497="Oui",1,0)</f>
        <v>1</v>
      </c>
      <c r="C497" s="172">
        <f>IF(OR(G497="Médecin",H497="Médecin",I497="Médecin",I497="Médecins",H497="anesthésiste",H497="boursier univ.",H497="chercheur",H497="chirurgien",H497="Résident(e)",H497="Md Urg",H497="Md Card",LEFT(H497,6)="Fellow",H497="Externe Médecine",H497="Directeur de la biobanque Médecin",H497="monit.-boursier",),1,0)</f>
        <v>0</v>
      </c>
      <c r="D497" s="172">
        <f>IF(OR(G497=0,H497="Stagiaire",H497="Stagiaires",H497="Externe",H497="Externes",G497="agence",H497="STAGIAIRE INFIRMIER(ÈRE)",H497="STAGIAIRE SI",H497="STAGIAIRE S.I.",H497="STAGIAIRE PAB",H497="STAGIAIRE EN PERFUSION",H497="Stagiaire Physiothérapeute",H497="Stagiaire médecine",H497="Stagiaire - Service sociaux",H497="STAGIAIRE SOINS INFIRMIERS",H497="STAGIAIRE EXTERNE EN MÉDECINE",H497="ss",),1,0)</f>
        <v>0</v>
      </c>
      <c r="E497" s="28" t="s">
        <v>3313</v>
      </c>
      <c r="F497" s="28" t="s">
        <v>3875</v>
      </c>
      <c r="G497" s="257">
        <v>14062</v>
      </c>
      <c r="H497" s="79" t="s">
        <v>69</v>
      </c>
      <c r="I497" s="164" t="s">
        <v>5215</v>
      </c>
      <c r="J497" s="273" t="str">
        <f ca="1">IF(AK497&lt;=Données!$B$2,1," ")</f>
        <v xml:space="preserve"> </v>
      </c>
      <c r="K497" s="45"/>
      <c r="L497" s="46" t="s">
        <v>56</v>
      </c>
      <c r="M497" s="47" t="s">
        <v>56</v>
      </c>
      <c r="N497" s="48"/>
      <c r="O497" s="185"/>
      <c r="P497" s="187"/>
      <c r="Q497" s="185"/>
      <c r="R497" s="186"/>
      <c r="S497" s="186">
        <v>1</v>
      </c>
      <c r="T497" s="187"/>
      <c r="U497" s="187"/>
      <c r="V497" s="187"/>
      <c r="W497" s="320"/>
      <c r="X497" s="214"/>
      <c r="Y497" s="215"/>
      <c r="Z497" s="34"/>
      <c r="AA497" s="35"/>
      <c r="AB497" s="35"/>
      <c r="AC497" s="35"/>
      <c r="AD497" s="36"/>
      <c r="AE497" s="224"/>
      <c r="AF497" s="53"/>
      <c r="AG497" s="54"/>
      <c r="AH497" s="55"/>
      <c r="AI497" s="56"/>
      <c r="AJ497" s="41" t="s">
        <v>5851</v>
      </c>
      <c r="AK497" s="42">
        <v>45822</v>
      </c>
      <c r="AL497" s="50"/>
      <c r="AM497" s="337" t="str">
        <f>INDEX($K$6:$AE$6,1,MATCH(1,K497:AE497,-1))</f>
        <v>1870 +</v>
      </c>
      <c r="AN497" s="337" t="str">
        <f>IF(INDEX($K$6:$AE$6,1,MATCH(1,K497:AE497,1))&lt;&gt;INDEX($K$6:$AE$6,1,MATCH(1,K497:AE497,-1)),INDEX($K$6:$AE$6,1,MATCH(1,K497:AE497,1)),"-")</f>
        <v>-</v>
      </c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</row>
    <row r="498" spans="1:261" s="69" customFormat="1" x14ac:dyDescent="0.2">
      <c r="A498" s="169" t="str">
        <f>IF(IFERROR(VLOOKUP(G498,EmployesActifs,1,FALSE),"Non")&lt;&gt;"Non","Oui","Non")</f>
        <v>Oui</v>
      </c>
      <c r="B498" s="172">
        <f>IF(A498="Oui",1,0)</f>
        <v>1</v>
      </c>
      <c r="C498" s="172">
        <f>IF(OR(G498="Médecin",H498="Médecin",I498="Médecin",I498="Médecins",H498="anesthésiste",H498="boursier univ.",H498="chercheur",H498="chirurgien",H498="Résident(e)",H498="Md Urg",H498="Md Card",LEFT(H498,6)="Fellow",H498="Externe Médecine",H498="Directeur de la biobanque Médecin",H498="monit.-boursier",),1,0)</f>
        <v>0</v>
      </c>
      <c r="D498" s="172">
        <f>IF(OR(G498=0,H498="Stagiaire",H498="Stagiaires",H498="Externe",H498="Externes",G498="agence",H498="STAGIAIRE INFIRMIER(ÈRE)",H498="STAGIAIRE SI",H498="STAGIAIRE S.I.",H498="STAGIAIRE PAB",H498="STAGIAIRE EN PERFUSION",H498="Stagiaire Physiothérapeute",H498="Stagiaire médecine",H498="Stagiaire - Service sociaux",H498="STAGIAIRE SOINS INFIRMIERS",H498="STAGIAIRE EXTERNE EN MÉDECINE",H498="ss",),1,0)</f>
        <v>0</v>
      </c>
      <c r="E498" s="28" t="s">
        <v>4315</v>
      </c>
      <c r="F498" s="28" t="s">
        <v>924</v>
      </c>
      <c r="G498" s="262">
        <v>12995</v>
      </c>
      <c r="H498" s="79" t="s">
        <v>103</v>
      </c>
      <c r="I498" s="164" t="s">
        <v>3590</v>
      </c>
      <c r="J498" s="273" t="str">
        <f ca="1">IF(AK498&lt;=Données!$B$2,1," ")</f>
        <v xml:space="preserve"> </v>
      </c>
      <c r="K498" s="45"/>
      <c r="L498" s="46" t="s">
        <v>56</v>
      </c>
      <c r="M498" s="47"/>
      <c r="N498" s="48"/>
      <c r="O498" s="185"/>
      <c r="P498" s="187">
        <v>1</v>
      </c>
      <c r="Q498" s="185"/>
      <c r="R498" s="186"/>
      <c r="S498" s="186"/>
      <c r="T498" s="187"/>
      <c r="U498" s="187"/>
      <c r="V498" s="187"/>
      <c r="W498" s="320"/>
      <c r="X498" s="214"/>
      <c r="Y498" s="215"/>
      <c r="Z498" s="34"/>
      <c r="AA498" s="35"/>
      <c r="AB498" s="35"/>
      <c r="AC498" s="35"/>
      <c r="AD498" s="36"/>
      <c r="AE498" s="224"/>
      <c r="AF498" s="53"/>
      <c r="AG498" s="54"/>
      <c r="AH498" s="55"/>
      <c r="AI498" s="56"/>
      <c r="AJ498" s="41" t="s">
        <v>4462</v>
      </c>
      <c r="AK498" s="42">
        <v>45455</v>
      </c>
      <c r="AL498" s="50"/>
      <c r="AM498" s="337">
        <f>INDEX($K$6:$AE$6,1,MATCH(1,K498:AE498,-1))</f>
        <v>1804</v>
      </c>
      <c r="AN498" s="337" t="str">
        <f>IF(INDEX($K$6:$AE$6,1,MATCH(1,K498:AE498,1))&lt;&gt;INDEX($K$6:$AE$6,1,MATCH(1,K498:AE498,-1)),INDEX($K$6:$AE$6,1,MATCH(1,K498:AE498,1)),"-")</f>
        <v>-</v>
      </c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</row>
    <row r="499" spans="1:261" x14ac:dyDescent="0.2">
      <c r="A499" s="169" t="str">
        <f>IF(IFERROR(VLOOKUP(G499,EmployesActifs,1,FALSE),"Non")&lt;&gt;"Non","Oui","Non")</f>
        <v>Oui</v>
      </c>
      <c r="B499" s="172">
        <f>IF(A499="Oui",1,0)</f>
        <v>1</v>
      </c>
      <c r="C499" s="172">
        <f>IF(OR(G499="Médecin",H499="Médecin",I499="Médecin",I499="Médecins",H499="anesthésiste",H499="boursier univ.",H499="chercheur",H499="chirurgien",H499="Résident(e)",H499="Md Urg",H499="Md Card",LEFT(H499,6)="Fellow",H499="Externe Médecine",H499="Directeur de la biobanque Médecin",H499="monit.-boursier",),1,0)</f>
        <v>0</v>
      </c>
      <c r="D499" s="172">
        <f>IF(OR(G499=0,H499="Stagiaire",H499="Stagiaires",H499="Externe",H499="Externes",G499="agence",H499="STAGIAIRE INFIRMIER(ÈRE)",H499="STAGIAIRE SI",H499="STAGIAIRE S.I.",H499="STAGIAIRE PAB",H499="STAGIAIRE EN PERFUSION",H499="Stagiaire Physiothérapeute",H499="Stagiaire médecine",H499="Stagiaire - Service sociaux",H499="STAGIAIRE SOINS INFIRMIERS",H499="STAGIAIRE EXTERNE EN MÉDECINE",H499="ss",),1,0)</f>
        <v>0</v>
      </c>
      <c r="E499" s="28" t="s">
        <v>1164</v>
      </c>
      <c r="F499" s="28" t="s">
        <v>1165</v>
      </c>
      <c r="G499" s="260">
        <v>11723</v>
      </c>
      <c r="H499" s="79" t="s">
        <v>2416</v>
      </c>
      <c r="I499" s="164" t="s">
        <v>3527</v>
      </c>
      <c r="J499" s="273" t="str">
        <f ca="1">IF(AK499&lt;=Données!$B$2,1," ")</f>
        <v xml:space="preserve"> </v>
      </c>
      <c r="K499" s="45"/>
      <c r="L499" s="46">
        <v>1</v>
      </c>
      <c r="M499" s="47"/>
      <c r="N499" s="48"/>
      <c r="O499" s="185"/>
      <c r="P499" s="187"/>
      <c r="Q499" s="185"/>
      <c r="R499" s="186"/>
      <c r="S499" s="186"/>
      <c r="T499" s="187"/>
      <c r="U499" s="187"/>
      <c r="V499" s="187"/>
      <c r="W499" s="320"/>
      <c r="X499" s="214"/>
      <c r="Y499" s="215"/>
      <c r="Z499" s="34"/>
      <c r="AA499" s="35"/>
      <c r="AB499" s="35"/>
      <c r="AC499" s="35"/>
      <c r="AD499" s="36"/>
      <c r="AE499" s="224"/>
      <c r="AF499" s="53"/>
      <c r="AG499" s="54"/>
      <c r="AH499" s="55"/>
      <c r="AI499" s="56"/>
      <c r="AJ499" s="41" t="s">
        <v>4462</v>
      </c>
      <c r="AK499" s="42">
        <v>45785</v>
      </c>
      <c r="AL499" s="50"/>
      <c r="AM499" s="337" t="str">
        <f>INDEX($K$6:$AE$6,1,MATCH(1,K499:AE499,-1))</f>
        <v>95PFE-L2M</v>
      </c>
      <c r="AN499" s="337" t="str">
        <f>IF(INDEX($K$6:$AE$6,1,MATCH(1,K499:AE499,1))&lt;&gt;INDEX($K$6:$AE$6,1,MATCH(1,K499:AE499,-1)),INDEX($K$6:$AE$6,1,MATCH(1,K499:AE499,1)),"-")</f>
        <v>-</v>
      </c>
      <c r="AO499"/>
      <c r="AP499"/>
      <c r="AQ499"/>
    </row>
    <row r="500" spans="1:261" x14ac:dyDescent="0.2">
      <c r="A500" s="169" t="str">
        <f>IF(IFERROR(VLOOKUP(G500,EmployesActifs,1,FALSE),"Non")&lt;&gt;"Non","Oui","Non")</f>
        <v>Oui</v>
      </c>
      <c r="B500" s="172">
        <f>IF(A500="Oui",1,0)</f>
        <v>1</v>
      </c>
      <c r="C500" s="172">
        <f>IF(OR(G500="Médecin",H500="Médecin",I500="Médecin",I500="Médecins",H500="anesthésiste",H500="boursier univ.",H500="chercheur",H500="chirurgien",H500="Résident(e)",H500="Md Urg",H500="Md Card",LEFT(H500,6)="Fellow",H500="Externe Médecine",H500="Directeur de la biobanque Médecin",H500="monit.-boursier",),1,0)</f>
        <v>0</v>
      </c>
      <c r="D500" s="172">
        <f>IF(OR(G500=0,H500="Stagiaire",H500="Stagiaires",H500="Externe",H500="Externes",G500="agence",H500="STAGIAIRE INFIRMIER(ÈRE)",H500="STAGIAIRE SI",H500="STAGIAIRE S.I.",H500="STAGIAIRE PAB",H500="STAGIAIRE EN PERFUSION",H500="Stagiaire Physiothérapeute",H500="Stagiaire médecine",H500="Stagiaire - Service sociaux",H500="STAGIAIRE SOINS INFIRMIERS",H500="STAGIAIRE EXTERNE EN MÉDECINE",H500="ss",),1,0)</f>
        <v>0</v>
      </c>
      <c r="E500" s="28" t="s">
        <v>5452</v>
      </c>
      <c r="F500" s="28" t="s">
        <v>5453</v>
      </c>
      <c r="G500" s="255">
        <v>13728</v>
      </c>
      <c r="H500" s="79" t="s">
        <v>54</v>
      </c>
      <c r="I500" s="164" t="s">
        <v>55</v>
      </c>
      <c r="J500" s="273" t="str">
        <f ca="1">IF(AK500&lt;=Données!$B$2,1," ")</f>
        <v xml:space="preserve"> </v>
      </c>
      <c r="K500" s="45"/>
      <c r="L500" s="46">
        <v>1</v>
      </c>
      <c r="M500" s="47"/>
      <c r="N500" s="48"/>
      <c r="O500" s="185"/>
      <c r="P500" s="187"/>
      <c r="Q500" s="185"/>
      <c r="R500" s="186"/>
      <c r="S500" s="186"/>
      <c r="T500" s="187"/>
      <c r="U500" s="187"/>
      <c r="V500" s="187"/>
      <c r="W500" s="320"/>
      <c r="X500" s="214"/>
      <c r="Y500" s="215"/>
      <c r="Z500" s="34"/>
      <c r="AA500" s="35"/>
      <c r="AB500" s="35"/>
      <c r="AC500" s="35"/>
      <c r="AD500" s="36"/>
      <c r="AE500" s="224"/>
      <c r="AF500" s="53"/>
      <c r="AG500" s="54"/>
      <c r="AH500" s="55"/>
      <c r="AI500" s="56"/>
      <c r="AJ500" s="41" t="s">
        <v>652</v>
      </c>
      <c r="AK500" s="42">
        <v>45521</v>
      </c>
      <c r="AL500" s="50"/>
      <c r="AM500" s="337" t="str">
        <f>INDEX($K$6:$AE$6,1,MATCH(1,K500:AE500,-1))</f>
        <v>95PFE-L2M</v>
      </c>
      <c r="AN500" s="337" t="str">
        <f>IF(INDEX($K$6:$AE$6,1,MATCH(1,K500:AE500,1))&lt;&gt;INDEX($K$6:$AE$6,1,MATCH(1,K500:AE500,-1)),INDEX($K$6:$AE$6,1,MATCH(1,K500:AE500,1)),"-")</f>
        <v>-</v>
      </c>
      <c r="AO500"/>
      <c r="AP500"/>
      <c r="AQ500"/>
    </row>
    <row r="501" spans="1:261" x14ac:dyDescent="0.2">
      <c r="A501" s="169" t="str">
        <f>IF(IFERROR(VLOOKUP(G501,EmployesActifs,1,FALSE),"Non")&lt;&gt;"Non","Oui","Non")</f>
        <v>Oui</v>
      </c>
      <c r="B501" s="172">
        <f>IF(A501="Oui",1,0)</f>
        <v>1</v>
      </c>
      <c r="C501" s="172">
        <f>IF(OR(G501="Médecin",H501="Médecin",I501="Médecin",I501="Médecins",H501="anesthésiste",H501="boursier univ.",H501="chercheur",H501="chirurgien",H501="Résident(e)",H501="Md Urg",H501="Md Card",LEFT(H501,6)="Fellow",H501="Externe Médecine",H501="Directeur de la biobanque Médecin",H501="monit.-boursier",),1,0)</f>
        <v>0</v>
      </c>
      <c r="D501" s="172">
        <f>IF(OR(G501=0,H501="Stagiaire",H501="Stagiaires",H501="Externe",H501="Externes",G501="agence",H501="STAGIAIRE INFIRMIER(ÈRE)",H501="STAGIAIRE SI",H501="STAGIAIRE S.I.",H501="STAGIAIRE PAB",H501="STAGIAIRE EN PERFUSION",H501="Stagiaire Physiothérapeute",H501="Stagiaire médecine",H501="Stagiaire - Service sociaux",H501="STAGIAIRE SOINS INFIRMIERS",H501="STAGIAIRE EXTERNE EN MÉDECINE",H501="ss",),1,0)</f>
        <v>0</v>
      </c>
      <c r="E501" s="28" t="s">
        <v>1170</v>
      </c>
      <c r="F501" s="28" t="s">
        <v>1171</v>
      </c>
      <c r="G501" s="260">
        <v>10747</v>
      </c>
      <c r="H501" s="79" t="s">
        <v>972</v>
      </c>
      <c r="I501" s="164" t="s">
        <v>5715</v>
      </c>
      <c r="J501" s="273">
        <f ca="1">IF(AK501&lt;=Données!$B$2,1," ")</f>
        <v>1</v>
      </c>
      <c r="K501" s="45"/>
      <c r="L501" s="46">
        <v>1</v>
      </c>
      <c r="M501" s="47"/>
      <c r="N501" s="48"/>
      <c r="O501" s="185"/>
      <c r="P501" s="187"/>
      <c r="Q501" s="185"/>
      <c r="R501" s="186"/>
      <c r="S501" s="186"/>
      <c r="T501" s="187"/>
      <c r="U501" s="187"/>
      <c r="V501" s="187"/>
      <c r="W501" s="320"/>
      <c r="X501" s="214"/>
      <c r="Y501" s="215"/>
      <c r="Z501" s="34"/>
      <c r="AA501" s="35"/>
      <c r="AB501" s="35"/>
      <c r="AC501" s="35"/>
      <c r="AD501" s="36">
        <v>1</v>
      </c>
      <c r="AE501" s="224"/>
      <c r="AF501" s="53"/>
      <c r="AG501" s="54"/>
      <c r="AH501" s="55"/>
      <c r="AI501" s="56"/>
      <c r="AJ501" s="41" t="s">
        <v>66</v>
      </c>
      <c r="AK501" s="42">
        <v>44342</v>
      </c>
      <c r="AL501" s="50"/>
      <c r="AM501" s="337" t="str">
        <f>INDEX($K$6:$AE$6,1,MATCH(1,K501:AE501,-1))</f>
        <v>95PFE-L2M</v>
      </c>
      <c r="AN501" s="337" t="str">
        <f>IF(INDEX($K$6:$AE$6,1,MATCH(1,K501:AE501,1))&lt;&gt;INDEX($K$6:$AE$6,1,MATCH(1,K501:AE501,-1)),INDEX($K$6:$AE$6,1,MATCH(1,K501:AE501,1)),"-")</f>
        <v>1517-LP</v>
      </c>
      <c r="AO501"/>
      <c r="AP501"/>
      <c r="AQ501"/>
    </row>
    <row r="502" spans="1:261" x14ac:dyDescent="0.2">
      <c r="A502" s="169" t="str">
        <f>IF(IFERROR(VLOOKUP(G502,EmployesActifs,1,FALSE),"Non")&lt;&gt;"Non","Oui","Non")</f>
        <v>Oui</v>
      </c>
      <c r="B502" s="172">
        <f>IF(A502="Oui",1,0)</f>
        <v>1</v>
      </c>
      <c r="C502" s="172">
        <f>IF(OR(G502="Médecin",H502="Médecin",I502="Médecin",I502="Médecins",H502="anesthésiste",H502="boursier univ.",H502="chercheur",H502="chirurgien",H502="Résident(e)",H502="Md Urg",H502="Md Card",LEFT(H502,6)="Fellow",H502="Externe Médecine",H502="Directeur de la biobanque Médecin",H502="monit.-boursier",),1,0)</f>
        <v>0</v>
      </c>
      <c r="D502" s="172">
        <f>IF(OR(G502=0,H502="Stagiaire",H502="Stagiaires",H502="Externe",H502="Externes",G502="agence",H502="STAGIAIRE INFIRMIER(ÈRE)",H502="STAGIAIRE SI",H502="STAGIAIRE S.I.",H502="STAGIAIRE PAB",H502="STAGIAIRE EN PERFUSION",H502="Stagiaire Physiothérapeute",H502="Stagiaire médecine",H502="Stagiaire - Service sociaux",H502="STAGIAIRE SOINS INFIRMIERS",H502="STAGIAIRE EXTERNE EN MÉDECINE",H502="ss",),1,0)</f>
        <v>0</v>
      </c>
      <c r="E502" s="28" t="s">
        <v>3995</v>
      </c>
      <c r="F502" s="28" t="s">
        <v>1071</v>
      </c>
      <c r="G502" s="257">
        <v>11321</v>
      </c>
      <c r="H502" s="79" t="s">
        <v>4991</v>
      </c>
      <c r="I502" s="164" t="s">
        <v>209</v>
      </c>
      <c r="J502" s="273" t="str">
        <f ca="1">IF(AK502&lt;=Données!$B$2,1," ")</f>
        <v xml:space="preserve"> </v>
      </c>
      <c r="K502" s="45" t="s">
        <v>56</v>
      </c>
      <c r="L502" s="46" t="s">
        <v>56</v>
      </c>
      <c r="M502" s="47"/>
      <c r="N502" s="48" t="s">
        <v>56</v>
      </c>
      <c r="O502" s="185"/>
      <c r="P502" s="187"/>
      <c r="Q502" s="185"/>
      <c r="R502" s="186"/>
      <c r="S502" s="186">
        <v>1</v>
      </c>
      <c r="T502" s="187"/>
      <c r="U502" s="187"/>
      <c r="V502" s="187"/>
      <c r="W502" s="320"/>
      <c r="X502" s="214" t="s">
        <v>56</v>
      </c>
      <c r="Y502" s="215" t="s">
        <v>56</v>
      </c>
      <c r="Z502" s="34"/>
      <c r="AA502" s="35"/>
      <c r="AB502" s="35"/>
      <c r="AC502" s="35"/>
      <c r="AD502" s="36"/>
      <c r="AE502" s="224"/>
      <c r="AF502" s="53"/>
      <c r="AG502" s="54"/>
      <c r="AH502" s="55"/>
      <c r="AI502" s="56"/>
      <c r="AJ502" s="41" t="s">
        <v>4462</v>
      </c>
      <c r="AK502" s="42">
        <v>45252</v>
      </c>
      <c r="AL502" s="50"/>
      <c r="AM502" s="337" t="str">
        <f>INDEX($K$6:$AE$6,1,MATCH(1,K502:AE502,-1))</f>
        <v>1870 +</v>
      </c>
      <c r="AN502" s="337" t="str">
        <f>IF(INDEX($K$6:$AE$6,1,MATCH(1,K502:AE502,1))&lt;&gt;INDEX($K$6:$AE$6,1,MATCH(1,K502:AE502,-1)),INDEX($K$6:$AE$6,1,MATCH(1,K502:AE502,1)),"-")</f>
        <v>-</v>
      </c>
      <c r="AO502"/>
      <c r="AP502"/>
      <c r="AQ502"/>
    </row>
    <row r="503" spans="1:261" x14ac:dyDescent="0.2">
      <c r="A503" s="169" t="str">
        <f>IF(IFERROR(VLOOKUP(G503,EmployesActifs,1,FALSE),"Non")&lt;&gt;"Non","Oui","Non")</f>
        <v>Oui</v>
      </c>
      <c r="B503" s="172">
        <f>IF(A503="Oui",1,0)</f>
        <v>1</v>
      </c>
      <c r="C503" s="172">
        <f>IF(OR(G503="Médecin",H503="Médecin",I503="Médecin",I503="Médecins",H503="anesthésiste",H503="boursier univ.",H503="chercheur",H503="chirurgien",H503="Résident(e)",H503="Md Urg",H503="Md Card",LEFT(H503,6)="Fellow",H503="Externe Médecine",H503="Directeur de la biobanque Médecin",H503="monit.-boursier",),1,0)</f>
        <v>0</v>
      </c>
      <c r="D503" s="172">
        <f>IF(OR(G503=0,H503="Stagiaire",H503="Stagiaires",H503="Externe",H503="Externes",G503="agence",H503="STAGIAIRE INFIRMIER(ÈRE)",H503="STAGIAIRE SI",H503="STAGIAIRE S.I.",H503="STAGIAIRE PAB",H503="STAGIAIRE EN PERFUSION",H503="Stagiaire Physiothérapeute",H503="Stagiaire médecine",H503="Stagiaire - Service sociaux",H503="STAGIAIRE SOINS INFIRMIERS",H503="STAGIAIRE EXTERNE EN MÉDECINE",H503="ss",),1,0)</f>
        <v>0</v>
      </c>
      <c r="E503" s="28" t="s">
        <v>1175</v>
      </c>
      <c r="F503" s="28" t="s">
        <v>1177</v>
      </c>
      <c r="G503" s="260">
        <v>3483</v>
      </c>
      <c r="H503" s="79" t="s">
        <v>69</v>
      </c>
      <c r="I503" s="164" t="s">
        <v>65</v>
      </c>
      <c r="J503" s="273">
        <f ca="1">IF(AK503&lt;=Données!$B$2,1," ")</f>
        <v>1</v>
      </c>
      <c r="K503" s="45"/>
      <c r="L503" s="46">
        <v>1</v>
      </c>
      <c r="M503" s="47"/>
      <c r="N503" s="48"/>
      <c r="O503" s="185"/>
      <c r="P503" s="187"/>
      <c r="Q503" s="185"/>
      <c r="R503" s="186"/>
      <c r="S503" s="186"/>
      <c r="T503" s="187"/>
      <c r="U503" s="187"/>
      <c r="V503" s="187"/>
      <c r="W503" s="320"/>
      <c r="X503" s="214"/>
      <c r="Y503" s="215"/>
      <c r="Z503" s="34"/>
      <c r="AA503" s="35"/>
      <c r="AB503" s="35"/>
      <c r="AC503" s="35"/>
      <c r="AD503" s="36"/>
      <c r="AE503" s="224"/>
      <c r="AF503" s="53"/>
      <c r="AG503" s="54"/>
      <c r="AH503" s="55"/>
      <c r="AI503" s="56"/>
      <c r="AJ503" s="41" t="s">
        <v>144</v>
      </c>
      <c r="AK503" s="42">
        <v>44589</v>
      </c>
      <c r="AL503" s="50"/>
      <c r="AM503" s="337" t="str">
        <f>INDEX($K$6:$AE$6,1,MATCH(1,K503:AE503,-1))</f>
        <v>95PFE-L2M</v>
      </c>
      <c r="AN503" s="337" t="str">
        <f>IF(INDEX($K$6:$AE$6,1,MATCH(1,K503:AE503,1))&lt;&gt;INDEX($K$6:$AE$6,1,MATCH(1,K503:AE503,-1)),INDEX($K$6:$AE$6,1,MATCH(1,K503:AE503,1)),"-")</f>
        <v>-</v>
      </c>
      <c r="AO503"/>
      <c r="AP503"/>
      <c r="AQ503"/>
    </row>
    <row r="504" spans="1:261" x14ac:dyDescent="0.2">
      <c r="A504" s="169" t="str">
        <f>IF(IFERROR(VLOOKUP(G504,EmployesActifs,1,FALSE),"Non")&lt;&gt;"Non","Oui","Non")</f>
        <v>Oui</v>
      </c>
      <c r="B504" s="172">
        <f>IF(A504="Oui",1,0)</f>
        <v>1</v>
      </c>
      <c r="C504" s="172">
        <f>IF(OR(G504="Médecin",H504="Médecin",I504="Médecin",I504="Médecins",H504="anesthésiste",H504="boursier univ.",H504="chercheur",H504="chirurgien",H504="Résident(e)",H504="Md Urg",H504="Md Card",LEFT(H504,6)="Fellow",H504="Externe Médecine",H504="Directeur de la biobanque Médecin",H504="monit.-boursier",),1,0)</f>
        <v>0</v>
      </c>
      <c r="D504" s="172">
        <f>IF(OR(G504=0,H504="Stagiaire",H504="Stagiaires",H504="Externe",H504="Externes",G504="agence",H504="STAGIAIRE INFIRMIER(ÈRE)",H504="STAGIAIRE SI",H504="STAGIAIRE S.I.",H504="STAGIAIRE PAB",H504="STAGIAIRE EN PERFUSION",H504="Stagiaire Physiothérapeute",H504="Stagiaire médecine",H504="Stagiaire - Service sociaux",H504="STAGIAIRE SOINS INFIRMIERS",H504="STAGIAIRE EXTERNE EN MÉDECINE",H504="ss",),1,0)</f>
        <v>0</v>
      </c>
      <c r="E504" s="28" t="s">
        <v>1175</v>
      </c>
      <c r="F504" s="28" t="s">
        <v>1178</v>
      </c>
      <c r="G504" s="260">
        <v>6368</v>
      </c>
      <c r="H504" s="79" t="s">
        <v>54</v>
      </c>
      <c r="I504" s="164" t="s">
        <v>5703</v>
      </c>
      <c r="J504" s="273" t="str">
        <f ca="1">IF(AK504&lt;=Données!$B$2,1," ")</f>
        <v xml:space="preserve"> </v>
      </c>
      <c r="K504" s="45"/>
      <c r="L504" s="46" t="s">
        <v>56</v>
      </c>
      <c r="M504" s="47"/>
      <c r="N504" s="48">
        <v>1</v>
      </c>
      <c r="O504" s="185"/>
      <c r="P504" s="187"/>
      <c r="Q504" s="185"/>
      <c r="R504" s="186"/>
      <c r="S504" s="186"/>
      <c r="T504" s="187"/>
      <c r="U504" s="187"/>
      <c r="V504" s="187"/>
      <c r="W504" s="320"/>
      <c r="X504" s="214"/>
      <c r="Y504" s="215"/>
      <c r="Z504" s="34"/>
      <c r="AA504" s="35"/>
      <c r="AB504" s="35"/>
      <c r="AC504" s="35"/>
      <c r="AD504" s="36"/>
      <c r="AE504" s="224"/>
      <c r="AF504" s="53"/>
      <c r="AG504" s="54"/>
      <c r="AH504" s="55"/>
      <c r="AI504" s="56"/>
      <c r="AJ504" s="41" t="s">
        <v>5851</v>
      </c>
      <c r="AK504" s="42">
        <v>45808</v>
      </c>
      <c r="AL504" s="50"/>
      <c r="AM504" s="337" t="str">
        <f>INDEX($K$6:$AE$6,1,MATCH(1,K504:AE504,-1))</f>
        <v>F550</v>
      </c>
      <c r="AN504" s="337" t="str">
        <f>IF(INDEX($K$6:$AE$6,1,MATCH(1,K504:AE504,1))&lt;&gt;INDEX($K$6:$AE$6,1,MATCH(1,K504:AE504,-1)),INDEX($K$6:$AE$6,1,MATCH(1,K504:AE504,1)),"-")</f>
        <v>-</v>
      </c>
      <c r="AO504"/>
      <c r="AP504"/>
      <c r="AQ504"/>
    </row>
    <row r="505" spans="1:261" x14ac:dyDescent="0.2">
      <c r="A505" s="169" t="str">
        <f>IF(IFERROR(VLOOKUP(G505,EmployesActifs,1,FALSE),"Non")&lt;&gt;"Non","Oui","Non")</f>
        <v>Oui</v>
      </c>
      <c r="B505" s="172">
        <f>IF(A505="Oui",1,0)</f>
        <v>1</v>
      </c>
      <c r="C505" s="172">
        <f>IF(OR(G505="Médecin",H505="Médecin",I505="Médecin",I505="Médecins",H505="anesthésiste",H505="boursier univ.",H505="chercheur",H505="chirurgien",H505="Résident(e)",H505="Md Urg",H505="Md Card",LEFT(H505,6)="Fellow",H505="Externe Médecine",H505="Directeur de la biobanque Médecin",H505="monit.-boursier",),1,0)</f>
        <v>0</v>
      </c>
      <c r="D505" s="172">
        <f>IF(OR(G505=0,H505="Stagiaire",H505="Stagiaires",H505="Externe",H505="Externes",G505="agence",H505="STAGIAIRE INFIRMIER(ÈRE)",H505="STAGIAIRE SI",H505="STAGIAIRE S.I.",H505="STAGIAIRE PAB",H505="STAGIAIRE EN PERFUSION",H505="Stagiaire Physiothérapeute",H505="Stagiaire médecine",H505="Stagiaire - Service sociaux",H505="STAGIAIRE SOINS INFIRMIERS",H505="STAGIAIRE EXTERNE EN MÉDECINE",H505="ss",),1,0)</f>
        <v>0</v>
      </c>
      <c r="E505" s="28" t="s">
        <v>1175</v>
      </c>
      <c r="F505" s="28" t="s">
        <v>276</v>
      </c>
      <c r="G505" s="260">
        <v>3670</v>
      </c>
      <c r="H505" s="79" t="s">
        <v>69</v>
      </c>
      <c r="I505" s="164" t="s">
        <v>65</v>
      </c>
      <c r="J505" s="273">
        <f ca="1">IF(AK505&lt;=Données!$B$2,1," ")</f>
        <v>1</v>
      </c>
      <c r="K505" s="45"/>
      <c r="L505" s="46">
        <v>1</v>
      </c>
      <c r="M505" s="47"/>
      <c r="N505" s="48"/>
      <c r="O505" s="185"/>
      <c r="P505" s="187"/>
      <c r="Q505" s="185"/>
      <c r="R505" s="186"/>
      <c r="S505" s="186"/>
      <c r="T505" s="187"/>
      <c r="U505" s="187"/>
      <c r="V505" s="187"/>
      <c r="W505" s="320"/>
      <c r="X505" s="214"/>
      <c r="Y505" s="215"/>
      <c r="Z505" s="34"/>
      <c r="AA505" s="35"/>
      <c r="AB505" s="35"/>
      <c r="AC505" s="35"/>
      <c r="AD505" s="36"/>
      <c r="AE505" s="224"/>
      <c r="AF505" s="53"/>
      <c r="AG505" s="54"/>
      <c r="AH505" s="55"/>
      <c r="AI505" s="56"/>
      <c r="AJ505" s="41" t="s">
        <v>85</v>
      </c>
      <c r="AK505" s="42">
        <v>44561</v>
      </c>
      <c r="AL505" s="50"/>
      <c r="AM505" s="337" t="str">
        <f>INDEX($K$6:$AE$6,1,MATCH(1,K505:AE505,-1))</f>
        <v>95PFE-L2M</v>
      </c>
      <c r="AN505" s="337" t="str">
        <f>IF(INDEX($K$6:$AE$6,1,MATCH(1,K505:AE505,1))&lt;&gt;INDEX($K$6:$AE$6,1,MATCH(1,K505:AE505,-1)),INDEX($K$6:$AE$6,1,MATCH(1,K505:AE505,1)),"-")</f>
        <v>-</v>
      </c>
      <c r="AO505"/>
      <c r="AP505"/>
      <c r="AQ505"/>
    </row>
    <row r="506" spans="1:261" x14ac:dyDescent="0.2">
      <c r="A506" s="169" t="str">
        <f>IF(IFERROR(VLOOKUP(G506,EmployesActifs,1,FALSE),"Non")&lt;&gt;"Non","Oui","Non")</f>
        <v>Oui</v>
      </c>
      <c r="B506" s="172">
        <f>IF(A506="Oui",1,0)</f>
        <v>1</v>
      </c>
      <c r="C506" s="172">
        <f>IF(OR(G506="Médecin",H506="Médecin",I506="Médecin",I506="Médecins",H506="anesthésiste",H506="boursier univ.",H506="chercheur",H506="chirurgien",H506="Résident(e)",H506="Md Urg",H506="Md Card",LEFT(H506,6)="Fellow",H506="Externe Médecine",H506="Directeur de la biobanque Médecin",H506="monit.-boursier",),1,0)</f>
        <v>0</v>
      </c>
      <c r="D506" s="172">
        <f>IF(OR(G506=0,H506="Stagiaire",H506="Stagiaires",H506="Externe",H506="Externes",G506="agence",H506="STAGIAIRE INFIRMIER(ÈRE)",H506="STAGIAIRE SI",H506="STAGIAIRE S.I.",H506="STAGIAIRE PAB",H506="STAGIAIRE EN PERFUSION",H506="Stagiaire Physiothérapeute",H506="Stagiaire médecine",H506="Stagiaire - Service sociaux",H506="STAGIAIRE SOINS INFIRMIERS",H506="STAGIAIRE EXTERNE EN MÉDECINE",H506="ss",),1,0)</f>
        <v>0</v>
      </c>
      <c r="E506" s="28" t="s">
        <v>1179</v>
      </c>
      <c r="F506" s="28" t="s">
        <v>297</v>
      </c>
      <c r="G506" s="260">
        <v>2240</v>
      </c>
      <c r="H506" s="79" t="s">
        <v>103</v>
      </c>
      <c r="I506" s="164" t="s">
        <v>5701</v>
      </c>
      <c r="J506" s="273">
        <f ca="1">IF(AK506&lt;=Données!$B$2,1," ")</f>
        <v>1</v>
      </c>
      <c r="K506" s="45"/>
      <c r="L506" s="46"/>
      <c r="M506" s="47" t="s">
        <v>56</v>
      </c>
      <c r="N506" s="48"/>
      <c r="O506" s="185"/>
      <c r="P506" s="187"/>
      <c r="Q506" s="185"/>
      <c r="R506" s="186"/>
      <c r="S506" s="186">
        <v>1</v>
      </c>
      <c r="T506" s="187"/>
      <c r="U506" s="187"/>
      <c r="V506" s="187"/>
      <c r="W506" s="320"/>
      <c r="X506" s="214"/>
      <c r="Y506" s="215"/>
      <c r="Z506" s="34"/>
      <c r="AA506" s="35"/>
      <c r="AB506" s="35" t="s">
        <v>56</v>
      </c>
      <c r="AC506" s="35"/>
      <c r="AD506" s="36"/>
      <c r="AE506" s="224"/>
      <c r="AF506" s="53"/>
      <c r="AG506" s="54"/>
      <c r="AH506" s="55"/>
      <c r="AI506" s="56"/>
      <c r="AJ506" s="41" t="s">
        <v>98</v>
      </c>
      <c r="AK506" s="42">
        <v>44572</v>
      </c>
      <c r="AL506" s="50"/>
      <c r="AM506" s="337" t="str">
        <f>INDEX($K$6:$AE$6,1,MATCH(1,K506:AE506,-1))</f>
        <v>1870 +</v>
      </c>
      <c r="AN506" s="337" t="str">
        <f>IF(INDEX($K$6:$AE$6,1,MATCH(1,K506:AE506,1))&lt;&gt;INDEX($K$6:$AE$6,1,MATCH(1,K506:AE506,-1)),INDEX($K$6:$AE$6,1,MATCH(1,K506:AE506,1)),"-")</f>
        <v>-</v>
      </c>
      <c r="AO506"/>
      <c r="AP506"/>
      <c r="AQ506"/>
    </row>
    <row r="507" spans="1:261" x14ac:dyDescent="0.2">
      <c r="A507" s="169" t="str">
        <f>IF(IFERROR(VLOOKUP(G507,EmployesActifs,1,FALSE),"Non")&lt;&gt;"Non","Oui","Non")</f>
        <v>Oui</v>
      </c>
      <c r="B507" s="172">
        <f>IF(A507="Oui",1,0)</f>
        <v>1</v>
      </c>
      <c r="C507" s="172">
        <f>IF(OR(G507="Médecin",H507="Médecin",I507="Médecin",I507="Médecins",H507="anesthésiste",H507="boursier univ.",H507="chercheur",H507="chirurgien",H507="Résident(e)",H507="Md Urg",H507="Md Card",LEFT(H507,6)="Fellow",H507="Externe Médecine",H507="Directeur de la biobanque Médecin",H507="monit.-boursier",),1,0)</f>
        <v>0</v>
      </c>
      <c r="D507" s="172">
        <f>IF(OR(G507=0,H507="Stagiaire",H507="Stagiaires",H507="Externe",H507="Externes",G507="agence",H507="STAGIAIRE INFIRMIER(ÈRE)",H507="STAGIAIRE SI",H507="STAGIAIRE S.I.",H507="STAGIAIRE PAB",H507="STAGIAIRE EN PERFUSION",H507="Stagiaire Physiothérapeute",H507="Stagiaire médecine",H507="Stagiaire - Service sociaux",H507="STAGIAIRE SOINS INFIRMIERS",H507="STAGIAIRE EXTERNE EN MÉDECINE",H507="ss",),1,0)</f>
        <v>0</v>
      </c>
      <c r="E507" s="28" t="s">
        <v>1179</v>
      </c>
      <c r="F507" s="28" t="s">
        <v>1180</v>
      </c>
      <c r="G507" s="260">
        <v>6808</v>
      </c>
      <c r="H507" s="79" t="s">
        <v>3724</v>
      </c>
      <c r="I507" s="164" t="s">
        <v>3725</v>
      </c>
      <c r="J507" s="273">
        <f ca="1">IF(AK507&lt;=Données!$B$2,1," ")</f>
        <v>1</v>
      </c>
      <c r="K507" s="45" t="s">
        <v>56</v>
      </c>
      <c r="L507" s="46">
        <v>1</v>
      </c>
      <c r="M507" s="47"/>
      <c r="N507" s="48"/>
      <c r="O507" s="185"/>
      <c r="P507" s="187"/>
      <c r="Q507" s="185"/>
      <c r="R507" s="186"/>
      <c r="S507" s="186"/>
      <c r="T507" s="187"/>
      <c r="U507" s="187"/>
      <c r="V507" s="187"/>
      <c r="W507" s="320"/>
      <c r="X507" s="214"/>
      <c r="Y507" s="215"/>
      <c r="Z507" s="34"/>
      <c r="AA507" s="35"/>
      <c r="AB507" s="35"/>
      <c r="AC507" s="35"/>
      <c r="AD507" s="36"/>
      <c r="AE507" s="224"/>
      <c r="AF507" s="53"/>
      <c r="AG507" s="54"/>
      <c r="AH507" s="55"/>
      <c r="AI507" s="56"/>
      <c r="AJ507" s="41" t="s">
        <v>98</v>
      </c>
      <c r="AK507" s="42">
        <v>44581</v>
      </c>
      <c r="AL507" s="50"/>
      <c r="AM507" s="337" t="str">
        <f>INDEX($K$6:$AE$6,1,MATCH(1,K507:AE507,-1))</f>
        <v>95PFE-L2M</v>
      </c>
      <c r="AN507" s="337" t="str">
        <f>IF(INDEX($K$6:$AE$6,1,MATCH(1,K507:AE507,1))&lt;&gt;INDEX($K$6:$AE$6,1,MATCH(1,K507:AE507,-1)),INDEX($K$6:$AE$6,1,MATCH(1,K507:AE507,1)),"-")</f>
        <v>-</v>
      </c>
      <c r="AO507"/>
      <c r="AP507"/>
      <c r="AQ507"/>
    </row>
    <row r="508" spans="1:261" x14ac:dyDescent="0.2">
      <c r="A508" s="169" t="str">
        <f>IF(IFERROR(VLOOKUP(G508,EmployesActifs,1,FALSE),"Non")&lt;&gt;"Non","Oui","Non")</f>
        <v>Oui</v>
      </c>
      <c r="B508" s="172">
        <f>IF(A508="Oui",1,0)</f>
        <v>1</v>
      </c>
      <c r="C508" s="172">
        <f>IF(OR(G508="Médecin",H508="Médecin",I508="Médecin",I508="Médecins",H508="anesthésiste",H508="boursier univ.",H508="chercheur",H508="chirurgien",H508="Résident(e)",H508="Md Urg",H508="Md Card",LEFT(H508,6)="Fellow",H508="Externe Médecine",H508="Directeur de la biobanque Médecin",H508="monit.-boursier",),1,0)</f>
        <v>0</v>
      </c>
      <c r="D508" s="172">
        <f>IF(OR(G508=0,H508="Stagiaire",H508="Stagiaires",H508="Externe",H508="Externes",G508="agence",H508="STAGIAIRE INFIRMIER(ÈRE)",H508="STAGIAIRE SI",H508="STAGIAIRE S.I.",H508="STAGIAIRE PAB",H508="STAGIAIRE EN PERFUSION",H508="Stagiaire Physiothérapeute",H508="Stagiaire médecine",H508="Stagiaire - Service sociaux",H508="STAGIAIRE SOINS INFIRMIERS",H508="STAGIAIRE EXTERNE EN MÉDECINE",H508="ss",),1,0)</f>
        <v>0</v>
      </c>
      <c r="E508" s="28" t="s">
        <v>2933</v>
      </c>
      <c r="F508" s="28" t="s">
        <v>2934</v>
      </c>
      <c r="G508" s="257">
        <v>12530</v>
      </c>
      <c r="H508" s="79" t="s">
        <v>54</v>
      </c>
      <c r="I508" s="164" t="s">
        <v>55</v>
      </c>
      <c r="J508" s="273" t="str">
        <f ca="1">IF(AK508&lt;=Données!$B$2,1," ")</f>
        <v xml:space="preserve"> </v>
      </c>
      <c r="K508" s="45"/>
      <c r="L508" s="46">
        <v>1</v>
      </c>
      <c r="M508" s="47"/>
      <c r="N508" s="48"/>
      <c r="O508" s="185"/>
      <c r="P508" s="187"/>
      <c r="Q508" s="185"/>
      <c r="R508" s="186"/>
      <c r="S508" s="186"/>
      <c r="T508" s="187"/>
      <c r="U508" s="187"/>
      <c r="V508" s="187"/>
      <c r="W508" s="320"/>
      <c r="X508" s="214"/>
      <c r="Y508" s="215"/>
      <c r="Z508" s="34"/>
      <c r="AA508" s="35"/>
      <c r="AB508" s="35"/>
      <c r="AC508" s="35"/>
      <c r="AD508" s="36"/>
      <c r="AE508" s="224"/>
      <c r="AF508" s="53"/>
      <c r="AG508" s="54"/>
      <c r="AH508" s="55"/>
      <c r="AI508" s="56"/>
      <c r="AJ508" s="41" t="s">
        <v>50</v>
      </c>
      <c r="AK508" s="42">
        <v>45632</v>
      </c>
      <c r="AL508" s="50"/>
      <c r="AM508" s="337" t="str">
        <f>INDEX($K$6:$AE$6,1,MATCH(1,K508:AE508,-1))</f>
        <v>95PFE-L2M</v>
      </c>
      <c r="AN508" s="337" t="str">
        <f>IF(INDEX($K$6:$AE$6,1,MATCH(1,K508:AE508,1))&lt;&gt;INDEX($K$6:$AE$6,1,MATCH(1,K508:AE508,-1)),INDEX($K$6:$AE$6,1,MATCH(1,K508:AE508,1)),"-")</f>
        <v>-</v>
      </c>
      <c r="AO508"/>
      <c r="AP508"/>
      <c r="AQ508"/>
    </row>
    <row r="509" spans="1:261" x14ac:dyDescent="0.2">
      <c r="A509" s="169" t="str">
        <f>IF(IFERROR(VLOOKUP(G509,EmployesActifs,1,FALSE),"Non")&lt;&gt;"Non","Oui","Non")</f>
        <v>Oui</v>
      </c>
      <c r="B509" s="172">
        <f>IF(A509="Oui",1,0)</f>
        <v>1</v>
      </c>
      <c r="C509" s="172">
        <f>IF(OR(G509="Médecin",H509="Médecin",I509="Médecin",I509="Médecins",H509="anesthésiste",H509="boursier univ.",H509="chercheur",H509="chirurgien",H509="Résident(e)",H509="Md Urg",H509="Md Card",LEFT(H509,6)="Fellow",H509="Externe Médecine",H509="Directeur de la biobanque Médecin",H509="monit.-boursier",),1,0)</f>
        <v>0</v>
      </c>
      <c r="D509" s="172">
        <f>IF(OR(G509=0,H509="Stagiaire",H509="Stagiaires",H509="Externe",H509="Externes",G509="agence",H509="STAGIAIRE INFIRMIER(ÈRE)",H509="STAGIAIRE SI",H509="STAGIAIRE S.I.",H509="STAGIAIRE PAB",H509="STAGIAIRE EN PERFUSION",H509="Stagiaire Physiothérapeute",H509="Stagiaire médecine",H509="Stagiaire - Service sociaux",H509="STAGIAIRE SOINS INFIRMIERS",H509="STAGIAIRE EXTERNE EN MÉDECINE",H509="ss",),1,0)</f>
        <v>0</v>
      </c>
      <c r="E509" s="28" t="s">
        <v>3524</v>
      </c>
      <c r="F509" s="28" t="s">
        <v>3525</v>
      </c>
      <c r="G509" s="260">
        <v>4277</v>
      </c>
      <c r="H509" s="79" t="s">
        <v>2098</v>
      </c>
      <c r="I509" s="164" t="s">
        <v>65</v>
      </c>
      <c r="J509" s="273">
        <f ca="1">IF(AK509&lt;=Données!$B$2,1," ")</f>
        <v>1</v>
      </c>
      <c r="K509" s="45"/>
      <c r="L509" s="46"/>
      <c r="M509" s="47"/>
      <c r="N509" s="48"/>
      <c r="O509" s="185"/>
      <c r="P509" s="187"/>
      <c r="Q509" s="185"/>
      <c r="R509" s="186"/>
      <c r="S509" s="186">
        <v>1</v>
      </c>
      <c r="T509" s="187"/>
      <c r="U509" s="187"/>
      <c r="V509" s="187"/>
      <c r="W509" s="320"/>
      <c r="X509" s="214"/>
      <c r="Y509" s="215"/>
      <c r="Z509" s="34"/>
      <c r="AA509" s="35"/>
      <c r="AB509" s="35"/>
      <c r="AC509" s="35"/>
      <c r="AD509" s="36"/>
      <c r="AE509" s="224"/>
      <c r="AF509" s="53"/>
      <c r="AG509" s="54"/>
      <c r="AH509" s="55"/>
      <c r="AI509" s="56"/>
      <c r="AJ509" s="41" t="s">
        <v>85</v>
      </c>
      <c r="AK509" s="42">
        <v>44446</v>
      </c>
      <c r="AL509" s="50"/>
      <c r="AM509" s="337" t="str">
        <f>INDEX($K$6:$AE$6,1,MATCH(1,K509:AE509,-1))</f>
        <v>1870 +</v>
      </c>
      <c r="AN509" s="337" t="str">
        <f>IF(INDEX($K$6:$AE$6,1,MATCH(1,K509:AE509,1))&lt;&gt;INDEX($K$6:$AE$6,1,MATCH(1,K509:AE509,-1)),INDEX($K$6:$AE$6,1,MATCH(1,K509:AE509,1)),"-")</f>
        <v>-</v>
      </c>
      <c r="AO509"/>
      <c r="AP509"/>
      <c r="AQ509"/>
    </row>
    <row r="510" spans="1:261" x14ac:dyDescent="0.2">
      <c r="A510" s="169" t="str">
        <f>IF(IFERROR(VLOOKUP(G510,EmployesActifs,1,FALSE),"Non")&lt;&gt;"Non","Oui","Non")</f>
        <v>Oui</v>
      </c>
      <c r="B510" s="172">
        <f>IF(A510="Oui",1,0)</f>
        <v>1</v>
      </c>
      <c r="C510" s="172">
        <f>IF(OR(G510="Médecin",H510="Médecin",I510="Médecin",I510="Médecins",H510="anesthésiste",H510="boursier univ.",H510="chercheur",H510="chirurgien",H510="Résident(e)",H510="Md Urg",H510="Md Card",LEFT(H510,6)="Fellow",H510="Externe Médecine",H510="Directeur de la biobanque Médecin",H510="monit.-boursier",),1,0)</f>
        <v>0</v>
      </c>
      <c r="D510" s="172">
        <f>IF(OR(G510=0,H510="Stagiaire",H510="Stagiaires",H510="Externe",H510="Externes",G510="agence",H510="STAGIAIRE INFIRMIER(ÈRE)",H510="STAGIAIRE SI",H510="STAGIAIRE S.I.",H510="STAGIAIRE PAB",H510="STAGIAIRE EN PERFUSION",H510="Stagiaire Physiothérapeute",H510="Stagiaire médecine",H510="Stagiaire - Service sociaux",H510="STAGIAIRE SOINS INFIRMIERS",H510="STAGIAIRE EXTERNE EN MÉDECINE",H510="ss",),1,0)</f>
        <v>0</v>
      </c>
      <c r="E510" s="28" t="s">
        <v>3162</v>
      </c>
      <c r="F510" s="28" t="s">
        <v>2087</v>
      </c>
      <c r="G510" s="257">
        <v>12882</v>
      </c>
      <c r="H510" s="79" t="s">
        <v>69</v>
      </c>
      <c r="I510" s="164" t="s">
        <v>5215</v>
      </c>
      <c r="J510" s="273" t="str">
        <f ca="1">IF(AK510&lt;=Données!$B$2,1," ")</f>
        <v xml:space="preserve"> </v>
      </c>
      <c r="K510" s="45">
        <v>1</v>
      </c>
      <c r="L510" s="46" t="s">
        <v>56</v>
      </c>
      <c r="M510" s="47"/>
      <c r="N510" s="48"/>
      <c r="O510" s="185"/>
      <c r="P510" s="187"/>
      <c r="Q510" s="185"/>
      <c r="R510" s="186"/>
      <c r="S510" s="186"/>
      <c r="T510" s="187"/>
      <c r="U510" s="187"/>
      <c r="V510" s="187"/>
      <c r="W510" s="320"/>
      <c r="X510" s="214"/>
      <c r="Y510" s="215"/>
      <c r="Z510" s="34"/>
      <c r="AA510" s="35"/>
      <c r="AB510" s="35"/>
      <c r="AC510" s="35"/>
      <c r="AD510" s="36"/>
      <c r="AE510" s="224"/>
      <c r="AF510" s="53"/>
      <c r="AG510" s="54"/>
      <c r="AH510" s="55"/>
      <c r="AI510" s="56"/>
      <c r="AJ510" s="41" t="s">
        <v>5851</v>
      </c>
      <c r="AK510" s="42">
        <v>45738</v>
      </c>
      <c r="AL510" s="50"/>
      <c r="AM510" s="337" t="str">
        <f>INDEX($K$6:$AE$6,1,MATCH(1,K510:AE510,-1))</f>
        <v>95PFE-L2S</v>
      </c>
      <c r="AN510" s="337" t="str">
        <f>IF(INDEX($K$6:$AE$6,1,MATCH(1,K510:AE510,1))&lt;&gt;INDEX($K$6:$AE$6,1,MATCH(1,K510:AE510,-1)),INDEX($K$6:$AE$6,1,MATCH(1,K510:AE510,1)),"-")</f>
        <v>-</v>
      </c>
      <c r="AO510"/>
      <c r="AP510"/>
      <c r="AQ510"/>
    </row>
    <row r="511" spans="1:261" x14ac:dyDescent="0.2">
      <c r="A511" s="169" t="str">
        <f>IF(IFERROR(VLOOKUP(G511,EmployesActifs,1,FALSE),"Non")&lt;&gt;"Non","Oui","Non")</f>
        <v>Oui</v>
      </c>
      <c r="B511" s="172">
        <f>IF(A511="Oui",1,0)</f>
        <v>1</v>
      </c>
      <c r="C511" s="172">
        <f>IF(OR(G511="Médecin",H511="Médecin",I511="Médecin",I511="Médecins",H511="anesthésiste",H511="boursier univ.",H511="chercheur",H511="chirurgien",H511="Résident(e)",H511="Md Urg",H511="Md Card",LEFT(H511,6)="Fellow",H511="Externe Médecine",H511="Directeur de la biobanque Médecin",H511="monit.-boursier",),1,0)</f>
        <v>0</v>
      </c>
      <c r="D511" s="172">
        <f>IF(OR(G511=0,H511="Stagiaire",H511="Stagiaires",H511="Externe",H511="Externes",G511="agence",H511="STAGIAIRE INFIRMIER(ÈRE)",H511="STAGIAIRE SI",H511="STAGIAIRE S.I.",H511="STAGIAIRE PAB",H511="STAGIAIRE EN PERFUSION",H511="Stagiaire Physiothérapeute",H511="Stagiaire médecine",H511="Stagiaire - Service sociaux",H511="STAGIAIRE SOINS INFIRMIERS",H511="STAGIAIRE EXTERNE EN MÉDECINE",H511="ss",),1,0)</f>
        <v>0</v>
      </c>
      <c r="E511" s="28" t="s">
        <v>1182</v>
      </c>
      <c r="F511" s="28" t="s">
        <v>1183</v>
      </c>
      <c r="G511" s="260">
        <v>4950</v>
      </c>
      <c r="H511" s="79" t="s">
        <v>2416</v>
      </c>
      <c r="I511" s="164" t="s">
        <v>1855</v>
      </c>
      <c r="J511" s="273">
        <f ca="1">IF(AK511&lt;=Données!$B$2,1," ")</f>
        <v>1</v>
      </c>
      <c r="K511" s="45" t="s">
        <v>56</v>
      </c>
      <c r="L511" s="46" t="s">
        <v>56</v>
      </c>
      <c r="M511" s="47"/>
      <c r="N511" s="48" t="s">
        <v>56</v>
      </c>
      <c r="O511" s="185"/>
      <c r="P511" s="187"/>
      <c r="Q511" s="185"/>
      <c r="R511" s="186"/>
      <c r="S511" s="186">
        <v>1</v>
      </c>
      <c r="T511" s="187"/>
      <c r="U511" s="187"/>
      <c r="V511" s="187"/>
      <c r="W511" s="320"/>
      <c r="X511" s="214"/>
      <c r="Y511" s="215"/>
      <c r="Z511" s="34"/>
      <c r="AA511" s="35"/>
      <c r="AB511" s="35"/>
      <c r="AC511" s="35"/>
      <c r="AD511" s="36"/>
      <c r="AE511" s="224"/>
      <c r="AF511" s="53"/>
      <c r="AG511" s="54"/>
      <c r="AH511" s="55"/>
      <c r="AI511" s="56"/>
      <c r="AJ511" s="41" t="s">
        <v>2858</v>
      </c>
      <c r="AK511" s="42">
        <v>45022</v>
      </c>
      <c r="AL511" s="50"/>
      <c r="AM511" s="337" t="str">
        <f>INDEX($K$6:$AE$6,1,MATCH(1,K511:AE511,-1))</f>
        <v>1870 +</v>
      </c>
      <c r="AN511" s="337" t="str">
        <f>IF(INDEX($K$6:$AE$6,1,MATCH(1,K511:AE511,1))&lt;&gt;INDEX($K$6:$AE$6,1,MATCH(1,K511:AE511,-1)),INDEX($K$6:$AE$6,1,MATCH(1,K511:AE511,1)),"-")</f>
        <v>-</v>
      </c>
      <c r="AO511"/>
      <c r="AP511"/>
      <c r="AQ511"/>
    </row>
    <row r="512" spans="1:261" x14ac:dyDescent="0.2">
      <c r="A512" s="169" t="str">
        <f>IF(IFERROR(VLOOKUP(G512,EmployesActifs,1,FALSE),"Non")&lt;&gt;"Non","Oui","Non")</f>
        <v>Oui</v>
      </c>
      <c r="B512" s="172">
        <f>IF(A512="Oui",1,0)</f>
        <v>1</v>
      </c>
      <c r="C512" s="172">
        <f>IF(OR(G512="Médecin",H512="Médecin",I512="Médecin",I512="Médecins",H512="anesthésiste",H512="boursier univ.",H512="chercheur",H512="chirurgien",H512="Résident(e)",H512="Md Urg",H512="Md Card",LEFT(H512,6)="Fellow",H512="Externe Médecine",H512="Directeur de la biobanque Médecin",H512="monit.-boursier",),1,0)</f>
        <v>0</v>
      </c>
      <c r="D512" s="172">
        <f>IF(OR(G512=0,H512="Stagiaire",H512="Stagiaires",H512="Externe",H512="Externes",G512="agence",H512="STAGIAIRE INFIRMIER(ÈRE)",H512="STAGIAIRE SI",H512="STAGIAIRE S.I.",H512="STAGIAIRE PAB",H512="STAGIAIRE EN PERFUSION",H512="Stagiaire Physiothérapeute",H512="Stagiaire médecine",H512="Stagiaire - Service sociaux",H512="STAGIAIRE SOINS INFIRMIERS",H512="STAGIAIRE EXTERNE EN MÉDECINE",H512="ss",),1,0)</f>
        <v>0</v>
      </c>
      <c r="E512" s="28" t="s">
        <v>4490</v>
      </c>
      <c r="F512" s="28" t="s">
        <v>225</v>
      </c>
      <c r="G512" s="262">
        <v>12908</v>
      </c>
      <c r="H512" s="79" t="s">
        <v>103</v>
      </c>
      <c r="I512" s="164" t="s">
        <v>61</v>
      </c>
      <c r="J512" s="273" t="str">
        <f ca="1">IF(AK512&lt;=Données!$B$2,1," ")</f>
        <v xml:space="preserve"> </v>
      </c>
      <c r="K512" s="45" t="s">
        <v>56</v>
      </c>
      <c r="L512" s="46" t="s">
        <v>56</v>
      </c>
      <c r="M512" s="47"/>
      <c r="N512" s="48">
        <v>1</v>
      </c>
      <c r="O512" s="185"/>
      <c r="P512" s="187"/>
      <c r="Q512" s="185"/>
      <c r="R512" s="186"/>
      <c r="S512" s="186"/>
      <c r="T512" s="187"/>
      <c r="U512" s="187"/>
      <c r="V512" s="187"/>
      <c r="W512" s="320"/>
      <c r="X512" s="214"/>
      <c r="Y512" s="215"/>
      <c r="Z512" s="34"/>
      <c r="AA512" s="35"/>
      <c r="AB512" s="35"/>
      <c r="AC512" s="35"/>
      <c r="AD512" s="36"/>
      <c r="AE512" s="224"/>
      <c r="AF512" s="53"/>
      <c r="AG512" s="54"/>
      <c r="AH512" s="55"/>
      <c r="AI512" s="56"/>
      <c r="AJ512" s="41" t="s">
        <v>652</v>
      </c>
      <c r="AK512" s="42">
        <v>45311</v>
      </c>
      <c r="AL512" s="50"/>
      <c r="AM512" s="337" t="str">
        <f>INDEX($K$6:$AE$6,1,MATCH(1,K512:AE512,-1))</f>
        <v>F550</v>
      </c>
      <c r="AN512" s="337" t="str">
        <f>IF(INDEX($K$6:$AE$6,1,MATCH(1,K512:AE512,1))&lt;&gt;INDEX($K$6:$AE$6,1,MATCH(1,K512:AE512,-1)),INDEX($K$6:$AE$6,1,MATCH(1,K512:AE512,1)),"-")</f>
        <v>-</v>
      </c>
      <c r="AO512"/>
      <c r="AP512"/>
      <c r="AQ512"/>
    </row>
    <row r="513" spans="1:261" x14ac:dyDescent="0.2">
      <c r="A513" s="169" t="str">
        <f>IF(IFERROR(VLOOKUP(G513,EmployesActifs,1,FALSE),"Non")&lt;&gt;"Non","Oui","Non")</f>
        <v>Oui</v>
      </c>
      <c r="B513" s="172">
        <f>IF(A513="Oui",1,0)</f>
        <v>1</v>
      </c>
      <c r="C513" s="172">
        <f>IF(OR(G513="Médecin",H513="Médecin",I513="Médecin",I513="Médecins",H513="anesthésiste",H513="boursier univ.",H513="chercheur",H513="chirurgien",H513="Résident(e)",H513="Md Urg",H513="Md Card",LEFT(H513,6)="Fellow",H513="Externe Médecine",H513="Directeur de la biobanque Médecin",H513="monit.-boursier",),1,0)</f>
        <v>0</v>
      </c>
      <c r="D513" s="172">
        <f>IF(OR(G513=0,H513="Stagiaire",H513="Stagiaires",H513="Externe",H513="Externes",G513="agence",H513="STAGIAIRE INFIRMIER(ÈRE)",H513="STAGIAIRE SI",H513="STAGIAIRE S.I.",H513="STAGIAIRE PAB",H513="STAGIAIRE EN PERFUSION",H513="Stagiaire Physiothérapeute",H513="Stagiaire médecine",H513="Stagiaire - Service sociaux",H513="STAGIAIRE SOINS INFIRMIERS",H513="STAGIAIRE EXTERNE EN MÉDECINE",H513="ss",),1,0)</f>
        <v>0</v>
      </c>
      <c r="E513" s="28" t="s">
        <v>1184</v>
      </c>
      <c r="F513" s="28" t="s">
        <v>1185</v>
      </c>
      <c r="G513" s="256">
        <v>5456</v>
      </c>
      <c r="H513" s="79" t="s">
        <v>1087</v>
      </c>
      <c r="I513" s="164" t="s">
        <v>5716</v>
      </c>
      <c r="J513" s="273" t="str">
        <f ca="1">IF(AK513&lt;=Données!$B$2,1," ")</f>
        <v xml:space="preserve"> </v>
      </c>
      <c r="K513" s="45"/>
      <c r="L513" s="46"/>
      <c r="M513" s="47">
        <v>1</v>
      </c>
      <c r="N513" s="48"/>
      <c r="O513" s="185"/>
      <c r="P513" s="187"/>
      <c r="Q513" s="185"/>
      <c r="R513" s="186"/>
      <c r="S513" s="186"/>
      <c r="T513" s="187"/>
      <c r="U513" s="187"/>
      <c r="V513" s="187"/>
      <c r="W513" s="320"/>
      <c r="X513" s="214"/>
      <c r="Y513" s="215"/>
      <c r="Z513" s="34"/>
      <c r="AA513" s="35"/>
      <c r="AB513" s="35"/>
      <c r="AC513" s="35"/>
      <c r="AD513" s="36"/>
      <c r="AE513" s="224"/>
      <c r="AF513" s="53"/>
      <c r="AG513" s="54"/>
      <c r="AH513" s="55"/>
      <c r="AI513" s="56"/>
      <c r="AJ513" s="41" t="s">
        <v>4462</v>
      </c>
      <c r="AK513" s="42">
        <v>45861</v>
      </c>
      <c r="AL513" s="50"/>
      <c r="AM513" s="337" t="str">
        <f>INDEX($K$6:$AE$6,1,MATCH(1,K513:AE513,-1))</f>
        <v>95PFE-L2L</v>
      </c>
      <c r="AN513" s="337" t="str">
        <f>IF(INDEX($K$6:$AE$6,1,MATCH(1,K513:AE513,1))&lt;&gt;INDEX($K$6:$AE$6,1,MATCH(1,K513:AE513,-1)),INDEX($K$6:$AE$6,1,MATCH(1,K513:AE513,1)),"-")</f>
        <v>-</v>
      </c>
      <c r="AO513"/>
      <c r="AP513"/>
      <c r="AQ513"/>
    </row>
    <row r="514" spans="1:261" x14ac:dyDescent="0.2">
      <c r="A514" s="169" t="str">
        <f>IF(IFERROR(VLOOKUP(G514,EmployesActifs,1,FALSE),"Non")&lt;&gt;"Non","Oui","Non")</f>
        <v>Oui</v>
      </c>
      <c r="B514" s="172">
        <f>IF(A514="Oui",1,0)</f>
        <v>1</v>
      </c>
      <c r="C514" s="172">
        <f>IF(OR(G514="Médecin",H514="Médecin",I514="Médecin",I514="Médecins",H514="anesthésiste",H514="boursier univ.",H514="chercheur",H514="chirurgien",H514="Résident(e)",H514="Md Urg",H514="Md Card",LEFT(H514,6)="Fellow",H514="Externe Médecine",H514="Directeur de la biobanque Médecin",H514="monit.-boursier",),1,0)</f>
        <v>0</v>
      </c>
      <c r="D514" s="172">
        <f>IF(OR(G514=0,H514="Stagiaire",H514="Stagiaires",H514="Externe",H514="Externes",G514="agence",H514="STAGIAIRE INFIRMIER(ÈRE)",H514="STAGIAIRE SI",H514="STAGIAIRE S.I.",H514="STAGIAIRE PAB",H514="STAGIAIRE EN PERFUSION",H514="Stagiaire Physiothérapeute",H514="Stagiaire médecine",H514="Stagiaire - Service sociaux",H514="STAGIAIRE SOINS INFIRMIERS",H514="STAGIAIRE EXTERNE EN MÉDECINE",H514="ss",),1,0)</f>
        <v>0</v>
      </c>
      <c r="E514" s="28" t="s">
        <v>1186</v>
      </c>
      <c r="F514" s="28" t="s">
        <v>1187</v>
      </c>
      <c r="G514" s="256">
        <v>10233</v>
      </c>
      <c r="H514" s="79" t="s">
        <v>2416</v>
      </c>
      <c r="I514" s="164" t="s">
        <v>171</v>
      </c>
      <c r="J514" s="273">
        <f ca="1">IF(AK514&lt;=Données!$B$2,1," ")</f>
        <v>1</v>
      </c>
      <c r="K514" s="45"/>
      <c r="L514" s="46" t="s">
        <v>56</v>
      </c>
      <c r="M514" s="47" t="s">
        <v>56</v>
      </c>
      <c r="N514" s="48"/>
      <c r="O514" s="185"/>
      <c r="P514" s="187"/>
      <c r="Q514" s="185"/>
      <c r="R514" s="186"/>
      <c r="S514" s="186" t="s">
        <v>56</v>
      </c>
      <c r="T514" s="187"/>
      <c r="U514" s="187"/>
      <c r="V514" s="187"/>
      <c r="W514" s="320"/>
      <c r="X514" s="214"/>
      <c r="Y514" s="215"/>
      <c r="Z514" s="34"/>
      <c r="AA514" s="35"/>
      <c r="AB514" s="35"/>
      <c r="AC514" s="35"/>
      <c r="AD514" s="36">
        <v>1</v>
      </c>
      <c r="AE514" s="224"/>
      <c r="AF514" s="53"/>
      <c r="AG514" s="54"/>
      <c r="AH514" s="55"/>
      <c r="AI514" s="56"/>
      <c r="AJ514" s="41" t="s">
        <v>50</v>
      </c>
      <c r="AK514" s="42">
        <v>44588</v>
      </c>
      <c r="AL514" s="50"/>
      <c r="AM514" s="337" t="str">
        <f>INDEX($K$6:$AE$6,1,MATCH(1,K514:AE514,-1))</f>
        <v>1517-LP</v>
      </c>
      <c r="AN514" s="337" t="str">
        <f>IF(INDEX($K$6:$AE$6,1,MATCH(1,K514:AE514,1))&lt;&gt;INDEX($K$6:$AE$6,1,MATCH(1,K514:AE514,-1)),INDEX($K$6:$AE$6,1,MATCH(1,K514:AE514,1)),"-")</f>
        <v>-</v>
      </c>
      <c r="AO514"/>
      <c r="AP514"/>
      <c r="AQ514"/>
    </row>
    <row r="515" spans="1:261" x14ac:dyDescent="0.2">
      <c r="A515" s="169" t="str">
        <f>IF(IFERROR(VLOOKUP(G515,EmployesActifs,1,FALSE),"Non")&lt;&gt;"Non","Oui","Non")</f>
        <v>Oui</v>
      </c>
      <c r="B515" s="172">
        <f>IF(A515="Oui",1,0)</f>
        <v>1</v>
      </c>
      <c r="C515" s="172">
        <f>IF(OR(G515="Médecin",H515="Médecin",I515="Médecin",I515="Médecins",H515="anesthésiste",H515="boursier univ.",H515="chercheur",H515="chirurgien",H515="Résident(e)",H515="Md Urg",H515="Md Card",LEFT(H515,6)="Fellow",H515="Externe Médecine",H515="Directeur de la biobanque Médecin",H515="monit.-boursier",),1,0)</f>
        <v>0</v>
      </c>
      <c r="D515" s="172">
        <f>IF(OR(G515=0,H515="Stagiaire",H515="Stagiaires",H515="Externe",H515="Externes",G515="agence",H515="STAGIAIRE INFIRMIER(ÈRE)",H515="STAGIAIRE SI",H515="STAGIAIRE S.I.",H515="STAGIAIRE PAB",H515="STAGIAIRE EN PERFUSION",H515="Stagiaire Physiothérapeute",H515="Stagiaire médecine",H515="Stagiaire - Service sociaux",H515="STAGIAIRE SOINS INFIRMIERS",H515="STAGIAIRE EXTERNE EN MÉDECINE",H515="ss",),1,0)</f>
        <v>0</v>
      </c>
      <c r="E515" s="28" t="s">
        <v>1188</v>
      </c>
      <c r="F515" s="28" t="s">
        <v>1189</v>
      </c>
      <c r="G515" s="256">
        <v>5636</v>
      </c>
      <c r="H515" s="79" t="s">
        <v>3662</v>
      </c>
      <c r="I515" s="164" t="s">
        <v>3596</v>
      </c>
      <c r="J515" s="273">
        <f ca="1">IF(AK515&lt;=Données!$B$2,1," ")</f>
        <v>1</v>
      </c>
      <c r="K515" s="45"/>
      <c r="L515" s="46"/>
      <c r="M515" s="47"/>
      <c r="N515" s="48"/>
      <c r="O515" s="185"/>
      <c r="P515" s="187"/>
      <c r="Q515" s="185"/>
      <c r="R515" s="186"/>
      <c r="S515" s="186">
        <v>1</v>
      </c>
      <c r="T515" s="187"/>
      <c r="U515" s="187"/>
      <c r="V515" s="187"/>
      <c r="W515" s="320"/>
      <c r="X515" s="214"/>
      <c r="Y515" s="215"/>
      <c r="Z515" s="34"/>
      <c r="AA515" s="35"/>
      <c r="AB515" s="35"/>
      <c r="AC515" s="35"/>
      <c r="AD515" s="36"/>
      <c r="AE515" s="224"/>
      <c r="AF515" s="53"/>
      <c r="AG515" s="54"/>
      <c r="AH515" s="55"/>
      <c r="AI515" s="56"/>
      <c r="AJ515" s="41" t="s">
        <v>44</v>
      </c>
      <c r="AK515" s="42">
        <v>43874</v>
      </c>
      <c r="AL515" s="50"/>
      <c r="AM515" s="337" t="str">
        <f>INDEX($K$6:$AE$6,1,MATCH(1,K515:AE515,-1))</f>
        <v>1870 +</v>
      </c>
      <c r="AN515" s="337" t="str">
        <f>IF(INDEX($K$6:$AE$6,1,MATCH(1,K515:AE515,1))&lt;&gt;INDEX($K$6:$AE$6,1,MATCH(1,K515:AE515,-1)),INDEX($K$6:$AE$6,1,MATCH(1,K515:AE515,1)),"-")</f>
        <v>-</v>
      </c>
      <c r="AO515"/>
      <c r="AP515"/>
      <c r="AQ515"/>
    </row>
    <row r="516" spans="1:261" x14ac:dyDescent="0.2">
      <c r="A516" s="169" t="str">
        <f>IF(IFERROR(VLOOKUP(G516,EmployesActifs,1,FALSE),"Non")&lt;&gt;"Non","Oui","Non")</f>
        <v>Oui</v>
      </c>
      <c r="B516" s="172">
        <f>IF(A516="Oui",1,0)</f>
        <v>1</v>
      </c>
      <c r="C516" s="172">
        <f>IF(OR(G516="Médecin",H516="Médecin",I516="Médecin",I516="Médecins",H516="anesthésiste",H516="boursier univ.",H516="chercheur",H516="chirurgien",H516="Résident(e)",H516="Md Urg",H516="Md Card",LEFT(H516,6)="Fellow",H516="Externe Médecine",H516="Directeur de la biobanque Médecin",H516="monit.-boursier",),1,0)</f>
        <v>0</v>
      </c>
      <c r="D516" s="172">
        <f>IF(OR(G516=0,H516="Stagiaire",H516="Stagiaires",H516="Externe",H516="Externes",G516="agence",H516="STAGIAIRE INFIRMIER(ÈRE)",H516="STAGIAIRE SI",H516="STAGIAIRE S.I.",H516="STAGIAIRE PAB",H516="STAGIAIRE EN PERFUSION",H516="Stagiaire Physiothérapeute",H516="Stagiaire médecine",H516="Stagiaire - Service sociaux",H516="STAGIAIRE SOINS INFIRMIERS",H516="STAGIAIRE EXTERNE EN MÉDECINE",H516="ss",),1,0)</f>
        <v>0</v>
      </c>
      <c r="E516" s="28" t="s">
        <v>1192</v>
      </c>
      <c r="F516" s="28" t="s">
        <v>1193</v>
      </c>
      <c r="G516" s="256">
        <v>9941</v>
      </c>
      <c r="H516" s="79" t="s">
        <v>426</v>
      </c>
      <c r="I516" s="164" t="s">
        <v>1764</v>
      </c>
      <c r="J516" s="273">
        <f ca="1">IF(AK516&lt;=Données!$B$2,1," ")</f>
        <v>1</v>
      </c>
      <c r="K516" s="45"/>
      <c r="L516" s="46"/>
      <c r="M516" s="47">
        <v>1</v>
      </c>
      <c r="N516" s="48"/>
      <c r="O516" s="185"/>
      <c r="P516" s="187"/>
      <c r="Q516" s="185"/>
      <c r="R516" s="186"/>
      <c r="S516" s="186"/>
      <c r="T516" s="187"/>
      <c r="U516" s="187"/>
      <c r="V516" s="187"/>
      <c r="W516" s="320"/>
      <c r="X516" s="214"/>
      <c r="Y516" s="215"/>
      <c r="Z516" s="34"/>
      <c r="AA516" s="35"/>
      <c r="AB516" s="35"/>
      <c r="AC516" s="35"/>
      <c r="AD516" s="36"/>
      <c r="AE516" s="224"/>
      <c r="AF516" s="53"/>
      <c r="AG516" s="54"/>
      <c r="AH516" s="55"/>
      <c r="AI516" s="56"/>
      <c r="AJ516" s="41" t="s">
        <v>50</v>
      </c>
      <c r="AK516" s="42">
        <v>44582</v>
      </c>
      <c r="AL516" s="50"/>
      <c r="AM516" s="337" t="str">
        <f>INDEX($K$6:$AE$6,1,MATCH(1,K516:AE516,-1))</f>
        <v>95PFE-L2L</v>
      </c>
      <c r="AN516" s="337" t="str">
        <f>IF(INDEX($K$6:$AE$6,1,MATCH(1,K516:AE516,1))&lt;&gt;INDEX($K$6:$AE$6,1,MATCH(1,K516:AE516,-1)),INDEX($K$6:$AE$6,1,MATCH(1,K516:AE516,1)),"-")</f>
        <v>-</v>
      </c>
      <c r="AO516"/>
      <c r="AP516"/>
      <c r="AQ516"/>
    </row>
    <row r="517" spans="1:261" x14ac:dyDescent="0.2">
      <c r="A517" s="169" t="str">
        <f>IF(IFERROR(VLOOKUP(G517,EmployesActifs,1,FALSE),"Non")&lt;&gt;"Non","Oui","Non")</f>
        <v>Oui</v>
      </c>
      <c r="B517" s="172">
        <f>IF(A517="Oui",1,0)</f>
        <v>1</v>
      </c>
      <c r="C517" s="172">
        <f>IF(OR(G517="Médecin",H517="Médecin",I517="Médecin",I517="Médecins",H517="anesthésiste",H517="boursier univ.",H517="chercheur",H517="chirurgien",H517="Résident(e)",H517="Md Urg",H517="Md Card",LEFT(H517,6)="Fellow",H517="Externe Médecine",H517="Directeur de la biobanque Médecin",H517="monit.-boursier",),1,0)</f>
        <v>0</v>
      </c>
      <c r="D517" s="172">
        <f>IF(OR(G517=0,H517="Stagiaire",H517="Stagiaires",H517="Externe",H517="Externes",G517="agence",H517="STAGIAIRE INFIRMIER(ÈRE)",H517="STAGIAIRE SI",H517="STAGIAIRE S.I.",H517="STAGIAIRE PAB",H517="STAGIAIRE EN PERFUSION",H517="Stagiaire Physiothérapeute",H517="Stagiaire médecine",H517="Stagiaire - Service sociaux",H517="STAGIAIRE SOINS INFIRMIERS",H517="STAGIAIRE EXTERNE EN MÉDECINE",H517="ss",),1,0)</f>
        <v>0</v>
      </c>
      <c r="E517" s="28" t="s">
        <v>1194</v>
      </c>
      <c r="F517" s="28" t="s">
        <v>1195</v>
      </c>
      <c r="G517" s="256">
        <v>12076</v>
      </c>
      <c r="H517" s="79" t="s">
        <v>69</v>
      </c>
      <c r="I517" s="164" t="s">
        <v>5215</v>
      </c>
      <c r="J517" s="273">
        <f ca="1">IF(AK517&lt;=Données!$B$2,1," ")</f>
        <v>1</v>
      </c>
      <c r="K517" s="45">
        <v>1</v>
      </c>
      <c r="L517" s="46"/>
      <c r="M517" s="47"/>
      <c r="N517" s="48"/>
      <c r="O517" s="185"/>
      <c r="P517" s="187"/>
      <c r="Q517" s="185"/>
      <c r="R517" s="186"/>
      <c r="S517" s="186"/>
      <c r="T517" s="187"/>
      <c r="U517" s="187"/>
      <c r="V517" s="187"/>
      <c r="W517" s="320"/>
      <c r="X517" s="214"/>
      <c r="Y517" s="215"/>
      <c r="Z517" s="34"/>
      <c r="AA517" s="35"/>
      <c r="AB517" s="35"/>
      <c r="AC517" s="35"/>
      <c r="AD517" s="36"/>
      <c r="AE517" s="224"/>
      <c r="AF517" s="53"/>
      <c r="AG517" s="54"/>
      <c r="AH517" s="55"/>
      <c r="AI517" s="56"/>
      <c r="AJ517" s="41" t="s">
        <v>57</v>
      </c>
      <c r="AK517" s="42">
        <v>44572</v>
      </c>
      <c r="AL517" s="50"/>
      <c r="AM517" s="337" t="str">
        <f>INDEX($K$6:$AE$6,1,MATCH(1,K517:AE517,-1))</f>
        <v>95PFE-L2S</v>
      </c>
      <c r="AN517" s="337" t="str">
        <f>IF(INDEX($K$6:$AE$6,1,MATCH(1,K517:AE517,1))&lt;&gt;INDEX($K$6:$AE$6,1,MATCH(1,K517:AE517,-1)),INDEX($K$6:$AE$6,1,MATCH(1,K517:AE517,1)),"-")</f>
        <v>-</v>
      </c>
      <c r="AO517"/>
      <c r="AP517"/>
      <c r="AQ517"/>
    </row>
    <row r="518" spans="1:261" ht="13.35" customHeight="1" x14ac:dyDescent="0.2">
      <c r="A518" s="169" t="str">
        <f>IF(IFERROR(VLOOKUP(G518,EmployesActifs,1,FALSE),"Non")&lt;&gt;"Non","Oui","Non")</f>
        <v>Oui</v>
      </c>
      <c r="B518" s="172">
        <f>IF(A518="Oui",1,0)</f>
        <v>1</v>
      </c>
      <c r="C518" s="172">
        <f>IF(OR(G518="Médecin",H518="Médecin",I518="Médecin",I518="Médecins",H518="anesthésiste",H518="boursier univ.",H518="chercheur",H518="chirurgien",H518="Résident(e)",H518="Md Urg",H518="Md Card",LEFT(H518,6)="Fellow",H518="Externe Médecine",H518="Directeur de la biobanque Médecin",H518="monit.-boursier",),1,0)</f>
        <v>0</v>
      </c>
      <c r="D518" s="172">
        <f>IF(OR(G518=0,H518="Stagiaire",H518="Stagiaires",H518="Externe",H518="Externes",G518="agence",H518="STAGIAIRE INFIRMIER(ÈRE)",H518="STAGIAIRE SI",H518="STAGIAIRE S.I.",H518="STAGIAIRE PAB",H518="STAGIAIRE EN PERFUSION",H518="Stagiaire Physiothérapeute",H518="Stagiaire médecine",H518="Stagiaire - Service sociaux",H518="STAGIAIRE SOINS INFIRMIERS",H518="STAGIAIRE EXTERNE EN MÉDECINE",H518="ss",),1,0)</f>
        <v>0</v>
      </c>
      <c r="E518" s="28" t="s">
        <v>3736</v>
      </c>
      <c r="F518" s="28" t="s">
        <v>368</v>
      </c>
      <c r="G518" s="256">
        <v>6918</v>
      </c>
      <c r="H518" s="79" t="s">
        <v>570</v>
      </c>
      <c r="I518" s="164" t="s">
        <v>5710</v>
      </c>
      <c r="J518" s="273" t="str">
        <f ca="1">IF(AK518&lt;=Données!$B$2,1," ")</f>
        <v xml:space="preserve"> </v>
      </c>
      <c r="K518" s="45"/>
      <c r="L518" s="46">
        <v>1</v>
      </c>
      <c r="M518" s="47"/>
      <c r="N518" s="48"/>
      <c r="O518" s="185"/>
      <c r="P518" s="187"/>
      <c r="Q518" s="185"/>
      <c r="R518" s="186"/>
      <c r="S518" s="186"/>
      <c r="T518" s="187"/>
      <c r="U518" s="187"/>
      <c r="V518" s="187"/>
      <c r="W518" s="320"/>
      <c r="X518" s="214"/>
      <c r="Y518" s="215"/>
      <c r="Z518" s="34"/>
      <c r="AA518" s="35"/>
      <c r="AB518" s="35"/>
      <c r="AC518" s="35"/>
      <c r="AD518" s="36"/>
      <c r="AE518" s="224"/>
      <c r="AF518" s="53"/>
      <c r="AG518" s="54"/>
      <c r="AH518" s="55"/>
      <c r="AI518" s="56"/>
      <c r="AJ518" s="41" t="s">
        <v>4462</v>
      </c>
      <c r="AK518" s="42">
        <v>45336</v>
      </c>
      <c r="AL518" s="50"/>
      <c r="AM518" s="337" t="str">
        <f>INDEX($K$6:$AE$6,1,MATCH(1,K518:AE518,-1))</f>
        <v>95PFE-L2M</v>
      </c>
      <c r="AN518" s="337" t="str">
        <f>IF(INDEX($K$6:$AE$6,1,MATCH(1,K518:AE518,1))&lt;&gt;INDEX($K$6:$AE$6,1,MATCH(1,K518:AE518,-1)),INDEX($K$6:$AE$6,1,MATCH(1,K518:AE518,1)),"-")</f>
        <v>-</v>
      </c>
      <c r="AO518"/>
      <c r="AP518"/>
      <c r="AQ518"/>
    </row>
    <row r="519" spans="1:261" x14ac:dyDescent="0.2">
      <c r="A519" s="169" t="str">
        <f>IF(IFERROR(VLOOKUP(G519,EmployesActifs,1,FALSE),"Non")&lt;&gt;"Non","Oui","Non")</f>
        <v>Oui</v>
      </c>
      <c r="B519" s="172">
        <f>IF(A519="Oui",1,0)</f>
        <v>1</v>
      </c>
      <c r="C519" s="172">
        <f>IF(OR(G519="Médecin",H519="Médecin",I519="Médecin",I519="Médecins",H519="anesthésiste",H519="boursier univ.",H519="chercheur",H519="chirurgien",H519="Résident(e)",H519="Md Urg",H519="Md Card",LEFT(H519,6)="Fellow",H519="Externe Médecine",H519="Directeur de la biobanque Médecin",H519="monit.-boursier",),1,0)</f>
        <v>0</v>
      </c>
      <c r="D519" s="172">
        <f>IF(OR(G519=0,H519="Stagiaire",H519="Stagiaires",H519="Externe",H519="Externes",G519="agence",H519="STAGIAIRE INFIRMIER(ÈRE)",H519="STAGIAIRE SI",H519="STAGIAIRE S.I.",H519="STAGIAIRE PAB",H519="STAGIAIRE EN PERFUSION",H519="Stagiaire Physiothérapeute",H519="Stagiaire médecine",H519="Stagiaire - Service sociaux",H519="STAGIAIRE SOINS INFIRMIERS",H519="STAGIAIRE EXTERNE EN MÉDECINE",H519="ss",),1,0)</f>
        <v>0</v>
      </c>
      <c r="E519" s="28" t="s">
        <v>138</v>
      </c>
      <c r="F519" s="28" t="s">
        <v>5451</v>
      </c>
      <c r="G519" s="262">
        <v>13727</v>
      </c>
      <c r="H519" s="79" t="s">
        <v>54</v>
      </c>
      <c r="I519" s="164" t="s">
        <v>55</v>
      </c>
      <c r="J519" s="273" t="str">
        <f ca="1">IF(AK519&lt;=Données!$B$2,1," ")</f>
        <v xml:space="preserve"> </v>
      </c>
      <c r="K519" s="45" t="s">
        <v>56</v>
      </c>
      <c r="L519" s="46"/>
      <c r="M519" s="47"/>
      <c r="N519" s="48"/>
      <c r="O519" s="185" t="s">
        <v>56</v>
      </c>
      <c r="P519" s="187"/>
      <c r="Q519" s="185"/>
      <c r="R519" s="186"/>
      <c r="S519" s="186">
        <v>1</v>
      </c>
      <c r="T519" s="187"/>
      <c r="U519" s="187"/>
      <c r="V519" s="187"/>
      <c r="W519" s="320"/>
      <c r="X519" s="214"/>
      <c r="Y519" s="215"/>
      <c r="Z519" s="34"/>
      <c r="AA519" s="35"/>
      <c r="AB519" s="35"/>
      <c r="AC519" s="35"/>
      <c r="AD519" s="36"/>
      <c r="AE519" s="224"/>
      <c r="AF519" s="53"/>
      <c r="AG519" s="54"/>
      <c r="AH519" s="55"/>
      <c r="AI519" s="56"/>
      <c r="AJ519" s="41" t="s">
        <v>4462</v>
      </c>
      <c r="AK519" s="42">
        <v>45490</v>
      </c>
      <c r="AL519" s="50"/>
      <c r="AM519" s="337" t="str">
        <f>INDEX($K$6:$AE$6,1,MATCH(1,K519:AE519,-1))</f>
        <v>1870 +</v>
      </c>
      <c r="AN519" s="337" t="str">
        <f>IF(INDEX($K$6:$AE$6,1,MATCH(1,K519:AE519,1))&lt;&gt;INDEX($K$6:$AE$6,1,MATCH(1,K519:AE519,-1)),INDEX($K$6:$AE$6,1,MATCH(1,K519:AE519,1)),"-")</f>
        <v>-</v>
      </c>
      <c r="AO519"/>
      <c r="AP519"/>
      <c r="AQ519"/>
    </row>
    <row r="520" spans="1:261" x14ac:dyDescent="0.2">
      <c r="A520" s="169" t="str">
        <f>IF(IFERROR(VLOOKUP(G520,EmployesActifs,1,FALSE),"Non")&lt;&gt;"Non","Oui","Non")</f>
        <v>Oui</v>
      </c>
      <c r="B520" s="172">
        <f>IF(A520="Oui",1,0)</f>
        <v>1</v>
      </c>
      <c r="C520" s="172">
        <f>IF(OR(G520="Médecin",H520="Médecin",I520="Médecin",I520="Médecins",H520="anesthésiste",H520="boursier univ.",H520="chercheur",H520="chirurgien",H520="Résident(e)",H520="Md Urg",H520="Md Card",LEFT(H520,6)="Fellow",H520="Externe Médecine",H520="Directeur de la biobanque Médecin",H520="monit.-boursier",),1,0)</f>
        <v>0</v>
      </c>
      <c r="D520" s="172">
        <f>IF(OR(G520=0,H520="Stagiaire",H520="Stagiaires",H520="Externe",H520="Externes",G520="agence",H520="STAGIAIRE INFIRMIER(ÈRE)",H520="STAGIAIRE SI",H520="STAGIAIRE S.I.",H520="STAGIAIRE PAB",H520="STAGIAIRE EN PERFUSION",H520="Stagiaire Physiothérapeute",H520="Stagiaire médecine",H520="Stagiaire - Service sociaux",H520="STAGIAIRE SOINS INFIRMIERS",H520="STAGIAIRE EXTERNE EN MÉDECINE",H520="ss",),1,0)</f>
        <v>0</v>
      </c>
      <c r="E520" s="28" t="s">
        <v>1198</v>
      </c>
      <c r="F520" s="28" t="s">
        <v>1199</v>
      </c>
      <c r="G520" s="256">
        <v>5804</v>
      </c>
      <c r="H520" s="79" t="s">
        <v>182</v>
      </c>
      <c r="I520" s="164" t="s">
        <v>2714</v>
      </c>
      <c r="J520" s="273" t="str">
        <f ca="1">IF(AK520&lt;=Données!$B$2,1," ")</f>
        <v xml:space="preserve"> </v>
      </c>
      <c r="K520" s="45">
        <v>1</v>
      </c>
      <c r="L520" s="46"/>
      <c r="M520" s="47"/>
      <c r="N520" s="48"/>
      <c r="O520" s="185"/>
      <c r="P520" s="187"/>
      <c r="Q520" s="185"/>
      <c r="R520" s="186"/>
      <c r="S520" s="186"/>
      <c r="T520" s="187"/>
      <c r="U520" s="187"/>
      <c r="V520" s="187"/>
      <c r="W520" s="320"/>
      <c r="X520" s="214"/>
      <c r="Y520" s="215"/>
      <c r="Z520" s="34"/>
      <c r="AA520" s="35"/>
      <c r="AB520" s="35"/>
      <c r="AC520" s="35"/>
      <c r="AD520" s="36"/>
      <c r="AE520" s="224"/>
      <c r="AF520" s="53"/>
      <c r="AG520" s="54"/>
      <c r="AH520" s="55"/>
      <c r="AI520" s="56"/>
      <c r="AJ520" s="41" t="s">
        <v>4462</v>
      </c>
      <c r="AK520" s="42">
        <v>45784</v>
      </c>
      <c r="AL520" s="50"/>
      <c r="AM520" s="337" t="str">
        <f>INDEX($K$6:$AE$6,1,MATCH(1,K520:AE520,-1))</f>
        <v>95PFE-L2S</v>
      </c>
      <c r="AN520" s="337" t="str">
        <f>IF(INDEX($K$6:$AE$6,1,MATCH(1,K520:AE520,1))&lt;&gt;INDEX($K$6:$AE$6,1,MATCH(1,K520:AE520,-1)),INDEX($K$6:$AE$6,1,MATCH(1,K520:AE520,1)),"-")</f>
        <v>-</v>
      </c>
      <c r="AO520"/>
      <c r="AP520"/>
      <c r="AQ520"/>
    </row>
    <row r="521" spans="1:261" ht="13.35" customHeight="1" x14ac:dyDescent="0.2">
      <c r="A521" s="169" t="str">
        <f>IF(IFERROR(VLOOKUP(G521,EmployesActifs,1,FALSE),"Non")&lt;&gt;"Non","Oui","Non")</f>
        <v>Oui</v>
      </c>
      <c r="B521" s="172">
        <f>IF(A521="Oui",1,0)</f>
        <v>1</v>
      </c>
      <c r="C521" s="172">
        <f>IF(OR(G521="Médecin",H521="Médecin",I521="Médecin",I521="Médecins",H521="anesthésiste",H521="boursier univ.",H521="chercheur",H521="chirurgien",H521="Résident(e)",H521="Md Urg",H521="Md Card",LEFT(H521,6)="Fellow",H521="Externe Médecine",H521="Directeur de la biobanque Médecin",H521="monit.-boursier",),1,0)</f>
        <v>0</v>
      </c>
      <c r="D521" s="172">
        <f>IF(OR(G521=0,H521="Stagiaire",H521="Stagiaires",H521="Externe",H521="Externes",G521="agence",H521="STAGIAIRE INFIRMIER(ÈRE)",H521="STAGIAIRE SI",H521="STAGIAIRE S.I.",H521="STAGIAIRE PAB",H521="STAGIAIRE EN PERFUSION",H521="Stagiaire Physiothérapeute",H521="Stagiaire médecine",H521="Stagiaire - Service sociaux",H521="STAGIAIRE SOINS INFIRMIERS",H521="STAGIAIRE EXTERNE EN MÉDECINE",H521="ss",),1,0)</f>
        <v>0</v>
      </c>
      <c r="E521" s="28" t="s">
        <v>1200</v>
      </c>
      <c r="F521" s="28" t="s">
        <v>1201</v>
      </c>
      <c r="G521" s="256">
        <v>577</v>
      </c>
      <c r="H521" s="79" t="s">
        <v>3384</v>
      </c>
      <c r="I521" s="164" t="s">
        <v>5701</v>
      </c>
      <c r="J521" s="273">
        <f ca="1">IF(AK521&lt;=Données!$B$2,1," ")</f>
        <v>1</v>
      </c>
      <c r="K521" s="45" t="s">
        <v>56</v>
      </c>
      <c r="L521" s="46" t="s">
        <v>56</v>
      </c>
      <c r="M521" s="47"/>
      <c r="N521" s="48"/>
      <c r="O521" s="185"/>
      <c r="P521" s="187"/>
      <c r="Q521" s="185"/>
      <c r="R521" s="186"/>
      <c r="S521" s="186" t="s">
        <v>56</v>
      </c>
      <c r="T521" s="187"/>
      <c r="U521" s="187"/>
      <c r="V521" s="187"/>
      <c r="W521" s="320"/>
      <c r="X521" s="214"/>
      <c r="Y521" s="215"/>
      <c r="Z521" s="34"/>
      <c r="AA521" s="35" t="s">
        <v>56</v>
      </c>
      <c r="AB521" s="35" t="s">
        <v>56</v>
      </c>
      <c r="AC521" s="35"/>
      <c r="AD521" s="36"/>
      <c r="AE521" s="224"/>
      <c r="AF521" s="53"/>
      <c r="AG521" s="54"/>
      <c r="AH521" s="55"/>
      <c r="AI521" s="56"/>
      <c r="AJ521" s="41" t="s">
        <v>85</v>
      </c>
      <c r="AK521" s="42">
        <v>44585</v>
      </c>
      <c r="AL521" s="50" t="s">
        <v>1202</v>
      </c>
      <c r="AM521" s="337" t="e">
        <f>INDEX($K$6:$AE$6,1,MATCH(1,K521:AE521,-1))</f>
        <v>#N/A</v>
      </c>
      <c r="AN521" s="337" t="e">
        <f>IF(INDEX($K$6:$AE$6,1,MATCH(1,K521:AE521,1))&lt;&gt;INDEX($K$6:$AE$6,1,MATCH(1,K521:AE521,-1)),INDEX($K$6:$AE$6,1,MATCH(1,K521:AE521,1)),"-")</f>
        <v>#N/A</v>
      </c>
      <c r="AO521"/>
      <c r="AP521"/>
      <c r="AQ521"/>
    </row>
    <row r="522" spans="1:261" ht="13.35" customHeight="1" x14ac:dyDescent="0.2">
      <c r="A522" s="169" t="str">
        <f>IF(IFERROR(VLOOKUP(G522,EmployesActifs,1,FALSE),"Non")&lt;&gt;"Non","Oui","Non")</f>
        <v>Oui</v>
      </c>
      <c r="B522" s="172">
        <f>IF(A522="Oui",1,0)</f>
        <v>1</v>
      </c>
      <c r="C522" s="172">
        <f>IF(OR(G522="Médecin",H522="Médecin",I522="Médecin",I522="Médecins",H522="anesthésiste",H522="boursier univ.",H522="chercheur",H522="chirurgien",H522="Résident(e)",H522="Md Urg",H522="Md Card",LEFT(H522,6)="Fellow",H522="Externe Médecine",H522="Directeur de la biobanque Médecin",H522="monit.-boursier",),1,0)</f>
        <v>0</v>
      </c>
      <c r="D522" s="172">
        <f>IF(OR(G522=0,H522="Stagiaire",H522="Stagiaires",H522="Externe",H522="Externes",G522="agence",H522="STAGIAIRE INFIRMIER(ÈRE)",H522="STAGIAIRE SI",H522="STAGIAIRE S.I.",H522="STAGIAIRE PAB",H522="STAGIAIRE EN PERFUSION",H522="Stagiaire Physiothérapeute",H522="Stagiaire médecine",H522="Stagiaire - Service sociaux",H522="STAGIAIRE SOINS INFIRMIERS",H522="STAGIAIRE EXTERNE EN MÉDECINE",H522="ss",),1,0)</f>
        <v>0</v>
      </c>
      <c r="E522" s="28" t="s">
        <v>1205</v>
      </c>
      <c r="F522" s="28" t="s">
        <v>5337</v>
      </c>
      <c r="G522" s="257">
        <v>13645</v>
      </c>
      <c r="H522" s="79" t="s">
        <v>54</v>
      </c>
      <c r="I522" s="164" t="s">
        <v>55</v>
      </c>
      <c r="J522" s="273" t="str">
        <f ca="1">IF(AK522&lt;=Données!$B$2,1," ")</f>
        <v xml:space="preserve"> </v>
      </c>
      <c r="K522" s="45"/>
      <c r="L522" s="46" t="s">
        <v>56</v>
      </c>
      <c r="M522" s="47" t="s">
        <v>56</v>
      </c>
      <c r="N522" s="48">
        <v>1</v>
      </c>
      <c r="O522" s="185"/>
      <c r="P522" s="187"/>
      <c r="Q522" s="185"/>
      <c r="R522" s="186"/>
      <c r="S522" s="186"/>
      <c r="T522" s="187"/>
      <c r="U522" s="187"/>
      <c r="V522" s="187"/>
      <c r="W522" s="320"/>
      <c r="X522" s="214"/>
      <c r="Y522" s="215"/>
      <c r="Z522" s="34"/>
      <c r="AA522" s="35"/>
      <c r="AB522" s="35"/>
      <c r="AC522" s="35"/>
      <c r="AD522" s="36"/>
      <c r="AE522" s="224"/>
      <c r="AF522" s="53"/>
      <c r="AG522" s="54"/>
      <c r="AH522" s="55"/>
      <c r="AI522" s="56"/>
      <c r="AJ522" s="41" t="s">
        <v>652</v>
      </c>
      <c r="AK522" s="42">
        <v>45505</v>
      </c>
      <c r="AL522" s="50"/>
      <c r="AM522" s="337" t="str">
        <f>INDEX($K$6:$AE$6,1,MATCH(1,K522:AE522,-1))</f>
        <v>F550</v>
      </c>
      <c r="AN522" s="337" t="str">
        <f>IF(INDEX($K$6:$AE$6,1,MATCH(1,K522:AE522,1))&lt;&gt;INDEX($K$6:$AE$6,1,MATCH(1,K522:AE522,-1)),INDEX($K$6:$AE$6,1,MATCH(1,K522:AE522,1)),"-")</f>
        <v>-</v>
      </c>
      <c r="AO522"/>
      <c r="AP522"/>
      <c r="AQ522"/>
    </row>
    <row r="523" spans="1:261" x14ac:dyDescent="0.2">
      <c r="A523" s="169" t="str">
        <f>IF(IFERROR(VLOOKUP(G523,EmployesActifs,1,FALSE),"Non")&lt;&gt;"Non","Oui","Non")</f>
        <v>Oui</v>
      </c>
      <c r="B523" s="172">
        <f>IF(A523="Oui",1,0)</f>
        <v>1</v>
      </c>
      <c r="C523" s="172">
        <f>IF(OR(G523="Médecin",H523="Médecin",I523="Médecin",I523="Médecins",H523="anesthésiste",H523="boursier univ.",H523="chercheur",H523="chirurgien",H523="Résident(e)",H523="Md Urg",H523="Md Card",LEFT(H523,6)="Fellow",H523="Externe Médecine",H523="Directeur de la biobanque Médecin",H523="monit.-boursier",),1,0)</f>
        <v>0</v>
      </c>
      <c r="D523" s="172">
        <f>IF(OR(G523=0,H523="Stagiaire",H523="Stagiaires",H523="Externe",H523="Externes",G523="agence",H523="STAGIAIRE INFIRMIER(ÈRE)",H523="STAGIAIRE SI",H523="STAGIAIRE S.I.",H523="STAGIAIRE PAB",H523="STAGIAIRE EN PERFUSION",H523="Stagiaire Physiothérapeute",H523="Stagiaire médecine",H523="Stagiaire - Service sociaux",H523="STAGIAIRE SOINS INFIRMIERS",H523="STAGIAIRE EXTERNE EN MÉDECINE",H523="ss",),1,0)</f>
        <v>0</v>
      </c>
      <c r="E523" s="28" t="s">
        <v>3055</v>
      </c>
      <c r="F523" s="28" t="s">
        <v>440</v>
      </c>
      <c r="G523" s="257">
        <v>12753</v>
      </c>
      <c r="H523" s="79" t="s">
        <v>103</v>
      </c>
      <c r="I523" s="164" t="s">
        <v>61</v>
      </c>
      <c r="J523" s="273" t="str">
        <f ca="1">IF(AK523&lt;=Données!$B$2,1," ")</f>
        <v xml:space="preserve"> </v>
      </c>
      <c r="K523" s="45"/>
      <c r="L523" s="46"/>
      <c r="M523" s="47"/>
      <c r="N523" s="48"/>
      <c r="O523" s="185"/>
      <c r="P523" s="187"/>
      <c r="Q523" s="185"/>
      <c r="R523" s="186"/>
      <c r="S523" s="186">
        <v>1</v>
      </c>
      <c r="T523" s="187"/>
      <c r="U523" s="187"/>
      <c r="V523" s="187"/>
      <c r="W523" s="320"/>
      <c r="X523" s="214"/>
      <c r="Y523" s="215"/>
      <c r="Z523" s="34"/>
      <c r="AA523" s="35"/>
      <c r="AB523" s="35"/>
      <c r="AC523" s="35"/>
      <c r="AD523" s="36"/>
      <c r="AE523" s="224"/>
      <c r="AF523" s="53"/>
      <c r="AG523" s="54"/>
      <c r="AH523" s="55"/>
      <c r="AI523" s="56"/>
      <c r="AJ523" s="41" t="s">
        <v>5851</v>
      </c>
      <c r="AK523" s="42">
        <v>45833</v>
      </c>
      <c r="AL523" s="50"/>
      <c r="AM523" s="337" t="str">
        <f>INDEX($K$6:$AE$6,1,MATCH(1,K523:AE523,-1))</f>
        <v>1870 +</v>
      </c>
      <c r="AN523" s="337" t="str">
        <f>IF(INDEX($K$6:$AE$6,1,MATCH(1,K523:AE523,1))&lt;&gt;INDEX($K$6:$AE$6,1,MATCH(1,K523:AE523,-1)),INDEX($K$6:$AE$6,1,MATCH(1,K523:AE523,1)),"-")</f>
        <v>-</v>
      </c>
      <c r="AO523"/>
      <c r="AP523"/>
      <c r="AQ523"/>
    </row>
    <row r="524" spans="1:261" x14ac:dyDescent="0.2">
      <c r="A524" s="169" t="str">
        <f>IF(IFERROR(VLOOKUP(G524,EmployesActifs,1,FALSE),"Non")&lt;&gt;"Non","Oui","Non")</f>
        <v>Oui</v>
      </c>
      <c r="B524" s="172">
        <f>IF(A524="Oui",1,0)</f>
        <v>1</v>
      </c>
      <c r="C524" s="172">
        <f>IF(OR(G524="Médecin",H524="Médecin",I524="Médecin",I524="Médecins",H524="anesthésiste",H524="boursier univ.",H524="chercheur",H524="chirurgien",H524="Résident(e)",H524="Md Urg",H524="Md Card",LEFT(H524,6)="Fellow",H524="Externe Médecine",H524="Directeur de la biobanque Médecin",H524="monit.-boursier",),1,0)</f>
        <v>0</v>
      </c>
      <c r="D524" s="172">
        <f>IF(OR(G524=0,H524="Stagiaire",H524="Stagiaires",H524="Externe",H524="Externes",G524="agence",H524="STAGIAIRE INFIRMIER(ÈRE)",H524="STAGIAIRE SI",H524="STAGIAIRE S.I.",H524="STAGIAIRE PAB",H524="STAGIAIRE EN PERFUSION",H524="Stagiaire Physiothérapeute",H524="Stagiaire médecine",H524="Stagiaire - Service sociaux",H524="STAGIAIRE SOINS INFIRMIERS",H524="STAGIAIRE EXTERNE EN MÉDECINE",H524="ss",),1,0)</f>
        <v>0</v>
      </c>
      <c r="E524" s="28" t="s">
        <v>2821</v>
      </c>
      <c r="F524" s="28" t="s">
        <v>519</v>
      </c>
      <c r="G524" s="256">
        <v>11498</v>
      </c>
      <c r="H524" s="79" t="s">
        <v>3775</v>
      </c>
      <c r="I524" s="164" t="s">
        <v>3463</v>
      </c>
      <c r="J524" s="273">
        <f ca="1">IF(AK524&lt;=Données!$B$2,1," ")</f>
        <v>1</v>
      </c>
      <c r="K524" s="45" t="s">
        <v>56</v>
      </c>
      <c r="L524" s="46" t="s">
        <v>56</v>
      </c>
      <c r="M524" s="47" t="s">
        <v>56</v>
      </c>
      <c r="N524" s="48"/>
      <c r="O524" s="185"/>
      <c r="P524" s="187"/>
      <c r="Q524" s="185"/>
      <c r="R524" s="186"/>
      <c r="S524" s="186">
        <v>1</v>
      </c>
      <c r="T524" s="187"/>
      <c r="U524" s="187"/>
      <c r="V524" s="187"/>
      <c r="W524" s="320"/>
      <c r="X524" s="214"/>
      <c r="Y524" s="215"/>
      <c r="Z524" s="34"/>
      <c r="AA524" s="35"/>
      <c r="AB524" s="35"/>
      <c r="AC524" s="35"/>
      <c r="AD524" s="36"/>
      <c r="AE524" s="224"/>
      <c r="AF524" s="53"/>
      <c r="AG524" s="54"/>
      <c r="AH524" s="55"/>
      <c r="AI524" s="56"/>
      <c r="AJ524" s="41" t="s">
        <v>85</v>
      </c>
      <c r="AK524" s="42">
        <v>44685</v>
      </c>
      <c r="AL524" s="50"/>
      <c r="AM524" s="337" t="str">
        <f>INDEX($K$6:$AE$6,1,MATCH(1,K524:AE524,-1))</f>
        <v>1870 +</v>
      </c>
      <c r="AN524" s="337" t="str">
        <f>IF(INDEX($K$6:$AE$6,1,MATCH(1,K524:AE524,1))&lt;&gt;INDEX($K$6:$AE$6,1,MATCH(1,K524:AE524,-1)),INDEX($K$6:$AE$6,1,MATCH(1,K524:AE524,1)),"-")</f>
        <v>-</v>
      </c>
      <c r="AO524"/>
      <c r="AP524"/>
      <c r="AQ524"/>
    </row>
    <row r="525" spans="1:261" x14ac:dyDescent="0.2">
      <c r="A525" s="169" t="str">
        <f>IF(IFERROR(VLOOKUP(G525,EmployesActifs,1,FALSE),"Non")&lt;&gt;"Non","Oui","Non")</f>
        <v>Oui</v>
      </c>
      <c r="B525" s="172">
        <f>IF(A525="Oui",1,0)</f>
        <v>1</v>
      </c>
      <c r="C525" s="172">
        <f>IF(OR(G525="Médecin",H525="Médecin",I525="Médecin",I525="Médecins",H525="anesthésiste",H525="boursier univ.",H525="chercheur",H525="chirurgien",H525="Résident(e)",H525="Md Urg",H525="Md Card",LEFT(H525,6)="Fellow",H525="Externe Médecine",H525="Directeur de la biobanque Médecin",H525="monit.-boursier",),1,0)</f>
        <v>0</v>
      </c>
      <c r="D525" s="172">
        <f>IF(OR(G525=0,H525="Stagiaire",H525="Stagiaires",H525="Externe",H525="Externes",G525="agence",H525="STAGIAIRE INFIRMIER(ÈRE)",H525="STAGIAIRE SI",H525="STAGIAIRE S.I.",H525="STAGIAIRE PAB",H525="STAGIAIRE EN PERFUSION",H525="Stagiaire Physiothérapeute",H525="Stagiaire médecine",H525="Stagiaire - Service sociaux",H525="STAGIAIRE SOINS INFIRMIERS",H525="STAGIAIRE EXTERNE EN MÉDECINE",H525="ss",),1,0)</f>
        <v>0</v>
      </c>
      <c r="E525" s="28" t="s">
        <v>1216</v>
      </c>
      <c r="F525" s="28" t="s">
        <v>1217</v>
      </c>
      <c r="G525" s="256">
        <v>11850</v>
      </c>
      <c r="H525" s="79" t="s">
        <v>3634</v>
      </c>
      <c r="I525" s="164" t="s">
        <v>1614</v>
      </c>
      <c r="J525" s="273">
        <f ca="1">IF(AK525&lt;=Données!$B$2,1," ")</f>
        <v>1</v>
      </c>
      <c r="K525" s="45"/>
      <c r="L525" s="46">
        <v>1</v>
      </c>
      <c r="M525" s="47"/>
      <c r="N525" s="48"/>
      <c r="O525" s="185"/>
      <c r="P525" s="187"/>
      <c r="Q525" s="185"/>
      <c r="R525" s="186"/>
      <c r="S525" s="186"/>
      <c r="T525" s="187"/>
      <c r="U525" s="187"/>
      <c r="V525" s="187"/>
      <c r="W525" s="320"/>
      <c r="X525" s="214"/>
      <c r="Y525" s="215"/>
      <c r="Z525" s="34"/>
      <c r="AA525" s="35"/>
      <c r="AB525" s="35"/>
      <c r="AC525" s="35"/>
      <c r="AD525" s="36"/>
      <c r="AE525" s="224"/>
      <c r="AF525" s="53"/>
      <c r="AG525" s="54"/>
      <c r="AH525" s="55"/>
      <c r="AI525" s="56"/>
      <c r="AJ525" s="41" t="s">
        <v>57</v>
      </c>
      <c r="AK525" s="42">
        <v>44580</v>
      </c>
      <c r="AL525" s="50"/>
      <c r="AM525" s="337" t="str">
        <f>INDEX($K$6:$AE$6,1,MATCH(1,K525:AE525,-1))</f>
        <v>95PFE-L2M</v>
      </c>
      <c r="AN525" s="337" t="str">
        <f>IF(INDEX($K$6:$AE$6,1,MATCH(1,K525:AE525,1))&lt;&gt;INDEX($K$6:$AE$6,1,MATCH(1,K525:AE525,-1)),INDEX($K$6:$AE$6,1,MATCH(1,K525:AE525,1)),"-")</f>
        <v>-</v>
      </c>
      <c r="AO525"/>
      <c r="AP525"/>
      <c r="AQ525"/>
    </row>
    <row r="526" spans="1:261" x14ac:dyDescent="0.2">
      <c r="A526" s="169" t="str">
        <f>IF(IFERROR(VLOOKUP(G526,EmployesActifs,1,FALSE),"Non")&lt;&gt;"Non","Oui","Non")</f>
        <v>Oui</v>
      </c>
      <c r="B526" s="172">
        <f>IF(A526="Oui",1,0)</f>
        <v>1</v>
      </c>
      <c r="C526" s="172">
        <f>IF(OR(G526="Médecin",H526="Médecin",I526="Médecin",I526="Médecins",H526="anesthésiste",H526="boursier univ.",H526="chercheur",H526="chirurgien",H526="Résident(e)",H526="Md Urg",H526="Md Card",LEFT(H526,6)="Fellow",H526="Externe Médecine",H526="Directeur de la biobanque Médecin",H526="monit.-boursier",),1,0)</f>
        <v>0</v>
      </c>
      <c r="D526" s="172">
        <f>IF(OR(G526=0,H526="Stagiaire",H526="Stagiaires",H526="Externe",H526="Externes",G526="agence",H526="STAGIAIRE INFIRMIER(ÈRE)",H526="STAGIAIRE SI",H526="STAGIAIRE S.I.",H526="STAGIAIRE PAB",H526="STAGIAIRE EN PERFUSION",H526="Stagiaire Physiothérapeute",H526="Stagiaire médecine",H526="Stagiaire - Service sociaux",H526="STAGIAIRE SOINS INFIRMIERS",H526="STAGIAIRE EXTERNE EN MÉDECINE",H526="ss",),1,0)</f>
        <v>0</v>
      </c>
      <c r="E526" s="28" t="s">
        <v>5399</v>
      </c>
      <c r="F526" s="28" t="s">
        <v>5400</v>
      </c>
      <c r="G526" s="259">
        <v>13684</v>
      </c>
      <c r="H526" s="79" t="s">
        <v>54</v>
      </c>
      <c r="I526" s="164" t="s">
        <v>55</v>
      </c>
      <c r="J526" s="273" t="str">
        <f ca="1">IF(AK526&lt;=Données!$B$2,1," ")</f>
        <v xml:space="preserve"> </v>
      </c>
      <c r="K526" s="45"/>
      <c r="L526" s="46" t="s">
        <v>56</v>
      </c>
      <c r="M526" s="47"/>
      <c r="N526" s="48">
        <v>1</v>
      </c>
      <c r="O526" s="185"/>
      <c r="P526" s="187"/>
      <c r="Q526" s="185"/>
      <c r="R526" s="186"/>
      <c r="S526" s="186"/>
      <c r="T526" s="187"/>
      <c r="U526" s="187"/>
      <c r="V526" s="187"/>
      <c r="W526" s="320"/>
      <c r="X526" s="214"/>
      <c r="Y526" s="215"/>
      <c r="Z526" s="34"/>
      <c r="AA526" s="35"/>
      <c r="AB526" s="35"/>
      <c r="AC526" s="35"/>
      <c r="AD526" s="36"/>
      <c r="AE526" s="224"/>
      <c r="AF526" s="53"/>
      <c r="AG526" s="54"/>
      <c r="AH526" s="55"/>
      <c r="AI526" s="56"/>
      <c r="AJ526" s="41" t="s">
        <v>652</v>
      </c>
      <c r="AK526" s="42">
        <v>45560</v>
      </c>
      <c r="AL526" s="50"/>
      <c r="AM526" s="337" t="str">
        <f>INDEX($K$6:$AE$6,1,MATCH(1,K526:AE526,-1))</f>
        <v>F550</v>
      </c>
      <c r="AN526" s="337" t="str">
        <f>IF(INDEX($K$6:$AE$6,1,MATCH(1,K526:AE526,1))&lt;&gt;INDEX($K$6:$AE$6,1,MATCH(1,K526:AE526,-1)),INDEX($K$6:$AE$6,1,MATCH(1,K526:AE526,1)),"-")</f>
        <v>-</v>
      </c>
      <c r="AO526"/>
      <c r="AP526"/>
      <c r="AQ526"/>
    </row>
    <row r="527" spans="1:261" x14ac:dyDescent="0.2">
      <c r="A527" s="169" t="str">
        <f>IF(IFERROR(VLOOKUP(G527,EmployesActifs,1,FALSE),"Non")&lt;&gt;"Non","Oui","Non")</f>
        <v>Oui</v>
      </c>
      <c r="B527" s="172">
        <f>IF(A527="Oui",1,0)</f>
        <v>1</v>
      </c>
      <c r="C527" s="172">
        <f>IF(OR(G527="Médecin",H527="Médecin",I527="Médecin",I527="Médecins",H527="anesthésiste",H527="boursier univ.",H527="chercheur",H527="chirurgien",H527="Résident(e)",H527="Md Urg",H527="Md Card",LEFT(H527,6)="Fellow",H527="Externe Médecine",H527="Directeur de la biobanque Médecin",H527="monit.-boursier",),1,0)</f>
        <v>0</v>
      </c>
      <c r="D527" s="172">
        <f>IF(OR(G527=0,H527="Stagiaire",H527="Stagiaires",H527="Externe",H527="Externes",G527="agence",H527="STAGIAIRE INFIRMIER(ÈRE)",H527="STAGIAIRE SI",H527="STAGIAIRE S.I.",H527="STAGIAIRE PAB",H527="STAGIAIRE EN PERFUSION",H527="Stagiaire Physiothérapeute",H527="Stagiaire médecine",H527="Stagiaire - Service sociaux",H527="STAGIAIRE SOINS INFIRMIERS",H527="STAGIAIRE EXTERNE EN MÉDECINE",H527="ss",),1,0)</f>
        <v>0</v>
      </c>
      <c r="E527" s="28" t="s">
        <v>1223</v>
      </c>
      <c r="F527" s="28" t="s">
        <v>660</v>
      </c>
      <c r="G527" s="255">
        <v>10960</v>
      </c>
      <c r="H527" s="79" t="s">
        <v>69</v>
      </c>
      <c r="I527" s="164" t="s">
        <v>2714</v>
      </c>
      <c r="J527" s="273" t="str">
        <f ca="1">IF(AK527&lt;=Données!$B$2,1," ")</f>
        <v xml:space="preserve"> </v>
      </c>
      <c r="K527" s="45">
        <v>1</v>
      </c>
      <c r="L527" s="46"/>
      <c r="M527" s="47"/>
      <c r="N527" s="48"/>
      <c r="O527" s="185"/>
      <c r="P527" s="187"/>
      <c r="Q527" s="185"/>
      <c r="R527" s="186"/>
      <c r="S527" s="186"/>
      <c r="T527" s="187"/>
      <c r="U527" s="187"/>
      <c r="V527" s="187"/>
      <c r="W527" s="320"/>
      <c r="X527" s="214"/>
      <c r="Y527" s="215"/>
      <c r="Z527" s="34"/>
      <c r="AA527" s="35"/>
      <c r="AB527" s="35"/>
      <c r="AC527" s="35"/>
      <c r="AD527" s="36"/>
      <c r="AE527" s="224"/>
      <c r="AF527" s="53"/>
      <c r="AG527" s="54"/>
      <c r="AH527" s="55"/>
      <c r="AI527" s="56"/>
      <c r="AJ527" s="41" t="s">
        <v>4462</v>
      </c>
      <c r="AK527" s="42">
        <v>45784</v>
      </c>
      <c r="AL527" s="50"/>
      <c r="AM527" s="337" t="str">
        <f>INDEX($K$6:$AE$6,1,MATCH(1,K527:AE527,-1))</f>
        <v>95PFE-L2S</v>
      </c>
      <c r="AN527" s="337" t="str">
        <f>IF(INDEX($K$6:$AE$6,1,MATCH(1,K527:AE527,1))&lt;&gt;INDEX($K$6:$AE$6,1,MATCH(1,K527:AE527,-1)),INDEX($K$6:$AE$6,1,MATCH(1,K527:AE527,1)),"-")</f>
        <v>-</v>
      </c>
      <c r="AO527"/>
      <c r="AP527"/>
      <c r="AQ527"/>
    </row>
    <row r="528" spans="1:261" s="69" customFormat="1" ht="13.35" customHeight="1" x14ac:dyDescent="0.2">
      <c r="A528" s="169" t="str">
        <f>IF(IFERROR(VLOOKUP(G528,EmployesActifs,1,FALSE),"Non")&lt;&gt;"Non","Oui","Non")</f>
        <v>Oui</v>
      </c>
      <c r="B528" s="172">
        <f>IF(A528="Oui",1,0)</f>
        <v>1</v>
      </c>
      <c r="C528" s="172">
        <f>IF(OR(G528="Médecin",H528="Médecin",I528="Médecin",I528="Médecins",H528="anesthésiste",H528="boursier univ.",H528="chercheur",H528="chirurgien",H528="Résident(e)",H528="Md Urg",H528="Md Card",LEFT(H528,6)="Fellow",H528="Externe Médecine",H528="Directeur de la biobanque Médecin",H528="monit.-boursier",),1,0)</f>
        <v>0</v>
      </c>
      <c r="D528" s="172">
        <f>IF(OR(G528=0,H528="Stagiaire",H528="Stagiaires",H528="Externe",H528="Externes",G528="agence",H528="STAGIAIRE INFIRMIER(ÈRE)",H528="STAGIAIRE SI",H528="STAGIAIRE S.I.",H528="STAGIAIRE PAB",H528="STAGIAIRE EN PERFUSION",H528="Stagiaire Physiothérapeute",H528="Stagiaire médecine",H528="Stagiaire - Service sociaux",H528="STAGIAIRE SOINS INFIRMIERS",H528="STAGIAIRE EXTERNE EN MÉDECINE",H528="ss",),1,0)</f>
        <v>0</v>
      </c>
      <c r="E528" s="28" t="s">
        <v>1225</v>
      </c>
      <c r="F528" s="28" t="s">
        <v>926</v>
      </c>
      <c r="G528" s="255">
        <v>12860</v>
      </c>
      <c r="H528" s="79" t="s">
        <v>42</v>
      </c>
      <c r="I528" s="164" t="s">
        <v>5716</v>
      </c>
      <c r="J528" s="273" t="str">
        <f ca="1">IF(AK528&lt;=Données!$B$2,1," ")</f>
        <v xml:space="preserve"> </v>
      </c>
      <c r="K528" s="45">
        <v>1</v>
      </c>
      <c r="L528" s="46"/>
      <c r="M528" s="47"/>
      <c r="N528" s="48"/>
      <c r="O528" s="185"/>
      <c r="P528" s="187"/>
      <c r="Q528" s="185"/>
      <c r="R528" s="186"/>
      <c r="S528" s="186"/>
      <c r="T528" s="187"/>
      <c r="U528" s="187"/>
      <c r="V528" s="187"/>
      <c r="W528" s="320"/>
      <c r="X528" s="214"/>
      <c r="Y528" s="215"/>
      <c r="Z528" s="34"/>
      <c r="AA528" s="35"/>
      <c r="AB528" s="35"/>
      <c r="AC528" s="35"/>
      <c r="AD528" s="36"/>
      <c r="AE528" s="224"/>
      <c r="AF528" s="53"/>
      <c r="AG528" s="54"/>
      <c r="AH528" s="55"/>
      <c r="AI528" s="56"/>
      <c r="AJ528" s="41" t="s">
        <v>5851</v>
      </c>
      <c r="AK528" s="42">
        <v>45757</v>
      </c>
      <c r="AL528" s="50"/>
      <c r="AM528" s="337" t="str">
        <f>INDEX($K$6:$AE$6,1,MATCH(1,K528:AE528,-1))</f>
        <v>95PFE-L2S</v>
      </c>
      <c r="AN528" s="337" t="str">
        <f>IF(INDEX($K$6:$AE$6,1,MATCH(1,K528:AE528,1))&lt;&gt;INDEX($K$6:$AE$6,1,MATCH(1,K528:AE528,-1)),INDEX($K$6:$AE$6,1,MATCH(1,K528:AE528,1)),"-")</f>
        <v>-</v>
      </c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</row>
    <row r="529" spans="1:261" s="44" customFormat="1" ht="12.75" customHeight="1" x14ac:dyDescent="0.2">
      <c r="A529" s="169" t="str">
        <f>IF(IFERROR(VLOOKUP(G529,EmployesActifs,1,FALSE),"Non")&lt;&gt;"Non","Oui","Non")</f>
        <v>Oui</v>
      </c>
      <c r="B529" s="172">
        <f>IF(A529="Oui",1,0)</f>
        <v>1</v>
      </c>
      <c r="C529" s="172">
        <f>IF(OR(G529="Médecin",H529="Médecin",I529="Médecin",I529="Médecins",H529="anesthésiste",H529="boursier univ.",H529="chercheur",H529="chirurgien",H529="Résident(e)",H529="Md Urg",H529="Md Card",LEFT(H529,6)="Fellow",H529="Externe Médecine",H529="Directeur de la biobanque Médecin",H529="monit.-boursier",),1,0)</f>
        <v>0</v>
      </c>
      <c r="D529" s="172">
        <f>IF(OR(G529=0,H529="Stagiaire",H529="Stagiaires",H529="Externe",H529="Externes",G529="agence",H529="STAGIAIRE INFIRMIER(ÈRE)",H529="STAGIAIRE SI",H529="STAGIAIRE S.I.",H529="STAGIAIRE PAB",H529="STAGIAIRE EN PERFUSION",H529="Stagiaire Physiothérapeute",H529="Stagiaire médecine",H529="Stagiaire - Service sociaux",H529="STAGIAIRE SOINS INFIRMIERS",H529="STAGIAIRE EXTERNE EN MÉDECINE",H529="ss",),1,0)</f>
        <v>0</v>
      </c>
      <c r="E529" s="28" t="s">
        <v>1225</v>
      </c>
      <c r="F529" s="28" t="s">
        <v>966</v>
      </c>
      <c r="G529" s="255">
        <v>5372</v>
      </c>
      <c r="H529" s="79" t="s">
        <v>103</v>
      </c>
      <c r="I529" s="164" t="s">
        <v>1227</v>
      </c>
      <c r="J529" s="273">
        <f ca="1">IF(AK529&lt;=Données!$B$2,1," ")</f>
        <v>1</v>
      </c>
      <c r="K529" s="45" t="s">
        <v>56</v>
      </c>
      <c r="L529" s="46"/>
      <c r="M529" s="47"/>
      <c r="N529" s="48" t="s">
        <v>56</v>
      </c>
      <c r="O529" s="185"/>
      <c r="P529" s="187"/>
      <c r="Q529" s="185" t="s">
        <v>56</v>
      </c>
      <c r="R529" s="186"/>
      <c r="S529" s="186" t="s">
        <v>56</v>
      </c>
      <c r="T529" s="187"/>
      <c r="U529" s="187"/>
      <c r="V529" s="187"/>
      <c r="W529" s="320"/>
      <c r="X529" s="214"/>
      <c r="Y529" s="215"/>
      <c r="Z529" s="34" t="s">
        <v>56</v>
      </c>
      <c r="AA529" s="35" t="s">
        <v>56</v>
      </c>
      <c r="AB529" s="35"/>
      <c r="AC529" s="35"/>
      <c r="AD529" s="36"/>
      <c r="AE529" s="224"/>
      <c r="AF529" s="53"/>
      <c r="AG529" s="54"/>
      <c r="AH529" s="55"/>
      <c r="AI529" s="56"/>
      <c r="AJ529" s="41" t="s">
        <v>85</v>
      </c>
      <c r="AK529" s="42">
        <v>44596</v>
      </c>
      <c r="AL529" s="50" t="s">
        <v>1228</v>
      </c>
      <c r="AM529" s="337" t="e">
        <f>INDEX($K$6:$AE$6,1,MATCH(1,K529:AE529,-1))</f>
        <v>#N/A</v>
      </c>
      <c r="AN529" s="337" t="e">
        <f>IF(INDEX($K$6:$AE$6,1,MATCH(1,K529:AE529,1))&lt;&gt;INDEX($K$6:$AE$6,1,MATCH(1,K529:AE529,-1)),INDEX($K$6:$AE$6,1,MATCH(1,K529:AE529,1)),"-")</f>
        <v>#N/A</v>
      </c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</row>
    <row r="530" spans="1:261" x14ac:dyDescent="0.2">
      <c r="A530" s="169" t="str">
        <f>IF(IFERROR(VLOOKUP(G530,EmployesActifs,1,FALSE),"Non")&lt;&gt;"Non","Oui","Non")</f>
        <v>Oui</v>
      </c>
      <c r="B530" s="172">
        <f>IF(A530="Oui",1,0)</f>
        <v>1</v>
      </c>
      <c r="C530" s="172">
        <f>IF(OR(G530="Médecin",H530="Médecin",I530="Médecin",I530="Médecins",H530="anesthésiste",H530="boursier univ.",H530="chercheur",H530="chirurgien",H530="Résident(e)",H530="Md Urg",H530="Md Card",LEFT(H530,6)="Fellow",H530="Externe Médecine",H530="Directeur de la biobanque Médecin",H530="monit.-boursier",),1,0)</f>
        <v>0</v>
      </c>
      <c r="D530" s="172">
        <f>IF(OR(G530=0,H530="Stagiaire",H530="Stagiaires",H530="Externe",H530="Externes",G530="agence",H530="STAGIAIRE INFIRMIER(ÈRE)",H530="STAGIAIRE SI",H530="STAGIAIRE S.I.",H530="STAGIAIRE PAB",H530="STAGIAIRE EN PERFUSION",H530="Stagiaire Physiothérapeute",H530="Stagiaire médecine",H530="Stagiaire - Service sociaux",H530="STAGIAIRE SOINS INFIRMIERS",H530="STAGIAIRE EXTERNE EN MÉDECINE",H530="ss",),1,0)</f>
        <v>0</v>
      </c>
      <c r="E530" s="28" t="s">
        <v>1225</v>
      </c>
      <c r="F530" s="28" t="s">
        <v>708</v>
      </c>
      <c r="G530" s="255">
        <v>10685</v>
      </c>
      <c r="H530" s="79" t="s">
        <v>2098</v>
      </c>
      <c r="I530" s="164" t="s">
        <v>5715</v>
      </c>
      <c r="J530" s="273">
        <f ca="1">IF(AK530&lt;=Données!$B$2,1," ")</f>
        <v>1</v>
      </c>
      <c r="K530" s="45" t="s">
        <v>56</v>
      </c>
      <c r="L530" s="46" t="s">
        <v>56</v>
      </c>
      <c r="M530" s="47"/>
      <c r="N530" s="48"/>
      <c r="O530" s="185"/>
      <c r="P530" s="187"/>
      <c r="Q530" s="185"/>
      <c r="R530" s="186"/>
      <c r="S530" s="186">
        <v>1</v>
      </c>
      <c r="T530" s="187"/>
      <c r="U530" s="187"/>
      <c r="V530" s="187"/>
      <c r="W530" s="320"/>
      <c r="X530" s="214"/>
      <c r="Y530" s="215"/>
      <c r="Z530" s="34"/>
      <c r="AA530" s="35"/>
      <c r="AB530" s="35"/>
      <c r="AC530" s="35"/>
      <c r="AD530" s="36"/>
      <c r="AE530" s="224"/>
      <c r="AF530" s="53"/>
      <c r="AG530" s="54"/>
      <c r="AH530" s="55"/>
      <c r="AI530" s="56"/>
      <c r="AJ530" s="41" t="s">
        <v>159</v>
      </c>
      <c r="AK530" s="42">
        <v>44577</v>
      </c>
      <c r="AL530" s="50"/>
      <c r="AM530" s="337" t="str">
        <f>INDEX($K$6:$AE$6,1,MATCH(1,K530:AE530,-1))</f>
        <v>1870 +</v>
      </c>
      <c r="AN530" s="337" t="str">
        <f>IF(INDEX($K$6:$AE$6,1,MATCH(1,K530:AE530,1))&lt;&gt;INDEX($K$6:$AE$6,1,MATCH(1,K530:AE530,-1)),INDEX($K$6:$AE$6,1,MATCH(1,K530:AE530,1)),"-")</f>
        <v>-</v>
      </c>
      <c r="AO530"/>
      <c r="AP530"/>
      <c r="AQ530"/>
    </row>
    <row r="531" spans="1:261" ht="15" customHeight="1" x14ac:dyDescent="0.2">
      <c r="A531" s="169" t="str">
        <f>IF(IFERROR(VLOOKUP(G531,EmployesActifs,1,FALSE),"Non")&lt;&gt;"Non","Oui","Non")</f>
        <v>Oui</v>
      </c>
      <c r="B531" s="172">
        <f>IF(A531="Oui",1,0)</f>
        <v>1</v>
      </c>
      <c r="C531" s="172">
        <f>IF(OR(G531="Médecin",H531="Médecin",I531="Médecin",I531="Médecins",H531="anesthésiste",H531="boursier univ.",H531="chercheur",H531="chirurgien",H531="Résident(e)",H531="Md Urg",H531="Md Card",LEFT(H531,6)="Fellow",H531="Externe Médecine",H531="Directeur de la biobanque Médecin",H531="monit.-boursier",),1,0)</f>
        <v>0</v>
      </c>
      <c r="D531" s="172">
        <f>IF(OR(G531=0,H531="Stagiaire",H531="Stagiaires",H531="Externe",H531="Externes",G531="agence",H531="STAGIAIRE INFIRMIER(ÈRE)",H531="STAGIAIRE SI",H531="STAGIAIRE S.I.",H531="STAGIAIRE PAB",H531="STAGIAIRE EN PERFUSION",H531="Stagiaire Physiothérapeute",H531="Stagiaire médecine",H531="Stagiaire - Service sociaux",H531="STAGIAIRE SOINS INFIRMIERS",H531="STAGIAIRE EXTERNE EN MÉDECINE",H531="ss",),1,0)</f>
        <v>0</v>
      </c>
      <c r="E531" s="28" t="s">
        <v>1229</v>
      </c>
      <c r="F531" s="28" t="s">
        <v>1230</v>
      </c>
      <c r="G531" s="255">
        <v>11843</v>
      </c>
      <c r="H531" s="79" t="s">
        <v>103</v>
      </c>
      <c r="I531" s="164" t="s">
        <v>5715</v>
      </c>
      <c r="J531" s="273">
        <f ca="1">IF(AK531&lt;=Données!$B$2,1," ")</f>
        <v>1</v>
      </c>
      <c r="K531" s="45">
        <v>1</v>
      </c>
      <c r="L531" s="46"/>
      <c r="M531" s="47"/>
      <c r="N531" s="48"/>
      <c r="O531" s="185"/>
      <c r="P531" s="187"/>
      <c r="Q531" s="185"/>
      <c r="R531" s="186"/>
      <c r="S531" s="186"/>
      <c r="T531" s="187"/>
      <c r="U531" s="187"/>
      <c r="V531" s="187"/>
      <c r="W531" s="320"/>
      <c r="X531" s="214"/>
      <c r="Y531" s="215"/>
      <c r="Z531" s="34"/>
      <c r="AA531" s="35"/>
      <c r="AB531" s="35"/>
      <c r="AC531" s="35"/>
      <c r="AD531" s="36"/>
      <c r="AE531" s="224"/>
      <c r="AF531" s="53"/>
      <c r="AG531" s="54"/>
      <c r="AH531" s="55"/>
      <c r="AI531" s="56"/>
      <c r="AJ531" s="41" t="s">
        <v>85</v>
      </c>
      <c r="AK531" s="42">
        <v>44867</v>
      </c>
      <c r="AL531" s="50"/>
      <c r="AM531" s="337" t="str">
        <f>INDEX($K$6:$AE$6,1,MATCH(1,K531:AE531,-1))</f>
        <v>95PFE-L2S</v>
      </c>
      <c r="AN531" s="337" t="str">
        <f>IF(INDEX($K$6:$AE$6,1,MATCH(1,K531:AE531,1))&lt;&gt;INDEX($K$6:$AE$6,1,MATCH(1,K531:AE531,-1)),INDEX($K$6:$AE$6,1,MATCH(1,K531:AE531,1)),"-")</f>
        <v>-</v>
      </c>
      <c r="AO531"/>
      <c r="AP531"/>
      <c r="AQ531"/>
    </row>
    <row r="532" spans="1:261" x14ac:dyDescent="0.2">
      <c r="A532" s="169" t="str">
        <f>IF(IFERROR(VLOOKUP(G532,EmployesActifs,1,FALSE),"Non")&lt;&gt;"Non","Oui","Non")</f>
        <v>Oui</v>
      </c>
      <c r="B532" s="172">
        <f>IF(A532="Oui",1,0)</f>
        <v>1</v>
      </c>
      <c r="C532" s="172">
        <f>IF(OR(G532="Médecin",H532="Médecin",I532="Médecin",I532="Médecins",H532="anesthésiste",H532="boursier univ.",H532="chercheur",H532="chirurgien",H532="Résident(e)",H532="Md Urg",H532="Md Card",LEFT(H532,6)="Fellow",H532="Externe Médecine",H532="Directeur de la biobanque Médecin",H532="monit.-boursier",),1,0)</f>
        <v>0</v>
      </c>
      <c r="D532" s="172">
        <f>IF(OR(G532=0,H532="Stagiaire",H532="Stagiaires",H532="Externe",H532="Externes",G532="agence",H532="STAGIAIRE INFIRMIER(ÈRE)",H532="STAGIAIRE SI",H532="STAGIAIRE S.I.",H532="STAGIAIRE PAB",H532="STAGIAIRE EN PERFUSION",H532="Stagiaire Physiothérapeute",H532="Stagiaire médecine",H532="Stagiaire - Service sociaux",H532="STAGIAIRE SOINS INFIRMIERS",H532="STAGIAIRE EXTERNE EN MÉDECINE",H532="ss",),1,0)</f>
        <v>0</v>
      </c>
      <c r="E532" s="28" t="s">
        <v>3492</v>
      </c>
      <c r="F532" s="28" t="s">
        <v>3461</v>
      </c>
      <c r="G532" s="255">
        <v>9356</v>
      </c>
      <c r="H532" s="79" t="s">
        <v>517</v>
      </c>
      <c r="I532" s="164" t="s">
        <v>339</v>
      </c>
      <c r="J532" s="273">
        <f ca="1">IF(AK532&lt;=Données!$B$2,1," ")</f>
        <v>1</v>
      </c>
      <c r="K532" s="45" t="s">
        <v>56</v>
      </c>
      <c r="L532" s="46" t="s">
        <v>56</v>
      </c>
      <c r="M532" s="47"/>
      <c r="N532" s="48"/>
      <c r="O532" s="185"/>
      <c r="P532" s="187"/>
      <c r="Q532" s="185"/>
      <c r="R532" s="186"/>
      <c r="S532" s="186"/>
      <c r="T532" s="187">
        <v>1</v>
      </c>
      <c r="U532" s="187"/>
      <c r="V532" s="187"/>
      <c r="W532" s="320"/>
      <c r="X532" s="214"/>
      <c r="Y532" s="215"/>
      <c r="Z532" s="34"/>
      <c r="AA532" s="35"/>
      <c r="AB532" s="35" t="s">
        <v>56</v>
      </c>
      <c r="AC532" s="35"/>
      <c r="AD532" s="36"/>
      <c r="AE532" s="224"/>
      <c r="AF532" s="53"/>
      <c r="AG532" s="54"/>
      <c r="AH532" s="55"/>
      <c r="AI532" s="56"/>
      <c r="AJ532" s="41" t="s">
        <v>57</v>
      </c>
      <c r="AK532" s="42">
        <v>44564</v>
      </c>
      <c r="AL532" s="50"/>
      <c r="AM532" s="337">
        <f>INDEX($K$6:$AE$6,1,MATCH(1,K532:AE532,-1))</f>
        <v>8210</v>
      </c>
      <c r="AN532" s="337" t="str">
        <f>IF(INDEX($K$6:$AE$6,1,MATCH(1,K532:AE532,1))&lt;&gt;INDEX($K$6:$AE$6,1,MATCH(1,K532:AE532,-1)),INDEX($K$6:$AE$6,1,MATCH(1,K532:AE532,1)),"-")</f>
        <v>-</v>
      </c>
      <c r="AO532"/>
      <c r="AP532"/>
      <c r="AQ532"/>
    </row>
    <row r="533" spans="1:261" x14ac:dyDescent="0.2">
      <c r="A533" s="169" t="str">
        <f>IF(IFERROR(VLOOKUP(G533,EmployesActifs,1,FALSE),"Non")&lt;&gt;"Non","Oui","Non")</f>
        <v>Oui</v>
      </c>
      <c r="B533" s="172">
        <f>IF(A533="Oui",1,0)</f>
        <v>1</v>
      </c>
      <c r="C533" s="172">
        <f>IF(OR(G533="Médecin",H533="Médecin",I533="Médecin",I533="Médecins",H533="anesthésiste",H533="boursier univ.",H533="chercheur",H533="chirurgien",H533="Résident(e)",H533="Md Urg",H533="Md Card",LEFT(H533,6)="Fellow",H533="Externe Médecine",H533="Directeur de la biobanque Médecin",H533="monit.-boursier",),1,0)</f>
        <v>0</v>
      </c>
      <c r="D533" s="172">
        <f>IF(OR(G533=0,H533="Stagiaire",H533="Stagiaires",H533="Externe",H533="Externes",G533="agence",H533="STAGIAIRE INFIRMIER(ÈRE)",H533="STAGIAIRE SI",H533="STAGIAIRE S.I.",H533="STAGIAIRE PAB",H533="STAGIAIRE EN PERFUSION",H533="Stagiaire Physiothérapeute",H533="Stagiaire médecine",H533="Stagiaire - Service sociaux",H533="STAGIAIRE SOINS INFIRMIERS",H533="STAGIAIRE EXTERNE EN MÉDECINE",H533="ss",),1,0)</f>
        <v>0</v>
      </c>
      <c r="E533" s="28" t="s">
        <v>1231</v>
      </c>
      <c r="F533" s="28" t="s">
        <v>5092</v>
      </c>
      <c r="G533" s="262">
        <v>13097</v>
      </c>
      <c r="H533" s="79" t="s">
        <v>1559</v>
      </c>
      <c r="I533" s="164" t="s">
        <v>5709</v>
      </c>
      <c r="J533" s="273" t="str">
        <f ca="1">IF(AK533&lt;=Données!$B$2,1," ")</f>
        <v xml:space="preserve"> </v>
      </c>
      <c r="K533" s="45"/>
      <c r="L533" s="46">
        <v>1</v>
      </c>
      <c r="M533" s="47"/>
      <c r="N533" s="48"/>
      <c r="O533" s="185"/>
      <c r="P533" s="187"/>
      <c r="Q533" s="185"/>
      <c r="R533" s="186"/>
      <c r="S533" s="186"/>
      <c r="T533" s="187"/>
      <c r="U533" s="187"/>
      <c r="V533" s="187"/>
      <c r="W533" s="320"/>
      <c r="X533" s="214"/>
      <c r="Y533" s="215"/>
      <c r="Z533" s="34"/>
      <c r="AA533" s="35"/>
      <c r="AB533" s="35"/>
      <c r="AC533" s="35"/>
      <c r="AD533" s="36"/>
      <c r="AE533" s="224"/>
      <c r="AF533" s="53"/>
      <c r="AG533" s="54"/>
      <c r="AH533" s="55"/>
      <c r="AI533" s="56"/>
      <c r="AJ533" s="41" t="s">
        <v>652</v>
      </c>
      <c r="AK533" s="42">
        <v>45308</v>
      </c>
      <c r="AL533" s="50"/>
      <c r="AM533" s="337" t="str">
        <f>INDEX($K$6:$AE$6,1,MATCH(1,K533:AE533,-1))</f>
        <v>95PFE-L2M</v>
      </c>
      <c r="AN533" s="337" t="str">
        <f>IF(INDEX($K$6:$AE$6,1,MATCH(1,K533:AE533,1))&lt;&gt;INDEX($K$6:$AE$6,1,MATCH(1,K533:AE533,-1)),INDEX($K$6:$AE$6,1,MATCH(1,K533:AE533,1)),"-")</f>
        <v>-</v>
      </c>
      <c r="AO533"/>
      <c r="AP533"/>
      <c r="AQ533"/>
    </row>
    <row r="534" spans="1:261" x14ac:dyDescent="0.2">
      <c r="A534" s="169" t="str">
        <f>IF(IFERROR(VLOOKUP(G534,EmployesActifs,1,FALSE),"Non")&lt;&gt;"Non","Oui","Non")</f>
        <v>Oui</v>
      </c>
      <c r="B534" s="172">
        <f>IF(A534="Oui",1,0)</f>
        <v>1</v>
      </c>
      <c r="C534" s="172">
        <f>IF(OR(G534="Médecin",H534="Médecin",I534="Médecin",I534="Médecins",H534="anesthésiste",H534="boursier univ.",H534="chercheur",H534="chirurgien",H534="Résident(e)",H534="Md Urg",H534="Md Card",LEFT(H534,6)="Fellow",H534="Externe Médecine",H534="Directeur de la biobanque Médecin",H534="monit.-boursier",),1,0)</f>
        <v>0</v>
      </c>
      <c r="D534" s="172">
        <f>IF(OR(G534=0,H534="Stagiaire",H534="Stagiaires",H534="Externe",H534="Externes",G534="agence",H534="STAGIAIRE INFIRMIER(ÈRE)",H534="STAGIAIRE SI",H534="STAGIAIRE S.I.",H534="STAGIAIRE PAB",H534="STAGIAIRE EN PERFUSION",H534="Stagiaire Physiothérapeute",H534="Stagiaire médecine",H534="Stagiaire - Service sociaux",H534="STAGIAIRE SOINS INFIRMIERS",H534="STAGIAIRE EXTERNE EN MÉDECINE",H534="ss",),1,0)</f>
        <v>0</v>
      </c>
      <c r="E534" s="28" t="s">
        <v>1231</v>
      </c>
      <c r="F534" s="28" t="s">
        <v>1234</v>
      </c>
      <c r="G534" s="255">
        <v>12237</v>
      </c>
      <c r="H534" s="79" t="s">
        <v>2463</v>
      </c>
      <c r="I534" s="164" t="s">
        <v>933</v>
      </c>
      <c r="J534" s="273" t="str">
        <f ca="1">IF(AK534&lt;=Données!$B$2,1," ")</f>
        <v xml:space="preserve"> </v>
      </c>
      <c r="K534" s="45">
        <v>1</v>
      </c>
      <c r="L534" s="46"/>
      <c r="M534" s="47"/>
      <c r="N534" s="48"/>
      <c r="O534" s="185"/>
      <c r="P534" s="187"/>
      <c r="Q534" s="185"/>
      <c r="R534" s="186"/>
      <c r="S534" s="186"/>
      <c r="T534" s="187"/>
      <c r="U534" s="187"/>
      <c r="V534" s="187"/>
      <c r="W534" s="320"/>
      <c r="X534" s="214"/>
      <c r="Y534" s="215"/>
      <c r="Z534" s="34"/>
      <c r="AA534" s="35"/>
      <c r="AB534" s="35"/>
      <c r="AC534" s="35"/>
      <c r="AD534" s="36"/>
      <c r="AE534" s="224"/>
      <c r="AF534" s="53"/>
      <c r="AG534" s="54"/>
      <c r="AH534" s="345"/>
      <c r="AI534" s="56"/>
      <c r="AJ534" s="41" t="s">
        <v>4462</v>
      </c>
      <c r="AK534" s="42">
        <v>45398</v>
      </c>
      <c r="AL534" s="50"/>
      <c r="AM534" s="337" t="str">
        <f>INDEX($K$6:$AE$6,1,MATCH(1,K534:AE534,-1))</f>
        <v>95PFE-L2S</v>
      </c>
      <c r="AN534" s="337" t="str">
        <f>IF(INDEX($K$6:$AE$6,1,MATCH(1,K534:AE534,1))&lt;&gt;INDEX($K$6:$AE$6,1,MATCH(1,K534:AE534,-1)),INDEX($K$6:$AE$6,1,MATCH(1,K534:AE534,1)),"-")</f>
        <v>-</v>
      </c>
      <c r="AO534"/>
      <c r="AP534"/>
      <c r="AQ534"/>
    </row>
    <row r="535" spans="1:261" s="44" customFormat="1" x14ac:dyDescent="0.2">
      <c r="A535" s="169" t="str">
        <f>IF(IFERROR(VLOOKUP(G535,EmployesActifs,1,FALSE),"Non")&lt;&gt;"Non","Oui","Non")</f>
        <v>Oui</v>
      </c>
      <c r="B535" s="172">
        <f>IF(A535="Oui",1,0)</f>
        <v>1</v>
      </c>
      <c r="C535" s="172">
        <f>IF(OR(G535="Médecin",H535="Médecin",I535="Médecin",I535="Médecins",H535="anesthésiste",H535="boursier univ.",H535="chercheur",H535="chirurgien",H535="Résident(e)",H535="Md Urg",H535="Md Card",LEFT(H535,6)="Fellow",H535="Externe Médecine",H535="Directeur de la biobanque Médecin",H535="monit.-boursier",),1,0)</f>
        <v>0</v>
      </c>
      <c r="D535" s="172">
        <f>IF(OR(G535=0,H535="Stagiaire",H535="Stagiaires",H535="Externe",H535="Externes",G535="agence",H535="STAGIAIRE INFIRMIER(ÈRE)",H535="STAGIAIRE SI",H535="STAGIAIRE S.I.",H535="STAGIAIRE PAB",H535="STAGIAIRE EN PERFUSION",H535="Stagiaire Physiothérapeute",H535="Stagiaire médecine",H535="Stagiaire - Service sociaux",H535="STAGIAIRE SOINS INFIRMIERS",H535="STAGIAIRE EXTERNE EN MÉDECINE",H535="ss",),1,0)</f>
        <v>0</v>
      </c>
      <c r="E535" s="28" t="s">
        <v>1236</v>
      </c>
      <c r="F535" s="28" t="s">
        <v>618</v>
      </c>
      <c r="G535" s="255">
        <v>8980</v>
      </c>
      <c r="H535" s="79" t="s">
        <v>3735</v>
      </c>
      <c r="I535" s="164" t="s">
        <v>122</v>
      </c>
      <c r="J535" s="273">
        <f ca="1">IF(AK535&lt;=Données!$B$2,1," ")</f>
        <v>1</v>
      </c>
      <c r="K535" s="45"/>
      <c r="L535" s="46">
        <v>1</v>
      </c>
      <c r="M535" s="47"/>
      <c r="N535" s="48"/>
      <c r="O535" s="185"/>
      <c r="P535" s="187"/>
      <c r="Q535" s="185"/>
      <c r="R535" s="186"/>
      <c r="S535" s="186"/>
      <c r="T535" s="187"/>
      <c r="U535" s="187"/>
      <c r="V535" s="187"/>
      <c r="W535" s="320"/>
      <c r="X535" s="214"/>
      <c r="Y535" s="215"/>
      <c r="Z535" s="34"/>
      <c r="AA535" s="35"/>
      <c r="AB535" s="35"/>
      <c r="AC535" s="35"/>
      <c r="AD535" s="36"/>
      <c r="AE535" s="224"/>
      <c r="AF535" s="53"/>
      <c r="AG535" s="54"/>
      <c r="AH535" s="55"/>
      <c r="AI535" s="56"/>
      <c r="AJ535" s="41" t="s">
        <v>57</v>
      </c>
      <c r="AK535" s="42">
        <v>44580</v>
      </c>
      <c r="AL535" s="50"/>
      <c r="AM535" s="337" t="str">
        <f>INDEX($K$6:$AE$6,1,MATCH(1,K535:AE535,-1))</f>
        <v>95PFE-L2M</v>
      </c>
      <c r="AN535" s="337" t="str">
        <f>IF(INDEX($K$6:$AE$6,1,MATCH(1,K535:AE535,1))&lt;&gt;INDEX($K$6:$AE$6,1,MATCH(1,K535:AE535,-1)),INDEX($K$6:$AE$6,1,MATCH(1,K535:AE535,1)),"-")</f>
        <v>-</v>
      </c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</row>
    <row r="536" spans="1:261" s="44" customFormat="1" x14ac:dyDescent="0.2">
      <c r="A536" s="169" t="str">
        <f>IF(IFERROR(VLOOKUP(G536,EmployesActifs,1,FALSE),"Non")&lt;&gt;"Non","Oui","Non")</f>
        <v>Oui</v>
      </c>
      <c r="B536" s="172">
        <f>IF(A536="Oui",1,0)</f>
        <v>1</v>
      </c>
      <c r="C536" s="172">
        <f>IF(OR(G536="Médecin",H536="Médecin",I536="Médecin",I536="Médecins",H536="anesthésiste",H536="boursier univ.",H536="chercheur",H536="chirurgien",H536="Résident(e)",H536="Md Urg",H536="Md Card",LEFT(H536,6)="Fellow",H536="Externe Médecine",H536="Directeur de la biobanque Médecin",H536="monit.-boursier",),1,0)</f>
        <v>0</v>
      </c>
      <c r="D536" s="172">
        <f>IF(OR(G536=0,H536="Stagiaire",H536="Stagiaires",H536="Externe",H536="Externes",G536="agence",H536="STAGIAIRE INFIRMIER(ÈRE)",H536="STAGIAIRE SI",H536="STAGIAIRE S.I.",H536="STAGIAIRE PAB",H536="STAGIAIRE EN PERFUSION",H536="Stagiaire Physiothérapeute",H536="Stagiaire médecine",H536="Stagiaire - Service sociaux",H536="STAGIAIRE SOINS INFIRMIERS",H536="STAGIAIRE EXTERNE EN MÉDECINE",H536="ss",),1,0)</f>
        <v>0</v>
      </c>
      <c r="E536" s="28" t="s">
        <v>1237</v>
      </c>
      <c r="F536" s="28" t="s">
        <v>3146</v>
      </c>
      <c r="G536" s="257">
        <v>12436</v>
      </c>
      <c r="H536" s="79" t="s">
        <v>1074</v>
      </c>
      <c r="I536" s="164" t="s">
        <v>1082</v>
      </c>
      <c r="J536" s="273">
        <f ca="1">IF(AK536&lt;=Données!$B$2,1," ")</f>
        <v>1</v>
      </c>
      <c r="K536" s="45" t="s">
        <v>56</v>
      </c>
      <c r="L536" s="46"/>
      <c r="M536" s="47"/>
      <c r="N536" s="48">
        <v>1</v>
      </c>
      <c r="O536" s="185"/>
      <c r="P536" s="187"/>
      <c r="Q536" s="185"/>
      <c r="R536" s="186"/>
      <c r="S536" s="186"/>
      <c r="T536" s="187"/>
      <c r="U536" s="187"/>
      <c r="V536" s="187"/>
      <c r="W536" s="320"/>
      <c r="X536" s="214"/>
      <c r="Y536" s="215"/>
      <c r="Z536" s="34"/>
      <c r="AA536" s="35"/>
      <c r="AB536" s="35"/>
      <c r="AC536" s="35"/>
      <c r="AD536" s="36"/>
      <c r="AE536" s="224"/>
      <c r="AF536" s="53"/>
      <c r="AG536" s="54"/>
      <c r="AH536" s="55"/>
      <c r="AI536" s="56"/>
      <c r="AJ536" s="41" t="s">
        <v>85</v>
      </c>
      <c r="AK536" s="42">
        <v>44972</v>
      </c>
      <c r="AL536" s="50"/>
      <c r="AM536" s="337" t="str">
        <f>INDEX($K$6:$AE$6,1,MATCH(1,K536:AE536,-1))</f>
        <v>F550</v>
      </c>
      <c r="AN536" s="337" t="str">
        <f>IF(INDEX($K$6:$AE$6,1,MATCH(1,K536:AE536,1))&lt;&gt;INDEX($K$6:$AE$6,1,MATCH(1,K536:AE536,-1)),INDEX($K$6:$AE$6,1,MATCH(1,K536:AE536,1)),"-")</f>
        <v>-</v>
      </c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</row>
    <row r="537" spans="1:261" s="44" customFormat="1" x14ac:dyDescent="0.2">
      <c r="A537" s="169" t="str">
        <f>IF(IFERROR(VLOOKUP(G537,EmployesActifs,1,FALSE),"Non")&lt;&gt;"Non","Oui","Non")</f>
        <v>Oui</v>
      </c>
      <c r="B537" s="172">
        <f>IF(A537="Oui",1,0)</f>
        <v>1</v>
      </c>
      <c r="C537" s="172">
        <f>IF(OR(G537="Médecin",H537="Médecin",I537="Médecin",I537="Médecins",H537="anesthésiste",H537="boursier univ.",H537="chercheur",H537="chirurgien",H537="Résident(e)",H537="Md Urg",H537="Md Card",LEFT(H537,6)="Fellow",H537="Externe Médecine",H537="Directeur de la biobanque Médecin",H537="monit.-boursier",),1,0)</f>
        <v>0</v>
      </c>
      <c r="D537" s="172">
        <f>IF(OR(G537=0,H537="Stagiaire",H537="Stagiaires",H537="Externe",H537="Externes",G537="agence",H537="STAGIAIRE INFIRMIER(ÈRE)",H537="STAGIAIRE SI",H537="STAGIAIRE S.I.",H537="STAGIAIRE PAB",H537="STAGIAIRE EN PERFUSION",H537="Stagiaire Physiothérapeute",H537="Stagiaire médecine",H537="Stagiaire - Service sociaux",H537="STAGIAIRE SOINS INFIRMIERS",H537="STAGIAIRE EXTERNE EN MÉDECINE",H537="ss",),1,0)</f>
        <v>0</v>
      </c>
      <c r="E537" s="28" t="s">
        <v>1237</v>
      </c>
      <c r="F537" s="28" t="s">
        <v>881</v>
      </c>
      <c r="G537" s="255">
        <v>9471</v>
      </c>
      <c r="H537" s="79" t="s">
        <v>103</v>
      </c>
      <c r="I537" s="164" t="s">
        <v>61</v>
      </c>
      <c r="J537" s="273" t="str">
        <f ca="1">IF(AK537&lt;=Données!$B$2,1," ")</f>
        <v xml:space="preserve"> </v>
      </c>
      <c r="K537" s="45"/>
      <c r="L537" s="46">
        <v>1</v>
      </c>
      <c r="M537" s="47"/>
      <c r="N537" s="48"/>
      <c r="O537" s="185"/>
      <c r="P537" s="187"/>
      <c r="Q537" s="185"/>
      <c r="R537" s="186"/>
      <c r="S537" s="186"/>
      <c r="T537" s="187"/>
      <c r="U537" s="187"/>
      <c r="V537" s="187"/>
      <c r="W537" s="320"/>
      <c r="X537" s="214"/>
      <c r="Y537" s="215"/>
      <c r="Z537" s="34"/>
      <c r="AA537" s="35"/>
      <c r="AB537" s="35"/>
      <c r="AC537" s="35"/>
      <c r="AD537" s="36"/>
      <c r="AE537" s="224"/>
      <c r="AF537" s="53"/>
      <c r="AG537" s="54"/>
      <c r="AH537" s="55"/>
      <c r="AI537" s="56"/>
      <c r="AJ537" s="41" t="s">
        <v>5851</v>
      </c>
      <c r="AK537" s="42">
        <v>45833</v>
      </c>
      <c r="AL537" s="50"/>
      <c r="AM537" s="337" t="str">
        <f>INDEX($K$6:$AE$6,1,MATCH(1,K537:AE537,-1))</f>
        <v>95PFE-L2M</v>
      </c>
      <c r="AN537" s="337" t="str">
        <f>IF(INDEX($K$6:$AE$6,1,MATCH(1,K537:AE537,1))&lt;&gt;INDEX($K$6:$AE$6,1,MATCH(1,K537:AE537,-1)),INDEX($K$6:$AE$6,1,MATCH(1,K537:AE537,1)),"-")</f>
        <v>-</v>
      </c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</row>
    <row r="538" spans="1:261" s="44" customFormat="1" x14ac:dyDescent="0.2">
      <c r="A538" s="169" t="str">
        <f>IF(IFERROR(VLOOKUP(G538,EmployesActifs,1,FALSE),"Non")&lt;&gt;"Non","Oui","Non")</f>
        <v>Oui</v>
      </c>
      <c r="B538" s="172">
        <f>IF(A538="Oui",1,0)</f>
        <v>1</v>
      </c>
      <c r="C538" s="172">
        <f>IF(OR(G538="Médecin",H538="Médecin",I538="Médecin",I538="Médecins",H538="anesthésiste",H538="boursier univ.",H538="chercheur",H538="chirurgien",H538="Résident(e)",H538="Md Urg",H538="Md Card",LEFT(H538,6)="Fellow",H538="Externe Médecine",H538="Directeur de la biobanque Médecin",H538="monit.-boursier",),1,0)</f>
        <v>0</v>
      </c>
      <c r="D538" s="172">
        <f>IF(OR(G538=0,H538="Stagiaire",H538="Stagiaires",H538="Externe",H538="Externes",G538="agence",H538="STAGIAIRE INFIRMIER(ÈRE)",H538="STAGIAIRE SI",H538="STAGIAIRE S.I.",H538="STAGIAIRE PAB",H538="STAGIAIRE EN PERFUSION",H538="Stagiaire Physiothérapeute",H538="Stagiaire médecine",H538="Stagiaire - Service sociaux",H538="STAGIAIRE SOINS INFIRMIERS",H538="STAGIAIRE EXTERNE EN MÉDECINE",H538="ss",),1,0)</f>
        <v>0</v>
      </c>
      <c r="E538" s="28" t="s">
        <v>1238</v>
      </c>
      <c r="F538" s="28" t="s">
        <v>138</v>
      </c>
      <c r="G538" s="255">
        <v>8888</v>
      </c>
      <c r="H538" s="79" t="s">
        <v>570</v>
      </c>
      <c r="I538" s="164" t="s">
        <v>1319</v>
      </c>
      <c r="J538" s="273" t="str">
        <f ca="1">IF(AK538&lt;=Données!$B$2,1," ")</f>
        <v xml:space="preserve"> </v>
      </c>
      <c r="K538" s="45"/>
      <c r="L538" s="46">
        <v>1</v>
      </c>
      <c r="M538" s="47"/>
      <c r="N538" s="48"/>
      <c r="O538" s="185"/>
      <c r="P538" s="187"/>
      <c r="Q538" s="185"/>
      <c r="R538" s="186"/>
      <c r="S538" s="186"/>
      <c r="T538" s="187"/>
      <c r="U538" s="187"/>
      <c r="V538" s="187"/>
      <c r="W538" s="320"/>
      <c r="X538" s="214"/>
      <c r="Y538" s="215"/>
      <c r="Z538" s="34"/>
      <c r="AA538" s="35"/>
      <c r="AB538" s="35"/>
      <c r="AC538" s="35"/>
      <c r="AD538" s="36"/>
      <c r="AE538" s="224"/>
      <c r="AF538" s="53"/>
      <c r="AG538" s="54"/>
      <c r="AH538" s="55"/>
      <c r="AI538" s="56"/>
      <c r="AJ538" s="41" t="s">
        <v>4462</v>
      </c>
      <c r="AK538" s="42">
        <v>45364</v>
      </c>
      <c r="AL538" s="50"/>
      <c r="AM538" s="337" t="str">
        <f>INDEX($K$6:$AE$6,1,MATCH(1,K538:AE538,-1))</f>
        <v>95PFE-L2M</v>
      </c>
      <c r="AN538" s="337" t="str">
        <f>IF(INDEX($K$6:$AE$6,1,MATCH(1,K538:AE538,1))&lt;&gt;INDEX($K$6:$AE$6,1,MATCH(1,K538:AE538,-1)),INDEX($K$6:$AE$6,1,MATCH(1,K538:AE538,1)),"-")</f>
        <v>-</v>
      </c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</row>
    <row r="539" spans="1:261" s="44" customFormat="1" x14ac:dyDescent="0.2">
      <c r="A539" s="169" t="str">
        <f>IF(IFERROR(VLOOKUP(G539,EmployesActifs,1,FALSE),"Non")&lt;&gt;"Non","Oui","Non")</f>
        <v>Oui</v>
      </c>
      <c r="B539" s="172">
        <f>IF(A539="Oui",1,0)</f>
        <v>1</v>
      </c>
      <c r="C539" s="172">
        <f>IF(OR(G539="Médecin",H539="Médecin",I539="Médecin",I539="Médecins",H539="anesthésiste",H539="boursier univ.",H539="chercheur",H539="chirurgien",H539="Résident(e)",H539="Md Urg",H539="Md Card",LEFT(H539,6)="Fellow",H539="Externe Médecine",H539="Directeur de la biobanque Médecin",H539="monit.-boursier",),1,0)</f>
        <v>0</v>
      </c>
      <c r="D539" s="172">
        <f>IF(OR(G539=0,H539="Stagiaire",H539="Stagiaires",H539="Externe",H539="Externes",G539="agence",H539="STAGIAIRE INFIRMIER(ÈRE)",H539="STAGIAIRE SI",H539="STAGIAIRE S.I.",H539="STAGIAIRE PAB",H539="STAGIAIRE EN PERFUSION",H539="Stagiaire Physiothérapeute",H539="Stagiaire médecine",H539="Stagiaire - Service sociaux",H539="STAGIAIRE SOINS INFIRMIERS",H539="STAGIAIRE EXTERNE EN MÉDECINE",H539="ss",),1,0)</f>
        <v>0</v>
      </c>
      <c r="E539" s="28" t="s">
        <v>3516</v>
      </c>
      <c r="F539" s="28" t="s">
        <v>3517</v>
      </c>
      <c r="G539" s="255">
        <v>4237</v>
      </c>
      <c r="H539" s="79" t="s">
        <v>2098</v>
      </c>
      <c r="I539" s="164" t="s">
        <v>61</v>
      </c>
      <c r="J539" s="273">
        <f ca="1">IF(AK539&lt;=Données!$B$2,1," ")</f>
        <v>1</v>
      </c>
      <c r="K539" s="45">
        <v>1</v>
      </c>
      <c r="L539" s="46"/>
      <c r="M539" s="47"/>
      <c r="N539" s="48"/>
      <c r="O539" s="185"/>
      <c r="P539" s="187"/>
      <c r="Q539" s="185"/>
      <c r="R539" s="186"/>
      <c r="S539" s="186"/>
      <c r="T539" s="187"/>
      <c r="U539" s="187"/>
      <c r="V539" s="187"/>
      <c r="W539" s="320"/>
      <c r="X539" s="214"/>
      <c r="Y539" s="215"/>
      <c r="Z539" s="34"/>
      <c r="AA539" s="35"/>
      <c r="AB539" s="35"/>
      <c r="AC539" s="35"/>
      <c r="AD539" s="36"/>
      <c r="AE539" s="224"/>
      <c r="AF539" s="53"/>
      <c r="AG539" s="54"/>
      <c r="AH539" s="55"/>
      <c r="AI539" s="56"/>
      <c r="AJ539" s="41" t="s">
        <v>98</v>
      </c>
      <c r="AK539" s="42">
        <v>44580</v>
      </c>
      <c r="AL539" s="50"/>
      <c r="AM539" s="337" t="str">
        <f>INDEX($K$6:$AE$6,1,MATCH(1,K539:AE539,-1))</f>
        <v>95PFE-L2S</v>
      </c>
      <c r="AN539" s="337" t="str">
        <f>IF(INDEX($K$6:$AE$6,1,MATCH(1,K539:AE539,1))&lt;&gt;INDEX($K$6:$AE$6,1,MATCH(1,K539:AE539,-1)),INDEX($K$6:$AE$6,1,MATCH(1,K539:AE539,1)),"-")</f>
        <v>-</v>
      </c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</row>
    <row r="540" spans="1:261" x14ac:dyDescent="0.2">
      <c r="A540" s="169" t="str">
        <f>IF(IFERROR(VLOOKUP(G540,EmployesActifs,1,FALSE),"Non")&lt;&gt;"Non","Oui","Non")</f>
        <v>Oui</v>
      </c>
      <c r="B540" s="172">
        <f>IF(A540="Oui",1,0)</f>
        <v>1</v>
      </c>
      <c r="C540" s="172">
        <f>IF(OR(G540="Médecin",H540="Médecin",I540="Médecin",I540="Médecins",H540="anesthésiste",H540="boursier univ.",H540="chercheur",H540="chirurgien",H540="Résident(e)",H540="Md Urg",H540="Md Card",LEFT(H540,6)="Fellow",H540="Externe Médecine",H540="Directeur de la biobanque Médecin",H540="monit.-boursier",),1,0)</f>
        <v>0</v>
      </c>
      <c r="D540" s="172">
        <f>IF(OR(G540=0,H540="Stagiaire",H540="Stagiaires",H540="Externe",H540="Externes",G540="agence",H540="STAGIAIRE INFIRMIER(ÈRE)",H540="STAGIAIRE SI",H540="STAGIAIRE S.I.",H540="STAGIAIRE PAB",H540="STAGIAIRE EN PERFUSION",H540="Stagiaire Physiothérapeute",H540="Stagiaire médecine",H540="Stagiaire - Service sociaux",H540="STAGIAIRE SOINS INFIRMIERS",H540="STAGIAIRE EXTERNE EN MÉDECINE",H540="ss",),1,0)</f>
        <v>0</v>
      </c>
      <c r="E540" s="28" t="s">
        <v>1242</v>
      </c>
      <c r="F540" s="28" t="s">
        <v>1245</v>
      </c>
      <c r="G540" s="255">
        <v>3796</v>
      </c>
      <c r="H540" s="79" t="s">
        <v>1095</v>
      </c>
      <c r="I540" s="164" t="s">
        <v>282</v>
      </c>
      <c r="J540" s="273" t="str">
        <f ca="1">IF(AK540&lt;=Données!$B$2,1," ")</f>
        <v xml:space="preserve"> </v>
      </c>
      <c r="K540" s="45">
        <v>1</v>
      </c>
      <c r="L540" s="46"/>
      <c r="M540" s="47"/>
      <c r="N540" s="48"/>
      <c r="O540" s="185"/>
      <c r="P540" s="187"/>
      <c r="Q540" s="185"/>
      <c r="R540" s="186"/>
      <c r="S540" s="186"/>
      <c r="T540" s="187"/>
      <c r="U540" s="187"/>
      <c r="V540" s="187"/>
      <c r="W540" s="320"/>
      <c r="X540" s="214"/>
      <c r="Y540" s="215"/>
      <c r="Z540" s="34"/>
      <c r="AA540" s="35"/>
      <c r="AB540" s="35"/>
      <c r="AC540" s="35"/>
      <c r="AD540" s="36"/>
      <c r="AE540" s="224"/>
      <c r="AF540" s="53"/>
      <c r="AG540" s="54"/>
      <c r="AH540" s="55"/>
      <c r="AI540" s="56"/>
      <c r="AJ540" s="41" t="s">
        <v>4462</v>
      </c>
      <c r="AK540" s="42">
        <v>45903</v>
      </c>
      <c r="AL540" s="50"/>
      <c r="AM540" s="337" t="str">
        <f>INDEX($K$6:$AE$6,1,MATCH(1,K540:AE540,-1))</f>
        <v>95PFE-L2S</v>
      </c>
      <c r="AN540" s="337" t="str">
        <f>IF(INDEX($K$6:$AE$6,1,MATCH(1,K540:AE540,1))&lt;&gt;INDEX($K$6:$AE$6,1,MATCH(1,K540:AE540,-1)),INDEX($K$6:$AE$6,1,MATCH(1,K540:AE540,1)),"-")</f>
        <v>-</v>
      </c>
      <c r="AO540"/>
      <c r="AP540"/>
      <c r="AQ540"/>
    </row>
    <row r="541" spans="1:261" x14ac:dyDescent="0.2">
      <c r="A541" s="169" t="str">
        <f>IF(IFERROR(VLOOKUP(G541,EmployesActifs,1,FALSE),"Non")&lt;&gt;"Non","Oui","Non")</f>
        <v>Oui</v>
      </c>
      <c r="B541" s="172">
        <f>IF(A541="Oui",1,0)</f>
        <v>1</v>
      </c>
      <c r="C541" s="172">
        <f>IF(OR(G541="Médecin",H541="Médecin",I541="Médecin",I541="Médecins",H541="anesthésiste",H541="boursier univ.",H541="chercheur",H541="chirurgien",H541="Résident(e)",H541="Md Urg",H541="Md Card",LEFT(H541,6)="Fellow",H541="Externe Médecine",H541="Directeur de la biobanque Médecin",H541="monit.-boursier",),1,0)</f>
        <v>0</v>
      </c>
      <c r="D541" s="172">
        <f>IF(OR(G541=0,H541="Stagiaire",H541="Stagiaires",H541="Externe",H541="Externes",G541="agence",H541="STAGIAIRE INFIRMIER(ÈRE)",H541="STAGIAIRE SI",H541="STAGIAIRE S.I.",H541="STAGIAIRE PAB",H541="STAGIAIRE EN PERFUSION",H541="Stagiaire Physiothérapeute",H541="Stagiaire médecine",H541="Stagiaire - Service sociaux",H541="STAGIAIRE SOINS INFIRMIERS",H541="STAGIAIRE EXTERNE EN MÉDECINE",H541="ss",),1,0)</f>
        <v>0</v>
      </c>
      <c r="E541" s="28" t="s">
        <v>3541</v>
      </c>
      <c r="F541" s="28" t="s">
        <v>3542</v>
      </c>
      <c r="G541" s="255">
        <v>4522</v>
      </c>
      <c r="H541" s="79" t="s">
        <v>72</v>
      </c>
      <c r="I541" s="164" t="s">
        <v>5708</v>
      </c>
      <c r="J541" s="273">
        <f ca="1">IF(AK541&lt;=Données!$B$2,1," ")</f>
        <v>1</v>
      </c>
      <c r="K541" s="45"/>
      <c r="L541" s="46">
        <v>1</v>
      </c>
      <c r="M541" s="47"/>
      <c r="N541" s="48"/>
      <c r="O541" s="185"/>
      <c r="P541" s="187"/>
      <c r="Q541" s="185">
        <v>1</v>
      </c>
      <c r="R541" s="186"/>
      <c r="S541" s="186"/>
      <c r="T541" s="187"/>
      <c r="U541" s="187"/>
      <c r="V541" s="187"/>
      <c r="W541" s="320"/>
      <c r="X541" s="214"/>
      <c r="Y541" s="215"/>
      <c r="Z541" s="34"/>
      <c r="AA541" s="35"/>
      <c r="AB541" s="35"/>
      <c r="AC541" s="35"/>
      <c r="AD541" s="36"/>
      <c r="AE541" s="224"/>
      <c r="AF541" s="53"/>
      <c r="AG541" s="54"/>
      <c r="AH541" s="55"/>
      <c r="AI541" s="56"/>
      <c r="AJ541" s="41" t="s">
        <v>57</v>
      </c>
      <c r="AK541" s="42">
        <v>44586</v>
      </c>
      <c r="AL541" s="50" t="s">
        <v>1247</v>
      </c>
      <c r="AM541" s="337" t="str">
        <f>INDEX($K$6:$AE$6,1,MATCH(1,K541:AE541,-1))</f>
        <v>95PFE-L2M</v>
      </c>
      <c r="AN541" s="337" t="str">
        <f>IF(INDEX($K$6:$AE$6,1,MATCH(1,K541:AE541,1))&lt;&gt;INDEX($K$6:$AE$6,1,MATCH(1,K541:AE541,-1)),INDEX($K$6:$AE$6,1,MATCH(1,K541:AE541,1)),"-")</f>
        <v>1860-S</v>
      </c>
      <c r="AO541"/>
      <c r="AP541"/>
      <c r="AQ541"/>
    </row>
    <row r="542" spans="1:261" x14ac:dyDescent="0.2">
      <c r="A542" s="169" t="str">
        <f>IF(IFERROR(VLOOKUP(G542,EmployesActifs,1,FALSE),"Non")&lt;&gt;"Non","Oui","Non")</f>
        <v>Oui</v>
      </c>
      <c r="B542" s="172">
        <f>IF(A542="Oui",1,0)</f>
        <v>1</v>
      </c>
      <c r="C542" s="172">
        <f>IF(OR(G542="Médecin",H542="Médecin",I542="Médecin",I542="Médecins",H542="anesthésiste",H542="boursier univ.",H542="chercheur",H542="chirurgien",H542="Résident(e)",H542="Md Urg",H542="Md Card",LEFT(H542,6)="Fellow",H542="Externe Médecine",H542="Directeur de la biobanque Médecin",H542="monit.-boursier",),1,0)</f>
        <v>0</v>
      </c>
      <c r="D542" s="172">
        <f>IF(OR(G542=0,H542="Stagiaire",H542="Stagiaires",H542="Externe",H542="Externes",G542="agence",H542="STAGIAIRE INFIRMIER(ÈRE)",H542="STAGIAIRE SI",H542="STAGIAIRE S.I.",H542="STAGIAIRE PAB",H542="STAGIAIRE EN PERFUSION",H542="Stagiaire Physiothérapeute",H542="Stagiaire médecine",H542="Stagiaire - Service sociaux",H542="STAGIAIRE SOINS INFIRMIERS",H542="STAGIAIRE EXTERNE EN MÉDECINE",H542="ss",),1,0)</f>
        <v>0</v>
      </c>
      <c r="E542" s="28" t="s">
        <v>1246</v>
      </c>
      <c r="F542" s="28" t="s">
        <v>1248</v>
      </c>
      <c r="G542" s="255">
        <v>9453</v>
      </c>
      <c r="H542" s="79" t="s">
        <v>517</v>
      </c>
      <c r="I542" s="164" t="s">
        <v>143</v>
      </c>
      <c r="J542" s="273">
        <f ca="1">IF(AK542&lt;=Données!$B$2,1," ")</f>
        <v>1</v>
      </c>
      <c r="K542" s="45">
        <v>1</v>
      </c>
      <c r="L542" s="46" t="s">
        <v>56</v>
      </c>
      <c r="M542" s="47"/>
      <c r="N542" s="48"/>
      <c r="O542" s="185"/>
      <c r="P542" s="187"/>
      <c r="Q542" s="185"/>
      <c r="R542" s="186"/>
      <c r="S542" s="186"/>
      <c r="T542" s="187"/>
      <c r="U542" s="187"/>
      <c r="V542" s="187"/>
      <c r="W542" s="320"/>
      <c r="X542" s="214"/>
      <c r="Y542" s="215"/>
      <c r="Z542" s="34"/>
      <c r="AA542" s="35"/>
      <c r="AB542" s="35"/>
      <c r="AC542" s="35"/>
      <c r="AD542" s="36"/>
      <c r="AE542" s="224"/>
      <c r="AF542" s="53"/>
      <c r="AG542" s="54"/>
      <c r="AH542" s="55"/>
      <c r="AI542" s="56"/>
      <c r="AJ542" s="41" t="s">
        <v>85</v>
      </c>
      <c r="AK542" s="42">
        <v>44783</v>
      </c>
      <c r="AL542" s="50"/>
      <c r="AM542" s="337" t="str">
        <f>INDEX($K$6:$AE$6,1,MATCH(1,K542:AE542,-1))</f>
        <v>95PFE-L2S</v>
      </c>
      <c r="AN542" s="337" t="str">
        <f>IF(INDEX($K$6:$AE$6,1,MATCH(1,K542:AE542,1))&lt;&gt;INDEX($K$6:$AE$6,1,MATCH(1,K542:AE542,-1)),INDEX($K$6:$AE$6,1,MATCH(1,K542:AE542,1)),"-")</f>
        <v>-</v>
      </c>
      <c r="AO542"/>
      <c r="AP542"/>
      <c r="AQ542"/>
    </row>
    <row r="543" spans="1:261" x14ac:dyDescent="0.2">
      <c r="A543" s="169" t="str">
        <f>IF(IFERROR(VLOOKUP(G543,EmployesActifs,1,FALSE),"Non")&lt;&gt;"Non","Oui","Non")</f>
        <v>Oui</v>
      </c>
      <c r="B543" s="172">
        <f>IF(A543="Oui",1,0)</f>
        <v>1</v>
      </c>
      <c r="C543" s="172">
        <f>IF(OR(G543="Médecin",H543="Médecin",I543="Médecin",I543="Médecins",H543="anesthésiste",H543="boursier univ.",H543="chercheur",H543="chirurgien",H543="Résident(e)",H543="Md Urg",H543="Md Card",LEFT(H543,6)="Fellow",H543="Externe Médecine",H543="Directeur de la biobanque Médecin",H543="monit.-boursier",),1,0)</f>
        <v>0</v>
      </c>
      <c r="D543" s="172">
        <f>IF(OR(G543=0,H543="Stagiaire",H543="Stagiaires",H543="Externe",H543="Externes",G543="agence",H543="STAGIAIRE INFIRMIER(ÈRE)",H543="STAGIAIRE SI",H543="STAGIAIRE S.I.",H543="STAGIAIRE PAB",H543="STAGIAIRE EN PERFUSION",H543="Stagiaire Physiothérapeute",H543="Stagiaire médecine",H543="Stagiaire - Service sociaux",H543="STAGIAIRE SOINS INFIRMIERS",H543="STAGIAIRE EXTERNE EN MÉDECINE",H543="ss",),1,0)</f>
        <v>0</v>
      </c>
      <c r="E543" s="28" t="s">
        <v>4205</v>
      </c>
      <c r="F543" s="28" t="s">
        <v>281</v>
      </c>
      <c r="G543" s="255">
        <v>12657</v>
      </c>
      <c r="H543" s="79" t="s">
        <v>69</v>
      </c>
      <c r="I543" s="164" t="s">
        <v>5716</v>
      </c>
      <c r="J543" s="273" t="str">
        <f ca="1">IF(AK543&lt;=Données!$B$2,1," ")</f>
        <v xml:space="preserve"> </v>
      </c>
      <c r="K543" s="45">
        <v>1</v>
      </c>
      <c r="L543" s="46"/>
      <c r="M543" s="47"/>
      <c r="N543" s="48"/>
      <c r="O543" s="185"/>
      <c r="P543" s="187"/>
      <c r="Q543" s="185"/>
      <c r="R543" s="186"/>
      <c r="S543" s="186"/>
      <c r="T543" s="187"/>
      <c r="U543" s="187"/>
      <c r="V543" s="187"/>
      <c r="W543" s="320"/>
      <c r="X543" s="214"/>
      <c r="Y543" s="215"/>
      <c r="Z543" s="34"/>
      <c r="AA543" s="35"/>
      <c r="AB543" s="35"/>
      <c r="AC543" s="35"/>
      <c r="AD543" s="36"/>
      <c r="AE543" s="224"/>
      <c r="AF543" s="53"/>
      <c r="AG543" s="54"/>
      <c r="AH543" s="55"/>
      <c r="AI543" s="56"/>
      <c r="AJ543" s="41" t="s">
        <v>4462</v>
      </c>
      <c r="AK543" s="42">
        <v>45756</v>
      </c>
      <c r="AL543" s="50"/>
      <c r="AM543" s="337" t="str">
        <f>INDEX($K$6:$AE$6,1,MATCH(1,K543:AE543,-1))</f>
        <v>95PFE-L2S</v>
      </c>
      <c r="AN543" s="337" t="str">
        <f>IF(INDEX($K$6:$AE$6,1,MATCH(1,K543:AE543,1))&lt;&gt;INDEX($K$6:$AE$6,1,MATCH(1,K543:AE543,-1)),INDEX($K$6:$AE$6,1,MATCH(1,K543:AE543,1)),"-")</f>
        <v>-</v>
      </c>
      <c r="AO543"/>
      <c r="AP543"/>
      <c r="AQ543"/>
    </row>
    <row r="544" spans="1:261" ht="13.35" customHeight="1" x14ac:dyDescent="0.2">
      <c r="A544" s="169" t="str">
        <f>IF(IFERROR(VLOOKUP(G544,EmployesActifs,1,FALSE),"Non")&lt;&gt;"Non","Oui","Non")</f>
        <v>Oui</v>
      </c>
      <c r="B544" s="172">
        <f>IF(A544="Oui",1,0)</f>
        <v>1</v>
      </c>
      <c r="C544" s="172">
        <f>IF(OR(G544="Médecin",H544="Médecin",I544="Médecin",I544="Médecins",H544="anesthésiste",H544="boursier univ.",H544="chercheur",H544="chirurgien",H544="Résident(e)",H544="Md Urg",H544="Md Card",LEFT(H544,6)="Fellow",H544="Externe Médecine",H544="Directeur de la biobanque Médecin",H544="monit.-boursier",),1,0)</f>
        <v>0</v>
      </c>
      <c r="D544" s="172">
        <f>IF(OR(G544=0,H544="Stagiaire",H544="Stagiaires",H544="Externe",H544="Externes",G544="agence",H544="STAGIAIRE INFIRMIER(ÈRE)",H544="STAGIAIRE SI",H544="STAGIAIRE S.I.",H544="STAGIAIRE PAB",H544="STAGIAIRE EN PERFUSION",H544="Stagiaire Physiothérapeute",H544="Stagiaire médecine",H544="Stagiaire - Service sociaux",H544="STAGIAIRE SOINS INFIRMIERS",H544="STAGIAIRE EXTERNE EN MÉDECINE",H544="ss",),1,0)</f>
        <v>0</v>
      </c>
      <c r="E544" s="28" t="s">
        <v>1251</v>
      </c>
      <c r="F544" s="28" t="s">
        <v>720</v>
      </c>
      <c r="G544" s="255">
        <v>8295</v>
      </c>
      <c r="H544" s="79" t="s">
        <v>641</v>
      </c>
      <c r="I544" s="164" t="s">
        <v>209</v>
      </c>
      <c r="J544" s="273" t="str">
        <f ca="1">IF(AK544&lt;=Données!$B$2,1," ")</f>
        <v xml:space="preserve"> </v>
      </c>
      <c r="K544" s="45"/>
      <c r="L544" s="46">
        <v>1</v>
      </c>
      <c r="M544" s="47"/>
      <c r="N544" s="48"/>
      <c r="O544" s="185"/>
      <c r="P544" s="187"/>
      <c r="Q544" s="185"/>
      <c r="R544" s="186"/>
      <c r="S544" s="186"/>
      <c r="T544" s="187"/>
      <c r="U544" s="187"/>
      <c r="V544" s="187"/>
      <c r="W544" s="320"/>
      <c r="X544" s="214"/>
      <c r="Y544" s="215"/>
      <c r="Z544" s="34"/>
      <c r="AA544" s="35"/>
      <c r="AB544" s="35"/>
      <c r="AC544" s="35"/>
      <c r="AD544" s="36"/>
      <c r="AE544" s="224"/>
      <c r="AF544" s="53"/>
      <c r="AG544" s="54"/>
      <c r="AH544" s="55"/>
      <c r="AI544" s="56"/>
      <c r="AJ544" s="41" t="s">
        <v>4462</v>
      </c>
      <c r="AK544" s="42">
        <v>45264</v>
      </c>
      <c r="AL544" s="50"/>
      <c r="AM544" s="337" t="str">
        <f>INDEX($K$6:$AE$6,1,MATCH(1,K544:AE544,-1))</f>
        <v>95PFE-L2M</v>
      </c>
      <c r="AN544" s="337" t="str">
        <f>IF(INDEX($K$6:$AE$6,1,MATCH(1,K544:AE544,1))&lt;&gt;INDEX($K$6:$AE$6,1,MATCH(1,K544:AE544,-1)),INDEX($K$6:$AE$6,1,MATCH(1,K544:AE544,1)),"-")</f>
        <v>-</v>
      </c>
      <c r="AO544"/>
      <c r="AP544"/>
      <c r="AQ544"/>
    </row>
    <row r="545" spans="1:261" ht="13.35" customHeight="1" x14ac:dyDescent="0.2">
      <c r="A545" s="169" t="str">
        <f>IF(IFERROR(VLOOKUP(G545,EmployesActifs,1,FALSE),"Non")&lt;&gt;"Non","Oui","Non")</f>
        <v>Oui</v>
      </c>
      <c r="B545" s="172">
        <f>IF(A545="Oui",1,0)</f>
        <v>1</v>
      </c>
      <c r="C545" s="172">
        <f>IF(OR(G545="Médecin",H545="Médecin",I545="Médecin",I545="Médecins",H545="anesthésiste",H545="boursier univ.",H545="chercheur",H545="chirurgien",H545="Résident(e)",H545="Md Urg",H545="Md Card",LEFT(H545,6)="Fellow",H545="Externe Médecine",H545="Directeur de la biobanque Médecin",H545="monit.-boursier",),1,0)</f>
        <v>0</v>
      </c>
      <c r="D545" s="172">
        <f>IF(OR(G545=0,H545="Stagiaire",H545="Stagiaires",H545="Externe",H545="Externes",G545="agence",H545="STAGIAIRE INFIRMIER(ÈRE)",H545="STAGIAIRE SI",H545="STAGIAIRE S.I.",H545="STAGIAIRE PAB",H545="STAGIAIRE EN PERFUSION",H545="Stagiaire Physiothérapeute",H545="Stagiaire médecine",H545="Stagiaire - Service sociaux",H545="STAGIAIRE SOINS INFIRMIERS",H545="STAGIAIRE EXTERNE EN MÉDECINE",H545="ss",),1,0)</f>
        <v>0</v>
      </c>
      <c r="E545" s="28" t="s">
        <v>1256</v>
      </c>
      <c r="F545" s="28" t="s">
        <v>1257</v>
      </c>
      <c r="G545" s="255">
        <v>10668</v>
      </c>
      <c r="H545" s="79" t="s">
        <v>2463</v>
      </c>
      <c r="I545" s="164" t="s">
        <v>933</v>
      </c>
      <c r="J545" s="273" t="str">
        <f ca="1">IF(AK545&lt;=Données!$B$2,1," ")</f>
        <v xml:space="preserve"> </v>
      </c>
      <c r="K545" s="45"/>
      <c r="L545" s="46" t="s">
        <v>56</v>
      </c>
      <c r="M545" s="47"/>
      <c r="N545" s="48" t="s">
        <v>56</v>
      </c>
      <c r="O545" s="185"/>
      <c r="P545" s="187"/>
      <c r="Q545" s="185"/>
      <c r="R545" s="186"/>
      <c r="S545" s="186">
        <v>1</v>
      </c>
      <c r="T545" s="187"/>
      <c r="U545" s="187"/>
      <c r="V545" s="187"/>
      <c r="W545" s="320"/>
      <c r="X545" s="214"/>
      <c r="Y545" s="215"/>
      <c r="Z545" s="34"/>
      <c r="AA545" s="35"/>
      <c r="AB545" s="35"/>
      <c r="AC545" s="35"/>
      <c r="AD545" s="36">
        <v>1</v>
      </c>
      <c r="AE545" s="224"/>
      <c r="AF545" s="53"/>
      <c r="AG545" s="54"/>
      <c r="AH545" s="55"/>
      <c r="AI545" s="56"/>
      <c r="AJ545" s="41" t="s">
        <v>5851</v>
      </c>
      <c r="AK545" s="42">
        <v>45728</v>
      </c>
      <c r="AL545" s="50"/>
      <c r="AM545" s="337" t="str">
        <f>INDEX($K$6:$AE$6,1,MATCH(1,K545:AE545,-1))</f>
        <v>1870 +</v>
      </c>
      <c r="AN545" s="337" t="str">
        <f>IF(INDEX($K$6:$AE$6,1,MATCH(1,K545:AE545,1))&lt;&gt;INDEX($K$6:$AE$6,1,MATCH(1,K545:AE545,-1)),INDEX($K$6:$AE$6,1,MATCH(1,K545:AE545,1)),"-")</f>
        <v>1517-LP</v>
      </c>
      <c r="AO545"/>
      <c r="AP545"/>
      <c r="AQ545"/>
    </row>
    <row r="546" spans="1:261" x14ac:dyDescent="0.2">
      <c r="A546" s="169" t="str">
        <f>IF(IFERROR(VLOOKUP(G546,EmployesActifs,1,FALSE),"Non")&lt;&gt;"Non","Oui","Non")</f>
        <v>Oui</v>
      </c>
      <c r="B546" s="172">
        <f>IF(A546="Oui",1,0)</f>
        <v>1</v>
      </c>
      <c r="C546" s="172">
        <f>IF(OR(G546="Médecin",H546="Médecin",I546="Médecin",I546="Médecins",H546="anesthésiste",H546="boursier univ.",H546="chercheur",H546="chirurgien",H546="Résident(e)",H546="Md Urg",H546="Md Card",LEFT(H546,6)="Fellow",H546="Externe Médecine",H546="Directeur de la biobanque Médecin",H546="monit.-boursier",),1,0)</f>
        <v>0</v>
      </c>
      <c r="D546" s="172">
        <f>IF(OR(G546=0,H546="Stagiaire",H546="Stagiaires",H546="Externe",H546="Externes",G546="agence",H546="STAGIAIRE INFIRMIER(ÈRE)",H546="STAGIAIRE SI",H546="STAGIAIRE S.I.",H546="STAGIAIRE PAB",H546="STAGIAIRE EN PERFUSION",H546="Stagiaire Physiothérapeute",H546="Stagiaire médecine",H546="Stagiaire - Service sociaux",H546="STAGIAIRE SOINS INFIRMIERS",H546="STAGIAIRE EXTERNE EN MÉDECINE",H546="ss",),1,0)</f>
        <v>0</v>
      </c>
      <c r="E546" s="28" t="s">
        <v>1258</v>
      </c>
      <c r="F546" s="28" t="s">
        <v>519</v>
      </c>
      <c r="G546" s="255">
        <v>3447</v>
      </c>
      <c r="H546" s="79" t="s">
        <v>1095</v>
      </c>
      <c r="I546" s="164" t="s">
        <v>5701</v>
      </c>
      <c r="J546" s="273">
        <f ca="1">IF(AK546&lt;=Données!$B$2,1," ")</f>
        <v>1</v>
      </c>
      <c r="K546" s="45"/>
      <c r="L546" s="46" t="s">
        <v>56</v>
      </c>
      <c r="M546" s="47"/>
      <c r="N546" s="48"/>
      <c r="O546" s="185"/>
      <c r="P546" s="187"/>
      <c r="Q546" s="185"/>
      <c r="R546" s="186"/>
      <c r="S546" s="186">
        <v>1</v>
      </c>
      <c r="T546" s="187"/>
      <c r="U546" s="187"/>
      <c r="V546" s="187"/>
      <c r="W546" s="320"/>
      <c r="X546" s="214"/>
      <c r="Y546" s="215"/>
      <c r="Z546" s="34"/>
      <c r="AA546" s="35"/>
      <c r="AB546" s="35"/>
      <c r="AC546" s="35"/>
      <c r="AD546" s="36"/>
      <c r="AE546" s="224"/>
      <c r="AF546" s="53"/>
      <c r="AG546" s="54"/>
      <c r="AH546" s="55"/>
      <c r="AI546" s="56"/>
      <c r="AJ546" s="41" t="s">
        <v>239</v>
      </c>
      <c r="AK546" s="42">
        <v>44574</v>
      </c>
      <c r="AL546" s="50"/>
      <c r="AM546" s="337" t="str">
        <f>INDEX($K$6:$AE$6,1,MATCH(1,K546:AE546,-1))</f>
        <v>1870 +</v>
      </c>
      <c r="AN546" s="337" t="str">
        <f>IF(INDEX($K$6:$AE$6,1,MATCH(1,K546:AE546,1))&lt;&gt;INDEX($K$6:$AE$6,1,MATCH(1,K546:AE546,-1)),INDEX($K$6:$AE$6,1,MATCH(1,K546:AE546,1)),"-")</f>
        <v>-</v>
      </c>
      <c r="AO546"/>
      <c r="AP546"/>
      <c r="AQ546"/>
    </row>
    <row r="547" spans="1:261" x14ac:dyDescent="0.2">
      <c r="A547" s="169" t="str">
        <f>IF(IFERROR(VLOOKUP(G547,EmployesActifs,1,FALSE),"Non")&lt;&gt;"Non","Oui","Non")</f>
        <v>Oui</v>
      </c>
      <c r="B547" s="172">
        <f>IF(A547="Oui",1,0)</f>
        <v>1</v>
      </c>
      <c r="C547" s="172">
        <f>IF(OR(G547="Médecin",H547="Médecin",I547="Médecin",I547="Médecins",H547="anesthésiste",H547="boursier univ.",H547="chercheur",H547="chirurgien",H547="Résident(e)",H547="Md Urg",H547="Md Card",LEFT(H547,6)="Fellow",H547="Externe Médecine",H547="Directeur de la biobanque Médecin",H547="monit.-boursier",),1,0)</f>
        <v>0</v>
      </c>
      <c r="D547" s="172">
        <f>IF(OR(G547=0,H547="Stagiaire",H547="Stagiaires",H547="Externe",H547="Externes",G547="agence",H547="STAGIAIRE INFIRMIER(ÈRE)",H547="STAGIAIRE SI",H547="STAGIAIRE S.I.",H547="STAGIAIRE PAB",H547="STAGIAIRE EN PERFUSION",H547="Stagiaire Physiothérapeute",H547="Stagiaire médecine",H547="Stagiaire - Service sociaux",H547="STAGIAIRE SOINS INFIRMIERS",H547="STAGIAIRE EXTERNE EN MÉDECINE",H547="ss",),1,0)</f>
        <v>0</v>
      </c>
      <c r="E547" s="28" t="s">
        <v>1261</v>
      </c>
      <c r="F547" s="28" t="s">
        <v>1146</v>
      </c>
      <c r="G547" s="255">
        <v>6299</v>
      </c>
      <c r="H547" s="79" t="s">
        <v>109</v>
      </c>
      <c r="I547" s="164" t="s">
        <v>110</v>
      </c>
      <c r="J547" s="273">
        <f ca="1">IF(AK547&lt;=Données!$B$2,1," ")</f>
        <v>1</v>
      </c>
      <c r="K547" s="45" t="s">
        <v>56</v>
      </c>
      <c r="L547" s="46"/>
      <c r="M547" s="47" t="s">
        <v>56</v>
      </c>
      <c r="N547" s="48" t="s">
        <v>56</v>
      </c>
      <c r="O547" s="185"/>
      <c r="P547" s="187"/>
      <c r="Q547" s="185"/>
      <c r="R547" s="186"/>
      <c r="S547" s="186">
        <v>1</v>
      </c>
      <c r="T547" s="187"/>
      <c r="U547" s="187"/>
      <c r="V547" s="187"/>
      <c r="W547" s="320"/>
      <c r="X547" s="214"/>
      <c r="Y547" s="215"/>
      <c r="Z547" s="34"/>
      <c r="AA547" s="35"/>
      <c r="AB547" s="35"/>
      <c r="AC547" s="35"/>
      <c r="AD547" s="36"/>
      <c r="AE547" s="224"/>
      <c r="AF547" s="53"/>
      <c r="AG547" s="54"/>
      <c r="AH547" s="55"/>
      <c r="AI547" s="56"/>
      <c r="AJ547" s="41" t="s">
        <v>2858</v>
      </c>
      <c r="AK547" s="42">
        <v>45223</v>
      </c>
      <c r="AL547" s="50"/>
      <c r="AM547" s="337" t="str">
        <f>INDEX($K$6:$AE$6,1,MATCH(1,K547:AE547,-1))</f>
        <v>1870 +</v>
      </c>
      <c r="AN547" s="337" t="str">
        <f>IF(INDEX($K$6:$AE$6,1,MATCH(1,K547:AE547,1))&lt;&gt;INDEX($K$6:$AE$6,1,MATCH(1,K547:AE547,-1)),INDEX($K$6:$AE$6,1,MATCH(1,K547:AE547,1)),"-")</f>
        <v>-</v>
      </c>
      <c r="AO547"/>
      <c r="AP547"/>
      <c r="AQ547"/>
    </row>
    <row r="548" spans="1:261" x14ac:dyDescent="0.2">
      <c r="A548" s="169" t="str">
        <f>IF(IFERROR(VLOOKUP(G548,EmployesActifs,1,FALSE),"Non")&lt;&gt;"Non","Oui","Non")</f>
        <v>Oui</v>
      </c>
      <c r="B548" s="172">
        <f>IF(A548="Oui",1,0)</f>
        <v>1</v>
      </c>
      <c r="C548" s="172">
        <f>IF(OR(G548="Médecin",H548="Médecin",I548="Médecin",I548="Médecins",H548="anesthésiste",H548="boursier univ.",H548="chercheur",H548="chirurgien",H548="Résident(e)",H548="Md Urg",H548="Md Card",LEFT(H548,6)="Fellow",H548="Externe Médecine",H548="Directeur de la biobanque Médecin",H548="monit.-boursier",),1,0)</f>
        <v>0</v>
      </c>
      <c r="D548" s="172">
        <f>IF(OR(G548=0,H548="Stagiaire",H548="Stagiaires",H548="Externe",H548="Externes",G548="agence",H548="STAGIAIRE INFIRMIER(ÈRE)",H548="STAGIAIRE SI",H548="STAGIAIRE S.I.",H548="STAGIAIRE PAB",H548="STAGIAIRE EN PERFUSION",H548="Stagiaire Physiothérapeute",H548="Stagiaire médecine",H548="Stagiaire - Service sociaux",H548="STAGIAIRE SOINS INFIRMIERS",H548="STAGIAIRE EXTERNE EN MÉDECINE",H548="ss",),1,0)</f>
        <v>0</v>
      </c>
      <c r="E548" s="28" t="s">
        <v>4351</v>
      </c>
      <c r="F548" s="28" t="s">
        <v>368</v>
      </c>
      <c r="G548" s="255">
        <v>13719</v>
      </c>
      <c r="H548" s="79" t="s">
        <v>72</v>
      </c>
      <c r="I548" s="164" t="s">
        <v>888</v>
      </c>
      <c r="J548" s="273" t="str">
        <f ca="1">IF(AK548&lt;=Données!$B$2,1," ")</f>
        <v xml:space="preserve"> </v>
      </c>
      <c r="K548" s="45"/>
      <c r="L548" s="46">
        <v>1</v>
      </c>
      <c r="M548" s="47"/>
      <c r="N548" s="48"/>
      <c r="O548" s="185"/>
      <c r="P548" s="187"/>
      <c r="Q548" s="185"/>
      <c r="R548" s="186"/>
      <c r="S548" s="186"/>
      <c r="T548" s="187"/>
      <c r="U548" s="187"/>
      <c r="V548" s="187"/>
      <c r="W548" s="320"/>
      <c r="X548" s="214"/>
      <c r="Y548" s="215"/>
      <c r="Z548" s="34"/>
      <c r="AA548" s="35"/>
      <c r="AB548" s="35"/>
      <c r="AC548" s="35"/>
      <c r="AD548" s="36"/>
      <c r="AE548" s="224"/>
      <c r="AF548" s="53"/>
      <c r="AG548" s="54"/>
      <c r="AH548" s="55"/>
      <c r="AI548" s="56"/>
      <c r="AJ548" s="41" t="s">
        <v>4462</v>
      </c>
      <c r="AK548" s="42">
        <v>45602</v>
      </c>
      <c r="AL548" s="50"/>
      <c r="AM548" s="337" t="str">
        <f>INDEX($K$6:$AE$6,1,MATCH(1,K548:AE548,-1))</f>
        <v>95PFE-L2M</v>
      </c>
      <c r="AN548" s="337" t="str">
        <f>IF(INDEX($K$6:$AE$6,1,MATCH(1,K548:AE548,1))&lt;&gt;INDEX($K$6:$AE$6,1,MATCH(1,K548:AE548,-1)),INDEX($K$6:$AE$6,1,MATCH(1,K548:AE548,1)),"-")</f>
        <v>-</v>
      </c>
      <c r="AO548"/>
      <c r="AP548"/>
      <c r="AQ548"/>
    </row>
    <row r="549" spans="1:261" x14ac:dyDescent="0.2">
      <c r="A549" s="169" t="str">
        <f>IF(IFERROR(VLOOKUP(G549,EmployesActifs,1,FALSE),"Non")&lt;&gt;"Non","Oui","Non")</f>
        <v>Oui</v>
      </c>
      <c r="B549" s="172">
        <f>IF(A549="Oui",1,0)</f>
        <v>1</v>
      </c>
      <c r="C549" s="172">
        <f>IF(OR(G549="Médecin",H549="Médecin",I549="Médecin",I549="Médecins",H549="anesthésiste",H549="boursier univ.",H549="chercheur",H549="chirurgien",H549="Résident(e)",H549="Md Urg",H549="Md Card",LEFT(H549,6)="Fellow",H549="Externe Médecine",H549="Directeur de la biobanque Médecin",H549="monit.-boursier",),1,0)</f>
        <v>0</v>
      </c>
      <c r="D549" s="172">
        <f>IF(OR(G549=0,H549="Stagiaire",H549="Stagiaires",H549="Externe",H549="Externes",G549="agence",H549="STAGIAIRE INFIRMIER(ÈRE)",H549="STAGIAIRE SI",H549="STAGIAIRE S.I.",H549="STAGIAIRE PAB",H549="STAGIAIRE EN PERFUSION",H549="Stagiaire Physiothérapeute",H549="Stagiaire médecine",H549="Stagiaire - Service sociaux",H549="STAGIAIRE SOINS INFIRMIERS",H549="STAGIAIRE EXTERNE EN MÉDECINE",H549="ss",),1,0)</f>
        <v>0</v>
      </c>
      <c r="E549" s="28" t="s">
        <v>4351</v>
      </c>
      <c r="F549" s="28" t="s">
        <v>4126</v>
      </c>
      <c r="G549" s="257">
        <v>13096</v>
      </c>
      <c r="H549" s="79" t="s">
        <v>4483</v>
      </c>
      <c r="I549" s="164" t="s">
        <v>1489</v>
      </c>
      <c r="J549" s="273">
        <f ca="1">IF(AK549&lt;=Données!$B$2,1," ")</f>
        <v>1</v>
      </c>
      <c r="K549" s="45" t="s">
        <v>56</v>
      </c>
      <c r="L549" s="46" t="s">
        <v>56</v>
      </c>
      <c r="M549" s="47"/>
      <c r="N549" s="48">
        <v>1</v>
      </c>
      <c r="O549" s="185"/>
      <c r="P549" s="187"/>
      <c r="Q549" s="185"/>
      <c r="R549" s="186"/>
      <c r="S549" s="186"/>
      <c r="T549" s="187"/>
      <c r="U549" s="187"/>
      <c r="V549" s="187"/>
      <c r="W549" s="320"/>
      <c r="X549" s="214"/>
      <c r="Y549" s="215"/>
      <c r="Z549" s="34"/>
      <c r="AA549" s="35"/>
      <c r="AB549" s="35"/>
      <c r="AC549" s="35"/>
      <c r="AD549" s="36"/>
      <c r="AE549" s="224"/>
      <c r="AF549" s="53"/>
      <c r="AG549" s="54"/>
      <c r="AH549" s="55"/>
      <c r="AI549" s="56"/>
      <c r="AJ549" s="41" t="s">
        <v>2858</v>
      </c>
      <c r="AK549" s="42">
        <v>45195</v>
      </c>
      <c r="AL549" s="50"/>
      <c r="AM549" s="337" t="str">
        <f>INDEX($K$6:$AE$6,1,MATCH(1,K549:AE549,-1))</f>
        <v>F550</v>
      </c>
      <c r="AN549" s="337" t="str">
        <f>IF(INDEX($K$6:$AE$6,1,MATCH(1,K549:AE549,1))&lt;&gt;INDEX($K$6:$AE$6,1,MATCH(1,K549:AE549,-1)),INDEX($K$6:$AE$6,1,MATCH(1,K549:AE549,1)),"-")</f>
        <v>-</v>
      </c>
      <c r="AO549"/>
      <c r="AP549"/>
      <c r="AQ549"/>
    </row>
    <row r="550" spans="1:261" x14ac:dyDescent="0.2">
      <c r="A550" s="169" t="str">
        <f>IF(IFERROR(VLOOKUP(G550,EmployesActifs,1,FALSE),"Non")&lt;&gt;"Non","Oui","Non")</f>
        <v>Oui</v>
      </c>
      <c r="B550" s="172">
        <f>IF(A550="Oui",1,0)</f>
        <v>1</v>
      </c>
      <c r="C550" s="172">
        <f>IF(OR(G550="Médecin",H550="Médecin",I550="Médecin",I550="Médecins",H550="anesthésiste",H550="boursier univ.",H550="chercheur",H550="chirurgien",H550="Résident(e)",H550="Md Urg",H550="Md Card",LEFT(H550,6)="Fellow",H550="Externe Médecine",H550="Directeur de la biobanque Médecin",H550="monit.-boursier",),1,0)</f>
        <v>0</v>
      </c>
      <c r="D550" s="172">
        <f>IF(OR(G550=0,H550="Stagiaire",H550="Stagiaires",H550="Externe",H550="Externes",G550="agence",H550="STAGIAIRE INFIRMIER(ÈRE)",H550="STAGIAIRE SI",H550="STAGIAIRE S.I.",H550="STAGIAIRE PAB",H550="STAGIAIRE EN PERFUSION",H550="Stagiaire Physiothérapeute",H550="Stagiaire médecine",H550="Stagiaire - Service sociaux",H550="STAGIAIRE SOINS INFIRMIERS",H550="STAGIAIRE EXTERNE EN MÉDECINE",H550="ss",),1,0)</f>
        <v>0</v>
      </c>
      <c r="E550" s="28" t="s">
        <v>1263</v>
      </c>
      <c r="F550" s="28" t="s">
        <v>276</v>
      </c>
      <c r="G550" s="256">
        <v>8997</v>
      </c>
      <c r="H550" s="79" t="s">
        <v>54</v>
      </c>
      <c r="I550" s="164" t="s">
        <v>55</v>
      </c>
      <c r="J550" s="273" t="str">
        <f ca="1">IF(AK550&lt;=Données!$B$2,1," ")</f>
        <v xml:space="preserve"> </v>
      </c>
      <c r="K550" s="45" t="s">
        <v>56</v>
      </c>
      <c r="L550" s="46"/>
      <c r="M550" s="47"/>
      <c r="N550" s="48"/>
      <c r="O550" s="185"/>
      <c r="P550" s="187"/>
      <c r="Q550" s="185"/>
      <c r="R550" s="186"/>
      <c r="S550" s="186">
        <v>1</v>
      </c>
      <c r="T550" s="187"/>
      <c r="U550" s="187"/>
      <c r="V550" s="187"/>
      <c r="W550" s="320"/>
      <c r="X550" s="214"/>
      <c r="Y550" s="215"/>
      <c r="Z550" s="34"/>
      <c r="AA550" s="35"/>
      <c r="AB550" s="35"/>
      <c r="AC550" s="35"/>
      <c r="AD550" s="36"/>
      <c r="AE550" s="224"/>
      <c r="AF550" s="53"/>
      <c r="AG550" s="54"/>
      <c r="AH550" s="55"/>
      <c r="AI550" s="56"/>
      <c r="AJ550" s="41" t="s">
        <v>4462</v>
      </c>
      <c r="AK550" s="42">
        <v>45805</v>
      </c>
      <c r="AL550" s="50"/>
      <c r="AM550" s="337" t="str">
        <f>INDEX($K$6:$AE$6,1,MATCH(1,K550:AE550,-1))</f>
        <v>1870 +</v>
      </c>
      <c r="AN550" s="337" t="str">
        <f>IF(INDEX($K$6:$AE$6,1,MATCH(1,K550:AE550,1))&lt;&gt;INDEX($K$6:$AE$6,1,MATCH(1,K550:AE550,-1)),INDEX($K$6:$AE$6,1,MATCH(1,K550:AE550,1)),"-")</f>
        <v>-</v>
      </c>
      <c r="AO550"/>
      <c r="AP550"/>
      <c r="AQ550"/>
    </row>
    <row r="551" spans="1:261" s="63" customFormat="1" x14ac:dyDescent="0.2">
      <c r="A551" s="169" t="str">
        <f>IF(IFERROR(VLOOKUP(G551,EmployesActifs,1,FALSE),"Non")&lt;&gt;"Non","Oui","Non")</f>
        <v>Oui</v>
      </c>
      <c r="B551" s="172">
        <f>IF(A551="Oui",1,0)</f>
        <v>1</v>
      </c>
      <c r="C551" s="172">
        <f>IF(OR(G551="Médecin",H551="Médecin",I551="Médecin",I551="Médecins",H551="anesthésiste",H551="boursier univ.",H551="chercheur",H551="chirurgien",H551="Résident(e)",H551="Md Urg",H551="Md Card",LEFT(H551,6)="Fellow",H551="Externe Médecine",H551="Directeur de la biobanque Médecin",H551="monit.-boursier",),1,0)</f>
        <v>0</v>
      </c>
      <c r="D551" s="172">
        <f>IF(OR(G551=0,H551="Stagiaire",H551="Stagiaires",H551="Externe",H551="Externes",G551="agence",H551="STAGIAIRE INFIRMIER(ÈRE)",H551="STAGIAIRE SI",H551="STAGIAIRE S.I.",H551="STAGIAIRE PAB",H551="STAGIAIRE EN PERFUSION",H551="Stagiaire Physiothérapeute",H551="Stagiaire médecine",H551="Stagiaire - Service sociaux",H551="STAGIAIRE SOINS INFIRMIERS",H551="STAGIAIRE EXTERNE EN MÉDECINE",H551="ss",),1,0)</f>
        <v>0</v>
      </c>
      <c r="E551" s="28" t="s">
        <v>1263</v>
      </c>
      <c r="F551" s="28" t="s">
        <v>949</v>
      </c>
      <c r="G551" s="256">
        <v>3648</v>
      </c>
      <c r="H551" s="79" t="s">
        <v>972</v>
      </c>
      <c r="I551" s="164" t="s">
        <v>3418</v>
      </c>
      <c r="J551" s="273">
        <f ca="1">IF(AK551&lt;=Données!$B$2,1," ")</f>
        <v>1</v>
      </c>
      <c r="K551" s="45"/>
      <c r="L551" s="46">
        <v>1</v>
      </c>
      <c r="M551" s="47" t="s">
        <v>56</v>
      </c>
      <c r="N551" s="48"/>
      <c r="O551" s="185"/>
      <c r="P551" s="187"/>
      <c r="Q551" s="185"/>
      <c r="R551" s="186"/>
      <c r="S551" s="186"/>
      <c r="T551" s="187"/>
      <c r="U551" s="187"/>
      <c r="V551" s="187"/>
      <c r="W551" s="320"/>
      <c r="X551" s="214"/>
      <c r="Y551" s="215"/>
      <c r="Z551" s="34"/>
      <c r="AA551" s="35"/>
      <c r="AB551" s="35"/>
      <c r="AC551" s="35"/>
      <c r="AD551" s="36"/>
      <c r="AE551" s="224"/>
      <c r="AF551" s="53"/>
      <c r="AG551" s="54"/>
      <c r="AH551" s="55"/>
      <c r="AI551" s="56"/>
      <c r="AJ551" s="41" t="s">
        <v>144</v>
      </c>
      <c r="AK551" s="42">
        <v>44596</v>
      </c>
      <c r="AL551" s="50"/>
      <c r="AM551" s="337" t="str">
        <f>INDEX($K$6:$AE$6,1,MATCH(1,K551:AE551,-1))</f>
        <v>95PFE-L2M</v>
      </c>
      <c r="AN551" s="337" t="str">
        <f>IF(INDEX($K$6:$AE$6,1,MATCH(1,K551:AE551,1))&lt;&gt;INDEX($K$6:$AE$6,1,MATCH(1,K551:AE551,-1)),INDEX($K$6:$AE$6,1,MATCH(1,K551:AE551,1)),"-")</f>
        <v>-</v>
      </c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</row>
    <row r="552" spans="1:261" s="63" customFormat="1" ht="13.35" customHeight="1" x14ac:dyDescent="0.2">
      <c r="A552" s="169" t="str">
        <f>IF(IFERROR(VLOOKUP(G552,EmployesActifs,1,FALSE),"Non")&lt;&gt;"Non","Oui","Non")</f>
        <v>Oui</v>
      </c>
      <c r="B552" s="172">
        <f>IF(A552="Oui",1,0)</f>
        <v>1</v>
      </c>
      <c r="C552" s="172">
        <f>IF(OR(G552="Médecin",H552="Médecin",I552="Médecin",I552="Médecins",H552="anesthésiste",H552="boursier univ.",H552="chercheur",H552="chirurgien",H552="Résident(e)",H552="Md Urg",H552="Md Card",LEFT(H552,6)="Fellow",H552="Externe Médecine",H552="Directeur de la biobanque Médecin",H552="monit.-boursier",),1,0)</f>
        <v>0</v>
      </c>
      <c r="D552" s="172">
        <f>IF(OR(G552=0,H552="Stagiaire",H552="Stagiaires",H552="Externe",H552="Externes",G552="agence",H552="STAGIAIRE INFIRMIER(ÈRE)",H552="STAGIAIRE SI",H552="STAGIAIRE S.I.",H552="STAGIAIRE PAB",H552="STAGIAIRE EN PERFUSION",H552="Stagiaire Physiothérapeute",H552="Stagiaire médecine",H552="Stagiaire - Service sociaux",H552="STAGIAIRE SOINS INFIRMIERS",H552="STAGIAIRE EXTERNE EN MÉDECINE",H552="ss",),1,0)</f>
        <v>0</v>
      </c>
      <c r="E552" s="28" t="s">
        <v>1265</v>
      </c>
      <c r="F552" s="28" t="s">
        <v>1266</v>
      </c>
      <c r="G552" s="256">
        <v>11408</v>
      </c>
      <c r="H552" s="79" t="s">
        <v>4002</v>
      </c>
      <c r="I552" s="164" t="s">
        <v>122</v>
      </c>
      <c r="J552" s="273">
        <f ca="1">IF(AK552&lt;=Données!$B$2,1," ")</f>
        <v>1</v>
      </c>
      <c r="K552" s="45"/>
      <c r="L552" s="46">
        <v>1</v>
      </c>
      <c r="M552" s="47"/>
      <c r="N552" s="48"/>
      <c r="O552" s="185"/>
      <c r="P552" s="187"/>
      <c r="Q552" s="185"/>
      <c r="R552" s="186"/>
      <c r="S552" s="186"/>
      <c r="T552" s="187"/>
      <c r="U552" s="187"/>
      <c r="V552" s="187"/>
      <c r="W552" s="320"/>
      <c r="X552" s="214"/>
      <c r="Y552" s="215"/>
      <c r="Z552" s="34"/>
      <c r="AA552" s="35"/>
      <c r="AB552" s="35"/>
      <c r="AC552" s="35"/>
      <c r="AD552" s="36"/>
      <c r="AE552" s="224"/>
      <c r="AF552" s="53"/>
      <c r="AG552" s="54"/>
      <c r="AH552" s="55"/>
      <c r="AI552" s="56"/>
      <c r="AJ552" s="41" t="s">
        <v>57</v>
      </c>
      <c r="AK552" s="42">
        <v>44562</v>
      </c>
      <c r="AL552" s="50"/>
      <c r="AM552" s="337" t="str">
        <f>INDEX($K$6:$AE$6,1,MATCH(1,K552:AE552,-1))</f>
        <v>95PFE-L2M</v>
      </c>
      <c r="AN552" s="337" t="str">
        <f>IF(INDEX($K$6:$AE$6,1,MATCH(1,K552:AE552,1))&lt;&gt;INDEX($K$6:$AE$6,1,MATCH(1,K552:AE552,-1)),INDEX($K$6:$AE$6,1,MATCH(1,K552:AE552,1)),"-")</f>
        <v>-</v>
      </c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</row>
    <row r="553" spans="1:261" s="63" customFormat="1" x14ac:dyDescent="0.2">
      <c r="A553" s="169" t="str">
        <f>IF(IFERROR(VLOOKUP(G553,EmployesActifs,1,FALSE),"Non")&lt;&gt;"Non","Oui","Non")</f>
        <v>Oui</v>
      </c>
      <c r="B553" s="172">
        <f>IF(A553="Oui",1,0)</f>
        <v>1</v>
      </c>
      <c r="C553" s="172">
        <f>IF(OR(G553="Médecin",H553="Médecin",I553="Médecin",I553="Médecins",H553="anesthésiste",H553="boursier univ.",H553="chercheur",H553="chirurgien",H553="Résident(e)",H553="Md Urg",H553="Md Card",LEFT(H553,6)="Fellow",H553="Externe Médecine",H553="Directeur de la biobanque Médecin",H553="monit.-boursier",),1,0)</f>
        <v>0</v>
      </c>
      <c r="D553" s="172">
        <f>IF(OR(G553=0,H553="Stagiaire",H553="Stagiaires",H553="Externe",H553="Externes",G553="agence",H553="STAGIAIRE INFIRMIER(ÈRE)",H553="STAGIAIRE SI",H553="STAGIAIRE S.I.",H553="STAGIAIRE PAB",H553="STAGIAIRE EN PERFUSION",H553="Stagiaire Physiothérapeute",H553="Stagiaire médecine",H553="Stagiaire - Service sociaux",H553="STAGIAIRE SOINS INFIRMIERS",H553="STAGIAIRE EXTERNE EN MÉDECINE",H553="ss",),1,0)</f>
        <v>0</v>
      </c>
      <c r="E553" s="28" t="s">
        <v>5204</v>
      </c>
      <c r="F553" s="28" t="s">
        <v>893</v>
      </c>
      <c r="G553" s="255">
        <v>4541</v>
      </c>
      <c r="H553" s="79" t="s">
        <v>103</v>
      </c>
      <c r="I553" s="164" t="s">
        <v>5717</v>
      </c>
      <c r="J553" s="273" t="str">
        <f ca="1">IF(AK553&lt;=Données!$B$2,1," ")</f>
        <v xml:space="preserve"> </v>
      </c>
      <c r="K553" s="45"/>
      <c r="L553" s="46">
        <v>1</v>
      </c>
      <c r="M553" s="47"/>
      <c r="N553" s="48"/>
      <c r="O553" s="185"/>
      <c r="P553" s="187"/>
      <c r="Q553" s="185"/>
      <c r="R553" s="186"/>
      <c r="S553" s="186"/>
      <c r="T553" s="187"/>
      <c r="U553" s="187"/>
      <c r="V553" s="187"/>
      <c r="W553" s="320"/>
      <c r="X553" s="214"/>
      <c r="Y553" s="215"/>
      <c r="Z553" s="34"/>
      <c r="AA553" s="35"/>
      <c r="AB553" s="35"/>
      <c r="AC553" s="35"/>
      <c r="AD553" s="36"/>
      <c r="AE553" s="224"/>
      <c r="AF553" s="53"/>
      <c r="AG553" s="54"/>
      <c r="AH553" s="55"/>
      <c r="AI553" s="56"/>
      <c r="AJ553" s="41" t="s">
        <v>4462</v>
      </c>
      <c r="AK553" s="42">
        <v>45420</v>
      </c>
      <c r="AL553" s="50"/>
      <c r="AM553" s="337" t="str">
        <f>INDEX($K$6:$AE$6,1,MATCH(1,K553:AE553,-1))</f>
        <v>95PFE-L2M</v>
      </c>
      <c r="AN553" s="337" t="str">
        <f>IF(INDEX($K$6:$AE$6,1,MATCH(1,K553:AE553,1))&lt;&gt;INDEX($K$6:$AE$6,1,MATCH(1,K553:AE553,-1)),INDEX($K$6:$AE$6,1,MATCH(1,K553:AE553,1)),"-")</f>
        <v>-</v>
      </c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</row>
    <row r="554" spans="1:261" s="63" customFormat="1" x14ac:dyDescent="0.2">
      <c r="A554" s="169" t="str">
        <f>IF(IFERROR(VLOOKUP(G554,EmployesActifs,1,FALSE),"Non")&lt;&gt;"Non","Oui","Non")</f>
        <v>Oui</v>
      </c>
      <c r="B554" s="172">
        <f>IF(A554="Oui",1,0)</f>
        <v>1</v>
      </c>
      <c r="C554" s="172">
        <f>IF(OR(G554="Médecin",H554="Médecin",I554="Médecin",I554="Médecins",H554="anesthésiste",H554="boursier univ.",H554="chercheur",H554="chirurgien",H554="Résident(e)",H554="Md Urg",H554="Md Card",LEFT(H554,6)="Fellow",H554="Externe Médecine",H554="Directeur de la biobanque Médecin",H554="monit.-boursier",),1,0)</f>
        <v>0</v>
      </c>
      <c r="D554" s="172">
        <f>IF(OR(G554=0,H554="Stagiaire",H554="Stagiaires",H554="Externe",H554="Externes",G554="agence",H554="STAGIAIRE INFIRMIER(ÈRE)",H554="STAGIAIRE SI",H554="STAGIAIRE S.I.",H554="STAGIAIRE PAB",H554="STAGIAIRE EN PERFUSION",H554="Stagiaire Physiothérapeute",H554="Stagiaire médecine",H554="Stagiaire - Service sociaux",H554="STAGIAIRE SOINS INFIRMIERS",H554="STAGIAIRE EXTERNE EN MÉDECINE",H554="ss",),1,0)</f>
        <v>0</v>
      </c>
      <c r="E554" s="28" t="s">
        <v>1267</v>
      </c>
      <c r="F554" s="28" t="s">
        <v>447</v>
      </c>
      <c r="G554" s="256">
        <v>4651</v>
      </c>
      <c r="H554" s="79" t="s">
        <v>3567</v>
      </c>
      <c r="I554" s="164" t="s">
        <v>122</v>
      </c>
      <c r="J554" s="273">
        <f ca="1">IF(AK554&lt;=Données!$B$2,1," ")</f>
        <v>1</v>
      </c>
      <c r="K554" s="45"/>
      <c r="L554" s="46"/>
      <c r="M554" s="47">
        <v>1</v>
      </c>
      <c r="N554" s="48"/>
      <c r="O554" s="185"/>
      <c r="P554" s="187"/>
      <c r="Q554" s="185"/>
      <c r="R554" s="186"/>
      <c r="S554" s="186"/>
      <c r="T554" s="187"/>
      <c r="U554" s="187"/>
      <c r="V554" s="187"/>
      <c r="W554" s="320"/>
      <c r="X554" s="214"/>
      <c r="Y554" s="215"/>
      <c r="Z554" s="34"/>
      <c r="AA554" s="35"/>
      <c r="AB554" s="35"/>
      <c r="AC554" s="35"/>
      <c r="AD554" s="36"/>
      <c r="AE554" s="224"/>
      <c r="AF554" s="53"/>
      <c r="AG554" s="54"/>
      <c r="AH554" s="55"/>
      <c r="AI554" s="56"/>
      <c r="AJ554" s="41" t="s">
        <v>85</v>
      </c>
      <c r="AK554" s="42">
        <v>44596</v>
      </c>
      <c r="AL554" s="50"/>
      <c r="AM554" s="337" t="str">
        <f>INDEX($K$6:$AE$6,1,MATCH(1,K554:AE554,-1))</f>
        <v>95PFE-L2L</v>
      </c>
      <c r="AN554" s="337" t="str">
        <f>IF(INDEX($K$6:$AE$6,1,MATCH(1,K554:AE554,1))&lt;&gt;INDEX($K$6:$AE$6,1,MATCH(1,K554:AE554,-1)),INDEX($K$6:$AE$6,1,MATCH(1,K554:AE554,1)),"-")</f>
        <v>-</v>
      </c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</row>
    <row r="555" spans="1:261" s="63" customFormat="1" x14ac:dyDescent="0.2">
      <c r="A555" s="169" t="str">
        <f>IF(IFERROR(VLOOKUP(G555,EmployesActifs,1,FALSE),"Non")&lt;&gt;"Non","Oui","Non")</f>
        <v>Oui</v>
      </c>
      <c r="B555" s="172">
        <f>IF(A555="Oui",1,0)</f>
        <v>1</v>
      </c>
      <c r="C555" s="172">
        <f>IF(OR(G555="Médecin",H555="Médecin",I555="Médecin",I555="Médecins",H555="anesthésiste",H555="boursier univ.",H555="chercheur",H555="chirurgien",H555="Résident(e)",H555="Md Urg",H555="Md Card",LEFT(H555,6)="Fellow",H555="Externe Médecine",H555="Directeur de la biobanque Médecin",H555="monit.-boursier",),1,0)</f>
        <v>0</v>
      </c>
      <c r="D555" s="172">
        <f>IF(OR(G555=0,H555="Stagiaire",H555="Stagiaires",H555="Externe",H555="Externes",G555="agence",H555="STAGIAIRE INFIRMIER(ÈRE)",H555="STAGIAIRE SI",H555="STAGIAIRE S.I.",H555="STAGIAIRE PAB",H555="STAGIAIRE EN PERFUSION",H555="Stagiaire Physiothérapeute",H555="Stagiaire médecine",H555="Stagiaire - Service sociaux",H555="STAGIAIRE SOINS INFIRMIERS",H555="STAGIAIRE EXTERNE EN MÉDECINE",H555="ss",),1,0)</f>
        <v>0</v>
      </c>
      <c r="E555" s="28" t="s">
        <v>1268</v>
      </c>
      <c r="F555" s="28" t="s">
        <v>1269</v>
      </c>
      <c r="G555" s="256">
        <v>5674</v>
      </c>
      <c r="H555" s="79" t="s">
        <v>2098</v>
      </c>
      <c r="I555" s="164" t="s">
        <v>61</v>
      </c>
      <c r="J555" s="273" t="str">
        <f ca="1">IF(AK555&lt;=Données!$B$2,1," ")</f>
        <v xml:space="preserve"> </v>
      </c>
      <c r="K555" s="45" t="s">
        <v>56</v>
      </c>
      <c r="L555" s="46"/>
      <c r="M555" s="47"/>
      <c r="N555" s="48"/>
      <c r="O555" s="185">
        <v>1</v>
      </c>
      <c r="P555" s="187"/>
      <c r="Q555" s="185"/>
      <c r="R555" s="186"/>
      <c r="S555" s="186" t="s">
        <v>56</v>
      </c>
      <c r="T555" s="187"/>
      <c r="U555" s="187"/>
      <c r="V555" s="187"/>
      <c r="W555" s="320"/>
      <c r="X555" s="214"/>
      <c r="Y555" s="215"/>
      <c r="Z555" s="34"/>
      <c r="AA555" s="35"/>
      <c r="AB555" s="35"/>
      <c r="AC555" s="35"/>
      <c r="AD555" s="36"/>
      <c r="AE555" s="224"/>
      <c r="AF555" s="53"/>
      <c r="AG555" s="54"/>
      <c r="AH555" s="55"/>
      <c r="AI555" s="56"/>
      <c r="AJ555" s="41" t="s">
        <v>5851</v>
      </c>
      <c r="AK555" s="42">
        <v>45965</v>
      </c>
      <c r="AL555" s="50"/>
      <c r="AM555" s="337" t="str">
        <f>INDEX($K$6:$AE$6,1,MATCH(1,K555:AE555,-1))</f>
        <v>1804S</v>
      </c>
      <c r="AN555" s="337" t="str">
        <f>IF(INDEX($K$6:$AE$6,1,MATCH(1,K555:AE555,1))&lt;&gt;INDEX($K$6:$AE$6,1,MATCH(1,K555:AE555,-1)),INDEX($K$6:$AE$6,1,MATCH(1,K555:AE555,1)),"-")</f>
        <v>-</v>
      </c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</row>
    <row r="556" spans="1:261" s="63" customFormat="1" x14ac:dyDescent="0.2">
      <c r="A556" s="169" t="str">
        <f>IF(IFERROR(VLOOKUP(G556,EmployesActifs,1,FALSE),"Non")&lt;&gt;"Non","Oui","Non")</f>
        <v>Oui</v>
      </c>
      <c r="B556" s="172">
        <f>IF(A556="Oui",1,0)</f>
        <v>1</v>
      </c>
      <c r="C556" s="172">
        <f>IF(OR(G556="Médecin",H556="Médecin",I556="Médecin",I556="Médecins",H556="anesthésiste",H556="boursier univ.",H556="chercheur",H556="chirurgien",H556="Résident(e)",H556="Md Urg",H556="Md Card",LEFT(H556,6)="Fellow",H556="Externe Médecine",H556="Directeur de la biobanque Médecin",H556="monit.-boursier",),1,0)</f>
        <v>0</v>
      </c>
      <c r="D556" s="172">
        <f>IF(OR(G556=0,H556="Stagiaire",H556="Stagiaires",H556="Externe",H556="Externes",G556="agence",H556="STAGIAIRE INFIRMIER(ÈRE)",H556="STAGIAIRE SI",H556="STAGIAIRE S.I.",H556="STAGIAIRE PAB",H556="STAGIAIRE EN PERFUSION",H556="Stagiaire Physiothérapeute",H556="Stagiaire médecine",H556="Stagiaire - Service sociaux",H556="STAGIAIRE SOINS INFIRMIERS",H556="STAGIAIRE EXTERNE EN MÉDECINE",H556="ss",),1,0)</f>
        <v>0</v>
      </c>
      <c r="E556" s="28" t="s">
        <v>3537</v>
      </c>
      <c r="F556" s="28" t="s">
        <v>1866</v>
      </c>
      <c r="G556" s="255">
        <v>4490</v>
      </c>
      <c r="H556" s="79" t="s">
        <v>2098</v>
      </c>
      <c r="I556" s="164" t="s">
        <v>5716</v>
      </c>
      <c r="J556" s="273" t="str">
        <f ca="1">IF(AK556&lt;=Données!$B$2,1," ")</f>
        <v xml:space="preserve"> </v>
      </c>
      <c r="K556" s="45"/>
      <c r="L556" s="46"/>
      <c r="M556" s="47"/>
      <c r="N556" s="48"/>
      <c r="O556" s="185"/>
      <c r="P556" s="187"/>
      <c r="Q556" s="185"/>
      <c r="R556" s="186"/>
      <c r="S556" s="186">
        <v>1</v>
      </c>
      <c r="T556" s="187"/>
      <c r="U556" s="187"/>
      <c r="V556" s="187"/>
      <c r="W556" s="320"/>
      <c r="X556" s="214"/>
      <c r="Y556" s="215"/>
      <c r="Z556" s="34"/>
      <c r="AA556" s="35"/>
      <c r="AB556" s="35"/>
      <c r="AC556" s="35"/>
      <c r="AD556" s="36"/>
      <c r="AE556" s="224"/>
      <c r="AF556" s="53"/>
      <c r="AG556" s="54"/>
      <c r="AH556" s="55"/>
      <c r="AI556" s="56"/>
      <c r="AJ556" s="41" t="s">
        <v>4462</v>
      </c>
      <c r="AK556" s="42">
        <v>45763</v>
      </c>
      <c r="AL556" s="50"/>
      <c r="AM556" s="337" t="str">
        <f>INDEX($K$6:$AE$6,1,MATCH(1,K556:AE556,-1))</f>
        <v>1870 +</v>
      </c>
      <c r="AN556" s="337" t="str">
        <f>IF(INDEX($K$6:$AE$6,1,MATCH(1,K556:AE556,1))&lt;&gt;INDEX($K$6:$AE$6,1,MATCH(1,K556:AE556,-1)),INDEX($K$6:$AE$6,1,MATCH(1,K556:AE556,1)),"-")</f>
        <v>-</v>
      </c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</row>
    <row r="557" spans="1:261" s="63" customFormat="1" x14ac:dyDescent="0.2">
      <c r="A557" s="169" t="str">
        <f>IF(IFERROR(VLOOKUP(G557,EmployesActifs,1,FALSE),"Non")&lt;&gt;"Non","Oui","Non")</f>
        <v>Oui</v>
      </c>
      <c r="B557" s="172">
        <f>IF(A557="Oui",1,0)</f>
        <v>1</v>
      </c>
      <c r="C557" s="172">
        <f>IF(OR(G557="Médecin",H557="Médecin",I557="Médecin",I557="Médecins",H557="anesthésiste",H557="boursier univ.",H557="chercheur",H557="chirurgien",H557="Résident(e)",H557="Md Urg",H557="Md Card",LEFT(H557,6)="Fellow",H557="Externe Médecine",H557="Directeur de la biobanque Médecin",H557="monit.-boursier",),1,0)</f>
        <v>0</v>
      </c>
      <c r="D557" s="172">
        <f>IF(OR(G557=0,H557="Stagiaire",H557="Stagiaires",H557="Externe",H557="Externes",G557="agence",H557="STAGIAIRE INFIRMIER(ÈRE)",H557="STAGIAIRE SI",H557="STAGIAIRE S.I.",H557="STAGIAIRE PAB",H557="STAGIAIRE EN PERFUSION",H557="Stagiaire Physiothérapeute",H557="Stagiaire médecine",H557="Stagiaire - Service sociaux",H557="STAGIAIRE SOINS INFIRMIERS",H557="STAGIAIRE EXTERNE EN MÉDECINE",H557="ss",),1,0)</f>
        <v>0</v>
      </c>
      <c r="E557" s="28" t="s">
        <v>1272</v>
      </c>
      <c r="F557" s="28" t="s">
        <v>368</v>
      </c>
      <c r="G557" s="256">
        <v>1364</v>
      </c>
      <c r="H557" s="79" t="s">
        <v>2098</v>
      </c>
      <c r="I557" s="164" t="s">
        <v>1152</v>
      </c>
      <c r="J557" s="273" t="str">
        <f ca="1">IF(AK557&lt;=Données!$B$2,1," ")</f>
        <v xml:space="preserve"> </v>
      </c>
      <c r="K557" s="45"/>
      <c r="L557" s="46"/>
      <c r="M557" s="47"/>
      <c r="N557" s="48"/>
      <c r="O557" s="185"/>
      <c r="P557" s="187"/>
      <c r="Q557" s="185"/>
      <c r="R557" s="186"/>
      <c r="S557" s="186">
        <v>1</v>
      </c>
      <c r="T557" s="187"/>
      <c r="U557" s="187"/>
      <c r="V557" s="187"/>
      <c r="W557" s="320"/>
      <c r="X557" s="214"/>
      <c r="Y557" s="215"/>
      <c r="Z557" s="34"/>
      <c r="AA557" s="35"/>
      <c r="AB557" s="35"/>
      <c r="AC557" s="35"/>
      <c r="AD557" s="36"/>
      <c r="AE557" s="224"/>
      <c r="AF557" s="53"/>
      <c r="AG557" s="54"/>
      <c r="AH557" s="345"/>
      <c r="AI557" s="56"/>
      <c r="AJ557" s="41" t="s">
        <v>4462</v>
      </c>
      <c r="AK557" s="42">
        <v>45910</v>
      </c>
      <c r="AL557" s="50"/>
      <c r="AM557" s="337" t="str">
        <f>INDEX($K$6:$AE$6,1,MATCH(1,K557:AE557,-1))</f>
        <v>1870 +</v>
      </c>
      <c r="AN557" s="337" t="str">
        <f>IF(INDEX($K$6:$AE$6,1,MATCH(1,K557:AE557,1))&lt;&gt;INDEX($K$6:$AE$6,1,MATCH(1,K557:AE557,-1)),INDEX($K$6:$AE$6,1,MATCH(1,K557:AE557,1)),"-")</f>
        <v>-</v>
      </c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</row>
    <row r="558" spans="1:261" s="63" customFormat="1" x14ac:dyDescent="0.2">
      <c r="A558" s="169" t="str">
        <f>IF(IFERROR(VLOOKUP(G558,EmployesActifs,1,FALSE),"Non")&lt;&gt;"Non","Oui","Non")</f>
        <v>Oui</v>
      </c>
      <c r="B558" s="172">
        <f>IF(A558="Oui",1,0)</f>
        <v>1</v>
      </c>
      <c r="C558" s="172">
        <f>IF(OR(G558="Médecin",H558="Médecin",I558="Médecin",I558="Médecins",H558="anesthésiste",H558="boursier univ.",H558="chercheur",H558="chirurgien",H558="Résident(e)",H558="Md Urg",H558="Md Card",LEFT(H558,6)="Fellow",H558="Externe Médecine",H558="Directeur de la biobanque Médecin",H558="monit.-boursier",),1,0)</f>
        <v>0</v>
      </c>
      <c r="D558" s="172">
        <f>IF(OR(G558=0,H558="Stagiaire",H558="Stagiaires",H558="Externe",H558="Externes",G558="agence",H558="STAGIAIRE INFIRMIER(ÈRE)",H558="STAGIAIRE SI",H558="STAGIAIRE S.I.",H558="STAGIAIRE PAB",H558="STAGIAIRE EN PERFUSION",H558="Stagiaire Physiothérapeute",H558="Stagiaire médecine",H558="Stagiaire - Service sociaux",H558="STAGIAIRE SOINS INFIRMIERS",H558="STAGIAIRE EXTERNE EN MÉDECINE",H558="ss",),1,0)</f>
        <v>0</v>
      </c>
      <c r="E558" s="28" t="s">
        <v>1272</v>
      </c>
      <c r="F558" s="28" t="s">
        <v>336</v>
      </c>
      <c r="G558" s="255">
        <v>6179</v>
      </c>
      <c r="H558" s="79" t="s">
        <v>641</v>
      </c>
      <c r="I558" s="164" t="s">
        <v>209</v>
      </c>
      <c r="J558" s="273" t="str">
        <f ca="1">IF(AK558&lt;=Données!$B$2,1," ")</f>
        <v xml:space="preserve"> </v>
      </c>
      <c r="K558" s="45"/>
      <c r="L558" s="46"/>
      <c r="M558" s="47"/>
      <c r="N558" s="48">
        <v>1</v>
      </c>
      <c r="O558" s="185" t="s">
        <v>56</v>
      </c>
      <c r="P558" s="187"/>
      <c r="Q558" s="185"/>
      <c r="R558" s="186"/>
      <c r="S558" s="186"/>
      <c r="T558" s="187"/>
      <c r="U558" s="187"/>
      <c r="V558" s="187"/>
      <c r="W558" s="320"/>
      <c r="X558" s="214"/>
      <c r="Y558" s="215"/>
      <c r="Z558" s="34"/>
      <c r="AA558" s="35"/>
      <c r="AB558" s="35"/>
      <c r="AC558" s="35"/>
      <c r="AD558" s="36"/>
      <c r="AE558" s="224"/>
      <c r="AF558" s="53"/>
      <c r="AG558" s="54"/>
      <c r="AH558" s="55"/>
      <c r="AI558" s="56"/>
      <c r="AJ558" s="41" t="s">
        <v>4462</v>
      </c>
      <c r="AK558" s="42">
        <v>45267</v>
      </c>
      <c r="AL558" s="50"/>
      <c r="AM558" s="337" t="str">
        <f>INDEX($K$6:$AE$6,1,MATCH(1,K558:AE558,-1))</f>
        <v>F550</v>
      </c>
      <c r="AN558" s="337" t="str">
        <f>IF(INDEX($K$6:$AE$6,1,MATCH(1,K558:AE558,1))&lt;&gt;INDEX($K$6:$AE$6,1,MATCH(1,K558:AE558,-1)),INDEX($K$6:$AE$6,1,MATCH(1,K558:AE558,1)),"-")</f>
        <v>-</v>
      </c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</row>
    <row r="559" spans="1:261" s="63" customFormat="1" x14ac:dyDescent="0.2">
      <c r="A559" s="169" t="str">
        <f>IF(IFERROR(VLOOKUP(G559,EmployesActifs,1,FALSE),"Non")&lt;&gt;"Non","Oui","Non")</f>
        <v>Oui</v>
      </c>
      <c r="B559" s="172">
        <f>IF(A559="Oui",1,0)</f>
        <v>1</v>
      </c>
      <c r="C559" s="172">
        <f>IF(OR(G559="Médecin",H559="Médecin",I559="Médecin",I559="Médecins",H559="anesthésiste",H559="boursier univ.",H559="chercheur",H559="chirurgien",H559="Résident(e)",H559="Md Urg",H559="Md Card",LEFT(H559,6)="Fellow",H559="Externe Médecine",H559="Directeur de la biobanque Médecin",H559="monit.-boursier",),1,0)</f>
        <v>0</v>
      </c>
      <c r="D559" s="172">
        <f>IF(OR(G559=0,H559="Stagiaire",H559="Stagiaires",H559="Externe",H559="Externes",G559="agence",H559="STAGIAIRE INFIRMIER(ÈRE)",H559="STAGIAIRE SI",H559="STAGIAIRE S.I.",H559="STAGIAIRE PAB",H559="STAGIAIRE EN PERFUSION",H559="Stagiaire Physiothérapeute",H559="Stagiaire médecine",H559="Stagiaire - Service sociaux",H559="STAGIAIRE SOINS INFIRMIERS",H559="STAGIAIRE EXTERNE EN MÉDECINE",H559="ss",),1,0)</f>
        <v>0</v>
      </c>
      <c r="E559" s="28" t="s">
        <v>1277</v>
      </c>
      <c r="F559" s="28" t="s">
        <v>4390</v>
      </c>
      <c r="G559" s="257">
        <v>13215</v>
      </c>
      <c r="H559" s="79" t="s">
        <v>4522</v>
      </c>
      <c r="I559" s="164" t="s">
        <v>5702</v>
      </c>
      <c r="J559" s="273" t="str">
        <f ca="1">IF(AK559&lt;=Données!$B$2,1," ")</f>
        <v xml:space="preserve"> </v>
      </c>
      <c r="K559" s="45"/>
      <c r="L559" s="46"/>
      <c r="M559" s="47"/>
      <c r="N559" s="48"/>
      <c r="O559" s="185"/>
      <c r="P559" s="187"/>
      <c r="Q559" s="185"/>
      <c r="R559" s="186"/>
      <c r="S559" s="186">
        <v>1</v>
      </c>
      <c r="T559" s="187"/>
      <c r="U559" s="187"/>
      <c r="V559" s="187"/>
      <c r="W559" s="320"/>
      <c r="X559" s="214"/>
      <c r="Y559" s="215"/>
      <c r="Z559" s="34"/>
      <c r="AA559" s="35"/>
      <c r="AB559" s="35"/>
      <c r="AC559" s="35"/>
      <c r="AD559" s="36"/>
      <c r="AE559" s="224"/>
      <c r="AF559" s="53"/>
      <c r="AG559" s="54"/>
      <c r="AH559" s="55"/>
      <c r="AI559" s="56"/>
      <c r="AJ559" s="41" t="s">
        <v>4462</v>
      </c>
      <c r="AK559" s="42">
        <v>45492</v>
      </c>
      <c r="AL559" s="50"/>
      <c r="AM559" s="337" t="str">
        <f>INDEX($K$6:$AE$6,1,MATCH(1,K559:AE559,-1))</f>
        <v>1870 +</v>
      </c>
      <c r="AN559" s="337" t="str">
        <f>IF(INDEX($K$6:$AE$6,1,MATCH(1,K559:AE559,1))&lt;&gt;INDEX($K$6:$AE$6,1,MATCH(1,K559:AE559,-1)),INDEX($K$6:$AE$6,1,MATCH(1,K559:AE559,1)),"-")</f>
        <v>-</v>
      </c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</row>
    <row r="560" spans="1:261" s="63" customFormat="1" x14ac:dyDescent="0.2">
      <c r="A560" s="169" t="str">
        <f>IF(IFERROR(VLOOKUP(G560,EmployesActifs,1,FALSE),"Non")&lt;&gt;"Non","Oui","Non")</f>
        <v>Oui</v>
      </c>
      <c r="B560" s="172">
        <f>IF(A560="Oui",1,0)</f>
        <v>1</v>
      </c>
      <c r="C560" s="172">
        <f>IF(OR(G560="Médecin",H560="Médecin",I560="Médecin",I560="Médecins",H560="anesthésiste",H560="boursier univ.",H560="chercheur",H560="chirurgien",H560="Résident(e)",H560="Md Urg",H560="Md Card",LEFT(H560,6)="Fellow",H560="Externe Médecine",H560="Directeur de la biobanque Médecin",H560="monit.-boursier",),1,0)</f>
        <v>0</v>
      </c>
      <c r="D560" s="172">
        <f>IF(OR(G560=0,H560="Stagiaire",H560="Stagiaires",H560="Externe",H560="Externes",G560="agence",H560="STAGIAIRE INFIRMIER(ÈRE)",H560="STAGIAIRE SI",H560="STAGIAIRE S.I.",H560="STAGIAIRE PAB",H560="STAGIAIRE EN PERFUSION",H560="Stagiaire Physiothérapeute",H560="Stagiaire médecine",H560="Stagiaire - Service sociaux",H560="STAGIAIRE SOINS INFIRMIERS",H560="STAGIAIRE EXTERNE EN MÉDECINE",H560="ss",),1,0)</f>
        <v>0</v>
      </c>
      <c r="E560" s="28" t="s">
        <v>1277</v>
      </c>
      <c r="F560" s="28" t="s">
        <v>433</v>
      </c>
      <c r="G560" s="255">
        <v>12353</v>
      </c>
      <c r="H560" s="79" t="s">
        <v>103</v>
      </c>
      <c r="I560" s="164" t="s">
        <v>5716</v>
      </c>
      <c r="J560" s="273" t="str">
        <f ca="1">IF(AK560&lt;=Données!$B$2,1," ")</f>
        <v xml:space="preserve"> </v>
      </c>
      <c r="K560" s="45"/>
      <c r="L560" s="46">
        <v>1</v>
      </c>
      <c r="M560" s="47"/>
      <c r="N560" s="48"/>
      <c r="O560" s="185"/>
      <c r="P560" s="187"/>
      <c r="Q560" s="185"/>
      <c r="R560" s="186"/>
      <c r="S560" s="186"/>
      <c r="T560" s="187"/>
      <c r="U560" s="187"/>
      <c r="V560" s="187"/>
      <c r="W560" s="320"/>
      <c r="X560" s="214"/>
      <c r="Y560" s="215"/>
      <c r="Z560" s="34"/>
      <c r="AA560" s="35"/>
      <c r="AB560" s="35"/>
      <c r="AC560" s="35"/>
      <c r="AD560" s="36"/>
      <c r="AE560" s="224"/>
      <c r="AF560" s="53"/>
      <c r="AG560" s="54"/>
      <c r="AH560" s="55"/>
      <c r="AI560" s="56"/>
      <c r="AJ560" s="41" t="s">
        <v>5851</v>
      </c>
      <c r="AK560" s="42">
        <v>45833</v>
      </c>
      <c r="AL560" s="50"/>
      <c r="AM560" s="337" t="str">
        <f>INDEX($K$6:$AE$6,1,MATCH(1,K560:AE560,-1))</f>
        <v>95PFE-L2M</v>
      </c>
      <c r="AN560" s="337" t="str">
        <f>IF(INDEX($K$6:$AE$6,1,MATCH(1,K560:AE560,1))&lt;&gt;INDEX($K$6:$AE$6,1,MATCH(1,K560:AE560,-1)),INDEX($K$6:$AE$6,1,MATCH(1,K560:AE560,1)),"-")</f>
        <v>-</v>
      </c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</row>
    <row r="561" spans="1:261" s="63" customFormat="1" x14ac:dyDescent="0.2">
      <c r="A561" s="169" t="str">
        <f>IF(IFERROR(VLOOKUP(G561,EmployesActifs,1,FALSE),"Non")&lt;&gt;"Non","Oui","Non")</f>
        <v>Oui</v>
      </c>
      <c r="B561" s="172">
        <f>IF(A561="Oui",1,0)</f>
        <v>1</v>
      </c>
      <c r="C561" s="172">
        <f>IF(OR(G561="Médecin",H561="Médecin",I561="Médecin",I561="Médecins",H561="anesthésiste",H561="boursier univ.",H561="chercheur",H561="chirurgien",H561="Résident(e)",H561="Md Urg",H561="Md Card",LEFT(H561,6)="Fellow",H561="Externe Médecine",H561="Directeur de la biobanque Médecin",H561="monit.-boursier",),1,0)</f>
        <v>0</v>
      </c>
      <c r="D561" s="172">
        <f>IF(OR(G561=0,H561="Stagiaire",H561="Stagiaires",H561="Externe",H561="Externes",G561="agence",H561="STAGIAIRE INFIRMIER(ÈRE)",H561="STAGIAIRE SI",H561="STAGIAIRE S.I.",H561="STAGIAIRE PAB",H561="STAGIAIRE EN PERFUSION",H561="Stagiaire Physiothérapeute",H561="Stagiaire médecine",H561="Stagiaire - Service sociaux",H561="STAGIAIRE SOINS INFIRMIERS",H561="STAGIAIRE EXTERNE EN MÉDECINE",H561="ss",),1,0)</f>
        <v>0</v>
      </c>
      <c r="E561" s="28" t="s">
        <v>5849</v>
      </c>
      <c r="F561" s="28" t="s">
        <v>5850</v>
      </c>
      <c r="G561" s="262">
        <v>13981</v>
      </c>
      <c r="H561" s="79" t="s">
        <v>42</v>
      </c>
      <c r="I561" s="164" t="s">
        <v>5717</v>
      </c>
      <c r="J561" s="273" t="str">
        <f ca="1">IF(AK561&lt;=Données!$B$2,1," ")</f>
        <v xml:space="preserve"> </v>
      </c>
      <c r="K561" s="45">
        <v>1</v>
      </c>
      <c r="L561" s="46"/>
      <c r="M561" s="47"/>
      <c r="N561" s="48"/>
      <c r="O561" s="185"/>
      <c r="P561" s="187"/>
      <c r="Q561" s="185"/>
      <c r="R561" s="186"/>
      <c r="S561" s="186">
        <v>1</v>
      </c>
      <c r="T561" s="187"/>
      <c r="U561" s="187"/>
      <c r="V561" s="187"/>
      <c r="W561" s="320"/>
      <c r="X561" s="214"/>
      <c r="Y561" s="215"/>
      <c r="Z561" s="34"/>
      <c r="AA561" s="35"/>
      <c r="AB561" s="35"/>
      <c r="AC561" s="35"/>
      <c r="AD561" s="36"/>
      <c r="AE561" s="224"/>
      <c r="AF561" s="53"/>
      <c r="AG561" s="54"/>
      <c r="AH561" s="345"/>
      <c r="AI561" s="56"/>
      <c r="AJ561" s="41" t="s">
        <v>4462</v>
      </c>
      <c r="AK561" s="42">
        <v>45721</v>
      </c>
      <c r="AL561" s="50"/>
      <c r="AM561" s="337" t="str">
        <f>INDEX($K$6:$AE$6,1,MATCH(1,K561:AE561,-1))</f>
        <v>95PFE-L2S</v>
      </c>
      <c r="AN561" s="337" t="str">
        <f>IF(INDEX($K$6:$AE$6,1,MATCH(1,K561:AE561,1))&lt;&gt;INDEX($K$6:$AE$6,1,MATCH(1,K561:AE561,-1)),INDEX($K$6:$AE$6,1,MATCH(1,K561:AE561,1)),"-")</f>
        <v>1870 +</v>
      </c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</row>
    <row r="562" spans="1:261" s="63" customFormat="1" x14ac:dyDescent="0.2">
      <c r="A562" s="169" t="str">
        <f>IF(IFERROR(VLOOKUP(G562,EmployesActifs,1,FALSE),"Non")&lt;&gt;"Non","Oui","Non")</f>
        <v>Oui</v>
      </c>
      <c r="B562" s="172">
        <f>IF(A562="Oui",1,0)</f>
        <v>1</v>
      </c>
      <c r="C562" s="172">
        <f>IF(OR(G562="Médecin",H562="Médecin",I562="Médecin",I562="Médecins",H562="anesthésiste",H562="boursier univ.",H562="chercheur",H562="chirurgien",H562="Résident(e)",H562="Md Urg",H562="Md Card",LEFT(H562,6)="Fellow",H562="Externe Médecine",H562="Directeur de la biobanque Médecin",H562="monit.-boursier",),1,0)</f>
        <v>0</v>
      </c>
      <c r="D562" s="172">
        <f>IF(OR(G562=0,H562="Stagiaire",H562="Stagiaires",H562="Externe",H562="Externes",G562="agence",H562="STAGIAIRE INFIRMIER(ÈRE)",H562="STAGIAIRE SI",H562="STAGIAIRE S.I.",H562="STAGIAIRE PAB",H562="STAGIAIRE EN PERFUSION",H562="Stagiaire Physiothérapeute",H562="Stagiaire médecine",H562="Stagiaire - Service sociaux",H562="STAGIAIRE SOINS INFIRMIERS",H562="STAGIAIRE EXTERNE EN MÉDECINE",H562="ss",),1,0)</f>
        <v>0</v>
      </c>
      <c r="E562" s="28" t="s">
        <v>5142</v>
      </c>
      <c r="F562" s="28" t="s">
        <v>5159</v>
      </c>
      <c r="G562" s="257">
        <v>13496</v>
      </c>
      <c r="H562" s="79" t="s">
        <v>103</v>
      </c>
      <c r="I562" s="164" t="s">
        <v>5717</v>
      </c>
      <c r="J562" s="273" t="str">
        <f ca="1">IF(AK562&lt;=Données!$B$2,1," ")</f>
        <v xml:space="preserve"> </v>
      </c>
      <c r="K562" s="45" t="s">
        <v>56</v>
      </c>
      <c r="L562" s="46"/>
      <c r="M562" s="47"/>
      <c r="N562" s="48">
        <v>1</v>
      </c>
      <c r="O562" s="185"/>
      <c r="P562" s="187"/>
      <c r="Q562" s="185"/>
      <c r="R562" s="186"/>
      <c r="S562" s="186"/>
      <c r="T562" s="187"/>
      <c r="U562" s="187"/>
      <c r="V562" s="187"/>
      <c r="W562" s="320"/>
      <c r="X562" s="214"/>
      <c r="Y562" s="215"/>
      <c r="Z562" s="34"/>
      <c r="AA562" s="35"/>
      <c r="AB562" s="35"/>
      <c r="AC562" s="35"/>
      <c r="AD562" s="36"/>
      <c r="AE562" s="224"/>
      <c r="AF562" s="53"/>
      <c r="AG562" s="54"/>
      <c r="AH562" s="55"/>
      <c r="AI562" s="56"/>
      <c r="AJ562" s="41" t="s">
        <v>652</v>
      </c>
      <c r="AK562" s="42">
        <v>45509</v>
      </c>
      <c r="AL562" s="50"/>
      <c r="AM562" s="337" t="str">
        <f>INDEX($K$6:$AE$6,1,MATCH(1,K562:AE562,-1))</f>
        <v>F550</v>
      </c>
      <c r="AN562" s="337" t="str">
        <f>IF(INDEX($K$6:$AE$6,1,MATCH(1,K562:AE562,1))&lt;&gt;INDEX($K$6:$AE$6,1,MATCH(1,K562:AE562,-1)),INDEX($K$6:$AE$6,1,MATCH(1,K562:AE562,1)),"-")</f>
        <v>-</v>
      </c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</row>
    <row r="563" spans="1:261" s="63" customFormat="1" x14ac:dyDescent="0.2">
      <c r="A563" s="169" t="str">
        <f>IF(IFERROR(VLOOKUP(G563,EmployesActifs,1,FALSE),"Non")&lt;&gt;"Non","Oui","Non")</f>
        <v>Oui</v>
      </c>
      <c r="B563" s="172">
        <f>IF(A563="Oui",1,0)</f>
        <v>1</v>
      </c>
      <c r="C563" s="172">
        <f>IF(OR(G563="Médecin",H563="Médecin",I563="Médecin",I563="Médecins",H563="anesthésiste",H563="boursier univ.",H563="chercheur",H563="chirurgien",H563="Résident(e)",H563="Md Urg",H563="Md Card",LEFT(H563,6)="Fellow",H563="Externe Médecine",H563="Directeur de la biobanque Médecin",H563="monit.-boursier",),1,0)</f>
        <v>0</v>
      </c>
      <c r="D563" s="172">
        <f>IF(OR(G563=0,H563="Stagiaire",H563="Stagiaires",H563="Externe",H563="Externes",G563="agence",H563="STAGIAIRE INFIRMIER(ÈRE)",H563="STAGIAIRE SI",H563="STAGIAIRE S.I.",H563="STAGIAIRE PAB",H563="STAGIAIRE EN PERFUSION",H563="Stagiaire Physiothérapeute",H563="Stagiaire médecine",H563="Stagiaire - Service sociaux",H563="STAGIAIRE SOINS INFIRMIERS",H563="STAGIAIRE EXTERNE EN MÉDECINE",H563="ss",),1,0)</f>
        <v>0</v>
      </c>
      <c r="E563" s="28" t="s">
        <v>1284</v>
      </c>
      <c r="F563" s="28" t="s">
        <v>634</v>
      </c>
      <c r="G563" s="255">
        <v>4378</v>
      </c>
      <c r="H563" s="79" t="s">
        <v>1028</v>
      </c>
      <c r="I563" s="164" t="s">
        <v>3410</v>
      </c>
      <c r="J563" s="273">
        <f ca="1">IF(AK563&lt;=Données!$B$2,1," ")</f>
        <v>1</v>
      </c>
      <c r="K563" s="45"/>
      <c r="L563" s="46">
        <v>1</v>
      </c>
      <c r="M563" s="47"/>
      <c r="N563" s="48"/>
      <c r="O563" s="185"/>
      <c r="P563" s="187"/>
      <c r="Q563" s="185"/>
      <c r="R563" s="186"/>
      <c r="S563" s="186"/>
      <c r="T563" s="187"/>
      <c r="U563" s="187"/>
      <c r="V563" s="187"/>
      <c r="W563" s="320"/>
      <c r="X563" s="214"/>
      <c r="Y563" s="215"/>
      <c r="Z563" s="34"/>
      <c r="AA563" s="35"/>
      <c r="AB563" s="35"/>
      <c r="AC563" s="35"/>
      <c r="AD563" s="36"/>
      <c r="AE563" s="224"/>
      <c r="AF563" s="53"/>
      <c r="AG563" s="54"/>
      <c r="AH563" s="55"/>
      <c r="AI563" s="56"/>
      <c r="AJ563" s="41" t="s">
        <v>144</v>
      </c>
      <c r="AK563" s="42">
        <v>44589</v>
      </c>
      <c r="AL563" s="50"/>
      <c r="AM563" s="337" t="str">
        <f>INDEX($K$6:$AE$6,1,MATCH(1,K563:AE563,-1))</f>
        <v>95PFE-L2M</v>
      </c>
      <c r="AN563" s="337" t="str">
        <f>IF(INDEX($K$6:$AE$6,1,MATCH(1,K563:AE563,1))&lt;&gt;INDEX($K$6:$AE$6,1,MATCH(1,K563:AE563,-1)),INDEX($K$6:$AE$6,1,MATCH(1,K563:AE563,1)),"-")</f>
        <v>-</v>
      </c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</row>
    <row r="564" spans="1:261" s="63" customFormat="1" x14ac:dyDescent="0.2">
      <c r="A564" s="169" t="str">
        <f>IF(IFERROR(VLOOKUP(G564,EmployesActifs,1,FALSE),"Non")&lt;&gt;"Non","Oui","Non")</f>
        <v>Oui</v>
      </c>
      <c r="B564" s="172">
        <f>IF(A564="Oui",1,0)</f>
        <v>1</v>
      </c>
      <c r="C564" s="172">
        <f>IF(OR(G564="Médecin",H564="Médecin",I564="Médecin",I564="Médecins",H564="anesthésiste",H564="boursier univ.",H564="chercheur",H564="chirurgien",H564="Résident(e)",H564="Md Urg",H564="Md Card",LEFT(H564,6)="Fellow",H564="Externe Médecine",H564="Directeur de la biobanque Médecin",H564="monit.-boursier",),1,0)</f>
        <v>0</v>
      </c>
      <c r="D564" s="172">
        <f>IF(OR(G564=0,H564="Stagiaire",H564="Stagiaires",H564="Externe",H564="Externes",G564="agence",H564="STAGIAIRE INFIRMIER(ÈRE)",H564="STAGIAIRE SI",H564="STAGIAIRE S.I.",H564="STAGIAIRE PAB",H564="STAGIAIRE EN PERFUSION",H564="Stagiaire Physiothérapeute",H564="Stagiaire médecine",H564="Stagiaire - Service sociaux",H564="STAGIAIRE SOINS INFIRMIERS",H564="STAGIAIRE EXTERNE EN MÉDECINE",H564="ss",),1,0)</f>
        <v>0</v>
      </c>
      <c r="E564" s="28" t="s">
        <v>3062</v>
      </c>
      <c r="F564" s="28" t="s">
        <v>429</v>
      </c>
      <c r="G564" s="257">
        <v>12562</v>
      </c>
      <c r="H564" s="79" t="s">
        <v>3413</v>
      </c>
      <c r="I564" s="164" t="s">
        <v>5702</v>
      </c>
      <c r="J564" s="273">
        <f ca="1">IF(AK564&lt;=Données!$B$2,1," ")</f>
        <v>1</v>
      </c>
      <c r="K564" s="45" t="s">
        <v>56</v>
      </c>
      <c r="L564" s="46"/>
      <c r="M564" s="47"/>
      <c r="N564" s="48">
        <v>1</v>
      </c>
      <c r="O564" s="185"/>
      <c r="P564" s="187"/>
      <c r="Q564" s="185"/>
      <c r="R564" s="186"/>
      <c r="S564" s="186"/>
      <c r="T564" s="187"/>
      <c r="U564" s="187"/>
      <c r="V564" s="187"/>
      <c r="W564" s="320"/>
      <c r="X564" s="214"/>
      <c r="Y564" s="215"/>
      <c r="Z564" s="34"/>
      <c r="AA564" s="35"/>
      <c r="AB564" s="35"/>
      <c r="AC564" s="35"/>
      <c r="AD564" s="36"/>
      <c r="AE564" s="224"/>
      <c r="AF564" s="53"/>
      <c r="AG564" s="54"/>
      <c r="AH564" s="55"/>
      <c r="AI564" s="56"/>
      <c r="AJ564" s="41" t="s">
        <v>85</v>
      </c>
      <c r="AK564" s="42">
        <v>44887</v>
      </c>
      <c r="AL564" s="50"/>
      <c r="AM564" s="337" t="str">
        <f>INDEX($K$6:$AE$6,1,MATCH(1,K564:AE564,-1))</f>
        <v>F550</v>
      </c>
      <c r="AN564" s="337" t="str">
        <f>IF(INDEX($K$6:$AE$6,1,MATCH(1,K564:AE564,1))&lt;&gt;INDEX($K$6:$AE$6,1,MATCH(1,K564:AE564,-1)),INDEX($K$6:$AE$6,1,MATCH(1,K564:AE564,1)),"-")</f>
        <v>-</v>
      </c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</row>
    <row r="565" spans="1:261" s="63" customFormat="1" x14ac:dyDescent="0.2">
      <c r="A565" s="169" t="str">
        <f>IF(IFERROR(VLOOKUP(G565,EmployesActifs,1,FALSE),"Non")&lt;&gt;"Non","Oui","Non")</f>
        <v>Oui</v>
      </c>
      <c r="B565" s="172">
        <f>IF(A565="Oui",1,0)</f>
        <v>1</v>
      </c>
      <c r="C565" s="172">
        <f>IF(OR(G565="Médecin",H565="Médecin",I565="Médecin",I565="Médecins",H565="anesthésiste",H565="boursier univ.",H565="chercheur",H565="chirurgien",H565="Résident(e)",H565="Md Urg",H565="Md Card",LEFT(H565,6)="Fellow",H565="Externe Médecine",H565="Directeur de la biobanque Médecin",H565="monit.-boursier",),1,0)</f>
        <v>0</v>
      </c>
      <c r="D565" s="172">
        <f>IF(OR(G565=0,H565="Stagiaire",H565="Stagiaires",H565="Externe",H565="Externes",G565="agence",H565="STAGIAIRE INFIRMIER(ÈRE)",H565="STAGIAIRE SI",H565="STAGIAIRE S.I.",H565="STAGIAIRE PAB",H565="STAGIAIRE EN PERFUSION",H565="Stagiaire Physiothérapeute",H565="Stagiaire médecine",H565="Stagiaire - Service sociaux",H565="STAGIAIRE SOINS INFIRMIERS",H565="STAGIAIRE EXTERNE EN MÉDECINE",H565="ss",),1,0)</f>
        <v>0</v>
      </c>
      <c r="E565" s="28" t="s">
        <v>3830</v>
      </c>
      <c r="F565" s="28" t="s">
        <v>1288</v>
      </c>
      <c r="G565" s="255">
        <v>9635</v>
      </c>
      <c r="H565" s="79" t="s">
        <v>72</v>
      </c>
      <c r="I565" s="164" t="s">
        <v>5708</v>
      </c>
      <c r="J565" s="273">
        <f ca="1">IF(AK565&lt;=Données!$B$2,1," ")</f>
        <v>1</v>
      </c>
      <c r="K565" s="45"/>
      <c r="L565" s="46"/>
      <c r="M565" s="47"/>
      <c r="N565" s="48"/>
      <c r="O565" s="185"/>
      <c r="P565" s="187"/>
      <c r="Q565" s="185"/>
      <c r="R565" s="186"/>
      <c r="S565" s="186"/>
      <c r="T565" s="187"/>
      <c r="U565" s="187"/>
      <c r="V565" s="187"/>
      <c r="W565" s="320"/>
      <c r="X565" s="214"/>
      <c r="Y565" s="215"/>
      <c r="Z565" s="34">
        <v>1</v>
      </c>
      <c r="AA565" s="35"/>
      <c r="AB565" s="35"/>
      <c r="AC565" s="35"/>
      <c r="AD565" s="36"/>
      <c r="AE565" s="224"/>
      <c r="AF565" s="53"/>
      <c r="AG565" s="54"/>
      <c r="AH565" s="55"/>
      <c r="AI565" s="56"/>
      <c r="AJ565" s="41" t="s">
        <v>193</v>
      </c>
      <c r="AK565" s="42">
        <v>43916</v>
      </c>
      <c r="AL565" s="50"/>
      <c r="AM565" s="337" t="str">
        <f>INDEX($K$6:$AE$6,1,MATCH(1,K565:AE565,-1))</f>
        <v>1510-XS</v>
      </c>
      <c r="AN565" s="337" t="str">
        <f>IF(INDEX($K$6:$AE$6,1,MATCH(1,K565:AE565,1))&lt;&gt;INDEX($K$6:$AE$6,1,MATCH(1,K565:AE565,-1)),INDEX($K$6:$AE$6,1,MATCH(1,K565:AE565,1)),"-")</f>
        <v>-</v>
      </c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</row>
    <row r="566" spans="1:261" s="63" customFormat="1" x14ac:dyDescent="0.2">
      <c r="A566" s="169" t="str">
        <f>IF(IFERROR(VLOOKUP(G566,EmployesActifs,1,FALSE),"Non")&lt;&gt;"Non","Oui","Non")</f>
        <v>Oui</v>
      </c>
      <c r="B566" s="172">
        <f>IF(A566="Oui",1,0)</f>
        <v>1</v>
      </c>
      <c r="C566" s="172">
        <f>IF(OR(G566="Médecin",H566="Médecin",I566="Médecin",I566="Médecins",H566="anesthésiste",H566="boursier univ.",H566="chercheur",H566="chirurgien",H566="Résident(e)",H566="Md Urg",H566="Md Card",LEFT(H566,6)="Fellow",H566="Externe Médecine",H566="Directeur de la biobanque Médecin",H566="monit.-boursier",),1,0)</f>
        <v>0</v>
      </c>
      <c r="D566" s="172">
        <f>IF(OR(G566=0,H566="Stagiaire",H566="Stagiaires",H566="Externe",H566="Externes",G566="agence",H566="STAGIAIRE INFIRMIER(ÈRE)",H566="STAGIAIRE SI",H566="STAGIAIRE S.I.",H566="STAGIAIRE PAB",H566="STAGIAIRE EN PERFUSION",H566="Stagiaire Physiothérapeute",H566="Stagiaire médecine",H566="Stagiaire - Service sociaux",H566="STAGIAIRE SOINS INFIRMIERS",H566="STAGIAIRE EXTERNE EN MÉDECINE",H566="ss",),1,0)</f>
        <v>0</v>
      </c>
      <c r="E566" s="28" t="s">
        <v>1289</v>
      </c>
      <c r="F566" s="28" t="s">
        <v>3153</v>
      </c>
      <c r="G566" s="255">
        <v>11500</v>
      </c>
      <c r="H566" s="79" t="s">
        <v>570</v>
      </c>
      <c r="I566" s="164" t="s">
        <v>5577</v>
      </c>
      <c r="J566" s="273" t="str">
        <f ca="1">IF(AK566&lt;=Données!$B$2,1," ")</f>
        <v xml:space="preserve"> </v>
      </c>
      <c r="K566" s="45">
        <v>1</v>
      </c>
      <c r="L566" s="46"/>
      <c r="M566" s="47"/>
      <c r="N566" s="48"/>
      <c r="O566" s="185" t="s">
        <v>56</v>
      </c>
      <c r="P566" s="187"/>
      <c r="Q566" s="185"/>
      <c r="R566" s="186"/>
      <c r="S566" s="186" t="s">
        <v>56</v>
      </c>
      <c r="T566" s="187"/>
      <c r="U566" s="187"/>
      <c r="V566" s="187"/>
      <c r="W566" s="320"/>
      <c r="X566" s="214"/>
      <c r="Y566" s="215"/>
      <c r="Z566" s="34"/>
      <c r="AA566" s="35"/>
      <c r="AB566" s="35"/>
      <c r="AC566" s="35"/>
      <c r="AD566" s="36"/>
      <c r="AE566" s="224"/>
      <c r="AF566" s="53"/>
      <c r="AG566" s="54"/>
      <c r="AH566" s="55"/>
      <c r="AI566" s="56"/>
      <c r="AJ566" s="41" t="s">
        <v>4462</v>
      </c>
      <c r="AK566" s="42">
        <v>45574</v>
      </c>
      <c r="AL566" s="50"/>
      <c r="AM566" s="337" t="str">
        <f>INDEX($K$6:$AE$6,1,MATCH(1,K566:AE566,-1))</f>
        <v>95PFE-L2S</v>
      </c>
      <c r="AN566" s="337" t="str">
        <f>IF(INDEX($K$6:$AE$6,1,MATCH(1,K566:AE566,1))&lt;&gt;INDEX($K$6:$AE$6,1,MATCH(1,K566:AE566,-1)),INDEX($K$6:$AE$6,1,MATCH(1,K566:AE566,1)),"-")</f>
        <v>-</v>
      </c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</row>
    <row r="567" spans="1:261" s="63" customFormat="1" x14ac:dyDescent="0.2">
      <c r="A567" s="169" t="str">
        <f>IF(IFERROR(VLOOKUP(G567,EmployesActifs,1,FALSE),"Non")&lt;&gt;"Non","Oui","Non")</f>
        <v>Oui</v>
      </c>
      <c r="B567" s="172">
        <f>IF(A567="Oui",1,0)</f>
        <v>1</v>
      </c>
      <c r="C567" s="172">
        <f>IF(OR(G567="Médecin",H567="Médecin",I567="Médecin",I567="Médecins",H567="anesthésiste",H567="boursier univ.",H567="chercheur",H567="chirurgien",H567="Résident(e)",H567="Md Urg",H567="Md Card",LEFT(H567,6)="Fellow",H567="Externe Médecine",H567="Directeur de la biobanque Médecin",H567="monit.-boursier",),1,0)</f>
        <v>0</v>
      </c>
      <c r="D567" s="172">
        <f>IF(OR(G567=0,H567="Stagiaire",H567="Stagiaires",H567="Externe",H567="Externes",G567="agence",H567="STAGIAIRE INFIRMIER(ÈRE)",H567="STAGIAIRE SI",H567="STAGIAIRE S.I.",H567="STAGIAIRE PAB",H567="STAGIAIRE EN PERFUSION",H567="Stagiaire Physiothérapeute",H567="Stagiaire médecine",H567="Stagiaire - Service sociaux",H567="STAGIAIRE SOINS INFIRMIERS",H567="STAGIAIRE EXTERNE EN MÉDECINE",H567="ss",),1,0)</f>
        <v>0</v>
      </c>
      <c r="E567" s="28" t="s">
        <v>1291</v>
      </c>
      <c r="F567" s="28" t="s">
        <v>287</v>
      </c>
      <c r="G567" s="255">
        <v>12138</v>
      </c>
      <c r="H567" s="79" t="s">
        <v>60</v>
      </c>
      <c r="I567" s="164" t="s">
        <v>5215</v>
      </c>
      <c r="J567" s="273">
        <f ca="1">IF(AK567&lt;=Données!$B$2,1," ")</f>
        <v>1</v>
      </c>
      <c r="K567" s="45" t="s">
        <v>56</v>
      </c>
      <c r="L567" s="46">
        <v>1</v>
      </c>
      <c r="M567" s="47"/>
      <c r="N567" s="48"/>
      <c r="O567" s="185"/>
      <c r="P567" s="187"/>
      <c r="Q567" s="185"/>
      <c r="R567" s="186"/>
      <c r="S567" s="186"/>
      <c r="T567" s="187"/>
      <c r="U567" s="187"/>
      <c r="V567" s="187"/>
      <c r="W567" s="320"/>
      <c r="X567" s="214"/>
      <c r="Y567" s="215"/>
      <c r="Z567" s="34"/>
      <c r="AA567" s="35"/>
      <c r="AB567" s="35"/>
      <c r="AC567" s="35"/>
      <c r="AD567" s="36"/>
      <c r="AE567" s="224"/>
      <c r="AF567" s="53"/>
      <c r="AG567" s="54"/>
      <c r="AH567" s="55"/>
      <c r="AI567" s="56"/>
      <c r="AJ567" s="41" t="s">
        <v>98</v>
      </c>
      <c r="AK567" s="42">
        <v>44581</v>
      </c>
      <c r="AL567" s="50"/>
      <c r="AM567" s="337" t="str">
        <f>INDEX($K$6:$AE$6,1,MATCH(1,K567:AE567,-1))</f>
        <v>95PFE-L2M</v>
      </c>
      <c r="AN567" s="337" t="str">
        <f>IF(INDEX($K$6:$AE$6,1,MATCH(1,K567:AE567,1))&lt;&gt;INDEX($K$6:$AE$6,1,MATCH(1,K567:AE567,-1)),INDEX($K$6:$AE$6,1,MATCH(1,K567:AE567,1)),"-")</f>
        <v>-</v>
      </c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</row>
    <row r="568" spans="1:261" s="69" customFormat="1" x14ac:dyDescent="0.2">
      <c r="A568" s="169" t="str">
        <f>IF(IFERROR(VLOOKUP(G568,EmployesActifs,1,FALSE),"Non")&lt;&gt;"Non","Oui","Non")</f>
        <v>Oui</v>
      </c>
      <c r="B568" s="172">
        <f>IF(A568="Oui",1,0)</f>
        <v>1</v>
      </c>
      <c r="C568" s="172">
        <f>IF(OR(G568="Médecin",H568="Médecin",I568="Médecin",I568="Médecins",H568="anesthésiste",H568="boursier univ.",H568="chercheur",H568="chirurgien",H568="Résident(e)",H568="Md Urg",H568="Md Card",LEFT(H568,6)="Fellow",H568="Externe Médecine",H568="Directeur de la biobanque Médecin",H568="monit.-boursier",),1,0)</f>
        <v>0</v>
      </c>
      <c r="D568" s="172">
        <f>IF(OR(G568=0,H568="Stagiaire",H568="Stagiaires",H568="Externe",H568="Externes",G568="agence",H568="STAGIAIRE INFIRMIER(ÈRE)",H568="STAGIAIRE SI",H568="STAGIAIRE S.I.",H568="STAGIAIRE PAB",H568="STAGIAIRE EN PERFUSION",H568="Stagiaire Physiothérapeute",H568="Stagiaire médecine",H568="Stagiaire - Service sociaux",H568="STAGIAIRE SOINS INFIRMIERS",H568="STAGIAIRE EXTERNE EN MÉDECINE",H568="ss",),1,0)</f>
        <v>0</v>
      </c>
      <c r="E568" s="28" t="s">
        <v>1292</v>
      </c>
      <c r="F568" s="28" t="s">
        <v>277</v>
      </c>
      <c r="G568" s="255">
        <v>10718</v>
      </c>
      <c r="H568" s="79" t="s">
        <v>54</v>
      </c>
      <c r="I568" s="164" t="s">
        <v>55</v>
      </c>
      <c r="J568" s="273" t="str">
        <f ca="1">IF(AK568&lt;=Données!$B$2,1," ")</f>
        <v xml:space="preserve"> </v>
      </c>
      <c r="K568" s="45"/>
      <c r="L568" s="46"/>
      <c r="M568" s="47"/>
      <c r="N568" s="48"/>
      <c r="O568" s="185"/>
      <c r="P568" s="187"/>
      <c r="Q568" s="185"/>
      <c r="R568" s="186"/>
      <c r="S568" s="186">
        <v>1</v>
      </c>
      <c r="T568" s="187"/>
      <c r="U568" s="187"/>
      <c r="V568" s="187"/>
      <c r="W568" s="320"/>
      <c r="X568" s="214"/>
      <c r="Y568" s="215"/>
      <c r="Z568" s="34"/>
      <c r="AA568" s="35"/>
      <c r="AB568" s="35"/>
      <c r="AC568" s="35"/>
      <c r="AD568" s="36"/>
      <c r="AE568" s="224"/>
      <c r="AF568" s="53"/>
      <c r="AG568" s="54"/>
      <c r="AH568" s="55"/>
      <c r="AI568" s="56"/>
      <c r="AJ568" s="41" t="s">
        <v>5851</v>
      </c>
      <c r="AK568" s="42">
        <v>45735</v>
      </c>
      <c r="AL568" s="50"/>
      <c r="AM568" s="337" t="str">
        <f>INDEX($K$6:$AE$6,1,MATCH(1,K568:AE568,-1))</f>
        <v>1870 +</v>
      </c>
      <c r="AN568" s="337" t="str">
        <f>IF(INDEX($K$6:$AE$6,1,MATCH(1,K568:AE568,1))&lt;&gt;INDEX($K$6:$AE$6,1,MATCH(1,K568:AE568,-1)),INDEX($K$6:$AE$6,1,MATCH(1,K568:AE568,1)),"-")</f>
        <v>-</v>
      </c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</row>
    <row r="569" spans="1:261" x14ac:dyDescent="0.2">
      <c r="A569" s="169" t="str">
        <f>IF(IFERROR(VLOOKUP(G569,EmployesActifs,1,FALSE),"Non")&lt;&gt;"Non","Oui","Non")</f>
        <v>Oui</v>
      </c>
      <c r="B569" s="172">
        <f>IF(A569="Oui",1,0)</f>
        <v>1</v>
      </c>
      <c r="C569" s="172">
        <f>IF(OR(G569="Médecin",H569="Médecin",I569="Médecin",I569="Médecins",H569="anesthésiste",H569="boursier univ.",H569="chercheur",H569="chirurgien",H569="Résident(e)",H569="Md Urg",H569="Md Card",LEFT(H569,6)="Fellow",H569="Externe Médecine",H569="Directeur de la biobanque Médecin",H569="monit.-boursier",),1,0)</f>
        <v>0</v>
      </c>
      <c r="D569" s="172">
        <f>IF(OR(G569=0,H569="Stagiaire",H569="Stagiaires",H569="Externe",H569="Externes",G569="agence",H569="STAGIAIRE INFIRMIER(ÈRE)",H569="STAGIAIRE SI",H569="STAGIAIRE S.I.",H569="STAGIAIRE PAB",H569="STAGIAIRE EN PERFUSION",H569="Stagiaire Physiothérapeute",H569="Stagiaire médecine",H569="Stagiaire - Service sociaux",H569="STAGIAIRE SOINS INFIRMIERS",H569="STAGIAIRE EXTERNE EN MÉDECINE",H569="ss",),1,0)</f>
        <v>0</v>
      </c>
      <c r="E569" s="28" t="s">
        <v>5093</v>
      </c>
      <c r="F569" s="28" t="s">
        <v>4661</v>
      </c>
      <c r="G569" s="262">
        <v>13362</v>
      </c>
      <c r="H569" s="79" t="s">
        <v>2098</v>
      </c>
      <c r="I569" s="164" t="s">
        <v>5717</v>
      </c>
      <c r="J569" s="273" t="str">
        <f ca="1">IF(AK569&lt;=Données!$B$2,1," ")</f>
        <v xml:space="preserve"> </v>
      </c>
      <c r="K569" s="45"/>
      <c r="L569" s="46">
        <v>1</v>
      </c>
      <c r="M569" s="47"/>
      <c r="N569" s="48"/>
      <c r="O569" s="185"/>
      <c r="P569" s="187"/>
      <c r="Q569" s="185"/>
      <c r="R569" s="186"/>
      <c r="S569" s="186"/>
      <c r="T569" s="187"/>
      <c r="U569" s="187"/>
      <c r="V569" s="187"/>
      <c r="W569" s="320"/>
      <c r="X569" s="214"/>
      <c r="Y569" s="215"/>
      <c r="Z569" s="34"/>
      <c r="AA569" s="35"/>
      <c r="AB569" s="35"/>
      <c r="AC569" s="35"/>
      <c r="AD569" s="36"/>
      <c r="AE569" s="224"/>
      <c r="AF569" s="53"/>
      <c r="AG569" s="54"/>
      <c r="AH569" s="55"/>
      <c r="AI569" s="56"/>
      <c r="AJ569" s="41" t="s">
        <v>652</v>
      </c>
      <c r="AK569" s="42">
        <v>45311</v>
      </c>
      <c r="AL569" s="50"/>
      <c r="AM569" s="337" t="str">
        <f>INDEX($K$6:$AE$6,1,MATCH(1,K569:AE569,-1))</f>
        <v>95PFE-L2M</v>
      </c>
      <c r="AN569" s="337" t="str">
        <f>IF(INDEX($K$6:$AE$6,1,MATCH(1,K569:AE569,1))&lt;&gt;INDEX($K$6:$AE$6,1,MATCH(1,K569:AE569,-1)),INDEX($K$6:$AE$6,1,MATCH(1,K569:AE569,1)),"-")</f>
        <v>-</v>
      </c>
      <c r="AO569"/>
      <c r="AP569"/>
      <c r="AQ569"/>
    </row>
    <row r="570" spans="1:261" x14ac:dyDescent="0.2">
      <c r="A570" s="169" t="str">
        <f>IF(IFERROR(VLOOKUP(G570,EmployesActifs,1,FALSE),"Non")&lt;&gt;"Non","Oui","Non")</f>
        <v>Oui</v>
      </c>
      <c r="B570" s="172">
        <f>IF(A570="Oui",1,0)</f>
        <v>1</v>
      </c>
      <c r="C570" s="172">
        <f>IF(OR(G570="Médecin",H570="Médecin",I570="Médecin",I570="Médecins",H570="anesthésiste",H570="boursier univ.",H570="chercheur",H570="chirurgien",H570="Résident(e)",H570="Md Urg",H570="Md Card",LEFT(H570,6)="Fellow",H570="Externe Médecine",H570="Directeur de la biobanque Médecin",H570="monit.-boursier",),1,0)</f>
        <v>0</v>
      </c>
      <c r="D570" s="172">
        <f>IF(OR(G570=0,H570="Stagiaire",H570="Stagiaires",H570="Externe",H570="Externes",G570="agence",H570="STAGIAIRE INFIRMIER(ÈRE)",H570="STAGIAIRE SI",H570="STAGIAIRE S.I.",H570="STAGIAIRE PAB",H570="STAGIAIRE EN PERFUSION",H570="Stagiaire Physiothérapeute",H570="Stagiaire médecine",H570="Stagiaire - Service sociaux",H570="STAGIAIRE SOINS INFIRMIERS",H570="STAGIAIRE EXTERNE EN MÉDECINE",H570="ss",),1,0)</f>
        <v>0</v>
      </c>
      <c r="E570" s="28" t="s">
        <v>5983</v>
      </c>
      <c r="F570" s="28" t="s">
        <v>3158</v>
      </c>
      <c r="G570" s="255">
        <v>13991</v>
      </c>
      <c r="H570" s="79" t="s">
        <v>570</v>
      </c>
      <c r="I570" s="164" t="s">
        <v>3564</v>
      </c>
      <c r="J570" s="273" t="str">
        <f ca="1">IF(AK570&lt;=Données!$B$2,1," ")</f>
        <v xml:space="preserve"> </v>
      </c>
      <c r="K570" s="45"/>
      <c r="L570" s="46">
        <v>1</v>
      </c>
      <c r="M570" s="47"/>
      <c r="N570" s="48"/>
      <c r="O570" s="185"/>
      <c r="P570" s="187"/>
      <c r="Q570" s="185"/>
      <c r="R570" s="186"/>
      <c r="S570" s="186"/>
      <c r="T570" s="187"/>
      <c r="U570" s="187"/>
      <c r="V570" s="187"/>
      <c r="W570" s="320"/>
      <c r="X570" s="214"/>
      <c r="Y570" s="215"/>
      <c r="Z570" s="34"/>
      <c r="AA570" s="35"/>
      <c r="AB570" s="35"/>
      <c r="AC570" s="35"/>
      <c r="AD570" s="36"/>
      <c r="AE570" s="224"/>
      <c r="AF570" s="53"/>
      <c r="AG570" s="54"/>
      <c r="AH570" s="55"/>
      <c r="AI570" s="56"/>
      <c r="AJ570" s="41" t="s">
        <v>4462</v>
      </c>
      <c r="AK570" s="42">
        <v>45882</v>
      </c>
      <c r="AL570" s="50"/>
      <c r="AM570" s="337" t="str">
        <f>INDEX($K$6:$AE$6,1,MATCH(1,K570:AE570,-1))</f>
        <v>95PFE-L2M</v>
      </c>
      <c r="AN570" s="337" t="str">
        <f>IF(INDEX($K$6:$AE$6,1,MATCH(1,K570:AE570,1))&lt;&gt;INDEX($K$6:$AE$6,1,MATCH(1,K570:AE570,-1)),INDEX($K$6:$AE$6,1,MATCH(1,K570:AE570,1)),"-")</f>
        <v>-</v>
      </c>
      <c r="AO570"/>
      <c r="AP570"/>
      <c r="AQ570"/>
    </row>
    <row r="571" spans="1:261" x14ac:dyDescent="0.2">
      <c r="A571" s="169" t="str">
        <f>IF(IFERROR(VLOOKUP(G571,EmployesActifs,1,FALSE),"Non")&lt;&gt;"Non","Oui","Non")</f>
        <v>Oui</v>
      </c>
      <c r="B571" s="172">
        <f>IF(A571="Oui",1,0)</f>
        <v>1</v>
      </c>
      <c r="C571" s="172">
        <f>IF(OR(G571="Médecin",H571="Médecin",I571="Médecin",I571="Médecins",H571="anesthésiste",H571="boursier univ.",H571="chercheur",H571="chirurgien",H571="Résident(e)",H571="Md Urg",H571="Md Card",LEFT(H571,6)="Fellow",H571="Externe Médecine",H571="Directeur de la biobanque Médecin",H571="monit.-boursier",),1,0)</f>
        <v>0</v>
      </c>
      <c r="D571" s="172">
        <f>IF(OR(G571=0,H571="Stagiaire",H571="Stagiaires",H571="Externe",H571="Externes",G571="agence",H571="STAGIAIRE INFIRMIER(ÈRE)",H571="STAGIAIRE SI",H571="STAGIAIRE S.I.",H571="STAGIAIRE PAB",H571="STAGIAIRE EN PERFUSION",H571="Stagiaire Physiothérapeute",H571="Stagiaire médecine",H571="Stagiaire - Service sociaux",H571="STAGIAIRE SOINS INFIRMIERS",H571="STAGIAIRE EXTERNE EN MÉDECINE",H571="ss",),1,0)</f>
        <v>0</v>
      </c>
      <c r="E571" s="28" t="s">
        <v>1299</v>
      </c>
      <c r="F571" s="28" t="s">
        <v>1300</v>
      </c>
      <c r="G571" s="255">
        <v>6756</v>
      </c>
      <c r="H571" s="79" t="s">
        <v>103</v>
      </c>
      <c r="I571" s="164" t="s">
        <v>65</v>
      </c>
      <c r="J571" s="273">
        <f ca="1">IF(AK571&lt;=Données!$B$2,1," ")</f>
        <v>1</v>
      </c>
      <c r="K571" s="45"/>
      <c r="L571" s="46" t="s">
        <v>56</v>
      </c>
      <c r="M571" s="47"/>
      <c r="N571" s="48" t="s">
        <v>56</v>
      </c>
      <c r="O571" s="185"/>
      <c r="P571" s="187"/>
      <c r="Q571" s="185"/>
      <c r="R571" s="186"/>
      <c r="S571" s="186" t="s">
        <v>56</v>
      </c>
      <c r="T571" s="187" t="s">
        <v>56</v>
      </c>
      <c r="U571" s="187">
        <v>1</v>
      </c>
      <c r="V571" s="187"/>
      <c r="W571" s="320"/>
      <c r="X571" s="214"/>
      <c r="Y571" s="215"/>
      <c r="Z571" s="34"/>
      <c r="AA571" s="35" t="s">
        <v>56</v>
      </c>
      <c r="AB571" s="35" t="s">
        <v>56</v>
      </c>
      <c r="AC571" s="35" t="s">
        <v>56</v>
      </c>
      <c r="AD571" s="36"/>
      <c r="AE571" s="224" t="s">
        <v>56</v>
      </c>
      <c r="AF571" s="53"/>
      <c r="AG571" s="54"/>
      <c r="AH571" s="55"/>
      <c r="AI571" s="56"/>
      <c r="AJ571" s="41" t="s">
        <v>85</v>
      </c>
      <c r="AK571" s="42">
        <v>44636</v>
      </c>
      <c r="AL571" s="50"/>
      <c r="AM571" s="337" t="str">
        <f>INDEX($K$6:$AE$6,1,MATCH(1,K571:AE571,-1))</f>
        <v>½ masque</v>
      </c>
      <c r="AN571" s="337" t="str">
        <f>IF(INDEX($K$6:$AE$6,1,MATCH(1,K571:AE571,1))&lt;&gt;INDEX($K$6:$AE$6,1,MATCH(1,K571:AE571,-1)),INDEX($K$6:$AE$6,1,MATCH(1,K571:AE571,1)),"-")</f>
        <v>-</v>
      </c>
      <c r="AO571"/>
      <c r="AP571"/>
      <c r="AQ571"/>
    </row>
    <row r="572" spans="1:261" s="44" customFormat="1" x14ac:dyDescent="0.2">
      <c r="A572" s="169" t="str">
        <f>IF(IFERROR(VLOOKUP(G572,EmployesActifs,1,FALSE),"Non")&lt;&gt;"Non","Oui","Non")</f>
        <v>Oui</v>
      </c>
      <c r="B572" s="172">
        <f>IF(A572="Oui",1,0)</f>
        <v>1</v>
      </c>
      <c r="C572" s="172">
        <f>IF(OR(G572="Médecin",H572="Médecin",I572="Médecin",I572="Médecins",H572="anesthésiste",H572="boursier univ.",H572="chercheur",H572="chirurgien",H572="Résident(e)",H572="Md Urg",H572="Md Card",LEFT(H572,6)="Fellow",H572="Externe Médecine",H572="Directeur de la biobanque Médecin",H572="monit.-boursier",),1,0)</f>
        <v>0</v>
      </c>
      <c r="D572" s="172">
        <f>IF(OR(G572=0,H572="Stagiaire",H572="Stagiaires",H572="Externe",H572="Externes",G572="agence",H572="STAGIAIRE INFIRMIER(ÈRE)",H572="STAGIAIRE SI",H572="STAGIAIRE S.I.",H572="STAGIAIRE PAB",H572="STAGIAIRE EN PERFUSION",H572="Stagiaire Physiothérapeute",H572="Stagiaire médecine",H572="Stagiaire - Service sociaux",H572="STAGIAIRE SOINS INFIRMIERS",H572="STAGIAIRE EXTERNE EN MÉDECINE",H572="ss",),1,0)</f>
        <v>0</v>
      </c>
      <c r="E572" s="28" t="s">
        <v>1301</v>
      </c>
      <c r="F572" s="28" t="s">
        <v>1302</v>
      </c>
      <c r="G572" s="255">
        <v>11661</v>
      </c>
      <c r="H572" s="79" t="s">
        <v>103</v>
      </c>
      <c r="I572" s="164" t="s">
        <v>65</v>
      </c>
      <c r="J572" s="273">
        <f ca="1">IF(AK572&lt;=Données!$B$2,1," ")</f>
        <v>1</v>
      </c>
      <c r="K572" s="45"/>
      <c r="L572" s="46" t="s">
        <v>56</v>
      </c>
      <c r="M572" s="47" t="s">
        <v>56</v>
      </c>
      <c r="N572" s="48"/>
      <c r="O572" s="185"/>
      <c r="P572" s="187"/>
      <c r="Q572" s="185"/>
      <c r="R572" s="186"/>
      <c r="S572" s="186">
        <v>1</v>
      </c>
      <c r="T572" s="187"/>
      <c r="U572" s="187"/>
      <c r="V572" s="187"/>
      <c r="W572" s="320"/>
      <c r="X572" s="214"/>
      <c r="Y572" s="215"/>
      <c r="Z572" s="34"/>
      <c r="AA572" s="35"/>
      <c r="AB572" s="35" t="s">
        <v>56</v>
      </c>
      <c r="AC572" s="35"/>
      <c r="AD572" s="36"/>
      <c r="AE572" s="224"/>
      <c r="AF572" s="53"/>
      <c r="AG572" s="54"/>
      <c r="AH572" s="55"/>
      <c r="AI572" s="56"/>
      <c r="AJ572" s="41" t="s">
        <v>85</v>
      </c>
      <c r="AK572" s="42">
        <v>44557</v>
      </c>
      <c r="AL572" s="50"/>
      <c r="AM572" s="337" t="str">
        <f>INDEX($K$6:$AE$6,1,MATCH(1,K572:AE572,-1))</f>
        <v>1870 +</v>
      </c>
      <c r="AN572" s="337" t="str">
        <f>IF(INDEX($K$6:$AE$6,1,MATCH(1,K572:AE572,1))&lt;&gt;INDEX($K$6:$AE$6,1,MATCH(1,K572:AE572,-1)),INDEX($K$6:$AE$6,1,MATCH(1,K572:AE572,1)),"-")</f>
        <v>-</v>
      </c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</row>
    <row r="573" spans="1:261" s="44" customFormat="1" x14ac:dyDescent="0.2">
      <c r="A573" s="169" t="str">
        <f>IF(IFERROR(VLOOKUP(G573,EmployesActifs,1,FALSE),"Non")&lt;&gt;"Non","Oui","Non")</f>
        <v>Oui</v>
      </c>
      <c r="B573" s="172">
        <f>IF(A573="Oui",1,0)</f>
        <v>1</v>
      </c>
      <c r="C573" s="172">
        <f>IF(OR(G573="Médecin",H573="Médecin",I573="Médecin",I573="Médecins",H573="anesthésiste",H573="boursier univ.",H573="chercheur",H573="chirurgien",H573="Résident(e)",H573="Md Urg",H573="Md Card",LEFT(H573,6)="Fellow",H573="Externe Médecine",H573="Directeur de la biobanque Médecin",H573="monit.-boursier",),1,0)</f>
        <v>0</v>
      </c>
      <c r="D573" s="172">
        <f>IF(OR(G573=0,H573="Stagiaire",H573="Stagiaires",H573="Externe",H573="Externes",G573="agence",H573="STAGIAIRE INFIRMIER(ÈRE)",H573="STAGIAIRE SI",H573="STAGIAIRE S.I.",H573="STAGIAIRE PAB",H573="STAGIAIRE EN PERFUSION",H573="Stagiaire Physiothérapeute",H573="Stagiaire médecine",H573="Stagiaire - Service sociaux",H573="STAGIAIRE SOINS INFIRMIERS",H573="STAGIAIRE EXTERNE EN MÉDECINE",H573="ss",),1,0)</f>
        <v>0</v>
      </c>
      <c r="E573" s="28" t="s">
        <v>3338</v>
      </c>
      <c r="F573" s="28" t="s">
        <v>1312</v>
      </c>
      <c r="G573" s="255">
        <v>8222</v>
      </c>
      <c r="H573" s="79" t="s">
        <v>570</v>
      </c>
      <c r="I573" s="164" t="s">
        <v>6256</v>
      </c>
      <c r="J573" s="273" t="str">
        <f ca="1">IF(AK573&lt;=Données!$B$2,1," ")</f>
        <v xml:space="preserve"> </v>
      </c>
      <c r="K573" s="45" t="s">
        <v>56</v>
      </c>
      <c r="L573" s="46">
        <v>1</v>
      </c>
      <c r="M573" s="47"/>
      <c r="N573" s="48"/>
      <c r="O573" s="185"/>
      <c r="P573" s="187"/>
      <c r="Q573" s="185"/>
      <c r="R573" s="186"/>
      <c r="S573" s="186"/>
      <c r="T573" s="187"/>
      <c r="U573" s="187"/>
      <c r="V573" s="187"/>
      <c r="W573" s="320"/>
      <c r="X573" s="214"/>
      <c r="Y573" s="215"/>
      <c r="Z573" s="34"/>
      <c r="AA573" s="35"/>
      <c r="AB573" s="35"/>
      <c r="AC573" s="35"/>
      <c r="AD573" s="36"/>
      <c r="AE573" s="224"/>
      <c r="AF573" s="53"/>
      <c r="AG573" s="54"/>
      <c r="AH573" s="55"/>
      <c r="AI573" s="56"/>
      <c r="AJ573" s="41" t="s">
        <v>4462</v>
      </c>
      <c r="AK573" s="42">
        <v>45917</v>
      </c>
      <c r="AL573" s="50"/>
      <c r="AM573" s="337" t="str">
        <f>INDEX($K$6:$AE$6,1,MATCH(1,K573:AE573,-1))</f>
        <v>95PFE-L2M</v>
      </c>
      <c r="AN573" s="337" t="str">
        <f>IF(INDEX($K$6:$AE$6,1,MATCH(1,K573:AE573,1))&lt;&gt;INDEX($K$6:$AE$6,1,MATCH(1,K573:AE573,-1)),INDEX($K$6:$AE$6,1,MATCH(1,K573:AE573,1)),"-")</f>
        <v>-</v>
      </c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</row>
    <row r="574" spans="1:261" s="44" customFormat="1" x14ac:dyDescent="0.2">
      <c r="A574" s="169" t="str">
        <f>IF(IFERROR(VLOOKUP(G574,EmployesActifs,1,FALSE),"Non")&lt;&gt;"Non","Oui","Non")</f>
        <v>Oui</v>
      </c>
      <c r="B574" s="172">
        <f>IF(A574="Oui",1,0)</f>
        <v>1</v>
      </c>
      <c r="C574" s="172">
        <f>IF(OR(G574="Médecin",H574="Médecin",I574="Médecin",I574="Médecins",H574="anesthésiste",H574="boursier univ.",H574="chercheur",H574="chirurgien",H574="Résident(e)",H574="Md Urg",H574="Md Card",LEFT(H574,6)="Fellow",H574="Externe Médecine",H574="Directeur de la biobanque Médecin",H574="monit.-boursier",),1,0)</f>
        <v>0</v>
      </c>
      <c r="D574" s="172">
        <f>IF(OR(G574=0,H574="Stagiaire",H574="Stagiaires",H574="Externe",H574="Externes",G574="agence",H574="STAGIAIRE INFIRMIER(ÈRE)",H574="STAGIAIRE SI",H574="STAGIAIRE S.I.",H574="STAGIAIRE PAB",H574="STAGIAIRE EN PERFUSION",H574="Stagiaire Physiothérapeute",H574="Stagiaire médecine",H574="Stagiaire - Service sociaux",H574="STAGIAIRE SOINS INFIRMIERS",H574="STAGIAIRE EXTERNE EN MÉDECINE",H574="ss",),1,0)</f>
        <v>0</v>
      </c>
      <c r="E574" s="28" t="s">
        <v>5259</v>
      </c>
      <c r="F574" s="28" t="s">
        <v>5260</v>
      </c>
      <c r="G574" s="262">
        <v>13511</v>
      </c>
      <c r="H574" s="79" t="s">
        <v>69</v>
      </c>
      <c r="I574" s="164" t="s">
        <v>5215</v>
      </c>
      <c r="J574" s="273" t="str">
        <f ca="1">IF(AK574&lt;=Données!$B$2,1," ")</f>
        <v xml:space="preserve"> </v>
      </c>
      <c r="K574" s="45">
        <v>1</v>
      </c>
      <c r="L574" s="46"/>
      <c r="M574" s="47"/>
      <c r="N574" s="48"/>
      <c r="O574" s="185"/>
      <c r="P574" s="187"/>
      <c r="Q574" s="185"/>
      <c r="R574" s="186"/>
      <c r="S574" s="186"/>
      <c r="T574" s="187"/>
      <c r="U574" s="187"/>
      <c r="V574" s="187"/>
      <c r="W574" s="320"/>
      <c r="X574" s="214"/>
      <c r="Y574" s="215"/>
      <c r="Z574" s="34"/>
      <c r="AA574" s="35"/>
      <c r="AB574" s="35"/>
      <c r="AC574" s="35"/>
      <c r="AD574" s="36"/>
      <c r="AE574" s="224"/>
      <c r="AF574" s="53"/>
      <c r="AG574" s="54"/>
      <c r="AH574" s="55"/>
      <c r="AI574" s="56"/>
      <c r="AJ574" s="178" t="s">
        <v>4462</v>
      </c>
      <c r="AK574" s="42">
        <v>45370</v>
      </c>
      <c r="AL574" s="50"/>
      <c r="AM574" s="337" t="str">
        <f>INDEX($K$6:$AE$6,1,MATCH(1,K574:AE574,-1))</f>
        <v>95PFE-L2S</v>
      </c>
      <c r="AN574" s="337" t="str">
        <f>IF(INDEX($K$6:$AE$6,1,MATCH(1,K574:AE574,1))&lt;&gt;INDEX($K$6:$AE$6,1,MATCH(1,K574:AE574,-1)),INDEX($K$6:$AE$6,1,MATCH(1,K574:AE574,1)),"-")</f>
        <v>-</v>
      </c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</row>
    <row r="575" spans="1:261" x14ac:dyDescent="0.2">
      <c r="A575" s="169" t="str">
        <f>IF(IFERROR(VLOOKUP(G575,EmployesActifs,1,FALSE),"Non")&lt;&gt;"Non","Oui","Non")</f>
        <v>Oui</v>
      </c>
      <c r="B575" s="172">
        <f>IF(A575="Oui",1,0)</f>
        <v>1</v>
      </c>
      <c r="C575" s="172">
        <f>IF(OR(G575="Médecin",H575="Médecin",I575="Médecin",I575="Médecins",H575="anesthésiste",H575="boursier univ.",H575="chercheur",H575="chirurgien",H575="Résident(e)",H575="Md Urg",H575="Md Card",LEFT(H575,6)="Fellow",H575="Externe Médecine",H575="Directeur de la biobanque Médecin",H575="monit.-boursier",),1,0)</f>
        <v>0</v>
      </c>
      <c r="D575" s="172">
        <f>IF(OR(G575=0,H575="Stagiaire",H575="Stagiaires",H575="Externe",H575="Externes",G575="agence",H575="STAGIAIRE INFIRMIER(ÈRE)",H575="STAGIAIRE SI",H575="STAGIAIRE S.I.",H575="STAGIAIRE PAB",H575="STAGIAIRE EN PERFUSION",H575="Stagiaire Physiothérapeute",H575="Stagiaire médecine",H575="Stagiaire - Service sociaux",H575="STAGIAIRE SOINS INFIRMIERS",H575="STAGIAIRE EXTERNE EN MÉDECINE",H575="ss",),1,0)</f>
        <v>0</v>
      </c>
      <c r="E575" s="28" t="s">
        <v>1303</v>
      </c>
      <c r="F575" s="28" t="s">
        <v>1304</v>
      </c>
      <c r="G575" s="255">
        <v>11649</v>
      </c>
      <c r="H575" s="79" t="s">
        <v>1087</v>
      </c>
      <c r="I575" s="164" t="s">
        <v>5716</v>
      </c>
      <c r="J575" s="273">
        <f ca="1">IF(AK575&lt;=Données!$B$2,1," ")</f>
        <v>1</v>
      </c>
      <c r="K575" s="45" t="s">
        <v>56</v>
      </c>
      <c r="L575" s="46" t="s">
        <v>56</v>
      </c>
      <c r="M575" s="47"/>
      <c r="N575" s="48"/>
      <c r="O575" s="185"/>
      <c r="P575" s="187"/>
      <c r="Q575" s="185" t="s">
        <v>56</v>
      </c>
      <c r="R575" s="186" t="s">
        <v>56</v>
      </c>
      <c r="S575" s="186">
        <v>1</v>
      </c>
      <c r="T575" s="187"/>
      <c r="U575" s="187"/>
      <c r="V575" s="187"/>
      <c r="W575" s="320"/>
      <c r="X575" s="214"/>
      <c r="Y575" s="215"/>
      <c r="Z575" s="34"/>
      <c r="AA575" s="35" t="s">
        <v>56</v>
      </c>
      <c r="AB575" s="35" t="s">
        <v>56</v>
      </c>
      <c r="AC575" s="35"/>
      <c r="AD575" s="36"/>
      <c r="AE575" s="224"/>
      <c r="AF575" s="53"/>
      <c r="AG575" s="54"/>
      <c r="AH575" s="55"/>
      <c r="AI575" s="56"/>
      <c r="AJ575" s="41" t="s">
        <v>57</v>
      </c>
      <c r="AK575" s="42">
        <v>44562</v>
      </c>
      <c r="AL575" s="50"/>
      <c r="AM575" s="337" t="str">
        <f>INDEX($K$6:$AE$6,1,MATCH(1,K575:AE575,-1))</f>
        <v>1870 +</v>
      </c>
      <c r="AN575" s="337" t="str">
        <f>IF(INDEX($K$6:$AE$6,1,MATCH(1,K575:AE575,1))&lt;&gt;INDEX($K$6:$AE$6,1,MATCH(1,K575:AE575,-1)),INDEX($K$6:$AE$6,1,MATCH(1,K575:AE575,1)),"-")</f>
        <v>-</v>
      </c>
      <c r="AO575"/>
      <c r="AP575"/>
      <c r="AQ575"/>
    </row>
    <row r="576" spans="1:261" x14ac:dyDescent="0.2">
      <c r="A576" s="169" t="str">
        <f>IF(IFERROR(VLOOKUP(G576,EmployesActifs,1,FALSE),"Non")&lt;&gt;"Non","Oui","Non")</f>
        <v>Oui</v>
      </c>
      <c r="B576" s="172">
        <f>IF(A576="Oui",1,0)</f>
        <v>1</v>
      </c>
      <c r="C576" s="172">
        <f>IF(OR(G576="Médecin",H576="Médecin",I576="Médecin",I576="Médecins",H576="anesthésiste",H576="boursier univ.",H576="chercheur",H576="chirurgien",H576="Résident(e)",H576="Md Urg",H576="Md Card",LEFT(H576,6)="Fellow",H576="Externe Médecine",H576="Directeur de la biobanque Médecin",H576="monit.-boursier",),1,0)</f>
        <v>0</v>
      </c>
      <c r="D576" s="172">
        <f>IF(OR(G576=0,H576="Stagiaire",H576="Stagiaires",H576="Externe",H576="Externes",G576="agence",H576="STAGIAIRE INFIRMIER(ÈRE)",H576="STAGIAIRE SI",H576="STAGIAIRE S.I.",H576="STAGIAIRE PAB",H576="STAGIAIRE EN PERFUSION",H576="Stagiaire Physiothérapeute",H576="Stagiaire médecine",H576="Stagiaire - Service sociaux",H576="STAGIAIRE SOINS INFIRMIERS",H576="STAGIAIRE EXTERNE EN MÉDECINE",H576="ss",),1,0)</f>
        <v>0</v>
      </c>
      <c r="E576" s="28" t="s">
        <v>2941</v>
      </c>
      <c r="F576" s="28" t="s">
        <v>2942</v>
      </c>
      <c r="G576" s="257">
        <v>12424</v>
      </c>
      <c r="H576" s="79" t="s">
        <v>517</v>
      </c>
      <c r="I576" s="164" t="s">
        <v>339</v>
      </c>
      <c r="J576" s="273">
        <f ca="1">IF(AK576&lt;=Données!$B$2,1," ")</f>
        <v>1</v>
      </c>
      <c r="K576" s="45">
        <v>1</v>
      </c>
      <c r="L576" s="46"/>
      <c r="M576" s="47"/>
      <c r="N576" s="48"/>
      <c r="O576" s="185"/>
      <c r="P576" s="187"/>
      <c r="Q576" s="185"/>
      <c r="R576" s="186"/>
      <c r="S576" s="186"/>
      <c r="T576" s="187"/>
      <c r="U576" s="187"/>
      <c r="V576" s="187"/>
      <c r="W576" s="320"/>
      <c r="X576" s="214"/>
      <c r="Y576" s="215"/>
      <c r="Z576" s="34"/>
      <c r="AA576" s="35"/>
      <c r="AB576" s="35"/>
      <c r="AC576" s="35"/>
      <c r="AD576" s="36"/>
      <c r="AE576" s="224"/>
      <c r="AF576" s="53"/>
      <c r="AG576" s="54"/>
      <c r="AH576" s="55"/>
      <c r="AI576" s="56"/>
      <c r="AJ576" s="41" t="s">
        <v>85</v>
      </c>
      <c r="AK576" s="42">
        <v>44790</v>
      </c>
      <c r="AL576" s="50"/>
      <c r="AM576" s="337" t="str">
        <f>INDEX($K$6:$AE$6,1,MATCH(1,K576:AE576,-1))</f>
        <v>95PFE-L2S</v>
      </c>
      <c r="AN576" s="337" t="str">
        <f>IF(INDEX($K$6:$AE$6,1,MATCH(1,K576:AE576,1))&lt;&gt;INDEX($K$6:$AE$6,1,MATCH(1,K576:AE576,-1)),INDEX($K$6:$AE$6,1,MATCH(1,K576:AE576,1)),"-")</f>
        <v>-</v>
      </c>
      <c r="AO576"/>
      <c r="AP576"/>
      <c r="AQ576"/>
    </row>
    <row r="577" spans="1:261" x14ac:dyDescent="0.2">
      <c r="A577" s="169" t="str">
        <f>IF(IFERROR(VLOOKUP(G577,EmployesActifs,1,FALSE),"Non")&lt;&gt;"Non","Oui","Non")</f>
        <v>Oui</v>
      </c>
      <c r="B577" s="172">
        <f>IF(A577="Oui",1,0)</f>
        <v>1</v>
      </c>
      <c r="C577" s="172">
        <f>IF(OR(G577="Médecin",H577="Médecin",I577="Médecin",I577="Médecins",H577="anesthésiste",H577="boursier univ.",H577="chercheur",H577="chirurgien",H577="Résident(e)",H577="Md Urg",H577="Md Card",LEFT(H577,6)="Fellow",H577="Externe Médecine",H577="Directeur de la biobanque Médecin",H577="monit.-boursier",),1,0)</f>
        <v>0</v>
      </c>
      <c r="D577" s="172">
        <f>IF(OR(G577=0,H577="Stagiaire",H577="Stagiaires",H577="Externe",H577="Externes",G577="agence",H577="STAGIAIRE INFIRMIER(ÈRE)",H577="STAGIAIRE SI",H577="STAGIAIRE S.I.",H577="STAGIAIRE PAB",H577="STAGIAIRE EN PERFUSION",H577="Stagiaire Physiothérapeute",H577="Stagiaire médecine",H577="Stagiaire - Service sociaux",H577="STAGIAIRE SOINS INFIRMIERS",H577="STAGIAIRE EXTERNE EN MÉDECINE",H577="ss",),1,0)</f>
        <v>0</v>
      </c>
      <c r="E577" s="28" t="s">
        <v>1307</v>
      </c>
      <c r="F577" s="28" t="s">
        <v>323</v>
      </c>
      <c r="G577" s="255">
        <v>8815</v>
      </c>
      <c r="H577" s="79" t="s">
        <v>412</v>
      </c>
      <c r="I577" s="164" t="s">
        <v>61</v>
      </c>
      <c r="J577" s="273">
        <f ca="1">IF(AK577&lt;=Données!$B$2,1," ")</f>
        <v>1</v>
      </c>
      <c r="K577" s="45"/>
      <c r="L577" s="46" t="s">
        <v>56</v>
      </c>
      <c r="M577" s="47" t="s">
        <v>56</v>
      </c>
      <c r="N577" s="48"/>
      <c r="O577" s="185"/>
      <c r="P577" s="187"/>
      <c r="Q577" s="185"/>
      <c r="R577" s="186"/>
      <c r="S577" s="186" t="s">
        <v>56</v>
      </c>
      <c r="T577" s="187" t="s">
        <v>56</v>
      </c>
      <c r="U577" s="187"/>
      <c r="V577" s="187"/>
      <c r="W577" s="320"/>
      <c r="X577" s="214"/>
      <c r="Y577" s="215"/>
      <c r="Z577" s="34"/>
      <c r="AA577" s="35"/>
      <c r="AB577" s="35">
        <v>1</v>
      </c>
      <c r="AC577" s="35"/>
      <c r="AD577" s="36"/>
      <c r="AE577" s="224"/>
      <c r="AF577" s="53"/>
      <c r="AG577" s="54"/>
      <c r="AH577" s="55"/>
      <c r="AI577" s="56"/>
      <c r="AJ577" s="41" t="s">
        <v>57</v>
      </c>
      <c r="AK577" s="42">
        <v>44569</v>
      </c>
      <c r="AL577" s="50"/>
      <c r="AM577" s="337" t="str">
        <f>INDEX($K$6:$AE$6,1,MATCH(1,K577:AE577,-1))</f>
        <v>1512-M</v>
      </c>
      <c r="AN577" s="337" t="str">
        <f>IF(INDEX($K$6:$AE$6,1,MATCH(1,K577:AE577,1))&lt;&gt;INDEX($K$6:$AE$6,1,MATCH(1,K577:AE577,-1)),INDEX($K$6:$AE$6,1,MATCH(1,K577:AE577,1)),"-")</f>
        <v>-</v>
      </c>
      <c r="AO577"/>
      <c r="AP577"/>
      <c r="AQ577"/>
    </row>
    <row r="578" spans="1:261" x14ac:dyDescent="0.2">
      <c r="A578" s="169" t="str">
        <f>IF(IFERROR(VLOOKUP(G578,EmployesActifs,1,FALSE),"Non")&lt;&gt;"Non","Oui","Non")</f>
        <v>Oui</v>
      </c>
      <c r="B578" s="172">
        <f>IF(A578="Oui",1,0)</f>
        <v>1</v>
      </c>
      <c r="C578" s="172">
        <f>IF(OR(G578="Médecin",H578="Médecin",I578="Médecin",I578="Médecins",H578="anesthésiste",H578="boursier univ.",H578="chercheur",H578="chirurgien",H578="Résident(e)",H578="Md Urg",H578="Md Card",LEFT(H578,6)="Fellow",H578="Externe Médecine",H578="Directeur de la biobanque Médecin",H578="monit.-boursier",),1,0)</f>
        <v>0</v>
      </c>
      <c r="D578" s="172">
        <f>IF(OR(G578=0,H578="Stagiaire",H578="Stagiaires",H578="Externe",H578="Externes",G578="agence",H578="STAGIAIRE INFIRMIER(ÈRE)",H578="STAGIAIRE SI",H578="STAGIAIRE S.I.",H578="STAGIAIRE PAB",H578="STAGIAIRE EN PERFUSION",H578="Stagiaire Physiothérapeute",H578="Stagiaire médecine",H578="Stagiaire - Service sociaux",H578="STAGIAIRE SOINS INFIRMIERS",H578="STAGIAIRE EXTERNE EN MÉDECINE",H578="ss",),1,0)</f>
        <v>0</v>
      </c>
      <c r="E578" s="28" t="s">
        <v>1310</v>
      </c>
      <c r="F578" s="28" t="s">
        <v>1311</v>
      </c>
      <c r="G578" s="255">
        <v>10173</v>
      </c>
      <c r="H578" s="79" t="s">
        <v>103</v>
      </c>
      <c r="I578" s="164" t="s">
        <v>65</v>
      </c>
      <c r="J578" s="273">
        <f ca="1">IF(AK578&lt;=Données!$B$2,1," ")</f>
        <v>1</v>
      </c>
      <c r="K578" s="45"/>
      <c r="L578" s="46"/>
      <c r="M578" s="47"/>
      <c r="N578" s="48"/>
      <c r="O578" s="185"/>
      <c r="P578" s="187"/>
      <c r="Q578" s="185"/>
      <c r="R578" s="186"/>
      <c r="S578" s="186"/>
      <c r="T578" s="187"/>
      <c r="U578" s="187"/>
      <c r="V578" s="187"/>
      <c r="W578" s="320"/>
      <c r="X578" s="214"/>
      <c r="Y578" s="215"/>
      <c r="Z578" s="34"/>
      <c r="AA578" s="35"/>
      <c r="AB578" s="35">
        <v>1</v>
      </c>
      <c r="AC578" s="35"/>
      <c r="AD578" s="36"/>
      <c r="AE578" s="224"/>
      <c r="AF578" s="53"/>
      <c r="AG578" s="54"/>
      <c r="AH578" s="55"/>
      <c r="AI578" s="56"/>
      <c r="AJ578" s="41" t="s">
        <v>159</v>
      </c>
      <c r="AK578" s="42">
        <v>43912</v>
      </c>
      <c r="AL578" s="50"/>
      <c r="AM578" s="337" t="str">
        <f>INDEX($K$6:$AE$6,1,MATCH(1,K578:AE578,-1))</f>
        <v>1512-M</v>
      </c>
      <c r="AN578" s="337" t="str">
        <f>IF(INDEX($K$6:$AE$6,1,MATCH(1,K578:AE578,1))&lt;&gt;INDEX($K$6:$AE$6,1,MATCH(1,K578:AE578,-1)),INDEX($K$6:$AE$6,1,MATCH(1,K578:AE578,1)),"-")</f>
        <v>-</v>
      </c>
      <c r="AO578"/>
      <c r="AP578"/>
      <c r="AQ578"/>
    </row>
    <row r="579" spans="1:261" s="69" customFormat="1" x14ac:dyDescent="0.2">
      <c r="A579" s="169" t="str">
        <f>IF(IFERROR(VLOOKUP(G579,EmployesActifs,1,FALSE),"Non")&lt;&gt;"Non","Oui","Non")</f>
        <v>Oui</v>
      </c>
      <c r="B579" s="172">
        <f>IF(A579="Oui",1,0)</f>
        <v>1</v>
      </c>
      <c r="C579" s="172">
        <f>IF(OR(G579="Médecin",H579="Médecin",I579="Médecin",I579="Médecins",H579="anesthésiste",H579="boursier univ.",H579="chercheur",H579="chirurgien",H579="Résident(e)",H579="Md Urg",H579="Md Card",LEFT(H579,6)="Fellow",H579="Externe Médecine",H579="Directeur de la biobanque Médecin",H579="monit.-boursier",),1,0)</f>
        <v>0</v>
      </c>
      <c r="D579" s="172">
        <f>IF(OR(G579=0,H579="Stagiaire",H579="Stagiaires",H579="Externe",H579="Externes",G579="agence",H579="STAGIAIRE INFIRMIER(ÈRE)",H579="STAGIAIRE SI",H579="STAGIAIRE S.I.",H579="STAGIAIRE PAB",H579="STAGIAIRE EN PERFUSION",H579="Stagiaire Physiothérapeute",H579="Stagiaire médecine",H579="Stagiaire - Service sociaux",H579="STAGIAIRE SOINS INFIRMIERS",H579="STAGIAIRE EXTERNE EN MÉDECINE",H579="ss",),1,0)</f>
        <v>0</v>
      </c>
      <c r="E579" s="28" t="s">
        <v>5575</v>
      </c>
      <c r="F579" s="28" t="s">
        <v>4329</v>
      </c>
      <c r="G579" s="255">
        <v>13033</v>
      </c>
      <c r="H579" s="79" t="s">
        <v>5576</v>
      </c>
      <c r="I579" s="164" t="s">
        <v>5577</v>
      </c>
      <c r="J579" s="273" t="str">
        <f ca="1">IF(AK579&lt;=Données!$B$2,1," ")</f>
        <v xml:space="preserve"> </v>
      </c>
      <c r="K579" s="45">
        <v>1</v>
      </c>
      <c r="L579" s="46"/>
      <c r="M579" s="47"/>
      <c r="N579" s="48"/>
      <c r="O579" s="185"/>
      <c r="P579" s="187"/>
      <c r="Q579" s="185"/>
      <c r="R579" s="186"/>
      <c r="S579" s="186"/>
      <c r="T579" s="187"/>
      <c r="U579" s="187"/>
      <c r="V579" s="187"/>
      <c r="W579" s="320"/>
      <c r="X579" s="214"/>
      <c r="Y579" s="215"/>
      <c r="Z579" s="34"/>
      <c r="AA579" s="35"/>
      <c r="AB579" s="35"/>
      <c r="AC579" s="35"/>
      <c r="AD579" s="36"/>
      <c r="AE579" s="224"/>
      <c r="AF579" s="53"/>
      <c r="AG579" s="54"/>
      <c r="AH579" s="55"/>
      <c r="AI579" s="56"/>
      <c r="AJ579" s="41" t="s">
        <v>4462</v>
      </c>
      <c r="AK579" s="42">
        <v>45497</v>
      </c>
      <c r="AL579" s="50"/>
      <c r="AM579" s="337" t="str">
        <f>INDEX($K$6:$AE$6,1,MATCH(1,K579:AE579,-1))</f>
        <v>95PFE-L2S</v>
      </c>
      <c r="AN579" s="337" t="str">
        <f>IF(INDEX($K$6:$AE$6,1,MATCH(1,K579:AE579,1))&lt;&gt;INDEX($K$6:$AE$6,1,MATCH(1,K579:AE579,-1)),INDEX($K$6:$AE$6,1,MATCH(1,K579:AE579,1)),"-")</f>
        <v>-</v>
      </c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</row>
    <row r="580" spans="1:261" s="69" customFormat="1" x14ac:dyDescent="0.2">
      <c r="A580" s="169" t="str">
        <f>IF(IFERROR(VLOOKUP(G580,EmployesActifs,1,FALSE),"Non")&lt;&gt;"Non","Oui","Non")</f>
        <v>Oui</v>
      </c>
      <c r="B580" s="172">
        <f>IF(A580="Oui",1,0)</f>
        <v>1</v>
      </c>
      <c r="C580" s="172">
        <f>IF(OR(G580="Médecin",H580="Médecin",I580="Médecin",I580="Médecins",H580="anesthésiste",H580="boursier univ.",H580="chercheur",H580="chirurgien",H580="Résident(e)",H580="Md Urg",H580="Md Card",LEFT(H580,6)="Fellow",H580="Externe Médecine",H580="Directeur de la biobanque Médecin",H580="monit.-boursier",),1,0)</f>
        <v>0</v>
      </c>
      <c r="D580" s="172">
        <f>IF(OR(G580=0,H580="Stagiaire",H580="Stagiaires",H580="Externe",H580="Externes",G580="agence",H580="STAGIAIRE INFIRMIER(ÈRE)",H580="STAGIAIRE SI",H580="STAGIAIRE S.I.",H580="STAGIAIRE PAB",H580="STAGIAIRE EN PERFUSION",H580="Stagiaire Physiothérapeute",H580="Stagiaire médecine",H580="Stagiaire - Service sociaux",H580="STAGIAIRE SOINS INFIRMIERS",H580="STAGIAIRE EXTERNE EN MÉDECINE",H580="ss",),1,0)</f>
        <v>0</v>
      </c>
      <c r="E580" s="28" t="s">
        <v>1315</v>
      </c>
      <c r="F580" s="28" t="s">
        <v>1316</v>
      </c>
      <c r="G580" s="255">
        <v>10955</v>
      </c>
      <c r="H580" s="79" t="s">
        <v>1174</v>
      </c>
      <c r="I580" s="164" t="s">
        <v>933</v>
      </c>
      <c r="J580" s="273" t="str">
        <f ca="1">IF(AK580&lt;=Données!$B$2,1," ")</f>
        <v xml:space="preserve"> </v>
      </c>
      <c r="K580" s="45">
        <v>1</v>
      </c>
      <c r="L580" s="46"/>
      <c r="M580" s="47"/>
      <c r="N580" s="48"/>
      <c r="O580" s="185"/>
      <c r="P580" s="187"/>
      <c r="Q580" s="185"/>
      <c r="R580" s="186"/>
      <c r="S580" s="186"/>
      <c r="T580" s="187"/>
      <c r="U580" s="187"/>
      <c r="V580" s="187"/>
      <c r="W580" s="320"/>
      <c r="X580" s="214"/>
      <c r="Y580" s="215"/>
      <c r="Z580" s="34"/>
      <c r="AA580" s="35"/>
      <c r="AB580" s="35"/>
      <c r="AC580" s="35"/>
      <c r="AD580" s="36"/>
      <c r="AE580" s="224"/>
      <c r="AF580" s="53"/>
      <c r="AG580" s="54"/>
      <c r="AH580" s="55"/>
      <c r="AI580" s="56"/>
      <c r="AJ580" s="41" t="s">
        <v>4462</v>
      </c>
      <c r="AK580" s="42">
        <v>45896</v>
      </c>
      <c r="AL580" s="50"/>
      <c r="AM580" s="337" t="str">
        <f>INDEX($K$6:$AE$6,1,MATCH(1,K580:AE580,-1))</f>
        <v>95PFE-L2S</v>
      </c>
      <c r="AN580" s="337" t="str">
        <f>IF(INDEX($K$6:$AE$6,1,MATCH(1,K580:AE580,1))&lt;&gt;INDEX($K$6:$AE$6,1,MATCH(1,K580:AE580,-1)),INDEX($K$6:$AE$6,1,MATCH(1,K580:AE580,1)),"-")</f>
        <v>-</v>
      </c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</row>
    <row r="581" spans="1:261" s="69" customFormat="1" x14ac:dyDescent="0.2">
      <c r="A581" s="169" t="str">
        <f>IF(IFERROR(VLOOKUP(G581,EmployesActifs,1,FALSE),"Non")&lt;&gt;"Non","Oui","Non")</f>
        <v>Oui</v>
      </c>
      <c r="B581" s="172">
        <f>IF(A581="Oui",1,0)</f>
        <v>1</v>
      </c>
      <c r="C581" s="172">
        <f>IF(OR(G581="Médecin",H581="Médecin",I581="Médecin",I581="Médecins",H581="anesthésiste",H581="boursier univ.",H581="chercheur",H581="chirurgien",H581="Résident(e)",H581="Md Urg",H581="Md Card",LEFT(H581,6)="Fellow",H581="Externe Médecine",H581="Directeur de la biobanque Médecin",H581="monit.-boursier",),1,0)</f>
        <v>0</v>
      </c>
      <c r="D581" s="172">
        <f>IF(OR(G581=0,H581="Stagiaire",H581="Stagiaires",H581="Externe",H581="Externes",G581="agence",H581="STAGIAIRE INFIRMIER(ÈRE)",H581="STAGIAIRE SI",H581="STAGIAIRE S.I.",H581="STAGIAIRE PAB",H581="STAGIAIRE EN PERFUSION",H581="Stagiaire Physiothérapeute",H581="Stagiaire médecine",H581="Stagiaire - Service sociaux",H581="STAGIAIRE SOINS INFIRMIERS",H581="STAGIAIRE EXTERNE EN MÉDECINE",H581="ss",),1,0)</f>
        <v>0</v>
      </c>
      <c r="E581" s="28" t="s">
        <v>4375</v>
      </c>
      <c r="F581" s="28" t="s">
        <v>4376</v>
      </c>
      <c r="G581" s="257">
        <v>13181</v>
      </c>
      <c r="H581" s="79" t="s">
        <v>314</v>
      </c>
      <c r="I581" s="164" t="s">
        <v>4422</v>
      </c>
      <c r="J581" s="273" t="str">
        <f ca="1">IF(AK581&lt;=Données!$B$2,1," ")</f>
        <v xml:space="preserve"> </v>
      </c>
      <c r="K581" s="45" t="s">
        <v>56</v>
      </c>
      <c r="L581" s="46" t="s">
        <v>56</v>
      </c>
      <c r="M581" s="47"/>
      <c r="N581" s="48">
        <v>1</v>
      </c>
      <c r="O581" s="185"/>
      <c r="P581" s="187"/>
      <c r="Q581" s="185"/>
      <c r="R581" s="186"/>
      <c r="S581" s="186"/>
      <c r="T581" s="187"/>
      <c r="U581" s="187"/>
      <c r="V581" s="187"/>
      <c r="W581" s="320"/>
      <c r="X581" s="214"/>
      <c r="Y581" s="215"/>
      <c r="Z581" s="34"/>
      <c r="AA581" s="35"/>
      <c r="AB581" s="35"/>
      <c r="AC581" s="35"/>
      <c r="AD581" s="36"/>
      <c r="AE581" s="224"/>
      <c r="AF581" s="53"/>
      <c r="AG581" s="54"/>
      <c r="AH581" s="55"/>
      <c r="AI581" s="56"/>
      <c r="AJ581" s="41" t="s">
        <v>4462</v>
      </c>
      <c r="AK581" s="42">
        <v>45259</v>
      </c>
      <c r="AL581" s="50"/>
      <c r="AM581" s="337" t="str">
        <f>INDEX($K$6:$AE$6,1,MATCH(1,K581:AE581,-1))</f>
        <v>F550</v>
      </c>
      <c r="AN581" s="337" t="str">
        <f>IF(INDEX($K$6:$AE$6,1,MATCH(1,K581:AE581,1))&lt;&gt;INDEX($K$6:$AE$6,1,MATCH(1,K581:AE581,-1)),INDEX($K$6:$AE$6,1,MATCH(1,K581:AE581,1)),"-")</f>
        <v>-</v>
      </c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</row>
    <row r="582" spans="1:261" s="69" customFormat="1" x14ac:dyDescent="0.2">
      <c r="A582" s="169" t="str">
        <f>IF(IFERROR(VLOOKUP(G582,EmployesActifs,1,FALSE),"Non")&lt;&gt;"Non","Oui","Non")</f>
        <v>Oui</v>
      </c>
      <c r="B582" s="172">
        <f>IF(A582="Oui",1,0)</f>
        <v>1</v>
      </c>
      <c r="C582" s="172">
        <f>IF(OR(G582="Médecin",H582="Médecin",I582="Médecin",I582="Médecins",H582="anesthésiste",H582="boursier univ.",H582="chercheur",H582="chirurgien",H582="Résident(e)",H582="Md Urg",H582="Md Card",LEFT(H582,6)="Fellow",H582="Externe Médecine",H582="Directeur de la biobanque Médecin",H582="monit.-boursier",),1,0)</f>
        <v>0</v>
      </c>
      <c r="D582" s="172">
        <f>IF(OR(G582=0,H582="Stagiaire",H582="Stagiaires",H582="Externe",H582="Externes",G582="agence",H582="STAGIAIRE INFIRMIER(ÈRE)",H582="STAGIAIRE SI",H582="STAGIAIRE S.I.",H582="STAGIAIRE PAB",H582="STAGIAIRE EN PERFUSION",H582="Stagiaire Physiothérapeute",H582="Stagiaire médecine",H582="Stagiaire - Service sociaux",H582="STAGIAIRE SOINS INFIRMIERS",H582="STAGIAIRE EXTERNE EN MÉDECINE",H582="ss",),1,0)</f>
        <v>0</v>
      </c>
      <c r="E582" s="28" t="s">
        <v>4077</v>
      </c>
      <c r="F582" s="28" t="s">
        <v>1178</v>
      </c>
      <c r="G582" s="257">
        <v>12035</v>
      </c>
      <c r="H582" s="79" t="s">
        <v>4991</v>
      </c>
      <c r="I582" s="164" t="s">
        <v>209</v>
      </c>
      <c r="J582" s="273" t="str">
        <f ca="1">IF(AK582&lt;=Données!$B$2,1," ")</f>
        <v xml:space="preserve"> </v>
      </c>
      <c r="K582" s="45"/>
      <c r="L582" s="46"/>
      <c r="M582" s="47">
        <v>1</v>
      </c>
      <c r="N582" s="48"/>
      <c r="O582" s="185"/>
      <c r="P582" s="187"/>
      <c r="Q582" s="185"/>
      <c r="R582" s="186"/>
      <c r="S582" s="186"/>
      <c r="T582" s="187"/>
      <c r="U582" s="187"/>
      <c r="V582" s="187"/>
      <c r="W582" s="320"/>
      <c r="X582" s="214"/>
      <c r="Y582" s="215"/>
      <c r="Z582" s="34"/>
      <c r="AA582" s="35"/>
      <c r="AB582" s="35"/>
      <c r="AC582" s="35"/>
      <c r="AD582" s="36"/>
      <c r="AE582" s="224"/>
      <c r="AF582" s="53"/>
      <c r="AG582" s="54"/>
      <c r="AH582" s="55"/>
      <c r="AI582" s="56"/>
      <c r="AJ582" s="41" t="s">
        <v>4462</v>
      </c>
      <c r="AK582" s="42">
        <v>45252</v>
      </c>
      <c r="AL582" s="50"/>
      <c r="AM582" s="337" t="str">
        <f>INDEX($K$6:$AE$6,1,MATCH(1,K582:AE582,-1))</f>
        <v>95PFE-L2L</v>
      </c>
      <c r="AN582" s="337" t="str">
        <f>IF(INDEX($K$6:$AE$6,1,MATCH(1,K582:AE582,1))&lt;&gt;INDEX($K$6:$AE$6,1,MATCH(1,K582:AE582,-1)),INDEX($K$6:$AE$6,1,MATCH(1,K582:AE582,1)),"-")</f>
        <v>-</v>
      </c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</row>
    <row r="583" spans="1:261" x14ac:dyDescent="0.2">
      <c r="A583" s="169" t="str">
        <f>IF(IFERROR(VLOOKUP(G583,EmployesActifs,1,FALSE),"Non")&lt;&gt;"Non","Oui","Non")</f>
        <v>Oui</v>
      </c>
      <c r="B583" s="172">
        <f>IF(A583="Oui",1,0)</f>
        <v>1</v>
      </c>
      <c r="C583" s="172">
        <f>IF(OR(G583="Médecin",H583="Médecin",I583="Médecin",I583="Médecins",H583="anesthésiste",H583="boursier univ.",H583="chercheur",H583="chirurgien",H583="Résident(e)",H583="Md Urg",H583="Md Card",LEFT(H583,6)="Fellow",H583="Externe Médecine",H583="Directeur de la biobanque Médecin",H583="monit.-boursier",),1,0)</f>
        <v>0</v>
      </c>
      <c r="D583" s="172">
        <f>IF(OR(G583=0,H583="Stagiaire",H583="Stagiaires",H583="Externe",H583="Externes",G583="agence",H583="STAGIAIRE INFIRMIER(ÈRE)",H583="STAGIAIRE SI",H583="STAGIAIRE S.I.",H583="STAGIAIRE PAB",H583="STAGIAIRE EN PERFUSION",H583="Stagiaire Physiothérapeute",H583="Stagiaire médecine",H583="Stagiaire - Service sociaux",H583="STAGIAIRE SOINS INFIRMIERS",H583="STAGIAIRE EXTERNE EN MÉDECINE",H583="ss",),1,0)</f>
        <v>0</v>
      </c>
      <c r="E583" s="28" t="s">
        <v>2805</v>
      </c>
      <c r="F583" s="28" t="s">
        <v>2806</v>
      </c>
      <c r="G583" s="255">
        <v>12075</v>
      </c>
      <c r="H583" s="79" t="s">
        <v>2098</v>
      </c>
      <c r="I583" s="164" t="s">
        <v>5701</v>
      </c>
      <c r="J583" s="273">
        <f ca="1">IF(AK583&lt;=Données!$B$2,1," ")</f>
        <v>1</v>
      </c>
      <c r="K583" s="45">
        <v>1</v>
      </c>
      <c r="L583" s="46"/>
      <c r="M583" s="47"/>
      <c r="N583" s="48"/>
      <c r="O583" s="185"/>
      <c r="P583" s="187"/>
      <c r="Q583" s="185"/>
      <c r="R583" s="186"/>
      <c r="S583" s="186"/>
      <c r="T583" s="187"/>
      <c r="U583" s="187"/>
      <c r="V583" s="187"/>
      <c r="W583" s="320"/>
      <c r="X583" s="214"/>
      <c r="Y583" s="215"/>
      <c r="Z583" s="34"/>
      <c r="AA583" s="35"/>
      <c r="AB583" s="35"/>
      <c r="AC583" s="35"/>
      <c r="AD583" s="36"/>
      <c r="AE583" s="224"/>
      <c r="AF583" s="53"/>
      <c r="AG583" s="54"/>
      <c r="AH583" s="55"/>
      <c r="AI583" s="56"/>
      <c r="AJ583" s="41" t="s">
        <v>85</v>
      </c>
      <c r="AK583" s="42">
        <v>44677</v>
      </c>
      <c r="AL583" s="50"/>
      <c r="AM583" s="337" t="str">
        <f>INDEX($K$6:$AE$6,1,MATCH(1,K583:AE583,-1))</f>
        <v>95PFE-L2S</v>
      </c>
      <c r="AN583" s="337" t="str">
        <f>IF(INDEX($K$6:$AE$6,1,MATCH(1,K583:AE583,1))&lt;&gt;INDEX($K$6:$AE$6,1,MATCH(1,K583:AE583,-1)),INDEX($K$6:$AE$6,1,MATCH(1,K583:AE583,1)),"-")</f>
        <v>-</v>
      </c>
      <c r="AO583"/>
      <c r="AP583"/>
      <c r="AQ583"/>
    </row>
    <row r="584" spans="1:261" x14ac:dyDescent="0.2">
      <c r="A584" s="169" t="str">
        <f>IF(IFERROR(VLOOKUP(G584,EmployesActifs,1,FALSE),"Non")&lt;&gt;"Non","Oui","Non")</f>
        <v>Oui</v>
      </c>
      <c r="B584" s="172">
        <f>IF(A584="Oui",1,0)</f>
        <v>1</v>
      </c>
      <c r="C584" s="172">
        <f>IF(OR(G584="Médecin",H584="Médecin",I584="Médecin",I584="Médecins",H584="anesthésiste",H584="boursier univ.",H584="chercheur",H584="chirurgien",H584="Résident(e)",H584="Md Urg",H584="Md Card",LEFT(H584,6)="Fellow",H584="Externe Médecine",H584="Directeur de la biobanque Médecin",H584="monit.-boursier",),1,0)</f>
        <v>0</v>
      </c>
      <c r="D584" s="172">
        <f>IF(OR(G584=0,H584="Stagiaire",H584="Stagiaires",H584="Externe",H584="Externes",G584="agence",H584="STAGIAIRE INFIRMIER(ÈRE)",H584="STAGIAIRE SI",H584="STAGIAIRE S.I.",H584="STAGIAIRE PAB",H584="STAGIAIRE EN PERFUSION",H584="Stagiaire Physiothérapeute",H584="Stagiaire médecine",H584="Stagiaire - Service sociaux",H584="STAGIAIRE SOINS INFIRMIERS",H584="STAGIAIRE EXTERNE EN MÉDECINE",H584="ss",),1,0)</f>
        <v>0</v>
      </c>
      <c r="E584" s="28" t="s">
        <v>3327</v>
      </c>
      <c r="F584" s="28" t="s">
        <v>67</v>
      </c>
      <c r="G584" s="255">
        <v>4591</v>
      </c>
      <c r="H584" s="79" t="s">
        <v>69</v>
      </c>
      <c r="I584" s="164" t="s">
        <v>5716</v>
      </c>
      <c r="J584" s="273" t="str">
        <f ca="1">IF(AK584&lt;=Données!$B$2,1," ")</f>
        <v xml:space="preserve"> </v>
      </c>
      <c r="K584" s="45"/>
      <c r="L584" s="46"/>
      <c r="M584" s="47"/>
      <c r="N584" s="48"/>
      <c r="O584" s="185"/>
      <c r="P584" s="187"/>
      <c r="Q584" s="185"/>
      <c r="R584" s="186"/>
      <c r="S584" s="186">
        <v>1</v>
      </c>
      <c r="T584" s="187"/>
      <c r="U584" s="187"/>
      <c r="V584" s="187"/>
      <c r="W584" s="320"/>
      <c r="X584" s="214"/>
      <c r="Y584" s="215"/>
      <c r="Z584" s="34"/>
      <c r="AA584" s="35"/>
      <c r="AB584" s="35"/>
      <c r="AC584" s="35"/>
      <c r="AD584" s="36"/>
      <c r="AE584" s="224"/>
      <c r="AF584" s="53"/>
      <c r="AG584" s="54"/>
      <c r="AH584" s="55"/>
      <c r="AI584" s="56"/>
      <c r="AJ584" s="41" t="s">
        <v>4462</v>
      </c>
      <c r="AK584" s="42">
        <v>45756</v>
      </c>
      <c r="AL584" s="50"/>
      <c r="AM584" s="337" t="str">
        <f>INDEX($K$6:$AE$6,1,MATCH(1,K584:AE584,-1))</f>
        <v>1870 +</v>
      </c>
      <c r="AN584" s="337" t="str">
        <f>IF(INDEX($K$6:$AE$6,1,MATCH(1,K584:AE584,1))&lt;&gt;INDEX($K$6:$AE$6,1,MATCH(1,K584:AE584,-1)),INDEX($K$6:$AE$6,1,MATCH(1,K584:AE584,1)),"-")</f>
        <v>-</v>
      </c>
      <c r="AO584"/>
      <c r="AP584"/>
      <c r="AQ584"/>
    </row>
    <row r="585" spans="1:261" s="99" customFormat="1" x14ac:dyDescent="0.2">
      <c r="A585" s="169" t="str">
        <f>IF(IFERROR(VLOOKUP(G585,EmployesActifs,1,FALSE),"Non")&lt;&gt;"Non","Oui","Non")</f>
        <v>Oui</v>
      </c>
      <c r="B585" s="172">
        <f>IF(A585="Oui",1,0)</f>
        <v>1</v>
      </c>
      <c r="C585" s="172">
        <f>IF(OR(G585="Médecin",H585="Médecin",I585="Médecin",I585="Médecins",H585="anesthésiste",H585="boursier univ.",H585="chercheur",H585="chirurgien",H585="Résident(e)",H585="Md Urg",H585="Md Card",LEFT(H585,6)="Fellow",H585="Externe Médecine",H585="Directeur de la biobanque Médecin",H585="monit.-boursier",),1,0)</f>
        <v>0</v>
      </c>
      <c r="D585" s="172">
        <f>IF(OR(G585=0,H585="Stagiaire",H585="Stagiaires",H585="Externe",H585="Externes",G585="agence",H585="STAGIAIRE INFIRMIER(ÈRE)",H585="STAGIAIRE SI",H585="STAGIAIRE S.I.",H585="STAGIAIRE PAB",H585="STAGIAIRE EN PERFUSION",H585="Stagiaire Physiothérapeute",H585="Stagiaire médecine",H585="Stagiaire - Service sociaux",H585="STAGIAIRE SOINS INFIRMIERS",H585="STAGIAIRE EXTERNE EN MÉDECINE",H585="ss",),1,0)</f>
        <v>0</v>
      </c>
      <c r="E585" s="28" t="s">
        <v>1317</v>
      </c>
      <c r="F585" s="28" t="s">
        <v>1318</v>
      </c>
      <c r="G585" s="255">
        <v>9966</v>
      </c>
      <c r="H585" s="79" t="s">
        <v>570</v>
      </c>
      <c r="I585" s="164" t="s">
        <v>1319</v>
      </c>
      <c r="J585" s="273" t="str">
        <f ca="1">IF(AK585&lt;=Données!$B$2,1," ")</f>
        <v xml:space="preserve"> </v>
      </c>
      <c r="K585" s="45"/>
      <c r="L585" s="46">
        <v>1</v>
      </c>
      <c r="M585" s="47"/>
      <c r="N585" s="48"/>
      <c r="O585" s="185"/>
      <c r="P585" s="187"/>
      <c r="Q585" s="185"/>
      <c r="R585" s="186"/>
      <c r="S585" s="186"/>
      <c r="T585" s="187"/>
      <c r="U585" s="187"/>
      <c r="V585" s="187"/>
      <c r="W585" s="320"/>
      <c r="X585" s="214"/>
      <c r="Y585" s="215"/>
      <c r="Z585" s="34"/>
      <c r="AA585" s="35"/>
      <c r="AB585" s="35"/>
      <c r="AC585" s="35"/>
      <c r="AD585" s="36"/>
      <c r="AE585" s="224"/>
      <c r="AF585" s="53"/>
      <c r="AG585" s="54"/>
      <c r="AH585" s="55"/>
      <c r="AI585" s="56"/>
      <c r="AJ585" s="41" t="s">
        <v>4462</v>
      </c>
      <c r="AK585" s="42">
        <v>45315</v>
      </c>
      <c r="AL585" s="50"/>
      <c r="AM585" s="337" t="str">
        <f>INDEX($K$6:$AE$6,1,MATCH(1,K585:AE585,-1))</f>
        <v>95PFE-L2M</v>
      </c>
      <c r="AN585" s="337" t="str">
        <f>IF(INDEX($K$6:$AE$6,1,MATCH(1,K585:AE585,1))&lt;&gt;INDEX($K$6:$AE$6,1,MATCH(1,K585:AE585,-1)),INDEX($K$6:$AE$6,1,MATCH(1,K585:AE585,1)),"-")</f>
        <v>-</v>
      </c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</row>
    <row r="586" spans="1:261" s="99" customFormat="1" x14ac:dyDescent="0.2">
      <c r="A586" s="169" t="str">
        <f>IF(IFERROR(VLOOKUP(G586,EmployesActifs,1,FALSE),"Non")&lt;&gt;"Non","Oui","Non")</f>
        <v>Oui</v>
      </c>
      <c r="B586" s="172">
        <f>IF(A586="Oui",1,0)</f>
        <v>1</v>
      </c>
      <c r="C586" s="172">
        <f>IF(OR(G586="Médecin",H586="Médecin",I586="Médecin",I586="Médecins",H586="anesthésiste",H586="boursier univ.",H586="chercheur",H586="chirurgien",H586="Résident(e)",H586="Md Urg",H586="Md Card",LEFT(H586,6)="Fellow",H586="Externe Médecine",H586="Directeur de la biobanque Médecin",H586="monit.-boursier",),1,0)</f>
        <v>0</v>
      </c>
      <c r="D586" s="172">
        <f>IF(OR(G586=0,H586="Stagiaire",H586="Stagiaires",H586="Externe",H586="Externes",G586="agence",H586="STAGIAIRE INFIRMIER(ÈRE)",H586="STAGIAIRE SI",H586="STAGIAIRE S.I.",H586="STAGIAIRE PAB",H586="STAGIAIRE EN PERFUSION",H586="Stagiaire Physiothérapeute",H586="Stagiaire médecine",H586="Stagiaire - Service sociaux",H586="STAGIAIRE SOINS INFIRMIERS",H586="STAGIAIRE EXTERNE EN MÉDECINE",H586="ss",),1,0)</f>
        <v>0</v>
      </c>
      <c r="E586" s="28" t="s">
        <v>5675</v>
      </c>
      <c r="F586" s="28" t="s">
        <v>704</v>
      </c>
      <c r="G586" s="255">
        <v>13860</v>
      </c>
      <c r="H586" s="79" t="s">
        <v>103</v>
      </c>
      <c r="I586" s="164" t="s">
        <v>5716</v>
      </c>
      <c r="J586" s="273" t="str">
        <f ca="1">IF(AK586&lt;=Données!$B$2,1," ")</f>
        <v xml:space="preserve"> </v>
      </c>
      <c r="K586" s="45" t="s">
        <v>56</v>
      </c>
      <c r="L586" s="46"/>
      <c r="M586" s="47"/>
      <c r="N586" s="48"/>
      <c r="O586" s="185" t="s">
        <v>56</v>
      </c>
      <c r="P586" s="187"/>
      <c r="Q586" s="185"/>
      <c r="R586" s="186"/>
      <c r="S586" s="186" t="s">
        <v>56</v>
      </c>
      <c r="T586" s="187"/>
      <c r="U586" s="187"/>
      <c r="V586" s="187"/>
      <c r="W586" s="320"/>
      <c r="X586" s="214">
        <v>1</v>
      </c>
      <c r="Y586" s="215"/>
      <c r="Z586" s="34"/>
      <c r="AA586" s="35"/>
      <c r="AB586" s="35"/>
      <c r="AC586" s="35"/>
      <c r="AD586" s="36"/>
      <c r="AE586" s="224"/>
      <c r="AF586" s="53"/>
      <c r="AG586" s="54"/>
      <c r="AH586" s="55"/>
      <c r="AI586" s="56"/>
      <c r="AJ586" s="41" t="s">
        <v>4462</v>
      </c>
      <c r="AK586" s="42">
        <v>45610</v>
      </c>
      <c r="AL586" s="50"/>
      <c r="AM586" s="337">
        <f>INDEX($K$6:$AE$6,1,MATCH(1,K586:AE586,-1))</f>
        <v>46827</v>
      </c>
      <c r="AN586" s="337" t="str">
        <f>IF(INDEX($K$6:$AE$6,1,MATCH(1,K586:AE586,1))&lt;&gt;INDEX($K$6:$AE$6,1,MATCH(1,K586:AE586,-1)),INDEX($K$6:$AE$6,1,MATCH(1,K586:AE586,1)),"-")</f>
        <v>-</v>
      </c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</row>
    <row r="587" spans="1:261" s="99" customFormat="1" x14ac:dyDescent="0.2">
      <c r="A587" s="169" t="str">
        <f>IF(IFERROR(VLOOKUP(G587,EmployesActifs,1,FALSE),"Non")&lt;&gt;"Non","Oui","Non")</f>
        <v>Oui</v>
      </c>
      <c r="B587" s="172">
        <f>IF(A587="Oui",1,0)</f>
        <v>1</v>
      </c>
      <c r="C587" s="172">
        <f>IF(OR(G587="Médecin",H587="Médecin",I587="Médecin",I587="Médecins",H587="anesthésiste",H587="boursier univ.",H587="chercheur",H587="chirurgien",H587="Résident(e)",H587="Md Urg",H587="Md Card",LEFT(H587,6)="Fellow",H587="Externe Médecine",H587="Directeur de la biobanque Médecin",H587="monit.-boursier",),1,0)</f>
        <v>0</v>
      </c>
      <c r="D587" s="172">
        <f>IF(OR(G587=0,H587="Stagiaire",H587="Stagiaires",H587="Externe",H587="Externes",G587="agence",H587="STAGIAIRE INFIRMIER(ÈRE)",H587="STAGIAIRE SI",H587="STAGIAIRE S.I.",H587="STAGIAIRE PAB",H587="STAGIAIRE EN PERFUSION",H587="Stagiaire Physiothérapeute",H587="Stagiaire médecine",H587="Stagiaire - Service sociaux",H587="STAGIAIRE SOINS INFIRMIERS",H587="STAGIAIRE EXTERNE EN MÉDECINE",H587="ss",),1,0)</f>
        <v>0</v>
      </c>
      <c r="E587" s="28" t="s">
        <v>3024</v>
      </c>
      <c r="F587" s="28" t="s">
        <v>3025</v>
      </c>
      <c r="G587" s="255">
        <v>11784</v>
      </c>
      <c r="H587" s="79" t="s">
        <v>103</v>
      </c>
      <c r="I587" s="164" t="s">
        <v>5716</v>
      </c>
      <c r="J587" s="273" t="str">
        <f ca="1">IF(AK587&lt;=Données!$B$2,1," ")</f>
        <v xml:space="preserve"> </v>
      </c>
      <c r="K587" s="45"/>
      <c r="L587" s="46">
        <v>1</v>
      </c>
      <c r="M587" s="47"/>
      <c r="N587" s="48"/>
      <c r="O587" s="185"/>
      <c r="P587" s="187"/>
      <c r="Q587" s="185"/>
      <c r="R587" s="186"/>
      <c r="S587" s="186"/>
      <c r="T587" s="187"/>
      <c r="U587" s="187"/>
      <c r="V587" s="187"/>
      <c r="W587" s="320"/>
      <c r="X587" s="214"/>
      <c r="Y587" s="215"/>
      <c r="Z587" s="34"/>
      <c r="AA587" s="35"/>
      <c r="AB587" s="35"/>
      <c r="AC587" s="35"/>
      <c r="AD587" s="36"/>
      <c r="AE587" s="224"/>
      <c r="AF587" s="53"/>
      <c r="AG587" s="54"/>
      <c r="AH587" s="55"/>
      <c r="AI587" s="56"/>
      <c r="AJ587" s="41" t="s">
        <v>5851</v>
      </c>
      <c r="AK587" s="42">
        <v>45749</v>
      </c>
      <c r="AL587" s="50"/>
      <c r="AM587" s="337" t="str">
        <f>INDEX($K$6:$AE$6,1,MATCH(1,K587:AE587,-1))</f>
        <v>95PFE-L2M</v>
      </c>
      <c r="AN587" s="337" t="str">
        <f>IF(INDEX($K$6:$AE$6,1,MATCH(1,K587:AE587,1))&lt;&gt;INDEX($K$6:$AE$6,1,MATCH(1,K587:AE587,-1)),INDEX($K$6:$AE$6,1,MATCH(1,K587:AE587,1)),"-")</f>
        <v>-</v>
      </c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</row>
    <row r="588" spans="1:261" x14ac:dyDescent="0.2">
      <c r="A588" s="169" t="str">
        <f>IF(IFERROR(VLOOKUP(G588,EmployesActifs,1,FALSE),"Non")&lt;&gt;"Non","Oui","Non")</f>
        <v>Oui</v>
      </c>
      <c r="B588" s="172">
        <f>IF(A588="Oui",1,0)</f>
        <v>1</v>
      </c>
      <c r="C588" s="172">
        <f>IF(OR(G588="Médecin",H588="Médecin",I588="Médecin",I588="Médecins",H588="anesthésiste",H588="boursier univ.",H588="chercheur",H588="chirurgien",H588="Résident(e)",H588="Md Urg",H588="Md Card",LEFT(H588,6)="Fellow",H588="Externe Médecine",H588="Directeur de la biobanque Médecin",H588="monit.-boursier",),1,0)</f>
        <v>0</v>
      </c>
      <c r="D588" s="172">
        <f>IF(OR(G588=0,H588="Stagiaire",H588="Stagiaires",H588="Externe",H588="Externes",G588="agence",H588="STAGIAIRE INFIRMIER(ÈRE)",H588="STAGIAIRE SI",H588="STAGIAIRE S.I.",H588="STAGIAIRE PAB",H588="STAGIAIRE EN PERFUSION",H588="Stagiaire Physiothérapeute",H588="Stagiaire médecine",H588="Stagiaire - Service sociaux",H588="STAGIAIRE SOINS INFIRMIERS",H588="STAGIAIRE EXTERNE EN MÉDECINE",H588="ss",),1,0)</f>
        <v>0</v>
      </c>
      <c r="E588" s="28" t="s">
        <v>1325</v>
      </c>
      <c r="F588" s="28" t="s">
        <v>1326</v>
      </c>
      <c r="G588" s="257">
        <v>11951</v>
      </c>
      <c r="H588" s="79" t="s">
        <v>103</v>
      </c>
      <c r="I588" s="164" t="s">
        <v>61</v>
      </c>
      <c r="J588" s="273">
        <f ca="1">IF(AK588&lt;=Données!$B$2,1," ")</f>
        <v>1</v>
      </c>
      <c r="K588" s="45"/>
      <c r="L588" s="46">
        <v>1</v>
      </c>
      <c r="M588" s="47"/>
      <c r="N588" s="48"/>
      <c r="O588" s="185"/>
      <c r="P588" s="187"/>
      <c r="Q588" s="185"/>
      <c r="R588" s="186"/>
      <c r="S588" s="186"/>
      <c r="T588" s="187"/>
      <c r="U588" s="187"/>
      <c r="V588" s="187"/>
      <c r="W588" s="320"/>
      <c r="X588" s="214"/>
      <c r="Y588" s="215"/>
      <c r="Z588" s="34"/>
      <c r="AA588" s="35"/>
      <c r="AB588" s="35"/>
      <c r="AC588" s="35"/>
      <c r="AD588" s="36"/>
      <c r="AE588" s="224"/>
      <c r="AF588" s="53"/>
      <c r="AG588" s="54"/>
      <c r="AH588" s="55"/>
      <c r="AI588" s="56"/>
      <c r="AJ588" s="41" t="s">
        <v>85</v>
      </c>
      <c r="AK588" s="42">
        <v>44620</v>
      </c>
      <c r="AL588" s="50"/>
      <c r="AM588" s="337" t="str">
        <f>INDEX($K$6:$AE$6,1,MATCH(1,K588:AE588,-1))</f>
        <v>95PFE-L2M</v>
      </c>
      <c r="AN588" s="337" t="str">
        <f>IF(INDEX($K$6:$AE$6,1,MATCH(1,K588:AE588,1))&lt;&gt;INDEX($K$6:$AE$6,1,MATCH(1,K588:AE588,-1)),INDEX($K$6:$AE$6,1,MATCH(1,K588:AE588,1)),"-")</f>
        <v>-</v>
      </c>
      <c r="AO588"/>
      <c r="AP588"/>
      <c r="AQ588"/>
    </row>
    <row r="589" spans="1:261" x14ac:dyDescent="0.2">
      <c r="A589" s="169" t="str">
        <f>IF(IFERROR(VLOOKUP(G589,EmployesActifs,1,FALSE),"Non")&lt;&gt;"Non","Oui","Non")</f>
        <v>Oui</v>
      </c>
      <c r="B589" s="172">
        <f>IF(A589="Oui",1,0)</f>
        <v>1</v>
      </c>
      <c r="C589" s="172">
        <f>IF(OR(G589="Médecin",H589="Médecin",I589="Médecin",I589="Médecins",H589="anesthésiste",H589="boursier univ.",H589="chercheur",H589="chirurgien",H589="Résident(e)",H589="Md Urg",H589="Md Card",LEFT(H589,6)="Fellow",H589="Externe Médecine",H589="Directeur de la biobanque Médecin",H589="monit.-boursier",),1,0)</f>
        <v>0</v>
      </c>
      <c r="D589" s="172">
        <f>IF(OR(G589=0,H589="Stagiaire",H589="Stagiaires",H589="Externe",H589="Externes",G589="agence",H589="STAGIAIRE INFIRMIER(ÈRE)",H589="STAGIAIRE SI",H589="STAGIAIRE S.I.",H589="STAGIAIRE PAB",H589="STAGIAIRE EN PERFUSION",H589="Stagiaire Physiothérapeute",H589="Stagiaire médecine",H589="Stagiaire - Service sociaux",H589="STAGIAIRE SOINS INFIRMIERS",H589="STAGIAIRE EXTERNE EN MÉDECINE",H589="ss",),1,0)</f>
        <v>0</v>
      </c>
      <c r="E589" s="28" t="s">
        <v>5205</v>
      </c>
      <c r="F589" s="28" t="s">
        <v>5114</v>
      </c>
      <c r="G589" s="257">
        <v>4222</v>
      </c>
      <c r="H589" s="79" t="s">
        <v>747</v>
      </c>
      <c r="I589" s="164" t="s">
        <v>5709</v>
      </c>
      <c r="J589" s="273" t="str">
        <f ca="1">IF(AK589&lt;=Données!$B$2,1," ")</f>
        <v xml:space="preserve"> </v>
      </c>
      <c r="K589" s="45"/>
      <c r="L589" s="46" t="s">
        <v>56</v>
      </c>
      <c r="M589" s="47">
        <v>1</v>
      </c>
      <c r="N589" s="48"/>
      <c r="O589" s="185"/>
      <c r="P589" s="187"/>
      <c r="Q589" s="185"/>
      <c r="R589" s="186"/>
      <c r="S589" s="186"/>
      <c r="T589" s="187"/>
      <c r="U589" s="187"/>
      <c r="V589" s="187"/>
      <c r="W589" s="320"/>
      <c r="X589" s="214"/>
      <c r="Y589" s="215"/>
      <c r="Z589" s="34"/>
      <c r="AA589" s="35"/>
      <c r="AB589" s="35"/>
      <c r="AC589" s="35"/>
      <c r="AD589" s="36"/>
      <c r="AE589" s="224"/>
      <c r="AF589" s="53"/>
      <c r="AG589" s="54"/>
      <c r="AH589" s="55"/>
      <c r="AI589" s="56"/>
      <c r="AJ589" s="41" t="s">
        <v>4462</v>
      </c>
      <c r="AK589" s="42">
        <v>45350</v>
      </c>
      <c r="AL589" s="50"/>
      <c r="AM589" s="337" t="str">
        <f>INDEX($K$6:$AE$6,1,MATCH(1,K589:AE589,-1))</f>
        <v>95PFE-L2L</v>
      </c>
      <c r="AN589" s="337" t="str">
        <f>IF(INDEX($K$6:$AE$6,1,MATCH(1,K589:AE589,1))&lt;&gt;INDEX($K$6:$AE$6,1,MATCH(1,K589:AE589,-1)),INDEX($K$6:$AE$6,1,MATCH(1,K589:AE589,1)),"-")</f>
        <v>-</v>
      </c>
      <c r="AO589"/>
      <c r="AP589"/>
      <c r="AQ589"/>
    </row>
    <row r="590" spans="1:261" x14ac:dyDescent="0.2">
      <c r="A590" s="169" t="str">
        <f>IF(IFERROR(VLOOKUP(G590,EmployesActifs,1,FALSE),"Non")&lt;&gt;"Non","Oui","Non")</f>
        <v>Oui</v>
      </c>
      <c r="B590" s="172">
        <f>IF(A590="Oui",1,0)</f>
        <v>1</v>
      </c>
      <c r="C590" s="172">
        <f>IF(OR(G590="Médecin",H590="Médecin",I590="Médecin",I590="Médecins",H590="anesthésiste",H590="boursier univ.",H590="chercheur",H590="chirurgien",H590="Résident(e)",H590="Md Urg",H590="Md Card",LEFT(H590,6)="Fellow",H590="Externe Médecine",H590="Directeur de la biobanque Médecin",H590="monit.-boursier",),1,0)</f>
        <v>0</v>
      </c>
      <c r="D590" s="172">
        <f>IF(OR(G590=0,H590="Stagiaire",H590="Stagiaires",H590="Externe",H590="Externes",G590="agence",H590="STAGIAIRE INFIRMIER(ÈRE)",H590="STAGIAIRE SI",H590="STAGIAIRE S.I.",H590="STAGIAIRE PAB",H590="STAGIAIRE EN PERFUSION",H590="Stagiaire Physiothérapeute",H590="Stagiaire médecine",H590="Stagiaire - Service sociaux",H590="STAGIAIRE SOINS INFIRMIERS",H590="STAGIAIRE EXTERNE EN MÉDECINE",H590="ss",),1,0)</f>
        <v>0</v>
      </c>
      <c r="E590" s="28" t="s">
        <v>1329</v>
      </c>
      <c r="F590" s="28" t="s">
        <v>466</v>
      </c>
      <c r="G590" s="257">
        <v>11507</v>
      </c>
      <c r="H590" s="79" t="s">
        <v>345</v>
      </c>
      <c r="I590" s="164" t="s">
        <v>55</v>
      </c>
      <c r="J590" s="273" t="str">
        <f ca="1">IF(AK590&lt;=Données!$B$2,1," ")</f>
        <v xml:space="preserve"> </v>
      </c>
      <c r="K590" s="45"/>
      <c r="L590" s="46"/>
      <c r="M590" s="47"/>
      <c r="N590" s="48"/>
      <c r="O590" s="185"/>
      <c r="P590" s="187"/>
      <c r="Q590" s="185">
        <v>1</v>
      </c>
      <c r="R590" s="186"/>
      <c r="S590" s="186"/>
      <c r="T590" s="187"/>
      <c r="U590" s="187"/>
      <c r="V590" s="187"/>
      <c r="W590" s="320"/>
      <c r="X590" s="214"/>
      <c r="Y590" s="215"/>
      <c r="Z590" s="34"/>
      <c r="AA590" s="35"/>
      <c r="AB590" s="35"/>
      <c r="AC590" s="35"/>
      <c r="AD590" s="36"/>
      <c r="AE590" s="224"/>
      <c r="AF590" s="53"/>
      <c r="AG590" s="54"/>
      <c r="AH590" s="55"/>
      <c r="AI590" s="56"/>
      <c r="AJ590" s="41" t="s">
        <v>50</v>
      </c>
      <c r="AK590" s="42">
        <v>45799</v>
      </c>
      <c r="AL590" s="50"/>
      <c r="AM590" s="337" t="str">
        <f>INDEX($K$6:$AE$6,1,MATCH(1,K590:AE590,-1))</f>
        <v>1860-S</v>
      </c>
      <c r="AN590" s="337" t="str">
        <f>IF(INDEX($K$6:$AE$6,1,MATCH(1,K590:AE590,1))&lt;&gt;INDEX($K$6:$AE$6,1,MATCH(1,K590:AE590,-1)),INDEX($K$6:$AE$6,1,MATCH(1,K590:AE590,1)),"-")</f>
        <v>-</v>
      </c>
      <c r="AO590"/>
      <c r="AP590"/>
      <c r="AQ590"/>
    </row>
    <row r="591" spans="1:261" x14ac:dyDescent="0.2">
      <c r="A591" s="169" t="str">
        <f>IF(IFERROR(VLOOKUP(G591,EmployesActifs,1,FALSE),"Non")&lt;&gt;"Non","Oui","Non")</f>
        <v>Oui</v>
      </c>
      <c r="B591" s="172">
        <f>IF(A591="Oui",1,0)</f>
        <v>1</v>
      </c>
      <c r="C591" s="172">
        <f>IF(OR(G591="Médecin",H591="Médecin",I591="Médecin",I591="Médecins",H591="anesthésiste",H591="boursier univ.",H591="chercheur",H591="chirurgien",H591="Résident(e)",H591="Md Urg",H591="Md Card",LEFT(H591,6)="Fellow",H591="Externe Médecine",H591="Directeur de la biobanque Médecin",H591="monit.-boursier",),1,0)</f>
        <v>0</v>
      </c>
      <c r="D591" s="172">
        <f>IF(OR(G591=0,H591="Stagiaire",H591="Stagiaires",H591="Externe",H591="Externes",G591="agence",H591="STAGIAIRE INFIRMIER(ÈRE)",H591="STAGIAIRE SI",H591="STAGIAIRE S.I.",H591="STAGIAIRE PAB",H591="STAGIAIRE EN PERFUSION",H591="Stagiaire Physiothérapeute",H591="Stagiaire médecine",H591="Stagiaire - Service sociaux",H591="STAGIAIRE SOINS INFIRMIERS",H591="STAGIAIRE EXTERNE EN MÉDECINE",H591="ss",),1,0)</f>
        <v>0</v>
      </c>
      <c r="E591" s="28" t="s">
        <v>1330</v>
      </c>
      <c r="F591" s="28" t="s">
        <v>1006</v>
      </c>
      <c r="G591" s="255">
        <v>4548</v>
      </c>
      <c r="H591" s="79" t="s">
        <v>972</v>
      </c>
      <c r="I591" s="164" t="s">
        <v>3418</v>
      </c>
      <c r="J591" s="273">
        <f ca="1">IF(AK591&lt;=Données!$B$2,1," ")</f>
        <v>1</v>
      </c>
      <c r="K591" s="45">
        <v>1</v>
      </c>
      <c r="L591" s="46"/>
      <c r="M591" s="47"/>
      <c r="N591" s="48"/>
      <c r="O591" s="185"/>
      <c r="P591" s="187"/>
      <c r="Q591" s="185"/>
      <c r="R591" s="186"/>
      <c r="S591" s="186"/>
      <c r="T591" s="187"/>
      <c r="U591" s="187"/>
      <c r="V591" s="187"/>
      <c r="W591" s="320"/>
      <c r="X591" s="214"/>
      <c r="Y591" s="215"/>
      <c r="Z591" s="34"/>
      <c r="AA591" s="35"/>
      <c r="AB591" s="35"/>
      <c r="AC591" s="35"/>
      <c r="AD591" s="36"/>
      <c r="AE591" s="224"/>
      <c r="AF591" s="53"/>
      <c r="AG591" s="54"/>
      <c r="AH591" s="55"/>
      <c r="AI591" s="56"/>
      <c r="AJ591" s="41" t="s">
        <v>98</v>
      </c>
      <c r="AK591" s="42">
        <v>44575</v>
      </c>
      <c r="AL591" s="50"/>
      <c r="AM591" s="337" t="str">
        <f>INDEX($K$6:$AE$6,1,MATCH(1,K591:AE591,-1))</f>
        <v>95PFE-L2S</v>
      </c>
      <c r="AN591" s="337" t="str">
        <f>IF(INDEX($K$6:$AE$6,1,MATCH(1,K591:AE591,1))&lt;&gt;INDEX($K$6:$AE$6,1,MATCH(1,K591:AE591,-1)),INDEX($K$6:$AE$6,1,MATCH(1,K591:AE591,1)),"-")</f>
        <v>-</v>
      </c>
      <c r="AO591"/>
      <c r="AP591"/>
      <c r="AQ591"/>
    </row>
    <row r="592" spans="1:261" s="44" customFormat="1" x14ac:dyDescent="0.2">
      <c r="A592" s="169" t="str">
        <f>IF(IFERROR(VLOOKUP(G592,EmployesActifs,1,FALSE),"Non")&lt;&gt;"Non","Oui","Non")</f>
        <v>Oui</v>
      </c>
      <c r="B592" s="172">
        <f>IF(A592="Oui",1,0)</f>
        <v>1</v>
      </c>
      <c r="C592" s="172">
        <f>IF(OR(G592="Médecin",H592="Médecin",I592="Médecin",I592="Médecins",H592="anesthésiste",H592="boursier univ.",H592="chercheur",H592="chirurgien",H592="Résident(e)",H592="Md Urg",H592="Md Card",LEFT(H592,6)="Fellow",H592="Externe Médecine",H592="Directeur de la biobanque Médecin",H592="monit.-boursier",),1,0)</f>
        <v>0</v>
      </c>
      <c r="D592" s="172">
        <f>IF(OR(G592=0,H592="Stagiaire",H592="Stagiaires",H592="Externe",H592="Externes",G592="agence",H592="STAGIAIRE INFIRMIER(ÈRE)",H592="STAGIAIRE SI",H592="STAGIAIRE S.I.",H592="STAGIAIRE PAB",H592="STAGIAIRE EN PERFUSION",H592="Stagiaire Physiothérapeute",H592="Stagiaire médecine",H592="Stagiaire - Service sociaux",H592="STAGIAIRE SOINS INFIRMIERS",H592="STAGIAIRE EXTERNE EN MÉDECINE",H592="ss",),1,0)</f>
        <v>0</v>
      </c>
      <c r="E592" s="28" t="s">
        <v>5342</v>
      </c>
      <c r="F592" s="28" t="s">
        <v>5343</v>
      </c>
      <c r="G592" s="255">
        <v>13636</v>
      </c>
      <c r="H592" s="79" t="s">
        <v>3965</v>
      </c>
      <c r="I592" s="164" t="s">
        <v>5717</v>
      </c>
      <c r="J592" s="273" t="str">
        <f ca="1">IF(AK592&lt;=Données!$B$2,1," ")</f>
        <v xml:space="preserve"> </v>
      </c>
      <c r="K592" s="45"/>
      <c r="L592" s="46"/>
      <c r="M592" s="47"/>
      <c r="N592" s="48"/>
      <c r="O592" s="185"/>
      <c r="P592" s="187"/>
      <c r="Q592" s="185"/>
      <c r="R592" s="186"/>
      <c r="S592" s="186">
        <v>1</v>
      </c>
      <c r="T592" s="187"/>
      <c r="U592" s="187"/>
      <c r="V592" s="187"/>
      <c r="W592" s="320"/>
      <c r="X592" s="214"/>
      <c r="Y592" s="215"/>
      <c r="Z592" s="34"/>
      <c r="AA592" s="35"/>
      <c r="AB592" s="35"/>
      <c r="AC592" s="35"/>
      <c r="AD592" s="36"/>
      <c r="AE592" s="224"/>
      <c r="AF592" s="53"/>
      <c r="AG592" s="54"/>
      <c r="AH592" s="55"/>
      <c r="AI592" s="56"/>
      <c r="AJ592" s="41" t="s">
        <v>4462</v>
      </c>
      <c r="AK592" s="42">
        <v>45945</v>
      </c>
      <c r="AL592" s="50"/>
      <c r="AM592" s="337" t="str">
        <f>INDEX($K$6:$AE$6,1,MATCH(1,K592:AE592,-1))</f>
        <v>1870 +</v>
      </c>
      <c r="AN592" s="337" t="str">
        <f>IF(INDEX($K$6:$AE$6,1,MATCH(1,K592:AE592,1))&lt;&gt;INDEX($K$6:$AE$6,1,MATCH(1,K592:AE592,-1)),INDEX($K$6:$AE$6,1,MATCH(1,K592:AE592,1)),"-")</f>
        <v>-</v>
      </c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</row>
    <row r="593" spans="1:261" x14ac:dyDescent="0.2">
      <c r="A593" s="169" t="str">
        <f>IF(IFERROR(VLOOKUP(G593,EmployesActifs,1,FALSE),"Non")&lt;&gt;"Non","Oui","Non")</f>
        <v>Oui</v>
      </c>
      <c r="B593" s="172">
        <f>IF(A593="Oui",1,0)</f>
        <v>1</v>
      </c>
      <c r="C593" s="172">
        <f>IF(OR(G593="Médecin",H593="Médecin",I593="Médecin",I593="Médecins",H593="anesthésiste",H593="boursier univ.",H593="chercheur",H593="chirurgien",H593="Résident(e)",H593="Md Urg",H593="Md Card",LEFT(H593,6)="Fellow",H593="Externe Médecine",H593="Directeur de la biobanque Médecin",H593="monit.-boursier",),1,0)</f>
        <v>0</v>
      </c>
      <c r="D593" s="172">
        <f>IF(OR(G593=0,H593="Stagiaire",H593="Stagiaires",H593="Externe",H593="Externes",G593="agence",H593="STAGIAIRE INFIRMIER(ÈRE)",H593="STAGIAIRE SI",H593="STAGIAIRE S.I.",H593="STAGIAIRE PAB",H593="STAGIAIRE EN PERFUSION",H593="Stagiaire Physiothérapeute",H593="Stagiaire médecine",H593="Stagiaire - Service sociaux",H593="STAGIAIRE SOINS INFIRMIERS",H593="STAGIAIRE EXTERNE EN MÉDECINE",H593="ss",),1,0)</f>
        <v>0</v>
      </c>
      <c r="E593" s="28" t="s">
        <v>4428</v>
      </c>
      <c r="F593" s="28" t="s">
        <v>4429</v>
      </c>
      <c r="G593" s="255">
        <v>13271</v>
      </c>
      <c r="H593" s="79" t="s">
        <v>69</v>
      </c>
      <c r="I593" s="164" t="s">
        <v>5715</v>
      </c>
      <c r="J593" s="273">
        <f ca="1">IF(AK593&lt;=Données!$B$2,1," ")</f>
        <v>1</v>
      </c>
      <c r="K593" s="45">
        <v>1</v>
      </c>
      <c r="L593" s="46"/>
      <c r="M593" s="47"/>
      <c r="N593" s="48"/>
      <c r="O593" s="185"/>
      <c r="P593" s="187"/>
      <c r="Q593" s="185"/>
      <c r="R593" s="186"/>
      <c r="S593" s="186"/>
      <c r="T593" s="187"/>
      <c r="U593" s="187"/>
      <c r="V593" s="187"/>
      <c r="W593" s="320"/>
      <c r="X593" s="214"/>
      <c r="Y593" s="215"/>
      <c r="Z593" s="34"/>
      <c r="AA593" s="35"/>
      <c r="AB593" s="35"/>
      <c r="AC593" s="35"/>
      <c r="AD593" s="36"/>
      <c r="AE593" s="224"/>
      <c r="AF593" s="53"/>
      <c r="AG593" s="54"/>
      <c r="AH593" s="55"/>
      <c r="AI593" s="56"/>
      <c r="AJ593" s="41" t="s">
        <v>2858</v>
      </c>
      <c r="AK593" s="42">
        <v>45167</v>
      </c>
      <c r="AL593" s="50"/>
      <c r="AM593" s="337" t="str">
        <f>INDEX($K$6:$AE$6,1,MATCH(1,K593:AE593,-1))</f>
        <v>95PFE-L2S</v>
      </c>
      <c r="AN593" s="337" t="str">
        <f>IF(INDEX($K$6:$AE$6,1,MATCH(1,K593:AE593,1))&lt;&gt;INDEX($K$6:$AE$6,1,MATCH(1,K593:AE593,-1)),INDEX($K$6:$AE$6,1,MATCH(1,K593:AE593,1)),"-")</f>
        <v>-</v>
      </c>
      <c r="AO593"/>
      <c r="AP593"/>
      <c r="AQ593"/>
    </row>
    <row r="594" spans="1:261" x14ac:dyDescent="0.2">
      <c r="A594" s="169" t="str">
        <f>IF(IFERROR(VLOOKUP(G594,EmployesActifs,1,FALSE),"Non")&lt;&gt;"Non","Oui","Non")</f>
        <v>Oui</v>
      </c>
      <c r="B594" s="172">
        <f>IF(A594="Oui",1,0)</f>
        <v>1</v>
      </c>
      <c r="C594" s="172">
        <f>IF(OR(G594="Médecin",H594="Médecin",I594="Médecin",I594="Médecins",H594="anesthésiste",H594="boursier univ.",H594="chercheur",H594="chirurgien",H594="Résident(e)",H594="Md Urg",H594="Md Card",LEFT(H594,6)="Fellow",H594="Externe Médecine",H594="Directeur de la biobanque Médecin",H594="monit.-boursier",),1,0)</f>
        <v>0</v>
      </c>
      <c r="D594" s="172">
        <f>IF(OR(G594=0,H594="Stagiaire",H594="Stagiaires",H594="Externe",H594="Externes",G594="agence",H594="STAGIAIRE INFIRMIER(ÈRE)",H594="STAGIAIRE SI",H594="STAGIAIRE S.I.",H594="STAGIAIRE PAB",H594="STAGIAIRE EN PERFUSION",H594="Stagiaire Physiothérapeute",H594="Stagiaire médecine",H594="Stagiaire - Service sociaux",H594="STAGIAIRE SOINS INFIRMIERS",H594="STAGIAIRE EXTERNE EN MÉDECINE",H594="ss",),1,0)</f>
        <v>0</v>
      </c>
      <c r="E594" s="28" t="s">
        <v>4394</v>
      </c>
      <c r="F594" s="28" t="s">
        <v>4395</v>
      </c>
      <c r="G594" s="259">
        <v>13222</v>
      </c>
      <c r="H594" s="79" t="s">
        <v>54</v>
      </c>
      <c r="I594" s="164" t="s">
        <v>55</v>
      </c>
      <c r="J594" s="273" t="str">
        <f ca="1">IF(AK594&lt;=Données!$B$2,1," ")</f>
        <v xml:space="preserve"> </v>
      </c>
      <c r="K594" s="45"/>
      <c r="L594" s="46">
        <v>1</v>
      </c>
      <c r="M594" s="47"/>
      <c r="N594" s="48"/>
      <c r="O594" s="185"/>
      <c r="P594" s="187"/>
      <c r="Q594" s="185"/>
      <c r="R594" s="186"/>
      <c r="S594" s="186"/>
      <c r="T594" s="187"/>
      <c r="U594" s="187"/>
      <c r="V594" s="187"/>
      <c r="W594" s="320"/>
      <c r="X594" s="214"/>
      <c r="Y594" s="215"/>
      <c r="Z594" s="34"/>
      <c r="AA594" s="35"/>
      <c r="AB594" s="35"/>
      <c r="AC594" s="35"/>
      <c r="AD594" s="36"/>
      <c r="AE594" s="224"/>
      <c r="AF594" s="53"/>
      <c r="AG594" s="54"/>
      <c r="AH594" s="55"/>
      <c r="AI594" s="56"/>
      <c r="AJ594" s="41" t="s">
        <v>652</v>
      </c>
      <c r="AK594" s="42">
        <v>45560</v>
      </c>
      <c r="AL594" s="50"/>
      <c r="AM594" s="337" t="str">
        <f>INDEX($K$6:$AE$6,1,MATCH(1,K594:AE594,-1))</f>
        <v>95PFE-L2M</v>
      </c>
      <c r="AN594" s="337" t="str">
        <f>IF(INDEX($K$6:$AE$6,1,MATCH(1,K594:AE594,1))&lt;&gt;INDEX($K$6:$AE$6,1,MATCH(1,K594:AE594,-1)),INDEX($K$6:$AE$6,1,MATCH(1,K594:AE594,1)),"-")</f>
        <v>-</v>
      </c>
      <c r="AO594"/>
      <c r="AP594"/>
      <c r="AQ594"/>
    </row>
    <row r="595" spans="1:261" x14ac:dyDescent="0.2">
      <c r="A595" s="169" t="str">
        <f>IF(IFERROR(VLOOKUP(G595,EmployesActifs,1,FALSE),"Non")&lt;&gt;"Non","Oui","Non")</f>
        <v>Oui</v>
      </c>
      <c r="B595" s="172">
        <f>IF(A595="Oui",1,0)</f>
        <v>1</v>
      </c>
      <c r="C595" s="172">
        <f>IF(OR(G595="Médecin",H595="Médecin",I595="Médecin",I595="Médecins",H595="anesthésiste",H595="boursier univ.",H595="chercheur",H595="chirurgien",H595="Résident(e)",H595="Md Urg",H595="Md Card",LEFT(H595,6)="Fellow",H595="Externe Médecine",H595="Directeur de la biobanque Médecin",H595="monit.-boursier",),1,0)</f>
        <v>0</v>
      </c>
      <c r="D595" s="172">
        <f>IF(OR(G595=0,H595="Stagiaire",H595="Stagiaires",H595="Externe",H595="Externes",G595="agence",H595="STAGIAIRE INFIRMIER(ÈRE)",H595="STAGIAIRE SI",H595="STAGIAIRE S.I.",H595="STAGIAIRE PAB",H595="STAGIAIRE EN PERFUSION",H595="Stagiaire Physiothérapeute",H595="Stagiaire médecine",H595="Stagiaire - Service sociaux",H595="STAGIAIRE SOINS INFIRMIERS",H595="STAGIAIRE EXTERNE EN MÉDECINE",H595="ss",),1,0)</f>
        <v>0</v>
      </c>
      <c r="E595" s="28" t="s">
        <v>1332</v>
      </c>
      <c r="F595" s="28" t="s">
        <v>368</v>
      </c>
      <c r="G595" s="255">
        <v>3611</v>
      </c>
      <c r="H595" s="79" t="s">
        <v>1087</v>
      </c>
      <c r="I595" s="164" t="s">
        <v>5716</v>
      </c>
      <c r="J595" s="273" t="str">
        <f ca="1">IF(AK595&lt;=Données!$B$2,1," ")</f>
        <v xml:space="preserve"> </v>
      </c>
      <c r="K595" s="45"/>
      <c r="L595" s="46"/>
      <c r="M595" s="47"/>
      <c r="N595" s="48"/>
      <c r="O595" s="185">
        <v>1</v>
      </c>
      <c r="P595" s="187"/>
      <c r="Q595" s="185"/>
      <c r="R595" s="186"/>
      <c r="S595" s="186" t="s">
        <v>56</v>
      </c>
      <c r="T595" s="187"/>
      <c r="U595" s="187"/>
      <c r="V595" s="187"/>
      <c r="W595" s="320"/>
      <c r="X595" s="214"/>
      <c r="Y595" s="215"/>
      <c r="Z595" s="34"/>
      <c r="AA595" s="35"/>
      <c r="AB595" s="35"/>
      <c r="AC595" s="35"/>
      <c r="AD595" s="36"/>
      <c r="AE595" s="224"/>
      <c r="AF595" s="53"/>
      <c r="AG595" s="54"/>
      <c r="AH595" s="55"/>
      <c r="AI595" s="56"/>
      <c r="AJ595" s="41" t="s">
        <v>5851</v>
      </c>
      <c r="AK595" s="42">
        <v>45770</v>
      </c>
      <c r="AL595" s="50"/>
      <c r="AM595" s="337" t="str">
        <f>INDEX($K$6:$AE$6,1,MATCH(1,K595:AE595,-1))</f>
        <v>1804S</v>
      </c>
      <c r="AN595" s="337" t="str">
        <f>IF(INDEX($K$6:$AE$6,1,MATCH(1,K595:AE595,1))&lt;&gt;INDEX($K$6:$AE$6,1,MATCH(1,K595:AE595,-1)),INDEX($K$6:$AE$6,1,MATCH(1,K595:AE595,1)),"-")</f>
        <v>-</v>
      </c>
      <c r="AO595"/>
      <c r="AP595"/>
      <c r="AQ595"/>
    </row>
    <row r="596" spans="1:261" x14ac:dyDescent="0.2">
      <c r="A596" s="169" t="str">
        <f>IF(IFERROR(VLOOKUP(G596,EmployesActifs,1,FALSE),"Non")&lt;&gt;"Non","Oui","Non")</f>
        <v>Oui</v>
      </c>
      <c r="B596" s="172">
        <f>IF(A596="Oui",1,0)</f>
        <v>1</v>
      </c>
      <c r="C596" s="172">
        <f>IF(OR(G596="Médecin",H596="Médecin",I596="Médecin",I596="Médecins",H596="anesthésiste",H596="boursier univ.",H596="chercheur",H596="chirurgien",H596="Résident(e)",H596="Md Urg",H596="Md Card",LEFT(H596,6)="Fellow",H596="Externe Médecine",H596="Directeur de la biobanque Médecin",H596="monit.-boursier",),1,0)</f>
        <v>0</v>
      </c>
      <c r="D596" s="172">
        <f>IF(OR(G596=0,H596="Stagiaire",H596="Stagiaires",H596="Externe",H596="Externes",G596="agence",H596="STAGIAIRE INFIRMIER(ÈRE)",H596="STAGIAIRE SI",H596="STAGIAIRE S.I.",H596="STAGIAIRE PAB",H596="STAGIAIRE EN PERFUSION",H596="Stagiaire Physiothérapeute",H596="Stagiaire médecine",H596="Stagiaire - Service sociaux",H596="STAGIAIRE SOINS INFIRMIERS",H596="STAGIAIRE EXTERNE EN MÉDECINE",H596="ss",),1,0)</f>
        <v>0</v>
      </c>
      <c r="E596" s="28" t="s">
        <v>5724</v>
      </c>
      <c r="F596" s="28" t="s">
        <v>5150</v>
      </c>
      <c r="G596" s="257">
        <v>13654</v>
      </c>
      <c r="H596" s="79" t="s">
        <v>103</v>
      </c>
      <c r="I596" s="164" t="s">
        <v>5715</v>
      </c>
      <c r="J596" s="273" t="str">
        <f ca="1">IF(AK596&lt;=Données!$B$2,1," ")</f>
        <v xml:space="preserve"> </v>
      </c>
      <c r="K596" s="45" t="s">
        <v>56</v>
      </c>
      <c r="L596" s="46"/>
      <c r="M596" s="47"/>
      <c r="N596" s="48">
        <v>1</v>
      </c>
      <c r="O596" s="185" t="s">
        <v>56</v>
      </c>
      <c r="P596" s="187"/>
      <c r="Q596" s="185"/>
      <c r="R596" s="186"/>
      <c r="S596" s="186" t="s">
        <v>56</v>
      </c>
      <c r="T596" s="187"/>
      <c r="U596" s="187"/>
      <c r="V596" s="187"/>
      <c r="W596" s="320"/>
      <c r="X596" s="214"/>
      <c r="Y596" s="215"/>
      <c r="Z596" s="34"/>
      <c r="AA596" s="35"/>
      <c r="AB596" s="35"/>
      <c r="AC596" s="35"/>
      <c r="AD596" s="36"/>
      <c r="AE596" s="224"/>
      <c r="AF596" s="53"/>
      <c r="AG596" s="54"/>
      <c r="AH596" s="55"/>
      <c r="AI596" s="56"/>
      <c r="AJ596" s="41" t="s">
        <v>5851</v>
      </c>
      <c r="AK596" s="42">
        <v>45731</v>
      </c>
      <c r="AL596" s="50"/>
      <c r="AM596" s="337" t="str">
        <f>INDEX($K$6:$AE$6,1,MATCH(1,K596:AE596,-1))</f>
        <v>F550</v>
      </c>
      <c r="AN596" s="337" t="str">
        <f>IF(INDEX($K$6:$AE$6,1,MATCH(1,K596:AE596,1))&lt;&gt;INDEX($K$6:$AE$6,1,MATCH(1,K596:AE596,-1)),INDEX($K$6:$AE$6,1,MATCH(1,K596:AE596,1)),"-")</f>
        <v>-</v>
      </c>
      <c r="AO596"/>
      <c r="AP596"/>
      <c r="AQ596"/>
    </row>
    <row r="597" spans="1:261" x14ac:dyDescent="0.2">
      <c r="A597" s="169" t="str">
        <f>IF(IFERROR(VLOOKUP(G597,EmployesActifs,1,FALSE),"Non")&lt;&gt;"Non","Oui","Non")</f>
        <v>Oui</v>
      </c>
      <c r="B597" s="172">
        <f>IF(A597="Oui",1,0)</f>
        <v>1</v>
      </c>
      <c r="C597" s="172">
        <f>IF(OR(G597="Médecin",H597="Médecin",I597="Médecin",I597="Médecins",H597="anesthésiste",H597="boursier univ.",H597="chercheur",H597="chirurgien",H597="Résident(e)",H597="Md Urg",H597="Md Card",LEFT(H597,6)="Fellow",H597="Externe Médecine",H597="Directeur de la biobanque Médecin",H597="monit.-boursier",),1,0)</f>
        <v>0</v>
      </c>
      <c r="D597" s="172">
        <f>IF(OR(G597=0,H597="Stagiaire",H597="Stagiaires",H597="Externe",H597="Externes",G597="agence",H597="STAGIAIRE INFIRMIER(ÈRE)",H597="STAGIAIRE SI",H597="STAGIAIRE S.I.",H597="STAGIAIRE PAB",H597="STAGIAIRE EN PERFUSION",H597="Stagiaire Physiothérapeute",H597="Stagiaire médecine",H597="Stagiaire - Service sociaux",H597="STAGIAIRE SOINS INFIRMIERS",H597="STAGIAIRE EXTERNE EN MÉDECINE",H597="ss",),1,0)</f>
        <v>0</v>
      </c>
      <c r="E597" s="28" t="s">
        <v>2854</v>
      </c>
      <c r="F597" s="28" t="s">
        <v>2853</v>
      </c>
      <c r="G597" s="256">
        <v>10062</v>
      </c>
      <c r="H597" s="79" t="s">
        <v>54</v>
      </c>
      <c r="I597" s="164" t="s">
        <v>55</v>
      </c>
      <c r="J597" s="273" t="str">
        <f ca="1">IF(AK597&lt;=Données!$B$2,1," ")</f>
        <v xml:space="preserve"> </v>
      </c>
      <c r="K597" s="45">
        <v>1</v>
      </c>
      <c r="L597" s="46"/>
      <c r="M597" s="47"/>
      <c r="N597" s="48"/>
      <c r="O597" s="185"/>
      <c r="P597" s="187"/>
      <c r="Q597" s="185"/>
      <c r="R597" s="186"/>
      <c r="S597" s="186"/>
      <c r="T597" s="187"/>
      <c r="U597" s="187"/>
      <c r="V597" s="187"/>
      <c r="W597" s="320"/>
      <c r="X597" s="214"/>
      <c r="Y597" s="215"/>
      <c r="Z597" s="34"/>
      <c r="AA597" s="35"/>
      <c r="AB597" s="35"/>
      <c r="AC597" s="35"/>
      <c r="AD597" s="36"/>
      <c r="AE597" s="224"/>
      <c r="AF597" s="53"/>
      <c r="AG597" s="54"/>
      <c r="AH597" s="55"/>
      <c r="AI597" s="56"/>
      <c r="AJ597" s="41" t="s">
        <v>5851</v>
      </c>
      <c r="AK597" s="42">
        <v>45679</v>
      </c>
      <c r="AL597" s="50"/>
      <c r="AM597" s="337" t="str">
        <f>INDEX($K$6:$AE$6,1,MATCH(1,K597:AE597,-1))</f>
        <v>95PFE-L2S</v>
      </c>
      <c r="AN597" s="337" t="str">
        <f>IF(INDEX($K$6:$AE$6,1,MATCH(1,K597:AE597,1))&lt;&gt;INDEX($K$6:$AE$6,1,MATCH(1,K597:AE597,-1)),INDEX($K$6:$AE$6,1,MATCH(1,K597:AE597,1)),"-")</f>
        <v>-</v>
      </c>
      <c r="AO597"/>
      <c r="AP597"/>
      <c r="AQ597"/>
    </row>
    <row r="598" spans="1:261" s="63" customFormat="1" x14ac:dyDescent="0.2">
      <c r="A598" s="169" t="str">
        <f>IF(IFERROR(VLOOKUP(G598,EmployesActifs,1,FALSE),"Non")&lt;&gt;"Non","Oui","Non")</f>
        <v>Oui</v>
      </c>
      <c r="B598" s="172">
        <f>IF(A598="Oui",1,0)</f>
        <v>1</v>
      </c>
      <c r="C598" s="172">
        <f>IF(OR(G598="Médecin",H598="Médecin",I598="Médecin",I598="Médecins",H598="anesthésiste",H598="boursier univ.",H598="chercheur",H598="chirurgien",H598="Résident(e)",H598="Md Urg",H598="Md Card",LEFT(H598,6)="Fellow",H598="Externe Médecine",H598="Directeur de la biobanque Médecin",H598="monit.-boursier",),1,0)</f>
        <v>0</v>
      </c>
      <c r="D598" s="172">
        <f>IF(OR(G598=0,H598="Stagiaire",H598="Stagiaires",H598="Externe",H598="Externes",G598="agence",H598="STAGIAIRE INFIRMIER(ÈRE)",H598="STAGIAIRE SI",H598="STAGIAIRE S.I.",H598="STAGIAIRE PAB",H598="STAGIAIRE EN PERFUSION",H598="Stagiaire Physiothérapeute",H598="Stagiaire médecine",H598="Stagiaire - Service sociaux",H598="STAGIAIRE SOINS INFIRMIERS",H598="STAGIAIRE EXTERNE EN MÉDECINE",H598="ss",),1,0)</f>
        <v>0</v>
      </c>
      <c r="E598" s="28" t="s">
        <v>1335</v>
      </c>
      <c r="F598" s="28" t="s">
        <v>1336</v>
      </c>
      <c r="G598" s="255">
        <v>9659</v>
      </c>
      <c r="H598" s="79" t="s">
        <v>42</v>
      </c>
      <c r="I598" s="164" t="s">
        <v>61</v>
      </c>
      <c r="J598" s="273" t="str">
        <f ca="1">IF(AK598&lt;=Données!$B$2,1," ")</f>
        <v xml:space="preserve"> </v>
      </c>
      <c r="K598" s="45"/>
      <c r="L598" s="46" t="s">
        <v>56</v>
      </c>
      <c r="M598" s="47"/>
      <c r="N598" s="48"/>
      <c r="O598" s="185"/>
      <c r="P598" s="187"/>
      <c r="Q598" s="185"/>
      <c r="R598" s="186"/>
      <c r="S598" s="186">
        <v>1</v>
      </c>
      <c r="T598" s="187"/>
      <c r="U598" s="187"/>
      <c r="V598" s="187"/>
      <c r="W598" s="320"/>
      <c r="X598" s="214"/>
      <c r="Y598" s="215"/>
      <c r="Z598" s="34"/>
      <c r="AA598" s="35"/>
      <c r="AB598" s="35"/>
      <c r="AC598" s="35"/>
      <c r="AD598" s="36"/>
      <c r="AE598" s="224"/>
      <c r="AF598" s="53"/>
      <c r="AG598" s="54"/>
      <c r="AH598" s="55"/>
      <c r="AI598" s="56"/>
      <c r="AJ598" s="41" t="s">
        <v>5851</v>
      </c>
      <c r="AK598" s="42">
        <v>45951</v>
      </c>
      <c r="AL598" s="50"/>
      <c r="AM598" s="337" t="str">
        <f>INDEX($K$6:$AE$6,1,MATCH(1,K598:AE598,-1))</f>
        <v>1870 +</v>
      </c>
      <c r="AN598" s="337" t="str">
        <f>IF(INDEX($K$6:$AE$6,1,MATCH(1,K598:AE598,1))&lt;&gt;INDEX($K$6:$AE$6,1,MATCH(1,K598:AE598,-1)),INDEX($K$6:$AE$6,1,MATCH(1,K598:AE598,1)),"-")</f>
        <v>-</v>
      </c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</row>
    <row r="599" spans="1:261" s="63" customFormat="1" x14ac:dyDescent="0.2">
      <c r="A599" s="169" t="str">
        <f>IF(IFERROR(VLOOKUP(G599,EmployesActifs,1,FALSE),"Non")&lt;&gt;"Non","Oui","Non")</f>
        <v>Oui</v>
      </c>
      <c r="B599" s="172">
        <f>IF(A599="Oui",1,0)</f>
        <v>1</v>
      </c>
      <c r="C599" s="172">
        <f>IF(OR(G599="Médecin",H599="Médecin",I599="Médecin",I599="Médecins",H599="anesthésiste",H599="boursier univ.",H599="chercheur",H599="chirurgien",H599="Résident(e)",H599="Md Urg",H599="Md Card",LEFT(H599,6)="Fellow",H599="Externe Médecine",H599="Directeur de la biobanque Médecin",H599="monit.-boursier",),1,0)</f>
        <v>0</v>
      </c>
      <c r="D599" s="172">
        <f>IF(OR(G599=0,H599="Stagiaire",H599="Stagiaires",H599="Externe",H599="Externes",G599="agence",H599="STAGIAIRE INFIRMIER(ÈRE)",H599="STAGIAIRE SI",H599="STAGIAIRE S.I.",H599="STAGIAIRE PAB",H599="STAGIAIRE EN PERFUSION",H599="Stagiaire Physiothérapeute",H599="Stagiaire médecine",H599="Stagiaire - Service sociaux",H599="STAGIAIRE SOINS INFIRMIERS",H599="STAGIAIRE EXTERNE EN MÉDECINE",H599="ss",),1,0)</f>
        <v>0</v>
      </c>
      <c r="E599" s="28" t="s">
        <v>1337</v>
      </c>
      <c r="F599" s="28" t="s">
        <v>1260</v>
      </c>
      <c r="G599" s="257">
        <v>11545</v>
      </c>
      <c r="H599" s="79" t="s">
        <v>103</v>
      </c>
      <c r="I599" s="164" t="s">
        <v>5716</v>
      </c>
      <c r="J599" s="273" t="str">
        <f ca="1">IF(AK599&lt;=Données!$B$2,1," ")</f>
        <v xml:space="preserve"> </v>
      </c>
      <c r="K599" s="45"/>
      <c r="L599" s="46"/>
      <c r="M599" s="47"/>
      <c r="N599" s="48"/>
      <c r="O599" s="185"/>
      <c r="P599" s="187"/>
      <c r="Q599" s="185"/>
      <c r="R599" s="186"/>
      <c r="S599" s="186">
        <v>1</v>
      </c>
      <c r="T599" s="187"/>
      <c r="U599" s="187"/>
      <c r="V599" s="187"/>
      <c r="W599" s="320"/>
      <c r="X599" s="214"/>
      <c r="Y599" s="215"/>
      <c r="Z599" s="34"/>
      <c r="AA599" s="35"/>
      <c r="AB599" s="35"/>
      <c r="AC599" s="35"/>
      <c r="AD599" s="36"/>
      <c r="AE599" s="224"/>
      <c r="AF599" s="53"/>
      <c r="AG599" s="54"/>
      <c r="AH599" s="55"/>
      <c r="AI599" s="56"/>
      <c r="AJ599" s="41" t="s">
        <v>4462</v>
      </c>
      <c r="AK599" s="42">
        <v>45847</v>
      </c>
      <c r="AL599" s="50"/>
      <c r="AM599" s="337" t="str">
        <f>INDEX($K$6:$AE$6,1,MATCH(1,K599:AE599,-1))</f>
        <v>1870 +</v>
      </c>
      <c r="AN599" s="337" t="str">
        <f>IF(INDEX($K$6:$AE$6,1,MATCH(1,K599:AE599,1))&lt;&gt;INDEX($K$6:$AE$6,1,MATCH(1,K599:AE599,-1)),INDEX($K$6:$AE$6,1,MATCH(1,K599:AE599,1)),"-")</f>
        <v>-</v>
      </c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</row>
    <row r="600" spans="1:261" s="63" customFormat="1" x14ac:dyDescent="0.2">
      <c r="A600" s="169" t="str">
        <f>IF(IFERROR(VLOOKUP(G600,EmployesActifs,1,FALSE),"Non")&lt;&gt;"Non","Oui","Non")</f>
        <v>Oui</v>
      </c>
      <c r="B600" s="172">
        <f>IF(A600="Oui",1,0)</f>
        <v>1</v>
      </c>
      <c r="C600" s="172">
        <f>IF(OR(G600="Médecin",H600="Médecin",I600="Médecin",I600="Médecins",H600="anesthésiste",H600="boursier univ.",H600="chercheur",H600="chirurgien",H600="Résident(e)",H600="Md Urg",H600="Md Card",LEFT(H600,6)="Fellow",H600="Externe Médecine",H600="Directeur de la biobanque Médecin",H600="monit.-boursier",),1,0)</f>
        <v>0</v>
      </c>
      <c r="D600" s="172">
        <f>IF(OR(G600=0,H600="Stagiaire",H600="Stagiaires",H600="Externe",H600="Externes",G600="agence",H600="STAGIAIRE INFIRMIER(ÈRE)",H600="STAGIAIRE SI",H600="STAGIAIRE S.I.",H600="STAGIAIRE PAB",H600="STAGIAIRE EN PERFUSION",H600="Stagiaire Physiothérapeute",H600="Stagiaire médecine",H600="Stagiaire - Service sociaux",H600="STAGIAIRE SOINS INFIRMIERS",H600="STAGIAIRE EXTERNE EN MÉDECINE",H600="ss",),1,0)</f>
        <v>0</v>
      </c>
      <c r="E600" s="28" t="s">
        <v>1338</v>
      </c>
      <c r="F600" s="28" t="s">
        <v>368</v>
      </c>
      <c r="G600" s="255">
        <v>3001</v>
      </c>
      <c r="H600" s="79" t="s">
        <v>412</v>
      </c>
      <c r="I600" s="164" t="s">
        <v>1197</v>
      </c>
      <c r="J600" s="273">
        <f ca="1">IF(AK600&lt;=Données!$B$2,1," ")</f>
        <v>1</v>
      </c>
      <c r="K600" s="45">
        <v>1</v>
      </c>
      <c r="L600" s="46"/>
      <c r="M600" s="47"/>
      <c r="N600" s="48"/>
      <c r="O600" s="185"/>
      <c r="P600" s="187"/>
      <c r="Q600" s="185"/>
      <c r="R600" s="186"/>
      <c r="S600" s="186"/>
      <c r="T600" s="187"/>
      <c r="U600" s="187"/>
      <c r="V600" s="187"/>
      <c r="W600" s="320"/>
      <c r="X600" s="214"/>
      <c r="Y600" s="215"/>
      <c r="Z600" s="34"/>
      <c r="AA600" s="35"/>
      <c r="AB600" s="35"/>
      <c r="AC600" s="35"/>
      <c r="AD600" s="36"/>
      <c r="AE600" s="224"/>
      <c r="AF600" s="53"/>
      <c r="AG600" s="54"/>
      <c r="AH600" s="55"/>
      <c r="AI600" s="56"/>
      <c r="AJ600" s="41" t="s">
        <v>94</v>
      </c>
      <c r="AK600" s="42">
        <v>44594</v>
      </c>
      <c r="AL600" s="50"/>
      <c r="AM600" s="337" t="str">
        <f>INDEX($K$6:$AE$6,1,MATCH(1,K600:AE600,-1))</f>
        <v>95PFE-L2S</v>
      </c>
      <c r="AN600" s="337" t="str">
        <f>IF(INDEX($K$6:$AE$6,1,MATCH(1,K600:AE600,1))&lt;&gt;INDEX($K$6:$AE$6,1,MATCH(1,K600:AE600,-1)),INDEX($K$6:$AE$6,1,MATCH(1,K600:AE600,1)),"-")</f>
        <v>-</v>
      </c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</row>
    <row r="601" spans="1:261" x14ac:dyDescent="0.2">
      <c r="A601" s="169" t="str">
        <f>IF(IFERROR(VLOOKUP(G601,EmployesActifs,1,FALSE),"Non")&lt;&gt;"Non","Oui","Non")</f>
        <v>Oui</v>
      </c>
      <c r="B601" s="172">
        <f>IF(A601="Oui",1,0)</f>
        <v>1</v>
      </c>
      <c r="C601" s="172">
        <f>IF(OR(G601="Médecin",H601="Médecin",I601="Médecin",I601="Médecins",H601="anesthésiste",H601="boursier univ.",H601="chercheur",H601="chirurgien",H601="Résident(e)",H601="Md Urg",H601="Md Card",LEFT(H601,6)="Fellow",H601="Externe Médecine",H601="Directeur de la biobanque Médecin",H601="monit.-boursier",),1,0)</f>
        <v>0</v>
      </c>
      <c r="D601" s="172">
        <f>IF(OR(G601=0,H601="Stagiaire",H601="Stagiaires",H601="Externe",H601="Externes",G601="agence",H601="STAGIAIRE INFIRMIER(ÈRE)",H601="STAGIAIRE SI",H601="STAGIAIRE S.I.",H601="STAGIAIRE PAB",H601="STAGIAIRE EN PERFUSION",H601="Stagiaire Physiothérapeute",H601="Stagiaire médecine",H601="Stagiaire - Service sociaux",H601="STAGIAIRE SOINS INFIRMIERS",H601="STAGIAIRE EXTERNE EN MÉDECINE",H601="ss",),1,0)</f>
        <v>0</v>
      </c>
      <c r="E601" s="28" t="s">
        <v>1338</v>
      </c>
      <c r="F601" s="28" t="s">
        <v>1339</v>
      </c>
      <c r="G601" s="255">
        <v>11648</v>
      </c>
      <c r="H601" s="79" t="s">
        <v>64</v>
      </c>
      <c r="I601" s="164" t="s">
        <v>3643</v>
      </c>
      <c r="J601" s="273">
        <f ca="1">IF(AK601&lt;=Données!$B$2,1," ")</f>
        <v>1</v>
      </c>
      <c r="K601" s="45">
        <v>1</v>
      </c>
      <c r="L601" s="46"/>
      <c r="M601" s="47"/>
      <c r="N601" s="48"/>
      <c r="O601" s="185"/>
      <c r="P601" s="187"/>
      <c r="Q601" s="185"/>
      <c r="R601" s="186"/>
      <c r="S601" s="186"/>
      <c r="T601" s="187"/>
      <c r="U601" s="187"/>
      <c r="V601" s="187"/>
      <c r="W601" s="320"/>
      <c r="X601" s="214"/>
      <c r="Y601" s="215"/>
      <c r="Z601" s="34"/>
      <c r="AA601" s="35"/>
      <c r="AB601" s="35"/>
      <c r="AC601" s="35"/>
      <c r="AD601" s="36"/>
      <c r="AE601" s="224"/>
      <c r="AF601" s="53"/>
      <c r="AG601" s="54"/>
      <c r="AH601" s="55"/>
      <c r="AI601" s="56"/>
      <c r="AJ601" s="41" t="s">
        <v>98</v>
      </c>
      <c r="AK601" s="42">
        <v>44588</v>
      </c>
      <c r="AL601" s="50"/>
      <c r="AM601" s="337" t="str">
        <f>INDEX($K$6:$AE$6,1,MATCH(1,K601:AE601,-1))</f>
        <v>95PFE-L2S</v>
      </c>
      <c r="AN601" s="337" t="str">
        <f>IF(INDEX($K$6:$AE$6,1,MATCH(1,K601:AE601,1))&lt;&gt;INDEX($K$6:$AE$6,1,MATCH(1,K601:AE601,-1)),INDEX($K$6:$AE$6,1,MATCH(1,K601:AE601,1)),"-")</f>
        <v>-</v>
      </c>
      <c r="AO601"/>
      <c r="AP601"/>
      <c r="AQ601"/>
    </row>
    <row r="602" spans="1:261" x14ac:dyDescent="0.2">
      <c r="A602" s="169" t="str">
        <f>IF(IFERROR(VLOOKUP(G602,EmployesActifs,1,FALSE),"Non")&lt;&gt;"Non","Oui","Non")</f>
        <v>Oui</v>
      </c>
      <c r="B602" s="172">
        <f>IF(A602="Oui",1,0)</f>
        <v>1</v>
      </c>
      <c r="C602" s="172">
        <f>IF(OR(G602="Médecin",H602="Médecin",I602="Médecin",I602="Médecins",H602="anesthésiste",H602="boursier univ.",H602="chercheur",H602="chirurgien",H602="Résident(e)",H602="Md Urg",H602="Md Card",LEFT(H602,6)="Fellow",H602="Externe Médecine",H602="Directeur de la biobanque Médecin",H602="monit.-boursier",),1,0)</f>
        <v>0</v>
      </c>
      <c r="D602" s="172">
        <f>IF(OR(G602=0,H602="Stagiaire",H602="Stagiaires",H602="Externe",H602="Externes",G602="agence",H602="STAGIAIRE INFIRMIER(ÈRE)",H602="STAGIAIRE SI",H602="STAGIAIRE S.I.",H602="STAGIAIRE PAB",H602="STAGIAIRE EN PERFUSION",H602="Stagiaire Physiothérapeute",H602="Stagiaire médecine",H602="Stagiaire - Service sociaux",H602="STAGIAIRE SOINS INFIRMIERS",H602="STAGIAIRE EXTERNE EN MÉDECINE",H602="ss",),1,0)</f>
        <v>0</v>
      </c>
      <c r="E602" s="28" t="s">
        <v>1340</v>
      </c>
      <c r="F602" s="28" t="s">
        <v>1341</v>
      </c>
      <c r="G602" s="255">
        <v>11917</v>
      </c>
      <c r="H602" s="79" t="s">
        <v>2463</v>
      </c>
      <c r="I602" s="164" t="s">
        <v>933</v>
      </c>
      <c r="J602" s="273" t="str">
        <f ca="1">IF(AK602&lt;=Données!$B$2,1," ")</f>
        <v xml:space="preserve"> </v>
      </c>
      <c r="K602" s="45">
        <v>1</v>
      </c>
      <c r="L602" s="46"/>
      <c r="M602" s="47"/>
      <c r="N602" s="48"/>
      <c r="O602" s="185"/>
      <c r="P602" s="187"/>
      <c r="Q602" s="185"/>
      <c r="R602" s="186"/>
      <c r="S602" s="186"/>
      <c r="T602" s="187"/>
      <c r="U602" s="187"/>
      <c r="V602" s="187"/>
      <c r="W602" s="320"/>
      <c r="X602" s="214"/>
      <c r="Y602" s="215"/>
      <c r="Z602" s="34"/>
      <c r="AA602" s="35"/>
      <c r="AB602" s="35"/>
      <c r="AC602" s="35"/>
      <c r="AD602" s="36"/>
      <c r="AE602" s="224"/>
      <c r="AF602" s="53"/>
      <c r="AG602" s="54"/>
      <c r="AH602" s="55"/>
      <c r="AI602" s="56"/>
      <c r="AJ602" s="41" t="s">
        <v>652</v>
      </c>
      <c r="AK602" s="42">
        <v>45255</v>
      </c>
      <c r="AL602" s="50"/>
      <c r="AM602" s="337" t="str">
        <f>INDEX($K$6:$AE$6,1,MATCH(1,K602:AE602,-1))</f>
        <v>95PFE-L2S</v>
      </c>
      <c r="AN602" s="337" t="str">
        <f>IF(INDEX($K$6:$AE$6,1,MATCH(1,K602:AE602,1))&lt;&gt;INDEX($K$6:$AE$6,1,MATCH(1,K602:AE602,-1)),INDEX($K$6:$AE$6,1,MATCH(1,K602:AE602,1)),"-")</f>
        <v>-</v>
      </c>
      <c r="AO602"/>
      <c r="AP602"/>
      <c r="AQ602"/>
    </row>
    <row r="603" spans="1:261" x14ac:dyDescent="0.2">
      <c r="A603" s="169" t="str">
        <f>IF(IFERROR(VLOOKUP(G603,EmployesActifs,1,FALSE),"Non")&lt;&gt;"Non","Oui","Non")</f>
        <v>Oui</v>
      </c>
      <c r="B603" s="172">
        <f>IF(A603="Oui",1,0)</f>
        <v>1</v>
      </c>
      <c r="C603" s="172">
        <f>IF(OR(G603="Médecin",H603="Médecin",I603="Médecin",I603="Médecins",H603="anesthésiste",H603="boursier univ.",H603="chercheur",H603="chirurgien",H603="Résident(e)",H603="Md Urg",H603="Md Card",LEFT(H603,6)="Fellow",H603="Externe Médecine",H603="Directeur de la biobanque Médecin",H603="monit.-boursier",),1,0)</f>
        <v>0</v>
      </c>
      <c r="D603" s="172">
        <f>IF(OR(G603=0,H603="Stagiaire",H603="Stagiaires",H603="Externe",H603="Externes",G603="agence",H603="STAGIAIRE INFIRMIER(ÈRE)",H603="STAGIAIRE SI",H603="STAGIAIRE S.I.",H603="STAGIAIRE PAB",H603="STAGIAIRE EN PERFUSION",H603="Stagiaire Physiothérapeute",H603="Stagiaire médecine",H603="Stagiaire - Service sociaux",H603="STAGIAIRE SOINS INFIRMIERS",H603="STAGIAIRE EXTERNE EN MÉDECINE",H603="ss",),1,0)</f>
        <v>0</v>
      </c>
      <c r="E603" s="28" t="s">
        <v>3265</v>
      </c>
      <c r="F603" s="28" t="s">
        <v>1033</v>
      </c>
      <c r="G603" s="255">
        <v>12956</v>
      </c>
      <c r="H603" s="79" t="s">
        <v>4060</v>
      </c>
      <c r="I603" s="164" t="s">
        <v>3410</v>
      </c>
      <c r="J603" s="273">
        <f ca="1">IF(AK603&lt;=Données!$B$2,1," ")</f>
        <v>1</v>
      </c>
      <c r="K603" s="45">
        <v>1</v>
      </c>
      <c r="L603" s="46"/>
      <c r="M603" s="47"/>
      <c r="N603" s="48"/>
      <c r="O603" s="185"/>
      <c r="P603" s="187"/>
      <c r="Q603" s="185"/>
      <c r="R603" s="186"/>
      <c r="S603" s="186"/>
      <c r="T603" s="187"/>
      <c r="U603" s="187"/>
      <c r="V603" s="187"/>
      <c r="W603" s="320"/>
      <c r="X603" s="214"/>
      <c r="Y603" s="215"/>
      <c r="Z603" s="34"/>
      <c r="AA603" s="35"/>
      <c r="AB603" s="35"/>
      <c r="AC603" s="35"/>
      <c r="AD603" s="36"/>
      <c r="AE603" s="224"/>
      <c r="AF603" s="53"/>
      <c r="AG603" s="54"/>
      <c r="AH603" s="55"/>
      <c r="AI603" s="56"/>
      <c r="AJ603" s="41" t="s">
        <v>85</v>
      </c>
      <c r="AK603" s="42">
        <v>45063</v>
      </c>
      <c r="AL603" s="50"/>
      <c r="AM603" s="337" t="str">
        <f>INDEX($K$6:$AE$6,1,MATCH(1,K603:AE603,-1))</f>
        <v>95PFE-L2S</v>
      </c>
      <c r="AN603" s="337" t="str">
        <f>IF(INDEX($K$6:$AE$6,1,MATCH(1,K603:AE603,1))&lt;&gt;INDEX($K$6:$AE$6,1,MATCH(1,K603:AE603,-1)),INDEX($K$6:$AE$6,1,MATCH(1,K603:AE603,1)),"-")</f>
        <v>-</v>
      </c>
      <c r="AO603"/>
      <c r="AP603"/>
      <c r="AQ603"/>
    </row>
    <row r="604" spans="1:261" x14ac:dyDescent="0.2">
      <c r="A604" s="169" t="str">
        <f>IF(IFERROR(VLOOKUP(G604,EmployesActifs,1,FALSE),"Non")&lt;&gt;"Non","Oui","Non")</f>
        <v>Oui</v>
      </c>
      <c r="B604" s="172">
        <f>IF(A604="Oui",1,0)</f>
        <v>1</v>
      </c>
      <c r="C604" s="172">
        <f>IF(OR(G604="Médecin",H604="Médecin",I604="Médecin",I604="Médecins",H604="anesthésiste",H604="boursier univ.",H604="chercheur",H604="chirurgien",H604="Résident(e)",H604="Md Urg",H604="Md Card",LEFT(H604,6)="Fellow",H604="Externe Médecine",H604="Directeur de la biobanque Médecin",H604="monit.-boursier",),1,0)</f>
        <v>0</v>
      </c>
      <c r="D604" s="172">
        <f>IF(OR(G604=0,H604="Stagiaire",H604="Stagiaires",H604="Externe",H604="Externes",G604="agence",H604="STAGIAIRE INFIRMIER(ÈRE)",H604="STAGIAIRE SI",H604="STAGIAIRE S.I.",H604="STAGIAIRE PAB",H604="STAGIAIRE EN PERFUSION",H604="Stagiaire Physiothérapeute",H604="Stagiaire médecine",H604="Stagiaire - Service sociaux",H604="STAGIAIRE SOINS INFIRMIERS",H604="STAGIAIRE EXTERNE EN MÉDECINE",H604="ss",),1,0)</f>
        <v>0</v>
      </c>
      <c r="E604" s="28" t="s">
        <v>1342</v>
      </c>
      <c r="F604" s="28" t="s">
        <v>189</v>
      </c>
      <c r="G604" s="255">
        <v>10083</v>
      </c>
      <c r="H604" s="79" t="s">
        <v>69</v>
      </c>
      <c r="I604" s="164" t="s">
        <v>61</v>
      </c>
      <c r="J604" s="273">
        <f ca="1">IF(AK604&lt;=Données!$B$2,1," ")</f>
        <v>1</v>
      </c>
      <c r="K604" s="45"/>
      <c r="L604" s="46"/>
      <c r="M604" s="47"/>
      <c r="N604" s="48"/>
      <c r="O604" s="185"/>
      <c r="P604" s="187"/>
      <c r="Q604" s="185"/>
      <c r="R604" s="186"/>
      <c r="S604" s="186"/>
      <c r="T604" s="187"/>
      <c r="U604" s="187"/>
      <c r="V604" s="187"/>
      <c r="W604" s="320"/>
      <c r="X604" s="214"/>
      <c r="Y604" s="215"/>
      <c r="Z604" s="34"/>
      <c r="AA604" s="35"/>
      <c r="AB604" s="35">
        <v>1</v>
      </c>
      <c r="AC604" s="35"/>
      <c r="AD604" s="36"/>
      <c r="AE604" s="224"/>
      <c r="AF604" s="53"/>
      <c r="AG604" s="54"/>
      <c r="AH604" s="55"/>
      <c r="AI604" s="56"/>
      <c r="AJ604" s="41" t="s">
        <v>44</v>
      </c>
      <c r="AK604" s="42">
        <v>43938</v>
      </c>
      <c r="AL604" s="50"/>
      <c r="AM604" s="337" t="str">
        <f>INDEX($K$6:$AE$6,1,MATCH(1,K604:AE604,-1))</f>
        <v>1512-M</v>
      </c>
      <c r="AN604" s="337" t="str">
        <f>IF(INDEX($K$6:$AE$6,1,MATCH(1,K604:AE604,1))&lt;&gt;INDEX($K$6:$AE$6,1,MATCH(1,K604:AE604,-1)),INDEX($K$6:$AE$6,1,MATCH(1,K604:AE604,1)),"-")</f>
        <v>-</v>
      </c>
      <c r="AO604"/>
      <c r="AP604"/>
      <c r="AQ604"/>
    </row>
    <row r="605" spans="1:261" x14ac:dyDescent="0.2">
      <c r="A605" s="169" t="str">
        <f>IF(IFERROR(VLOOKUP(G605,EmployesActifs,1,FALSE),"Non")&lt;&gt;"Non","Oui","Non")</f>
        <v>Oui</v>
      </c>
      <c r="B605" s="172">
        <f>IF(A605="Oui",1,0)</f>
        <v>1</v>
      </c>
      <c r="C605" s="172">
        <f>IF(OR(G605="Médecin",H605="Médecin",I605="Médecin",I605="Médecins",H605="anesthésiste",H605="boursier univ.",H605="chercheur",H605="chirurgien",H605="Résident(e)",H605="Md Urg",H605="Md Card",LEFT(H605,6)="Fellow",H605="Externe Médecine",H605="Directeur de la biobanque Médecin",H605="monit.-boursier",),1,0)</f>
        <v>0</v>
      </c>
      <c r="D605" s="172">
        <f>IF(OR(G605=0,H605="Stagiaire",H605="Stagiaires",H605="Externe",H605="Externes",G605="agence",H605="STAGIAIRE INFIRMIER(ÈRE)",H605="STAGIAIRE SI",H605="STAGIAIRE S.I.",H605="STAGIAIRE PAB",H605="STAGIAIRE EN PERFUSION",H605="Stagiaire Physiothérapeute",H605="Stagiaire médecine",H605="Stagiaire - Service sociaux",H605="STAGIAIRE SOINS INFIRMIERS",H605="STAGIAIRE EXTERNE EN MÉDECINE",H605="ss",),1,0)</f>
        <v>0</v>
      </c>
      <c r="E605" s="28" t="s">
        <v>1345</v>
      </c>
      <c r="F605" s="28" t="s">
        <v>306</v>
      </c>
      <c r="G605" s="255">
        <v>11133</v>
      </c>
      <c r="H605" s="79" t="s">
        <v>54</v>
      </c>
      <c r="I605" s="164" t="s">
        <v>55</v>
      </c>
      <c r="J605" s="273" t="str">
        <f ca="1">IF(AK605&lt;=Données!$B$2,1," ")</f>
        <v xml:space="preserve"> </v>
      </c>
      <c r="K605" s="45"/>
      <c r="L605" s="46"/>
      <c r="M605" s="47"/>
      <c r="N605" s="48"/>
      <c r="O605" s="185"/>
      <c r="P605" s="187"/>
      <c r="Q605" s="185"/>
      <c r="R605" s="186"/>
      <c r="S605" s="186"/>
      <c r="T605" s="187"/>
      <c r="U605" s="187"/>
      <c r="V605" s="187"/>
      <c r="W605" s="320"/>
      <c r="X605" s="214"/>
      <c r="Y605" s="215"/>
      <c r="Z605" s="34"/>
      <c r="AA605" s="35"/>
      <c r="AB605" s="35"/>
      <c r="AC605" s="35">
        <v>1</v>
      </c>
      <c r="AD605" s="36" t="s">
        <v>56</v>
      </c>
      <c r="AE605" s="224"/>
      <c r="AF605" s="53"/>
      <c r="AG605" s="54"/>
      <c r="AH605" s="55"/>
      <c r="AI605" s="56"/>
      <c r="AJ605" s="41" t="s">
        <v>50</v>
      </c>
      <c r="AK605" s="42">
        <v>45643</v>
      </c>
      <c r="AL605" s="50"/>
      <c r="AM605" s="337" t="str">
        <f>INDEX($K$6:$AE$6,1,MATCH(1,K605:AE605,-1))</f>
        <v>1513-L</v>
      </c>
      <c r="AN605" s="337" t="str">
        <f>IF(INDEX($K$6:$AE$6,1,MATCH(1,K605:AE605,1))&lt;&gt;INDEX($K$6:$AE$6,1,MATCH(1,K605:AE605,-1)),INDEX($K$6:$AE$6,1,MATCH(1,K605:AE605,1)),"-")</f>
        <v>-</v>
      </c>
      <c r="AO605"/>
      <c r="AP605"/>
      <c r="AQ605"/>
    </row>
    <row r="606" spans="1:261" x14ac:dyDescent="0.2">
      <c r="A606" s="169" t="str">
        <f>IF(IFERROR(VLOOKUP(G606,EmployesActifs,1,FALSE),"Non")&lt;&gt;"Non","Oui","Non")</f>
        <v>Oui</v>
      </c>
      <c r="B606" s="172">
        <f>IF(A606="Oui",1,0)</f>
        <v>1</v>
      </c>
      <c r="C606" s="172">
        <f>IF(OR(G606="Médecin",H606="Médecin",I606="Médecin",I606="Médecins",H606="anesthésiste",H606="boursier univ.",H606="chercheur",H606="chirurgien",H606="Résident(e)",H606="Md Urg",H606="Md Card",LEFT(H606,6)="Fellow",H606="Externe Médecine",H606="Directeur de la biobanque Médecin",H606="monit.-boursier",),1,0)</f>
        <v>0</v>
      </c>
      <c r="D606" s="172">
        <f>IF(OR(G606=0,H606="Stagiaire",H606="Stagiaires",H606="Externe",H606="Externes",G606="agence",H606="STAGIAIRE INFIRMIER(ÈRE)",H606="STAGIAIRE SI",H606="STAGIAIRE S.I.",H606="STAGIAIRE PAB",H606="STAGIAIRE EN PERFUSION",H606="Stagiaire Physiothérapeute",H606="Stagiaire médecine",H606="Stagiaire - Service sociaux",H606="STAGIAIRE SOINS INFIRMIERS",H606="STAGIAIRE EXTERNE EN MÉDECINE",H606="ss",),1,0)</f>
        <v>0</v>
      </c>
      <c r="E606" s="28" t="s">
        <v>5216</v>
      </c>
      <c r="F606" s="28" t="s">
        <v>5217</v>
      </c>
      <c r="G606" s="262">
        <v>13512</v>
      </c>
      <c r="H606" s="79" t="s">
        <v>69</v>
      </c>
      <c r="I606" s="164" t="s">
        <v>5215</v>
      </c>
      <c r="J606" s="273" t="str">
        <f ca="1">IF(AK606&lt;=Données!$B$2,1," ")</f>
        <v xml:space="preserve"> </v>
      </c>
      <c r="K606" s="45"/>
      <c r="L606" s="46" t="s">
        <v>56</v>
      </c>
      <c r="M606" s="47" t="s">
        <v>56</v>
      </c>
      <c r="N606" s="48"/>
      <c r="O606" s="185"/>
      <c r="P606" s="187">
        <v>1</v>
      </c>
      <c r="Q606" s="185"/>
      <c r="R606" s="186"/>
      <c r="S606" s="186"/>
      <c r="T606" s="187"/>
      <c r="U606" s="187"/>
      <c r="V606" s="187"/>
      <c r="W606" s="320"/>
      <c r="X606" s="214"/>
      <c r="Y606" s="215"/>
      <c r="Z606" s="34"/>
      <c r="AA606" s="35"/>
      <c r="AB606" s="35"/>
      <c r="AC606" s="35"/>
      <c r="AD606" s="36"/>
      <c r="AE606" s="224"/>
      <c r="AF606" s="53"/>
      <c r="AG606" s="54"/>
      <c r="AH606" s="55"/>
      <c r="AI606" s="56"/>
      <c r="AJ606" s="178" t="s">
        <v>4462</v>
      </c>
      <c r="AK606" s="42">
        <v>45349</v>
      </c>
      <c r="AL606" s="50"/>
      <c r="AM606" s="337">
        <f>INDEX($K$6:$AE$6,1,MATCH(1,K606:AE606,-1))</f>
        <v>1804</v>
      </c>
      <c r="AN606" s="337" t="str">
        <f>IF(INDEX($K$6:$AE$6,1,MATCH(1,K606:AE606,1))&lt;&gt;INDEX($K$6:$AE$6,1,MATCH(1,K606:AE606,-1)),INDEX($K$6:$AE$6,1,MATCH(1,K606:AE606,1)),"-")</f>
        <v>-</v>
      </c>
      <c r="AO606"/>
      <c r="AP606"/>
      <c r="AQ606"/>
    </row>
    <row r="607" spans="1:261" x14ac:dyDescent="0.2">
      <c r="A607" s="169" t="str">
        <f>IF(IFERROR(VLOOKUP(G607,EmployesActifs,1,FALSE),"Non")&lt;&gt;"Non","Oui","Non")</f>
        <v>Oui</v>
      </c>
      <c r="B607" s="172">
        <f>IF(A607="Oui",1,0)</f>
        <v>1</v>
      </c>
      <c r="C607" s="172">
        <f>IF(OR(G607="Médecin",H607="Médecin",I607="Médecin",I607="Médecins",H607="anesthésiste",H607="boursier univ.",H607="chercheur",H607="chirurgien",H607="Résident(e)",H607="Md Urg",H607="Md Card",LEFT(H607,6)="Fellow",H607="Externe Médecine",H607="Directeur de la biobanque Médecin",H607="monit.-boursier",),1,0)</f>
        <v>0</v>
      </c>
      <c r="D607" s="172">
        <f>IF(OR(G607=0,H607="Stagiaire",H607="Stagiaires",H607="Externe",H607="Externes",G607="agence",H607="STAGIAIRE INFIRMIER(ÈRE)",H607="STAGIAIRE SI",H607="STAGIAIRE S.I.",H607="STAGIAIRE PAB",H607="STAGIAIRE EN PERFUSION",H607="Stagiaire Physiothérapeute",H607="Stagiaire médecine",H607="Stagiaire - Service sociaux",H607="STAGIAIRE SOINS INFIRMIERS",H607="STAGIAIRE EXTERNE EN MÉDECINE",H607="ss",),1,0)</f>
        <v>0</v>
      </c>
      <c r="E607" s="28" t="s">
        <v>5000</v>
      </c>
      <c r="F607" s="28" t="s">
        <v>5001</v>
      </c>
      <c r="G607" s="257">
        <v>13414</v>
      </c>
      <c r="H607" s="79" t="s">
        <v>54</v>
      </c>
      <c r="I607" s="164" t="s">
        <v>55</v>
      </c>
      <c r="J607" s="273" t="str">
        <f ca="1">IF(AK607&lt;=Données!$B$2,1," ")</f>
        <v xml:space="preserve"> </v>
      </c>
      <c r="K607" s="45"/>
      <c r="L607" s="46">
        <v>1</v>
      </c>
      <c r="M607" s="47"/>
      <c r="N607" s="48"/>
      <c r="O607" s="185"/>
      <c r="P607" s="187"/>
      <c r="Q607" s="185"/>
      <c r="R607" s="186"/>
      <c r="S607" s="186"/>
      <c r="T607" s="187"/>
      <c r="U607" s="187"/>
      <c r="V607" s="187"/>
      <c r="W607" s="320"/>
      <c r="X607" s="214"/>
      <c r="Y607" s="215"/>
      <c r="Z607" s="34"/>
      <c r="AA607" s="35"/>
      <c r="AB607" s="35"/>
      <c r="AC607" s="35"/>
      <c r="AD607" s="36"/>
      <c r="AE607" s="224"/>
      <c r="AF607" s="53"/>
      <c r="AG607" s="54"/>
      <c r="AH607" s="55"/>
      <c r="AI607" s="56"/>
      <c r="AJ607" s="41" t="s">
        <v>652</v>
      </c>
      <c r="AK607" s="42">
        <v>45357</v>
      </c>
      <c r="AL607" s="50"/>
      <c r="AM607" s="337" t="str">
        <f>INDEX($K$6:$AE$6,1,MATCH(1,K607:AE607,-1))</f>
        <v>95PFE-L2M</v>
      </c>
      <c r="AN607" s="337" t="str">
        <f>IF(INDEX($K$6:$AE$6,1,MATCH(1,K607:AE607,1))&lt;&gt;INDEX($K$6:$AE$6,1,MATCH(1,K607:AE607,-1)),INDEX($K$6:$AE$6,1,MATCH(1,K607:AE607,1)),"-")</f>
        <v>-</v>
      </c>
      <c r="AO607"/>
      <c r="AP607"/>
      <c r="AQ607"/>
    </row>
    <row r="608" spans="1:261" x14ac:dyDescent="0.2">
      <c r="A608" s="169" t="str">
        <f>IF(IFERROR(VLOOKUP(G608,EmployesActifs,1,FALSE),"Non")&lt;&gt;"Non","Oui","Non")</f>
        <v>Oui</v>
      </c>
      <c r="B608" s="172">
        <f>IF(A608="Oui",1,0)</f>
        <v>1</v>
      </c>
      <c r="C608" s="172">
        <f>IF(OR(G608="Médecin",H608="Médecin",I608="Médecin",I608="Médecins",H608="anesthésiste",H608="boursier univ.",H608="chercheur",H608="chirurgien",H608="Résident(e)",H608="Md Urg",H608="Md Card",LEFT(H608,6)="Fellow",H608="Externe Médecine",H608="Directeur de la biobanque Médecin",H608="monit.-boursier",),1,0)</f>
        <v>0</v>
      </c>
      <c r="D608" s="172">
        <f>IF(OR(G608=0,H608="Stagiaire",H608="Stagiaires",H608="Externe",H608="Externes",G608="agence",H608="STAGIAIRE INFIRMIER(ÈRE)",H608="STAGIAIRE SI",H608="STAGIAIRE S.I.",H608="STAGIAIRE PAB",H608="STAGIAIRE EN PERFUSION",H608="Stagiaire Physiothérapeute",H608="Stagiaire médecine",H608="Stagiaire - Service sociaux",H608="STAGIAIRE SOINS INFIRMIERS",H608="STAGIAIRE EXTERNE EN MÉDECINE",H608="ss",),1,0)</f>
        <v>0</v>
      </c>
      <c r="E608" s="28" t="s">
        <v>1347</v>
      </c>
      <c r="F608" s="28" t="s">
        <v>1269</v>
      </c>
      <c r="G608" s="255">
        <v>4769</v>
      </c>
      <c r="H608" s="79" t="s">
        <v>103</v>
      </c>
      <c r="I608" s="164" t="s">
        <v>1227</v>
      </c>
      <c r="J608" s="273">
        <f ca="1">IF(AK608&lt;=Données!$B$2,1," ")</f>
        <v>1</v>
      </c>
      <c r="K608" s="45" t="s">
        <v>56</v>
      </c>
      <c r="L608" s="46">
        <v>1</v>
      </c>
      <c r="M608" s="47"/>
      <c r="N608" s="48"/>
      <c r="O608" s="185"/>
      <c r="P608" s="187"/>
      <c r="Q608" s="185">
        <v>1</v>
      </c>
      <c r="R608" s="186"/>
      <c r="S608" s="186"/>
      <c r="T608" s="187"/>
      <c r="U608" s="187"/>
      <c r="V608" s="187"/>
      <c r="W608" s="320"/>
      <c r="X608" s="214"/>
      <c r="Y608" s="215"/>
      <c r="Z608" s="34"/>
      <c r="AA608" s="35"/>
      <c r="AB608" s="35"/>
      <c r="AC608" s="35"/>
      <c r="AD608" s="36"/>
      <c r="AE608" s="224"/>
      <c r="AF608" s="53"/>
      <c r="AG608" s="54"/>
      <c r="AH608" s="55"/>
      <c r="AI608" s="56"/>
      <c r="AJ608" s="41" t="s">
        <v>85</v>
      </c>
      <c r="AK608" s="42">
        <v>44559</v>
      </c>
      <c r="AL608" s="50"/>
      <c r="AM608" s="337" t="str">
        <f>INDEX($K$6:$AE$6,1,MATCH(1,K608:AE608,-1))</f>
        <v>95PFE-L2M</v>
      </c>
      <c r="AN608" s="337" t="str">
        <f>IF(INDEX($K$6:$AE$6,1,MATCH(1,K608:AE608,1))&lt;&gt;INDEX($K$6:$AE$6,1,MATCH(1,K608:AE608,-1)),INDEX($K$6:$AE$6,1,MATCH(1,K608:AE608,1)),"-")</f>
        <v>1860-S</v>
      </c>
      <c r="AO608"/>
      <c r="AP608"/>
      <c r="AQ608"/>
    </row>
    <row r="609" spans="1:261" s="69" customFormat="1" x14ac:dyDescent="0.2">
      <c r="A609" s="169" t="str">
        <f>IF(IFERROR(VLOOKUP(G609,EmployesActifs,1,FALSE),"Non")&lt;&gt;"Non","Oui","Non")</f>
        <v>Oui</v>
      </c>
      <c r="B609" s="172">
        <f>IF(A609="Oui",1,0)</f>
        <v>1</v>
      </c>
      <c r="C609" s="172">
        <f>IF(OR(G609="Médecin",H609="Médecin",I609="Médecin",I609="Médecins",H609="anesthésiste",H609="boursier univ.",H609="chercheur",H609="chirurgien",H609="Résident(e)",H609="Md Urg",H609="Md Card",LEFT(H609,6)="Fellow",H609="Externe Médecine",H609="Directeur de la biobanque Médecin",H609="monit.-boursier",),1,0)</f>
        <v>0</v>
      </c>
      <c r="D609" s="172">
        <f>IF(OR(G609=0,H609="Stagiaire",H609="Stagiaires",H609="Externe",H609="Externes",G609="agence",H609="STAGIAIRE INFIRMIER(ÈRE)",H609="STAGIAIRE SI",H609="STAGIAIRE S.I.",H609="STAGIAIRE PAB",H609="STAGIAIRE EN PERFUSION",H609="Stagiaire Physiothérapeute",H609="Stagiaire médecine",H609="Stagiaire - Service sociaux",H609="STAGIAIRE SOINS INFIRMIERS",H609="STAGIAIRE EXTERNE EN MÉDECINE",H609="ss",),1,0)</f>
        <v>0</v>
      </c>
      <c r="E609" s="28" t="s">
        <v>3331</v>
      </c>
      <c r="F609" s="28" t="s">
        <v>1349</v>
      </c>
      <c r="G609" s="255">
        <v>5686</v>
      </c>
      <c r="H609" s="79" t="s">
        <v>3390</v>
      </c>
      <c r="I609" s="164" t="s">
        <v>3391</v>
      </c>
      <c r="J609" s="273">
        <f ca="1">IF(AK609&lt;=Données!$B$2,1," ")</f>
        <v>1</v>
      </c>
      <c r="K609" s="45"/>
      <c r="L609" s="46" t="s">
        <v>56</v>
      </c>
      <c r="M609" s="47"/>
      <c r="N609" s="48"/>
      <c r="O609" s="185"/>
      <c r="P609" s="187"/>
      <c r="Q609" s="185"/>
      <c r="R609" s="186"/>
      <c r="S609" s="186">
        <v>1</v>
      </c>
      <c r="T609" s="187"/>
      <c r="U609" s="187"/>
      <c r="V609" s="187"/>
      <c r="W609" s="320"/>
      <c r="X609" s="214"/>
      <c r="Y609" s="215"/>
      <c r="Z609" s="34"/>
      <c r="AA609" s="35"/>
      <c r="AB609" s="35"/>
      <c r="AC609" s="35"/>
      <c r="AD609" s="36"/>
      <c r="AE609" s="224"/>
      <c r="AF609" s="53"/>
      <c r="AG609" s="54"/>
      <c r="AH609" s="55"/>
      <c r="AI609" s="56"/>
      <c r="AJ609" s="41" t="s">
        <v>98</v>
      </c>
      <c r="AK609" s="42">
        <v>44572</v>
      </c>
      <c r="AL609" s="50"/>
      <c r="AM609" s="337" t="str">
        <f>INDEX($K$6:$AE$6,1,MATCH(1,K609:AE609,-1))</f>
        <v>1870 +</v>
      </c>
      <c r="AN609" s="337" t="str">
        <f>IF(INDEX($K$6:$AE$6,1,MATCH(1,K609:AE609,1))&lt;&gt;INDEX($K$6:$AE$6,1,MATCH(1,K609:AE609,-1)),INDEX($K$6:$AE$6,1,MATCH(1,K609:AE609,1)),"-")</f>
        <v>-</v>
      </c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</row>
    <row r="610" spans="1:261" s="69" customFormat="1" x14ac:dyDescent="0.2">
      <c r="A610" s="169" t="str">
        <f>IF(IFERROR(VLOOKUP(G610,EmployesActifs,1,FALSE),"Non")&lt;&gt;"Non","Oui","Non")</f>
        <v>Oui</v>
      </c>
      <c r="B610" s="172">
        <f>IF(A610="Oui",1,0)</f>
        <v>1</v>
      </c>
      <c r="C610" s="172">
        <f>IF(OR(G610="Médecin",H610="Médecin",I610="Médecin",I610="Médecins",H610="anesthésiste",H610="boursier univ.",H610="chercheur",H610="chirurgien",H610="Résident(e)",H610="Md Urg",H610="Md Card",LEFT(H610,6)="Fellow",H610="Externe Médecine",H610="Directeur de la biobanque Médecin",H610="monit.-boursier",),1,0)</f>
        <v>0</v>
      </c>
      <c r="D610" s="172">
        <f>IF(OR(G610=0,H610="Stagiaire",H610="Stagiaires",H610="Externe",H610="Externes",G610="agence",H610="STAGIAIRE INFIRMIER(ÈRE)",H610="STAGIAIRE SI",H610="STAGIAIRE S.I.",H610="STAGIAIRE PAB",H610="STAGIAIRE EN PERFUSION",H610="Stagiaire Physiothérapeute",H610="Stagiaire médecine",H610="Stagiaire - Service sociaux",H610="STAGIAIRE SOINS INFIRMIERS",H610="STAGIAIRE EXTERNE EN MÉDECINE",H610="ss",),1,0)</f>
        <v>0</v>
      </c>
      <c r="E610" s="28" t="s">
        <v>1348</v>
      </c>
      <c r="F610" s="28" t="s">
        <v>281</v>
      </c>
      <c r="G610" s="255">
        <v>3290</v>
      </c>
      <c r="H610" s="79" t="s">
        <v>103</v>
      </c>
      <c r="I610" s="164" t="s">
        <v>1227</v>
      </c>
      <c r="J610" s="273">
        <f ca="1">IF(AK610&lt;=Données!$B$2,1," ")</f>
        <v>1</v>
      </c>
      <c r="K610" s="45"/>
      <c r="L610" s="46">
        <v>1</v>
      </c>
      <c r="M610" s="47"/>
      <c r="N610" s="48"/>
      <c r="O610" s="185"/>
      <c r="P610" s="187"/>
      <c r="Q610" s="185"/>
      <c r="R610" s="186"/>
      <c r="S610" s="186"/>
      <c r="T610" s="187"/>
      <c r="U610" s="187"/>
      <c r="V610" s="187"/>
      <c r="W610" s="320"/>
      <c r="X610" s="214"/>
      <c r="Y610" s="215"/>
      <c r="Z610" s="34"/>
      <c r="AA610" s="35"/>
      <c r="AB610" s="35"/>
      <c r="AC610" s="35"/>
      <c r="AD610" s="36"/>
      <c r="AE610" s="224"/>
      <c r="AF610" s="53"/>
      <c r="AG610" s="54"/>
      <c r="AH610" s="55"/>
      <c r="AI610" s="56"/>
      <c r="AJ610" s="41" t="s">
        <v>85</v>
      </c>
      <c r="AK610" s="42">
        <v>44600</v>
      </c>
      <c r="AL610" s="50"/>
      <c r="AM610" s="337" t="str">
        <f>INDEX($K$6:$AE$6,1,MATCH(1,K610:AE610,-1))</f>
        <v>95PFE-L2M</v>
      </c>
      <c r="AN610" s="337" t="str">
        <f>IF(INDEX($K$6:$AE$6,1,MATCH(1,K610:AE610,1))&lt;&gt;INDEX($K$6:$AE$6,1,MATCH(1,K610:AE610,-1)),INDEX($K$6:$AE$6,1,MATCH(1,K610:AE610,1)),"-")</f>
        <v>-</v>
      </c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</row>
    <row r="611" spans="1:261" x14ac:dyDescent="0.2">
      <c r="A611" s="169" t="str">
        <f>IF(IFERROR(VLOOKUP(G611,EmployesActifs,1,FALSE),"Non")&lt;&gt;"Non","Oui","Non")</f>
        <v>Oui</v>
      </c>
      <c r="B611" s="172">
        <f>IF(A611="Oui",1,0)</f>
        <v>1</v>
      </c>
      <c r="C611" s="172">
        <f>IF(OR(G611="Médecin",H611="Médecin",I611="Médecin",I611="Médecins",H611="anesthésiste",H611="boursier univ.",H611="chercheur",H611="chirurgien",H611="Résident(e)",H611="Md Urg",H611="Md Card",LEFT(H611,6)="Fellow",H611="Externe Médecine",H611="Directeur de la biobanque Médecin",H611="monit.-boursier",),1,0)</f>
        <v>0</v>
      </c>
      <c r="D611" s="172">
        <f>IF(OR(G611=0,H611="Stagiaire",H611="Stagiaires",H611="Externe",H611="Externes",G611="agence",H611="STAGIAIRE INFIRMIER(ÈRE)",H611="STAGIAIRE SI",H611="STAGIAIRE S.I.",H611="STAGIAIRE PAB",H611="STAGIAIRE EN PERFUSION",H611="Stagiaire Physiothérapeute",H611="Stagiaire médecine",H611="Stagiaire - Service sociaux",H611="STAGIAIRE SOINS INFIRMIERS",H611="STAGIAIRE EXTERNE EN MÉDECINE",H611="ss",),1,0)</f>
        <v>0</v>
      </c>
      <c r="E611" s="28" t="s">
        <v>2875</v>
      </c>
      <c r="F611" s="28" t="s">
        <v>2876</v>
      </c>
      <c r="G611" s="255">
        <v>12253</v>
      </c>
      <c r="H611" s="79" t="s">
        <v>1559</v>
      </c>
      <c r="I611" s="164" t="s">
        <v>5716</v>
      </c>
      <c r="J611" s="273" t="str">
        <f ca="1">IF(AK611&lt;=Données!$B$2,1," ")</f>
        <v xml:space="preserve"> </v>
      </c>
      <c r="K611" s="45"/>
      <c r="L611" s="46"/>
      <c r="M611" s="47"/>
      <c r="N611" s="48" t="s">
        <v>56</v>
      </c>
      <c r="O611" s="185"/>
      <c r="P611" s="187" t="s">
        <v>56</v>
      </c>
      <c r="Q611" s="185"/>
      <c r="R611" s="186"/>
      <c r="S611" s="186">
        <v>1</v>
      </c>
      <c r="T611" s="187" t="s">
        <v>56</v>
      </c>
      <c r="U611" s="187"/>
      <c r="V611" s="187"/>
      <c r="W611" s="320"/>
      <c r="X611" s="214"/>
      <c r="Y611" s="215"/>
      <c r="Z611" s="34"/>
      <c r="AA611" s="35"/>
      <c r="AB611" s="35"/>
      <c r="AC611" s="35"/>
      <c r="AD611" s="36"/>
      <c r="AE611" s="224"/>
      <c r="AF611" s="53"/>
      <c r="AG611" s="54"/>
      <c r="AH611" s="55"/>
      <c r="AI611" s="56"/>
      <c r="AJ611" s="41" t="s">
        <v>5851</v>
      </c>
      <c r="AK611" s="42">
        <v>45773</v>
      </c>
      <c r="AL611" s="50"/>
      <c r="AM611" s="337" t="str">
        <f>INDEX($K$6:$AE$6,1,MATCH(1,K611:AE611,-1))</f>
        <v>1870 +</v>
      </c>
      <c r="AN611" s="337" t="str">
        <f>IF(INDEX($K$6:$AE$6,1,MATCH(1,K611:AE611,1))&lt;&gt;INDEX($K$6:$AE$6,1,MATCH(1,K611:AE611,-1)),INDEX($K$6:$AE$6,1,MATCH(1,K611:AE611,1)),"-")</f>
        <v>-</v>
      </c>
      <c r="AO611"/>
      <c r="AP611"/>
      <c r="AQ611"/>
    </row>
    <row r="612" spans="1:261" s="63" customFormat="1" x14ac:dyDescent="0.2">
      <c r="A612" s="169" t="str">
        <f>IF(IFERROR(VLOOKUP(G612,EmployesActifs,1,FALSE),"Non")&lt;&gt;"Non","Oui","Non")</f>
        <v>Oui</v>
      </c>
      <c r="B612" s="172">
        <f>IF(A612="Oui",1,0)</f>
        <v>1</v>
      </c>
      <c r="C612" s="172">
        <f>IF(OR(G612="Médecin",H612="Médecin",I612="Médecin",I612="Médecins",H612="anesthésiste",H612="boursier univ.",H612="chercheur",H612="chirurgien",H612="Résident(e)",H612="Md Urg",H612="Md Card",LEFT(H612,6)="Fellow",H612="Externe Médecine",H612="Directeur de la biobanque Médecin",H612="monit.-boursier",),1,0)</f>
        <v>0</v>
      </c>
      <c r="D612" s="172">
        <f>IF(OR(G612=0,H612="Stagiaire",H612="Stagiaires",H612="Externe",H612="Externes",G612="agence",H612="STAGIAIRE INFIRMIER(ÈRE)",H612="STAGIAIRE SI",H612="STAGIAIRE S.I.",H612="STAGIAIRE PAB",H612="STAGIAIRE EN PERFUSION",H612="Stagiaire Physiothérapeute",H612="Stagiaire médecine",H612="Stagiaire - Service sociaux",H612="STAGIAIRE SOINS INFIRMIERS",H612="STAGIAIRE EXTERNE EN MÉDECINE",H612="ss",),1,0)</f>
        <v>0</v>
      </c>
      <c r="E612" s="28" t="s">
        <v>1350</v>
      </c>
      <c r="F612" s="28" t="s">
        <v>1351</v>
      </c>
      <c r="G612" s="255">
        <v>10017</v>
      </c>
      <c r="H612" s="79" t="s">
        <v>64</v>
      </c>
      <c r="I612" s="164" t="s">
        <v>3643</v>
      </c>
      <c r="J612" s="273">
        <f ca="1">IF(AK612&lt;=Données!$B$2,1," ")</f>
        <v>1</v>
      </c>
      <c r="K612" s="45"/>
      <c r="L612" s="46"/>
      <c r="M612" s="47"/>
      <c r="N612" s="48"/>
      <c r="O612" s="185"/>
      <c r="P612" s="187"/>
      <c r="Q612" s="185">
        <v>1</v>
      </c>
      <c r="R612" s="186"/>
      <c r="S612" s="186"/>
      <c r="T612" s="187"/>
      <c r="U612" s="187"/>
      <c r="V612" s="187"/>
      <c r="W612" s="320"/>
      <c r="X612" s="214"/>
      <c r="Y612" s="215"/>
      <c r="Z612" s="34"/>
      <c r="AA612" s="35"/>
      <c r="AB612" s="35"/>
      <c r="AC612" s="35"/>
      <c r="AD612" s="36"/>
      <c r="AE612" s="224"/>
      <c r="AF612" s="53"/>
      <c r="AG612" s="54"/>
      <c r="AH612" s="55"/>
      <c r="AI612" s="56"/>
      <c r="AJ612" s="41" t="s">
        <v>44</v>
      </c>
      <c r="AK612" s="42">
        <v>43888</v>
      </c>
      <c r="AL612" s="50"/>
      <c r="AM612" s="337" t="str">
        <f>INDEX($K$6:$AE$6,1,MATCH(1,K612:AE612,-1))</f>
        <v>1860-S</v>
      </c>
      <c r="AN612" s="337" t="str">
        <f>IF(INDEX($K$6:$AE$6,1,MATCH(1,K612:AE612,1))&lt;&gt;INDEX($K$6:$AE$6,1,MATCH(1,K612:AE612,-1)),INDEX($K$6:$AE$6,1,MATCH(1,K612:AE612,1)),"-")</f>
        <v>-</v>
      </c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</row>
    <row r="613" spans="1:261" s="63" customFormat="1" x14ac:dyDescent="0.2">
      <c r="A613" s="169" t="str">
        <f>IF(IFERROR(VLOOKUP(G613,EmployesActifs,1,FALSE),"Non")&lt;&gt;"Non","Oui","Non")</f>
        <v>Oui</v>
      </c>
      <c r="B613" s="172">
        <f>IF(A613="Oui",1,0)</f>
        <v>1</v>
      </c>
      <c r="C613" s="172">
        <f>IF(OR(G613="Médecin",H613="Médecin",I613="Médecin",I613="Médecins",H613="anesthésiste",H613="boursier univ.",H613="chercheur",H613="chirurgien",H613="Résident(e)",H613="Md Urg",H613="Md Card",LEFT(H613,6)="Fellow",H613="Externe Médecine",H613="Directeur de la biobanque Médecin",H613="monit.-boursier",),1,0)</f>
        <v>0</v>
      </c>
      <c r="D613" s="172">
        <f>IF(OR(G613=0,H613="Stagiaire",H613="Stagiaires",H613="Externe",H613="Externes",G613="agence",H613="STAGIAIRE INFIRMIER(ÈRE)",H613="STAGIAIRE SI",H613="STAGIAIRE S.I.",H613="STAGIAIRE PAB",H613="STAGIAIRE EN PERFUSION",H613="Stagiaire Physiothérapeute",H613="Stagiaire médecine",H613="Stagiaire - Service sociaux",H613="STAGIAIRE SOINS INFIRMIERS",H613="STAGIAIRE EXTERNE EN MÉDECINE",H613="ss",),1,0)</f>
        <v>0</v>
      </c>
      <c r="E613" s="28" t="s">
        <v>6055</v>
      </c>
      <c r="F613" s="28" t="s">
        <v>1167</v>
      </c>
      <c r="G613" s="257">
        <v>13926</v>
      </c>
      <c r="H613" s="79" t="s">
        <v>103</v>
      </c>
      <c r="I613" s="164" t="s">
        <v>61</v>
      </c>
      <c r="J613" s="273" t="str">
        <f ca="1">IF(AK613&lt;=Données!$B$2,1," ")</f>
        <v xml:space="preserve"> </v>
      </c>
      <c r="K613" s="45" t="s">
        <v>56</v>
      </c>
      <c r="L613" s="46"/>
      <c r="M613" s="47"/>
      <c r="N613" s="48"/>
      <c r="O613" s="185"/>
      <c r="P613" s="187"/>
      <c r="Q613" s="185"/>
      <c r="R613" s="186"/>
      <c r="S613" s="186">
        <v>1</v>
      </c>
      <c r="T613" s="187"/>
      <c r="U613" s="187"/>
      <c r="V613" s="187"/>
      <c r="W613" s="320"/>
      <c r="X613" s="214"/>
      <c r="Y613" s="215"/>
      <c r="Z613" s="34"/>
      <c r="AA613" s="35"/>
      <c r="AB613" s="35"/>
      <c r="AC613" s="35"/>
      <c r="AD613" s="36"/>
      <c r="AE613" s="224"/>
      <c r="AF613" s="53"/>
      <c r="AG613" s="54"/>
      <c r="AH613" s="55"/>
      <c r="AI613" s="56"/>
      <c r="AJ613" s="41" t="s">
        <v>5851</v>
      </c>
      <c r="AK613" s="42">
        <v>45951</v>
      </c>
      <c r="AL613" s="50"/>
      <c r="AM613" s="337" t="str">
        <f>INDEX($K$6:$AE$6,1,MATCH(1,K613:AE613,-1))</f>
        <v>1870 +</v>
      </c>
      <c r="AN613" s="337" t="str">
        <f>IF(INDEX($K$6:$AE$6,1,MATCH(1,K613:AE613,1))&lt;&gt;INDEX($K$6:$AE$6,1,MATCH(1,K613:AE613,-1)),INDEX($K$6:$AE$6,1,MATCH(1,K613:AE613,1)),"-")</f>
        <v>-</v>
      </c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</row>
    <row r="614" spans="1:261" s="63" customFormat="1" x14ac:dyDescent="0.2">
      <c r="A614" s="169" t="str">
        <f>IF(IFERROR(VLOOKUP(G614,EmployesActifs,1,FALSE),"Non")&lt;&gt;"Non","Oui","Non")</f>
        <v>Oui</v>
      </c>
      <c r="B614" s="172">
        <f>IF(A614="Oui",1,0)</f>
        <v>1</v>
      </c>
      <c r="C614" s="172">
        <f>IF(OR(G614="Médecin",H614="Médecin",I614="Médecin",I614="Médecins",H614="anesthésiste",H614="boursier univ.",H614="chercheur",H614="chirurgien",H614="Résident(e)",H614="Md Urg",H614="Md Card",LEFT(H614,6)="Fellow",H614="Externe Médecine",H614="Directeur de la biobanque Médecin",H614="monit.-boursier",),1,0)</f>
        <v>0</v>
      </c>
      <c r="D614" s="172">
        <f>IF(OR(G614=0,H614="Stagiaire",H614="Stagiaires",H614="Externe",H614="Externes",G614="agence",H614="STAGIAIRE INFIRMIER(ÈRE)",H614="STAGIAIRE SI",H614="STAGIAIRE S.I.",H614="STAGIAIRE PAB",H614="STAGIAIRE EN PERFUSION",H614="Stagiaire Physiothérapeute",H614="Stagiaire médecine",H614="Stagiaire - Service sociaux",H614="STAGIAIRE SOINS INFIRMIERS",H614="STAGIAIRE EXTERNE EN MÉDECINE",H614="ss",),1,0)</f>
        <v>0</v>
      </c>
      <c r="E614" s="28" t="s">
        <v>4312</v>
      </c>
      <c r="F614" s="28" t="s">
        <v>2838</v>
      </c>
      <c r="G614" s="255">
        <v>12983</v>
      </c>
      <c r="H614" s="79" t="s">
        <v>103</v>
      </c>
      <c r="I614" s="164" t="s">
        <v>152</v>
      </c>
      <c r="J614" s="273" t="str">
        <f ca="1">IF(AK614&lt;=Données!$B$2,1," ")</f>
        <v xml:space="preserve"> </v>
      </c>
      <c r="K614" s="45"/>
      <c r="L614" s="46">
        <v>1</v>
      </c>
      <c r="M614" s="47"/>
      <c r="N614" s="48"/>
      <c r="O614" s="185"/>
      <c r="P614" s="187"/>
      <c r="Q614" s="185"/>
      <c r="R614" s="186"/>
      <c r="S614" s="186"/>
      <c r="T614" s="187"/>
      <c r="U614" s="187"/>
      <c r="V614" s="187"/>
      <c r="W614" s="320"/>
      <c r="X614" s="214"/>
      <c r="Y614" s="215"/>
      <c r="Z614" s="34"/>
      <c r="AA614" s="35"/>
      <c r="AB614" s="35"/>
      <c r="AC614" s="35"/>
      <c r="AD614" s="36"/>
      <c r="AE614" s="224"/>
      <c r="AF614" s="53"/>
      <c r="AG614" s="54"/>
      <c r="AH614" s="55"/>
      <c r="AI614" s="56"/>
      <c r="AJ614" s="41" t="s">
        <v>4462</v>
      </c>
      <c r="AK614" s="42">
        <v>45812</v>
      </c>
      <c r="AL614" s="50"/>
      <c r="AM614" s="337" t="str">
        <f>INDEX($K$6:$AE$6,1,MATCH(1,K614:AE614,-1))</f>
        <v>95PFE-L2M</v>
      </c>
      <c r="AN614" s="337" t="str">
        <f>IF(INDEX($K$6:$AE$6,1,MATCH(1,K614:AE614,1))&lt;&gt;INDEX($K$6:$AE$6,1,MATCH(1,K614:AE614,-1)),INDEX($K$6:$AE$6,1,MATCH(1,K614:AE614,1)),"-")</f>
        <v>-</v>
      </c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</row>
    <row r="615" spans="1:261" s="63" customFormat="1" x14ac:dyDescent="0.2">
      <c r="A615" s="169" t="str">
        <f>IF(IFERROR(VLOOKUP(G615,EmployesActifs,1,FALSE),"Non")&lt;&gt;"Non","Oui","Non")</f>
        <v>Oui</v>
      </c>
      <c r="B615" s="172">
        <f>IF(A615="Oui",1,0)</f>
        <v>1</v>
      </c>
      <c r="C615" s="172">
        <f>IF(OR(G615="Médecin",H615="Médecin",I615="Médecin",I615="Médecins",H615="anesthésiste",H615="boursier univ.",H615="chercheur",H615="chirurgien",H615="Résident(e)",H615="Md Urg",H615="Md Card",LEFT(H615,6)="Fellow",H615="Externe Médecine",H615="Directeur de la biobanque Médecin",H615="monit.-boursier",),1,0)</f>
        <v>0</v>
      </c>
      <c r="D615" s="172">
        <f>IF(OR(G615=0,H615="Stagiaire",H615="Stagiaires",H615="Externe",H615="Externes",G615="agence",H615="STAGIAIRE INFIRMIER(ÈRE)",H615="STAGIAIRE SI",H615="STAGIAIRE S.I.",H615="STAGIAIRE PAB",H615="STAGIAIRE EN PERFUSION",H615="Stagiaire Physiothérapeute",H615="Stagiaire médecine",H615="Stagiaire - Service sociaux",H615="STAGIAIRE SOINS INFIRMIERS",H615="STAGIAIRE EXTERNE EN MÉDECINE",H615="ss",),1,0)</f>
        <v>0</v>
      </c>
      <c r="E615" s="28" t="s">
        <v>1356</v>
      </c>
      <c r="F615" s="28" t="s">
        <v>564</v>
      </c>
      <c r="G615" s="255">
        <v>6488</v>
      </c>
      <c r="H615" s="57" t="s">
        <v>42</v>
      </c>
      <c r="I615" s="58" t="s">
        <v>5709</v>
      </c>
      <c r="J615" s="273">
        <f ca="1">IF(AK615&lt;=Données!$B$2,1," ")</f>
        <v>1</v>
      </c>
      <c r="K615" s="45"/>
      <c r="L615" s="46">
        <v>1</v>
      </c>
      <c r="M615" s="47"/>
      <c r="N615" s="48"/>
      <c r="O615" s="185"/>
      <c r="P615" s="187"/>
      <c r="Q615" s="185"/>
      <c r="R615" s="186"/>
      <c r="S615" s="186"/>
      <c r="T615" s="187"/>
      <c r="U615" s="187"/>
      <c r="V615" s="187"/>
      <c r="W615" s="320"/>
      <c r="X615" s="214"/>
      <c r="Y615" s="215"/>
      <c r="Z615" s="34"/>
      <c r="AA615" s="35"/>
      <c r="AB615" s="35"/>
      <c r="AC615" s="35"/>
      <c r="AD615" s="36"/>
      <c r="AE615" s="224"/>
      <c r="AF615" s="53"/>
      <c r="AG615" s="54"/>
      <c r="AH615" s="55"/>
      <c r="AI615" s="56"/>
      <c r="AJ615" s="41" t="s">
        <v>50</v>
      </c>
      <c r="AK615" s="42">
        <v>44572</v>
      </c>
      <c r="AL615" s="50"/>
      <c r="AM615" s="337" t="str">
        <f>INDEX($K$6:$AE$6,1,MATCH(1,K615:AE615,-1))</f>
        <v>95PFE-L2M</v>
      </c>
      <c r="AN615" s="337" t="str">
        <f>IF(INDEX($K$6:$AE$6,1,MATCH(1,K615:AE615,1))&lt;&gt;INDEX($K$6:$AE$6,1,MATCH(1,K615:AE615,-1)),INDEX($K$6:$AE$6,1,MATCH(1,K615:AE615,1)),"-")</f>
        <v>-</v>
      </c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</row>
    <row r="616" spans="1:261" s="63" customFormat="1" x14ac:dyDescent="0.2">
      <c r="A616" s="169" t="str">
        <f>IF(IFERROR(VLOOKUP(G616,EmployesActifs,1,FALSE),"Non")&lt;&gt;"Non","Oui","Non")</f>
        <v>Oui</v>
      </c>
      <c r="B616" s="172">
        <f>IF(A616="Oui",1,0)</f>
        <v>1</v>
      </c>
      <c r="C616" s="172">
        <f>IF(OR(G616="Médecin",H616="Médecin",I616="Médecin",I616="Médecins",H616="anesthésiste",H616="boursier univ.",H616="chercheur",H616="chirurgien",H616="Résident(e)",H616="Md Urg",H616="Md Card",LEFT(H616,6)="Fellow",H616="Externe Médecine",H616="Directeur de la biobanque Médecin",H616="monit.-boursier",),1,0)</f>
        <v>0</v>
      </c>
      <c r="D616" s="172">
        <f>IF(OR(G616=0,H616="Stagiaire",H616="Stagiaires",H616="Externe",H616="Externes",G616="agence",H616="STAGIAIRE INFIRMIER(ÈRE)",H616="STAGIAIRE SI",H616="STAGIAIRE S.I.",H616="STAGIAIRE PAB",H616="STAGIAIRE EN PERFUSION",H616="Stagiaire Physiothérapeute",H616="Stagiaire médecine",H616="Stagiaire - Service sociaux",H616="STAGIAIRE SOINS INFIRMIERS",H616="STAGIAIRE EXTERNE EN MÉDECINE",H616="ss",),1,0)</f>
        <v>0</v>
      </c>
      <c r="E616" s="28" t="s">
        <v>1356</v>
      </c>
      <c r="F616" s="28" t="s">
        <v>559</v>
      </c>
      <c r="G616" s="255">
        <v>6217</v>
      </c>
      <c r="H616" s="79" t="s">
        <v>1174</v>
      </c>
      <c r="I616" s="164" t="s">
        <v>933</v>
      </c>
      <c r="J616" s="273" t="str">
        <f ca="1">IF(AK616&lt;=Données!$B$2,1," ")</f>
        <v xml:space="preserve"> </v>
      </c>
      <c r="K616" s="45">
        <v>1</v>
      </c>
      <c r="L616" s="46"/>
      <c r="M616" s="47"/>
      <c r="N616" s="48"/>
      <c r="O616" s="185"/>
      <c r="P616" s="187"/>
      <c r="Q616" s="185"/>
      <c r="R616" s="186"/>
      <c r="S616" s="186"/>
      <c r="T616" s="187"/>
      <c r="U616" s="187"/>
      <c r="V616" s="187"/>
      <c r="W616" s="320"/>
      <c r="X616" s="214"/>
      <c r="Y616" s="215"/>
      <c r="Z616" s="34"/>
      <c r="AA616" s="35"/>
      <c r="AB616" s="35"/>
      <c r="AC616" s="35"/>
      <c r="AD616" s="36"/>
      <c r="AE616" s="224"/>
      <c r="AF616" s="53"/>
      <c r="AG616" s="54"/>
      <c r="AH616" s="55"/>
      <c r="AI616" s="56"/>
      <c r="AJ616" s="41" t="s">
        <v>4462</v>
      </c>
      <c r="AK616" s="42">
        <v>45910</v>
      </c>
      <c r="AL616" s="50"/>
      <c r="AM616" s="337" t="str">
        <f>INDEX($K$6:$AE$6,1,MATCH(1,K616:AE616,-1))</f>
        <v>95PFE-L2S</v>
      </c>
      <c r="AN616" s="337" t="str">
        <f>IF(INDEX($K$6:$AE$6,1,MATCH(1,K616:AE616,1))&lt;&gt;INDEX($K$6:$AE$6,1,MATCH(1,K616:AE616,-1)),INDEX($K$6:$AE$6,1,MATCH(1,K616:AE616,1)),"-")</f>
        <v>-</v>
      </c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</row>
    <row r="617" spans="1:261" s="63" customFormat="1" x14ac:dyDescent="0.2">
      <c r="A617" s="169" t="str">
        <f>IF(IFERROR(VLOOKUP(G617,EmployesActifs,1,FALSE),"Non")&lt;&gt;"Non","Oui","Non")</f>
        <v>Oui</v>
      </c>
      <c r="B617" s="172">
        <f>IF(A617="Oui",1,0)</f>
        <v>1</v>
      </c>
      <c r="C617" s="172">
        <f>IF(OR(G617="Médecin",H617="Médecin",I617="Médecin",I617="Médecins",H617="anesthésiste",H617="boursier univ.",H617="chercheur",H617="chirurgien",H617="Résident(e)",H617="Md Urg",H617="Md Card",LEFT(H617,6)="Fellow",H617="Externe Médecine",H617="Directeur de la biobanque Médecin",H617="monit.-boursier",),1,0)</f>
        <v>0</v>
      </c>
      <c r="D617" s="172">
        <f>IF(OR(G617=0,H617="Stagiaire",H617="Stagiaires",H617="Externe",H617="Externes",G617="agence",H617="STAGIAIRE INFIRMIER(ÈRE)",H617="STAGIAIRE SI",H617="STAGIAIRE S.I.",H617="STAGIAIRE PAB",H617="STAGIAIRE EN PERFUSION",H617="Stagiaire Physiothérapeute",H617="Stagiaire médecine",H617="Stagiaire - Service sociaux",H617="STAGIAIRE SOINS INFIRMIERS",H617="STAGIAIRE EXTERNE EN MÉDECINE",H617="ss",),1,0)</f>
        <v>0</v>
      </c>
      <c r="E617" s="28" t="s">
        <v>1358</v>
      </c>
      <c r="F617" s="28" t="s">
        <v>1359</v>
      </c>
      <c r="G617" s="255">
        <v>6972</v>
      </c>
      <c r="H617" s="79" t="s">
        <v>69</v>
      </c>
      <c r="I617" s="164" t="s">
        <v>5715</v>
      </c>
      <c r="J617" s="273">
        <f ca="1">IF(AK617&lt;=Données!$B$2,1," ")</f>
        <v>1</v>
      </c>
      <c r="K617" s="45" t="s">
        <v>56</v>
      </c>
      <c r="L617" s="46" t="s">
        <v>56</v>
      </c>
      <c r="M617" s="47" t="s">
        <v>56</v>
      </c>
      <c r="N617" s="48"/>
      <c r="O617" s="185"/>
      <c r="P617" s="187"/>
      <c r="Q617" s="185" t="s">
        <v>56</v>
      </c>
      <c r="R617" s="186" t="s">
        <v>56</v>
      </c>
      <c r="S617" s="186" t="s">
        <v>56</v>
      </c>
      <c r="T617" s="187" t="s">
        <v>56</v>
      </c>
      <c r="U617" s="187"/>
      <c r="V617" s="187"/>
      <c r="W617" s="320"/>
      <c r="X617" s="214"/>
      <c r="Y617" s="215"/>
      <c r="Z617" s="34" t="s">
        <v>56</v>
      </c>
      <c r="AA617" s="35" t="s">
        <v>56</v>
      </c>
      <c r="AB617" s="35" t="s">
        <v>56</v>
      </c>
      <c r="AC617" s="35"/>
      <c r="AD617" s="36" t="s">
        <v>56</v>
      </c>
      <c r="AE617" s="224" t="s">
        <v>56</v>
      </c>
      <c r="AF617" s="53"/>
      <c r="AG617" s="54"/>
      <c r="AH617" s="55"/>
      <c r="AI617" s="56"/>
      <c r="AJ617" s="41" t="s">
        <v>159</v>
      </c>
      <c r="AK617" s="42">
        <v>44577</v>
      </c>
      <c r="AL617" s="50" t="s">
        <v>1360</v>
      </c>
      <c r="AM617" s="337" t="e">
        <f>INDEX($K$6:$AE$6,1,MATCH(1,K617:AE617,-1))</f>
        <v>#N/A</v>
      </c>
      <c r="AN617" s="337" t="e">
        <f>IF(INDEX($K$6:$AE$6,1,MATCH(1,K617:AE617,1))&lt;&gt;INDEX($K$6:$AE$6,1,MATCH(1,K617:AE617,-1)),INDEX($K$6:$AE$6,1,MATCH(1,K617:AE617,1)),"-")</f>
        <v>#N/A</v>
      </c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</row>
    <row r="618" spans="1:261" s="63" customFormat="1" x14ac:dyDescent="0.2">
      <c r="A618" s="169" t="str">
        <f>IF(IFERROR(VLOOKUP(G618,EmployesActifs,1,FALSE),"Non")&lt;&gt;"Non","Oui","Non")</f>
        <v>Oui</v>
      </c>
      <c r="B618" s="172">
        <f>IF(A618="Oui",1,0)</f>
        <v>1</v>
      </c>
      <c r="C618" s="172">
        <f>IF(OR(G618="Médecin",H618="Médecin",I618="Médecin",I618="Médecins",H618="anesthésiste",H618="boursier univ.",H618="chercheur",H618="chirurgien",H618="Résident(e)",H618="Md Urg",H618="Md Card",LEFT(H618,6)="Fellow",H618="Externe Médecine",H618="Directeur de la biobanque Médecin",H618="monit.-boursier",),1,0)</f>
        <v>0</v>
      </c>
      <c r="D618" s="172">
        <f>IF(OR(G618=0,H618="Stagiaire",H618="Stagiaires",H618="Externe",H618="Externes",G618="agence",H618="STAGIAIRE INFIRMIER(ÈRE)",H618="STAGIAIRE SI",H618="STAGIAIRE S.I.",H618="STAGIAIRE PAB",H618="STAGIAIRE EN PERFUSION",H618="Stagiaire Physiothérapeute",H618="Stagiaire médecine",H618="Stagiaire - Service sociaux",H618="STAGIAIRE SOINS INFIRMIERS",H618="STAGIAIRE EXTERNE EN MÉDECINE",H618="ss",),1,0)</f>
        <v>0</v>
      </c>
      <c r="E618" s="28" t="s">
        <v>1361</v>
      </c>
      <c r="F618" s="28" t="s">
        <v>312</v>
      </c>
      <c r="G618" s="255">
        <v>8113</v>
      </c>
      <c r="H618" s="79" t="s">
        <v>109</v>
      </c>
      <c r="I618" s="164" t="s">
        <v>110</v>
      </c>
      <c r="J618" s="273">
        <f ca="1">IF(AK618&lt;=Données!$B$2,1," ")</f>
        <v>1</v>
      </c>
      <c r="K618" s="45" t="s">
        <v>56</v>
      </c>
      <c r="L618" s="46"/>
      <c r="M618" s="47"/>
      <c r="N618" s="48" t="s">
        <v>56</v>
      </c>
      <c r="O618" s="185">
        <v>1</v>
      </c>
      <c r="P618" s="187"/>
      <c r="Q618" s="185" t="s">
        <v>56</v>
      </c>
      <c r="R618" s="186"/>
      <c r="S618" s="186" t="s">
        <v>56</v>
      </c>
      <c r="T618" s="187"/>
      <c r="U618" s="187"/>
      <c r="V618" s="187"/>
      <c r="W618" s="320"/>
      <c r="X618" s="214" t="s">
        <v>56</v>
      </c>
      <c r="Y618" s="215" t="s">
        <v>56</v>
      </c>
      <c r="Z618" s="34"/>
      <c r="AA618" s="35"/>
      <c r="AB618" s="35"/>
      <c r="AC618" s="35"/>
      <c r="AD618" s="36"/>
      <c r="AE618" s="224"/>
      <c r="AF618" s="53"/>
      <c r="AG618" s="54"/>
      <c r="AH618" s="55"/>
      <c r="AI618" s="56"/>
      <c r="AJ618" s="41" t="s">
        <v>2858</v>
      </c>
      <c r="AK618" s="42">
        <v>45223</v>
      </c>
      <c r="AL618" s="50"/>
      <c r="AM618" s="337" t="str">
        <f>INDEX($K$6:$AE$6,1,MATCH(1,K618:AE618,-1))</f>
        <v>1804S</v>
      </c>
      <c r="AN618" s="337" t="str">
        <f>IF(INDEX($K$6:$AE$6,1,MATCH(1,K618:AE618,1))&lt;&gt;INDEX($K$6:$AE$6,1,MATCH(1,K618:AE618,-1)),INDEX($K$6:$AE$6,1,MATCH(1,K618:AE618,1)),"-")</f>
        <v>-</v>
      </c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</row>
    <row r="619" spans="1:261" s="63" customFormat="1" x14ac:dyDescent="0.2">
      <c r="A619" s="169" t="str">
        <f>IF(IFERROR(VLOOKUP(G619,EmployesActifs,1,FALSE),"Non")&lt;&gt;"Non","Oui","Non")</f>
        <v>Oui</v>
      </c>
      <c r="B619" s="172">
        <f>IF(A619="Oui",1,0)</f>
        <v>1</v>
      </c>
      <c r="C619" s="172">
        <f>IF(OR(G619="Médecin",H619="Médecin",I619="Médecin",I619="Médecins",H619="anesthésiste",H619="boursier univ.",H619="chercheur",H619="chirurgien",H619="Résident(e)",H619="Md Urg",H619="Md Card",LEFT(H619,6)="Fellow",H619="Externe Médecine",H619="Directeur de la biobanque Médecin",H619="monit.-boursier",),1,0)</f>
        <v>0</v>
      </c>
      <c r="D619" s="172">
        <f>IF(OR(G619=0,H619="Stagiaire",H619="Stagiaires",H619="Externe",H619="Externes",G619="agence",H619="STAGIAIRE INFIRMIER(ÈRE)",H619="STAGIAIRE SI",H619="STAGIAIRE S.I.",H619="STAGIAIRE PAB",H619="STAGIAIRE EN PERFUSION",H619="Stagiaire Physiothérapeute",H619="Stagiaire médecine",H619="Stagiaire - Service sociaux",H619="STAGIAIRE SOINS INFIRMIERS",H619="STAGIAIRE EXTERNE EN MÉDECINE",H619="ss",),1,0)</f>
        <v>0</v>
      </c>
      <c r="E619" s="28" t="s">
        <v>1361</v>
      </c>
      <c r="F619" s="28" t="s">
        <v>686</v>
      </c>
      <c r="G619" s="255">
        <v>6676</v>
      </c>
      <c r="H619" s="79" t="s">
        <v>570</v>
      </c>
      <c r="I619" s="164" t="s">
        <v>1319</v>
      </c>
      <c r="J619" s="273" t="str">
        <f ca="1">IF(AK619&lt;=Données!$B$2,1," ")</f>
        <v xml:space="preserve"> </v>
      </c>
      <c r="K619" s="45"/>
      <c r="L619" s="46"/>
      <c r="M619" s="47"/>
      <c r="N619" s="48"/>
      <c r="O619" s="185"/>
      <c r="P619" s="187"/>
      <c r="Q619" s="185"/>
      <c r="R619" s="186"/>
      <c r="S619" s="186">
        <v>1</v>
      </c>
      <c r="T619" s="187"/>
      <c r="U619" s="187"/>
      <c r="V619" s="187"/>
      <c r="W619" s="320"/>
      <c r="X619" s="214"/>
      <c r="Y619" s="215"/>
      <c r="Z619" s="34"/>
      <c r="AA619" s="35"/>
      <c r="AB619" s="35"/>
      <c r="AC619" s="35"/>
      <c r="AD619" s="36"/>
      <c r="AE619" s="224"/>
      <c r="AF619" s="53"/>
      <c r="AG619" s="54"/>
      <c r="AH619" s="55"/>
      <c r="AI619" s="56"/>
      <c r="AJ619" s="41" t="s">
        <v>4462</v>
      </c>
      <c r="AK619" s="42">
        <v>45707</v>
      </c>
      <c r="AL619" s="50"/>
      <c r="AM619" s="337" t="str">
        <f>INDEX($K$6:$AE$6,1,MATCH(1,K619:AE619,-1))</f>
        <v>1870 +</v>
      </c>
      <c r="AN619" s="337" t="str">
        <f>IF(INDEX($K$6:$AE$6,1,MATCH(1,K619:AE619,1))&lt;&gt;INDEX($K$6:$AE$6,1,MATCH(1,K619:AE619,-1)),INDEX($K$6:$AE$6,1,MATCH(1,K619:AE619,1)),"-")</f>
        <v>-</v>
      </c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</row>
    <row r="620" spans="1:261" s="63" customFormat="1" x14ac:dyDescent="0.2">
      <c r="A620" s="169" t="str">
        <f>IF(IFERROR(VLOOKUP(G620,EmployesActifs,1,FALSE),"Non")&lt;&gt;"Non","Oui","Non")</f>
        <v>Oui</v>
      </c>
      <c r="B620" s="172">
        <f>IF(A620="Oui",1,0)</f>
        <v>1</v>
      </c>
      <c r="C620" s="172">
        <f>IF(OR(G620="Médecin",H620="Médecin",I620="Médecin",I620="Médecins",H620="anesthésiste",H620="boursier univ.",H620="chercheur",H620="chirurgien",H620="Résident(e)",H620="Md Urg",H620="Md Card",LEFT(H620,6)="Fellow",H620="Externe Médecine",H620="Directeur de la biobanque Médecin",H620="monit.-boursier",),1,0)</f>
        <v>0</v>
      </c>
      <c r="D620" s="172">
        <f>IF(OR(G620=0,H620="Stagiaire",H620="Stagiaires",H620="Externe",H620="Externes",G620="agence",H620="STAGIAIRE INFIRMIER(ÈRE)",H620="STAGIAIRE SI",H620="STAGIAIRE S.I.",H620="STAGIAIRE PAB",H620="STAGIAIRE EN PERFUSION",H620="Stagiaire Physiothérapeute",H620="Stagiaire médecine",H620="Stagiaire - Service sociaux",H620="STAGIAIRE SOINS INFIRMIERS",H620="STAGIAIRE EXTERNE EN MÉDECINE",H620="ss",),1,0)</f>
        <v>0</v>
      </c>
      <c r="E620" s="28" t="s">
        <v>4090</v>
      </c>
      <c r="F620" s="28" t="s">
        <v>4091</v>
      </c>
      <c r="G620" s="262">
        <v>12108</v>
      </c>
      <c r="H620" s="79" t="s">
        <v>5247</v>
      </c>
      <c r="I620" s="164" t="s">
        <v>209</v>
      </c>
      <c r="J620" s="273" t="str">
        <f ca="1">IF(AK620&lt;=Données!$B$2,1," ")</f>
        <v xml:space="preserve"> </v>
      </c>
      <c r="K620" s="45" t="s">
        <v>56</v>
      </c>
      <c r="L620" s="46"/>
      <c r="M620" s="47"/>
      <c r="N620" s="48"/>
      <c r="O620" s="185">
        <v>1</v>
      </c>
      <c r="P620" s="187"/>
      <c r="Q620" s="185"/>
      <c r="R620" s="186"/>
      <c r="S620" s="186"/>
      <c r="T620" s="187"/>
      <c r="U620" s="187"/>
      <c r="V620" s="187"/>
      <c r="W620" s="320"/>
      <c r="X620" s="214"/>
      <c r="Y620" s="215"/>
      <c r="Z620" s="34"/>
      <c r="AA620" s="35"/>
      <c r="AB620" s="35"/>
      <c r="AC620" s="35"/>
      <c r="AD620" s="36"/>
      <c r="AE620" s="224"/>
      <c r="AF620" s="53"/>
      <c r="AG620" s="54"/>
      <c r="AH620" s="55"/>
      <c r="AI620" s="56"/>
      <c r="AJ620" s="41" t="s">
        <v>4462</v>
      </c>
      <c r="AK620" s="42">
        <v>45378</v>
      </c>
      <c r="AL620" s="50"/>
      <c r="AM620" s="337" t="str">
        <f>INDEX($K$6:$AE$6,1,MATCH(1,K620:AE620,-1))</f>
        <v>1804S</v>
      </c>
      <c r="AN620" s="337" t="str">
        <f>IF(INDEX($K$6:$AE$6,1,MATCH(1,K620:AE620,1))&lt;&gt;INDEX($K$6:$AE$6,1,MATCH(1,K620:AE620,-1)),INDEX($K$6:$AE$6,1,MATCH(1,K620:AE620,1)),"-")</f>
        <v>-</v>
      </c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</row>
    <row r="621" spans="1:261" s="63" customFormat="1" x14ac:dyDescent="0.2">
      <c r="A621" s="169" t="str">
        <f>IF(IFERROR(VLOOKUP(G621,EmployesActifs,1,FALSE),"Non")&lt;&gt;"Non","Oui","Non")</f>
        <v>Oui</v>
      </c>
      <c r="B621" s="172">
        <f>IF(A621="Oui",1,0)</f>
        <v>1</v>
      </c>
      <c r="C621" s="172">
        <f>IF(OR(G621="Médecin",H621="Médecin",I621="Médecin",I621="Médecins",H621="anesthésiste",H621="boursier univ.",H621="chercheur",H621="chirurgien",H621="Résident(e)",H621="Md Urg",H621="Md Card",LEFT(H621,6)="Fellow",H621="Externe Médecine",H621="Directeur de la biobanque Médecin",H621="monit.-boursier",),1,0)</f>
        <v>0</v>
      </c>
      <c r="D621" s="172">
        <f>IF(OR(G621=0,H621="Stagiaire",H621="Stagiaires",H621="Externe",H621="Externes",G621="agence",H621="STAGIAIRE INFIRMIER(ÈRE)",H621="STAGIAIRE SI",H621="STAGIAIRE S.I.",H621="STAGIAIRE PAB",H621="STAGIAIRE EN PERFUSION",H621="Stagiaire Physiothérapeute",H621="Stagiaire médecine",H621="Stagiaire - Service sociaux",H621="STAGIAIRE SOINS INFIRMIERS",H621="STAGIAIRE EXTERNE EN MÉDECINE",H621="ss",),1,0)</f>
        <v>0</v>
      </c>
      <c r="E621" s="28" t="s">
        <v>1362</v>
      </c>
      <c r="F621" s="28" t="s">
        <v>1163</v>
      </c>
      <c r="G621" s="255">
        <v>11430</v>
      </c>
      <c r="H621" s="79" t="s">
        <v>103</v>
      </c>
      <c r="I621" s="164" t="s">
        <v>5711</v>
      </c>
      <c r="J621" s="273" t="str">
        <f ca="1">IF(AK621&lt;=Données!$B$2,1," ")</f>
        <v xml:space="preserve"> </v>
      </c>
      <c r="K621" s="45"/>
      <c r="L621" s="46"/>
      <c r="M621" s="47"/>
      <c r="N621" s="48"/>
      <c r="O621" s="185"/>
      <c r="P621" s="187"/>
      <c r="Q621" s="185"/>
      <c r="R621" s="186"/>
      <c r="S621" s="186">
        <v>1</v>
      </c>
      <c r="T621" s="187"/>
      <c r="U621" s="187"/>
      <c r="V621" s="187"/>
      <c r="W621" s="320"/>
      <c r="X621" s="214"/>
      <c r="Y621" s="215"/>
      <c r="Z621" s="34"/>
      <c r="AA621" s="35"/>
      <c r="AB621" s="35"/>
      <c r="AC621" s="35"/>
      <c r="AD621" s="36"/>
      <c r="AE621" s="224"/>
      <c r="AF621" s="53"/>
      <c r="AG621" s="54"/>
      <c r="AH621" s="55"/>
      <c r="AI621" s="56"/>
      <c r="AJ621" s="41" t="s">
        <v>4462</v>
      </c>
      <c r="AK621" s="42">
        <v>45455</v>
      </c>
      <c r="AL621" s="50"/>
      <c r="AM621" s="337" t="str">
        <f>INDEX($K$6:$AE$6,1,MATCH(1,K621:AE621,-1))</f>
        <v>1870 +</v>
      </c>
      <c r="AN621" s="337" t="str">
        <f>IF(INDEX($K$6:$AE$6,1,MATCH(1,K621:AE621,1))&lt;&gt;INDEX($K$6:$AE$6,1,MATCH(1,K621:AE621,-1)),INDEX($K$6:$AE$6,1,MATCH(1,K621:AE621,1)),"-")</f>
        <v>-</v>
      </c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</row>
    <row r="622" spans="1:261" s="63" customFormat="1" x14ac:dyDescent="0.2">
      <c r="A622" s="169" t="str">
        <f>IF(IFERROR(VLOOKUP(G622,EmployesActifs,1,FALSE),"Non")&lt;&gt;"Non","Oui","Non")</f>
        <v>Oui</v>
      </c>
      <c r="B622" s="172">
        <f>IF(A622="Oui",1,0)</f>
        <v>1</v>
      </c>
      <c r="C622" s="172">
        <f>IF(OR(G622="Médecin",H622="Médecin",I622="Médecin",I622="Médecins",H622="anesthésiste",H622="boursier univ.",H622="chercheur",H622="chirurgien",H622="Résident(e)",H622="Md Urg",H622="Md Card",LEFT(H622,6)="Fellow",H622="Externe Médecine",H622="Directeur de la biobanque Médecin",H622="monit.-boursier",),1,0)</f>
        <v>0</v>
      </c>
      <c r="D622" s="172">
        <f>IF(OR(G622=0,H622="Stagiaire",H622="Stagiaires",H622="Externe",H622="Externes",G622="agence",H622="STAGIAIRE INFIRMIER(ÈRE)",H622="STAGIAIRE SI",H622="STAGIAIRE S.I.",H622="STAGIAIRE PAB",H622="STAGIAIRE EN PERFUSION",H622="Stagiaire Physiothérapeute",H622="Stagiaire médecine",H622="Stagiaire - Service sociaux",H622="STAGIAIRE SOINS INFIRMIERS",H622="STAGIAIRE EXTERNE EN MÉDECINE",H622="ss",),1,0)</f>
        <v>0</v>
      </c>
      <c r="E622" s="28" t="s">
        <v>1364</v>
      </c>
      <c r="F622" s="28" t="s">
        <v>172</v>
      </c>
      <c r="G622" s="255">
        <v>2655</v>
      </c>
      <c r="H622" s="79" t="s">
        <v>875</v>
      </c>
      <c r="I622" s="164" t="s">
        <v>3428</v>
      </c>
      <c r="J622" s="273">
        <f ca="1">IF(AK622&lt;=Données!$B$2,1," ")</f>
        <v>1</v>
      </c>
      <c r="K622" s="45">
        <v>1</v>
      </c>
      <c r="L622" s="46"/>
      <c r="M622" s="47"/>
      <c r="N622" s="48"/>
      <c r="O622" s="185"/>
      <c r="P622" s="187"/>
      <c r="Q622" s="185"/>
      <c r="R622" s="186"/>
      <c r="S622" s="186"/>
      <c r="T622" s="187"/>
      <c r="U622" s="187"/>
      <c r="V622" s="187"/>
      <c r="W622" s="320"/>
      <c r="X622" s="214"/>
      <c r="Y622" s="215"/>
      <c r="Z622" s="34"/>
      <c r="AA622" s="35"/>
      <c r="AB622" s="35"/>
      <c r="AC622" s="35"/>
      <c r="AD622" s="36"/>
      <c r="AE622" s="224"/>
      <c r="AF622" s="53"/>
      <c r="AG622" s="54"/>
      <c r="AH622" s="55"/>
      <c r="AI622" s="56"/>
      <c r="AJ622" s="41" t="s">
        <v>239</v>
      </c>
      <c r="AK622" s="42">
        <v>44581</v>
      </c>
      <c r="AL622" s="50"/>
      <c r="AM622" s="337" t="str">
        <f>INDEX($K$6:$AE$6,1,MATCH(1,K622:AE622,-1))</f>
        <v>95PFE-L2S</v>
      </c>
      <c r="AN622" s="337" t="str">
        <f>IF(INDEX($K$6:$AE$6,1,MATCH(1,K622:AE622,1))&lt;&gt;INDEX($K$6:$AE$6,1,MATCH(1,K622:AE622,-1)),INDEX($K$6:$AE$6,1,MATCH(1,K622:AE622,1)),"-")</f>
        <v>-</v>
      </c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</row>
    <row r="623" spans="1:261" s="63" customFormat="1" x14ac:dyDescent="0.2">
      <c r="A623" s="169" t="str">
        <f>IF(IFERROR(VLOOKUP(G623,EmployesActifs,1,FALSE),"Non")&lt;&gt;"Non","Oui","Non")</f>
        <v>Oui</v>
      </c>
      <c r="B623" s="172">
        <f>IF(A623="Oui",1,0)</f>
        <v>1</v>
      </c>
      <c r="C623" s="172">
        <f>IF(OR(G623="Médecin",H623="Médecin",I623="Médecin",I623="Médecins",H623="anesthésiste",H623="boursier univ.",H623="chercheur",H623="chirurgien",H623="Résident(e)",H623="Md Urg",H623="Md Card",LEFT(H623,6)="Fellow",H623="Externe Médecine",H623="Directeur de la biobanque Médecin",H623="monit.-boursier",),1,0)</f>
        <v>0</v>
      </c>
      <c r="D623" s="172">
        <f>IF(OR(G623=0,H623="Stagiaire",H623="Stagiaires",H623="Externe",H623="Externes",G623="agence",H623="STAGIAIRE INFIRMIER(ÈRE)",H623="STAGIAIRE SI",H623="STAGIAIRE S.I.",H623="STAGIAIRE PAB",H623="STAGIAIRE EN PERFUSION",H623="Stagiaire Physiothérapeute",H623="Stagiaire médecine",H623="Stagiaire - Service sociaux",H623="STAGIAIRE SOINS INFIRMIERS",H623="STAGIAIRE EXTERNE EN MÉDECINE",H623="ss",),1,0)</f>
        <v>0</v>
      </c>
      <c r="E623" s="28" t="s">
        <v>1364</v>
      </c>
      <c r="F623" s="28" t="s">
        <v>5558</v>
      </c>
      <c r="G623" s="259">
        <v>13792</v>
      </c>
      <c r="H623" s="79" t="s">
        <v>103</v>
      </c>
      <c r="I623" s="164" t="s">
        <v>836</v>
      </c>
      <c r="J623" s="273" t="str">
        <f ca="1">IF(AK623&lt;=Données!$B$2,1," ")</f>
        <v xml:space="preserve"> </v>
      </c>
      <c r="K623" s="45" t="s">
        <v>56</v>
      </c>
      <c r="L623" s="46" t="s">
        <v>56</v>
      </c>
      <c r="M623" s="47"/>
      <c r="N623" s="48"/>
      <c r="O623" s="185"/>
      <c r="P623" s="187"/>
      <c r="Q623" s="185"/>
      <c r="R623" s="186"/>
      <c r="S623" s="186">
        <v>1</v>
      </c>
      <c r="T623" s="187"/>
      <c r="U623" s="187"/>
      <c r="V623" s="187"/>
      <c r="W623" s="320"/>
      <c r="X623" s="214"/>
      <c r="Y623" s="215"/>
      <c r="Z623" s="34"/>
      <c r="AA623" s="35"/>
      <c r="AB623" s="35"/>
      <c r="AC623" s="35"/>
      <c r="AD623" s="36"/>
      <c r="AE623" s="224"/>
      <c r="AF623" s="53"/>
      <c r="AG623" s="54"/>
      <c r="AH623" s="345"/>
      <c r="AI623" s="56"/>
      <c r="AJ623" s="41" t="s">
        <v>4462</v>
      </c>
      <c r="AK623" s="42">
        <v>45511</v>
      </c>
      <c r="AL623" s="50"/>
      <c r="AM623" s="337" t="str">
        <f>INDEX($K$6:$AE$6,1,MATCH(1,K623:AE623,-1))</f>
        <v>1870 +</v>
      </c>
      <c r="AN623" s="337" t="str">
        <f>IF(INDEX($K$6:$AE$6,1,MATCH(1,K623:AE623,1))&lt;&gt;INDEX($K$6:$AE$6,1,MATCH(1,K623:AE623,-1)),INDEX($K$6:$AE$6,1,MATCH(1,K623:AE623,1)),"-")</f>
        <v>-</v>
      </c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</row>
    <row r="624" spans="1:261" s="63" customFormat="1" x14ac:dyDescent="0.2">
      <c r="A624" s="169" t="str">
        <f>IF(IFERROR(VLOOKUP(G624,EmployesActifs,1,FALSE),"Non")&lt;&gt;"Non","Oui","Non")</f>
        <v>Oui</v>
      </c>
      <c r="B624" s="172">
        <f>IF(A624="Oui",1,0)</f>
        <v>1</v>
      </c>
      <c r="C624" s="172">
        <f>IF(OR(G624="Médecin",H624="Médecin",I624="Médecin",I624="Médecins",H624="anesthésiste",H624="boursier univ.",H624="chercheur",H624="chirurgien",H624="Résident(e)",H624="Md Urg",H624="Md Card",LEFT(H624,6)="Fellow",H624="Externe Médecine",H624="Directeur de la biobanque Médecin",H624="monit.-boursier",),1,0)</f>
        <v>0</v>
      </c>
      <c r="D624" s="172">
        <f>IF(OR(G624=0,H624="Stagiaire",H624="Stagiaires",H624="Externe",H624="Externes",G624="agence",H624="STAGIAIRE INFIRMIER(ÈRE)",H624="STAGIAIRE SI",H624="STAGIAIRE S.I.",H624="STAGIAIRE PAB",H624="STAGIAIRE EN PERFUSION",H624="Stagiaire Physiothérapeute",H624="Stagiaire médecine",H624="Stagiaire - Service sociaux",H624="STAGIAIRE SOINS INFIRMIERS",H624="STAGIAIRE EXTERNE EN MÉDECINE",H624="ss",),1,0)</f>
        <v>0</v>
      </c>
      <c r="E624" s="28" t="s">
        <v>1364</v>
      </c>
      <c r="F624" s="28" t="s">
        <v>3955</v>
      </c>
      <c r="G624" s="257">
        <v>10860</v>
      </c>
      <c r="H624" s="79" t="s">
        <v>532</v>
      </c>
      <c r="I624" s="164" t="s">
        <v>5707</v>
      </c>
      <c r="J624" s="273">
        <f ca="1">IF(AK624&lt;=Données!$B$2,1," ")</f>
        <v>1</v>
      </c>
      <c r="K624" s="45"/>
      <c r="L624" s="46"/>
      <c r="M624" s="47"/>
      <c r="N624" s="48"/>
      <c r="O624" s="185"/>
      <c r="P624" s="187"/>
      <c r="Q624" s="185"/>
      <c r="R624" s="186"/>
      <c r="S624" s="186"/>
      <c r="T624" s="187"/>
      <c r="U624" s="187"/>
      <c r="V624" s="187"/>
      <c r="W624" s="320"/>
      <c r="X624" s="214"/>
      <c r="Y624" s="215"/>
      <c r="Z624" s="34"/>
      <c r="AA624" s="35"/>
      <c r="AB624" s="35"/>
      <c r="AC624" s="35"/>
      <c r="AD624" s="36">
        <v>1</v>
      </c>
      <c r="AE624" s="224"/>
      <c r="AF624" s="53"/>
      <c r="AG624" s="54"/>
      <c r="AH624" s="55"/>
      <c r="AI624" s="56"/>
      <c r="AJ624" s="41" t="s">
        <v>308</v>
      </c>
      <c r="AK624" s="42">
        <v>44155</v>
      </c>
      <c r="AL624" s="50"/>
      <c r="AM624" s="337" t="str">
        <f>INDEX($K$6:$AE$6,1,MATCH(1,K624:AE624,-1))</f>
        <v>1517-LP</v>
      </c>
      <c r="AN624" s="337" t="str">
        <f>IF(INDEX($K$6:$AE$6,1,MATCH(1,K624:AE624,1))&lt;&gt;INDEX($K$6:$AE$6,1,MATCH(1,K624:AE624,-1)),INDEX($K$6:$AE$6,1,MATCH(1,K624:AE624,1)),"-")</f>
        <v>-</v>
      </c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</row>
    <row r="625" spans="1:261" s="63" customFormat="1" x14ac:dyDescent="0.2">
      <c r="A625" s="169" t="str">
        <f>IF(IFERROR(VLOOKUP(G625,EmployesActifs,1,FALSE),"Non")&lt;&gt;"Non","Oui","Non")</f>
        <v>Oui</v>
      </c>
      <c r="B625" s="172">
        <f>IF(A625="Oui",1,0)</f>
        <v>1</v>
      </c>
      <c r="C625" s="172">
        <f>IF(OR(G625="Médecin",H625="Médecin",I625="Médecin",I625="Médecins",H625="anesthésiste",H625="boursier univ.",H625="chercheur",H625="chirurgien",H625="Résident(e)",H625="Md Urg",H625="Md Card",LEFT(H625,6)="Fellow",H625="Externe Médecine",H625="Directeur de la biobanque Médecin",H625="monit.-boursier",),1,0)</f>
        <v>0</v>
      </c>
      <c r="D625" s="172">
        <f>IF(OR(G625=0,H625="Stagiaire",H625="Stagiaires",H625="Externe",H625="Externes",G625="agence",H625="STAGIAIRE INFIRMIER(ÈRE)",H625="STAGIAIRE SI",H625="STAGIAIRE S.I.",H625="STAGIAIRE PAB",H625="STAGIAIRE EN PERFUSION",H625="Stagiaire Physiothérapeute",H625="Stagiaire médecine",H625="Stagiaire - Service sociaux",H625="STAGIAIRE SOINS INFIRMIERS",H625="STAGIAIRE EXTERNE EN MÉDECINE",H625="ss",),1,0)</f>
        <v>0</v>
      </c>
      <c r="E625" s="28" t="s">
        <v>5552</v>
      </c>
      <c r="F625" s="28" t="s">
        <v>5553</v>
      </c>
      <c r="G625" s="257">
        <v>13784</v>
      </c>
      <c r="H625" s="79" t="s">
        <v>103</v>
      </c>
      <c r="I625" s="164" t="s">
        <v>5701</v>
      </c>
      <c r="J625" s="273" t="str">
        <f ca="1">IF(AK625&lt;=Données!$B$2,1," ")</f>
        <v xml:space="preserve"> </v>
      </c>
      <c r="K625" s="45" t="s">
        <v>56</v>
      </c>
      <c r="L625" s="46">
        <v>1</v>
      </c>
      <c r="M625" s="47"/>
      <c r="N625" s="48"/>
      <c r="O625" s="185"/>
      <c r="P625" s="187"/>
      <c r="Q625" s="185"/>
      <c r="R625" s="186"/>
      <c r="S625" s="186"/>
      <c r="T625" s="187"/>
      <c r="U625" s="187"/>
      <c r="V625" s="187"/>
      <c r="W625" s="320"/>
      <c r="X625" s="214"/>
      <c r="Y625" s="215"/>
      <c r="Z625" s="34"/>
      <c r="AA625" s="35"/>
      <c r="AB625" s="35"/>
      <c r="AC625" s="35"/>
      <c r="AD625" s="36"/>
      <c r="AE625" s="224"/>
      <c r="AF625" s="53"/>
      <c r="AG625" s="54"/>
      <c r="AH625" s="55"/>
      <c r="AI625" s="56"/>
      <c r="AJ625" s="41" t="s">
        <v>4462</v>
      </c>
      <c r="AK625" s="42">
        <v>45518</v>
      </c>
      <c r="AL625" s="50"/>
      <c r="AM625" s="337" t="str">
        <f>INDEX($K$6:$AE$6,1,MATCH(1,K625:AE625,-1))</f>
        <v>95PFE-L2M</v>
      </c>
      <c r="AN625" s="337" t="str">
        <f>IF(INDEX($K$6:$AE$6,1,MATCH(1,K625:AE625,1))&lt;&gt;INDEX($K$6:$AE$6,1,MATCH(1,K625:AE625,-1)),INDEX($K$6:$AE$6,1,MATCH(1,K625:AE625,1)),"-")</f>
        <v>-</v>
      </c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</row>
    <row r="626" spans="1:261" s="63" customFormat="1" x14ac:dyDescent="0.2">
      <c r="A626" s="169" t="str">
        <f>IF(IFERROR(VLOOKUP(G626,EmployesActifs,1,FALSE),"Non")&lt;&gt;"Non","Oui","Non")</f>
        <v>Oui</v>
      </c>
      <c r="B626" s="172">
        <f>IF(A626="Oui",1,0)</f>
        <v>1</v>
      </c>
      <c r="C626" s="172">
        <f>IF(OR(G626="Médecin",H626="Médecin",I626="Médecin",I626="Médecins",H626="anesthésiste",H626="boursier univ.",H626="chercheur",H626="chirurgien",H626="Résident(e)",H626="Md Urg",H626="Md Card",LEFT(H626,6)="Fellow",H626="Externe Médecine",H626="Directeur de la biobanque Médecin",H626="monit.-boursier",),1,0)</f>
        <v>0</v>
      </c>
      <c r="D626" s="172">
        <f>IF(OR(G626=0,H626="Stagiaire",H626="Stagiaires",H626="Externe",H626="Externes",G626="agence",H626="STAGIAIRE INFIRMIER(ÈRE)",H626="STAGIAIRE SI",H626="STAGIAIRE S.I.",H626="STAGIAIRE PAB",H626="STAGIAIRE EN PERFUSION",H626="Stagiaire Physiothérapeute",H626="Stagiaire médecine",H626="Stagiaire - Service sociaux",H626="STAGIAIRE SOINS INFIRMIERS",H626="STAGIAIRE EXTERNE EN MÉDECINE",H626="ss",),1,0)</f>
        <v>0</v>
      </c>
      <c r="E626" s="28" t="s">
        <v>4671</v>
      </c>
      <c r="F626" s="28" t="s">
        <v>835</v>
      </c>
      <c r="G626" s="262">
        <v>13369</v>
      </c>
      <c r="H626" s="79" t="s">
        <v>69</v>
      </c>
      <c r="I626" s="164" t="s">
        <v>65</v>
      </c>
      <c r="J626" s="273" t="str">
        <f ca="1">IF(AK626&lt;=Données!$B$2,1," ")</f>
        <v xml:space="preserve"> </v>
      </c>
      <c r="K626" s="45"/>
      <c r="L626" s="46" t="s">
        <v>56</v>
      </c>
      <c r="M626" s="47">
        <v>1</v>
      </c>
      <c r="N626" s="48"/>
      <c r="O626" s="185"/>
      <c r="P626" s="187"/>
      <c r="Q626" s="185"/>
      <c r="R626" s="186"/>
      <c r="S626" s="186"/>
      <c r="T626" s="187"/>
      <c r="U626" s="187"/>
      <c r="V626" s="187"/>
      <c r="W626" s="320"/>
      <c r="X626" s="214"/>
      <c r="Y626" s="215"/>
      <c r="Z626" s="34"/>
      <c r="AA626" s="35"/>
      <c r="AB626" s="35"/>
      <c r="AC626" s="35"/>
      <c r="AD626" s="36"/>
      <c r="AE626" s="224"/>
      <c r="AF626" s="53"/>
      <c r="AG626" s="54"/>
      <c r="AH626" s="55"/>
      <c r="AI626" s="56"/>
      <c r="AJ626" s="41" t="s">
        <v>652</v>
      </c>
      <c r="AK626" s="42">
        <v>45311</v>
      </c>
      <c r="AL626" s="50"/>
      <c r="AM626" s="337" t="str">
        <f>INDEX($K$6:$AE$6,1,MATCH(1,K626:AE626,-1))</f>
        <v>95PFE-L2L</v>
      </c>
      <c r="AN626" s="337" t="str">
        <f>IF(INDEX($K$6:$AE$6,1,MATCH(1,K626:AE626,1))&lt;&gt;INDEX($K$6:$AE$6,1,MATCH(1,K626:AE626,-1)),INDEX($K$6:$AE$6,1,MATCH(1,K626:AE626,1)),"-")</f>
        <v>-</v>
      </c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</row>
    <row r="627" spans="1:261" s="63" customFormat="1" x14ac:dyDescent="0.2">
      <c r="A627" s="169" t="str">
        <f>IF(IFERROR(VLOOKUP(G627,EmployesActifs,1,FALSE),"Non")&lt;&gt;"Non","Oui","Non")</f>
        <v>Oui</v>
      </c>
      <c r="B627" s="172">
        <f>IF(A627="Oui",1,0)</f>
        <v>1</v>
      </c>
      <c r="C627" s="172">
        <f>IF(OR(G627="Médecin",H627="Médecin",I627="Médecin",I627="Médecins",H627="anesthésiste",H627="boursier univ.",H627="chercheur",H627="chirurgien",H627="Résident(e)",H627="Md Urg",H627="Md Card",LEFT(H627,6)="Fellow",H627="Externe Médecine",H627="Directeur de la biobanque Médecin",H627="monit.-boursier",),1,0)</f>
        <v>0</v>
      </c>
      <c r="D627" s="172">
        <f>IF(OR(G627=0,H627="Stagiaire",H627="Stagiaires",H627="Externe",H627="Externes",G627="agence",H627="STAGIAIRE INFIRMIER(ÈRE)",H627="STAGIAIRE SI",H627="STAGIAIRE S.I.",H627="STAGIAIRE PAB",H627="STAGIAIRE EN PERFUSION",H627="Stagiaire Physiothérapeute",H627="Stagiaire médecine",H627="Stagiaire - Service sociaux",H627="STAGIAIRE SOINS INFIRMIERS",H627="STAGIAIRE EXTERNE EN MÉDECINE",H627="ss",),1,0)</f>
        <v>0</v>
      </c>
      <c r="E627" s="28" t="s">
        <v>1369</v>
      </c>
      <c r="F627" s="28" t="s">
        <v>1130</v>
      </c>
      <c r="G627" s="255">
        <v>10639</v>
      </c>
      <c r="H627" s="79" t="s">
        <v>2990</v>
      </c>
      <c r="I627" s="164" t="s">
        <v>3463</v>
      </c>
      <c r="J627" s="273">
        <f ca="1">IF(AK627&lt;=Données!$B$2,1," ")</f>
        <v>1</v>
      </c>
      <c r="K627" s="45">
        <v>1</v>
      </c>
      <c r="L627" s="46"/>
      <c r="M627" s="47"/>
      <c r="N627" s="48"/>
      <c r="O627" s="185"/>
      <c r="P627" s="187"/>
      <c r="Q627" s="185"/>
      <c r="R627" s="186"/>
      <c r="S627" s="186"/>
      <c r="T627" s="187"/>
      <c r="U627" s="187"/>
      <c r="V627" s="187"/>
      <c r="W627" s="320"/>
      <c r="X627" s="214"/>
      <c r="Y627" s="215"/>
      <c r="Z627" s="34"/>
      <c r="AA627" s="35"/>
      <c r="AB627" s="35"/>
      <c r="AC627" s="35"/>
      <c r="AD627" s="36"/>
      <c r="AE627" s="224"/>
      <c r="AF627" s="53"/>
      <c r="AG627" s="54"/>
      <c r="AH627" s="55"/>
      <c r="AI627" s="56"/>
      <c r="AJ627" s="41" t="s">
        <v>85</v>
      </c>
      <c r="AK627" s="42">
        <v>44944</v>
      </c>
      <c r="AL627" s="50"/>
      <c r="AM627" s="337" t="str">
        <f>INDEX($K$6:$AE$6,1,MATCH(1,K627:AE627,-1))</f>
        <v>95PFE-L2S</v>
      </c>
      <c r="AN627" s="337" t="str">
        <f>IF(INDEX($K$6:$AE$6,1,MATCH(1,K627:AE627,1))&lt;&gt;INDEX($K$6:$AE$6,1,MATCH(1,K627:AE627,-1)),INDEX($K$6:$AE$6,1,MATCH(1,K627:AE627,1)),"-")</f>
        <v>-</v>
      </c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</row>
    <row r="628" spans="1:261" s="63" customFormat="1" x14ac:dyDescent="0.2">
      <c r="A628" s="169" t="str">
        <f>IF(IFERROR(VLOOKUP(G628,EmployesActifs,1,FALSE),"Non")&lt;&gt;"Non","Oui","Non")</f>
        <v>Oui</v>
      </c>
      <c r="B628" s="172">
        <f>IF(A628="Oui",1,0)</f>
        <v>1</v>
      </c>
      <c r="C628" s="172">
        <f>IF(OR(G628="Médecin",H628="Médecin",I628="Médecin",I628="Médecins",H628="anesthésiste",H628="boursier univ.",H628="chercheur",H628="chirurgien",H628="Résident(e)",H628="Md Urg",H628="Md Card",LEFT(H628,6)="Fellow",H628="Externe Médecine",H628="Directeur de la biobanque Médecin",H628="monit.-boursier",),1,0)</f>
        <v>0</v>
      </c>
      <c r="D628" s="172">
        <f>IF(OR(G628=0,H628="Stagiaire",H628="Stagiaires",H628="Externe",H628="Externes",G628="agence",H628="STAGIAIRE INFIRMIER(ÈRE)",H628="STAGIAIRE SI",H628="STAGIAIRE S.I.",H628="STAGIAIRE PAB",H628="STAGIAIRE EN PERFUSION",H628="Stagiaire Physiothérapeute",H628="Stagiaire médecine",H628="Stagiaire - Service sociaux",H628="STAGIAIRE SOINS INFIRMIERS",H628="STAGIAIRE EXTERNE EN MÉDECINE",H628="ss",),1,0)</f>
        <v>0</v>
      </c>
      <c r="E628" s="28" t="s">
        <v>1369</v>
      </c>
      <c r="F628" s="28" t="s">
        <v>1370</v>
      </c>
      <c r="G628" s="255">
        <v>11693</v>
      </c>
      <c r="H628" s="79" t="s">
        <v>570</v>
      </c>
      <c r="I628" s="164" t="s">
        <v>5860</v>
      </c>
      <c r="J628" s="273" t="str">
        <f ca="1">IF(AK628&lt;=Données!$B$2,1," ")</f>
        <v xml:space="preserve"> </v>
      </c>
      <c r="K628" s="45">
        <v>1</v>
      </c>
      <c r="L628" s="46"/>
      <c r="M628" s="47"/>
      <c r="N628" s="48"/>
      <c r="O628" s="185"/>
      <c r="P628" s="187"/>
      <c r="Q628" s="185"/>
      <c r="R628" s="186"/>
      <c r="S628" s="186"/>
      <c r="T628" s="187"/>
      <c r="U628" s="187"/>
      <c r="V628" s="187"/>
      <c r="W628" s="320"/>
      <c r="X628" s="214"/>
      <c r="Y628" s="215"/>
      <c r="Z628" s="34"/>
      <c r="AA628" s="35"/>
      <c r="AB628" s="35"/>
      <c r="AC628" s="35"/>
      <c r="AD628" s="36"/>
      <c r="AE628" s="224"/>
      <c r="AF628" s="53"/>
      <c r="AG628" s="54"/>
      <c r="AH628" s="55"/>
      <c r="AI628" s="56"/>
      <c r="AJ628" s="41" t="s">
        <v>4462</v>
      </c>
      <c r="AK628" s="42">
        <v>45701</v>
      </c>
      <c r="AL628" s="50"/>
      <c r="AM628" s="337" t="str">
        <f>INDEX($K$6:$AE$6,1,MATCH(1,K628:AE628,-1))</f>
        <v>95PFE-L2S</v>
      </c>
      <c r="AN628" s="337" t="str">
        <f>IF(INDEX($K$6:$AE$6,1,MATCH(1,K628:AE628,1))&lt;&gt;INDEX($K$6:$AE$6,1,MATCH(1,K628:AE628,-1)),INDEX($K$6:$AE$6,1,MATCH(1,K628:AE628,1)),"-")</f>
        <v>-</v>
      </c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</row>
    <row r="629" spans="1:261" s="63" customFormat="1" x14ac:dyDescent="0.2">
      <c r="A629" s="169" t="str">
        <f>IF(IFERROR(VLOOKUP(G629,EmployesActifs,1,FALSE),"Non")&lt;&gt;"Non","Oui","Non")</f>
        <v>Oui</v>
      </c>
      <c r="B629" s="172">
        <f>IF(A629="Oui",1,0)</f>
        <v>1</v>
      </c>
      <c r="C629" s="172">
        <f>IF(OR(G629="Médecin",H629="Médecin",I629="Médecin",I629="Médecins",H629="anesthésiste",H629="boursier univ.",H629="chercheur",H629="chirurgien",H629="Résident(e)",H629="Md Urg",H629="Md Card",LEFT(H629,6)="Fellow",H629="Externe Médecine",H629="Directeur de la biobanque Médecin",H629="monit.-boursier",),1,0)</f>
        <v>0</v>
      </c>
      <c r="D629" s="172">
        <f>IF(OR(G629=0,H629="Stagiaire",H629="Stagiaires",H629="Externe",H629="Externes",G629="agence",H629="STAGIAIRE INFIRMIER(ÈRE)",H629="STAGIAIRE SI",H629="STAGIAIRE S.I.",H629="STAGIAIRE PAB",H629="STAGIAIRE EN PERFUSION",H629="Stagiaire Physiothérapeute",H629="Stagiaire médecine",H629="Stagiaire - Service sociaux",H629="STAGIAIRE SOINS INFIRMIERS",H629="STAGIAIRE EXTERNE EN MÉDECINE",H629="ss",),1,0)</f>
        <v>0</v>
      </c>
      <c r="E629" s="28" t="s">
        <v>1372</v>
      </c>
      <c r="F629" s="28" t="s">
        <v>1373</v>
      </c>
      <c r="G629" s="255">
        <v>8480</v>
      </c>
      <c r="H629" s="79" t="s">
        <v>3735</v>
      </c>
      <c r="I629" s="164" t="s">
        <v>122</v>
      </c>
      <c r="J629" s="273">
        <f ca="1">IF(AK629&lt;=Données!$B$2,1," ")</f>
        <v>1</v>
      </c>
      <c r="K629" s="45"/>
      <c r="L629" s="46" t="s">
        <v>56</v>
      </c>
      <c r="M629" s="47"/>
      <c r="N629" s="48"/>
      <c r="O629" s="185"/>
      <c r="P629" s="187"/>
      <c r="Q629" s="185"/>
      <c r="R629" s="186"/>
      <c r="S629" s="186">
        <v>1</v>
      </c>
      <c r="T629" s="187"/>
      <c r="U629" s="187"/>
      <c r="V629" s="187"/>
      <c r="W629" s="320"/>
      <c r="X629" s="214"/>
      <c r="Y629" s="215"/>
      <c r="Z629" s="34"/>
      <c r="AA629" s="35"/>
      <c r="AB629" s="35"/>
      <c r="AC629" s="35"/>
      <c r="AD629" s="36"/>
      <c r="AE629" s="224"/>
      <c r="AF629" s="53"/>
      <c r="AG629" s="54"/>
      <c r="AH629" s="55"/>
      <c r="AI629" s="56"/>
      <c r="AJ629" s="41" t="s">
        <v>57</v>
      </c>
      <c r="AK629" s="42">
        <v>44580</v>
      </c>
      <c r="AL629" s="50"/>
      <c r="AM629" s="337" t="str">
        <f>INDEX($K$6:$AE$6,1,MATCH(1,K629:AE629,-1))</f>
        <v>1870 +</v>
      </c>
      <c r="AN629" s="337" t="str">
        <f>IF(INDEX($K$6:$AE$6,1,MATCH(1,K629:AE629,1))&lt;&gt;INDEX($K$6:$AE$6,1,MATCH(1,K629:AE629,-1)),INDEX($K$6:$AE$6,1,MATCH(1,K629:AE629,1)),"-")</f>
        <v>-</v>
      </c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</row>
    <row r="630" spans="1:261" s="63" customFormat="1" x14ac:dyDescent="0.2">
      <c r="A630" s="169" t="str">
        <f>IF(IFERROR(VLOOKUP(G630,EmployesActifs,1,FALSE),"Non")&lt;&gt;"Non","Oui","Non")</f>
        <v>Oui</v>
      </c>
      <c r="B630" s="172">
        <f>IF(A630="Oui",1,0)</f>
        <v>1</v>
      </c>
      <c r="C630" s="172">
        <f>IF(OR(G630="Médecin",H630="Médecin",I630="Médecin",I630="Médecins",H630="anesthésiste",H630="boursier univ.",H630="chercheur",H630="chirurgien",H630="Résident(e)",H630="Md Urg",H630="Md Card",LEFT(H630,6)="Fellow",H630="Externe Médecine",H630="Directeur de la biobanque Médecin",H630="monit.-boursier",),1,0)</f>
        <v>0</v>
      </c>
      <c r="D630" s="172">
        <f>IF(OR(G630=0,H630="Stagiaire",H630="Stagiaires",H630="Externe",H630="Externes",G630="agence",H630="STAGIAIRE INFIRMIER(ÈRE)",H630="STAGIAIRE SI",H630="STAGIAIRE S.I.",H630="STAGIAIRE PAB",H630="STAGIAIRE EN PERFUSION",H630="Stagiaire Physiothérapeute",H630="Stagiaire médecine",H630="Stagiaire - Service sociaux",H630="STAGIAIRE SOINS INFIRMIERS",H630="STAGIAIRE EXTERNE EN MÉDECINE",H630="ss",),1,0)</f>
        <v>0</v>
      </c>
      <c r="E630" s="28" t="s">
        <v>1375</v>
      </c>
      <c r="F630" s="28" t="s">
        <v>4685</v>
      </c>
      <c r="G630" s="257">
        <v>13395</v>
      </c>
      <c r="H630" s="79" t="s">
        <v>3394</v>
      </c>
      <c r="I630" s="164" t="s">
        <v>143</v>
      </c>
      <c r="J630" s="273" t="str">
        <f ca="1">IF(AK630&lt;=Données!$B$2,1," ")</f>
        <v xml:space="preserve"> </v>
      </c>
      <c r="K630" s="45">
        <v>1</v>
      </c>
      <c r="L630" s="46"/>
      <c r="M630" s="47"/>
      <c r="N630" s="48"/>
      <c r="O630" s="185"/>
      <c r="P630" s="187"/>
      <c r="Q630" s="185"/>
      <c r="R630" s="186"/>
      <c r="S630" s="186"/>
      <c r="T630" s="187"/>
      <c r="U630" s="187"/>
      <c r="V630" s="187"/>
      <c r="W630" s="320"/>
      <c r="X630" s="214"/>
      <c r="Y630" s="215"/>
      <c r="Z630" s="34"/>
      <c r="AA630" s="35"/>
      <c r="AB630" s="35"/>
      <c r="AC630" s="35"/>
      <c r="AD630" s="36"/>
      <c r="AE630" s="224"/>
      <c r="AF630" s="53"/>
      <c r="AG630" s="54"/>
      <c r="AH630" s="55"/>
      <c r="AI630" s="56"/>
      <c r="AJ630" s="41" t="s">
        <v>4462</v>
      </c>
      <c r="AK630" s="42">
        <v>45273</v>
      </c>
      <c r="AL630" s="50"/>
      <c r="AM630" s="337" t="str">
        <f>INDEX($K$6:$AE$6,1,MATCH(1,K630:AE630,-1))</f>
        <v>95PFE-L2S</v>
      </c>
      <c r="AN630" s="337" t="str">
        <f>IF(INDEX($K$6:$AE$6,1,MATCH(1,K630:AE630,1))&lt;&gt;INDEX($K$6:$AE$6,1,MATCH(1,K630:AE630,-1)),INDEX($K$6:$AE$6,1,MATCH(1,K630:AE630,1)),"-")</f>
        <v>-</v>
      </c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</row>
    <row r="631" spans="1:261" s="63" customFormat="1" x14ac:dyDescent="0.2">
      <c r="A631" s="169" t="str">
        <f>IF(IFERROR(VLOOKUP(G631,EmployesActifs,1,FALSE),"Non")&lt;&gt;"Non","Oui","Non")</f>
        <v>Oui</v>
      </c>
      <c r="B631" s="172">
        <f>IF(A631="Oui",1,0)</f>
        <v>1</v>
      </c>
      <c r="C631" s="172">
        <f>IF(OR(G631="Médecin",H631="Médecin",I631="Médecin",I631="Médecins",H631="anesthésiste",H631="boursier univ.",H631="chercheur",H631="chirurgien",H631="Résident(e)",H631="Md Urg",H631="Md Card",LEFT(H631,6)="Fellow",H631="Externe Médecine",H631="Directeur de la biobanque Médecin",H631="monit.-boursier",),1,0)</f>
        <v>0</v>
      </c>
      <c r="D631" s="172">
        <f>IF(OR(G631=0,H631="Stagiaire",H631="Stagiaires",H631="Externe",H631="Externes",G631="agence",H631="STAGIAIRE INFIRMIER(ÈRE)",H631="STAGIAIRE SI",H631="STAGIAIRE S.I.",H631="STAGIAIRE PAB",H631="STAGIAIRE EN PERFUSION",H631="Stagiaire Physiothérapeute",H631="Stagiaire médecine",H631="Stagiaire - Service sociaux",H631="STAGIAIRE SOINS INFIRMIERS",H631="STAGIAIRE EXTERNE EN MÉDECINE",H631="ss",),1,0)</f>
        <v>0</v>
      </c>
      <c r="E631" s="28" t="s">
        <v>1375</v>
      </c>
      <c r="F631" s="28" t="s">
        <v>648</v>
      </c>
      <c r="G631" s="257">
        <v>615</v>
      </c>
      <c r="H631" s="57" t="s">
        <v>103</v>
      </c>
      <c r="I631" s="52" t="s">
        <v>1227</v>
      </c>
      <c r="J631" s="273">
        <f ca="1">IF(AK631&lt;=Données!$B$2,1," ")</f>
        <v>1</v>
      </c>
      <c r="K631" s="45"/>
      <c r="L631" s="46">
        <v>1</v>
      </c>
      <c r="M631" s="47"/>
      <c r="N631" s="48"/>
      <c r="O631" s="185"/>
      <c r="P631" s="187"/>
      <c r="Q631" s="185"/>
      <c r="R631" s="186"/>
      <c r="S631" s="186"/>
      <c r="T631" s="187"/>
      <c r="U631" s="187"/>
      <c r="V631" s="187"/>
      <c r="W631" s="320"/>
      <c r="X631" s="214"/>
      <c r="Y631" s="215"/>
      <c r="Z631" s="34"/>
      <c r="AA631" s="35"/>
      <c r="AB631" s="35"/>
      <c r="AC631" s="35"/>
      <c r="AD631" s="36"/>
      <c r="AE631" s="224"/>
      <c r="AF631" s="53"/>
      <c r="AG631" s="54"/>
      <c r="AH631" s="55"/>
      <c r="AI631" s="56"/>
      <c r="AJ631" s="41" t="s">
        <v>85</v>
      </c>
      <c r="AK631" s="42">
        <v>44609</v>
      </c>
      <c r="AL631" s="50"/>
      <c r="AM631" s="337" t="str">
        <f>INDEX($K$6:$AE$6,1,MATCH(1,K631:AE631,-1))</f>
        <v>95PFE-L2M</v>
      </c>
      <c r="AN631" s="337" t="str">
        <f>IF(INDEX($K$6:$AE$6,1,MATCH(1,K631:AE631,1))&lt;&gt;INDEX($K$6:$AE$6,1,MATCH(1,K631:AE631,-1)),INDEX($K$6:$AE$6,1,MATCH(1,K631:AE631,1)),"-")</f>
        <v>-</v>
      </c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</row>
    <row r="632" spans="1:261" s="63" customFormat="1" x14ac:dyDescent="0.2">
      <c r="A632" s="169" t="str">
        <f>IF(IFERROR(VLOOKUP(G632,EmployesActifs,1,FALSE),"Non")&lt;&gt;"Non","Oui","Non")</f>
        <v>Oui</v>
      </c>
      <c r="B632" s="172">
        <f>IF(A632="Oui",1,0)</f>
        <v>1</v>
      </c>
      <c r="C632" s="172">
        <f>IF(OR(G632="Médecin",H632="Médecin",I632="Médecin",I632="Médecins",H632="anesthésiste",H632="boursier univ.",H632="chercheur",H632="chirurgien",H632="Résident(e)",H632="Md Urg",H632="Md Card",LEFT(H632,6)="Fellow",H632="Externe Médecine",H632="Directeur de la biobanque Médecin",H632="monit.-boursier",),1,0)</f>
        <v>0</v>
      </c>
      <c r="D632" s="172">
        <f>IF(OR(G632=0,H632="Stagiaire",H632="Stagiaires",H632="Externe",H632="Externes",G632="agence",H632="STAGIAIRE INFIRMIER(ÈRE)",H632="STAGIAIRE SI",H632="STAGIAIRE S.I.",H632="STAGIAIRE PAB",H632="STAGIAIRE EN PERFUSION",H632="Stagiaire Physiothérapeute",H632="Stagiaire médecine",H632="Stagiaire - Service sociaux",H632="STAGIAIRE SOINS INFIRMIERS",H632="STAGIAIRE EXTERNE EN MÉDECINE",H632="ss",),1,0)</f>
        <v>0</v>
      </c>
      <c r="E632" s="28" t="s">
        <v>1378</v>
      </c>
      <c r="F632" s="28" t="s">
        <v>1379</v>
      </c>
      <c r="G632" s="255">
        <v>6608</v>
      </c>
      <c r="H632" s="79" t="s">
        <v>103</v>
      </c>
      <c r="I632" s="164" t="s">
        <v>5715</v>
      </c>
      <c r="J632" s="273">
        <f ca="1">IF(AK632&lt;=Données!$B$2,1," ")</f>
        <v>1</v>
      </c>
      <c r="K632" s="45"/>
      <c r="L632" s="46" t="s">
        <v>56</v>
      </c>
      <c r="M632" s="47"/>
      <c r="N632" s="48"/>
      <c r="O632" s="185"/>
      <c r="P632" s="187"/>
      <c r="Q632" s="185"/>
      <c r="R632" s="186"/>
      <c r="S632" s="186">
        <v>1</v>
      </c>
      <c r="T632" s="187"/>
      <c r="U632" s="187"/>
      <c r="V632" s="187"/>
      <c r="W632" s="320"/>
      <c r="X632" s="214"/>
      <c r="Y632" s="215"/>
      <c r="Z632" s="34"/>
      <c r="AA632" s="35"/>
      <c r="AB632" s="35">
        <v>1</v>
      </c>
      <c r="AC632" s="35"/>
      <c r="AD632" s="36"/>
      <c r="AE632" s="224" t="s">
        <v>56</v>
      </c>
      <c r="AF632" s="53"/>
      <c r="AG632" s="54"/>
      <c r="AH632" s="55"/>
      <c r="AI632" s="56"/>
      <c r="AJ632" s="41" t="s">
        <v>340</v>
      </c>
      <c r="AK632" s="42">
        <v>44569</v>
      </c>
      <c r="AL632" s="50"/>
      <c r="AM632" s="337" t="str">
        <f>INDEX($K$6:$AE$6,1,MATCH(1,K632:AE632,-1))</f>
        <v>1870 +</v>
      </c>
      <c r="AN632" s="337" t="str">
        <f>IF(INDEX($K$6:$AE$6,1,MATCH(1,K632:AE632,1))&lt;&gt;INDEX($K$6:$AE$6,1,MATCH(1,K632:AE632,-1)),INDEX($K$6:$AE$6,1,MATCH(1,K632:AE632,1)),"-")</f>
        <v>1512-M</v>
      </c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</row>
    <row r="633" spans="1:261" x14ac:dyDescent="0.2">
      <c r="A633" s="169" t="str">
        <f>IF(IFERROR(VLOOKUP(G633,EmployesActifs,1,FALSE),"Non")&lt;&gt;"Non","Oui","Non")</f>
        <v>Oui</v>
      </c>
      <c r="B633" s="172">
        <f>IF(A633="Oui",1,0)</f>
        <v>1</v>
      </c>
      <c r="C633" s="172">
        <f>IF(OR(G633="Médecin",H633="Médecin",I633="Médecin",I633="Médecins",H633="anesthésiste",H633="boursier univ.",H633="chercheur",H633="chirurgien",H633="Résident(e)",H633="Md Urg",H633="Md Card",LEFT(H633,6)="Fellow",H633="Externe Médecine",H633="Directeur de la biobanque Médecin",H633="monit.-boursier",),1,0)</f>
        <v>0</v>
      </c>
      <c r="D633" s="172">
        <f>IF(OR(G633=0,H633="Stagiaire",H633="Stagiaires",H633="Externe",H633="Externes",G633="agence",H633="STAGIAIRE INFIRMIER(ÈRE)",H633="STAGIAIRE SI",H633="STAGIAIRE S.I.",H633="STAGIAIRE PAB",H633="STAGIAIRE EN PERFUSION",H633="Stagiaire Physiothérapeute",H633="Stagiaire médecine",H633="Stagiaire - Service sociaux",H633="STAGIAIRE SOINS INFIRMIERS",H633="STAGIAIRE EXTERNE EN MÉDECINE",H633="ss",),1,0)</f>
        <v>0</v>
      </c>
      <c r="E633" s="28" t="s">
        <v>1380</v>
      </c>
      <c r="F633" s="28" t="s">
        <v>1248</v>
      </c>
      <c r="G633" s="255">
        <v>11129</v>
      </c>
      <c r="H633" s="79" t="s">
        <v>103</v>
      </c>
      <c r="I633" s="164" t="s">
        <v>836</v>
      </c>
      <c r="J633" s="273" t="str">
        <f ca="1">IF(AK633&lt;=Données!$B$2,1," ")</f>
        <v xml:space="preserve"> </v>
      </c>
      <c r="K633" s="45">
        <v>1</v>
      </c>
      <c r="L633" s="46"/>
      <c r="M633" s="47"/>
      <c r="N633" s="48"/>
      <c r="O633" s="185"/>
      <c r="P633" s="187"/>
      <c r="Q633" s="185"/>
      <c r="R633" s="186"/>
      <c r="S633" s="186"/>
      <c r="T633" s="187"/>
      <c r="U633" s="187"/>
      <c r="V633" s="187"/>
      <c r="W633" s="320"/>
      <c r="X633" s="214"/>
      <c r="Y633" s="215"/>
      <c r="Z633" s="34"/>
      <c r="AA633" s="35"/>
      <c r="AB633" s="35"/>
      <c r="AC633" s="35"/>
      <c r="AD633" s="36"/>
      <c r="AE633" s="224"/>
      <c r="AF633" s="53"/>
      <c r="AG633" s="54"/>
      <c r="AH633" s="55"/>
      <c r="AI633" s="56"/>
      <c r="AJ633" s="41" t="s">
        <v>5851</v>
      </c>
      <c r="AK633" s="42">
        <v>45822</v>
      </c>
      <c r="AL633" s="50"/>
      <c r="AM633" s="337" t="str">
        <f>INDEX($K$6:$AE$6,1,MATCH(1,K633:AE633,-1))</f>
        <v>95PFE-L2S</v>
      </c>
      <c r="AN633" s="337" t="str">
        <f>IF(INDEX($K$6:$AE$6,1,MATCH(1,K633:AE633,1))&lt;&gt;INDEX($K$6:$AE$6,1,MATCH(1,K633:AE633,-1)),INDEX($K$6:$AE$6,1,MATCH(1,K633:AE633,1)),"-")</f>
        <v>-</v>
      </c>
      <c r="AO633"/>
      <c r="AP633"/>
      <c r="AQ633"/>
    </row>
    <row r="634" spans="1:261" s="44" customFormat="1" x14ac:dyDescent="0.2">
      <c r="A634" s="169" t="str">
        <f>IF(IFERROR(VLOOKUP(G634,EmployesActifs,1,FALSE),"Non")&lt;&gt;"Non","Oui","Non")</f>
        <v>Oui</v>
      </c>
      <c r="B634" s="172">
        <f>IF(A634="Oui",1,0)</f>
        <v>1</v>
      </c>
      <c r="C634" s="172">
        <f>IF(OR(G634="Médecin",H634="Médecin",I634="Médecin",I634="Médecins",H634="anesthésiste",H634="boursier univ.",H634="chercheur",H634="chirurgien",H634="Résident(e)",H634="Md Urg",H634="Md Card",LEFT(H634,6)="Fellow",H634="Externe Médecine",H634="Directeur de la biobanque Médecin",H634="monit.-boursier",),1,0)</f>
        <v>0</v>
      </c>
      <c r="D634" s="172">
        <f>IF(OR(G634=0,H634="Stagiaire",H634="Stagiaires",H634="Externe",H634="Externes",G634="agence",H634="STAGIAIRE INFIRMIER(ÈRE)",H634="STAGIAIRE SI",H634="STAGIAIRE S.I.",H634="STAGIAIRE PAB",H634="STAGIAIRE EN PERFUSION",H634="Stagiaire Physiothérapeute",H634="Stagiaire médecine",H634="Stagiaire - Service sociaux",H634="STAGIAIRE SOINS INFIRMIERS",H634="STAGIAIRE EXTERNE EN MÉDECINE",H634="ss",),1,0)</f>
        <v>0</v>
      </c>
      <c r="E634" s="28" t="s">
        <v>6121</v>
      </c>
      <c r="F634" s="28" t="s">
        <v>6122</v>
      </c>
      <c r="G634" s="255">
        <v>14059</v>
      </c>
      <c r="H634" s="79" t="s">
        <v>69</v>
      </c>
      <c r="I634" s="164" t="s">
        <v>5215</v>
      </c>
      <c r="J634" s="273" t="str">
        <f ca="1">IF(AK634&lt;=Données!$B$2,1," ")</f>
        <v xml:space="preserve"> </v>
      </c>
      <c r="K634" s="45"/>
      <c r="L634" s="46" t="s">
        <v>56</v>
      </c>
      <c r="M634" s="47"/>
      <c r="N634" s="48"/>
      <c r="O634" s="185"/>
      <c r="P634" s="187"/>
      <c r="Q634" s="185"/>
      <c r="R634" s="186"/>
      <c r="S634" s="186">
        <v>1</v>
      </c>
      <c r="T634" s="187"/>
      <c r="U634" s="187"/>
      <c r="V634" s="187"/>
      <c r="W634" s="320"/>
      <c r="X634" s="214"/>
      <c r="Y634" s="215"/>
      <c r="Z634" s="34"/>
      <c r="AA634" s="35"/>
      <c r="AB634" s="35"/>
      <c r="AC634" s="35"/>
      <c r="AD634" s="36"/>
      <c r="AE634" s="224"/>
      <c r="AF634" s="53"/>
      <c r="AG634" s="54"/>
      <c r="AH634" s="55"/>
      <c r="AI634" s="56"/>
      <c r="AJ634" s="41" t="s">
        <v>4462</v>
      </c>
      <c r="AK634" s="42">
        <v>45826</v>
      </c>
      <c r="AL634" s="50"/>
      <c r="AM634" s="337" t="str">
        <f>INDEX($K$6:$AE$6,1,MATCH(1,K634:AE634,-1))</f>
        <v>1870 +</v>
      </c>
      <c r="AN634" s="337" t="str">
        <f>IF(INDEX($K$6:$AE$6,1,MATCH(1,K634:AE634,1))&lt;&gt;INDEX($K$6:$AE$6,1,MATCH(1,K634:AE634,-1)),INDEX($K$6:$AE$6,1,MATCH(1,K634:AE634,1)),"-")</f>
        <v>-</v>
      </c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</row>
    <row r="635" spans="1:261" s="44" customFormat="1" x14ac:dyDescent="0.2">
      <c r="A635" s="169" t="str">
        <f>IF(IFERROR(VLOOKUP(G635,EmployesActifs,1,FALSE),"Non")&lt;&gt;"Non","Oui","Non")</f>
        <v>Oui</v>
      </c>
      <c r="B635" s="172">
        <f>IF(A635="Oui",1,0)</f>
        <v>1</v>
      </c>
      <c r="C635" s="172">
        <f>IF(OR(G635="Médecin",H635="Médecin",I635="Médecin",I635="Médecins",H635="anesthésiste",H635="boursier univ.",H635="chercheur",H635="chirurgien",H635="Résident(e)",H635="Md Urg",H635="Md Card",LEFT(H635,6)="Fellow",H635="Externe Médecine",H635="Directeur de la biobanque Médecin",H635="monit.-boursier",),1,0)</f>
        <v>0</v>
      </c>
      <c r="D635" s="172">
        <f>IF(OR(G635=0,H635="Stagiaire",H635="Stagiaires",H635="Externe",H635="Externes",G635="agence",H635="STAGIAIRE INFIRMIER(ÈRE)",H635="STAGIAIRE SI",H635="STAGIAIRE S.I.",H635="STAGIAIRE PAB",H635="STAGIAIRE EN PERFUSION",H635="Stagiaire Physiothérapeute",H635="Stagiaire médecine",H635="Stagiaire - Service sociaux",H635="STAGIAIRE SOINS INFIRMIERS",H635="STAGIAIRE EXTERNE EN MÉDECINE",H635="ss",),1,0)</f>
        <v>0</v>
      </c>
      <c r="E635" s="28" t="s">
        <v>1381</v>
      </c>
      <c r="F635" s="28" t="s">
        <v>368</v>
      </c>
      <c r="G635" s="255">
        <v>2715</v>
      </c>
      <c r="H635" s="79" t="s">
        <v>2416</v>
      </c>
      <c r="I635" s="164" t="s">
        <v>3412</v>
      </c>
      <c r="J635" s="273">
        <f ca="1">IF(AK635&lt;=Données!$B$2,1," ")</f>
        <v>1</v>
      </c>
      <c r="K635" s="45"/>
      <c r="L635" s="46"/>
      <c r="M635" s="47"/>
      <c r="N635" s="48"/>
      <c r="O635" s="185"/>
      <c r="P635" s="187"/>
      <c r="Q635" s="185"/>
      <c r="R635" s="186"/>
      <c r="S635" s="186"/>
      <c r="T635" s="187"/>
      <c r="U635" s="187"/>
      <c r="V635" s="187"/>
      <c r="W635" s="320"/>
      <c r="X635" s="214"/>
      <c r="Y635" s="215"/>
      <c r="Z635" s="34"/>
      <c r="AA635" s="35"/>
      <c r="AB635" s="35"/>
      <c r="AC635" s="35"/>
      <c r="AD635" s="36"/>
      <c r="AE635" s="224"/>
      <c r="AF635" s="53"/>
      <c r="AG635" s="54"/>
      <c r="AH635" s="55"/>
      <c r="AI635" s="56"/>
      <c r="AJ635" s="41" t="s">
        <v>647</v>
      </c>
      <c r="AK635" s="42">
        <v>41920</v>
      </c>
      <c r="AL635" s="50" t="s">
        <v>200</v>
      </c>
      <c r="AM635" s="337" t="e">
        <f>INDEX($K$6:$AE$6,1,MATCH(1,K635:AE635,-1))</f>
        <v>#N/A</v>
      </c>
      <c r="AN635" s="337" t="e">
        <f>IF(INDEX($K$6:$AE$6,1,MATCH(1,K635:AE635,1))&lt;&gt;INDEX($K$6:$AE$6,1,MATCH(1,K635:AE635,-1)),INDEX($K$6:$AE$6,1,MATCH(1,K635:AE635,1)),"-")</f>
        <v>#N/A</v>
      </c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</row>
    <row r="636" spans="1:261" s="44" customFormat="1" x14ac:dyDescent="0.2">
      <c r="A636" s="169" t="str">
        <f>IF(IFERROR(VLOOKUP(G636,EmployesActifs,1,FALSE),"Non")&lt;&gt;"Non","Oui","Non")</f>
        <v>Oui</v>
      </c>
      <c r="B636" s="172">
        <f>IF(A636="Oui",1,0)</f>
        <v>1</v>
      </c>
      <c r="C636" s="172">
        <f>IF(OR(G636="Médecin",H636="Médecin",I636="Médecin",I636="Médecins",H636="anesthésiste",H636="boursier univ.",H636="chercheur",H636="chirurgien",H636="Résident(e)",H636="Md Urg",H636="Md Card",LEFT(H636,6)="Fellow",H636="Externe Médecine",H636="Directeur de la biobanque Médecin",H636="monit.-boursier",),1,0)</f>
        <v>0</v>
      </c>
      <c r="D636" s="172">
        <f>IF(OR(G636=0,H636="Stagiaire",H636="Stagiaires",H636="Externe",H636="Externes",G636="agence",H636="STAGIAIRE INFIRMIER(ÈRE)",H636="STAGIAIRE SI",H636="STAGIAIRE S.I.",H636="STAGIAIRE PAB",H636="STAGIAIRE EN PERFUSION",H636="Stagiaire Physiothérapeute",H636="Stagiaire médecine",H636="Stagiaire - Service sociaux",H636="STAGIAIRE SOINS INFIRMIERS",H636="STAGIAIRE EXTERNE EN MÉDECINE",H636="ss",),1,0)</f>
        <v>0</v>
      </c>
      <c r="E636" s="28" t="s">
        <v>1381</v>
      </c>
      <c r="F636" s="28" t="s">
        <v>970</v>
      </c>
      <c r="G636" s="255">
        <v>5901</v>
      </c>
      <c r="H636" s="79" t="s">
        <v>1174</v>
      </c>
      <c r="I636" s="164" t="s">
        <v>933</v>
      </c>
      <c r="J636" s="273" t="str">
        <f ca="1">IF(AK636&lt;=Données!$B$2,1," ")</f>
        <v xml:space="preserve"> </v>
      </c>
      <c r="K636" s="45"/>
      <c r="L636" s="46" t="s">
        <v>56</v>
      </c>
      <c r="M636" s="47"/>
      <c r="N636" s="48" t="s">
        <v>56</v>
      </c>
      <c r="O636" s="185"/>
      <c r="P636" s="187">
        <v>1</v>
      </c>
      <c r="Q636" s="185"/>
      <c r="R636" s="186"/>
      <c r="S636" s="186"/>
      <c r="T636" s="187"/>
      <c r="U636" s="187"/>
      <c r="V636" s="187"/>
      <c r="W636" s="320"/>
      <c r="X636" s="214"/>
      <c r="Y636" s="215"/>
      <c r="Z636" s="34"/>
      <c r="AA636" s="35"/>
      <c r="AB636" s="35"/>
      <c r="AC636" s="35"/>
      <c r="AD636" s="36"/>
      <c r="AE636" s="224"/>
      <c r="AF636" s="53"/>
      <c r="AG636" s="54"/>
      <c r="AH636" s="55"/>
      <c r="AI636" s="56"/>
      <c r="AJ636" s="41" t="s">
        <v>4462</v>
      </c>
      <c r="AK636" s="42">
        <v>45307</v>
      </c>
      <c r="AL636" s="50"/>
      <c r="AM636" s="337">
        <f>INDEX($K$6:$AE$6,1,MATCH(1,K636:AE636,-1))</f>
        <v>1804</v>
      </c>
      <c r="AN636" s="337" t="str">
        <f>IF(INDEX($K$6:$AE$6,1,MATCH(1,K636:AE636,1))&lt;&gt;INDEX($K$6:$AE$6,1,MATCH(1,K636:AE636,-1)),INDEX($K$6:$AE$6,1,MATCH(1,K636:AE636,1)),"-")</f>
        <v>-</v>
      </c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</row>
    <row r="637" spans="1:261" s="44" customFormat="1" x14ac:dyDescent="0.2">
      <c r="A637" s="169" t="str">
        <f>IF(IFERROR(VLOOKUP(G637,EmployesActifs,1,FALSE),"Non")&lt;&gt;"Non","Oui","Non")</f>
        <v>Oui</v>
      </c>
      <c r="B637" s="172">
        <f>IF(A637="Oui",1,0)</f>
        <v>1</v>
      </c>
      <c r="C637" s="172">
        <f>IF(OR(G637="Médecin",H637="Médecin",I637="Médecin",I637="Médecins",H637="anesthésiste",H637="boursier univ.",H637="chercheur",H637="chirurgien",H637="Résident(e)",H637="Md Urg",H637="Md Card",LEFT(H637,6)="Fellow",H637="Externe Médecine",H637="Directeur de la biobanque Médecin",H637="monit.-boursier",),1,0)</f>
        <v>0</v>
      </c>
      <c r="D637" s="172">
        <f>IF(OR(G637=0,H637="Stagiaire",H637="Stagiaires",H637="Externe",H637="Externes",G637="agence",H637="STAGIAIRE INFIRMIER(ÈRE)",H637="STAGIAIRE SI",H637="STAGIAIRE S.I.",H637="STAGIAIRE PAB",H637="STAGIAIRE EN PERFUSION",H637="Stagiaire Physiothérapeute",H637="Stagiaire médecine",H637="Stagiaire - Service sociaux",H637="STAGIAIRE SOINS INFIRMIERS",H637="STAGIAIRE EXTERNE EN MÉDECINE",H637="ss",),1,0)</f>
        <v>0</v>
      </c>
      <c r="E637" s="28" t="s">
        <v>4009</v>
      </c>
      <c r="F637" s="28" t="s">
        <v>4010</v>
      </c>
      <c r="G637" s="257">
        <v>11489</v>
      </c>
      <c r="H637" s="79" t="s">
        <v>72</v>
      </c>
      <c r="I637" s="164" t="s">
        <v>888</v>
      </c>
      <c r="J637" s="273" t="str">
        <f ca="1">IF(AK637&lt;=Données!$B$2,1," ")</f>
        <v xml:space="preserve"> </v>
      </c>
      <c r="K637" s="45">
        <v>1</v>
      </c>
      <c r="L637" s="46"/>
      <c r="M637" s="47"/>
      <c r="N637" s="48"/>
      <c r="O637" s="185"/>
      <c r="P637" s="187"/>
      <c r="Q637" s="185"/>
      <c r="R637" s="186"/>
      <c r="S637" s="186"/>
      <c r="T637" s="187"/>
      <c r="U637" s="187"/>
      <c r="V637" s="187"/>
      <c r="W637" s="320"/>
      <c r="X637" s="214"/>
      <c r="Y637" s="215"/>
      <c r="Z637" s="34"/>
      <c r="AA637" s="35"/>
      <c r="AB637" s="35"/>
      <c r="AC637" s="35"/>
      <c r="AD637" s="36"/>
      <c r="AE637" s="224"/>
      <c r="AF637" s="53"/>
      <c r="AG637" s="54"/>
      <c r="AH637" s="55"/>
      <c r="AI637" s="56"/>
      <c r="AJ637" s="41" t="s">
        <v>5851</v>
      </c>
      <c r="AK637" s="42">
        <v>45679</v>
      </c>
      <c r="AL637" s="50"/>
      <c r="AM637" s="337" t="str">
        <f>INDEX($K$6:$AE$6,1,MATCH(1,K637:AE637,-1))</f>
        <v>95PFE-L2S</v>
      </c>
      <c r="AN637" s="337" t="str">
        <f>IF(INDEX($K$6:$AE$6,1,MATCH(1,K637:AE637,1))&lt;&gt;INDEX($K$6:$AE$6,1,MATCH(1,K637:AE637,-1)),INDEX($K$6:$AE$6,1,MATCH(1,K637:AE637,1)),"-")</f>
        <v>-</v>
      </c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</row>
    <row r="638" spans="1:261" s="44" customFormat="1" x14ac:dyDescent="0.2">
      <c r="A638" s="169" t="str">
        <f>IF(IFERROR(VLOOKUP(G638,EmployesActifs,1,FALSE),"Non")&lt;&gt;"Non","Oui","Non")</f>
        <v>Oui</v>
      </c>
      <c r="B638" s="172">
        <f>IF(A638="Oui",1,0)</f>
        <v>1</v>
      </c>
      <c r="C638" s="172">
        <f>IF(OR(G638="Médecin",H638="Médecin",I638="Médecin",I638="Médecins",H638="anesthésiste",H638="boursier univ.",H638="chercheur",H638="chirurgien",H638="Résident(e)",H638="Md Urg",H638="Md Card",LEFT(H638,6)="Fellow",H638="Externe Médecine",H638="Directeur de la biobanque Médecin",H638="monit.-boursier",),1,0)</f>
        <v>0</v>
      </c>
      <c r="D638" s="172">
        <f>IF(OR(G638=0,H638="Stagiaire",H638="Stagiaires",H638="Externe",H638="Externes",G638="agence",H638="STAGIAIRE INFIRMIER(ÈRE)",H638="STAGIAIRE SI",H638="STAGIAIRE S.I.",H638="STAGIAIRE PAB",H638="STAGIAIRE EN PERFUSION",H638="Stagiaire Physiothérapeute",H638="Stagiaire médecine",H638="Stagiaire - Service sociaux",H638="STAGIAIRE SOINS INFIRMIERS",H638="STAGIAIRE EXTERNE EN MÉDECINE",H638="ss",),1,0)</f>
        <v>0</v>
      </c>
      <c r="E638" s="28" t="s">
        <v>1385</v>
      </c>
      <c r="F638" s="28" t="s">
        <v>349</v>
      </c>
      <c r="G638" s="255">
        <v>6110</v>
      </c>
      <c r="H638" s="79" t="s">
        <v>747</v>
      </c>
      <c r="I638" s="164" t="s">
        <v>5715</v>
      </c>
      <c r="J638" s="273">
        <f ca="1">IF(AK638&lt;=Données!$B$2,1," ")</f>
        <v>1</v>
      </c>
      <c r="K638" s="45"/>
      <c r="L638" s="46" t="s">
        <v>56</v>
      </c>
      <c r="M638" s="47" t="s">
        <v>56</v>
      </c>
      <c r="N638" s="48"/>
      <c r="O638" s="185"/>
      <c r="P638" s="187"/>
      <c r="Q638" s="185"/>
      <c r="R638" s="186"/>
      <c r="S638" s="186">
        <v>1</v>
      </c>
      <c r="T638" s="187"/>
      <c r="U638" s="187"/>
      <c r="V638" s="187"/>
      <c r="W638" s="320"/>
      <c r="X638" s="214"/>
      <c r="Y638" s="215"/>
      <c r="Z638" s="34"/>
      <c r="AA638" s="35"/>
      <c r="AB638" s="35"/>
      <c r="AC638" s="35"/>
      <c r="AD638" s="36"/>
      <c r="AE638" s="224"/>
      <c r="AF638" s="53"/>
      <c r="AG638" s="54"/>
      <c r="AH638" s="55"/>
      <c r="AI638" s="56"/>
      <c r="AJ638" s="41" t="s">
        <v>159</v>
      </c>
      <c r="AK638" s="42">
        <v>44575</v>
      </c>
      <c r="AL638" s="50"/>
      <c r="AM638" s="337" t="str">
        <f>INDEX($K$6:$AE$6,1,MATCH(1,K638:AE638,-1))</f>
        <v>1870 +</v>
      </c>
      <c r="AN638" s="337" t="str">
        <f>IF(INDEX($K$6:$AE$6,1,MATCH(1,K638:AE638,1))&lt;&gt;INDEX($K$6:$AE$6,1,MATCH(1,K638:AE638,-1)),INDEX($K$6:$AE$6,1,MATCH(1,K638:AE638,1)),"-")</f>
        <v>-</v>
      </c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</row>
    <row r="639" spans="1:261" s="44" customFormat="1" x14ac:dyDescent="0.2">
      <c r="A639" s="169" t="str">
        <f>IF(IFERROR(VLOOKUP(G639,EmployesActifs,1,FALSE),"Non")&lt;&gt;"Non","Oui","Non")</f>
        <v>Oui</v>
      </c>
      <c r="B639" s="172">
        <f>IF(A639="Oui",1,0)</f>
        <v>1</v>
      </c>
      <c r="C639" s="172">
        <f>IF(OR(G639="Médecin",H639="Médecin",I639="Médecin",I639="Médecins",H639="anesthésiste",H639="boursier univ.",H639="chercheur",H639="chirurgien",H639="Résident(e)",H639="Md Urg",H639="Md Card",LEFT(H639,6)="Fellow",H639="Externe Médecine",H639="Directeur de la biobanque Médecin",H639="monit.-boursier",),1,0)</f>
        <v>0</v>
      </c>
      <c r="D639" s="172">
        <f>IF(OR(G639=0,H639="Stagiaire",H639="Stagiaires",H639="Externe",H639="Externes",G639="agence",H639="STAGIAIRE INFIRMIER(ÈRE)",H639="STAGIAIRE SI",H639="STAGIAIRE S.I.",H639="STAGIAIRE PAB",H639="STAGIAIRE EN PERFUSION",H639="Stagiaire Physiothérapeute",H639="Stagiaire médecine",H639="Stagiaire - Service sociaux",H639="STAGIAIRE SOINS INFIRMIERS",H639="STAGIAIRE EXTERNE EN MÉDECINE",H639="ss",),1,0)</f>
        <v>0</v>
      </c>
      <c r="E639" s="28" t="s">
        <v>6068</v>
      </c>
      <c r="F639" s="28" t="s">
        <v>1386</v>
      </c>
      <c r="G639" s="257">
        <v>8274</v>
      </c>
      <c r="H639" s="79" t="s">
        <v>103</v>
      </c>
      <c r="I639" s="164" t="s">
        <v>152</v>
      </c>
      <c r="J639" s="273" t="str">
        <f ca="1">IF(AK639&lt;=Données!$B$2,1," ")</f>
        <v xml:space="preserve"> </v>
      </c>
      <c r="K639" s="45" t="s">
        <v>56</v>
      </c>
      <c r="L639" s="46"/>
      <c r="M639" s="47"/>
      <c r="N639" s="48"/>
      <c r="O639" s="185"/>
      <c r="P639" s="187"/>
      <c r="Q639" s="185" t="s">
        <v>56</v>
      </c>
      <c r="R639" s="186"/>
      <c r="S639" s="186" t="s">
        <v>56</v>
      </c>
      <c r="T639" s="187"/>
      <c r="U639" s="187"/>
      <c r="V639" s="187"/>
      <c r="W639" s="320"/>
      <c r="X639" s="214">
        <v>1</v>
      </c>
      <c r="Y639" s="215"/>
      <c r="Z639" s="34" t="s">
        <v>56</v>
      </c>
      <c r="AA639" s="35"/>
      <c r="AB639" s="35"/>
      <c r="AC639" s="35"/>
      <c r="AD639" s="36"/>
      <c r="AE639" s="224"/>
      <c r="AF639" s="53"/>
      <c r="AG639" s="54"/>
      <c r="AH639" s="55"/>
      <c r="AI639" s="56"/>
      <c r="AJ639" s="41" t="s">
        <v>4462</v>
      </c>
      <c r="AK639" s="42">
        <v>45826</v>
      </c>
      <c r="AL639" s="50"/>
      <c r="AM639" s="337">
        <f>INDEX($K$6:$AE$6,1,MATCH(1,K639:AE639,-1))</f>
        <v>46827</v>
      </c>
      <c r="AN639" s="337" t="str">
        <f>IF(INDEX($K$6:$AE$6,1,MATCH(1,K639:AE639,1))&lt;&gt;INDEX($K$6:$AE$6,1,MATCH(1,K639:AE639,-1)),INDEX($K$6:$AE$6,1,MATCH(1,K639:AE639,1)),"-")</f>
        <v>-</v>
      </c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</row>
    <row r="640" spans="1:261" x14ac:dyDescent="0.2">
      <c r="A640" s="169" t="str">
        <f>IF(IFERROR(VLOOKUP(G640,EmployesActifs,1,FALSE),"Non")&lt;&gt;"Non","Oui","Non")</f>
        <v>Oui</v>
      </c>
      <c r="B640" s="172">
        <f>IF(A640="Oui",1,0)</f>
        <v>1</v>
      </c>
      <c r="C640" s="172">
        <f>IF(OR(G640="Médecin",H640="Médecin",I640="Médecin",I640="Médecins",H640="anesthésiste",H640="boursier univ.",H640="chercheur",H640="chirurgien",H640="Résident(e)",H640="Md Urg",H640="Md Card",LEFT(H640,6)="Fellow",H640="Externe Médecine",H640="Directeur de la biobanque Médecin",H640="monit.-boursier",),1,0)</f>
        <v>0</v>
      </c>
      <c r="D640" s="172">
        <f>IF(OR(G640=0,H640="Stagiaire",H640="Stagiaires",H640="Externe",H640="Externes",G640="agence",H640="STAGIAIRE INFIRMIER(ÈRE)",H640="STAGIAIRE SI",H640="STAGIAIRE S.I.",H640="STAGIAIRE PAB",H640="STAGIAIRE EN PERFUSION",H640="Stagiaire Physiothérapeute",H640="Stagiaire médecine",H640="Stagiaire - Service sociaux",H640="STAGIAIRE SOINS INFIRMIERS",H640="STAGIAIRE EXTERNE EN MÉDECINE",H640="ss",),1,0)</f>
        <v>0</v>
      </c>
      <c r="E640" s="28" t="s">
        <v>3671</v>
      </c>
      <c r="F640" s="28" t="s">
        <v>170</v>
      </c>
      <c r="G640" s="257">
        <v>5842</v>
      </c>
      <c r="H640" s="79" t="s">
        <v>570</v>
      </c>
      <c r="I640" s="164" t="s">
        <v>3564</v>
      </c>
      <c r="J640" s="273" t="str">
        <f ca="1">IF(AK640&lt;=Données!$B$2,1," ")</f>
        <v xml:space="preserve"> </v>
      </c>
      <c r="K640" s="45">
        <v>1</v>
      </c>
      <c r="L640" s="46"/>
      <c r="M640" s="47"/>
      <c r="N640" s="48"/>
      <c r="O640" s="185"/>
      <c r="P640" s="187"/>
      <c r="Q640" s="185"/>
      <c r="R640" s="186"/>
      <c r="S640" s="186"/>
      <c r="T640" s="187"/>
      <c r="U640" s="187"/>
      <c r="V640" s="187"/>
      <c r="W640" s="320"/>
      <c r="X640" s="214"/>
      <c r="Y640" s="215"/>
      <c r="Z640" s="34"/>
      <c r="AA640" s="35"/>
      <c r="AB640" s="35"/>
      <c r="AC640" s="35"/>
      <c r="AD640" s="36"/>
      <c r="AE640" s="224"/>
      <c r="AF640" s="53"/>
      <c r="AG640" s="54"/>
      <c r="AH640" s="55"/>
      <c r="AI640" s="56"/>
      <c r="AJ640" s="41" t="s">
        <v>4462</v>
      </c>
      <c r="AK640" s="42">
        <v>45539</v>
      </c>
      <c r="AL640" s="50"/>
      <c r="AM640" s="337" t="str">
        <f>INDEX($K$6:$AE$6,1,MATCH(1,K640:AE640,-1))</f>
        <v>95PFE-L2S</v>
      </c>
      <c r="AN640" s="337" t="str">
        <f>IF(INDEX($K$6:$AE$6,1,MATCH(1,K640:AE640,1))&lt;&gt;INDEX($K$6:$AE$6,1,MATCH(1,K640:AE640,-1)),INDEX($K$6:$AE$6,1,MATCH(1,K640:AE640,1)),"-")</f>
        <v>-</v>
      </c>
      <c r="AO640"/>
      <c r="AP640"/>
      <c r="AQ640"/>
    </row>
    <row r="641" spans="1:261" x14ac:dyDescent="0.2">
      <c r="A641" s="169" t="str">
        <f>IF(IFERROR(VLOOKUP(G641,EmployesActifs,1,FALSE),"Non")&lt;&gt;"Non","Oui","Non")</f>
        <v>Oui</v>
      </c>
      <c r="B641" s="172">
        <f>IF(A641="Oui",1,0)</f>
        <v>1</v>
      </c>
      <c r="C641" s="172">
        <f>IF(OR(G641="Médecin",H641="Médecin",I641="Médecin",I641="Médecins",H641="anesthésiste",H641="boursier univ.",H641="chercheur",H641="chirurgien",H641="Résident(e)",H641="Md Urg",H641="Md Card",LEFT(H641,6)="Fellow",H641="Externe Médecine",H641="Directeur de la biobanque Médecin",H641="monit.-boursier",),1,0)</f>
        <v>0</v>
      </c>
      <c r="D641" s="172">
        <f>IF(OR(G641=0,H641="Stagiaire",H641="Stagiaires",H641="Externe",H641="Externes",G641="agence",H641="STAGIAIRE INFIRMIER(ÈRE)",H641="STAGIAIRE SI",H641="STAGIAIRE S.I.",H641="STAGIAIRE PAB",H641="STAGIAIRE EN PERFUSION",H641="Stagiaire Physiothérapeute",H641="Stagiaire médecine",H641="Stagiaire - Service sociaux",H641="STAGIAIRE SOINS INFIRMIERS",H641="STAGIAIRE EXTERNE EN MÉDECINE",H641="ss",),1,0)</f>
        <v>0</v>
      </c>
      <c r="E641" s="28" t="s">
        <v>1387</v>
      </c>
      <c r="F641" s="28" t="s">
        <v>231</v>
      </c>
      <c r="G641" s="257">
        <v>5039</v>
      </c>
      <c r="H641" s="79" t="s">
        <v>103</v>
      </c>
      <c r="I641" s="164" t="s">
        <v>61</v>
      </c>
      <c r="J641" s="273" t="str">
        <f ca="1">IF(AK641&lt;=Données!$B$2,1," ")</f>
        <v xml:space="preserve"> </v>
      </c>
      <c r="K641" s="45">
        <v>1</v>
      </c>
      <c r="L641" s="46"/>
      <c r="M641" s="47"/>
      <c r="N641" s="48"/>
      <c r="O641" s="185"/>
      <c r="P641" s="187"/>
      <c r="Q641" s="185"/>
      <c r="R641" s="186"/>
      <c r="S641" s="186"/>
      <c r="T641" s="187"/>
      <c r="U641" s="187"/>
      <c r="V641" s="187"/>
      <c r="W641" s="320"/>
      <c r="X641" s="214"/>
      <c r="Y641" s="215"/>
      <c r="Z641" s="34"/>
      <c r="AA641" s="35"/>
      <c r="AB641" s="35"/>
      <c r="AC641" s="35"/>
      <c r="AD641" s="36"/>
      <c r="AE641" s="224"/>
      <c r="AF641" s="53"/>
      <c r="AG641" s="54"/>
      <c r="AH641" s="55"/>
      <c r="AI641" s="56"/>
      <c r="AJ641" s="41" t="s">
        <v>4462</v>
      </c>
      <c r="AK641" s="42">
        <v>45357</v>
      </c>
      <c r="AL641" s="50"/>
      <c r="AM641" s="337" t="str">
        <f>INDEX($K$6:$AE$6,1,MATCH(1,K641:AE641,-1))</f>
        <v>95PFE-L2S</v>
      </c>
      <c r="AN641" s="337" t="str">
        <f>IF(INDEX($K$6:$AE$6,1,MATCH(1,K641:AE641,1))&lt;&gt;INDEX($K$6:$AE$6,1,MATCH(1,K641:AE641,-1)),INDEX($K$6:$AE$6,1,MATCH(1,K641:AE641,1)),"-")</f>
        <v>-</v>
      </c>
      <c r="AO641"/>
      <c r="AP641"/>
      <c r="AQ641"/>
    </row>
    <row r="642" spans="1:261" x14ac:dyDescent="0.2">
      <c r="A642" s="169" t="str">
        <f>IF(IFERROR(VLOOKUP(G642,EmployesActifs,1,FALSE),"Non")&lt;&gt;"Non","Oui","Non")</f>
        <v>Oui</v>
      </c>
      <c r="B642" s="172">
        <f>IF(A642="Oui",1,0)</f>
        <v>1</v>
      </c>
      <c r="C642" s="172">
        <f>IF(OR(G642="Médecin",H642="Médecin",I642="Médecin",I642="Médecins",H642="anesthésiste",H642="boursier univ.",H642="chercheur",H642="chirurgien",H642="Résident(e)",H642="Md Urg",H642="Md Card",LEFT(H642,6)="Fellow",H642="Externe Médecine",H642="Directeur de la biobanque Médecin",H642="monit.-boursier",),1,0)</f>
        <v>0</v>
      </c>
      <c r="D642" s="172">
        <f>IF(OR(G642=0,H642="Stagiaire",H642="Stagiaires",H642="Externe",H642="Externes",G642="agence",H642="STAGIAIRE INFIRMIER(ÈRE)",H642="STAGIAIRE SI",H642="STAGIAIRE S.I.",H642="STAGIAIRE PAB",H642="STAGIAIRE EN PERFUSION",H642="Stagiaire Physiothérapeute",H642="Stagiaire médecine",H642="Stagiaire - Service sociaux",H642="STAGIAIRE SOINS INFIRMIERS",H642="STAGIAIRE EXTERNE EN MÉDECINE",H642="ss",),1,0)</f>
        <v>0</v>
      </c>
      <c r="E642" s="28" t="s">
        <v>4371</v>
      </c>
      <c r="F642" s="28" t="s">
        <v>564</v>
      </c>
      <c r="G642" s="255">
        <v>13166</v>
      </c>
      <c r="H642" s="79" t="s">
        <v>3394</v>
      </c>
      <c r="I642" s="164" t="s">
        <v>143</v>
      </c>
      <c r="J642" s="273">
        <f ca="1">IF(AK642&lt;=Données!$B$2,1," ")</f>
        <v>1</v>
      </c>
      <c r="K642" s="45"/>
      <c r="L642" s="46"/>
      <c r="M642" s="47">
        <v>1</v>
      </c>
      <c r="N642" s="48"/>
      <c r="O642" s="185"/>
      <c r="P642" s="187"/>
      <c r="Q642" s="185"/>
      <c r="R642" s="186"/>
      <c r="S642" s="186"/>
      <c r="T642" s="187"/>
      <c r="U642" s="187"/>
      <c r="V642" s="187"/>
      <c r="W642" s="320"/>
      <c r="X642" s="214"/>
      <c r="Y642" s="215"/>
      <c r="Z642" s="34"/>
      <c r="AA642" s="35"/>
      <c r="AB642" s="35"/>
      <c r="AC642" s="35"/>
      <c r="AD642" s="36"/>
      <c r="AE642" s="224"/>
      <c r="AF642" s="53"/>
      <c r="AG642" s="54"/>
      <c r="AH642" s="55"/>
      <c r="AI642" s="56"/>
      <c r="AJ642" s="41" t="s">
        <v>2858</v>
      </c>
      <c r="AK642" s="42">
        <v>45160</v>
      </c>
      <c r="AL642" s="50"/>
      <c r="AM642" s="337" t="str">
        <f>INDEX($K$6:$AE$6,1,MATCH(1,K642:AE642,-1))</f>
        <v>95PFE-L2L</v>
      </c>
      <c r="AN642" s="337" t="str">
        <f>IF(INDEX($K$6:$AE$6,1,MATCH(1,K642:AE642,1))&lt;&gt;INDEX($K$6:$AE$6,1,MATCH(1,K642:AE642,-1)),INDEX($K$6:$AE$6,1,MATCH(1,K642:AE642,1)),"-")</f>
        <v>-</v>
      </c>
      <c r="AO642"/>
      <c r="AP642"/>
      <c r="AQ642"/>
    </row>
    <row r="643" spans="1:261" x14ac:dyDescent="0.2">
      <c r="A643" s="169" t="str">
        <f>IF(IFERROR(VLOOKUP(G643,EmployesActifs,1,FALSE),"Non")&lt;&gt;"Non","Oui","Non")</f>
        <v>Oui</v>
      </c>
      <c r="B643" s="172">
        <f>IF(A643="Oui",1,0)</f>
        <v>1</v>
      </c>
      <c r="C643" s="172">
        <f>IF(OR(G643="Médecin",H643="Médecin",I643="Médecin",I643="Médecins",H643="anesthésiste",H643="boursier univ.",H643="chercheur",H643="chirurgien",H643="Résident(e)",H643="Md Urg",H643="Md Card",LEFT(H643,6)="Fellow",H643="Externe Médecine",H643="Directeur de la biobanque Médecin",H643="monit.-boursier",),1,0)</f>
        <v>1</v>
      </c>
      <c r="D643" s="172">
        <f>IF(OR(G643=0,H643="Stagiaire",H643="Stagiaires",H643="Externe",H643="Externes",G643="agence",H643="STAGIAIRE INFIRMIER(ÈRE)",H643="STAGIAIRE SI",H643="STAGIAIRE S.I.",H643="STAGIAIRE PAB",H643="STAGIAIRE EN PERFUSION",H643="Stagiaire Physiothérapeute",H643="Stagiaire médecine",H643="Stagiaire - Service sociaux",H643="STAGIAIRE SOINS INFIRMIERS",H643="STAGIAIRE EXTERNE EN MÉDECINE",H643="ss",),1,0)</f>
        <v>0</v>
      </c>
      <c r="E643" s="28" t="s">
        <v>6027</v>
      </c>
      <c r="F643" s="28" t="s">
        <v>225</v>
      </c>
      <c r="G643" s="257">
        <v>14016</v>
      </c>
      <c r="H643" s="79" t="s">
        <v>6029</v>
      </c>
      <c r="I643" s="164" t="s">
        <v>4868</v>
      </c>
      <c r="J643" s="273" t="s">
        <v>2976</v>
      </c>
      <c r="K643" s="45" t="s">
        <v>56</v>
      </c>
      <c r="L643" s="46" t="s">
        <v>56</v>
      </c>
      <c r="M643" s="47" t="s">
        <v>56</v>
      </c>
      <c r="N643" s="48" t="s">
        <v>56</v>
      </c>
      <c r="O643" s="185"/>
      <c r="P643" s="187"/>
      <c r="Q643" s="185"/>
      <c r="R643" s="186"/>
      <c r="S643" s="186">
        <v>1</v>
      </c>
      <c r="T643" s="187"/>
      <c r="U643" s="187"/>
      <c r="V643" s="187"/>
      <c r="W643" s="320"/>
      <c r="X643" s="214"/>
      <c r="Y643" s="215"/>
      <c r="Z643" s="34"/>
      <c r="AA643" s="35"/>
      <c r="AB643" s="35"/>
      <c r="AC643" s="35"/>
      <c r="AD643" s="36"/>
      <c r="AE643" s="49"/>
      <c r="AF643" s="53"/>
      <c r="AG643" s="54"/>
      <c r="AH643" s="55"/>
      <c r="AI643" s="56"/>
      <c r="AJ643" s="41" t="s">
        <v>4462</v>
      </c>
      <c r="AK643" s="42">
        <v>45742</v>
      </c>
      <c r="AL643" s="50"/>
      <c r="AM643" s="376" t="s">
        <v>27</v>
      </c>
      <c r="AN643" s="376" t="s">
        <v>6391</v>
      </c>
      <c r="AO643"/>
      <c r="AP643"/>
      <c r="AQ643"/>
    </row>
    <row r="644" spans="1:261" x14ac:dyDescent="0.2">
      <c r="A644" s="169" t="str">
        <f>IF(IFERROR(VLOOKUP(G644,EmployesActifs,1,FALSE),"Non")&lt;&gt;"Non","Oui","Non")</f>
        <v>Oui</v>
      </c>
      <c r="B644" s="172">
        <f>IF(A644="Oui",1,0)</f>
        <v>1</v>
      </c>
      <c r="C644" s="172">
        <f>IF(OR(G644="Médecin",H644="Médecin",I644="Médecin",I644="Médecins",H644="anesthésiste",H644="boursier univ.",H644="chercheur",H644="chirurgien",H644="Résident(e)",H644="Md Urg",H644="Md Card",LEFT(H644,6)="Fellow",H644="Externe Médecine",H644="Directeur de la biobanque Médecin",H644="monit.-boursier",),1,0)</f>
        <v>0</v>
      </c>
      <c r="D644" s="172">
        <f>IF(OR(G644=0,H644="Stagiaire",H644="Stagiaires",H644="Externe",H644="Externes",G644="agence",H644="STAGIAIRE INFIRMIER(ÈRE)",H644="STAGIAIRE SI",H644="STAGIAIRE S.I.",H644="STAGIAIRE PAB",H644="STAGIAIRE EN PERFUSION",H644="Stagiaire Physiothérapeute",H644="Stagiaire médecine",H644="Stagiaire - Service sociaux",H644="STAGIAIRE SOINS INFIRMIERS",H644="STAGIAIRE EXTERNE EN MÉDECINE",H644="ss",),1,0)</f>
        <v>0</v>
      </c>
      <c r="E644" s="28" t="s">
        <v>1388</v>
      </c>
      <c r="F644" s="28" t="s">
        <v>3330</v>
      </c>
      <c r="G644" s="257">
        <v>5455</v>
      </c>
      <c r="H644" s="79" t="s">
        <v>103</v>
      </c>
      <c r="I644" s="164" t="s">
        <v>203</v>
      </c>
      <c r="J644" s="273">
        <f ca="1">IF(AK644&lt;=Données!$B$2,1," ")</f>
        <v>1</v>
      </c>
      <c r="K644" s="45"/>
      <c r="L644" s="46">
        <v>1</v>
      </c>
      <c r="M644" s="47"/>
      <c r="N644" s="48"/>
      <c r="O644" s="185"/>
      <c r="P644" s="187"/>
      <c r="Q644" s="185"/>
      <c r="R644" s="186"/>
      <c r="S644" s="186"/>
      <c r="T644" s="187"/>
      <c r="U644" s="187"/>
      <c r="V644" s="187"/>
      <c r="W644" s="320"/>
      <c r="X644" s="214"/>
      <c r="Y644" s="215"/>
      <c r="Z644" s="34"/>
      <c r="AA644" s="35"/>
      <c r="AB644" s="35"/>
      <c r="AC644" s="35"/>
      <c r="AD644" s="36"/>
      <c r="AE644" s="224"/>
      <c r="AF644" s="53"/>
      <c r="AG644" s="54"/>
      <c r="AH644" s="55"/>
      <c r="AI644" s="56"/>
      <c r="AJ644" s="41" t="s">
        <v>85</v>
      </c>
      <c r="AK644" s="42">
        <v>44592</v>
      </c>
      <c r="AL644" s="50"/>
      <c r="AM644" s="337" t="str">
        <f>INDEX($K$6:$AE$6,1,MATCH(1,K644:AE644,-1))</f>
        <v>95PFE-L2M</v>
      </c>
      <c r="AN644" s="337" t="str">
        <f>IF(INDEX($K$6:$AE$6,1,MATCH(1,K644:AE644,1))&lt;&gt;INDEX($K$6:$AE$6,1,MATCH(1,K644:AE644,-1)),INDEX($K$6:$AE$6,1,MATCH(1,K644:AE644,1)),"-")</f>
        <v>-</v>
      </c>
      <c r="AO644"/>
      <c r="AP644"/>
      <c r="AQ644"/>
    </row>
    <row r="645" spans="1:261" x14ac:dyDescent="0.2">
      <c r="A645" s="169" t="str">
        <f>IF(IFERROR(VLOOKUP(G645,EmployesActifs,1,FALSE),"Non")&lt;&gt;"Non","Oui","Non")</f>
        <v>Oui</v>
      </c>
      <c r="B645" s="172">
        <f>IF(A645="Oui",1,0)</f>
        <v>1</v>
      </c>
      <c r="C645" s="172">
        <f>IF(OR(G645="Médecin",H645="Médecin",I645="Médecin",I645="Médecins",H645="anesthésiste",H645="boursier univ.",H645="chercheur",H645="chirurgien",H645="Résident(e)",H645="Md Urg",H645="Md Card",LEFT(H645,6)="Fellow",H645="Externe Médecine",H645="Directeur de la biobanque Médecin",H645="monit.-boursier",),1,0)</f>
        <v>0</v>
      </c>
      <c r="D645" s="172">
        <f>IF(OR(G645=0,H645="Stagiaire",H645="Stagiaires",H645="Externe",H645="Externes",G645="agence",H645="STAGIAIRE INFIRMIER(ÈRE)",H645="STAGIAIRE SI",H645="STAGIAIRE S.I.",H645="STAGIAIRE PAB",H645="STAGIAIRE EN PERFUSION",H645="Stagiaire Physiothérapeute",H645="Stagiaire médecine",H645="Stagiaire - Service sociaux",H645="STAGIAIRE SOINS INFIRMIERS",H645="STAGIAIRE EXTERNE EN MÉDECINE",H645="ss",),1,0)</f>
        <v>0</v>
      </c>
      <c r="E645" s="28" t="s">
        <v>3551</v>
      </c>
      <c r="F645" s="28" t="s">
        <v>141</v>
      </c>
      <c r="G645" s="257">
        <v>4577</v>
      </c>
      <c r="H645" s="79" t="s">
        <v>103</v>
      </c>
      <c r="I645" s="164" t="s">
        <v>152</v>
      </c>
      <c r="J645" s="273" t="str">
        <f ca="1">IF(AK645&lt;=Données!$B$2,1," ")</f>
        <v xml:space="preserve"> </v>
      </c>
      <c r="K645" s="45" t="s">
        <v>56</v>
      </c>
      <c r="L645" s="46"/>
      <c r="M645" s="47"/>
      <c r="N645" s="48"/>
      <c r="O645" s="185"/>
      <c r="P645" s="187"/>
      <c r="Q645" s="185"/>
      <c r="R645" s="186"/>
      <c r="S645" s="186">
        <v>1</v>
      </c>
      <c r="T645" s="187"/>
      <c r="U645" s="187"/>
      <c r="V645" s="187"/>
      <c r="W645" s="320"/>
      <c r="X645" s="214"/>
      <c r="Y645" s="215"/>
      <c r="Z645" s="34"/>
      <c r="AA645" s="35"/>
      <c r="AB645" s="35"/>
      <c r="AC645" s="35"/>
      <c r="AD645" s="36"/>
      <c r="AE645" s="224"/>
      <c r="AF645" s="53"/>
      <c r="AG645" s="54"/>
      <c r="AH645" s="55"/>
      <c r="AI645" s="56"/>
      <c r="AJ645" s="41" t="s">
        <v>4462</v>
      </c>
      <c r="AK645" s="42">
        <v>45812</v>
      </c>
      <c r="AL645" s="50"/>
      <c r="AM645" s="337" t="str">
        <f>INDEX($K$6:$AE$6,1,MATCH(1,K645:AE645,-1))</f>
        <v>1870 +</v>
      </c>
      <c r="AN645" s="337" t="str">
        <f>IF(INDEX($K$6:$AE$6,1,MATCH(1,K645:AE645,1))&lt;&gt;INDEX($K$6:$AE$6,1,MATCH(1,K645:AE645,-1)),INDEX($K$6:$AE$6,1,MATCH(1,K645:AE645,1)),"-")</f>
        <v>-</v>
      </c>
      <c r="AO645"/>
      <c r="AP645"/>
      <c r="AQ645"/>
    </row>
    <row r="646" spans="1:261" x14ac:dyDescent="0.2">
      <c r="A646" s="169" t="str">
        <f>IF(IFERROR(VLOOKUP(G646,EmployesActifs,1,FALSE),"Non")&lt;&gt;"Non","Oui","Non")</f>
        <v>Oui</v>
      </c>
      <c r="B646" s="172">
        <f>IF(A646="Oui",1,0)</f>
        <v>1</v>
      </c>
      <c r="C646" s="172">
        <f>IF(OR(G646="Médecin",H646="Médecin",I646="Médecin",I646="Médecins",H646="anesthésiste",H646="boursier univ.",H646="chercheur",H646="chirurgien",H646="Résident(e)",H646="Md Urg",H646="Md Card",LEFT(H646,6)="Fellow",H646="Externe Médecine",H646="Directeur de la biobanque Médecin",H646="monit.-boursier",),1,0)</f>
        <v>0</v>
      </c>
      <c r="D646" s="172">
        <f>IF(OR(G646=0,H646="Stagiaire",H646="Stagiaires",H646="Externe",H646="Externes",G646="agence",H646="STAGIAIRE INFIRMIER(ÈRE)",H646="STAGIAIRE SI",H646="STAGIAIRE S.I.",H646="STAGIAIRE PAB",H646="STAGIAIRE EN PERFUSION",H646="Stagiaire Physiothérapeute",H646="Stagiaire médecine",H646="Stagiaire - Service sociaux",H646="STAGIAIRE SOINS INFIRMIERS",H646="STAGIAIRE EXTERNE EN MÉDECINE",H646="ss",),1,0)</f>
        <v>0</v>
      </c>
      <c r="E646" s="28" t="s">
        <v>1393</v>
      </c>
      <c r="F646" s="28" t="s">
        <v>564</v>
      </c>
      <c r="G646" s="257">
        <v>2822</v>
      </c>
      <c r="H646" s="79" t="s">
        <v>72</v>
      </c>
      <c r="I646" s="164" t="s">
        <v>888</v>
      </c>
      <c r="J646" s="273">
        <f ca="1">IF(AK646&lt;=Données!$B$2,1," ")</f>
        <v>1</v>
      </c>
      <c r="K646" s="45" t="s">
        <v>56</v>
      </c>
      <c r="L646" s="46"/>
      <c r="M646" s="47"/>
      <c r="N646" s="48"/>
      <c r="O646" s="185"/>
      <c r="P646" s="187"/>
      <c r="Q646" s="185"/>
      <c r="R646" s="186"/>
      <c r="S646" s="186">
        <v>1</v>
      </c>
      <c r="T646" s="187"/>
      <c r="U646" s="187"/>
      <c r="V646" s="187"/>
      <c r="W646" s="320"/>
      <c r="X646" s="214"/>
      <c r="Y646" s="215"/>
      <c r="Z646" s="34"/>
      <c r="AA646" s="35"/>
      <c r="AB646" s="35"/>
      <c r="AC646" s="35"/>
      <c r="AD646" s="36"/>
      <c r="AE646" s="224"/>
      <c r="AF646" s="53"/>
      <c r="AG646" s="54"/>
      <c r="AH646" s="55"/>
      <c r="AI646" s="56"/>
      <c r="AJ646" s="41" t="s">
        <v>98</v>
      </c>
      <c r="AK646" s="42">
        <v>44574</v>
      </c>
      <c r="AL646" s="50"/>
      <c r="AM646" s="337" t="str">
        <f>INDEX($K$6:$AE$6,1,MATCH(1,K646:AE646,-1))</f>
        <v>1870 +</v>
      </c>
      <c r="AN646" s="337" t="str">
        <f>IF(INDEX($K$6:$AE$6,1,MATCH(1,K646:AE646,1))&lt;&gt;INDEX($K$6:$AE$6,1,MATCH(1,K646:AE646,-1)),INDEX($K$6:$AE$6,1,MATCH(1,K646:AE646,1)),"-")</f>
        <v>-</v>
      </c>
      <c r="AO646"/>
      <c r="AP646"/>
      <c r="AQ646"/>
    </row>
    <row r="647" spans="1:261" x14ac:dyDescent="0.2">
      <c r="A647" s="169" t="str">
        <f>IF(IFERROR(VLOOKUP(G647,EmployesActifs,1,FALSE),"Non")&lt;&gt;"Non","Oui","Non")</f>
        <v>Oui</v>
      </c>
      <c r="B647" s="172">
        <f>IF(A647="Oui",1,0)</f>
        <v>1</v>
      </c>
      <c r="C647" s="172">
        <f>IF(OR(G647="Médecin",H647="Médecin",I647="Médecin",I647="Médecins",H647="anesthésiste",H647="boursier univ.",H647="chercheur",H647="chirurgien",H647="Résident(e)",H647="Md Urg",H647="Md Card",LEFT(H647,6)="Fellow",H647="Externe Médecine",H647="Directeur de la biobanque Médecin",H647="monit.-boursier",),1,0)</f>
        <v>0</v>
      </c>
      <c r="D647" s="172">
        <f>IF(OR(G647=0,H647="Stagiaire",H647="Stagiaires",H647="Externe",H647="Externes",G647="agence",H647="STAGIAIRE INFIRMIER(ÈRE)",H647="STAGIAIRE SI",H647="STAGIAIRE S.I.",H647="STAGIAIRE PAB",H647="STAGIAIRE EN PERFUSION",H647="Stagiaire Physiothérapeute",H647="Stagiaire médecine",H647="Stagiaire - Service sociaux",H647="STAGIAIRE SOINS INFIRMIERS",H647="STAGIAIRE EXTERNE EN MÉDECINE",H647="ss",),1,0)</f>
        <v>0</v>
      </c>
      <c r="E647" s="28" t="s">
        <v>1393</v>
      </c>
      <c r="F647" s="28" t="s">
        <v>231</v>
      </c>
      <c r="G647" s="257">
        <v>1793</v>
      </c>
      <c r="H647" s="79" t="s">
        <v>412</v>
      </c>
      <c r="I647" s="164" t="s">
        <v>413</v>
      </c>
      <c r="J647" s="273">
        <f ca="1">IF(AK647&lt;=Données!$B$2,1," ")</f>
        <v>1</v>
      </c>
      <c r="K647" s="45" t="s">
        <v>56</v>
      </c>
      <c r="L647" s="46"/>
      <c r="M647" s="47"/>
      <c r="N647" s="48"/>
      <c r="O647" s="185"/>
      <c r="P647" s="187"/>
      <c r="Q647" s="185"/>
      <c r="R647" s="186"/>
      <c r="S647" s="186">
        <v>1</v>
      </c>
      <c r="T647" s="187"/>
      <c r="U647" s="187"/>
      <c r="V647" s="187"/>
      <c r="W647" s="320"/>
      <c r="X647" s="214"/>
      <c r="Y647" s="215"/>
      <c r="Z647" s="34"/>
      <c r="AA647" s="35"/>
      <c r="AB647" s="35"/>
      <c r="AC647" s="35"/>
      <c r="AD647" s="36"/>
      <c r="AE647" s="224"/>
      <c r="AF647" s="53"/>
      <c r="AG647" s="54"/>
      <c r="AH647" s="55"/>
      <c r="AI647" s="56"/>
      <c r="AJ647" s="41" t="s">
        <v>98</v>
      </c>
      <c r="AK647" s="42">
        <v>44572</v>
      </c>
      <c r="AL647" s="50"/>
      <c r="AM647" s="337" t="str">
        <f>INDEX($K$6:$AE$6,1,MATCH(1,K647:AE647,-1))</f>
        <v>1870 +</v>
      </c>
      <c r="AN647" s="337" t="str">
        <f>IF(INDEX($K$6:$AE$6,1,MATCH(1,K647:AE647,1))&lt;&gt;INDEX($K$6:$AE$6,1,MATCH(1,K647:AE647,-1)),INDEX($K$6:$AE$6,1,MATCH(1,K647:AE647,1)),"-")</f>
        <v>-</v>
      </c>
      <c r="AO647"/>
      <c r="AP647"/>
      <c r="AQ647"/>
    </row>
    <row r="648" spans="1:261" x14ac:dyDescent="0.2">
      <c r="A648" s="169" t="str">
        <f>IF(IFERROR(VLOOKUP(G648,EmployesActifs,1,FALSE),"Non")&lt;&gt;"Non","Oui","Non")</f>
        <v>Oui</v>
      </c>
      <c r="B648" s="172">
        <f>IF(A648="Oui",1,0)</f>
        <v>1</v>
      </c>
      <c r="C648" s="172">
        <f>IF(OR(G648="Médecin",H648="Médecin",I648="Médecin",I648="Médecins",H648="anesthésiste",H648="boursier univ.",H648="chercheur",H648="chirurgien",H648="Résident(e)",H648="Md Urg",H648="Md Card",LEFT(H648,6)="Fellow",H648="Externe Médecine",H648="Directeur de la biobanque Médecin",H648="monit.-boursier",),1,0)</f>
        <v>0</v>
      </c>
      <c r="D648" s="172">
        <f>IF(OR(G648=0,H648="Stagiaire",H648="Stagiaires",H648="Externe",H648="Externes",G648="agence",H648="STAGIAIRE INFIRMIER(ÈRE)",H648="STAGIAIRE SI",H648="STAGIAIRE S.I.",H648="STAGIAIRE PAB",H648="STAGIAIRE EN PERFUSION",H648="Stagiaire Physiothérapeute",H648="Stagiaire médecine",H648="Stagiaire - Service sociaux",H648="STAGIAIRE SOINS INFIRMIERS",H648="STAGIAIRE EXTERNE EN MÉDECINE",H648="ss",),1,0)</f>
        <v>0</v>
      </c>
      <c r="E648" s="28" t="s">
        <v>1397</v>
      </c>
      <c r="F648" s="28" t="s">
        <v>1071</v>
      </c>
      <c r="G648" s="255">
        <v>9743</v>
      </c>
      <c r="H648" s="79" t="s">
        <v>2416</v>
      </c>
      <c r="I648" s="164" t="s">
        <v>3376</v>
      </c>
      <c r="J648" s="273">
        <f ca="1">IF(AK648&lt;=Données!$B$2,1," ")</f>
        <v>1</v>
      </c>
      <c r="K648" s="45" t="s">
        <v>56</v>
      </c>
      <c r="L648" s="46" t="s">
        <v>56</v>
      </c>
      <c r="M648" s="47"/>
      <c r="N648" s="48">
        <v>1</v>
      </c>
      <c r="O648" s="185"/>
      <c r="P648" s="187"/>
      <c r="Q648" s="185"/>
      <c r="R648" s="186"/>
      <c r="S648" s="186"/>
      <c r="T648" s="187"/>
      <c r="U648" s="187"/>
      <c r="V648" s="187"/>
      <c r="W648" s="320"/>
      <c r="X648" s="214"/>
      <c r="Y648" s="215"/>
      <c r="Z648" s="34"/>
      <c r="AA648" s="35"/>
      <c r="AB648" s="35"/>
      <c r="AC648" s="35"/>
      <c r="AD648" s="36"/>
      <c r="AE648" s="224"/>
      <c r="AF648" s="53"/>
      <c r="AG648" s="54"/>
      <c r="AH648" s="55"/>
      <c r="AI648" s="56"/>
      <c r="AJ648" s="41" t="s">
        <v>85</v>
      </c>
      <c r="AK648" s="42">
        <v>44760</v>
      </c>
      <c r="AL648" s="50"/>
      <c r="AM648" s="337" t="str">
        <f>INDEX($K$6:$AE$6,1,MATCH(1,K648:AE648,-1))</f>
        <v>F550</v>
      </c>
      <c r="AN648" s="337" t="str">
        <f>IF(INDEX($K$6:$AE$6,1,MATCH(1,K648:AE648,1))&lt;&gt;INDEX($K$6:$AE$6,1,MATCH(1,K648:AE648,-1)),INDEX($K$6:$AE$6,1,MATCH(1,K648:AE648,1)),"-")</f>
        <v>-</v>
      </c>
      <c r="AO648"/>
      <c r="AP648"/>
      <c r="AQ648"/>
    </row>
    <row r="649" spans="1:261" x14ac:dyDescent="0.2">
      <c r="A649" s="169" t="str">
        <f>IF(IFERROR(VLOOKUP(G649,EmployesActifs,1,FALSE),"Non")&lt;&gt;"Non","Oui","Non")</f>
        <v>Oui</v>
      </c>
      <c r="B649" s="172">
        <f>IF(A649="Oui",1,0)</f>
        <v>1</v>
      </c>
      <c r="C649" s="172">
        <f>IF(OR(G649="Médecin",H649="Médecin",I649="Médecin",I649="Médecins",H649="anesthésiste",H649="boursier univ.",H649="chercheur",H649="chirurgien",H649="Résident(e)",H649="Md Urg",H649="Md Card",LEFT(H649,6)="Fellow",H649="Externe Médecine",H649="Directeur de la biobanque Médecin",H649="monit.-boursier",),1,0)</f>
        <v>0</v>
      </c>
      <c r="D649" s="172">
        <f>IF(OR(G649=0,H649="Stagiaire",H649="Stagiaires",H649="Externe",H649="Externes",G649="agence",H649="STAGIAIRE INFIRMIER(ÈRE)",H649="STAGIAIRE SI",H649="STAGIAIRE S.I.",H649="STAGIAIRE PAB",H649="STAGIAIRE EN PERFUSION",H649="Stagiaire Physiothérapeute",H649="Stagiaire médecine",H649="Stagiaire - Service sociaux",H649="STAGIAIRE SOINS INFIRMIERS",H649="STAGIAIRE EXTERNE EN MÉDECINE",H649="ss",),1,0)</f>
        <v>0</v>
      </c>
      <c r="E649" s="28" t="s">
        <v>3609</v>
      </c>
      <c r="F649" s="28" t="s">
        <v>3610</v>
      </c>
      <c r="G649" s="257">
        <v>4926</v>
      </c>
      <c r="H649" s="79" t="s">
        <v>961</v>
      </c>
      <c r="I649" s="164" t="s">
        <v>1395</v>
      </c>
      <c r="J649" s="273">
        <f ca="1">IF(AK649&lt;=Données!$B$2,1," ")</f>
        <v>1</v>
      </c>
      <c r="K649" s="45"/>
      <c r="L649" s="46"/>
      <c r="M649" s="47"/>
      <c r="N649" s="48"/>
      <c r="O649" s="185"/>
      <c r="P649" s="187"/>
      <c r="Q649" s="185"/>
      <c r="R649" s="186"/>
      <c r="S649" s="186">
        <v>1</v>
      </c>
      <c r="T649" s="187"/>
      <c r="U649" s="187"/>
      <c r="V649" s="187"/>
      <c r="W649" s="320"/>
      <c r="X649" s="214"/>
      <c r="Y649" s="215"/>
      <c r="Z649" s="34"/>
      <c r="AA649" s="35"/>
      <c r="AB649" s="35"/>
      <c r="AC649" s="35"/>
      <c r="AD649" s="36"/>
      <c r="AE649" s="224"/>
      <c r="AF649" s="53"/>
      <c r="AG649" s="54"/>
      <c r="AH649" s="55"/>
      <c r="AI649" s="56"/>
      <c r="AJ649" s="41" t="s">
        <v>1396</v>
      </c>
      <c r="AK649" s="42">
        <v>41445</v>
      </c>
      <c r="AL649" s="50" t="s">
        <v>200</v>
      </c>
      <c r="AM649" s="337" t="str">
        <f>INDEX($K$6:$AE$6,1,MATCH(1,K649:AE649,-1))</f>
        <v>1870 +</v>
      </c>
      <c r="AN649" s="337" t="str">
        <f>IF(INDEX($K$6:$AE$6,1,MATCH(1,K649:AE649,1))&lt;&gt;INDEX($K$6:$AE$6,1,MATCH(1,K649:AE649,-1)),INDEX($K$6:$AE$6,1,MATCH(1,K649:AE649,1)),"-")</f>
        <v>-</v>
      </c>
      <c r="AO649"/>
      <c r="AP649"/>
      <c r="AQ649"/>
    </row>
    <row r="650" spans="1:261" x14ac:dyDescent="0.2">
      <c r="A650" s="169" t="str">
        <f>IF(IFERROR(VLOOKUP(G650,EmployesActifs,1,FALSE),"Non")&lt;&gt;"Non","Oui","Non")</f>
        <v>Oui</v>
      </c>
      <c r="B650" s="172">
        <f>IF(A650="Oui",1,0)</f>
        <v>1</v>
      </c>
      <c r="C650" s="172">
        <f>IF(OR(G650="Médecin",H650="Médecin",I650="Médecin",I650="Médecins",H650="anesthésiste",H650="boursier univ.",H650="chercheur",H650="chirurgien",H650="Résident(e)",H650="Md Urg",H650="Md Card",LEFT(H650,6)="Fellow",H650="Externe Médecine",H650="Directeur de la biobanque Médecin",H650="monit.-boursier",),1,0)</f>
        <v>0</v>
      </c>
      <c r="D650" s="172">
        <f>IF(OR(G650=0,H650="Stagiaire",H650="Stagiaires",H650="Externe",H650="Externes",G650="agence",H650="STAGIAIRE INFIRMIER(ÈRE)",H650="STAGIAIRE SI",H650="STAGIAIRE S.I.",H650="STAGIAIRE PAB",H650="STAGIAIRE EN PERFUSION",H650="Stagiaire Physiothérapeute",H650="Stagiaire médecine",H650="Stagiaire - Service sociaux",H650="STAGIAIRE SOINS INFIRMIERS",H650="STAGIAIRE EXTERNE EN MÉDECINE",H650="ss",),1,0)</f>
        <v>0</v>
      </c>
      <c r="E650" s="28" t="s">
        <v>1399</v>
      </c>
      <c r="F650" s="28" t="s">
        <v>1071</v>
      </c>
      <c r="G650" s="257">
        <v>9714</v>
      </c>
      <c r="H650" s="79" t="s">
        <v>3838</v>
      </c>
      <c r="I650" s="164" t="s">
        <v>3839</v>
      </c>
      <c r="J650" s="273">
        <f ca="1">IF(AK650&lt;=Données!$B$2,1," ")</f>
        <v>1</v>
      </c>
      <c r="K650" s="45" t="s">
        <v>56</v>
      </c>
      <c r="L650" s="46" t="s">
        <v>56</v>
      </c>
      <c r="M650" s="47"/>
      <c r="N650" s="48"/>
      <c r="O650" s="185"/>
      <c r="P650" s="187"/>
      <c r="Q650" s="185"/>
      <c r="R650" s="186"/>
      <c r="S650" s="186">
        <v>1</v>
      </c>
      <c r="T650" s="187"/>
      <c r="U650" s="187"/>
      <c r="V650" s="187"/>
      <c r="W650" s="320"/>
      <c r="X650" s="214"/>
      <c r="Y650" s="215"/>
      <c r="Z650" s="34"/>
      <c r="AA650" s="35"/>
      <c r="AB650" s="35"/>
      <c r="AC650" s="35"/>
      <c r="AD650" s="36"/>
      <c r="AE650" s="224"/>
      <c r="AF650" s="53"/>
      <c r="AG650" s="54"/>
      <c r="AH650" s="55"/>
      <c r="AI650" s="56"/>
      <c r="AJ650" s="41" t="s">
        <v>50</v>
      </c>
      <c r="AK650" s="42">
        <v>44575</v>
      </c>
      <c r="AL650" s="50"/>
      <c r="AM650" s="337" t="str">
        <f>INDEX($K$6:$AE$6,1,MATCH(1,K650:AE650,-1))</f>
        <v>1870 +</v>
      </c>
      <c r="AN650" s="337" t="str">
        <f>IF(INDEX($K$6:$AE$6,1,MATCH(1,K650:AE650,1))&lt;&gt;INDEX($K$6:$AE$6,1,MATCH(1,K650:AE650,-1)),INDEX($K$6:$AE$6,1,MATCH(1,K650:AE650,1)),"-")</f>
        <v>-</v>
      </c>
      <c r="AO650"/>
      <c r="AP650"/>
      <c r="AQ650"/>
    </row>
    <row r="651" spans="1:261" x14ac:dyDescent="0.2">
      <c r="A651" s="169" t="str">
        <f>IF(IFERROR(VLOOKUP(G651,EmployesActifs,1,FALSE),"Non")&lt;&gt;"Non","Oui","Non")</f>
        <v>Oui</v>
      </c>
      <c r="B651" s="172">
        <f>IF(A651="Oui",1,0)</f>
        <v>1</v>
      </c>
      <c r="C651" s="172">
        <f>IF(OR(G651="Médecin",H651="Médecin",I651="Médecin",I651="Médecins",H651="anesthésiste",H651="boursier univ.",H651="chercheur",H651="chirurgien",H651="Résident(e)",H651="Md Urg",H651="Md Card",LEFT(H651,6)="Fellow",H651="Externe Médecine",H651="Directeur de la biobanque Médecin",H651="monit.-boursier",),1,0)</f>
        <v>0</v>
      </c>
      <c r="D651" s="172">
        <f>IF(OR(G651=0,H651="Stagiaire",H651="Stagiaires",H651="Externe",H651="Externes",G651="agence",H651="STAGIAIRE INFIRMIER(ÈRE)",H651="STAGIAIRE SI",H651="STAGIAIRE S.I.",H651="STAGIAIRE PAB",H651="STAGIAIRE EN PERFUSION",H651="Stagiaire Physiothérapeute",H651="Stagiaire médecine",H651="Stagiaire - Service sociaux",H651="STAGIAIRE SOINS INFIRMIERS",H651="STAGIAIRE EXTERNE EN MÉDECINE",H651="ss",),1,0)</f>
        <v>0</v>
      </c>
      <c r="E651" s="28" t="s">
        <v>1399</v>
      </c>
      <c r="F651" s="28" t="s">
        <v>564</v>
      </c>
      <c r="G651" s="257">
        <v>12787</v>
      </c>
      <c r="H651" s="79" t="s">
        <v>4521</v>
      </c>
      <c r="I651" s="164" t="s">
        <v>5716</v>
      </c>
      <c r="J651" s="273" t="str">
        <f ca="1">IF(AK651&lt;=Données!$B$2,1," ")</f>
        <v xml:space="preserve"> </v>
      </c>
      <c r="K651" s="45"/>
      <c r="L651" s="46">
        <v>1</v>
      </c>
      <c r="M651" s="47"/>
      <c r="N651" s="48"/>
      <c r="O651" s="185"/>
      <c r="P651" s="187"/>
      <c r="Q651" s="185"/>
      <c r="R651" s="186"/>
      <c r="S651" s="186"/>
      <c r="T651" s="187"/>
      <c r="U651" s="187"/>
      <c r="V651" s="187"/>
      <c r="W651" s="320"/>
      <c r="X651" s="214"/>
      <c r="Y651" s="215"/>
      <c r="Z651" s="34"/>
      <c r="AA651" s="35"/>
      <c r="AB651" s="35"/>
      <c r="AC651" s="35"/>
      <c r="AD651" s="36"/>
      <c r="AE651" s="224"/>
      <c r="AF651" s="53"/>
      <c r="AG651" s="54"/>
      <c r="AH651" s="55"/>
      <c r="AI651" s="56"/>
      <c r="AJ651" s="41" t="s">
        <v>4462</v>
      </c>
      <c r="AK651" s="42">
        <v>45756</v>
      </c>
      <c r="AL651" s="50"/>
      <c r="AM651" s="337" t="str">
        <f>INDEX($K$6:$AE$6,1,MATCH(1,K651:AE651,-1))</f>
        <v>95PFE-L2M</v>
      </c>
      <c r="AN651" s="337" t="str">
        <f>IF(INDEX($K$6:$AE$6,1,MATCH(1,K651:AE651,1))&lt;&gt;INDEX($K$6:$AE$6,1,MATCH(1,K651:AE651,-1)),INDEX($K$6:$AE$6,1,MATCH(1,K651:AE651,1)),"-")</f>
        <v>-</v>
      </c>
      <c r="AO651"/>
      <c r="AP651"/>
      <c r="AQ651"/>
    </row>
    <row r="652" spans="1:261" s="63" customFormat="1" x14ac:dyDescent="0.2">
      <c r="A652" s="169" t="str">
        <f>IF(IFERROR(VLOOKUP(G652,EmployesActifs,1,FALSE),"Non")&lt;&gt;"Non","Oui","Non")</f>
        <v>Oui</v>
      </c>
      <c r="B652" s="172">
        <f>IF(A652="Oui",1,0)</f>
        <v>1</v>
      </c>
      <c r="C652" s="172">
        <f>IF(OR(G652="Médecin",H652="Médecin",I652="Médecin",I652="Médecins",H652="anesthésiste",H652="boursier univ.",H652="chercheur",H652="chirurgien",H652="Résident(e)",H652="Md Urg",H652="Md Card",LEFT(H652,6)="Fellow",H652="Externe Médecine",H652="Directeur de la biobanque Médecin",H652="monit.-boursier",),1,0)</f>
        <v>0</v>
      </c>
      <c r="D652" s="172">
        <f>IF(OR(G652=0,H652="Stagiaire",H652="Stagiaires",H652="Externe",H652="Externes",G652="agence",H652="STAGIAIRE INFIRMIER(ÈRE)",H652="STAGIAIRE SI",H652="STAGIAIRE S.I.",H652="STAGIAIRE PAB",H652="STAGIAIRE EN PERFUSION",H652="Stagiaire Physiothérapeute",H652="Stagiaire médecine",H652="Stagiaire - Service sociaux",H652="STAGIAIRE SOINS INFIRMIERS",H652="STAGIAIRE EXTERNE EN MÉDECINE",H652="ss",),1,0)</f>
        <v>0</v>
      </c>
      <c r="E652" s="28" t="s">
        <v>1399</v>
      </c>
      <c r="F652" s="28" t="s">
        <v>935</v>
      </c>
      <c r="G652" s="257">
        <v>833</v>
      </c>
      <c r="H652" s="79" t="s">
        <v>3387</v>
      </c>
      <c r="I652" s="164" t="s">
        <v>5708</v>
      </c>
      <c r="J652" s="273">
        <f ca="1">IF(AK652&lt;=Données!$B$2,1," ")</f>
        <v>1</v>
      </c>
      <c r="K652" s="45" t="s">
        <v>56</v>
      </c>
      <c r="L652" s="46" t="s">
        <v>56</v>
      </c>
      <c r="M652" s="47" t="s">
        <v>56</v>
      </c>
      <c r="N652" s="48"/>
      <c r="O652" s="185"/>
      <c r="P652" s="187"/>
      <c r="Q652" s="185"/>
      <c r="R652" s="186"/>
      <c r="S652" s="186">
        <v>1</v>
      </c>
      <c r="T652" s="187"/>
      <c r="U652" s="187"/>
      <c r="V652" s="187"/>
      <c r="W652" s="320"/>
      <c r="X652" s="214"/>
      <c r="Y652" s="215"/>
      <c r="Z652" s="34"/>
      <c r="AA652" s="35"/>
      <c r="AB652" s="35"/>
      <c r="AC652" s="35"/>
      <c r="AD652" s="36"/>
      <c r="AE652" s="224"/>
      <c r="AF652" s="53"/>
      <c r="AG652" s="54"/>
      <c r="AH652" s="55"/>
      <c r="AI652" s="56"/>
      <c r="AJ652" s="41" t="s">
        <v>85</v>
      </c>
      <c r="AK652" s="42">
        <v>44574</v>
      </c>
      <c r="AL652" s="50"/>
      <c r="AM652" s="337" t="str">
        <f>INDEX($K$6:$AE$6,1,MATCH(1,K652:AE652,-1))</f>
        <v>1870 +</v>
      </c>
      <c r="AN652" s="337" t="str">
        <f>IF(INDEX($K$6:$AE$6,1,MATCH(1,K652:AE652,1))&lt;&gt;INDEX($K$6:$AE$6,1,MATCH(1,K652:AE652,-1)),INDEX($K$6:$AE$6,1,MATCH(1,K652:AE652,1)),"-")</f>
        <v>-</v>
      </c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</row>
    <row r="653" spans="1:261" s="63" customFormat="1" x14ac:dyDescent="0.2">
      <c r="A653" s="169" t="str">
        <f>IF(IFERROR(VLOOKUP(G653,EmployesActifs,1,FALSE),"Non")&lt;&gt;"Non","Oui","Non")</f>
        <v>Oui</v>
      </c>
      <c r="B653" s="172">
        <f>IF(A653="Oui",1,0)</f>
        <v>1</v>
      </c>
      <c r="C653" s="172">
        <f>IF(OR(G653="Médecin",H653="Médecin",I653="Médecin",I653="Médecins",H653="anesthésiste",H653="boursier univ.",H653="chercheur",H653="chirurgien",H653="Résident(e)",H653="Md Urg",H653="Md Card",LEFT(H653,6)="Fellow",H653="Externe Médecine",H653="Directeur de la biobanque Médecin",H653="monit.-boursier",),1,0)</f>
        <v>0</v>
      </c>
      <c r="D653" s="172">
        <f>IF(OR(G653=0,H653="Stagiaire",H653="Stagiaires",H653="Externe",H653="Externes",G653="agence",H653="STAGIAIRE INFIRMIER(ÈRE)",H653="STAGIAIRE SI",H653="STAGIAIRE S.I.",H653="STAGIAIRE PAB",H653="STAGIAIRE EN PERFUSION",H653="Stagiaire Physiothérapeute",H653="Stagiaire médecine",H653="Stagiaire - Service sociaux",H653="STAGIAIRE SOINS INFIRMIERS",H653="STAGIAIRE EXTERNE EN MÉDECINE",H653="ss",),1,0)</f>
        <v>0</v>
      </c>
      <c r="E653" s="28" t="s">
        <v>1399</v>
      </c>
      <c r="F653" s="28" t="s">
        <v>2422</v>
      </c>
      <c r="G653" s="255">
        <v>9316</v>
      </c>
      <c r="H653" s="79" t="s">
        <v>3805</v>
      </c>
      <c r="I653" s="164" t="s">
        <v>3459</v>
      </c>
      <c r="J653" s="273">
        <f ca="1">IF(AK653&lt;=Données!$B$2,1," ")</f>
        <v>1</v>
      </c>
      <c r="K653" s="45">
        <v>1</v>
      </c>
      <c r="L653" s="46"/>
      <c r="M653" s="47"/>
      <c r="N653" s="48"/>
      <c r="O653" s="185"/>
      <c r="P653" s="187"/>
      <c r="Q653" s="185"/>
      <c r="R653" s="186"/>
      <c r="S653" s="186"/>
      <c r="T653" s="187"/>
      <c r="U653" s="187"/>
      <c r="V653" s="187"/>
      <c r="W653" s="320"/>
      <c r="X653" s="214"/>
      <c r="Y653" s="215"/>
      <c r="Z653" s="34"/>
      <c r="AA653" s="35"/>
      <c r="AB653" s="35"/>
      <c r="AC653" s="35"/>
      <c r="AD653" s="36"/>
      <c r="AE653" s="224"/>
      <c r="AF653" s="53"/>
      <c r="AG653" s="54"/>
      <c r="AH653" s="55"/>
      <c r="AI653" s="56"/>
      <c r="AJ653" s="41" t="s">
        <v>2858</v>
      </c>
      <c r="AK653" s="42">
        <v>45007</v>
      </c>
      <c r="AL653" s="50"/>
      <c r="AM653" s="337" t="str">
        <f>INDEX($K$6:$AE$6,1,MATCH(1,K653:AE653,-1))</f>
        <v>95PFE-L2S</v>
      </c>
      <c r="AN653" s="337" t="str">
        <f>IF(INDEX($K$6:$AE$6,1,MATCH(1,K653:AE653,1))&lt;&gt;INDEX($K$6:$AE$6,1,MATCH(1,K653:AE653,-1)),INDEX($K$6:$AE$6,1,MATCH(1,K653:AE653,1)),"-")</f>
        <v>-</v>
      </c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</row>
    <row r="654" spans="1:261" s="63" customFormat="1" x14ac:dyDescent="0.2">
      <c r="A654" s="169" t="str">
        <f>IF(IFERROR(VLOOKUP(G654,EmployesActifs,1,FALSE),"Non")&lt;&gt;"Non","Oui","Non")</f>
        <v>Oui</v>
      </c>
      <c r="B654" s="172">
        <f>IF(A654="Oui",1,0)</f>
        <v>1</v>
      </c>
      <c r="C654" s="172">
        <f>IF(OR(G654="Médecin",H654="Médecin",I654="Médecin",I654="Médecins",H654="anesthésiste",H654="boursier univ.",H654="chercheur",H654="chirurgien",H654="Résident(e)",H654="Md Urg",H654="Md Card",LEFT(H654,6)="Fellow",H654="Externe Médecine",H654="Directeur de la biobanque Médecin",H654="monit.-boursier",),1,0)</f>
        <v>0</v>
      </c>
      <c r="D654" s="172">
        <f>IF(OR(G654=0,H654="Stagiaire",H654="Stagiaires",H654="Externe",H654="Externes",G654="agence",H654="STAGIAIRE INFIRMIER(ÈRE)",H654="STAGIAIRE SI",H654="STAGIAIRE S.I.",H654="STAGIAIRE PAB",H654="STAGIAIRE EN PERFUSION",H654="Stagiaire Physiothérapeute",H654="Stagiaire médecine",H654="Stagiaire - Service sociaux",H654="STAGIAIRE SOINS INFIRMIERS",H654="STAGIAIRE EXTERNE EN MÉDECINE",H654="ss",),1,0)</f>
        <v>0</v>
      </c>
      <c r="E654" s="28" t="s">
        <v>1399</v>
      </c>
      <c r="F654" s="28" t="s">
        <v>201</v>
      </c>
      <c r="G654" s="257">
        <v>8051</v>
      </c>
      <c r="H654" s="79" t="s">
        <v>3634</v>
      </c>
      <c r="I654" s="164" t="s">
        <v>5714</v>
      </c>
      <c r="J654" s="273">
        <f ca="1">IF(AK654&lt;=Données!$B$2,1," ")</f>
        <v>1</v>
      </c>
      <c r="K654" s="45"/>
      <c r="L654" s="46">
        <v>1</v>
      </c>
      <c r="M654" s="47"/>
      <c r="N654" s="48"/>
      <c r="O654" s="185"/>
      <c r="P654" s="187"/>
      <c r="Q654" s="185"/>
      <c r="R654" s="186"/>
      <c r="S654" s="186"/>
      <c r="T654" s="187"/>
      <c r="U654" s="187"/>
      <c r="V654" s="187"/>
      <c r="W654" s="320"/>
      <c r="X654" s="214"/>
      <c r="Y654" s="215"/>
      <c r="Z654" s="34"/>
      <c r="AA654" s="35"/>
      <c r="AB654" s="35"/>
      <c r="AC654" s="35"/>
      <c r="AD654" s="36"/>
      <c r="AE654" s="224"/>
      <c r="AF654" s="53"/>
      <c r="AG654" s="54"/>
      <c r="AH654" s="55"/>
      <c r="AI654" s="56"/>
      <c r="AJ654" s="41" t="s">
        <v>144</v>
      </c>
      <c r="AK654" s="42">
        <v>44585</v>
      </c>
      <c r="AL654" s="50" t="s">
        <v>1400</v>
      </c>
      <c r="AM654" s="337" t="str">
        <f>INDEX($K$6:$AE$6,1,MATCH(1,K654:AE654,-1))</f>
        <v>95PFE-L2M</v>
      </c>
      <c r="AN654" s="337" t="str">
        <f>IF(INDEX($K$6:$AE$6,1,MATCH(1,K654:AE654,1))&lt;&gt;INDEX($K$6:$AE$6,1,MATCH(1,K654:AE654,-1)),INDEX($K$6:$AE$6,1,MATCH(1,K654:AE654,1)),"-")</f>
        <v>-</v>
      </c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</row>
    <row r="655" spans="1:261" s="63" customFormat="1" x14ac:dyDescent="0.2">
      <c r="A655" s="169" t="str">
        <f>IF(IFERROR(VLOOKUP(G655,EmployesActifs,1,FALSE),"Non")&lt;&gt;"Non","Oui","Non")</f>
        <v>Oui</v>
      </c>
      <c r="B655" s="172">
        <f>IF(A655="Oui",1,0)</f>
        <v>1</v>
      </c>
      <c r="C655" s="172">
        <f>IF(OR(G655="Médecin",H655="Médecin",I655="Médecin",I655="Médecins",H655="anesthésiste",H655="boursier univ.",H655="chercheur",H655="chirurgien",H655="Résident(e)",H655="Md Urg",H655="Md Card",LEFT(H655,6)="Fellow",H655="Externe Médecine",H655="Directeur de la biobanque Médecin",H655="monit.-boursier",),1,0)</f>
        <v>0</v>
      </c>
      <c r="D655" s="172">
        <f>IF(OR(G655=0,H655="Stagiaire",H655="Stagiaires",H655="Externe",H655="Externes",G655="agence",H655="STAGIAIRE INFIRMIER(ÈRE)",H655="STAGIAIRE SI",H655="STAGIAIRE S.I.",H655="STAGIAIRE PAB",H655="STAGIAIRE EN PERFUSION",H655="Stagiaire Physiothérapeute",H655="Stagiaire médecine",H655="Stagiaire - Service sociaux",H655="STAGIAIRE SOINS INFIRMIERS",H655="STAGIAIRE EXTERNE EN MÉDECINE",H655="ss",),1,0)</f>
        <v>0</v>
      </c>
      <c r="E655" s="28" t="s">
        <v>1399</v>
      </c>
      <c r="F655" s="28" t="s">
        <v>810</v>
      </c>
      <c r="G655" s="257">
        <v>13064</v>
      </c>
      <c r="H655" s="79" t="s">
        <v>2098</v>
      </c>
      <c r="I655" s="164" t="s">
        <v>5717</v>
      </c>
      <c r="J655" s="273" t="str">
        <f ca="1">IF(AK655&lt;=Données!$B$2,1," ")</f>
        <v xml:space="preserve"> </v>
      </c>
      <c r="K655" s="45"/>
      <c r="L655" s="46">
        <v>1</v>
      </c>
      <c r="M655" s="47"/>
      <c r="N655" s="48"/>
      <c r="O655" s="185"/>
      <c r="P655" s="187"/>
      <c r="Q655" s="185"/>
      <c r="R655" s="186"/>
      <c r="S655" s="186"/>
      <c r="T655" s="187"/>
      <c r="U655" s="187"/>
      <c r="V655" s="187"/>
      <c r="W655" s="320"/>
      <c r="X655" s="214"/>
      <c r="Y655" s="215"/>
      <c r="Z655" s="34"/>
      <c r="AA655" s="35"/>
      <c r="AB655" s="35"/>
      <c r="AC655" s="35"/>
      <c r="AD655" s="36"/>
      <c r="AE655" s="224"/>
      <c r="AF655" s="53"/>
      <c r="AG655" s="54"/>
      <c r="AH655" s="55"/>
      <c r="AI655" s="56"/>
      <c r="AJ655" s="41" t="s">
        <v>5851</v>
      </c>
      <c r="AK655" s="42">
        <v>45927</v>
      </c>
      <c r="AL655" s="50"/>
      <c r="AM655" s="337" t="str">
        <f>INDEX($K$6:$AE$6,1,MATCH(1,K655:AE655,-1))</f>
        <v>95PFE-L2M</v>
      </c>
      <c r="AN655" s="337" t="str">
        <f>IF(INDEX($K$6:$AE$6,1,MATCH(1,K655:AE655,1))&lt;&gt;INDEX($K$6:$AE$6,1,MATCH(1,K655:AE655,-1)),INDEX($K$6:$AE$6,1,MATCH(1,K655:AE655,1)),"-")</f>
        <v>-</v>
      </c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</row>
    <row r="656" spans="1:261" s="63" customFormat="1" x14ac:dyDescent="0.2">
      <c r="A656" s="169" t="str">
        <f>IF(IFERROR(VLOOKUP(G656,EmployesActifs,1,FALSE),"Non")&lt;&gt;"Non","Oui","Non")</f>
        <v>Oui</v>
      </c>
      <c r="B656" s="172">
        <f>IF(A656="Oui",1,0)</f>
        <v>1</v>
      </c>
      <c r="C656" s="172">
        <f>IF(OR(G656="Médecin",H656="Médecin",I656="Médecin",I656="Médecins",H656="anesthésiste",H656="boursier univ.",H656="chercheur",H656="chirurgien",H656="Résident(e)",H656="Md Urg",H656="Md Card",LEFT(H656,6)="Fellow",H656="Externe Médecine",H656="Directeur de la biobanque Médecin",H656="monit.-boursier",),1,0)</f>
        <v>0</v>
      </c>
      <c r="D656" s="172">
        <f>IF(OR(G656=0,H656="Stagiaire",H656="Stagiaires",H656="Externe",H656="Externes",G656="agence",H656="STAGIAIRE INFIRMIER(ÈRE)",H656="STAGIAIRE SI",H656="STAGIAIRE S.I.",H656="STAGIAIRE PAB",H656="STAGIAIRE EN PERFUSION",H656="Stagiaire Physiothérapeute",H656="Stagiaire médecine",H656="Stagiaire - Service sociaux",H656="STAGIAIRE SOINS INFIRMIERS",H656="STAGIAIRE EXTERNE EN MÉDECINE",H656="ss",),1,0)</f>
        <v>0</v>
      </c>
      <c r="E656" s="28" t="s">
        <v>1399</v>
      </c>
      <c r="F656" s="28" t="s">
        <v>1403</v>
      </c>
      <c r="G656" s="255">
        <v>11998</v>
      </c>
      <c r="H656" s="79" t="s">
        <v>1867</v>
      </c>
      <c r="I656" s="164" t="s">
        <v>3399</v>
      </c>
      <c r="J656" s="273">
        <f ca="1">IF(AK656&lt;=Données!$B$2,1," ")</f>
        <v>1</v>
      </c>
      <c r="K656" s="45"/>
      <c r="L656" s="46">
        <v>1</v>
      </c>
      <c r="M656" s="47"/>
      <c r="N656" s="48"/>
      <c r="O656" s="185"/>
      <c r="P656" s="187"/>
      <c r="Q656" s="185"/>
      <c r="R656" s="186"/>
      <c r="S656" s="186"/>
      <c r="T656" s="187"/>
      <c r="U656" s="187"/>
      <c r="V656" s="187"/>
      <c r="W656" s="320"/>
      <c r="X656" s="214"/>
      <c r="Y656" s="215"/>
      <c r="Z656" s="34"/>
      <c r="AA656" s="35"/>
      <c r="AB656" s="35"/>
      <c r="AC656" s="35"/>
      <c r="AD656" s="36"/>
      <c r="AE656" s="224"/>
      <c r="AF656" s="53"/>
      <c r="AG656" s="54"/>
      <c r="AH656" s="55"/>
      <c r="AI656" s="56"/>
      <c r="AJ656" s="41" t="s">
        <v>85</v>
      </c>
      <c r="AK656" s="42">
        <v>44581</v>
      </c>
      <c r="AL656" s="50"/>
      <c r="AM656" s="337" t="str">
        <f>INDEX($K$6:$AE$6,1,MATCH(1,K656:AE656,-1))</f>
        <v>95PFE-L2M</v>
      </c>
      <c r="AN656" s="337" t="str">
        <f>IF(INDEX($K$6:$AE$6,1,MATCH(1,K656:AE656,1))&lt;&gt;INDEX($K$6:$AE$6,1,MATCH(1,K656:AE656,-1)),INDEX($K$6:$AE$6,1,MATCH(1,K656:AE656,1)),"-")</f>
        <v>-</v>
      </c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</row>
    <row r="657" spans="1:261" s="63" customFormat="1" x14ac:dyDescent="0.2">
      <c r="A657" s="169" t="str">
        <f>IF(IFERROR(VLOOKUP(G657,EmployesActifs,1,FALSE),"Non")&lt;&gt;"Non","Oui","Non")</f>
        <v>Oui</v>
      </c>
      <c r="B657" s="172">
        <f>IF(A657="Oui",1,0)</f>
        <v>1</v>
      </c>
      <c r="C657" s="172">
        <f>IF(OR(G657="Médecin",H657="Médecin",I657="Médecin",I657="Médecins",H657="anesthésiste",H657="boursier univ.",H657="chercheur",H657="chirurgien",H657="Résident(e)",H657="Md Urg",H657="Md Card",LEFT(H657,6)="Fellow",H657="Externe Médecine",H657="Directeur de la biobanque Médecin",H657="monit.-boursier",),1,0)</f>
        <v>0</v>
      </c>
      <c r="D657" s="172">
        <f>IF(OR(G657=0,H657="Stagiaire",H657="Stagiaires",H657="Externe",H657="Externes",G657="agence",H657="STAGIAIRE INFIRMIER(ÈRE)",H657="STAGIAIRE SI",H657="STAGIAIRE S.I.",H657="STAGIAIRE PAB",H657="STAGIAIRE EN PERFUSION",H657="Stagiaire Physiothérapeute",H657="Stagiaire médecine",H657="Stagiaire - Service sociaux",H657="STAGIAIRE SOINS INFIRMIERS",H657="STAGIAIRE EXTERNE EN MÉDECINE",H657="ss",),1,0)</f>
        <v>0</v>
      </c>
      <c r="E657" s="28" t="s">
        <v>2844</v>
      </c>
      <c r="F657" s="28" t="s">
        <v>2845</v>
      </c>
      <c r="G657" s="255">
        <v>12326</v>
      </c>
      <c r="H657" s="79" t="s">
        <v>1821</v>
      </c>
      <c r="I657" s="164" t="s">
        <v>553</v>
      </c>
      <c r="J657" s="273">
        <f ca="1">IF(AK657&lt;=Données!$B$2,1," ")</f>
        <v>1</v>
      </c>
      <c r="K657" s="45">
        <v>1</v>
      </c>
      <c r="L657" s="46"/>
      <c r="M657" s="47"/>
      <c r="N657" s="48"/>
      <c r="O657" s="185"/>
      <c r="P657" s="187"/>
      <c r="Q657" s="185"/>
      <c r="R657" s="186"/>
      <c r="S657" s="186"/>
      <c r="T657" s="187"/>
      <c r="U657" s="187"/>
      <c r="V657" s="187"/>
      <c r="W657" s="320"/>
      <c r="X657" s="214"/>
      <c r="Y657" s="215"/>
      <c r="Z657" s="34"/>
      <c r="AA657" s="35"/>
      <c r="AB657" s="35"/>
      <c r="AC657" s="35"/>
      <c r="AD657" s="36"/>
      <c r="AE657" s="224"/>
      <c r="AF657" s="53"/>
      <c r="AG657" s="54"/>
      <c r="AH657" s="55"/>
      <c r="AI657" s="56"/>
      <c r="AJ657" s="41" t="s">
        <v>85</v>
      </c>
      <c r="AK657" s="42">
        <v>44705</v>
      </c>
      <c r="AL657" s="50"/>
      <c r="AM657" s="337" t="str">
        <f>INDEX($K$6:$AE$6,1,MATCH(1,K657:AE657,-1))</f>
        <v>95PFE-L2S</v>
      </c>
      <c r="AN657" s="337" t="str">
        <f>IF(INDEX($K$6:$AE$6,1,MATCH(1,K657:AE657,1))&lt;&gt;INDEX($K$6:$AE$6,1,MATCH(1,K657:AE657,-1)),INDEX($K$6:$AE$6,1,MATCH(1,K657:AE657,1)),"-")</f>
        <v>-</v>
      </c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</row>
    <row r="658" spans="1:261" s="63" customFormat="1" x14ac:dyDescent="0.2">
      <c r="A658" s="169" t="str">
        <f>IF(IFERROR(VLOOKUP(G658,EmployesActifs,1,FALSE),"Non")&lt;&gt;"Non","Oui","Non")</f>
        <v>Oui</v>
      </c>
      <c r="B658" s="172">
        <f>IF(A658="Oui",1,0)</f>
        <v>1</v>
      </c>
      <c r="C658" s="172">
        <f>IF(OR(G658="Médecin",H658="Médecin",I658="Médecin",I658="Médecins",H658="anesthésiste",H658="boursier univ.",H658="chercheur",H658="chirurgien",H658="Résident(e)",H658="Md Urg",H658="Md Card",LEFT(H658,6)="Fellow",H658="Externe Médecine",H658="Directeur de la biobanque Médecin",H658="monit.-boursier",),1,0)</f>
        <v>0</v>
      </c>
      <c r="D658" s="172">
        <f>IF(OR(G658=0,H658="Stagiaire",H658="Stagiaires",H658="Externe",H658="Externes",G658="agence",H658="STAGIAIRE INFIRMIER(ÈRE)",H658="STAGIAIRE SI",H658="STAGIAIRE S.I.",H658="STAGIAIRE PAB",H658="STAGIAIRE EN PERFUSION",H658="Stagiaire Physiothérapeute",H658="Stagiaire médecine",H658="Stagiaire - Service sociaux",H658="STAGIAIRE SOINS INFIRMIERS",H658="STAGIAIRE EXTERNE EN MÉDECINE",H658="ss",),1,0)</f>
        <v>0</v>
      </c>
      <c r="E658" s="28" t="s">
        <v>1406</v>
      </c>
      <c r="F658" s="28" t="s">
        <v>137</v>
      </c>
      <c r="G658" s="255">
        <v>8889</v>
      </c>
      <c r="H658" s="79" t="s">
        <v>3738</v>
      </c>
      <c r="I658" s="164" t="s">
        <v>2270</v>
      </c>
      <c r="J658" s="273">
        <f ca="1">IF(AK658&lt;=Données!$B$2,1," ")</f>
        <v>1</v>
      </c>
      <c r="K658" s="45" t="s">
        <v>56</v>
      </c>
      <c r="L658" s="46" t="s">
        <v>56</v>
      </c>
      <c r="M658" s="47"/>
      <c r="N658" s="48"/>
      <c r="O658" s="185"/>
      <c r="P658" s="187"/>
      <c r="Q658" s="185" t="s">
        <v>56</v>
      </c>
      <c r="R658" s="186"/>
      <c r="S658" s="186" t="s">
        <v>56</v>
      </c>
      <c r="T658" s="187"/>
      <c r="U658" s="187"/>
      <c r="V658" s="187"/>
      <c r="W658" s="320"/>
      <c r="X658" s="214"/>
      <c r="Y658" s="215"/>
      <c r="Z658" s="34" t="s">
        <v>56</v>
      </c>
      <c r="AA658" s="35"/>
      <c r="AB658" s="35">
        <v>1</v>
      </c>
      <c r="AC658" s="35"/>
      <c r="AD658" s="36"/>
      <c r="AE658" s="224"/>
      <c r="AF658" s="53"/>
      <c r="AG658" s="54"/>
      <c r="AH658" s="55"/>
      <c r="AI658" s="56"/>
      <c r="AJ658" s="41" t="s">
        <v>57</v>
      </c>
      <c r="AK658" s="42">
        <v>44565</v>
      </c>
      <c r="AL658" s="50"/>
      <c r="AM658" s="337" t="str">
        <f>INDEX($K$6:$AE$6,1,MATCH(1,K658:AE658,-1))</f>
        <v>1512-M</v>
      </c>
      <c r="AN658" s="337" t="str">
        <f>IF(INDEX($K$6:$AE$6,1,MATCH(1,K658:AE658,1))&lt;&gt;INDEX($K$6:$AE$6,1,MATCH(1,K658:AE658,-1)),INDEX($K$6:$AE$6,1,MATCH(1,K658:AE658,1)),"-")</f>
        <v>-</v>
      </c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</row>
    <row r="659" spans="1:261" s="63" customFormat="1" x14ac:dyDescent="0.2">
      <c r="A659" s="169" t="str">
        <f>IF(IFERROR(VLOOKUP(G659,EmployesActifs,1,FALSE),"Non")&lt;&gt;"Non","Oui","Non")</f>
        <v>Oui</v>
      </c>
      <c r="B659" s="172">
        <f>IF(A659="Oui",1,0)</f>
        <v>1</v>
      </c>
      <c r="C659" s="172">
        <f>IF(OR(G659="Médecin",H659="Médecin",I659="Médecin",I659="Médecins",H659="anesthésiste",H659="boursier univ.",H659="chercheur",H659="chirurgien",H659="Résident(e)",H659="Md Urg",H659="Md Card",LEFT(H659,6)="Fellow",H659="Externe Médecine",H659="Directeur de la biobanque Médecin",H659="monit.-boursier",),1,0)</f>
        <v>0</v>
      </c>
      <c r="D659" s="172">
        <f>IF(OR(G659=0,H659="Stagiaire",H659="Stagiaires",H659="Externe",H659="Externes",G659="agence",H659="STAGIAIRE INFIRMIER(ÈRE)",H659="STAGIAIRE SI",H659="STAGIAIRE S.I.",H659="STAGIAIRE PAB",H659="STAGIAIRE EN PERFUSION",H659="Stagiaire Physiothérapeute",H659="Stagiaire médecine",H659="Stagiaire - Service sociaux",H659="STAGIAIRE SOINS INFIRMIERS",H659="STAGIAIRE EXTERNE EN MÉDECINE",H659="ss",),1,0)</f>
        <v>0</v>
      </c>
      <c r="E659" s="28" t="s">
        <v>3552</v>
      </c>
      <c r="F659" s="28" t="s">
        <v>3553</v>
      </c>
      <c r="G659" s="255">
        <v>4614</v>
      </c>
      <c r="H659" s="79" t="s">
        <v>103</v>
      </c>
      <c r="I659" s="164" t="s">
        <v>5716</v>
      </c>
      <c r="J659" s="273">
        <f ca="1">IF(AK659&lt;=Données!$B$2,1," ")</f>
        <v>1</v>
      </c>
      <c r="K659" s="45">
        <v>1</v>
      </c>
      <c r="L659" s="46"/>
      <c r="M659" s="47"/>
      <c r="N659" s="48"/>
      <c r="O659" s="185"/>
      <c r="P659" s="187"/>
      <c r="Q659" s="185"/>
      <c r="R659" s="186"/>
      <c r="S659" s="186"/>
      <c r="T659" s="187"/>
      <c r="U659" s="187"/>
      <c r="V659" s="187"/>
      <c r="W659" s="320"/>
      <c r="X659" s="214"/>
      <c r="Y659" s="215"/>
      <c r="Z659" s="34"/>
      <c r="AA659" s="35"/>
      <c r="AB659" s="35"/>
      <c r="AC659" s="35"/>
      <c r="AD659" s="36"/>
      <c r="AE659" s="224"/>
      <c r="AF659" s="53"/>
      <c r="AG659" s="54"/>
      <c r="AH659" s="55"/>
      <c r="AI659" s="56"/>
      <c r="AJ659" s="41" t="s">
        <v>85</v>
      </c>
      <c r="AK659" s="42">
        <v>44713</v>
      </c>
      <c r="AL659" s="50"/>
      <c r="AM659" s="337" t="str">
        <f>INDEX($K$6:$AE$6,1,MATCH(1,K659:AE659,-1))</f>
        <v>95PFE-L2S</v>
      </c>
      <c r="AN659" s="337" t="str">
        <f>IF(INDEX($K$6:$AE$6,1,MATCH(1,K659:AE659,1))&lt;&gt;INDEX($K$6:$AE$6,1,MATCH(1,K659:AE659,-1)),INDEX($K$6:$AE$6,1,MATCH(1,K659:AE659,1)),"-")</f>
        <v>-</v>
      </c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</row>
    <row r="660" spans="1:261" s="63" customFormat="1" x14ac:dyDescent="0.2">
      <c r="A660" s="169" t="str">
        <f>IF(IFERROR(VLOOKUP(G660,EmployesActifs,1,FALSE),"Non")&lt;&gt;"Non","Oui","Non")</f>
        <v>Oui</v>
      </c>
      <c r="B660" s="172">
        <f>IF(A660="Oui",1,0)</f>
        <v>1</v>
      </c>
      <c r="C660" s="172">
        <f>IF(OR(G660="Médecin",H660="Médecin",I660="Médecin",I660="Médecins",H660="anesthésiste",H660="boursier univ.",H660="chercheur",H660="chirurgien",H660="Résident(e)",H660="Md Urg",H660="Md Card",LEFT(H660,6)="Fellow",H660="Externe Médecine",H660="Directeur de la biobanque Médecin",H660="monit.-boursier",),1,0)</f>
        <v>0</v>
      </c>
      <c r="D660" s="172">
        <f>IF(OR(G660=0,H660="Stagiaire",H660="Stagiaires",H660="Externe",H660="Externes",G660="agence",H660="STAGIAIRE INFIRMIER(ÈRE)",H660="STAGIAIRE SI",H660="STAGIAIRE S.I.",H660="STAGIAIRE PAB",H660="STAGIAIRE EN PERFUSION",H660="Stagiaire Physiothérapeute",H660="Stagiaire médecine",H660="Stagiaire - Service sociaux",H660="STAGIAIRE SOINS INFIRMIERS",H660="STAGIAIRE EXTERNE EN MÉDECINE",H660="ss",),1,0)</f>
        <v>0</v>
      </c>
      <c r="E660" s="28" t="s">
        <v>1413</v>
      </c>
      <c r="F660" s="28" t="s">
        <v>886</v>
      </c>
      <c r="G660" s="255">
        <v>10875</v>
      </c>
      <c r="H660" s="79" t="s">
        <v>69</v>
      </c>
      <c r="I660" s="164" t="s">
        <v>5716</v>
      </c>
      <c r="J660" s="273" t="str">
        <f ca="1">IF(AK660&lt;=Données!$B$2,1," ")</f>
        <v xml:space="preserve"> </v>
      </c>
      <c r="K660" s="45"/>
      <c r="L660" s="46">
        <v>1</v>
      </c>
      <c r="M660" s="47"/>
      <c r="N660" s="48"/>
      <c r="O660" s="185"/>
      <c r="P660" s="187"/>
      <c r="Q660" s="185"/>
      <c r="R660" s="186"/>
      <c r="S660" s="186"/>
      <c r="T660" s="187"/>
      <c r="U660" s="187"/>
      <c r="V660" s="187"/>
      <c r="W660" s="320"/>
      <c r="X660" s="214"/>
      <c r="Y660" s="215"/>
      <c r="Z660" s="34"/>
      <c r="AA660" s="35"/>
      <c r="AB660" s="35"/>
      <c r="AC660" s="35"/>
      <c r="AD660" s="36"/>
      <c r="AE660" s="224"/>
      <c r="AF660" s="53"/>
      <c r="AG660" s="54"/>
      <c r="AH660" s="55"/>
      <c r="AI660" s="56"/>
      <c r="AJ660" s="41" t="s">
        <v>4462</v>
      </c>
      <c r="AK660" s="42">
        <v>45763</v>
      </c>
      <c r="AL660" s="50"/>
      <c r="AM660" s="337" t="str">
        <f>INDEX($K$6:$AE$6,1,MATCH(1,K660:AE660,-1))</f>
        <v>95PFE-L2M</v>
      </c>
      <c r="AN660" s="337" t="str">
        <f>IF(INDEX($K$6:$AE$6,1,MATCH(1,K660:AE660,1))&lt;&gt;INDEX($K$6:$AE$6,1,MATCH(1,K660:AE660,-1)),INDEX($K$6:$AE$6,1,MATCH(1,K660:AE660,1)),"-")</f>
        <v>-</v>
      </c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</row>
    <row r="661" spans="1:261" s="63" customFormat="1" x14ac:dyDescent="0.2">
      <c r="A661" s="169" t="str">
        <f>IF(IFERROR(VLOOKUP(G661,EmployesActifs,1,FALSE),"Non")&lt;&gt;"Non","Oui","Non")</f>
        <v>Oui</v>
      </c>
      <c r="B661" s="172">
        <f>IF(A661="Oui",1,0)</f>
        <v>1</v>
      </c>
      <c r="C661" s="172">
        <f>IF(OR(G661="Médecin",H661="Médecin",I661="Médecin",I661="Médecins",H661="anesthésiste",H661="boursier univ.",H661="chercheur",H661="chirurgien",H661="Résident(e)",H661="Md Urg",H661="Md Card",LEFT(H661,6)="Fellow",H661="Externe Médecine",H661="Directeur de la biobanque Médecin",H661="monit.-boursier",),1,0)</f>
        <v>0</v>
      </c>
      <c r="D661" s="172">
        <f>IF(OR(G661=0,H661="Stagiaire",H661="Stagiaires",H661="Externe",H661="Externes",G661="agence",H661="STAGIAIRE INFIRMIER(ÈRE)",H661="STAGIAIRE SI",H661="STAGIAIRE S.I.",H661="STAGIAIRE PAB",H661="STAGIAIRE EN PERFUSION",H661="Stagiaire Physiothérapeute",H661="Stagiaire médecine",H661="Stagiaire - Service sociaux",H661="STAGIAIRE SOINS INFIRMIERS",H661="STAGIAIRE EXTERNE EN MÉDECINE",H661="ss",),1,0)</f>
        <v>0</v>
      </c>
      <c r="E661" s="28" t="s">
        <v>3149</v>
      </c>
      <c r="F661" s="28" t="s">
        <v>634</v>
      </c>
      <c r="G661" s="257">
        <v>12754</v>
      </c>
      <c r="H661" s="79" t="s">
        <v>3913</v>
      </c>
      <c r="I661" s="164" t="s">
        <v>2714</v>
      </c>
      <c r="J661" s="273" t="str">
        <f ca="1">IF(AK661&lt;=Données!$B$2,1," ")</f>
        <v xml:space="preserve"> </v>
      </c>
      <c r="K661" s="45">
        <v>1</v>
      </c>
      <c r="L661" s="46"/>
      <c r="M661" s="47"/>
      <c r="N661" s="48"/>
      <c r="O661" s="185"/>
      <c r="P661" s="187"/>
      <c r="Q661" s="185"/>
      <c r="R661" s="186"/>
      <c r="S661" s="186"/>
      <c r="T661" s="187"/>
      <c r="U661" s="187"/>
      <c r="V661" s="187"/>
      <c r="W661" s="320"/>
      <c r="X661" s="214"/>
      <c r="Y661" s="215"/>
      <c r="Z661" s="34"/>
      <c r="AA661" s="35"/>
      <c r="AB661" s="35"/>
      <c r="AC661" s="35"/>
      <c r="AD661" s="36"/>
      <c r="AE661" s="224"/>
      <c r="AF661" s="53"/>
      <c r="AG661" s="54"/>
      <c r="AH661" s="55"/>
      <c r="AI661" s="56"/>
      <c r="AJ661" s="41" t="s">
        <v>4462</v>
      </c>
      <c r="AK661" s="42">
        <v>45805</v>
      </c>
      <c r="AL661" s="50"/>
      <c r="AM661" s="337" t="str">
        <f>INDEX($K$6:$AE$6,1,MATCH(1,K661:AE661,-1))</f>
        <v>95PFE-L2S</v>
      </c>
      <c r="AN661" s="337" t="str">
        <f>IF(INDEX($K$6:$AE$6,1,MATCH(1,K661:AE661,1))&lt;&gt;INDEX($K$6:$AE$6,1,MATCH(1,K661:AE661,-1)),INDEX($K$6:$AE$6,1,MATCH(1,K661:AE661,1)),"-")</f>
        <v>-</v>
      </c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</row>
    <row r="662" spans="1:261" s="63" customFormat="1" x14ac:dyDescent="0.2">
      <c r="A662" s="169" t="str">
        <f>IF(IFERROR(VLOOKUP(G662,EmployesActifs,1,FALSE),"Non")&lt;&gt;"Non","Oui","Non")</f>
        <v>Oui</v>
      </c>
      <c r="B662" s="172">
        <f>IF(A662="Oui",1,0)</f>
        <v>1</v>
      </c>
      <c r="C662" s="172">
        <f>IF(OR(G662="Médecin",H662="Médecin",I662="Médecin",I662="Médecins",H662="anesthésiste",H662="boursier univ.",H662="chercheur",H662="chirurgien",H662="Résident(e)",H662="Md Urg",H662="Md Card",LEFT(H662,6)="Fellow",H662="Externe Médecine",H662="Directeur de la biobanque Médecin",H662="monit.-boursier",),1,0)</f>
        <v>0</v>
      </c>
      <c r="D662" s="172">
        <f>IF(OR(G662=0,H662="Stagiaire",H662="Stagiaires",H662="Externe",H662="Externes",G662="agence",H662="STAGIAIRE INFIRMIER(ÈRE)",H662="STAGIAIRE SI",H662="STAGIAIRE S.I.",H662="STAGIAIRE PAB",H662="STAGIAIRE EN PERFUSION",H662="Stagiaire Physiothérapeute",H662="Stagiaire médecine",H662="Stagiaire - Service sociaux",H662="STAGIAIRE SOINS INFIRMIERS",H662="STAGIAIRE EXTERNE EN MÉDECINE",H662="ss",),1,0)</f>
        <v>0</v>
      </c>
      <c r="E662" s="28" t="s">
        <v>4367</v>
      </c>
      <c r="F662" s="28" t="s">
        <v>4368</v>
      </c>
      <c r="G662" s="255">
        <v>13154</v>
      </c>
      <c r="H662" s="79" t="s">
        <v>103</v>
      </c>
      <c r="I662" s="164" t="s">
        <v>836</v>
      </c>
      <c r="J662" s="273" t="str">
        <f ca="1">IF(AK662&lt;=Données!$B$2,1," ")</f>
        <v xml:space="preserve"> </v>
      </c>
      <c r="K662" s="45"/>
      <c r="L662" s="46">
        <v>1</v>
      </c>
      <c r="M662" s="47"/>
      <c r="N662" s="48"/>
      <c r="O662" s="185"/>
      <c r="P662" s="187"/>
      <c r="Q662" s="185"/>
      <c r="R662" s="186"/>
      <c r="S662" s="186"/>
      <c r="T662" s="187"/>
      <c r="U662" s="187"/>
      <c r="V662" s="187"/>
      <c r="W662" s="320"/>
      <c r="X662" s="214"/>
      <c r="Y662" s="215"/>
      <c r="Z662" s="34"/>
      <c r="AA662" s="35"/>
      <c r="AB662" s="35"/>
      <c r="AC662" s="35"/>
      <c r="AD662" s="36"/>
      <c r="AE662" s="224"/>
      <c r="AF662" s="53"/>
      <c r="AG662" s="54"/>
      <c r="AH662" s="55"/>
      <c r="AI662" s="56"/>
      <c r="AJ662" s="41" t="s">
        <v>5851</v>
      </c>
      <c r="AK662" s="42">
        <v>45822</v>
      </c>
      <c r="AL662" s="50"/>
      <c r="AM662" s="337" t="str">
        <f>INDEX($K$6:$AE$6,1,MATCH(1,K662:AE662,-1))</f>
        <v>95PFE-L2M</v>
      </c>
      <c r="AN662" s="337" t="str">
        <f>IF(INDEX($K$6:$AE$6,1,MATCH(1,K662:AE662,1))&lt;&gt;INDEX($K$6:$AE$6,1,MATCH(1,K662:AE662,-1)),INDEX($K$6:$AE$6,1,MATCH(1,K662:AE662,1)),"-")</f>
        <v>-</v>
      </c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</row>
    <row r="663" spans="1:261" s="63" customFormat="1" x14ac:dyDescent="0.2">
      <c r="A663" s="169" t="str">
        <f>IF(IFERROR(VLOOKUP(G663,EmployesActifs,1,FALSE),"Non")&lt;&gt;"Non","Oui","Non")</f>
        <v>Oui</v>
      </c>
      <c r="B663" s="172">
        <f>IF(A663="Oui",1,0)</f>
        <v>1</v>
      </c>
      <c r="C663" s="172">
        <f>IF(OR(G663="Médecin",H663="Médecin",I663="Médecin",I663="Médecins",H663="anesthésiste",H663="boursier univ.",H663="chercheur",H663="chirurgien",H663="Résident(e)",H663="Md Urg",H663="Md Card",LEFT(H663,6)="Fellow",H663="Externe Médecine",H663="Directeur de la biobanque Médecin",H663="monit.-boursier",),1,0)</f>
        <v>0</v>
      </c>
      <c r="D663" s="172">
        <f>IF(OR(G663=0,H663="Stagiaire",H663="Stagiaires",H663="Externe",H663="Externes",G663="agence",H663="STAGIAIRE INFIRMIER(ÈRE)",H663="STAGIAIRE SI",H663="STAGIAIRE S.I.",H663="STAGIAIRE PAB",H663="STAGIAIRE EN PERFUSION",H663="Stagiaire Physiothérapeute",H663="Stagiaire médecine",H663="Stagiaire - Service sociaux",H663="STAGIAIRE SOINS INFIRMIERS",H663="STAGIAIRE EXTERNE EN MÉDECINE",H663="ss",),1,0)</f>
        <v>0</v>
      </c>
      <c r="E663" s="28" t="s">
        <v>5626</v>
      </c>
      <c r="F663" s="28" t="s">
        <v>5141</v>
      </c>
      <c r="G663" s="255">
        <v>13490</v>
      </c>
      <c r="H663" s="79" t="s">
        <v>4060</v>
      </c>
      <c r="I663" s="164" t="s">
        <v>3410</v>
      </c>
      <c r="J663" s="273" t="str">
        <f ca="1">IF(AK663&lt;=Données!$B$2,1," ")</f>
        <v xml:space="preserve"> </v>
      </c>
      <c r="K663" s="45"/>
      <c r="L663" s="46" t="s">
        <v>56</v>
      </c>
      <c r="M663" s="47"/>
      <c r="N663" s="48">
        <v>1</v>
      </c>
      <c r="O663" s="185"/>
      <c r="P663" s="187"/>
      <c r="Q663" s="185"/>
      <c r="R663" s="186"/>
      <c r="S663" s="186"/>
      <c r="T663" s="187"/>
      <c r="U663" s="187"/>
      <c r="V663" s="187"/>
      <c r="W663" s="320"/>
      <c r="X663" s="214"/>
      <c r="Y663" s="215"/>
      <c r="Z663" s="34"/>
      <c r="AA663" s="35"/>
      <c r="AB663" s="35"/>
      <c r="AC663" s="35"/>
      <c r="AD663" s="36"/>
      <c r="AE663" s="224"/>
      <c r="AF663" s="53"/>
      <c r="AG663" s="54"/>
      <c r="AH663" s="55"/>
      <c r="AI663" s="56"/>
      <c r="AJ663" s="41" t="s">
        <v>652</v>
      </c>
      <c r="AK663" s="42">
        <v>45521</v>
      </c>
      <c r="AL663" s="50"/>
      <c r="AM663" s="337" t="str">
        <f>INDEX($K$6:$AE$6,1,MATCH(1,K663:AE663,-1))</f>
        <v>F550</v>
      </c>
      <c r="AN663" s="337" t="str">
        <f>IF(INDEX($K$6:$AE$6,1,MATCH(1,K663:AE663,1))&lt;&gt;INDEX($K$6:$AE$6,1,MATCH(1,K663:AE663,-1)),INDEX($K$6:$AE$6,1,MATCH(1,K663:AE663,1)),"-")</f>
        <v>-</v>
      </c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</row>
    <row r="664" spans="1:261" s="63" customFormat="1" x14ac:dyDescent="0.2">
      <c r="A664" s="169" t="str">
        <f>IF(IFERROR(VLOOKUP(G664,EmployesActifs,1,FALSE),"Non")&lt;&gt;"Non","Oui","Non")</f>
        <v>Oui</v>
      </c>
      <c r="B664" s="172">
        <f>IF(A664="Oui",1,0)</f>
        <v>1</v>
      </c>
      <c r="C664" s="172">
        <f>IF(OR(G664="Médecin",H664="Médecin",I664="Médecin",I664="Médecins",H664="anesthésiste",H664="boursier univ.",H664="chercheur",H664="chirurgien",H664="Résident(e)",H664="Md Urg",H664="Md Card",LEFT(H664,6)="Fellow",H664="Externe Médecine",H664="Directeur de la biobanque Médecin",H664="monit.-boursier",),1,0)</f>
        <v>0</v>
      </c>
      <c r="D664" s="172">
        <f>IF(OR(G664=0,H664="Stagiaire",H664="Stagiaires",H664="Externe",H664="Externes",G664="agence",H664="STAGIAIRE INFIRMIER(ÈRE)",H664="STAGIAIRE SI",H664="STAGIAIRE S.I.",H664="STAGIAIRE PAB",H664="STAGIAIRE EN PERFUSION",H664="Stagiaire Physiothérapeute",H664="Stagiaire médecine",H664="Stagiaire - Service sociaux",H664="STAGIAIRE SOINS INFIRMIERS",H664="STAGIAIRE EXTERNE EN MÉDECINE",H664="ss",),1,0)</f>
        <v>0</v>
      </c>
      <c r="E664" s="28" t="s">
        <v>1418</v>
      </c>
      <c r="F664" s="28" t="s">
        <v>1419</v>
      </c>
      <c r="G664" s="257">
        <v>4906</v>
      </c>
      <c r="H664" s="79" t="s">
        <v>103</v>
      </c>
      <c r="I664" s="164" t="s">
        <v>5715</v>
      </c>
      <c r="J664" s="273">
        <f ca="1">IF(AK664&lt;=Données!$B$2,1," ")</f>
        <v>1</v>
      </c>
      <c r="K664" s="45" t="s">
        <v>56</v>
      </c>
      <c r="L664" s="46"/>
      <c r="M664" s="47"/>
      <c r="N664" s="48"/>
      <c r="O664" s="185"/>
      <c r="P664" s="187"/>
      <c r="Q664" s="185"/>
      <c r="R664" s="186"/>
      <c r="S664" s="186">
        <v>1</v>
      </c>
      <c r="T664" s="187"/>
      <c r="U664" s="187"/>
      <c r="V664" s="187"/>
      <c r="W664" s="320"/>
      <c r="X664" s="214"/>
      <c r="Y664" s="215"/>
      <c r="Z664" s="34"/>
      <c r="AA664" s="35"/>
      <c r="AB664" s="35"/>
      <c r="AC664" s="35"/>
      <c r="AD664" s="36"/>
      <c r="AE664" s="224"/>
      <c r="AF664" s="53"/>
      <c r="AG664" s="54"/>
      <c r="AH664" s="55"/>
      <c r="AI664" s="56"/>
      <c r="AJ664" s="41" t="s">
        <v>57</v>
      </c>
      <c r="AK664" s="42">
        <v>44577</v>
      </c>
      <c r="AL664" s="50"/>
      <c r="AM664" s="337" t="str">
        <f>INDEX($K$6:$AE$6,1,MATCH(1,K664:AE664,-1))</f>
        <v>1870 +</v>
      </c>
      <c r="AN664" s="337" t="str">
        <f>IF(INDEX($K$6:$AE$6,1,MATCH(1,K664:AE664,1))&lt;&gt;INDEX($K$6:$AE$6,1,MATCH(1,K664:AE664,-1)),INDEX($K$6:$AE$6,1,MATCH(1,K664:AE664,1)),"-")</f>
        <v>-</v>
      </c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</row>
    <row r="665" spans="1:261" s="63" customFormat="1" x14ac:dyDescent="0.2">
      <c r="A665" s="169" t="str">
        <f>IF(IFERROR(VLOOKUP(G665,EmployesActifs,1,FALSE),"Non")&lt;&gt;"Non","Oui","Non")</f>
        <v>Oui</v>
      </c>
      <c r="B665" s="172">
        <f>IF(A665="Oui",1,0)</f>
        <v>1</v>
      </c>
      <c r="C665" s="172">
        <f>IF(OR(G665="Médecin",H665="Médecin",I665="Médecin",I665="Médecins",H665="anesthésiste",H665="boursier univ.",H665="chercheur",H665="chirurgien",H665="Résident(e)",H665="Md Urg",H665="Md Card",LEFT(H665,6)="Fellow",H665="Externe Médecine",H665="Directeur de la biobanque Médecin",H665="monit.-boursier",),1,0)</f>
        <v>0</v>
      </c>
      <c r="D665" s="172">
        <f>IF(OR(G665=0,H665="Stagiaire",H665="Stagiaires",H665="Externe",H665="Externes",G665="agence",H665="STAGIAIRE INFIRMIER(ÈRE)",H665="STAGIAIRE SI",H665="STAGIAIRE S.I.",H665="STAGIAIRE PAB",H665="STAGIAIRE EN PERFUSION",H665="Stagiaire Physiothérapeute",H665="Stagiaire médecine",H665="Stagiaire - Service sociaux",H665="STAGIAIRE SOINS INFIRMIERS",H665="STAGIAIRE EXTERNE EN MÉDECINE",H665="ss",),1,0)</f>
        <v>0</v>
      </c>
      <c r="E665" s="28" t="s">
        <v>2950</v>
      </c>
      <c r="F665" s="28" t="s">
        <v>1201</v>
      </c>
      <c r="G665" s="257">
        <v>12322</v>
      </c>
      <c r="H665" s="79" t="s">
        <v>103</v>
      </c>
      <c r="I665" s="164" t="s">
        <v>5709</v>
      </c>
      <c r="J665" s="273">
        <f ca="1">IF(AK665&lt;=Données!$B$2,1," ")</f>
        <v>1</v>
      </c>
      <c r="K665" s="45">
        <v>1</v>
      </c>
      <c r="L665" s="46"/>
      <c r="M665" s="47"/>
      <c r="N665" s="48"/>
      <c r="O665" s="185"/>
      <c r="P665" s="187"/>
      <c r="Q665" s="185"/>
      <c r="R665" s="186"/>
      <c r="S665" s="186"/>
      <c r="T665" s="187"/>
      <c r="U665" s="187"/>
      <c r="V665" s="187"/>
      <c r="W665" s="320"/>
      <c r="X665" s="214"/>
      <c r="Y665" s="215"/>
      <c r="Z665" s="34"/>
      <c r="AA665" s="35"/>
      <c r="AB665" s="35"/>
      <c r="AC665" s="35"/>
      <c r="AD665" s="36"/>
      <c r="AE665" s="224"/>
      <c r="AF665" s="53"/>
      <c r="AG665" s="54"/>
      <c r="AH665" s="55"/>
      <c r="AI665" s="56"/>
      <c r="AJ665" s="41" t="s">
        <v>85</v>
      </c>
      <c r="AK665" s="42">
        <v>44783</v>
      </c>
      <c r="AL665" s="50"/>
      <c r="AM665" s="337" t="str">
        <f>INDEX($K$6:$AE$6,1,MATCH(1,K665:AE665,-1))</f>
        <v>95PFE-L2S</v>
      </c>
      <c r="AN665" s="337" t="str">
        <f>IF(INDEX($K$6:$AE$6,1,MATCH(1,K665:AE665,1))&lt;&gt;INDEX($K$6:$AE$6,1,MATCH(1,K665:AE665,-1)),INDEX($K$6:$AE$6,1,MATCH(1,K665:AE665,1)),"-")</f>
        <v>-</v>
      </c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</row>
    <row r="666" spans="1:261" s="63" customFormat="1" x14ac:dyDescent="0.2">
      <c r="A666" s="169" t="str">
        <f>IF(IFERROR(VLOOKUP(G666,EmployesActifs,1,FALSE),"Non")&lt;&gt;"Non","Oui","Non")</f>
        <v>Oui</v>
      </c>
      <c r="B666" s="172">
        <f>IF(A666="Oui",1,0)</f>
        <v>1</v>
      </c>
      <c r="C666" s="172">
        <f>IF(OR(G666="Médecin",H666="Médecin",I666="Médecin",I666="Médecins",H666="anesthésiste",H666="boursier univ.",H666="chercheur",H666="chirurgien",H666="Résident(e)",H666="Md Urg",H666="Md Card",LEFT(H666,6)="Fellow",H666="Externe Médecine",H666="Directeur de la biobanque Médecin",H666="monit.-boursier",),1,0)</f>
        <v>0</v>
      </c>
      <c r="D666" s="172">
        <f>IF(OR(G666=0,H666="Stagiaire",H666="Stagiaires",H666="Externe",H666="Externes",G666="agence",H666="STAGIAIRE INFIRMIER(ÈRE)",H666="STAGIAIRE SI",H666="STAGIAIRE S.I.",H666="STAGIAIRE PAB",H666="STAGIAIRE EN PERFUSION",H666="Stagiaire Physiothérapeute",H666="Stagiaire médecine",H666="Stagiaire - Service sociaux",H666="STAGIAIRE SOINS INFIRMIERS",H666="STAGIAIRE EXTERNE EN MÉDECINE",H666="ss",),1,0)</f>
        <v>0</v>
      </c>
      <c r="E666" s="28" t="s">
        <v>2943</v>
      </c>
      <c r="F666" s="28" t="s">
        <v>2944</v>
      </c>
      <c r="G666" s="257">
        <v>12438</v>
      </c>
      <c r="H666" s="79" t="s">
        <v>3394</v>
      </c>
      <c r="I666" s="164" t="s">
        <v>143</v>
      </c>
      <c r="J666" s="273">
        <f ca="1">IF(AK666&lt;=Données!$B$2,1," ")</f>
        <v>1</v>
      </c>
      <c r="K666" s="45"/>
      <c r="L666" s="46">
        <v>1</v>
      </c>
      <c r="M666" s="47"/>
      <c r="N666" s="48"/>
      <c r="O666" s="185"/>
      <c r="P666" s="187"/>
      <c r="Q666" s="185"/>
      <c r="R666" s="186"/>
      <c r="S666" s="186"/>
      <c r="T666" s="187"/>
      <c r="U666" s="187"/>
      <c r="V666" s="187"/>
      <c r="W666" s="320"/>
      <c r="X666" s="214"/>
      <c r="Y666" s="215"/>
      <c r="Z666" s="34"/>
      <c r="AA666" s="35"/>
      <c r="AB666" s="35"/>
      <c r="AC666" s="35"/>
      <c r="AD666" s="36"/>
      <c r="AE666" s="224"/>
      <c r="AF666" s="53"/>
      <c r="AG666" s="54"/>
      <c r="AH666" s="55"/>
      <c r="AI666" s="56"/>
      <c r="AJ666" s="41" t="s">
        <v>85</v>
      </c>
      <c r="AK666" s="42">
        <v>44790</v>
      </c>
      <c r="AL666" s="50"/>
      <c r="AM666" s="337" t="str">
        <f>INDEX($K$6:$AE$6,1,MATCH(1,K666:AE666,-1))</f>
        <v>95PFE-L2M</v>
      </c>
      <c r="AN666" s="337" t="str">
        <f>IF(INDEX($K$6:$AE$6,1,MATCH(1,K666:AE666,1))&lt;&gt;INDEX($K$6:$AE$6,1,MATCH(1,K666:AE666,-1)),INDEX($K$6:$AE$6,1,MATCH(1,K666:AE666,1)),"-")</f>
        <v>-</v>
      </c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</row>
    <row r="667" spans="1:261" s="63" customFormat="1" x14ac:dyDescent="0.2">
      <c r="A667" s="169" t="str">
        <f>IF(IFERROR(VLOOKUP(G667,EmployesActifs,1,FALSE),"Non")&lt;&gt;"Non","Oui","Non")</f>
        <v>Oui</v>
      </c>
      <c r="B667" s="172">
        <f>IF(A667="Oui",1,0)</f>
        <v>1</v>
      </c>
      <c r="C667" s="172">
        <f>IF(OR(G667="Médecin",H667="Médecin",I667="Médecin",I667="Médecins",H667="anesthésiste",H667="boursier univ.",H667="chercheur",H667="chirurgien",H667="Résident(e)",H667="Md Urg",H667="Md Card",LEFT(H667,6)="Fellow",H667="Externe Médecine",H667="Directeur de la biobanque Médecin",H667="monit.-boursier",),1,0)</f>
        <v>0</v>
      </c>
      <c r="D667" s="172">
        <f>IF(OR(G667=0,H667="Stagiaire",H667="Stagiaires",H667="Externe",H667="Externes",G667="agence",H667="STAGIAIRE INFIRMIER(ÈRE)",H667="STAGIAIRE SI",H667="STAGIAIRE S.I.",H667="STAGIAIRE PAB",H667="STAGIAIRE EN PERFUSION",H667="Stagiaire Physiothérapeute",H667="Stagiaire médecine",H667="Stagiaire - Service sociaux",H667="STAGIAIRE SOINS INFIRMIERS",H667="STAGIAIRE EXTERNE EN MÉDECINE",H667="ss",),1,0)</f>
        <v>0</v>
      </c>
      <c r="E667" s="28" t="s">
        <v>2952</v>
      </c>
      <c r="F667" s="28" t="s">
        <v>2953</v>
      </c>
      <c r="G667" s="257">
        <v>11147</v>
      </c>
      <c r="H667" s="79" t="s">
        <v>1174</v>
      </c>
      <c r="I667" s="164" t="s">
        <v>2714</v>
      </c>
      <c r="J667" s="273" t="str">
        <f ca="1">IF(AK667&lt;=Données!$B$2,1," ")</f>
        <v xml:space="preserve"> </v>
      </c>
      <c r="K667" s="45">
        <v>1</v>
      </c>
      <c r="L667" s="46"/>
      <c r="M667" s="47"/>
      <c r="N667" s="48"/>
      <c r="O667" s="185"/>
      <c r="P667" s="187"/>
      <c r="Q667" s="185"/>
      <c r="R667" s="186"/>
      <c r="S667" s="186"/>
      <c r="T667" s="187"/>
      <c r="U667" s="187"/>
      <c r="V667" s="187"/>
      <c r="W667" s="320"/>
      <c r="X667" s="214"/>
      <c r="Y667" s="215"/>
      <c r="Z667" s="34"/>
      <c r="AA667" s="35"/>
      <c r="AB667" s="35"/>
      <c r="AC667" s="35"/>
      <c r="AD667" s="36"/>
      <c r="AE667" s="224"/>
      <c r="AF667" s="53"/>
      <c r="AG667" s="54"/>
      <c r="AH667" s="55"/>
      <c r="AI667" s="56"/>
      <c r="AJ667" s="41" t="s">
        <v>4462</v>
      </c>
      <c r="AK667" s="42">
        <v>45798</v>
      </c>
      <c r="AL667" s="50"/>
      <c r="AM667" s="337" t="str">
        <f>INDEX($K$6:$AE$6,1,MATCH(1,K667:AE667,-1))</f>
        <v>95PFE-L2S</v>
      </c>
      <c r="AN667" s="337" t="str">
        <f>IF(INDEX($K$6:$AE$6,1,MATCH(1,K667:AE667,1))&lt;&gt;INDEX($K$6:$AE$6,1,MATCH(1,K667:AE667,-1)),INDEX($K$6:$AE$6,1,MATCH(1,K667:AE667,1)),"-")</f>
        <v>-</v>
      </c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</row>
    <row r="668" spans="1:261" s="63" customFormat="1" x14ac:dyDescent="0.2">
      <c r="A668" s="169" t="str">
        <f>IF(IFERROR(VLOOKUP(G668,EmployesActifs,1,FALSE),"Non")&lt;&gt;"Non","Oui","Non")</f>
        <v>Oui</v>
      </c>
      <c r="B668" s="172">
        <f>IF(A668="Oui",1,0)</f>
        <v>1</v>
      </c>
      <c r="C668" s="172">
        <f>IF(OR(G668="Médecin",H668="Médecin",I668="Médecin",I668="Médecins",H668="anesthésiste",H668="boursier univ.",H668="chercheur",H668="chirurgien",H668="Résident(e)",H668="Md Urg",H668="Md Card",LEFT(H668,6)="Fellow",H668="Externe Médecine",H668="Directeur de la biobanque Médecin",H668="monit.-boursier",),1,0)</f>
        <v>0</v>
      </c>
      <c r="D668" s="172">
        <f>IF(OR(G668=0,H668="Stagiaire",H668="Stagiaires",H668="Externe",H668="Externes",G668="agence",H668="STAGIAIRE INFIRMIER(ÈRE)",H668="STAGIAIRE SI",H668="STAGIAIRE S.I.",H668="STAGIAIRE PAB",H668="STAGIAIRE EN PERFUSION",H668="Stagiaire Physiothérapeute",H668="Stagiaire médecine",H668="Stagiaire - Service sociaux",H668="STAGIAIRE SOINS INFIRMIERS",H668="STAGIAIRE EXTERNE EN MÉDECINE",H668="ss",),1,0)</f>
        <v>0</v>
      </c>
      <c r="E668" s="28" t="s">
        <v>1427</v>
      </c>
      <c r="F668" s="28" t="s">
        <v>519</v>
      </c>
      <c r="G668" s="255">
        <v>4974</v>
      </c>
      <c r="H668" s="79" t="s">
        <v>103</v>
      </c>
      <c r="I668" s="164" t="s">
        <v>5709</v>
      </c>
      <c r="J668" s="273">
        <f ca="1">IF(AK668&lt;=Données!$B$2,1," ")</f>
        <v>1</v>
      </c>
      <c r="K668" s="45" t="s">
        <v>56</v>
      </c>
      <c r="L668" s="46" t="s">
        <v>56</v>
      </c>
      <c r="M668" s="47" t="s">
        <v>56</v>
      </c>
      <c r="N668" s="48"/>
      <c r="O668" s="185"/>
      <c r="P668" s="187"/>
      <c r="Q668" s="185"/>
      <c r="R668" s="186"/>
      <c r="S668" s="186">
        <v>1</v>
      </c>
      <c r="T668" s="187"/>
      <c r="U668" s="187"/>
      <c r="V668" s="187"/>
      <c r="W668" s="320"/>
      <c r="X668" s="214"/>
      <c r="Y668" s="215"/>
      <c r="Z668" s="34"/>
      <c r="AA668" s="35"/>
      <c r="AB668" s="35"/>
      <c r="AC668" s="35"/>
      <c r="AD668" s="36"/>
      <c r="AE668" s="224"/>
      <c r="AF668" s="53"/>
      <c r="AG668" s="54"/>
      <c r="AH668" s="55"/>
      <c r="AI668" s="56"/>
      <c r="AJ668" s="41" t="s">
        <v>98</v>
      </c>
      <c r="AK668" s="42">
        <v>44580</v>
      </c>
      <c r="AL668" s="50"/>
      <c r="AM668" s="337" t="str">
        <f>INDEX($K$6:$AE$6,1,MATCH(1,K668:AE668,-1))</f>
        <v>1870 +</v>
      </c>
      <c r="AN668" s="337" t="str">
        <f>IF(INDEX($K$6:$AE$6,1,MATCH(1,K668:AE668,1))&lt;&gt;INDEX($K$6:$AE$6,1,MATCH(1,K668:AE668,-1)),INDEX($K$6:$AE$6,1,MATCH(1,K668:AE668,1)),"-")</f>
        <v>-</v>
      </c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</row>
    <row r="669" spans="1:261" s="63" customFormat="1" x14ac:dyDescent="0.2">
      <c r="A669" s="169" t="str">
        <f>IF(IFERROR(VLOOKUP(G669,EmployesActifs,1,FALSE),"Non")&lt;&gt;"Non","Oui","Non")</f>
        <v>Oui</v>
      </c>
      <c r="B669" s="172">
        <f>IF(A669="Oui",1,0)</f>
        <v>1</v>
      </c>
      <c r="C669" s="172">
        <f>IF(OR(G669="Médecin",H669="Médecin",I669="Médecin",I669="Médecins",H669="anesthésiste",H669="boursier univ.",H669="chercheur",H669="chirurgien",H669="Résident(e)",H669="Md Urg",H669="Md Card",LEFT(H669,6)="Fellow",H669="Externe Médecine",H669="Directeur de la biobanque Médecin",H669="monit.-boursier",),1,0)</f>
        <v>0</v>
      </c>
      <c r="D669" s="172">
        <f>IF(OR(G669=0,H669="Stagiaire",H669="Stagiaires",H669="Externe",H669="Externes",G669="agence",H669="STAGIAIRE INFIRMIER(ÈRE)",H669="STAGIAIRE SI",H669="STAGIAIRE S.I.",H669="STAGIAIRE PAB",H669="STAGIAIRE EN PERFUSION",H669="Stagiaire Physiothérapeute",H669="Stagiaire médecine",H669="Stagiaire - Service sociaux",H669="STAGIAIRE SOINS INFIRMIERS",H669="STAGIAIRE EXTERNE EN MÉDECINE",H669="ss",),1,0)</f>
        <v>0</v>
      </c>
      <c r="E669" s="28" t="s">
        <v>1427</v>
      </c>
      <c r="F669" s="28" t="s">
        <v>486</v>
      </c>
      <c r="G669" s="255">
        <v>10821</v>
      </c>
      <c r="H669" s="79" t="s">
        <v>2098</v>
      </c>
      <c r="I669" s="164" t="s">
        <v>152</v>
      </c>
      <c r="J669" s="273">
        <f ca="1">IF(AK669&lt;=Données!$B$2,1," ")</f>
        <v>1</v>
      </c>
      <c r="K669" s="45"/>
      <c r="L669" s="46" t="s">
        <v>56</v>
      </c>
      <c r="M669" s="47"/>
      <c r="N669" s="48"/>
      <c r="O669" s="185"/>
      <c r="P669" s="187"/>
      <c r="Q669" s="185"/>
      <c r="R669" s="186"/>
      <c r="S669" s="186">
        <v>1</v>
      </c>
      <c r="T669" s="187"/>
      <c r="U669" s="187"/>
      <c r="V669" s="187"/>
      <c r="W669" s="320"/>
      <c r="X669" s="214"/>
      <c r="Y669" s="215"/>
      <c r="Z669" s="34"/>
      <c r="AA669" s="35"/>
      <c r="AB669" s="35"/>
      <c r="AC669" s="35"/>
      <c r="AD669" s="36"/>
      <c r="AE669" s="224"/>
      <c r="AF669" s="53"/>
      <c r="AG669" s="54"/>
      <c r="AH669" s="55"/>
      <c r="AI669" s="56"/>
      <c r="AJ669" s="41" t="s">
        <v>98</v>
      </c>
      <c r="AK669" s="42">
        <v>44574</v>
      </c>
      <c r="AL669" s="50"/>
      <c r="AM669" s="337" t="str">
        <f>INDEX($K$6:$AE$6,1,MATCH(1,K669:AE669,-1))</f>
        <v>1870 +</v>
      </c>
      <c r="AN669" s="337" t="str">
        <f>IF(INDEX($K$6:$AE$6,1,MATCH(1,K669:AE669,1))&lt;&gt;INDEX($K$6:$AE$6,1,MATCH(1,K669:AE669,-1)),INDEX($K$6:$AE$6,1,MATCH(1,K669:AE669,1)),"-")</f>
        <v>-</v>
      </c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</row>
    <row r="670" spans="1:261" s="63" customFormat="1" x14ac:dyDescent="0.2">
      <c r="A670" s="169" t="str">
        <f>IF(IFERROR(VLOOKUP(G670,EmployesActifs,1,FALSE),"Non")&lt;&gt;"Non","Oui","Non")</f>
        <v>Oui</v>
      </c>
      <c r="B670" s="172">
        <f>IF(A670="Oui",1,0)</f>
        <v>1</v>
      </c>
      <c r="C670" s="172">
        <f>IF(OR(G670="Médecin",H670="Médecin",I670="Médecin",I670="Médecins",H670="anesthésiste",H670="boursier univ.",H670="chercheur",H670="chirurgien",H670="Résident(e)",H670="Md Urg",H670="Md Card",LEFT(H670,6)="Fellow",H670="Externe Médecine",H670="Directeur de la biobanque Médecin",H670="monit.-boursier",),1,0)</f>
        <v>0</v>
      </c>
      <c r="D670" s="172">
        <f>IF(OR(G670=0,H670="Stagiaire",H670="Stagiaires",H670="Externe",H670="Externes",G670="agence",H670="STAGIAIRE INFIRMIER(ÈRE)",H670="STAGIAIRE SI",H670="STAGIAIRE S.I.",H670="STAGIAIRE PAB",H670="STAGIAIRE EN PERFUSION",H670="Stagiaire Physiothérapeute",H670="Stagiaire médecine",H670="Stagiaire - Service sociaux",H670="STAGIAIRE SOINS INFIRMIERS",H670="STAGIAIRE EXTERNE EN MÉDECINE",H670="ss",),1,0)</f>
        <v>0</v>
      </c>
      <c r="E670" s="28" t="s">
        <v>1428</v>
      </c>
      <c r="F670" s="28" t="s">
        <v>1429</v>
      </c>
      <c r="G670" s="255">
        <v>11188</v>
      </c>
      <c r="H670" s="79" t="s">
        <v>2098</v>
      </c>
      <c r="I670" s="164" t="s">
        <v>5717</v>
      </c>
      <c r="J670" s="273" t="str">
        <f ca="1">IF(AK670&lt;=Données!$B$2,1," ")</f>
        <v xml:space="preserve"> </v>
      </c>
      <c r="K670" s="45"/>
      <c r="L670" s="46"/>
      <c r="M670" s="47"/>
      <c r="N670" s="48"/>
      <c r="O670" s="185"/>
      <c r="P670" s="187"/>
      <c r="Q670" s="185"/>
      <c r="R670" s="186"/>
      <c r="S670" s="186">
        <v>1</v>
      </c>
      <c r="T670" s="187"/>
      <c r="U670" s="187"/>
      <c r="V670" s="187"/>
      <c r="W670" s="320"/>
      <c r="X670" s="214"/>
      <c r="Y670" s="215"/>
      <c r="Z670" s="34"/>
      <c r="AA670" s="35"/>
      <c r="AB670" s="35"/>
      <c r="AC670" s="35"/>
      <c r="AD670" s="36"/>
      <c r="AE670" s="224"/>
      <c r="AF670" s="53"/>
      <c r="AG670" s="54"/>
      <c r="AH670" s="55"/>
      <c r="AI670" s="56"/>
      <c r="AJ670" s="41" t="s">
        <v>5851</v>
      </c>
      <c r="AK670" s="42">
        <v>45927</v>
      </c>
      <c r="AL670" s="50"/>
      <c r="AM670" s="337" t="str">
        <f>INDEX($K$6:$AE$6,1,MATCH(1,K670:AE670,-1))</f>
        <v>1870 +</v>
      </c>
      <c r="AN670" s="337" t="str">
        <f>IF(INDEX($K$6:$AE$6,1,MATCH(1,K670:AE670,1))&lt;&gt;INDEX($K$6:$AE$6,1,MATCH(1,K670:AE670,-1)),INDEX($K$6:$AE$6,1,MATCH(1,K670:AE670,1)),"-")</f>
        <v>-</v>
      </c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</row>
    <row r="671" spans="1:261" s="63" customFormat="1" x14ac:dyDescent="0.2">
      <c r="A671" s="169" t="str">
        <f>IF(IFERROR(VLOOKUP(G671,EmployesActifs,1,FALSE),"Non")&lt;&gt;"Non","Oui","Non")</f>
        <v>Oui</v>
      </c>
      <c r="B671" s="172">
        <f>IF(A671="Oui",1,0)</f>
        <v>1</v>
      </c>
      <c r="C671" s="172">
        <f>IF(OR(G671="Médecin",H671="Médecin",I671="Médecin",I671="Médecins",H671="anesthésiste",H671="boursier univ.",H671="chercheur",H671="chirurgien",H671="Résident(e)",H671="Md Urg",H671="Md Card",LEFT(H671,6)="Fellow",H671="Externe Médecine",H671="Directeur de la biobanque Médecin",H671="monit.-boursier",),1,0)</f>
        <v>0</v>
      </c>
      <c r="D671" s="172">
        <f>IF(OR(G671=0,H671="Stagiaire",H671="Stagiaires",H671="Externe",H671="Externes",G671="agence",H671="STAGIAIRE INFIRMIER(ÈRE)",H671="STAGIAIRE SI",H671="STAGIAIRE S.I.",H671="STAGIAIRE PAB",H671="STAGIAIRE EN PERFUSION",H671="Stagiaire Physiothérapeute",H671="Stagiaire médecine",H671="Stagiaire - Service sociaux",H671="STAGIAIRE SOINS INFIRMIERS",H671="STAGIAIRE EXTERNE EN MÉDECINE",H671="ss",),1,0)</f>
        <v>0</v>
      </c>
      <c r="E671" s="28" t="s">
        <v>1430</v>
      </c>
      <c r="F671" s="28" t="s">
        <v>618</v>
      </c>
      <c r="G671" s="255">
        <v>10861</v>
      </c>
      <c r="H671" s="79" t="s">
        <v>1821</v>
      </c>
      <c r="I671" s="164" t="s">
        <v>203</v>
      </c>
      <c r="J671" s="273">
        <f ca="1">IF(AK671&lt;=Données!$B$2,1," ")</f>
        <v>1</v>
      </c>
      <c r="K671" s="45"/>
      <c r="L671" s="46"/>
      <c r="M671" s="47"/>
      <c r="N671" s="48"/>
      <c r="O671" s="185"/>
      <c r="P671" s="187"/>
      <c r="Q671" s="185">
        <v>1</v>
      </c>
      <c r="R671" s="186"/>
      <c r="S671" s="186"/>
      <c r="T671" s="187"/>
      <c r="U671" s="187"/>
      <c r="V671" s="187"/>
      <c r="W671" s="320"/>
      <c r="X671" s="214"/>
      <c r="Y671" s="215"/>
      <c r="Z671" s="34" t="s">
        <v>56</v>
      </c>
      <c r="AA671" s="35"/>
      <c r="AB671" s="35"/>
      <c r="AC671" s="35"/>
      <c r="AD671" s="36"/>
      <c r="AE671" s="224"/>
      <c r="AF671" s="53"/>
      <c r="AG671" s="54"/>
      <c r="AH671" s="55"/>
      <c r="AI671" s="56"/>
      <c r="AJ671" s="41" t="s">
        <v>44</v>
      </c>
      <c r="AK671" s="42">
        <v>43949</v>
      </c>
      <c r="AL671" s="50"/>
      <c r="AM671" s="337" t="str">
        <f>INDEX($K$6:$AE$6,1,MATCH(1,K671:AE671,-1))</f>
        <v>1860-S</v>
      </c>
      <c r="AN671" s="337" t="str">
        <f>IF(INDEX($K$6:$AE$6,1,MATCH(1,K671:AE671,1))&lt;&gt;INDEX($K$6:$AE$6,1,MATCH(1,K671:AE671,-1)),INDEX($K$6:$AE$6,1,MATCH(1,K671:AE671,1)),"-")</f>
        <v>-</v>
      </c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</row>
    <row r="672" spans="1:261" s="63" customFormat="1" x14ac:dyDescent="0.2">
      <c r="A672" s="169" t="str">
        <f>IF(IFERROR(VLOOKUP(G672,EmployesActifs,1,FALSE),"Non")&lt;&gt;"Non","Oui","Non")</f>
        <v>Oui</v>
      </c>
      <c r="B672" s="172">
        <f>IF(A672="Oui",1,0)</f>
        <v>1</v>
      </c>
      <c r="C672" s="172">
        <f>IF(OR(G672="Médecin",H672="Médecin",I672="Médecin",I672="Médecins",H672="anesthésiste",H672="boursier univ.",H672="chercheur",H672="chirurgien",H672="Résident(e)",H672="Md Urg",H672="Md Card",LEFT(H672,6)="Fellow",H672="Externe Médecine",H672="Directeur de la biobanque Médecin",H672="monit.-boursier",),1,0)</f>
        <v>0</v>
      </c>
      <c r="D672" s="172">
        <f>IF(OR(G672=0,H672="Stagiaire",H672="Stagiaires",H672="Externe",H672="Externes",G672="agence",H672="STAGIAIRE INFIRMIER(ÈRE)",H672="STAGIAIRE SI",H672="STAGIAIRE S.I.",H672="STAGIAIRE PAB",H672="STAGIAIRE EN PERFUSION",H672="Stagiaire Physiothérapeute",H672="Stagiaire médecine",H672="Stagiaire - Service sociaux",H672="STAGIAIRE SOINS INFIRMIERS",H672="STAGIAIRE EXTERNE EN MÉDECINE",H672="ss",),1,0)</f>
        <v>0</v>
      </c>
      <c r="E672" s="28" t="s">
        <v>1431</v>
      </c>
      <c r="F672" s="28" t="s">
        <v>1432</v>
      </c>
      <c r="G672" s="256">
        <v>5166</v>
      </c>
      <c r="H672" s="79" t="s">
        <v>3378</v>
      </c>
      <c r="I672" s="164" t="s">
        <v>282</v>
      </c>
      <c r="J672" s="273">
        <f ca="1">IF(AK672&lt;=Données!$B$2,1," ")</f>
        <v>1</v>
      </c>
      <c r="K672" s="45"/>
      <c r="L672" s="46">
        <v>1</v>
      </c>
      <c r="M672" s="47"/>
      <c r="N672" s="48"/>
      <c r="O672" s="185"/>
      <c r="P672" s="187"/>
      <c r="Q672" s="185"/>
      <c r="R672" s="186"/>
      <c r="S672" s="186"/>
      <c r="T672" s="187"/>
      <c r="U672" s="187"/>
      <c r="V672" s="187"/>
      <c r="W672" s="320"/>
      <c r="X672" s="214"/>
      <c r="Y672" s="215"/>
      <c r="Z672" s="34"/>
      <c r="AA672" s="35"/>
      <c r="AB672" s="35"/>
      <c r="AC672" s="35"/>
      <c r="AD672" s="36"/>
      <c r="AE672" s="224"/>
      <c r="AF672" s="53"/>
      <c r="AG672" s="54"/>
      <c r="AH672" s="55"/>
      <c r="AI672" s="56"/>
      <c r="AJ672" s="41" t="s">
        <v>85</v>
      </c>
      <c r="AK672" s="42">
        <v>44853</v>
      </c>
      <c r="AL672" s="50"/>
      <c r="AM672" s="337" t="str">
        <f>INDEX($K$6:$AE$6,1,MATCH(1,K672:AE672,-1))</f>
        <v>95PFE-L2M</v>
      </c>
      <c r="AN672" s="337" t="str">
        <f>IF(INDEX($K$6:$AE$6,1,MATCH(1,K672:AE672,1))&lt;&gt;INDEX($K$6:$AE$6,1,MATCH(1,K672:AE672,-1)),INDEX($K$6:$AE$6,1,MATCH(1,K672:AE672,1)),"-")</f>
        <v>-</v>
      </c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</row>
    <row r="673" spans="1:261" s="63" customFormat="1" x14ac:dyDescent="0.2">
      <c r="A673" s="169" t="str">
        <f>IF(IFERROR(VLOOKUP(G673,EmployesActifs,1,FALSE),"Non")&lt;&gt;"Non","Oui","Non")</f>
        <v>Oui</v>
      </c>
      <c r="B673" s="172">
        <f>IF(A673="Oui",1,0)</f>
        <v>1</v>
      </c>
      <c r="C673" s="172">
        <f>IF(OR(G673="Médecin",H673="Médecin",I673="Médecin",I673="Médecins",H673="anesthésiste",H673="boursier univ.",H673="chercheur",H673="chirurgien",H673="Résident(e)",H673="Md Urg",H673="Md Card",LEFT(H673,6)="Fellow",H673="Externe Médecine",H673="Directeur de la biobanque Médecin",H673="monit.-boursier",),1,0)</f>
        <v>0</v>
      </c>
      <c r="D673" s="172">
        <f>IF(OR(G673=0,H673="Stagiaire",H673="Stagiaires",H673="Externe",H673="Externes",G673="agence",H673="STAGIAIRE INFIRMIER(ÈRE)",H673="STAGIAIRE SI",H673="STAGIAIRE S.I.",H673="STAGIAIRE PAB",H673="STAGIAIRE EN PERFUSION",H673="Stagiaire Physiothérapeute",H673="Stagiaire médecine",H673="Stagiaire - Service sociaux",H673="STAGIAIRE SOINS INFIRMIERS",H673="STAGIAIRE EXTERNE EN MÉDECINE",H673="ss",),1,0)</f>
        <v>0</v>
      </c>
      <c r="E673" s="28" t="s">
        <v>1433</v>
      </c>
      <c r="F673" s="28" t="s">
        <v>1434</v>
      </c>
      <c r="G673" s="255">
        <v>6338</v>
      </c>
      <c r="H673" s="79" t="s">
        <v>570</v>
      </c>
      <c r="I673" s="164" t="s">
        <v>1742</v>
      </c>
      <c r="J673" s="273" t="str">
        <f ca="1">IF(AK673&lt;=Données!$B$2,1," ")</f>
        <v xml:space="preserve"> </v>
      </c>
      <c r="K673" s="45"/>
      <c r="L673" s="46"/>
      <c r="M673" s="47"/>
      <c r="N673" s="48"/>
      <c r="O673" s="185"/>
      <c r="P673" s="187"/>
      <c r="Q673" s="185"/>
      <c r="R673" s="186"/>
      <c r="S673" s="186">
        <v>1</v>
      </c>
      <c r="T673" s="187"/>
      <c r="U673" s="187"/>
      <c r="V673" s="187"/>
      <c r="W673" s="320"/>
      <c r="X673" s="214"/>
      <c r="Y673" s="215"/>
      <c r="Z673" s="34"/>
      <c r="AA673" s="35"/>
      <c r="AB673" s="35"/>
      <c r="AC673" s="35"/>
      <c r="AD673" s="36"/>
      <c r="AE673" s="224"/>
      <c r="AF673" s="53"/>
      <c r="AG673" s="54"/>
      <c r="AH673" s="55"/>
      <c r="AI673" s="56"/>
      <c r="AJ673" s="41" t="s">
        <v>4462</v>
      </c>
      <c r="AK673" s="42">
        <v>45917</v>
      </c>
      <c r="AL673" s="50"/>
      <c r="AM673" s="337" t="str">
        <f>INDEX($K$6:$AE$6,1,MATCH(1,K673:AE673,-1))</f>
        <v>1870 +</v>
      </c>
      <c r="AN673" s="337" t="str">
        <f>IF(INDEX($K$6:$AE$6,1,MATCH(1,K673:AE673,1))&lt;&gt;INDEX($K$6:$AE$6,1,MATCH(1,K673:AE673,-1)),INDEX($K$6:$AE$6,1,MATCH(1,K673:AE673,1)),"-")</f>
        <v>-</v>
      </c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</row>
    <row r="674" spans="1:261" s="63" customFormat="1" x14ac:dyDescent="0.2">
      <c r="A674" s="169" t="str">
        <f>IF(IFERROR(VLOOKUP(G674,EmployesActifs,1,FALSE),"Non")&lt;&gt;"Non","Oui","Non")</f>
        <v>Oui</v>
      </c>
      <c r="B674" s="172">
        <f>IF(A674="Oui",1,0)</f>
        <v>1</v>
      </c>
      <c r="C674" s="172">
        <f>IF(OR(G674="Médecin",H674="Médecin",I674="Médecin",I674="Médecins",H674="anesthésiste",H674="boursier univ.",H674="chercheur",H674="chirurgien",H674="Résident(e)",H674="Md Urg",H674="Md Card",LEFT(H674,6)="Fellow",H674="Externe Médecine",H674="Directeur de la biobanque Médecin",H674="monit.-boursier",),1,0)</f>
        <v>0</v>
      </c>
      <c r="D674" s="172">
        <f>IF(OR(G674=0,H674="Stagiaire",H674="Stagiaires",H674="Externe",H674="Externes",G674="agence",H674="STAGIAIRE INFIRMIER(ÈRE)",H674="STAGIAIRE SI",H674="STAGIAIRE S.I.",H674="STAGIAIRE PAB",H674="STAGIAIRE EN PERFUSION",H674="Stagiaire Physiothérapeute",H674="Stagiaire médecine",H674="Stagiaire - Service sociaux",H674="STAGIAIRE SOINS INFIRMIERS",H674="STAGIAIRE EXTERNE EN MÉDECINE",H674="ss",),1,0)</f>
        <v>0</v>
      </c>
      <c r="E674" s="28" t="s">
        <v>1433</v>
      </c>
      <c r="F674" s="28" t="s">
        <v>892</v>
      </c>
      <c r="G674" s="255">
        <v>5682</v>
      </c>
      <c r="H674" s="79" t="s">
        <v>182</v>
      </c>
      <c r="I674" s="164" t="s">
        <v>5701</v>
      </c>
      <c r="J674" s="273">
        <f ca="1">IF(AK674&lt;=Données!$B$2,1," ")</f>
        <v>1</v>
      </c>
      <c r="K674" s="45" t="s">
        <v>56</v>
      </c>
      <c r="L674" s="46" t="s">
        <v>56</v>
      </c>
      <c r="M674" s="47" t="s">
        <v>56</v>
      </c>
      <c r="N674" s="48"/>
      <c r="O674" s="185"/>
      <c r="P674" s="187"/>
      <c r="Q674" s="185"/>
      <c r="R674" s="186"/>
      <c r="S674" s="186">
        <v>1</v>
      </c>
      <c r="T674" s="187"/>
      <c r="U674" s="187"/>
      <c r="V674" s="187"/>
      <c r="W674" s="320"/>
      <c r="X674" s="214"/>
      <c r="Y674" s="215"/>
      <c r="Z674" s="34"/>
      <c r="AA674" s="35"/>
      <c r="AB674" s="35"/>
      <c r="AC674" s="35"/>
      <c r="AD674" s="36"/>
      <c r="AE674" s="224"/>
      <c r="AF674" s="53"/>
      <c r="AG674" s="54"/>
      <c r="AH674" s="55"/>
      <c r="AI674" s="56"/>
      <c r="AJ674" s="41" t="s">
        <v>98</v>
      </c>
      <c r="AK674" s="42">
        <v>44581</v>
      </c>
      <c r="AL674" s="50"/>
      <c r="AM674" s="337" t="str">
        <f>INDEX($K$6:$AE$6,1,MATCH(1,K674:AE674,-1))</f>
        <v>1870 +</v>
      </c>
      <c r="AN674" s="337" t="str">
        <f>IF(INDEX($K$6:$AE$6,1,MATCH(1,K674:AE674,1))&lt;&gt;INDEX($K$6:$AE$6,1,MATCH(1,K674:AE674,-1)),INDEX($K$6:$AE$6,1,MATCH(1,K674:AE674,1)),"-")</f>
        <v>-</v>
      </c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</row>
    <row r="675" spans="1:261" s="63" customFormat="1" x14ac:dyDescent="0.2">
      <c r="A675" s="169" t="str">
        <f>IF(IFERROR(VLOOKUP(G675,EmployesActifs,1,FALSE),"Non")&lt;&gt;"Non","Oui","Non")</f>
        <v>Oui</v>
      </c>
      <c r="B675" s="172">
        <f>IF(A675="Oui",1,0)</f>
        <v>1</v>
      </c>
      <c r="C675" s="172">
        <f>IF(OR(G675="Médecin",H675="Médecin",I675="Médecin",I675="Médecins",H675="anesthésiste",H675="boursier univ.",H675="chercheur",H675="chirurgien",H675="Résident(e)",H675="Md Urg",H675="Md Card",LEFT(H675,6)="Fellow",H675="Externe Médecine",H675="Directeur de la biobanque Médecin",H675="monit.-boursier",),1,0)</f>
        <v>0</v>
      </c>
      <c r="D675" s="172">
        <f>IF(OR(G675=0,H675="Stagiaire",H675="Stagiaires",H675="Externe",H675="Externes",G675="agence",H675="STAGIAIRE INFIRMIER(ÈRE)",H675="STAGIAIRE SI",H675="STAGIAIRE S.I.",H675="STAGIAIRE PAB",H675="STAGIAIRE EN PERFUSION",H675="Stagiaire Physiothérapeute",H675="Stagiaire médecine",H675="Stagiaire - Service sociaux",H675="STAGIAIRE SOINS INFIRMIERS",H675="STAGIAIRE EXTERNE EN MÉDECINE",H675="ss",),1,0)</f>
        <v>0</v>
      </c>
      <c r="E675" s="28" t="s">
        <v>1433</v>
      </c>
      <c r="F675" s="28" t="s">
        <v>564</v>
      </c>
      <c r="G675" s="256">
        <v>9289</v>
      </c>
      <c r="H675" s="79" t="s">
        <v>1435</v>
      </c>
      <c r="I675" s="164" t="s">
        <v>3632</v>
      </c>
      <c r="J675" s="273">
        <f ca="1">IF(AK675&lt;=Données!$B$2,1," ")</f>
        <v>1</v>
      </c>
      <c r="K675" s="45" t="s">
        <v>56</v>
      </c>
      <c r="L675" s="46">
        <v>1</v>
      </c>
      <c r="M675" s="47"/>
      <c r="N675" s="48"/>
      <c r="O675" s="185"/>
      <c r="P675" s="187"/>
      <c r="Q675" s="185"/>
      <c r="R675" s="186"/>
      <c r="S675" s="186"/>
      <c r="T675" s="187"/>
      <c r="U675" s="187"/>
      <c r="V675" s="187"/>
      <c r="W675" s="320"/>
      <c r="X675" s="214"/>
      <c r="Y675" s="215"/>
      <c r="Z675" s="34"/>
      <c r="AA675" s="35"/>
      <c r="AB675" s="35"/>
      <c r="AC675" s="35"/>
      <c r="AD675" s="36"/>
      <c r="AE675" s="224"/>
      <c r="AF675" s="53"/>
      <c r="AG675" s="54"/>
      <c r="AH675" s="55"/>
      <c r="AI675" s="56"/>
      <c r="AJ675" s="41" t="s">
        <v>85</v>
      </c>
      <c r="AK675" s="42">
        <v>44588</v>
      </c>
      <c r="AL675" s="50"/>
      <c r="AM675" s="337" t="str">
        <f>INDEX($K$6:$AE$6,1,MATCH(1,K675:AE675,-1))</f>
        <v>95PFE-L2M</v>
      </c>
      <c r="AN675" s="337" t="str">
        <f>IF(INDEX($K$6:$AE$6,1,MATCH(1,K675:AE675,1))&lt;&gt;INDEX($K$6:$AE$6,1,MATCH(1,K675:AE675,-1)),INDEX($K$6:$AE$6,1,MATCH(1,K675:AE675,1)),"-")</f>
        <v>-</v>
      </c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</row>
    <row r="676" spans="1:261" s="63" customFormat="1" x14ac:dyDescent="0.2">
      <c r="A676" s="169" t="str">
        <f>IF(IFERROR(VLOOKUP(G676,EmployesActifs,1,FALSE),"Non")&lt;&gt;"Non","Oui","Non")</f>
        <v>Oui</v>
      </c>
      <c r="B676" s="172">
        <f>IF(A676="Oui",1,0)</f>
        <v>1</v>
      </c>
      <c r="C676" s="172">
        <f>IF(OR(G676="Médecin",H676="Médecin",I676="Médecin",I676="Médecins",H676="anesthésiste",H676="boursier univ.",H676="chercheur",H676="chirurgien",H676="Résident(e)",H676="Md Urg",H676="Md Card",LEFT(H676,6)="Fellow",H676="Externe Médecine",H676="Directeur de la biobanque Médecin",H676="monit.-boursier",),1,0)</f>
        <v>0</v>
      </c>
      <c r="D676" s="172">
        <f>IF(OR(G676=0,H676="Stagiaire",H676="Stagiaires",H676="Externe",H676="Externes",G676="agence",H676="STAGIAIRE INFIRMIER(ÈRE)",H676="STAGIAIRE SI",H676="STAGIAIRE S.I.",H676="STAGIAIRE PAB",H676="STAGIAIRE EN PERFUSION",H676="Stagiaire Physiothérapeute",H676="Stagiaire médecine",H676="Stagiaire - Service sociaux",H676="STAGIAIRE SOINS INFIRMIERS",H676="STAGIAIRE EXTERNE EN MÉDECINE",H676="ss",),1,0)</f>
        <v>0</v>
      </c>
      <c r="E676" s="28" t="s">
        <v>4990</v>
      </c>
      <c r="F676" s="28" t="s">
        <v>408</v>
      </c>
      <c r="G676" s="257">
        <v>12553</v>
      </c>
      <c r="H676" s="79" t="s">
        <v>4991</v>
      </c>
      <c r="I676" s="164" t="s">
        <v>209</v>
      </c>
      <c r="J676" s="273" t="str">
        <f ca="1">IF(AK676&lt;=Données!$B$2,1," ")</f>
        <v xml:space="preserve"> </v>
      </c>
      <c r="K676" s="45"/>
      <c r="L676" s="46">
        <v>1</v>
      </c>
      <c r="M676" s="47"/>
      <c r="N676" s="48"/>
      <c r="O676" s="185"/>
      <c r="P676" s="187"/>
      <c r="Q676" s="185"/>
      <c r="R676" s="186"/>
      <c r="S676" s="186"/>
      <c r="T676" s="187"/>
      <c r="U676" s="187"/>
      <c r="V676" s="187"/>
      <c r="W676" s="320"/>
      <c r="X676" s="214"/>
      <c r="Y676" s="215"/>
      <c r="Z676" s="34"/>
      <c r="AA676" s="35"/>
      <c r="AB676" s="35"/>
      <c r="AC676" s="35"/>
      <c r="AD676" s="36"/>
      <c r="AE676" s="224"/>
      <c r="AF676" s="53"/>
      <c r="AG676" s="54"/>
      <c r="AH676" s="55"/>
      <c r="AI676" s="56"/>
      <c r="AJ676" s="41" t="s">
        <v>4462</v>
      </c>
      <c r="AK676" s="42">
        <v>45252</v>
      </c>
      <c r="AL676" s="50"/>
      <c r="AM676" s="337" t="str">
        <f>INDEX($K$6:$AE$6,1,MATCH(1,K676:AE676,-1))</f>
        <v>95PFE-L2M</v>
      </c>
      <c r="AN676" s="337" t="str">
        <f>IF(INDEX($K$6:$AE$6,1,MATCH(1,K676:AE676,1))&lt;&gt;INDEX($K$6:$AE$6,1,MATCH(1,K676:AE676,-1)),INDEX($K$6:$AE$6,1,MATCH(1,K676:AE676,1)),"-")</f>
        <v>-</v>
      </c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</row>
    <row r="677" spans="1:261" s="63" customFormat="1" x14ac:dyDescent="0.2">
      <c r="A677" s="169" t="str">
        <f>IF(IFERROR(VLOOKUP(G677,EmployesActifs,1,FALSE),"Non")&lt;&gt;"Non","Oui","Non")</f>
        <v>Oui</v>
      </c>
      <c r="B677" s="172">
        <f>IF(A677="Oui",1,0)</f>
        <v>1</v>
      </c>
      <c r="C677" s="172">
        <f>IF(OR(G677="Médecin",H677="Médecin",I677="Médecin",I677="Médecins",H677="anesthésiste",H677="boursier univ.",H677="chercheur",H677="chirurgien",H677="Résident(e)",H677="Md Urg",H677="Md Card",LEFT(H677,6)="Fellow",H677="Externe Médecine",H677="Directeur de la biobanque Médecin",H677="monit.-boursier",),1,0)</f>
        <v>0</v>
      </c>
      <c r="D677" s="172">
        <f>IF(OR(G677=0,H677="Stagiaire",H677="Stagiaires",H677="Externe",H677="Externes",G677="agence",H677="STAGIAIRE INFIRMIER(ÈRE)",H677="STAGIAIRE SI",H677="STAGIAIRE S.I.",H677="STAGIAIRE PAB",H677="STAGIAIRE EN PERFUSION",H677="Stagiaire Physiothérapeute",H677="Stagiaire médecine",H677="Stagiaire - Service sociaux",H677="STAGIAIRE SOINS INFIRMIERS",H677="STAGIAIRE EXTERNE EN MÉDECINE",H677="ss",),1,0)</f>
        <v>0</v>
      </c>
      <c r="E677" s="28" t="s">
        <v>3570</v>
      </c>
      <c r="F677" s="28" t="s">
        <v>3571</v>
      </c>
      <c r="G677" s="256">
        <v>4693</v>
      </c>
      <c r="H677" s="79" t="s">
        <v>3414</v>
      </c>
      <c r="I677" s="164" t="s">
        <v>5704</v>
      </c>
      <c r="J677" s="273">
        <f ca="1">IF(AK677&lt;=Données!$B$2,1," ")</f>
        <v>1</v>
      </c>
      <c r="K677" s="45"/>
      <c r="L677" s="46" t="s">
        <v>56</v>
      </c>
      <c r="M677" s="47" t="s">
        <v>56</v>
      </c>
      <c r="N677" s="48"/>
      <c r="O677" s="185"/>
      <c r="P677" s="187"/>
      <c r="Q677" s="185"/>
      <c r="R677" s="186"/>
      <c r="S677" s="186">
        <v>1</v>
      </c>
      <c r="T677" s="187"/>
      <c r="U677" s="187"/>
      <c r="V677" s="187"/>
      <c r="W677" s="320"/>
      <c r="X677" s="214"/>
      <c r="Y677" s="215"/>
      <c r="Z677" s="34"/>
      <c r="AA677" s="35"/>
      <c r="AB677" s="35"/>
      <c r="AC677" s="35"/>
      <c r="AD677" s="36"/>
      <c r="AE677" s="224"/>
      <c r="AF677" s="53"/>
      <c r="AG677" s="54"/>
      <c r="AH677" s="55"/>
      <c r="AI677" s="56"/>
      <c r="AJ677" s="41" t="s">
        <v>239</v>
      </c>
      <c r="AK677" s="42">
        <v>44574</v>
      </c>
      <c r="AL677" s="50"/>
      <c r="AM677" s="337" t="str">
        <f>INDEX($K$6:$AE$6,1,MATCH(1,K677:AE677,-1))</f>
        <v>1870 +</v>
      </c>
      <c r="AN677" s="337" t="str">
        <f>IF(INDEX($K$6:$AE$6,1,MATCH(1,K677:AE677,1))&lt;&gt;INDEX($K$6:$AE$6,1,MATCH(1,K677:AE677,-1)),INDEX($K$6:$AE$6,1,MATCH(1,K677:AE677,1)),"-")</f>
        <v>-</v>
      </c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</row>
    <row r="678" spans="1:261" s="100" customFormat="1" x14ac:dyDescent="0.2">
      <c r="A678" s="169" t="str">
        <f>IF(IFERROR(VLOOKUP(G678,EmployesActifs,1,FALSE),"Non")&lt;&gt;"Non","Oui","Non")</f>
        <v>Oui</v>
      </c>
      <c r="B678" s="172">
        <f>IF(A678="Oui",1,0)</f>
        <v>1</v>
      </c>
      <c r="C678" s="172">
        <f>IF(OR(G678="Médecin",H678="Médecin",I678="Médecin",I678="Médecins",H678="anesthésiste",H678="boursier univ.",H678="chercheur",H678="chirurgien",H678="Résident(e)",H678="Md Urg",H678="Md Card",LEFT(H678,6)="Fellow",H678="Externe Médecine",H678="Directeur de la biobanque Médecin",H678="monit.-boursier",),1,0)</f>
        <v>0</v>
      </c>
      <c r="D678" s="172">
        <f>IF(OR(G678=0,H678="Stagiaire",H678="Stagiaires",H678="Externe",H678="Externes",G678="agence",H678="STAGIAIRE INFIRMIER(ÈRE)",H678="STAGIAIRE SI",H678="STAGIAIRE S.I.",H678="STAGIAIRE PAB",H678="STAGIAIRE EN PERFUSION",H678="Stagiaire Physiothérapeute",H678="Stagiaire médecine",H678="Stagiaire - Service sociaux",H678="STAGIAIRE SOINS INFIRMIERS",H678="STAGIAIRE EXTERNE EN MÉDECINE",H678="ss",),1,0)</f>
        <v>0</v>
      </c>
      <c r="E678" s="28" t="s">
        <v>1442</v>
      </c>
      <c r="F678" s="28" t="s">
        <v>1443</v>
      </c>
      <c r="G678" s="255">
        <v>2797</v>
      </c>
      <c r="H678" s="79" t="s">
        <v>3441</v>
      </c>
      <c r="I678" s="164" t="s">
        <v>3418</v>
      </c>
      <c r="J678" s="273">
        <f ca="1">IF(AK678&lt;=Données!$B$2,1," ")</f>
        <v>1</v>
      </c>
      <c r="K678" s="45"/>
      <c r="L678" s="46"/>
      <c r="M678" s="47"/>
      <c r="N678" s="48"/>
      <c r="O678" s="185"/>
      <c r="P678" s="187"/>
      <c r="Q678" s="185"/>
      <c r="R678" s="186"/>
      <c r="S678" s="186"/>
      <c r="T678" s="187"/>
      <c r="U678" s="187"/>
      <c r="V678" s="187"/>
      <c r="W678" s="320"/>
      <c r="X678" s="214"/>
      <c r="Y678" s="215"/>
      <c r="Z678" s="34"/>
      <c r="AA678" s="35"/>
      <c r="AB678" s="35"/>
      <c r="AC678" s="35"/>
      <c r="AD678" s="36">
        <v>1</v>
      </c>
      <c r="AE678" s="224"/>
      <c r="AF678" s="53"/>
      <c r="AG678" s="54"/>
      <c r="AH678" s="55"/>
      <c r="AI678" s="56"/>
      <c r="AJ678" s="41" t="s">
        <v>44</v>
      </c>
      <c r="AK678" s="42">
        <v>43887</v>
      </c>
      <c r="AL678" s="50"/>
      <c r="AM678" s="337" t="str">
        <f>INDEX($K$6:$AE$6,1,MATCH(1,K678:AE678,-1))</f>
        <v>1517-LP</v>
      </c>
      <c r="AN678" s="337" t="str">
        <f>IF(INDEX($K$6:$AE$6,1,MATCH(1,K678:AE678,1))&lt;&gt;INDEX($K$6:$AE$6,1,MATCH(1,K678:AE678,-1)),INDEX($K$6:$AE$6,1,MATCH(1,K678:AE678,1)),"-")</f>
        <v>-</v>
      </c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</row>
    <row r="679" spans="1:261" s="100" customFormat="1" x14ac:dyDescent="0.2">
      <c r="A679" s="169" t="str">
        <f>IF(IFERROR(VLOOKUP(G679,EmployesActifs,1,FALSE),"Non")&lt;&gt;"Non","Oui","Non")</f>
        <v>Oui</v>
      </c>
      <c r="B679" s="172">
        <f>IF(A679="Oui",1,0)</f>
        <v>1</v>
      </c>
      <c r="C679" s="172">
        <f>IF(OR(G679="Médecin",H679="Médecin",I679="Médecin",I679="Médecins",H679="anesthésiste",H679="boursier univ.",H679="chercheur",H679="chirurgien",H679="Résident(e)",H679="Md Urg",H679="Md Card",LEFT(H679,6)="Fellow",H679="Externe Médecine",H679="Directeur de la biobanque Médecin",H679="monit.-boursier",),1,0)</f>
        <v>0</v>
      </c>
      <c r="D679" s="172">
        <f>IF(OR(G679=0,H679="Stagiaire",H679="Stagiaires",H679="Externe",H679="Externes",G679="agence",H679="STAGIAIRE INFIRMIER(ÈRE)",H679="STAGIAIRE SI",H679="STAGIAIRE S.I.",H679="STAGIAIRE PAB",H679="STAGIAIRE EN PERFUSION",H679="Stagiaire Physiothérapeute",H679="Stagiaire médecine",H679="Stagiaire - Service sociaux",H679="STAGIAIRE SOINS INFIRMIERS",H679="STAGIAIRE EXTERNE EN MÉDECINE",H679="ss",),1,0)</f>
        <v>0</v>
      </c>
      <c r="E679" s="28" t="s">
        <v>1447</v>
      </c>
      <c r="F679" s="28" t="s">
        <v>1448</v>
      </c>
      <c r="G679" s="255">
        <v>5386</v>
      </c>
      <c r="H679" s="79" t="s">
        <v>69</v>
      </c>
      <c r="I679" s="164" t="s">
        <v>110</v>
      </c>
      <c r="J679" s="273">
        <f ca="1">IF(AK679&lt;=Données!$B$2,1," ")</f>
        <v>1</v>
      </c>
      <c r="K679" s="45"/>
      <c r="L679" s="46"/>
      <c r="M679" s="47"/>
      <c r="N679" s="48"/>
      <c r="O679" s="185"/>
      <c r="P679" s="187"/>
      <c r="Q679" s="185"/>
      <c r="R679" s="186"/>
      <c r="S679" s="186"/>
      <c r="T679" s="187"/>
      <c r="U679" s="187"/>
      <c r="V679" s="187"/>
      <c r="W679" s="320"/>
      <c r="X679" s="214"/>
      <c r="Y679" s="215"/>
      <c r="Z679" s="34"/>
      <c r="AA679" s="35"/>
      <c r="AB679" s="35">
        <v>1</v>
      </c>
      <c r="AC679" s="35"/>
      <c r="AD679" s="36"/>
      <c r="AE679" s="224"/>
      <c r="AF679" s="53"/>
      <c r="AG679" s="54"/>
      <c r="AH679" s="55"/>
      <c r="AI679" s="56"/>
      <c r="AJ679" s="41" t="s">
        <v>778</v>
      </c>
      <c r="AK679" s="42">
        <v>41621</v>
      </c>
      <c r="AL679" s="50" t="s">
        <v>200</v>
      </c>
      <c r="AM679" s="337" t="str">
        <f>INDEX($K$6:$AE$6,1,MATCH(1,K679:AE679,-1))</f>
        <v>1512-M</v>
      </c>
      <c r="AN679" s="337" t="str">
        <f>IF(INDEX($K$6:$AE$6,1,MATCH(1,K679:AE679,1))&lt;&gt;INDEX($K$6:$AE$6,1,MATCH(1,K679:AE679,-1)),INDEX($K$6:$AE$6,1,MATCH(1,K679:AE679,1)),"-")</f>
        <v>-</v>
      </c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</row>
    <row r="680" spans="1:261" s="100" customFormat="1" x14ac:dyDescent="0.2">
      <c r="A680" s="169" t="str">
        <f>IF(IFERROR(VLOOKUP(G680,EmployesActifs,1,FALSE),"Non")&lt;&gt;"Non","Oui","Non")</f>
        <v>Oui</v>
      </c>
      <c r="B680" s="172">
        <f>IF(A680="Oui",1,0)</f>
        <v>1</v>
      </c>
      <c r="C680" s="172">
        <f>IF(OR(G680="Médecin",H680="Médecin",I680="Médecin",I680="Médecins",H680="anesthésiste",H680="boursier univ.",H680="chercheur",H680="chirurgien",H680="Résident(e)",H680="Md Urg",H680="Md Card",LEFT(H680,6)="Fellow",H680="Externe Médecine",H680="Directeur de la biobanque Médecin",H680="monit.-boursier",),1,0)</f>
        <v>0</v>
      </c>
      <c r="D680" s="172">
        <f>IF(OR(G680=0,H680="Stagiaire",H680="Stagiaires",H680="Externe",H680="Externes",G680="agence",H680="STAGIAIRE INFIRMIER(ÈRE)",H680="STAGIAIRE SI",H680="STAGIAIRE S.I.",H680="STAGIAIRE PAB",H680="STAGIAIRE EN PERFUSION",H680="Stagiaire Physiothérapeute",H680="Stagiaire médecine",H680="Stagiaire - Service sociaux",H680="STAGIAIRE SOINS INFIRMIERS",H680="STAGIAIRE EXTERNE EN MÉDECINE",H680="ss",),1,0)</f>
        <v>0</v>
      </c>
      <c r="E680" s="28" t="s">
        <v>3337</v>
      </c>
      <c r="F680" s="28" t="s">
        <v>1520</v>
      </c>
      <c r="G680" s="255">
        <v>8061</v>
      </c>
      <c r="H680" s="79" t="s">
        <v>3474</v>
      </c>
      <c r="I680" s="164" t="s">
        <v>3412</v>
      </c>
      <c r="J680" s="273">
        <f ca="1">IF(AK680&lt;=Données!$B$2,1," ")</f>
        <v>1</v>
      </c>
      <c r="K680" s="45"/>
      <c r="L680" s="46" t="s">
        <v>56</v>
      </c>
      <c r="M680" s="47"/>
      <c r="N680" s="48"/>
      <c r="O680" s="185"/>
      <c r="P680" s="187"/>
      <c r="Q680" s="185"/>
      <c r="R680" s="186"/>
      <c r="S680" s="186"/>
      <c r="T680" s="187"/>
      <c r="U680" s="187"/>
      <c r="V680" s="187"/>
      <c r="W680" s="320"/>
      <c r="X680" s="214"/>
      <c r="Y680" s="215"/>
      <c r="Z680" s="34"/>
      <c r="AA680" s="35"/>
      <c r="AB680" s="35">
        <v>1</v>
      </c>
      <c r="AC680" s="35"/>
      <c r="AD680" s="36"/>
      <c r="AE680" s="224"/>
      <c r="AF680" s="53"/>
      <c r="AG680" s="54"/>
      <c r="AH680" s="55"/>
      <c r="AI680" s="56"/>
      <c r="AJ680" s="41" t="s">
        <v>153</v>
      </c>
      <c r="AK680" s="42">
        <v>44264</v>
      </c>
      <c r="AL680" s="50"/>
      <c r="AM680" s="337" t="str">
        <f>INDEX($K$6:$AE$6,1,MATCH(1,K680:AE680,-1))</f>
        <v>1512-M</v>
      </c>
      <c r="AN680" s="337" t="str">
        <f>IF(INDEX($K$6:$AE$6,1,MATCH(1,K680:AE680,1))&lt;&gt;INDEX($K$6:$AE$6,1,MATCH(1,K680:AE680,-1)),INDEX($K$6:$AE$6,1,MATCH(1,K680:AE680,1)),"-")</f>
        <v>-</v>
      </c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</row>
    <row r="681" spans="1:261" s="100" customFormat="1" x14ac:dyDescent="0.2">
      <c r="A681" s="169" t="str">
        <f>IF(IFERROR(VLOOKUP(G681,EmployesActifs,1,FALSE),"Non")&lt;&gt;"Non","Oui","Non")</f>
        <v>Oui</v>
      </c>
      <c r="B681" s="172">
        <f>IF(A681="Oui",1,0)</f>
        <v>1</v>
      </c>
      <c r="C681" s="172">
        <f>IF(OR(G681="Médecin",H681="Médecin",I681="Médecin",I681="Médecins",H681="anesthésiste",H681="boursier univ.",H681="chercheur",H681="chirurgien",H681="Résident(e)",H681="Md Urg",H681="Md Card",LEFT(H681,6)="Fellow",H681="Externe Médecine",H681="Directeur de la biobanque Médecin",H681="monit.-boursier",),1,0)</f>
        <v>0</v>
      </c>
      <c r="D681" s="172">
        <f>IF(OR(G681=0,H681="Stagiaire",H681="Stagiaires",H681="Externe",H681="Externes",G681="agence",H681="STAGIAIRE INFIRMIER(ÈRE)",H681="STAGIAIRE SI",H681="STAGIAIRE S.I.",H681="STAGIAIRE PAB",H681="STAGIAIRE EN PERFUSION",H681="Stagiaire Physiothérapeute",H681="Stagiaire médecine",H681="Stagiaire - Service sociaux",H681="STAGIAIRE SOINS INFIRMIERS",H681="STAGIAIRE EXTERNE EN MÉDECINE",H681="ss",),1,0)</f>
        <v>0</v>
      </c>
      <c r="E681" s="28" t="s">
        <v>1452</v>
      </c>
      <c r="F681" s="28" t="s">
        <v>485</v>
      </c>
      <c r="G681" s="255">
        <v>1306</v>
      </c>
      <c r="H681" s="79" t="s">
        <v>3378</v>
      </c>
      <c r="I681" s="164" t="s">
        <v>933</v>
      </c>
      <c r="J681" s="273" t="str">
        <f ca="1">IF(AK681&lt;=Données!$B$2,1," ")</f>
        <v xml:space="preserve"> </v>
      </c>
      <c r="K681" s="45"/>
      <c r="L681" s="46" t="s">
        <v>56</v>
      </c>
      <c r="M681" s="47"/>
      <c r="N681" s="48"/>
      <c r="O681" s="185"/>
      <c r="P681" s="187">
        <v>1</v>
      </c>
      <c r="Q681" s="185"/>
      <c r="R681" s="186"/>
      <c r="S681" s="186"/>
      <c r="T681" s="187"/>
      <c r="U681" s="187"/>
      <c r="V681" s="187"/>
      <c r="W681" s="320"/>
      <c r="X681" s="214"/>
      <c r="Y681" s="215"/>
      <c r="Z681" s="34"/>
      <c r="AA681" s="35"/>
      <c r="AB681" s="35"/>
      <c r="AC681" s="35"/>
      <c r="AD681" s="36"/>
      <c r="AE681" s="224"/>
      <c r="AF681" s="53"/>
      <c r="AG681" s="54"/>
      <c r="AH681" s="55"/>
      <c r="AI681" s="56"/>
      <c r="AJ681" s="41" t="s">
        <v>4462</v>
      </c>
      <c r="AK681" s="42">
        <v>45399</v>
      </c>
      <c r="AL681" s="50"/>
      <c r="AM681" s="337">
        <f>INDEX($K$6:$AE$6,1,MATCH(1,K681:AE681,-1))</f>
        <v>1804</v>
      </c>
      <c r="AN681" s="337" t="str">
        <f>IF(INDEX($K$6:$AE$6,1,MATCH(1,K681:AE681,1))&lt;&gt;INDEX($K$6:$AE$6,1,MATCH(1,K681:AE681,-1)),INDEX($K$6:$AE$6,1,MATCH(1,K681:AE681,1)),"-")</f>
        <v>-</v>
      </c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</row>
    <row r="682" spans="1:261" s="100" customFormat="1" x14ac:dyDescent="0.2">
      <c r="A682" s="169" t="str">
        <f>IF(IFERROR(VLOOKUP(G682,EmployesActifs,1,FALSE),"Non")&lt;&gt;"Non","Oui","Non")</f>
        <v>Oui</v>
      </c>
      <c r="B682" s="172">
        <f>IF(A682="Oui",1,0)</f>
        <v>1</v>
      </c>
      <c r="C682" s="172">
        <f>IF(OR(G682="Médecin",H682="Médecin",I682="Médecin",I682="Médecins",H682="anesthésiste",H682="boursier univ.",H682="chercheur",H682="chirurgien",H682="Résident(e)",H682="Md Urg",H682="Md Card",LEFT(H682,6)="Fellow",H682="Externe Médecine",H682="Directeur de la biobanque Médecin",H682="monit.-boursier",),1,0)</f>
        <v>0</v>
      </c>
      <c r="D682" s="172">
        <f>IF(OR(G682=0,H682="Stagiaire",H682="Stagiaires",H682="Externe",H682="Externes",G682="agence",H682="STAGIAIRE INFIRMIER(ÈRE)",H682="STAGIAIRE SI",H682="STAGIAIRE S.I.",H682="STAGIAIRE PAB",H682="STAGIAIRE EN PERFUSION",H682="Stagiaire Physiothérapeute",H682="Stagiaire médecine",H682="Stagiaire - Service sociaux",H682="STAGIAIRE SOINS INFIRMIERS",H682="STAGIAIRE EXTERNE EN MÉDECINE",H682="ss",),1,0)</f>
        <v>0</v>
      </c>
      <c r="E682" s="28" t="s">
        <v>2945</v>
      </c>
      <c r="F682" s="28" t="s">
        <v>358</v>
      </c>
      <c r="G682" s="257">
        <v>8752</v>
      </c>
      <c r="H682" s="79" t="s">
        <v>1405</v>
      </c>
      <c r="I682" s="164" t="s">
        <v>2946</v>
      </c>
      <c r="J682" s="273">
        <f ca="1">IF(AK682&lt;=Données!$B$2,1," ")</f>
        <v>1</v>
      </c>
      <c r="K682" s="45">
        <v>1</v>
      </c>
      <c r="L682" s="46"/>
      <c r="M682" s="47"/>
      <c r="N682" s="48"/>
      <c r="O682" s="185"/>
      <c r="P682" s="187"/>
      <c r="Q682" s="185"/>
      <c r="R682" s="186"/>
      <c r="S682" s="186"/>
      <c r="T682" s="187"/>
      <c r="U682" s="187"/>
      <c r="V682" s="187"/>
      <c r="W682" s="320"/>
      <c r="X682" s="214"/>
      <c r="Y682" s="215"/>
      <c r="Z682" s="34"/>
      <c r="AA682" s="35"/>
      <c r="AB682" s="35"/>
      <c r="AC682" s="35"/>
      <c r="AD682" s="36"/>
      <c r="AE682" s="224"/>
      <c r="AF682" s="53"/>
      <c r="AG682" s="54"/>
      <c r="AH682" s="55"/>
      <c r="AI682" s="56"/>
      <c r="AJ682" s="41" t="s">
        <v>85</v>
      </c>
      <c r="AK682" s="42">
        <v>44790</v>
      </c>
      <c r="AL682" s="50"/>
      <c r="AM682" s="337" t="str">
        <f>INDEX($K$6:$AE$6,1,MATCH(1,K682:AE682,-1))</f>
        <v>95PFE-L2S</v>
      </c>
      <c r="AN682" s="337" t="str">
        <f>IF(INDEX($K$6:$AE$6,1,MATCH(1,K682:AE682,1))&lt;&gt;INDEX($K$6:$AE$6,1,MATCH(1,K682:AE682,-1)),INDEX($K$6:$AE$6,1,MATCH(1,K682:AE682,1)),"-")</f>
        <v>-</v>
      </c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</row>
    <row r="683" spans="1:261" s="63" customFormat="1" x14ac:dyDescent="0.2">
      <c r="A683" s="169" t="str">
        <f>IF(IFERROR(VLOOKUP(G683,EmployesActifs,1,FALSE),"Non")&lt;&gt;"Non","Oui","Non")</f>
        <v>Oui</v>
      </c>
      <c r="B683" s="172">
        <f>IF(A683="Oui",1,0)</f>
        <v>1</v>
      </c>
      <c r="C683" s="172">
        <f>IF(OR(G683="Médecin",H683="Médecin",I683="Médecin",I683="Médecins",H683="anesthésiste",H683="boursier univ.",H683="chercheur",H683="chirurgien",H683="Résident(e)",H683="Md Urg",H683="Md Card",LEFT(H683,6)="Fellow",H683="Externe Médecine",H683="Directeur de la biobanque Médecin",H683="monit.-boursier",),1,0)</f>
        <v>0</v>
      </c>
      <c r="D683" s="172">
        <f>IF(OR(G683=0,H683="Stagiaire",H683="Stagiaires",H683="Externe",H683="Externes",G683="agence",H683="STAGIAIRE INFIRMIER(ÈRE)",H683="STAGIAIRE SI",H683="STAGIAIRE S.I.",H683="STAGIAIRE PAB",H683="STAGIAIRE EN PERFUSION",H683="Stagiaire Physiothérapeute",H683="Stagiaire médecine",H683="Stagiaire - Service sociaux",H683="STAGIAIRE SOINS INFIRMIERS",H683="STAGIAIRE EXTERNE EN MÉDECINE",H683="ss",),1,0)</f>
        <v>0</v>
      </c>
      <c r="E683" s="28" t="s">
        <v>1454</v>
      </c>
      <c r="F683" s="28" t="s">
        <v>1455</v>
      </c>
      <c r="G683" s="255">
        <v>10572</v>
      </c>
      <c r="H683" s="79" t="s">
        <v>2098</v>
      </c>
      <c r="I683" s="164" t="s">
        <v>2714</v>
      </c>
      <c r="J683" s="273">
        <f ca="1">IF(AK683&lt;=Données!$B$2,1," ")</f>
        <v>1</v>
      </c>
      <c r="K683" s="45"/>
      <c r="L683" s="46">
        <v>1</v>
      </c>
      <c r="M683" s="47"/>
      <c r="N683" s="48"/>
      <c r="O683" s="185"/>
      <c r="P683" s="187"/>
      <c r="Q683" s="185"/>
      <c r="R683" s="186"/>
      <c r="S683" s="186"/>
      <c r="T683" s="187"/>
      <c r="U683" s="187"/>
      <c r="V683" s="187"/>
      <c r="W683" s="320"/>
      <c r="X683" s="214"/>
      <c r="Y683" s="215"/>
      <c r="Z683" s="34"/>
      <c r="AA683" s="35"/>
      <c r="AB683" s="35"/>
      <c r="AC683" s="35"/>
      <c r="AD683" s="36"/>
      <c r="AE683" s="224"/>
      <c r="AF683" s="53"/>
      <c r="AG683" s="54"/>
      <c r="AH683" s="55"/>
      <c r="AI683" s="56"/>
      <c r="AJ683" s="41" t="s">
        <v>159</v>
      </c>
      <c r="AK683" s="42">
        <v>44577</v>
      </c>
      <c r="AL683" s="50"/>
      <c r="AM683" s="337" t="str">
        <f>INDEX($K$6:$AE$6,1,MATCH(1,K683:AE683,-1))</f>
        <v>95PFE-L2M</v>
      </c>
      <c r="AN683" s="337" t="str">
        <f>IF(INDEX($K$6:$AE$6,1,MATCH(1,K683:AE683,1))&lt;&gt;INDEX($K$6:$AE$6,1,MATCH(1,K683:AE683,-1)),INDEX($K$6:$AE$6,1,MATCH(1,K683:AE683,1)),"-")</f>
        <v>-</v>
      </c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</row>
    <row r="684" spans="1:261" s="63" customFormat="1" x14ac:dyDescent="0.2">
      <c r="A684" s="169" t="str">
        <f>IF(IFERROR(VLOOKUP(G684,EmployesActifs,1,FALSE),"Non")&lt;&gt;"Non","Oui","Non")</f>
        <v>Oui</v>
      </c>
      <c r="B684" s="172">
        <f>IF(A684="Oui",1,0)</f>
        <v>1</v>
      </c>
      <c r="C684" s="172">
        <f>IF(OR(G684="Médecin",H684="Médecin",I684="Médecin",I684="Médecins",H684="anesthésiste",H684="boursier univ.",H684="chercheur",H684="chirurgien",H684="Résident(e)",H684="Md Urg",H684="Md Card",LEFT(H684,6)="Fellow",H684="Externe Médecine",H684="Directeur de la biobanque Médecin",H684="monit.-boursier",),1,0)</f>
        <v>0</v>
      </c>
      <c r="D684" s="172">
        <f>IF(OR(G684=0,H684="Stagiaire",H684="Stagiaires",H684="Externe",H684="Externes",G684="agence",H684="STAGIAIRE INFIRMIER(ÈRE)",H684="STAGIAIRE SI",H684="STAGIAIRE S.I.",H684="STAGIAIRE PAB",H684="STAGIAIRE EN PERFUSION",H684="Stagiaire Physiothérapeute",H684="Stagiaire médecine",H684="Stagiaire - Service sociaux",H684="STAGIAIRE SOINS INFIRMIERS",H684="STAGIAIRE EXTERNE EN MÉDECINE",H684="ss",),1,0)</f>
        <v>0</v>
      </c>
      <c r="E684" s="28" t="s">
        <v>1456</v>
      </c>
      <c r="F684" s="28" t="s">
        <v>1457</v>
      </c>
      <c r="G684" s="255">
        <v>10790</v>
      </c>
      <c r="H684" s="79" t="s">
        <v>103</v>
      </c>
      <c r="I684" s="164" t="s">
        <v>5715</v>
      </c>
      <c r="J684" s="273">
        <f ca="1">IF(AK684&lt;=Données!$B$2,1," ")</f>
        <v>1</v>
      </c>
      <c r="K684" s="45" t="s">
        <v>56</v>
      </c>
      <c r="L684" s="46" t="s">
        <v>56</v>
      </c>
      <c r="M684" s="47" t="s">
        <v>56</v>
      </c>
      <c r="N684" s="48"/>
      <c r="O684" s="185"/>
      <c r="P684" s="187"/>
      <c r="Q684" s="185"/>
      <c r="R684" s="186"/>
      <c r="S684" s="186">
        <v>1</v>
      </c>
      <c r="T684" s="187"/>
      <c r="U684" s="187"/>
      <c r="V684" s="187"/>
      <c r="W684" s="320"/>
      <c r="X684" s="214"/>
      <c r="Y684" s="215"/>
      <c r="Z684" s="34"/>
      <c r="AA684" s="35"/>
      <c r="AB684" s="35"/>
      <c r="AC684" s="35"/>
      <c r="AD684" s="36"/>
      <c r="AE684" s="224"/>
      <c r="AF684" s="53"/>
      <c r="AG684" s="54"/>
      <c r="AH684" s="55"/>
      <c r="AI684" s="56"/>
      <c r="AJ684" s="41" t="s">
        <v>98</v>
      </c>
      <c r="AK684" s="42">
        <v>44587</v>
      </c>
      <c r="AL684" s="50" t="s">
        <v>1458</v>
      </c>
      <c r="AM684" s="337" t="str">
        <f>INDEX($K$6:$AE$6,1,MATCH(1,K684:AE684,-1))</f>
        <v>1870 +</v>
      </c>
      <c r="AN684" s="337" t="str">
        <f>IF(INDEX($K$6:$AE$6,1,MATCH(1,K684:AE684,1))&lt;&gt;INDEX($K$6:$AE$6,1,MATCH(1,K684:AE684,-1)),INDEX($K$6:$AE$6,1,MATCH(1,K684:AE684,1)),"-")</f>
        <v>-</v>
      </c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</row>
    <row r="685" spans="1:261" s="63" customFormat="1" x14ac:dyDescent="0.2">
      <c r="A685" s="169" t="str">
        <f>IF(IFERROR(VLOOKUP(G685,EmployesActifs,1,FALSE),"Non")&lt;&gt;"Non","Oui","Non")</f>
        <v>Oui</v>
      </c>
      <c r="B685" s="172">
        <f>IF(A685="Oui",1,0)</f>
        <v>1</v>
      </c>
      <c r="C685" s="172">
        <f>IF(OR(G685="Médecin",H685="Médecin",I685="Médecin",I685="Médecins",H685="anesthésiste",H685="boursier univ.",H685="chercheur",H685="chirurgien",H685="Résident(e)",H685="Md Urg",H685="Md Card",LEFT(H685,6)="Fellow",H685="Externe Médecine",H685="Directeur de la biobanque Médecin",H685="monit.-boursier",),1,0)</f>
        <v>0</v>
      </c>
      <c r="D685" s="172">
        <f>IF(OR(G685=0,H685="Stagiaire",H685="Stagiaires",H685="Externe",H685="Externes",G685="agence",H685="STAGIAIRE INFIRMIER(ÈRE)",H685="STAGIAIRE SI",H685="STAGIAIRE S.I.",H685="STAGIAIRE PAB",H685="STAGIAIRE EN PERFUSION",H685="Stagiaire Physiothérapeute",H685="Stagiaire médecine",H685="Stagiaire - Service sociaux",H685="STAGIAIRE SOINS INFIRMIERS",H685="STAGIAIRE EXTERNE EN MÉDECINE",H685="ss",),1,0)</f>
        <v>0</v>
      </c>
      <c r="E685" s="28" t="s">
        <v>3974</v>
      </c>
      <c r="F685" s="28" t="s">
        <v>3975</v>
      </c>
      <c r="G685" s="255">
        <v>11139</v>
      </c>
      <c r="H685" s="79" t="s">
        <v>1214</v>
      </c>
      <c r="I685" s="164" t="s">
        <v>1489</v>
      </c>
      <c r="J685" s="273" t="str">
        <f ca="1">IF(AK685&lt;=Données!$B$2,1," ")</f>
        <v xml:space="preserve"> </v>
      </c>
      <c r="K685" s="45" t="s">
        <v>56</v>
      </c>
      <c r="L685" s="46" t="s">
        <v>56</v>
      </c>
      <c r="M685" s="47"/>
      <c r="N685" s="48"/>
      <c r="O685" s="185">
        <v>1</v>
      </c>
      <c r="P685" s="187"/>
      <c r="Q685" s="185"/>
      <c r="R685" s="186"/>
      <c r="S685" s="186"/>
      <c r="T685" s="187"/>
      <c r="U685" s="187"/>
      <c r="V685" s="187"/>
      <c r="W685" s="320"/>
      <c r="X685" s="214"/>
      <c r="Y685" s="215"/>
      <c r="Z685" s="34"/>
      <c r="AA685" s="35"/>
      <c r="AB685" s="35"/>
      <c r="AC685" s="35"/>
      <c r="AD685" s="36"/>
      <c r="AE685" s="224"/>
      <c r="AF685" s="53"/>
      <c r="AG685" s="54"/>
      <c r="AH685" s="55"/>
      <c r="AI685" s="56"/>
      <c r="AJ685" s="41" t="s">
        <v>4462</v>
      </c>
      <c r="AK685" s="42">
        <v>45532</v>
      </c>
      <c r="AL685" s="50"/>
      <c r="AM685" s="337" t="str">
        <f>INDEX($K$6:$AE$6,1,MATCH(1,K685:AE685,-1))</f>
        <v>1804S</v>
      </c>
      <c r="AN685" s="337" t="str">
        <f>IF(INDEX($K$6:$AE$6,1,MATCH(1,K685:AE685,1))&lt;&gt;INDEX($K$6:$AE$6,1,MATCH(1,K685:AE685,-1)),INDEX($K$6:$AE$6,1,MATCH(1,K685:AE685,1)),"-")</f>
        <v>-</v>
      </c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</row>
    <row r="686" spans="1:261" s="63" customFormat="1" x14ac:dyDescent="0.2">
      <c r="A686" s="169" t="str">
        <f>IF(IFERROR(VLOOKUP(G686,EmployesActifs,1,FALSE),"Non")&lt;&gt;"Non","Oui","Non")</f>
        <v>Oui</v>
      </c>
      <c r="B686" s="172">
        <f>IF(A686="Oui",1,0)</f>
        <v>1</v>
      </c>
      <c r="C686" s="172">
        <f>IF(OR(G686="Médecin",H686="Médecin",I686="Médecin",I686="Médecins",H686="anesthésiste",H686="boursier univ.",H686="chercheur",H686="chirurgien",H686="Résident(e)",H686="Md Urg",H686="Md Card",LEFT(H686,6)="Fellow",H686="Externe Médecine",H686="Directeur de la biobanque Médecin",H686="monit.-boursier",),1,0)</f>
        <v>0</v>
      </c>
      <c r="D686" s="172">
        <f>IF(OR(G686=0,H686="Stagiaire",H686="Stagiaires",H686="Externe",H686="Externes",G686="agence",H686="STAGIAIRE INFIRMIER(ÈRE)",H686="STAGIAIRE SI",H686="STAGIAIRE S.I.",H686="STAGIAIRE PAB",H686="STAGIAIRE EN PERFUSION",H686="Stagiaire Physiothérapeute",H686="Stagiaire médecine",H686="Stagiaire - Service sociaux",H686="STAGIAIRE SOINS INFIRMIERS",H686="STAGIAIRE EXTERNE EN MÉDECINE",H686="ss",),1,0)</f>
        <v>0</v>
      </c>
      <c r="E686" s="28" t="s">
        <v>1462</v>
      </c>
      <c r="F686" s="28" t="s">
        <v>881</v>
      </c>
      <c r="G686" s="255">
        <v>3804</v>
      </c>
      <c r="H686" s="79" t="s">
        <v>42</v>
      </c>
      <c r="I686" s="164" t="s">
        <v>5716</v>
      </c>
      <c r="J686" s="273" t="str">
        <f ca="1">IF(AK686&lt;=Données!$B$2,1," ")</f>
        <v xml:space="preserve"> </v>
      </c>
      <c r="K686" s="45"/>
      <c r="L686" s="46"/>
      <c r="M686" s="47"/>
      <c r="N686" s="48"/>
      <c r="O686" s="185"/>
      <c r="P686" s="187"/>
      <c r="Q686" s="185"/>
      <c r="R686" s="186"/>
      <c r="S686" s="186">
        <v>1</v>
      </c>
      <c r="T686" s="187"/>
      <c r="U686" s="187"/>
      <c r="V686" s="187"/>
      <c r="W686" s="320"/>
      <c r="X686" s="214"/>
      <c r="Y686" s="215"/>
      <c r="Z686" s="34"/>
      <c r="AA686" s="35"/>
      <c r="AB686" s="35"/>
      <c r="AC686" s="35"/>
      <c r="AD686" s="36"/>
      <c r="AE686" s="224"/>
      <c r="AF686" s="53"/>
      <c r="AG686" s="54"/>
      <c r="AH686" s="55"/>
      <c r="AI686" s="56"/>
      <c r="AJ686" s="41" t="s">
        <v>4462</v>
      </c>
      <c r="AK686" s="42">
        <v>45854</v>
      </c>
      <c r="AL686" s="50"/>
      <c r="AM686" s="337" t="str">
        <f>INDEX($K$6:$AE$6,1,MATCH(1,K686:AE686,-1))</f>
        <v>1870 +</v>
      </c>
      <c r="AN686" s="337" t="str">
        <f>IF(INDEX($K$6:$AE$6,1,MATCH(1,K686:AE686,1))&lt;&gt;INDEX($K$6:$AE$6,1,MATCH(1,K686:AE686,-1)),INDEX($K$6:$AE$6,1,MATCH(1,K686:AE686,1)),"-")</f>
        <v>-</v>
      </c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</row>
    <row r="687" spans="1:261" s="63" customFormat="1" x14ac:dyDescent="0.2">
      <c r="A687" s="169" t="str">
        <f>IF(IFERROR(VLOOKUP(G687,EmployesActifs,1,FALSE),"Non")&lt;&gt;"Non","Oui","Non")</f>
        <v>Oui</v>
      </c>
      <c r="B687" s="172">
        <f>IF(A687="Oui",1,0)</f>
        <v>1</v>
      </c>
      <c r="C687" s="172">
        <f>IF(OR(G687="Médecin",H687="Médecin",I687="Médecin",I687="Médecins",H687="anesthésiste",H687="boursier univ.",H687="chercheur",H687="chirurgien",H687="Résident(e)",H687="Md Urg",H687="Md Card",LEFT(H687,6)="Fellow",H687="Externe Médecine",H687="Directeur de la biobanque Médecin",H687="monit.-boursier",),1,0)</f>
        <v>0</v>
      </c>
      <c r="D687" s="172">
        <f>IF(OR(G687=0,H687="Stagiaire",H687="Stagiaires",H687="Externe",H687="Externes",G687="agence",H687="STAGIAIRE INFIRMIER(ÈRE)",H687="STAGIAIRE SI",H687="STAGIAIRE S.I.",H687="STAGIAIRE PAB",H687="STAGIAIRE EN PERFUSION",H687="Stagiaire Physiothérapeute",H687="Stagiaire médecine",H687="Stagiaire - Service sociaux",H687="STAGIAIRE SOINS INFIRMIERS",H687="STAGIAIRE EXTERNE EN MÉDECINE",H687="ss",),1,0)</f>
        <v>0</v>
      </c>
      <c r="E687" s="28" t="s">
        <v>1462</v>
      </c>
      <c r="F687" s="28" t="s">
        <v>1357</v>
      </c>
      <c r="G687" s="257">
        <v>1620</v>
      </c>
      <c r="H687" s="79" t="s">
        <v>109</v>
      </c>
      <c r="I687" s="164" t="s">
        <v>110</v>
      </c>
      <c r="J687" s="273" t="str">
        <f ca="1">IF(AK687&lt;=Données!$B$2,1," ")</f>
        <v xml:space="preserve"> </v>
      </c>
      <c r="K687" s="45"/>
      <c r="L687" s="46">
        <v>1</v>
      </c>
      <c r="M687" s="47"/>
      <c r="N687" s="48"/>
      <c r="O687" s="185"/>
      <c r="P687" s="187"/>
      <c r="Q687" s="185"/>
      <c r="R687" s="186"/>
      <c r="S687" s="186"/>
      <c r="T687" s="187"/>
      <c r="U687" s="187"/>
      <c r="V687" s="187"/>
      <c r="W687" s="320"/>
      <c r="X687" s="214"/>
      <c r="Y687" s="215"/>
      <c r="Z687" s="34"/>
      <c r="AA687" s="35"/>
      <c r="AB687" s="35"/>
      <c r="AC687" s="35"/>
      <c r="AD687" s="36"/>
      <c r="AE687" s="224"/>
      <c r="AF687" s="53"/>
      <c r="AG687" s="54"/>
      <c r="AH687" s="55"/>
      <c r="AI687" s="56"/>
      <c r="AJ687" s="41" t="s">
        <v>4462</v>
      </c>
      <c r="AK687" s="42">
        <v>45321</v>
      </c>
      <c r="AL687" s="50"/>
      <c r="AM687" s="337" t="str">
        <f>INDEX($K$6:$AE$6,1,MATCH(1,K687:AE687,-1))</f>
        <v>95PFE-L2M</v>
      </c>
      <c r="AN687" s="337" t="str">
        <f>IF(INDEX($K$6:$AE$6,1,MATCH(1,K687:AE687,1))&lt;&gt;INDEX($K$6:$AE$6,1,MATCH(1,K687:AE687,-1)),INDEX($K$6:$AE$6,1,MATCH(1,K687:AE687,1)),"-")</f>
        <v>-</v>
      </c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</row>
    <row r="688" spans="1:261" s="63" customFormat="1" x14ac:dyDescent="0.2">
      <c r="A688" s="169" t="str">
        <f>IF(IFERROR(VLOOKUP(G688,EmployesActifs,1,FALSE),"Non")&lt;&gt;"Non","Oui","Non")</f>
        <v>Oui</v>
      </c>
      <c r="B688" s="172">
        <f>IF(A688="Oui",1,0)</f>
        <v>1</v>
      </c>
      <c r="C688" s="172">
        <f>IF(OR(G688="Médecin",H688="Médecin",I688="Médecin",I688="Médecins",H688="anesthésiste",H688="boursier univ.",H688="chercheur",H688="chirurgien",H688="Résident(e)",H688="Md Urg",H688="Md Card",LEFT(H688,6)="Fellow",H688="Externe Médecine",H688="Directeur de la biobanque Médecin",H688="monit.-boursier",),1,0)</f>
        <v>0</v>
      </c>
      <c r="D688" s="172">
        <f>IF(OR(G688=0,H688="Stagiaire",H688="Stagiaires",H688="Externe",H688="Externes",G688="agence",H688="STAGIAIRE INFIRMIER(ÈRE)",H688="STAGIAIRE SI",H688="STAGIAIRE S.I.",H688="STAGIAIRE PAB",H688="STAGIAIRE EN PERFUSION",H688="Stagiaire Physiothérapeute",H688="Stagiaire médecine",H688="Stagiaire - Service sociaux",H688="STAGIAIRE SOINS INFIRMIERS",H688="STAGIAIRE EXTERNE EN MÉDECINE",H688="ss",),1,0)</f>
        <v>0</v>
      </c>
      <c r="E688" s="28" t="s">
        <v>1463</v>
      </c>
      <c r="F688" s="28" t="s">
        <v>1464</v>
      </c>
      <c r="G688" s="255">
        <v>5803</v>
      </c>
      <c r="H688" s="79" t="s">
        <v>103</v>
      </c>
      <c r="I688" s="164" t="s">
        <v>4406</v>
      </c>
      <c r="J688" s="273" t="str">
        <f ca="1">IF(AK688&lt;=Données!$B$2,1," ")</f>
        <v xml:space="preserve"> </v>
      </c>
      <c r="K688" s="45" t="s">
        <v>56</v>
      </c>
      <c r="L688" s="46" t="s">
        <v>56</v>
      </c>
      <c r="M688" s="47"/>
      <c r="N688" s="48" t="s">
        <v>56</v>
      </c>
      <c r="O688" s="185" t="s">
        <v>56</v>
      </c>
      <c r="P688" s="187" t="s">
        <v>56</v>
      </c>
      <c r="Q688" s="185" t="s">
        <v>56</v>
      </c>
      <c r="R688" s="186"/>
      <c r="S688" s="186" t="s">
        <v>56</v>
      </c>
      <c r="T688" s="187"/>
      <c r="U688" s="187"/>
      <c r="V688" s="187">
        <v>1</v>
      </c>
      <c r="W688" s="320"/>
      <c r="X688" s="214" t="s">
        <v>56</v>
      </c>
      <c r="Y688" s="215" t="s">
        <v>56</v>
      </c>
      <c r="Z688" s="34" t="s">
        <v>56</v>
      </c>
      <c r="AA688" s="35"/>
      <c r="AB688" s="35"/>
      <c r="AC688" s="35"/>
      <c r="AD688" s="36"/>
      <c r="AE688" s="224"/>
      <c r="AF688" s="53"/>
      <c r="AG688" s="54"/>
      <c r="AH688" s="55"/>
      <c r="AI688" s="56"/>
      <c r="AJ688" s="41" t="s">
        <v>4462</v>
      </c>
      <c r="AK688" s="42">
        <v>45574</v>
      </c>
      <c r="AL688" s="50" t="s">
        <v>5700</v>
      </c>
      <c r="AM688" s="337" t="str">
        <f>INDEX($K$6:$AE$6,1,MATCH(1,K688:AE688,-1))</f>
        <v>HF-801SD</v>
      </c>
      <c r="AN688" s="337" t="str">
        <f>IF(INDEX($K$6:$AE$6,1,MATCH(1,K688:AE688,1))&lt;&gt;INDEX($K$6:$AE$6,1,MATCH(1,K688:AE688,-1)),INDEX($K$6:$AE$6,1,MATCH(1,K688:AE688,1)),"-")</f>
        <v>-</v>
      </c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</row>
    <row r="689" spans="1:261" s="63" customFormat="1" x14ac:dyDescent="0.2">
      <c r="A689" s="169" t="str">
        <f>IF(IFERROR(VLOOKUP(G689,EmployesActifs,1,FALSE),"Non")&lt;&gt;"Non","Oui","Non")</f>
        <v>Oui</v>
      </c>
      <c r="B689" s="172">
        <f>IF(A689="Oui",1,0)</f>
        <v>1</v>
      </c>
      <c r="C689" s="172">
        <f>IF(OR(G689="Médecin",H689="Médecin",I689="Médecin",I689="Médecins",H689="anesthésiste",H689="boursier univ.",H689="chercheur",H689="chirurgien",H689="Résident(e)",H689="Md Urg",H689="Md Card",LEFT(H689,6)="Fellow",H689="Externe Médecine",H689="Directeur de la biobanque Médecin",H689="monit.-boursier",),1,0)</f>
        <v>0</v>
      </c>
      <c r="D689" s="172">
        <f>IF(OR(G689=0,H689="Stagiaire",H689="Stagiaires",H689="Externe",H689="Externes",G689="agence",H689="STAGIAIRE INFIRMIER(ÈRE)",H689="STAGIAIRE SI",H689="STAGIAIRE S.I.",H689="STAGIAIRE PAB",H689="STAGIAIRE EN PERFUSION",H689="Stagiaire Physiothérapeute",H689="Stagiaire médecine",H689="Stagiaire - Service sociaux",H689="STAGIAIRE SOINS INFIRMIERS",H689="STAGIAIRE EXTERNE EN MÉDECINE",H689="ss",),1,0)</f>
        <v>0</v>
      </c>
      <c r="E689" s="28" t="s">
        <v>667</v>
      </c>
      <c r="F689" s="28" t="s">
        <v>368</v>
      </c>
      <c r="G689" s="255">
        <v>344</v>
      </c>
      <c r="H689" s="79" t="s">
        <v>2098</v>
      </c>
      <c r="I689" s="164" t="s">
        <v>5701</v>
      </c>
      <c r="J689" s="273">
        <f ca="1">IF(AK689&lt;=Données!$B$2,1," ")</f>
        <v>1</v>
      </c>
      <c r="K689" s="45" t="s">
        <v>56</v>
      </c>
      <c r="L689" s="46"/>
      <c r="M689" s="47"/>
      <c r="N689" s="48"/>
      <c r="O689" s="185"/>
      <c r="P689" s="187"/>
      <c r="Q689" s="185"/>
      <c r="R689" s="186"/>
      <c r="S689" s="186">
        <v>1</v>
      </c>
      <c r="T689" s="187"/>
      <c r="U689" s="187"/>
      <c r="V689" s="187"/>
      <c r="W689" s="320"/>
      <c r="X689" s="214"/>
      <c r="Y689" s="215"/>
      <c r="Z689" s="34"/>
      <c r="AA689" s="35"/>
      <c r="AB689" s="35"/>
      <c r="AC689" s="35"/>
      <c r="AD689" s="36"/>
      <c r="AE689" s="224"/>
      <c r="AF689" s="53"/>
      <c r="AG689" s="54"/>
      <c r="AH689" s="55"/>
      <c r="AI689" s="56"/>
      <c r="AJ689" s="41" t="s">
        <v>98</v>
      </c>
      <c r="AK689" s="42">
        <v>44574</v>
      </c>
      <c r="AL689" s="50"/>
      <c r="AM689" s="337" t="str">
        <f>INDEX($K$6:$AE$6,1,MATCH(1,K689:AE689,-1))</f>
        <v>1870 +</v>
      </c>
      <c r="AN689" s="337" t="str">
        <f>IF(INDEX($K$6:$AE$6,1,MATCH(1,K689:AE689,1))&lt;&gt;INDEX($K$6:$AE$6,1,MATCH(1,K689:AE689,-1)),INDEX($K$6:$AE$6,1,MATCH(1,K689:AE689,1)),"-")</f>
        <v>-</v>
      </c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</row>
    <row r="690" spans="1:261" s="63" customFormat="1" x14ac:dyDescent="0.2">
      <c r="A690" s="169" t="str">
        <f>IF(IFERROR(VLOOKUP(G690,EmployesActifs,1,FALSE),"Non")&lt;&gt;"Non","Oui","Non")</f>
        <v>Oui</v>
      </c>
      <c r="B690" s="172">
        <f>IF(A690="Oui",1,0)</f>
        <v>1</v>
      </c>
      <c r="C690" s="172">
        <f>IF(OR(G690="Médecin",H690="Médecin",I690="Médecin",I690="Médecins",H690="anesthésiste",H690="boursier univ.",H690="chercheur",H690="chirurgien",H690="Résident(e)",H690="Md Urg",H690="Md Card",LEFT(H690,6)="Fellow",H690="Externe Médecine",H690="Directeur de la biobanque Médecin",H690="monit.-boursier",),1,0)</f>
        <v>0</v>
      </c>
      <c r="D690" s="172">
        <f>IF(OR(G690=0,H690="Stagiaire",H690="Stagiaires",H690="Externe",H690="Externes",G690="agence",H690="STAGIAIRE INFIRMIER(ÈRE)",H690="STAGIAIRE SI",H690="STAGIAIRE S.I.",H690="STAGIAIRE PAB",H690="STAGIAIRE EN PERFUSION",H690="Stagiaire Physiothérapeute",H690="Stagiaire médecine",H690="Stagiaire - Service sociaux",H690="STAGIAIRE SOINS INFIRMIERS",H690="STAGIAIRE EXTERNE EN MÉDECINE",H690="ss",),1,0)</f>
        <v>0</v>
      </c>
      <c r="E690" s="28" t="s">
        <v>2835</v>
      </c>
      <c r="F690" s="28" t="s">
        <v>2836</v>
      </c>
      <c r="G690" s="255">
        <v>12240</v>
      </c>
      <c r="H690" s="79" t="s">
        <v>1821</v>
      </c>
      <c r="I690" s="164" t="s">
        <v>553</v>
      </c>
      <c r="J690" s="273">
        <f ca="1">IF(AK690&lt;=Données!$B$2,1," ")</f>
        <v>1</v>
      </c>
      <c r="K690" s="45"/>
      <c r="L690" s="46">
        <v>1</v>
      </c>
      <c r="M690" s="47"/>
      <c r="N690" s="48"/>
      <c r="O690" s="185"/>
      <c r="P690" s="187"/>
      <c r="Q690" s="185"/>
      <c r="R690" s="186"/>
      <c r="S690" s="186"/>
      <c r="T690" s="187"/>
      <c r="U690" s="187"/>
      <c r="V690" s="187"/>
      <c r="W690" s="320"/>
      <c r="X690" s="214"/>
      <c r="Y690" s="215"/>
      <c r="Z690" s="34"/>
      <c r="AA690" s="35"/>
      <c r="AB690" s="35"/>
      <c r="AC690" s="35"/>
      <c r="AD690" s="36"/>
      <c r="AE690" s="224"/>
      <c r="AF690" s="53"/>
      <c r="AG690" s="54"/>
      <c r="AH690" s="55"/>
      <c r="AI690" s="56"/>
      <c r="AJ690" s="41" t="s">
        <v>85</v>
      </c>
      <c r="AK690" s="42">
        <v>44699</v>
      </c>
      <c r="AL690" s="50"/>
      <c r="AM690" s="337" t="str">
        <f>INDEX($K$6:$AE$6,1,MATCH(1,K690:AE690,-1))</f>
        <v>95PFE-L2M</v>
      </c>
      <c r="AN690" s="337" t="str">
        <f>IF(INDEX($K$6:$AE$6,1,MATCH(1,K690:AE690,1))&lt;&gt;INDEX($K$6:$AE$6,1,MATCH(1,K690:AE690,-1)),INDEX($K$6:$AE$6,1,MATCH(1,K690:AE690,1)),"-")</f>
        <v>-</v>
      </c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</row>
    <row r="691" spans="1:261" s="63" customFormat="1" x14ac:dyDescent="0.2">
      <c r="A691" s="169" t="str">
        <f>IF(IFERROR(VLOOKUP(G691,EmployesActifs,1,FALSE),"Non")&lt;&gt;"Non","Oui","Non")</f>
        <v>Oui</v>
      </c>
      <c r="B691" s="172">
        <f>IF(A691="Oui",1,0)</f>
        <v>1</v>
      </c>
      <c r="C691" s="172">
        <f>IF(OR(G691="Médecin",H691="Médecin",I691="Médecin",I691="Médecins",H691="anesthésiste",H691="boursier univ.",H691="chercheur",H691="chirurgien",H691="Résident(e)",H691="Md Urg",H691="Md Card",LEFT(H691,6)="Fellow",H691="Externe Médecine",H691="Directeur de la biobanque Médecin",H691="monit.-boursier",),1,0)</f>
        <v>0</v>
      </c>
      <c r="D691" s="172">
        <f>IF(OR(G691=0,H691="Stagiaire",H691="Stagiaires",H691="Externe",H691="Externes",G691="agence",H691="STAGIAIRE INFIRMIER(ÈRE)",H691="STAGIAIRE SI",H691="STAGIAIRE S.I.",H691="STAGIAIRE PAB",H691="STAGIAIRE EN PERFUSION",H691="Stagiaire Physiothérapeute",H691="Stagiaire médecine",H691="Stagiaire - Service sociaux",H691="STAGIAIRE SOINS INFIRMIERS",H691="STAGIAIRE EXTERNE EN MÉDECINE",H691="ss",),1,0)</f>
        <v>0</v>
      </c>
      <c r="E691" s="28" t="s">
        <v>676</v>
      </c>
      <c r="F691" s="28" t="s">
        <v>1466</v>
      </c>
      <c r="G691" s="255">
        <v>2391</v>
      </c>
      <c r="H691" s="79" t="s">
        <v>2098</v>
      </c>
      <c r="I691" s="164" t="s">
        <v>5716</v>
      </c>
      <c r="J691" s="273">
        <f ca="1">IF(AK691&lt;=Données!$B$2,1," ")</f>
        <v>1</v>
      </c>
      <c r="K691" s="45" t="s">
        <v>56</v>
      </c>
      <c r="L691" s="46" t="s">
        <v>56</v>
      </c>
      <c r="M691" s="47"/>
      <c r="N691" s="48"/>
      <c r="O691" s="185"/>
      <c r="P691" s="187"/>
      <c r="Q691" s="185"/>
      <c r="R691" s="186"/>
      <c r="S691" s="186" t="s">
        <v>56</v>
      </c>
      <c r="T691" s="187"/>
      <c r="U691" s="187"/>
      <c r="V691" s="187"/>
      <c r="W691" s="320"/>
      <c r="X691" s="214"/>
      <c r="Y691" s="215"/>
      <c r="Z691" s="34"/>
      <c r="AA691" s="35">
        <v>1</v>
      </c>
      <c r="AB691" s="35"/>
      <c r="AC691" s="35"/>
      <c r="AD691" s="36"/>
      <c r="AE691" s="224" t="s">
        <v>56</v>
      </c>
      <c r="AF691" s="53"/>
      <c r="AG691" s="54"/>
      <c r="AH691" s="55"/>
      <c r="AI691" s="56"/>
      <c r="AJ691" s="41" t="s">
        <v>85</v>
      </c>
      <c r="AK691" s="42">
        <v>44571</v>
      </c>
      <c r="AL691" s="50"/>
      <c r="AM691" s="337" t="str">
        <f>INDEX($K$6:$AE$6,1,MATCH(1,K691:AE691,-1))</f>
        <v>1511-S</v>
      </c>
      <c r="AN691" s="337" t="str">
        <f>IF(INDEX($K$6:$AE$6,1,MATCH(1,K691:AE691,1))&lt;&gt;INDEX($K$6:$AE$6,1,MATCH(1,K691:AE691,-1)),INDEX($K$6:$AE$6,1,MATCH(1,K691:AE691,1)),"-")</f>
        <v>-</v>
      </c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</row>
    <row r="692" spans="1:261" s="63" customFormat="1" x14ac:dyDescent="0.2">
      <c r="A692" s="169" t="str">
        <f>IF(IFERROR(VLOOKUP(G692,EmployesActifs,1,FALSE),"Non")&lt;&gt;"Non","Oui","Non")</f>
        <v>Oui</v>
      </c>
      <c r="B692" s="172">
        <f>IF(A692="Oui",1,0)</f>
        <v>1</v>
      </c>
      <c r="C692" s="172">
        <f>IF(OR(G692="Médecin",H692="Médecin",I692="Médecin",I692="Médecins",H692="anesthésiste",H692="boursier univ.",H692="chercheur",H692="chirurgien",H692="Résident(e)",H692="Md Urg",H692="Md Card",LEFT(H692,6)="Fellow",H692="Externe Médecine",H692="Directeur de la biobanque Médecin",H692="monit.-boursier",),1,0)</f>
        <v>0</v>
      </c>
      <c r="D692" s="172">
        <f>IF(OR(G692=0,H692="Stagiaire",H692="Stagiaires",H692="Externe",H692="Externes",G692="agence",H692="STAGIAIRE INFIRMIER(ÈRE)",H692="STAGIAIRE SI",H692="STAGIAIRE S.I.",H692="STAGIAIRE PAB",H692="STAGIAIRE EN PERFUSION",H692="Stagiaire Physiothérapeute",H692="Stagiaire médecine",H692="Stagiaire - Service sociaux",H692="STAGIAIRE SOINS INFIRMIERS",H692="STAGIAIRE EXTERNE EN MÉDECINE",H692="ss",),1,0)</f>
        <v>0</v>
      </c>
      <c r="E692" s="28" t="s">
        <v>1470</v>
      </c>
      <c r="F692" s="28" t="s">
        <v>368</v>
      </c>
      <c r="G692" s="255">
        <v>5518</v>
      </c>
      <c r="H692" s="79" t="s">
        <v>3653</v>
      </c>
      <c r="I692" s="164" t="s">
        <v>3382</v>
      </c>
      <c r="J692" s="273">
        <f ca="1">IF(AK692&lt;=Données!$B$2,1," ")</f>
        <v>1</v>
      </c>
      <c r="K692" s="45">
        <v>1</v>
      </c>
      <c r="L692" s="46"/>
      <c r="M692" s="47"/>
      <c r="N692" s="48"/>
      <c r="O692" s="185"/>
      <c r="P692" s="187"/>
      <c r="Q692" s="185"/>
      <c r="R692" s="186"/>
      <c r="S692" s="186"/>
      <c r="T692" s="187"/>
      <c r="U692" s="187"/>
      <c r="V692" s="187"/>
      <c r="W692" s="320"/>
      <c r="X692" s="214"/>
      <c r="Y692" s="215"/>
      <c r="Z692" s="34"/>
      <c r="AA692" s="35"/>
      <c r="AB692" s="35"/>
      <c r="AC692" s="35"/>
      <c r="AD692" s="36"/>
      <c r="AE692" s="224"/>
      <c r="AF692" s="53"/>
      <c r="AG692" s="54"/>
      <c r="AH692" s="55"/>
      <c r="AI692" s="56"/>
      <c r="AJ692" s="41" t="s">
        <v>66</v>
      </c>
      <c r="AK692" s="42">
        <v>44236</v>
      </c>
      <c r="AL692" s="50"/>
      <c r="AM692" s="337" t="str">
        <f>INDEX($K$6:$AE$6,1,MATCH(1,K692:AE692,-1))</f>
        <v>95PFE-L2S</v>
      </c>
      <c r="AN692" s="337" t="str">
        <f>IF(INDEX($K$6:$AE$6,1,MATCH(1,K692:AE692,1))&lt;&gt;INDEX($K$6:$AE$6,1,MATCH(1,K692:AE692,-1)),INDEX($K$6:$AE$6,1,MATCH(1,K692:AE692,1)),"-")</f>
        <v>-</v>
      </c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</row>
    <row r="693" spans="1:261" s="63" customFormat="1" x14ac:dyDescent="0.2">
      <c r="A693" s="169" t="str">
        <f>IF(IFERROR(VLOOKUP(G693,EmployesActifs,1,FALSE),"Non")&lt;&gt;"Non","Oui","Non")</f>
        <v>Oui</v>
      </c>
      <c r="B693" s="172">
        <f>IF(A693="Oui",1,0)</f>
        <v>1</v>
      </c>
      <c r="C693" s="172">
        <f>IF(OR(G693="Médecin",H693="Médecin",I693="Médecin",I693="Médecins",H693="anesthésiste",H693="boursier univ.",H693="chercheur",H693="chirurgien",H693="Résident(e)",H693="Md Urg",H693="Md Card",LEFT(H693,6)="Fellow",H693="Externe Médecine",H693="Directeur de la biobanque Médecin",H693="monit.-boursier",),1,0)</f>
        <v>0</v>
      </c>
      <c r="D693" s="172">
        <f>IF(OR(G693=0,H693="Stagiaire",H693="Stagiaires",H693="Externe",H693="Externes",G693="agence",H693="STAGIAIRE INFIRMIER(ÈRE)",H693="STAGIAIRE SI",H693="STAGIAIRE S.I.",H693="STAGIAIRE PAB",H693="STAGIAIRE EN PERFUSION",H693="Stagiaire Physiothérapeute",H693="Stagiaire médecine",H693="Stagiaire - Service sociaux",H693="STAGIAIRE SOINS INFIRMIERS",H693="STAGIAIRE EXTERNE EN MÉDECINE",H693="ss",),1,0)</f>
        <v>0</v>
      </c>
      <c r="E693" s="28" t="s">
        <v>1470</v>
      </c>
      <c r="F693" s="28" t="s">
        <v>564</v>
      </c>
      <c r="G693" s="257">
        <v>12961</v>
      </c>
      <c r="H693" s="79" t="s">
        <v>69</v>
      </c>
      <c r="I693" s="164" t="s">
        <v>5716</v>
      </c>
      <c r="J693" s="273" t="str">
        <f ca="1">IF(AK693&lt;=Données!$B$2,1," ")</f>
        <v xml:space="preserve"> </v>
      </c>
      <c r="K693" s="45" t="s">
        <v>56</v>
      </c>
      <c r="L693" s="46"/>
      <c r="M693" s="47"/>
      <c r="N693" s="48"/>
      <c r="O693" s="185" t="s">
        <v>56</v>
      </c>
      <c r="P693" s="187"/>
      <c r="Q693" s="185" t="s">
        <v>56</v>
      </c>
      <c r="R693" s="186"/>
      <c r="S693" s="186" t="s">
        <v>56</v>
      </c>
      <c r="T693" s="187"/>
      <c r="U693" s="187"/>
      <c r="V693" s="187"/>
      <c r="W693" s="320"/>
      <c r="X693" s="214">
        <v>1</v>
      </c>
      <c r="Y693" s="215"/>
      <c r="Z693" s="34"/>
      <c r="AA693" s="35"/>
      <c r="AB693" s="35"/>
      <c r="AC693" s="35"/>
      <c r="AD693" s="36"/>
      <c r="AE693" s="224"/>
      <c r="AF693" s="53"/>
      <c r="AG693" s="54"/>
      <c r="AH693" s="55"/>
      <c r="AI693" s="56"/>
      <c r="AJ693" s="41" t="s">
        <v>5851</v>
      </c>
      <c r="AK693" s="42">
        <v>45864</v>
      </c>
      <c r="AL693" s="50"/>
      <c r="AM693" s="337">
        <f>INDEX($K$6:$AE$6,1,MATCH(1,K693:AE693,-1))</f>
        <v>46827</v>
      </c>
      <c r="AN693" s="337" t="str">
        <f>IF(INDEX($K$6:$AE$6,1,MATCH(1,K693:AE693,1))&lt;&gt;INDEX($K$6:$AE$6,1,MATCH(1,K693:AE693,-1)),INDEX($K$6:$AE$6,1,MATCH(1,K693:AE693,1)),"-")</f>
        <v>-</v>
      </c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</row>
    <row r="694" spans="1:261" s="63" customFormat="1" x14ac:dyDescent="0.2">
      <c r="A694" s="169" t="str">
        <f>IF(IFERROR(VLOOKUP(G694,EmployesActifs,1,FALSE),"Non")&lt;&gt;"Non","Oui","Non")</f>
        <v>Oui</v>
      </c>
      <c r="B694" s="172">
        <f>IF(A694="Oui",1,0)</f>
        <v>1</v>
      </c>
      <c r="C694" s="172">
        <f>IF(OR(G694="Médecin",H694="Médecin",I694="Médecin",I694="Médecins",H694="anesthésiste",H694="boursier univ.",H694="chercheur",H694="chirurgien",H694="Résident(e)",H694="Md Urg",H694="Md Card",LEFT(H694,6)="Fellow",H694="Externe Médecine",H694="Directeur de la biobanque Médecin",H694="monit.-boursier",),1,0)</f>
        <v>0</v>
      </c>
      <c r="D694" s="172">
        <f>IF(OR(G694=0,H694="Stagiaire",H694="Stagiaires",H694="Externe",H694="Externes",G694="agence",H694="STAGIAIRE INFIRMIER(ÈRE)",H694="STAGIAIRE SI",H694="STAGIAIRE S.I.",H694="STAGIAIRE PAB",H694="STAGIAIRE EN PERFUSION",H694="Stagiaire Physiothérapeute",H694="Stagiaire médecine",H694="Stagiaire - Service sociaux",H694="STAGIAIRE SOINS INFIRMIERS",H694="STAGIAIRE EXTERNE EN MÉDECINE",H694="ss",),1,0)</f>
        <v>0</v>
      </c>
      <c r="E694" s="28" t="s">
        <v>1470</v>
      </c>
      <c r="F694" s="28" t="s">
        <v>1472</v>
      </c>
      <c r="G694" s="255">
        <v>10429</v>
      </c>
      <c r="H694" s="79" t="s">
        <v>103</v>
      </c>
      <c r="I694" s="164" t="s">
        <v>65</v>
      </c>
      <c r="J694" s="273">
        <f ca="1">IF(AK694&lt;=Données!$B$2,1," ")</f>
        <v>1</v>
      </c>
      <c r="K694" s="45" t="s">
        <v>56</v>
      </c>
      <c r="L694" s="46" t="s">
        <v>56</v>
      </c>
      <c r="M694" s="47"/>
      <c r="N694" s="48"/>
      <c r="O694" s="185"/>
      <c r="P694" s="187"/>
      <c r="Q694" s="185"/>
      <c r="R694" s="186"/>
      <c r="S694" s="186">
        <v>1</v>
      </c>
      <c r="T694" s="187"/>
      <c r="U694" s="187"/>
      <c r="V694" s="187"/>
      <c r="W694" s="320"/>
      <c r="X694" s="214"/>
      <c r="Y694" s="215"/>
      <c r="Z694" s="34"/>
      <c r="AA694" s="35"/>
      <c r="AB694" s="35"/>
      <c r="AC694" s="35"/>
      <c r="AD694" s="36"/>
      <c r="AE694" s="224"/>
      <c r="AF694" s="53"/>
      <c r="AG694" s="54"/>
      <c r="AH694" s="55"/>
      <c r="AI694" s="56"/>
      <c r="AJ694" s="41" t="s">
        <v>159</v>
      </c>
      <c r="AK694" s="42">
        <v>44576</v>
      </c>
      <c r="AL694" s="50"/>
      <c r="AM694" s="337" t="str">
        <f>INDEX($K$6:$AE$6,1,MATCH(1,K694:AE694,-1))</f>
        <v>1870 +</v>
      </c>
      <c r="AN694" s="337" t="str">
        <f>IF(INDEX($K$6:$AE$6,1,MATCH(1,K694:AE694,1))&lt;&gt;INDEX($K$6:$AE$6,1,MATCH(1,K694:AE694,-1)),INDEX($K$6:$AE$6,1,MATCH(1,K694:AE694,1)),"-")</f>
        <v>-</v>
      </c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</row>
    <row r="695" spans="1:261" s="63" customFormat="1" x14ac:dyDescent="0.2">
      <c r="A695" s="169" t="str">
        <f>IF(IFERROR(VLOOKUP(G695,EmployesActifs,1,FALSE),"Non")&lt;&gt;"Non","Oui","Non")</f>
        <v>Oui</v>
      </c>
      <c r="B695" s="172">
        <f>IF(A695="Oui",1,0)</f>
        <v>1</v>
      </c>
      <c r="C695" s="172">
        <f>IF(OR(G695="Médecin",H695="Médecin",I695="Médecin",I695="Médecins",H695="anesthésiste",H695="boursier univ.",H695="chercheur",H695="chirurgien",H695="Résident(e)",H695="Md Urg",H695="Md Card",LEFT(H695,6)="Fellow",H695="Externe Médecine",H695="Directeur de la biobanque Médecin",H695="monit.-boursier",),1,0)</f>
        <v>0</v>
      </c>
      <c r="D695" s="172">
        <f>IF(OR(G695=0,H695="Stagiaire",H695="Stagiaires",H695="Externe",H695="Externes",G695="agence",H695="STAGIAIRE INFIRMIER(ÈRE)",H695="STAGIAIRE SI",H695="STAGIAIRE S.I.",H695="STAGIAIRE PAB",H695="STAGIAIRE EN PERFUSION",H695="Stagiaire Physiothérapeute",H695="Stagiaire médecine",H695="Stagiaire - Service sociaux",H695="STAGIAIRE SOINS INFIRMIERS",H695="STAGIAIRE EXTERNE EN MÉDECINE",H695="ss",),1,0)</f>
        <v>0</v>
      </c>
      <c r="E695" s="28" t="s">
        <v>1470</v>
      </c>
      <c r="F695" s="28" t="s">
        <v>571</v>
      </c>
      <c r="G695" s="255">
        <v>12355</v>
      </c>
      <c r="H695" s="79" t="s">
        <v>2098</v>
      </c>
      <c r="I695" s="164" t="s">
        <v>5717</v>
      </c>
      <c r="J695" s="273" t="str">
        <f ca="1">IF(AK695&lt;=Données!$B$2,1," ")</f>
        <v xml:space="preserve"> </v>
      </c>
      <c r="K695" s="45"/>
      <c r="L695" s="46" t="s">
        <v>56</v>
      </c>
      <c r="M695" s="47"/>
      <c r="N695" s="48"/>
      <c r="O695" s="185"/>
      <c r="P695" s="187"/>
      <c r="Q695" s="185"/>
      <c r="R695" s="186"/>
      <c r="S695" s="186">
        <v>1</v>
      </c>
      <c r="T695" s="187"/>
      <c r="U695" s="187"/>
      <c r="V695" s="187"/>
      <c r="W695" s="320"/>
      <c r="X695" s="214"/>
      <c r="Y695" s="215"/>
      <c r="Z695" s="34"/>
      <c r="AA695" s="35"/>
      <c r="AB695" s="35"/>
      <c r="AC695" s="35"/>
      <c r="AD695" s="36"/>
      <c r="AE695" s="224"/>
      <c r="AF695" s="53"/>
      <c r="AG695" s="54"/>
      <c r="AH695" s="55"/>
      <c r="AI695" s="56"/>
      <c r="AJ695" s="41" t="s">
        <v>5851</v>
      </c>
      <c r="AK695" s="42">
        <v>45857</v>
      </c>
      <c r="AL695" s="50"/>
      <c r="AM695" s="337" t="str">
        <f>INDEX($K$6:$AE$6,1,MATCH(1,K695:AE695,-1))</f>
        <v>1870 +</v>
      </c>
      <c r="AN695" s="337" t="str">
        <f>IF(INDEX($K$6:$AE$6,1,MATCH(1,K695:AE695,1))&lt;&gt;INDEX($K$6:$AE$6,1,MATCH(1,K695:AE695,-1)),INDEX($K$6:$AE$6,1,MATCH(1,K695:AE695,1)),"-")</f>
        <v>-</v>
      </c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</row>
    <row r="696" spans="1:261" s="63" customFormat="1" x14ac:dyDescent="0.2">
      <c r="A696" s="169" t="str">
        <f>IF(IFERROR(VLOOKUP(G696,EmployesActifs,1,FALSE),"Non")&lt;&gt;"Non","Oui","Non")</f>
        <v>Oui</v>
      </c>
      <c r="B696" s="172">
        <f>IF(A696="Oui",1,0)</f>
        <v>1</v>
      </c>
      <c r="C696" s="172">
        <f>IF(OR(G696="Médecin",H696="Médecin",I696="Médecin",I696="Médecins",H696="anesthésiste",H696="boursier univ.",H696="chercheur",H696="chirurgien",H696="Résident(e)",H696="Md Urg",H696="Md Card",LEFT(H696,6)="Fellow",H696="Externe Médecine",H696="Directeur de la biobanque Médecin",H696="monit.-boursier",),1,0)</f>
        <v>0</v>
      </c>
      <c r="D696" s="172">
        <f>IF(OR(G696=0,H696="Stagiaire",H696="Stagiaires",H696="Externe",H696="Externes",G696="agence",H696="STAGIAIRE INFIRMIER(ÈRE)",H696="STAGIAIRE SI",H696="STAGIAIRE S.I.",H696="STAGIAIRE PAB",H696="STAGIAIRE EN PERFUSION",H696="Stagiaire Physiothérapeute",H696="Stagiaire médecine",H696="Stagiaire - Service sociaux",H696="STAGIAIRE SOINS INFIRMIERS",H696="STAGIAIRE EXTERNE EN MÉDECINE",H696="ss",),1,0)</f>
        <v>0</v>
      </c>
      <c r="E696" s="28" t="s">
        <v>1470</v>
      </c>
      <c r="F696" s="28" t="s">
        <v>3264</v>
      </c>
      <c r="G696" s="255">
        <v>12561</v>
      </c>
      <c r="H696" s="79" t="s">
        <v>4060</v>
      </c>
      <c r="I696" s="164" t="s">
        <v>3410</v>
      </c>
      <c r="J696" s="273">
        <f ca="1">IF(AK696&lt;=Données!$B$2,1," ")</f>
        <v>1</v>
      </c>
      <c r="K696" s="45">
        <v>1</v>
      </c>
      <c r="L696" s="46"/>
      <c r="M696" s="47"/>
      <c r="N696" s="48"/>
      <c r="O696" s="185"/>
      <c r="P696" s="187"/>
      <c r="Q696" s="185"/>
      <c r="R696" s="186"/>
      <c r="S696" s="186"/>
      <c r="T696" s="187"/>
      <c r="U696" s="187"/>
      <c r="V696" s="187"/>
      <c r="W696" s="320"/>
      <c r="X696" s="214"/>
      <c r="Y696" s="215"/>
      <c r="Z696" s="34"/>
      <c r="AA696" s="35"/>
      <c r="AB696" s="35"/>
      <c r="AC696" s="35"/>
      <c r="AD696" s="36"/>
      <c r="AE696" s="224"/>
      <c r="AF696" s="53"/>
      <c r="AG696" s="54"/>
      <c r="AH696" s="55"/>
      <c r="AI696" s="56"/>
      <c r="AJ696" s="41" t="s">
        <v>85</v>
      </c>
      <c r="AK696" s="42">
        <v>45063</v>
      </c>
      <c r="AL696" s="50"/>
      <c r="AM696" s="337" t="str">
        <f>INDEX($K$6:$AE$6,1,MATCH(1,K696:AE696,-1))</f>
        <v>95PFE-L2S</v>
      </c>
      <c r="AN696" s="337" t="str">
        <f>IF(INDEX($K$6:$AE$6,1,MATCH(1,K696:AE696,1))&lt;&gt;INDEX($K$6:$AE$6,1,MATCH(1,K696:AE696,-1)),INDEX($K$6:$AE$6,1,MATCH(1,K696:AE696,1)),"-")</f>
        <v>-</v>
      </c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</row>
    <row r="697" spans="1:261" s="63" customFormat="1" x14ac:dyDescent="0.2">
      <c r="A697" s="169" t="str">
        <f>IF(IFERROR(VLOOKUP(G697,EmployesActifs,1,FALSE),"Non")&lt;&gt;"Non","Oui","Non")</f>
        <v>Oui</v>
      </c>
      <c r="B697" s="172">
        <f>IF(A697="Oui",1,0)</f>
        <v>1</v>
      </c>
      <c r="C697" s="172">
        <f>IF(OR(G697="Médecin",H697="Médecin",I697="Médecin",I697="Médecins",H697="anesthésiste",H697="boursier univ.",H697="chercheur",H697="chirurgien",H697="Résident(e)",H697="Md Urg",H697="Md Card",LEFT(H697,6)="Fellow",H697="Externe Médecine",H697="Directeur de la biobanque Médecin",H697="monit.-boursier",),1,0)</f>
        <v>0</v>
      </c>
      <c r="D697" s="172">
        <f>IF(OR(G697=0,H697="Stagiaire",H697="Stagiaires",H697="Externe",H697="Externes",G697="agence",H697="STAGIAIRE INFIRMIER(ÈRE)",H697="STAGIAIRE SI",H697="STAGIAIRE S.I.",H697="STAGIAIRE PAB",H697="STAGIAIRE EN PERFUSION",H697="Stagiaire Physiothérapeute",H697="Stagiaire médecine",H697="Stagiaire - Service sociaux",H697="STAGIAIRE SOINS INFIRMIERS",H697="STAGIAIRE EXTERNE EN MÉDECINE",H697="ss",),1,0)</f>
        <v>0</v>
      </c>
      <c r="E697" s="28" t="s">
        <v>1470</v>
      </c>
      <c r="F697" s="28" t="s">
        <v>134</v>
      </c>
      <c r="G697" s="262">
        <v>6176</v>
      </c>
      <c r="H697" s="79" t="s">
        <v>5250</v>
      </c>
      <c r="I697" s="164" t="s">
        <v>55</v>
      </c>
      <c r="J697" s="273" t="str">
        <f ca="1">IF(AK697&lt;=Données!$B$2,1," ")</f>
        <v xml:space="preserve"> </v>
      </c>
      <c r="K697" s="45"/>
      <c r="L697" s="46"/>
      <c r="M697" s="47" t="s">
        <v>56</v>
      </c>
      <c r="N697" s="48"/>
      <c r="O697" s="185"/>
      <c r="P697" s="187">
        <v>1</v>
      </c>
      <c r="Q697" s="185"/>
      <c r="R697" s="186"/>
      <c r="S697" s="186"/>
      <c r="T697" s="187"/>
      <c r="U697" s="187"/>
      <c r="V697" s="187"/>
      <c r="W697" s="320"/>
      <c r="X697" s="214"/>
      <c r="Y697" s="215"/>
      <c r="Z697" s="34"/>
      <c r="AA697" s="35"/>
      <c r="AB697" s="35"/>
      <c r="AC697" s="35"/>
      <c r="AD697" s="36"/>
      <c r="AE697" s="224"/>
      <c r="AF697" s="53"/>
      <c r="AG697" s="54"/>
      <c r="AH697" s="55"/>
      <c r="AI697" s="56"/>
      <c r="AJ697" s="41" t="s">
        <v>4462</v>
      </c>
      <c r="AK697" s="42">
        <v>45364</v>
      </c>
      <c r="AL697" s="50"/>
      <c r="AM697" s="337">
        <f>INDEX($K$6:$AE$6,1,MATCH(1,K697:AE697,-1))</f>
        <v>1804</v>
      </c>
      <c r="AN697" s="337" t="str">
        <f>IF(INDEX($K$6:$AE$6,1,MATCH(1,K697:AE697,1))&lt;&gt;INDEX($K$6:$AE$6,1,MATCH(1,K697:AE697,-1)),INDEX($K$6:$AE$6,1,MATCH(1,K697:AE697,1)),"-")</f>
        <v>-</v>
      </c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</row>
    <row r="698" spans="1:261" s="63" customFormat="1" x14ac:dyDescent="0.2">
      <c r="A698" s="169" t="str">
        <f>IF(IFERROR(VLOOKUP(G698,EmployesActifs,1,FALSE),"Non")&lt;&gt;"Non","Oui","Non")</f>
        <v>Oui</v>
      </c>
      <c r="B698" s="172">
        <f>IF(A698="Oui",1,0)</f>
        <v>1</v>
      </c>
      <c r="C698" s="172">
        <f>IF(OR(G698="Médecin",H698="Médecin",I698="Médecin",I698="Médecins",H698="anesthésiste",H698="boursier univ.",H698="chercheur",H698="chirurgien",H698="Résident(e)",H698="Md Urg",H698="Md Card",LEFT(H698,6)="Fellow",H698="Externe Médecine",H698="Directeur de la biobanque Médecin",H698="monit.-boursier",),1,0)</f>
        <v>0</v>
      </c>
      <c r="D698" s="172">
        <f>IF(OR(G698=0,H698="Stagiaire",H698="Stagiaires",H698="Externe",H698="Externes",G698="agence",H698="STAGIAIRE INFIRMIER(ÈRE)",H698="STAGIAIRE SI",H698="STAGIAIRE S.I.",H698="STAGIAIRE PAB",H698="STAGIAIRE EN PERFUSION",H698="Stagiaire Physiothérapeute",H698="Stagiaire médecine",H698="Stagiaire - Service sociaux",H698="STAGIAIRE SOINS INFIRMIERS",H698="STAGIAIRE EXTERNE EN MÉDECINE",H698="ss",),1,0)</f>
        <v>0</v>
      </c>
      <c r="E698" s="28" t="s">
        <v>1470</v>
      </c>
      <c r="F698" s="28" t="s">
        <v>728</v>
      </c>
      <c r="G698" s="255">
        <v>8411</v>
      </c>
      <c r="H698" s="79" t="s">
        <v>69</v>
      </c>
      <c r="I698" s="164" t="s">
        <v>65</v>
      </c>
      <c r="J698" s="273">
        <f ca="1">IF(AK698&lt;=Données!$B$2,1," ")</f>
        <v>1</v>
      </c>
      <c r="K698" s="45"/>
      <c r="L698" s="46"/>
      <c r="M698" s="47">
        <v>1</v>
      </c>
      <c r="N698" s="48"/>
      <c r="O698" s="185"/>
      <c r="P698" s="187"/>
      <c r="Q698" s="185"/>
      <c r="R698" s="186"/>
      <c r="S698" s="186"/>
      <c r="T698" s="187"/>
      <c r="U698" s="187"/>
      <c r="V698" s="187"/>
      <c r="W698" s="320"/>
      <c r="X698" s="214"/>
      <c r="Y698" s="215"/>
      <c r="Z698" s="34"/>
      <c r="AA698" s="35"/>
      <c r="AB698" s="35"/>
      <c r="AC698" s="35"/>
      <c r="AD698" s="36"/>
      <c r="AE698" s="224"/>
      <c r="AF698" s="53"/>
      <c r="AG698" s="54"/>
      <c r="AH698" s="55"/>
      <c r="AI698" s="56"/>
      <c r="AJ698" s="41" t="s">
        <v>85</v>
      </c>
      <c r="AK698" s="42">
        <v>44571</v>
      </c>
      <c r="AL698" s="50"/>
      <c r="AM698" s="337" t="str">
        <f>INDEX($K$6:$AE$6,1,MATCH(1,K698:AE698,-1))</f>
        <v>95PFE-L2L</v>
      </c>
      <c r="AN698" s="337" t="str">
        <f>IF(INDEX($K$6:$AE$6,1,MATCH(1,K698:AE698,1))&lt;&gt;INDEX($K$6:$AE$6,1,MATCH(1,K698:AE698,-1)),INDEX($K$6:$AE$6,1,MATCH(1,K698:AE698,1)),"-")</f>
        <v>-</v>
      </c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</row>
    <row r="699" spans="1:261" s="63" customFormat="1" x14ac:dyDescent="0.2">
      <c r="A699" s="169" t="str">
        <f>IF(IFERROR(VLOOKUP(G699,EmployesActifs,1,FALSE),"Non")&lt;&gt;"Non","Oui","Non")</f>
        <v>Oui</v>
      </c>
      <c r="B699" s="172">
        <f>IF(A699="Oui",1,0)</f>
        <v>1</v>
      </c>
      <c r="C699" s="172">
        <f>IF(OR(G699="Médecin",H699="Médecin",I699="Médecin",I699="Médecins",H699="anesthésiste",H699="boursier univ.",H699="chercheur",H699="chirurgien",H699="Résident(e)",H699="Md Urg",H699="Md Card",LEFT(H699,6)="Fellow",H699="Externe Médecine",H699="Directeur de la biobanque Médecin",H699="monit.-boursier",),1,0)</f>
        <v>0</v>
      </c>
      <c r="D699" s="172">
        <f>IF(OR(G699=0,H699="Stagiaire",H699="Stagiaires",H699="Externe",H699="Externes",G699="agence",H699="STAGIAIRE INFIRMIER(ÈRE)",H699="STAGIAIRE SI",H699="STAGIAIRE S.I.",H699="STAGIAIRE PAB",H699="STAGIAIRE EN PERFUSION",H699="Stagiaire Physiothérapeute",H699="Stagiaire médecine",H699="Stagiaire - Service sociaux",H699="STAGIAIRE SOINS INFIRMIERS",H699="STAGIAIRE EXTERNE EN MÉDECINE",H699="ss",),1,0)</f>
        <v>0</v>
      </c>
      <c r="E699" s="28" t="s">
        <v>1473</v>
      </c>
      <c r="F699" s="28" t="s">
        <v>68</v>
      </c>
      <c r="G699" s="255">
        <v>5951</v>
      </c>
      <c r="H699" s="79" t="s">
        <v>1174</v>
      </c>
      <c r="I699" s="164" t="s">
        <v>933</v>
      </c>
      <c r="J699" s="273" t="str">
        <f ca="1">IF(AK699&lt;=Données!$B$2,1," ")</f>
        <v xml:space="preserve"> </v>
      </c>
      <c r="K699" s="45" t="s">
        <v>56</v>
      </c>
      <c r="L699" s="46" t="s">
        <v>56</v>
      </c>
      <c r="M699" s="47"/>
      <c r="N699" s="48">
        <v>1</v>
      </c>
      <c r="O699" s="185"/>
      <c r="P699" s="187"/>
      <c r="Q699" s="185"/>
      <c r="R699" s="186"/>
      <c r="S699" s="186">
        <v>1</v>
      </c>
      <c r="T699" s="187"/>
      <c r="U699" s="187"/>
      <c r="V699" s="187"/>
      <c r="W699" s="320"/>
      <c r="X699" s="214"/>
      <c r="Y699" s="215"/>
      <c r="Z699" s="34"/>
      <c r="AA699" s="35"/>
      <c r="AB699" s="35"/>
      <c r="AC699" s="35"/>
      <c r="AD699" s="36"/>
      <c r="AE699" s="224"/>
      <c r="AF699" s="53"/>
      <c r="AG699" s="54"/>
      <c r="AH699" s="55"/>
      <c r="AI699" s="56"/>
      <c r="AJ699" s="41" t="s">
        <v>4462</v>
      </c>
      <c r="AK699" s="42">
        <v>45307</v>
      </c>
      <c r="AL699" s="50"/>
      <c r="AM699" s="337" t="str">
        <f>INDEX($K$6:$AE$6,1,MATCH(1,K699:AE699,-1))</f>
        <v>F550</v>
      </c>
      <c r="AN699" s="337" t="str">
        <f>IF(INDEX($K$6:$AE$6,1,MATCH(1,K699:AE699,1))&lt;&gt;INDEX($K$6:$AE$6,1,MATCH(1,K699:AE699,-1)),INDEX($K$6:$AE$6,1,MATCH(1,K699:AE699,1)),"-")</f>
        <v>1870 +</v>
      </c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</row>
    <row r="700" spans="1:261" s="63" customFormat="1" ht="12.75" customHeight="1" x14ac:dyDescent="0.2">
      <c r="A700" s="169" t="str">
        <f>IF(IFERROR(VLOOKUP(G700,EmployesActifs,1,FALSE),"Non")&lt;&gt;"Non","Oui","Non")</f>
        <v>Oui</v>
      </c>
      <c r="B700" s="172">
        <f>IF(A700="Oui",1,0)</f>
        <v>1</v>
      </c>
      <c r="C700" s="172">
        <f>IF(OR(G700="Médecin",H700="Médecin",I700="Médecin",I700="Médecins",H700="anesthésiste",H700="boursier univ.",H700="chercheur",H700="chirurgien",H700="Résident(e)",H700="Md Urg",H700="Md Card",LEFT(H700,6)="Fellow",H700="Externe Médecine",H700="Directeur de la biobanque Médecin",H700="monit.-boursier",),1,0)</f>
        <v>0</v>
      </c>
      <c r="D700" s="172">
        <f>IF(OR(G700=0,H700="Stagiaire",H700="Stagiaires",H700="Externe",H700="Externes",G700="agence",H700="STAGIAIRE INFIRMIER(ÈRE)",H700="STAGIAIRE SI",H700="STAGIAIRE S.I.",H700="STAGIAIRE PAB",H700="STAGIAIRE EN PERFUSION",H700="Stagiaire Physiothérapeute",H700="Stagiaire médecine",H700="Stagiaire - Service sociaux",H700="STAGIAIRE SOINS INFIRMIERS",H700="STAGIAIRE EXTERNE EN MÉDECINE",H700="ss",),1,0)</f>
        <v>0</v>
      </c>
      <c r="E700" s="28" t="s">
        <v>1477</v>
      </c>
      <c r="F700" s="28" t="s">
        <v>1478</v>
      </c>
      <c r="G700" s="255">
        <v>2821</v>
      </c>
      <c r="H700" s="79" t="s">
        <v>72</v>
      </c>
      <c r="I700" s="164" t="s">
        <v>5708</v>
      </c>
      <c r="J700" s="273">
        <f ca="1">IF(AK700&lt;=Données!$B$2,1," ")</f>
        <v>1</v>
      </c>
      <c r="K700" s="45" t="s">
        <v>56</v>
      </c>
      <c r="L700" s="46"/>
      <c r="M700" s="47"/>
      <c r="N700" s="48"/>
      <c r="O700" s="185"/>
      <c r="P700" s="187"/>
      <c r="Q700" s="185"/>
      <c r="R700" s="186"/>
      <c r="S700" s="186">
        <v>1</v>
      </c>
      <c r="T700" s="187"/>
      <c r="U700" s="187"/>
      <c r="V700" s="187"/>
      <c r="W700" s="320"/>
      <c r="X700" s="214"/>
      <c r="Y700" s="215"/>
      <c r="Z700" s="34"/>
      <c r="AA700" s="35"/>
      <c r="AB700" s="35"/>
      <c r="AC700" s="35"/>
      <c r="AD700" s="36"/>
      <c r="AE700" s="224"/>
      <c r="AF700" s="53"/>
      <c r="AG700" s="54"/>
      <c r="AH700" s="55"/>
      <c r="AI700" s="56"/>
      <c r="AJ700" s="41" t="s">
        <v>98</v>
      </c>
      <c r="AK700" s="42">
        <v>44572</v>
      </c>
      <c r="AL700" s="50"/>
      <c r="AM700" s="337" t="str">
        <f>INDEX($K$6:$AE$6,1,MATCH(1,K700:AE700,-1))</f>
        <v>1870 +</v>
      </c>
      <c r="AN700" s="337" t="str">
        <f>IF(INDEX($K$6:$AE$6,1,MATCH(1,K700:AE700,1))&lt;&gt;INDEX($K$6:$AE$6,1,MATCH(1,K700:AE700,-1)),INDEX($K$6:$AE$6,1,MATCH(1,K700:AE700,1)),"-")</f>
        <v>-</v>
      </c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</row>
    <row r="701" spans="1:261" s="63" customFormat="1" ht="15" customHeight="1" x14ac:dyDescent="0.2">
      <c r="A701" s="169" t="str">
        <f>IF(IFERROR(VLOOKUP(G701,EmployesActifs,1,FALSE),"Non")&lt;&gt;"Non","Oui","Non")</f>
        <v>Oui</v>
      </c>
      <c r="B701" s="172">
        <f>IF(A701="Oui",1,0)</f>
        <v>1</v>
      </c>
      <c r="C701" s="172">
        <f>IF(OR(G701="Médecin",H701="Médecin",I701="Médecin",I701="Médecins",H701="anesthésiste",H701="boursier univ.",H701="chercheur",H701="chirurgien",H701="Résident(e)",H701="Md Urg",H701="Md Card",LEFT(H701,6)="Fellow",H701="Externe Médecine",H701="Directeur de la biobanque Médecin",H701="monit.-boursier",),1,0)</f>
        <v>0</v>
      </c>
      <c r="D701" s="172">
        <f>IF(OR(G701=0,H701="Stagiaire",H701="Stagiaires",H701="Externe",H701="Externes",G701="agence",H701="STAGIAIRE INFIRMIER(ÈRE)",H701="STAGIAIRE SI",H701="STAGIAIRE S.I.",H701="STAGIAIRE PAB",H701="STAGIAIRE EN PERFUSION",H701="Stagiaire Physiothérapeute",H701="Stagiaire médecine",H701="Stagiaire - Service sociaux",H701="STAGIAIRE SOINS INFIRMIERS",H701="STAGIAIRE EXTERNE EN MÉDECINE",H701="ss",),1,0)</f>
        <v>0</v>
      </c>
      <c r="E701" s="28" t="s">
        <v>1479</v>
      </c>
      <c r="F701" s="28" t="s">
        <v>602</v>
      </c>
      <c r="G701" s="255">
        <v>11804</v>
      </c>
      <c r="H701" s="79" t="s">
        <v>103</v>
      </c>
      <c r="I701" s="164" t="s">
        <v>5215</v>
      </c>
      <c r="J701" s="273">
        <f ca="1">IF(AK701&lt;=Données!$B$2,1," ")</f>
        <v>1</v>
      </c>
      <c r="K701" s="45" t="s">
        <v>56</v>
      </c>
      <c r="L701" s="46"/>
      <c r="M701" s="47"/>
      <c r="N701" s="48" t="s">
        <v>56</v>
      </c>
      <c r="O701" s="185"/>
      <c r="P701" s="187"/>
      <c r="Q701" s="185" t="s">
        <v>56</v>
      </c>
      <c r="R701" s="186"/>
      <c r="S701" s="186" t="s">
        <v>56</v>
      </c>
      <c r="T701" s="187"/>
      <c r="U701" s="187" t="s">
        <v>56</v>
      </c>
      <c r="V701" s="187"/>
      <c r="W701" s="320"/>
      <c r="X701" s="214"/>
      <c r="Y701" s="215"/>
      <c r="Z701" s="34" t="s">
        <v>56</v>
      </c>
      <c r="AA701" s="35"/>
      <c r="AB701" s="35"/>
      <c r="AC701" s="35"/>
      <c r="AD701" s="36"/>
      <c r="AE701" s="224"/>
      <c r="AF701" s="53"/>
      <c r="AG701" s="54"/>
      <c r="AH701" s="55"/>
      <c r="AI701" s="56"/>
      <c r="AJ701" s="41" t="s">
        <v>85</v>
      </c>
      <c r="AK701" s="42">
        <v>44721</v>
      </c>
      <c r="AL701" s="50" t="s">
        <v>2860</v>
      </c>
      <c r="AM701" s="337" t="e">
        <f>INDEX($K$6:$AE$6,1,MATCH(1,K701:AE701,-1))</f>
        <v>#N/A</v>
      </c>
      <c r="AN701" s="337" t="e">
        <f>IF(INDEX($K$6:$AE$6,1,MATCH(1,K701:AE701,1))&lt;&gt;INDEX($K$6:$AE$6,1,MATCH(1,K701:AE701,-1)),INDEX($K$6:$AE$6,1,MATCH(1,K701:AE701,1)),"-")</f>
        <v>#N/A</v>
      </c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</row>
    <row r="702" spans="1:261" s="63" customFormat="1" ht="15" customHeight="1" x14ac:dyDescent="0.2">
      <c r="A702" s="169" t="str">
        <f>IF(IFERROR(VLOOKUP(G702,EmployesActifs,1,FALSE),"Non")&lt;&gt;"Non","Oui","Non")</f>
        <v>Oui</v>
      </c>
      <c r="B702" s="172">
        <f>IF(A702="Oui",1,0)</f>
        <v>1</v>
      </c>
      <c r="C702" s="172">
        <f>IF(OR(G702="Médecin",H702="Médecin",I702="Médecin",I702="Médecins",H702="anesthésiste",H702="boursier univ.",H702="chercheur",H702="chirurgien",H702="Résident(e)",H702="Md Urg",H702="Md Card",LEFT(H702,6)="Fellow",H702="Externe Médecine",H702="Directeur de la biobanque Médecin",H702="monit.-boursier",),1,0)</f>
        <v>0</v>
      </c>
      <c r="D702" s="172">
        <f>IF(OR(G702=0,H702="Stagiaire",H702="Stagiaires",H702="Externe",H702="Externes",G702="agence",H702="STAGIAIRE INFIRMIER(ÈRE)",H702="STAGIAIRE SI",H702="STAGIAIRE S.I.",H702="STAGIAIRE PAB",H702="STAGIAIRE EN PERFUSION",H702="Stagiaire Physiothérapeute",H702="Stagiaire médecine",H702="Stagiaire - Service sociaux",H702="STAGIAIRE SOINS INFIRMIERS",H702="STAGIAIRE EXTERNE EN MÉDECINE",H702="ss",),1,0)</f>
        <v>0</v>
      </c>
      <c r="E702" s="28" t="s">
        <v>1480</v>
      </c>
      <c r="F702" s="28" t="s">
        <v>3406</v>
      </c>
      <c r="G702" s="255">
        <v>5945</v>
      </c>
      <c r="H702" s="79" t="s">
        <v>5325</v>
      </c>
      <c r="I702" s="164" t="s">
        <v>933</v>
      </c>
      <c r="J702" s="273" t="str">
        <f ca="1">IF(AK702&lt;=Données!$B$2,1," ")</f>
        <v xml:space="preserve"> </v>
      </c>
      <c r="K702" s="45">
        <v>1</v>
      </c>
      <c r="L702" s="46"/>
      <c r="M702" s="47"/>
      <c r="N702" s="48"/>
      <c r="O702" s="185"/>
      <c r="P702" s="187"/>
      <c r="Q702" s="185"/>
      <c r="R702" s="186"/>
      <c r="S702" s="186"/>
      <c r="T702" s="187"/>
      <c r="U702" s="187"/>
      <c r="V702" s="187"/>
      <c r="W702" s="320"/>
      <c r="X702" s="214"/>
      <c r="Y702" s="215"/>
      <c r="Z702" s="34"/>
      <c r="AA702" s="35"/>
      <c r="AB702" s="35"/>
      <c r="AC702" s="35"/>
      <c r="AD702" s="36"/>
      <c r="AE702" s="224"/>
      <c r="AF702" s="53"/>
      <c r="AG702" s="54"/>
      <c r="AH702" s="55"/>
      <c r="AI702" s="56"/>
      <c r="AJ702" s="41" t="s">
        <v>4462</v>
      </c>
      <c r="AK702" s="42">
        <v>45399</v>
      </c>
      <c r="AL702" s="50"/>
      <c r="AM702" s="337" t="str">
        <f>INDEX($K$6:$AE$6,1,MATCH(1,K702:AE702,-1))</f>
        <v>95PFE-L2S</v>
      </c>
      <c r="AN702" s="337" t="str">
        <f>IF(INDEX($K$6:$AE$6,1,MATCH(1,K702:AE702,1))&lt;&gt;INDEX($K$6:$AE$6,1,MATCH(1,K702:AE702,-1)),INDEX($K$6:$AE$6,1,MATCH(1,K702:AE702,1)),"-")</f>
        <v>-</v>
      </c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</row>
    <row r="703" spans="1:261" s="63" customFormat="1" ht="12.75" customHeight="1" x14ac:dyDescent="0.2">
      <c r="A703" s="169" t="str">
        <f>IF(IFERROR(VLOOKUP(G703,EmployesActifs,1,FALSE),"Non")&lt;&gt;"Non","Oui","Non")</f>
        <v>Oui</v>
      </c>
      <c r="B703" s="172">
        <f>IF(A703="Oui",1,0)</f>
        <v>1</v>
      </c>
      <c r="C703" s="172">
        <f>IF(OR(G703="Médecin",H703="Médecin",I703="Médecin",I703="Médecins",H703="anesthésiste",H703="boursier univ.",H703="chercheur",H703="chirurgien",H703="Résident(e)",H703="Md Urg",H703="Md Card",LEFT(H703,6)="Fellow",H703="Externe Médecine",H703="Directeur de la biobanque Médecin",H703="monit.-boursier",),1,0)</f>
        <v>0</v>
      </c>
      <c r="D703" s="172">
        <f>IF(OR(G703=0,H703="Stagiaire",H703="Stagiaires",H703="Externe",H703="Externes",G703="agence",H703="STAGIAIRE INFIRMIER(ÈRE)",H703="STAGIAIRE SI",H703="STAGIAIRE S.I.",H703="STAGIAIRE PAB",H703="STAGIAIRE EN PERFUSION",H703="Stagiaire Physiothérapeute",H703="Stagiaire médecine",H703="Stagiaire - Service sociaux",H703="STAGIAIRE SOINS INFIRMIERS",H703="STAGIAIRE EXTERNE EN MÉDECINE",H703="ss",),1,0)</f>
        <v>0</v>
      </c>
      <c r="E703" s="28" t="s">
        <v>1483</v>
      </c>
      <c r="F703" s="28" t="s">
        <v>1484</v>
      </c>
      <c r="G703" s="255">
        <v>8742</v>
      </c>
      <c r="H703" s="79" t="s">
        <v>3692</v>
      </c>
      <c r="I703" s="164" t="s">
        <v>4422</v>
      </c>
      <c r="J703" s="273">
        <f ca="1">IF(AK703&lt;=Données!$B$2,1," ")</f>
        <v>1</v>
      </c>
      <c r="K703" s="45"/>
      <c r="L703" s="46"/>
      <c r="M703" s="47"/>
      <c r="N703" s="48"/>
      <c r="O703" s="185"/>
      <c r="P703" s="187"/>
      <c r="Q703" s="185">
        <v>1</v>
      </c>
      <c r="R703" s="186"/>
      <c r="S703" s="186"/>
      <c r="T703" s="187"/>
      <c r="U703" s="187"/>
      <c r="V703" s="187"/>
      <c r="W703" s="320"/>
      <c r="X703" s="214"/>
      <c r="Y703" s="215"/>
      <c r="Z703" s="34"/>
      <c r="AA703" s="35"/>
      <c r="AB703" s="35"/>
      <c r="AC703" s="35"/>
      <c r="AD703" s="36"/>
      <c r="AE703" s="224"/>
      <c r="AF703" s="53"/>
      <c r="AG703" s="54"/>
      <c r="AH703" s="55"/>
      <c r="AI703" s="56"/>
      <c r="AJ703" s="41" t="s">
        <v>439</v>
      </c>
      <c r="AK703" s="42">
        <v>43266</v>
      </c>
      <c r="AL703" s="50"/>
      <c r="AM703" s="337" t="str">
        <f>INDEX($K$6:$AE$6,1,MATCH(1,K703:AE703,-1))</f>
        <v>1860-S</v>
      </c>
      <c r="AN703" s="337" t="str">
        <f>IF(INDEX($K$6:$AE$6,1,MATCH(1,K703:AE703,1))&lt;&gt;INDEX($K$6:$AE$6,1,MATCH(1,K703:AE703,-1)),INDEX($K$6:$AE$6,1,MATCH(1,K703:AE703,1)),"-")</f>
        <v>-</v>
      </c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</row>
    <row r="704" spans="1:261" s="63" customFormat="1" x14ac:dyDescent="0.2">
      <c r="A704" s="169" t="str">
        <f>IF(IFERROR(VLOOKUP(G704,EmployesActifs,1,FALSE),"Non")&lt;&gt;"Non","Oui","Non")</f>
        <v>Oui</v>
      </c>
      <c r="B704" s="172">
        <f>IF(A704="Oui",1,0)</f>
        <v>1</v>
      </c>
      <c r="C704" s="172">
        <f>IF(OR(G704="Médecin",H704="Médecin",I704="Médecin",I704="Médecins",H704="anesthésiste",H704="boursier univ.",H704="chercheur",H704="chirurgien",H704="Résident(e)",H704="Md Urg",H704="Md Card",LEFT(H704,6)="Fellow",H704="Externe Médecine",H704="Directeur de la biobanque Médecin",H704="monit.-boursier",),1,0)</f>
        <v>0</v>
      </c>
      <c r="D704" s="172">
        <f>IF(OR(G704=0,H704="Stagiaire",H704="Stagiaires",H704="Externe",H704="Externes",G704="agence",H704="STAGIAIRE INFIRMIER(ÈRE)",H704="STAGIAIRE SI",H704="STAGIAIRE S.I.",H704="STAGIAIRE PAB",H704="STAGIAIRE EN PERFUSION",H704="Stagiaire Physiothérapeute",H704="Stagiaire médecine",H704="Stagiaire - Service sociaux",H704="STAGIAIRE SOINS INFIRMIERS",H704="STAGIAIRE EXTERNE EN MÉDECINE",H704="ss",),1,0)</f>
        <v>0</v>
      </c>
      <c r="E704" s="28" t="s">
        <v>1487</v>
      </c>
      <c r="F704" s="28" t="s">
        <v>710</v>
      </c>
      <c r="G704" s="255">
        <v>11389</v>
      </c>
      <c r="H704" s="79" t="s">
        <v>69</v>
      </c>
      <c r="I704" s="164" t="s">
        <v>4406</v>
      </c>
      <c r="J704" s="273" t="str">
        <f ca="1">IF(AK704&lt;=Données!$B$2,1," ")</f>
        <v xml:space="preserve"> </v>
      </c>
      <c r="K704" s="45" t="s">
        <v>56</v>
      </c>
      <c r="L704" s="46"/>
      <c r="M704" s="47"/>
      <c r="N704" s="48">
        <v>1</v>
      </c>
      <c r="O704" s="185" t="s">
        <v>56</v>
      </c>
      <c r="P704" s="187"/>
      <c r="Q704" s="185"/>
      <c r="R704" s="186"/>
      <c r="S704" s="186">
        <v>1</v>
      </c>
      <c r="T704" s="187"/>
      <c r="U704" s="187"/>
      <c r="V704" s="187"/>
      <c r="W704" s="320"/>
      <c r="X704" s="214"/>
      <c r="Y704" s="215"/>
      <c r="Z704" s="34"/>
      <c r="AA704" s="35"/>
      <c r="AB704" s="35"/>
      <c r="AC704" s="35"/>
      <c r="AD704" s="36"/>
      <c r="AE704" s="224"/>
      <c r="AF704" s="53"/>
      <c r="AG704" s="54"/>
      <c r="AH704" s="55"/>
      <c r="AI704" s="56"/>
      <c r="AJ704" s="41" t="s">
        <v>4462</v>
      </c>
      <c r="AK704" s="42">
        <v>45673</v>
      </c>
      <c r="AL704" s="50"/>
      <c r="AM704" s="337" t="str">
        <f>INDEX($K$6:$AE$6,1,MATCH(1,K704:AE704,-1))</f>
        <v>F550</v>
      </c>
      <c r="AN704" s="337" t="str">
        <f>IF(INDEX($K$6:$AE$6,1,MATCH(1,K704:AE704,1))&lt;&gt;INDEX($K$6:$AE$6,1,MATCH(1,K704:AE704,-1)),INDEX($K$6:$AE$6,1,MATCH(1,K704:AE704,1)),"-")</f>
        <v>1870 +</v>
      </c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</row>
    <row r="705" spans="1:261" s="63" customFormat="1" ht="12.75" customHeight="1" x14ac:dyDescent="0.2">
      <c r="A705" s="169" t="str">
        <f>IF(IFERROR(VLOOKUP(G705,EmployesActifs,1,FALSE),"Non")&lt;&gt;"Non","Oui","Non")</f>
        <v>Oui</v>
      </c>
      <c r="B705" s="172">
        <f>IF(A705="Oui",1,0)</f>
        <v>1</v>
      </c>
      <c r="C705" s="172">
        <f>IF(OR(G705="Médecin",H705="Médecin",I705="Médecin",I705="Médecins",H705="anesthésiste",H705="boursier univ.",H705="chercheur",H705="chirurgien",H705="Résident(e)",H705="Md Urg",H705="Md Card",LEFT(H705,6)="Fellow",H705="Externe Médecine",H705="Directeur de la biobanque Médecin",H705="monit.-boursier",),1,0)</f>
        <v>0</v>
      </c>
      <c r="D705" s="172">
        <f>IF(OR(G705=0,H705="Stagiaire",H705="Stagiaires",H705="Externe",H705="Externes",G705="agence",H705="STAGIAIRE INFIRMIER(ÈRE)",H705="STAGIAIRE SI",H705="STAGIAIRE S.I.",H705="STAGIAIRE PAB",H705="STAGIAIRE EN PERFUSION",H705="Stagiaire Physiothérapeute",H705="Stagiaire médecine",H705="Stagiaire - Service sociaux",H705="STAGIAIRE SOINS INFIRMIERS",H705="STAGIAIRE EXTERNE EN MÉDECINE",H705="ss",),1,0)</f>
        <v>0</v>
      </c>
      <c r="E705" s="28" t="s">
        <v>1487</v>
      </c>
      <c r="F705" s="28" t="s">
        <v>1492</v>
      </c>
      <c r="G705" s="255">
        <v>1682</v>
      </c>
      <c r="H705" s="79" t="s">
        <v>1028</v>
      </c>
      <c r="I705" s="164" t="s">
        <v>3408</v>
      </c>
      <c r="J705" s="273">
        <f ca="1">IF(AK705&lt;=Données!$B$2,1," ")</f>
        <v>1</v>
      </c>
      <c r="K705" s="45"/>
      <c r="L705" s="46">
        <v>1</v>
      </c>
      <c r="M705" s="47"/>
      <c r="N705" s="48"/>
      <c r="O705" s="185"/>
      <c r="P705" s="187"/>
      <c r="Q705" s="185"/>
      <c r="R705" s="186"/>
      <c r="S705" s="186"/>
      <c r="T705" s="187"/>
      <c r="U705" s="187"/>
      <c r="V705" s="187"/>
      <c r="W705" s="320"/>
      <c r="X705" s="214"/>
      <c r="Y705" s="215"/>
      <c r="Z705" s="34"/>
      <c r="AA705" s="35"/>
      <c r="AB705" s="35"/>
      <c r="AC705" s="35"/>
      <c r="AD705" s="36"/>
      <c r="AE705" s="224"/>
      <c r="AF705" s="53"/>
      <c r="AG705" s="54"/>
      <c r="AH705" s="55"/>
      <c r="AI705" s="56"/>
      <c r="AJ705" s="41" t="s">
        <v>144</v>
      </c>
      <c r="AK705" s="42">
        <v>44587</v>
      </c>
      <c r="AL705" s="50"/>
      <c r="AM705" s="337" t="str">
        <f>INDEX($K$6:$AE$6,1,MATCH(1,K705:AE705,-1))</f>
        <v>95PFE-L2M</v>
      </c>
      <c r="AN705" s="337" t="str">
        <f>IF(INDEX($K$6:$AE$6,1,MATCH(1,K705:AE705,1))&lt;&gt;INDEX($K$6:$AE$6,1,MATCH(1,K705:AE705,-1)),INDEX($K$6:$AE$6,1,MATCH(1,K705:AE705,1)),"-")</f>
        <v>-</v>
      </c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</row>
    <row r="706" spans="1:261" s="63" customFormat="1" ht="13.15" customHeight="1" x14ac:dyDescent="0.2">
      <c r="A706" s="169" t="str">
        <f>IF(IFERROR(VLOOKUP(G706,EmployesActifs,1,FALSE),"Non")&lt;&gt;"Non","Oui","Non")</f>
        <v>Oui</v>
      </c>
      <c r="B706" s="172">
        <f>IF(A706="Oui",1,0)</f>
        <v>1</v>
      </c>
      <c r="C706" s="172">
        <f>IF(OR(G706="Médecin",H706="Médecin",I706="Médecin",I706="Médecins",H706="anesthésiste",H706="boursier univ.",H706="chercheur",H706="chirurgien",H706="Résident(e)",H706="Md Urg",H706="Md Card",LEFT(H706,6)="Fellow",H706="Externe Médecine",H706="Directeur de la biobanque Médecin",H706="monit.-boursier",),1,0)</f>
        <v>0</v>
      </c>
      <c r="D706" s="172">
        <f>IF(OR(G706=0,H706="Stagiaire",H706="Stagiaires",H706="Externe",H706="Externes",G706="agence",H706="STAGIAIRE INFIRMIER(ÈRE)",H706="STAGIAIRE SI",H706="STAGIAIRE S.I.",H706="STAGIAIRE PAB",H706="STAGIAIRE EN PERFUSION",H706="Stagiaire Physiothérapeute",H706="Stagiaire médecine",H706="Stagiaire - Service sociaux",H706="STAGIAIRE SOINS INFIRMIERS",H706="STAGIAIRE EXTERNE EN MÉDECINE",H706="ss",),1,0)</f>
        <v>0</v>
      </c>
      <c r="E706" s="28" t="s">
        <v>1493</v>
      </c>
      <c r="F706" s="28" t="s">
        <v>1494</v>
      </c>
      <c r="G706" s="255">
        <v>4064</v>
      </c>
      <c r="H706" s="79" t="s">
        <v>103</v>
      </c>
      <c r="I706" s="164" t="s">
        <v>61</v>
      </c>
      <c r="J706" s="273">
        <f ca="1">IF(AK706&lt;=Données!$B$2,1," ")</f>
        <v>1</v>
      </c>
      <c r="K706" s="45"/>
      <c r="L706" s="46">
        <v>1</v>
      </c>
      <c r="M706" s="47"/>
      <c r="N706" s="48"/>
      <c r="O706" s="185"/>
      <c r="P706" s="187"/>
      <c r="Q706" s="185"/>
      <c r="R706" s="186"/>
      <c r="S706" s="186"/>
      <c r="T706" s="187"/>
      <c r="U706" s="187"/>
      <c r="V706" s="187"/>
      <c r="W706" s="320"/>
      <c r="X706" s="214"/>
      <c r="Y706" s="215"/>
      <c r="Z706" s="34"/>
      <c r="AA706" s="35"/>
      <c r="AB706" s="35"/>
      <c r="AC706" s="35"/>
      <c r="AD706" s="36"/>
      <c r="AE706" s="224"/>
      <c r="AF706" s="53"/>
      <c r="AG706" s="54"/>
      <c r="AH706" s="55"/>
      <c r="AI706" s="56"/>
      <c r="AJ706" s="41" t="s">
        <v>2858</v>
      </c>
      <c r="AK706" s="42">
        <v>45188</v>
      </c>
      <c r="AL706" s="50"/>
      <c r="AM706" s="337" t="str">
        <f>INDEX($K$6:$AE$6,1,MATCH(1,K706:AE706,-1))</f>
        <v>95PFE-L2M</v>
      </c>
      <c r="AN706" s="337" t="str">
        <f>IF(INDEX($K$6:$AE$6,1,MATCH(1,K706:AE706,1))&lt;&gt;INDEX($K$6:$AE$6,1,MATCH(1,K706:AE706,-1)),INDEX($K$6:$AE$6,1,MATCH(1,K706:AE706,1)),"-")</f>
        <v>-</v>
      </c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</row>
    <row r="707" spans="1:261" s="63" customFormat="1" ht="13.35" customHeight="1" x14ac:dyDescent="0.2">
      <c r="A707" s="169" t="str">
        <f>IF(IFERROR(VLOOKUP(G707,EmployesActifs,1,FALSE),"Non")&lt;&gt;"Non","Oui","Non")</f>
        <v>Oui</v>
      </c>
      <c r="B707" s="172">
        <f>IF(A707="Oui",1,0)</f>
        <v>1</v>
      </c>
      <c r="C707" s="172">
        <f>IF(OR(G707="Médecin",H707="Médecin",I707="Médecin",I707="Médecins",H707="anesthésiste",H707="boursier univ.",H707="chercheur",H707="chirurgien",H707="Résident(e)",H707="Md Urg",H707="Md Card",LEFT(H707,6)="Fellow",H707="Externe Médecine",H707="Directeur de la biobanque Médecin",H707="monit.-boursier",),1,0)</f>
        <v>0</v>
      </c>
      <c r="D707" s="172">
        <f>IF(OR(G707=0,H707="Stagiaire",H707="Stagiaires",H707="Externe",H707="Externes",G707="agence",H707="STAGIAIRE INFIRMIER(ÈRE)",H707="STAGIAIRE SI",H707="STAGIAIRE S.I.",H707="STAGIAIRE PAB",H707="STAGIAIRE EN PERFUSION",H707="Stagiaire Physiothérapeute",H707="Stagiaire médecine",H707="Stagiaire - Service sociaux",H707="STAGIAIRE SOINS INFIRMIERS",H707="STAGIAIRE EXTERNE EN MÉDECINE",H707="ss",),1,0)</f>
        <v>0</v>
      </c>
      <c r="E707" s="28" t="s">
        <v>1495</v>
      </c>
      <c r="F707" s="28" t="s">
        <v>4333</v>
      </c>
      <c r="G707" s="257">
        <v>13908</v>
      </c>
      <c r="H707" s="79" t="s">
        <v>4999</v>
      </c>
      <c r="I707" s="164" t="s">
        <v>209</v>
      </c>
      <c r="J707" s="273" t="str">
        <f ca="1">IF(AK707&lt;=Données!$B$2,1," ")</f>
        <v xml:space="preserve"> </v>
      </c>
      <c r="K707" s="45">
        <v>1</v>
      </c>
      <c r="L707" s="46"/>
      <c r="M707" s="47"/>
      <c r="N707" s="48"/>
      <c r="O707" s="185"/>
      <c r="P707" s="187"/>
      <c r="Q707" s="185"/>
      <c r="R707" s="186"/>
      <c r="S707" s="186"/>
      <c r="T707" s="187"/>
      <c r="U707" s="187"/>
      <c r="V707" s="187"/>
      <c r="W707" s="320"/>
      <c r="X707" s="214"/>
      <c r="Y707" s="215"/>
      <c r="Z707" s="34"/>
      <c r="AA707" s="35"/>
      <c r="AB707" s="35"/>
      <c r="AC707" s="35"/>
      <c r="AD707" s="36"/>
      <c r="AE707" s="224"/>
      <c r="AF707" s="53"/>
      <c r="AG707" s="54"/>
      <c r="AH707" s="55"/>
      <c r="AI707" s="56"/>
      <c r="AJ707" s="41" t="s">
        <v>4462</v>
      </c>
      <c r="AK707" s="42">
        <v>45917</v>
      </c>
      <c r="AL707" s="50"/>
      <c r="AM707" s="337" t="str">
        <f>INDEX($K$6:$AE$6,1,MATCH(1,K707:AE707,-1))</f>
        <v>95PFE-L2S</v>
      </c>
      <c r="AN707" s="337" t="str">
        <f>IF(INDEX($K$6:$AE$6,1,MATCH(1,K707:AE707,1))&lt;&gt;INDEX($K$6:$AE$6,1,MATCH(1,K707:AE707,-1)),INDEX($K$6:$AE$6,1,MATCH(1,K707:AE707,1)),"-")</f>
        <v>-</v>
      </c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</row>
    <row r="708" spans="1:261" s="63" customFormat="1" ht="12.75" customHeight="1" x14ac:dyDescent="0.2">
      <c r="A708" s="169" t="str">
        <f>IF(IFERROR(VLOOKUP(G708,EmployesActifs,1,FALSE),"Non")&lt;&gt;"Non","Oui","Non")</f>
        <v>Oui</v>
      </c>
      <c r="B708" s="172">
        <f>IF(A708="Oui",1,0)</f>
        <v>1</v>
      </c>
      <c r="C708" s="172">
        <f>IF(OR(G708="Médecin",H708="Médecin",I708="Médecin",I708="Médecins",H708="anesthésiste",H708="boursier univ.",H708="chercheur",H708="chirurgien",H708="Résident(e)",H708="Md Urg",H708="Md Card",LEFT(H708,6)="Fellow",H708="Externe Médecine",H708="Directeur de la biobanque Médecin",H708="monit.-boursier",),1,0)</f>
        <v>0</v>
      </c>
      <c r="D708" s="172">
        <f>IF(OR(G708=0,H708="Stagiaire",H708="Stagiaires",H708="Externe",H708="Externes",G708="agence",H708="STAGIAIRE INFIRMIER(ÈRE)",H708="STAGIAIRE SI",H708="STAGIAIRE S.I.",H708="STAGIAIRE PAB",H708="STAGIAIRE EN PERFUSION",H708="Stagiaire Physiothérapeute",H708="Stagiaire médecine",H708="Stagiaire - Service sociaux",H708="STAGIAIRE SOINS INFIRMIERS",H708="STAGIAIRE EXTERNE EN MÉDECINE",H708="ss",),1,0)</f>
        <v>0</v>
      </c>
      <c r="E708" s="28" t="s">
        <v>1495</v>
      </c>
      <c r="F708" s="28" t="s">
        <v>368</v>
      </c>
      <c r="G708" s="255">
        <v>9790</v>
      </c>
      <c r="H708" s="79" t="s">
        <v>69</v>
      </c>
      <c r="I708" s="164" t="s">
        <v>836</v>
      </c>
      <c r="J708" s="273" t="str">
        <f ca="1">IF(AK708&lt;=Données!$B$2,1," ")</f>
        <v xml:space="preserve"> </v>
      </c>
      <c r="K708" s="45"/>
      <c r="L708" s="46">
        <v>1</v>
      </c>
      <c r="M708" s="47"/>
      <c r="N708" s="48"/>
      <c r="O708" s="185"/>
      <c r="P708" s="187"/>
      <c r="Q708" s="185"/>
      <c r="R708" s="186"/>
      <c r="S708" s="186"/>
      <c r="T708" s="187"/>
      <c r="U708" s="187"/>
      <c r="V708" s="187"/>
      <c r="W708" s="320"/>
      <c r="X708" s="214"/>
      <c r="Y708" s="215"/>
      <c r="Z708" s="34"/>
      <c r="AA708" s="35"/>
      <c r="AB708" s="35"/>
      <c r="AC708" s="35"/>
      <c r="AD708" s="36"/>
      <c r="AE708" s="224"/>
      <c r="AF708" s="53"/>
      <c r="AG708" s="54"/>
      <c r="AH708" s="55"/>
      <c r="AI708" s="56"/>
      <c r="AJ708" s="41" t="s">
        <v>5851</v>
      </c>
      <c r="AK708" s="42">
        <v>45808</v>
      </c>
      <c r="AL708" s="50"/>
      <c r="AM708" s="337" t="str">
        <f>INDEX($K$6:$AE$6,1,MATCH(1,K708:AE708,-1))</f>
        <v>95PFE-L2M</v>
      </c>
      <c r="AN708" s="337" t="str">
        <f>IF(INDEX($K$6:$AE$6,1,MATCH(1,K708:AE708,1))&lt;&gt;INDEX($K$6:$AE$6,1,MATCH(1,K708:AE708,-1)),INDEX($K$6:$AE$6,1,MATCH(1,K708:AE708,1)),"-")</f>
        <v>-</v>
      </c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</row>
    <row r="709" spans="1:261" s="63" customFormat="1" ht="12.75" customHeight="1" x14ac:dyDescent="0.2">
      <c r="A709" s="169" t="str">
        <f>IF(IFERROR(VLOOKUP(G709,EmployesActifs,1,FALSE),"Non")&lt;&gt;"Non","Oui","Non")</f>
        <v>Oui</v>
      </c>
      <c r="B709" s="172">
        <f>IF(A709="Oui",1,0)</f>
        <v>1</v>
      </c>
      <c r="C709" s="172">
        <f>IF(OR(G709="Médecin",H709="Médecin",I709="Médecin",I709="Médecins",H709="anesthésiste",H709="boursier univ.",H709="chercheur",H709="chirurgien",H709="Résident(e)",H709="Md Urg",H709="Md Card",LEFT(H709,6)="Fellow",H709="Externe Médecine",H709="Directeur de la biobanque Médecin",H709="monit.-boursier",),1,0)</f>
        <v>0</v>
      </c>
      <c r="D709" s="172">
        <f>IF(OR(G709=0,H709="Stagiaire",H709="Stagiaires",H709="Externe",H709="Externes",G709="agence",H709="STAGIAIRE INFIRMIER(ÈRE)",H709="STAGIAIRE SI",H709="STAGIAIRE S.I.",H709="STAGIAIRE PAB",H709="STAGIAIRE EN PERFUSION",H709="Stagiaire Physiothérapeute",H709="Stagiaire médecine",H709="Stagiaire - Service sociaux",H709="STAGIAIRE SOINS INFIRMIERS",H709="STAGIAIRE EXTERNE EN MÉDECINE",H709="ss",),1,0)</f>
        <v>0</v>
      </c>
      <c r="E709" s="28" t="s">
        <v>1495</v>
      </c>
      <c r="F709" s="358" t="s">
        <v>1496</v>
      </c>
      <c r="G709" s="255">
        <v>3062</v>
      </c>
      <c r="H709" s="79" t="s">
        <v>747</v>
      </c>
      <c r="I709" s="164" t="s">
        <v>765</v>
      </c>
      <c r="J709" s="273">
        <f ca="1">IF(AK709&lt;=Données!$B$2,1," ")</f>
        <v>1</v>
      </c>
      <c r="K709" s="45">
        <v>1</v>
      </c>
      <c r="L709" s="46"/>
      <c r="M709" s="47"/>
      <c r="N709" s="48"/>
      <c r="O709" s="185"/>
      <c r="P709" s="187"/>
      <c r="Q709" s="185"/>
      <c r="R709" s="186"/>
      <c r="S709" s="186"/>
      <c r="T709" s="187"/>
      <c r="U709" s="187"/>
      <c r="V709" s="187"/>
      <c r="W709" s="320"/>
      <c r="X709" s="214"/>
      <c r="Y709" s="215"/>
      <c r="Z709" s="34"/>
      <c r="AA709" s="35"/>
      <c r="AB709" s="35"/>
      <c r="AC709" s="35"/>
      <c r="AD709" s="36"/>
      <c r="AE709" s="224"/>
      <c r="AF709" s="53"/>
      <c r="AG709" s="54"/>
      <c r="AH709" s="55"/>
      <c r="AI709" s="56"/>
      <c r="AJ709" s="41" t="s">
        <v>85</v>
      </c>
      <c r="AK709" s="42">
        <v>45007</v>
      </c>
      <c r="AL709" s="50"/>
      <c r="AM709" s="337" t="str">
        <f>INDEX($K$6:$AE$6,1,MATCH(1,K709:AE709,-1))</f>
        <v>95PFE-L2S</v>
      </c>
      <c r="AN709" s="337" t="str">
        <f>IF(INDEX($K$6:$AE$6,1,MATCH(1,K709:AE709,1))&lt;&gt;INDEX($K$6:$AE$6,1,MATCH(1,K709:AE709,-1)),INDEX($K$6:$AE$6,1,MATCH(1,K709:AE709,1)),"-")</f>
        <v>-</v>
      </c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</row>
    <row r="710" spans="1:261" s="63" customFormat="1" x14ac:dyDescent="0.2">
      <c r="A710" s="169" t="str">
        <f>IF(IFERROR(VLOOKUP(G710,EmployesActifs,1,FALSE),"Non")&lt;&gt;"Non","Oui","Non")</f>
        <v>Oui</v>
      </c>
      <c r="B710" s="172">
        <f>IF(A710="Oui",1,0)</f>
        <v>1</v>
      </c>
      <c r="C710" s="172">
        <f>IF(OR(G710="Médecin",H710="Médecin",I710="Médecin",I710="Médecins",H710="anesthésiste",H710="boursier univ.",H710="chercheur",H710="chirurgien",H710="Résident(e)",H710="Md Urg",H710="Md Card",LEFT(H710,6)="Fellow",H710="Externe Médecine",H710="Directeur de la biobanque Médecin",H710="monit.-boursier",),1,0)</f>
        <v>0</v>
      </c>
      <c r="D710" s="172">
        <f>IF(OR(G710=0,H710="Stagiaire",H710="Stagiaires",H710="Externe",H710="Externes",G710="agence",H710="STAGIAIRE INFIRMIER(ÈRE)",H710="STAGIAIRE SI",H710="STAGIAIRE S.I.",H710="STAGIAIRE PAB",H710="STAGIAIRE EN PERFUSION",H710="Stagiaire Physiothérapeute",H710="Stagiaire médecine",H710="Stagiaire - Service sociaux",H710="STAGIAIRE SOINS INFIRMIERS",H710="STAGIAIRE EXTERNE EN MÉDECINE",H710="ss",),1,0)</f>
        <v>0</v>
      </c>
      <c r="E710" s="28" t="s">
        <v>1495</v>
      </c>
      <c r="F710" s="28" t="s">
        <v>2315</v>
      </c>
      <c r="G710" s="259">
        <v>12389</v>
      </c>
      <c r="H710" s="79" t="s">
        <v>570</v>
      </c>
      <c r="I710" s="164" t="s">
        <v>5710</v>
      </c>
      <c r="J710" s="273">
        <f ca="1">IF(AK710&lt;=Données!$B$2,1," ")</f>
        <v>1</v>
      </c>
      <c r="K710" s="45">
        <v>1</v>
      </c>
      <c r="L710" s="46"/>
      <c r="M710" s="47"/>
      <c r="N710" s="48"/>
      <c r="O710" s="185"/>
      <c r="P710" s="187"/>
      <c r="Q710" s="185"/>
      <c r="R710" s="186"/>
      <c r="S710" s="186"/>
      <c r="T710" s="187"/>
      <c r="U710" s="187"/>
      <c r="V710" s="187"/>
      <c r="W710" s="320"/>
      <c r="X710" s="214"/>
      <c r="Y710" s="215"/>
      <c r="Z710" s="34"/>
      <c r="AA710" s="35"/>
      <c r="AB710" s="35"/>
      <c r="AC710" s="35"/>
      <c r="AD710" s="36"/>
      <c r="AE710" s="224"/>
      <c r="AF710" s="53"/>
      <c r="AG710" s="54"/>
      <c r="AH710" s="55"/>
      <c r="AI710" s="56"/>
      <c r="AJ710" s="41" t="s">
        <v>85</v>
      </c>
      <c r="AK710" s="42">
        <v>44755</v>
      </c>
      <c r="AL710" s="50"/>
      <c r="AM710" s="337" t="str">
        <f>INDEX($K$6:$AE$6,1,MATCH(1,K710:AE710,-1))</f>
        <v>95PFE-L2S</v>
      </c>
      <c r="AN710" s="337" t="str">
        <f>IF(INDEX($K$6:$AE$6,1,MATCH(1,K710:AE710,1))&lt;&gt;INDEX($K$6:$AE$6,1,MATCH(1,K710:AE710,-1)),INDEX($K$6:$AE$6,1,MATCH(1,K710:AE710,1)),"-")</f>
        <v>-</v>
      </c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</row>
    <row r="711" spans="1:261" s="63" customFormat="1" ht="12.75" customHeight="1" x14ac:dyDescent="0.2">
      <c r="A711" s="169" t="str">
        <f>IF(IFERROR(VLOOKUP(G711,EmployesActifs,1,FALSE),"Non")&lt;&gt;"Non","Oui","Non")</f>
        <v>Oui</v>
      </c>
      <c r="B711" s="172">
        <f>IF(A711="Oui",1,0)</f>
        <v>1</v>
      </c>
      <c r="C711" s="172">
        <f>IF(OR(G711="Médecin",H711="Médecin",I711="Médecin",I711="Médecins",H711="anesthésiste",H711="boursier univ.",H711="chercheur",H711="chirurgien",H711="Résident(e)",H711="Md Urg",H711="Md Card",LEFT(H711,6)="Fellow",H711="Externe Médecine",H711="Directeur de la biobanque Médecin",H711="monit.-boursier",),1,0)</f>
        <v>0</v>
      </c>
      <c r="D711" s="172">
        <f>IF(OR(G711=0,H711="Stagiaire",H711="Stagiaires",H711="Externe",H711="Externes",G711="agence",H711="STAGIAIRE INFIRMIER(ÈRE)",H711="STAGIAIRE SI",H711="STAGIAIRE S.I.",H711="STAGIAIRE PAB",H711="STAGIAIRE EN PERFUSION",H711="Stagiaire Physiothérapeute",H711="Stagiaire médecine",H711="Stagiaire - Service sociaux",H711="STAGIAIRE SOINS INFIRMIERS",H711="STAGIAIRE EXTERNE EN MÉDECINE",H711="ss",),1,0)</f>
        <v>0</v>
      </c>
      <c r="E711" s="28" t="s">
        <v>1497</v>
      </c>
      <c r="F711" s="28" t="s">
        <v>968</v>
      </c>
      <c r="G711" s="255">
        <v>8946</v>
      </c>
      <c r="H711" s="79" t="s">
        <v>570</v>
      </c>
      <c r="I711" s="164" t="s">
        <v>1742</v>
      </c>
      <c r="J711" s="273" t="str">
        <f ca="1">IF(AK711&lt;=Données!$B$2,1," ")</f>
        <v xml:space="preserve"> </v>
      </c>
      <c r="K711" s="45"/>
      <c r="L711" s="46"/>
      <c r="M711" s="47"/>
      <c r="N711" s="48"/>
      <c r="O711" s="185"/>
      <c r="P711" s="187"/>
      <c r="Q711" s="185"/>
      <c r="R711" s="186"/>
      <c r="S711" s="186">
        <v>1</v>
      </c>
      <c r="T711" s="187"/>
      <c r="U711" s="187"/>
      <c r="V711" s="187"/>
      <c r="W711" s="320"/>
      <c r="X711" s="214"/>
      <c r="Y711" s="215"/>
      <c r="Z711" s="34"/>
      <c r="AA711" s="35"/>
      <c r="AB711" s="35"/>
      <c r="AC711" s="35"/>
      <c r="AD711" s="36"/>
      <c r="AE711" s="224"/>
      <c r="AF711" s="53"/>
      <c r="AG711" s="54"/>
      <c r="AH711" s="55"/>
      <c r="AI711" s="56"/>
      <c r="AJ711" s="41" t="s">
        <v>4462</v>
      </c>
      <c r="AK711" s="42">
        <v>45701</v>
      </c>
      <c r="AL711" s="50"/>
      <c r="AM711" s="337" t="str">
        <f>INDEX($K$6:$AE$6,1,MATCH(1,K711:AE711,-1))</f>
        <v>1870 +</v>
      </c>
      <c r="AN711" s="337" t="str">
        <f>IF(INDEX($K$6:$AE$6,1,MATCH(1,K711:AE711,1))&lt;&gt;INDEX($K$6:$AE$6,1,MATCH(1,K711:AE711,-1)),INDEX($K$6:$AE$6,1,MATCH(1,K711:AE711,1)),"-")</f>
        <v>-</v>
      </c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</row>
    <row r="712" spans="1:261" s="63" customFormat="1" x14ac:dyDescent="0.2">
      <c r="A712" s="169" t="str">
        <f>IF(IFERROR(VLOOKUP(G712,EmployesActifs,1,FALSE),"Non")&lt;&gt;"Non","Oui","Non")</f>
        <v>Oui</v>
      </c>
      <c r="B712" s="172">
        <f>IF(A712="Oui",1,0)</f>
        <v>1</v>
      </c>
      <c r="C712" s="172">
        <f>IF(OR(G712="Médecin",H712="Médecin",I712="Médecin",I712="Médecins",H712="anesthésiste",H712="boursier univ.",H712="chercheur",H712="chirurgien",H712="Résident(e)",H712="Md Urg",H712="Md Card",LEFT(H712,6)="Fellow",H712="Externe Médecine",H712="Directeur de la biobanque Médecin",H712="monit.-boursier",),1,0)</f>
        <v>0</v>
      </c>
      <c r="D712" s="172">
        <f>IF(OR(G712=0,H712="Stagiaire",H712="Stagiaires",H712="Externe",H712="Externes",G712="agence",H712="STAGIAIRE INFIRMIER(ÈRE)",H712="STAGIAIRE SI",H712="STAGIAIRE S.I.",H712="STAGIAIRE PAB",H712="STAGIAIRE EN PERFUSION",H712="Stagiaire Physiothérapeute",H712="Stagiaire médecine",H712="Stagiaire - Service sociaux",H712="STAGIAIRE SOINS INFIRMIERS",H712="STAGIAIRE EXTERNE EN MÉDECINE",H712="ss",),1,0)</f>
        <v>0</v>
      </c>
      <c r="E712" s="28" t="s">
        <v>1498</v>
      </c>
      <c r="F712" s="28" t="s">
        <v>1499</v>
      </c>
      <c r="G712" s="255">
        <v>9900</v>
      </c>
      <c r="H712" s="79" t="s">
        <v>69</v>
      </c>
      <c r="I712" s="164" t="s">
        <v>5716</v>
      </c>
      <c r="J712" s="273" t="str">
        <f ca="1">IF(AK712&lt;=Données!$B$2,1," ")</f>
        <v xml:space="preserve"> </v>
      </c>
      <c r="K712" s="45">
        <v>1</v>
      </c>
      <c r="L712" s="46"/>
      <c r="M712" s="47"/>
      <c r="N712" s="48"/>
      <c r="O712" s="185"/>
      <c r="P712" s="187"/>
      <c r="Q712" s="185"/>
      <c r="R712" s="186"/>
      <c r="S712" s="186"/>
      <c r="T712" s="187"/>
      <c r="U712" s="187"/>
      <c r="V712" s="187"/>
      <c r="W712" s="320"/>
      <c r="X712" s="214"/>
      <c r="Y712" s="215"/>
      <c r="Z712" s="34"/>
      <c r="AA712" s="35"/>
      <c r="AB712" s="35"/>
      <c r="AC712" s="35"/>
      <c r="AD712" s="36"/>
      <c r="AE712" s="224"/>
      <c r="AF712" s="53"/>
      <c r="AG712" s="54"/>
      <c r="AH712" s="55"/>
      <c r="AI712" s="56"/>
      <c r="AJ712" s="41" t="s">
        <v>4462</v>
      </c>
      <c r="AK712" s="42">
        <v>45749</v>
      </c>
      <c r="AL712" s="50"/>
      <c r="AM712" s="337" t="str">
        <f>INDEX($K$6:$AE$6,1,MATCH(1,K712:AE712,-1))</f>
        <v>95PFE-L2S</v>
      </c>
      <c r="AN712" s="337" t="str">
        <f>IF(INDEX($K$6:$AE$6,1,MATCH(1,K712:AE712,1))&lt;&gt;INDEX($K$6:$AE$6,1,MATCH(1,K712:AE712,-1)),INDEX($K$6:$AE$6,1,MATCH(1,K712:AE712,1)),"-")</f>
        <v>-</v>
      </c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</row>
    <row r="713" spans="1:261" s="63" customFormat="1" x14ac:dyDescent="0.2">
      <c r="A713" s="169" t="str">
        <f>IF(IFERROR(VLOOKUP(G713,EmployesActifs,1,FALSE),"Non")&lt;&gt;"Non","Oui","Non")</f>
        <v>Oui</v>
      </c>
      <c r="B713" s="172">
        <f>IF(A713="Oui",1,0)</f>
        <v>1</v>
      </c>
      <c r="C713" s="172">
        <f>IF(OR(G713="Médecin",H713="Médecin",I713="Médecin",I713="Médecins",H713="anesthésiste",H713="boursier univ.",H713="chercheur",H713="chirurgien",H713="Résident(e)",H713="Md Urg",H713="Md Card",LEFT(H713,6)="Fellow",H713="Externe Médecine",H713="Directeur de la biobanque Médecin",H713="monit.-boursier",),1,0)</f>
        <v>0</v>
      </c>
      <c r="D713" s="172">
        <f>IF(OR(G713=0,H713="Stagiaire",H713="Stagiaires",H713="Externe",H713="Externes",G713="agence",H713="STAGIAIRE INFIRMIER(ÈRE)",H713="STAGIAIRE SI",H713="STAGIAIRE S.I.",H713="STAGIAIRE PAB",H713="STAGIAIRE EN PERFUSION",H713="Stagiaire Physiothérapeute",H713="Stagiaire médecine",H713="Stagiaire - Service sociaux",H713="STAGIAIRE SOINS INFIRMIERS",H713="STAGIAIRE EXTERNE EN MÉDECINE",H713="ss",),1,0)</f>
        <v>0</v>
      </c>
      <c r="E713" s="28" t="s">
        <v>1500</v>
      </c>
      <c r="F713" s="28" t="s">
        <v>1501</v>
      </c>
      <c r="G713" s="255">
        <v>5238</v>
      </c>
      <c r="H713" s="79" t="s">
        <v>2098</v>
      </c>
      <c r="I713" s="164" t="s">
        <v>3476</v>
      </c>
      <c r="J713" s="273">
        <f ca="1">IF(AK713&lt;=Données!$B$2,1," ")</f>
        <v>1</v>
      </c>
      <c r="K713" s="45"/>
      <c r="L713" s="46">
        <v>1</v>
      </c>
      <c r="M713" s="47"/>
      <c r="N713" s="48"/>
      <c r="O713" s="185"/>
      <c r="P713" s="187"/>
      <c r="Q713" s="185"/>
      <c r="R713" s="186"/>
      <c r="S713" s="186"/>
      <c r="T713" s="187"/>
      <c r="U713" s="187"/>
      <c r="V713" s="187"/>
      <c r="W713" s="320"/>
      <c r="X713" s="214"/>
      <c r="Y713" s="215"/>
      <c r="Z713" s="34"/>
      <c r="AA713" s="35"/>
      <c r="AB713" s="35"/>
      <c r="AC713" s="35"/>
      <c r="AD713" s="36"/>
      <c r="AE713" s="224"/>
      <c r="AF713" s="53"/>
      <c r="AG713" s="54"/>
      <c r="AH713" s="55"/>
      <c r="AI713" s="56"/>
      <c r="AJ713" s="41" t="s">
        <v>57</v>
      </c>
      <c r="AK713" s="42">
        <v>44580</v>
      </c>
      <c r="AL713" s="50"/>
      <c r="AM713" s="337" t="str">
        <f>INDEX($K$6:$AE$6,1,MATCH(1,K713:AE713,-1))</f>
        <v>95PFE-L2M</v>
      </c>
      <c r="AN713" s="337" t="str">
        <f>IF(INDEX($K$6:$AE$6,1,MATCH(1,K713:AE713,1))&lt;&gt;INDEX($K$6:$AE$6,1,MATCH(1,K713:AE713,-1)),INDEX($K$6:$AE$6,1,MATCH(1,K713:AE713,1)),"-")</f>
        <v>-</v>
      </c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</row>
    <row r="714" spans="1:261" s="63" customFormat="1" x14ac:dyDescent="0.2">
      <c r="A714" s="169" t="str">
        <f>IF(IFERROR(VLOOKUP(G714,EmployesActifs,1,FALSE),"Non")&lt;&gt;"Non","Oui","Non")</f>
        <v>Oui</v>
      </c>
      <c r="B714" s="172">
        <f>IF(A714="Oui",1,0)</f>
        <v>1</v>
      </c>
      <c r="C714" s="172">
        <f>IF(OR(G714="Médecin",H714="Médecin",I714="Médecin",I714="Médecins",H714="anesthésiste",H714="boursier univ.",H714="chercheur",H714="chirurgien",H714="Résident(e)",H714="Md Urg",H714="Md Card",LEFT(H714,6)="Fellow",H714="Externe Médecine",H714="Directeur de la biobanque Médecin",H714="monit.-boursier",),1,0)</f>
        <v>0</v>
      </c>
      <c r="D714" s="172">
        <f>IF(OR(G714=0,H714="Stagiaire",H714="Stagiaires",H714="Externe",H714="Externes",G714="agence",H714="STAGIAIRE INFIRMIER(ÈRE)",H714="STAGIAIRE SI",H714="STAGIAIRE S.I.",H714="STAGIAIRE PAB",H714="STAGIAIRE EN PERFUSION",H714="Stagiaire Physiothérapeute",H714="Stagiaire médecine",H714="Stagiaire - Service sociaux",H714="STAGIAIRE SOINS INFIRMIERS",H714="STAGIAIRE EXTERNE EN MÉDECINE",H714="ss",),1,0)</f>
        <v>0</v>
      </c>
      <c r="E714" s="28" t="s">
        <v>1502</v>
      </c>
      <c r="F714" s="28" t="s">
        <v>1503</v>
      </c>
      <c r="G714" s="255">
        <v>11276</v>
      </c>
      <c r="H714" s="79" t="s">
        <v>972</v>
      </c>
      <c r="I714" s="164" t="s">
        <v>3418</v>
      </c>
      <c r="J714" s="273">
        <f ca="1">IF(AK714&lt;=Données!$B$2,1," ")</f>
        <v>1</v>
      </c>
      <c r="K714" s="45"/>
      <c r="L714" s="46" t="s">
        <v>56</v>
      </c>
      <c r="M714" s="47"/>
      <c r="N714" s="48"/>
      <c r="O714" s="185"/>
      <c r="P714" s="187"/>
      <c r="Q714" s="185"/>
      <c r="R714" s="186"/>
      <c r="S714" s="186">
        <v>1</v>
      </c>
      <c r="T714" s="187"/>
      <c r="U714" s="187"/>
      <c r="V714" s="187"/>
      <c r="W714" s="320"/>
      <c r="X714" s="214"/>
      <c r="Y714" s="215"/>
      <c r="Z714" s="34"/>
      <c r="AA714" s="35"/>
      <c r="AB714" s="35"/>
      <c r="AC714" s="35"/>
      <c r="AD714" s="36"/>
      <c r="AE714" s="224"/>
      <c r="AF714" s="53"/>
      <c r="AG714" s="54"/>
      <c r="AH714" s="55"/>
      <c r="AI714" s="56"/>
      <c r="AJ714" s="41" t="s">
        <v>57</v>
      </c>
      <c r="AK714" s="42">
        <v>44589</v>
      </c>
      <c r="AL714" s="50"/>
      <c r="AM714" s="337" t="str">
        <f>INDEX($K$6:$AE$6,1,MATCH(1,K714:AE714,-1))</f>
        <v>1870 +</v>
      </c>
      <c r="AN714" s="337" t="str">
        <f>IF(INDEX($K$6:$AE$6,1,MATCH(1,K714:AE714,1))&lt;&gt;INDEX($K$6:$AE$6,1,MATCH(1,K714:AE714,-1)),INDEX($K$6:$AE$6,1,MATCH(1,K714:AE714,1)),"-")</f>
        <v>-</v>
      </c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</row>
    <row r="715" spans="1:261" s="63" customFormat="1" ht="15" customHeight="1" x14ac:dyDescent="0.2">
      <c r="A715" s="169" t="str">
        <f>IF(IFERROR(VLOOKUP(G715,EmployesActifs,1,FALSE),"Non")&lt;&gt;"Non","Oui","Non")</f>
        <v>Oui</v>
      </c>
      <c r="B715" s="172">
        <f>IF(A715="Oui",1,0)</f>
        <v>1</v>
      </c>
      <c r="C715" s="172">
        <f>IF(OR(G715="Médecin",H715="Médecin",I715="Médecin",I715="Médecins",H715="anesthésiste",H715="boursier univ.",H715="chercheur",H715="chirurgien",H715="Résident(e)",H715="Md Urg",H715="Md Card",LEFT(H715,6)="Fellow",H715="Externe Médecine",H715="Directeur de la biobanque Médecin",H715="monit.-boursier",),1,0)</f>
        <v>0</v>
      </c>
      <c r="D715" s="172">
        <f>IF(OR(G715=0,H715="Stagiaire",H715="Stagiaires",H715="Externe",H715="Externes",G715="agence",H715="STAGIAIRE INFIRMIER(ÈRE)",H715="STAGIAIRE SI",H715="STAGIAIRE S.I.",H715="STAGIAIRE PAB",H715="STAGIAIRE EN PERFUSION",H715="Stagiaire Physiothérapeute",H715="Stagiaire médecine",H715="Stagiaire - Service sociaux",H715="STAGIAIRE SOINS INFIRMIERS",H715="STAGIAIRE EXTERNE EN MÉDECINE",H715="ss",),1,0)</f>
        <v>0</v>
      </c>
      <c r="E715" s="28" t="s">
        <v>1504</v>
      </c>
      <c r="F715" s="28" t="s">
        <v>1048</v>
      </c>
      <c r="G715" s="255">
        <v>10772</v>
      </c>
      <c r="H715" s="79" t="s">
        <v>517</v>
      </c>
      <c r="I715" s="164" t="s">
        <v>1505</v>
      </c>
      <c r="J715" s="273">
        <f ca="1">IF(AK715&lt;=Données!$B$2,1," ")</f>
        <v>1</v>
      </c>
      <c r="K715" s="45"/>
      <c r="L715" s="46">
        <v>1</v>
      </c>
      <c r="M715" s="47"/>
      <c r="N715" s="48"/>
      <c r="O715" s="185"/>
      <c r="P715" s="187"/>
      <c r="Q715" s="185"/>
      <c r="R715" s="186"/>
      <c r="S715" s="186"/>
      <c r="T715" s="187"/>
      <c r="U715" s="187"/>
      <c r="V715" s="187"/>
      <c r="W715" s="320"/>
      <c r="X715" s="214"/>
      <c r="Y715" s="215"/>
      <c r="Z715" s="34"/>
      <c r="AA715" s="35"/>
      <c r="AB715" s="35"/>
      <c r="AC715" s="35"/>
      <c r="AD715" s="36"/>
      <c r="AE715" s="224"/>
      <c r="AF715" s="53"/>
      <c r="AG715" s="54"/>
      <c r="AH715" s="55"/>
      <c r="AI715" s="56"/>
      <c r="AJ715" s="41" t="s">
        <v>159</v>
      </c>
      <c r="AK715" s="42">
        <v>44414</v>
      </c>
      <c r="AL715" s="50"/>
      <c r="AM715" s="337" t="str">
        <f>INDEX($K$6:$AE$6,1,MATCH(1,K715:AE715,-1))</f>
        <v>95PFE-L2M</v>
      </c>
      <c r="AN715" s="337" t="str">
        <f>IF(INDEX($K$6:$AE$6,1,MATCH(1,K715:AE715,1))&lt;&gt;INDEX($K$6:$AE$6,1,MATCH(1,K715:AE715,-1)),INDEX($K$6:$AE$6,1,MATCH(1,K715:AE715,1)),"-")</f>
        <v>-</v>
      </c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</row>
    <row r="716" spans="1:261" s="63" customFormat="1" ht="13.35" customHeight="1" x14ac:dyDescent="0.2">
      <c r="A716" s="169" t="str">
        <f>IF(IFERROR(VLOOKUP(G716,EmployesActifs,1,FALSE),"Non")&lt;&gt;"Non","Oui","Non")</f>
        <v>Oui</v>
      </c>
      <c r="B716" s="172">
        <f>IF(A716="Oui",1,0)</f>
        <v>1</v>
      </c>
      <c r="C716" s="172">
        <f>IF(OR(G716="Médecin",H716="Médecin",I716="Médecin",I716="Médecins",H716="anesthésiste",H716="boursier univ.",H716="chercheur",H716="chirurgien",H716="Résident(e)",H716="Md Urg",H716="Md Card",LEFT(H716,6)="Fellow",H716="Externe Médecine",H716="Directeur de la biobanque Médecin",H716="monit.-boursier",),1,0)</f>
        <v>0</v>
      </c>
      <c r="D716" s="172">
        <f>IF(OR(G716=0,H716="Stagiaire",H716="Stagiaires",H716="Externe",H716="Externes",G716="agence",H716="STAGIAIRE INFIRMIER(ÈRE)",H716="STAGIAIRE SI",H716="STAGIAIRE S.I.",H716="STAGIAIRE PAB",H716="STAGIAIRE EN PERFUSION",H716="Stagiaire Physiothérapeute",H716="Stagiaire médecine",H716="Stagiaire - Service sociaux",H716="STAGIAIRE SOINS INFIRMIERS",H716="STAGIAIRE EXTERNE EN MÉDECINE",H716="ss",),1,0)</f>
        <v>0</v>
      </c>
      <c r="E716" s="28" t="s">
        <v>1506</v>
      </c>
      <c r="F716" s="28" t="s">
        <v>640</v>
      </c>
      <c r="G716" s="255">
        <v>13985</v>
      </c>
      <c r="H716" s="79" t="s">
        <v>2098</v>
      </c>
      <c r="I716" s="164" t="s">
        <v>61</v>
      </c>
      <c r="J716" s="273" t="str">
        <f ca="1">IF(AK716&lt;=Données!$B$2,1," ")</f>
        <v xml:space="preserve"> </v>
      </c>
      <c r="K716" s="45"/>
      <c r="L716" s="46">
        <v>1</v>
      </c>
      <c r="M716" s="47"/>
      <c r="N716" s="48"/>
      <c r="O716" s="185"/>
      <c r="P716" s="187"/>
      <c r="Q716" s="185"/>
      <c r="R716" s="186"/>
      <c r="S716" s="186"/>
      <c r="T716" s="187"/>
      <c r="U716" s="187"/>
      <c r="V716" s="187"/>
      <c r="W716" s="320"/>
      <c r="X716" s="214"/>
      <c r="Y716" s="215"/>
      <c r="Z716" s="34"/>
      <c r="AA716" s="35"/>
      <c r="AB716" s="35"/>
      <c r="AC716" s="35"/>
      <c r="AD716" s="36"/>
      <c r="AE716" s="224"/>
      <c r="AF716" s="53"/>
      <c r="AG716" s="54"/>
      <c r="AH716" s="55"/>
      <c r="AI716" s="56"/>
      <c r="AJ716" s="41" t="s">
        <v>652</v>
      </c>
      <c r="AK716" s="42">
        <v>45955</v>
      </c>
      <c r="AL716" s="50"/>
      <c r="AM716" s="337" t="str">
        <f>INDEX($K$6:$AE$6,1,MATCH(1,K716:AE716,-1))</f>
        <v>95PFE-L2M</v>
      </c>
      <c r="AN716" s="337" t="str">
        <f>IF(INDEX($K$6:$AE$6,1,MATCH(1,K716:AE716,1))&lt;&gt;INDEX($K$6:$AE$6,1,MATCH(1,K716:AE716,-1)),INDEX($K$6:$AE$6,1,MATCH(1,K716:AE716,1)),"-")</f>
        <v>-</v>
      </c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</row>
    <row r="717" spans="1:261" s="63" customFormat="1" ht="12.75" customHeight="1" x14ac:dyDescent="0.2">
      <c r="A717" s="169" t="str">
        <f>IF(IFERROR(VLOOKUP(G717,EmployesActifs,1,FALSE),"Non")&lt;&gt;"Non","Oui","Non")</f>
        <v>Oui</v>
      </c>
      <c r="B717" s="172">
        <f>IF(A717="Oui",1,0)</f>
        <v>1</v>
      </c>
      <c r="C717" s="172">
        <f>IF(OR(G717="Médecin",H717="Médecin",I717="Médecin",I717="Médecins",H717="anesthésiste",H717="boursier univ.",H717="chercheur",H717="chirurgien",H717="Résident(e)",H717="Md Urg",H717="Md Card",LEFT(H717,6)="Fellow",H717="Externe Médecine",H717="Directeur de la biobanque Médecin",H717="monit.-boursier",),1,0)</f>
        <v>0</v>
      </c>
      <c r="D717" s="172">
        <f>IF(OR(G717=0,H717="Stagiaire",H717="Stagiaires",H717="Externe",H717="Externes",G717="agence",H717="STAGIAIRE INFIRMIER(ÈRE)",H717="STAGIAIRE SI",H717="STAGIAIRE S.I.",H717="STAGIAIRE PAB",H717="STAGIAIRE EN PERFUSION",H717="Stagiaire Physiothérapeute",H717="Stagiaire médecine",H717="Stagiaire - Service sociaux",H717="STAGIAIRE SOINS INFIRMIERS",H717="STAGIAIRE EXTERNE EN MÉDECINE",H717="ss",),1,0)</f>
        <v>0</v>
      </c>
      <c r="E717" s="28" t="s">
        <v>1506</v>
      </c>
      <c r="F717" s="28" t="s">
        <v>423</v>
      </c>
      <c r="G717" s="257">
        <v>8483</v>
      </c>
      <c r="H717" s="79" t="s">
        <v>109</v>
      </c>
      <c r="I717" s="164" t="s">
        <v>110</v>
      </c>
      <c r="J717" s="273" t="str">
        <f ca="1">IF(AK717&lt;=Données!$B$2,1," ")</f>
        <v xml:space="preserve"> </v>
      </c>
      <c r="K717" s="45"/>
      <c r="L717" s="46"/>
      <c r="M717" s="47"/>
      <c r="N717" s="48"/>
      <c r="O717" s="185"/>
      <c r="P717" s="187"/>
      <c r="Q717" s="185"/>
      <c r="R717" s="186"/>
      <c r="S717" s="186">
        <v>1</v>
      </c>
      <c r="T717" s="187"/>
      <c r="U717" s="187"/>
      <c r="V717" s="187"/>
      <c r="W717" s="320"/>
      <c r="X717" s="214"/>
      <c r="Y717" s="215"/>
      <c r="Z717" s="34"/>
      <c r="AA717" s="35"/>
      <c r="AB717" s="35"/>
      <c r="AC717" s="35"/>
      <c r="AD717" s="36"/>
      <c r="AE717" s="224"/>
      <c r="AF717" s="53"/>
      <c r="AG717" s="54"/>
      <c r="AH717" s="55"/>
      <c r="AI717" s="56"/>
      <c r="AJ717" s="41" t="s">
        <v>5851</v>
      </c>
      <c r="AK717" s="42">
        <v>45809</v>
      </c>
      <c r="AL717" s="50"/>
      <c r="AM717" s="337" t="str">
        <f>INDEX($K$6:$AE$6,1,MATCH(1,K717:AE717,-1))</f>
        <v>1870 +</v>
      </c>
      <c r="AN717" s="337" t="str">
        <f>IF(INDEX($K$6:$AE$6,1,MATCH(1,K717:AE717,1))&lt;&gt;INDEX($K$6:$AE$6,1,MATCH(1,K717:AE717,-1)),INDEX($K$6:$AE$6,1,MATCH(1,K717:AE717,1)),"-")</f>
        <v>-</v>
      </c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</row>
    <row r="718" spans="1:261" s="63" customFormat="1" x14ac:dyDescent="0.2">
      <c r="A718" s="169" t="str">
        <f>IF(IFERROR(VLOOKUP(G718,EmployesActifs,1,FALSE),"Non")&lt;&gt;"Non","Oui","Non")</f>
        <v>Oui</v>
      </c>
      <c r="B718" s="172">
        <f>IF(A718="Oui",1,0)</f>
        <v>1</v>
      </c>
      <c r="C718" s="172">
        <f>IF(OR(G718="Médecin",H718="Médecin",I718="Médecin",I718="Médecins",H718="anesthésiste",H718="boursier univ.",H718="chercheur",H718="chirurgien",H718="Résident(e)",H718="Md Urg",H718="Md Card",LEFT(H718,6)="Fellow",H718="Externe Médecine",H718="Directeur de la biobanque Médecin",H718="monit.-boursier",),1,0)</f>
        <v>0</v>
      </c>
      <c r="D718" s="172">
        <f>IF(OR(G718=0,H718="Stagiaire",H718="Stagiaires",H718="Externe",H718="Externes",G718="agence",H718="STAGIAIRE INFIRMIER(ÈRE)",H718="STAGIAIRE SI",H718="STAGIAIRE S.I.",H718="STAGIAIRE PAB",H718="STAGIAIRE EN PERFUSION",H718="Stagiaire Physiothérapeute",H718="Stagiaire médecine",H718="Stagiaire - Service sociaux",H718="STAGIAIRE SOINS INFIRMIERS",H718="STAGIAIRE EXTERNE EN MÉDECINE",H718="ss",),1,0)</f>
        <v>0</v>
      </c>
      <c r="E718" s="28" t="s">
        <v>1512</v>
      </c>
      <c r="F718" s="28" t="s">
        <v>1515</v>
      </c>
      <c r="G718" s="255">
        <v>1427</v>
      </c>
      <c r="H718" s="79" t="s">
        <v>72</v>
      </c>
      <c r="I718" s="164" t="s">
        <v>5708</v>
      </c>
      <c r="J718" s="273">
        <f ca="1">IF(AK718&lt;=Données!$B$2,1," ")</f>
        <v>1</v>
      </c>
      <c r="K718" s="45"/>
      <c r="L718" s="46">
        <v>1</v>
      </c>
      <c r="M718" s="47"/>
      <c r="N718" s="48"/>
      <c r="O718" s="185"/>
      <c r="P718" s="187"/>
      <c r="Q718" s="185"/>
      <c r="R718" s="186"/>
      <c r="S718" s="186"/>
      <c r="T718" s="187"/>
      <c r="U718" s="187"/>
      <c r="V718" s="187"/>
      <c r="W718" s="320"/>
      <c r="X718" s="214"/>
      <c r="Y718" s="215"/>
      <c r="Z718" s="34"/>
      <c r="AA718" s="35"/>
      <c r="AB718" s="35"/>
      <c r="AC718" s="35"/>
      <c r="AD718" s="36"/>
      <c r="AE718" s="224"/>
      <c r="AF718" s="53"/>
      <c r="AG718" s="54"/>
      <c r="AH718" s="55"/>
      <c r="AI718" s="56"/>
      <c r="AJ718" s="41" t="s">
        <v>85</v>
      </c>
      <c r="AK718" s="42">
        <v>44592</v>
      </c>
      <c r="AL718" s="50"/>
      <c r="AM718" s="337" t="str">
        <f>INDEX($K$6:$AE$6,1,MATCH(1,K718:AE718,-1))</f>
        <v>95PFE-L2M</v>
      </c>
      <c r="AN718" s="337" t="str">
        <f>IF(INDEX($K$6:$AE$6,1,MATCH(1,K718:AE718,1))&lt;&gt;INDEX($K$6:$AE$6,1,MATCH(1,K718:AE718,-1)),INDEX($K$6:$AE$6,1,MATCH(1,K718:AE718,1)),"-")</f>
        <v>-</v>
      </c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</row>
    <row r="719" spans="1:261" s="63" customFormat="1" ht="15" customHeight="1" x14ac:dyDescent="0.2">
      <c r="A719" s="169" t="str">
        <f>IF(IFERROR(VLOOKUP(G719,EmployesActifs,1,FALSE),"Non")&lt;&gt;"Non","Oui","Non")</f>
        <v>Oui</v>
      </c>
      <c r="B719" s="172">
        <f>IF(A719="Oui",1,0)</f>
        <v>1</v>
      </c>
      <c r="C719" s="172">
        <f>IF(OR(G719="Médecin",H719="Médecin",I719="Médecin",I719="Médecins",H719="anesthésiste",H719="boursier univ.",H719="chercheur",H719="chirurgien",H719="Résident(e)",H719="Md Urg",H719="Md Card",LEFT(H719,6)="Fellow",H719="Externe Médecine",H719="Directeur de la biobanque Médecin",H719="monit.-boursier",),1,0)</f>
        <v>0</v>
      </c>
      <c r="D719" s="172">
        <f>IF(OR(G719=0,H719="Stagiaire",H719="Stagiaires",H719="Externe",H719="Externes",G719="agence",H719="STAGIAIRE INFIRMIER(ÈRE)",H719="STAGIAIRE SI",H719="STAGIAIRE S.I.",H719="STAGIAIRE PAB",H719="STAGIAIRE EN PERFUSION",H719="Stagiaire Physiothérapeute",H719="Stagiaire médecine",H719="Stagiaire - Service sociaux",H719="STAGIAIRE SOINS INFIRMIERS",H719="STAGIAIRE EXTERNE EN MÉDECINE",H719="ss",),1,0)</f>
        <v>0</v>
      </c>
      <c r="E719" s="28" t="s">
        <v>1516</v>
      </c>
      <c r="F719" s="28" t="s">
        <v>1517</v>
      </c>
      <c r="G719" s="255">
        <v>9365</v>
      </c>
      <c r="H719" s="79" t="s">
        <v>69</v>
      </c>
      <c r="I719" s="164" t="s">
        <v>5717</v>
      </c>
      <c r="J719" s="273" t="str">
        <f ca="1">IF(AK719&lt;=Données!$B$2,1," ")</f>
        <v xml:space="preserve"> </v>
      </c>
      <c r="K719" s="45"/>
      <c r="L719" s="46"/>
      <c r="M719" s="47"/>
      <c r="N719" s="48"/>
      <c r="O719" s="185"/>
      <c r="P719" s="187"/>
      <c r="Q719" s="185"/>
      <c r="R719" s="186"/>
      <c r="S719" s="186">
        <v>1</v>
      </c>
      <c r="T719" s="187"/>
      <c r="U719" s="187"/>
      <c r="V719" s="187"/>
      <c r="W719" s="320"/>
      <c r="X719" s="214"/>
      <c r="Y719" s="215"/>
      <c r="Z719" s="34"/>
      <c r="AA719" s="35"/>
      <c r="AB719" s="35"/>
      <c r="AC719" s="35"/>
      <c r="AD719" s="36"/>
      <c r="AE719" s="224"/>
      <c r="AF719" s="53"/>
      <c r="AG719" s="54"/>
      <c r="AH719" s="55"/>
      <c r="AI719" s="56"/>
      <c r="AJ719" s="41" t="s">
        <v>5851</v>
      </c>
      <c r="AK719" s="42">
        <v>45951</v>
      </c>
      <c r="AL719" s="50"/>
      <c r="AM719" s="337" t="str">
        <f>INDEX($K$6:$AE$6,1,MATCH(1,K719:AE719,-1))</f>
        <v>1870 +</v>
      </c>
      <c r="AN719" s="337" t="str">
        <f>IF(INDEX($K$6:$AE$6,1,MATCH(1,K719:AE719,1))&lt;&gt;INDEX($K$6:$AE$6,1,MATCH(1,K719:AE719,-1)),INDEX($K$6:$AE$6,1,MATCH(1,K719:AE719,1)),"-")</f>
        <v>-</v>
      </c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</row>
    <row r="720" spans="1:261" s="63" customFormat="1" ht="13.15" customHeight="1" x14ac:dyDescent="0.2">
      <c r="A720" s="169" t="str">
        <f>IF(IFERROR(VLOOKUP(G720,EmployesActifs,1,FALSE),"Non")&lt;&gt;"Non","Oui","Non")</f>
        <v>Oui</v>
      </c>
      <c r="B720" s="172">
        <f>IF(A720="Oui",1,0)</f>
        <v>1</v>
      </c>
      <c r="C720" s="172">
        <f>IF(OR(G720="Médecin",H720="Médecin",I720="Médecin",I720="Médecins",H720="anesthésiste",H720="boursier univ.",H720="chercheur",H720="chirurgien",H720="Résident(e)",H720="Md Urg",H720="Md Card",LEFT(H720,6)="Fellow",H720="Externe Médecine",H720="Directeur de la biobanque Médecin",H720="monit.-boursier",),1,0)</f>
        <v>0</v>
      </c>
      <c r="D720" s="172">
        <f>IF(OR(G720=0,H720="Stagiaire",H720="Stagiaires",H720="Externe",H720="Externes",G720="agence",H720="STAGIAIRE INFIRMIER(ÈRE)",H720="STAGIAIRE SI",H720="STAGIAIRE S.I.",H720="STAGIAIRE PAB",H720="STAGIAIRE EN PERFUSION",H720="Stagiaire Physiothérapeute",H720="Stagiaire médecine",H720="Stagiaire - Service sociaux",H720="STAGIAIRE SOINS INFIRMIERS",H720="STAGIAIRE EXTERNE EN MÉDECINE",H720="ss",),1,0)</f>
        <v>0</v>
      </c>
      <c r="E720" s="28" t="s">
        <v>5007</v>
      </c>
      <c r="F720" s="28" t="s">
        <v>5008</v>
      </c>
      <c r="G720" s="257">
        <v>4764</v>
      </c>
      <c r="H720" s="79" t="s">
        <v>5006</v>
      </c>
      <c r="I720" s="164" t="s">
        <v>209</v>
      </c>
      <c r="J720" s="273" t="str">
        <f ca="1">IF(AK720&lt;=Données!$B$2,1," ")</f>
        <v xml:space="preserve"> </v>
      </c>
      <c r="K720" s="45">
        <v>1</v>
      </c>
      <c r="L720" s="46"/>
      <c r="M720" s="47"/>
      <c r="N720" s="48"/>
      <c r="O720" s="185"/>
      <c r="P720" s="187"/>
      <c r="Q720" s="185"/>
      <c r="R720" s="186"/>
      <c r="S720" s="186"/>
      <c r="T720" s="187"/>
      <c r="U720" s="187"/>
      <c r="V720" s="187"/>
      <c r="W720" s="320"/>
      <c r="X720" s="214"/>
      <c r="Y720" s="215"/>
      <c r="Z720" s="34"/>
      <c r="AA720" s="35"/>
      <c r="AB720" s="35"/>
      <c r="AC720" s="35"/>
      <c r="AD720" s="36"/>
      <c r="AE720" s="224"/>
      <c r="AF720" s="53"/>
      <c r="AG720" s="54"/>
      <c r="AH720" s="55"/>
      <c r="AI720" s="56"/>
      <c r="AJ720" s="41" t="s">
        <v>4462</v>
      </c>
      <c r="AK720" s="42">
        <v>45264</v>
      </c>
      <c r="AL720" s="50"/>
      <c r="AM720" s="337" t="str">
        <f>INDEX($K$6:$AE$6,1,MATCH(1,K720:AE720,-1))</f>
        <v>95PFE-L2S</v>
      </c>
      <c r="AN720" s="337" t="str">
        <f>IF(INDEX($K$6:$AE$6,1,MATCH(1,K720:AE720,1))&lt;&gt;INDEX($K$6:$AE$6,1,MATCH(1,K720:AE720,-1)),INDEX($K$6:$AE$6,1,MATCH(1,K720:AE720,1)),"-")</f>
        <v>-</v>
      </c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</row>
    <row r="721" spans="1:261" s="63" customFormat="1" ht="12.75" customHeight="1" x14ac:dyDescent="0.2">
      <c r="A721" s="169" t="str">
        <f>IF(IFERROR(VLOOKUP(G721,EmployesActifs,1,FALSE),"Non")&lt;&gt;"Non","Oui","Non")</f>
        <v>Oui</v>
      </c>
      <c r="B721" s="172">
        <f>IF(A721="Oui",1,0)</f>
        <v>1</v>
      </c>
      <c r="C721" s="172">
        <f>IF(OR(G721="Médecin",H721="Médecin",I721="Médecin",I721="Médecins",H721="anesthésiste",H721="boursier univ.",H721="chercheur",H721="chirurgien",H721="Résident(e)",H721="Md Urg",H721="Md Card",LEFT(H721,6)="Fellow",H721="Externe Médecine",H721="Directeur de la biobanque Médecin",H721="monit.-boursier",),1,0)</f>
        <v>0</v>
      </c>
      <c r="D721" s="172">
        <f>IF(OR(G721=0,H721="Stagiaire",H721="Stagiaires",H721="Externe",H721="Externes",G721="agence",H721="STAGIAIRE INFIRMIER(ÈRE)",H721="STAGIAIRE SI",H721="STAGIAIRE S.I.",H721="STAGIAIRE PAB",H721="STAGIAIRE EN PERFUSION",H721="Stagiaire Physiothérapeute",H721="Stagiaire médecine",H721="Stagiaire - Service sociaux",H721="STAGIAIRE SOINS INFIRMIERS",H721="STAGIAIRE EXTERNE EN MÉDECINE",H721="ss",),1,0)</f>
        <v>0</v>
      </c>
      <c r="E721" s="28" t="s">
        <v>1518</v>
      </c>
      <c r="F721" s="28" t="s">
        <v>328</v>
      </c>
      <c r="G721" s="255">
        <v>3238</v>
      </c>
      <c r="H721" s="79" t="s">
        <v>2098</v>
      </c>
      <c r="I721" s="164" t="s">
        <v>5701</v>
      </c>
      <c r="J721" s="273">
        <f ca="1">IF(AK721&lt;=Données!$B$2,1," ")</f>
        <v>1</v>
      </c>
      <c r="K721" s="45">
        <v>1</v>
      </c>
      <c r="L721" s="46"/>
      <c r="M721" s="47"/>
      <c r="N721" s="48"/>
      <c r="O721" s="185"/>
      <c r="P721" s="187"/>
      <c r="Q721" s="185"/>
      <c r="R721" s="186"/>
      <c r="S721" s="186"/>
      <c r="T721" s="187"/>
      <c r="U721" s="187"/>
      <c r="V721" s="187"/>
      <c r="W721" s="320"/>
      <c r="X721" s="214"/>
      <c r="Y721" s="215"/>
      <c r="Z721" s="34"/>
      <c r="AA721" s="35"/>
      <c r="AB721" s="35"/>
      <c r="AC721" s="35"/>
      <c r="AD721" s="36"/>
      <c r="AE721" s="224"/>
      <c r="AF721" s="53"/>
      <c r="AG721" s="54"/>
      <c r="AH721" s="55"/>
      <c r="AI721" s="56"/>
      <c r="AJ721" s="41" t="s">
        <v>98</v>
      </c>
      <c r="AK721" s="42">
        <v>44572</v>
      </c>
      <c r="AL721" s="50"/>
      <c r="AM721" s="337" t="str">
        <f>INDEX($K$6:$AE$6,1,MATCH(1,K721:AE721,-1))</f>
        <v>95PFE-L2S</v>
      </c>
      <c r="AN721" s="337" t="str">
        <f>IF(INDEX($K$6:$AE$6,1,MATCH(1,K721:AE721,1))&lt;&gt;INDEX($K$6:$AE$6,1,MATCH(1,K721:AE721,-1)),INDEX($K$6:$AE$6,1,MATCH(1,K721:AE721,1)),"-")</f>
        <v>-</v>
      </c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</row>
    <row r="722" spans="1:261" s="63" customFormat="1" x14ac:dyDescent="0.2">
      <c r="A722" s="169" t="str">
        <f>IF(IFERROR(VLOOKUP(G722,EmployesActifs,1,FALSE),"Non")&lt;&gt;"Non","Oui","Non")</f>
        <v>Oui</v>
      </c>
      <c r="B722" s="172">
        <f>IF(A722="Oui",1,0)</f>
        <v>1</v>
      </c>
      <c r="C722" s="172">
        <f>IF(OR(G722="Médecin",H722="Médecin",I722="Médecin",I722="Médecins",H722="anesthésiste",H722="boursier univ.",H722="chercheur",H722="chirurgien",H722="Résident(e)",H722="Md Urg",H722="Md Card",LEFT(H722,6)="Fellow",H722="Externe Médecine",H722="Directeur de la biobanque Médecin",H722="monit.-boursier",),1,0)</f>
        <v>0</v>
      </c>
      <c r="D722" s="172">
        <f>IF(OR(G722=0,H722="Stagiaire",H722="Stagiaires",H722="Externe",H722="Externes",G722="agence",H722="STAGIAIRE INFIRMIER(ÈRE)",H722="STAGIAIRE SI",H722="STAGIAIRE S.I.",H722="STAGIAIRE PAB",H722="STAGIAIRE EN PERFUSION",H722="Stagiaire Physiothérapeute",H722="Stagiaire médecine",H722="Stagiaire - Service sociaux",H722="STAGIAIRE SOINS INFIRMIERS",H722="STAGIAIRE EXTERNE EN MÉDECINE",H722="ss",),1,0)</f>
        <v>0</v>
      </c>
      <c r="E722" s="28" t="s">
        <v>3311</v>
      </c>
      <c r="F722" s="28" t="s">
        <v>3312</v>
      </c>
      <c r="G722" s="255">
        <v>12893</v>
      </c>
      <c r="H722" s="79" t="s">
        <v>103</v>
      </c>
      <c r="I722" s="164" t="s">
        <v>5717</v>
      </c>
      <c r="J722" s="273" t="str">
        <f ca="1">IF(AK722&lt;=Données!$B$2,1," ")</f>
        <v xml:space="preserve"> </v>
      </c>
      <c r="K722" s="45"/>
      <c r="L722" s="46">
        <v>1</v>
      </c>
      <c r="M722" s="47"/>
      <c r="N722" s="48"/>
      <c r="O722" s="185"/>
      <c r="P722" s="187"/>
      <c r="Q722" s="185"/>
      <c r="R722" s="186"/>
      <c r="S722" s="186"/>
      <c r="T722" s="187"/>
      <c r="U722" s="187"/>
      <c r="V722" s="187"/>
      <c r="W722" s="320"/>
      <c r="X722" s="214"/>
      <c r="Y722" s="215"/>
      <c r="Z722" s="34"/>
      <c r="AA722" s="35"/>
      <c r="AB722" s="35"/>
      <c r="AC722" s="35"/>
      <c r="AD722" s="36"/>
      <c r="AE722" s="224"/>
      <c r="AF722" s="53"/>
      <c r="AG722" s="54"/>
      <c r="AH722" s="55"/>
      <c r="AI722" s="56"/>
      <c r="AJ722" s="41" t="s">
        <v>4462</v>
      </c>
      <c r="AK722" s="42">
        <v>45785</v>
      </c>
      <c r="AL722" s="50"/>
      <c r="AM722" s="337" t="str">
        <f>INDEX($K$6:$AE$6,1,MATCH(1,K722:AE722,-1))</f>
        <v>95PFE-L2M</v>
      </c>
      <c r="AN722" s="337" t="str">
        <f>IF(INDEX($K$6:$AE$6,1,MATCH(1,K722:AE722,1))&lt;&gt;INDEX($K$6:$AE$6,1,MATCH(1,K722:AE722,-1)),INDEX($K$6:$AE$6,1,MATCH(1,K722:AE722,1)),"-")</f>
        <v>-</v>
      </c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</row>
    <row r="723" spans="1:261" s="63" customFormat="1" ht="15" customHeight="1" x14ac:dyDescent="0.2">
      <c r="A723" s="169" t="str">
        <f>IF(IFERROR(VLOOKUP(G723,EmployesActifs,1,FALSE),"Non")&lt;&gt;"Non","Oui","Non")</f>
        <v>Oui</v>
      </c>
      <c r="B723" s="172">
        <f>IF(A723="Oui",1,0)</f>
        <v>1</v>
      </c>
      <c r="C723" s="172">
        <f>IF(OR(G723="Médecin",H723="Médecin",I723="Médecin",I723="Médecins",H723="anesthésiste",H723="boursier univ.",H723="chercheur",H723="chirurgien",H723="Résident(e)",H723="Md Urg",H723="Md Card",LEFT(H723,6)="Fellow",H723="Externe Médecine",H723="Directeur de la biobanque Médecin",H723="monit.-boursier",),1,0)</f>
        <v>0</v>
      </c>
      <c r="D723" s="172">
        <f>IF(OR(G723=0,H723="Stagiaire",H723="Stagiaires",H723="Externe",H723="Externes",G723="agence",H723="STAGIAIRE INFIRMIER(ÈRE)",H723="STAGIAIRE SI",H723="STAGIAIRE S.I.",H723="STAGIAIRE PAB",H723="STAGIAIRE EN PERFUSION",H723="Stagiaire Physiothérapeute",H723="Stagiaire médecine",H723="Stagiaire - Service sociaux",H723="STAGIAIRE SOINS INFIRMIERS",H723="STAGIAIRE EXTERNE EN MÉDECINE",H723="ss",),1,0)</f>
        <v>0</v>
      </c>
      <c r="E723" s="28" t="s">
        <v>3763</v>
      </c>
      <c r="F723" s="28" t="s">
        <v>432</v>
      </c>
      <c r="G723" s="255">
        <v>8613</v>
      </c>
      <c r="H723" s="79" t="s">
        <v>103</v>
      </c>
      <c r="I723" s="164" t="s">
        <v>61</v>
      </c>
      <c r="J723" s="273" t="str">
        <f ca="1">IF(AK723&lt;=Données!$B$2,1," ")</f>
        <v xml:space="preserve"> </v>
      </c>
      <c r="K723" s="45"/>
      <c r="L723" s="46"/>
      <c r="M723" s="47"/>
      <c r="N723" s="48"/>
      <c r="O723" s="185"/>
      <c r="P723" s="187"/>
      <c r="Q723" s="185"/>
      <c r="R723" s="186"/>
      <c r="S723" s="186">
        <v>1</v>
      </c>
      <c r="T723" s="187"/>
      <c r="U723" s="187"/>
      <c r="V723" s="187"/>
      <c r="W723" s="320"/>
      <c r="X723" s="214"/>
      <c r="Y723" s="215"/>
      <c r="Z723" s="34"/>
      <c r="AA723" s="35"/>
      <c r="AB723" s="35"/>
      <c r="AC723" s="35"/>
      <c r="AD723" s="36"/>
      <c r="AE723" s="224"/>
      <c r="AF723" s="53"/>
      <c r="AG723" s="54"/>
      <c r="AH723" s="55"/>
      <c r="AI723" s="56"/>
      <c r="AJ723" s="41" t="s">
        <v>4462</v>
      </c>
      <c r="AK723" s="42">
        <v>45329</v>
      </c>
      <c r="AL723" s="50"/>
      <c r="AM723" s="337" t="str">
        <f>INDEX($K$6:$AE$6,1,MATCH(1,K723:AE723,-1))</f>
        <v>1870 +</v>
      </c>
      <c r="AN723" s="337" t="str">
        <f>IF(INDEX($K$6:$AE$6,1,MATCH(1,K723:AE723,1))&lt;&gt;INDEX($K$6:$AE$6,1,MATCH(1,K723:AE723,-1)),INDEX($K$6:$AE$6,1,MATCH(1,K723:AE723,1)),"-")</f>
        <v>-</v>
      </c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</row>
    <row r="724" spans="1:261" s="63" customFormat="1" x14ac:dyDescent="0.2">
      <c r="A724" s="169" t="str">
        <f>IF(IFERROR(VLOOKUP(G724,EmployesActifs,1,FALSE),"Non")&lt;&gt;"Non","Oui","Non")</f>
        <v>Oui</v>
      </c>
      <c r="B724" s="172">
        <f>IF(A724="Oui",1,0)</f>
        <v>1</v>
      </c>
      <c r="C724" s="172">
        <f>IF(OR(G724="Médecin",H724="Médecin",I724="Médecin",I724="Médecins",H724="anesthésiste",H724="boursier univ.",H724="chercheur",H724="chirurgien",H724="Résident(e)",H724="Md Urg",H724="Md Card",LEFT(H724,6)="Fellow",H724="Externe Médecine",H724="Directeur de la biobanque Médecin",H724="monit.-boursier",),1,0)</f>
        <v>0</v>
      </c>
      <c r="D724" s="172">
        <f>IF(OR(G724=0,H724="Stagiaire",H724="Stagiaires",H724="Externe",H724="Externes",G724="agence",H724="STAGIAIRE INFIRMIER(ÈRE)",H724="STAGIAIRE SI",H724="STAGIAIRE S.I.",H724="STAGIAIRE PAB",H724="STAGIAIRE EN PERFUSION",H724="Stagiaire Physiothérapeute",H724="Stagiaire médecine",H724="Stagiaire - Service sociaux",H724="STAGIAIRE SOINS INFIRMIERS",H724="STAGIAIRE EXTERNE EN MÉDECINE",H724="ss",),1,0)</f>
        <v>0</v>
      </c>
      <c r="E724" s="28" t="s">
        <v>3178</v>
      </c>
      <c r="F724" s="28" t="s">
        <v>3179</v>
      </c>
      <c r="G724" s="259">
        <v>12806</v>
      </c>
      <c r="H724" s="79" t="s">
        <v>54</v>
      </c>
      <c r="I724" s="164" t="s">
        <v>55</v>
      </c>
      <c r="J724" s="273" t="str">
        <f ca="1">IF(AK724&lt;=Données!$B$2,1," ")</f>
        <v xml:space="preserve"> </v>
      </c>
      <c r="K724" s="45"/>
      <c r="L724" s="46">
        <v>1</v>
      </c>
      <c r="M724" s="47"/>
      <c r="N724" s="48"/>
      <c r="O724" s="185"/>
      <c r="P724" s="187"/>
      <c r="Q724" s="185"/>
      <c r="R724" s="186"/>
      <c r="S724" s="186"/>
      <c r="T724" s="187"/>
      <c r="U724" s="187"/>
      <c r="V724" s="187"/>
      <c r="W724" s="320"/>
      <c r="X724" s="214"/>
      <c r="Y724" s="215"/>
      <c r="Z724" s="34"/>
      <c r="AA724" s="35"/>
      <c r="AB724" s="35"/>
      <c r="AC724" s="35"/>
      <c r="AD724" s="36"/>
      <c r="AE724" s="224"/>
      <c r="AF724" s="53"/>
      <c r="AG724" s="54"/>
      <c r="AH724" s="55"/>
      <c r="AI724" s="56"/>
      <c r="AJ724" s="41" t="s">
        <v>4462</v>
      </c>
      <c r="AK724" s="42">
        <v>45805</v>
      </c>
      <c r="AL724" s="50"/>
      <c r="AM724" s="337" t="str">
        <f>INDEX($K$6:$AE$6,1,MATCH(1,K724:AE724,-1))</f>
        <v>95PFE-L2M</v>
      </c>
      <c r="AN724" s="337" t="str">
        <f>IF(INDEX($K$6:$AE$6,1,MATCH(1,K724:AE724,1))&lt;&gt;INDEX($K$6:$AE$6,1,MATCH(1,K724:AE724,-1)),INDEX($K$6:$AE$6,1,MATCH(1,K724:AE724,1)),"-")</f>
        <v>-</v>
      </c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</row>
    <row r="725" spans="1:261" s="63" customFormat="1" ht="12.75" customHeight="1" x14ac:dyDescent="0.2">
      <c r="A725" s="169" t="str">
        <f>IF(IFERROR(VLOOKUP(G725,EmployesActifs,1,FALSE),"Non")&lt;&gt;"Non","Oui","Non")</f>
        <v>Oui</v>
      </c>
      <c r="B725" s="172">
        <f>IF(A725="Oui",1,0)</f>
        <v>1</v>
      </c>
      <c r="C725" s="172">
        <f>IF(OR(G725="Médecin",H725="Médecin",I725="Médecin",I725="Médecins",H725="anesthésiste",H725="boursier univ.",H725="chercheur",H725="chirurgien",H725="Résident(e)",H725="Md Urg",H725="Md Card",LEFT(H725,6)="Fellow",H725="Externe Médecine",H725="Directeur de la biobanque Médecin",H725="monit.-boursier",),1,0)</f>
        <v>0</v>
      </c>
      <c r="D725" s="172">
        <f>IF(OR(G725=0,H725="Stagiaire",H725="Stagiaires",H725="Externe",H725="Externes",G725="agence",H725="STAGIAIRE INFIRMIER(ÈRE)",H725="STAGIAIRE SI",H725="STAGIAIRE S.I.",H725="STAGIAIRE PAB",H725="STAGIAIRE EN PERFUSION",H725="Stagiaire Physiothérapeute",H725="Stagiaire médecine",H725="Stagiaire - Service sociaux",H725="STAGIAIRE SOINS INFIRMIERS",H725="STAGIAIRE EXTERNE EN MÉDECINE",H725="ss",),1,0)</f>
        <v>0</v>
      </c>
      <c r="E725" s="28" t="s">
        <v>5562</v>
      </c>
      <c r="F725" s="28" t="s">
        <v>5563</v>
      </c>
      <c r="G725" s="257">
        <v>13795</v>
      </c>
      <c r="H725" s="79" t="s">
        <v>2098</v>
      </c>
      <c r="I725" s="164" t="s">
        <v>5717</v>
      </c>
      <c r="J725" s="273" t="str">
        <f ca="1">IF(AK725&lt;=Données!$B$2,1," ")</f>
        <v xml:space="preserve"> </v>
      </c>
      <c r="K725" s="45">
        <v>1</v>
      </c>
      <c r="L725" s="46" t="s">
        <v>56</v>
      </c>
      <c r="M725" s="47"/>
      <c r="N725" s="48"/>
      <c r="O725" s="185"/>
      <c r="P725" s="187"/>
      <c r="Q725" s="185"/>
      <c r="R725" s="186"/>
      <c r="S725" s="186"/>
      <c r="T725" s="187"/>
      <c r="U725" s="187"/>
      <c r="V725" s="187"/>
      <c r="W725" s="320"/>
      <c r="X725" s="214"/>
      <c r="Y725" s="215"/>
      <c r="Z725" s="34"/>
      <c r="AA725" s="35"/>
      <c r="AB725" s="35"/>
      <c r="AC725" s="35"/>
      <c r="AD725" s="36"/>
      <c r="AE725" s="224"/>
      <c r="AF725" s="53"/>
      <c r="AG725" s="54"/>
      <c r="AH725" s="55"/>
      <c r="AI725" s="56"/>
      <c r="AJ725" s="41" t="s">
        <v>652</v>
      </c>
      <c r="AK725" s="42">
        <v>45509</v>
      </c>
      <c r="AL725" s="50"/>
      <c r="AM725" s="337" t="str">
        <f>INDEX($K$6:$AE$6,1,MATCH(1,K725:AE725,-1))</f>
        <v>95PFE-L2S</v>
      </c>
      <c r="AN725" s="337" t="str">
        <f>IF(INDEX($K$6:$AE$6,1,MATCH(1,K725:AE725,1))&lt;&gt;INDEX($K$6:$AE$6,1,MATCH(1,K725:AE725,-1)),INDEX($K$6:$AE$6,1,MATCH(1,K725:AE725,1)),"-")</f>
        <v>-</v>
      </c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</row>
    <row r="726" spans="1:261" s="63" customFormat="1" ht="12.75" customHeight="1" x14ac:dyDescent="0.2">
      <c r="A726" s="169" t="str">
        <f>IF(IFERROR(VLOOKUP(G726,EmployesActifs,1,FALSE),"Non")&lt;&gt;"Non","Oui","Non")</f>
        <v>Oui</v>
      </c>
      <c r="B726" s="172">
        <f>IF(A726="Oui",1,0)</f>
        <v>1</v>
      </c>
      <c r="C726" s="172">
        <f>IF(OR(G726="Médecin",H726="Médecin",I726="Médecin",I726="Médecins",H726="anesthésiste",H726="boursier univ.",H726="chercheur",H726="chirurgien",H726="Résident(e)",H726="Md Urg",H726="Md Card",LEFT(H726,6)="Fellow",H726="Externe Médecine",H726="Directeur de la biobanque Médecin",H726="monit.-boursier",),1,0)</f>
        <v>0</v>
      </c>
      <c r="D726" s="172">
        <f>IF(OR(G726=0,H726="Stagiaire",H726="Stagiaires",H726="Externe",H726="Externes",G726="agence",H726="STAGIAIRE INFIRMIER(ÈRE)",H726="STAGIAIRE SI",H726="STAGIAIRE S.I.",H726="STAGIAIRE PAB",H726="STAGIAIRE EN PERFUSION",H726="Stagiaire Physiothérapeute",H726="Stagiaire médecine",H726="Stagiaire - Service sociaux",H726="STAGIAIRE SOINS INFIRMIERS",H726="STAGIAIRE EXTERNE EN MÉDECINE",H726="ss",),1,0)</f>
        <v>0</v>
      </c>
      <c r="E726" s="28" t="s">
        <v>6222</v>
      </c>
      <c r="F726" s="28" t="s">
        <v>433</v>
      </c>
      <c r="G726" s="257">
        <v>13954</v>
      </c>
      <c r="H726" s="79" t="s">
        <v>103</v>
      </c>
      <c r="I726" s="164" t="s">
        <v>5709</v>
      </c>
      <c r="J726" s="273" t="str">
        <f ca="1">IF(AK726&lt;=Données!$B$2,1," ")</f>
        <v xml:space="preserve"> </v>
      </c>
      <c r="K726" s="45"/>
      <c r="L726" s="46" t="s">
        <v>56</v>
      </c>
      <c r="M726" s="47"/>
      <c r="N726" s="48"/>
      <c r="O726" s="185"/>
      <c r="P726" s="187"/>
      <c r="Q726" s="185"/>
      <c r="R726" s="186"/>
      <c r="S726" s="186">
        <v>1</v>
      </c>
      <c r="T726" s="187"/>
      <c r="U726" s="187"/>
      <c r="V726" s="187"/>
      <c r="W726" s="320"/>
      <c r="X726" s="214"/>
      <c r="Y726" s="215"/>
      <c r="Z726" s="34"/>
      <c r="AA726" s="35"/>
      <c r="AB726" s="35"/>
      <c r="AC726" s="35"/>
      <c r="AD726" s="36"/>
      <c r="AE726" s="224"/>
      <c r="AF726" s="53"/>
      <c r="AG726" s="54"/>
      <c r="AH726" s="55"/>
      <c r="AI726" s="56"/>
      <c r="AJ726" s="41" t="s">
        <v>4462</v>
      </c>
      <c r="AK726" s="42">
        <v>45903</v>
      </c>
      <c r="AL726" s="50"/>
      <c r="AM726" s="337" t="str">
        <f>INDEX($K$6:$AE$6,1,MATCH(1,K726:AE726,-1))</f>
        <v>1870 +</v>
      </c>
      <c r="AN726" s="337" t="str">
        <f>IF(INDEX($K$6:$AE$6,1,MATCH(1,K726:AE726,1))&lt;&gt;INDEX($K$6:$AE$6,1,MATCH(1,K726:AE726,-1)),INDEX($K$6:$AE$6,1,MATCH(1,K726:AE726,1)),"-")</f>
        <v>-</v>
      </c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</row>
    <row r="727" spans="1:261" s="63" customFormat="1" ht="12.75" customHeight="1" x14ac:dyDescent="0.2">
      <c r="A727" s="169" t="str">
        <f>IF(IFERROR(VLOOKUP(G727,EmployesActifs,1,FALSE),"Non")&lt;&gt;"Non","Oui","Non")</f>
        <v>Oui</v>
      </c>
      <c r="B727" s="172">
        <f>IF(A727="Oui",1,0)</f>
        <v>1</v>
      </c>
      <c r="C727" s="172">
        <f>IF(OR(G727="Médecin",H727="Médecin",I727="Médecin",I727="Médecins",H727="anesthésiste",H727="boursier univ.",H727="chercheur",H727="chirurgien",H727="Résident(e)",H727="Md Urg",H727="Md Card",LEFT(H727,6)="Fellow",H727="Externe Médecine",H727="Directeur de la biobanque Médecin",H727="monit.-boursier",),1,0)</f>
        <v>0</v>
      </c>
      <c r="D727" s="172">
        <f>IF(OR(G727=0,H727="Stagiaire",H727="Stagiaires",H727="Externe",H727="Externes",G727="agence",H727="STAGIAIRE INFIRMIER(ÈRE)",H727="STAGIAIRE SI",H727="STAGIAIRE S.I.",H727="STAGIAIRE PAB",H727="STAGIAIRE EN PERFUSION",H727="Stagiaire Physiothérapeute",H727="Stagiaire médecine",H727="Stagiaire - Service sociaux",H727="STAGIAIRE SOINS INFIRMIERS",H727="STAGIAIRE EXTERNE EN MÉDECINE",H727="ss",),1,0)</f>
        <v>0</v>
      </c>
      <c r="E727" s="28" t="s">
        <v>1528</v>
      </c>
      <c r="F727" s="28" t="s">
        <v>602</v>
      </c>
      <c r="G727" s="259">
        <v>13571</v>
      </c>
      <c r="H727" s="79" t="s">
        <v>1559</v>
      </c>
      <c r="I727" s="164" t="s">
        <v>5716</v>
      </c>
      <c r="J727" s="273" t="str">
        <f ca="1">IF(AK727&lt;=Données!$B$2,1," ")</f>
        <v xml:space="preserve"> </v>
      </c>
      <c r="K727" s="45">
        <v>1</v>
      </c>
      <c r="L727" s="46"/>
      <c r="M727" s="47"/>
      <c r="N727" s="48"/>
      <c r="O727" s="185"/>
      <c r="P727" s="187"/>
      <c r="Q727" s="185"/>
      <c r="R727" s="186"/>
      <c r="S727" s="186"/>
      <c r="T727" s="187"/>
      <c r="U727" s="187"/>
      <c r="V727" s="187"/>
      <c r="W727" s="320"/>
      <c r="X727" s="214"/>
      <c r="Y727" s="215"/>
      <c r="Z727" s="34"/>
      <c r="AA727" s="35"/>
      <c r="AB727" s="35"/>
      <c r="AC727" s="35"/>
      <c r="AD727" s="36"/>
      <c r="AE727" s="224"/>
      <c r="AF727" s="53"/>
      <c r="AG727" s="54"/>
      <c r="AH727" s="55"/>
      <c r="AI727" s="56"/>
      <c r="AJ727" s="41" t="s">
        <v>4462</v>
      </c>
      <c r="AK727" s="42">
        <v>45490</v>
      </c>
      <c r="AL727" s="50"/>
      <c r="AM727" s="337" t="str">
        <f>INDEX($K$6:$AE$6,1,MATCH(1,K727:AE727,-1))</f>
        <v>95PFE-L2S</v>
      </c>
      <c r="AN727" s="337" t="str">
        <f>IF(INDEX($K$6:$AE$6,1,MATCH(1,K727:AE727,1))&lt;&gt;INDEX($K$6:$AE$6,1,MATCH(1,K727:AE727,-1)),INDEX($K$6:$AE$6,1,MATCH(1,K727:AE727,1)),"-")</f>
        <v>-</v>
      </c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</row>
    <row r="728" spans="1:261" s="63" customFormat="1" x14ac:dyDescent="0.2">
      <c r="A728" s="169" t="str">
        <f>IF(IFERROR(VLOOKUP(G728,EmployesActifs,1,FALSE),"Non")&lt;&gt;"Non","Oui","Non")</f>
        <v>Oui</v>
      </c>
      <c r="B728" s="172">
        <f>IF(A728="Oui",1,0)</f>
        <v>1</v>
      </c>
      <c r="C728" s="172">
        <f>IF(OR(G728="Médecin",H728="Médecin",I728="Médecin",I728="Médecins",H728="anesthésiste",H728="boursier univ.",H728="chercheur",H728="chirurgien",H728="Résident(e)",H728="Md Urg",H728="Md Card",LEFT(H728,6)="Fellow",H728="Externe Médecine",H728="Directeur de la biobanque Médecin",H728="monit.-boursier",),1,0)</f>
        <v>0</v>
      </c>
      <c r="D728" s="172">
        <f>IF(OR(G728=0,H728="Stagiaire",H728="Stagiaires",H728="Externe",H728="Externes",G728="agence",H728="STAGIAIRE INFIRMIER(ÈRE)",H728="STAGIAIRE SI",H728="STAGIAIRE S.I.",H728="STAGIAIRE PAB",H728="STAGIAIRE EN PERFUSION",H728="Stagiaire Physiothérapeute",H728="Stagiaire médecine",H728="Stagiaire - Service sociaux",H728="STAGIAIRE SOINS INFIRMIERS",H728="STAGIAIRE EXTERNE EN MÉDECINE",H728="ss",),1,0)</f>
        <v>0</v>
      </c>
      <c r="E728" s="28" t="s">
        <v>1529</v>
      </c>
      <c r="F728" s="28" t="s">
        <v>1530</v>
      </c>
      <c r="G728" s="255">
        <v>10494</v>
      </c>
      <c r="H728" s="79" t="s">
        <v>2098</v>
      </c>
      <c r="I728" s="164" t="s">
        <v>836</v>
      </c>
      <c r="J728" s="273" t="str">
        <f ca="1">IF(AK728&lt;=Données!$B$2,1," ")</f>
        <v xml:space="preserve"> </v>
      </c>
      <c r="K728" s="45"/>
      <c r="L728" s="46"/>
      <c r="M728" s="47">
        <v>1</v>
      </c>
      <c r="N728" s="48"/>
      <c r="O728" s="185"/>
      <c r="P728" s="187"/>
      <c r="Q728" s="185"/>
      <c r="R728" s="186"/>
      <c r="S728" s="186"/>
      <c r="T728" s="187"/>
      <c r="U728" s="187"/>
      <c r="V728" s="187"/>
      <c r="W728" s="320"/>
      <c r="X728" s="214"/>
      <c r="Y728" s="215"/>
      <c r="Z728" s="34"/>
      <c r="AA728" s="35"/>
      <c r="AB728" s="35"/>
      <c r="AC728" s="35"/>
      <c r="AD728" s="36" t="s">
        <v>56</v>
      </c>
      <c r="AE728" s="224"/>
      <c r="AF728" s="53"/>
      <c r="AG728" s="54"/>
      <c r="AH728" s="55"/>
      <c r="AI728" s="56"/>
      <c r="AJ728" s="41" t="s">
        <v>5851</v>
      </c>
      <c r="AK728" s="42">
        <v>45822</v>
      </c>
      <c r="AL728" s="50"/>
      <c r="AM728" s="337" t="str">
        <f>INDEX($K$6:$AE$6,1,MATCH(1,K728:AE728,-1))</f>
        <v>95PFE-L2L</v>
      </c>
      <c r="AN728" s="337" t="str">
        <f>IF(INDEX($K$6:$AE$6,1,MATCH(1,K728:AE728,1))&lt;&gt;INDEX($K$6:$AE$6,1,MATCH(1,K728:AE728,-1)),INDEX($K$6:$AE$6,1,MATCH(1,K728:AE728,1)),"-")</f>
        <v>-</v>
      </c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</row>
    <row r="729" spans="1:261" s="63" customFormat="1" ht="12.75" customHeight="1" x14ac:dyDescent="0.2">
      <c r="A729" s="169" t="str">
        <f>IF(IFERROR(VLOOKUP(G729,EmployesActifs,1,FALSE),"Non")&lt;&gt;"Non","Oui","Non")</f>
        <v>Oui</v>
      </c>
      <c r="B729" s="172">
        <f>IF(A729="Oui",1,0)</f>
        <v>1</v>
      </c>
      <c r="C729" s="172">
        <f>IF(OR(G729="Médecin",H729="Médecin",I729="Médecin",I729="Médecins",H729="anesthésiste",H729="boursier univ.",H729="chercheur",H729="chirurgien",H729="Résident(e)",H729="Md Urg",H729="Md Card",LEFT(H729,6)="Fellow",H729="Externe Médecine",H729="Directeur de la biobanque Médecin",H729="monit.-boursier",),1,0)</f>
        <v>0</v>
      </c>
      <c r="D729" s="172">
        <f>IF(OR(G729=0,H729="Stagiaire",H729="Stagiaires",H729="Externe",H729="Externes",G729="agence",H729="STAGIAIRE INFIRMIER(ÈRE)",H729="STAGIAIRE SI",H729="STAGIAIRE S.I.",H729="STAGIAIRE PAB",H729="STAGIAIRE EN PERFUSION",H729="Stagiaire Physiothérapeute",H729="Stagiaire médecine",H729="Stagiaire - Service sociaux",H729="STAGIAIRE SOINS INFIRMIERS",H729="STAGIAIRE EXTERNE EN MÉDECINE",H729="ss",),1,0)</f>
        <v>0</v>
      </c>
      <c r="E729" s="28" t="s">
        <v>6081</v>
      </c>
      <c r="F729" s="28" t="s">
        <v>328</v>
      </c>
      <c r="G729" s="255">
        <v>3921</v>
      </c>
      <c r="H729" s="79" t="s">
        <v>103</v>
      </c>
      <c r="I729" s="164" t="s">
        <v>836</v>
      </c>
      <c r="J729" s="273" t="str">
        <f ca="1">IF(AK729&lt;=Données!$B$2,1," ")</f>
        <v xml:space="preserve"> </v>
      </c>
      <c r="K729" s="45"/>
      <c r="L729" s="46"/>
      <c r="M729" s="47"/>
      <c r="N729" s="48"/>
      <c r="O729" s="185"/>
      <c r="P729" s="187"/>
      <c r="Q729" s="185"/>
      <c r="R729" s="186"/>
      <c r="S729" s="186">
        <v>1</v>
      </c>
      <c r="T729" s="187"/>
      <c r="U729" s="187"/>
      <c r="V729" s="187"/>
      <c r="W729" s="320"/>
      <c r="X729" s="214"/>
      <c r="Y729" s="215"/>
      <c r="Z729" s="34"/>
      <c r="AA729" s="35"/>
      <c r="AB729" s="35"/>
      <c r="AC729" s="35"/>
      <c r="AD729" s="36"/>
      <c r="AE729" s="224"/>
      <c r="AF729" s="53"/>
      <c r="AG729" s="54"/>
      <c r="AH729" s="55"/>
      <c r="AI729" s="56"/>
      <c r="AJ729" s="41" t="s">
        <v>4462</v>
      </c>
      <c r="AK729" s="42">
        <v>45787</v>
      </c>
      <c r="AL729" s="50"/>
      <c r="AM729" s="337" t="str">
        <f>INDEX($K$6:$AE$6,1,MATCH(1,K729:AE729,-1))</f>
        <v>1870 +</v>
      </c>
      <c r="AN729" s="337" t="str">
        <f>IF(INDEX($K$6:$AE$6,1,MATCH(1,K729:AE729,1))&lt;&gt;INDEX($K$6:$AE$6,1,MATCH(1,K729:AE729,-1)),INDEX($K$6:$AE$6,1,MATCH(1,K729:AE729,1)),"-")</f>
        <v>-</v>
      </c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</row>
    <row r="730" spans="1:261" s="63" customFormat="1" x14ac:dyDescent="0.2">
      <c r="A730" s="169" t="str">
        <f>IF(IFERROR(VLOOKUP(G730,EmployesActifs,1,FALSE),"Non")&lt;&gt;"Non","Oui","Non")</f>
        <v>Oui</v>
      </c>
      <c r="B730" s="172">
        <f>IF(A730="Oui",1,0)</f>
        <v>1</v>
      </c>
      <c r="C730" s="172">
        <f>IF(OR(G730="Médecin",H730="Médecin",I730="Médecin",I730="Médecins",H730="anesthésiste",H730="boursier univ.",H730="chercheur",H730="chirurgien",H730="Résident(e)",H730="Md Urg",H730="Md Card",LEFT(H730,6)="Fellow",H730="Externe Médecine",H730="Directeur de la biobanque Médecin",H730="monit.-boursier",),1,0)</f>
        <v>0</v>
      </c>
      <c r="D730" s="172">
        <f>IF(OR(G730=0,H730="Stagiaire",H730="Stagiaires",H730="Externe",H730="Externes",G730="agence",H730="STAGIAIRE INFIRMIER(ÈRE)",H730="STAGIAIRE SI",H730="STAGIAIRE S.I.",H730="STAGIAIRE PAB",H730="STAGIAIRE EN PERFUSION",H730="Stagiaire Physiothérapeute",H730="Stagiaire médecine",H730="Stagiaire - Service sociaux",H730="STAGIAIRE SOINS INFIRMIERS",H730="STAGIAIRE EXTERNE EN MÉDECINE",H730="ss",),1,0)</f>
        <v>0</v>
      </c>
      <c r="E730" s="28" t="s">
        <v>1533</v>
      </c>
      <c r="F730" s="28" t="s">
        <v>139</v>
      </c>
      <c r="G730" s="257">
        <v>11760</v>
      </c>
      <c r="H730" s="79" t="s">
        <v>69</v>
      </c>
      <c r="I730" s="164" t="s">
        <v>5715</v>
      </c>
      <c r="J730" s="273">
        <f ca="1">IF(AK730&lt;=Données!$B$2,1," ")</f>
        <v>1</v>
      </c>
      <c r="K730" s="45">
        <v>1</v>
      </c>
      <c r="L730" s="46"/>
      <c r="M730" s="47"/>
      <c r="N730" s="48"/>
      <c r="O730" s="185"/>
      <c r="P730" s="187"/>
      <c r="Q730" s="185"/>
      <c r="R730" s="186"/>
      <c r="S730" s="186"/>
      <c r="T730" s="187"/>
      <c r="U730" s="187"/>
      <c r="V730" s="187"/>
      <c r="W730" s="320"/>
      <c r="X730" s="214"/>
      <c r="Y730" s="215"/>
      <c r="Z730" s="34"/>
      <c r="AA730" s="35"/>
      <c r="AB730" s="35"/>
      <c r="AC730" s="35"/>
      <c r="AD730" s="36"/>
      <c r="AE730" s="224"/>
      <c r="AF730" s="53"/>
      <c r="AG730" s="54"/>
      <c r="AH730" s="55"/>
      <c r="AI730" s="56"/>
      <c r="AJ730" s="41" t="s">
        <v>85</v>
      </c>
      <c r="AK730" s="42">
        <v>44502</v>
      </c>
      <c r="AL730" s="50"/>
      <c r="AM730" s="337" t="str">
        <f>INDEX($K$6:$AE$6,1,MATCH(1,K730:AE730,-1))</f>
        <v>95PFE-L2S</v>
      </c>
      <c r="AN730" s="337" t="str">
        <f>IF(INDEX($K$6:$AE$6,1,MATCH(1,K730:AE730,1))&lt;&gt;INDEX($K$6:$AE$6,1,MATCH(1,K730:AE730,-1)),INDEX($K$6:$AE$6,1,MATCH(1,K730:AE730,1)),"-")</f>
        <v>-</v>
      </c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</row>
    <row r="731" spans="1:261" s="63" customFormat="1" x14ac:dyDescent="0.2">
      <c r="A731" s="169" t="str">
        <f>IF(IFERROR(VLOOKUP(G731,EmployesActifs,1,FALSE),"Non")&lt;&gt;"Non","Oui","Non")</f>
        <v>Oui</v>
      </c>
      <c r="B731" s="172">
        <f>IF(A731="Oui",1,0)</f>
        <v>1</v>
      </c>
      <c r="C731" s="172">
        <f>IF(OR(G731="Médecin",H731="Médecin",I731="Médecin",I731="Médecins",H731="anesthésiste",H731="boursier univ.",H731="chercheur",H731="chirurgien",H731="Résident(e)",H731="Md Urg",H731="Md Card",LEFT(H731,6)="Fellow",H731="Externe Médecine",H731="Directeur de la biobanque Médecin",H731="monit.-boursier",),1,0)</f>
        <v>0</v>
      </c>
      <c r="D731" s="172">
        <f>IF(OR(G731=0,H731="Stagiaire",H731="Stagiaires",H731="Externe",H731="Externes",G731="agence",H731="STAGIAIRE INFIRMIER(ÈRE)",H731="STAGIAIRE SI",H731="STAGIAIRE S.I.",H731="STAGIAIRE PAB",H731="STAGIAIRE EN PERFUSION",H731="Stagiaire Physiothérapeute",H731="Stagiaire médecine",H731="Stagiaire - Service sociaux",H731="STAGIAIRE SOINS INFIRMIERS",H731="STAGIAIRE EXTERNE EN MÉDECINE",H731="ss",),1,0)</f>
        <v>0</v>
      </c>
      <c r="E731" s="28" t="s">
        <v>1536</v>
      </c>
      <c r="F731" s="28" t="s">
        <v>1537</v>
      </c>
      <c r="G731" s="255">
        <v>10771</v>
      </c>
      <c r="H731" s="79" t="s">
        <v>54</v>
      </c>
      <c r="I731" s="164" t="s">
        <v>55</v>
      </c>
      <c r="J731" s="273" t="str">
        <f ca="1">IF(AK731&lt;=Données!$B$2,1," ")</f>
        <v xml:space="preserve"> </v>
      </c>
      <c r="K731" s="45"/>
      <c r="L731" s="46">
        <v>1</v>
      </c>
      <c r="M731" s="47"/>
      <c r="N731" s="48"/>
      <c r="O731" s="185"/>
      <c r="P731" s="187"/>
      <c r="Q731" s="185"/>
      <c r="R731" s="186"/>
      <c r="S731" s="186"/>
      <c r="T731" s="187"/>
      <c r="U731" s="187"/>
      <c r="V731" s="187"/>
      <c r="W731" s="320"/>
      <c r="X731" s="214"/>
      <c r="Y731" s="215"/>
      <c r="Z731" s="34"/>
      <c r="AA731" s="35"/>
      <c r="AB731" s="35"/>
      <c r="AC731" s="35"/>
      <c r="AD731" s="36"/>
      <c r="AE731" s="224"/>
      <c r="AF731" s="53"/>
      <c r="AG731" s="54"/>
      <c r="AH731" s="55"/>
      <c r="AI731" s="56"/>
      <c r="AJ731" s="41" t="s">
        <v>4462</v>
      </c>
      <c r="AK731" s="42">
        <v>45638</v>
      </c>
      <c r="AL731" s="50"/>
      <c r="AM731" s="337" t="str">
        <f>INDEX($K$6:$AE$6,1,MATCH(1,K731:AE731,-1))</f>
        <v>95PFE-L2M</v>
      </c>
      <c r="AN731" s="337" t="str">
        <f>IF(INDEX($K$6:$AE$6,1,MATCH(1,K731:AE731,1))&lt;&gt;INDEX($K$6:$AE$6,1,MATCH(1,K731:AE731,-1)),INDEX($K$6:$AE$6,1,MATCH(1,K731:AE731,1)),"-")</f>
        <v>-</v>
      </c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</row>
    <row r="732" spans="1:261" s="63" customFormat="1" ht="13.35" customHeight="1" x14ac:dyDescent="0.2">
      <c r="A732" s="169" t="str">
        <f>IF(IFERROR(VLOOKUP(G732,EmployesActifs,1,FALSE),"Non")&lt;&gt;"Non","Oui","Non")</f>
        <v>Oui</v>
      </c>
      <c r="B732" s="172">
        <f>IF(A732="Oui",1,0)</f>
        <v>1</v>
      </c>
      <c r="C732" s="172">
        <f>IF(OR(G732="Médecin",H732="Médecin",I732="Médecin",I732="Médecins",H732="anesthésiste",H732="boursier univ.",H732="chercheur",H732="chirurgien",H732="Résident(e)",H732="Md Urg",H732="Md Card",LEFT(H732,6)="Fellow",H732="Externe Médecine",H732="Directeur de la biobanque Médecin",H732="monit.-boursier",),1,0)</f>
        <v>0</v>
      </c>
      <c r="D732" s="172">
        <f>IF(OR(G732=0,H732="Stagiaire",H732="Stagiaires",H732="Externe",H732="Externes",G732="agence",H732="STAGIAIRE INFIRMIER(ÈRE)",H732="STAGIAIRE SI",H732="STAGIAIRE S.I.",H732="STAGIAIRE PAB",H732="STAGIAIRE EN PERFUSION",H732="Stagiaire Physiothérapeute",H732="Stagiaire médecine",H732="Stagiaire - Service sociaux",H732="STAGIAIRE SOINS INFIRMIERS",H732="STAGIAIRE EXTERNE EN MÉDECINE",H732="ss",),1,0)</f>
        <v>0</v>
      </c>
      <c r="E732" s="28" t="s">
        <v>1538</v>
      </c>
      <c r="F732" s="28" t="s">
        <v>1539</v>
      </c>
      <c r="G732" s="255">
        <v>11009</v>
      </c>
      <c r="H732" s="79" t="s">
        <v>103</v>
      </c>
      <c r="I732" s="164" t="s">
        <v>836</v>
      </c>
      <c r="J732" s="273" t="str">
        <f ca="1">IF(AK732&lt;=Données!$B$2,1," ")</f>
        <v xml:space="preserve"> </v>
      </c>
      <c r="K732" s="45"/>
      <c r="L732" s="46"/>
      <c r="M732" s="47"/>
      <c r="N732" s="48"/>
      <c r="O732" s="185"/>
      <c r="P732" s="187"/>
      <c r="Q732" s="185"/>
      <c r="R732" s="186"/>
      <c r="S732" s="186">
        <v>1</v>
      </c>
      <c r="T732" s="187"/>
      <c r="U732" s="187"/>
      <c r="V732" s="187"/>
      <c r="W732" s="320"/>
      <c r="X732" s="214"/>
      <c r="Y732" s="215"/>
      <c r="Z732" s="34"/>
      <c r="AA732" s="35"/>
      <c r="AB732" s="35"/>
      <c r="AC732" s="35"/>
      <c r="AD732" s="36"/>
      <c r="AE732" s="224"/>
      <c r="AF732" s="53"/>
      <c r="AG732" s="54"/>
      <c r="AH732" s="55"/>
      <c r="AI732" s="56"/>
      <c r="AJ732" s="41" t="s">
        <v>4462</v>
      </c>
      <c r="AK732" s="42">
        <v>45945</v>
      </c>
      <c r="AL732" s="50"/>
      <c r="AM732" s="337" t="str">
        <f>INDEX($K$6:$AE$6,1,MATCH(1,K732:AE732,-1))</f>
        <v>1870 +</v>
      </c>
      <c r="AN732" s="337" t="str">
        <f>IF(INDEX($K$6:$AE$6,1,MATCH(1,K732:AE732,1))&lt;&gt;INDEX($K$6:$AE$6,1,MATCH(1,K732:AE732,-1)),INDEX($K$6:$AE$6,1,MATCH(1,K732:AE732,1)),"-")</f>
        <v>-</v>
      </c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</row>
    <row r="733" spans="1:261" s="63" customFormat="1" x14ac:dyDescent="0.2">
      <c r="A733" s="169" t="str">
        <f>IF(IFERROR(VLOOKUP(G733,EmployesActifs,1,FALSE),"Non")&lt;&gt;"Non","Oui","Non")</f>
        <v>Oui</v>
      </c>
      <c r="B733" s="172">
        <f>IF(A733="Oui",1,0)</f>
        <v>1</v>
      </c>
      <c r="C733" s="172">
        <f>IF(OR(G733="Médecin",H733="Médecin",I733="Médecin",I733="Médecins",H733="anesthésiste",H733="boursier univ.",H733="chercheur",H733="chirurgien",H733="Résident(e)",H733="Md Urg",H733="Md Card",LEFT(H733,6)="Fellow",H733="Externe Médecine",H733="Directeur de la biobanque Médecin",H733="monit.-boursier",),1,0)</f>
        <v>0</v>
      </c>
      <c r="D733" s="172">
        <f>IF(OR(G733=0,H733="Stagiaire",H733="Stagiaires",H733="Externe",H733="Externes",G733="agence",H733="STAGIAIRE INFIRMIER(ÈRE)",H733="STAGIAIRE SI",H733="STAGIAIRE S.I.",H733="STAGIAIRE PAB",H733="STAGIAIRE EN PERFUSION",H733="Stagiaire Physiothérapeute",H733="Stagiaire médecine",H733="Stagiaire - Service sociaux",H733="STAGIAIRE SOINS INFIRMIERS",H733="STAGIAIRE EXTERNE EN MÉDECINE",H733="ss",),1,0)</f>
        <v>0</v>
      </c>
      <c r="E733" s="28" t="s">
        <v>1540</v>
      </c>
      <c r="F733" s="28" t="s">
        <v>1541</v>
      </c>
      <c r="G733" s="255">
        <v>9686</v>
      </c>
      <c r="H733" s="79" t="s">
        <v>5358</v>
      </c>
      <c r="I733" s="164" t="s">
        <v>933</v>
      </c>
      <c r="J733" s="273" t="str">
        <f ca="1">IF(AK733&lt;=Données!$B$2,1," ")</f>
        <v xml:space="preserve"> </v>
      </c>
      <c r="K733" s="45"/>
      <c r="L733" s="46"/>
      <c r="M733" s="47"/>
      <c r="N733" s="48"/>
      <c r="O733" s="185"/>
      <c r="P733" s="187"/>
      <c r="Q733" s="185"/>
      <c r="R733" s="186"/>
      <c r="S733" s="186">
        <v>1</v>
      </c>
      <c r="T733" s="187"/>
      <c r="U733" s="187"/>
      <c r="V733" s="187"/>
      <c r="W733" s="320"/>
      <c r="X733" s="214"/>
      <c r="Y733" s="215"/>
      <c r="Z733" s="34"/>
      <c r="AA733" s="35"/>
      <c r="AB733" s="35"/>
      <c r="AC733" s="35"/>
      <c r="AD733" s="36"/>
      <c r="AE733" s="224"/>
      <c r="AF733" s="53"/>
      <c r="AG733" s="54"/>
      <c r="AH733" s="55"/>
      <c r="AI733" s="56"/>
      <c r="AJ733" s="41" t="s">
        <v>4462</v>
      </c>
      <c r="AK733" s="42">
        <v>45405</v>
      </c>
      <c r="AL733" s="50"/>
      <c r="AM733" s="337" t="str">
        <f>INDEX($K$6:$AE$6,1,MATCH(1,K733:AE733,-1))</f>
        <v>1870 +</v>
      </c>
      <c r="AN733" s="337" t="str">
        <f>IF(INDEX($K$6:$AE$6,1,MATCH(1,K733:AE733,1))&lt;&gt;INDEX($K$6:$AE$6,1,MATCH(1,K733:AE733,-1)),INDEX($K$6:$AE$6,1,MATCH(1,K733:AE733,1)),"-")</f>
        <v>-</v>
      </c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</row>
    <row r="734" spans="1:261" s="63" customFormat="1" x14ac:dyDescent="0.2">
      <c r="A734" s="169" t="str">
        <f>IF(IFERROR(VLOOKUP(G734,EmployesActifs,1,FALSE),"Non")&lt;&gt;"Non","Oui","Non")</f>
        <v>Oui</v>
      </c>
      <c r="B734" s="172">
        <f>IF(A734="Oui",1,0)</f>
        <v>1</v>
      </c>
      <c r="C734" s="172">
        <f>IF(OR(G734="Médecin",H734="Médecin",I734="Médecin",I734="Médecins",H734="anesthésiste",H734="boursier univ.",H734="chercheur",H734="chirurgien",H734="Résident(e)",H734="Md Urg",H734="Md Card",LEFT(H734,6)="Fellow",H734="Externe Médecine",H734="Directeur de la biobanque Médecin",H734="monit.-boursier",),1,0)</f>
        <v>0</v>
      </c>
      <c r="D734" s="172">
        <f>IF(OR(G734=0,H734="Stagiaire",H734="Stagiaires",H734="Externe",H734="Externes",G734="agence",H734="STAGIAIRE INFIRMIER(ÈRE)",H734="STAGIAIRE SI",H734="STAGIAIRE S.I.",H734="STAGIAIRE PAB",H734="STAGIAIRE EN PERFUSION",H734="Stagiaire Physiothérapeute",H734="Stagiaire médecine",H734="Stagiaire - Service sociaux",H734="STAGIAIRE SOINS INFIRMIERS",H734="STAGIAIRE EXTERNE EN MÉDECINE",H734="ss",),1,0)</f>
        <v>0</v>
      </c>
      <c r="E734" s="28" t="s">
        <v>1542</v>
      </c>
      <c r="F734" s="28" t="s">
        <v>1543</v>
      </c>
      <c r="G734" s="255">
        <v>3361</v>
      </c>
      <c r="H734" s="79" t="s">
        <v>972</v>
      </c>
      <c r="I734" s="164" t="s">
        <v>1227</v>
      </c>
      <c r="J734" s="273">
        <f ca="1">IF(AK734&lt;=Données!$B$2,1," ")</f>
        <v>1</v>
      </c>
      <c r="K734" s="45"/>
      <c r="L734" s="46"/>
      <c r="M734" s="47"/>
      <c r="N734" s="48"/>
      <c r="O734" s="185"/>
      <c r="P734" s="187"/>
      <c r="Q734" s="185">
        <v>1</v>
      </c>
      <c r="R734" s="186"/>
      <c r="S734" s="186"/>
      <c r="T734" s="187"/>
      <c r="U734" s="187"/>
      <c r="V734" s="187"/>
      <c r="W734" s="320"/>
      <c r="X734" s="214"/>
      <c r="Y734" s="215"/>
      <c r="Z734" s="34"/>
      <c r="AA734" s="35"/>
      <c r="AB734" s="35"/>
      <c r="AC734" s="35"/>
      <c r="AD734" s="36"/>
      <c r="AE734" s="224"/>
      <c r="AF734" s="53"/>
      <c r="AG734" s="54"/>
      <c r="AH734" s="55"/>
      <c r="AI734" s="56"/>
      <c r="AJ734" s="41" t="s">
        <v>153</v>
      </c>
      <c r="AK734" s="42">
        <v>44148</v>
      </c>
      <c r="AL734" s="50"/>
      <c r="AM734" s="337" t="str">
        <f>INDEX($K$6:$AE$6,1,MATCH(1,K734:AE734,-1))</f>
        <v>1860-S</v>
      </c>
      <c r="AN734" s="337" t="str">
        <f>IF(INDEX($K$6:$AE$6,1,MATCH(1,K734:AE734,1))&lt;&gt;INDEX($K$6:$AE$6,1,MATCH(1,K734:AE734,-1)),INDEX($K$6:$AE$6,1,MATCH(1,K734:AE734,1)),"-")</f>
        <v>-</v>
      </c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</row>
    <row r="735" spans="1:261" s="63" customFormat="1" ht="14.85" customHeight="1" x14ac:dyDescent="0.2">
      <c r="A735" s="169" t="str">
        <f>IF(IFERROR(VLOOKUP(G735,EmployesActifs,1,FALSE),"Non")&lt;&gt;"Non","Oui","Non")</f>
        <v>Oui</v>
      </c>
      <c r="B735" s="172">
        <f>IF(A735="Oui",1,0)</f>
        <v>1</v>
      </c>
      <c r="C735" s="172">
        <f>IF(OR(G735="Médecin",H735="Médecin",I735="Médecin",I735="Médecins",H735="anesthésiste",H735="boursier univ.",H735="chercheur",H735="chirurgien",H735="Résident(e)",H735="Md Urg",H735="Md Card",LEFT(H735,6)="Fellow",H735="Externe Médecine",H735="Directeur de la biobanque Médecin",H735="monit.-boursier",),1,0)</f>
        <v>0</v>
      </c>
      <c r="D735" s="172">
        <f>IF(OR(G735=0,H735="Stagiaire",H735="Stagiaires",H735="Externe",H735="Externes",G735="agence",H735="STAGIAIRE INFIRMIER(ÈRE)",H735="STAGIAIRE SI",H735="STAGIAIRE S.I.",H735="STAGIAIRE PAB",H735="STAGIAIRE EN PERFUSION",H735="Stagiaire Physiothérapeute",H735="Stagiaire médecine",H735="Stagiaire - Service sociaux",H735="STAGIAIRE SOINS INFIRMIERS",H735="STAGIAIRE EXTERNE EN MÉDECINE",H735="ss",),1,0)</f>
        <v>0</v>
      </c>
      <c r="E735" s="28" t="s">
        <v>1544</v>
      </c>
      <c r="F735" s="28" t="s">
        <v>1545</v>
      </c>
      <c r="G735" s="255">
        <v>11986</v>
      </c>
      <c r="H735" s="79" t="s">
        <v>69</v>
      </c>
      <c r="I735" s="164" t="s">
        <v>61</v>
      </c>
      <c r="J735" s="273" t="str">
        <f ca="1">IF(AK735&lt;=Données!$B$2,1," ")</f>
        <v xml:space="preserve"> </v>
      </c>
      <c r="K735" s="45" t="s">
        <v>56</v>
      </c>
      <c r="L735" s="46"/>
      <c r="M735" s="47"/>
      <c r="N735" s="48"/>
      <c r="O735" s="185"/>
      <c r="P735" s="187"/>
      <c r="Q735" s="185"/>
      <c r="R735" s="186"/>
      <c r="S735" s="186">
        <v>1</v>
      </c>
      <c r="T735" s="187"/>
      <c r="U735" s="187"/>
      <c r="V735" s="187"/>
      <c r="W735" s="320"/>
      <c r="X735" s="214"/>
      <c r="Y735" s="215"/>
      <c r="Z735" s="34"/>
      <c r="AA735" s="35"/>
      <c r="AB735" s="35"/>
      <c r="AC735" s="35"/>
      <c r="AD735" s="36"/>
      <c r="AE735" s="224"/>
      <c r="AF735" s="53"/>
      <c r="AG735" s="54"/>
      <c r="AH735" s="55"/>
      <c r="AI735" s="56"/>
      <c r="AJ735" s="41" t="s">
        <v>4462</v>
      </c>
      <c r="AK735" s="42">
        <v>45973</v>
      </c>
      <c r="AL735" s="50"/>
      <c r="AM735" s="337" t="str">
        <f>INDEX($K$6:$AE$6,1,MATCH(1,K735:AE735,-1))</f>
        <v>1870 +</v>
      </c>
      <c r="AN735" s="337" t="str">
        <f>IF(INDEX($K$6:$AE$6,1,MATCH(1,K735:AE735,1))&lt;&gt;INDEX($K$6:$AE$6,1,MATCH(1,K735:AE735,-1)),INDEX($K$6:$AE$6,1,MATCH(1,K735:AE735,1)),"-")</f>
        <v>-</v>
      </c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</row>
    <row r="736" spans="1:261" s="63" customFormat="1" ht="12.75" customHeight="1" x14ac:dyDescent="0.2">
      <c r="A736" s="169" t="str">
        <f>IF(IFERROR(VLOOKUP(G736,EmployesActifs,1,FALSE),"Non")&lt;&gt;"Non","Oui","Non")</f>
        <v>Oui</v>
      </c>
      <c r="B736" s="172">
        <f>IF(A736="Oui",1,0)</f>
        <v>1</v>
      </c>
      <c r="C736" s="172">
        <f>IF(OR(G736="Médecin",H736="Médecin",I736="Médecin",I736="Médecins",H736="anesthésiste",H736="boursier univ.",H736="chercheur",H736="chirurgien",H736="Résident(e)",H736="Md Urg",H736="Md Card",LEFT(H736,6)="Fellow",H736="Externe Médecine",H736="Directeur de la biobanque Médecin",H736="monit.-boursier",),1,0)</f>
        <v>0</v>
      </c>
      <c r="D736" s="172">
        <f>IF(OR(G736=0,H736="Stagiaire",H736="Stagiaires",H736="Externe",H736="Externes",G736="agence",H736="STAGIAIRE INFIRMIER(ÈRE)",H736="STAGIAIRE SI",H736="STAGIAIRE S.I.",H736="STAGIAIRE PAB",H736="STAGIAIRE EN PERFUSION",H736="Stagiaire Physiothérapeute",H736="Stagiaire médecine",H736="Stagiaire - Service sociaux",H736="STAGIAIRE SOINS INFIRMIERS",H736="STAGIAIRE EXTERNE EN MÉDECINE",H736="ss",),1,0)</f>
        <v>0</v>
      </c>
      <c r="E736" s="28" t="s">
        <v>3710</v>
      </c>
      <c r="F736" s="28" t="s">
        <v>3711</v>
      </c>
      <c r="G736" s="255">
        <v>6568</v>
      </c>
      <c r="H736" s="79" t="s">
        <v>3712</v>
      </c>
      <c r="I736" s="164" t="s">
        <v>5707</v>
      </c>
      <c r="J736" s="273">
        <f ca="1">IF(AK736&lt;=Données!$B$2,1," ")</f>
        <v>1</v>
      </c>
      <c r="K736" s="45"/>
      <c r="L736" s="46"/>
      <c r="M736" s="47"/>
      <c r="N736" s="48"/>
      <c r="O736" s="185"/>
      <c r="P736" s="187"/>
      <c r="Q736" s="185"/>
      <c r="R736" s="186"/>
      <c r="S736" s="186"/>
      <c r="T736" s="187"/>
      <c r="U736" s="187"/>
      <c r="V736" s="187"/>
      <c r="W736" s="320"/>
      <c r="X736" s="214"/>
      <c r="Y736" s="215"/>
      <c r="Z736" s="34"/>
      <c r="AA736" s="35"/>
      <c r="AB736" s="35">
        <v>1</v>
      </c>
      <c r="AC736" s="35"/>
      <c r="AD736" s="36"/>
      <c r="AE736" s="224"/>
      <c r="AF736" s="53"/>
      <c r="AG736" s="54"/>
      <c r="AH736" s="55"/>
      <c r="AI736" s="56"/>
      <c r="AJ736" s="41" t="s">
        <v>308</v>
      </c>
      <c r="AK736" s="42">
        <v>44152</v>
      </c>
      <c r="AL736" s="50"/>
      <c r="AM736" s="337" t="str">
        <f>INDEX($K$6:$AE$6,1,MATCH(1,K736:AE736,-1))</f>
        <v>1512-M</v>
      </c>
      <c r="AN736" s="337" t="str">
        <f>IF(INDEX($K$6:$AE$6,1,MATCH(1,K736:AE736,1))&lt;&gt;INDEX($K$6:$AE$6,1,MATCH(1,K736:AE736,-1)),INDEX($K$6:$AE$6,1,MATCH(1,K736:AE736,1)),"-")</f>
        <v>-</v>
      </c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</row>
    <row r="737" spans="1:261" s="63" customFormat="1" ht="12.75" customHeight="1" x14ac:dyDescent="0.2">
      <c r="A737" s="169" t="str">
        <f>IF(IFERROR(VLOOKUP(G737,EmployesActifs,1,FALSE),"Non")&lt;&gt;"Non","Oui","Non")</f>
        <v>Oui</v>
      </c>
      <c r="B737" s="172">
        <f>IF(A737="Oui",1,0)</f>
        <v>1</v>
      </c>
      <c r="C737" s="172">
        <f>IF(OR(G737="Médecin",H737="Médecin",I737="Médecin",I737="Médecins",H737="anesthésiste",H737="boursier univ.",H737="chercheur",H737="chirurgien",H737="Résident(e)",H737="Md Urg",H737="Md Card",LEFT(H737,6)="Fellow",H737="Externe Médecine",H737="Directeur de la biobanque Médecin",H737="monit.-boursier",),1,0)</f>
        <v>0</v>
      </c>
      <c r="D737" s="172">
        <f>IF(OR(G737=0,H737="Stagiaire",H737="Stagiaires",H737="Externe",H737="Externes",G737="agence",H737="STAGIAIRE INFIRMIER(ÈRE)",H737="STAGIAIRE SI",H737="STAGIAIRE S.I.",H737="STAGIAIRE PAB",H737="STAGIAIRE EN PERFUSION",H737="Stagiaire Physiothérapeute",H737="Stagiaire médecine",H737="Stagiaire - Service sociaux",H737="STAGIAIRE SOINS INFIRMIERS",H737="STAGIAIRE EXTERNE EN MÉDECINE",H737="ss",),1,0)</f>
        <v>0</v>
      </c>
      <c r="E737" s="28" t="s">
        <v>1546</v>
      </c>
      <c r="F737" s="28" t="s">
        <v>1547</v>
      </c>
      <c r="G737" s="257">
        <v>10791</v>
      </c>
      <c r="H737" s="79" t="s">
        <v>1087</v>
      </c>
      <c r="I737" s="164" t="s">
        <v>5709</v>
      </c>
      <c r="J737" s="273">
        <f ca="1">IF(AK737&lt;=Données!$B$2,1," ")</f>
        <v>1</v>
      </c>
      <c r="K737" s="45"/>
      <c r="L737" s="46" t="s">
        <v>56</v>
      </c>
      <c r="M737" s="47"/>
      <c r="N737" s="48"/>
      <c r="O737" s="185"/>
      <c r="P737" s="187"/>
      <c r="Q737" s="185"/>
      <c r="R737" s="186"/>
      <c r="S737" s="186">
        <v>1</v>
      </c>
      <c r="T737" s="187"/>
      <c r="U737" s="187"/>
      <c r="V737" s="187"/>
      <c r="W737" s="320"/>
      <c r="X737" s="214"/>
      <c r="Y737" s="215"/>
      <c r="Z737" s="34"/>
      <c r="AA737" s="35"/>
      <c r="AB737" s="35"/>
      <c r="AC737" s="35"/>
      <c r="AD737" s="36"/>
      <c r="AE737" s="224"/>
      <c r="AF737" s="53"/>
      <c r="AG737" s="54"/>
      <c r="AH737" s="55"/>
      <c r="AI737" s="56"/>
      <c r="AJ737" s="41" t="s">
        <v>98</v>
      </c>
      <c r="AK737" s="42">
        <v>44574</v>
      </c>
      <c r="AL737" s="50"/>
      <c r="AM737" s="337" t="str">
        <f>INDEX($K$6:$AE$6,1,MATCH(1,K737:AE737,-1))</f>
        <v>1870 +</v>
      </c>
      <c r="AN737" s="337" t="str">
        <f>IF(INDEX($K$6:$AE$6,1,MATCH(1,K737:AE737,1))&lt;&gt;INDEX($K$6:$AE$6,1,MATCH(1,K737:AE737,-1)),INDEX($K$6:$AE$6,1,MATCH(1,K737:AE737,1)),"-")</f>
        <v>-</v>
      </c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</row>
    <row r="738" spans="1:261" s="63" customFormat="1" x14ac:dyDescent="0.2">
      <c r="A738" s="169" t="str">
        <f>IF(IFERROR(VLOOKUP(G738,EmployesActifs,1,FALSE),"Non")&lt;&gt;"Non","Oui","Non")</f>
        <v>Oui</v>
      </c>
      <c r="B738" s="172">
        <f>IF(A738="Oui",1,0)</f>
        <v>1</v>
      </c>
      <c r="C738" s="172">
        <f>IF(OR(G738="Médecin",H738="Médecin",I738="Médecin",I738="Médecins",H738="anesthésiste",H738="boursier univ.",H738="chercheur",H738="chirurgien",H738="Résident(e)",H738="Md Urg",H738="Md Card",LEFT(H738,6)="Fellow",H738="Externe Médecine",H738="Directeur de la biobanque Médecin",H738="monit.-boursier",),1,0)</f>
        <v>0</v>
      </c>
      <c r="D738" s="172">
        <f>IF(OR(G738=0,H738="Stagiaire",H738="Stagiaires",H738="Externe",H738="Externes",G738="agence",H738="STAGIAIRE INFIRMIER(ÈRE)",H738="STAGIAIRE SI",H738="STAGIAIRE S.I.",H738="STAGIAIRE PAB",H738="STAGIAIRE EN PERFUSION",H738="Stagiaire Physiothérapeute",H738="Stagiaire médecine",H738="Stagiaire - Service sociaux",H738="STAGIAIRE SOINS INFIRMIERS",H738="STAGIAIRE EXTERNE EN MÉDECINE",H738="ss",),1,0)</f>
        <v>0</v>
      </c>
      <c r="E738" s="28" t="s">
        <v>6293</v>
      </c>
      <c r="F738" s="28" t="s">
        <v>2890</v>
      </c>
      <c r="G738" s="257">
        <v>14166</v>
      </c>
      <c r="H738" s="79" t="s">
        <v>5520</v>
      </c>
      <c r="I738" s="164" t="s">
        <v>209</v>
      </c>
      <c r="J738" s="273" t="str">
        <f ca="1">IF(AK738&lt;=Données!$B$2,1," ")</f>
        <v xml:space="preserve"> </v>
      </c>
      <c r="K738" s="45">
        <v>1</v>
      </c>
      <c r="L738" s="46"/>
      <c r="M738" s="47"/>
      <c r="N738" s="48"/>
      <c r="O738" s="185"/>
      <c r="P738" s="187"/>
      <c r="Q738" s="185"/>
      <c r="R738" s="186"/>
      <c r="S738" s="186"/>
      <c r="T738" s="187"/>
      <c r="U738" s="187"/>
      <c r="V738" s="187"/>
      <c r="W738" s="320"/>
      <c r="X738" s="214"/>
      <c r="Y738" s="215"/>
      <c r="Z738" s="34"/>
      <c r="AA738" s="35"/>
      <c r="AB738" s="35"/>
      <c r="AC738" s="35"/>
      <c r="AD738" s="36"/>
      <c r="AE738" s="224"/>
      <c r="AF738" s="53"/>
      <c r="AG738" s="54"/>
      <c r="AH738" s="55"/>
      <c r="AI738" s="56"/>
      <c r="AJ738" s="41" t="s">
        <v>4462</v>
      </c>
      <c r="AK738" s="42">
        <v>45910</v>
      </c>
      <c r="AL738" s="50"/>
      <c r="AM738" s="337" t="str">
        <f>INDEX($K$6:$AE$6,1,MATCH(1,K738:AE738,-1))</f>
        <v>95PFE-L2S</v>
      </c>
      <c r="AN738" s="337" t="str">
        <f>IF(INDEX($K$6:$AE$6,1,MATCH(1,K738:AE738,1))&lt;&gt;INDEX($K$6:$AE$6,1,MATCH(1,K738:AE738,-1)),INDEX($K$6:$AE$6,1,MATCH(1,K738:AE738,1)),"-")</f>
        <v>-</v>
      </c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</row>
    <row r="739" spans="1:261" s="63" customFormat="1" x14ac:dyDescent="0.2">
      <c r="A739" s="169" t="str">
        <f>IF(IFERROR(VLOOKUP(G739,EmployesActifs,1,FALSE),"Non")&lt;&gt;"Non","Oui","Non")</f>
        <v>Oui</v>
      </c>
      <c r="B739" s="172">
        <f>IF(A739="Oui",1,0)</f>
        <v>1</v>
      </c>
      <c r="C739" s="172">
        <f>IF(OR(G739="Médecin",H739="Médecin",I739="Médecin",I739="Médecins",H739="anesthésiste",H739="boursier univ.",H739="chercheur",H739="chirurgien",H739="Résident(e)",H739="Md Urg",H739="Md Card",LEFT(H739,6)="Fellow",H739="Externe Médecine",H739="Directeur de la biobanque Médecin",H739="monit.-boursier",),1,0)</f>
        <v>0</v>
      </c>
      <c r="D739" s="172">
        <f>IF(OR(G739=0,H739="Stagiaire",H739="Stagiaires",H739="Externe",H739="Externes",G739="agence",H739="STAGIAIRE INFIRMIER(ÈRE)",H739="STAGIAIRE SI",H739="STAGIAIRE S.I.",H739="STAGIAIRE PAB",H739="STAGIAIRE EN PERFUSION",H739="Stagiaire Physiothérapeute",H739="Stagiaire médecine",H739="Stagiaire - Service sociaux",H739="STAGIAIRE SOINS INFIRMIERS",H739="STAGIAIRE EXTERNE EN MÉDECINE",H739="ss",),1,0)</f>
        <v>0</v>
      </c>
      <c r="E739" s="28" t="s">
        <v>1552</v>
      </c>
      <c r="F739" s="28" t="s">
        <v>368</v>
      </c>
      <c r="G739" s="262">
        <v>12621</v>
      </c>
      <c r="H739" s="79" t="s">
        <v>2098</v>
      </c>
      <c r="I739" s="164" t="s">
        <v>5716</v>
      </c>
      <c r="J739" s="273" t="str">
        <f ca="1">IF(AK739&lt;=Données!$B$2,1," ")</f>
        <v xml:space="preserve"> </v>
      </c>
      <c r="K739" s="45">
        <v>1</v>
      </c>
      <c r="L739" s="46"/>
      <c r="M739" s="47"/>
      <c r="N739" s="48"/>
      <c r="O739" s="185"/>
      <c r="P739" s="187"/>
      <c r="Q739" s="185"/>
      <c r="R739" s="186"/>
      <c r="S739" s="186"/>
      <c r="T739" s="187"/>
      <c r="U739" s="187"/>
      <c r="V739" s="187"/>
      <c r="W739" s="320"/>
      <c r="X739" s="214"/>
      <c r="Y739" s="215"/>
      <c r="Z739" s="34"/>
      <c r="AA739" s="35"/>
      <c r="AB739" s="35"/>
      <c r="AC739" s="35"/>
      <c r="AD739" s="36"/>
      <c r="AE739" s="224"/>
      <c r="AF739" s="53"/>
      <c r="AG739" s="54"/>
      <c r="AH739" s="55"/>
      <c r="AI739" s="56"/>
      <c r="AJ739" s="41" t="s">
        <v>652</v>
      </c>
      <c r="AK739" s="42">
        <v>45299</v>
      </c>
      <c r="AL739" s="50"/>
      <c r="AM739" s="337" t="str">
        <f>INDEX($K$6:$AE$6,1,MATCH(1,K739:AE739,-1))</f>
        <v>95PFE-L2S</v>
      </c>
      <c r="AN739" s="337" t="str">
        <f>IF(INDEX($K$6:$AE$6,1,MATCH(1,K739:AE739,1))&lt;&gt;INDEX($K$6:$AE$6,1,MATCH(1,K739:AE739,-1)),INDEX($K$6:$AE$6,1,MATCH(1,K739:AE739,1)),"-")</f>
        <v>-</v>
      </c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</row>
    <row r="740" spans="1:261" x14ac:dyDescent="0.2">
      <c r="A740" s="169" t="str">
        <f>IF(IFERROR(VLOOKUP(G740,EmployesActifs,1,FALSE),"Non")&lt;&gt;"Non","Oui","Non")</f>
        <v>Oui</v>
      </c>
      <c r="B740" s="172">
        <f>IF(A740="Oui",1,0)</f>
        <v>1</v>
      </c>
      <c r="C740" s="172">
        <f>IF(OR(G740="Médecin",H740="Médecin",I740="Médecin",I740="Médecins",H740="anesthésiste",H740="boursier univ.",H740="chercheur",H740="chirurgien",H740="Résident(e)",H740="Md Urg",H740="Md Card",LEFT(H740,6)="Fellow",H740="Externe Médecine",H740="Directeur de la biobanque Médecin",H740="monit.-boursier",),1,0)</f>
        <v>0</v>
      </c>
      <c r="D740" s="172">
        <f>IF(OR(G740=0,H740="Stagiaire",H740="Stagiaires",H740="Externe",H740="Externes",G740="agence",H740="STAGIAIRE INFIRMIER(ÈRE)",H740="STAGIAIRE SI",H740="STAGIAIRE S.I.",H740="STAGIAIRE PAB",H740="STAGIAIRE EN PERFUSION",H740="Stagiaire Physiothérapeute",H740="Stagiaire médecine",H740="Stagiaire - Service sociaux",H740="STAGIAIRE SOINS INFIRMIERS",H740="STAGIAIRE EXTERNE EN MÉDECINE",H740="ss",),1,0)</f>
        <v>0</v>
      </c>
      <c r="E740" s="28" t="s">
        <v>1552</v>
      </c>
      <c r="F740" s="28" t="s">
        <v>1553</v>
      </c>
      <c r="G740" s="259">
        <v>11146</v>
      </c>
      <c r="H740" s="79" t="s">
        <v>641</v>
      </c>
      <c r="I740" s="164" t="s">
        <v>209</v>
      </c>
      <c r="J740" s="273" t="str">
        <f ca="1">IF(AK740&lt;=Données!$B$2,1," ")</f>
        <v xml:space="preserve"> </v>
      </c>
      <c r="K740" s="45"/>
      <c r="L740" s="46" t="s">
        <v>56</v>
      </c>
      <c r="M740" s="47"/>
      <c r="N740" s="48"/>
      <c r="O740" s="185"/>
      <c r="P740" s="187"/>
      <c r="Q740" s="185"/>
      <c r="R740" s="186"/>
      <c r="S740" s="186">
        <v>1</v>
      </c>
      <c r="T740" s="187"/>
      <c r="U740" s="187"/>
      <c r="V740" s="187"/>
      <c r="W740" s="320"/>
      <c r="X740" s="214"/>
      <c r="Y740" s="215"/>
      <c r="Z740" s="34"/>
      <c r="AA740" s="35"/>
      <c r="AB740" s="35"/>
      <c r="AC740" s="35"/>
      <c r="AD740" s="36"/>
      <c r="AE740" s="224"/>
      <c r="AF740" s="53"/>
      <c r="AG740" s="54"/>
      <c r="AH740" s="55"/>
      <c r="AI740" s="56"/>
      <c r="AJ740" s="41" t="s">
        <v>4462</v>
      </c>
      <c r="AK740" s="42">
        <v>45264</v>
      </c>
      <c r="AL740" s="50"/>
      <c r="AM740" s="337" t="str">
        <f>INDEX($K$6:$AE$6,1,MATCH(1,K740:AE740,-1))</f>
        <v>1870 +</v>
      </c>
      <c r="AN740" s="337" t="str">
        <f>IF(INDEX($K$6:$AE$6,1,MATCH(1,K740:AE740,1))&lt;&gt;INDEX($K$6:$AE$6,1,MATCH(1,K740:AE740,-1)),INDEX($K$6:$AE$6,1,MATCH(1,K740:AE740,1)),"-")</f>
        <v>-</v>
      </c>
      <c r="AO740"/>
      <c r="AP740"/>
      <c r="AQ740"/>
    </row>
    <row r="741" spans="1:261" x14ac:dyDescent="0.2">
      <c r="A741" s="169" t="str">
        <f>IF(IFERROR(VLOOKUP(G741,EmployesActifs,1,FALSE),"Non")&lt;&gt;"Non","Oui","Non")</f>
        <v>Oui</v>
      </c>
      <c r="B741" s="172">
        <f>IF(A741="Oui",1,0)</f>
        <v>1</v>
      </c>
      <c r="C741" s="172">
        <f>IF(OR(G741="Médecin",H741="Médecin",I741="Médecin",I741="Médecins",H741="anesthésiste",H741="boursier univ.",H741="chercheur",H741="chirurgien",H741="Résident(e)",H741="Md Urg",H741="Md Card",LEFT(H741,6)="Fellow",H741="Externe Médecine",H741="Directeur de la biobanque Médecin",H741="monit.-boursier",),1,0)</f>
        <v>0</v>
      </c>
      <c r="D741" s="172">
        <f>IF(OR(G741=0,H741="Stagiaire",H741="Stagiaires",H741="Externe",H741="Externes",G741="agence",H741="STAGIAIRE INFIRMIER(ÈRE)",H741="STAGIAIRE SI",H741="STAGIAIRE S.I.",H741="STAGIAIRE PAB",H741="STAGIAIRE EN PERFUSION",H741="Stagiaire Physiothérapeute",H741="Stagiaire médecine",H741="Stagiaire - Service sociaux",H741="STAGIAIRE SOINS INFIRMIERS",H741="STAGIAIRE EXTERNE EN MÉDECINE",H741="ss",),1,0)</f>
        <v>0</v>
      </c>
      <c r="E741" s="28" t="s">
        <v>4543</v>
      </c>
      <c r="F741" s="28" t="s">
        <v>4327</v>
      </c>
      <c r="G741" s="259">
        <v>13031</v>
      </c>
      <c r="H741" s="79" t="s">
        <v>1104</v>
      </c>
      <c r="I741" s="164" t="s">
        <v>4422</v>
      </c>
      <c r="J741" s="273" t="str">
        <f ca="1">IF(AK741&lt;=Données!$B$2,1," ")</f>
        <v xml:space="preserve"> </v>
      </c>
      <c r="K741" s="45"/>
      <c r="L741" s="46"/>
      <c r="M741" s="47"/>
      <c r="N741" s="48"/>
      <c r="O741" s="185"/>
      <c r="P741" s="187"/>
      <c r="Q741" s="185"/>
      <c r="R741" s="186"/>
      <c r="S741" s="186">
        <v>1</v>
      </c>
      <c r="T741" s="187"/>
      <c r="U741" s="187"/>
      <c r="V741" s="187"/>
      <c r="W741" s="320"/>
      <c r="X741" s="214"/>
      <c r="Y741" s="215"/>
      <c r="Z741" s="34"/>
      <c r="AA741" s="35"/>
      <c r="AB741" s="35"/>
      <c r="AC741" s="35"/>
      <c r="AD741" s="36"/>
      <c r="AE741" s="224"/>
      <c r="AF741" s="53"/>
      <c r="AG741" s="54"/>
      <c r="AH741" s="55"/>
      <c r="AI741" s="56"/>
      <c r="AJ741" s="41" t="s">
        <v>4462</v>
      </c>
      <c r="AK741" s="42">
        <v>45931</v>
      </c>
      <c r="AL741" s="50"/>
      <c r="AM741" s="337" t="str">
        <f>INDEX($K$6:$AE$6,1,MATCH(1,K741:AE741,-1))</f>
        <v>1870 +</v>
      </c>
      <c r="AN741" s="337" t="str">
        <f>IF(INDEX($K$6:$AE$6,1,MATCH(1,K741:AE741,1))&lt;&gt;INDEX($K$6:$AE$6,1,MATCH(1,K741:AE741,-1)),INDEX($K$6:$AE$6,1,MATCH(1,K741:AE741,1)),"-")</f>
        <v>-</v>
      </c>
      <c r="AO741"/>
      <c r="AP741"/>
      <c r="AQ741"/>
    </row>
    <row r="742" spans="1:261" x14ac:dyDescent="0.2">
      <c r="A742" s="169" t="str">
        <f>IF(IFERROR(VLOOKUP(G742,EmployesActifs,1,FALSE),"Non")&lt;&gt;"Non","Oui","Non")</f>
        <v>Oui</v>
      </c>
      <c r="B742" s="172">
        <f>IF(A742="Oui",1,0)</f>
        <v>1</v>
      </c>
      <c r="C742" s="172">
        <f>IF(OR(G742="Médecin",H742="Médecin",I742="Médecin",I742="Médecins",H742="anesthésiste",H742="boursier univ.",H742="chercheur",H742="chirurgien",H742="Résident(e)",H742="Md Urg",H742="Md Card",LEFT(H742,6)="Fellow",H742="Externe Médecine",H742="Directeur de la biobanque Médecin",H742="monit.-boursier",),1,0)</f>
        <v>0</v>
      </c>
      <c r="D742" s="172">
        <f>IF(OR(G742=0,H742="Stagiaire",H742="Stagiaires",H742="Externe",H742="Externes",G742="agence",H742="STAGIAIRE INFIRMIER(ÈRE)",H742="STAGIAIRE SI",H742="STAGIAIRE S.I.",H742="STAGIAIRE PAB",H742="STAGIAIRE EN PERFUSION",H742="Stagiaire Physiothérapeute",H742="Stagiaire médecine",H742="Stagiaire - Service sociaux",H742="STAGIAIRE SOINS INFIRMIERS",H742="STAGIAIRE EXTERNE EN MÉDECINE",H742="ss",),1,0)</f>
        <v>0</v>
      </c>
      <c r="E742" s="28" t="s">
        <v>1560</v>
      </c>
      <c r="F742" s="28" t="s">
        <v>1561</v>
      </c>
      <c r="G742" s="259">
        <v>4207</v>
      </c>
      <c r="H742" s="79" t="s">
        <v>109</v>
      </c>
      <c r="I742" s="164" t="s">
        <v>110</v>
      </c>
      <c r="J742" s="273" t="str">
        <f ca="1">IF(AK742&lt;=Données!$B$2,1," ")</f>
        <v xml:space="preserve"> </v>
      </c>
      <c r="K742" s="45"/>
      <c r="L742" s="46"/>
      <c r="M742" s="47"/>
      <c r="N742" s="48"/>
      <c r="O742" s="185"/>
      <c r="P742" s="187"/>
      <c r="Q742" s="185"/>
      <c r="R742" s="186"/>
      <c r="S742" s="186">
        <v>1</v>
      </c>
      <c r="T742" s="187"/>
      <c r="U742" s="187"/>
      <c r="V742" s="187"/>
      <c r="W742" s="320"/>
      <c r="X742" s="214"/>
      <c r="Y742" s="215"/>
      <c r="Z742" s="34"/>
      <c r="AA742" s="35"/>
      <c r="AB742" s="35"/>
      <c r="AC742" s="35"/>
      <c r="AD742" s="36"/>
      <c r="AE742" s="224"/>
      <c r="AF742" s="53"/>
      <c r="AG742" s="54"/>
      <c r="AH742" s="55"/>
      <c r="AI742" s="56"/>
      <c r="AJ742" s="41" t="s">
        <v>5851</v>
      </c>
      <c r="AK742" s="42">
        <v>45808</v>
      </c>
      <c r="AL742" s="50"/>
      <c r="AM742" s="337" t="str">
        <f>INDEX($K$6:$AE$6,1,MATCH(1,K742:AE742,-1))</f>
        <v>1870 +</v>
      </c>
      <c r="AN742" s="337" t="str">
        <f>IF(INDEX($K$6:$AE$6,1,MATCH(1,K742:AE742,1))&lt;&gt;INDEX($K$6:$AE$6,1,MATCH(1,K742:AE742,-1)),INDEX($K$6:$AE$6,1,MATCH(1,K742:AE742,1)),"-")</f>
        <v>-</v>
      </c>
      <c r="AO742"/>
      <c r="AP742"/>
      <c r="AQ742"/>
    </row>
    <row r="743" spans="1:261" x14ac:dyDescent="0.2">
      <c r="A743" s="169" t="str">
        <f>IF(IFERROR(VLOOKUP(G743,EmployesActifs,1,FALSE),"Non")&lt;&gt;"Non","Oui","Non")</f>
        <v>Oui</v>
      </c>
      <c r="B743" s="172">
        <f>IF(A743="Oui",1,0)</f>
        <v>1</v>
      </c>
      <c r="C743" s="172">
        <f>IF(OR(G743="Médecin",H743="Médecin",I743="Médecin",I743="Médecins",H743="anesthésiste",H743="boursier univ.",H743="chercheur",H743="chirurgien",H743="Résident(e)",H743="Md Urg",H743="Md Card",LEFT(H743,6)="Fellow",H743="Externe Médecine",H743="Directeur de la biobanque Médecin",H743="monit.-boursier",),1,0)</f>
        <v>0</v>
      </c>
      <c r="D743" s="172">
        <f>IF(OR(G743=0,H743="Stagiaire",H743="Stagiaires",H743="Externe",H743="Externes",G743="agence",H743="STAGIAIRE INFIRMIER(ÈRE)",H743="STAGIAIRE SI",H743="STAGIAIRE S.I.",H743="STAGIAIRE PAB",H743="STAGIAIRE EN PERFUSION",H743="Stagiaire Physiothérapeute",H743="Stagiaire médecine",H743="Stagiaire - Service sociaux",H743="STAGIAIRE SOINS INFIRMIERS",H743="STAGIAIRE EXTERNE EN MÉDECINE",H743="ss",),1,0)</f>
        <v>0</v>
      </c>
      <c r="E743" s="28" t="s">
        <v>1564</v>
      </c>
      <c r="F743" s="28" t="s">
        <v>1565</v>
      </c>
      <c r="G743" s="259">
        <v>8618</v>
      </c>
      <c r="H743" s="79" t="s">
        <v>1174</v>
      </c>
      <c r="I743" s="164" t="s">
        <v>933</v>
      </c>
      <c r="J743" s="273" t="str">
        <f ca="1">IF(AK743&lt;=Données!$B$2,1," ")</f>
        <v xml:space="preserve"> </v>
      </c>
      <c r="K743" s="45"/>
      <c r="L743" s="46"/>
      <c r="M743" s="47"/>
      <c r="N743" s="48"/>
      <c r="O743" s="185"/>
      <c r="P743" s="187"/>
      <c r="Q743" s="185"/>
      <c r="R743" s="186"/>
      <c r="S743" s="186">
        <v>1</v>
      </c>
      <c r="T743" s="187"/>
      <c r="U743" s="187"/>
      <c r="V743" s="187"/>
      <c r="W743" s="320"/>
      <c r="X743" s="214"/>
      <c r="Y743" s="215"/>
      <c r="Z743" s="34"/>
      <c r="AA743" s="35"/>
      <c r="AB743" s="35"/>
      <c r="AC743" s="35"/>
      <c r="AD743" s="36"/>
      <c r="AE743" s="224"/>
      <c r="AF743" s="53"/>
      <c r="AG743" s="54"/>
      <c r="AH743" s="55"/>
      <c r="AI743" s="56"/>
      <c r="AJ743" s="41" t="s">
        <v>4462</v>
      </c>
      <c r="AK743" s="42">
        <v>45399</v>
      </c>
      <c r="AL743" s="50"/>
      <c r="AM743" s="337" t="str">
        <f>INDEX($K$6:$AE$6,1,MATCH(1,K743:AE743,-1))</f>
        <v>1870 +</v>
      </c>
      <c r="AN743" s="337" t="str">
        <f>IF(INDEX($K$6:$AE$6,1,MATCH(1,K743:AE743,1))&lt;&gt;INDEX($K$6:$AE$6,1,MATCH(1,K743:AE743,-1)),INDEX($K$6:$AE$6,1,MATCH(1,K743:AE743,1)),"-")</f>
        <v>-</v>
      </c>
      <c r="AO743"/>
      <c r="AP743"/>
      <c r="AQ743"/>
    </row>
    <row r="744" spans="1:261" x14ac:dyDescent="0.2">
      <c r="A744" s="169" t="str">
        <f>IF(IFERROR(VLOOKUP(G744,EmployesActifs,1,FALSE),"Non")&lt;&gt;"Non","Oui","Non")</f>
        <v>Oui</v>
      </c>
      <c r="B744" s="172">
        <f>IF(A744="Oui",1,0)</f>
        <v>1</v>
      </c>
      <c r="C744" s="172">
        <f>IF(OR(G744="Médecin",H744="Médecin",I744="Médecin",I744="Médecins",H744="anesthésiste",H744="boursier univ.",H744="chercheur",H744="chirurgien",H744="Résident(e)",H744="Md Urg",H744="Md Card",LEFT(H744,6)="Fellow",H744="Externe Médecine",H744="Directeur de la biobanque Médecin",H744="monit.-boursier",),1,0)</f>
        <v>0</v>
      </c>
      <c r="D744" s="172">
        <f>IF(OR(G744=0,H744="Stagiaire",H744="Stagiaires",H744="Externe",H744="Externes",G744="agence",H744="STAGIAIRE INFIRMIER(ÈRE)",H744="STAGIAIRE SI",H744="STAGIAIRE S.I.",H744="STAGIAIRE PAB",H744="STAGIAIRE EN PERFUSION",H744="Stagiaire Physiothérapeute",H744="Stagiaire médecine",H744="Stagiaire - Service sociaux",H744="STAGIAIRE SOINS INFIRMIERS",H744="STAGIAIRE EXTERNE EN MÉDECINE",H744="ss",),1,0)</f>
        <v>0</v>
      </c>
      <c r="E744" s="28" t="s">
        <v>1566</v>
      </c>
      <c r="F744" s="28" t="s">
        <v>1567</v>
      </c>
      <c r="G744" s="259">
        <v>8200</v>
      </c>
      <c r="H744" s="79" t="s">
        <v>3747</v>
      </c>
      <c r="I744" s="164" t="s">
        <v>4422</v>
      </c>
      <c r="J744" s="273" t="str">
        <f ca="1">IF(AK744&lt;=Données!$B$2,1," ")</f>
        <v xml:space="preserve"> </v>
      </c>
      <c r="K744" s="45"/>
      <c r="L744" s="46" t="s">
        <v>56</v>
      </c>
      <c r="M744" s="47" t="s">
        <v>56</v>
      </c>
      <c r="N744" s="48"/>
      <c r="O744" s="185"/>
      <c r="P744" s="187">
        <v>1</v>
      </c>
      <c r="Q744" s="185"/>
      <c r="R744" s="186"/>
      <c r="S744" s="186"/>
      <c r="T744" s="187"/>
      <c r="U744" s="187"/>
      <c r="V744" s="187"/>
      <c r="W744" s="320"/>
      <c r="X744" s="214"/>
      <c r="Y744" s="215"/>
      <c r="Z744" s="34"/>
      <c r="AA744" s="35"/>
      <c r="AB744" s="35"/>
      <c r="AC744" s="35"/>
      <c r="AD744" s="36"/>
      <c r="AE744" s="224"/>
      <c r="AF744" s="53"/>
      <c r="AG744" s="54"/>
      <c r="AH744" s="55"/>
      <c r="AI744" s="56"/>
      <c r="AJ744" s="41" t="s">
        <v>4462</v>
      </c>
      <c r="AK744" s="42">
        <v>45931</v>
      </c>
      <c r="AL744" s="50"/>
      <c r="AM744" s="337">
        <f>INDEX($K$6:$AE$6,1,MATCH(1,K744:AE744,-1))</f>
        <v>1804</v>
      </c>
      <c r="AN744" s="337" t="str">
        <f>IF(INDEX($K$6:$AE$6,1,MATCH(1,K744:AE744,1))&lt;&gt;INDEX($K$6:$AE$6,1,MATCH(1,K744:AE744,-1)),INDEX($K$6:$AE$6,1,MATCH(1,K744:AE744,1)),"-")</f>
        <v>-</v>
      </c>
      <c r="AO744"/>
      <c r="AP744"/>
      <c r="AQ744"/>
    </row>
    <row r="745" spans="1:261" x14ac:dyDescent="0.2">
      <c r="A745" s="169" t="str">
        <f>IF(IFERROR(VLOOKUP(G745,EmployesActifs,1,FALSE),"Non")&lt;&gt;"Non","Oui","Non")</f>
        <v>Oui</v>
      </c>
      <c r="B745" s="172">
        <f>IF(A745="Oui",1,0)</f>
        <v>1</v>
      </c>
      <c r="C745" s="172">
        <f>IF(OR(G745="Médecin",H745="Médecin",I745="Médecin",I745="Médecins",H745="anesthésiste",H745="boursier univ.",H745="chercheur",H745="chirurgien",H745="Résident(e)",H745="Md Urg",H745="Md Card",LEFT(H745,6)="Fellow",H745="Externe Médecine",H745="Directeur de la biobanque Médecin",H745="monit.-boursier",),1,0)</f>
        <v>0</v>
      </c>
      <c r="D745" s="172">
        <f>IF(OR(G745=0,H745="Stagiaire",H745="Stagiaires",H745="Externe",H745="Externes",G745="agence",H745="STAGIAIRE INFIRMIER(ÈRE)",H745="STAGIAIRE SI",H745="STAGIAIRE S.I.",H745="STAGIAIRE PAB",H745="STAGIAIRE EN PERFUSION",H745="Stagiaire Physiothérapeute",H745="Stagiaire médecine",H745="Stagiaire - Service sociaux",H745="STAGIAIRE SOINS INFIRMIERS",H745="STAGIAIRE EXTERNE EN MÉDECINE",H745="ss",),1,0)</f>
        <v>0</v>
      </c>
      <c r="E745" s="28" t="s">
        <v>1568</v>
      </c>
      <c r="F745" s="28" t="s">
        <v>710</v>
      </c>
      <c r="G745" s="259">
        <v>8839</v>
      </c>
      <c r="H745" s="79" t="s">
        <v>103</v>
      </c>
      <c r="I745" s="164" t="s">
        <v>5715</v>
      </c>
      <c r="J745" s="273">
        <f ca="1">IF(AK745&lt;=Données!$B$2,1," ")</f>
        <v>1</v>
      </c>
      <c r="K745" s="45">
        <v>1</v>
      </c>
      <c r="L745" s="46"/>
      <c r="M745" s="47"/>
      <c r="N745" s="48"/>
      <c r="O745" s="185"/>
      <c r="P745" s="187"/>
      <c r="Q745" s="185"/>
      <c r="R745" s="186"/>
      <c r="S745" s="186"/>
      <c r="T745" s="187"/>
      <c r="U745" s="187"/>
      <c r="V745" s="187"/>
      <c r="W745" s="320"/>
      <c r="X745" s="214"/>
      <c r="Y745" s="215"/>
      <c r="Z745" s="34"/>
      <c r="AA745" s="35"/>
      <c r="AB745" s="35"/>
      <c r="AC745" s="35"/>
      <c r="AD745" s="36"/>
      <c r="AE745" s="224"/>
      <c r="AF745" s="53"/>
      <c r="AG745" s="54"/>
      <c r="AH745" s="55"/>
      <c r="AI745" s="56"/>
      <c r="AJ745" s="41" t="s">
        <v>144</v>
      </c>
      <c r="AK745" s="42">
        <v>44585</v>
      </c>
      <c r="AL745" s="50" t="s">
        <v>1569</v>
      </c>
      <c r="AM745" s="337" t="str">
        <f>INDEX($K$6:$AE$6,1,MATCH(1,K745:AE745,-1))</f>
        <v>95PFE-L2S</v>
      </c>
      <c r="AN745" s="337" t="str">
        <f>IF(INDEX($K$6:$AE$6,1,MATCH(1,K745:AE745,1))&lt;&gt;INDEX($K$6:$AE$6,1,MATCH(1,K745:AE745,-1)),INDEX($K$6:$AE$6,1,MATCH(1,K745:AE745,1)),"-")</f>
        <v>-</v>
      </c>
      <c r="AO745"/>
      <c r="AP745"/>
      <c r="AQ745"/>
    </row>
    <row r="746" spans="1:261" s="44" customFormat="1" x14ac:dyDescent="0.2">
      <c r="A746" s="169" t="str">
        <f>IF(IFERROR(VLOOKUP(G746,EmployesActifs,1,FALSE),"Non")&lt;&gt;"Non","Oui","Non")</f>
        <v>Oui</v>
      </c>
      <c r="B746" s="172">
        <f>IF(A746="Oui",1,0)</f>
        <v>1</v>
      </c>
      <c r="C746" s="172">
        <f>IF(OR(G746="Médecin",H746="Médecin",I746="Médecin",I746="Médecins",H746="anesthésiste",H746="boursier univ.",H746="chercheur",H746="chirurgien",H746="Résident(e)",H746="Md Urg",H746="Md Card",LEFT(H746,6)="Fellow",H746="Externe Médecine",H746="Directeur de la biobanque Médecin",H746="monit.-boursier",),1,0)</f>
        <v>0</v>
      </c>
      <c r="D746" s="172">
        <f>IF(OR(G746=0,H746="Stagiaire",H746="Stagiaires",H746="Externe",H746="Externes",G746="agence",H746="STAGIAIRE INFIRMIER(ÈRE)",H746="STAGIAIRE SI",H746="STAGIAIRE S.I.",H746="STAGIAIRE PAB",H746="STAGIAIRE EN PERFUSION",H746="Stagiaire Physiothérapeute",H746="Stagiaire médecine",H746="Stagiaire - Service sociaux",H746="STAGIAIRE SOINS INFIRMIERS",H746="STAGIAIRE EXTERNE EN MÉDECINE",H746="ss",),1,0)</f>
        <v>0</v>
      </c>
      <c r="E746" s="28" t="s">
        <v>5050</v>
      </c>
      <c r="F746" s="28" t="s">
        <v>4218</v>
      </c>
      <c r="G746" s="262">
        <v>13438</v>
      </c>
      <c r="H746" s="79" t="s">
        <v>2662</v>
      </c>
      <c r="I746" s="164" t="s">
        <v>4464</v>
      </c>
      <c r="J746" s="273" t="str">
        <f ca="1">IF(AK746&lt;=Données!$B$2,1," ")</f>
        <v xml:space="preserve"> </v>
      </c>
      <c r="K746" s="45"/>
      <c r="L746" s="46"/>
      <c r="M746" s="47" t="s">
        <v>56</v>
      </c>
      <c r="N746" s="48" t="s">
        <v>56</v>
      </c>
      <c r="O746" s="185"/>
      <c r="P746" s="187" t="s">
        <v>56</v>
      </c>
      <c r="Q746" s="185"/>
      <c r="R746" s="186"/>
      <c r="S746" s="186"/>
      <c r="T746" s="187"/>
      <c r="U746" s="187"/>
      <c r="V746" s="187"/>
      <c r="W746" s="320"/>
      <c r="X746" s="214"/>
      <c r="Y746" s="215">
        <v>1</v>
      </c>
      <c r="Z746" s="34"/>
      <c r="AA746" s="35"/>
      <c r="AB746" s="35"/>
      <c r="AC746" s="35"/>
      <c r="AD746" s="36"/>
      <c r="AE746" s="224"/>
      <c r="AF746" s="53"/>
      <c r="AG746" s="54"/>
      <c r="AH746" s="55"/>
      <c r="AI746" s="56"/>
      <c r="AJ746" s="41" t="s">
        <v>4462</v>
      </c>
      <c r="AK746" s="42">
        <v>45322</v>
      </c>
      <c r="AL746" s="50"/>
      <c r="AM746" s="337">
        <f>INDEX($K$6:$AE$6,1,MATCH(1,K746:AE746,-1))</f>
        <v>76727</v>
      </c>
      <c r="AN746" s="337" t="str">
        <f>IF(INDEX($K$6:$AE$6,1,MATCH(1,K746:AE746,1))&lt;&gt;INDEX($K$6:$AE$6,1,MATCH(1,K746:AE746,-1)),INDEX($K$6:$AE$6,1,MATCH(1,K746:AE746,1)),"-")</f>
        <v>-</v>
      </c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</row>
    <row r="747" spans="1:261" s="44" customFormat="1" x14ac:dyDescent="0.2">
      <c r="A747" s="169" t="str">
        <f>IF(IFERROR(VLOOKUP(G747,EmployesActifs,1,FALSE),"Non")&lt;&gt;"Non","Oui","Non")</f>
        <v>Oui</v>
      </c>
      <c r="B747" s="172">
        <f>IF(A747="Oui",1,0)</f>
        <v>1</v>
      </c>
      <c r="C747" s="172">
        <f>IF(OR(G747="Médecin",H747="Médecin",I747="Médecin",I747="Médecins",H747="anesthésiste",H747="boursier univ.",H747="chercheur",H747="chirurgien",H747="Résident(e)",H747="Md Urg",H747="Md Card",LEFT(H747,6)="Fellow",H747="Externe Médecine",H747="Directeur de la biobanque Médecin",H747="monit.-boursier",),1,0)</f>
        <v>0</v>
      </c>
      <c r="D747" s="172">
        <f>IF(OR(G747=0,H747="Stagiaire",H747="Stagiaires",H747="Externe",H747="Externes",G747="agence",H747="STAGIAIRE INFIRMIER(ÈRE)",H747="STAGIAIRE SI",H747="STAGIAIRE S.I.",H747="STAGIAIRE PAB",H747="STAGIAIRE EN PERFUSION",H747="Stagiaire Physiothérapeute",H747="Stagiaire médecine",H747="Stagiaire - Service sociaux",H747="STAGIAIRE SOINS INFIRMIERS",H747="STAGIAIRE EXTERNE EN MÉDECINE",H747="ss",),1,0)</f>
        <v>0</v>
      </c>
      <c r="E747" s="28" t="s">
        <v>1570</v>
      </c>
      <c r="F747" s="28" t="s">
        <v>1525</v>
      </c>
      <c r="G747" s="257">
        <v>5539</v>
      </c>
      <c r="H747" s="79" t="s">
        <v>103</v>
      </c>
      <c r="I747" s="164" t="s">
        <v>61</v>
      </c>
      <c r="J747" s="273" t="str">
        <f ca="1">IF(AK747&lt;=Données!$B$2,1," ")</f>
        <v xml:space="preserve"> </v>
      </c>
      <c r="K747" s="45"/>
      <c r="L747" s="46"/>
      <c r="M747" s="47"/>
      <c r="N747" s="48"/>
      <c r="O747" s="185"/>
      <c r="P747" s="187"/>
      <c r="Q747" s="185"/>
      <c r="R747" s="186"/>
      <c r="S747" s="186">
        <v>1</v>
      </c>
      <c r="T747" s="187"/>
      <c r="U747" s="187"/>
      <c r="V747" s="187"/>
      <c r="W747" s="320"/>
      <c r="X747" s="214"/>
      <c r="Y747" s="215"/>
      <c r="Z747" s="34"/>
      <c r="AA747" s="35"/>
      <c r="AB747" s="35"/>
      <c r="AC747" s="35"/>
      <c r="AD747" s="36"/>
      <c r="AE747" s="224"/>
      <c r="AF747" s="53"/>
      <c r="AG747" s="54"/>
      <c r="AH747" s="55"/>
      <c r="AI747" s="56"/>
      <c r="AJ747" s="41" t="s">
        <v>4462</v>
      </c>
      <c r="AK747" s="42">
        <v>45328</v>
      </c>
      <c r="AL747" s="50"/>
      <c r="AM747" s="337" t="str">
        <f>INDEX($K$6:$AE$6,1,MATCH(1,K747:AE747,-1))</f>
        <v>1870 +</v>
      </c>
      <c r="AN747" s="337" t="str">
        <f>IF(INDEX($K$6:$AE$6,1,MATCH(1,K747:AE747,1))&lt;&gt;INDEX($K$6:$AE$6,1,MATCH(1,K747:AE747,-1)),INDEX($K$6:$AE$6,1,MATCH(1,K747:AE747,1)),"-")</f>
        <v>-</v>
      </c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</row>
    <row r="748" spans="1:261" s="44" customFormat="1" x14ac:dyDescent="0.2">
      <c r="A748" s="169" t="str">
        <f>IF(IFERROR(VLOOKUP(G748,EmployesActifs,1,FALSE),"Non")&lt;&gt;"Non","Oui","Non")</f>
        <v>Oui</v>
      </c>
      <c r="B748" s="172">
        <f>IF(A748="Oui",1,0)</f>
        <v>1</v>
      </c>
      <c r="C748" s="172">
        <f>IF(OR(G748="Médecin",H748="Médecin",I748="Médecin",I748="Médecins",H748="anesthésiste",H748="boursier univ.",H748="chercheur",H748="chirurgien",H748="Résident(e)",H748="Md Urg",H748="Md Card",LEFT(H748,6)="Fellow",H748="Externe Médecine",H748="Directeur de la biobanque Médecin",H748="monit.-boursier",),1,0)</f>
        <v>0</v>
      </c>
      <c r="D748" s="172">
        <f>IF(OR(G748=0,H748="Stagiaire",H748="Stagiaires",H748="Externe",H748="Externes",G748="agence",H748="STAGIAIRE INFIRMIER(ÈRE)",H748="STAGIAIRE SI",H748="STAGIAIRE S.I.",H748="STAGIAIRE PAB",H748="STAGIAIRE EN PERFUSION",H748="Stagiaire Physiothérapeute",H748="Stagiaire médecine",H748="Stagiaire - Service sociaux",H748="STAGIAIRE SOINS INFIRMIERS",H748="STAGIAIRE EXTERNE EN MÉDECINE",H748="ss",),1,0)</f>
        <v>0</v>
      </c>
      <c r="E748" s="28" t="s">
        <v>2809</v>
      </c>
      <c r="F748" s="28" t="s">
        <v>2810</v>
      </c>
      <c r="G748" s="257">
        <v>12330</v>
      </c>
      <c r="H748" s="79" t="s">
        <v>103</v>
      </c>
      <c r="I748" s="164" t="s">
        <v>5717</v>
      </c>
      <c r="J748" s="273">
        <f ca="1">IF(AK748&lt;=Données!$B$2,1," ")</f>
        <v>1</v>
      </c>
      <c r="K748" s="45"/>
      <c r="L748" s="46">
        <v>1</v>
      </c>
      <c r="M748" s="47"/>
      <c r="N748" s="48"/>
      <c r="O748" s="185"/>
      <c r="P748" s="187"/>
      <c r="Q748" s="185"/>
      <c r="R748" s="186"/>
      <c r="S748" s="186"/>
      <c r="T748" s="187"/>
      <c r="U748" s="187"/>
      <c r="V748" s="187"/>
      <c r="W748" s="320"/>
      <c r="X748" s="214"/>
      <c r="Y748" s="215"/>
      <c r="Z748" s="34"/>
      <c r="AA748" s="35"/>
      <c r="AB748" s="35"/>
      <c r="AC748" s="35"/>
      <c r="AD748" s="36"/>
      <c r="AE748" s="224"/>
      <c r="AF748" s="53"/>
      <c r="AG748" s="54"/>
      <c r="AH748" s="55"/>
      <c r="AI748" s="56"/>
      <c r="AJ748" s="41" t="s">
        <v>85</v>
      </c>
      <c r="AK748" s="42">
        <v>44677</v>
      </c>
      <c r="AL748" s="50"/>
      <c r="AM748" s="337" t="str">
        <f>INDEX($K$6:$AE$6,1,MATCH(1,K748:AE748,-1))</f>
        <v>95PFE-L2M</v>
      </c>
      <c r="AN748" s="337" t="str">
        <f>IF(INDEX($K$6:$AE$6,1,MATCH(1,K748:AE748,1))&lt;&gt;INDEX($K$6:$AE$6,1,MATCH(1,K748:AE748,-1)),INDEX($K$6:$AE$6,1,MATCH(1,K748:AE748,1)),"-")</f>
        <v>-</v>
      </c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</row>
    <row r="749" spans="1:261" ht="12.75" customHeight="1" x14ac:dyDescent="0.2">
      <c r="A749" s="169" t="str">
        <f>IF(IFERROR(VLOOKUP(G749,EmployesActifs,1,FALSE),"Non")&lt;&gt;"Non","Oui","Non")</f>
        <v>Oui</v>
      </c>
      <c r="B749" s="172">
        <f>IF(A749="Oui",1,0)</f>
        <v>1</v>
      </c>
      <c r="C749" s="172">
        <f>IF(OR(G749="Médecin",H749="Médecin",I749="Médecin",I749="Médecins",H749="anesthésiste",H749="boursier univ.",H749="chercheur",H749="chirurgien",H749="Résident(e)",H749="Md Urg",H749="Md Card",LEFT(H749,6)="Fellow",H749="Externe Médecine",H749="Directeur de la biobanque Médecin",H749="monit.-boursier",),1,0)</f>
        <v>0</v>
      </c>
      <c r="D749" s="172">
        <f>IF(OR(G749=0,H749="Stagiaire",H749="Stagiaires",H749="Externe",H749="Externes",G749="agence",H749="STAGIAIRE INFIRMIER(ÈRE)",H749="STAGIAIRE SI",H749="STAGIAIRE S.I.",H749="STAGIAIRE PAB",H749="STAGIAIRE EN PERFUSION",H749="Stagiaire Physiothérapeute",H749="Stagiaire médecine",H749="Stagiaire - Service sociaux",H749="STAGIAIRE SOINS INFIRMIERS",H749="STAGIAIRE EXTERNE EN MÉDECINE",H749="ss",),1,0)</f>
        <v>0</v>
      </c>
      <c r="E749" s="28" t="s">
        <v>2809</v>
      </c>
      <c r="F749" s="28" t="s">
        <v>1300</v>
      </c>
      <c r="G749" s="257">
        <v>12699</v>
      </c>
      <c r="H749" s="79" t="s">
        <v>1681</v>
      </c>
      <c r="I749" s="164" t="s">
        <v>4422</v>
      </c>
      <c r="J749" s="273" t="str">
        <f ca="1">IF(AK749&lt;=Données!$B$2,1," ")</f>
        <v xml:space="preserve"> </v>
      </c>
      <c r="K749" s="45"/>
      <c r="L749" s="46"/>
      <c r="M749" s="47">
        <v>1</v>
      </c>
      <c r="N749" s="48"/>
      <c r="O749" s="185"/>
      <c r="P749" s="187"/>
      <c r="Q749" s="185"/>
      <c r="R749" s="186"/>
      <c r="S749" s="186"/>
      <c r="T749" s="187"/>
      <c r="U749" s="187"/>
      <c r="V749" s="187"/>
      <c r="W749" s="320"/>
      <c r="X749" s="214"/>
      <c r="Y749" s="215"/>
      <c r="Z749" s="34"/>
      <c r="AA749" s="35"/>
      <c r="AB749" s="35"/>
      <c r="AC749" s="35"/>
      <c r="AD749" s="36"/>
      <c r="AE749" s="224"/>
      <c r="AF749" s="53"/>
      <c r="AG749" s="54"/>
      <c r="AH749" s="55"/>
      <c r="AI749" s="56"/>
      <c r="AJ749" s="41" t="s">
        <v>4462</v>
      </c>
      <c r="AK749" s="42">
        <v>45917</v>
      </c>
      <c r="AL749" s="50"/>
      <c r="AM749" s="337" t="str">
        <f>INDEX($K$6:$AE$6,1,MATCH(1,K749:AE749,-1))</f>
        <v>95PFE-L2L</v>
      </c>
      <c r="AN749" s="337" t="str">
        <f>IF(INDEX($K$6:$AE$6,1,MATCH(1,K749:AE749,1))&lt;&gt;INDEX($K$6:$AE$6,1,MATCH(1,K749:AE749,-1)),INDEX($K$6:$AE$6,1,MATCH(1,K749:AE749,1)),"-")</f>
        <v>-</v>
      </c>
      <c r="AO749"/>
      <c r="AP749"/>
      <c r="AQ749"/>
    </row>
    <row r="750" spans="1:261" ht="12.75" customHeight="1" x14ac:dyDescent="0.2">
      <c r="A750" s="169" t="str">
        <f>IF(IFERROR(VLOOKUP(G750,EmployesActifs,1,FALSE),"Non")&lt;&gt;"Non","Oui","Non")</f>
        <v>Oui</v>
      </c>
      <c r="B750" s="172">
        <f>IF(A750="Oui",1,0)</f>
        <v>1</v>
      </c>
      <c r="C750" s="172">
        <f>IF(OR(G750="Médecin",H750="Médecin",I750="Médecin",I750="Médecins",H750="anesthésiste",H750="boursier univ.",H750="chercheur",H750="chirurgien",H750="Résident(e)",H750="Md Urg",H750="Md Card",LEFT(H750,6)="Fellow",H750="Externe Médecine",H750="Directeur de la biobanque Médecin",H750="monit.-boursier",),1,0)</f>
        <v>0</v>
      </c>
      <c r="D750" s="172">
        <f>IF(OR(G750=0,H750="Stagiaire",H750="Stagiaires",H750="Externe",H750="Externes",G750="agence",H750="STAGIAIRE INFIRMIER(ÈRE)",H750="STAGIAIRE SI",H750="STAGIAIRE S.I.",H750="STAGIAIRE PAB",H750="STAGIAIRE EN PERFUSION",H750="Stagiaire Physiothérapeute",H750="Stagiaire médecine",H750="Stagiaire - Service sociaux",H750="STAGIAIRE SOINS INFIRMIERS",H750="STAGIAIRE EXTERNE EN MÉDECINE",H750="ss",),1,0)</f>
        <v>0</v>
      </c>
      <c r="E750" s="28" t="s">
        <v>1571</v>
      </c>
      <c r="F750" s="28" t="s">
        <v>1572</v>
      </c>
      <c r="G750" s="256">
        <v>5843</v>
      </c>
      <c r="H750" s="79" t="s">
        <v>103</v>
      </c>
      <c r="I750" s="164" t="s">
        <v>203</v>
      </c>
      <c r="J750" s="273">
        <f ca="1">IF(AK750&lt;=Données!$B$2,1," ")</f>
        <v>1</v>
      </c>
      <c r="K750" s="45">
        <v>1</v>
      </c>
      <c r="L750" s="46"/>
      <c r="M750" s="47"/>
      <c r="N750" s="48"/>
      <c r="O750" s="185"/>
      <c r="P750" s="187"/>
      <c r="Q750" s="185"/>
      <c r="R750" s="186"/>
      <c r="S750" s="186"/>
      <c r="T750" s="187"/>
      <c r="U750" s="187"/>
      <c r="V750" s="187"/>
      <c r="W750" s="320"/>
      <c r="X750" s="214"/>
      <c r="Y750" s="215"/>
      <c r="Z750" s="34"/>
      <c r="AA750" s="35"/>
      <c r="AB750" s="35"/>
      <c r="AC750" s="35"/>
      <c r="AD750" s="36"/>
      <c r="AE750" s="224"/>
      <c r="AF750" s="53"/>
      <c r="AG750" s="54"/>
      <c r="AH750" s="55"/>
      <c r="AI750" s="56"/>
      <c r="AJ750" s="41" t="s">
        <v>85</v>
      </c>
      <c r="AK750" s="42">
        <v>44595</v>
      </c>
      <c r="AL750" s="50"/>
      <c r="AM750" s="337" t="str">
        <f>INDEX($K$6:$AE$6,1,MATCH(1,K750:AE750,-1))</f>
        <v>95PFE-L2S</v>
      </c>
      <c r="AN750" s="337" t="str">
        <f>IF(INDEX($K$6:$AE$6,1,MATCH(1,K750:AE750,1))&lt;&gt;INDEX($K$6:$AE$6,1,MATCH(1,K750:AE750,-1)),INDEX($K$6:$AE$6,1,MATCH(1,K750:AE750,1)),"-")</f>
        <v>-</v>
      </c>
      <c r="AO750"/>
      <c r="AP750"/>
      <c r="AQ750"/>
    </row>
    <row r="751" spans="1:261" x14ac:dyDescent="0.2">
      <c r="A751" s="169" t="str">
        <f>IF(IFERROR(VLOOKUP(G751,EmployesActifs,1,FALSE),"Non")&lt;&gt;"Non","Oui","Non")</f>
        <v>Oui</v>
      </c>
      <c r="B751" s="172">
        <f>IF(A751="Oui",1,0)</f>
        <v>1</v>
      </c>
      <c r="C751" s="172">
        <f>IF(OR(G751="Médecin",H751="Médecin",I751="Médecin",I751="Médecins",H751="anesthésiste",H751="boursier univ.",H751="chercheur",H751="chirurgien",H751="Résident(e)",H751="Md Urg",H751="Md Card",LEFT(H751,6)="Fellow",H751="Externe Médecine",H751="Directeur de la biobanque Médecin",H751="monit.-boursier",),1,0)</f>
        <v>0</v>
      </c>
      <c r="D751" s="172">
        <f>IF(OR(G751=0,H751="Stagiaire",H751="Stagiaires",H751="Externe",H751="Externes",G751="agence",H751="STAGIAIRE INFIRMIER(ÈRE)",H751="STAGIAIRE SI",H751="STAGIAIRE S.I.",H751="STAGIAIRE PAB",H751="STAGIAIRE EN PERFUSION",H751="Stagiaire Physiothérapeute",H751="Stagiaire médecine",H751="Stagiaire - Service sociaux",H751="STAGIAIRE SOINS INFIRMIERS",H751="STAGIAIRE EXTERNE EN MÉDECINE",H751="ss",),1,0)</f>
        <v>0</v>
      </c>
      <c r="E751" s="28" t="s">
        <v>2827</v>
      </c>
      <c r="F751" s="28" t="s">
        <v>2828</v>
      </c>
      <c r="G751" s="256">
        <v>10325</v>
      </c>
      <c r="H751" s="79" t="s">
        <v>64</v>
      </c>
      <c r="I751" s="164" t="s">
        <v>2714</v>
      </c>
      <c r="J751" s="273">
        <f ca="1">IF(AK751&lt;=Données!$B$2,1," ")</f>
        <v>1</v>
      </c>
      <c r="K751" s="45"/>
      <c r="L751" s="46" t="s">
        <v>56</v>
      </c>
      <c r="M751" s="47" t="s">
        <v>56</v>
      </c>
      <c r="N751" s="48" t="s">
        <v>56</v>
      </c>
      <c r="O751" s="185"/>
      <c r="P751" s="187"/>
      <c r="Q751" s="185"/>
      <c r="R751" s="186"/>
      <c r="S751" s="186" t="s">
        <v>56</v>
      </c>
      <c r="T751" s="187" t="s">
        <v>56</v>
      </c>
      <c r="U751" s="187"/>
      <c r="V751" s="187"/>
      <c r="W751" s="320"/>
      <c r="X751" s="214"/>
      <c r="Y751" s="215"/>
      <c r="Z751" s="34" t="s">
        <v>56</v>
      </c>
      <c r="AA751" s="35" t="s">
        <v>56</v>
      </c>
      <c r="AB751" s="35" t="s">
        <v>56</v>
      </c>
      <c r="AC751" s="35" t="s">
        <v>56</v>
      </c>
      <c r="AD751" s="36" t="s">
        <v>56</v>
      </c>
      <c r="AE751" s="224" t="s">
        <v>56</v>
      </c>
      <c r="AF751" s="53"/>
      <c r="AG751" s="54"/>
      <c r="AH751" s="55"/>
      <c r="AI751" s="56"/>
      <c r="AJ751" s="41" t="s">
        <v>85</v>
      </c>
      <c r="AK751" s="42">
        <v>44691</v>
      </c>
      <c r="AL751" s="50" t="s">
        <v>3320</v>
      </c>
      <c r="AM751" s="337" t="e">
        <f>INDEX($K$6:$AE$6,1,MATCH(1,K751:AE751,-1))</f>
        <v>#N/A</v>
      </c>
      <c r="AN751" s="337" t="e">
        <f>IF(INDEX($K$6:$AE$6,1,MATCH(1,K751:AE751,1))&lt;&gt;INDEX($K$6:$AE$6,1,MATCH(1,K751:AE751,-1)),INDEX($K$6:$AE$6,1,MATCH(1,K751:AE751,1)),"-")</f>
        <v>#N/A</v>
      </c>
      <c r="AO751"/>
      <c r="AP751"/>
      <c r="AQ751"/>
    </row>
    <row r="752" spans="1:261" s="63" customFormat="1" ht="12.75" customHeight="1" x14ac:dyDescent="0.2">
      <c r="A752" s="169" t="str">
        <f>IF(IFERROR(VLOOKUP(G752,EmployesActifs,1,FALSE),"Non")&lt;&gt;"Non","Oui","Non")</f>
        <v>Oui</v>
      </c>
      <c r="B752" s="172">
        <f>IF(A752="Oui",1,0)</f>
        <v>1</v>
      </c>
      <c r="C752" s="172">
        <f>IF(OR(G752="Médecin",H752="Médecin",I752="Médecin",I752="Médecins",H752="anesthésiste",H752="boursier univ.",H752="chercheur",H752="chirurgien",H752="Résident(e)",H752="Md Urg",H752="Md Card",LEFT(H752,6)="Fellow",H752="Externe Médecine",H752="Directeur de la biobanque Médecin",H752="monit.-boursier",),1,0)</f>
        <v>0</v>
      </c>
      <c r="D752" s="172">
        <f>IF(OR(G752=0,H752="Stagiaire",H752="Stagiaires",H752="Externe",H752="Externes",G752="agence",H752="STAGIAIRE INFIRMIER(ÈRE)",H752="STAGIAIRE SI",H752="STAGIAIRE S.I.",H752="STAGIAIRE PAB",H752="STAGIAIRE EN PERFUSION",H752="Stagiaire Physiothérapeute",H752="Stagiaire médecine",H752="Stagiaire - Service sociaux",H752="STAGIAIRE SOINS INFIRMIERS",H752="STAGIAIRE EXTERNE EN MÉDECINE",H752="ss",),1,0)</f>
        <v>0</v>
      </c>
      <c r="E752" s="28" t="s">
        <v>3919</v>
      </c>
      <c r="F752" s="28" t="s">
        <v>3920</v>
      </c>
      <c r="G752" s="256">
        <v>10586</v>
      </c>
      <c r="H752" s="79" t="s">
        <v>72</v>
      </c>
      <c r="I752" s="164" t="s">
        <v>5708</v>
      </c>
      <c r="J752" s="273" t="str">
        <f ca="1">IF(AK752&lt;=Données!$B$2,1," ")</f>
        <v xml:space="preserve"> </v>
      </c>
      <c r="K752" s="45">
        <v>1</v>
      </c>
      <c r="L752" s="46"/>
      <c r="M752" s="47"/>
      <c r="N752" s="48"/>
      <c r="O752" s="185"/>
      <c r="P752" s="187"/>
      <c r="Q752" s="185"/>
      <c r="R752" s="186"/>
      <c r="S752" s="186"/>
      <c r="T752" s="187"/>
      <c r="U752" s="187"/>
      <c r="V752" s="187"/>
      <c r="W752" s="320"/>
      <c r="X752" s="214"/>
      <c r="Y752" s="215"/>
      <c r="Z752" s="34"/>
      <c r="AA752" s="35"/>
      <c r="AB752" s="35"/>
      <c r="AC752" s="35"/>
      <c r="AD752" s="36"/>
      <c r="AE752" s="224"/>
      <c r="AF752" s="53"/>
      <c r="AG752" s="54"/>
      <c r="AH752" s="55"/>
      <c r="AI752" s="56"/>
      <c r="AJ752" s="41" t="s">
        <v>4462</v>
      </c>
      <c r="AK752" s="42">
        <v>45343</v>
      </c>
      <c r="AL752" s="50"/>
      <c r="AM752" s="337" t="str">
        <f>INDEX($K$6:$AE$6,1,MATCH(1,K752:AE752,-1))</f>
        <v>95PFE-L2S</v>
      </c>
      <c r="AN752" s="337" t="str">
        <f>IF(INDEX($K$6:$AE$6,1,MATCH(1,K752:AE752,1))&lt;&gt;INDEX($K$6:$AE$6,1,MATCH(1,K752:AE752,-1)),INDEX($K$6:$AE$6,1,MATCH(1,K752:AE752,1)),"-")</f>
        <v>-</v>
      </c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</row>
    <row r="753" spans="1:261" s="63" customFormat="1" x14ac:dyDescent="0.2">
      <c r="A753" s="169" t="str">
        <f>IF(IFERROR(VLOOKUP(G753,EmployesActifs,1,FALSE),"Non")&lt;&gt;"Non","Oui","Non")</f>
        <v>Oui</v>
      </c>
      <c r="B753" s="172">
        <f>IF(A753="Oui",1,0)</f>
        <v>1</v>
      </c>
      <c r="C753" s="172">
        <f>IF(OR(G753="Médecin",H753="Médecin",I753="Médecin",I753="Médecins",H753="anesthésiste",H753="boursier univ.",H753="chercheur",H753="chirurgien",H753="Résident(e)",H753="Md Urg",H753="Md Card",LEFT(H753,6)="Fellow",H753="Externe Médecine",H753="Directeur de la biobanque Médecin",H753="monit.-boursier",),1,0)</f>
        <v>0</v>
      </c>
      <c r="D753" s="172">
        <f>IF(OR(G753=0,H753="Stagiaire",H753="Stagiaires",H753="Externe",H753="Externes",G753="agence",H753="STAGIAIRE INFIRMIER(ÈRE)",H753="STAGIAIRE SI",H753="STAGIAIRE S.I.",H753="STAGIAIRE PAB",H753="STAGIAIRE EN PERFUSION",H753="Stagiaire Physiothérapeute",H753="Stagiaire médecine",H753="Stagiaire - Service sociaux",H753="STAGIAIRE SOINS INFIRMIERS",H753="STAGIAIRE EXTERNE EN MÉDECINE",H753="ss",),1,0)</f>
        <v>0</v>
      </c>
      <c r="E753" s="28" t="s">
        <v>1575</v>
      </c>
      <c r="F753" s="28" t="s">
        <v>336</v>
      </c>
      <c r="G753" s="255">
        <v>11363</v>
      </c>
      <c r="H753" s="79" t="s">
        <v>747</v>
      </c>
      <c r="I753" s="164" t="s">
        <v>2714</v>
      </c>
      <c r="J753" s="273">
        <f ca="1">IF(AK753&lt;=Données!$B$2,1," ")</f>
        <v>1</v>
      </c>
      <c r="K753" s="45"/>
      <c r="L753" s="46">
        <v>1</v>
      </c>
      <c r="M753" s="47"/>
      <c r="N753" s="48"/>
      <c r="O753" s="185"/>
      <c r="P753" s="187"/>
      <c r="Q753" s="185"/>
      <c r="R753" s="186"/>
      <c r="S753" s="186"/>
      <c r="T753" s="187"/>
      <c r="U753" s="187"/>
      <c r="V753" s="187"/>
      <c r="W753" s="320"/>
      <c r="X753" s="214"/>
      <c r="Y753" s="215"/>
      <c r="Z753" s="34"/>
      <c r="AA753" s="35"/>
      <c r="AB753" s="35"/>
      <c r="AC753" s="35"/>
      <c r="AD753" s="36"/>
      <c r="AE753" s="224"/>
      <c r="AF753" s="53"/>
      <c r="AG753" s="54"/>
      <c r="AH753" s="55"/>
      <c r="AI753" s="56"/>
      <c r="AJ753" s="41" t="s">
        <v>85</v>
      </c>
      <c r="AK753" s="42">
        <v>44560</v>
      </c>
      <c r="AL753" s="50"/>
      <c r="AM753" s="337" t="str">
        <f>INDEX($K$6:$AE$6,1,MATCH(1,K753:AE753,-1))</f>
        <v>95PFE-L2M</v>
      </c>
      <c r="AN753" s="337" t="str">
        <f>IF(INDEX($K$6:$AE$6,1,MATCH(1,K753:AE753,1))&lt;&gt;INDEX($K$6:$AE$6,1,MATCH(1,K753:AE753,-1)),INDEX($K$6:$AE$6,1,MATCH(1,K753:AE753,1)),"-")</f>
        <v>-</v>
      </c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</row>
    <row r="754" spans="1:261" s="63" customFormat="1" x14ac:dyDescent="0.2">
      <c r="A754" s="169" t="str">
        <f>IF(IFERROR(VLOOKUP(G754,EmployesActifs,1,FALSE),"Non")&lt;&gt;"Non","Oui","Non")</f>
        <v>Oui</v>
      </c>
      <c r="B754" s="172">
        <f>IF(A754="Oui",1,0)</f>
        <v>1</v>
      </c>
      <c r="C754" s="172">
        <f>IF(OR(G754="Médecin",H754="Médecin",I754="Médecin",I754="Médecins",H754="anesthésiste",H754="boursier univ.",H754="chercheur",H754="chirurgien",H754="Résident(e)",H754="Md Urg",H754="Md Card",LEFT(H754,6)="Fellow",H754="Externe Médecine",H754="Directeur de la biobanque Médecin",H754="monit.-boursier",),1,0)</f>
        <v>0</v>
      </c>
      <c r="D754" s="172">
        <f>IF(OR(G754=0,H754="Stagiaire",H754="Stagiaires",H754="Externe",H754="Externes",G754="agence",H754="STAGIAIRE INFIRMIER(ÈRE)",H754="STAGIAIRE SI",H754="STAGIAIRE S.I.",H754="STAGIAIRE PAB",H754="STAGIAIRE EN PERFUSION",H754="Stagiaire Physiothérapeute",H754="Stagiaire médecine",H754="Stagiaire - Service sociaux",H754="STAGIAIRE SOINS INFIRMIERS",H754="STAGIAIRE EXTERNE EN MÉDECINE",H754="ss",),1,0)</f>
        <v>0</v>
      </c>
      <c r="E754" s="28" t="s">
        <v>1576</v>
      </c>
      <c r="F754" s="28" t="s">
        <v>1577</v>
      </c>
      <c r="G754" s="255">
        <v>6278</v>
      </c>
      <c r="H754" s="79" t="s">
        <v>72</v>
      </c>
      <c r="I754" s="164" t="s">
        <v>888</v>
      </c>
      <c r="J754" s="273" t="str">
        <f ca="1">IF(AK754&lt;=Données!$B$2,1," ")</f>
        <v xml:space="preserve"> </v>
      </c>
      <c r="K754" s="45"/>
      <c r="L754" s="46"/>
      <c r="M754" s="47"/>
      <c r="N754" s="48"/>
      <c r="O754" s="185"/>
      <c r="P754" s="187"/>
      <c r="Q754" s="185"/>
      <c r="R754" s="186"/>
      <c r="S754" s="186">
        <v>1</v>
      </c>
      <c r="T754" s="187"/>
      <c r="U754" s="187"/>
      <c r="V754" s="187"/>
      <c r="W754" s="320"/>
      <c r="X754" s="214"/>
      <c r="Y754" s="215"/>
      <c r="Z754" s="34"/>
      <c r="AA754" s="35"/>
      <c r="AB754" s="35"/>
      <c r="AC754" s="35"/>
      <c r="AD754" s="36"/>
      <c r="AE754" s="224"/>
      <c r="AF754" s="53"/>
      <c r="AG754" s="54"/>
      <c r="AH754" s="55"/>
      <c r="AI754" s="56"/>
      <c r="AJ754" s="41" t="s">
        <v>4462</v>
      </c>
      <c r="AK754" s="42">
        <v>45819</v>
      </c>
      <c r="AL754" s="50"/>
      <c r="AM754" s="337" t="str">
        <f>INDEX($K$6:$AE$6,1,MATCH(1,K754:AE754,-1))</f>
        <v>1870 +</v>
      </c>
      <c r="AN754" s="337" t="str">
        <f>IF(INDEX($K$6:$AE$6,1,MATCH(1,K754:AE754,1))&lt;&gt;INDEX($K$6:$AE$6,1,MATCH(1,K754:AE754,-1)),INDEX($K$6:$AE$6,1,MATCH(1,K754:AE754,1)),"-")</f>
        <v>-</v>
      </c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</row>
    <row r="755" spans="1:261" s="63" customFormat="1" ht="12.75" customHeight="1" x14ac:dyDescent="0.2">
      <c r="A755" s="169" t="str">
        <f>IF(IFERROR(VLOOKUP(G755,EmployesActifs,1,FALSE),"Non")&lt;&gt;"Non","Oui","Non")</f>
        <v>Oui</v>
      </c>
      <c r="B755" s="172">
        <f>IF(A755="Oui",1,0)</f>
        <v>1</v>
      </c>
      <c r="C755" s="172">
        <f>IF(OR(G755="Médecin",H755="Médecin",I755="Médecin",I755="Médecins",H755="anesthésiste",H755="boursier univ.",H755="chercheur",H755="chirurgien",H755="Résident(e)",H755="Md Urg",H755="Md Card",LEFT(H755,6)="Fellow",H755="Externe Médecine",H755="Directeur de la biobanque Médecin",H755="monit.-boursier",),1,0)</f>
        <v>0</v>
      </c>
      <c r="D755" s="172">
        <f>IF(OR(G755=0,H755="Stagiaire",H755="Stagiaires",H755="Externe",H755="Externes",G755="agence",H755="STAGIAIRE INFIRMIER(ÈRE)",H755="STAGIAIRE SI",H755="STAGIAIRE S.I.",H755="STAGIAIRE PAB",H755="STAGIAIRE EN PERFUSION",H755="Stagiaire Physiothérapeute",H755="Stagiaire médecine",H755="Stagiaire - Service sociaux",H755="STAGIAIRE SOINS INFIRMIERS",H755="STAGIAIRE EXTERNE EN MÉDECINE",H755="ss",),1,0)</f>
        <v>0</v>
      </c>
      <c r="E755" s="28" t="s">
        <v>1578</v>
      </c>
      <c r="F755" s="28" t="s">
        <v>606</v>
      </c>
      <c r="G755" s="255">
        <v>2679</v>
      </c>
      <c r="H755" s="79" t="s">
        <v>103</v>
      </c>
      <c r="I755" s="164" t="s">
        <v>1152</v>
      </c>
      <c r="J755" s="273">
        <f ca="1">IF(AK755&lt;=Données!$B$2,1," ")</f>
        <v>1</v>
      </c>
      <c r="K755" s="45" t="s">
        <v>56</v>
      </c>
      <c r="L755" s="46"/>
      <c r="M755" s="47"/>
      <c r="N755" s="48"/>
      <c r="O755" s="185"/>
      <c r="P755" s="187"/>
      <c r="Q755" s="185"/>
      <c r="R755" s="186"/>
      <c r="S755" s="186">
        <v>1</v>
      </c>
      <c r="T755" s="187"/>
      <c r="U755" s="187"/>
      <c r="V755" s="187"/>
      <c r="W755" s="320"/>
      <c r="X755" s="214"/>
      <c r="Y755" s="215"/>
      <c r="Z755" s="34"/>
      <c r="AA755" s="35"/>
      <c r="AB755" s="35"/>
      <c r="AC755" s="35"/>
      <c r="AD755" s="36"/>
      <c r="AE755" s="224"/>
      <c r="AF755" s="53"/>
      <c r="AG755" s="54"/>
      <c r="AH755" s="55"/>
      <c r="AI755" s="56"/>
      <c r="AJ755" s="41" t="s">
        <v>85</v>
      </c>
      <c r="AK755" s="42">
        <v>44574</v>
      </c>
      <c r="AL755" s="50"/>
      <c r="AM755" s="337" t="str">
        <f>INDEX($K$6:$AE$6,1,MATCH(1,K755:AE755,-1))</f>
        <v>1870 +</v>
      </c>
      <c r="AN755" s="337" t="str">
        <f>IF(INDEX($K$6:$AE$6,1,MATCH(1,K755:AE755,1))&lt;&gt;INDEX($K$6:$AE$6,1,MATCH(1,K755:AE755,-1)),INDEX($K$6:$AE$6,1,MATCH(1,K755:AE755,1)),"-")</f>
        <v>-</v>
      </c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</row>
    <row r="756" spans="1:261" s="63" customFormat="1" x14ac:dyDescent="0.2">
      <c r="A756" s="169" t="str">
        <f>IF(IFERROR(VLOOKUP(G756,EmployesActifs,1,FALSE),"Non")&lt;&gt;"Non","Oui","Non")</f>
        <v>Oui</v>
      </c>
      <c r="B756" s="172">
        <f>IF(A756="Oui",1,0)</f>
        <v>1</v>
      </c>
      <c r="C756" s="172">
        <f>IF(OR(G756="Médecin",H756="Médecin",I756="Médecin",I756="Médecins",H756="anesthésiste",H756="boursier univ.",H756="chercheur",H756="chirurgien",H756="Résident(e)",H756="Md Urg",H756="Md Card",LEFT(H756,6)="Fellow",H756="Externe Médecine",H756="Directeur de la biobanque Médecin",H756="monit.-boursier",),1,0)</f>
        <v>0</v>
      </c>
      <c r="D756" s="172">
        <f>IF(OR(G756=0,H756="Stagiaire",H756="Stagiaires",H756="Externe",H756="Externes",G756="agence",H756="STAGIAIRE INFIRMIER(ÈRE)",H756="STAGIAIRE SI",H756="STAGIAIRE S.I.",H756="STAGIAIRE PAB",H756="STAGIAIRE EN PERFUSION",H756="Stagiaire Physiothérapeute",H756="Stagiaire médecine",H756="Stagiaire - Service sociaux",H756="STAGIAIRE SOINS INFIRMIERS",H756="STAGIAIRE EXTERNE EN MÉDECINE",H756="ss",),1,0)</f>
        <v>0</v>
      </c>
      <c r="E756" s="28" t="s">
        <v>1580</v>
      </c>
      <c r="F756" s="28" t="s">
        <v>170</v>
      </c>
      <c r="G756" s="255">
        <v>3211</v>
      </c>
      <c r="H756" s="79" t="s">
        <v>72</v>
      </c>
      <c r="I756" s="164" t="s">
        <v>5708</v>
      </c>
      <c r="J756" s="273">
        <f ca="1">IF(AK756&lt;=Données!$B$2,1," ")</f>
        <v>1</v>
      </c>
      <c r="K756" s="45">
        <v>1</v>
      </c>
      <c r="L756" s="46">
        <v>1</v>
      </c>
      <c r="M756" s="47"/>
      <c r="N756" s="48"/>
      <c r="O756" s="185"/>
      <c r="P756" s="187"/>
      <c r="Q756" s="185"/>
      <c r="R756" s="186"/>
      <c r="S756" s="186"/>
      <c r="T756" s="187"/>
      <c r="U756" s="187"/>
      <c r="V756" s="187"/>
      <c r="W756" s="320"/>
      <c r="X756" s="214"/>
      <c r="Y756" s="215"/>
      <c r="Z756" s="34"/>
      <c r="AA756" s="35"/>
      <c r="AB756" s="35"/>
      <c r="AC756" s="35"/>
      <c r="AD756" s="36"/>
      <c r="AE756" s="224"/>
      <c r="AF756" s="53"/>
      <c r="AG756" s="54"/>
      <c r="AH756" s="55"/>
      <c r="AI756" s="56"/>
      <c r="AJ756" s="41" t="s">
        <v>85</v>
      </c>
      <c r="AK756" s="42">
        <v>44600</v>
      </c>
      <c r="AL756" s="50"/>
      <c r="AM756" s="337" t="str">
        <f>INDEX($K$6:$AE$6,1,MATCH(1,K756:AE756,-1))</f>
        <v>95PFE-L2S</v>
      </c>
      <c r="AN756" s="337" t="str">
        <f>IF(INDEX($K$6:$AE$6,1,MATCH(1,K756:AE756,1))&lt;&gt;INDEX($K$6:$AE$6,1,MATCH(1,K756:AE756,-1)),INDEX($K$6:$AE$6,1,MATCH(1,K756:AE756,1)),"-")</f>
        <v>95PFE-L2M</v>
      </c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</row>
    <row r="757" spans="1:261" s="63" customFormat="1" x14ac:dyDescent="0.2">
      <c r="A757" s="169" t="str">
        <f>IF(IFERROR(VLOOKUP(G757,EmployesActifs,1,FALSE),"Non")&lt;&gt;"Non","Oui","Non")</f>
        <v>Oui</v>
      </c>
      <c r="B757" s="172">
        <f>IF(A757="Oui",1,0)</f>
        <v>1</v>
      </c>
      <c r="C757" s="172">
        <f>IF(OR(G757="Médecin",H757="Médecin",I757="Médecin",I757="Médecins",H757="anesthésiste",H757="boursier univ.",H757="chercheur",H757="chirurgien",H757="Résident(e)",H757="Md Urg",H757="Md Card",LEFT(H757,6)="Fellow",H757="Externe Médecine",H757="Directeur de la biobanque Médecin",H757="monit.-boursier",),1,0)</f>
        <v>0</v>
      </c>
      <c r="D757" s="172">
        <f>IF(OR(G757=0,H757="Stagiaire",H757="Stagiaires",H757="Externe",H757="Externes",G757="agence",H757="STAGIAIRE INFIRMIER(ÈRE)",H757="STAGIAIRE SI",H757="STAGIAIRE S.I.",H757="STAGIAIRE PAB",H757="STAGIAIRE EN PERFUSION",H757="Stagiaire Physiothérapeute",H757="Stagiaire médecine",H757="Stagiaire - Service sociaux",H757="STAGIAIRE SOINS INFIRMIERS",H757="STAGIAIRE EXTERNE EN MÉDECINE",H757="ss",),1,0)</f>
        <v>0</v>
      </c>
      <c r="E757" s="28" t="s">
        <v>1581</v>
      </c>
      <c r="F757" s="28" t="s">
        <v>1582</v>
      </c>
      <c r="G757" s="255">
        <v>10490</v>
      </c>
      <c r="H757" s="79" t="s">
        <v>103</v>
      </c>
      <c r="I757" s="164" t="s">
        <v>5715</v>
      </c>
      <c r="J757" s="273" t="str">
        <f ca="1">IF(AK757&lt;=Données!$B$2,1," ")</f>
        <v xml:space="preserve"> </v>
      </c>
      <c r="K757" s="45"/>
      <c r="L757" s="46"/>
      <c r="M757" s="47"/>
      <c r="N757" s="48"/>
      <c r="O757" s="185"/>
      <c r="P757" s="187"/>
      <c r="Q757" s="185"/>
      <c r="R757" s="186"/>
      <c r="S757" s="186">
        <v>1</v>
      </c>
      <c r="T757" s="187"/>
      <c r="U757" s="187"/>
      <c r="V757" s="187"/>
      <c r="W757" s="320"/>
      <c r="X757" s="214"/>
      <c r="Y757" s="215"/>
      <c r="Z757" s="34"/>
      <c r="AA757" s="35"/>
      <c r="AB757" s="35"/>
      <c r="AC757" s="35"/>
      <c r="AD757" s="36"/>
      <c r="AE757" s="224"/>
      <c r="AF757" s="53"/>
      <c r="AG757" s="54"/>
      <c r="AH757" s="55"/>
      <c r="AI757" s="56"/>
      <c r="AJ757" s="41" t="s">
        <v>5851</v>
      </c>
      <c r="AK757" s="42">
        <v>45738</v>
      </c>
      <c r="AL757" s="50"/>
      <c r="AM757" s="337" t="str">
        <f>INDEX($K$6:$AE$6,1,MATCH(1,K757:AE757,-1))</f>
        <v>1870 +</v>
      </c>
      <c r="AN757" s="337" t="str">
        <f>IF(INDEX($K$6:$AE$6,1,MATCH(1,K757:AE757,1))&lt;&gt;INDEX($K$6:$AE$6,1,MATCH(1,K757:AE757,-1)),INDEX($K$6:$AE$6,1,MATCH(1,K757:AE757,1)),"-")</f>
        <v>-</v>
      </c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</row>
    <row r="758" spans="1:261" x14ac:dyDescent="0.2">
      <c r="A758" s="169" t="str">
        <f>IF(IFERROR(VLOOKUP(G758,EmployesActifs,1,FALSE),"Non")&lt;&gt;"Non","Oui","Non")</f>
        <v>Oui</v>
      </c>
      <c r="B758" s="172">
        <f>IF(A758="Oui",1,0)</f>
        <v>1</v>
      </c>
      <c r="C758" s="172">
        <f>IF(OR(G758="Médecin",H758="Médecin",I758="Médecin",I758="Médecins",H758="anesthésiste",H758="boursier univ.",H758="chercheur",H758="chirurgien",H758="Résident(e)",H758="Md Urg",H758="Md Card",LEFT(H758,6)="Fellow",H758="Externe Médecine",H758="Directeur de la biobanque Médecin",H758="monit.-boursier",),1,0)</f>
        <v>0</v>
      </c>
      <c r="D758" s="172">
        <f>IF(OR(G758=0,H758="Stagiaire",H758="Stagiaires",H758="Externe",H758="Externes",G758="agence",H758="STAGIAIRE INFIRMIER(ÈRE)",H758="STAGIAIRE SI",H758="STAGIAIRE S.I.",H758="STAGIAIRE PAB",H758="STAGIAIRE EN PERFUSION",H758="Stagiaire Physiothérapeute",H758="Stagiaire médecine",H758="Stagiaire - Service sociaux",H758="STAGIAIRE SOINS INFIRMIERS",H758="STAGIAIRE EXTERNE EN MÉDECINE",H758="ss",),1,0)</f>
        <v>0</v>
      </c>
      <c r="E758" s="28" t="s">
        <v>1583</v>
      </c>
      <c r="F758" s="28" t="s">
        <v>167</v>
      </c>
      <c r="G758" s="255">
        <v>10715</v>
      </c>
      <c r="H758" s="79" t="s">
        <v>103</v>
      </c>
      <c r="I758" s="164" t="s">
        <v>2714</v>
      </c>
      <c r="J758" s="273">
        <f ca="1">IF(AK758&lt;=Données!$B$2,1," ")</f>
        <v>1</v>
      </c>
      <c r="K758" s="45">
        <v>1</v>
      </c>
      <c r="L758" s="46"/>
      <c r="M758" s="47"/>
      <c r="N758" s="48"/>
      <c r="O758" s="185"/>
      <c r="P758" s="187"/>
      <c r="Q758" s="185">
        <v>1</v>
      </c>
      <c r="R758" s="186"/>
      <c r="S758" s="186"/>
      <c r="T758" s="187"/>
      <c r="U758" s="187"/>
      <c r="V758" s="187"/>
      <c r="W758" s="320"/>
      <c r="X758" s="214"/>
      <c r="Y758" s="215"/>
      <c r="Z758" s="34"/>
      <c r="AA758" s="35"/>
      <c r="AB758" s="35"/>
      <c r="AC758" s="35"/>
      <c r="AD758" s="36"/>
      <c r="AE758" s="224"/>
      <c r="AF758" s="53"/>
      <c r="AG758" s="54"/>
      <c r="AH758" s="55"/>
      <c r="AI758" s="56"/>
      <c r="AJ758" s="41" t="s">
        <v>66</v>
      </c>
      <c r="AK758" s="42">
        <v>44323</v>
      </c>
      <c r="AL758" s="50"/>
      <c r="AM758" s="337" t="str">
        <f>INDEX($K$6:$AE$6,1,MATCH(1,K758:AE758,-1))</f>
        <v>95PFE-L2S</v>
      </c>
      <c r="AN758" s="337" t="str">
        <f>IF(INDEX($K$6:$AE$6,1,MATCH(1,K758:AE758,1))&lt;&gt;INDEX($K$6:$AE$6,1,MATCH(1,K758:AE758,-1)),INDEX($K$6:$AE$6,1,MATCH(1,K758:AE758,1)),"-")</f>
        <v>1860-S</v>
      </c>
      <c r="AO758"/>
      <c r="AP758"/>
      <c r="AQ758"/>
    </row>
    <row r="759" spans="1:261" x14ac:dyDescent="0.2">
      <c r="A759" s="169" t="str">
        <f>IF(IFERROR(VLOOKUP(G759,EmployesActifs,1,FALSE),"Non")&lt;&gt;"Non","Oui","Non")</f>
        <v>Oui</v>
      </c>
      <c r="B759" s="172">
        <f>IF(A759="Oui",1,0)</f>
        <v>1</v>
      </c>
      <c r="C759" s="172">
        <f>IF(OR(G759="Médecin",H759="Médecin",I759="Médecin",I759="Médecins",H759="anesthésiste",H759="boursier univ.",H759="chercheur",H759="chirurgien",H759="Résident(e)",H759="Md Urg",H759="Md Card",LEFT(H759,6)="Fellow",H759="Externe Médecine",H759="Directeur de la biobanque Médecin",H759="monit.-boursier",),1,0)</f>
        <v>0</v>
      </c>
      <c r="D759" s="172">
        <f>IF(OR(G759=0,H759="Stagiaire",H759="Stagiaires",H759="Externe",H759="Externes",G759="agence",H759="STAGIAIRE INFIRMIER(ÈRE)",H759="STAGIAIRE SI",H759="STAGIAIRE S.I.",H759="STAGIAIRE PAB",H759="STAGIAIRE EN PERFUSION",H759="Stagiaire Physiothérapeute",H759="Stagiaire médecine",H759="Stagiaire - Service sociaux",H759="STAGIAIRE SOINS INFIRMIERS",H759="STAGIAIRE EXTERNE EN MÉDECINE",H759="ss",),1,0)</f>
        <v>0</v>
      </c>
      <c r="E759" s="28" t="s">
        <v>3205</v>
      </c>
      <c r="F759" s="28" t="s">
        <v>1180</v>
      </c>
      <c r="G759" s="255">
        <v>10633</v>
      </c>
      <c r="H759" s="79" t="s">
        <v>875</v>
      </c>
      <c r="I759" s="164" t="s">
        <v>171</v>
      </c>
      <c r="J759" s="273">
        <f ca="1">IF(AK759&lt;=Données!$B$2,1," ")</f>
        <v>1</v>
      </c>
      <c r="K759" s="45"/>
      <c r="L759" s="46">
        <v>1</v>
      </c>
      <c r="M759" s="47"/>
      <c r="N759" s="48"/>
      <c r="O759" s="185"/>
      <c r="P759" s="187"/>
      <c r="Q759" s="185"/>
      <c r="R759" s="186"/>
      <c r="S759" s="186"/>
      <c r="T759" s="187"/>
      <c r="U759" s="187"/>
      <c r="V759" s="187"/>
      <c r="W759" s="320"/>
      <c r="X759" s="214"/>
      <c r="Y759" s="215"/>
      <c r="Z759" s="34"/>
      <c r="AA759" s="35"/>
      <c r="AB759" s="35"/>
      <c r="AC759" s="35"/>
      <c r="AD759" s="36"/>
      <c r="AE759" s="224"/>
      <c r="AF759" s="53"/>
      <c r="AG759" s="54"/>
      <c r="AH759" s="55"/>
      <c r="AI759" s="56"/>
      <c r="AJ759" s="41" t="s">
        <v>2858</v>
      </c>
      <c r="AK759" s="42">
        <v>45021</v>
      </c>
      <c r="AL759" s="50"/>
      <c r="AM759" s="337" t="str">
        <f>INDEX($K$6:$AE$6,1,MATCH(1,K759:AE759,-1))</f>
        <v>95PFE-L2M</v>
      </c>
      <c r="AN759" s="337" t="str">
        <f>IF(INDEX($K$6:$AE$6,1,MATCH(1,K759:AE759,1))&lt;&gt;INDEX($K$6:$AE$6,1,MATCH(1,K759:AE759,-1)),INDEX($K$6:$AE$6,1,MATCH(1,K759:AE759,1)),"-")</f>
        <v>-</v>
      </c>
      <c r="AO759"/>
      <c r="AP759"/>
      <c r="AQ759"/>
    </row>
    <row r="760" spans="1:261" x14ac:dyDescent="0.2">
      <c r="A760" s="169" t="str">
        <f>IF(IFERROR(VLOOKUP(G760,EmployesActifs,1,FALSE),"Non")&lt;&gt;"Non","Oui","Non")</f>
        <v>Oui</v>
      </c>
      <c r="B760" s="172">
        <f>IF(A760="Oui",1,0)</f>
        <v>1</v>
      </c>
      <c r="C760" s="172">
        <f>IF(OR(G760="Médecin",H760="Médecin",I760="Médecin",I760="Médecins",H760="anesthésiste",H760="boursier univ.",H760="chercheur",H760="chirurgien",H760="Résident(e)",H760="Md Urg",H760="Md Card",LEFT(H760,6)="Fellow",H760="Externe Médecine",H760="Directeur de la biobanque Médecin",H760="monit.-boursier",),1,0)</f>
        <v>0</v>
      </c>
      <c r="D760" s="172">
        <f>IF(OR(G760=0,H760="Stagiaire",H760="Stagiaires",H760="Externe",H760="Externes",G760="agence",H760="STAGIAIRE INFIRMIER(ÈRE)",H760="STAGIAIRE SI",H760="STAGIAIRE S.I.",H760="STAGIAIRE PAB",H760="STAGIAIRE EN PERFUSION",H760="Stagiaire Physiothérapeute",H760="Stagiaire médecine",H760="Stagiaire - Service sociaux",H760="STAGIAIRE SOINS INFIRMIERS",H760="STAGIAIRE EXTERNE EN MÉDECINE",H760="ss",),1,0)</f>
        <v>0</v>
      </c>
      <c r="E760" s="28" t="s">
        <v>3028</v>
      </c>
      <c r="F760" s="28" t="s">
        <v>476</v>
      </c>
      <c r="G760" s="257">
        <v>12645</v>
      </c>
      <c r="H760" s="79" t="s">
        <v>54</v>
      </c>
      <c r="I760" s="164" t="s">
        <v>55</v>
      </c>
      <c r="J760" s="273" t="str">
        <f ca="1">IF(AK760&lt;=Données!$B$2,1," ")</f>
        <v xml:space="preserve"> </v>
      </c>
      <c r="K760" s="45"/>
      <c r="L760" s="46"/>
      <c r="M760" s="47"/>
      <c r="N760" s="48">
        <v>1</v>
      </c>
      <c r="O760" s="185"/>
      <c r="P760" s="187"/>
      <c r="Q760" s="185"/>
      <c r="R760" s="186"/>
      <c r="S760" s="186"/>
      <c r="T760" s="187"/>
      <c r="U760" s="187"/>
      <c r="V760" s="187"/>
      <c r="W760" s="320"/>
      <c r="X760" s="214"/>
      <c r="Y760" s="215"/>
      <c r="Z760" s="34"/>
      <c r="AA760" s="35"/>
      <c r="AB760" s="35"/>
      <c r="AC760" s="35"/>
      <c r="AD760" s="36"/>
      <c r="AE760" s="224"/>
      <c r="AF760" s="53"/>
      <c r="AG760" s="54"/>
      <c r="AH760" s="55"/>
      <c r="AI760" s="56"/>
      <c r="AJ760" s="41" t="s">
        <v>50</v>
      </c>
      <c r="AK760" s="42">
        <v>45644</v>
      </c>
      <c r="AL760" s="50"/>
      <c r="AM760" s="337" t="str">
        <f>INDEX($K$6:$AE$6,1,MATCH(1,K760:AE760,-1))</f>
        <v>F550</v>
      </c>
      <c r="AN760" s="337" t="str">
        <f>IF(INDEX($K$6:$AE$6,1,MATCH(1,K760:AE760,1))&lt;&gt;INDEX($K$6:$AE$6,1,MATCH(1,K760:AE760,-1)),INDEX($K$6:$AE$6,1,MATCH(1,K760:AE760,1)),"-")</f>
        <v>-</v>
      </c>
      <c r="AO760"/>
      <c r="AP760"/>
      <c r="AQ760"/>
    </row>
    <row r="761" spans="1:261" ht="12.75" customHeight="1" x14ac:dyDescent="0.2">
      <c r="A761" s="169" t="str">
        <f>IF(IFERROR(VLOOKUP(G761,EmployesActifs,1,FALSE),"Non")&lt;&gt;"Non","Oui","Non")</f>
        <v>Oui</v>
      </c>
      <c r="B761" s="172">
        <f>IF(A761="Oui",1,0)</f>
        <v>1</v>
      </c>
      <c r="C761" s="172">
        <f>IF(OR(G761="Médecin",H761="Médecin",I761="Médecin",I761="Médecins",H761="anesthésiste",H761="boursier univ.",H761="chercheur",H761="chirurgien",H761="Résident(e)",H761="Md Urg",H761="Md Card",LEFT(H761,6)="Fellow",H761="Externe Médecine",H761="Directeur de la biobanque Médecin",H761="monit.-boursier",),1,0)</f>
        <v>0</v>
      </c>
      <c r="D761" s="172">
        <f>IF(OR(G761=0,H761="Stagiaire",H761="Stagiaires",H761="Externe",H761="Externes",G761="agence",H761="STAGIAIRE INFIRMIER(ÈRE)",H761="STAGIAIRE SI",H761="STAGIAIRE S.I.",H761="STAGIAIRE PAB",H761="STAGIAIRE EN PERFUSION",H761="Stagiaire Physiothérapeute",H761="Stagiaire médecine",H761="Stagiaire - Service sociaux",H761="STAGIAIRE SOINS INFIRMIERS",H761="STAGIAIRE EXTERNE EN MÉDECINE",H761="ss",),1,0)</f>
        <v>0</v>
      </c>
      <c r="E761" s="28" t="s">
        <v>3028</v>
      </c>
      <c r="F761" s="28" t="s">
        <v>891</v>
      </c>
      <c r="G761" s="255">
        <v>8567</v>
      </c>
      <c r="H761" s="79" t="s">
        <v>103</v>
      </c>
      <c r="I761" s="164" t="s">
        <v>3643</v>
      </c>
      <c r="J761" s="273" t="str">
        <f ca="1">IF(AK761&lt;=Données!$B$2,1," ")</f>
        <v xml:space="preserve"> </v>
      </c>
      <c r="K761" s="45">
        <v>1</v>
      </c>
      <c r="L761" s="46"/>
      <c r="M761" s="47"/>
      <c r="N761" s="48"/>
      <c r="O761" s="185"/>
      <c r="P761" s="187"/>
      <c r="Q761" s="185"/>
      <c r="R761" s="186"/>
      <c r="S761" s="186"/>
      <c r="T761" s="187"/>
      <c r="U761" s="187"/>
      <c r="V761" s="187"/>
      <c r="W761" s="320"/>
      <c r="X761" s="214"/>
      <c r="Y761" s="215"/>
      <c r="Z761" s="34"/>
      <c r="AA761" s="35"/>
      <c r="AB761" s="35"/>
      <c r="AC761" s="35"/>
      <c r="AD761" s="36"/>
      <c r="AE761" s="224"/>
      <c r="AF761" s="53"/>
      <c r="AG761" s="54"/>
      <c r="AH761" s="55"/>
      <c r="AI761" s="56"/>
      <c r="AJ761" s="41" t="s">
        <v>4462</v>
      </c>
      <c r="AK761" s="42">
        <v>45819</v>
      </c>
      <c r="AL761" s="50"/>
      <c r="AM761" s="337" t="str">
        <f>INDEX($K$6:$AE$6,1,MATCH(1,K761:AE761,-1))</f>
        <v>95PFE-L2S</v>
      </c>
      <c r="AN761" s="337" t="str">
        <f>IF(INDEX($K$6:$AE$6,1,MATCH(1,K761:AE761,1))&lt;&gt;INDEX($K$6:$AE$6,1,MATCH(1,K761:AE761,-1)),INDEX($K$6:$AE$6,1,MATCH(1,K761:AE761,1)),"-")</f>
        <v>-</v>
      </c>
      <c r="AO761"/>
      <c r="AP761"/>
      <c r="AQ761"/>
    </row>
    <row r="762" spans="1:261" ht="12.75" customHeight="1" x14ac:dyDescent="0.2">
      <c r="A762" s="169" t="str">
        <f>IF(IFERROR(VLOOKUP(G762,EmployesActifs,1,FALSE),"Non")&lt;&gt;"Non","Oui","Non")</f>
        <v>Oui</v>
      </c>
      <c r="B762" s="172">
        <f>IF(A762="Oui",1,0)</f>
        <v>1</v>
      </c>
      <c r="C762" s="172">
        <f>IF(OR(G762="Médecin",H762="Médecin",I762="Médecin",I762="Médecins",H762="anesthésiste",H762="boursier univ.",H762="chercheur",H762="chirurgien",H762="Résident(e)",H762="Md Urg",H762="Md Card",LEFT(H762,6)="Fellow",H762="Externe Médecine",H762="Directeur de la biobanque Médecin",H762="monit.-boursier",),1,0)</f>
        <v>0</v>
      </c>
      <c r="D762" s="172">
        <f>IF(OR(G762=0,H762="Stagiaire",H762="Stagiaires",H762="Externe",H762="Externes",G762="agence",H762="STAGIAIRE INFIRMIER(ÈRE)",H762="STAGIAIRE SI",H762="STAGIAIRE S.I.",H762="STAGIAIRE PAB",H762="STAGIAIRE EN PERFUSION",H762="Stagiaire Physiothérapeute",H762="Stagiaire médecine",H762="Stagiaire - Service sociaux",H762="STAGIAIRE SOINS INFIRMIERS",H762="STAGIAIRE EXTERNE EN MÉDECINE",H762="ss",),1,0)</f>
        <v>0</v>
      </c>
      <c r="E762" s="28" t="s">
        <v>5578</v>
      </c>
      <c r="F762" s="28" t="s">
        <v>287</v>
      </c>
      <c r="G762" s="255">
        <v>3983</v>
      </c>
      <c r="H762" s="79" t="s">
        <v>103</v>
      </c>
      <c r="I762" s="164" t="s">
        <v>5709</v>
      </c>
      <c r="J762" s="273">
        <f ca="1">IF(AK762&lt;=Données!$B$2,1," ")</f>
        <v>1</v>
      </c>
      <c r="K762" s="45" t="s">
        <v>56</v>
      </c>
      <c r="L762" s="46"/>
      <c r="M762" s="47"/>
      <c r="N762" s="48"/>
      <c r="O762" s="185"/>
      <c r="P762" s="187"/>
      <c r="Q762" s="185"/>
      <c r="R762" s="186"/>
      <c r="S762" s="186">
        <v>1</v>
      </c>
      <c r="T762" s="187"/>
      <c r="U762" s="187"/>
      <c r="V762" s="187"/>
      <c r="W762" s="320"/>
      <c r="X762" s="214"/>
      <c r="Y762" s="215"/>
      <c r="Z762" s="34"/>
      <c r="AA762" s="35"/>
      <c r="AB762" s="35"/>
      <c r="AC762" s="35"/>
      <c r="AD762" s="36"/>
      <c r="AE762" s="224"/>
      <c r="AF762" s="53"/>
      <c r="AG762" s="54"/>
      <c r="AH762" s="55"/>
      <c r="AI762" s="56"/>
      <c r="AJ762" s="41" t="s">
        <v>98</v>
      </c>
      <c r="AK762" s="42">
        <v>44574</v>
      </c>
      <c r="AL762" s="50"/>
      <c r="AM762" s="337" t="str">
        <f>INDEX($K$6:$AE$6,1,MATCH(1,K762:AE762,-1))</f>
        <v>1870 +</v>
      </c>
      <c r="AN762" s="337" t="str">
        <f>IF(INDEX($K$6:$AE$6,1,MATCH(1,K762:AE762,1))&lt;&gt;INDEX($K$6:$AE$6,1,MATCH(1,K762:AE762,-1)),INDEX($K$6:$AE$6,1,MATCH(1,K762:AE762,1)),"-")</f>
        <v>-</v>
      </c>
      <c r="AO762"/>
      <c r="AP762"/>
      <c r="AQ762"/>
    </row>
    <row r="763" spans="1:261" x14ac:dyDescent="0.2">
      <c r="A763" s="169" t="str">
        <f>IF(IFERROR(VLOOKUP(G763,EmployesActifs,1,FALSE),"Non")&lt;&gt;"Non","Oui","Non")</f>
        <v>Oui</v>
      </c>
      <c r="B763" s="172">
        <f>IF(A763="Oui",1,0)</f>
        <v>1</v>
      </c>
      <c r="C763" s="172">
        <f>IF(OR(G763="Médecin",H763="Médecin",I763="Médecin",I763="Médecins",H763="anesthésiste",H763="boursier univ.",H763="chercheur",H763="chirurgien",H763="Résident(e)",H763="Md Urg",H763="Md Card",LEFT(H763,6)="Fellow",H763="Externe Médecine",H763="Directeur de la biobanque Médecin",H763="monit.-boursier",),1,0)</f>
        <v>0</v>
      </c>
      <c r="D763" s="172">
        <f>IF(OR(G763=0,H763="Stagiaire",H763="Stagiaires",H763="Externe",H763="Externes",G763="agence",H763="STAGIAIRE INFIRMIER(ÈRE)",H763="STAGIAIRE SI",H763="STAGIAIRE S.I.",H763="STAGIAIRE PAB",H763="STAGIAIRE EN PERFUSION",H763="Stagiaire Physiothérapeute",H763="Stagiaire médecine",H763="Stagiaire - Service sociaux",H763="STAGIAIRE SOINS INFIRMIERS",H763="STAGIAIRE EXTERNE EN MÉDECINE",H763="ss",),1,0)</f>
        <v>0</v>
      </c>
      <c r="E763" s="28" t="s">
        <v>1587</v>
      </c>
      <c r="F763" s="28" t="s">
        <v>695</v>
      </c>
      <c r="G763" s="257">
        <v>6154</v>
      </c>
      <c r="H763" s="79" t="s">
        <v>5020</v>
      </c>
      <c r="I763" s="164" t="s">
        <v>209</v>
      </c>
      <c r="J763" s="273" t="str">
        <f ca="1">IF(AK763&lt;=Données!$B$2,1," ")</f>
        <v xml:space="preserve"> </v>
      </c>
      <c r="K763" s="45"/>
      <c r="L763" s="46" t="s">
        <v>56</v>
      </c>
      <c r="M763" s="47" t="s">
        <v>56</v>
      </c>
      <c r="N763" s="48" t="s">
        <v>56</v>
      </c>
      <c r="O763" s="185"/>
      <c r="P763" s="187">
        <v>1</v>
      </c>
      <c r="Q763" s="185"/>
      <c r="R763" s="186"/>
      <c r="S763" s="186"/>
      <c r="T763" s="187"/>
      <c r="U763" s="187"/>
      <c r="V763" s="187"/>
      <c r="W763" s="320"/>
      <c r="X763" s="214"/>
      <c r="Y763" s="215"/>
      <c r="Z763" s="34"/>
      <c r="AA763" s="35"/>
      <c r="AB763" s="35"/>
      <c r="AC763" s="35"/>
      <c r="AD763" s="36"/>
      <c r="AE763" s="224"/>
      <c r="AF763" s="53"/>
      <c r="AG763" s="54"/>
      <c r="AH763" s="55"/>
      <c r="AI763" s="56"/>
      <c r="AJ763" s="41" t="s">
        <v>4462</v>
      </c>
      <c r="AK763" s="42">
        <v>45267</v>
      </c>
      <c r="AL763" s="50"/>
      <c r="AM763" s="337">
        <f>INDEX($K$6:$AE$6,1,MATCH(1,K763:AE763,-1))</f>
        <v>1804</v>
      </c>
      <c r="AN763" s="337" t="str">
        <f>IF(INDEX($K$6:$AE$6,1,MATCH(1,K763:AE763,1))&lt;&gt;INDEX($K$6:$AE$6,1,MATCH(1,K763:AE763,-1)),INDEX($K$6:$AE$6,1,MATCH(1,K763:AE763,1)),"-")</f>
        <v>-</v>
      </c>
      <c r="AO763"/>
      <c r="AP763"/>
      <c r="AQ763"/>
    </row>
    <row r="764" spans="1:261" x14ac:dyDescent="0.2">
      <c r="A764" s="169" t="str">
        <f>IF(IFERROR(VLOOKUP(G764,EmployesActifs,1,FALSE),"Non")&lt;&gt;"Non","Oui","Non")</f>
        <v>Oui</v>
      </c>
      <c r="B764" s="172">
        <f>IF(A764="Oui",1,0)</f>
        <v>1</v>
      </c>
      <c r="C764" s="172">
        <f>IF(OR(G764="Médecin",H764="Médecin",I764="Médecin",I764="Médecins",H764="anesthésiste",H764="boursier univ.",H764="chercheur",H764="chirurgien",H764="Résident(e)",H764="Md Urg",H764="Md Card",LEFT(H764,6)="Fellow",H764="Externe Médecine",H764="Directeur de la biobanque Médecin",H764="monit.-boursier",),1,0)</f>
        <v>0</v>
      </c>
      <c r="D764" s="172">
        <f>IF(OR(G764=0,H764="Stagiaire",H764="Stagiaires",H764="Externe",H764="Externes",G764="agence",H764="STAGIAIRE INFIRMIER(ÈRE)",H764="STAGIAIRE SI",H764="STAGIAIRE S.I.",H764="STAGIAIRE PAB",H764="STAGIAIRE EN PERFUSION",H764="Stagiaire Physiothérapeute",H764="Stagiaire médecine",H764="Stagiaire - Service sociaux",H764="STAGIAIRE SOINS INFIRMIERS",H764="STAGIAIRE EXTERNE EN MÉDECINE",H764="ss",),1,0)</f>
        <v>0</v>
      </c>
      <c r="E764" s="28" t="s">
        <v>1589</v>
      </c>
      <c r="F764" s="28" t="s">
        <v>1590</v>
      </c>
      <c r="G764" s="255">
        <v>11410</v>
      </c>
      <c r="H764" s="79" t="s">
        <v>54</v>
      </c>
      <c r="I764" s="164" t="s">
        <v>5703</v>
      </c>
      <c r="J764" s="273">
        <f ca="1">IF(AK764&lt;=Données!$B$2,1," ")</f>
        <v>1</v>
      </c>
      <c r="K764" s="45" t="s">
        <v>56</v>
      </c>
      <c r="L764" s="46" t="s">
        <v>56</v>
      </c>
      <c r="M764" s="47"/>
      <c r="N764" s="48"/>
      <c r="O764" s="185"/>
      <c r="P764" s="187"/>
      <c r="Q764" s="185"/>
      <c r="R764" s="186"/>
      <c r="S764" s="186"/>
      <c r="T764" s="187"/>
      <c r="U764" s="187"/>
      <c r="V764" s="187"/>
      <c r="W764" s="320"/>
      <c r="X764" s="214"/>
      <c r="Y764" s="215"/>
      <c r="Z764" s="34"/>
      <c r="AA764" s="35">
        <v>1</v>
      </c>
      <c r="AB764" s="35"/>
      <c r="AC764" s="35"/>
      <c r="AD764" s="36"/>
      <c r="AE764" s="224"/>
      <c r="AF764" s="53"/>
      <c r="AG764" s="54"/>
      <c r="AH764" s="55"/>
      <c r="AI764" s="56"/>
      <c r="AJ764" s="41" t="s">
        <v>85</v>
      </c>
      <c r="AK764" s="42">
        <v>44504</v>
      </c>
      <c r="AL764" s="50"/>
      <c r="AM764" s="337" t="str">
        <f>INDEX($K$6:$AE$6,1,MATCH(1,K764:AE764,-1))</f>
        <v>1511-S</v>
      </c>
      <c r="AN764" s="337" t="str">
        <f>IF(INDEX($K$6:$AE$6,1,MATCH(1,K764:AE764,1))&lt;&gt;INDEX($K$6:$AE$6,1,MATCH(1,K764:AE764,-1)),INDEX($K$6:$AE$6,1,MATCH(1,K764:AE764,1)),"-")</f>
        <v>-</v>
      </c>
      <c r="AO764"/>
      <c r="AP764"/>
      <c r="AQ764"/>
    </row>
    <row r="765" spans="1:261" x14ac:dyDescent="0.2">
      <c r="A765" s="169" t="str">
        <f>IF(IFERROR(VLOOKUP(G765,EmployesActifs,1,FALSE),"Non")&lt;&gt;"Non","Oui","Non")</f>
        <v>Oui</v>
      </c>
      <c r="B765" s="172">
        <f>IF(A765="Oui",1,0)</f>
        <v>1</v>
      </c>
      <c r="C765" s="172">
        <f>IF(OR(G765="Médecin",H765="Médecin",I765="Médecin",I765="Médecins",H765="anesthésiste",H765="boursier univ.",H765="chercheur",H765="chirurgien",H765="Résident(e)",H765="Md Urg",H765="Md Card",LEFT(H765,6)="Fellow",H765="Externe Médecine",H765="Directeur de la biobanque Médecin",H765="monit.-boursier",),1,0)</f>
        <v>0</v>
      </c>
      <c r="D765" s="172">
        <f>IF(OR(G765=0,H765="Stagiaire",H765="Stagiaires",H765="Externe",H765="Externes",G765="agence",H765="STAGIAIRE INFIRMIER(ÈRE)",H765="STAGIAIRE SI",H765="STAGIAIRE S.I.",H765="STAGIAIRE PAB",H765="STAGIAIRE EN PERFUSION",H765="Stagiaire Physiothérapeute",H765="Stagiaire médecine",H765="Stagiaire - Service sociaux",H765="STAGIAIRE SOINS INFIRMIERS",H765="STAGIAIRE EXTERNE EN MÉDECINE",H765="ss",),1,0)</f>
        <v>0</v>
      </c>
      <c r="E765" s="28" t="s">
        <v>1591</v>
      </c>
      <c r="F765" s="28" t="s">
        <v>241</v>
      </c>
      <c r="G765" s="257">
        <v>8561</v>
      </c>
      <c r="H765" s="79" t="s">
        <v>3563</v>
      </c>
      <c r="I765" s="164" t="s">
        <v>3564</v>
      </c>
      <c r="J765" s="273" t="str">
        <f ca="1">IF(AK765&lt;=Données!$B$2,1," ")</f>
        <v xml:space="preserve"> </v>
      </c>
      <c r="K765" s="45">
        <v>1</v>
      </c>
      <c r="L765" s="46"/>
      <c r="M765" s="47"/>
      <c r="N765" s="48"/>
      <c r="O765" s="185"/>
      <c r="P765" s="187"/>
      <c r="Q765" s="185"/>
      <c r="R765" s="186"/>
      <c r="S765" s="186"/>
      <c r="T765" s="187"/>
      <c r="U765" s="187"/>
      <c r="V765" s="187"/>
      <c r="W765" s="320"/>
      <c r="X765" s="214"/>
      <c r="Y765" s="215"/>
      <c r="Z765" s="34"/>
      <c r="AA765" s="35"/>
      <c r="AB765" s="35"/>
      <c r="AC765" s="35"/>
      <c r="AD765" s="36"/>
      <c r="AE765" s="224"/>
      <c r="AF765" s="53"/>
      <c r="AG765" s="54"/>
      <c r="AH765" s="55"/>
      <c r="AI765" s="56"/>
      <c r="AJ765" s="41" t="s">
        <v>4462</v>
      </c>
      <c r="AK765" s="42">
        <v>45665</v>
      </c>
      <c r="AL765" s="50"/>
      <c r="AM765" s="337" t="str">
        <f>INDEX($K$6:$AE$6,1,MATCH(1,K765:AE765,-1))</f>
        <v>95PFE-L2S</v>
      </c>
      <c r="AN765" s="337" t="str">
        <f>IF(INDEX($K$6:$AE$6,1,MATCH(1,K765:AE765,1))&lt;&gt;INDEX($K$6:$AE$6,1,MATCH(1,K765:AE765,-1)),INDEX($K$6:$AE$6,1,MATCH(1,K765:AE765,1)),"-")</f>
        <v>-</v>
      </c>
      <c r="AO765"/>
      <c r="AP765"/>
      <c r="AQ765"/>
    </row>
    <row r="766" spans="1:261" ht="12.75" customHeight="1" x14ac:dyDescent="0.2">
      <c r="A766" s="169" t="str">
        <f>IF(IFERROR(VLOOKUP(G766,EmployesActifs,1,FALSE),"Non")&lt;&gt;"Non","Oui","Non")</f>
        <v>Oui</v>
      </c>
      <c r="B766" s="172">
        <f>IF(A766="Oui",1,0)</f>
        <v>1</v>
      </c>
      <c r="C766" s="172">
        <f>IF(OR(G766="Médecin",H766="Médecin",I766="Médecin",I766="Médecins",H766="anesthésiste",H766="boursier univ.",H766="chercheur",H766="chirurgien",H766="Résident(e)",H766="Md Urg",H766="Md Card",LEFT(H766,6)="Fellow",H766="Externe Médecine",H766="Directeur de la biobanque Médecin",H766="monit.-boursier",),1,0)</f>
        <v>0</v>
      </c>
      <c r="D766" s="172">
        <f>IF(OR(G766=0,H766="Stagiaire",H766="Stagiaires",H766="Externe",H766="Externes",G766="agence",H766="STAGIAIRE INFIRMIER(ÈRE)",H766="STAGIAIRE SI",H766="STAGIAIRE S.I.",H766="STAGIAIRE PAB",H766="STAGIAIRE EN PERFUSION",H766="Stagiaire Physiothérapeute",H766="Stagiaire médecine",H766="Stagiaire - Service sociaux",H766="STAGIAIRE SOINS INFIRMIERS",H766="STAGIAIRE EXTERNE EN MÉDECINE",H766="ss",),1,0)</f>
        <v>0</v>
      </c>
      <c r="E766" s="28" t="s">
        <v>4384</v>
      </c>
      <c r="F766" s="28" t="s">
        <v>1674</v>
      </c>
      <c r="G766" s="257">
        <v>13202</v>
      </c>
      <c r="H766" s="304" t="s">
        <v>103</v>
      </c>
      <c r="I766" s="164" t="s">
        <v>5717</v>
      </c>
      <c r="J766" s="273">
        <f ca="1">IF(AK766&lt;=Données!$B$2,1," ")</f>
        <v>1</v>
      </c>
      <c r="K766" s="45"/>
      <c r="L766" s="46">
        <v>1</v>
      </c>
      <c r="M766" s="47"/>
      <c r="N766" s="48"/>
      <c r="O766" s="185"/>
      <c r="P766" s="187"/>
      <c r="Q766" s="185"/>
      <c r="R766" s="186"/>
      <c r="S766" s="186"/>
      <c r="T766" s="187"/>
      <c r="U766" s="187"/>
      <c r="V766" s="187"/>
      <c r="W766" s="320"/>
      <c r="X766" s="214"/>
      <c r="Y766" s="215"/>
      <c r="Z766" s="34"/>
      <c r="AA766" s="35"/>
      <c r="AB766" s="35"/>
      <c r="AC766" s="35"/>
      <c r="AD766" s="36"/>
      <c r="AE766" s="224"/>
      <c r="AF766" s="53"/>
      <c r="AG766" s="54"/>
      <c r="AH766" s="55"/>
      <c r="AI766" s="56"/>
      <c r="AJ766" s="41" t="s">
        <v>652</v>
      </c>
      <c r="AK766" s="42">
        <v>45227</v>
      </c>
      <c r="AL766" s="50"/>
      <c r="AM766" s="337" t="str">
        <f>INDEX($K$6:$AE$6,1,MATCH(1,K766:AE766,-1))</f>
        <v>95PFE-L2M</v>
      </c>
      <c r="AN766" s="337" t="str">
        <f>IF(INDEX($K$6:$AE$6,1,MATCH(1,K766:AE766,1))&lt;&gt;INDEX($K$6:$AE$6,1,MATCH(1,K766:AE766,-1)),INDEX($K$6:$AE$6,1,MATCH(1,K766:AE766,1)),"-")</f>
        <v>-</v>
      </c>
      <c r="AO766"/>
      <c r="AP766"/>
      <c r="AQ766"/>
    </row>
    <row r="767" spans="1:261" ht="12.75" customHeight="1" x14ac:dyDescent="0.2">
      <c r="A767" s="169" t="str">
        <f>IF(IFERROR(VLOOKUP(G767,EmployesActifs,1,FALSE),"Non")&lt;&gt;"Non","Oui","Non")</f>
        <v>Oui</v>
      </c>
      <c r="B767" s="172">
        <f>IF(A767="Oui",1,0)</f>
        <v>1</v>
      </c>
      <c r="C767" s="172">
        <f>IF(OR(G767="Médecin",H767="Médecin",I767="Médecin",I767="Médecins",H767="anesthésiste",H767="boursier univ.",H767="chercheur",H767="chirurgien",H767="Résident(e)",H767="Md Urg",H767="Md Card",LEFT(H767,6)="Fellow",H767="Externe Médecine",H767="Directeur de la biobanque Médecin",H767="monit.-boursier",),1,0)</f>
        <v>0</v>
      </c>
      <c r="D767" s="172">
        <f>IF(OR(G767=0,H767="Stagiaire",H767="Stagiaires",H767="Externe",H767="Externes",G767="agence",H767="STAGIAIRE INFIRMIER(ÈRE)",H767="STAGIAIRE SI",H767="STAGIAIRE S.I.",H767="STAGIAIRE PAB",H767="STAGIAIRE EN PERFUSION",H767="Stagiaire Physiothérapeute",H767="Stagiaire médecine",H767="Stagiaire - Service sociaux",H767="STAGIAIRE SOINS INFIRMIERS",H767="STAGIAIRE EXTERNE EN MÉDECINE",H767="ss",),1,0)</f>
        <v>0</v>
      </c>
      <c r="E767" s="28" t="s">
        <v>1599</v>
      </c>
      <c r="F767" s="28" t="s">
        <v>898</v>
      </c>
      <c r="G767" s="255">
        <v>13026</v>
      </c>
      <c r="H767" s="79" t="s">
        <v>69</v>
      </c>
      <c r="I767" s="164" t="s">
        <v>5215</v>
      </c>
      <c r="J767" s="273" t="str">
        <f ca="1">IF(AK767&lt;=Données!$B$2,1," ")</f>
        <v xml:space="preserve"> </v>
      </c>
      <c r="K767" s="45"/>
      <c r="L767" s="46" t="s">
        <v>56</v>
      </c>
      <c r="M767" s="47" t="s">
        <v>56</v>
      </c>
      <c r="N767" s="48"/>
      <c r="O767" s="185"/>
      <c r="P767" s="187"/>
      <c r="Q767" s="185"/>
      <c r="R767" s="186"/>
      <c r="S767" s="186">
        <v>1</v>
      </c>
      <c r="T767" s="187"/>
      <c r="U767" s="187"/>
      <c r="V767" s="187"/>
      <c r="W767" s="320"/>
      <c r="X767" s="214"/>
      <c r="Y767" s="215"/>
      <c r="Z767" s="34"/>
      <c r="AA767" s="35"/>
      <c r="AB767" s="35"/>
      <c r="AC767" s="35"/>
      <c r="AD767" s="36"/>
      <c r="AE767" s="224"/>
      <c r="AF767" s="53"/>
      <c r="AG767" s="54"/>
      <c r="AH767" s="55"/>
      <c r="AI767" s="56"/>
      <c r="AJ767" s="41" t="s">
        <v>5851</v>
      </c>
      <c r="AK767" s="42">
        <v>45829</v>
      </c>
      <c r="AL767" s="50"/>
      <c r="AM767" s="337" t="str">
        <f>INDEX($K$6:$AE$6,1,MATCH(1,K767:AE767,-1))</f>
        <v>1870 +</v>
      </c>
      <c r="AN767" s="337" t="str">
        <f>IF(INDEX($K$6:$AE$6,1,MATCH(1,K767:AE767,1))&lt;&gt;INDEX($K$6:$AE$6,1,MATCH(1,K767:AE767,-1)),INDEX($K$6:$AE$6,1,MATCH(1,K767:AE767,1)),"-")</f>
        <v>-</v>
      </c>
      <c r="AO767"/>
      <c r="AP767"/>
      <c r="AQ767"/>
    </row>
    <row r="768" spans="1:261" ht="12.75" customHeight="1" x14ac:dyDescent="0.2">
      <c r="A768" s="169" t="str">
        <f>IF(IFERROR(VLOOKUP(G768,EmployesActifs,1,FALSE),"Non")&lt;&gt;"Non","Oui","Non")</f>
        <v>Oui</v>
      </c>
      <c r="B768" s="172">
        <f>IF(A768="Oui",1,0)</f>
        <v>1</v>
      </c>
      <c r="C768" s="172">
        <f>IF(OR(G768="Médecin",H768="Médecin",I768="Médecin",I768="Médecins",H768="anesthésiste",H768="boursier univ.",H768="chercheur",H768="chirurgien",H768="Résident(e)",H768="Md Urg",H768="Md Card",LEFT(H768,6)="Fellow",H768="Externe Médecine",H768="Directeur de la biobanque Médecin",H768="monit.-boursier",),1,0)</f>
        <v>0</v>
      </c>
      <c r="D768" s="172">
        <f>IF(OR(G768=0,H768="Stagiaire",H768="Stagiaires",H768="Externe",H768="Externes",G768="agence",H768="STAGIAIRE INFIRMIER(ÈRE)",H768="STAGIAIRE SI",H768="STAGIAIRE S.I.",H768="STAGIAIRE PAB",H768="STAGIAIRE EN PERFUSION",H768="Stagiaire Physiothérapeute",H768="Stagiaire médecine",H768="Stagiaire - Service sociaux",H768="STAGIAIRE SOINS INFIRMIERS",H768="STAGIAIRE EXTERNE EN MÉDECINE",H768="ss",),1,0)</f>
        <v>0</v>
      </c>
      <c r="E768" s="28" t="s">
        <v>3681</v>
      </c>
      <c r="F768" s="28" t="s">
        <v>1594</v>
      </c>
      <c r="G768" s="255">
        <v>6067</v>
      </c>
      <c r="H768" s="79" t="s">
        <v>1821</v>
      </c>
      <c r="I768" s="164" t="s">
        <v>553</v>
      </c>
      <c r="J768" s="273">
        <f ca="1">IF(AK768&lt;=Données!$B$2,1," ")</f>
        <v>1</v>
      </c>
      <c r="K768" s="45" t="s">
        <v>56</v>
      </c>
      <c r="L768" s="46" t="s">
        <v>56</v>
      </c>
      <c r="M768" s="47"/>
      <c r="N768" s="48"/>
      <c r="O768" s="185"/>
      <c r="P768" s="187"/>
      <c r="Q768" s="185"/>
      <c r="R768" s="186"/>
      <c r="S768" s="186">
        <v>1</v>
      </c>
      <c r="T768" s="187"/>
      <c r="U768" s="187"/>
      <c r="V768" s="187"/>
      <c r="W768" s="320"/>
      <c r="X768" s="214"/>
      <c r="Y768" s="215"/>
      <c r="Z768" s="34"/>
      <c r="AA768" s="35"/>
      <c r="AB768" s="35"/>
      <c r="AC768" s="35"/>
      <c r="AD768" s="36"/>
      <c r="AE768" s="224"/>
      <c r="AF768" s="53"/>
      <c r="AG768" s="54"/>
      <c r="AH768" s="55"/>
      <c r="AI768" s="56"/>
      <c r="AJ768" s="41" t="s">
        <v>85</v>
      </c>
      <c r="AK768" s="42">
        <v>44581</v>
      </c>
      <c r="AL768" s="50"/>
      <c r="AM768" s="337" t="str">
        <f>INDEX($K$6:$AE$6,1,MATCH(1,K768:AE768,-1))</f>
        <v>1870 +</v>
      </c>
      <c r="AN768" s="337" t="str">
        <f>IF(INDEX($K$6:$AE$6,1,MATCH(1,K768:AE768,1))&lt;&gt;INDEX($K$6:$AE$6,1,MATCH(1,K768:AE768,-1)),INDEX($K$6:$AE$6,1,MATCH(1,K768:AE768,1)),"-")</f>
        <v>-</v>
      </c>
      <c r="AO768"/>
      <c r="AP768"/>
      <c r="AQ768"/>
    </row>
    <row r="769" spans="1:43" x14ac:dyDescent="0.2">
      <c r="A769" s="169" t="str">
        <f>IF(IFERROR(VLOOKUP(G769,EmployesActifs,1,FALSE),"Non")&lt;&gt;"Non","Oui","Non")</f>
        <v>Oui</v>
      </c>
      <c r="B769" s="172">
        <f>IF(A769="Oui",1,0)</f>
        <v>1</v>
      </c>
      <c r="C769" s="172">
        <f>IF(OR(G769="Médecin",H769="Médecin",I769="Médecin",I769="Médecins",H769="anesthésiste",H769="boursier univ.",H769="chercheur",H769="chirurgien",H769="Résident(e)",H769="Md Urg",H769="Md Card",LEFT(H769,6)="Fellow",H769="Externe Médecine",H769="Directeur de la biobanque Médecin",H769="monit.-boursier",),1,0)</f>
        <v>0</v>
      </c>
      <c r="D769" s="172">
        <f>IF(OR(G769=0,H769="Stagiaire",H769="Stagiaires",H769="Externe",H769="Externes",G769="agence",H769="STAGIAIRE INFIRMIER(ÈRE)",H769="STAGIAIRE SI",H769="STAGIAIRE S.I.",H769="STAGIAIRE PAB",H769="STAGIAIRE EN PERFUSION",H769="Stagiaire Physiothérapeute",H769="Stagiaire médecine",H769="Stagiaire - Service sociaux",H769="STAGIAIRE SOINS INFIRMIERS",H769="STAGIAIRE EXTERNE EN MÉDECINE",H769="ss",),1,0)</f>
        <v>0</v>
      </c>
      <c r="E769" s="28" t="s">
        <v>1601</v>
      </c>
      <c r="F769" s="28" t="s">
        <v>618</v>
      </c>
      <c r="G769" s="255">
        <v>6848</v>
      </c>
      <c r="H769" s="79" t="s">
        <v>3398</v>
      </c>
      <c r="I769" s="164" t="s">
        <v>3392</v>
      </c>
      <c r="J769" s="273" t="str">
        <f ca="1">IF(AK769&lt;=Données!$B$2,1," ")</f>
        <v xml:space="preserve"> </v>
      </c>
      <c r="K769" s="45"/>
      <c r="L769" s="46">
        <v>1</v>
      </c>
      <c r="M769" s="47"/>
      <c r="N769" s="48"/>
      <c r="O769" s="185"/>
      <c r="P769" s="187"/>
      <c r="Q769" s="185"/>
      <c r="R769" s="186"/>
      <c r="S769" s="186"/>
      <c r="T769" s="187"/>
      <c r="U769" s="187"/>
      <c r="V769" s="187"/>
      <c r="W769" s="320"/>
      <c r="X769" s="214"/>
      <c r="Y769" s="215"/>
      <c r="Z769" s="34"/>
      <c r="AA769" s="35"/>
      <c r="AB769" s="35"/>
      <c r="AC769" s="35"/>
      <c r="AD769" s="36"/>
      <c r="AE769" s="224"/>
      <c r="AF769" s="53"/>
      <c r="AG769" s="54"/>
      <c r="AH769" s="55"/>
      <c r="AI769" s="56"/>
      <c r="AJ769" s="41" t="s">
        <v>4462</v>
      </c>
      <c r="AK769" s="42">
        <v>45539</v>
      </c>
      <c r="AL769" s="50"/>
      <c r="AM769" s="337" t="str">
        <f>INDEX($K$6:$AE$6,1,MATCH(1,K769:AE769,-1))</f>
        <v>95PFE-L2M</v>
      </c>
      <c r="AN769" s="337" t="str">
        <f>IF(INDEX($K$6:$AE$6,1,MATCH(1,K769:AE769,1))&lt;&gt;INDEX($K$6:$AE$6,1,MATCH(1,K769:AE769,-1)),INDEX($K$6:$AE$6,1,MATCH(1,K769:AE769,1)),"-")</f>
        <v>-</v>
      </c>
      <c r="AO769"/>
      <c r="AP769"/>
      <c r="AQ769"/>
    </row>
    <row r="770" spans="1:43" ht="12.75" customHeight="1" x14ac:dyDescent="0.2">
      <c r="A770" s="169" t="str">
        <f>IF(IFERROR(VLOOKUP(G770,EmployesActifs,1,FALSE),"Non")&lt;&gt;"Non","Oui","Non")</f>
        <v>Oui</v>
      </c>
      <c r="B770" s="172">
        <f>IF(A770="Oui",1,0)</f>
        <v>1</v>
      </c>
      <c r="C770" s="172">
        <f>IF(OR(G770="Médecin",H770="Médecin",I770="Médecin",I770="Médecins",H770="anesthésiste",H770="boursier univ.",H770="chercheur",H770="chirurgien",H770="Résident(e)",H770="Md Urg",H770="Md Card",LEFT(H770,6)="Fellow",H770="Externe Médecine",H770="Directeur de la biobanque Médecin",H770="monit.-boursier",),1,0)</f>
        <v>0</v>
      </c>
      <c r="D770" s="172">
        <f>IF(OR(G770=0,H770="Stagiaire",H770="Stagiaires",H770="Externe",H770="Externes",G770="agence",H770="STAGIAIRE INFIRMIER(ÈRE)",H770="STAGIAIRE SI",H770="STAGIAIRE S.I.",H770="STAGIAIRE PAB",H770="STAGIAIRE EN PERFUSION",H770="Stagiaire Physiothérapeute",H770="Stagiaire médecine",H770="Stagiaire - Service sociaux",H770="STAGIAIRE SOINS INFIRMIERS",H770="STAGIAIRE EXTERNE EN MÉDECINE",H770="ss",),1,0)</f>
        <v>0</v>
      </c>
      <c r="E770" s="28" t="s">
        <v>1601</v>
      </c>
      <c r="F770" s="28" t="s">
        <v>5574</v>
      </c>
      <c r="G770" s="255">
        <v>13623</v>
      </c>
      <c r="H770" s="79" t="s">
        <v>5098</v>
      </c>
      <c r="I770" s="164" t="s">
        <v>61</v>
      </c>
      <c r="J770" s="273" t="str">
        <f ca="1">IF(AK770&lt;=Données!$B$2,1," ")</f>
        <v xml:space="preserve"> </v>
      </c>
      <c r="K770" s="45"/>
      <c r="L770" s="46" t="s">
        <v>56</v>
      </c>
      <c r="M770" s="47">
        <v>1</v>
      </c>
      <c r="N770" s="48"/>
      <c r="O770" s="185"/>
      <c r="P770" s="187"/>
      <c r="Q770" s="185"/>
      <c r="R770" s="186"/>
      <c r="S770" s="186"/>
      <c r="T770" s="187"/>
      <c r="U770" s="187"/>
      <c r="V770" s="187"/>
      <c r="W770" s="320"/>
      <c r="X770" s="214"/>
      <c r="Y770" s="215"/>
      <c r="Z770" s="34"/>
      <c r="AA770" s="35"/>
      <c r="AB770" s="35"/>
      <c r="AC770" s="35"/>
      <c r="AD770" s="36"/>
      <c r="AE770" s="224"/>
      <c r="AF770" s="53"/>
      <c r="AG770" s="54"/>
      <c r="AH770" s="55"/>
      <c r="AI770" s="56"/>
      <c r="AJ770" s="41" t="s">
        <v>4462</v>
      </c>
      <c r="AK770" s="42">
        <v>45497</v>
      </c>
      <c r="AL770" s="50"/>
      <c r="AM770" s="337" t="str">
        <f>INDEX($K$6:$AE$6,1,MATCH(1,K770:AE770,-1))</f>
        <v>95PFE-L2L</v>
      </c>
      <c r="AN770" s="337" t="str">
        <f>IF(INDEX($K$6:$AE$6,1,MATCH(1,K770:AE770,1))&lt;&gt;INDEX($K$6:$AE$6,1,MATCH(1,K770:AE770,-1)),INDEX($K$6:$AE$6,1,MATCH(1,K770:AE770,1)),"-")</f>
        <v>-</v>
      </c>
      <c r="AO770"/>
      <c r="AP770"/>
      <c r="AQ770"/>
    </row>
    <row r="771" spans="1:43" x14ac:dyDescent="0.2">
      <c r="A771" s="169" t="str">
        <f>IF(IFERROR(VLOOKUP(G771,EmployesActifs,1,FALSE),"Non")&lt;&gt;"Non","Oui","Non")</f>
        <v>Oui</v>
      </c>
      <c r="B771" s="172">
        <f>IF(A771="Oui",1,0)</f>
        <v>1</v>
      </c>
      <c r="C771" s="172">
        <f>IF(OR(G771="Médecin",H771="Médecin",I771="Médecin",I771="Médecins",H771="anesthésiste",H771="boursier univ.",H771="chercheur",H771="chirurgien",H771="Résident(e)",H771="Md Urg",H771="Md Card",LEFT(H771,6)="Fellow",H771="Externe Médecine",H771="Directeur de la biobanque Médecin",H771="monit.-boursier",),1,0)</f>
        <v>0</v>
      </c>
      <c r="D771" s="172">
        <f>IF(OR(G771=0,H771="Stagiaire",H771="Stagiaires",H771="Externe",H771="Externes",G771="agence",H771="STAGIAIRE INFIRMIER(ÈRE)",H771="STAGIAIRE SI",H771="STAGIAIRE S.I.",H771="STAGIAIRE PAB",H771="STAGIAIRE EN PERFUSION",H771="Stagiaire Physiothérapeute",H771="Stagiaire médecine",H771="Stagiaire - Service sociaux",H771="STAGIAIRE SOINS INFIRMIERS",H771="STAGIAIRE EXTERNE EN MÉDECINE",H771="ss",),1,0)</f>
        <v>0</v>
      </c>
      <c r="E771" s="28" t="s">
        <v>3279</v>
      </c>
      <c r="F771" s="28" t="s">
        <v>204</v>
      </c>
      <c r="G771" s="257">
        <v>9229</v>
      </c>
      <c r="H771" s="79" t="s">
        <v>1847</v>
      </c>
      <c r="I771" s="164" t="s">
        <v>3799</v>
      </c>
      <c r="J771" s="273">
        <f ca="1">IF(AK771&lt;=Données!$B$2,1," ")</f>
        <v>1</v>
      </c>
      <c r="K771" s="45" t="s">
        <v>56</v>
      </c>
      <c r="L771" s="46">
        <v>1</v>
      </c>
      <c r="M771" s="47"/>
      <c r="N771" s="48"/>
      <c r="O771" s="185"/>
      <c r="P771" s="187"/>
      <c r="Q771" s="185"/>
      <c r="R771" s="186"/>
      <c r="S771" s="186"/>
      <c r="T771" s="187"/>
      <c r="U771" s="187"/>
      <c r="V771" s="187"/>
      <c r="W771" s="320"/>
      <c r="X771" s="214"/>
      <c r="Y771" s="215"/>
      <c r="Z771" s="34"/>
      <c r="AA771" s="35"/>
      <c r="AB771" s="35"/>
      <c r="AC771" s="35"/>
      <c r="AD771" s="36"/>
      <c r="AE771" s="224"/>
      <c r="AF771" s="53"/>
      <c r="AG771" s="54"/>
      <c r="AH771" s="55"/>
      <c r="AI771" s="56"/>
      <c r="AJ771" s="41" t="s">
        <v>2858</v>
      </c>
      <c r="AK771" s="42">
        <v>45076</v>
      </c>
      <c r="AL771" s="50"/>
      <c r="AM771" s="337" t="str">
        <f>INDEX($K$6:$AE$6,1,MATCH(1,K771:AE771,-1))</f>
        <v>95PFE-L2M</v>
      </c>
      <c r="AN771" s="337" t="str">
        <f>IF(INDEX($K$6:$AE$6,1,MATCH(1,K771:AE771,1))&lt;&gt;INDEX($K$6:$AE$6,1,MATCH(1,K771:AE771,-1)),INDEX($K$6:$AE$6,1,MATCH(1,K771:AE771,1)),"-")</f>
        <v>-</v>
      </c>
      <c r="AO771"/>
      <c r="AP771"/>
      <c r="AQ771"/>
    </row>
    <row r="772" spans="1:43" ht="12.75" customHeight="1" x14ac:dyDescent="0.2">
      <c r="A772" s="169" t="str">
        <f>IF(IFERROR(VLOOKUP(G772,EmployesActifs,1,FALSE),"Non")&lt;&gt;"Non","Oui","Non")</f>
        <v>Oui</v>
      </c>
      <c r="B772" s="172">
        <f>IF(A772="Oui",1,0)</f>
        <v>1</v>
      </c>
      <c r="C772" s="172">
        <f>IF(OR(G772="Médecin",H772="Médecin",I772="Médecin",I772="Médecins",H772="anesthésiste",H772="boursier univ.",H772="chercheur",H772="chirurgien",H772="Résident(e)",H772="Md Urg",H772="Md Card",LEFT(H772,6)="Fellow",H772="Externe Médecine",H772="Directeur de la biobanque Médecin",H772="monit.-boursier",),1,0)</f>
        <v>0</v>
      </c>
      <c r="D772" s="172">
        <f>IF(OR(G772=0,H772="Stagiaire",H772="Stagiaires",H772="Externe",H772="Externes",G772="agence",H772="STAGIAIRE INFIRMIER(ÈRE)",H772="STAGIAIRE SI",H772="STAGIAIRE S.I.",H772="STAGIAIRE PAB",H772="STAGIAIRE EN PERFUSION",H772="Stagiaire Physiothérapeute",H772="Stagiaire médecine",H772="Stagiaire - Service sociaux",H772="STAGIAIRE SOINS INFIRMIERS",H772="STAGIAIRE EXTERNE EN MÉDECINE",H772="ss",),1,0)</f>
        <v>0</v>
      </c>
      <c r="E772" s="28" t="s">
        <v>1603</v>
      </c>
      <c r="F772" s="28" t="s">
        <v>1604</v>
      </c>
      <c r="G772" s="255">
        <v>10732</v>
      </c>
      <c r="H772" s="79" t="s">
        <v>69</v>
      </c>
      <c r="I772" s="164" t="s">
        <v>5215</v>
      </c>
      <c r="J772" s="273">
        <f ca="1">IF(AK772&lt;=Données!$B$2,1," ")</f>
        <v>1</v>
      </c>
      <c r="K772" s="45"/>
      <c r="L772" s="46"/>
      <c r="M772" s="47"/>
      <c r="N772" s="48"/>
      <c r="O772" s="185"/>
      <c r="P772" s="187"/>
      <c r="Q772" s="185"/>
      <c r="R772" s="186">
        <v>1</v>
      </c>
      <c r="S772" s="186"/>
      <c r="T772" s="187"/>
      <c r="U772" s="187"/>
      <c r="V772" s="187"/>
      <c r="W772" s="320"/>
      <c r="X772" s="214"/>
      <c r="Y772" s="215"/>
      <c r="Z772" s="34"/>
      <c r="AA772" s="35"/>
      <c r="AB772" s="35"/>
      <c r="AC772" s="35"/>
      <c r="AD772" s="36"/>
      <c r="AE772" s="224"/>
      <c r="AF772" s="53"/>
      <c r="AG772" s="54"/>
      <c r="AH772" s="55"/>
      <c r="AI772" s="56"/>
      <c r="AJ772" s="41" t="s">
        <v>299</v>
      </c>
      <c r="AK772" s="42">
        <v>43866</v>
      </c>
      <c r="AL772" s="50"/>
      <c r="AM772" s="337">
        <f>INDEX($K$6:$AE$6,1,MATCH(1,K772:AE772,-1))</f>
        <v>1860</v>
      </c>
      <c r="AN772" s="337" t="str">
        <f>IF(INDEX($K$6:$AE$6,1,MATCH(1,K772:AE772,1))&lt;&gt;INDEX($K$6:$AE$6,1,MATCH(1,K772:AE772,-1)),INDEX($K$6:$AE$6,1,MATCH(1,K772:AE772,1)),"-")</f>
        <v>-</v>
      </c>
      <c r="AO772"/>
      <c r="AP772"/>
      <c r="AQ772"/>
    </row>
    <row r="773" spans="1:43" ht="12.75" customHeight="1" x14ac:dyDescent="0.2">
      <c r="A773" s="169" t="str">
        <f>IF(IFERROR(VLOOKUP(G773,EmployesActifs,1,FALSE),"Non")&lt;&gt;"Non","Oui","Non")</f>
        <v>Oui</v>
      </c>
      <c r="B773" s="172">
        <f>IF(A773="Oui",1,0)</f>
        <v>1</v>
      </c>
      <c r="C773" s="172">
        <f>IF(OR(G773="Médecin",H773="Médecin",I773="Médecin",I773="Médecins",H773="anesthésiste",H773="boursier univ.",H773="chercheur",H773="chirurgien",H773="Résident(e)",H773="Md Urg",H773="Md Card",LEFT(H773,6)="Fellow",H773="Externe Médecine",H773="Directeur de la biobanque Médecin",H773="monit.-boursier",),1,0)</f>
        <v>0</v>
      </c>
      <c r="D773" s="172">
        <f>IF(OR(G773=0,H773="Stagiaire",H773="Stagiaires",H773="Externe",H773="Externes",G773="agence",H773="STAGIAIRE INFIRMIER(ÈRE)",H773="STAGIAIRE SI",H773="STAGIAIRE S.I.",H773="STAGIAIRE PAB",H773="STAGIAIRE EN PERFUSION",H773="Stagiaire Physiothérapeute",H773="Stagiaire médecine",H773="Stagiaire - Service sociaux",H773="STAGIAIRE SOINS INFIRMIERS",H773="STAGIAIRE EXTERNE EN MÉDECINE",H773="ss",),1,0)</f>
        <v>0</v>
      </c>
      <c r="E773" s="28" t="s">
        <v>1605</v>
      </c>
      <c r="F773" s="28" t="s">
        <v>790</v>
      </c>
      <c r="G773" s="255">
        <v>10052</v>
      </c>
      <c r="H773" s="79" t="s">
        <v>103</v>
      </c>
      <c r="I773" s="164" t="s">
        <v>5701</v>
      </c>
      <c r="J773" s="273" t="str">
        <f ca="1">IF(AK773&lt;=Données!$B$2,1," ")</f>
        <v xml:space="preserve"> </v>
      </c>
      <c r="K773" s="45"/>
      <c r="L773" s="46"/>
      <c r="M773" s="47"/>
      <c r="N773" s="48"/>
      <c r="O773" s="185"/>
      <c r="P773" s="187"/>
      <c r="Q773" s="185"/>
      <c r="R773" s="186"/>
      <c r="S773" s="186">
        <v>1</v>
      </c>
      <c r="T773" s="187"/>
      <c r="U773" s="187"/>
      <c r="V773" s="187"/>
      <c r="W773" s="320"/>
      <c r="X773" s="214"/>
      <c r="Y773" s="215"/>
      <c r="Z773" s="34"/>
      <c r="AA773" s="35"/>
      <c r="AB773" s="35"/>
      <c r="AC773" s="35"/>
      <c r="AD773" s="36"/>
      <c r="AE773" s="224"/>
      <c r="AF773" s="53"/>
      <c r="AG773" s="54"/>
      <c r="AH773" s="55"/>
      <c r="AI773" s="56"/>
      <c r="AJ773" s="41" t="s">
        <v>4462</v>
      </c>
      <c r="AK773" s="42">
        <v>45791</v>
      </c>
      <c r="AL773" s="50"/>
      <c r="AM773" s="337" t="str">
        <f>INDEX($K$6:$AE$6,1,MATCH(1,K773:AE773,-1))</f>
        <v>1870 +</v>
      </c>
      <c r="AN773" s="337" t="str">
        <f>IF(INDEX($K$6:$AE$6,1,MATCH(1,K773:AE773,1))&lt;&gt;INDEX($K$6:$AE$6,1,MATCH(1,K773:AE773,-1)),INDEX($K$6:$AE$6,1,MATCH(1,K773:AE773,1)),"-")</f>
        <v>-</v>
      </c>
      <c r="AO773"/>
      <c r="AP773"/>
      <c r="AQ773"/>
    </row>
    <row r="774" spans="1:43" ht="12.75" customHeight="1" x14ac:dyDescent="0.2">
      <c r="A774" s="169" t="str">
        <f>IF(IFERROR(VLOOKUP(G774,EmployesActifs,1,FALSE),"Non")&lt;&gt;"Non","Oui","Non")</f>
        <v>Oui</v>
      </c>
      <c r="B774" s="172">
        <f>IF(A774="Oui",1,0)</f>
        <v>1</v>
      </c>
      <c r="C774" s="172">
        <f>IF(OR(G774="Médecin",H774="Médecin",I774="Médecin",I774="Médecins",H774="anesthésiste",H774="boursier univ.",H774="chercheur",H774="chirurgien",H774="Résident(e)",H774="Md Urg",H774="Md Card",LEFT(H774,6)="Fellow",H774="Externe Médecine",H774="Directeur de la biobanque Médecin",H774="monit.-boursier",),1,0)</f>
        <v>0</v>
      </c>
      <c r="D774" s="172">
        <f>IF(OR(G774=0,H774="Stagiaire",H774="Stagiaires",H774="Externe",H774="Externes",G774="agence",H774="STAGIAIRE INFIRMIER(ÈRE)",H774="STAGIAIRE SI",H774="STAGIAIRE S.I.",H774="STAGIAIRE PAB",H774="STAGIAIRE EN PERFUSION",H774="Stagiaire Physiothérapeute",H774="Stagiaire médecine",H774="Stagiaire - Service sociaux",H774="STAGIAIRE SOINS INFIRMIERS",H774="STAGIAIRE EXTERNE EN MÉDECINE",H774="ss",),1,0)</f>
        <v>0</v>
      </c>
      <c r="E774" s="28" t="s">
        <v>1606</v>
      </c>
      <c r="F774" s="28" t="s">
        <v>1472</v>
      </c>
      <c r="G774" s="255">
        <v>9981</v>
      </c>
      <c r="H774" s="79" t="s">
        <v>103</v>
      </c>
      <c r="I774" s="164" t="s">
        <v>5716</v>
      </c>
      <c r="J774" s="273" t="str">
        <f ca="1">IF(AK774&lt;=Données!$B$2,1," ")</f>
        <v xml:space="preserve"> </v>
      </c>
      <c r="K774" s="45"/>
      <c r="L774" s="46">
        <v>1</v>
      </c>
      <c r="M774" s="47"/>
      <c r="N774" s="48"/>
      <c r="O774" s="185"/>
      <c r="P774" s="187"/>
      <c r="Q774" s="185"/>
      <c r="R774" s="186"/>
      <c r="S774" s="186"/>
      <c r="T774" s="187"/>
      <c r="U774" s="187"/>
      <c r="V774" s="187"/>
      <c r="W774" s="320"/>
      <c r="X774" s="214"/>
      <c r="Y774" s="215"/>
      <c r="Z774" s="34"/>
      <c r="AA774" s="35"/>
      <c r="AB774" s="35"/>
      <c r="AC774" s="35"/>
      <c r="AD774" s="36"/>
      <c r="AE774" s="224"/>
      <c r="AF774" s="53"/>
      <c r="AG774" s="54"/>
      <c r="AH774" s="55"/>
      <c r="AI774" s="56"/>
      <c r="AJ774" s="41" t="s">
        <v>4462</v>
      </c>
      <c r="AK774" s="42">
        <v>45889</v>
      </c>
      <c r="AL774" s="50"/>
      <c r="AM774" s="337" t="str">
        <f>INDEX($K$6:$AE$6,1,MATCH(1,K774:AE774,-1))</f>
        <v>95PFE-L2M</v>
      </c>
      <c r="AN774" s="337" t="str">
        <f>IF(INDEX($K$6:$AE$6,1,MATCH(1,K774:AE774,1))&lt;&gt;INDEX($K$6:$AE$6,1,MATCH(1,K774:AE774,-1)),INDEX($K$6:$AE$6,1,MATCH(1,K774:AE774,1)),"-")</f>
        <v>-</v>
      </c>
      <c r="AO774"/>
      <c r="AP774"/>
      <c r="AQ774"/>
    </row>
    <row r="775" spans="1:43" ht="12.75" customHeight="1" x14ac:dyDescent="0.2">
      <c r="A775" s="169" t="str">
        <f>IF(IFERROR(VLOOKUP(G775,EmployesActifs,1,FALSE),"Non")&lt;&gt;"Non","Oui","Non")</f>
        <v>Oui</v>
      </c>
      <c r="B775" s="172">
        <f>IF(A775="Oui",1,0)</f>
        <v>1</v>
      </c>
      <c r="C775" s="172">
        <f>IF(OR(G775="Médecin",H775="Médecin",I775="Médecin",I775="Médecins",H775="anesthésiste",H775="boursier univ.",H775="chercheur",H775="chirurgien",H775="Résident(e)",H775="Md Urg",H775="Md Card",LEFT(H775,6)="Fellow",H775="Externe Médecine",H775="Directeur de la biobanque Médecin",H775="monit.-boursier",),1,0)</f>
        <v>0</v>
      </c>
      <c r="D775" s="172">
        <f>IF(OR(G775=0,H775="Stagiaire",H775="Stagiaires",H775="Externe",H775="Externes",G775="agence",H775="STAGIAIRE INFIRMIER(ÈRE)",H775="STAGIAIRE SI",H775="STAGIAIRE S.I.",H775="STAGIAIRE PAB",H775="STAGIAIRE EN PERFUSION",H775="Stagiaire Physiothérapeute",H775="Stagiaire médecine",H775="Stagiaire - Service sociaux",H775="STAGIAIRE SOINS INFIRMIERS",H775="STAGIAIRE EXTERNE EN MÉDECINE",H775="ss",),1,0)</f>
        <v>0</v>
      </c>
      <c r="E775" s="28" t="s">
        <v>1607</v>
      </c>
      <c r="F775" s="28" t="s">
        <v>982</v>
      </c>
      <c r="G775" s="255">
        <v>2506</v>
      </c>
      <c r="H775" s="79" t="s">
        <v>103</v>
      </c>
      <c r="I775" s="164" t="s">
        <v>5701</v>
      </c>
      <c r="J775" s="273">
        <f ca="1">IF(AK775&lt;=Données!$B$2,1," ")</f>
        <v>1</v>
      </c>
      <c r="K775" s="45" t="s">
        <v>56</v>
      </c>
      <c r="L775" s="46"/>
      <c r="M775" s="47"/>
      <c r="N775" s="48"/>
      <c r="O775" s="185"/>
      <c r="P775" s="187"/>
      <c r="Q775" s="185"/>
      <c r="R775" s="186"/>
      <c r="S775" s="186">
        <v>1</v>
      </c>
      <c r="T775" s="187"/>
      <c r="U775" s="187"/>
      <c r="V775" s="187"/>
      <c r="W775" s="320"/>
      <c r="X775" s="214"/>
      <c r="Y775" s="215"/>
      <c r="Z775" s="34"/>
      <c r="AA775" s="35"/>
      <c r="AB775" s="35"/>
      <c r="AC775" s="35"/>
      <c r="AD775" s="36"/>
      <c r="AE775" s="224"/>
      <c r="AF775" s="53"/>
      <c r="AG775" s="54"/>
      <c r="AH775" s="55"/>
      <c r="AI775" s="56"/>
      <c r="AJ775" s="41" t="s">
        <v>98</v>
      </c>
      <c r="AK775" s="42">
        <v>44572</v>
      </c>
      <c r="AL775" s="50"/>
      <c r="AM775" s="337" t="str">
        <f>INDEX($K$6:$AE$6,1,MATCH(1,K775:AE775,-1))</f>
        <v>1870 +</v>
      </c>
      <c r="AN775" s="337" t="str">
        <f>IF(INDEX($K$6:$AE$6,1,MATCH(1,K775:AE775,1))&lt;&gt;INDEX($K$6:$AE$6,1,MATCH(1,K775:AE775,-1)),INDEX($K$6:$AE$6,1,MATCH(1,K775:AE775,1)),"-")</f>
        <v>-</v>
      </c>
      <c r="AO775"/>
      <c r="AP775"/>
      <c r="AQ775"/>
    </row>
    <row r="776" spans="1:43" ht="12.75" customHeight="1" x14ac:dyDescent="0.2">
      <c r="A776" s="169" t="str">
        <f>IF(IFERROR(VLOOKUP(G776,EmployesActifs,1,FALSE),"Non")&lt;&gt;"Non","Oui","Non")</f>
        <v>Oui</v>
      </c>
      <c r="B776" s="172">
        <f>IF(A776="Oui",1,0)</f>
        <v>1</v>
      </c>
      <c r="C776" s="172">
        <f>IF(OR(G776="Médecin",H776="Médecin",I776="Médecin",I776="Médecins",H776="anesthésiste",H776="boursier univ.",H776="chercheur",H776="chirurgien",H776="Résident(e)",H776="Md Urg",H776="Md Card",LEFT(H776,6)="Fellow",H776="Externe Médecine",H776="Directeur de la biobanque Médecin",H776="monit.-boursier",),1,0)</f>
        <v>0</v>
      </c>
      <c r="D776" s="172">
        <f>IF(OR(G776=0,H776="Stagiaire",H776="Stagiaires",H776="Externe",H776="Externes",G776="agence",H776="STAGIAIRE INFIRMIER(ÈRE)",H776="STAGIAIRE SI",H776="STAGIAIRE S.I.",H776="STAGIAIRE PAB",H776="STAGIAIRE EN PERFUSION",H776="Stagiaire Physiothérapeute",H776="Stagiaire médecine",H776="Stagiaire - Service sociaux",H776="STAGIAIRE SOINS INFIRMIERS",H776="STAGIAIRE EXTERNE EN MÉDECINE",H776="ss",),1,0)</f>
        <v>0</v>
      </c>
      <c r="E776" s="28" t="s">
        <v>3709</v>
      </c>
      <c r="F776" s="28" t="s">
        <v>1392</v>
      </c>
      <c r="G776" s="255">
        <v>6528</v>
      </c>
      <c r="H776" s="79" t="s">
        <v>103</v>
      </c>
      <c r="I776" s="164" t="s">
        <v>61</v>
      </c>
      <c r="J776" s="273" t="str">
        <f ca="1">IF(AK776&lt;=Données!$B$2,1," ")</f>
        <v xml:space="preserve"> </v>
      </c>
      <c r="K776" s="45"/>
      <c r="L776" s="46"/>
      <c r="M776" s="47"/>
      <c r="N776" s="48"/>
      <c r="O776" s="185"/>
      <c r="P776" s="187"/>
      <c r="Q776" s="185"/>
      <c r="R776" s="186"/>
      <c r="S776" s="186">
        <v>1</v>
      </c>
      <c r="T776" s="187"/>
      <c r="U776" s="187"/>
      <c r="V776" s="187"/>
      <c r="W776" s="320"/>
      <c r="X776" s="214"/>
      <c r="Y776" s="215"/>
      <c r="Z776" s="34"/>
      <c r="AA776" s="35"/>
      <c r="AB776" s="35"/>
      <c r="AC776" s="35"/>
      <c r="AD776" s="36"/>
      <c r="AE776" s="224"/>
      <c r="AF776" s="53"/>
      <c r="AG776" s="54"/>
      <c r="AH776" s="55"/>
      <c r="AI776" s="56"/>
      <c r="AJ776" s="41" t="s">
        <v>5851</v>
      </c>
      <c r="AK776" s="42">
        <v>45941</v>
      </c>
      <c r="AL776" s="50"/>
      <c r="AM776" s="337" t="str">
        <f>INDEX($K$6:$AE$6,1,MATCH(1,K776:AE776,-1))</f>
        <v>1870 +</v>
      </c>
      <c r="AN776" s="337" t="str">
        <f>IF(INDEX($K$6:$AE$6,1,MATCH(1,K776:AE776,1))&lt;&gt;INDEX($K$6:$AE$6,1,MATCH(1,K776:AE776,-1)),INDEX($K$6:$AE$6,1,MATCH(1,K776:AE776,1)),"-")</f>
        <v>-</v>
      </c>
      <c r="AO776"/>
      <c r="AP776"/>
      <c r="AQ776"/>
    </row>
    <row r="777" spans="1:43" ht="12.75" customHeight="1" x14ac:dyDescent="0.2">
      <c r="A777" s="169" t="str">
        <f>IF(IFERROR(VLOOKUP(G777,EmployesActifs,1,FALSE),"Non")&lt;&gt;"Non","Oui","Non")</f>
        <v>Oui</v>
      </c>
      <c r="B777" s="172">
        <f>IF(A777="Oui",1,0)</f>
        <v>1</v>
      </c>
      <c r="C777" s="172">
        <f>IF(OR(G777="Médecin",H777="Médecin",I777="Médecin",I777="Médecins",H777="anesthésiste",H777="boursier univ.",H777="chercheur",H777="chirurgien",H777="Résident(e)",H777="Md Urg",H777="Md Card",LEFT(H777,6)="Fellow",H777="Externe Médecine",H777="Directeur de la biobanque Médecin",H777="monit.-boursier",),1,0)</f>
        <v>0</v>
      </c>
      <c r="D777" s="172">
        <f>IF(OR(G777=0,H777="Stagiaire",H777="Stagiaires",H777="Externe",H777="Externes",G777="agence",H777="STAGIAIRE INFIRMIER(ÈRE)",H777="STAGIAIRE SI",H777="STAGIAIRE S.I.",H777="STAGIAIRE PAB",H777="STAGIAIRE EN PERFUSION",H777="Stagiaire Physiothérapeute",H777="Stagiaire médecine",H777="Stagiaire - Service sociaux",H777="STAGIAIRE SOINS INFIRMIERS",H777="STAGIAIRE EXTERNE EN MÉDECINE",H777="ss",),1,0)</f>
        <v>0</v>
      </c>
      <c r="E777" s="28" t="s">
        <v>5621</v>
      </c>
      <c r="F777" s="28" t="s">
        <v>5622</v>
      </c>
      <c r="G777" s="262">
        <v>13840</v>
      </c>
      <c r="H777" s="79" t="s">
        <v>103</v>
      </c>
      <c r="I777" s="164" t="s">
        <v>5701</v>
      </c>
      <c r="J777" s="273" t="str">
        <f ca="1">IF(AK777&lt;=Données!$B$2,1," ")</f>
        <v xml:space="preserve"> </v>
      </c>
      <c r="K777" s="45"/>
      <c r="L777" s="46">
        <v>1</v>
      </c>
      <c r="M777" s="47"/>
      <c r="N777" s="48"/>
      <c r="O777" s="185"/>
      <c r="P777" s="187"/>
      <c r="Q777" s="185"/>
      <c r="R777" s="186"/>
      <c r="S777" s="186"/>
      <c r="T777" s="187"/>
      <c r="U777" s="187"/>
      <c r="V777" s="187"/>
      <c r="W777" s="320"/>
      <c r="X777" s="214"/>
      <c r="Y777" s="215"/>
      <c r="Z777" s="34"/>
      <c r="AA777" s="35"/>
      <c r="AB777" s="35"/>
      <c r="AC777" s="35"/>
      <c r="AD777" s="36"/>
      <c r="AE777" s="224"/>
      <c r="AF777" s="53"/>
      <c r="AG777" s="54"/>
      <c r="AH777" s="55"/>
      <c r="AI777" s="56"/>
      <c r="AJ777" s="41" t="s">
        <v>4462</v>
      </c>
      <c r="AK777" s="42">
        <v>45580</v>
      </c>
      <c r="AL777" s="50"/>
      <c r="AM777" s="337" t="str">
        <f>INDEX($K$6:$AE$6,1,MATCH(1,K777:AE777,-1))</f>
        <v>95PFE-L2M</v>
      </c>
      <c r="AN777" s="337" t="str">
        <f>IF(INDEX($K$6:$AE$6,1,MATCH(1,K777:AE777,1))&lt;&gt;INDEX($K$6:$AE$6,1,MATCH(1,K777:AE777,-1)),INDEX($K$6:$AE$6,1,MATCH(1,K777:AE777,1)),"-")</f>
        <v>-</v>
      </c>
      <c r="AO777"/>
      <c r="AP777"/>
      <c r="AQ777"/>
    </row>
    <row r="778" spans="1:43" ht="12.75" customHeight="1" x14ac:dyDescent="0.2">
      <c r="A778" s="169" t="str">
        <f>IF(IFERROR(VLOOKUP(G778,EmployesActifs,1,FALSE),"Non")&lt;&gt;"Non","Oui","Non")</f>
        <v>Oui</v>
      </c>
      <c r="B778" s="172">
        <f>IF(A778="Oui",1,0)</f>
        <v>1</v>
      </c>
      <c r="C778" s="172">
        <f>IF(OR(G778="Médecin",H778="Médecin",I778="Médecin",I778="Médecins",H778="anesthésiste",H778="boursier univ.",H778="chercheur",H778="chirurgien",H778="Résident(e)",H778="Md Urg",H778="Md Card",LEFT(H778,6)="Fellow",H778="Externe Médecine",H778="Directeur de la biobanque Médecin",H778="monit.-boursier",),1,0)</f>
        <v>0</v>
      </c>
      <c r="D778" s="172">
        <f>IF(OR(G778=0,H778="Stagiaire",H778="Stagiaires",H778="Externe",H778="Externes",G778="agence",H778="STAGIAIRE INFIRMIER(ÈRE)",H778="STAGIAIRE SI",H778="STAGIAIRE S.I.",H778="STAGIAIRE PAB",H778="STAGIAIRE EN PERFUSION",H778="Stagiaire Physiothérapeute",H778="Stagiaire médecine",H778="Stagiaire - Service sociaux",H778="STAGIAIRE SOINS INFIRMIERS",H778="STAGIAIRE EXTERNE EN MÉDECINE",H778="ss",),1,0)</f>
        <v>0</v>
      </c>
      <c r="E778" s="28" t="s">
        <v>4416</v>
      </c>
      <c r="F778" s="28" t="s">
        <v>881</v>
      </c>
      <c r="G778" s="262">
        <v>13257</v>
      </c>
      <c r="H778" s="79" t="s">
        <v>54</v>
      </c>
      <c r="I778" s="164" t="s">
        <v>55</v>
      </c>
      <c r="J778" s="273" t="str">
        <f ca="1">IF(AK778&lt;=Données!$B$2,1," ")</f>
        <v xml:space="preserve"> </v>
      </c>
      <c r="K778" s="45"/>
      <c r="L778" s="46" t="s">
        <v>56</v>
      </c>
      <c r="M778" s="47"/>
      <c r="N778" s="48">
        <v>1</v>
      </c>
      <c r="O778" s="185"/>
      <c r="P778" s="187"/>
      <c r="Q778" s="185"/>
      <c r="R778" s="186"/>
      <c r="S778" s="186"/>
      <c r="T778" s="187"/>
      <c r="U778" s="187"/>
      <c r="V778" s="187"/>
      <c r="W778" s="320"/>
      <c r="X778" s="214"/>
      <c r="Y778" s="215"/>
      <c r="Z778" s="34"/>
      <c r="AA778" s="35"/>
      <c r="AB778" s="35"/>
      <c r="AC778" s="35"/>
      <c r="AD778" s="36"/>
      <c r="AE778" s="224"/>
      <c r="AF778" s="53"/>
      <c r="AG778" s="54"/>
      <c r="AH778" s="55"/>
      <c r="AI778" s="56"/>
      <c r="AJ778" s="41" t="s">
        <v>652</v>
      </c>
      <c r="AK778" s="42">
        <v>45311</v>
      </c>
      <c r="AL778" s="50"/>
      <c r="AM778" s="337" t="str">
        <f>INDEX($K$6:$AE$6,1,MATCH(1,K778:AE778,-1))</f>
        <v>F550</v>
      </c>
      <c r="AN778" s="337" t="str">
        <f>IF(INDEX($K$6:$AE$6,1,MATCH(1,K778:AE778,1))&lt;&gt;INDEX($K$6:$AE$6,1,MATCH(1,K778:AE778,-1)),INDEX($K$6:$AE$6,1,MATCH(1,K778:AE778,1)),"-")</f>
        <v>-</v>
      </c>
      <c r="AO778"/>
      <c r="AP778"/>
      <c r="AQ778"/>
    </row>
    <row r="779" spans="1:43" ht="12.75" customHeight="1" x14ac:dyDescent="0.2">
      <c r="A779" s="169" t="str">
        <f>IF(IFERROR(VLOOKUP(G779,EmployesActifs,1,FALSE),"Non")&lt;&gt;"Non","Oui","Non")</f>
        <v>Oui</v>
      </c>
      <c r="B779" s="172">
        <f>IF(A779="Oui",1,0)</f>
        <v>1</v>
      </c>
      <c r="C779" s="172">
        <f>IF(OR(G779="Médecin",H779="Médecin",I779="Médecin",I779="Médecins",H779="anesthésiste",H779="boursier univ.",H779="chercheur",H779="chirurgien",H779="Résident(e)",H779="Md Urg",H779="Md Card",LEFT(H779,6)="Fellow",H779="Externe Médecine",H779="Directeur de la biobanque Médecin",H779="monit.-boursier",),1,0)</f>
        <v>0</v>
      </c>
      <c r="D779" s="172">
        <f>IF(OR(G779=0,H779="Stagiaire",H779="Stagiaires",H779="Externe",H779="Externes",G779="agence",H779="STAGIAIRE INFIRMIER(ÈRE)",H779="STAGIAIRE SI",H779="STAGIAIRE S.I.",H779="STAGIAIRE PAB",H779="STAGIAIRE EN PERFUSION",H779="Stagiaire Physiothérapeute",H779="Stagiaire médecine",H779="Stagiaire - Service sociaux",H779="STAGIAIRE SOINS INFIRMIERS",H779="STAGIAIRE EXTERNE EN MÉDECINE",H779="ss",),1,0)</f>
        <v>0</v>
      </c>
      <c r="E779" s="28" t="s">
        <v>3282</v>
      </c>
      <c r="F779" s="28" t="s">
        <v>881</v>
      </c>
      <c r="G779" s="257">
        <v>12955</v>
      </c>
      <c r="H779" s="79" t="s">
        <v>69</v>
      </c>
      <c r="I779" s="164" t="s">
        <v>5215</v>
      </c>
      <c r="J779" s="273">
        <f ca="1">IF(AK779&lt;=Données!$B$2,1," ")</f>
        <v>1</v>
      </c>
      <c r="K779" s="45"/>
      <c r="L779" s="46"/>
      <c r="M779" s="47">
        <v>1</v>
      </c>
      <c r="N779" s="48"/>
      <c r="O779" s="185"/>
      <c r="P779" s="187"/>
      <c r="Q779" s="185"/>
      <c r="R779" s="186"/>
      <c r="S779" s="186"/>
      <c r="T779" s="187"/>
      <c r="U779" s="187"/>
      <c r="V779" s="187"/>
      <c r="W779" s="320"/>
      <c r="X779" s="214"/>
      <c r="Y779" s="215"/>
      <c r="Z779" s="34"/>
      <c r="AA779" s="35"/>
      <c r="AB779" s="35"/>
      <c r="AC779" s="35"/>
      <c r="AD779" s="36"/>
      <c r="AE779" s="224"/>
      <c r="AF779" s="53"/>
      <c r="AG779" s="54"/>
      <c r="AH779" s="55"/>
      <c r="AI779" s="56"/>
      <c r="AJ779" s="41" t="s">
        <v>85</v>
      </c>
      <c r="AK779" s="42">
        <v>45013</v>
      </c>
      <c r="AL779" s="50"/>
      <c r="AM779" s="337" t="str">
        <f>INDEX($K$6:$AE$6,1,MATCH(1,K779:AE779,-1))</f>
        <v>95PFE-L2L</v>
      </c>
      <c r="AN779" s="337" t="str">
        <f>IF(INDEX($K$6:$AE$6,1,MATCH(1,K779:AE779,1))&lt;&gt;INDEX($K$6:$AE$6,1,MATCH(1,K779:AE779,-1)),INDEX($K$6:$AE$6,1,MATCH(1,K779:AE779,1)),"-")</f>
        <v>-</v>
      </c>
      <c r="AO779"/>
      <c r="AP779"/>
      <c r="AQ779"/>
    </row>
    <row r="780" spans="1:43" ht="12.75" customHeight="1" x14ac:dyDescent="0.2">
      <c r="A780" s="169" t="str">
        <f>IF(IFERROR(VLOOKUP(G780,EmployesActifs,1,FALSE),"Non")&lt;&gt;"Non","Oui","Non")</f>
        <v>Oui</v>
      </c>
      <c r="B780" s="172">
        <f>IF(A780="Oui",1,0)</f>
        <v>1</v>
      </c>
      <c r="C780" s="172">
        <f>IF(OR(G780="Médecin",H780="Médecin",I780="Médecin",I780="Médecins",H780="anesthésiste",H780="boursier univ.",H780="chercheur",H780="chirurgien",H780="Résident(e)",H780="Md Urg",H780="Md Card",LEFT(H780,6)="Fellow",H780="Externe Médecine",H780="Directeur de la biobanque Médecin",H780="monit.-boursier",),1,0)</f>
        <v>0</v>
      </c>
      <c r="D780" s="172">
        <f>IF(OR(G780=0,H780="Stagiaire",H780="Stagiaires",H780="Externe",H780="Externes",G780="agence",H780="STAGIAIRE INFIRMIER(ÈRE)",H780="STAGIAIRE SI",H780="STAGIAIRE S.I.",H780="STAGIAIRE PAB",H780="STAGIAIRE EN PERFUSION",H780="Stagiaire Physiothérapeute",H780="Stagiaire médecine",H780="Stagiaire - Service sociaux",H780="STAGIAIRE SOINS INFIRMIERS",H780="STAGIAIRE EXTERNE EN MÉDECINE",H780="ss",),1,0)</f>
        <v>0</v>
      </c>
      <c r="E780" s="28" t="s">
        <v>1612</v>
      </c>
      <c r="F780" s="28" t="s">
        <v>1001</v>
      </c>
      <c r="G780" s="255">
        <v>8658</v>
      </c>
      <c r="H780" s="79" t="s">
        <v>69</v>
      </c>
      <c r="I780" s="164" t="s">
        <v>65</v>
      </c>
      <c r="J780" s="273">
        <f ca="1">IF(AK780&lt;=Données!$B$2,1," ")</f>
        <v>1</v>
      </c>
      <c r="K780" s="45"/>
      <c r="L780" s="46">
        <v>1</v>
      </c>
      <c r="M780" s="47"/>
      <c r="N780" s="48"/>
      <c r="O780" s="185"/>
      <c r="P780" s="187"/>
      <c r="Q780" s="185"/>
      <c r="R780" s="186"/>
      <c r="S780" s="186">
        <v>1</v>
      </c>
      <c r="T780" s="187"/>
      <c r="U780" s="187"/>
      <c r="V780" s="187"/>
      <c r="W780" s="320"/>
      <c r="X780" s="214"/>
      <c r="Y780" s="215"/>
      <c r="Z780" s="34"/>
      <c r="AA780" s="35">
        <v>1</v>
      </c>
      <c r="AB780" s="35"/>
      <c r="AC780" s="35"/>
      <c r="AD780" s="36"/>
      <c r="AE780" s="224"/>
      <c r="AF780" s="53"/>
      <c r="AG780" s="54"/>
      <c r="AH780" s="55"/>
      <c r="AI780" s="56"/>
      <c r="AJ780" s="41" t="s">
        <v>66</v>
      </c>
      <c r="AK780" s="42">
        <v>44335</v>
      </c>
      <c r="AL780" s="50"/>
      <c r="AM780" s="337" t="str">
        <f>INDEX($K$6:$AE$6,1,MATCH(1,K780:AE780,-1))</f>
        <v>95PFE-L2M</v>
      </c>
      <c r="AN780" s="337" t="str">
        <f>IF(INDEX($K$6:$AE$6,1,MATCH(1,K780:AE780,1))&lt;&gt;INDEX($K$6:$AE$6,1,MATCH(1,K780:AE780,-1)),INDEX($K$6:$AE$6,1,MATCH(1,K780:AE780,1)),"-")</f>
        <v>1511-S</v>
      </c>
      <c r="AO780"/>
      <c r="AP780"/>
      <c r="AQ780"/>
    </row>
    <row r="781" spans="1:43" ht="12.75" customHeight="1" x14ac:dyDescent="0.2">
      <c r="A781" s="169" t="str">
        <f>IF(IFERROR(VLOOKUP(G781,EmployesActifs,1,FALSE),"Non")&lt;&gt;"Non","Oui","Non")</f>
        <v>Oui</v>
      </c>
      <c r="B781" s="172">
        <f>IF(A781="Oui",1,0)</f>
        <v>1</v>
      </c>
      <c r="C781" s="172">
        <f>IF(OR(G781="Médecin",H781="Médecin",I781="Médecin",I781="Médecins",H781="anesthésiste",H781="boursier univ.",H781="chercheur",H781="chirurgien",H781="Résident(e)",H781="Md Urg",H781="Md Card",LEFT(H781,6)="Fellow",H781="Externe Médecine",H781="Directeur de la biobanque Médecin",H781="monit.-boursier",),1,0)</f>
        <v>0</v>
      </c>
      <c r="D781" s="172">
        <f>IF(OR(G781=0,H781="Stagiaire",H781="Stagiaires",H781="Externe",H781="Externes",G781="agence",H781="STAGIAIRE INFIRMIER(ÈRE)",H781="STAGIAIRE SI",H781="STAGIAIRE S.I.",H781="STAGIAIRE PAB",H781="STAGIAIRE EN PERFUSION",H781="Stagiaire Physiothérapeute",H781="Stagiaire médecine",H781="Stagiaire - Service sociaux",H781="STAGIAIRE SOINS INFIRMIERS",H781="STAGIAIRE EXTERNE EN MÉDECINE",H781="ss",),1,0)</f>
        <v>0</v>
      </c>
      <c r="E781" s="28" t="s">
        <v>1612</v>
      </c>
      <c r="F781" s="28" t="s">
        <v>868</v>
      </c>
      <c r="G781" s="255">
        <v>10094</v>
      </c>
      <c r="H781" s="79" t="s">
        <v>972</v>
      </c>
      <c r="I781" s="164" t="s">
        <v>3418</v>
      </c>
      <c r="J781" s="273">
        <f ca="1">IF(AK781&lt;=Données!$B$2,1," ")</f>
        <v>1</v>
      </c>
      <c r="K781" s="45"/>
      <c r="L781" s="46">
        <v>1</v>
      </c>
      <c r="M781" s="47"/>
      <c r="N781" s="48"/>
      <c r="O781" s="185"/>
      <c r="P781" s="187"/>
      <c r="Q781" s="185"/>
      <c r="R781" s="186"/>
      <c r="S781" s="186"/>
      <c r="T781" s="187"/>
      <c r="U781" s="187"/>
      <c r="V781" s="187"/>
      <c r="W781" s="320"/>
      <c r="X781" s="214"/>
      <c r="Y781" s="215"/>
      <c r="Z781" s="34"/>
      <c r="AA781" s="35"/>
      <c r="AB781" s="35"/>
      <c r="AC781" s="35"/>
      <c r="AD781" s="36"/>
      <c r="AE781" s="224"/>
      <c r="AF781" s="53"/>
      <c r="AG781" s="54"/>
      <c r="AH781" s="55"/>
      <c r="AI781" s="56"/>
      <c r="AJ781" s="41" t="s">
        <v>50</v>
      </c>
      <c r="AK781" s="42">
        <v>44574</v>
      </c>
      <c r="AL781" s="50"/>
      <c r="AM781" s="337" t="str">
        <f>INDEX($K$6:$AE$6,1,MATCH(1,K781:AE781,-1))</f>
        <v>95PFE-L2M</v>
      </c>
      <c r="AN781" s="337" t="str">
        <f>IF(INDEX($K$6:$AE$6,1,MATCH(1,K781:AE781,1))&lt;&gt;INDEX($K$6:$AE$6,1,MATCH(1,K781:AE781,-1)),INDEX($K$6:$AE$6,1,MATCH(1,K781:AE781,1)),"-")</f>
        <v>-</v>
      </c>
      <c r="AO781"/>
      <c r="AP781"/>
      <c r="AQ781"/>
    </row>
    <row r="782" spans="1:43" ht="12.75" customHeight="1" x14ac:dyDescent="0.2">
      <c r="A782" s="169" t="str">
        <f>IF(IFERROR(VLOOKUP(G782,EmployesActifs,1,FALSE),"Non")&lt;&gt;"Non","Oui","Non")</f>
        <v>Oui</v>
      </c>
      <c r="B782" s="172">
        <f>IF(A782="Oui",1,0)</f>
        <v>1</v>
      </c>
      <c r="C782" s="172">
        <f>IF(OR(G782="Médecin",H782="Médecin",I782="Médecin",I782="Médecins",H782="anesthésiste",H782="boursier univ.",H782="chercheur",H782="chirurgien",H782="Résident(e)",H782="Md Urg",H782="Md Card",LEFT(H782,6)="Fellow",H782="Externe Médecine",H782="Directeur de la biobanque Médecin",H782="monit.-boursier",),1,0)</f>
        <v>0</v>
      </c>
      <c r="D782" s="172">
        <f>IF(OR(G782=0,H782="Stagiaire",H782="Stagiaires",H782="Externe",H782="Externes",G782="agence",H782="STAGIAIRE INFIRMIER(ÈRE)",H782="STAGIAIRE SI",H782="STAGIAIRE S.I.",H782="STAGIAIRE PAB",H782="STAGIAIRE EN PERFUSION",H782="Stagiaire Physiothérapeute",H782="Stagiaire médecine",H782="Stagiaire - Service sociaux",H782="STAGIAIRE SOINS INFIRMIERS",H782="STAGIAIRE EXTERNE EN MÉDECINE",H782="ss",),1,0)</f>
        <v>0</v>
      </c>
      <c r="E782" s="28" t="s">
        <v>1613</v>
      </c>
      <c r="F782" s="28" t="s">
        <v>1374</v>
      </c>
      <c r="G782" s="255">
        <v>10013</v>
      </c>
      <c r="H782" s="79" t="s">
        <v>3634</v>
      </c>
      <c r="I782" s="164" t="s">
        <v>1614</v>
      </c>
      <c r="J782" s="273">
        <f ca="1">IF(AK782&lt;=Données!$B$2,1," ")</f>
        <v>1</v>
      </c>
      <c r="K782" s="45"/>
      <c r="L782" s="46" t="s">
        <v>56</v>
      </c>
      <c r="M782" s="47" t="s">
        <v>56</v>
      </c>
      <c r="N782" s="48"/>
      <c r="O782" s="185"/>
      <c r="P782" s="187"/>
      <c r="Q782" s="185" t="s">
        <v>56</v>
      </c>
      <c r="R782" s="186">
        <v>1</v>
      </c>
      <c r="S782" s="186" t="s">
        <v>56</v>
      </c>
      <c r="T782" s="187"/>
      <c r="U782" s="187"/>
      <c r="V782" s="187"/>
      <c r="W782" s="320"/>
      <c r="X782" s="214"/>
      <c r="Y782" s="215"/>
      <c r="Z782" s="34"/>
      <c r="AA782" s="35"/>
      <c r="AB782" s="35" t="s">
        <v>56</v>
      </c>
      <c r="AC782" s="35"/>
      <c r="AD782" s="36" t="s">
        <v>56</v>
      </c>
      <c r="AE782" s="224"/>
      <c r="AF782" s="53"/>
      <c r="AG782" s="54"/>
      <c r="AH782" s="55"/>
      <c r="AI782" s="56"/>
      <c r="AJ782" s="41" t="s">
        <v>740</v>
      </c>
      <c r="AK782" s="42">
        <v>44156</v>
      </c>
      <c r="AL782" s="50" t="s">
        <v>1615</v>
      </c>
      <c r="AM782" s="337">
        <f>INDEX($K$6:$AE$6,1,MATCH(1,K782:AE782,-1))</f>
        <v>1860</v>
      </c>
      <c r="AN782" s="337" t="str">
        <f>IF(INDEX($K$6:$AE$6,1,MATCH(1,K782:AE782,1))&lt;&gt;INDEX($K$6:$AE$6,1,MATCH(1,K782:AE782,-1)),INDEX($K$6:$AE$6,1,MATCH(1,K782:AE782,1)),"-")</f>
        <v>-</v>
      </c>
      <c r="AO782"/>
      <c r="AP782"/>
      <c r="AQ782"/>
    </row>
    <row r="783" spans="1:43" ht="12.75" customHeight="1" x14ac:dyDescent="0.2">
      <c r="A783" s="169" t="str">
        <f>IF(IFERROR(VLOOKUP(G783,EmployesActifs,1,FALSE),"Non")&lt;&gt;"Non","Oui","Non")</f>
        <v>Oui</v>
      </c>
      <c r="B783" s="172">
        <f>IF(A783="Oui",1,0)</f>
        <v>1</v>
      </c>
      <c r="C783" s="172">
        <f>IF(OR(G783="Médecin",H783="Médecin",I783="Médecin",I783="Médecins",H783="anesthésiste",H783="boursier univ.",H783="chercheur",H783="chirurgien",H783="Résident(e)",H783="Md Urg",H783="Md Card",LEFT(H783,6)="Fellow",H783="Externe Médecine",H783="Directeur de la biobanque Médecin",H783="monit.-boursier",),1,0)</f>
        <v>0</v>
      </c>
      <c r="D783" s="172">
        <f>IF(OR(G783=0,H783="Stagiaire",H783="Stagiaires",H783="Externe",H783="Externes",G783="agence",H783="STAGIAIRE INFIRMIER(ÈRE)",H783="STAGIAIRE SI",H783="STAGIAIRE S.I.",H783="STAGIAIRE PAB",H783="STAGIAIRE EN PERFUSION",H783="Stagiaire Physiothérapeute",H783="Stagiaire médecine",H783="Stagiaire - Service sociaux",H783="STAGIAIRE SOINS INFIRMIERS",H783="STAGIAIRE EXTERNE EN MÉDECINE",H783="ss",),1,0)</f>
        <v>0</v>
      </c>
      <c r="E783" s="28" t="s">
        <v>1618</v>
      </c>
      <c r="F783" s="28" t="s">
        <v>1619</v>
      </c>
      <c r="G783" s="257">
        <v>2650</v>
      </c>
      <c r="H783" s="79" t="s">
        <v>103</v>
      </c>
      <c r="I783" s="164" t="s">
        <v>152</v>
      </c>
      <c r="J783" s="273" t="str">
        <f ca="1">IF(AK783&lt;=Données!$B$2,1," ")</f>
        <v xml:space="preserve"> </v>
      </c>
      <c r="K783" s="45"/>
      <c r="L783" s="46">
        <v>1</v>
      </c>
      <c r="M783" s="47"/>
      <c r="N783" s="48"/>
      <c r="O783" s="185"/>
      <c r="P783" s="187"/>
      <c r="Q783" s="185"/>
      <c r="R783" s="186"/>
      <c r="S783" s="186"/>
      <c r="T783" s="187"/>
      <c r="U783" s="187"/>
      <c r="V783" s="187"/>
      <c r="W783" s="320"/>
      <c r="X783" s="214"/>
      <c r="Y783" s="215"/>
      <c r="Z783" s="34"/>
      <c r="AA783" s="35"/>
      <c r="AB783" s="35"/>
      <c r="AC783" s="35"/>
      <c r="AD783" s="36"/>
      <c r="AE783" s="224"/>
      <c r="AF783" s="53"/>
      <c r="AG783" s="54"/>
      <c r="AH783" s="55"/>
      <c r="AI783" s="56"/>
      <c r="AJ783" s="41" t="s">
        <v>4462</v>
      </c>
      <c r="AK783" s="42">
        <v>45833</v>
      </c>
      <c r="AL783" s="50"/>
      <c r="AM783" s="337" t="str">
        <f>INDEX($K$6:$AE$6,1,MATCH(1,K783:AE783,-1))</f>
        <v>95PFE-L2M</v>
      </c>
      <c r="AN783" s="337" t="str">
        <f>IF(INDEX($K$6:$AE$6,1,MATCH(1,K783:AE783,1))&lt;&gt;INDEX($K$6:$AE$6,1,MATCH(1,K783:AE783,-1)),INDEX($K$6:$AE$6,1,MATCH(1,K783:AE783,1)),"-")</f>
        <v>-</v>
      </c>
      <c r="AO783"/>
      <c r="AP783"/>
      <c r="AQ783"/>
    </row>
    <row r="784" spans="1:43" ht="12.75" customHeight="1" x14ac:dyDescent="0.2">
      <c r="A784" s="169" t="str">
        <f>IF(IFERROR(VLOOKUP(G784,EmployesActifs,1,FALSE),"Non")&lt;&gt;"Non","Oui","Non")</f>
        <v>Oui</v>
      </c>
      <c r="B784" s="172">
        <f>IF(A784="Oui",1,0)</f>
        <v>1</v>
      </c>
      <c r="C784" s="172">
        <f>IF(OR(G784="Médecin",H784="Médecin",I784="Médecin",I784="Médecins",H784="anesthésiste",H784="boursier univ.",H784="chercheur",H784="chirurgien",H784="Résident(e)",H784="Md Urg",H784="Md Card",LEFT(H784,6)="Fellow",H784="Externe Médecine",H784="Directeur de la biobanque Médecin",H784="monit.-boursier",),1,0)</f>
        <v>0</v>
      </c>
      <c r="D784" s="172">
        <f>IF(OR(G784=0,H784="Stagiaire",H784="Stagiaires",H784="Externe",H784="Externes",G784="agence",H784="STAGIAIRE INFIRMIER(ÈRE)",H784="STAGIAIRE SI",H784="STAGIAIRE S.I.",H784="STAGIAIRE PAB",H784="STAGIAIRE EN PERFUSION",H784="Stagiaire Physiothérapeute",H784="Stagiaire médecine",H784="Stagiaire - Service sociaux",H784="STAGIAIRE SOINS INFIRMIERS",H784="STAGIAIRE EXTERNE EN MÉDECINE",H784="ss",),1,0)</f>
        <v>0</v>
      </c>
      <c r="E784" s="28" t="s">
        <v>1620</v>
      </c>
      <c r="F784" s="28" t="s">
        <v>1622</v>
      </c>
      <c r="G784" s="257">
        <v>8851</v>
      </c>
      <c r="H784" s="79" t="s">
        <v>103</v>
      </c>
      <c r="I784" s="164" t="s">
        <v>65</v>
      </c>
      <c r="J784" s="273">
        <f ca="1">IF(AK784&lt;=Données!$B$2,1," ")</f>
        <v>1</v>
      </c>
      <c r="K784" s="45">
        <v>1</v>
      </c>
      <c r="L784" s="46"/>
      <c r="M784" s="47"/>
      <c r="N784" s="48"/>
      <c r="O784" s="185"/>
      <c r="P784" s="187"/>
      <c r="Q784" s="185"/>
      <c r="R784" s="186"/>
      <c r="S784" s="186"/>
      <c r="T784" s="187"/>
      <c r="U784" s="187"/>
      <c r="V784" s="187"/>
      <c r="W784" s="320"/>
      <c r="X784" s="214"/>
      <c r="Y784" s="215"/>
      <c r="Z784" s="34"/>
      <c r="AA784" s="35"/>
      <c r="AB784" s="35"/>
      <c r="AC784" s="35"/>
      <c r="AD784" s="36"/>
      <c r="AE784" s="224"/>
      <c r="AF784" s="53"/>
      <c r="AG784" s="54"/>
      <c r="AH784" s="55"/>
      <c r="AI784" s="56"/>
      <c r="AJ784" s="41" t="s">
        <v>85</v>
      </c>
      <c r="AK784" s="42">
        <v>44593</v>
      </c>
      <c r="AL784" s="50"/>
      <c r="AM784" s="337" t="str">
        <f>INDEX($K$6:$AE$6,1,MATCH(1,K784:AE784,-1))</f>
        <v>95PFE-L2S</v>
      </c>
      <c r="AN784" s="337" t="str">
        <f>IF(INDEX($K$6:$AE$6,1,MATCH(1,K784:AE784,1))&lt;&gt;INDEX($K$6:$AE$6,1,MATCH(1,K784:AE784,-1)),INDEX($K$6:$AE$6,1,MATCH(1,K784:AE784,1)),"-")</f>
        <v>-</v>
      </c>
      <c r="AO784"/>
      <c r="AP784"/>
      <c r="AQ784"/>
    </row>
    <row r="785" spans="1:261" ht="12.75" customHeight="1" x14ac:dyDescent="0.2">
      <c r="A785" s="169" t="str">
        <f>IF(IFERROR(VLOOKUP(G785,EmployesActifs,1,FALSE),"Non")&lt;&gt;"Non","Oui","Non")</f>
        <v>Oui</v>
      </c>
      <c r="B785" s="172">
        <f>IF(A785="Oui",1,0)</f>
        <v>1</v>
      </c>
      <c r="C785" s="172">
        <f>IF(OR(G785="Médecin",H785="Médecin",I785="Médecin",I785="Médecins",H785="anesthésiste",H785="boursier univ.",H785="chercheur",H785="chirurgien",H785="Résident(e)",H785="Md Urg",H785="Md Card",LEFT(H785,6)="Fellow",H785="Externe Médecine",H785="Directeur de la biobanque Médecin",H785="monit.-boursier",),1,0)</f>
        <v>0</v>
      </c>
      <c r="D785" s="172">
        <f>IF(OR(G785=0,H785="Stagiaire",H785="Stagiaires",H785="Externe",H785="Externes",G785="agence",H785="STAGIAIRE INFIRMIER(ÈRE)",H785="STAGIAIRE SI",H785="STAGIAIRE S.I.",H785="STAGIAIRE PAB",H785="STAGIAIRE EN PERFUSION",H785="Stagiaire Physiothérapeute",H785="Stagiaire médecine",H785="Stagiaire - Service sociaux",H785="STAGIAIRE SOINS INFIRMIERS",H785="STAGIAIRE EXTERNE EN MÉDECINE",H785="ss",),1,0)</f>
        <v>0</v>
      </c>
      <c r="E785" s="28" t="s">
        <v>162</v>
      </c>
      <c r="F785" s="28" t="s">
        <v>1627</v>
      </c>
      <c r="G785" s="255">
        <v>5481</v>
      </c>
      <c r="H785" s="79" t="s">
        <v>747</v>
      </c>
      <c r="I785" s="164" t="s">
        <v>5716</v>
      </c>
      <c r="J785" s="273" t="str">
        <f ca="1">IF(AK785&lt;=Données!$B$2,1," ")</f>
        <v xml:space="preserve"> </v>
      </c>
      <c r="K785" s="45"/>
      <c r="L785" s="46">
        <v>1</v>
      </c>
      <c r="M785" s="47"/>
      <c r="N785" s="48"/>
      <c r="O785" s="185"/>
      <c r="P785" s="187"/>
      <c r="Q785" s="185"/>
      <c r="R785" s="186"/>
      <c r="S785" s="186"/>
      <c r="T785" s="187"/>
      <c r="U785" s="187"/>
      <c r="V785" s="187"/>
      <c r="W785" s="320"/>
      <c r="X785" s="214"/>
      <c r="Y785" s="215"/>
      <c r="Z785" s="34"/>
      <c r="AA785" s="35"/>
      <c r="AB785" s="35"/>
      <c r="AC785" s="35"/>
      <c r="AD785" s="36"/>
      <c r="AE785" s="224"/>
      <c r="AF785" s="53"/>
      <c r="AG785" s="54"/>
      <c r="AH785" s="55"/>
      <c r="AI785" s="56"/>
      <c r="AJ785" s="41" t="s">
        <v>4462</v>
      </c>
      <c r="AK785" s="42">
        <v>45882</v>
      </c>
      <c r="AL785" s="50"/>
      <c r="AM785" s="337" t="str">
        <f>INDEX($K$6:$AE$6,1,MATCH(1,K785:AE785,-1))</f>
        <v>95PFE-L2M</v>
      </c>
      <c r="AN785" s="337" t="str">
        <f>IF(INDEX($K$6:$AE$6,1,MATCH(1,K785:AE785,1))&lt;&gt;INDEX($K$6:$AE$6,1,MATCH(1,K785:AE785,-1)),INDEX($K$6:$AE$6,1,MATCH(1,K785:AE785,1)),"-")</f>
        <v>-</v>
      </c>
      <c r="AO785"/>
      <c r="AP785"/>
      <c r="AQ785"/>
    </row>
    <row r="786" spans="1:261" ht="12.75" customHeight="1" x14ac:dyDescent="0.2">
      <c r="A786" s="169" t="str">
        <f>IF(IFERROR(VLOOKUP(G786,EmployesActifs,1,FALSE),"Non")&lt;&gt;"Non","Oui","Non")</f>
        <v>Oui</v>
      </c>
      <c r="B786" s="172">
        <f>IF(A786="Oui",1,0)</f>
        <v>1</v>
      </c>
      <c r="C786" s="172">
        <f>IF(OR(G786="Médecin",H786="Médecin",I786="Médecin",I786="Médecins",H786="anesthésiste",H786="boursier univ.",H786="chercheur",H786="chirurgien",H786="Résident(e)",H786="Md Urg",H786="Md Card",LEFT(H786,6)="Fellow",H786="Externe Médecine",H786="Directeur de la biobanque Médecin",H786="monit.-boursier",),1,0)</f>
        <v>0</v>
      </c>
      <c r="D786" s="172">
        <f>IF(OR(G786=0,H786="Stagiaire",H786="Stagiaires",H786="Externe",H786="Externes",G786="agence",H786="STAGIAIRE INFIRMIER(ÈRE)",H786="STAGIAIRE SI",H786="STAGIAIRE S.I.",H786="STAGIAIRE PAB",H786="STAGIAIRE EN PERFUSION",H786="Stagiaire Physiothérapeute",H786="Stagiaire médecine",H786="Stagiaire - Service sociaux",H786="STAGIAIRE SOINS INFIRMIERS",H786="STAGIAIRE EXTERNE EN MÉDECINE",H786="ss",),1,0)</f>
        <v>0</v>
      </c>
      <c r="E786" s="28" t="s">
        <v>1630</v>
      </c>
      <c r="F786" s="28" t="s">
        <v>1631</v>
      </c>
      <c r="G786" s="255">
        <v>12043</v>
      </c>
      <c r="H786" s="79" t="s">
        <v>3634</v>
      </c>
      <c r="I786" s="164" t="s">
        <v>5714</v>
      </c>
      <c r="J786" s="273">
        <f ca="1">IF(AK786&lt;=Données!$B$2,1," ")</f>
        <v>1</v>
      </c>
      <c r="K786" s="45" t="s">
        <v>56</v>
      </c>
      <c r="L786" s="46" t="s">
        <v>56</v>
      </c>
      <c r="M786" s="47" t="s">
        <v>56</v>
      </c>
      <c r="N786" s="48"/>
      <c r="O786" s="185"/>
      <c r="P786" s="187"/>
      <c r="Q786" s="185"/>
      <c r="R786" s="186"/>
      <c r="S786" s="186">
        <v>1</v>
      </c>
      <c r="T786" s="187"/>
      <c r="U786" s="187"/>
      <c r="V786" s="187"/>
      <c r="W786" s="320"/>
      <c r="X786" s="214"/>
      <c r="Y786" s="215"/>
      <c r="Z786" s="34"/>
      <c r="AA786" s="35"/>
      <c r="AB786" s="35"/>
      <c r="AC786" s="35"/>
      <c r="AD786" s="36"/>
      <c r="AE786" s="224"/>
      <c r="AF786" s="53"/>
      <c r="AG786" s="54"/>
      <c r="AH786" s="55"/>
      <c r="AI786" s="56"/>
      <c r="AJ786" s="41" t="s">
        <v>98</v>
      </c>
      <c r="AK786" s="42">
        <v>44582</v>
      </c>
      <c r="AL786" s="50"/>
      <c r="AM786" s="337" t="str">
        <f>INDEX($K$6:$AE$6,1,MATCH(1,K786:AE786,-1))</f>
        <v>1870 +</v>
      </c>
      <c r="AN786" s="337" t="str">
        <f>IF(INDEX($K$6:$AE$6,1,MATCH(1,K786:AE786,1))&lt;&gt;INDEX($K$6:$AE$6,1,MATCH(1,K786:AE786,-1)),INDEX($K$6:$AE$6,1,MATCH(1,K786:AE786,1)),"-")</f>
        <v>-</v>
      </c>
      <c r="AO786"/>
      <c r="AP786"/>
      <c r="AQ786"/>
    </row>
    <row r="787" spans="1:261" ht="12.75" customHeight="1" x14ac:dyDescent="0.2">
      <c r="A787" s="169" t="str">
        <f>IF(IFERROR(VLOOKUP(G787,EmployesActifs,1,FALSE),"Non")&lt;&gt;"Non","Oui","Non")</f>
        <v>Oui</v>
      </c>
      <c r="B787" s="172">
        <f>IF(A787="Oui",1,0)</f>
        <v>1</v>
      </c>
      <c r="C787" s="172">
        <f>IF(OR(G787="Médecin",H787="Médecin",I787="Médecin",I787="Médecins",H787="anesthésiste",H787="boursier univ.",H787="chercheur",H787="chirurgien",H787="Résident(e)",H787="Md Urg",H787="Md Card",LEFT(H787,6)="Fellow",H787="Externe Médecine",H787="Directeur de la biobanque Médecin",H787="monit.-boursier",),1,0)</f>
        <v>1</v>
      </c>
      <c r="D787" s="172">
        <f>IF(OR(G787=0,H787="Stagiaire",H787="Stagiaires",H787="Externe",H787="Externes",G787="agence",H787="STAGIAIRE INFIRMIER(ÈRE)",H787="STAGIAIRE SI",H787="STAGIAIRE S.I.",H787="STAGIAIRE PAB",H787="STAGIAIRE EN PERFUSION",H787="Stagiaire Physiothérapeute",H787="Stagiaire médecine",H787="Stagiaire - Service sociaux",H787="STAGIAIRE SOINS INFIRMIERS",H787="STAGIAIRE EXTERNE EN MÉDECINE",H787="ss",),1,0)</f>
        <v>0</v>
      </c>
      <c r="E787" s="28" t="s">
        <v>1635</v>
      </c>
      <c r="F787" s="28" t="s">
        <v>1636</v>
      </c>
      <c r="G787" s="257">
        <v>11398</v>
      </c>
      <c r="H787" s="79" t="s">
        <v>378</v>
      </c>
      <c r="I787" s="164" t="s">
        <v>1637</v>
      </c>
      <c r="J787" s="273">
        <v>1</v>
      </c>
      <c r="K787" s="45"/>
      <c r="L787" s="46">
        <v>1</v>
      </c>
      <c r="M787" s="47"/>
      <c r="N787" s="48"/>
      <c r="O787" s="185"/>
      <c r="P787" s="187"/>
      <c r="Q787" s="185"/>
      <c r="R787" s="186"/>
      <c r="S787" s="186"/>
      <c r="T787" s="187"/>
      <c r="U787" s="187"/>
      <c r="V787" s="187"/>
      <c r="W787" s="320"/>
      <c r="X787" s="214"/>
      <c r="Y787" s="215"/>
      <c r="Z787" s="34"/>
      <c r="AA787" s="35"/>
      <c r="AB787" s="35"/>
      <c r="AC787" s="35"/>
      <c r="AD787" s="36"/>
      <c r="AE787" s="49"/>
      <c r="AF787" s="53"/>
      <c r="AG787" s="54"/>
      <c r="AH787" s="55"/>
      <c r="AI787" s="56"/>
      <c r="AJ787" s="41" t="s">
        <v>144</v>
      </c>
      <c r="AK787" s="42">
        <v>44587</v>
      </c>
      <c r="AL787" s="50"/>
      <c r="AM787" s="376" t="s">
        <v>19</v>
      </c>
      <c r="AN787" s="376" t="s">
        <v>6391</v>
      </c>
      <c r="AO787"/>
      <c r="AP787"/>
      <c r="AQ787"/>
    </row>
    <row r="788" spans="1:261" ht="12.75" customHeight="1" x14ac:dyDescent="0.2">
      <c r="A788" s="169" t="str">
        <f>IF(IFERROR(VLOOKUP(G788,EmployesActifs,1,FALSE),"Non")&lt;&gt;"Non","Oui","Non")</f>
        <v>Oui</v>
      </c>
      <c r="B788" s="172">
        <f>IF(A788="Oui",1,0)</f>
        <v>1</v>
      </c>
      <c r="C788" s="172">
        <f>IF(OR(G788="Médecin",H788="Médecin",I788="Médecin",I788="Médecins",H788="anesthésiste",H788="boursier univ.",H788="chercheur",H788="chirurgien",H788="Résident(e)",H788="Md Urg",H788="Md Card",LEFT(H788,6)="Fellow",H788="Externe Médecine",H788="Directeur de la biobanque Médecin",H788="monit.-boursier",),1,0)</f>
        <v>0</v>
      </c>
      <c r="D788" s="172">
        <f>IF(OR(G788=0,H788="Stagiaire",H788="Stagiaires",H788="Externe",H788="Externes",G788="agence",H788="STAGIAIRE INFIRMIER(ÈRE)",H788="STAGIAIRE SI",H788="STAGIAIRE S.I.",H788="STAGIAIRE PAB",H788="STAGIAIRE EN PERFUSION",H788="Stagiaire Physiothérapeute",H788="Stagiaire médecine",H788="Stagiaire - Service sociaux",H788="STAGIAIRE SOINS INFIRMIERS",H788="STAGIAIRE EXTERNE EN MÉDECINE",H788="ss",),1,0)</f>
        <v>0</v>
      </c>
      <c r="E788" s="28" t="s">
        <v>5545</v>
      </c>
      <c r="F788" s="28" t="s">
        <v>855</v>
      </c>
      <c r="G788" s="259">
        <v>13775</v>
      </c>
      <c r="H788" s="79" t="s">
        <v>54</v>
      </c>
      <c r="I788" s="164" t="s">
        <v>5862</v>
      </c>
      <c r="J788" s="273" t="str">
        <f ca="1">IF(AK788&lt;=Données!$B$2,1," ")</f>
        <v xml:space="preserve"> </v>
      </c>
      <c r="K788" s="45"/>
      <c r="L788" s="46" t="s">
        <v>56</v>
      </c>
      <c r="M788" s="47"/>
      <c r="N788" s="48"/>
      <c r="O788" s="185"/>
      <c r="P788" s="187">
        <v>1</v>
      </c>
      <c r="Q788" s="185"/>
      <c r="R788" s="186"/>
      <c r="S788" s="186"/>
      <c r="T788" s="187"/>
      <c r="U788" s="187"/>
      <c r="V788" s="187"/>
      <c r="W788" s="320"/>
      <c r="X788" s="214"/>
      <c r="Y788" s="215"/>
      <c r="Z788" s="34"/>
      <c r="AA788" s="35"/>
      <c r="AB788" s="35"/>
      <c r="AC788" s="35"/>
      <c r="AD788" s="36"/>
      <c r="AE788" s="224"/>
      <c r="AF788" s="53"/>
      <c r="AG788" s="54"/>
      <c r="AH788" s="55"/>
      <c r="AI788" s="56"/>
      <c r="AJ788" s="41" t="s">
        <v>5851</v>
      </c>
      <c r="AK788" s="42">
        <v>45703</v>
      </c>
      <c r="AL788" s="50"/>
      <c r="AM788" s="337">
        <f>INDEX($K$6:$AE$6,1,MATCH(1,K788:AE788,-1))</f>
        <v>1804</v>
      </c>
      <c r="AN788" s="337" t="str">
        <f>IF(INDEX($K$6:$AE$6,1,MATCH(1,K788:AE788,1))&lt;&gt;INDEX($K$6:$AE$6,1,MATCH(1,K788:AE788,-1)),INDEX($K$6:$AE$6,1,MATCH(1,K788:AE788,1)),"-")</f>
        <v>-</v>
      </c>
      <c r="AO788"/>
      <c r="AP788"/>
      <c r="AQ788"/>
    </row>
    <row r="789" spans="1:261" x14ac:dyDescent="0.2">
      <c r="A789" s="169" t="str">
        <f>IF(IFERROR(VLOOKUP(G789,EmployesActifs,1,FALSE),"Non")&lt;&gt;"Non","Oui","Non")</f>
        <v>Oui</v>
      </c>
      <c r="B789" s="172">
        <f>IF(A789="Oui",1,0)</f>
        <v>1</v>
      </c>
      <c r="C789" s="172">
        <f>IF(OR(G789="Médecin",H789="Médecin",I789="Médecin",I789="Médecins",H789="anesthésiste",H789="boursier univ.",H789="chercheur",H789="chirurgien",H789="Résident(e)",H789="Md Urg",H789="Md Card",LEFT(H789,6)="Fellow",H789="Externe Médecine",H789="Directeur de la biobanque Médecin",H789="monit.-boursier",),1,0)</f>
        <v>0</v>
      </c>
      <c r="D789" s="172">
        <f>IF(OR(G789=0,H789="Stagiaire",H789="Stagiaires",H789="Externe",H789="Externes",G789="agence",H789="STAGIAIRE INFIRMIER(ÈRE)",H789="STAGIAIRE SI",H789="STAGIAIRE S.I.",H789="STAGIAIRE PAB",H789="STAGIAIRE EN PERFUSION",H789="Stagiaire Physiothérapeute",H789="Stagiaire médecine",H789="Stagiaire - Service sociaux",H789="STAGIAIRE SOINS INFIRMIERS",H789="STAGIAIRE EXTERNE EN MÉDECINE",H789="ss",),1,0)</f>
        <v>0</v>
      </c>
      <c r="E789" s="28" t="s">
        <v>1638</v>
      </c>
      <c r="F789" s="28" t="s">
        <v>3829</v>
      </c>
      <c r="G789" s="255">
        <v>9611</v>
      </c>
      <c r="H789" s="79" t="s">
        <v>69</v>
      </c>
      <c r="I789" s="164" t="s">
        <v>61</v>
      </c>
      <c r="J789" s="273">
        <f ca="1">IF(AK789&lt;=Données!$B$2,1," ")</f>
        <v>1</v>
      </c>
      <c r="K789" s="45"/>
      <c r="L789" s="46"/>
      <c r="M789" s="47"/>
      <c r="N789" s="48"/>
      <c r="O789" s="185"/>
      <c r="P789" s="187"/>
      <c r="Q789" s="185"/>
      <c r="R789" s="186"/>
      <c r="S789" s="186"/>
      <c r="T789" s="187"/>
      <c r="U789" s="187"/>
      <c r="V789" s="187"/>
      <c r="W789" s="320"/>
      <c r="X789" s="214"/>
      <c r="Y789" s="215"/>
      <c r="Z789" s="34"/>
      <c r="AA789" s="35"/>
      <c r="AB789" s="35"/>
      <c r="AC789" s="35"/>
      <c r="AD789" s="36"/>
      <c r="AE789" s="224"/>
      <c r="AF789" s="53"/>
      <c r="AG789" s="54"/>
      <c r="AH789" s="55"/>
      <c r="AI789" s="56"/>
      <c r="AJ789" s="41" t="s">
        <v>159</v>
      </c>
      <c r="AK789" s="42">
        <v>42776</v>
      </c>
      <c r="AL789" s="50" t="s">
        <v>1639</v>
      </c>
      <c r="AM789" s="337" t="e">
        <f>INDEX($K$6:$AE$6,1,MATCH(1,K789:AE789,-1))</f>
        <v>#N/A</v>
      </c>
      <c r="AN789" s="337" t="e">
        <f>IF(INDEX($K$6:$AE$6,1,MATCH(1,K789:AE789,1))&lt;&gt;INDEX($K$6:$AE$6,1,MATCH(1,K789:AE789,-1)),INDEX($K$6:$AE$6,1,MATCH(1,K789:AE789,1)),"-")</f>
        <v>#N/A</v>
      </c>
      <c r="AO789"/>
      <c r="AP789"/>
      <c r="AQ789"/>
    </row>
    <row r="790" spans="1:261" ht="12.75" customHeight="1" x14ac:dyDescent="0.2">
      <c r="A790" s="169" t="str">
        <f>IF(IFERROR(VLOOKUP(G790,EmployesActifs,1,FALSE),"Non")&lt;&gt;"Non","Oui","Non")</f>
        <v>Oui</v>
      </c>
      <c r="B790" s="172">
        <f>IF(A790="Oui",1,0)</f>
        <v>1</v>
      </c>
      <c r="C790" s="172">
        <f>IF(OR(G790="Médecin",H790="Médecin",I790="Médecin",I790="Médecins",H790="anesthésiste",H790="boursier univ.",H790="chercheur",H790="chirurgien",H790="Résident(e)",H790="Md Urg",H790="Md Card",LEFT(H790,6)="Fellow",H790="Externe Médecine",H790="Directeur de la biobanque Médecin",H790="monit.-boursier",),1,0)</f>
        <v>0</v>
      </c>
      <c r="D790" s="172">
        <f>IF(OR(G790=0,H790="Stagiaire",H790="Stagiaires",H790="Externe",H790="Externes",G790="agence",H790="STAGIAIRE INFIRMIER(ÈRE)",H790="STAGIAIRE SI",H790="STAGIAIRE S.I.",H790="STAGIAIRE PAB",H790="STAGIAIRE EN PERFUSION",H790="Stagiaire Physiothérapeute",H790="Stagiaire médecine",H790="Stagiaire - Service sociaux",H790="STAGIAIRE SOINS INFIRMIERS",H790="STAGIAIRE EXTERNE EN MÉDECINE",H790="ss",),1,0)</f>
        <v>0</v>
      </c>
      <c r="E790" s="28" t="s">
        <v>5202</v>
      </c>
      <c r="F790" s="28" t="s">
        <v>5203</v>
      </c>
      <c r="G790" s="255">
        <v>13551</v>
      </c>
      <c r="H790" s="79" t="s">
        <v>5006</v>
      </c>
      <c r="I790" s="164" t="s">
        <v>209</v>
      </c>
      <c r="J790" s="273" t="str">
        <f ca="1">IF(AK790&lt;=Données!$B$2,1," ")</f>
        <v xml:space="preserve"> </v>
      </c>
      <c r="K790" s="45" t="s">
        <v>56</v>
      </c>
      <c r="L790" s="46">
        <v>1</v>
      </c>
      <c r="M790" s="47"/>
      <c r="N790" s="48"/>
      <c r="O790" s="185"/>
      <c r="P790" s="187"/>
      <c r="Q790" s="185"/>
      <c r="R790" s="186"/>
      <c r="S790" s="186"/>
      <c r="T790" s="187"/>
      <c r="U790" s="187"/>
      <c r="V790" s="187"/>
      <c r="W790" s="320"/>
      <c r="X790" s="214"/>
      <c r="Y790" s="215"/>
      <c r="Z790" s="34"/>
      <c r="AA790" s="35"/>
      <c r="AB790" s="35"/>
      <c r="AC790" s="35"/>
      <c r="AD790" s="36"/>
      <c r="AE790" s="224"/>
      <c r="AF790" s="53"/>
      <c r="AG790" s="54"/>
      <c r="AH790" s="55"/>
      <c r="AI790" s="56"/>
      <c r="AJ790" s="41" t="s">
        <v>4462</v>
      </c>
      <c r="AK790" s="42">
        <v>45356</v>
      </c>
      <c r="AL790" s="50"/>
      <c r="AM790" s="337" t="str">
        <f>INDEX($K$6:$AE$6,1,MATCH(1,K790:AE790,-1))</f>
        <v>95PFE-L2M</v>
      </c>
      <c r="AN790" s="337" t="str">
        <f>IF(INDEX($K$6:$AE$6,1,MATCH(1,K790:AE790,1))&lt;&gt;INDEX($K$6:$AE$6,1,MATCH(1,K790:AE790,-1)),INDEX($K$6:$AE$6,1,MATCH(1,K790:AE790,1)),"-")</f>
        <v>-</v>
      </c>
      <c r="AO790"/>
      <c r="AP790"/>
      <c r="AQ790"/>
    </row>
    <row r="791" spans="1:261" x14ac:dyDescent="0.2">
      <c r="A791" s="169" t="str">
        <f>IF(IFERROR(VLOOKUP(G791,EmployesActifs,1,FALSE),"Non")&lt;&gt;"Non","Oui","Non")</f>
        <v>Oui</v>
      </c>
      <c r="B791" s="172">
        <f>IF(A791="Oui",1,0)</f>
        <v>1</v>
      </c>
      <c r="C791" s="172">
        <f>IF(OR(G791="Médecin",H791="Médecin",I791="Médecin",I791="Médecins",H791="anesthésiste",H791="boursier univ.",H791="chercheur",H791="chirurgien",H791="Résident(e)",H791="Md Urg",H791="Md Card",LEFT(H791,6)="Fellow",H791="Externe Médecine",H791="Directeur de la biobanque Médecin",H791="monit.-boursier",),1,0)</f>
        <v>0</v>
      </c>
      <c r="D791" s="172">
        <f>IF(OR(G791=0,H791="Stagiaire",H791="Stagiaires",H791="Externe",H791="Externes",G791="agence",H791="STAGIAIRE INFIRMIER(ÈRE)",H791="STAGIAIRE SI",H791="STAGIAIRE S.I.",H791="STAGIAIRE PAB",H791="STAGIAIRE EN PERFUSION",H791="Stagiaire Physiothérapeute",H791="Stagiaire médecine",H791="Stagiaire - Service sociaux",H791="STAGIAIRE SOINS INFIRMIERS",H791="STAGIAIRE EXTERNE EN MÉDECINE",H791="ss",),1,0)</f>
        <v>0</v>
      </c>
      <c r="E791" s="28" t="s">
        <v>1640</v>
      </c>
      <c r="F791" s="28" t="s">
        <v>634</v>
      </c>
      <c r="G791" s="255">
        <v>10496</v>
      </c>
      <c r="H791" s="79" t="s">
        <v>69</v>
      </c>
      <c r="I791" s="164" t="s">
        <v>5717</v>
      </c>
      <c r="J791" s="273">
        <f ca="1">IF(AK791&lt;=Données!$B$2,1," ")</f>
        <v>1</v>
      </c>
      <c r="K791" s="45"/>
      <c r="L791" s="46"/>
      <c r="M791" s="47"/>
      <c r="N791" s="48"/>
      <c r="O791" s="185"/>
      <c r="P791" s="187"/>
      <c r="Q791" s="185"/>
      <c r="R791" s="186">
        <v>1</v>
      </c>
      <c r="S791" s="186"/>
      <c r="T791" s="187"/>
      <c r="U791" s="187"/>
      <c r="V791" s="187"/>
      <c r="W791" s="320"/>
      <c r="X791" s="214"/>
      <c r="Y791" s="215"/>
      <c r="Z791" s="34"/>
      <c r="AA791" s="35"/>
      <c r="AB791" s="35">
        <v>1</v>
      </c>
      <c r="AC791" s="35"/>
      <c r="AD791" s="36"/>
      <c r="AE791" s="224"/>
      <c r="AF791" s="53"/>
      <c r="AG791" s="54"/>
      <c r="AH791" s="55"/>
      <c r="AI791" s="56"/>
      <c r="AJ791" s="41" t="s">
        <v>290</v>
      </c>
      <c r="AK791" s="42">
        <v>44048</v>
      </c>
      <c r="AL791" s="50"/>
      <c r="AM791" s="337">
        <f>INDEX($K$6:$AE$6,1,MATCH(1,K791:AE791,-1))</f>
        <v>1860</v>
      </c>
      <c r="AN791" s="337" t="str">
        <f>IF(INDEX($K$6:$AE$6,1,MATCH(1,K791:AE791,1))&lt;&gt;INDEX($K$6:$AE$6,1,MATCH(1,K791:AE791,-1)),INDEX($K$6:$AE$6,1,MATCH(1,K791:AE791,1)),"-")</f>
        <v>1512-M</v>
      </c>
      <c r="AO791"/>
      <c r="AP791"/>
      <c r="AQ791"/>
    </row>
    <row r="792" spans="1:261" ht="12.75" customHeight="1" x14ac:dyDescent="0.2">
      <c r="A792" s="169" t="str">
        <f>IF(IFERROR(VLOOKUP(G792,EmployesActifs,1,FALSE),"Non")&lt;&gt;"Non","Oui","Non")</f>
        <v>Oui</v>
      </c>
      <c r="B792" s="172">
        <f>IF(A792="Oui",1,0)</f>
        <v>1</v>
      </c>
      <c r="C792" s="172">
        <f>IF(OR(G792="Médecin",H792="Médecin",I792="Médecin",I792="Médecins",H792="anesthésiste",H792="boursier univ.",H792="chercheur",H792="chirurgien",H792="Résident(e)",H792="Md Urg",H792="Md Card",LEFT(H792,6)="Fellow",H792="Externe Médecine",H792="Directeur de la biobanque Médecin",H792="monit.-boursier",),1,0)</f>
        <v>0</v>
      </c>
      <c r="D792" s="172">
        <f>IF(OR(G792=0,H792="Stagiaire",H792="Stagiaires",H792="Externe",H792="Externes",G792="agence",H792="STAGIAIRE INFIRMIER(ÈRE)",H792="STAGIAIRE SI",H792="STAGIAIRE S.I.",H792="STAGIAIRE PAB",H792="STAGIAIRE EN PERFUSION",H792="Stagiaire Physiothérapeute",H792="Stagiaire médecine",H792="Stagiaire - Service sociaux",H792="STAGIAIRE SOINS INFIRMIERS",H792="STAGIAIRE EXTERNE EN MÉDECINE",H792="ss",),1,0)</f>
        <v>0</v>
      </c>
      <c r="E792" s="28" t="s">
        <v>1641</v>
      </c>
      <c r="F792" s="28" t="s">
        <v>1642</v>
      </c>
      <c r="G792" s="255">
        <v>10148</v>
      </c>
      <c r="H792" s="79" t="s">
        <v>2098</v>
      </c>
      <c r="I792" s="164" t="s">
        <v>152</v>
      </c>
      <c r="J792" s="273">
        <f ca="1">IF(AK792&lt;=Données!$B$2,1," ")</f>
        <v>1</v>
      </c>
      <c r="K792" s="45"/>
      <c r="L792" s="46">
        <v>1</v>
      </c>
      <c r="M792" s="47"/>
      <c r="N792" s="48"/>
      <c r="O792" s="185"/>
      <c r="P792" s="187"/>
      <c r="Q792" s="185"/>
      <c r="R792" s="186"/>
      <c r="S792" s="186"/>
      <c r="T792" s="187"/>
      <c r="U792" s="187"/>
      <c r="V792" s="187"/>
      <c r="W792" s="320"/>
      <c r="X792" s="214"/>
      <c r="Y792" s="215"/>
      <c r="Z792" s="34"/>
      <c r="AA792" s="35"/>
      <c r="AB792" s="35"/>
      <c r="AC792" s="35"/>
      <c r="AD792" s="36"/>
      <c r="AE792" s="224"/>
      <c r="AF792" s="53"/>
      <c r="AG792" s="54"/>
      <c r="AH792" s="55"/>
      <c r="AI792" s="56"/>
      <c r="AJ792" s="41" t="s">
        <v>98</v>
      </c>
      <c r="AK792" s="42">
        <v>44587</v>
      </c>
      <c r="AL792" s="50" t="s">
        <v>1643</v>
      </c>
      <c r="AM792" s="337" t="str">
        <f>INDEX($K$6:$AE$6,1,MATCH(1,K792:AE792,-1))</f>
        <v>95PFE-L2M</v>
      </c>
      <c r="AN792" s="337" t="str">
        <f>IF(INDEX($K$6:$AE$6,1,MATCH(1,K792:AE792,1))&lt;&gt;INDEX($K$6:$AE$6,1,MATCH(1,K792:AE792,-1)),INDEX($K$6:$AE$6,1,MATCH(1,K792:AE792,1)),"-")</f>
        <v>-</v>
      </c>
      <c r="AO792"/>
      <c r="AP792"/>
      <c r="AQ792"/>
    </row>
    <row r="793" spans="1:261" x14ac:dyDescent="0.2">
      <c r="A793" s="169" t="str">
        <f>IF(IFERROR(VLOOKUP(G793,EmployesActifs,1,FALSE),"Non")&lt;&gt;"Non","Oui","Non")</f>
        <v>Oui</v>
      </c>
      <c r="B793" s="172">
        <f>IF(A793="Oui",1,0)</f>
        <v>1</v>
      </c>
      <c r="C793" s="172">
        <f>IF(OR(G793="Médecin",H793="Médecin",I793="Médecin",I793="Médecins",H793="anesthésiste",H793="boursier univ.",H793="chercheur",H793="chirurgien",H793="Résident(e)",H793="Md Urg",H793="Md Card",LEFT(H793,6)="Fellow",H793="Externe Médecine",H793="Directeur de la biobanque Médecin",H793="monit.-boursier",),1,0)</f>
        <v>0</v>
      </c>
      <c r="D793" s="172">
        <f>IF(OR(G793=0,H793="Stagiaire",H793="Stagiaires",H793="Externe",H793="Externes",G793="agence",H793="STAGIAIRE INFIRMIER(ÈRE)",H793="STAGIAIRE SI",H793="STAGIAIRE S.I.",H793="STAGIAIRE PAB",H793="STAGIAIRE EN PERFUSION",H793="Stagiaire Physiothérapeute",H793="Stagiaire médecine",H793="Stagiaire - Service sociaux",H793="STAGIAIRE SOINS INFIRMIERS",H793="STAGIAIRE EXTERNE EN MÉDECINE",H793="ss",),1,0)</f>
        <v>0</v>
      </c>
      <c r="E793" s="28" t="s">
        <v>5067</v>
      </c>
      <c r="F793" s="28" t="s">
        <v>2474</v>
      </c>
      <c r="G793" s="255">
        <v>13452</v>
      </c>
      <c r="H793" s="79" t="s">
        <v>570</v>
      </c>
      <c r="I793" s="164" t="s">
        <v>5577</v>
      </c>
      <c r="J793" s="273" t="str">
        <f ca="1">IF(AK793&lt;=Données!$B$2,1," ")</f>
        <v xml:space="preserve"> </v>
      </c>
      <c r="K793" s="45" t="s">
        <v>56</v>
      </c>
      <c r="L793" s="46"/>
      <c r="M793" s="47"/>
      <c r="N793" s="48"/>
      <c r="O793" s="185">
        <v>1</v>
      </c>
      <c r="P793" s="187"/>
      <c r="Q793" s="185"/>
      <c r="R793" s="186"/>
      <c r="S793" s="186"/>
      <c r="T793" s="187"/>
      <c r="U793" s="187"/>
      <c r="V793" s="187"/>
      <c r="W793" s="320"/>
      <c r="X793" s="214"/>
      <c r="Y793" s="215"/>
      <c r="Z793" s="34"/>
      <c r="AA793" s="35"/>
      <c r="AB793" s="35"/>
      <c r="AC793" s="35"/>
      <c r="AD793" s="36"/>
      <c r="AE793" s="224"/>
      <c r="AF793" s="53"/>
      <c r="AG793" s="54"/>
      <c r="AH793" s="55"/>
      <c r="AI793" s="56"/>
      <c r="AJ793" s="41" t="s">
        <v>4462</v>
      </c>
      <c r="AK793" s="42">
        <v>45532</v>
      </c>
      <c r="AL793" s="50"/>
      <c r="AM793" s="337" t="str">
        <f>INDEX($K$6:$AE$6,1,MATCH(1,K793:AE793,-1))</f>
        <v>1804S</v>
      </c>
      <c r="AN793" s="337" t="str">
        <f>IF(INDEX($K$6:$AE$6,1,MATCH(1,K793:AE793,1))&lt;&gt;INDEX($K$6:$AE$6,1,MATCH(1,K793:AE793,-1)),INDEX($K$6:$AE$6,1,MATCH(1,K793:AE793,1)),"-")</f>
        <v>-</v>
      </c>
      <c r="AO793"/>
      <c r="AP793"/>
      <c r="AQ793"/>
    </row>
    <row r="794" spans="1:261" x14ac:dyDescent="0.2">
      <c r="A794" s="169" t="str">
        <f>IF(IFERROR(VLOOKUP(G794,EmployesActifs,1,FALSE),"Non")&lt;&gt;"Non","Oui","Non")</f>
        <v>Oui</v>
      </c>
      <c r="B794" s="172">
        <f>IF(A794="Oui",1,0)</f>
        <v>1</v>
      </c>
      <c r="C794" s="172">
        <f>IF(OR(G794="Médecin",H794="Médecin",I794="Médecin",I794="Médecins",H794="anesthésiste",H794="boursier univ.",H794="chercheur",H794="chirurgien",H794="Résident(e)",H794="Md Urg",H794="Md Card",LEFT(H794,6)="Fellow",H794="Externe Médecine",H794="Directeur de la biobanque Médecin",H794="monit.-boursier",),1,0)</f>
        <v>0</v>
      </c>
      <c r="D794" s="172">
        <f>IF(OR(G794=0,H794="Stagiaire",H794="Stagiaires",H794="Externe",H794="Externes",G794="agence",H794="STAGIAIRE INFIRMIER(ÈRE)",H794="STAGIAIRE SI",H794="STAGIAIRE S.I.",H794="STAGIAIRE PAB",H794="STAGIAIRE EN PERFUSION",H794="Stagiaire Physiothérapeute",H794="Stagiaire médecine",H794="Stagiaire - Service sociaux",H794="STAGIAIRE SOINS INFIRMIERS",H794="STAGIAIRE EXTERNE EN MÉDECINE",H794="ss",),1,0)</f>
        <v>0</v>
      </c>
      <c r="E794" s="28" t="s">
        <v>6155</v>
      </c>
      <c r="F794" s="28" t="s">
        <v>221</v>
      </c>
      <c r="G794" s="257">
        <v>13969</v>
      </c>
      <c r="H794" s="79" t="s">
        <v>6246</v>
      </c>
      <c r="I794" s="164" t="s">
        <v>5717</v>
      </c>
      <c r="J794" s="273" t="str">
        <f ca="1">IF(AK794&lt;=Données!$B$2,1," ")</f>
        <v xml:space="preserve"> </v>
      </c>
      <c r="K794" s="45">
        <v>1</v>
      </c>
      <c r="L794" s="46"/>
      <c r="M794" s="47"/>
      <c r="N794" s="48"/>
      <c r="O794" s="185"/>
      <c r="P794" s="187"/>
      <c r="Q794" s="185"/>
      <c r="R794" s="186"/>
      <c r="S794" s="186"/>
      <c r="T794" s="187"/>
      <c r="U794" s="187"/>
      <c r="V794" s="187"/>
      <c r="W794" s="320"/>
      <c r="X794" s="214"/>
      <c r="Y794" s="215"/>
      <c r="Z794" s="34"/>
      <c r="AA794" s="35"/>
      <c r="AB794" s="35"/>
      <c r="AC794" s="35"/>
      <c r="AD794" s="36"/>
      <c r="AE794" s="224"/>
      <c r="AF794" s="53"/>
      <c r="AG794" s="54"/>
      <c r="AH794" s="55"/>
      <c r="AI794" s="56"/>
      <c r="AJ794" s="41" t="s">
        <v>5851</v>
      </c>
      <c r="AK794" s="42">
        <v>45853</v>
      </c>
      <c r="AL794" s="50"/>
      <c r="AM794" s="337" t="str">
        <f>INDEX($K$6:$AE$6,1,MATCH(1,K794:AE794,-1))</f>
        <v>95PFE-L2S</v>
      </c>
      <c r="AN794" s="337" t="str">
        <f>IF(INDEX($K$6:$AE$6,1,MATCH(1,K794:AE794,1))&lt;&gt;INDEX($K$6:$AE$6,1,MATCH(1,K794:AE794,-1)),INDEX($K$6:$AE$6,1,MATCH(1,K794:AE794,1)),"-")</f>
        <v>-</v>
      </c>
      <c r="AO794"/>
      <c r="AP794"/>
      <c r="AQ794"/>
    </row>
    <row r="795" spans="1:261" x14ac:dyDescent="0.2">
      <c r="A795" s="169" t="str">
        <f>IF(IFERROR(VLOOKUP(G795,EmployesActifs,1,FALSE),"Non")&lt;&gt;"Non","Oui","Non")</f>
        <v>Oui</v>
      </c>
      <c r="B795" s="172">
        <f>IF(A795="Oui",1,0)</f>
        <v>1</v>
      </c>
      <c r="C795" s="172">
        <f>IF(OR(G795="Médecin",H795="Médecin",I795="Médecin",I795="Médecins",H795="anesthésiste",H795="boursier univ.",H795="chercheur",H795="chirurgien",H795="Résident(e)",H795="Md Urg",H795="Md Card",LEFT(H795,6)="Fellow",H795="Externe Médecine",H795="Directeur de la biobanque Médecin",H795="monit.-boursier",),1,0)</f>
        <v>0</v>
      </c>
      <c r="D795" s="172">
        <f>IF(OR(G795=0,H795="Stagiaire",H795="Stagiaires",H795="Externe",H795="Externes",G795="agence",H795="STAGIAIRE INFIRMIER(ÈRE)",H795="STAGIAIRE SI",H795="STAGIAIRE S.I.",H795="STAGIAIRE PAB",H795="STAGIAIRE EN PERFUSION",H795="Stagiaire Physiothérapeute",H795="Stagiaire médecine",H795="Stagiaire - Service sociaux",H795="STAGIAIRE SOINS INFIRMIERS",H795="STAGIAIRE EXTERNE EN MÉDECINE",H795="ss",),1,0)</f>
        <v>0</v>
      </c>
      <c r="E795" s="28" t="s">
        <v>5075</v>
      </c>
      <c r="F795" s="28" t="s">
        <v>5076</v>
      </c>
      <c r="G795" s="255">
        <v>4869</v>
      </c>
      <c r="H795" s="79" t="s">
        <v>103</v>
      </c>
      <c r="I795" s="164" t="s">
        <v>3590</v>
      </c>
      <c r="J795" s="273" t="str">
        <f ca="1">IF(AK795&lt;=Données!$B$2,1," ")</f>
        <v xml:space="preserve"> </v>
      </c>
      <c r="K795" s="45">
        <v>1</v>
      </c>
      <c r="L795" s="46"/>
      <c r="M795" s="47"/>
      <c r="N795" s="48"/>
      <c r="O795" s="185"/>
      <c r="P795" s="187"/>
      <c r="Q795" s="185"/>
      <c r="R795" s="186"/>
      <c r="S795" s="186"/>
      <c r="T795" s="187"/>
      <c r="U795" s="187"/>
      <c r="V795" s="187"/>
      <c r="W795" s="320"/>
      <c r="X795" s="214"/>
      <c r="Y795" s="215"/>
      <c r="Z795" s="34"/>
      <c r="AA795" s="35"/>
      <c r="AB795" s="35"/>
      <c r="AC795" s="35"/>
      <c r="AD795" s="36"/>
      <c r="AE795" s="224"/>
      <c r="AF795" s="53"/>
      <c r="AG795" s="54"/>
      <c r="AH795" s="55"/>
      <c r="AI795" s="56"/>
      <c r="AJ795" s="41" t="s">
        <v>4462</v>
      </c>
      <c r="AK795" s="42">
        <v>45448</v>
      </c>
      <c r="AL795" s="50"/>
      <c r="AM795" s="337" t="str">
        <f>INDEX($K$6:$AE$6,1,MATCH(1,K795:AE795,-1))</f>
        <v>95PFE-L2S</v>
      </c>
      <c r="AN795" s="337" t="str">
        <f>IF(INDEX($K$6:$AE$6,1,MATCH(1,K795:AE795,1))&lt;&gt;INDEX($K$6:$AE$6,1,MATCH(1,K795:AE795,-1)),INDEX($K$6:$AE$6,1,MATCH(1,K795:AE795,1)),"-")</f>
        <v>-</v>
      </c>
      <c r="AO795"/>
      <c r="AP795"/>
      <c r="AQ795"/>
    </row>
    <row r="796" spans="1:261" x14ac:dyDescent="0.2">
      <c r="A796" s="169" t="str">
        <f>IF(IFERROR(VLOOKUP(G796,EmployesActifs,1,FALSE),"Non")&lt;&gt;"Non","Oui","Non")</f>
        <v>Oui</v>
      </c>
      <c r="B796" s="172">
        <f>IF(A796="Oui",1,0)</f>
        <v>1</v>
      </c>
      <c r="C796" s="172">
        <f>IF(OR(G796="Médecin",H796="Médecin",I796="Médecin",I796="Médecins",H796="anesthésiste",H796="boursier univ.",H796="chercheur",H796="chirurgien",H796="Résident(e)",H796="Md Urg",H796="Md Card",LEFT(H796,6)="Fellow",H796="Externe Médecine",H796="Directeur de la biobanque Médecin",H796="monit.-boursier",),1,0)</f>
        <v>0</v>
      </c>
      <c r="D796" s="172">
        <f>IF(OR(G796=0,H796="Stagiaire",H796="Stagiaires",H796="Externe",H796="Externes",G796="agence",H796="STAGIAIRE INFIRMIER(ÈRE)",H796="STAGIAIRE SI",H796="STAGIAIRE S.I.",H796="STAGIAIRE PAB",H796="STAGIAIRE EN PERFUSION",H796="Stagiaire Physiothérapeute",H796="Stagiaire médecine",H796="Stagiaire - Service sociaux",H796="STAGIAIRE SOINS INFIRMIERS",H796="STAGIAIRE EXTERNE EN MÉDECINE",H796="ss",),1,0)</f>
        <v>0</v>
      </c>
      <c r="E796" s="28" t="s">
        <v>1645</v>
      </c>
      <c r="F796" s="28" t="s">
        <v>1646</v>
      </c>
      <c r="G796" s="255">
        <v>11418</v>
      </c>
      <c r="H796" s="79" t="s">
        <v>103</v>
      </c>
      <c r="I796" s="164" t="s">
        <v>61</v>
      </c>
      <c r="J796" s="273">
        <f ca="1">IF(AK796&lt;=Données!$B$2,1," ")</f>
        <v>1</v>
      </c>
      <c r="K796" s="45" t="s">
        <v>56</v>
      </c>
      <c r="L796" s="46"/>
      <c r="M796" s="47"/>
      <c r="N796" s="48"/>
      <c r="O796" s="185"/>
      <c r="P796" s="187"/>
      <c r="Q796" s="185">
        <v>1</v>
      </c>
      <c r="R796" s="186"/>
      <c r="S796" s="186" t="s">
        <v>56</v>
      </c>
      <c r="T796" s="187"/>
      <c r="U796" s="187"/>
      <c r="V796" s="187"/>
      <c r="W796" s="320"/>
      <c r="X796" s="214"/>
      <c r="Y796" s="215"/>
      <c r="Z796" s="34"/>
      <c r="AA796" s="35"/>
      <c r="AB796" s="35"/>
      <c r="AC796" s="35"/>
      <c r="AD796" s="36"/>
      <c r="AE796" s="224"/>
      <c r="AF796" s="53"/>
      <c r="AG796" s="54"/>
      <c r="AH796" s="55"/>
      <c r="AI796" s="56"/>
      <c r="AJ796" s="41" t="s">
        <v>57</v>
      </c>
      <c r="AK796" s="42">
        <v>44577</v>
      </c>
      <c r="AL796" s="50"/>
      <c r="AM796" s="337" t="str">
        <f>INDEX($K$6:$AE$6,1,MATCH(1,K796:AE796,-1))</f>
        <v>1860-S</v>
      </c>
      <c r="AN796" s="337" t="str">
        <f>IF(INDEX($K$6:$AE$6,1,MATCH(1,K796:AE796,1))&lt;&gt;INDEX($K$6:$AE$6,1,MATCH(1,K796:AE796,-1)),INDEX($K$6:$AE$6,1,MATCH(1,K796:AE796,1)),"-")</f>
        <v>-</v>
      </c>
      <c r="AO796"/>
      <c r="AP796"/>
      <c r="AQ796"/>
    </row>
    <row r="797" spans="1:261" x14ac:dyDescent="0.2">
      <c r="A797" s="169" t="str">
        <f>IF(IFERROR(VLOOKUP(G797,EmployesActifs,1,FALSE),"Non")&lt;&gt;"Non","Oui","Non")</f>
        <v>Oui</v>
      </c>
      <c r="B797" s="172">
        <f>IF(A797="Oui",1,0)</f>
        <v>1</v>
      </c>
      <c r="C797" s="172">
        <f>IF(OR(G797="Médecin",H797="Médecin",I797="Médecin",I797="Médecins",H797="anesthésiste",H797="boursier univ.",H797="chercheur",H797="chirurgien",H797="Résident(e)",H797="Md Urg",H797="Md Card",LEFT(H797,6)="Fellow",H797="Externe Médecine",H797="Directeur de la biobanque Médecin",H797="monit.-boursier",),1,0)</f>
        <v>0</v>
      </c>
      <c r="D797" s="172">
        <f>IF(OR(G797=0,H797="Stagiaire",H797="Stagiaires",H797="Externe",H797="Externes",G797="agence",H797="STAGIAIRE INFIRMIER(ÈRE)",H797="STAGIAIRE SI",H797="STAGIAIRE S.I.",H797="STAGIAIRE PAB",H797="STAGIAIRE EN PERFUSION",H797="Stagiaire Physiothérapeute",H797="Stagiaire médecine",H797="Stagiaire - Service sociaux",H797="STAGIAIRE SOINS INFIRMIERS",H797="STAGIAIRE EXTERNE EN MÉDECINE",H797="ss",),1,0)</f>
        <v>0</v>
      </c>
      <c r="E797" s="28" t="s">
        <v>564</v>
      </c>
      <c r="F797" s="28" t="s">
        <v>1647</v>
      </c>
      <c r="G797" s="255">
        <v>5438</v>
      </c>
      <c r="H797" s="79" t="s">
        <v>3649</v>
      </c>
      <c r="I797" s="164" t="s">
        <v>1648</v>
      </c>
      <c r="J797" s="273" t="str">
        <f ca="1">IF(AK797&lt;=Données!$B$2,1," ")</f>
        <v xml:space="preserve"> </v>
      </c>
      <c r="K797" s="45"/>
      <c r="L797" s="46">
        <v>1</v>
      </c>
      <c r="M797" s="47"/>
      <c r="N797" s="48"/>
      <c r="O797" s="185"/>
      <c r="P797" s="187"/>
      <c r="Q797" s="185"/>
      <c r="R797" s="186"/>
      <c r="S797" s="186"/>
      <c r="T797" s="187"/>
      <c r="U797" s="187"/>
      <c r="V797" s="187"/>
      <c r="W797" s="320"/>
      <c r="X797" s="214"/>
      <c r="Y797" s="215"/>
      <c r="Z797" s="34"/>
      <c r="AA797" s="35"/>
      <c r="AB797" s="35"/>
      <c r="AC797" s="35"/>
      <c r="AD797" s="36"/>
      <c r="AE797" s="224"/>
      <c r="AF797" s="53"/>
      <c r="AG797" s="54"/>
      <c r="AH797" s="55"/>
      <c r="AI797" s="56"/>
      <c r="AJ797" s="41" t="s">
        <v>4462</v>
      </c>
      <c r="AK797" s="42">
        <v>45630</v>
      </c>
      <c r="AL797" s="50"/>
      <c r="AM797" s="337" t="str">
        <f>INDEX($K$6:$AE$6,1,MATCH(1,K797:AE797,-1))</f>
        <v>95PFE-L2M</v>
      </c>
      <c r="AN797" s="337" t="str">
        <f>IF(INDEX($K$6:$AE$6,1,MATCH(1,K797:AE797,1))&lt;&gt;INDEX($K$6:$AE$6,1,MATCH(1,K797:AE797,-1)),INDEX($K$6:$AE$6,1,MATCH(1,K797:AE797,1)),"-")</f>
        <v>-</v>
      </c>
      <c r="AO797"/>
      <c r="AP797"/>
      <c r="AQ797"/>
    </row>
    <row r="798" spans="1:261" x14ac:dyDescent="0.2">
      <c r="A798" s="169" t="str">
        <f>IF(IFERROR(VLOOKUP(G798,EmployesActifs,1,FALSE),"Non")&lt;&gt;"Non","Oui","Non")</f>
        <v>Oui</v>
      </c>
      <c r="B798" s="172">
        <f>IF(A798="Oui",1,0)</f>
        <v>1</v>
      </c>
      <c r="C798" s="172">
        <f>IF(OR(G798="Médecin",H798="Médecin",I798="Médecin",I798="Médecins",H798="anesthésiste",H798="boursier univ.",H798="chercheur",H798="chirurgien",H798="Résident(e)",H798="Md Urg",H798="Md Card",LEFT(H798,6)="Fellow",H798="Externe Médecine",H798="Directeur de la biobanque Médecin",H798="monit.-boursier",),1,0)</f>
        <v>0</v>
      </c>
      <c r="D798" s="172">
        <f>IF(OR(G798=0,H798="Stagiaire",H798="Stagiaires",H798="Externe",H798="Externes",G798="agence",H798="STAGIAIRE INFIRMIER(ÈRE)",H798="STAGIAIRE SI",H798="STAGIAIRE S.I.",H798="STAGIAIRE PAB",H798="STAGIAIRE EN PERFUSION",H798="Stagiaire Physiothérapeute",H798="Stagiaire médecine",H798="Stagiaire - Service sociaux",H798="STAGIAIRE SOINS INFIRMIERS",H798="STAGIAIRE EXTERNE EN MÉDECINE",H798="ss",),1,0)</f>
        <v>0</v>
      </c>
      <c r="E798" s="28" t="s">
        <v>3114</v>
      </c>
      <c r="F798" s="28" t="s">
        <v>3014</v>
      </c>
      <c r="G798" s="255">
        <v>12318</v>
      </c>
      <c r="H798" s="79" t="s">
        <v>103</v>
      </c>
      <c r="I798" s="164" t="s">
        <v>61</v>
      </c>
      <c r="J798" s="273">
        <f ca="1">IF(AK798&lt;=Données!$B$2,1," ")</f>
        <v>1</v>
      </c>
      <c r="K798" s="45" t="s">
        <v>56</v>
      </c>
      <c r="L798" s="46" t="s">
        <v>56</v>
      </c>
      <c r="M798" s="47" t="s">
        <v>56</v>
      </c>
      <c r="N798" s="48" t="s">
        <v>56</v>
      </c>
      <c r="O798" s="185"/>
      <c r="P798" s="187"/>
      <c r="Q798" s="185"/>
      <c r="R798" s="186"/>
      <c r="S798" s="186" t="s">
        <v>56</v>
      </c>
      <c r="T798" s="187" t="s">
        <v>56</v>
      </c>
      <c r="U798" s="187"/>
      <c r="V798" s="187"/>
      <c r="W798" s="320"/>
      <c r="X798" s="214"/>
      <c r="Y798" s="215"/>
      <c r="Z798" s="34"/>
      <c r="AA798" s="35"/>
      <c r="AB798" s="35">
        <v>1</v>
      </c>
      <c r="AC798" s="35"/>
      <c r="AD798" s="36"/>
      <c r="AE798" s="224"/>
      <c r="AF798" s="53"/>
      <c r="AG798" s="54"/>
      <c r="AH798" s="55"/>
      <c r="AI798" s="56"/>
      <c r="AJ798" s="41" t="s">
        <v>2858</v>
      </c>
      <c r="AK798" s="42">
        <v>44958</v>
      </c>
      <c r="AL798" s="50"/>
      <c r="AM798" s="337" t="str">
        <f>INDEX($K$6:$AE$6,1,MATCH(1,K798:AE798,-1))</f>
        <v>1512-M</v>
      </c>
      <c r="AN798" s="337" t="str">
        <f>IF(INDEX($K$6:$AE$6,1,MATCH(1,K798:AE798,1))&lt;&gt;INDEX($K$6:$AE$6,1,MATCH(1,K798:AE798,-1)),INDEX($K$6:$AE$6,1,MATCH(1,K798:AE798,1)),"-")</f>
        <v>-</v>
      </c>
      <c r="AO798"/>
      <c r="AP798"/>
      <c r="AQ798"/>
    </row>
    <row r="799" spans="1:261" x14ac:dyDescent="0.2">
      <c r="A799" s="169" t="str">
        <f>IF(IFERROR(VLOOKUP(G799,EmployesActifs,1,FALSE),"Non")&lt;&gt;"Non","Oui","Non")</f>
        <v>Oui</v>
      </c>
      <c r="B799" s="172">
        <f>IF(A799="Oui",1,0)</f>
        <v>1</v>
      </c>
      <c r="C799" s="172">
        <f>IF(OR(G799="Médecin",H799="Médecin",I799="Médecin",I799="Médecins",H799="anesthésiste",H799="boursier univ.",H799="chercheur",H799="chirurgien",H799="Résident(e)",H799="Md Urg",H799="Md Card",LEFT(H799,6)="Fellow",H799="Externe Médecine",H799="Directeur de la biobanque Médecin",H799="monit.-boursier",),1,0)</f>
        <v>0</v>
      </c>
      <c r="D799" s="172">
        <f>IF(OR(G799=0,H799="Stagiaire",H799="Stagiaires",H799="Externe",H799="Externes",G799="agence",H799="STAGIAIRE INFIRMIER(ÈRE)",H799="STAGIAIRE SI",H799="STAGIAIRE S.I.",H799="STAGIAIRE PAB",H799="STAGIAIRE EN PERFUSION",H799="Stagiaire Physiothérapeute",H799="Stagiaire médecine",H799="Stagiaire - Service sociaux",H799="STAGIAIRE SOINS INFIRMIERS",H799="STAGIAIRE EXTERNE EN MÉDECINE",H799="ss",),1,0)</f>
        <v>0</v>
      </c>
      <c r="E799" s="28" t="s">
        <v>5665</v>
      </c>
      <c r="F799" s="28" t="s">
        <v>5666</v>
      </c>
      <c r="G799" s="257">
        <v>13849</v>
      </c>
      <c r="H799" s="79" t="s">
        <v>1559</v>
      </c>
      <c r="I799" s="164" t="s">
        <v>5715</v>
      </c>
      <c r="J799" s="273" t="str">
        <f ca="1">IF(AK799&lt;=Données!$B$2,1," ")</f>
        <v xml:space="preserve"> </v>
      </c>
      <c r="K799" s="45" t="s">
        <v>56</v>
      </c>
      <c r="L799" s="46"/>
      <c r="M799" s="47"/>
      <c r="N799" s="48"/>
      <c r="O799" s="185">
        <v>1</v>
      </c>
      <c r="P799" s="187"/>
      <c r="Q799" s="185"/>
      <c r="R799" s="186"/>
      <c r="S799" s="186"/>
      <c r="T799" s="187"/>
      <c r="U799" s="187"/>
      <c r="V799" s="187"/>
      <c r="W799" s="320"/>
      <c r="X799" s="214"/>
      <c r="Y799" s="215"/>
      <c r="Z799" s="34"/>
      <c r="AA799" s="35"/>
      <c r="AB799" s="35"/>
      <c r="AC799" s="35"/>
      <c r="AD799" s="36"/>
      <c r="AE799" s="224"/>
      <c r="AF799" s="53"/>
      <c r="AG799" s="54"/>
      <c r="AH799" s="55"/>
      <c r="AI799" s="56"/>
      <c r="AJ799" s="41" t="s">
        <v>5851</v>
      </c>
      <c r="AK799" s="42">
        <v>45731</v>
      </c>
      <c r="AL799" s="50"/>
      <c r="AM799" s="337" t="str">
        <f>INDEX($K$6:$AE$6,1,MATCH(1,K799:AE799,-1))</f>
        <v>1804S</v>
      </c>
      <c r="AN799" s="337" t="str">
        <f>IF(INDEX($K$6:$AE$6,1,MATCH(1,K799:AE799,1))&lt;&gt;INDEX($K$6:$AE$6,1,MATCH(1,K799:AE799,-1)),INDEX($K$6:$AE$6,1,MATCH(1,K799:AE799,1)),"-")</f>
        <v>-</v>
      </c>
      <c r="AO799"/>
      <c r="AP799"/>
      <c r="AQ799"/>
    </row>
    <row r="800" spans="1:261" s="69" customFormat="1" ht="12.75" customHeight="1" x14ac:dyDescent="0.2">
      <c r="A800" s="169" t="str">
        <f>IF(IFERROR(VLOOKUP(G800,EmployesActifs,1,FALSE),"Non")&lt;&gt;"Non","Oui","Non")</f>
        <v>Oui</v>
      </c>
      <c r="B800" s="172">
        <f>IF(A800="Oui",1,0)</f>
        <v>1</v>
      </c>
      <c r="C800" s="172">
        <f>IF(OR(G800="Médecin",H800="Médecin",I800="Médecin",I800="Médecins",H800="anesthésiste",H800="boursier univ.",H800="chercheur",H800="chirurgien",H800="Résident(e)",H800="Md Urg",H800="Md Card",LEFT(H800,6)="Fellow",H800="Externe Médecine",H800="Directeur de la biobanque Médecin",H800="monit.-boursier",),1,0)</f>
        <v>0</v>
      </c>
      <c r="D800" s="172">
        <f>IF(OR(G800=0,H800="Stagiaire",H800="Stagiaires",H800="Externe",H800="Externes",G800="agence",H800="STAGIAIRE INFIRMIER(ÈRE)",H800="STAGIAIRE SI",H800="STAGIAIRE S.I.",H800="STAGIAIRE PAB",H800="STAGIAIRE EN PERFUSION",H800="Stagiaire Physiothérapeute",H800="Stagiaire médecine",H800="Stagiaire - Service sociaux",H800="STAGIAIRE SOINS INFIRMIERS",H800="STAGIAIRE EXTERNE EN MÉDECINE",H800="ss",),1,0)</f>
        <v>0</v>
      </c>
      <c r="E800" s="28" t="s">
        <v>5605</v>
      </c>
      <c r="F800" s="28" t="s">
        <v>893</v>
      </c>
      <c r="G800" s="257">
        <v>13813</v>
      </c>
      <c r="H800" s="79" t="s">
        <v>103</v>
      </c>
      <c r="I800" s="164" t="s">
        <v>5709</v>
      </c>
      <c r="J800" s="273" t="str">
        <f ca="1">IF(AK800&lt;=Données!$B$2,1," ")</f>
        <v xml:space="preserve"> </v>
      </c>
      <c r="K800" s="45">
        <v>1</v>
      </c>
      <c r="L800" s="46"/>
      <c r="M800" s="47"/>
      <c r="N800" s="48"/>
      <c r="O800" s="185"/>
      <c r="P800" s="187"/>
      <c r="Q800" s="185"/>
      <c r="R800" s="186"/>
      <c r="S800" s="186"/>
      <c r="T800" s="187"/>
      <c r="U800" s="187"/>
      <c r="V800" s="187"/>
      <c r="W800" s="320"/>
      <c r="X800" s="214"/>
      <c r="Y800" s="215"/>
      <c r="Z800" s="34"/>
      <c r="AA800" s="35"/>
      <c r="AB800" s="35"/>
      <c r="AC800" s="35"/>
      <c r="AD800" s="36"/>
      <c r="AE800" s="224"/>
      <c r="AF800" s="53"/>
      <c r="AG800" s="54"/>
      <c r="AH800" s="55"/>
      <c r="AI800" s="56"/>
      <c r="AJ800" s="41" t="s">
        <v>4462</v>
      </c>
      <c r="AK800" s="42">
        <v>45638</v>
      </c>
      <c r="AL800" s="50"/>
      <c r="AM800" s="337" t="str">
        <f>INDEX($K$6:$AE$6,1,MATCH(1,K800:AE800,-1))</f>
        <v>95PFE-L2S</v>
      </c>
      <c r="AN800" s="337" t="str">
        <f>IF(INDEX($K$6:$AE$6,1,MATCH(1,K800:AE800,1))&lt;&gt;INDEX($K$6:$AE$6,1,MATCH(1,K800:AE800,-1)),INDEX($K$6:$AE$6,1,MATCH(1,K800:AE800,1)),"-")</f>
        <v>-</v>
      </c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</row>
    <row r="801" spans="1:261" s="69" customFormat="1" x14ac:dyDescent="0.2">
      <c r="A801" s="169" t="str">
        <f>IF(IFERROR(VLOOKUP(G801,EmployesActifs,1,FALSE),"Non")&lt;&gt;"Non","Oui","Non")</f>
        <v>Oui</v>
      </c>
      <c r="B801" s="172">
        <f>IF(A801="Oui",1,0)</f>
        <v>1</v>
      </c>
      <c r="C801" s="172">
        <f>IF(OR(G801="Médecin",H801="Médecin",I801="Médecin",I801="Médecins",H801="anesthésiste",H801="boursier univ.",H801="chercheur",H801="chirurgien",H801="Résident(e)",H801="Md Urg",H801="Md Card",LEFT(H801,6)="Fellow",H801="Externe Médecine",H801="Directeur de la biobanque Médecin",H801="monit.-boursier",),1,0)</f>
        <v>0</v>
      </c>
      <c r="D801" s="172">
        <f>IF(OR(G801=0,H801="Stagiaire",H801="Stagiaires",H801="Externe",H801="Externes",G801="agence",H801="STAGIAIRE INFIRMIER(ÈRE)",H801="STAGIAIRE SI",H801="STAGIAIRE S.I.",H801="STAGIAIRE PAB",H801="STAGIAIRE EN PERFUSION",H801="Stagiaire Physiothérapeute",H801="Stagiaire médecine",H801="Stagiaire - Service sociaux",H801="STAGIAIRE SOINS INFIRMIERS",H801="STAGIAIRE EXTERNE EN MÉDECINE",H801="ss",),1,0)</f>
        <v>0</v>
      </c>
      <c r="E801" s="28" t="s">
        <v>1652</v>
      </c>
      <c r="F801" s="28" t="s">
        <v>535</v>
      </c>
      <c r="G801" s="255">
        <v>10723</v>
      </c>
      <c r="H801" s="79" t="s">
        <v>54</v>
      </c>
      <c r="I801" s="164" t="s">
        <v>705</v>
      </c>
      <c r="J801" s="273" t="str">
        <f ca="1">IF(AK801&lt;=Données!$B$2,1," ")</f>
        <v xml:space="preserve"> </v>
      </c>
      <c r="K801" s="45"/>
      <c r="L801" s="46"/>
      <c r="M801" s="47"/>
      <c r="N801" s="48"/>
      <c r="O801" s="185"/>
      <c r="P801" s="187"/>
      <c r="Q801" s="185"/>
      <c r="R801" s="186"/>
      <c r="S801" s="186">
        <v>1</v>
      </c>
      <c r="T801" s="187"/>
      <c r="U801" s="187"/>
      <c r="V801" s="187"/>
      <c r="W801" s="320"/>
      <c r="X801" s="214"/>
      <c r="Y801" s="215"/>
      <c r="Z801" s="34"/>
      <c r="AA801" s="35"/>
      <c r="AB801" s="35"/>
      <c r="AC801" s="35"/>
      <c r="AD801" s="36"/>
      <c r="AE801" s="224"/>
      <c r="AF801" s="53"/>
      <c r="AG801" s="54"/>
      <c r="AH801" s="55"/>
      <c r="AI801" s="56"/>
      <c r="AJ801" s="41" t="s">
        <v>5851</v>
      </c>
      <c r="AK801" s="42">
        <v>45679</v>
      </c>
      <c r="AL801" s="50"/>
      <c r="AM801" s="337" t="str">
        <f>INDEX($K$6:$AE$6,1,MATCH(1,K801:AE801,-1))</f>
        <v>1870 +</v>
      </c>
      <c r="AN801" s="337" t="str">
        <f>IF(INDEX($K$6:$AE$6,1,MATCH(1,K801:AE801,1))&lt;&gt;INDEX($K$6:$AE$6,1,MATCH(1,K801:AE801,-1)),INDEX($K$6:$AE$6,1,MATCH(1,K801:AE801,1)),"-")</f>
        <v>-</v>
      </c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</row>
    <row r="802" spans="1:261" s="69" customFormat="1" x14ac:dyDescent="0.2">
      <c r="A802" s="169" t="str">
        <f>IF(IFERROR(VLOOKUP(G802,EmployesActifs,1,FALSE),"Non")&lt;&gt;"Non","Oui","Non")</f>
        <v>Oui</v>
      </c>
      <c r="B802" s="172">
        <f>IF(A802="Oui",1,0)</f>
        <v>1</v>
      </c>
      <c r="C802" s="172">
        <f>IF(OR(G802="Médecin",H802="Médecin",I802="Médecin",I802="Médecins",H802="anesthésiste",H802="boursier univ.",H802="chercheur",H802="chirurgien",H802="Résident(e)",H802="Md Urg",H802="Md Card",LEFT(H802,6)="Fellow",H802="Externe Médecine",H802="Directeur de la biobanque Médecin",H802="monit.-boursier",),1,0)</f>
        <v>0</v>
      </c>
      <c r="D802" s="172">
        <f>IF(OR(G802=0,H802="Stagiaire",H802="Stagiaires",H802="Externe",H802="Externes",G802="agence",H802="STAGIAIRE INFIRMIER(ÈRE)",H802="STAGIAIRE SI",H802="STAGIAIRE S.I.",H802="STAGIAIRE PAB",H802="STAGIAIRE EN PERFUSION",H802="Stagiaire Physiothérapeute",H802="Stagiaire médecine",H802="Stagiaire - Service sociaux",H802="STAGIAIRE SOINS INFIRMIERS",H802="STAGIAIRE EXTERNE EN MÉDECINE",H802="ss",),1,0)</f>
        <v>0</v>
      </c>
      <c r="E802" s="28" t="s">
        <v>6223</v>
      </c>
      <c r="F802" s="28" t="s">
        <v>4488</v>
      </c>
      <c r="G802" s="255">
        <v>14036</v>
      </c>
      <c r="H802" s="79" t="s">
        <v>5095</v>
      </c>
      <c r="I802" s="164" t="s">
        <v>6264</v>
      </c>
      <c r="J802" s="273" t="str">
        <f ca="1">IF(AK802&lt;=Données!$B$2,1," ")</f>
        <v xml:space="preserve"> </v>
      </c>
      <c r="K802" s="45" t="s">
        <v>56</v>
      </c>
      <c r="L802" s="46"/>
      <c r="M802" s="47"/>
      <c r="N802" s="48" t="s">
        <v>56</v>
      </c>
      <c r="O802" s="185">
        <v>1</v>
      </c>
      <c r="P802" s="187"/>
      <c r="Q802" s="185"/>
      <c r="R802" s="186"/>
      <c r="S802" s="186" t="s">
        <v>56</v>
      </c>
      <c r="T802" s="187"/>
      <c r="U802" s="187"/>
      <c r="V802" s="187"/>
      <c r="W802" s="320"/>
      <c r="X802" s="214"/>
      <c r="Y802" s="215"/>
      <c r="Z802" s="34"/>
      <c r="AA802" s="35"/>
      <c r="AB802" s="35"/>
      <c r="AC802" s="35"/>
      <c r="AD802" s="36"/>
      <c r="AE802" s="224"/>
      <c r="AF802" s="53"/>
      <c r="AG802" s="54"/>
      <c r="AH802" s="55"/>
      <c r="AI802" s="56"/>
      <c r="AJ802" s="41" t="s">
        <v>4462</v>
      </c>
      <c r="AK802" s="42">
        <v>45882</v>
      </c>
      <c r="AL802" s="50"/>
      <c r="AM802" s="337" t="str">
        <f>INDEX($K$6:$AE$6,1,MATCH(1,K802:AE802,-1))</f>
        <v>1804S</v>
      </c>
      <c r="AN802" s="337" t="str">
        <f>IF(INDEX($K$6:$AE$6,1,MATCH(1,K802:AE802,1))&lt;&gt;INDEX($K$6:$AE$6,1,MATCH(1,K802:AE802,-1)),INDEX($K$6:$AE$6,1,MATCH(1,K802:AE802,1)),"-")</f>
        <v>-</v>
      </c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</row>
    <row r="803" spans="1:261" s="69" customFormat="1" x14ac:dyDescent="0.2">
      <c r="A803" s="169" t="str">
        <f>IF(IFERROR(VLOOKUP(G803,EmployesActifs,1,FALSE),"Non")&lt;&gt;"Non","Oui","Non")</f>
        <v>Oui</v>
      </c>
      <c r="B803" s="172">
        <f>IF(A803="Oui",1,0)</f>
        <v>1</v>
      </c>
      <c r="C803" s="172">
        <f>IF(OR(G803="Médecin",H803="Médecin",I803="Médecin",I803="Médecins",H803="anesthésiste",H803="boursier univ.",H803="chercheur",H803="chirurgien",H803="Résident(e)",H803="Md Urg",H803="Md Card",LEFT(H803,6)="Fellow",H803="Externe Médecine",H803="Directeur de la biobanque Médecin",H803="monit.-boursier",),1,0)</f>
        <v>0</v>
      </c>
      <c r="D803" s="172">
        <f>IF(OR(G803=0,H803="Stagiaire",H803="Stagiaires",H803="Externe",H803="Externes",G803="agence",H803="STAGIAIRE INFIRMIER(ÈRE)",H803="STAGIAIRE SI",H803="STAGIAIRE S.I.",H803="STAGIAIRE PAB",H803="STAGIAIRE EN PERFUSION",H803="Stagiaire Physiothérapeute",H803="Stagiaire médecine",H803="Stagiaire - Service sociaux",H803="STAGIAIRE SOINS INFIRMIERS",H803="STAGIAIRE EXTERNE EN MÉDECINE",H803="ss",),1,0)</f>
        <v>0</v>
      </c>
      <c r="E803" s="28" t="s">
        <v>3627</v>
      </c>
      <c r="F803" s="28" t="s">
        <v>3328</v>
      </c>
      <c r="G803" s="255">
        <v>5069</v>
      </c>
      <c r="H803" s="79" t="s">
        <v>1405</v>
      </c>
      <c r="I803" s="164" t="s">
        <v>3412</v>
      </c>
      <c r="J803" s="273">
        <f ca="1">IF(AK803&lt;=Données!$B$2,1," ")</f>
        <v>1</v>
      </c>
      <c r="K803" s="45"/>
      <c r="L803" s="46"/>
      <c r="M803" s="47"/>
      <c r="N803" s="48"/>
      <c r="O803" s="185"/>
      <c r="P803" s="187"/>
      <c r="Q803" s="185"/>
      <c r="R803" s="186"/>
      <c r="S803" s="186"/>
      <c r="T803" s="187"/>
      <c r="U803" s="187"/>
      <c r="V803" s="187"/>
      <c r="W803" s="320"/>
      <c r="X803" s="214"/>
      <c r="Y803" s="215"/>
      <c r="Z803" s="34"/>
      <c r="AA803" s="35"/>
      <c r="AB803" s="35"/>
      <c r="AC803" s="35"/>
      <c r="AD803" s="36"/>
      <c r="AE803" s="224"/>
      <c r="AF803" s="53"/>
      <c r="AG803" s="54"/>
      <c r="AH803" s="55"/>
      <c r="AI803" s="56"/>
      <c r="AJ803" s="41" t="s">
        <v>439</v>
      </c>
      <c r="AK803" s="42">
        <v>44132</v>
      </c>
      <c r="AL803" s="50" t="s">
        <v>1653</v>
      </c>
      <c r="AM803" s="337" t="e">
        <f>INDEX($K$6:$AE$6,1,MATCH(1,K803:AE803,-1))</f>
        <v>#N/A</v>
      </c>
      <c r="AN803" s="337" t="e">
        <f>IF(INDEX($K$6:$AE$6,1,MATCH(1,K803:AE803,1))&lt;&gt;INDEX($K$6:$AE$6,1,MATCH(1,K803:AE803,-1)),INDEX($K$6:$AE$6,1,MATCH(1,K803:AE803,1)),"-")</f>
        <v>#N/A</v>
      </c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</row>
    <row r="804" spans="1:261" s="69" customFormat="1" x14ac:dyDescent="0.2">
      <c r="A804" s="169" t="str">
        <f>IF(IFERROR(VLOOKUP(G804,EmployesActifs,1,FALSE),"Non")&lt;&gt;"Non","Oui","Non")</f>
        <v>Oui</v>
      </c>
      <c r="B804" s="172">
        <f>IF(A804="Oui",1,0)</f>
        <v>1</v>
      </c>
      <c r="C804" s="172">
        <f>IF(OR(G804="Médecin",H804="Médecin",I804="Médecin",I804="Médecins",H804="anesthésiste",H804="boursier univ.",H804="chercheur",H804="chirurgien",H804="Résident(e)",H804="Md Urg",H804="Md Card",LEFT(H804,6)="Fellow",H804="Externe Médecine",H804="Directeur de la biobanque Médecin",H804="monit.-boursier",),1,0)</f>
        <v>0</v>
      </c>
      <c r="D804" s="172">
        <f>IF(OR(G804=0,H804="Stagiaire",H804="Stagiaires",H804="Externe",H804="Externes",G804="agence",H804="STAGIAIRE INFIRMIER(ÈRE)",H804="STAGIAIRE SI",H804="STAGIAIRE S.I.",H804="STAGIAIRE PAB",H804="STAGIAIRE EN PERFUSION",H804="Stagiaire Physiothérapeute",H804="Stagiaire médecine",H804="Stagiaire - Service sociaux",H804="STAGIAIRE SOINS INFIRMIERS",H804="STAGIAIRE EXTERNE EN MÉDECINE",H804="ss",),1,0)</f>
        <v>0</v>
      </c>
      <c r="E804" s="28" t="s">
        <v>1654</v>
      </c>
      <c r="F804" s="28" t="s">
        <v>1655</v>
      </c>
      <c r="G804" s="257">
        <v>11924</v>
      </c>
      <c r="H804" s="79" t="s">
        <v>54</v>
      </c>
      <c r="I804" s="164" t="s">
        <v>55</v>
      </c>
      <c r="J804" s="273">
        <f ca="1">IF(AK804&lt;=Données!$B$2,1," ")</f>
        <v>1</v>
      </c>
      <c r="K804" s="45"/>
      <c r="L804" s="46">
        <v>1</v>
      </c>
      <c r="M804" s="47"/>
      <c r="N804" s="48"/>
      <c r="O804" s="185"/>
      <c r="P804" s="187"/>
      <c r="Q804" s="185"/>
      <c r="R804" s="186"/>
      <c r="S804" s="186"/>
      <c r="T804" s="187"/>
      <c r="U804" s="187"/>
      <c r="V804" s="187"/>
      <c r="W804" s="320"/>
      <c r="X804" s="214"/>
      <c r="Y804" s="215"/>
      <c r="Z804" s="34"/>
      <c r="AA804" s="35"/>
      <c r="AB804" s="35"/>
      <c r="AC804" s="35"/>
      <c r="AD804" s="36"/>
      <c r="AE804" s="224"/>
      <c r="AF804" s="53"/>
      <c r="AG804" s="54"/>
      <c r="AH804" s="55"/>
      <c r="AI804" s="56"/>
      <c r="AJ804" s="41" t="s">
        <v>57</v>
      </c>
      <c r="AK804" s="42">
        <v>44565</v>
      </c>
      <c r="AL804" s="50"/>
      <c r="AM804" s="337" t="str">
        <f>INDEX($K$6:$AE$6,1,MATCH(1,K804:AE804,-1))</f>
        <v>95PFE-L2M</v>
      </c>
      <c r="AN804" s="337" t="str">
        <f>IF(INDEX($K$6:$AE$6,1,MATCH(1,K804:AE804,1))&lt;&gt;INDEX($K$6:$AE$6,1,MATCH(1,K804:AE804,-1)),INDEX($K$6:$AE$6,1,MATCH(1,K804:AE804,1)),"-")</f>
        <v>-</v>
      </c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</row>
    <row r="805" spans="1:261" s="69" customFormat="1" x14ac:dyDescent="0.2">
      <c r="A805" s="169" t="str">
        <f>IF(IFERROR(VLOOKUP(G805,EmployesActifs,1,FALSE),"Non")&lt;&gt;"Non","Oui","Non")</f>
        <v>Oui</v>
      </c>
      <c r="B805" s="172">
        <f>IF(A805="Oui",1,0)</f>
        <v>1</v>
      </c>
      <c r="C805" s="172">
        <f>IF(OR(G805="Médecin",H805="Médecin",I805="Médecin",I805="Médecins",H805="anesthésiste",H805="boursier univ.",H805="chercheur",H805="chirurgien",H805="Résident(e)",H805="Md Urg",H805="Md Card",LEFT(H805,6)="Fellow",H805="Externe Médecine",H805="Directeur de la biobanque Médecin",H805="monit.-boursier",),1,0)</f>
        <v>0</v>
      </c>
      <c r="D805" s="172">
        <f>IF(OR(G805=0,H805="Stagiaire",H805="Stagiaires",H805="Externe",H805="Externes",G805="agence",H805="STAGIAIRE INFIRMIER(ÈRE)",H805="STAGIAIRE SI",H805="STAGIAIRE S.I.",H805="STAGIAIRE PAB",H805="STAGIAIRE EN PERFUSION",H805="Stagiaire Physiothérapeute",H805="Stagiaire médecine",H805="Stagiaire - Service sociaux",H805="STAGIAIRE SOINS INFIRMIERS",H805="STAGIAIRE EXTERNE EN MÉDECINE",H805="ss",),1,0)</f>
        <v>0</v>
      </c>
      <c r="E805" s="28" t="s">
        <v>1656</v>
      </c>
      <c r="F805" s="28" t="s">
        <v>1657</v>
      </c>
      <c r="G805" s="257">
        <v>10554</v>
      </c>
      <c r="H805" s="79" t="s">
        <v>972</v>
      </c>
      <c r="I805" s="164" t="s">
        <v>65</v>
      </c>
      <c r="J805" s="273">
        <f ca="1">IF(AK805&lt;=Données!$B$2,1," ")</f>
        <v>1</v>
      </c>
      <c r="K805" s="45"/>
      <c r="L805" s="46"/>
      <c r="M805" s="47"/>
      <c r="N805" s="48"/>
      <c r="O805" s="185"/>
      <c r="P805" s="187"/>
      <c r="Q805" s="185"/>
      <c r="R805" s="186"/>
      <c r="S805" s="186">
        <v>1</v>
      </c>
      <c r="T805" s="187"/>
      <c r="U805" s="187"/>
      <c r="V805" s="187"/>
      <c r="W805" s="320"/>
      <c r="X805" s="214"/>
      <c r="Y805" s="215"/>
      <c r="Z805" s="34"/>
      <c r="AA805" s="35"/>
      <c r="AB805" s="35"/>
      <c r="AC805" s="35"/>
      <c r="AD805" s="36"/>
      <c r="AE805" s="224"/>
      <c r="AF805" s="53"/>
      <c r="AG805" s="54"/>
      <c r="AH805" s="55"/>
      <c r="AI805" s="56"/>
      <c r="AJ805" s="41" t="s">
        <v>57</v>
      </c>
      <c r="AK805" s="42">
        <v>44594</v>
      </c>
      <c r="AL805" s="50"/>
      <c r="AM805" s="337" t="str">
        <f>INDEX($K$6:$AE$6,1,MATCH(1,K805:AE805,-1))</f>
        <v>1870 +</v>
      </c>
      <c r="AN805" s="337" t="str">
        <f>IF(INDEX($K$6:$AE$6,1,MATCH(1,K805:AE805,1))&lt;&gt;INDEX($K$6:$AE$6,1,MATCH(1,K805:AE805,-1)),INDEX($K$6:$AE$6,1,MATCH(1,K805:AE805,1)),"-")</f>
        <v>-</v>
      </c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</row>
    <row r="806" spans="1:261" s="69" customFormat="1" x14ac:dyDescent="0.2">
      <c r="A806" s="169" t="str">
        <f>IF(IFERROR(VLOOKUP(G806,EmployesActifs,1,FALSE),"Non")&lt;&gt;"Non","Oui","Non")</f>
        <v>Oui</v>
      </c>
      <c r="B806" s="172">
        <f>IF(A806="Oui",1,0)</f>
        <v>1</v>
      </c>
      <c r="C806" s="172">
        <f>IF(OR(G806="Médecin",H806="Médecin",I806="Médecin",I806="Médecins",H806="anesthésiste",H806="boursier univ.",H806="chercheur",H806="chirurgien",H806="Résident(e)",H806="Md Urg",H806="Md Card",LEFT(H806,6)="Fellow",H806="Externe Médecine",H806="Directeur de la biobanque Médecin",H806="monit.-boursier",),1,0)</f>
        <v>0</v>
      </c>
      <c r="D806" s="172">
        <f>IF(OR(G806=0,H806="Stagiaire",H806="Stagiaires",H806="Externe",H806="Externes",G806="agence",H806="STAGIAIRE INFIRMIER(ÈRE)",H806="STAGIAIRE SI",H806="STAGIAIRE S.I.",H806="STAGIAIRE PAB",H806="STAGIAIRE EN PERFUSION",H806="Stagiaire Physiothérapeute",H806="Stagiaire médecine",H806="Stagiaire - Service sociaux",H806="STAGIAIRE SOINS INFIRMIERS",H806="STAGIAIRE EXTERNE EN MÉDECINE",H806="ss",),1,0)</f>
        <v>0</v>
      </c>
      <c r="E806" s="28" t="s">
        <v>1658</v>
      </c>
      <c r="F806" s="28" t="s">
        <v>1248</v>
      </c>
      <c r="G806" s="257">
        <v>10948</v>
      </c>
      <c r="H806" s="79" t="s">
        <v>103</v>
      </c>
      <c r="I806" s="164" t="s">
        <v>5716</v>
      </c>
      <c r="J806" s="273">
        <f ca="1">IF(AK806&lt;=Données!$B$2,1," ")</f>
        <v>1</v>
      </c>
      <c r="K806" s="45" t="s">
        <v>56</v>
      </c>
      <c r="L806" s="46">
        <v>1</v>
      </c>
      <c r="M806" s="47"/>
      <c r="N806" s="48"/>
      <c r="O806" s="185"/>
      <c r="P806" s="187"/>
      <c r="Q806" s="185"/>
      <c r="R806" s="186"/>
      <c r="S806" s="186"/>
      <c r="T806" s="187"/>
      <c r="U806" s="187"/>
      <c r="V806" s="187"/>
      <c r="W806" s="320"/>
      <c r="X806" s="214"/>
      <c r="Y806" s="215"/>
      <c r="Z806" s="34"/>
      <c r="AA806" s="35"/>
      <c r="AB806" s="35"/>
      <c r="AC806" s="35"/>
      <c r="AD806" s="36"/>
      <c r="AE806" s="224"/>
      <c r="AF806" s="53"/>
      <c r="AG806" s="54"/>
      <c r="AH806" s="55"/>
      <c r="AI806" s="56"/>
      <c r="AJ806" s="41" t="s">
        <v>159</v>
      </c>
      <c r="AK806" s="42">
        <v>44771</v>
      </c>
      <c r="AL806" s="50"/>
      <c r="AM806" s="337" t="str">
        <f>INDEX($K$6:$AE$6,1,MATCH(1,K806:AE806,-1))</f>
        <v>95PFE-L2M</v>
      </c>
      <c r="AN806" s="337" t="str">
        <f>IF(INDEX($K$6:$AE$6,1,MATCH(1,K806:AE806,1))&lt;&gt;INDEX($K$6:$AE$6,1,MATCH(1,K806:AE806,-1)),INDEX($K$6:$AE$6,1,MATCH(1,K806:AE806,1)),"-")</f>
        <v>-</v>
      </c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</row>
    <row r="807" spans="1:261" x14ac:dyDescent="0.2">
      <c r="A807" s="169" t="str">
        <f>IF(IFERROR(VLOOKUP(G807,EmployesActifs,1,FALSE),"Non")&lt;&gt;"Non","Oui","Non")</f>
        <v>Oui</v>
      </c>
      <c r="B807" s="172">
        <f>IF(A807="Oui",1,0)</f>
        <v>1</v>
      </c>
      <c r="C807" s="172">
        <f>IF(OR(G807="Médecin",H807="Médecin",I807="Médecin",I807="Médecins",H807="anesthésiste",H807="boursier univ.",H807="chercheur",H807="chirurgien",H807="Résident(e)",H807="Md Urg",H807="Md Card",LEFT(H807,6)="Fellow",H807="Externe Médecine",H807="Directeur de la biobanque Médecin",H807="monit.-boursier",),1,0)</f>
        <v>0</v>
      </c>
      <c r="D807" s="172">
        <f>IF(OR(G807=0,H807="Stagiaire",H807="Stagiaires",H807="Externe",H807="Externes",G807="agence",H807="STAGIAIRE INFIRMIER(ÈRE)",H807="STAGIAIRE SI",H807="STAGIAIRE S.I.",H807="STAGIAIRE PAB",H807="STAGIAIRE EN PERFUSION",H807="Stagiaire Physiothérapeute",H807="Stagiaire médecine",H807="Stagiaire - Service sociaux",H807="STAGIAIRE SOINS INFIRMIERS",H807="STAGIAIRE EXTERNE EN MÉDECINE",H807="ss",),1,0)</f>
        <v>0</v>
      </c>
      <c r="E807" s="28" t="s">
        <v>1507</v>
      </c>
      <c r="F807" s="28" t="s">
        <v>1659</v>
      </c>
      <c r="G807" s="255">
        <v>803</v>
      </c>
      <c r="H807" s="79" t="s">
        <v>2098</v>
      </c>
      <c r="I807" s="164" t="s">
        <v>836</v>
      </c>
      <c r="J807" s="273" t="str">
        <f ca="1">IF(AK807&lt;=Données!$B$2,1," ")</f>
        <v xml:space="preserve"> </v>
      </c>
      <c r="K807" s="45"/>
      <c r="L807" s="46">
        <v>1</v>
      </c>
      <c r="M807" s="47"/>
      <c r="N807" s="48"/>
      <c r="O807" s="185"/>
      <c r="P807" s="187"/>
      <c r="Q807" s="185"/>
      <c r="R807" s="186"/>
      <c r="S807" s="186"/>
      <c r="T807" s="187"/>
      <c r="U807" s="187"/>
      <c r="V807" s="187"/>
      <c r="W807" s="320"/>
      <c r="X807" s="214"/>
      <c r="Y807" s="215"/>
      <c r="Z807" s="34"/>
      <c r="AA807" s="35"/>
      <c r="AB807" s="35"/>
      <c r="AC807" s="35"/>
      <c r="AD807" s="36"/>
      <c r="AE807" s="224"/>
      <c r="AF807" s="53"/>
      <c r="AG807" s="54"/>
      <c r="AH807" s="55"/>
      <c r="AI807" s="56"/>
      <c r="AJ807" s="41" t="s">
        <v>5851</v>
      </c>
      <c r="AK807" s="42">
        <v>45808</v>
      </c>
      <c r="AL807" s="50"/>
      <c r="AM807" s="337" t="str">
        <f>INDEX($K$6:$AE$6,1,MATCH(1,K807:AE807,-1))</f>
        <v>95PFE-L2M</v>
      </c>
      <c r="AN807" s="337" t="str">
        <f>IF(INDEX($K$6:$AE$6,1,MATCH(1,K807:AE807,1))&lt;&gt;INDEX($K$6:$AE$6,1,MATCH(1,K807:AE807,-1)),INDEX($K$6:$AE$6,1,MATCH(1,K807:AE807,1)),"-")</f>
        <v>-</v>
      </c>
      <c r="AO807"/>
      <c r="AP807"/>
      <c r="AQ807"/>
    </row>
    <row r="808" spans="1:261" x14ac:dyDescent="0.2">
      <c r="A808" s="169" t="str">
        <f>IF(IFERROR(VLOOKUP(G808,EmployesActifs,1,FALSE),"Non")&lt;&gt;"Non","Oui","Non")</f>
        <v>Oui</v>
      </c>
      <c r="B808" s="172">
        <f>IF(A808="Oui",1,0)</f>
        <v>1</v>
      </c>
      <c r="C808" s="172">
        <f>IF(OR(G808="Médecin",H808="Médecin",I808="Médecin",I808="Médecins",H808="anesthésiste",H808="boursier univ.",H808="chercheur",H808="chirurgien",H808="Résident(e)",H808="Md Urg",H808="Md Card",LEFT(H808,6)="Fellow",H808="Externe Médecine",H808="Directeur de la biobanque Médecin",H808="monit.-boursier",),1,0)</f>
        <v>0</v>
      </c>
      <c r="D808" s="172">
        <f>IF(OR(G808=0,H808="Stagiaire",H808="Stagiaires",H808="Externe",H808="Externes",G808="agence",H808="STAGIAIRE INFIRMIER(ÈRE)",H808="STAGIAIRE SI",H808="STAGIAIRE S.I.",H808="STAGIAIRE PAB",H808="STAGIAIRE EN PERFUSION",H808="Stagiaire Physiothérapeute",H808="Stagiaire médecine",H808="Stagiaire - Service sociaux",H808="STAGIAIRE SOINS INFIRMIERS",H808="STAGIAIRE EXTERNE EN MÉDECINE",H808="ss",),1,0)</f>
        <v>0</v>
      </c>
      <c r="E808" s="28" t="s">
        <v>1507</v>
      </c>
      <c r="F808" s="28" t="s">
        <v>4415</v>
      </c>
      <c r="G808" s="257">
        <v>13244</v>
      </c>
      <c r="H808" s="304" t="s">
        <v>54</v>
      </c>
      <c r="I808" s="164" t="s">
        <v>55</v>
      </c>
      <c r="J808" s="273">
        <f ca="1">IF(AK808&lt;=Données!$B$2,1," ")</f>
        <v>1</v>
      </c>
      <c r="K808" s="45">
        <v>1</v>
      </c>
      <c r="L808" s="46"/>
      <c r="M808" s="47"/>
      <c r="N808" s="48"/>
      <c r="O808" s="185"/>
      <c r="P808" s="187"/>
      <c r="Q808" s="185"/>
      <c r="R808" s="186"/>
      <c r="S808" s="186"/>
      <c r="T808" s="187"/>
      <c r="U808" s="187"/>
      <c r="V808" s="187"/>
      <c r="W808" s="320"/>
      <c r="X808" s="214"/>
      <c r="Y808" s="215"/>
      <c r="Z808" s="34"/>
      <c r="AA808" s="35"/>
      <c r="AB808" s="35"/>
      <c r="AC808" s="35"/>
      <c r="AD808" s="36"/>
      <c r="AE808" s="224"/>
      <c r="AF808" s="53"/>
      <c r="AG808" s="54"/>
      <c r="AH808" s="55"/>
      <c r="AI808" s="56"/>
      <c r="AJ808" s="41" t="s">
        <v>652</v>
      </c>
      <c r="AK808" s="42">
        <v>45227</v>
      </c>
      <c r="AL808" s="50"/>
      <c r="AM808" s="337" t="str">
        <f>INDEX($K$6:$AE$6,1,MATCH(1,K808:AE808,-1))</f>
        <v>95PFE-L2S</v>
      </c>
      <c r="AN808" s="337" t="str">
        <f>IF(INDEX($K$6:$AE$6,1,MATCH(1,K808:AE808,1))&lt;&gt;INDEX($K$6:$AE$6,1,MATCH(1,K808:AE808,-1)),INDEX($K$6:$AE$6,1,MATCH(1,K808:AE808,1)),"-")</f>
        <v>-</v>
      </c>
      <c r="AO808"/>
      <c r="AP808"/>
      <c r="AQ808"/>
    </row>
    <row r="809" spans="1:261" ht="13.35" customHeight="1" x14ac:dyDescent="0.2">
      <c r="A809" s="169" t="str">
        <f>IF(IFERROR(VLOOKUP(G809,EmployesActifs,1,FALSE),"Non")&lt;&gt;"Non","Oui","Non")</f>
        <v>Oui</v>
      </c>
      <c r="B809" s="172">
        <f>IF(A809="Oui",1,0)</f>
        <v>1</v>
      </c>
      <c r="C809" s="172">
        <f>IF(OR(G809="Médecin",H809="Médecin",I809="Médecin",I809="Médecins",H809="anesthésiste",H809="boursier univ.",H809="chercheur",H809="chirurgien",H809="Résident(e)",H809="Md Urg",H809="Md Card",LEFT(H809,6)="Fellow",H809="Externe Médecine",H809="Directeur de la biobanque Médecin",H809="monit.-boursier",),1,0)</f>
        <v>0</v>
      </c>
      <c r="D809" s="172">
        <f>IF(OR(G809=0,H809="Stagiaire",H809="Stagiaires",H809="Externe",H809="Externes",G809="agence",H809="STAGIAIRE INFIRMIER(ÈRE)",H809="STAGIAIRE SI",H809="STAGIAIRE S.I.",H809="STAGIAIRE PAB",H809="STAGIAIRE EN PERFUSION",H809="Stagiaire Physiothérapeute",H809="Stagiaire médecine",H809="Stagiaire - Service sociaux",H809="STAGIAIRE SOINS INFIRMIERS",H809="STAGIAIRE EXTERNE EN MÉDECINE",H809="ss",),1,0)</f>
        <v>0</v>
      </c>
      <c r="E809" s="28" t="s">
        <v>1660</v>
      </c>
      <c r="F809" s="28" t="s">
        <v>1661</v>
      </c>
      <c r="G809" s="255">
        <v>11269</v>
      </c>
      <c r="H809" s="79" t="s">
        <v>103</v>
      </c>
      <c r="I809" s="164" t="s">
        <v>65</v>
      </c>
      <c r="J809" s="273">
        <f ca="1">IF(AK809&lt;=Données!$B$2,1," ")</f>
        <v>1</v>
      </c>
      <c r="K809" s="45"/>
      <c r="L809" s="46">
        <v>1</v>
      </c>
      <c r="M809" s="47"/>
      <c r="N809" s="48"/>
      <c r="O809" s="185"/>
      <c r="P809" s="187"/>
      <c r="Q809" s="185"/>
      <c r="R809" s="186"/>
      <c r="S809" s="186"/>
      <c r="T809" s="187"/>
      <c r="U809" s="187"/>
      <c r="V809" s="187"/>
      <c r="W809" s="320"/>
      <c r="X809" s="214"/>
      <c r="Y809" s="215"/>
      <c r="Z809" s="34"/>
      <c r="AA809" s="35"/>
      <c r="AB809" s="35"/>
      <c r="AC809" s="35"/>
      <c r="AD809" s="36"/>
      <c r="AE809" s="224"/>
      <c r="AF809" s="53"/>
      <c r="AG809" s="54"/>
      <c r="AH809" s="55"/>
      <c r="AI809" s="56"/>
      <c r="AJ809" s="41" t="s">
        <v>299</v>
      </c>
      <c r="AK809" s="42">
        <v>44223</v>
      </c>
      <c r="AL809" s="50"/>
      <c r="AM809" s="337" t="str">
        <f>INDEX($K$6:$AE$6,1,MATCH(1,K809:AE809,-1))</f>
        <v>95PFE-L2M</v>
      </c>
      <c r="AN809" s="337" t="str">
        <f>IF(INDEX($K$6:$AE$6,1,MATCH(1,K809:AE809,1))&lt;&gt;INDEX($K$6:$AE$6,1,MATCH(1,K809:AE809,-1)),INDEX($K$6:$AE$6,1,MATCH(1,K809:AE809,1)),"-")</f>
        <v>-</v>
      </c>
      <c r="AO809"/>
      <c r="AP809"/>
      <c r="AQ809"/>
    </row>
    <row r="810" spans="1:261" x14ac:dyDescent="0.2">
      <c r="A810" s="169" t="str">
        <f>IF(IFERROR(VLOOKUP(G810,EmployesActifs,1,FALSE),"Non")&lt;&gt;"Non","Oui","Non")</f>
        <v>Oui</v>
      </c>
      <c r="B810" s="172">
        <f>IF(A810="Oui",1,0)</f>
        <v>1</v>
      </c>
      <c r="C810" s="172">
        <f>IF(OR(G810="Médecin",H810="Médecin",I810="Médecin",I810="Médecins",H810="anesthésiste",H810="boursier univ.",H810="chercheur",H810="chirurgien",H810="Résident(e)",H810="Md Urg",H810="Md Card",LEFT(H810,6)="Fellow",H810="Externe Médecine",H810="Directeur de la biobanque Médecin",H810="monit.-boursier",),1,0)</f>
        <v>0</v>
      </c>
      <c r="D810" s="172">
        <f>IF(OR(G810=0,H810="Stagiaire",H810="Stagiaires",H810="Externe",H810="Externes",G810="agence",H810="STAGIAIRE INFIRMIER(ÈRE)",H810="STAGIAIRE SI",H810="STAGIAIRE S.I.",H810="STAGIAIRE PAB",H810="STAGIAIRE EN PERFUSION",H810="Stagiaire Physiothérapeute",H810="Stagiaire médecine",H810="Stagiaire - Service sociaux",H810="STAGIAIRE SOINS INFIRMIERS",H810="STAGIAIRE EXTERNE EN MÉDECINE",H810="ss",),1,0)</f>
        <v>0</v>
      </c>
      <c r="E810" s="28" t="s">
        <v>3347</v>
      </c>
      <c r="F810" s="28" t="s">
        <v>3069</v>
      </c>
      <c r="G810" s="255">
        <v>13183</v>
      </c>
      <c r="H810" s="79" t="s">
        <v>2463</v>
      </c>
      <c r="I810" s="164" t="s">
        <v>933</v>
      </c>
      <c r="J810" s="273">
        <f ca="1">IF(AK810&lt;=Données!$B$2,1," ")</f>
        <v>1</v>
      </c>
      <c r="K810" s="45">
        <v>1</v>
      </c>
      <c r="L810" s="46"/>
      <c r="M810" s="47"/>
      <c r="N810" s="48"/>
      <c r="O810" s="185"/>
      <c r="P810" s="187"/>
      <c r="Q810" s="185"/>
      <c r="R810" s="186"/>
      <c r="S810" s="186"/>
      <c r="T810" s="187"/>
      <c r="U810" s="187"/>
      <c r="V810" s="187"/>
      <c r="W810" s="320"/>
      <c r="X810" s="214"/>
      <c r="Y810" s="215"/>
      <c r="Z810" s="34"/>
      <c r="AA810" s="35"/>
      <c r="AB810" s="35"/>
      <c r="AC810" s="35"/>
      <c r="AD810" s="36"/>
      <c r="AE810" s="224"/>
      <c r="AF810" s="53"/>
      <c r="AG810" s="54"/>
      <c r="AH810" s="55"/>
      <c r="AI810" s="56"/>
      <c r="AJ810" s="41" t="s">
        <v>2858</v>
      </c>
      <c r="AK810" s="42">
        <v>45111</v>
      </c>
      <c r="AL810" s="50"/>
      <c r="AM810" s="337" t="str">
        <f>INDEX($K$6:$AE$6,1,MATCH(1,K810:AE810,-1))</f>
        <v>95PFE-L2S</v>
      </c>
      <c r="AN810" s="337" t="str">
        <f>IF(INDEX($K$6:$AE$6,1,MATCH(1,K810:AE810,1))&lt;&gt;INDEX($K$6:$AE$6,1,MATCH(1,K810:AE810,-1)),INDEX($K$6:$AE$6,1,MATCH(1,K810:AE810,1)),"-")</f>
        <v>-</v>
      </c>
      <c r="AO810"/>
      <c r="AP810"/>
      <c r="AQ810"/>
    </row>
    <row r="811" spans="1:261" ht="12.75" customHeight="1" x14ac:dyDescent="0.2">
      <c r="A811" s="169" t="str">
        <f>IF(IFERROR(VLOOKUP(G811,EmployesActifs,1,FALSE),"Non")&lt;&gt;"Non","Oui","Non")</f>
        <v>Oui</v>
      </c>
      <c r="B811" s="172">
        <f>IF(A811="Oui",1,0)</f>
        <v>1</v>
      </c>
      <c r="C811" s="172">
        <f>IF(OR(G811="Médecin",H811="Médecin",I811="Médecin",I811="Médecins",H811="anesthésiste",H811="boursier univ.",H811="chercheur",H811="chirurgien",H811="Résident(e)",H811="Md Urg",H811="Md Card",LEFT(H811,6)="Fellow",H811="Externe Médecine",H811="Directeur de la biobanque Médecin",H811="monit.-boursier",),1,0)</f>
        <v>0</v>
      </c>
      <c r="D811" s="172">
        <f>IF(OR(G811=0,H811="Stagiaire",H811="Stagiaires",H811="Externe",H811="Externes",G811="agence",H811="STAGIAIRE INFIRMIER(ÈRE)",H811="STAGIAIRE SI",H811="STAGIAIRE S.I.",H811="STAGIAIRE PAB",H811="STAGIAIRE EN PERFUSION",H811="Stagiaire Physiothérapeute",H811="Stagiaire médecine",H811="Stagiaire - Service sociaux",H811="STAGIAIRE SOINS INFIRMIERS",H811="STAGIAIRE EXTERNE EN MÉDECINE",H811="ss",),1,0)</f>
        <v>0</v>
      </c>
      <c r="E811" s="28" t="s">
        <v>1662</v>
      </c>
      <c r="F811" s="28" t="s">
        <v>1663</v>
      </c>
      <c r="G811" s="263">
        <v>11264</v>
      </c>
      <c r="H811" s="79" t="s">
        <v>2416</v>
      </c>
      <c r="I811" s="164" t="s">
        <v>3412</v>
      </c>
      <c r="J811" s="273">
        <f ca="1">IF(AK811&lt;=Données!$B$2,1," ")</f>
        <v>1</v>
      </c>
      <c r="K811" s="45">
        <v>1</v>
      </c>
      <c r="L811" s="46"/>
      <c r="M811" s="47"/>
      <c r="N811" s="48"/>
      <c r="O811" s="185"/>
      <c r="P811" s="187"/>
      <c r="Q811" s="185"/>
      <c r="R811" s="186"/>
      <c r="S811" s="186"/>
      <c r="T811" s="187"/>
      <c r="U811" s="187"/>
      <c r="V811" s="187"/>
      <c r="W811" s="320"/>
      <c r="X811" s="214"/>
      <c r="Y811" s="215"/>
      <c r="Z811" s="34"/>
      <c r="AA811" s="35"/>
      <c r="AB811" s="35"/>
      <c r="AC811" s="35"/>
      <c r="AD811" s="36"/>
      <c r="AE811" s="224"/>
      <c r="AF811" s="53"/>
      <c r="AG811" s="54"/>
      <c r="AH811" s="55"/>
      <c r="AI811" s="56"/>
      <c r="AJ811" s="41" t="s">
        <v>290</v>
      </c>
      <c r="AK811" s="42">
        <v>44587</v>
      </c>
      <c r="AL811" s="50"/>
      <c r="AM811" s="337" t="str">
        <f>INDEX($K$6:$AE$6,1,MATCH(1,K811:AE811,-1))</f>
        <v>95PFE-L2S</v>
      </c>
      <c r="AN811" s="337" t="str">
        <f>IF(INDEX($K$6:$AE$6,1,MATCH(1,K811:AE811,1))&lt;&gt;INDEX($K$6:$AE$6,1,MATCH(1,K811:AE811,-1)),INDEX($K$6:$AE$6,1,MATCH(1,K811:AE811,1)),"-")</f>
        <v>-</v>
      </c>
      <c r="AO811"/>
      <c r="AP811"/>
      <c r="AQ811"/>
    </row>
    <row r="812" spans="1:261" ht="12.75" customHeight="1" x14ac:dyDescent="0.2">
      <c r="A812" s="169" t="str">
        <f>IF(IFERROR(VLOOKUP(G812,EmployesActifs,1,FALSE),"Non")&lt;&gt;"Non","Oui","Non")</f>
        <v>Oui</v>
      </c>
      <c r="B812" s="172">
        <f>IF(A812="Oui",1,0)</f>
        <v>1</v>
      </c>
      <c r="C812" s="172">
        <f>IF(OR(G812="Médecin",H812="Médecin",I812="Médecin",I812="Médecins",H812="anesthésiste",H812="boursier univ.",H812="chercheur",H812="chirurgien",H812="Résident(e)",H812="Md Urg",H812="Md Card",LEFT(H812,6)="Fellow",H812="Externe Médecine",H812="Directeur de la biobanque Médecin",H812="monit.-boursier",),1,0)</f>
        <v>0</v>
      </c>
      <c r="D812" s="172">
        <f>IF(OR(G812=0,H812="Stagiaire",H812="Stagiaires",H812="Externe",H812="Externes",G812="agence",H812="STAGIAIRE INFIRMIER(ÈRE)",H812="STAGIAIRE SI",H812="STAGIAIRE S.I.",H812="STAGIAIRE PAB",H812="STAGIAIRE EN PERFUSION",H812="Stagiaire Physiothérapeute",H812="Stagiaire médecine",H812="Stagiaire - Service sociaux",H812="STAGIAIRE SOINS INFIRMIERS",H812="STAGIAIRE EXTERNE EN MÉDECINE",H812="ss",),1,0)</f>
        <v>0</v>
      </c>
      <c r="E812" s="28" t="s">
        <v>3502</v>
      </c>
      <c r="F812" s="28" t="s">
        <v>485</v>
      </c>
      <c r="G812" s="255">
        <v>4083</v>
      </c>
      <c r="H812" s="79" t="s">
        <v>64</v>
      </c>
      <c r="I812" s="164" t="s">
        <v>2946</v>
      </c>
      <c r="J812" s="273">
        <f ca="1">IF(AK812&lt;=Données!$B$2,1," ")</f>
        <v>1</v>
      </c>
      <c r="K812" s="45"/>
      <c r="L812" s="46"/>
      <c r="M812" s="47"/>
      <c r="N812" s="48"/>
      <c r="O812" s="185"/>
      <c r="P812" s="187"/>
      <c r="Q812" s="185"/>
      <c r="R812" s="186"/>
      <c r="S812" s="186"/>
      <c r="T812" s="187"/>
      <c r="U812" s="187"/>
      <c r="V812" s="187"/>
      <c r="W812" s="320"/>
      <c r="X812" s="214"/>
      <c r="Y812" s="215"/>
      <c r="Z812" s="34"/>
      <c r="AA812" s="35">
        <v>1</v>
      </c>
      <c r="AB812" s="35"/>
      <c r="AC812" s="35"/>
      <c r="AD812" s="36"/>
      <c r="AE812" s="224"/>
      <c r="AF812" s="53"/>
      <c r="AG812" s="54"/>
      <c r="AH812" s="55"/>
      <c r="AI812" s="56"/>
      <c r="AJ812" s="41" t="s">
        <v>439</v>
      </c>
      <c r="AK812" s="42">
        <v>42047</v>
      </c>
      <c r="AL812" s="50" t="s">
        <v>200</v>
      </c>
      <c r="AM812" s="337" t="str">
        <f>INDEX($K$6:$AE$6,1,MATCH(1,K812:AE812,-1))</f>
        <v>1511-S</v>
      </c>
      <c r="AN812" s="337" t="str">
        <f>IF(INDEX($K$6:$AE$6,1,MATCH(1,K812:AE812,1))&lt;&gt;INDEX($K$6:$AE$6,1,MATCH(1,K812:AE812,-1)),INDEX($K$6:$AE$6,1,MATCH(1,K812:AE812,1)),"-")</f>
        <v>-</v>
      </c>
      <c r="AO812"/>
      <c r="AP812"/>
      <c r="AQ812"/>
    </row>
    <row r="813" spans="1:261" x14ac:dyDescent="0.2">
      <c r="A813" s="169" t="str">
        <f>IF(IFERROR(VLOOKUP(G813,EmployesActifs,1,FALSE),"Non")&lt;&gt;"Non","Oui","Non")</f>
        <v>Oui</v>
      </c>
      <c r="B813" s="172">
        <f>IF(A813="Oui",1,0)</f>
        <v>1</v>
      </c>
      <c r="C813" s="172">
        <f>IF(OR(G813="Médecin",H813="Médecin",I813="Médecin",I813="Médecins",H813="anesthésiste",H813="boursier univ.",H813="chercheur",H813="chirurgien",H813="Résident(e)",H813="Md Urg",H813="Md Card",LEFT(H813,6)="Fellow",H813="Externe Médecine",H813="Directeur de la biobanque Médecin",H813="monit.-boursier",),1,0)</f>
        <v>0</v>
      </c>
      <c r="D813" s="172">
        <f>IF(OR(G813=0,H813="Stagiaire",H813="Stagiaires",H813="Externe",H813="Externes",G813="agence",H813="STAGIAIRE INFIRMIER(ÈRE)",H813="STAGIAIRE SI",H813="STAGIAIRE S.I.",H813="STAGIAIRE PAB",H813="STAGIAIRE EN PERFUSION",H813="Stagiaire Physiothérapeute",H813="Stagiaire médecine",H813="Stagiaire - Service sociaux",H813="STAGIAIRE SOINS INFIRMIERS",H813="STAGIAIRE EXTERNE EN MÉDECINE",H813="ss",),1,0)</f>
        <v>0</v>
      </c>
      <c r="E813" s="28" t="s">
        <v>1669</v>
      </c>
      <c r="F813" s="28" t="s">
        <v>1670</v>
      </c>
      <c r="G813" s="255">
        <v>11222</v>
      </c>
      <c r="H813" s="79" t="s">
        <v>69</v>
      </c>
      <c r="I813" s="164" t="s">
        <v>61</v>
      </c>
      <c r="J813" s="273" t="str">
        <f ca="1">IF(AK813&lt;=Données!$B$2,1," ")</f>
        <v xml:space="preserve"> </v>
      </c>
      <c r="K813" s="45"/>
      <c r="L813" s="46">
        <v>1</v>
      </c>
      <c r="M813" s="47"/>
      <c r="N813" s="48"/>
      <c r="O813" s="185"/>
      <c r="P813" s="187"/>
      <c r="Q813" s="185"/>
      <c r="R813" s="186"/>
      <c r="S813" s="186"/>
      <c r="T813" s="187"/>
      <c r="U813" s="187"/>
      <c r="V813" s="187"/>
      <c r="W813" s="320"/>
      <c r="X813" s="214"/>
      <c r="Y813" s="215"/>
      <c r="Z813" s="34"/>
      <c r="AA813" s="35"/>
      <c r="AB813" s="35"/>
      <c r="AC813" s="35"/>
      <c r="AD813" s="36"/>
      <c r="AE813" s="224"/>
      <c r="AF813" s="53"/>
      <c r="AG813" s="54"/>
      <c r="AH813" s="55"/>
      <c r="AI813" s="56"/>
      <c r="AJ813" s="41" t="s">
        <v>5851</v>
      </c>
      <c r="AK813" s="42">
        <v>45941</v>
      </c>
      <c r="AL813" s="50"/>
      <c r="AM813" s="337" t="str">
        <f>INDEX($K$6:$AE$6,1,MATCH(1,K813:AE813,-1))</f>
        <v>95PFE-L2M</v>
      </c>
      <c r="AN813" s="337" t="str">
        <f>IF(INDEX($K$6:$AE$6,1,MATCH(1,K813:AE813,1))&lt;&gt;INDEX($K$6:$AE$6,1,MATCH(1,K813:AE813,-1)),INDEX($K$6:$AE$6,1,MATCH(1,K813:AE813,1)),"-")</f>
        <v>-</v>
      </c>
      <c r="AO813"/>
      <c r="AP813"/>
      <c r="AQ813"/>
    </row>
    <row r="814" spans="1:261" ht="12.75" customHeight="1" x14ac:dyDescent="0.2">
      <c r="A814" s="169" t="str">
        <f>IF(IFERROR(VLOOKUP(G814,EmployesActifs,1,FALSE),"Non")&lt;&gt;"Non","Oui","Non")</f>
        <v>Oui</v>
      </c>
      <c r="B814" s="172">
        <f>IF(A814="Oui",1,0)</f>
        <v>1</v>
      </c>
      <c r="C814" s="172">
        <f>IF(OR(G814="Médecin",H814="Médecin",I814="Médecin",I814="Médecins",H814="anesthésiste",H814="boursier univ.",H814="chercheur",H814="chirurgien",H814="Résident(e)",H814="Md Urg",H814="Md Card",LEFT(H814,6)="Fellow",H814="Externe Médecine",H814="Directeur de la biobanque Médecin",H814="monit.-boursier",),1,0)</f>
        <v>0</v>
      </c>
      <c r="D814" s="172">
        <f>IF(OR(G814=0,H814="Stagiaire",H814="Stagiaires",H814="Externe",H814="Externes",G814="agence",H814="STAGIAIRE INFIRMIER(ÈRE)",H814="STAGIAIRE SI",H814="STAGIAIRE S.I.",H814="STAGIAIRE PAB",H814="STAGIAIRE EN PERFUSION",H814="Stagiaire Physiothérapeute",H814="Stagiaire médecine",H814="Stagiaire - Service sociaux",H814="STAGIAIRE SOINS INFIRMIERS",H814="STAGIAIRE EXTERNE EN MÉDECINE",H814="ss",),1,0)</f>
        <v>0</v>
      </c>
      <c r="E814" s="28" t="s">
        <v>1671</v>
      </c>
      <c r="F814" s="28" t="s">
        <v>599</v>
      </c>
      <c r="G814" s="255">
        <v>10394</v>
      </c>
      <c r="H814" s="79" t="s">
        <v>103</v>
      </c>
      <c r="I814" s="164" t="s">
        <v>61</v>
      </c>
      <c r="J814" s="273">
        <f ca="1">IF(AK814&lt;=Données!$B$2,1," ")</f>
        <v>1</v>
      </c>
      <c r="K814" s="45" t="s">
        <v>56</v>
      </c>
      <c r="L814" s="46" t="s">
        <v>56</v>
      </c>
      <c r="M814" s="47"/>
      <c r="N814" s="48"/>
      <c r="O814" s="185"/>
      <c r="P814" s="187"/>
      <c r="Q814" s="185"/>
      <c r="R814" s="186"/>
      <c r="S814" s="186">
        <v>1</v>
      </c>
      <c r="T814" s="187"/>
      <c r="U814" s="187"/>
      <c r="V814" s="187"/>
      <c r="W814" s="320"/>
      <c r="X814" s="214"/>
      <c r="Y814" s="215"/>
      <c r="Z814" s="34"/>
      <c r="AA814" s="35"/>
      <c r="AB814" s="35"/>
      <c r="AC814" s="35"/>
      <c r="AD814" s="36"/>
      <c r="AE814" s="224"/>
      <c r="AF814" s="53"/>
      <c r="AG814" s="54"/>
      <c r="AH814" s="55"/>
      <c r="AI814" s="56"/>
      <c r="AJ814" s="41" t="s">
        <v>159</v>
      </c>
      <c r="AK814" s="42">
        <v>44392</v>
      </c>
      <c r="AL814" s="50"/>
      <c r="AM814" s="337" t="str">
        <f>INDEX($K$6:$AE$6,1,MATCH(1,K814:AE814,-1))</f>
        <v>1870 +</v>
      </c>
      <c r="AN814" s="337" t="str">
        <f>IF(INDEX($K$6:$AE$6,1,MATCH(1,K814:AE814,1))&lt;&gt;INDEX($K$6:$AE$6,1,MATCH(1,K814:AE814,-1)),INDEX($K$6:$AE$6,1,MATCH(1,K814:AE814,1)),"-")</f>
        <v>-</v>
      </c>
      <c r="AO814"/>
      <c r="AP814"/>
      <c r="AQ814"/>
    </row>
    <row r="815" spans="1:261" x14ac:dyDescent="0.2">
      <c r="A815" s="169" t="str">
        <f>IF(IFERROR(VLOOKUP(G815,EmployesActifs,1,FALSE),"Non")&lt;&gt;"Non","Oui","Non")</f>
        <v>Oui</v>
      </c>
      <c r="B815" s="172">
        <f>IF(A815="Oui",1,0)</f>
        <v>1</v>
      </c>
      <c r="C815" s="172">
        <f>IF(OR(G815="Médecin",H815="Médecin",I815="Médecin",I815="Médecins",H815="anesthésiste",H815="boursier univ.",H815="chercheur",H815="chirurgien",H815="Résident(e)",H815="Md Urg",H815="Md Card",LEFT(H815,6)="Fellow",H815="Externe Médecine",H815="Directeur de la biobanque Médecin",H815="monit.-boursier",),1,0)</f>
        <v>0</v>
      </c>
      <c r="D815" s="172">
        <f>IF(OR(G815=0,H815="Stagiaire",H815="Stagiaires",H815="Externe",H815="Externes",G815="agence",H815="STAGIAIRE INFIRMIER(ÈRE)",H815="STAGIAIRE SI",H815="STAGIAIRE S.I.",H815="STAGIAIRE PAB",H815="STAGIAIRE EN PERFUSION",H815="Stagiaire Physiothérapeute",H815="Stagiaire médecine",H815="Stagiaire - Service sociaux",H815="STAGIAIRE SOINS INFIRMIERS",H815="STAGIAIRE EXTERNE EN MÉDECINE",H815="ss",),1,0)</f>
        <v>0</v>
      </c>
      <c r="E815" s="28" t="s">
        <v>1672</v>
      </c>
      <c r="F815" s="28" t="s">
        <v>68</v>
      </c>
      <c r="G815" s="257">
        <v>11308</v>
      </c>
      <c r="H815" s="79" t="s">
        <v>103</v>
      </c>
      <c r="I815" s="164" t="s">
        <v>65</v>
      </c>
      <c r="J815" s="273">
        <f ca="1">IF(AK815&lt;=Données!$B$2,1," ")</f>
        <v>1</v>
      </c>
      <c r="K815" s="45" t="s">
        <v>56</v>
      </c>
      <c r="L815" s="46" t="s">
        <v>56</v>
      </c>
      <c r="M815" s="47"/>
      <c r="N815" s="48"/>
      <c r="O815" s="185"/>
      <c r="P815" s="187"/>
      <c r="Q815" s="185"/>
      <c r="R815" s="186"/>
      <c r="S815" s="186">
        <v>1</v>
      </c>
      <c r="T815" s="187"/>
      <c r="U815" s="187"/>
      <c r="V815" s="187"/>
      <c r="W815" s="320"/>
      <c r="X815" s="214"/>
      <c r="Y815" s="215"/>
      <c r="Z815" s="34"/>
      <c r="AA815" s="35"/>
      <c r="AB815" s="35"/>
      <c r="AC815" s="35"/>
      <c r="AD815" s="36"/>
      <c r="AE815" s="224"/>
      <c r="AF815" s="53"/>
      <c r="AG815" s="54"/>
      <c r="AH815" s="55"/>
      <c r="AI815" s="56"/>
      <c r="AJ815" s="41" t="s">
        <v>57</v>
      </c>
      <c r="AK815" s="42">
        <v>44569</v>
      </c>
      <c r="AL815" s="50"/>
      <c r="AM815" s="337" t="str">
        <f>INDEX($K$6:$AE$6,1,MATCH(1,K815:AE815,-1))</f>
        <v>1870 +</v>
      </c>
      <c r="AN815" s="337" t="str">
        <f>IF(INDEX($K$6:$AE$6,1,MATCH(1,K815:AE815,1))&lt;&gt;INDEX($K$6:$AE$6,1,MATCH(1,K815:AE815,-1)),INDEX($K$6:$AE$6,1,MATCH(1,K815:AE815,1)),"-")</f>
        <v>-</v>
      </c>
      <c r="AO815"/>
      <c r="AP815"/>
      <c r="AQ815"/>
    </row>
    <row r="816" spans="1:261" x14ac:dyDescent="0.2">
      <c r="A816" s="169" t="str">
        <f>IF(IFERROR(VLOOKUP(G816,EmployesActifs,1,FALSE),"Non")&lt;&gt;"Non","Oui","Non")</f>
        <v>Oui</v>
      </c>
      <c r="B816" s="172">
        <f>IF(A816="Oui",1,0)</f>
        <v>1</v>
      </c>
      <c r="C816" s="172">
        <f>IF(OR(G816="Médecin",H816="Médecin",I816="Médecin",I816="Médecins",H816="anesthésiste",H816="boursier univ.",H816="chercheur",H816="chirurgien",H816="Résident(e)",H816="Md Urg",H816="Md Card",LEFT(H816,6)="Fellow",H816="Externe Médecine",H816="Directeur de la biobanque Médecin",H816="monit.-boursier",),1,0)</f>
        <v>0</v>
      </c>
      <c r="D816" s="172">
        <f>IF(OR(G816=0,H816="Stagiaire",H816="Stagiaires",H816="Externe",H816="Externes",G816="agence",H816="STAGIAIRE INFIRMIER(ÈRE)",H816="STAGIAIRE SI",H816="STAGIAIRE S.I.",H816="STAGIAIRE PAB",H816="STAGIAIRE EN PERFUSION",H816="Stagiaire Physiothérapeute",H816="Stagiaire médecine",H816="Stagiaire - Service sociaux",H816="STAGIAIRE SOINS INFIRMIERS",H816="STAGIAIRE EXTERNE EN MÉDECINE",H816="ss",),1,0)</f>
        <v>0</v>
      </c>
      <c r="E816" s="28" t="s">
        <v>1673</v>
      </c>
      <c r="F816" s="28" t="s">
        <v>1674</v>
      </c>
      <c r="G816" s="257">
        <v>10117</v>
      </c>
      <c r="H816" s="79" t="s">
        <v>3394</v>
      </c>
      <c r="I816" s="164" t="s">
        <v>143</v>
      </c>
      <c r="J816" s="273">
        <f ca="1">IF(AK816&lt;=Données!$B$2,1," ")</f>
        <v>1</v>
      </c>
      <c r="K816" s="45" t="s">
        <v>56</v>
      </c>
      <c r="L816" s="46" t="s">
        <v>56</v>
      </c>
      <c r="M816" s="47"/>
      <c r="N816" s="48"/>
      <c r="O816" s="185"/>
      <c r="P816" s="187"/>
      <c r="Q816" s="185"/>
      <c r="R816" s="186"/>
      <c r="S816" s="186" t="s">
        <v>56</v>
      </c>
      <c r="T816" s="187"/>
      <c r="U816" s="187"/>
      <c r="V816" s="187"/>
      <c r="W816" s="320"/>
      <c r="X816" s="214"/>
      <c r="Y816" s="215"/>
      <c r="Z816" s="34">
        <v>1</v>
      </c>
      <c r="AA816" s="35"/>
      <c r="AB816" s="35"/>
      <c r="AC816" s="35"/>
      <c r="AD816" s="36"/>
      <c r="AE816" s="224"/>
      <c r="AF816" s="53"/>
      <c r="AG816" s="54"/>
      <c r="AH816" s="55"/>
      <c r="AI816" s="56"/>
      <c r="AJ816" s="41" t="s">
        <v>57</v>
      </c>
      <c r="AK816" s="42">
        <v>44582</v>
      </c>
      <c r="AL816" s="50"/>
      <c r="AM816" s="337" t="str">
        <f>INDEX($K$6:$AE$6,1,MATCH(1,K816:AE816,-1))</f>
        <v>1510-XS</v>
      </c>
      <c r="AN816" s="337" t="str">
        <f>IF(INDEX($K$6:$AE$6,1,MATCH(1,K816:AE816,1))&lt;&gt;INDEX($K$6:$AE$6,1,MATCH(1,K816:AE816,-1)),INDEX($K$6:$AE$6,1,MATCH(1,K816:AE816,1)),"-")</f>
        <v>-</v>
      </c>
      <c r="AO816"/>
      <c r="AP816"/>
      <c r="AQ816"/>
    </row>
    <row r="817" spans="1:261" ht="12.75" customHeight="1" x14ac:dyDescent="0.2">
      <c r="A817" s="169" t="str">
        <f>IF(IFERROR(VLOOKUP(G817,EmployesActifs,1,FALSE),"Non")&lt;&gt;"Non","Oui","Non")</f>
        <v>Oui</v>
      </c>
      <c r="B817" s="172">
        <f>IF(A817="Oui",1,0)</f>
        <v>1</v>
      </c>
      <c r="C817" s="172">
        <f>IF(OR(G817="Médecin",H817="Médecin",I817="Médecin",I817="Médecins",H817="anesthésiste",H817="boursier univ.",H817="chercheur",H817="chirurgien",H817="Résident(e)",H817="Md Urg",H817="Md Card",LEFT(H817,6)="Fellow",H817="Externe Médecine",H817="Directeur de la biobanque Médecin",H817="monit.-boursier",),1,0)</f>
        <v>0</v>
      </c>
      <c r="D817" s="172">
        <f>IF(OR(G817=0,H817="Stagiaire",H817="Stagiaires",H817="Externe",H817="Externes",G817="agence",H817="STAGIAIRE INFIRMIER(ÈRE)",H817="STAGIAIRE SI",H817="STAGIAIRE S.I.",H817="STAGIAIRE PAB",H817="STAGIAIRE EN PERFUSION",H817="Stagiaire Physiothérapeute",H817="Stagiaire médecine",H817="Stagiaire - Service sociaux",H817="STAGIAIRE SOINS INFIRMIERS",H817="STAGIAIRE EXTERNE EN MÉDECINE",H817="ss",),1,0)</f>
        <v>0</v>
      </c>
      <c r="E817" s="28" t="s">
        <v>1673</v>
      </c>
      <c r="F817" s="28" t="s">
        <v>1071</v>
      </c>
      <c r="G817" s="255">
        <v>13471</v>
      </c>
      <c r="H817" s="79" t="s">
        <v>103</v>
      </c>
      <c r="I817" s="164" t="s">
        <v>65</v>
      </c>
      <c r="J817" s="273" t="str">
        <f ca="1">IF(AK817&lt;=Données!$B$2,1," ")</f>
        <v xml:space="preserve"> </v>
      </c>
      <c r="K817" s="45"/>
      <c r="L817" s="46"/>
      <c r="M817" s="47"/>
      <c r="N817" s="48"/>
      <c r="O817" s="185"/>
      <c r="P817" s="187"/>
      <c r="Q817" s="185"/>
      <c r="R817" s="186"/>
      <c r="S817" s="186">
        <v>1</v>
      </c>
      <c r="T817" s="187"/>
      <c r="U817" s="187"/>
      <c r="V817" s="187"/>
      <c r="W817" s="320"/>
      <c r="X817" s="214"/>
      <c r="Y817" s="215"/>
      <c r="Z817" s="34"/>
      <c r="AA817" s="35"/>
      <c r="AB817" s="35"/>
      <c r="AC817" s="35"/>
      <c r="AD817" s="36"/>
      <c r="AE817" s="224"/>
      <c r="AF817" s="53"/>
      <c r="AG817" s="54"/>
      <c r="AH817" s="55"/>
      <c r="AI817" s="56"/>
      <c r="AJ817" s="41" t="s">
        <v>5851</v>
      </c>
      <c r="AK817" s="42">
        <v>45749</v>
      </c>
      <c r="AL817" s="50"/>
      <c r="AM817" s="337" t="str">
        <f>INDEX($K$6:$AE$6,1,MATCH(1,K817:AE817,-1))</f>
        <v>1870 +</v>
      </c>
      <c r="AN817" s="337" t="str">
        <f>IF(INDEX($K$6:$AE$6,1,MATCH(1,K817:AE817,1))&lt;&gt;INDEX($K$6:$AE$6,1,MATCH(1,K817:AE817,-1)),INDEX($K$6:$AE$6,1,MATCH(1,K817:AE817,1)),"-")</f>
        <v>-</v>
      </c>
      <c r="AO817"/>
      <c r="AP817"/>
      <c r="AQ817"/>
    </row>
    <row r="818" spans="1:261" x14ac:dyDescent="0.2">
      <c r="A818" s="169" t="str">
        <f>IF(IFERROR(VLOOKUP(G818,EmployesActifs,1,FALSE),"Non")&lt;&gt;"Non","Oui","Non")</f>
        <v>Oui</v>
      </c>
      <c r="B818" s="172">
        <f>IF(A818="Oui",1,0)</f>
        <v>1</v>
      </c>
      <c r="C818" s="172">
        <f>IF(OR(G818="Médecin",H818="Médecin",I818="Médecin",I818="Médecins",H818="anesthésiste",H818="boursier univ.",H818="chercheur",H818="chirurgien",H818="Résident(e)",H818="Md Urg",H818="Md Card",LEFT(H818,6)="Fellow",H818="Externe Médecine",H818="Directeur de la biobanque Médecin",H818="monit.-boursier",),1,0)</f>
        <v>0</v>
      </c>
      <c r="D818" s="172">
        <f>IF(OR(G818=0,H818="Stagiaire",H818="Stagiaires",H818="Externe",H818="Externes",G818="agence",H818="STAGIAIRE INFIRMIER(ÈRE)",H818="STAGIAIRE SI",H818="STAGIAIRE S.I.",H818="STAGIAIRE PAB",H818="STAGIAIRE EN PERFUSION",H818="Stagiaire Physiothérapeute",H818="Stagiaire médecine",H818="Stagiaire - Service sociaux",H818="STAGIAIRE SOINS INFIRMIERS",H818="STAGIAIRE EXTERNE EN MÉDECINE",H818="ss",),1,0)</f>
        <v>0</v>
      </c>
      <c r="E818" s="28" t="s">
        <v>1673</v>
      </c>
      <c r="F818" s="28" t="s">
        <v>1675</v>
      </c>
      <c r="G818" s="256">
        <v>3057</v>
      </c>
      <c r="H818" s="79" t="s">
        <v>412</v>
      </c>
      <c r="I818" s="164" t="s">
        <v>1197</v>
      </c>
      <c r="J818" s="273">
        <f ca="1">IF(AK818&lt;=Données!$B$2,1," ")</f>
        <v>1</v>
      </c>
      <c r="K818" s="45"/>
      <c r="L818" s="46"/>
      <c r="M818" s="47"/>
      <c r="N818" s="48"/>
      <c r="O818" s="185"/>
      <c r="P818" s="187"/>
      <c r="Q818" s="185"/>
      <c r="R818" s="186"/>
      <c r="S818" s="186">
        <v>1</v>
      </c>
      <c r="T818" s="187"/>
      <c r="U818" s="187"/>
      <c r="V818" s="187"/>
      <c r="W818" s="320"/>
      <c r="X818" s="214"/>
      <c r="Y818" s="215"/>
      <c r="Z818" s="34"/>
      <c r="AA818" s="35">
        <v>1</v>
      </c>
      <c r="AB818" s="35"/>
      <c r="AC818" s="35"/>
      <c r="AD818" s="36"/>
      <c r="AE818" s="224"/>
      <c r="AF818" s="53"/>
      <c r="AG818" s="54"/>
      <c r="AH818" s="55"/>
      <c r="AI818" s="56"/>
      <c r="AJ818" s="41" t="s">
        <v>50</v>
      </c>
      <c r="AK818" s="42">
        <v>44581</v>
      </c>
      <c r="AL818" s="50" t="s">
        <v>1676</v>
      </c>
      <c r="AM818" s="337" t="str">
        <f>INDEX($K$6:$AE$6,1,MATCH(1,K818:AE818,-1))</f>
        <v>1870 +</v>
      </c>
      <c r="AN818" s="337" t="str">
        <f>IF(INDEX($K$6:$AE$6,1,MATCH(1,K818:AE818,1))&lt;&gt;INDEX($K$6:$AE$6,1,MATCH(1,K818:AE818,-1)),INDEX($K$6:$AE$6,1,MATCH(1,K818:AE818,1)),"-")</f>
        <v>1511-S</v>
      </c>
      <c r="AO818"/>
      <c r="AP818"/>
      <c r="AQ818"/>
    </row>
    <row r="819" spans="1:261" s="69" customFormat="1" ht="13.35" customHeight="1" x14ac:dyDescent="0.2">
      <c r="A819" s="169" t="str">
        <f>IF(IFERROR(VLOOKUP(G819,EmployesActifs,1,FALSE),"Non")&lt;&gt;"Non","Oui","Non")</f>
        <v>Oui</v>
      </c>
      <c r="B819" s="172">
        <f>IF(A819="Oui",1,0)</f>
        <v>1</v>
      </c>
      <c r="C819" s="172">
        <f>IF(OR(G819="Médecin",H819="Médecin",I819="Médecin",I819="Médecins",H819="anesthésiste",H819="boursier univ.",H819="chercheur",H819="chirurgien",H819="Résident(e)",H819="Md Urg",H819="Md Card",LEFT(H819,6)="Fellow",H819="Externe Médecine",H819="Directeur de la biobanque Médecin",H819="monit.-boursier",),1,0)</f>
        <v>0</v>
      </c>
      <c r="D819" s="172">
        <f>IF(OR(G819=0,H819="Stagiaire",H819="Stagiaires",H819="Externe",H819="Externes",G819="agence",H819="STAGIAIRE INFIRMIER(ÈRE)",H819="STAGIAIRE SI",H819="STAGIAIRE S.I.",H819="STAGIAIRE PAB",H819="STAGIAIRE EN PERFUSION",H819="Stagiaire Physiothérapeute",H819="Stagiaire médecine",H819="Stagiaire - Service sociaux",H819="STAGIAIRE SOINS INFIRMIERS",H819="STAGIAIRE EXTERNE EN MÉDECINE",H819="ss",),1,0)</f>
        <v>0</v>
      </c>
      <c r="E819" s="28" t="s">
        <v>1673</v>
      </c>
      <c r="F819" s="28" t="s">
        <v>1677</v>
      </c>
      <c r="G819" s="255">
        <v>1268</v>
      </c>
      <c r="H819" s="79" t="s">
        <v>3396</v>
      </c>
      <c r="I819" s="164" t="s">
        <v>5712</v>
      </c>
      <c r="J819" s="273">
        <f ca="1">IF(AL819&lt;=Données!$B$2,1," ")</f>
        <v>1</v>
      </c>
      <c r="K819" s="45" t="s">
        <v>56</v>
      </c>
      <c r="L819" s="46"/>
      <c r="M819" s="47"/>
      <c r="N819" s="48"/>
      <c r="O819" s="185" t="s">
        <v>4467</v>
      </c>
      <c r="P819" s="187"/>
      <c r="Q819" s="185"/>
      <c r="R819" s="186"/>
      <c r="S819" s="186">
        <v>1</v>
      </c>
      <c r="T819" s="187"/>
      <c r="U819" s="187"/>
      <c r="V819" s="187"/>
      <c r="W819" s="320"/>
      <c r="X819" s="214"/>
      <c r="Y819" s="215"/>
      <c r="Z819" s="34"/>
      <c r="AA819" s="35"/>
      <c r="AB819" s="35"/>
      <c r="AC819" s="35"/>
      <c r="AD819" s="36"/>
      <c r="AE819" s="224"/>
      <c r="AF819" s="53"/>
      <c r="AG819" s="54"/>
      <c r="AH819" s="345"/>
      <c r="AI819" s="56"/>
      <c r="AJ819" s="41" t="s">
        <v>4462</v>
      </c>
      <c r="AK819" s="42">
        <v>45315</v>
      </c>
      <c r="AL819" s="331"/>
      <c r="AM819" s="337" t="str">
        <f>INDEX($K$6:$AE$6,1,MATCH(1,K819:AE819,-1))</f>
        <v>1870 +</v>
      </c>
      <c r="AN819" s="337" t="str">
        <f>IF(INDEX($K$6:$AE$6,1,MATCH(1,K819:AE819,1))&lt;&gt;INDEX($K$6:$AE$6,1,MATCH(1,K819:AE819,-1)),INDEX($K$6:$AE$6,1,MATCH(1,K819:AE819,1)),"-")</f>
        <v>-</v>
      </c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</row>
    <row r="820" spans="1:261" s="44" customFormat="1" x14ac:dyDescent="0.2">
      <c r="A820" s="169" t="str">
        <f>IF(IFERROR(VLOOKUP(G820,EmployesActifs,1,FALSE),"Non")&lt;&gt;"Non","Oui","Non")</f>
        <v>Oui</v>
      </c>
      <c r="B820" s="172">
        <f>IF(A820="Oui",1,0)</f>
        <v>1</v>
      </c>
      <c r="C820" s="172">
        <f>IF(OR(G820="Médecin",H820="Médecin",I820="Médecin",I820="Médecins",H820="anesthésiste",H820="boursier univ.",H820="chercheur",H820="chirurgien",H820="Résident(e)",H820="Md Urg",H820="Md Card",LEFT(H820,6)="Fellow",H820="Externe Médecine",H820="Directeur de la biobanque Médecin",H820="monit.-boursier",),1,0)</f>
        <v>0</v>
      </c>
      <c r="D820" s="172">
        <f>IF(OR(G820=0,H820="Stagiaire",H820="Stagiaires",H820="Externe",H820="Externes",G820="agence",H820="STAGIAIRE INFIRMIER(ÈRE)",H820="STAGIAIRE SI",H820="STAGIAIRE S.I.",H820="STAGIAIRE PAB",H820="STAGIAIRE EN PERFUSION",H820="Stagiaire Physiothérapeute",H820="Stagiaire médecine",H820="Stagiaire - Service sociaux",H820="STAGIAIRE SOINS INFIRMIERS",H820="STAGIAIRE EXTERNE EN MÉDECINE",H820="ss",),1,0)</f>
        <v>0</v>
      </c>
      <c r="E820" s="28" t="s">
        <v>1678</v>
      </c>
      <c r="F820" s="28" t="s">
        <v>1679</v>
      </c>
      <c r="G820" s="255">
        <v>6174</v>
      </c>
      <c r="H820" s="79" t="s">
        <v>103</v>
      </c>
      <c r="I820" s="164" t="s">
        <v>3590</v>
      </c>
      <c r="J820" s="273" t="str">
        <f ca="1">IF(AK820&lt;=Données!$B$2,1," ")</f>
        <v xml:space="preserve"> </v>
      </c>
      <c r="K820" s="45">
        <v>1</v>
      </c>
      <c r="L820" s="46"/>
      <c r="M820" s="47"/>
      <c r="N820" s="48"/>
      <c r="O820" s="185"/>
      <c r="P820" s="187"/>
      <c r="Q820" s="185"/>
      <c r="R820" s="186"/>
      <c r="S820" s="186"/>
      <c r="T820" s="187"/>
      <c r="U820" s="187"/>
      <c r="V820" s="187"/>
      <c r="W820" s="320"/>
      <c r="X820" s="214"/>
      <c r="Y820" s="215"/>
      <c r="Z820" s="34"/>
      <c r="AA820" s="35"/>
      <c r="AB820" s="35"/>
      <c r="AC820" s="35"/>
      <c r="AD820" s="36"/>
      <c r="AE820" s="224"/>
      <c r="AF820" s="53"/>
      <c r="AG820" s="54"/>
      <c r="AH820" s="55"/>
      <c r="AI820" s="56"/>
      <c r="AJ820" s="41" t="s">
        <v>4462</v>
      </c>
      <c r="AK820" s="42">
        <v>45448</v>
      </c>
      <c r="AL820" s="50"/>
      <c r="AM820" s="337" t="str">
        <f>INDEX($K$6:$AE$6,1,MATCH(1,K820:AE820,-1))</f>
        <v>95PFE-L2S</v>
      </c>
      <c r="AN820" s="337" t="str">
        <f>IF(INDEX($K$6:$AE$6,1,MATCH(1,K820:AE820,1))&lt;&gt;INDEX($K$6:$AE$6,1,MATCH(1,K820:AE820,-1)),INDEX($K$6:$AE$6,1,MATCH(1,K820:AE820,1)),"-")</f>
        <v>-</v>
      </c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</row>
    <row r="821" spans="1:261" s="44" customFormat="1" x14ac:dyDescent="0.2">
      <c r="A821" s="169" t="str">
        <f>IF(IFERROR(VLOOKUP(G821,EmployesActifs,1,FALSE),"Non")&lt;&gt;"Non","Oui","Non")</f>
        <v>Oui</v>
      </c>
      <c r="B821" s="172">
        <f>IF(A821="Oui",1,0)</f>
        <v>1</v>
      </c>
      <c r="C821" s="172">
        <f>IF(OR(G821="Médecin",H821="Médecin",I821="Médecin",I821="Médecins",H821="anesthésiste",H821="boursier univ.",H821="chercheur",H821="chirurgien",H821="Résident(e)",H821="Md Urg",H821="Md Card",LEFT(H821,6)="Fellow",H821="Externe Médecine",H821="Directeur de la biobanque Médecin",H821="monit.-boursier",),1,0)</f>
        <v>0</v>
      </c>
      <c r="D821" s="172">
        <f>IF(OR(G821=0,H821="Stagiaire",H821="Stagiaires",H821="Externe",H821="Externes",G821="agence",H821="STAGIAIRE INFIRMIER(ÈRE)",H821="STAGIAIRE SI",H821="STAGIAIRE S.I.",H821="STAGIAIRE PAB",H821="STAGIAIRE EN PERFUSION",H821="Stagiaire Physiothérapeute",H821="Stagiaire médecine",H821="Stagiaire - Service sociaux",H821="STAGIAIRE SOINS INFIRMIERS",H821="STAGIAIRE EXTERNE EN MÉDECINE",H821="ss",),1,0)</f>
        <v>0</v>
      </c>
      <c r="E821" s="28" t="s">
        <v>1678</v>
      </c>
      <c r="F821" s="28" t="s">
        <v>4486</v>
      </c>
      <c r="G821" s="257">
        <v>5348</v>
      </c>
      <c r="H821" s="79" t="s">
        <v>103</v>
      </c>
      <c r="I821" s="164" t="s">
        <v>3590</v>
      </c>
      <c r="J821" s="273" t="str">
        <f ca="1">IF(AK821&lt;=Données!$B$2,1," ")</f>
        <v xml:space="preserve"> </v>
      </c>
      <c r="K821" s="45"/>
      <c r="L821" s="46" t="s">
        <v>56</v>
      </c>
      <c r="M821" s="47"/>
      <c r="N821" s="48"/>
      <c r="O821" s="185"/>
      <c r="P821" s="187">
        <v>1</v>
      </c>
      <c r="Q821" s="185"/>
      <c r="R821" s="186"/>
      <c r="S821" s="186"/>
      <c r="T821" s="187"/>
      <c r="U821" s="187"/>
      <c r="V821" s="187"/>
      <c r="W821" s="320"/>
      <c r="X821" s="214"/>
      <c r="Y821" s="215"/>
      <c r="Z821" s="34"/>
      <c r="AA821" s="35"/>
      <c r="AB821" s="35"/>
      <c r="AC821" s="35"/>
      <c r="AD821" s="36"/>
      <c r="AE821" s="224"/>
      <c r="AF821" s="53"/>
      <c r="AG821" s="54"/>
      <c r="AH821" s="55"/>
      <c r="AI821" s="56"/>
      <c r="AJ821" s="41" t="s">
        <v>4462</v>
      </c>
      <c r="AK821" s="42">
        <v>45462</v>
      </c>
      <c r="AL821" s="50"/>
      <c r="AM821" s="337">
        <f>INDEX($K$6:$AE$6,1,MATCH(1,K821:AE821,-1))</f>
        <v>1804</v>
      </c>
      <c r="AN821" s="337" t="str">
        <f>IF(INDEX($K$6:$AE$6,1,MATCH(1,K821:AE821,1))&lt;&gt;INDEX($K$6:$AE$6,1,MATCH(1,K821:AE821,-1)),INDEX($K$6:$AE$6,1,MATCH(1,K821:AE821,1)),"-")</f>
        <v>-</v>
      </c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</row>
    <row r="822" spans="1:261" s="44" customFormat="1" x14ac:dyDescent="0.2">
      <c r="A822" s="169" t="str">
        <f>IF(IFERROR(VLOOKUP(G822,EmployesActifs,1,FALSE),"Non")&lt;&gt;"Non","Oui","Non")</f>
        <v>Oui</v>
      </c>
      <c r="B822" s="172">
        <f>IF(A822="Oui",1,0)</f>
        <v>1</v>
      </c>
      <c r="C822" s="172">
        <f>IF(OR(G822="Médecin",H822="Médecin",I822="Médecin",I822="Médecins",H822="anesthésiste",H822="boursier univ.",H822="chercheur",H822="chirurgien",H822="Résident(e)",H822="Md Urg",H822="Md Card",LEFT(H822,6)="Fellow",H822="Externe Médecine",H822="Directeur de la biobanque Médecin",H822="monit.-boursier",),1,0)</f>
        <v>0</v>
      </c>
      <c r="D822" s="172">
        <f>IF(OR(G822=0,H822="Stagiaire",H822="Stagiaires",H822="Externe",H822="Externes",G822="agence",H822="STAGIAIRE INFIRMIER(ÈRE)",H822="STAGIAIRE SI",H822="STAGIAIRE S.I.",H822="STAGIAIRE PAB",H822="STAGIAIRE EN PERFUSION",H822="Stagiaire Physiothérapeute",H822="Stagiaire médecine",H822="Stagiaire - Service sociaux",H822="STAGIAIRE SOINS INFIRMIERS",H822="STAGIAIRE EXTERNE EN MÉDECINE",H822="ss",),1,0)</f>
        <v>0</v>
      </c>
      <c r="E822" s="28" t="s">
        <v>1678</v>
      </c>
      <c r="F822" s="28" t="s">
        <v>1382</v>
      </c>
      <c r="G822" s="255">
        <v>2712</v>
      </c>
      <c r="H822" s="79" t="s">
        <v>54</v>
      </c>
      <c r="I822" s="164" t="s">
        <v>55</v>
      </c>
      <c r="J822" s="273" t="str">
        <f ca="1">IF(AK822&lt;=Données!$B$2,1," ")</f>
        <v xml:space="preserve"> </v>
      </c>
      <c r="K822" s="45"/>
      <c r="L822" s="46">
        <v>1</v>
      </c>
      <c r="M822" s="47"/>
      <c r="N822" s="48"/>
      <c r="O822" s="185"/>
      <c r="P822" s="187"/>
      <c r="Q822" s="185"/>
      <c r="R822" s="186"/>
      <c r="S822" s="186"/>
      <c r="T822" s="187"/>
      <c r="U822" s="187"/>
      <c r="V822" s="187"/>
      <c r="W822" s="320"/>
      <c r="X822" s="214"/>
      <c r="Y822" s="215"/>
      <c r="Z822" s="34"/>
      <c r="AA822" s="35"/>
      <c r="AB822" s="35"/>
      <c r="AC822" s="35"/>
      <c r="AD822" s="36"/>
      <c r="AE822" s="224"/>
      <c r="AF822" s="53"/>
      <c r="AG822" s="54"/>
      <c r="AH822" s="55"/>
      <c r="AI822" s="56"/>
      <c r="AJ822" s="41" t="s">
        <v>50</v>
      </c>
      <c r="AK822" s="42">
        <v>45631</v>
      </c>
      <c r="AL822" s="50"/>
      <c r="AM822" s="337" t="str">
        <f>INDEX($K$6:$AE$6,1,MATCH(1,K822:AE822,-1))</f>
        <v>95PFE-L2M</v>
      </c>
      <c r="AN822" s="337" t="str">
        <f>IF(INDEX($K$6:$AE$6,1,MATCH(1,K822:AE822,1))&lt;&gt;INDEX($K$6:$AE$6,1,MATCH(1,K822:AE822,-1)),INDEX($K$6:$AE$6,1,MATCH(1,K822:AE822,1)),"-")</f>
        <v>-</v>
      </c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</row>
    <row r="823" spans="1:261" ht="12.75" customHeight="1" x14ac:dyDescent="0.2">
      <c r="A823" s="169" t="str">
        <f>IF(IFERROR(VLOOKUP(G823,EmployesActifs,1,FALSE),"Non")&lt;&gt;"Non","Oui","Non")</f>
        <v>Oui</v>
      </c>
      <c r="B823" s="172">
        <f>IF(A823="Oui",1,0)</f>
        <v>1</v>
      </c>
      <c r="C823" s="172">
        <f>IF(OR(G823="Médecin",H823="Médecin",I823="Médecin",I823="Médecins",H823="anesthésiste",H823="boursier univ.",H823="chercheur",H823="chirurgien",H823="Résident(e)",H823="Md Urg",H823="Md Card",LEFT(H823,6)="Fellow",H823="Externe Médecine",H823="Directeur de la biobanque Médecin",H823="monit.-boursier",),1,0)</f>
        <v>0</v>
      </c>
      <c r="D823" s="172">
        <f>IF(OR(G823=0,H823="Stagiaire",H823="Stagiaires",H823="Externe",H823="Externes",G823="agence",H823="STAGIAIRE INFIRMIER(ÈRE)",H823="STAGIAIRE SI",H823="STAGIAIRE S.I.",H823="STAGIAIRE PAB",H823="STAGIAIRE EN PERFUSION",H823="Stagiaire Physiothérapeute",H823="Stagiaire médecine",H823="Stagiaire - Service sociaux",H823="STAGIAIRE SOINS INFIRMIERS",H823="STAGIAIRE EXTERNE EN MÉDECINE",H823="ss",),1,0)</f>
        <v>0</v>
      </c>
      <c r="E823" s="28" t="s">
        <v>1678</v>
      </c>
      <c r="F823" s="28" t="s">
        <v>1683</v>
      </c>
      <c r="G823" s="255">
        <v>11108</v>
      </c>
      <c r="H823" s="79" t="s">
        <v>103</v>
      </c>
      <c r="I823" s="164" t="s">
        <v>5711</v>
      </c>
      <c r="J823" s="273">
        <f ca="1">IF(AK823&lt;=Données!$B$2,1," ")</f>
        <v>1</v>
      </c>
      <c r="K823" s="45" t="s">
        <v>56</v>
      </c>
      <c r="L823" s="46" t="s">
        <v>56</v>
      </c>
      <c r="M823" s="47" t="s">
        <v>56</v>
      </c>
      <c r="N823" s="48"/>
      <c r="O823" s="185"/>
      <c r="P823" s="187"/>
      <c r="Q823" s="185"/>
      <c r="R823" s="186"/>
      <c r="S823" s="186">
        <v>1</v>
      </c>
      <c r="T823" s="187"/>
      <c r="U823" s="187"/>
      <c r="V823" s="187"/>
      <c r="W823" s="320"/>
      <c r="X823" s="214"/>
      <c r="Y823" s="215"/>
      <c r="Z823" s="34"/>
      <c r="AA823" s="35"/>
      <c r="AB823" s="35"/>
      <c r="AC823" s="35"/>
      <c r="AD823" s="36"/>
      <c r="AE823" s="224"/>
      <c r="AF823" s="53"/>
      <c r="AG823" s="54"/>
      <c r="AH823" s="55"/>
      <c r="AI823" s="56"/>
      <c r="AJ823" s="41" t="s">
        <v>98</v>
      </c>
      <c r="AK823" s="42">
        <v>44582</v>
      </c>
      <c r="AL823" s="50"/>
      <c r="AM823" s="337" t="str">
        <f>INDEX($K$6:$AE$6,1,MATCH(1,K823:AE823,-1))</f>
        <v>1870 +</v>
      </c>
      <c r="AN823" s="337" t="str">
        <f>IF(INDEX($K$6:$AE$6,1,MATCH(1,K823:AE823,1))&lt;&gt;INDEX($K$6:$AE$6,1,MATCH(1,K823:AE823,-1)),INDEX($K$6:$AE$6,1,MATCH(1,K823:AE823,1)),"-")</f>
        <v>-</v>
      </c>
      <c r="AO823"/>
      <c r="AP823"/>
      <c r="AQ823"/>
    </row>
    <row r="824" spans="1:261" ht="12.75" customHeight="1" x14ac:dyDescent="0.2">
      <c r="A824" s="169" t="str">
        <f>IF(IFERROR(VLOOKUP(G824,EmployesActifs,1,FALSE),"Non")&lt;&gt;"Non","Oui","Non")</f>
        <v>Oui</v>
      </c>
      <c r="B824" s="172">
        <f>IF(A824="Oui",1,0)</f>
        <v>1</v>
      </c>
      <c r="C824" s="172">
        <f>IF(OR(G824="Médecin",H824="Médecin",I824="Médecin",I824="Médecins",H824="anesthésiste",H824="boursier univ.",H824="chercheur",H824="chirurgien",H824="Résident(e)",H824="Md Urg",H824="Md Card",LEFT(H824,6)="Fellow",H824="Externe Médecine",H824="Directeur de la biobanque Médecin",H824="monit.-boursier",),1,0)</f>
        <v>0</v>
      </c>
      <c r="D824" s="172">
        <f>IF(OR(G824=0,H824="Stagiaire",H824="Stagiaires",H824="Externe",H824="Externes",G824="agence",H824="STAGIAIRE INFIRMIER(ÈRE)",H824="STAGIAIRE SI",H824="STAGIAIRE S.I.",H824="STAGIAIRE PAB",H824="STAGIAIRE EN PERFUSION",H824="Stagiaire Physiothérapeute",H824="Stagiaire médecine",H824="Stagiaire - Service sociaux",H824="STAGIAIRE SOINS INFIRMIERS",H824="STAGIAIRE EXTERNE EN MÉDECINE",H824="ss",),1,0)</f>
        <v>0</v>
      </c>
      <c r="E824" s="28" t="s">
        <v>1678</v>
      </c>
      <c r="F824" s="28" t="s">
        <v>1684</v>
      </c>
      <c r="G824" s="255">
        <v>10876</v>
      </c>
      <c r="H824" s="79" t="s">
        <v>54</v>
      </c>
      <c r="I824" s="164" t="s">
        <v>55</v>
      </c>
      <c r="J824" s="273">
        <f ca="1">IF(AK824&lt;=Données!$B$2,1," ")</f>
        <v>1</v>
      </c>
      <c r="K824" s="45" t="s">
        <v>56</v>
      </c>
      <c r="L824" s="46"/>
      <c r="M824" s="47"/>
      <c r="N824" s="48"/>
      <c r="O824" s="185"/>
      <c r="P824" s="187"/>
      <c r="Q824" s="185">
        <v>1</v>
      </c>
      <c r="R824" s="186"/>
      <c r="S824" s="186"/>
      <c r="T824" s="187"/>
      <c r="U824" s="187"/>
      <c r="V824" s="187"/>
      <c r="W824" s="320"/>
      <c r="X824" s="214"/>
      <c r="Y824" s="215"/>
      <c r="Z824" s="34"/>
      <c r="AA824" s="35"/>
      <c r="AB824" s="35"/>
      <c r="AC824" s="35"/>
      <c r="AD824" s="36"/>
      <c r="AE824" s="224"/>
      <c r="AF824" s="53"/>
      <c r="AG824" s="54"/>
      <c r="AH824" s="55"/>
      <c r="AI824" s="56"/>
      <c r="AJ824" s="41" t="s">
        <v>66</v>
      </c>
      <c r="AK824" s="42">
        <v>44228</v>
      </c>
      <c r="AL824" s="50"/>
      <c r="AM824" s="337" t="str">
        <f>INDEX($K$6:$AE$6,1,MATCH(1,K824:AE824,-1))</f>
        <v>1860-S</v>
      </c>
      <c r="AN824" s="337" t="str">
        <f>IF(INDEX($K$6:$AE$6,1,MATCH(1,K824:AE824,1))&lt;&gt;INDEX($K$6:$AE$6,1,MATCH(1,K824:AE824,-1)),INDEX($K$6:$AE$6,1,MATCH(1,K824:AE824,1)),"-")</f>
        <v>-</v>
      </c>
      <c r="AO824"/>
      <c r="AP824"/>
      <c r="AQ824"/>
    </row>
    <row r="825" spans="1:261" x14ac:dyDescent="0.2">
      <c r="A825" s="169" t="str">
        <f>IF(IFERROR(VLOOKUP(G825,EmployesActifs,1,FALSE),"Non")&lt;&gt;"Non","Oui","Non")</f>
        <v>Oui</v>
      </c>
      <c r="B825" s="172">
        <f>IF(A825="Oui",1,0)</f>
        <v>1</v>
      </c>
      <c r="C825" s="172">
        <f>IF(OR(G825="Médecin",H825="Médecin",I825="Médecin",I825="Médecins",H825="anesthésiste",H825="boursier univ.",H825="chercheur",H825="chirurgien",H825="Résident(e)",H825="Md Urg",H825="Md Card",LEFT(H825,6)="Fellow",H825="Externe Médecine",H825="Directeur de la biobanque Médecin",H825="monit.-boursier",),1,0)</f>
        <v>0</v>
      </c>
      <c r="D825" s="172">
        <f>IF(OR(G825=0,H825="Stagiaire",H825="Stagiaires",H825="Externe",H825="Externes",G825="agence",H825="STAGIAIRE INFIRMIER(ÈRE)",H825="STAGIAIRE SI",H825="STAGIAIRE S.I.",H825="STAGIAIRE PAB",H825="STAGIAIRE EN PERFUSION",H825="Stagiaire Physiothérapeute",H825="Stagiaire médecine",H825="Stagiaire - Service sociaux",H825="STAGIAIRE SOINS INFIRMIERS",H825="STAGIAIRE EXTERNE EN MÉDECINE",H825="ss",),1,0)</f>
        <v>0</v>
      </c>
      <c r="E825" s="28" t="s">
        <v>1685</v>
      </c>
      <c r="F825" s="28" t="s">
        <v>233</v>
      </c>
      <c r="G825" s="255">
        <v>11785</v>
      </c>
      <c r="H825" s="79" t="s">
        <v>103</v>
      </c>
      <c r="I825" s="164" t="s">
        <v>5709</v>
      </c>
      <c r="J825" s="273" t="str">
        <f ca="1">IF(AK825&lt;=Données!$B$2,1," ")</f>
        <v xml:space="preserve"> </v>
      </c>
      <c r="K825" s="45"/>
      <c r="L825" s="46"/>
      <c r="M825" s="47"/>
      <c r="N825" s="48"/>
      <c r="O825" s="185"/>
      <c r="P825" s="187"/>
      <c r="Q825" s="185"/>
      <c r="R825" s="186"/>
      <c r="S825" s="186">
        <v>1</v>
      </c>
      <c r="T825" s="187"/>
      <c r="U825" s="187"/>
      <c r="V825" s="187"/>
      <c r="W825" s="320"/>
      <c r="X825" s="214"/>
      <c r="Y825" s="215"/>
      <c r="Z825" s="34"/>
      <c r="AA825" s="35"/>
      <c r="AB825" s="35"/>
      <c r="AC825" s="35"/>
      <c r="AD825" s="36"/>
      <c r="AE825" s="224"/>
      <c r="AF825" s="53"/>
      <c r="AG825" s="54"/>
      <c r="AH825" s="55"/>
      <c r="AI825" s="56"/>
      <c r="AJ825" s="41" t="s">
        <v>5851</v>
      </c>
      <c r="AK825" s="42">
        <v>45792</v>
      </c>
      <c r="AL825" s="50"/>
      <c r="AM825" s="337" t="str">
        <f>INDEX($K$6:$AE$6,1,MATCH(1,K825:AE825,-1))</f>
        <v>1870 +</v>
      </c>
      <c r="AN825" s="337" t="str">
        <f>IF(INDEX($K$6:$AE$6,1,MATCH(1,K825:AE825,1))&lt;&gt;INDEX($K$6:$AE$6,1,MATCH(1,K825:AE825,-1)),INDEX($K$6:$AE$6,1,MATCH(1,K825:AE825,1)),"-")</f>
        <v>-</v>
      </c>
      <c r="AO825"/>
      <c r="AP825"/>
      <c r="AQ825"/>
    </row>
    <row r="826" spans="1:261" ht="12.75" customHeight="1" x14ac:dyDescent="0.2">
      <c r="A826" s="169" t="str">
        <f>IF(IFERROR(VLOOKUP(G826,EmployesActifs,1,FALSE),"Non")&lt;&gt;"Non","Oui","Non")</f>
        <v>Oui</v>
      </c>
      <c r="B826" s="172">
        <f>IF(A826="Oui",1,0)</f>
        <v>1</v>
      </c>
      <c r="C826" s="172">
        <f>IF(OR(G826="Médecin",H826="Médecin",I826="Médecin",I826="Médecins",H826="anesthésiste",H826="boursier univ.",H826="chercheur",H826="chirurgien",H826="Résident(e)",H826="Md Urg",H826="Md Card",LEFT(H826,6)="Fellow",H826="Externe Médecine",H826="Directeur de la biobanque Médecin",H826="monit.-boursier",),1,0)</f>
        <v>0</v>
      </c>
      <c r="D826" s="172">
        <f>IF(OR(G826=0,H826="Stagiaire",H826="Stagiaires",H826="Externe",H826="Externes",G826="agence",H826="STAGIAIRE INFIRMIER(ÈRE)",H826="STAGIAIRE SI",H826="STAGIAIRE S.I.",H826="STAGIAIRE PAB",H826="STAGIAIRE EN PERFUSION",H826="Stagiaire Physiothérapeute",H826="Stagiaire médecine",H826="Stagiaire - Service sociaux",H826="STAGIAIRE SOINS INFIRMIERS",H826="STAGIAIRE EXTERNE EN MÉDECINE",H826="ss",),1,0)</f>
        <v>0</v>
      </c>
      <c r="E826" s="28" t="s">
        <v>2892</v>
      </c>
      <c r="F826" s="28" t="s">
        <v>1195</v>
      </c>
      <c r="G826" s="255">
        <v>12282</v>
      </c>
      <c r="H826" s="79" t="s">
        <v>103</v>
      </c>
      <c r="I826" s="164" t="s">
        <v>5716</v>
      </c>
      <c r="J826" s="273" t="str">
        <f ca="1">IF(AK826&lt;=Données!$B$2,1," ")</f>
        <v xml:space="preserve"> </v>
      </c>
      <c r="K826" s="45">
        <v>1</v>
      </c>
      <c r="L826" s="46"/>
      <c r="M826" s="47"/>
      <c r="N826" s="48"/>
      <c r="O826" s="185"/>
      <c r="P826" s="187"/>
      <c r="Q826" s="185"/>
      <c r="R826" s="186"/>
      <c r="S826" s="186"/>
      <c r="T826" s="187"/>
      <c r="U826" s="187"/>
      <c r="V826" s="187"/>
      <c r="W826" s="320"/>
      <c r="X826" s="214"/>
      <c r="Y826" s="215"/>
      <c r="Z826" s="34"/>
      <c r="AA826" s="35"/>
      <c r="AB826" s="35"/>
      <c r="AC826" s="35"/>
      <c r="AD826" s="36"/>
      <c r="AE826" s="224"/>
      <c r="AF826" s="53"/>
      <c r="AG826" s="54"/>
      <c r="AH826" s="55"/>
      <c r="AI826" s="56"/>
      <c r="AJ826" s="41" t="s">
        <v>4462</v>
      </c>
      <c r="AK826" s="42">
        <v>45763</v>
      </c>
      <c r="AL826" s="50"/>
      <c r="AM826" s="337" t="str">
        <f>INDEX($K$6:$AE$6,1,MATCH(1,K826:AE826,-1))</f>
        <v>95PFE-L2S</v>
      </c>
      <c r="AN826" s="337" t="str">
        <f>IF(INDEX($K$6:$AE$6,1,MATCH(1,K826:AE826,1))&lt;&gt;INDEX($K$6:$AE$6,1,MATCH(1,K826:AE826,-1)),INDEX($K$6:$AE$6,1,MATCH(1,K826:AE826,1)),"-")</f>
        <v>-</v>
      </c>
      <c r="AO826"/>
      <c r="AP826"/>
      <c r="AQ826"/>
    </row>
    <row r="827" spans="1:261" ht="12.75" customHeight="1" x14ac:dyDescent="0.2">
      <c r="A827" s="169" t="str">
        <f>IF(IFERROR(VLOOKUP(G827,EmployesActifs,1,FALSE),"Non")&lt;&gt;"Non","Oui","Non")</f>
        <v>Oui</v>
      </c>
      <c r="B827" s="172">
        <f>IF(A827="Oui",1,0)</f>
        <v>1</v>
      </c>
      <c r="C827" s="172">
        <f>IF(OR(G827="Médecin",H827="Médecin",I827="Médecin",I827="Médecins",H827="anesthésiste",H827="boursier univ.",H827="chercheur",H827="chirurgien",H827="Résident(e)",H827="Md Urg",H827="Md Card",LEFT(H827,6)="Fellow",H827="Externe Médecine",H827="Directeur de la biobanque Médecin",H827="monit.-boursier",),1,0)</f>
        <v>0</v>
      </c>
      <c r="D827" s="172">
        <f>IF(OR(G827=0,H827="Stagiaire",H827="Stagiaires",H827="Externe",H827="Externes",G827="agence",H827="STAGIAIRE INFIRMIER(ÈRE)",H827="STAGIAIRE SI",H827="STAGIAIRE S.I.",H827="STAGIAIRE PAB",H827="STAGIAIRE EN PERFUSION",H827="Stagiaire Physiothérapeute",H827="Stagiaire médecine",H827="Stagiaire - Service sociaux",H827="STAGIAIRE SOINS INFIRMIERS",H827="STAGIAIRE EXTERNE EN MÉDECINE",H827="ss",),1,0)</f>
        <v>0</v>
      </c>
      <c r="E827" s="28" t="s">
        <v>1690</v>
      </c>
      <c r="F827" s="28" t="s">
        <v>1691</v>
      </c>
      <c r="G827" s="255">
        <v>11881</v>
      </c>
      <c r="H827" s="79" t="s">
        <v>69</v>
      </c>
      <c r="I827" s="164" t="s">
        <v>61</v>
      </c>
      <c r="J827" s="273" t="str">
        <f ca="1">IF(AK827&lt;=Données!$B$2,1," ")</f>
        <v xml:space="preserve"> </v>
      </c>
      <c r="K827" s="45"/>
      <c r="L827" s="46" t="s">
        <v>56</v>
      </c>
      <c r="M827" s="47"/>
      <c r="N827" s="48">
        <v>1</v>
      </c>
      <c r="O827" s="185"/>
      <c r="P827" s="187"/>
      <c r="Q827" s="185"/>
      <c r="R827" s="186"/>
      <c r="S827" s="186"/>
      <c r="T827" s="187"/>
      <c r="U827" s="187"/>
      <c r="V827" s="187"/>
      <c r="W827" s="320"/>
      <c r="X827" s="214"/>
      <c r="Y827" s="215"/>
      <c r="Z827" s="34"/>
      <c r="AA827" s="35"/>
      <c r="AB827" s="35"/>
      <c r="AC827" s="35"/>
      <c r="AD827" s="36"/>
      <c r="AE827" s="224"/>
      <c r="AF827" s="53"/>
      <c r="AG827" s="54"/>
      <c r="AH827" s="55"/>
      <c r="AI827" s="56"/>
      <c r="AJ827" s="41" t="s">
        <v>5851</v>
      </c>
      <c r="AK827" s="42">
        <v>45941</v>
      </c>
      <c r="AL827" s="50"/>
      <c r="AM827" s="337" t="str">
        <f>INDEX($K$6:$AE$6,1,MATCH(1,K827:AE827,-1))</f>
        <v>F550</v>
      </c>
      <c r="AN827" s="337" t="str">
        <f>IF(INDEX($K$6:$AE$6,1,MATCH(1,K827:AE827,1))&lt;&gt;INDEX($K$6:$AE$6,1,MATCH(1,K827:AE827,-1)),INDEX($K$6:$AE$6,1,MATCH(1,K827:AE827,1)),"-")</f>
        <v>-</v>
      </c>
      <c r="AO827"/>
      <c r="AP827"/>
      <c r="AQ827"/>
    </row>
    <row r="828" spans="1:261" ht="12.75" customHeight="1" x14ac:dyDescent="0.2">
      <c r="A828" s="169" t="str">
        <f>IF(IFERROR(VLOOKUP(G828,EmployesActifs,1,FALSE),"Non")&lt;&gt;"Non","Oui","Non")</f>
        <v>Oui</v>
      </c>
      <c r="B828" s="172">
        <f>IF(A828="Oui",1,0)</f>
        <v>1</v>
      </c>
      <c r="C828" s="172">
        <f>IF(OR(G828="Médecin",H828="Médecin",I828="Médecin",I828="Médecins",H828="anesthésiste",H828="boursier univ.",H828="chercheur",H828="chirurgien",H828="Résident(e)",H828="Md Urg",H828="Md Card",LEFT(H828,6)="Fellow",H828="Externe Médecine",H828="Directeur de la biobanque Médecin",H828="monit.-boursier",),1,0)</f>
        <v>0</v>
      </c>
      <c r="D828" s="172">
        <f>IF(OR(G828=0,H828="Stagiaire",H828="Stagiaires",H828="Externe",H828="Externes",G828="agence",H828="STAGIAIRE INFIRMIER(ÈRE)",H828="STAGIAIRE SI",H828="STAGIAIRE S.I.",H828="STAGIAIRE PAB",H828="STAGIAIRE EN PERFUSION",H828="Stagiaire Physiothérapeute",H828="Stagiaire médecine",H828="Stagiaire - Service sociaux",H828="STAGIAIRE SOINS INFIRMIERS",H828="STAGIAIRE EXTERNE EN MÉDECINE",H828="ss",),1,0)</f>
        <v>0</v>
      </c>
      <c r="E828" s="28" t="s">
        <v>1694</v>
      </c>
      <c r="F828" s="28" t="s">
        <v>1695</v>
      </c>
      <c r="G828" s="255">
        <v>4377</v>
      </c>
      <c r="H828" s="79" t="s">
        <v>747</v>
      </c>
      <c r="I828" s="164" t="s">
        <v>5717</v>
      </c>
      <c r="J828" s="273" t="str">
        <f ca="1">IF(AK828&lt;=Données!$B$2,1," ")</f>
        <v xml:space="preserve"> </v>
      </c>
      <c r="K828" s="45"/>
      <c r="L828" s="46"/>
      <c r="M828" s="47"/>
      <c r="N828" s="48"/>
      <c r="O828" s="185"/>
      <c r="P828" s="187"/>
      <c r="Q828" s="185"/>
      <c r="R828" s="186"/>
      <c r="S828" s="186">
        <v>1</v>
      </c>
      <c r="T828" s="187"/>
      <c r="U828" s="187"/>
      <c r="V828" s="187"/>
      <c r="W828" s="320"/>
      <c r="X828" s="214"/>
      <c r="Y828" s="215"/>
      <c r="Z828" s="34"/>
      <c r="AA828" s="35"/>
      <c r="AB828" s="35"/>
      <c r="AC828" s="35"/>
      <c r="AD828" s="36"/>
      <c r="AE828" s="224"/>
      <c r="AF828" s="53"/>
      <c r="AG828" s="54"/>
      <c r="AH828" s="55"/>
      <c r="AI828" s="56"/>
      <c r="AJ828" s="41" t="s">
        <v>4462</v>
      </c>
      <c r="AK828" s="42">
        <v>45952</v>
      </c>
      <c r="AL828" s="50"/>
      <c r="AM828" s="337" t="str">
        <f>INDEX($K$6:$AE$6,1,MATCH(1,K828:AE828,-1))</f>
        <v>1870 +</v>
      </c>
      <c r="AN828" s="337" t="str">
        <f>IF(INDEX($K$6:$AE$6,1,MATCH(1,K828:AE828,1))&lt;&gt;INDEX($K$6:$AE$6,1,MATCH(1,K828:AE828,-1)),INDEX($K$6:$AE$6,1,MATCH(1,K828:AE828,1)),"-")</f>
        <v>-</v>
      </c>
      <c r="AO828"/>
      <c r="AP828"/>
      <c r="AQ828"/>
    </row>
    <row r="829" spans="1:261" x14ac:dyDescent="0.2">
      <c r="A829" s="169" t="str">
        <f>IF(IFERROR(VLOOKUP(G829,EmployesActifs,1,FALSE),"Non")&lt;&gt;"Non","Oui","Non")</f>
        <v>Oui</v>
      </c>
      <c r="B829" s="172">
        <f>IF(A829="Oui",1,0)</f>
        <v>1</v>
      </c>
      <c r="C829" s="172">
        <f>IF(OR(G829="Médecin",H829="Médecin",I829="Médecin",I829="Médecins",H829="anesthésiste",H829="boursier univ.",H829="chercheur",H829="chirurgien",H829="Résident(e)",H829="Md Urg",H829="Md Card",LEFT(H829,6)="Fellow",H829="Externe Médecine",H829="Directeur de la biobanque Médecin",H829="monit.-boursier",),1,0)</f>
        <v>0</v>
      </c>
      <c r="D829" s="172">
        <f>IF(OR(G829=0,H829="Stagiaire",H829="Stagiaires",H829="Externe",H829="Externes",G829="agence",H829="STAGIAIRE INFIRMIER(ÈRE)",H829="STAGIAIRE SI",H829="STAGIAIRE S.I.",H829="STAGIAIRE PAB",H829="STAGIAIRE EN PERFUSION",H829="Stagiaire Physiothérapeute",H829="Stagiaire médecine",H829="Stagiaire - Service sociaux",H829="STAGIAIRE SOINS INFIRMIERS",H829="STAGIAIRE EXTERNE EN MÉDECINE",H829="ss",),1,0)</f>
        <v>0</v>
      </c>
      <c r="E829" s="28" t="s">
        <v>1700</v>
      </c>
      <c r="F829" s="28" t="s">
        <v>1698</v>
      </c>
      <c r="G829" s="255">
        <v>10000</v>
      </c>
      <c r="H829" s="79" t="s">
        <v>412</v>
      </c>
      <c r="I829" s="164" t="s">
        <v>1197</v>
      </c>
      <c r="J829" s="273">
        <f ca="1">IF(AK829&lt;=Données!$B$2,1," ")</f>
        <v>1</v>
      </c>
      <c r="K829" s="45"/>
      <c r="L829" s="46" t="s">
        <v>56</v>
      </c>
      <c r="M829" s="47" t="s">
        <v>56</v>
      </c>
      <c r="N829" s="48"/>
      <c r="O829" s="185"/>
      <c r="P829" s="187"/>
      <c r="Q829" s="185"/>
      <c r="R829" s="186"/>
      <c r="S829" s="186"/>
      <c r="T829" s="187"/>
      <c r="U829" s="187"/>
      <c r="V829" s="187"/>
      <c r="W829" s="320"/>
      <c r="X829" s="214"/>
      <c r="Y829" s="215"/>
      <c r="Z829" s="34"/>
      <c r="AA829" s="35"/>
      <c r="AB829" s="35"/>
      <c r="AC829" s="35"/>
      <c r="AD829" s="36"/>
      <c r="AE829" s="224">
        <v>1</v>
      </c>
      <c r="AF829" s="53"/>
      <c r="AG829" s="54"/>
      <c r="AH829" s="55"/>
      <c r="AI829" s="56"/>
      <c r="AJ829" s="41" t="s">
        <v>94</v>
      </c>
      <c r="AK829" s="42">
        <v>44594</v>
      </c>
      <c r="AL829" s="50"/>
      <c r="AM829" s="337" t="str">
        <f>INDEX($K$6:$AE$6,1,MATCH(1,K829:AE829,-1))</f>
        <v>SH-9550</v>
      </c>
      <c r="AN829" s="337" t="str">
        <f>IF(INDEX($K$6:$AE$6,1,MATCH(1,K829:AE829,1))&lt;&gt;INDEX($K$6:$AE$6,1,MATCH(1,K829:AE829,-1)),INDEX($K$6:$AE$6,1,MATCH(1,K829:AE829,1)),"-")</f>
        <v>-</v>
      </c>
      <c r="AO829"/>
      <c r="AP829"/>
      <c r="AQ829"/>
    </row>
    <row r="830" spans="1:261" x14ac:dyDescent="0.2">
      <c r="A830" s="169" t="str">
        <f>IF(IFERROR(VLOOKUP(G830,EmployesActifs,1,FALSE),"Non")&lt;&gt;"Non","Oui","Non")</f>
        <v>Oui</v>
      </c>
      <c r="B830" s="172">
        <f>IF(A830="Oui",1,0)</f>
        <v>1</v>
      </c>
      <c r="C830" s="172">
        <f>IF(OR(G830="Médecin",H830="Médecin",I830="Médecin",I830="Médecins",H830="anesthésiste",H830="boursier univ.",H830="chercheur",H830="chirurgien",H830="Résident(e)",H830="Md Urg",H830="Md Card",LEFT(H830,6)="Fellow",H830="Externe Médecine",H830="Directeur de la biobanque Médecin",H830="monit.-boursier",),1,0)</f>
        <v>0</v>
      </c>
      <c r="D830" s="172">
        <f>IF(OR(G830=0,H830="Stagiaire",H830="Stagiaires",H830="Externe",H830="Externes",G830="agence",H830="STAGIAIRE INFIRMIER(ÈRE)",H830="STAGIAIRE SI",H830="STAGIAIRE S.I.",H830="STAGIAIRE PAB",H830="STAGIAIRE EN PERFUSION",H830="Stagiaire Physiothérapeute",H830="Stagiaire médecine",H830="Stagiaire - Service sociaux",H830="STAGIAIRE SOINS INFIRMIERS",H830="STAGIAIRE EXTERNE EN MÉDECINE",H830="ss",),1,0)</f>
        <v>0</v>
      </c>
      <c r="E830" s="28" t="s">
        <v>3260</v>
      </c>
      <c r="F830" s="28" t="s">
        <v>1678</v>
      </c>
      <c r="G830" s="255">
        <v>13011</v>
      </c>
      <c r="H830" s="79" t="s">
        <v>69</v>
      </c>
      <c r="I830" s="164" t="s">
        <v>5215</v>
      </c>
      <c r="J830" s="273">
        <f ca="1">IF(AK830&lt;=Données!$B$2,1," ")</f>
        <v>1</v>
      </c>
      <c r="K830" s="45"/>
      <c r="L830" s="46" t="s">
        <v>56</v>
      </c>
      <c r="M830" s="47" t="s">
        <v>56</v>
      </c>
      <c r="N830" s="48">
        <v>1</v>
      </c>
      <c r="O830" s="185"/>
      <c r="P830" s="187"/>
      <c r="Q830" s="185"/>
      <c r="R830" s="186"/>
      <c r="S830" s="186" t="s">
        <v>56</v>
      </c>
      <c r="T830" s="187"/>
      <c r="U830" s="187"/>
      <c r="V830" s="187"/>
      <c r="W830" s="320"/>
      <c r="X830" s="214"/>
      <c r="Y830" s="215"/>
      <c r="Z830" s="34"/>
      <c r="AA830" s="35"/>
      <c r="AB830" s="35"/>
      <c r="AC830" s="35"/>
      <c r="AD830" s="36"/>
      <c r="AE830" s="224"/>
      <c r="AF830" s="53"/>
      <c r="AG830" s="54"/>
      <c r="AH830" s="55"/>
      <c r="AI830" s="56"/>
      <c r="AJ830" s="41" t="s">
        <v>85</v>
      </c>
      <c r="AK830" s="42">
        <v>45070</v>
      </c>
      <c r="AL830" s="50"/>
      <c r="AM830" s="337" t="str">
        <f>INDEX($K$6:$AE$6,1,MATCH(1,K830:AE830,-1))</f>
        <v>F550</v>
      </c>
      <c r="AN830" s="337" t="str">
        <f>IF(INDEX($K$6:$AE$6,1,MATCH(1,K830:AE830,1))&lt;&gt;INDEX($K$6:$AE$6,1,MATCH(1,K830:AE830,-1)),INDEX($K$6:$AE$6,1,MATCH(1,K830:AE830,1)),"-")</f>
        <v>-</v>
      </c>
      <c r="AO830"/>
      <c r="AP830"/>
      <c r="AQ830"/>
    </row>
    <row r="831" spans="1:261" x14ac:dyDescent="0.2">
      <c r="A831" s="169" t="str">
        <f>IF(IFERROR(VLOOKUP(G831,EmployesActifs,1,FALSE),"Non")&lt;&gt;"Non","Oui","Non")</f>
        <v>Oui</v>
      </c>
      <c r="B831" s="172">
        <f>IF(A831="Oui",1,0)</f>
        <v>1</v>
      </c>
      <c r="C831" s="172">
        <f>IF(OR(G831="Médecin",H831="Médecin",I831="Médecin",I831="Médecins",H831="anesthésiste",H831="boursier univ.",H831="chercheur",H831="chirurgien",H831="Résident(e)",H831="Md Urg",H831="Md Card",LEFT(H831,6)="Fellow",H831="Externe Médecine",H831="Directeur de la biobanque Médecin",H831="monit.-boursier",),1,0)</f>
        <v>0</v>
      </c>
      <c r="D831" s="172">
        <f>IF(OR(G831=0,H831="Stagiaire",H831="Stagiaires",H831="Externe",H831="Externes",G831="agence",H831="STAGIAIRE INFIRMIER(ÈRE)",H831="STAGIAIRE SI",H831="STAGIAIRE S.I.",H831="STAGIAIRE PAB",H831="STAGIAIRE EN PERFUSION",H831="Stagiaire Physiothérapeute",H831="Stagiaire médecine",H831="Stagiaire - Service sociaux",H831="STAGIAIRE SOINS INFIRMIERS",H831="STAGIAIRE EXTERNE EN MÉDECINE",H831="ss",),1,0)</f>
        <v>0</v>
      </c>
      <c r="E831" s="28" t="s">
        <v>3224</v>
      </c>
      <c r="F831" s="28" t="s">
        <v>3225</v>
      </c>
      <c r="G831" s="257">
        <v>12964</v>
      </c>
      <c r="H831" s="79" t="s">
        <v>3378</v>
      </c>
      <c r="I831" s="164" t="s">
        <v>1742</v>
      </c>
      <c r="J831" s="273" t="str">
        <f ca="1">IF(AK831&lt;=Données!$B$2,1," ")</f>
        <v xml:space="preserve"> </v>
      </c>
      <c r="K831" s="45"/>
      <c r="L831" s="46"/>
      <c r="M831" s="47"/>
      <c r="N831" s="48"/>
      <c r="O831" s="185"/>
      <c r="P831" s="187"/>
      <c r="Q831" s="185"/>
      <c r="R831" s="186"/>
      <c r="S831" s="186">
        <v>1</v>
      </c>
      <c r="T831" s="187"/>
      <c r="U831" s="187"/>
      <c r="V831" s="187"/>
      <c r="W831" s="320"/>
      <c r="X831" s="214"/>
      <c r="Y831" s="215"/>
      <c r="Z831" s="34"/>
      <c r="AA831" s="35"/>
      <c r="AB831" s="35"/>
      <c r="AC831" s="35"/>
      <c r="AD831" s="36"/>
      <c r="AE831" s="224"/>
      <c r="AF831" s="53"/>
      <c r="AG831" s="54"/>
      <c r="AH831" s="55"/>
      <c r="AI831" s="56"/>
      <c r="AJ831" s="41" t="s">
        <v>4462</v>
      </c>
      <c r="AK831" s="42">
        <v>45763</v>
      </c>
      <c r="AL831" s="50"/>
      <c r="AM831" s="337" t="str">
        <f>INDEX($K$6:$AE$6,1,MATCH(1,K831:AE831,-1))</f>
        <v>1870 +</v>
      </c>
      <c r="AN831" s="337" t="str">
        <f>IF(INDEX($K$6:$AE$6,1,MATCH(1,K831:AE831,1))&lt;&gt;INDEX($K$6:$AE$6,1,MATCH(1,K831:AE831,-1)),INDEX($K$6:$AE$6,1,MATCH(1,K831:AE831,1)),"-")</f>
        <v>-</v>
      </c>
      <c r="AO831"/>
      <c r="AP831"/>
      <c r="AQ831"/>
    </row>
    <row r="832" spans="1:261" x14ac:dyDescent="0.2">
      <c r="A832" s="169" t="str">
        <f>IF(IFERROR(VLOOKUP(G832,EmployesActifs,1,FALSE),"Non")&lt;&gt;"Non","Oui","Non")</f>
        <v>Oui</v>
      </c>
      <c r="B832" s="172">
        <f>IF(A832="Oui",1,0)</f>
        <v>1</v>
      </c>
      <c r="C832" s="172">
        <f>IF(OR(G832="Médecin",H832="Médecin",I832="Médecin",I832="Médecins",H832="anesthésiste",H832="boursier univ.",H832="chercheur",H832="chirurgien",H832="Résident(e)",H832="Md Urg",H832="Md Card",LEFT(H832,6)="Fellow",H832="Externe Médecine",H832="Directeur de la biobanque Médecin",H832="monit.-boursier",),1,0)</f>
        <v>0</v>
      </c>
      <c r="D832" s="172">
        <f>IF(OR(G832=0,H832="Stagiaire",H832="Stagiaires",H832="Externe",H832="Externes",G832="agence",H832="STAGIAIRE INFIRMIER(ÈRE)",H832="STAGIAIRE SI",H832="STAGIAIRE S.I.",H832="STAGIAIRE PAB",H832="STAGIAIRE EN PERFUSION",H832="Stagiaire Physiothérapeute",H832="Stagiaire médecine",H832="Stagiaire - Service sociaux",H832="STAGIAIRE SOINS INFIRMIERS",H832="STAGIAIRE EXTERNE EN MÉDECINE",H832="ss",),1,0)</f>
        <v>0</v>
      </c>
      <c r="E832" s="28" t="s">
        <v>3123</v>
      </c>
      <c r="F832" s="28" t="s">
        <v>3124</v>
      </c>
      <c r="G832" s="255">
        <v>12800</v>
      </c>
      <c r="H832" s="79" t="s">
        <v>69</v>
      </c>
      <c r="I832" s="164" t="s">
        <v>5215</v>
      </c>
      <c r="J832" s="273">
        <f ca="1">IF(AK832&lt;=Données!$B$2,1," ")</f>
        <v>1</v>
      </c>
      <c r="K832" s="45" t="s">
        <v>56</v>
      </c>
      <c r="L832" s="46"/>
      <c r="M832" s="47"/>
      <c r="N832" s="48">
        <v>1</v>
      </c>
      <c r="O832" s="185"/>
      <c r="P832" s="187"/>
      <c r="Q832" s="185"/>
      <c r="R832" s="186"/>
      <c r="S832" s="186"/>
      <c r="T832" s="187"/>
      <c r="U832" s="187"/>
      <c r="V832" s="187"/>
      <c r="W832" s="320"/>
      <c r="X832" s="214"/>
      <c r="Y832" s="215"/>
      <c r="Z832" s="34"/>
      <c r="AA832" s="35"/>
      <c r="AB832" s="35"/>
      <c r="AC832" s="35"/>
      <c r="AD832" s="36"/>
      <c r="AE832" s="224"/>
      <c r="AF832" s="53"/>
      <c r="AG832" s="54"/>
      <c r="AH832" s="55"/>
      <c r="AI832" s="56"/>
      <c r="AJ832" s="41" t="s">
        <v>85</v>
      </c>
      <c r="AK832" s="42">
        <v>44965</v>
      </c>
      <c r="AL832" s="50"/>
      <c r="AM832" s="337" t="str">
        <f>INDEX($K$6:$AE$6,1,MATCH(1,K832:AE832,-1))</f>
        <v>F550</v>
      </c>
      <c r="AN832" s="337" t="str">
        <f>IF(INDEX($K$6:$AE$6,1,MATCH(1,K832:AE832,1))&lt;&gt;INDEX($K$6:$AE$6,1,MATCH(1,K832:AE832,-1)),INDEX($K$6:$AE$6,1,MATCH(1,K832:AE832,1)),"-")</f>
        <v>-</v>
      </c>
      <c r="AO832"/>
      <c r="AP832"/>
      <c r="AQ832"/>
    </row>
    <row r="833" spans="1:261" s="44" customFormat="1" ht="12.75" customHeight="1" x14ac:dyDescent="0.2">
      <c r="A833" s="169" t="str">
        <f>IF(IFERROR(VLOOKUP(G833,EmployesActifs,1,FALSE),"Non")&lt;&gt;"Non","Oui","Non")</f>
        <v>Oui</v>
      </c>
      <c r="B833" s="172">
        <f>IF(A833="Oui",1,0)</f>
        <v>1</v>
      </c>
      <c r="C833" s="172">
        <f>IF(OR(G833="Médecin",H833="Médecin",I833="Médecin",I833="Médecins",H833="anesthésiste",H833="boursier univ.",H833="chercheur",H833="chirurgien",H833="Résident(e)",H833="Md Urg",H833="Md Card",LEFT(H833,6)="Fellow",H833="Externe Médecine",H833="Directeur de la biobanque Médecin",H833="monit.-boursier",),1,0)</f>
        <v>0</v>
      </c>
      <c r="D833" s="172">
        <f>IF(OR(G833=0,H833="Stagiaire",H833="Stagiaires",H833="Externe",H833="Externes",G833="agence",H833="STAGIAIRE INFIRMIER(ÈRE)",H833="STAGIAIRE SI",H833="STAGIAIRE S.I.",H833="STAGIAIRE PAB",H833="STAGIAIRE EN PERFUSION",H833="Stagiaire Physiothérapeute",H833="Stagiaire médecine",H833="Stagiaire - Service sociaux",H833="STAGIAIRE SOINS INFIRMIERS",H833="STAGIAIRE EXTERNE EN MÉDECINE",H833="ss",),1,0)</f>
        <v>0</v>
      </c>
      <c r="E833" s="28" t="s">
        <v>1701</v>
      </c>
      <c r="F833" s="28" t="s">
        <v>1547</v>
      </c>
      <c r="G833" s="255">
        <v>9973</v>
      </c>
      <c r="H833" s="79" t="s">
        <v>69</v>
      </c>
      <c r="I833" s="164" t="s">
        <v>5715</v>
      </c>
      <c r="J833" s="273">
        <f ca="1">IF(AK833&lt;=Données!$B$2,1," ")</f>
        <v>1</v>
      </c>
      <c r="K833" s="45"/>
      <c r="L833" s="46" t="s">
        <v>56</v>
      </c>
      <c r="M833" s="47"/>
      <c r="N833" s="48"/>
      <c r="O833" s="185"/>
      <c r="P833" s="187"/>
      <c r="Q833" s="185"/>
      <c r="R833" s="186"/>
      <c r="S833" s="186" t="s">
        <v>56</v>
      </c>
      <c r="T833" s="187"/>
      <c r="U833" s="187"/>
      <c r="V833" s="187"/>
      <c r="W833" s="320"/>
      <c r="X833" s="214"/>
      <c r="Y833" s="215"/>
      <c r="Z833" s="34"/>
      <c r="AA833" s="35">
        <v>1</v>
      </c>
      <c r="AB833" s="35"/>
      <c r="AC833" s="35"/>
      <c r="AD833" s="36"/>
      <c r="AE833" s="224"/>
      <c r="AF833" s="53"/>
      <c r="AG833" s="54"/>
      <c r="AH833" s="55"/>
      <c r="AI833" s="56"/>
      <c r="AJ833" s="41" t="s">
        <v>57</v>
      </c>
      <c r="AK833" s="42">
        <v>44577</v>
      </c>
      <c r="AL833" s="50"/>
      <c r="AM833" s="337" t="str">
        <f>INDEX($K$6:$AE$6,1,MATCH(1,K833:AE833,-1))</f>
        <v>1511-S</v>
      </c>
      <c r="AN833" s="337" t="str">
        <f>IF(INDEX($K$6:$AE$6,1,MATCH(1,K833:AE833,1))&lt;&gt;INDEX($K$6:$AE$6,1,MATCH(1,K833:AE833,-1)),INDEX($K$6:$AE$6,1,MATCH(1,K833:AE833,1)),"-")</f>
        <v>-</v>
      </c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</row>
    <row r="834" spans="1:261" s="44" customFormat="1" x14ac:dyDescent="0.2">
      <c r="A834" s="169" t="str">
        <f>IF(IFERROR(VLOOKUP(G834,EmployesActifs,1,FALSE),"Non")&lt;&gt;"Non","Oui","Non")</f>
        <v>Oui</v>
      </c>
      <c r="B834" s="172">
        <f>IF(A834="Oui",1,0)</f>
        <v>1</v>
      </c>
      <c r="C834" s="172">
        <f>IF(OR(G834="Médecin",H834="Médecin",I834="Médecin",I834="Médecins",H834="anesthésiste",H834="boursier univ.",H834="chercheur",H834="chirurgien",H834="Résident(e)",H834="Md Urg",H834="Md Card",LEFT(H834,6)="Fellow",H834="Externe Médecine",H834="Directeur de la biobanque Médecin",H834="monit.-boursier",),1,0)</f>
        <v>0</v>
      </c>
      <c r="D834" s="172">
        <f>IF(OR(G834=0,H834="Stagiaire",H834="Stagiaires",H834="Externe",H834="Externes",G834="agence",H834="STAGIAIRE INFIRMIER(ÈRE)",H834="STAGIAIRE SI",H834="STAGIAIRE S.I.",H834="STAGIAIRE PAB",H834="STAGIAIRE EN PERFUSION",H834="Stagiaire Physiothérapeute",H834="Stagiaire médecine",H834="Stagiaire - Service sociaux",H834="STAGIAIRE SOINS INFIRMIERS",H834="STAGIAIRE EXTERNE EN MÉDECINE",H834="ss",),1,0)</f>
        <v>0</v>
      </c>
      <c r="E834" s="28" t="s">
        <v>5268</v>
      </c>
      <c r="F834" s="28" t="s">
        <v>1563</v>
      </c>
      <c r="G834" s="262">
        <v>12945</v>
      </c>
      <c r="H834" s="79" t="s">
        <v>69</v>
      </c>
      <c r="I834" s="164" t="s">
        <v>65</v>
      </c>
      <c r="J834" s="273" t="str">
        <f ca="1">IF(AK834&lt;=Données!$B$2,1," ")</f>
        <v xml:space="preserve"> </v>
      </c>
      <c r="K834" s="45"/>
      <c r="L834" s="46"/>
      <c r="M834" s="47">
        <v>1</v>
      </c>
      <c r="N834" s="48"/>
      <c r="O834" s="185"/>
      <c r="P834" s="187"/>
      <c r="Q834" s="185"/>
      <c r="R834" s="186"/>
      <c r="S834" s="186"/>
      <c r="T834" s="187"/>
      <c r="U834" s="187"/>
      <c r="V834" s="187"/>
      <c r="W834" s="320"/>
      <c r="X834" s="214"/>
      <c r="Y834" s="215"/>
      <c r="Z834" s="34"/>
      <c r="AA834" s="35"/>
      <c r="AB834" s="35"/>
      <c r="AC834" s="35"/>
      <c r="AD834" s="36"/>
      <c r="AE834" s="224"/>
      <c r="AF834" s="53"/>
      <c r="AG834" s="54"/>
      <c r="AH834" s="55"/>
      <c r="AI834" s="56"/>
      <c r="AJ834" s="41" t="s">
        <v>4462</v>
      </c>
      <c r="AK834" s="42">
        <v>45483</v>
      </c>
      <c r="AL834" s="50"/>
      <c r="AM834" s="337" t="str">
        <f>INDEX($K$6:$AE$6,1,MATCH(1,K834:AE834,-1))</f>
        <v>95PFE-L2L</v>
      </c>
      <c r="AN834" s="337" t="str">
        <f>IF(INDEX($K$6:$AE$6,1,MATCH(1,K834:AE834,1))&lt;&gt;INDEX($K$6:$AE$6,1,MATCH(1,K834:AE834,-1)),INDEX($K$6:$AE$6,1,MATCH(1,K834:AE834,1)),"-")</f>
        <v>-</v>
      </c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</row>
    <row r="835" spans="1:261" s="44" customFormat="1" x14ac:dyDescent="0.2">
      <c r="A835" s="169" t="str">
        <f>IF(IFERROR(VLOOKUP(G835,EmployesActifs,1,FALSE),"Non")&lt;&gt;"Non","Oui","Non")</f>
        <v>Oui</v>
      </c>
      <c r="B835" s="172">
        <f>IF(A835="Oui",1,0)</f>
        <v>1</v>
      </c>
      <c r="C835" s="172">
        <f>IF(OR(G835="Médecin",H835="Médecin",I835="Médecin",I835="Médecins",H835="anesthésiste",H835="boursier univ.",H835="chercheur",H835="chirurgien",H835="Résident(e)",H835="Md Urg",H835="Md Card",LEFT(H835,6)="Fellow",H835="Externe Médecine",H835="Directeur de la biobanque Médecin",H835="monit.-boursier",),1,0)</f>
        <v>0</v>
      </c>
      <c r="D835" s="172">
        <f>IF(OR(G835=0,H835="Stagiaire",H835="Stagiaires",H835="Externe",H835="Externes",G835="agence",H835="STAGIAIRE INFIRMIER(ÈRE)",H835="STAGIAIRE SI",H835="STAGIAIRE S.I.",H835="STAGIAIRE PAB",H835="STAGIAIRE EN PERFUSION",H835="Stagiaire Physiothérapeute",H835="Stagiaire médecine",H835="Stagiaire - Service sociaux",H835="STAGIAIRE SOINS INFIRMIERS",H835="STAGIAIRE EXTERNE EN MÉDECINE",H835="ss",),1,0)</f>
        <v>0</v>
      </c>
      <c r="E835" s="28" t="s">
        <v>1704</v>
      </c>
      <c r="F835" s="28" t="s">
        <v>1705</v>
      </c>
      <c r="G835" s="255">
        <v>12222</v>
      </c>
      <c r="H835" s="79" t="s">
        <v>1405</v>
      </c>
      <c r="I835" s="164" t="s">
        <v>3412</v>
      </c>
      <c r="J835" s="273">
        <f ca="1">IF(AK835&lt;=Données!$B$2,1," ")</f>
        <v>1</v>
      </c>
      <c r="K835" s="45"/>
      <c r="L835" s="46">
        <v>1</v>
      </c>
      <c r="M835" s="47"/>
      <c r="N835" s="48"/>
      <c r="O835" s="185"/>
      <c r="P835" s="187"/>
      <c r="Q835" s="185"/>
      <c r="R835" s="186"/>
      <c r="S835" s="186"/>
      <c r="T835" s="187"/>
      <c r="U835" s="187"/>
      <c r="V835" s="187"/>
      <c r="W835" s="320"/>
      <c r="X835" s="214"/>
      <c r="Y835" s="215"/>
      <c r="Z835" s="34"/>
      <c r="AA835" s="35"/>
      <c r="AB835" s="35"/>
      <c r="AC835" s="35"/>
      <c r="AD835" s="36"/>
      <c r="AE835" s="224"/>
      <c r="AF835" s="53"/>
      <c r="AG835" s="54"/>
      <c r="AH835" s="55"/>
      <c r="AI835" s="56"/>
      <c r="AJ835" s="41" t="s">
        <v>85</v>
      </c>
      <c r="AK835" s="42">
        <v>44641</v>
      </c>
      <c r="AL835" s="50"/>
      <c r="AM835" s="337" t="str">
        <f>INDEX($K$6:$AE$6,1,MATCH(1,K835:AE835,-1))</f>
        <v>95PFE-L2M</v>
      </c>
      <c r="AN835" s="337" t="str">
        <f>IF(INDEX($K$6:$AE$6,1,MATCH(1,K835:AE835,1))&lt;&gt;INDEX($K$6:$AE$6,1,MATCH(1,K835:AE835,-1)),INDEX($K$6:$AE$6,1,MATCH(1,K835:AE835,1)),"-")</f>
        <v>-</v>
      </c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</row>
    <row r="836" spans="1:261" x14ac:dyDescent="0.2">
      <c r="A836" s="169" t="str">
        <f>IF(IFERROR(VLOOKUP(G836,EmployesActifs,1,FALSE),"Non")&lt;&gt;"Non","Oui","Non")</f>
        <v>Oui</v>
      </c>
      <c r="B836" s="172">
        <f>IF(A836="Oui",1,0)</f>
        <v>1</v>
      </c>
      <c r="C836" s="172">
        <f>IF(OR(G836="Médecin",H836="Médecin",I836="Médecin",I836="Médecins",H836="anesthésiste",H836="boursier univ.",H836="chercheur",H836="chirurgien",H836="Résident(e)",H836="Md Urg",H836="Md Card",LEFT(H836,6)="Fellow",H836="Externe Médecine",H836="Directeur de la biobanque Médecin",H836="monit.-boursier",),1,0)</f>
        <v>0</v>
      </c>
      <c r="D836" s="172">
        <f>IF(OR(G836=0,H836="Stagiaire",H836="Stagiaires",H836="Externe",H836="Externes",G836="agence",H836="STAGIAIRE INFIRMIER(ÈRE)",H836="STAGIAIRE SI",H836="STAGIAIRE S.I.",H836="STAGIAIRE PAB",H836="STAGIAIRE EN PERFUSION",H836="Stagiaire Physiothérapeute",H836="Stagiaire médecine",H836="Stagiaire - Service sociaux",H836="STAGIAIRE SOINS INFIRMIERS",H836="STAGIAIRE EXTERNE EN MÉDECINE",H836="ss",),1,0)</f>
        <v>0</v>
      </c>
      <c r="E836" s="28" t="s">
        <v>1702</v>
      </c>
      <c r="F836" s="28" t="s">
        <v>1703</v>
      </c>
      <c r="G836" s="255">
        <v>3450</v>
      </c>
      <c r="H836" s="79" t="s">
        <v>972</v>
      </c>
      <c r="I836" s="164" t="s">
        <v>5711</v>
      </c>
      <c r="J836" s="273">
        <f ca="1">IF(AK836&lt;=Données!$B$2,1," ")</f>
        <v>1</v>
      </c>
      <c r="K836" s="45"/>
      <c r="L836" s="46"/>
      <c r="M836" s="47"/>
      <c r="N836" s="48"/>
      <c r="O836" s="185"/>
      <c r="P836" s="187"/>
      <c r="Q836" s="185"/>
      <c r="R836" s="186">
        <v>1</v>
      </c>
      <c r="S836" s="186">
        <v>1</v>
      </c>
      <c r="T836" s="187">
        <v>1</v>
      </c>
      <c r="U836" s="187"/>
      <c r="V836" s="187"/>
      <c r="W836" s="320"/>
      <c r="X836" s="214"/>
      <c r="Y836" s="215"/>
      <c r="Z836" s="34"/>
      <c r="AA836" s="35"/>
      <c r="AB836" s="35"/>
      <c r="AC836" s="35"/>
      <c r="AD836" s="36"/>
      <c r="AE836" s="224" t="s">
        <v>56</v>
      </c>
      <c r="AF836" s="53"/>
      <c r="AG836" s="54"/>
      <c r="AH836" s="55"/>
      <c r="AI836" s="56"/>
      <c r="AJ836" s="41" t="s">
        <v>44</v>
      </c>
      <c r="AK836" s="42">
        <v>43972</v>
      </c>
      <c r="AL836" s="50"/>
      <c r="AM836" s="337">
        <f>INDEX($K$6:$AE$6,1,MATCH(1,K836:AE836,-1))</f>
        <v>1860</v>
      </c>
      <c r="AN836" s="337">
        <f>IF(INDEX($K$6:$AE$6,1,MATCH(1,K836:AE836,1))&lt;&gt;INDEX($K$6:$AE$6,1,MATCH(1,K836:AE836,-1)),INDEX($K$6:$AE$6,1,MATCH(1,K836:AE836,1)),"-")</f>
        <v>8210</v>
      </c>
      <c r="AO836"/>
      <c r="AP836"/>
      <c r="AQ836"/>
    </row>
    <row r="837" spans="1:261" ht="12.75" customHeight="1" x14ac:dyDescent="0.2">
      <c r="A837" s="169" t="str">
        <f>IF(IFERROR(VLOOKUP(G837,EmployesActifs,1,FALSE),"Non")&lt;&gt;"Non","Oui","Non")</f>
        <v>Oui</v>
      </c>
      <c r="B837" s="172">
        <f>IF(A837="Oui",1,0)</f>
        <v>1</v>
      </c>
      <c r="C837" s="172">
        <f>IF(OR(G837="Médecin",H837="Médecin",I837="Médecin",I837="Médecins",H837="anesthésiste",H837="boursier univ.",H837="chercheur",H837="chirurgien",H837="Résident(e)",H837="Md Urg",H837="Md Card",LEFT(H837,6)="Fellow",H837="Externe Médecine",H837="Directeur de la biobanque Médecin",H837="monit.-boursier",),1,0)</f>
        <v>0</v>
      </c>
      <c r="D837" s="172">
        <f>IF(OR(G837=0,H837="Stagiaire",H837="Stagiaires",H837="Externe",H837="Externes",G837="agence",H837="STAGIAIRE INFIRMIER(ÈRE)",H837="STAGIAIRE SI",H837="STAGIAIRE S.I.",H837="STAGIAIRE PAB",H837="STAGIAIRE EN PERFUSION",H837="Stagiaire Physiothérapeute",H837="Stagiaire médecine",H837="Stagiaire - Service sociaux",H837="STAGIAIRE SOINS INFIRMIERS",H837="STAGIAIRE EXTERNE EN MÉDECINE",H837="ss",),1,0)</f>
        <v>0</v>
      </c>
      <c r="E837" s="28" t="s">
        <v>3589</v>
      </c>
      <c r="F837" s="28" t="s">
        <v>3496</v>
      </c>
      <c r="G837" s="255">
        <v>4868</v>
      </c>
      <c r="H837" s="79" t="s">
        <v>103</v>
      </c>
      <c r="I837" s="164" t="s">
        <v>5715</v>
      </c>
      <c r="J837" s="273">
        <f ca="1">IF(AK837&lt;=Données!$B$2,1," ")</f>
        <v>1</v>
      </c>
      <c r="K837" s="45">
        <v>1</v>
      </c>
      <c r="L837" s="46"/>
      <c r="M837" s="47"/>
      <c r="N837" s="48"/>
      <c r="O837" s="185"/>
      <c r="P837" s="187"/>
      <c r="Q837" s="185"/>
      <c r="R837" s="186"/>
      <c r="S837" s="186"/>
      <c r="T837" s="187"/>
      <c r="U837" s="187"/>
      <c r="V837" s="187"/>
      <c r="W837" s="320"/>
      <c r="X837" s="214"/>
      <c r="Y837" s="215"/>
      <c r="Z837" s="34"/>
      <c r="AA837" s="35"/>
      <c r="AB837" s="35"/>
      <c r="AC837" s="35"/>
      <c r="AD837" s="36"/>
      <c r="AE837" s="224"/>
      <c r="AF837" s="53"/>
      <c r="AG837" s="54"/>
      <c r="AH837" s="55"/>
      <c r="AI837" s="56"/>
      <c r="AJ837" s="41" t="s">
        <v>85</v>
      </c>
      <c r="AK837" s="42">
        <v>44762</v>
      </c>
      <c r="AL837" s="50"/>
      <c r="AM837" s="337" t="str">
        <f>INDEX($K$6:$AE$6,1,MATCH(1,K837:AE837,-1))</f>
        <v>95PFE-L2S</v>
      </c>
      <c r="AN837" s="337" t="str">
        <f>IF(INDEX($K$6:$AE$6,1,MATCH(1,K837:AE837,1))&lt;&gt;INDEX($K$6:$AE$6,1,MATCH(1,K837:AE837,-1)),INDEX($K$6:$AE$6,1,MATCH(1,K837:AE837,1)),"-")</f>
        <v>-</v>
      </c>
      <c r="AO837"/>
      <c r="AP837"/>
      <c r="AQ837"/>
    </row>
    <row r="838" spans="1:261" x14ac:dyDescent="0.2">
      <c r="A838" s="169" t="str">
        <f>IF(IFERROR(VLOOKUP(G838,EmployesActifs,1,FALSE),"Non")&lt;&gt;"Non","Oui","Non")</f>
        <v>Oui</v>
      </c>
      <c r="B838" s="172">
        <f>IF(A838="Oui",1,0)</f>
        <v>1</v>
      </c>
      <c r="C838" s="172">
        <f>IF(OR(G838="Médecin",H838="Médecin",I838="Médecin",I838="Médecins",H838="anesthésiste",H838="boursier univ.",H838="chercheur",H838="chirurgien",H838="Résident(e)",H838="Md Urg",H838="Md Card",LEFT(H838,6)="Fellow",H838="Externe Médecine",H838="Directeur de la biobanque Médecin",H838="monit.-boursier",),1,0)</f>
        <v>0</v>
      </c>
      <c r="D838" s="172">
        <f>IF(OR(G838=0,H838="Stagiaire",H838="Stagiaires",H838="Externe",H838="Externes",G838="agence",H838="STAGIAIRE INFIRMIER(ÈRE)",H838="STAGIAIRE SI",H838="STAGIAIRE S.I.",H838="STAGIAIRE PAB",H838="STAGIAIRE EN PERFUSION",H838="Stagiaire Physiothérapeute",H838="Stagiaire médecine",H838="Stagiaire - Service sociaux",H838="STAGIAIRE SOINS INFIRMIERS",H838="STAGIAIRE EXTERNE EN MÉDECINE",H838="ss",),1,0)</f>
        <v>0</v>
      </c>
      <c r="E838" s="28" t="s">
        <v>1711</v>
      </c>
      <c r="F838" s="28" t="s">
        <v>1712</v>
      </c>
      <c r="G838" s="255">
        <v>12046</v>
      </c>
      <c r="H838" s="79" t="s">
        <v>972</v>
      </c>
      <c r="I838" s="164" t="s">
        <v>798</v>
      </c>
      <c r="J838" s="273">
        <f ca="1">IF(AK838&lt;=Données!$B$2,1," ")</f>
        <v>1</v>
      </c>
      <c r="K838" s="45"/>
      <c r="L838" s="46" t="s">
        <v>56</v>
      </c>
      <c r="M838" s="47">
        <v>1</v>
      </c>
      <c r="N838" s="48"/>
      <c r="O838" s="185"/>
      <c r="P838" s="187"/>
      <c r="Q838" s="185"/>
      <c r="R838" s="186"/>
      <c r="S838" s="186"/>
      <c r="T838" s="187"/>
      <c r="U838" s="187"/>
      <c r="V838" s="187"/>
      <c r="W838" s="320"/>
      <c r="X838" s="214"/>
      <c r="Y838" s="215"/>
      <c r="Z838" s="34"/>
      <c r="AA838" s="35"/>
      <c r="AB838" s="35"/>
      <c r="AC838" s="35"/>
      <c r="AD838" s="36"/>
      <c r="AE838" s="224"/>
      <c r="AF838" s="53"/>
      <c r="AG838" s="54"/>
      <c r="AH838" s="55"/>
      <c r="AI838" s="56"/>
      <c r="AJ838" s="41" t="s">
        <v>50</v>
      </c>
      <c r="AK838" s="42">
        <v>44579</v>
      </c>
      <c r="AL838" s="50"/>
      <c r="AM838" s="337" t="str">
        <f>INDEX($K$6:$AE$6,1,MATCH(1,K838:AE838,-1))</f>
        <v>95PFE-L2L</v>
      </c>
      <c r="AN838" s="337" t="str">
        <f>IF(INDEX($K$6:$AE$6,1,MATCH(1,K838:AE838,1))&lt;&gt;INDEX($K$6:$AE$6,1,MATCH(1,K838:AE838,-1)),INDEX($K$6:$AE$6,1,MATCH(1,K838:AE838,1)),"-")</f>
        <v>-</v>
      </c>
      <c r="AO838"/>
      <c r="AP838"/>
      <c r="AQ838"/>
    </row>
    <row r="839" spans="1:261" x14ac:dyDescent="0.2">
      <c r="A839" s="169" t="str">
        <f>IF(IFERROR(VLOOKUP(G839,EmployesActifs,1,FALSE),"Non")&lt;&gt;"Non","Oui","Non")</f>
        <v>Oui</v>
      </c>
      <c r="B839" s="172">
        <f>IF(A839="Oui",1,0)</f>
        <v>1</v>
      </c>
      <c r="C839" s="172">
        <f>IF(OR(G839="Médecin",H839="Médecin",I839="Médecin",I839="Médecins",H839="anesthésiste",H839="boursier univ.",H839="chercheur",H839="chirurgien",H839="Résident(e)",H839="Md Urg",H839="Md Card",LEFT(H839,6)="Fellow",H839="Externe Médecine",H839="Directeur de la biobanque Médecin",H839="monit.-boursier",),1,0)</f>
        <v>0</v>
      </c>
      <c r="D839" s="172">
        <f>IF(OR(G839=0,H839="Stagiaire",H839="Stagiaires",H839="Externe",H839="Externes",G839="agence",H839="STAGIAIRE INFIRMIER(ÈRE)",H839="STAGIAIRE SI",H839="STAGIAIRE S.I.",H839="STAGIAIRE PAB",H839="STAGIAIRE EN PERFUSION",H839="Stagiaire Physiothérapeute",H839="Stagiaire médecine",H839="Stagiaire - Service sociaux",H839="STAGIAIRE SOINS INFIRMIERS",H839="STAGIAIRE EXTERNE EN MÉDECINE",H839="ss",),1,0)</f>
        <v>0</v>
      </c>
      <c r="E839" s="28" t="s">
        <v>1713</v>
      </c>
      <c r="F839" s="28" t="s">
        <v>1714</v>
      </c>
      <c r="G839" s="255">
        <v>3763</v>
      </c>
      <c r="H839" s="79" t="s">
        <v>103</v>
      </c>
      <c r="I839" s="164" t="s">
        <v>3475</v>
      </c>
      <c r="J839" s="273">
        <f ca="1">IF(AK839&lt;=Données!$B$2,1," ")</f>
        <v>1</v>
      </c>
      <c r="K839" s="45"/>
      <c r="L839" s="46"/>
      <c r="M839" s="47"/>
      <c r="N839" s="48"/>
      <c r="O839" s="185"/>
      <c r="P839" s="187"/>
      <c r="Q839" s="185"/>
      <c r="R839" s="186" t="s">
        <v>56</v>
      </c>
      <c r="S839" s="186">
        <v>1</v>
      </c>
      <c r="T839" s="187"/>
      <c r="U839" s="187"/>
      <c r="V839" s="187"/>
      <c r="W839" s="320"/>
      <c r="X839" s="214"/>
      <c r="Y839" s="215"/>
      <c r="Z839" s="34"/>
      <c r="AA839" s="35" t="s">
        <v>56</v>
      </c>
      <c r="AB839" s="35"/>
      <c r="AC839" s="35"/>
      <c r="AD839" s="36"/>
      <c r="AE839" s="224"/>
      <c r="AF839" s="53"/>
      <c r="AG839" s="54"/>
      <c r="AH839" s="55"/>
      <c r="AI839" s="56"/>
      <c r="AJ839" s="41" t="s">
        <v>587</v>
      </c>
      <c r="AK839" s="42">
        <v>43860</v>
      </c>
      <c r="AL839" s="50" t="s">
        <v>1715</v>
      </c>
      <c r="AM839" s="337" t="str">
        <f>INDEX($K$6:$AE$6,1,MATCH(1,K839:AE839,-1))</f>
        <v>1870 +</v>
      </c>
      <c r="AN839" s="337" t="str">
        <f>IF(INDEX($K$6:$AE$6,1,MATCH(1,K839:AE839,1))&lt;&gt;INDEX($K$6:$AE$6,1,MATCH(1,K839:AE839,-1)),INDEX($K$6:$AE$6,1,MATCH(1,K839:AE839,1)),"-")</f>
        <v>-</v>
      </c>
      <c r="AO839"/>
      <c r="AP839"/>
      <c r="AQ839"/>
    </row>
    <row r="840" spans="1:261" x14ac:dyDescent="0.2">
      <c r="A840" s="169" t="str">
        <f>IF(IFERROR(VLOOKUP(G840,EmployesActifs,1,FALSE),"Non")&lt;&gt;"Non","Oui","Non")</f>
        <v>Oui</v>
      </c>
      <c r="B840" s="172">
        <f>IF(A840="Oui",1,0)</f>
        <v>1</v>
      </c>
      <c r="C840" s="172">
        <f>IF(OR(G840="Médecin",H840="Médecin",I840="Médecin",I840="Médecins",H840="anesthésiste",H840="boursier univ.",H840="chercheur",H840="chirurgien",H840="Résident(e)",H840="Md Urg",H840="Md Card",LEFT(H840,6)="Fellow",H840="Externe Médecine",H840="Directeur de la biobanque Médecin",H840="monit.-boursier",),1,0)</f>
        <v>0</v>
      </c>
      <c r="D840" s="172">
        <f>IF(OR(G840=0,H840="Stagiaire",H840="Stagiaires",H840="Externe",H840="Externes",G840="agence",H840="STAGIAIRE INFIRMIER(ÈRE)",H840="STAGIAIRE SI",H840="STAGIAIRE S.I.",H840="STAGIAIRE PAB",H840="STAGIAIRE EN PERFUSION",H840="Stagiaire Physiothérapeute",H840="Stagiaire médecine",H840="Stagiaire - Service sociaux",H840="STAGIAIRE SOINS INFIRMIERS",H840="STAGIAIRE EXTERNE EN MÉDECINE",H840="ss",),1,0)</f>
        <v>0</v>
      </c>
      <c r="E840" s="28" t="s">
        <v>1716</v>
      </c>
      <c r="F840" s="28" t="s">
        <v>1717</v>
      </c>
      <c r="G840" s="255">
        <v>8551</v>
      </c>
      <c r="H840" s="79" t="s">
        <v>103</v>
      </c>
      <c r="I840" s="164" t="s">
        <v>5715</v>
      </c>
      <c r="J840" s="273">
        <f ca="1">IF(AK840&lt;=Données!$B$2,1," ")</f>
        <v>1</v>
      </c>
      <c r="K840" s="45">
        <v>1</v>
      </c>
      <c r="L840" s="46"/>
      <c r="M840" s="47"/>
      <c r="N840" s="48"/>
      <c r="O840" s="185"/>
      <c r="P840" s="187"/>
      <c r="Q840" s="185"/>
      <c r="R840" s="186"/>
      <c r="S840" s="186"/>
      <c r="T840" s="187"/>
      <c r="U840" s="187"/>
      <c r="V840" s="187"/>
      <c r="W840" s="320"/>
      <c r="X840" s="214"/>
      <c r="Y840" s="215"/>
      <c r="Z840" s="34"/>
      <c r="AA840" s="35"/>
      <c r="AB840" s="35"/>
      <c r="AC840" s="35"/>
      <c r="AD840" s="36"/>
      <c r="AE840" s="224"/>
      <c r="AF840" s="53"/>
      <c r="AG840" s="54"/>
      <c r="AH840" s="55"/>
      <c r="AI840" s="56"/>
      <c r="AJ840" s="41" t="s">
        <v>98</v>
      </c>
      <c r="AK840" s="42">
        <v>44581</v>
      </c>
      <c r="AL840" s="50"/>
      <c r="AM840" s="337" t="str">
        <f>INDEX($K$6:$AE$6,1,MATCH(1,K840:AE840,-1))</f>
        <v>95PFE-L2S</v>
      </c>
      <c r="AN840" s="337" t="str">
        <f>IF(INDEX($K$6:$AE$6,1,MATCH(1,K840:AE840,1))&lt;&gt;INDEX($K$6:$AE$6,1,MATCH(1,K840:AE840,-1)),INDEX($K$6:$AE$6,1,MATCH(1,K840:AE840,1)),"-")</f>
        <v>-</v>
      </c>
      <c r="AO840"/>
      <c r="AP840"/>
      <c r="AQ840"/>
    </row>
    <row r="841" spans="1:261" x14ac:dyDescent="0.2">
      <c r="A841" s="169" t="str">
        <f>IF(IFERROR(VLOOKUP(G841,EmployesActifs,1,FALSE),"Non")&lt;&gt;"Non","Oui","Non")</f>
        <v>Oui</v>
      </c>
      <c r="B841" s="172">
        <f>IF(A841="Oui",1,0)</f>
        <v>1</v>
      </c>
      <c r="C841" s="172">
        <f>IF(OR(G841="Médecin",H841="Médecin",I841="Médecin",I841="Médecins",H841="anesthésiste",H841="boursier univ.",H841="chercheur",H841="chirurgien",H841="Résident(e)",H841="Md Urg",H841="Md Card",LEFT(H841,6)="Fellow",H841="Externe Médecine",H841="Directeur de la biobanque Médecin",H841="monit.-boursier",),1,0)</f>
        <v>0</v>
      </c>
      <c r="D841" s="172">
        <f>IF(OR(G841=0,H841="Stagiaire",H841="Stagiaires",H841="Externe",H841="Externes",G841="agence",H841="STAGIAIRE INFIRMIER(ÈRE)",H841="STAGIAIRE SI",H841="STAGIAIRE S.I.",H841="STAGIAIRE PAB",H841="STAGIAIRE EN PERFUSION",H841="Stagiaire Physiothérapeute",H841="Stagiaire médecine",H841="Stagiaire - Service sociaux",H841="STAGIAIRE SOINS INFIRMIERS",H841="STAGIAIRE EXTERNE EN MÉDECINE",H841="ss",),1,0)</f>
        <v>0</v>
      </c>
      <c r="E841" s="28" t="s">
        <v>1718</v>
      </c>
      <c r="F841" s="28" t="s">
        <v>1719</v>
      </c>
      <c r="G841" s="255">
        <v>6864</v>
      </c>
      <c r="H841" s="79" t="s">
        <v>3733</v>
      </c>
      <c r="I841" s="164" t="s">
        <v>965</v>
      </c>
      <c r="J841" s="273">
        <f ca="1">IF(AK841&lt;=Données!$B$2,1," ")</f>
        <v>1</v>
      </c>
      <c r="K841" s="45"/>
      <c r="L841" s="46"/>
      <c r="M841" s="47"/>
      <c r="N841" s="48"/>
      <c r="O841" s="185"/>
      <c r="P841" s="187"/>
      <c r="Q841" s="185"/>
      <c r="R841" s="186"/>
      <c r="S841" s="186"/>
      <c r="T841" s="187"/>
      <c r="U841" s="187"/>
      <c r="V841" s="187"/>
      <c r="W841" s="320"/>
      <c r="X841" s="214"/>
      <c r="Y841" s="215"/>
      <c r="Z841" s="34"/>
      <c r="AA841" s="35"/>
      <c r="AB841" s="35"/>
      <c r="AC841" s="35"/>
      <c r="AD841" s="36"/>
      <c r="AE841" s="224"/>
      <c r="AF841" s="53"/>
      <c r="AG841" s="54"/>
      <c r="AH841" s="55"/>
      <c r="AI841" s="56"/>
      <c r="AJ841" s="41" t="s">
        <v>229</v>
      </c>
      <c r="AK841" s="42">
        <v>43147</v>
      </c>
      <c r="AL841" s="50" t="s">
        <v>1720</v>
      </c>
      <c r="AM841" s="337" t="e">
        <f>INDEX($K$6:$AE$6,1,MATCH(1,K841:AE841,-1))</f>
        <v>#N/A</v>
      </c>
      <c r="AN841" s="337" t="e">
        <f>IF(INDEX($K$6:$AE$6,1,MATCH(1,K841:AE841,1))&lt;&gt;INDEX($K$6:$AE$6,1,MATCH(1,K841:AE841,-1)),INDEX($K$6:$AE$6,1,MATCH(1,K841:AE841,1)),"-")</f>
        <v>#N/A</v>
      </c>
      <c r="AO841"/>
      <c r="AP841"/>
      <c r="AQ841"/>
    </row>
    <row r="842" spans="1:261" s="69" customFormat="1" x14ac:dyDescent="0.2">
      <c r="A842" s="169" t="str">
        <f>IF(IFERROR(VLOOKUP(G842,EmployesActifs,1,FALSE),"Non")&lt;&gt;"Non","Oui","Non")</f>
        <v>Oui</v>
      </c>
      <c r="B842" s="172">
        <f>IF(A842="Oui",1,0)</f>
        <v>1</v>
      </c>
      <c r="C842" s="172">
        <f>IF(OR(G842="Médecin",H842="Médecin",I842="Médecin",I842="Médecins",H842="anesthésiste",H842="boursier univ.",H842="chercheur",H842="chirurgien",H842="Résident(e)",H842="Md Urg",H842="Md Card",LEFT(H842,6)="Fellow",H842="Externe Médecine",H842="Directeur de la biobanque Médecin",H842="monit.-boursier",),1,0)</f>
        <v>0</v>
      </c>
      <c r="D842" s="172">
        <f>IF(OR(G842=0,H842="Stagiaire",H842="Stagiaires",H842="Externe",H842="Externes",G842="agence",H842="STAGIAIRE INFIRMIER(ÈRE)",H842="STAGIAIRE SI",H842="STAGIAIRE S.I.",H842="STAGIAIRE PAB",H842="STAGIAIRE EN PERFUSION",H842="Stagiaire Physiothérapeute",H842="Stagiaire médecine",H842="Stagiaire - Service sociaux",H842="STAGIAIRE SOINS INFIRMIERS",H842="STAGIAIRE EXTERNE EN MÉDECINE",H842="ss",),1,0)</f>
        <v>0</v>
      </c>
      <c r="E842" s="28" t="s">
        <v>1721</v>
      </c>
      <c r="F842" s="28" t="s">
        <v>1722</v>
      </c>
      <c r="G842" s="255">
        <v>6629</v>
      </c>
      <c r="H842" s="79" t="s">
        <v>747</v>
      </c>
      <c r="I842" s="164" t="s">
        <v>5702</v>
      </c>
      <c r="J842" s="273">
        <f ca="1">IF(AK842&lt;=Données!$B$2,1," ")</f>
        <v>1</v>
      </c>
      <c r="K842" s="45">
        <v>1</v>
      </c>
      <c r="L842" s="46"/>
      <c r="M842" s="47"/>
      <c r="N842" s="48"/>
      <c r="O842" s="185"/>
      <c r="P842" s="187"/>
      <c r="Q842" s="185"/>
      <c r="R842" s="186"/>
      <c r="S842" s="186"/>
      <c r="T842" s="187"/>
      <c r="U842" s="187"/>
      <c r="V842" s="187"/>
      <c r="W842" s="320"/>
      <c r="X842" s="214"/>
      <c r="Y842" s="215"/>
      <c r="Z842" s="34"/>
      <c r="AA842" s="35"/>
      <c r="AB842" s="35"/>
      <c r="AC842" s="35"/>
      <c r="AD842" s="36"/>
      <c r="AE842" s="224"/>
      <c r="AF842" s="53"/>
      <c r="AG842" s="54"/>
      <c r="AH842" s="55"/>
      <c r="AI842" s="56"/>
      <c r="AJ842" s="41" t="s">
        <v>66</v>
      </c>
      <c r="AK842" s="42">
        <v>44385</v>
      </c>
      <c r="AL842" s="50"/>
      <c r="AM842" s="337" t="str">
        <f>INDEX($K$6:$AE$6,1,MATCH(1,K842:AE842,-1))</f>
        <v>95PFE-L2S</v>
      </c>
      <c r="AN842" s="337" t="str">
        <f>IF(INDEX($K$6:$AE$6,1,MATCH(1,K842:AE842,1))&lt;&gt;INDEX($K$6:$AE$6,1,MATCH(1,K842:AE842,-1)),INDEX($K$6:$AE$6,1,MATCH(1,K842:AE842,1)),"-")</f>
        <v>-</v>
      </c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</row>
    <row r="843" spans="1:261" s="69" customFormat="1" x14ac:dyDescent="0.2">
      <c r="A843" s="169" t="str">
        <f>IF(IFERROR(VLOOKUP(G843,EmployesActifs,1,FALSE),"Non")&lt;&gt;"Non","Oui","Non")</f>
        <v>Oui</v>
      </c>
      <c r="B843" s="172">
        <f>IF(A843="Oui",1,0)</f>
        <v>1</v>
      </c>
      <c r="C843" s="172">
        <f>IF(OR(G843="Médecin",H843="Médecin",I843="Médecin",I843="Médecins",H843="anesthésiste",H843="boursier univ.",H843="chercheur",H843="chirurgien",H843="Résident(e)",H843="Md Urg",H843="Md Card",LEFT(H843,6)="Fellow",H843="Externe Médecine",H843="Directeur de la biobanque Médecin",H843="monit.-boursier",),1,0)</f>
        <v>0</v>
      </c>
      <c r="D843" s="172">
        <f>IF(OR(G843=0,H843="Stagiaire",H843="Stagiaires",H843="Externe",H843="Externes",G843="agence",H843="STAGIAIRE INFIRMIER(ÈRE)",H843="STAGIAIRE SI",H843="STAGIAIRE S.I.",H843="STAGIAIRE PAB",H843="STAGIAIRE EN PERFUSION",H843="Stagiaire Physiothérapeute",H843="Stagiaire médecine",H843="Stagiaire - Service sociaux",H843="STAGIAIRE SOINS INFIRMIERS",H843="STAGIAIRE EXTERNE EN MÉDECINE",H843="ss",),1,0)</f>
        <v>0</v>
      </c>
      <c r="E843" s="28" t="s">
        <v>4250</v>
      </c>
      <c r="F843" s="28" t="s">
        <v>1679</v>
      </c>
      <c r="G843" s="262">
        <v>12804</v>
      </c>
      <c r="H843" s="79" t="s">
        <v>5218</v>
      </c>
      <c r="I843" s="164" t="s">
        <v>209</v>
      </c>
      <c r="J843" s="273" t="str">
        <f ca="1">IF(AK843&lt;=Données!$B$2,1," ")</f>
        <v xml:space="preserve"> </v>
      </c>
      <c r="K843" s="45"/>
      <c r="L843" s="46">
        <v>1</v>
      </c>
      <c r="M843" s="47"/>
      <c r="N843" s="48"/>
      <c r="O843" s="185"/>
      <c r="P843" s="187"/>
      <c r="Q843" s="185"/>
      <c r="R843" s="186"/>
      <c r="S843" s="186"/>
      <c r="T843" s="187"/>
      <c r="U843" s="187"/>
      <c r="V843" s="187"/>
      <c r="W843" s="320"/>
      <c r="X843" s="214"/>
      <c r="Y843" s="215"/>
      <c r="Z843" s="34"/>
      <c r="AA843" s="35"/>
      <c r="AB843" s="35"/>
      <c r="AC843" s="35"/>
      <c r="AD843" s="36"/>
      <c r="AE843" s="224"/>
      <c r="AF843" s="53"/>
      <c r="AG843" s="54"/>
      <c r="AH843" s="55"/>
      <c r="AI843" s="56"/>
      <c r="AJ843" s="41" t="s">
        <v>4462</v>
      </c>
      <c r="AK843" s="42">
        <v>45349</v>
      </c>
      <c r="AL843" s="50"/>
      <c r="AM843" s="337" t="str">
        <f>INDEX($K$6:$AE$6,1,MATCH(1,K843:AE843,-1))</f>
        <v>95PFE-L2M</v>
      </c>
      <c r="AN843" s="337" t="str">
        <f>IF(INDEX($K$6:$AE$6,1,MATCH(1,K843:AE843,1))&lt;&gt;INDEX($K$6:$AE$6,1,MATCH(1,K843:AE843,-1)),INDEX($K$6:$AE$6,1,MATCH(1,K843:AE843,1)),"-")</f>
        <v>-</v>
      </c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</row>
    <row r="844" spans="1:261" x14ac:dyDescent="0.2">
      <c r="A844" s="169" t="str">
        <f>IF(IFERROR(VLOOKUP(G844,EmployesActifs,1,FALSE),"Non")&lt;&gt;"Non","Oui","Non")</f>
        <v>Oui</v>
      </c>
      <c r="B844" s="172">
        <f>IF(A844="Oui",1,0)</f>
        <v>1</v>
      </c>
      <c r="C844" s="172">
        <f>IF(OR(G844="Médecin",H844="Médecin",I844="Médecin",I844="Médecins",H844="anesthésiste",H844="boursier univ.",H844="chercheur",H844="chirurgien",H844="Résident(e)",H844="Md Urg",H844="Md Card",LEFT(H844,6)="Fellow",H844="Externe Médecine",H844="Directeur de la biobanque Médecin",H844="monit.-boursier",),1,0)</f>
        <v>0</v>
      </c>
      <c r="D844" s="172">
        <f>IF(OR(G844=0,H844="Stagiaire",H844="Stagiaires",H844="Externe",H844="Externes",G844="agence",H844="STAGIAIRE INFIRMIER(ÈRE)",H844="STAGIAIRE SI",H844="STAGIAIRE S.I.",H844="STAGIAIRE PAB",H844="STAGIAIRE EN PERFUSION",H844="Stagiaire Physiothérapeute",H844="Stagiaire médecine",H844="Stagiaire - Service sociaux",H844="STAGIAIRE SOINS INFIRMIERS",H844="STAGIAIRE EXTERNE EN MÉDECINE",H844="ss",),1,0)</f>
        <v>0</v>
      </c>
      <c r="E844" s="28" t="s">
        <v>1730</v>
      </c>
      <c r="F844" s="28" t="s">
        <v>1096</v>
      </c>
      <c r="G844" s="255">
        <v>10278</v>
      </c>
      <c r="H844" s="79" t="s">
        <v>103</v>
      </c>
      <c r="I844" s="164" t="s">
        <v>5716</v>
      </c>
      <c r="J844" s="273" t="str">
        <f ca="1">IF(AK844&lt;=Données!$B$2,1," ")</f>
        <v xml:space="preserve"> </v>
      </c>
      <c r="K844" s="45"/>
      <c r="L844" s="46">
        <v>1</v>
      </c>
      <c r="M844" s="47"/>
      <c r="N844" s="48"/>
      <c r="O844" s="185"/>
      <c r="P844" s="187"/>
      <c r="Q844" s="185"/>
      <c r="R844" s="186"/>
      <c r="S844" s="186"/>
      <c r="T844" s="187"/>
      <c r="U844" s="187"/>
      <c r="V844" s="187"/>
      <c r="W844" s="320"/>
      <c r="X844" s="214"/>
      <c r="Y844" s="215"/>
      <c r="Z844" s="34"/>
      <c r="AA844" s="35"/>
      <c r="AB844" s="35"/>
      <c r="AC844" s="35"/>
      <c r="AD844" s="36"/>
      <c r="AE844" s="224"/>
      <c r="AF844" s="53"/>
      <c r="AG844" s="54"/>
      <c r="AH844" s="55"/>
      <c r="AI844" s="56"/>
      <c r="AJ844" s="41" t="s">
        <v>4462</v>
      </c>
      <c r="AK844" s="42">
        <v>45483</v>
      </c>
      <c r="AL844" s="50"/>
      <c r="AM844" s="337" t="str">
        <f>INDEX($K$6:$AE$6,1,MATCH(1,K844:AE844,-1))</f>
        <v>95PFE-L2M</v>
      </c>
      <c r="AN844" s="337" t="str">
        <f>IF(INDEX($K$6:$AE$6,1,MATCH(1,K844:AE844,1))&lt;&gt;INDEX($K$6:$AE$6,1,MATCH(1,K844:AE844,-1)),INDEX($K$6:$AE$6,1,MATCH(1,K844:AE844,1)),"-")</f>
        <v>-</v>
      </c>
      <c r="AO844"/>
      <c r="AP844"/>
      <c r="AQ844"/>
    </row>
    <row r="845" spans="1:261" x14ac:dyDescent="0.2">
      <c r="A845" s="169" t="str">
        <f>IF(IFERROR(VLOOKUP(G845,EmployesActifs,1,FALSE),"Non")&lt;&gt;"Non","Oui","Non")</f>
        <v>Oui</v>
      </c>
      <c r="B845" s="172">
        <f>IF(A845="Oui",1,0)</f>
        <v>1</v>
      </c>
      <c r="C845" s="172">
        <f>IF(OR(G845="Médecin",H845="Médecin",I845="Médecin",I845="Médecins",H845="anesthésiste",H845="boursier univ.",H845="chercheur",H845="chirurgien",H845="Résident(e)",H845="Md Urg",H845="Md Card",LEFT(H845,6)="Fellow",H845="Externe Médecine",H845="Directeur de la biobanque Médecin",H845="monit.-boursier",),1,0)</f>
        <v>0</v>
      </c>
      <c r="D845" s="172">
        <f>IF(OR(G845=0,H845="Stagiaire",H845="Stagiaires",H845="Externe",H845="Externes",G845="agence",H845="STAGIAIRE INFIRMIER(ÈRE)",H845="STAGIAIRE SI",H845="STAGIAIRE S.I.",H845="STAGIAIRE PAB",H845="STAGIAIRE EN PERFUSION",H845="Stagiaire Physiothérapeute",H845="Stagiaire médecine",H845="Stagiaire - Service sociaux",H845="STAGIAIRE SOINS INFIRMIERS",H845="STAGIAIRE EXTERNE EN MÉDECINE",H845="ss",),1,0)</f>
        <v>0</v>
      </c>
      <c r="E845" s="28" t="s">
        <v>1731</v>
      </c>
      <c r="F845" s="28" t="s">
        <v>1525</v>
      </c>
      <c r="G845" s="255">
        <v>8937</v>
      </c>
      <c r="H845" s="79" t="s">
        <v>103</v>
      </c>
      <c r="I845" s="164" t="s">
        <v>5715</v>
      </c>
      <c r="J845" s="273">
        <f ca="1">IF(AK845&lt;=Données!$B$2,1," ")</f>
        <v>1</v>
      </c>
      <c r="K845" s="45" t="s">
        <v>56</v>
      </c>
      <c r="L845" s="46" t="s">
        <v>56</v>
      </c>
      <c r="M845" s="47" t="s">
        <v>56</v>
      </c>
      <c r="N845" s="48"/>
      <c r="O845" s="185"/>
      <c r="P845" s="187"/>
      <c r="Q845" s="185"/>
      <c r="R845" s="186"/>
      <c r="S845" s="186">
        <v>1</v>
      </c>
      <c r="T845" s="187"/>
      <c r="U845" s="187"/>
      <c r="V845" s="187"/>
      <c r="W845" s="320"/>
      <c r="X845" s="214"/>
      <c r="Y845" s="215"/>
      <c r="Z845" s="34"/>
      <c r="AA845" s="35"/>
      <c r="AB845" s="35"/>
      <c r="AC845" s="35"/>
      <c r="AD845" s="36"/>
      <c r="AE845" s="224"/>
      <c r="AF845" s="53"/>
      <c r="AG845" s="54"/>
      <c r="AH845" s="55"/>
      <c r="AI845" s="56"/>
      <c r="AJ845" s="41" t="s">
        <v>98</v>
      </c>
      <c r="AK845" s="42">
        <v>44582</v>
      </c>
      <c r="AL845" s="50"/>
      <c r="AM845" s="337" t="str">
        <f>INDEX($K$6:$AE$6,1,MATCH(1,K845:AE845,-1))</f>
        <v>1870 +</v>
      </c>
      <c r="AN845" s="337" t="str">
        <f>IF(INDEX($K$6:$AE$6,1,MATCH(1,K845:AE845,1))&lt;&gt;INDEX($K$6:$AE$6,1,MATCH(1,K845:AE845,-1)),INDEX($K$6:$AE$6,1,MATCH(1,K845:AE845,1)),"-")</f>
        <v>-</v>
      </c>
      <c r="AO845"/>
      <c r="AP845"/>
      <c r="AQ845"/>
    </row>
    <row r="846" spans="1:261" x14ac:dyDescent="0.2">
      <c r="A846" s="169" t="str">
        <f>IF(IFERROR(VLOOKUP(G846,EmployesActifs,1,FALSE),"Non")&lt;&gt;"Non","Oui","Non")</f>
        <v>Oui</v>
      </c>
      <c r="B846" s="172">
        <f>IF(A846="Oui",1,0)</f>
        <v>1</v>
      </c>
      <c r="C846" s="172">
        <f>IF(OR(G846="Médecin",H846="Médecin",I846="Médecin",I846="Médecins",H846="anesthésiste",H846="boursier univ.",H846="chercheur",H846="chirurgien",H846="Résident(e)",H846="Md Urg",H846="Md Card",LEFT(H846,6)="Fellow",H846="Externe Médecine",H846="Directeur de la biobanque Médecin",H846="monit.-boursier",),1,0)</f>
        <v>0</v>
      </c>
      <c r="D846" s="172">
        <f>IF(OR(G846=0,H846="Stagiaire",H846="Stagiaires",H846="Externe",H846="Externes",G846="agence",H846="STAGIAIRE INFIRMIER(ÈRE)",H846="STAGIAIRE SI",H846="STAGIAIRE S.I.",H846="STAGIAIRE PAB",H846="STAGIAIRE EN PERFUSION",H846="Stagiaire Physiothérapeute",H846="Stagiaire médecine",H846="Stagiaire - Service sociaux",H846="STAGIAIRE SOINS INFIRMIERS",H846="STAGIAIRE EXTERNE EN MÉDECINE",H846="ss",),1,0)</f>
        <v>0</v>
      </c>
      <c r="E846" s="28" t="s">
        <v>5130</v>
      </c>
      <c r="F846" s="28" t="s">
        <v>5131</v>
      </c>
      <c r="G846" s="255">
        <v>13474</v>
      </c>
      <c r="H846" s="79" t="s">
        <v>103</v>
      </c>
      <c r="I846" s="164" t="s">
        <v>5716</v>
      </c>
      <c r="J846" s="273" t="str">
        <f ca="1">IF(AK846&lt;=Données!$B$2,1," ")</f>
        <v xml:space="preserve"> </v>
      </c>
      <c r="K846" s="45" t="s">
        <v>56</v>
      </c>
      <c r="L846" s="46"/>
      <c r="M846" s="47"/>
      <c r="N846" s="48"/>
      <c r="O846" s="185">
        <v>1</v>
      </c>
      <c r="P846" s="187"/>
      <c r="Q846" s="185"/>
      <c r="R846" s="186"/>
      <c r="S846" s="186"/>
      <c r="T846" s="187"/>
      <c r="U846" s="187"/>
      <c r="V846" s="187"/>
      <c r="W846" s="320"/>
      <c r="X846" s="214"/>
      <c r="Y846" s="215"/>
      <c r="Z846" s="34"/>
      <c r="AA846" s="35"/>
      <c r="AB846" s="35"/>
      <c r="AC846" s="35"/>
      <c r="AD846" s="36"/>
      <c r="AE846" s="224"/>
      <c r="AF846" s="53"/>
      <c r="AG846" s="54"/>
      <c r="AH846" s="55"/>
      <c r="AI846" s="56"/>
      <c r="AJ846" s="41" t="s">
        <v>4462</v>
      </c>
      <c r="AK846" s="42">
        <v>45420</v>
      </c>
      <c r="AL846" s="50"/>
      <c r="AM846" s="337" t="str">
        <f>INDEX($K$6:$AE$6,1,MATCH(1,K846:AE846,-1))</f>
        <v>1804S</v>
      </c>
      <c r="AN846" s="337" t="str">
        <f>IF(INDEX($K$6:$AE$6,1,MATCH(1,K846:AE846,1))&lt;&gt;INDEX($K$6:$AE$6,1,MATCH(1,K846:AE846,-1)),INDEX($K$6:$AE$6,1,MATCH(1,K846:AE846,1)),"-")</f>
        <v>-</v>
      </c>
      <c r="AO846"/>
      <c r="AP846"/>
      <c r="AQ846"/>
    </row>
    <row r="847" spans="1:261" x14ac:dyDescent="0.2">
      <c r="A847" s="169" t="str">
        <f>IF(IFERROR(VLOOKUP(G847,EmployesActifs,1,FALSE),"Non")&lt;&gt;"Non","Oui","Non")</f>
        <v>Oui</v>
      </c>
      <c r="B847" s="172">
        <f>IF(A847="Oui",1,0)</f>
        <v>1</v>
      </c>
      <c r="C847" s="172">
        <f>IF(OR(G847="Médecin",H847="Médecin",I847="Médecin",I847="Médecins",H847="anesthésiste",H847="boursier univ.",H847="chercheur",H847="chirurgien",H847="Résident(e)",H847="Md Urg",H847="Md Card",LEFT(H847,6)="Fellow",H847="Externe Médecine",H847="Directeur de la biobanque Médecin",H847="monit.-boursier",),1,0)</f>
        <v>0</v>
      </c>
      <c r="D847" s="172">
        <f>IF(OR(G847=0,H847="Stagiaire",H847="Stagiaires",H847="Externe",H847="Externes",G847="agence",H847="STAGIAIRE INFIRMIER(ÈRE)",H847="STAGIAIRE SI",H847="STAGIAIRE S.I.",H847="STAGIAIRE PAB",H847="STAGIAIRE EN PERFUSION",H847="Stagiaire Physiothérapeute",H847="Stagiaire médecine",H847="Stagiaire - Service sociaux",H847="STAGIAIRE SOINS INFIRMIERS",H847="STAGIAIRE EXTERNE EN MÉDECINE",H847="ss",),1,0)</f>
        <v>0</v>
      </c>
      <c r="E847" s="28" t="s">
        <v>2948</v>
      </c>
      <c r="F847" s="28" t="s">
        <v>2949</v>
      </c>
      <c r="G847" s="257">
        <v>12564</v>
      </c>
      <c r="H847" s="79" t="s">
        <v>54</v>
      </c>
      <c r="I847" s="164" t="s">
        <v>55</v>
      </c>
      <c r="J847" s="273" t="str">
        <f ca="1">IF(AK847&lt;=Données!$B$2,1," ")</f>
        <v xml:space="preserve"> </v>
      </c>
      <c r="K847" s="45"/>
      <c r="L847" s="46"/>
      <c r="M847" s="47"/>
      <c r="N847" s="48"/>
      <c r="O847" s="185"/>
      <c r="P847" s="187"/>
      <c r="Q847" s="185"/>
      <c r="R847" s="186"/>
      <c r="S847" s="186"/>
      <c r="T847" s="187"/>
      <c r="U847" s="187"/>
      <c r="V847" s="187"/>
      <c r="W847" s="320"/>
      <c r="X847" s="214"/>
      <c r="Y847" s="215"/>
      <c r="Z847" s="34"/>
      <c r="AA847" s="35"/>
      <c r="AB847" s="35">
        <v>1</v>
      </c>
      <c r="AC847" s="35"/>
      <c r="AD847" s="36"/>
      <c r="AE847" s="224"/>
      <c r="AF847" s="53"/>
      <c r="AG847" s="54"/>
      <c r="AH847" s="55"/>
      <c r="AI847" s="56"/>
      <c r="AJ847" s="41" t="s">
        <v>50</v>
      </c>
      <c r="AK847" s="42">
        <v>45644</v>
      </c>
      <c r="AL847" s="50"/>
      <c r="AM847" s="337" t="str">
        <f>INDEX($K$6:$AE$6,1,MATCH(1,K847:AE847,-1))</f>
        <v>1512-M</v>
      </c>
      <c r="AN847" s="337" t="str">
        <f>IF(INDEX($K$6:$AE$6,1,MATCH(1,K847:AE847,1))&lt;&gt;INDEX($K$6:$AE$6,1,MATCH(1,K847:AE847,-1)),INDEX($K$6:$AE$6,1,MATCH(1,K847:AE847,1)),"-")</f>
        <v>-</v>
      </c>
      <c r="AO847"/>
      <c r="AP847"/>
      <c r="AQ847"/>
    </row>
    <row r="848" spans="1:261" s="44" customFormat="1" x14ac:dyDescent="0.2">
      <c r="A848" s="169" t="str">
        <f>IF(IFERROR(VLOOKUP(G848,EmployesActifs,1,FALSE),"Non")&lt;&gt;"Non","Oui","Non")</f>
        <v>Oui</v>
      </c>
      <c r="B848" s="172">
        <f>IF(A848="Oui",1,0)</f>
        <v>1</v>
      </c>
      <c r="C848" s="172">
        <f>IF(OR(G848="Médecin",H848="Médecin",I848="Médecin",I848="Médecins",H848="anesthésiste",H848="boursier univ.",H848="chercheur",H848="chirurgien",H848="Résident(e)",H848="Md Urg",H848="Md Card",LEFT(H848,6)="Fellow",H848="Externe Médecine",H848="Directeur de la biobanque Médecin",H848="monit.-boursier",),1,0)</f>
        <v>0</v>
      </c>
      <c r="D848" s="172">
        <f>IF(OR(G848=0,H848="Stagiaire",H848="Stagiaires",H848="Externe",H848="Externes",G848="agence",H848="STAGIAIRE INFIRMIER(ÈRE)",H848="STAGIAIRE SI",H848="STAGIAIRE S.I.",H848="STAGIAIRE PAB",H848="STAGIAIRE EN PERFUSION",H848="Stagiaire Physiothérapeute",H848="Stagiaire médecine",H848="Stagiaire - Service sociaux",H848="STAGIAIRE SOINS INFIRMIERS",H848="STAGIAIRE EXTERNE EN MÉDECINE",H848="ss",),1,0)</f>
        <v>0</v>
      </c>
      <c r="E848" s="28" t="s">
        <v>5516</v>
      </c>
      <c r="F848" s="28" t="s">
        <v>5442</v>
      </c>
      <c r="G848" s="255">
        <v>13706</v>
      </c>
      <c r="H848" s="79" t="s">
        <v>69</v>
      </c>
      <c r="I848" s="164" t="s">
        <v>5716</v>
      </c>
      <c r="J848" s="273" t="str">
        <f ca="1">IF(AK848&lt;=Données!$B$2,1," ")</f>
        <v xml:space="preserve"> </v>
      </c>
      <c r="K848" s="45"/>
      <c r="L848" s="46"/>
      <c r="M848" s="47">
        <v>1</v>
      </c>
      <c r="N848" s="48"/>
      <c r="O848" s="185"/>
      <c r="P848" s="187"/>
      <c r="Q848" s="185"/>
      <c r="R848" s="186"/>
      <c r="S848" s="186"/>
      <c r="T848" s="187"/>
      <c r="U848" s="187"/>
      <c r="V848" s="187"/>
      <c r="W848" s="320"/>
      <c r="X848" s="214"/>
      <c r="Y848" s="215"/>
      <c r="Z848" s="34"/>
      <c r="AA848" s="35"/>
      <c r="AB848" s="35"/>
      <c r="AC848" s="35"/>
      <c r="AD848" s="36"/>
      <c r="AE848" s="224"/>
      <c r="AF848" s="53"/>
      <c r="AG848" s="54"/>
      <c r="AH848" s="55"/>
      <c r="AI848" s="56"/>
      <c r="AJ848" s="41" t="s">
        <v>4462</v>
      </c>
      <c r="AK848" s="42">
        <v>45476</v>
      </c>
      <c r="AL848" s="50"/>
      <c r="AM848" s="337" t="str">
        <f>INDEX($K$6:$AE$6,1,MATCH(1,K848:AE848,-1))</f>
        <v>95PFE-L2L</v>
      </c>
      <c r="AN848" s="337" t="str">
        <f>IF(INDEX($K$6:$AE$6,1,MATCH(1,K848:AE848,1))&lt;&gt;INDEX($K$6:$AE$6,1,MATCH(1,K848:AE848,-1)),INDEX($K$6:$AE$6,1,MATCH(1,K848:AE848,1)),"-")</f>
        <v>-</v>
      </c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</row>
    <row r="849" spans="1:261" s="44" customFormat="1" x14ac:dyDescent="0.2">
      <c r="A849" s="169" t="str">
        <f>IF(IFERROR(VLOOKUP(G849,EmployesActifs,1,FALSE),"Non")&lt;&gt;"Non","Oui","Non")</f>
        <v>Oui</v>
      </c>
      <c r="B849" s="172">
        <f>IF(A849="Oui",1,0)</f>
        <v>1</v>
      </c>
      <c r="C849" s="172">
        <f>IF(OR(G849="Médecin",H849="Médecin",I849="Médecin",I849="Médecins",H849="anesthésiste",H849="boursier univ.",H849="chercheur",H849="chirurgien",H849="Résident(e)",H849="Md Urg",H849="Md Card",LEFT(H849,6)="Fellow",H849="Externe Médecine",H849="Directeur de la biobanque Médecin",H849="monit.-boursier",),1,0)</f>
        <v>0</v>
      </c>
      <c r="D849" s="172">
        <f>IF(OR(G849=0,H849="Stagiaire",H849="Stagiaires",H849="Externe",H849="Externes",G849="agence",H849="STAGIAIRE INFIRMIER(ÈRE)",H849="STAGIAIRE SI",H849="STAGIAIRE S.I.",H849="STAGIAIRE PAB",H849="STAGIAIRE EN PERFUSION",H849="Stagiaire Physiothérapeute",H849="Stagiaire médecine",H849="Stagiaire - Service sociaux",H849="STAGIAIRE SOINS INFIRMIERS",H849="STAGIAIRE EXTERNE EN MÉDECINE",H849="ss",),1,0)</f>
        <v>0</v>
      </c>
      <c r="E849" s="28" t="s">
        <v>5517</v>
      </c>
      <c r="F849" s="28" t="s">
        <v>1704</v>
      </c>
      <c r="G849" s="255">
        <v>4549</v>
      </c>
      <c r="H849" s="79" t="s">
        <v>69</v>
      </c>
      <c r="I849" s="164" t="s">
        <v>5717</v>
      </c>
      <c r="J849" s="273" t="str">
        <f ca="1">IF(AK849&lt;=Données!$B$2,1," ")</f>
        <v xml:space="preserve"> </v>
      </c>
      <c r="K849" s="45"/>
      <c r="L849" s="46"/>
      <c r="M849" s="47"/>
      <c r="N849" s="48"/>
      <c r="O849" s="185"/>
      <c r="P849" s="187"/>
      <c r="Q849" s="185"/>
      <c r="R849" s="186"/>
      <c r="S849" s="186">
        <v>1</v>
      </c>
      <c r="T849" s="187"/>
      <c r="U849" s="187"/>
      <c r="V849" s="187"/>
      <c r="W849" s="320"/>
      <c r="X849" s="214"/>
      <c r="Y849" s="215"/>
      <c r="Z849" s="34"/>
      <c r="AA849" s="35"/>
      <c r="AB849" s="35"/>
      <c r="AC849" s="35"/>
      <c r="AD849" s="36"/>
      <c r="AE849" s="224"/>
      <c r="AF849" s="53"/>
      <c r="AG849" s="54"/>
      <c r="AH849" s="55"/>
      <c r="AI849" s="56"/>
      <c r="AJ849" s="41" t="s">
        <v>4462</v>
      </c>
      <c r="AK849" s="42">
        <v>45815</v>
      </c>
      <c r="AL849" s="50"/>
      <c r="AM849" s="337" t="str">
        <f>INDEX($K$6:$AE$6,1,MATCH(1,K849:AE849,-1))</f>
        <v>1870 +</v>
      </c>
      <c r="AN849" s="337" t="str">
        <f>IF(INDEX($K$6:$AE$6,1,MATCH(1,K849:AE849,1))&lt;&gt;INDEX($K$6:$AE$6,1,MATCH(1,K849:AE849,-1)),INDEX($K$6:$AE$6,1,MATCH(1,K849:AE849,1)),"-")</f>
        <v>-</v>
      </c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</row>
    <row r="850" spans="1:261" s="44" customFormat="1" x14ac:dyDescent="0.2">
      <c r="A850" s="169" t="str">
        <f>IF(IFERROR(VLOOKUP(G850,EmployesActifs,1,FALSE),"Non")&lt;&gt;"Non","Oui","Non")</f>
        <v>Oui</v>
      </c>
      <c r="B850" s="172">
        <f>IF(A850="Oui",1,0)</f>
        <v>1</v>
      </c>
      <c r="C850" s="172">
        <f>IF(OR(G850="Médecin",H850="Médecin",I850="Médecin",I850="Médecins",H850="anesthésiste",H850="boursier univ.",H850="chercheur",H850="chirurgien",H850="Résident(e)",H850="Md Urg",H850="Md Card",LEFT(H850,6)="Fellow",H850="Externe Médecine",H850="Directeur de la biobanque Médecin",H850="monit.-boursier",),1,0)</f>
        <v>0</v>
      </c>
      <c r="D850" s="172">
        <f>IF(OR(G850=0,H850="Stagiaire",H850="Stagiaires",H850="Externe",H850="Externes",G850="agence",H850="STAGIAIRE INFIRMIER(ÈRE)",H850="STAGIAIRE SI",H850="STAGIAIRE S.I.",H850="STAGIAIRE PAB",H850="STAGIAIRE EN PERFUSION",H850="Stagiaire Physiothérapeute",H850="Stagiaire médecine",H850="Stagiaire - Service sociaux",H850="STAGIAIRE SOINS INFIRMIERS",H850="STAGIAIRE EXTERNE EN MÉDECINE",H850="ss",),1,0)</f>
        <v>0</v>
      </c>
      <c r="E850" s="28" t="s">
        <v>1734</v>
      </c>
      <c r="F850" s="28" t="s">
        <v>1735</v>
      </c>
      <c r="G850" s="255">
        <v>12120</v>
      </c>
      <c r="H850" s="79" t="s">
        <v>60</v>
      </c>
      <c r="I850" s="164" t="s">
        <v>5215</v>
      </c>
      <c r="J850" s="273">
        <f ca="1">IF(AK850&lt;=Données!$B$2,1," ")</f>
        <v>1</v>
      </c>
      <c r="K850" s="45" t="s">
        <v>56</v>
      </c>
      <c r="L850" s="46" t="s">
        <v>56</v>
      </c>
      <c r="M850" s="47" t="s">
        <v>56</v>
      </c>
      <c r="N850" s="48"/>
      <c r="O850" s="185"/>
      <c r="P850" s="187"/>
      <c r="Q850" s="185"/>
      <c r="R850" s="186"/>
      <c r="S850" s="186">
        <v>1</v>
      </c>
      <c r="T850" s="187"/>
      <c r="U850" s="187"/>
      <c r="V850" s="187"/>
      <c r="W850" s="320"/>
      <c r="X850" s="214"/>
      <c r="Y850" s="215"/>
      <c r="Z850" s="34"/>
      <c r="AA850" s="35"/>
      <c r="AB850" s="35"/>
      <c r="AC850" s="35"/>
      <c r="AD850" s="36"/>
      <c r="AE850" s="224"/>
      <c r="AF850" s="53"/>
      <c r="AG850" s="54"/>
      <c r="AH850" s="55"/>
      <c r="AI850" s="56"/>
      <c r="AJ850" s="41" t="s">
        <v>4994</v>
      </c>
      <c r="AK850" s="42"/>
      <c r="AL850" s="50"/>
      <c r="AM850" s="337" t="str">
        <f>INDEX($K$6:$AE$6,1,MATCH(1,K850:AE850,-1))</f>
        <v>1870 +</v>
      </c>
      <c r="AN850" s="337" t="str">
        <f>IF(INDEX($K$6:$AE$6,1,MATCH(1,K850:AE850,1))&lt;&gt;INDEX($K$6:$AE$6,1,MATCH(1,K850:AE850,-1)),INDEX($K$6:$AE$6,1,MATCH(1,K850:AE850,1)),"-")</f>
        <v>-</v>
      </c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</row>
    <row r="851" spans="1:261" s="44" customFormat="1" x14ac:dyDescent="0.2">
      <c r="A851" s="169" t="str">
        <f>IF(IFERROR(VLOOKUP(G851,EmployesActifs,1,FALSE),"Non")&lt;&gt;"Non","Oui","Non")</f>
        <v>Oui</v>
      </c>
      <c r="B851" s="172">
        <f>IF(A851="Oui",1,0)</f>
        <v>1</v>
      </c>
      <c r="C851" s="172">
        <f>IF(OR(G851="Médecin",H851="Médecin",I851="Médecin",I851="Médecins",H851="anesthésiste",H851="boursier univ.",H851="chercheur",H851="chirurgien",H851="Résident(e)",H851="Md Urg",H851="Md Card",LEFT(H851,6)="Fellow",H851="Externe Médecine",H851="Directeur de la biobanque Médecin",H851="monit.-boursier",),1,0)</f>
        <v>1</v>
      </c>
      <c r="D851" s="172">
        <f>IF(OR(G851=0,H851="Stagiaire",H851="Stagiaires",H851="Externe",H851="Externes",G851="agence",H851="STAGIAIRE INFIRMIER(ÈRE)",H851="STAGIAIRE SI",H851="STAGIAIRE S.I.",H851="STAGIAIRE PAB",H851="STAGIAIRE EN PERFUSION",H851="Stagiaire Physiothérapeute",H851="Stagiaire médecine",H851="Stagiaire - Service sociaux",H851="STAGIAIRE SOINS INFIRMIERS",H851="STAGIAIRE EXTERNE EN MÉDECINE",H851="ss",),1,0)</f>
        <v>0</v>
      </c>
      <c r="E851" s="28" t="s">
        <v>5257</v>
      </c>
      <c r="F851" s="28" t="s">
        <v>5258</v>
      </c>
      <c r="G851" s="257">
        <v>13585</v>
      </c>
      <c r="H851" s="79" t="s">
        <v>6234</v>
      </c>
      <c r="I851" s="164" t="s">
        <v>84</v>
      </c>
      <c r="J851" s="273" t="s">
        <v>2976</v>
      </c>
      <c r="K851" s="45"/>
      <c r="L851" s="46" t="s">
        <v>56</v>
      </c>
      <c r="M851" s="47" t="s">
        <v>56</v>
      </c>
      <c r="N851" s="48">
        <v>1</v>
      </c>
      <c r="O851" s="185"/>
      <c r="P851" s="187" t="s">
        <v>56</v>
      </c>
      <c r="Q851" s="185"/>
      <c r="R851" s="186"/>
      <c r="S851" s="186"/>
      <c r="T851" s="187"/>
      <c r="U851" s="187"/>
      <c r="V851" s="187"/>
      <c r="W851" s="320"/>
      <c r="X851" s="214"/>
      <c r="Y851" s="215"/>
      <c r="Z851" s="34"/>
      <c r="AA851" s="35"/>
      <c r="AB851" s="35"/>
      <c r="AC851" s="35"/>
      <c r="AD851" s="36"/>
      <c r="AE851" s="49"/>
      <c r="AF851" s="53"/>
      <c r="AG851" s="54"/>
      <c r="AH851" s="55"/>
      <c r="AI851" s="56"/>
      <c r="AJ851" s="41" t="s">
        <v>4462</v>
      </c>
      <c r="AK851" s="42">
        <v>45370</v>
      </c>
      <c r="AL851" s="50"/>
      <c r="AM851" s="376" t="s">
        <v>5802</v>
      </c>
      <c r="AN851" s="376" t="s">
        <v>6391</v>
      </c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</row>
    <row r="852" spans="1:261" s="44" customFormat="1" x14ac:dyDescent="0.2">
      <c r="A852" s="169" t="str">
        <f>IF(IFERROR(VLOOKUP(G852,EmployesActifs,1,FALSE),"Non")&lt;&gt;"Non","Oui","Non")</f>
        <v>Oui</v>
      </c>
      <c r="B852" s="172">
        <f>IF(A852="Oui",1,0)</f>
        <v>1</v>
      </c>
      <c r="C852" s="172">
        <f>IF(OR(G852="Médecin",H852="Médecin",I852="Médecin",I852="Médecins",H852="anesthésiste",H852="boursier univ.",H852="chercheur",H852="chirurgien",H852="Résident(e)",H852="Md Urg",H852="Md Card",LEFT(H852,6)="Fellow",H852="Externe Médecine",H852="Directeur de la biobanque Médecin",H852="monit.-boursier",),1,0)</f>
        <v>0</v>
      </c>
      <c r="D852" s="172">
        <f>IF(OR(G852=0,H852="Stagiaire",H852="Stagiaires",H852="Externe",H852="Externes",G852="agence",H852="STAGIAIRE INFIRMIER(ÈRE)",H852="STAGIAIRE SI",H852="STAGIAIRE S.I.",H852="STAGIAIRE PAB",H852="STAGIAIRE EN PERFUSION",H852="Stagiaire Physiothérapeute",H852="Stagiaire médecine",H852="Stagiaire - Service sociaux",H852="STAGIAIRE SOINS INFIRMIERS",H852="STAGIAIRE EXTERNE EN MÉDECINE",H852="ss",),1,0)</f>
        <v>0</v>
      </c>
      <c r="E852" s="28" t="s">
        <v>1736</v>
      </c>
      <c r="F852" s="28" t="s">
        <v>1737</v>
      </c>
      <c r="G852" s="255">
        <v>9603</v>
      </c>
      <c r="H852" s="79" t="s">
        <v>69</v>
      </c>
      <c r="I852" s="164" t="s">
        <v>65</v>
      </c>
      <c r="J852" s="273">
        <f ca="1">IF(AK852&lt;=Données!$B$2,1," ")</f>
        <v>1</v>
      </c>
      <c r="K852" s="45"/>
      <c r="L852" s="46">
        <v>1</v>
      </c>
      <c r="M852" s="47"/>
      <c r="N852" s="48"/>
      <c r="O852" s="185"/>
      <c r="P852" s="187"/>
      <c r="Q852" s="185"/>
      <c r="R852" s="186"/>
      <c r="S852" s="186"/>
      <c r="T852" s="187"/>
      <c r="U852" s="187"/>
      <c r="V852" s="187"/>
      <c r="W852" s="320"/>
      <c r="X852" s="214"/>
      <c r="Y852" s="215"/>
      <c r="Z852" s="34"/>
      <c r="AA852" s="35"/>
      <c r="AB852" s="35"/>
      <c r="AC852" s="35"/>
      <c r="AD852" s="36"/>
      <c r="AE852" s="224"/>
      <c r="AF852" s="53"/>
      <c r="AG852" s="54"/>
      <c r="AH852" s="55"/>
      <c r="AI852" s="56"/>
      <c r="AJ852" s="41" t="s">
        <v>85</v>
      </c>
      <c r="AK852" s="42">
        <v>44762</v>
      </c>
      <c r="AL852" s="50"/>
      <c r="AM852" s="337" t="str">
        <f>INDEX($K$6:$AE$6,1,MATCH(1,K852:AE852,-1))</f>
        <v>95PFE-L2M</v>
      </c>
      <c r="AN852" s="337" t="str">
        <f>IF(INDEX($K$6:$AE$6,1,MATCH(1,K852:AE852,1))&lt;&gt;INDEX($K$6:$AE$6,1,MATCH(1,K852:AE852,-1)),INDEX($K$6:$AE$6,1,MATCH(1,K852:AE852,1)),"-")</f>
        <v>-</v>
      </c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</row>
    <row r="853" spans="1:261" s="44" customFormat="1" x14ac:dyDescent="0.2">
      <c r="A853" s="169" t="str">
        <f>IF(IFERROR(VLOOKUP(G853,EmployesActifs,1,FALSE),"Non")&lt;&gt;"Non","Oui","Non")</f>
        <v>Oui</v>
      </c>
      <c r="B853" s="172">
        <f>IF(A853="Oui",1,0)</f>
        <v>1</v>
      </c>
      <c r="C853" s="172">
        <f>IF(OR(G853="Médecin",H853="Médecin",I853="Médecin",I853="Médecins",H853="anesthésiste",H853="boursier univ.",H853="chercheur",H853="chirurgien",H853="Résident(e)",H853="Md Urg",H853="Md Card",LEFT(H853,6)="Fellow",H853="Externe Médecine",H853="Directeur de la biobanque Médecin",H853="monit.-boursier",),1,0)</f>
        <v>0</v>
      </c>
      <c r="D853" s="172">
        <f>IF(OR(G853=0,H853="Stagiaire",H853="Stagiaires",H853="Externe",H853="Externes",G853="agence",H853="STAGIAIRE INFIRMIER(ÈRE)",H853="STAGIAIRE SI",H853="STAGIAIRE S.I.",H853="STAGIAIRE PAB",H853="STAGIAIRE EN PERFUSION",H853="Stagiaire Physiothérapeute",H853="Stagiaire médecine",H853="Stagiaire - Service sociaux",H853="STAGIAIRE SOINS INFIRMIERS",H853="STAGIAIRE EXTERNE EN MÉDECINE",H853="ss",),1,0)</f>
        <v>0</v>
      </c>
      <c r="E853" s="28" t="s">
        <v>1738</v>
      </c>
      <c r="F853" s="28" t="s">
        <v>1739</v>
      </c>
      <c r="G853" s="255">
        <v>6752</v>
      </c>
      <c r="H853" s="79" t="s">
        <v>1821</v>
      </c>
      <c r="I853" s="164" t="s">
        <v>553</v>
      </c>
      <c r="J853" s="273" t="str">
        <f ca="1">IF(AK853&lt;=Données!$B$2,1," ")</f>
        <v xml:space="preserve"> </v>
      </c>
      <c r="K853" s="45" t="s">
        <v>56</v>
      </c>
      <c r="L853" s="46" t="s">
        <v>56</v>
      </c>
      <c r="M853" s="47"/>
      <c r="N853" s="48"/>
      <c r="O853" s="185"/>
      <c r="P853" s="187">
        <v>1</v>
      </c>
      <c r="Q853" s="185"/>
      <c r="R853" s="186"/>
      <c r="S853" s="186"/>
      <c r="T853" s="187"/>
      <c r="U853" s="187"/>
      <c r="V853" s="187"/>
      <c r="W853" s="320"/>
      <c r="X853" s="214"/>
      <c r="Y853" s="215"/>
      <c r="Z853" s="34"/>
      <c r="AA853" s="35"/>
      <c r="AB853" s="35"/>
      <c r="AC853" s="35"/>
      <c r="AD853" s="36"/>
      <c r="AE853" s="224"/>
      <c r="AF853" s="53"/>
      <c r="AG853" s="54"/>
      <c r="AH853" s="55"/>
      <c r="AI853" s="56"/>
      <c r="AJ853" s="41" t="s">
        <v>4462</v>
      </c>
      <c r="AK853" s="42">
        <v>45553</v>
      </c>
      <c r="AL853" s="50"/>
      <c r="AM853" s="337">
        <f>INDEX($K$6:$AE$6,1,MATCH(1,K853:AE853,-1))</f>
        <v>1804</v>
      </c>
      <c r="AN853" s="337" t="str">
        <f>IF(INDEX($K$6:$AE$6,1,MATCH(1,K853:AE853,1))&lt;&gt;INDEX($K$6:$AE$6,1,MATCH(1,K853:AE853,-1)),INDEX($K$6:$AE$6,1,MATCH(1,K853:AE853,1)),"-")</f>
        <v>-</v>
      </c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</row>
    <row r="854" spans="1:261" s="44" customFormat="1" x14ac:dyDescent="0.2">
      <c r="A854" s="169" t="str">
        <f>IF(IFERROR(VLOOKUP(G854,EmployesActifs,1,FALSE),"Non")&lt;&gt;"Non","Oui","Non")</f>
        <v>Oui</v>
      </c>
      <c r="B854" s="172">
        <f>IF(A854="Oui",1,0)</f>
        <v>1</v>
      </c>
      <c r="C854" s="172">
        <f>IF(OR(G854="Médecin",H854="Médecin",I854="Médecin",I854="Médecins",H854="anesthésiste",H854="boursier univ.",H854="chercheur",H854="chirurgien",H854="Résident(e)",H854="Md Urg",H854="Md Card",LEFT(H854,6)="Fellow",H854="Externe Médecine",H854="Directeur de la biobanque Médecin",H854="monit.-boursier",),1,0)</f>
        <v>0</v>
      </c>
      <c r="D854" s="172">
        <f>IF(OR(G854=0,H854="Stagiaire",H854="Stagiaires",H854="Externe",H854="Externes",G854="agence",H854="STAGIAIRE INFIRMIER(ÈRE)",H854="STAGIAIRE SI",H854="STAGIAIRE S.I.",H854="STAGIAIRE PAB",H854="STAGIAIRE EN PERFUSION",H854="Stagiaire Physiothérapeute",H854="Stagiaire médecine",H854="Stagiaire - Service sociaux",H854="STAGIAIRE SOINS INFIRMIERS",H854="STAGIAIRE EXTERNE EN MÉDECINE",H854="ss",),1,0)</f>
        <v>0</v>
      </c>
      <c r="E854" s="28" t="s">
        <v>3785</v>
      </c>
      <c r="F854" s="28" t="s">
        <v>810</v>
      </c>
      <c r="G854" s="255">
        <v>8918</v>
      </c>
      <c r="H854" s="79" t="s">
        <v>103</v>
      </c>
      <c r="I854" s="164" t="s">
        <v>5706</v>
      </c>
      <c r="J854" s="273">
        <f ca="1">IF(AK854&lt;=Données!$B$2,1," ")</f>
        <v>1</v>
      </c>
      <c r="K854" s="45"/>
      <c r="L854" s="46"/>
      <c r="M854" s="47"/>
      <c r="N854" s="48"/>
      <c r="O854" s="185"/>
      <c r="P854" s="187"/>
      <c r="Q854" s="185"/>
      <c r="R854" s="186">
        <v>1</v>
      </c>
      <c r="S854" s="186"/>
      <c r="T854" s="187"/>
      <c r="U854" s="187"/>
      <c r="V854" s="187"/>
      <c r="W854" s="320"/>
      <c r="X854" s="214"/>
      <c r="Y854" s="215"/>
      <c r="Z854" s="34"/>
      <c r="AA854" s="35"/>
      <c r="AB854" s="35"/>
      <c r="AC854" s="35"/>
      <c r="AD854" s="36"/>
      <c r="AE854" s="224"/>
      <c r="AF854" s="53"/>
      <c r="AG854" s="54"/>
      <c r="AH854" s="55"/>
      <c r="AI854" s="56"/>
      <c r="AJ854" s="41" t="s">
        <v>936</v>
      </c>
      <c r="AK854" s="42">
        <v>43056</v>
      </c>
      <c r="AL854" s="50"/>
      <c r="AM854" s="337">
        <f>INDEX($K$6:$AE$6,1,MATCH(1,K854:AE854,-1))</f>
        <v>1860</v>
      </c>
      <c r="AN854" s="337" t="str">
        <f>IF(INDEX($K$6:$AE$6,1,MATCH(1,K854:AE854,1))&lt;&gt;INDEX($K$6:$AE$6,1,MATCH(1,K854:AE854,-1)),INDEX($K$6:$AE$6,1,MATCH(1,K854:AE854,1)),"-")</f>
        <v>-</v>
      </c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</row>
    <row r="855" spans="1:261" s="44" customFormat="1" x14ac:dyDescent="0.2">
      <c r="A855" s="169" t="str">
        <f>IF(IFERROR(VLOOKUP(G855,EmployesActifs,1,FALSE),"Non")&lt;&gt;"Non","Oui","Non")</f>
        <v>Oui</v>
      </c>
      <c r="B855" s="172">
        <f>IF(A855="Oui",1,0)</f>
        <v>1</v>
      </c>
      <c r="C855" s="172">
        <f>IF(OR(G855="Médecin",H855="Médecin",I855="Médecin",I855="Médecins",H855="anesthésiste",H855="boursier univ.",H855="chercheur",H855="chirurgien",H855="Résident(e)",H855="Md Urg",H855="Md Card",LEFT(H855,6)="Fellow",H855="Externe Médecine",H855="Directeur de la biobanque Médecin",H855="monit.-boursier",),1,0)</f>
        <v>0</v>
      </c>
      <c r="D855" s="172">
        <f>IF(OR(G855=0,H855="Stagiaire",H855="Stagiaires",H855="Externe",H855="Externes",G855="agence",H855="STAGIAIRE INFIRMIER(ÈRE)",H855="STAGIAIRE SI",H855="STAGIAIRE S.I.",H855="STAGIAIRE PAB",H855="STAGIAIRE EN PERFUSION",H855="Stagiaire Physiothérapeute",H855="Stagiaire médecine",H855="Stagiaire - Service sociaux",H855="STAGIAIRE SOINS INFIRMIERS",H855="STAGIAIRE EXTERNE EN MÉDECINE",H855="ss",),1,0)</f>
        <v>0</v>
      </c>
      <c r="E855" s="28" t="s">
        <v>3535</v>
      </c>
      <c r="F855" s="28" t="s">
        <v>3536</v>
      </c>
      <c r="G855" s="255">
        <v>4418</v>
      </c>
      <c r="H855" s="79" t="s">
        <v>2098</v>
      </c>
      <c r="I855" s="164" t="s">
        <v>65</v>
      </c>
      <c r="J855" s="273">
        <f ca="1">IF(AK855&lt;=Données!$B$2,1," ")</f>
        <v>1</v>
      </c>
      <c r="K855" s="45"/>
      <c r="L855" s="46">
        <v>1</v>
      </c>
      <c r="M855" s="47"/>
      <c r="N855" s="48"/>
      <c r="O855" s="185"/>
      <c r="P855" s="187"/>
      <c r="Q855" s="185"/>
      <c r="R855" s="186"/>
      <c r="S855" s="186"/>
      <c r="T855" s="187"/>
      <c r="U855" s="187"/>
      <c r="V855" s="187"/>
      <c r="W855" s="320"/>
      <c r="X855" s="214"/>
      <c r="Y855" s="215"/>
      <c r="Z855" s="34"/>
      <c r="AA855" s="35"/>
      <c r="AB855" s="35"/>
      <c r="AC855" s="35"/>
      <c r="AD855" s="36"/>
      <c r="AE855" s="224"/>
      <c r="AF855" s="53"/>
      <c r="AG855" s="54"/>
      <c r="AH855" s="55"/>
      <c r="AI855" s="56"/>
      <c r="AJ855" s="41" t="s">
        <v>57</v>
      </c>
      <c r="AK855" s="42">
        <v>44569</v>
      </c>
      <c r="AL855" s="50"/>
      <c r="AM855" s="337" t="str">
        <f>INDEX($K$6:$AE$6,1,MATCH(1,K855:AE855,-1))</f>
        <v>95PFE-L2M</v>
      </c>
      <c r="AN855" s="337" t="str">
        <f>IF(INDEX($K$6:$AE$6,1,MATCH(1,K855:AE855,1))&lt;&gt;INDEX($K$6:$AE$6,1,MATCH(1,K855:AE855,-1)),INDEX($K$6:$AE$6,1,MATCH(1,K855:AE855,1)),"-")</f>
        <v>-</v>
      </c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</row>
    <row r="856" spans="1:261" s="44" customFormat="1" x14ac:dyDescent="0.2">
      <c r="A856" s="169" t="str">
        <f>IF(IFERROR(VLOOKUP(G856,EmployesActifs,1,FALSE),"Non")&lt;&gt;"Non","Oui","Non")</f>
        <v>Oui</v>
      </c>
      <c r="B856" s="172">
        <f>IF(A856="Oui",1,0)</f>
        <v>1</v>
      </c>
      <c r="C856" s="172">
        <f>IF(OR(G856="Médecin",H856="Médecin",I856="Médecin",I856="Médecins",H856="anesthésiste",H856="boursier univ.",H856="chercheur",H856="chirurgien",H856="Résident(e)",H856="Md Urg",H856="Md Card",LEFT(H856,6)="Fellow",H856="Externe Médecine",H856="Directeur de la biobanque Médecin",H856="monit.-boursier",),1,0)</f>
        <v>0</v>
      </c>
      <c r="D856" s="172">
        <f>IF(OR(G856=0,H856="Stagiaire",H856="Stagiaires",H856="Externe",H856="Externes",G856="agence",H856="STAGIAIRE INFIRMIER(ÈRE)",H856="STAGIAIRE SI",H856="STAGIAIRE S.I.",H856="STAGIAIRE PAB",H856="STAGIAIRE EN PERFUSION",H856="Stagiaire Physiothérapeute",H856="Stagiaire médecine",H856="Stagiaire - Service sociaux",H856="STAGIAIRE SOINS INFIRMIERS",H856="STAGIAIRE EXTERNE EN MÉDECINE",H856="ss",),1,0)</f>
        <v>0</v>
      </c>
      <c r="E856" s="28" t="s">
        <v>4206</v>
      </c>
      <c r="F856" s="28" t="s">
        <v>443</v>
      </c>
      <c r="G856" s="257">
        <v>13321</v>
      </c>
      <c r="H856" s="79" t="s">
        <v>42</v>
      </c>
      <c r="I856" s="164" t="s">
        <v>5709</v>
      </c>
      <c r="J856" s="273" t="str">
        <f ca="1">IF(AK856&lt;=Données!$B$2,1," ")</f>
        <v xml:space="preserve"> </v>
      </c>
      <c r="K856" s="45"/>
      <c r="L856" s="46">
        <v>1</v>
      </c>
      <c r="M856" s="47"/>
      <c r="N856" s="48"/>
      <c r="O856" s="185"/>
      <c r="P856" s="187"/>
      <c r="Q856" s="185"/>
      <c r="R856" s="186"/>
      <c r="S856" s="186"/>
      <c r="T856" s="187"/>
      <c r="U856" s="187"/>
      <c r="V856" s="187"/>
      <c r="W856" s="187"/>
      <c r="X856" s="214"/>
      <c r="Y856" s="215"/>
      <c r="Z856" s="36"/>
      <c r="AA856" s="34"/>
      <c r="AB856" s="35"/>
      <c r="AC856" s="35"/>
      <c r="AD856" s="35"/>
      <c r="AE856" s="324"/>
      <c r="AF856" s="325"/>
      <c r="AG856" s="326"/>
      <c r="AH856" s="344"/>
      <c r="AI856" s="56"/>
      <c r="AJ856" s="41" t="s">
        <v>652</v>
      </c>
      <c r="AK856" s="42">
        <v>45357</v>
      </c>
      <c r="AL856" s="50"/>
      <c r="AM856" s="337" t="str">
        <f>INDEX($K$6:$AE$6,1,MATCH(1,K856:AE856,-1))</f>
        <v>95PFE-L2M</v>
      </c>
      <c r="AN856" s="337" t="str">
        <f>IF(INDEX($K$6:$AE$6,1,MATCH(1,K856:AE856,1))&lt;&gt;INDEX($K$6:$AE$6,1,MATCH(1,K856:AE856,-1)),INDEX($K$6:$AE$6,1,MATCH(1,K856:AE856,1)),"-")</f>
        <v>-</v>
      </c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</row>
    <row r="857" spans="1:261" s="44" customFormat="1" ht="15" customHeight="1" x14ac:dyDescent="0.2">
      <c r="A857" s="169" t="str">
        <f>IF(IFERROR(VLOOKUP(G857,EmployesActifs,1,FALSE),"Non")&lt;&gt;"Non","Oui","Non")</f>
        <v>Oui</v>
      </c>
      <c r="B857" s="172">
        <f>IF(A857="Oui",1,0)</f>
        <v>1</v>
      </c>
      <c r="C857" s="172">
        <f>IF(OR(G857="Médecin",H857="Médecin",I857="Médecin",I857="Médecins",H857="anesthésiste",H857="boursier univ.",H857="chercheur",H857="chirurgien",H857="Résident(e)",H857="Md Urg",H857="Md Card",LEFT(H857,6)="Fellow",H857="Externe Médecine",H857="Directeur de la biobanque Médecin",H857="monit.-boursier",),1,0)</f>
        <v>0</v>
      </c>
      <c r="D857" s="172">
        <f>IF(OR(G857=0,H857="Stagiaire",H857="Stagiaires",H857="Externe",H857="Externes",G857="agence",H857="STAGIAIRE INFIRMIER(ÈRE)",H857="STAGIAIRE SI",H857="STAGIAIRE S.I.",H857="STAGIAIRE PAB",H857="STAGIAIRE EN PERFUSION",H857="Stagiaire Physiothérapeute",H857="Stagiaire médecine",H857="Stagiaire - Service sociaux",H857="STAGIAIRE SOINS INFIRMIERS",H857="STAGIAIRE EXTERNE EN MÉDECINE",H857="ss",),1,0)</f>
        <v>0</v>
      </c>
      <c r="E857" s="266" t="s">
        <v>1747</v>
      </c>
      <c r="F857" s="266" t="s">
        <v>1748</v>
      </c>
      <c r="G857" s="312">
        <v>10946</v>
      </c>
      <c r="H857" s="310" t="s">
        <v>3965</v>
      </c>
      <c r="I857" s="317" t="s">
        <v>65</v>
      </c>
      <c r="J857" s="273">
        <f ca="1">IF(AK857&lt;=Données!$B$2,1," ")</f>
        <v>1</v>
      </c>
      <c r="K857" s="45">
        <v>1</v>
      </c>
      <c r="L857" s="46"/>
      <c r="M857" s="47"/>
      <c r="N857" s="48"/>
      <c r="O857" s="185"/>
      <c r="P857" s="187"/>
      <c r="Q857" s="185"/>
      <c r="R857" s="186"/>
      <c r="S857" s="186"/>
      <c r="T857" s="187"/>
      <c r="U857" s="187"/>
      <c r="V857" s="187"/>
      <c r="W857" s="187"/>
      <c r="X857" s="214"/>
      <c r="Y857" s="215"/>
      <c r="Z857" s="36"/>
      <c r="AA857" s="34"/>
      <c r="AB857" s="35"/>
      <c r="AC857" s="35"/>
      <c r="AD857" s="35"/>
      <c r="AE857" s="324"/>
      <c r="AF857" s="325"/>
      <c r="AG857" s="326"/>
      <c r="AH857" s="344"/>
      <c r="AI857" s="56"/>
      <c r="AJ857" s="41" t="s">
        <v>85</v>
      </c>
      <c r="AK857" s="42">
        <v>44574</v>
      </c>
      <c r="AL857" s="50"/>
      <c r="AM857" s="337" t="str">
        <f>INDEX($K$6:$AE$6,1,MATCH(1,K857:AE857,-1))</f>
        <v>95PFE-L2S</v>
      </c>
      <c r="AN857" s="337" t="str">
        <f>IF(INDEX($K$6:$AE$6,1,MATCH(1,K857:AE857,1))&lt;&gt;INDEX($K$6:$AE$6,1,MATCH(1,K857:AE857,-1)),INDEX($K$6:$AE$6,1,MATCH(1,K857:AE857,1)),"-")</f>
        <v>-</v>
      </c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</row>
    <row r="858" spans="1:261" s="44" customFormat="1" x14ac:dyDescent="0.2">
      <c r="A858" s="169" t="str">
        <f>IF(IFERROR(VLOOKUP(G858,EmployesActifs,1,FALSE),"Non")&lt;&gt;"Non","Oui","Non")</f>
        <v>Oui</v>
      </c>
      <c r="B858" s="172">
        <f>IF(A858="Oui",1,0)</f>
        <v>1</v>
      </c>
      <c r="C858" s="172">
        <f>IF(OR(G858="Médecin",H858="Médecin",I858="Médecin",I858="Médecins",H858="anesthésiste",H858="boursier univ.",H858="chercheur",H858="chirurgien",H858="Résident(e)",H858="Md Urg",H858="Md Card",LEFT(H858,6)="Fellow",H858="Externe Médecine",H858="Directeur de la biobanque Médecin",H858="monit.-boursier",),1,0)</f>
        <v>0</v>
      </c>
      <c r="D858" s="172">
        <f>IF(OR(G858=0,H858="Stagiaire",H858="Stagiaires",H858="Externe",H858="Externes",G858="agence",H858="STAGIAIRE INFIRMIER(ÈRE)",H858="STAGIAIRE SI",H858="STAGIAIRE S.I.",H858="STAGIAIRE PAB",H858="STAGIAIRE EN PERFUSION",H858="Stagiaire Physiothérapeute",H858="Stagiaire médecine",H858="Stagiaire - Service sociaux",H858="STAGIAIRE SOINS INFIRMIERS",H858="STAGIAIRE EXTERNE EN MÉDECINE",H858="ss",),1,0)</f>
        <v>0</v>
      </c>
      <c r="E858" s="28" t="s">
        <v>5461</v>
      </c>
      <c r="F858" s="28" t="s">
        <v>5462</v>
      </c>
      <c r="G858" s="255">
        <v>13741</v>
      </c>
      <c r="H858" s="79" t="s">
        <v>4060</v>
      </c>
      <c r="I858" s="164" t="s">
        <v>3410</v>
      </c>
      <c r="J858" s="273" t="str">
        <f ca="1">IF(AK858&lt;=Données!$B$2,1," ")</f>
        <v xml:space="preserve"> </v>
      </c>
      <c r="K858" s="45">
        <v>1</v>
      </c>
      <c r="L858" s="46"/>
      <c r="M858" s="47"/>
      <c r="N858" s="48"/>
      <c r="O858" s="185"/>
      <c r="P858" s="187"/>
      <c r="Q858" s="185"/>
      <c r="R858" s="186"/>
      <c r="S858" s="186"/>
      <c r="T858" s="187"/>
      <c r="U858" s="187"/>
      <c r="V858" s="187"/>
      <c r="W858" s="187"/>
      <c r="X858" s="214"/>
      <c r="Y858" s="215"/>
      <c r="Z858" s="36"/>
      <c r="AA858" s="34"/>
      <c r="AB858" s="35"/>
      <c r="AC858" s="35"/>
      <c r="AD858" s="35"/>
      <c r="AE858" s="324"/>
      <c r="AF858" s="325"/>
      <c r="AG858" s="326"/>
      <c r="AH858" s="344"/>
      <c r="AI858" s="56"/>
      <c r="AJ858" s="41" t="s">
        <v>4462</v>
      </c>
      <c r="AK858" s="42">
        <v>45476</v>
      </c>
      <c r="AL858" s="50"/>
      <c r="AM858" s="337" t="str">
        <f>INDEX($K$6:$AE$6,1,MATCH(1,K858:AE858,-1))</f>
        <v>95PFE-L2S</v>
      </c>
      <c r="AN858" s="337" t="str">
        <f>IF(INDEX($K$6:$AE$6,1,MATCH(1,K858:AE858,1))&lt;&gt;INDEX($K$6:$AE$6,1,MATCH(1,K858:AE858,-1)),INDEX($K$6:$AE$6,1,MATCH(1,K858:AE858,1)),"-")</f>
        <v>-</v>
      </c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</row>
    <row r="859" spans="1:261" s="44" customFormat="1" x14ac:dyDescent="0.2">
      <c r="A859" s="169" t="str">
        <f>IF(IFERROR(VLOOKUP(G859,EmployesActifs,1,FALSE),"Non")&lt;&gt;"Non","Oui","Non")</f>
        <v>Oui</v>
      </c>
      <c r="B859" s="172">
        <f>IF(A859="Oui",1,0)</f>
        <v>1</v>
      </c>
      <c r="C859" s="172">
        <f>IF(OR(G859="Médecin",H859="Médecin",I859="Médecin",I859="Médecins",H859="anesthésiste",H859="boursier univ.",H859="chercheur",H859="chirurgien",H859="Résident(e)",H859="Md Urg",H859="Md Card",LEFT(H859,6)="Fellow",H859="Externe Médecine",H859="Directeur de la biobanque Médecin",H859="monit.-boursier",),1,0)</f>
        <v>0</v>
      </c>
      <c r="D859" s="172">
        <f>IF(OR(G859=0,H859="Stagiaire",H859="Stagiaires",H859="Externe",H859="Externes",G859="agence",H859="STAGIAIRE INFIRMIER(ÈRE)",H859="STAGIAIRE SI",H859="STAGIAIRE S.I.",H859="STAGIAIRE PAB",H859="STAGIAIRE EN PERFUSION",H859="Stagiaire Physiothérapeute",H859="Stagiaire médecine",H859="Stagiaire - Service sociaux",H859="STAGIAIRE SOINS INFIRMIERS",H859="STAGIAIRE EXTERNE EN MÉDECINE",H859="ss",),1,0)</f>
        <v>0</v>
      </c>
      <c r="E859" s="28" t="s">
        <v>1749</v>
      </c>
      <c r="F859" s="28" t="s">
        <v>145</v>
      </c>
      <c r="G859" s="255">
        <v>600</v>
      </c>
      <c r="H859" s="79" t="s">
        <v>2098</v>
      </c>
      <c r="I859" s="164" t="s">
        <v>836</v>
      </c>
      <c r="J859" s="273">
        <f ca="1">IF(AK859&lt;=Données!$B$2,1," ")</f>
        <v>1</v>
      </c>
      <c r="K859" s="45"/>
      <c r="L859" s="46"/>
      <c r="M859" s="47"/>
      <c r="N859" s="48"/>
      <c r="O859" s="185"/>
      <c r="P859" s="187"/>
      <c r="Q859" s="185"/>
      <c r="R859" s="186"/>
      <c r="S859" s="186"/>
      <c r="T859" s="187"/>
      <c r="U859" s="187"/>
      <c r="V859" s="187"/>
      <c r="W859" s="187"/>
      <c r="X859" s="214"/>
      <c r="Y859" s="215"/>
      <c r="Z859" s="36"/>
      <c r="AA859" s="34"/>
      <c r="AB859" s="35"/>
      <c r="AC859" s="35"/>
      <c r="AD859" s="35"/>
      <c r="AE859" s="324"/>
      <c r="AF859" s="325"/>
      <c r="AG859" s="326"/>
      <c r="AH859" s="344"/>
      <c r="AI859" s="56"/>
      <c r="AJ859" s="41" t="s">
        <v>607</v>
      </c>
      <c r="AK859" s="42">
        <v>42514</v>
      </c>
      <c r="AL859" s="50" t="s">
        <v>200</v>
      </c>
      <c r="AM859" s="337" t="e">
        <f>INDEX($K$6:$AE$6,1,MATCH(1,K859:AE859,-1))</f>
        <v>#N/A</v>
      </c>
      <c r="AN859" s="337" t="e">
        <f>IF(INDEX($K$6:$AE$6,1,MATCH(1,K859:AE859,1))&lt;&gt;INDEX($K$6:$AE$6,1,MATCH(1,K859:AE859,-1)),INDEX($K$6:$AE$6,1,MATCH(1,K859:AE859,1)),"-")</f>
        <v>#N/A</v>
      </c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</row>
    <row r="860" spans="1:261" s="44" customFormat="1" x14ac:dyDescent="0.2">
      <c r="A860" s="169" t="str">
        <f>IF(IFERROR(VLOOKUP(G860,EmployesActifs,1,FALSE),"Non")&lt;&gt;"Non","Oui","Non")</f>
        <v>Oui</v>
      </c>
      <c r="B860" s="172">
        <f>IF(A860="Oui",1,0)</f>
        <v>1</v>
      </c>
      <c r="C860" s="172">
        <f>IF(OR(G860="Médecin",H860="Médecin",I860="Médecin",I860="Médecins",H860="anesthésiste",H860="boursier univ.",H860="chercheur",H860="chirurgien",H860="Résident(e)",H860="Md Urg",H860="Md Card",LEFT(H860,6)="Fellow",H860="Externe Médecine",H860="Directeur de la biobanque Médecin",H860="monit.-boursier",),1,0)</f>
        <v>0</v>
      </c>
      <c r="D860" s="172">
        <f>IF(OR(G860=0,H860="Stagiaire",H860="Stagiaires",H860="Externe",H860="Externes",G860="agence",H860="STAGIAIRE INFIRMIER(ÈRE)",H860="STAGIAIRE SI",H860="STAGIAIRE S.I.",H860="STAGIAIRE PAB",H860="STAGIAIRE EN PERFUSION",H860="Stagiaire Physiothérapeute",H860="Stagiaire médecine",H860="Stagiaire - Service sociaux",H860="STAGIAIRE SOINS INFIRMIERS",H860="STAGIAIRE EXTERNE EN MÉDECINE",H860="ss",),1,0)</f>
        <v>0</v>
      </c>
      <c r="E860" s="28" t="s">
        <v>1750</v>
      </c>
      <c r="F860" s="28" t="s">
        <v>519</v>
      </c>
      <c r="G860" s="255">
        <v>3862</v>
      </c>
      <c r="H860" s="79" t="s">
        <v>1174</v>
      </c>
      <c r="I860" s="164" t="s">
        <v>781</v>
      </c>
      <c r="J860" s="273">
        <f ca="1">IF(AK860&lt;=Données!$B$2,1," ")</f>
        <v>1</v>
      </c>
      <c r="K860" s="45">
        <v>1</v>
      </c>
      <c r="L860" s="46"/>
      <c r="M860" s="47"/>
      <c r="N860" s="48"/>
      <c r="O860" s="185"/>
      <c r="P860" s="187"/>
      <c r="Q860" s="185"/>
      <c r="R860" s="186"/>
      <c r="S860" s="186"/>
      <c r="T860" s="187"/>
      <c r="U860" s="187"/>
      <c r="V860" s="187"/>
      <c r="W860" s="187"/>
      <c r="X860" s="214"/>
      <c r="Y860" s="215"/>
      <c r="Z860" s="36"/>
      <c r="AA860" s="34"/>
      <c r="AB860" s="35"/>
      <c r="AC860" s="35"/>
      <c r="AD860" s="35"/>
      <c r="AE860" s="324"/>
      <c r="AF860" s="325"/>
      <c r="AG860" s="326"/>
      <c r="AH860" s="344"/>
      <c r="AI860" s="56"/>
      <c r="AJ860" s="41" t="s">
        <v>85</v>
      </c>
      <c r="AK860" s="42">
        <v>44595</v>
      </c>
      <c r="AL860" s="50"/>
      <c r="AM860" s="337" t="str">
        <f>INDEX($K$6:$AE$6,1,MATCH(1,K860:AE860,-1))</f>
        <v>95PFE-L2S</v>
      </c>
      <c r="AN860" s="337" t="str">
        <f>IF(INDEX($K$6:$AE$6,1,MATCH(1,K860:AE860,1))&lt;&gt;INDEX($K$6:$AE$6,1,MATCH(1,K860:AE860,-1)),INDEX($K$6:$AE$6,1,MATCH(1,K860:AE860,1)),"-")</f>
        <v>-</v>
      </c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</row>
    <row r="861" spans="1:261" x14ac:dyDescent="0.2">
      <c r="A861" s="169" t="str">
        <f>IF(IFERROR(VLOOKUP(G861,EmployesActifs,1,FALSE),"Non")&lt;&gt;"Non","Oui","Non")</f>
        <v>Oui</v>
      </c>
      <c r="B861" s="172">
        <f>IF(A861="Oui",1,0)</f>
        <v>1</v>
      </c>
      <c r="C861" s="172">
        <f>IF(OR(G861="Médecin",H861="Médecin",I861="Médecin",I861="Médecins",H861="anesthésiste",H861="boursier univ.",H861="chercheur",H861="chirurgien",H861="Résident(e)",H861="Md Urg",H861="Md Card",LEFT(H861,6)="Fellow",H861="Externe Médecine",H861="Directeur de la biobanque Médecin",H861="monit.-boursier",),1,0)</f>
        <v>0</v>
      </c>
      <c r="D861" s="172">
        <f>IF(OR(G861=0,H861="Stagiaire",H861="Stagiaires",H861="Externe",H861="Externes",G861="agence",H861="STAGIAIRE INFIRMIER(ÈRE)",H861="STAGIAIRE SI",H861="STAGIAIRE S.I.",H861="STAGIAIRE PAB",H861="STAGIAIRE EN PERFUSION",H861="Stagiaire Physiothérapeute",H861="Stagiaire médecine",H861="Stagiaire - Service sociaux",H861="STAGIAIRE SOINS INFIRMIERS",H861="STAGIAIRE EXTERNE EN MÉDECINE",H861="ss",),1,0)</f>
        <v>0</v>
      </c>
      <c r="E861" s="28" t="s">
        <v>1753</v>
      </c>
      <c r="F861" s="28" t="s">
        <v>485</v>
      </c>
      <c r="G861" s="255">
        <v>1079</v>
      </c>
      <c r="H861" s="79" t="s">
        <v>3390</v>
      </c>
      <c r="I861" s="164" t="s">
        <v>3391</v>
      </c>
      <c r="J861" s="273">
        <f ca="1">IF(AK861&lt;=Données!$B$2,1," ")</f>
        <v>1</v>
      </c>
      <c r="K861" s="45" t="s">
        <v>56</v>
      </c>
      <c r="L861" s="46" t="s">
        <v>56</v>
      </c>
      <c r="M861" s="47"/>
      <c r="N861" s="48"/>
      <c r="O861" s="185"/>
      <c r="P861" s="187"/>
      <c r="Q861" s="185"/>
      <c r="R861" s="186"/>
      <c r="S861" s="186">
        <v>1</v>
      </c>
      <c r="T861" s="187"/>
      <c r="U861" s="187"/>
      <c r="V861" s="187"/>
      <c r="W861" s="320"/>
      <c r="X861" s="214"/>
      <c r="Y861" s="215"/>
      <c r="Z861" s="34"/>
      <c r="AA861" s="35"/>
      <c r="AB861" s="35"/>
      <c r="AC861" s="35"/>
      <c r="AD861" s="36"/>
      <c r="AE861" s="224"/>
      <c r="AF861" s="53"/>
      <c r="AG861" s="54"/>
      <c r="AH861" s="345"/>
      <c r="AI861" s="56"/>
      <c r="AJ861" s="41" t="s">
        <v>50</v>
      </c>
      <c r="AK861" s="42">
        <v>44571</v>
      </c>
      <c r="AL861" s="331"/>
      <c r="AM861" s="337" t="str">
        <f>INDEX($K$6:$AE$6,1,MATCH(1,K861:AE861,-1))</f>
        <v>1870 +</v>
      </c>
      <c r="AN861" s="337" t="str">
        <f>IF(INDEX($K$6:$AE$6,1,MATCH(1,K861:AE861,1))&lt;&gt;INDEX($K$6:$AE$6,1,MATCH(1,K861:AE861,-1)),INDEX($K$6:$AE$6,1,MATCH(1,K861:AE861,1)),"-")</f>
        <v>-</v>
      </c>
      <c r="AO861"/>
      <c r="AP861"/>
      <c r="AQ861"/>
    </row>
    <row r="862" spans="1:261" x14ac:dyDescent="0.2">
      <c r="A862" s="169" t="str">
        <f>IF(IFERROR(VLOOKUP(G862,EmployesActifs,1,FALSE),"Non")&lt;&gt;"Non","Oui","Non")</f>
        <v>Oui</v>
      </c>
      <c r="B862" s="172">
        <f>IF(A862="Oui",1,0)</f>
        <v>1</v>
      </c>
      <c r="C862" s="172">
        <f>IF(OR(G862="Médecin",H862="Médecin",I862="Médecin",I862="Médecins",H862="anesthésiste",H862="boursier univ.",H862="chercheur",H862="chirurgien",H862="Résident(e)",H862="Md Urg",H862="Md Card",LEFT(H862,6)="Fellow",H862="Externe Médecine",H862="Directeur de la biobanque Médecin",H862="monit.-boursier",),1,0)</f>
        <v>0</v>
      </c>
      <c r="D862" s="172">
        <f>IF(OR(G862=0,H862="Stagiaire",H862="Stagiaires",H862="Externe",H862="Externes",G862="agence",H862="STAGIAIRE INFIRMIER(ÈRE)",H862="STAGIAIRE SI",H862="STAGIAIRE S.I.",H862="STAGIAIRE PAB",H862="STAGIAIRE EN PERFUSION",H862="Stagiaire Physiothérapeute",H862="Stagiaire médecine",H862="Stagiaire - Service sociaux",H862="STAGIAIRE SOINS INFIRMIERS",H862="STAGIAIRE EXTERNE EN MÉDECINE",H862="ss",),1,0)</f>
        <v>0</v>
      </c>
      <c r="E862" s="28" t="s">
        <v>3579</v>
      </c>
      <c r="F862" s="28" t="s">
        <v>790</v>
      </c>
      <c r="G862" s="255">
        <v>4771</v>
      </c>
      <c r="H862" s="79" t="s">
        <v>3580</v>
      </c>
      <c r="I862" s="164" t="s">
        <v>3581</v>
      </c>
      <c r="J862" s="273" t="str">
        <f ca="1">IF(AK862&lt;=Données!$B$2,1," ")</f>
        <v xml:space="preserve"> </v>
      </c>
      <c r="K862" s="45">
        <v>1</v>
      </c>
      <c r="L862" s="46"/>
      <c r="M862" s="47"/>
      <c r="N862" s="48"/>
      <c r="O862" s="185"/>
      <c r="P862" s="187"/>
      <c r="Q862" s="185"/>
      <c r="R862" s="186"/>
      <c r="S862" s="186"/>
      <c r="T862" s="187"/>
      <c r="U862" s="187"/>
      <c r="V862" s="187"/>
      <c r="W862" s="320"/>
      <c r="X862" s="214"/>
      <c r="Y862" s="215"/>
      <c r="Z862" s="34"/>
      <c r="AA862" s="35"/>
      <c r="AB862" s="35"/>
      <c r="AC862" s="35"/>
      <c r="AD862" s="36"/>
      <c r="AE862" s="224"/>
      <c r="AF862" s="53"/>
      <c r="AG862" s="54"/>
      <c r="AH862" s="55"/>
      <c r="AI862" s="56"/>
      <c r="AJ862" s="41" t="s">
        <v>5851</v>
      </c>
      <c r="AK862" s="42">
        <v>45833</v>
      </c>
      <c r="AL862" s="50"/>
      <c r="AM862" s="337" t="str">
        <f>INDEX($K$6:$AE$6,1,MATCH(1,K862:AE862,-1))</f>
        <v>95PFE-L2S</v>
      </c>
      <c r="AN862" s="337" t="str">
        <f>IF(INDEX($K$6:$AE$6,1,MATCH(1,K862:AE862,1))&lt;&gt;INDEX($K$6:$AE$6,1,MATCH(1,K862:AE862,-1)),INDEX($K$6:$AE$6,1,MATCH(1,K862:AE862,1)),"-")</f>
        <v>-</v>
      </c>
      <c r="AO862"/>
      <c r="AP862"/>
      <c r="AQ862"/>
    </row>
    <row r="863" spans="1:261" s="63" customFormat="1" x14ac:dyDescent="0.2">
      <c r="A863" s="169" t="str">
        <f>IF(IFERROR(VLOOKUP(G863,EmployesActifs,1,FALSE),"Non")&lt;&gt;"Non","Oui","Non")</f>
        <v>Oui</v>
      </c>
      <c r="B863" s="172">
        <f>IF(A863="Oui",1,0)</f>
        <v>1</v>
      </c>
      <c r="C863" s="172">
        <f>IF(OR(G863="Médecin",H863="Médecin",I863="Médecin",I863="Médecins",H863="anesthésiste",H863="boursier univ.",H863="chercheur",H863="chirurgien",H863="Résident(e)",H863="Md Urg",H863="Md Card",LEFT(H863,6)="Fellow",H863="Externe Médecine",H863="Directeur de la biobanque Médecin",H863="monit.-boursier",),1,0)</f>
        <v>0</v>
      </c>
      <c r="D863" s="172">
        <f>IF(OR(G863=0,H863="Stagiaire",H863="Stagiaires",H863="Externe",H863="Externes",G863="agence",H863="STAGIAIRE INFIRMIER(ÈRE)",H863="STAGIAIRE SI",H863="STAGIAIRE S.I.",H863="STAGIAIRE PAB",H863="STAGIAIRE EN PERFUSION",H863="Stagiaire Physiothérapeute",H863="Stagiaire médecine",H863="Stagiaire - Service sociaux",H863="STAGIAIRE SOINS INFIRMIERS",H863="STAGIAIRE EXTERNE EN MÉDECINE",H863="ss",),1,0)</f>
        <v>0</v>
      </c>
      <c r="E863" s="28" t="s">
        <v>1754</v>
      </c>
      <c r="F863" s="28" t="s">
        <v>1755</v>
      </c>
      <c r="G863" s="255">
        <v>10366</v>
      </c>
      <c r="H863" s="79" t="s">
        <v>103</v>
      </c>
      <c r="I863" s="164" t="s">
        <v>3489</v>
      </c>
      <c r="J863" s="273" t="str">
        <f ca="1">IF(AK863&lt;=Données!$B$2,1," ")</f>
        <v xml:space="preserve"> </v>
      </c>
      <c r="K863" s="45">
        <v>1</v>
      </c>
      <c r="L863" s="46"/>
      <c r="M863" s="47"/>
      <c r="N863" s="48"/>
      <c r="O863" s="185"/>
      <c r="P863" s="187"/>
      <c r="Q863" s="185"/>
      <c r="R863" s="186"/>
      <c r="S863" s="186"/>
      <c r="T863" s="187"/>
      <c r="U863" s="187"/>
      <c r="V863" s="187"/>
      <c r="W863" s="320"/>
      <c r="X863" s="214"/>
      <c r="Y863" s="215"/>
      <c r="Z863" s="34"/>
      <c r="AA863" s="35"/>
      <c r="AB863" s="35"/>
      <c r="AC863" s="35"/>
      <c r="AD863" s="36"/>
      <c r="AE863" s="224"/>
      <c r="AF863" s="53"/>
      <c r="AG863" s="54"/>
      <c r="AH863" s="55"/>
      <c r="AI863" s="56"/>
      <c r="AJ863" s="41" t="s">
        <v>4462</v>
      </c>
      <c r="AK863" s="42">
        <v>45917</v>
      </c>
      <c r="AL863" s="50"/>
      <c r="AM863" s="337" t="str">
        <f>INDEX($K$6:$AE$6,1,MATCH(1,K863:AE863,-1))</f>
        <v>95PFE-L2S</v>
      </c>
      <c r="AN863" s="337" t="str">
        <f>IF(INDEX($K$6:$AE$6,1,MATCH(1,K863:AE863,1))&lt;&gt;INDEX($K$6:$AE$6,1,MATCH(1,K863:AE863,-1)),INDEX($K$6:$AE$6,1,MATCH(1,K863:AE863,1)),"-")</f>
        <v>-</v>
      </c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</row>
    <row r="864" spans="1:261" x14ac:dyDescent="0.2">
      <c r="A864" s="169" t="str">
        <f>IF(IFERROR(VLOOKUP(G864,EmployesActifs,1,FALSE),"Non")&lt;&gt;"Non","Oui","Non")</f>
        <v>Oui</v>
      </c>
      <c r="B864" s="172">
        <f>IF(A864="Oui",1,0)</f>
        <v>1</v>
      </c>
      <c r="C864" s="172">
        <f>IF(OR(G864="Médecin",H864="Médecin",I864="Médecin",I864="Médecins",H864="anesthésiste",H864="boursier univ.",H864="chercheur",H864="chirurgien",H864="Résident(e)",H864="Md Urg",H864="Md Card",LEFT(H864,6)="Fellow",H864="Externe Médecine",H864="Directeur de la biobanque Médecin",H864="monit.-boursier",),1,0)</f>
        <v>0</v>
      </c>
      <c r="D864" s="172">
        <f>IF(OR(G864=0,H864="Stagiaire",H864="Stagiaires",H864="Externe",H864="Externes",G864="agence",H864="STAGIAIRE INFIRMIER(ÈRE)",H864="STAGIAIRE SI",H864="STAGIAIRE S.I.",H864="STAGIAIRE PAB",H864="STAGIAIRE EN PERFUSION",H864="Stagiaire Physiothérapeute",H864="Stagiaire médecine",H864="Stagiaire - Service sociaux",H864="STAGIAIRE SOINS INFIRMIERS",H864="STAGIAIRE EXTERNE EN MÉDECINE",H864="ss",),1,0)</f>
        <v>0</v>
      </c>
      <c r="E864" s="28" t="s">
        <v>1754</v>
      </c>
      <c r="F864" s="28" t="s">
        <v>2951</v>
      </c>
      <c r="G864" s="257">
        <v>12380</v>
      </c>
      <c r="H864" s="79" t="s">
        <v>54</v>
      </c>
      <c r="I864" s="164" t="s">
        <v>55</v>
      </c>
      <c r="J864" s="273" t="str">
        <f ca="1">IF(AK864&lt;=Données!$B$2,1," ")</f>
        <v xml:space="preserve"> </v>
      </c>
      <c r="K864" s="45"/>
      <c r="L864" s="46"/>
      <c r="M864" s="47"/>
      <c r="N864" s="48"/>
      <c r="O864" s="185" t="s">
        <v>56</v>
      </c>
      <c r="P864" s="187"/>
      <c r="Q864" s="185">
        <v>1</v>
      </c>
      <c r="R864" s="186"/>
      <c r="S864" s="186"/>
      <c r="T864" s="187">
        <v>1</v>
      </c>
      <c r="U864" s="187"/>
      <c r="V864" s="187"/>
      <c r="W864" s="320"/>
      <c r="X864" s="214" t="s">
        <v>56</v>
      </c>
      <c r="Y864" s="215"/>
      <c r="Z864" s="34"/>
      <c r="AA864" s="35"/>
      <c r="AB864" s="35"/>
      <c r="AC864" s="35"/>
      <c r="AD864" s="36"/>
      <c r="AE864" s="224"/>
      <c r="AF864" s="53"/>
      <c r="AG864" s="54"/>
      <c r="AH864" s="55"/>
      <c r="AI864" s="56"/>
      <c r="AJ864" s="41" t="s">
        <v>5851</v>
      </c>
      <c r="AK864" s="42">
        <v>45864</v>
      </c>
      <c r="AL864" s="50"/>
      <c r="AM864" s="337" t="str">
        <f>INDEX($K$6:$AE$6,1,MATCH(1,K864:AE864,-1))</f>
        <v>1860-S</v>
      </c>
      <c r="AN864" s="337" t="str">
        <f>IF(INDEX($K$6:$AE$6,1,MATCH(1,K864:AE864,1))&lt;&gt;INDEX($K$6:$AE$6,1,MATCH(1,K864:AE864,-1)),INDEX($K$6:$AE$6,1,MATCH(1,K864:AE864,1)),"-")</f>
        <v>-</v>
      </c>
      <c r="AO864"/>
      <c r="AP864"/>
      <c r="AQ864"/>
    </row>
    <row r="865" spans="1:261" s="63" customFormat="1" x14ac:dyDescent="0.2">
      <c r="A865" s="169" t="str">
        <f>IF(IFERROR(VLOOKUP(G865,EmployesActifs,1,FALSE),"Non")&lt;&gt;"Non","Oui","Non")</f>
        <v>Oui</v>
      </c>
      <c r="B865" s="172">
        <f>IF(A865="Oui",1,0)</f>
        <v>1</v>
      </c>
      <c r="C865" s="172">
        <f>IF(OR(G865="Médecin",H865="Médecin",I865="Médecin",I865="Médecins",H865="anesthésiste",H865="boursier univ.",H865="chercheur",H865="chirurgien",H865="Résident(e)",H865="Md Urg",H865="Md Card",LEFT(H865,6)="Fellow",H865="Externe Médecine",H865="Directeur de la biobanque Médecin",H865="monit.-boursier",),1,0)</f>
        <v>0</v>
      </c>
      <c r="D865" s="172">
        <f>IF(OR(G865=0,H865="Stagiaire",H865="Stagiaires",H865="Externe",H865="Externes",G865="agence",H865="STAGIAIRE INFIRMIER(ÈRE)",H865="STAGIAIRE SI",H865="STAGIAIRE S.I.",H865="STAGIAIRE PAB",H865="STAGIAIRE EN PERFUSION",H865="Stagiaire Physiothérapeute",H865="Stagiaire médecine",H865="Stagiaire - Service sociaux",H865="STAGIAIRE SOINS INFIRMIERS",H865="STAGIAIRE EXTERNE EN MÉDECINE",H865="ss",),1,0)</f>
        <v>0</v>
      </c>
      <c r="E865" s="28" t="s">
        <v>1756</v>
      </c>
      <c r="F865" s="28" t="s">
        <v>1757</v>
      </c>
      <c r="G865" s="255">
        <v>11008</v>
      </c>
      <c r="H865" s="79" t="s">
        <v>54</v>
      </c>
      <c r="I865" s="164" t="s">
        <v>705</v>
      </c>
      <c r="J865" s="273" t="str">
        <f ca="1">IF(AK865&lt;=Données!$B$2,1," ")</f>
        <v xml:space="preserve"> </v>
      </c>
      <c r="K865" s="45" t="s">
        <v>56</v>
      </c>
      <c r="L865" s="46" t="s">
        <v>56</v>
      </c>
      <c r="M865" s="47"/>
      <c r="N865" s="48"/>
      <c r="O865" s="185">
        <v>1</v>
      </c>
      <c r="P865" s="187"/>
      <c r="Q865" s="185"/>
      <c r="R865" s="186"/>
      <c r="S865" s="186"/>
      <c r="T865" s="187"/>
      <c r="U865" s="187"/>
      <c r="V865" s="187"/>
      <c r="W865" s="320"/>
      <c r="X865" s="214"/>
      <c r="Y865" s="215"/>
      <c r="Z865" s="34"/>
      <c r="AA865" s="35"/>
      <c r="AB865" s="35"/>
      <c r="AC865" s="35"/>
      <c r="AD865" s="36"/>
      <c r="AE865" s="224"/>
      <c r="AF865" s="53"/>
      <c r="AG865" s="54"/>
      <c r="AH865" s="55"/>
      <c r="AI865" s="56"/>
      <c r="AJ865" s="41" t="s">
        <v>4462</v>
      </c>
      <c r="AK865" s="42">
        <v>45644</v>
      </c>
      <c r="AL865" s="50"/>
      <c r="AM865" s="337" t="str">
        <f>INDEX($K$6:$AE$6,1,MATCH(1,K865:AE865,-1))</f>
        <v>1804S</v>
      </c>
      <c r="AN865" s="337" t="str">
        <f>IF(INDEX($K$6:$AE$6,1,MATCH(1,K865:AE865,1))&lt;&gt;INDEX($K$6:$AE$6,1,MATCH(1,K865:AE865,-1)),INDEX($K$6:$AE$6,1,MATCH(1,K865:AE865,1)),"-")</f>
        <v>-</v>
      </c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</row>
    <row r="866" spans="1:261" s="63" customFormat="1" x14ac:dyDescent="0.2">
      <c r="A866" s="169" t="str">
        <f>IF(IFERROR(VLOOKUP(G866,EmployesActifs,1,FALSE),"Non")&lt;&gt;"Non","Oui","Non")</f>
        <v>Oui</v>
      </c>
      <c r="B866" s="172">
        <f>IF(A866="Oui",1,0)</f>
        <v>1</v>
      </c>
      <c r="C866" s="172">
        <f>IF(OR(G866="Médecin",H866="Médecin",I866="Médecin",I866="Médecins",H866="anesthésiste",H866="boursier univ.",H866="chercheur",H866="chirurgien",H866="Résident(e)",H866="Md Urg",H866="Md Card",LEFT(H866,6)="Fellow",H866="Externe Médecine",H866="Directeur de la biobanque Médecin",H866="monit.-boursier",),1,0)</f>
        <v>0</v>
      </c>
      <c r="D866" s="172">
        <f>IF(OR(G866=0,H866="Stagiaire",H866="Stagiaires",H866="Externe",H866="Externes",G866="agence",H866="STAGIAIRE INFIRMIER(ÈRE)",H866="STAGIAIRE SI",H866="STAGIAIRE S.I.",H866="STAGIAIRE PAB",H866="STAGIAIRE EN PERFUSION",H866="Stagiaire Physiothérapeute",H866="Stagiaire médecine",H866="Stagiaire - Service sociaux",H866="STAGIAIRE SOINS INFIRMIERS",H866="STAGIAIRE EXTERNE EN MÉDECINE",H866="ss",),1,0)</f>
        <v>0</v>
      </c>
      <c r="E866" s="28" t="s">
        <v>1758</v>
      </c>
      <c r="F866" s="28" t="s">
        <v>449</v>
      </c>
      <c r="G866" s="255">
        <v>5482</v>
      </c>
      <c r="H866" s="79" t="s">
        <v>3652</v>
      </c>
      <c r="I866" s="164" t="s">
        <v>209</v>
      </c>
      <c r="J866" s="273" t="str">
        <f ca="1">IF(AK866&lt;=Données!$B$2,1," ")</f>
        <v xml:space="preserve"> </v>
      </c>
      <c r="K866" s="45"/>
      <c r="L866" s="46">
        <v>1</v>
      </c>
      <c r="M866" s="47"/>
      <c r="N866" s="48"/>
      <c r="O866" s="185"/>
      <c r="P866" s="187"/>
      <c r="Q866" s="185"/>
      <c r="R866" s="186"/>
      <c r="S866" s="186"/>
      <c r="T866" s="187"/>
      <c r="U866" s="187"/>
      <c r="V866" s="187"/>
      <c r="W866" s="320"/>
      <c r="X866" s="214"/>
      <c r="Y866" s="215"/>
      <c r="Z866" s="34"/>
      <c r="AA866" s="35"/>
      <c r="AB866" s="35"/>
      <c r="AC866" s="35"/>
      <c r="AD866" s="36"/>
      <c r="AE866" s="224"/>
      <c r="AF866" s="53"/>
      <c r="AG866" s="54"/>
      <c r="AH866" s="55"/>
      <c r="AI866" s="56"/>
      <c r="AJ866" s="41" t="s">
        <v>4462</v>
      </c>
      <c r="AK866" s="42">
        <v>45252</v>
      </c>
      <c r="AL866" s="50"/>
      <c r="AM866" s="337" t="str">
        <f>INDEX($K$6:$AE$6,1,MATCH(1,K866:AE866,-1))</f>
        <v>95PFE-L2M</v>
      </c>
      <c r="AN866" s="337" t="str">
        <f>IF(INDEX($K$6:$AE$6,1,MATCH(1,K866:AE866,1))&lt;&gt;INDEX($K$6:$AE$6,1,MATCH(1,K866:AE866,-1)),INDEX($K$6:$AE$6,1,MATCH(1,K866:AE866,1)),"-")</f>
        <v>-</v>
      </c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</row>
    <row r="867" spans="1:261" s="63" customFormat="1" x14ac:dyDescent="0.2">
      <c r="A867" s="169" t="str">
        <f>IF(IFERROR(VLOOKUP(G867,EmployesActifs,1,FALSE),"Non")&lt;&gt;"Non","Oui","Non")</f>
        <v>Oui</v>
      </c>
      <c r="B867" s="172">
        <f>IF(A867="Oui",1,0)</f>
        <v>1</v>
      </c>
      <c r="C867" s="172">
        <f>IF(OR(G867="Médecin",H867="Médecin",I867="Médecin",I867="Médecins",H867="anesthésiste",H867="boursier univ.",H867="chercheur",H867="chirurgien",H867="Résident(e)",H867="Md Urg",H867="Md Card",LEFT(H867,6)="Fellow",H867="Externe Médecine",H867="Directeur de la biobanque Médecin",H867="monit.-boursier",),1,0)</f>
        <v>0</v>
      </c>
      <c r="D867" s="172">
        <f>IF(OR(G867=0,H867="Stagiaire",H867="Stagiaires",H867="Externe",H867="Externes",G867="agence",H867="STAGIAIRE INFIRMIER(ÈRE)",H867="STAGIAIRE SI",H867="STAGIAIRE S.I.",H867="STAGIAIRE PAB",H867="STAGIAIRE EN PERFUSION",H867="Stagiaire Physiothérapeute",H867="Stagiaire médecine",H867="Stagiaire - Service sociaux",H867="STAGIAIRE SOINS INFIRMIERS",H867="STAGIAIRE EXTERNE EN MÉDECINE",H867="ss",),1,0)</f>
        <v>0</v>
      </c>
      <c r="E867" s="28" t="s">
        <v>5303</v>
      </c>
      <c r="F867" s="28" t="s">
        <v>5320</v>
      </c>
      <c r="G867" s="257">
        <v>13524</v>
      </c>
      <c r="H867" s="79" t="s">
        <v>69</v>
      </c>
      <c r="I867" s="164" t="s">
        <v>5215</v>
      </c>
      <c r="J867" s="273" t="str">
        <f ca="1">IF(AK867&lt;=Données!$B$2,1," ")</f>
        <v xml:space="preserve"> </v>
      </c>
      <c r="K867" s="45"/>
      <c r="L867" s="46"/>
      <c r="M867" s="47"/>
      <c r="N867" s="48" t="s">
        <v>56</v>
      </c>
      <c r="O867" s="185"/>
      <c r="P867" s="187">
        <v>1</v>
      </c>
      <c r="Q867" s="185"/>
      <c r="R867" s="186"/>
      <c r="S867" s="186"/>
      <c r="T867" s="187"/>
      <c r="U867" s="187"/>
      <c r="V867" s="187"/>
      <c r="W867" s="320"/>
      <c r="X867" s="214"/>
      <c r="Y867" s="215"/>
      <c r="Z867" s="34"/>
      <c r="AA867" s="35"/>
      <c r="AB867" s="35"/>
      <c r="AC867" s="35"/>
      <c r="AD867" s="36"/>
      <c r="AE867" s="224"/>
      <c r="AF867" s="53"/>
      <c r="AG867" s="54"/>
      <c r="AH867" s="55"/>
      <c r="AI867" s="56"/>
      <c r="AJ867" s="41" t="s">
        <v>4462</v>
      </c>
      <c r="AK867" s="42">
        <v>45385</v>
      </c>
      <c r="AL867" s="50"/>
      <c r="AM867" s="337">
        <f>INDEX($K$6:$AE$6,1,MATCH(1,K867:AE867,-1))</f>
        <v>1804</v>
      </c>
      <c r="AN867" s="337" t="str">
        <f>IF(INDEX($K$6:$AE$6,1,MATCH(1,K867:AE867,1))&lt;&gt;INDEX($K$6:$AE$6,1,MATCH(1,K867:AE867,-1)),INDEX($K$6:$AE$6,1,MATCH(1,K867:AE867,1)),"-")</f>
        <v>-</v>
      </c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</row>
    <row r="868" spans="1:261" s="63" customFormat="1" x14ac:dyDescent="0.2">
      <c r="A868" s="169" t="str">
        <f>IF(IFERROR(VLOOKUP(G868,EmployesActifs,1,FALSE),"Non")&lt;&gt;"Non","Oui","Non")</f>
        <v>Oui</v>
      </c>
      <c r="B868" s="172">
        <f>IF(A868="Oui",1,0)</f>
        <v>1</v>
      </c>
      <c r="C868" s="172">
        <f>IF(OR(G868="Médecin",H868="Médecin",I868="Médecin",I868="Médecins",H868="anesthésiste",H868="boursier univ.",H868="chercheur",H868="chirurgien",H868="Résident(e)",H868="Md Urg",H868="Md Card",LEFT(H868,6)="Fellow",H868="Externe Médecine",H868="Directeur de la biobanque Médecin",H868="monit.-boursier",),1,0)</f>
        <v>0</v>
      </c>
      <c r="D868" s="172">
        <f>IF(OR(G868=0,H868="Stagiaire",H868="Stagiaires",H868="Externe",H868="Externes",G868="agence",H868="STAGIAIRE INFIRMIER(ÈRE)",H868="STAGIAIRE SI",H868="STAGIAIRE S.I.",H868="STAGIAIRE PAB",H868="STAGIAIRE EN PERFUSION",H868="Stagiaire Physiothérapeute",H868="Stagiaire médecine",H868="Stagiaire - Service sociaux",H868="STAGIAIRE SOINS INFIRMIERS",H868="STAGIAIRE EXTERNE EN MÉDECINE",H868="ss",),1,0)</f>
        <v>0</v>
      </c>
      <c r="E868" s="28" t="s">
        <v>1761</v>
      </c>
      <c r="F868" s="28" t="s">
        <v>68</v>
      </c>
      <c r="G868" s="255">
        <v>2998</v>
      </c>
      <c r="H868" s="79" t="s">
        <v>103</v>
      </c>
      <c r="I868" s="164" t="s">
        <v>61</v>
      </c>
      <c r="J868" s="273" t="str">
        <f ca="1">IF(AK868&lt;=Données!$B$2,1," ")</f>
        <v xml:space="preserve"> </v>
      </c>
      <c r="K868" s="45">
        <v>1</v>
      </c>
      <c r="L868" s="46"/>
      <c r="M868" s="47"/>
      <c r="N868" s="48"/>
      <c r="O868" s="185"/>
      <c r="P868" s="187"/>
      <c r="Q868" s="185"/>
      <c r="R868" s="186"/>
      <c r="S868" s="186"/>
      <c r="T868" s="187"/>
      <c r="U868" s="187"/>
      <c r="V868" s="187"/>
      <c r="W868" s="320"/>
      <c r="X868" s="214"/>
      <c r="Y868" s="215"/>
      <c r="Z868" s="34"/>
      <c r="AA868" s="35"/>
      <c r="AB868" s="35"/>
      <c r="AC868" s="35"/>
      <c r="AD868" s="36"/>
      <c r="AE868" s="224"/>
      <c r="AF868" s="53"/>
      <c r="AG868" s="54"/>
      <c r="AH868" s="55"/>
      <c r="AI868" s="56"/>
      <c r="AJ868" s="41" t="s">
        <v>5851</v>
      </c>
      <c r="AK868" s="42">
        <v>45969</v>
      </c>
      <c r="AL868" s="50"/>
      <c r="AM868" s="337" t="str">
        <f>INDEX($K$6:$AE$6,1,MATCH(1,K868:AE868,-1))</f>
        <v>95PFE-L2S</v>
      </c>
      <c r="AN868" s="337" t="str">
        <f>IF(INDEX($K$6:$AE$6,1,MATCH(1,K868:AE868,1))&lt;&gt;INDEX($K$6:$AE$6,1,MATCH(1,K868:AE868,-1)),INDEX($K$6:$AE$6,1,MATCH(1,K868:AE868,1)),"-")</f>
        <v>-</v>
      </c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</row>
    <row r="869" spans="1:261" s="63" customFormat="1" x14ac:dyDescent="0.2">
      <c r="A869" s="169" t="str">
        <f>IF(IFERROR(VLOOKUP(G869,EmployesActifs,1,FALSE),"Non")&lt;&gt;"Non","Oui","Non")</f>
        <v>Oui</v>
      </c>
      <c r="B869" s="172">
        <f>IF(A869="Oui",1,0)</f>
        <v>1</v>
      </c>
      <c r="C869" s="172">
        <f>IF(OR(G869="Médecin",H869="Médecin",I869="Médecin",I869="Médecins",H869="anesthésiste",H869="boursier univ.",H869="chercheur",H869="chirurgien",H869="Résident(e)",H869="Md Urg",H869="Md Card",LEFT(H869,6)="Fellow",H869="Externe Médecine",H869="Directeur de la biobanque Médecin",H869="monit.-boursier",),1,0)</f>
        <v>0</v>
      </c>
      <c r="D869" s="172">
        <f>IF(OR(G869=0,H869="Stagiaire",H869="Stagiaires",H869="Externe",H869="Externes",G869="agence",H869="STAGIAIRE INFIRMIER(ÈRE)",H869="STAGIAIRE SI",H869="STAGIAIRE S.I.",H869="STAGIAIRE PAB",H869="STAGIAIRE EN PERFUSION",H869="Stagiaire Physiothérapeute",H869="Stagiaire médecine",H869="Stagiaire - Service sociaux",H869="STAGIAIRE SOINS INFIRMIERS",H869="STAGIAIRE EXTERNE EN MÉDECINE",H869="ss",),1,0)</f>
        <v>0</v>
      </c>
      <c r="E869" s="28" t="s">
        <v>1761</v>
      </c>
      <c r="F869" s="28" t="s">
        <v>170</v>
      </c>
      <c r="G869" s="255">
        <v>1154</v>
      </c>
      <c r="H869" s="79" t="s">
        <v>412</v>
      </c>
      <c r="I869" s="164" t="s">
        <v>1762</v>
      </c>
      <c r="J869" s="273" t="str">
        <f ca="1">IF(AK869&lt;=Données!$B$2,1," ")</f>
        <v xml:space="preserve"> </v>
      </c>
      <c r="K869" s="45"/>
      <c r="L869" s="46"/>
      <c r="M869" s="47"/>
      <c r="N869" s="48"/>
      <c r="O869" s="185"/>
      <c r="P869" s="187"/>
      <c r="Q869" s="185"/>
      <c r="R869" s="186"/>
      <c r="S869" s="186">
        <v>1</v>
      </c>
      <c r="T869" s="187"/>
      <c r="U869" s="187"/>
      <c r="V869" s="187"/>
      <c r="W869" s="320"/>
      <c r="X869" s="214"/>
      <c r="Y869" s="215"/>
      <c r="Z869" s="34"/>
      <c r="AA869" s="35"/>
      <c r="AB869" s="35"/>
      <c r="AC869" s="35"/>
      <c r="AD869" s="36"/>
      <c r="AE869" s="224"/>
      <c r="AF869" s="53"/>
      <c r="AG869" s="54"/>
      <c r="AH869" s="55"/>
      <c r="AI869" s="56"/>
      <c r="AJ869" s="41" t="s">
        <v>4462</v>
      </c>
      <c r="AK869" s="42">
        <v>45826</v>
      </c>
      <c r="AL869" s="50"/>
      <c r="AM869" s="337" t="str">
        <f>INDEX($K$6:$AE$6,1,MATCH(1,K869:AE869,-1))</f>
        <v>1870 +</v>
      </c>
      <c r="AN869" s="337" t="str">
        <f>IF(INDEX($K$6:$AE$6,1,MATCH(1,K869:AE869,1))&lt;&gt;INDEX($K$6:$AE$6,1,MATCH(1,K869:AE869,-1)),INDEX($K$6:$AE$6,1,MATCH(1,K869:AE869,1)),"-")</f>
        <v>-</v>
      </c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</row>
    <row r="870" spans="1:261" s="63" customFormat="1" x14ac:dyDescent="0.2">
      <c r="A870" s="169" t="str">
        <f>IF(IFERROR(VLOOKUP(G870,EmployesActifs,1,FALSE),"Non")&lt;&gt;"Non","Oui","Non")</f>
        <v>Oui</v>
      </c>
      <c r="B870" s="172">
        <f>IF(A870="Oui",1,0)</f>
        <v>1</v>
      </c>
      <c r="C870" s="172">
        <f>IF(OR(G870="Médecin",H870="Médecin",I870="Médecin",I870="Médecins",H870="anesthésiste",H870="boursier univ.",H870="chercheur",H870="chirurgien",H870="Résident(e)",H870="Md Urg",H870="Md Card",LEFT(H870,6)="Fellow",H870="Externe Médecine",H870="Directeur de la biobanque Médecin",H870="monit.-boursier",),1,0)</f>
        <v>0</v>
      </c>
      <c r="D870" s="172">
        <f>IF(OR(G870=0,H870="Stagiaire",H870="Stagiaires",H870="Externe",H870="Externes",G870="agence",H870="STAGIAIRE INFIRMIER(ÈRE)",H870="STAGIAIRE SI",H870="STAGIAIRE S.I.",H870="STAGIAIRE PAB",H870="STAGIAIRE EN PERFUSION",H870="Stagiaire Physiothérapeute",H870="Stagiaire médecine",H870="Stagiaire - Service sociaux",H870="STAGIAIRE SOINS INFIRMIERS",H870="STAGIAIRE EXTERNE EN MÉDECINE",H870="ss",),1,0)</f>
        <v>0</v>
      </c>
      <c r="E870" s="28" t="s">
        <v>1763</v>
      </c>
      <c r="F870" s="28" t="s">
        <v>1503</v>
      </c>
      <c r="G870" s="255">
        <v>11759</v>
      </c>
      <c r="H870" s="79" t="s">
        <v>64</v>
      </c>
      <c r="I870" s="164" t="s">
        <v>2946</v>
      </c>
      <c r="J870" s="273">
        <f ca="1">IF(AK870&lt;=Données!$B$2,1," ")</f>
        <v>1</v>
      </c>
      <c r="K870" s="45"/>
      <c r="L870" s="46">
        <v>1</v>
      </c>
      <c r="M870" s="47"/>
      <c r="N870" s="48"/>
      <c r="O870" s="185"/>
      <c r="P870" s="187"/>
      <c r="Q870" s="185"/>
      <c r="R870" s="186"/>
      <c r="S870" s="186"/>
      <c r="T870" s="187"/>
      <c r="U870" s="187"/>
      <c r="V870" s="187"/>
      <c r="W870" s="320"/>
      <c r="X870" s="214"/>
      <c r="Y870" s="215"/>
      <c r="Z870" s="34"/>
      <c r="AA870" s="35"/>
      <c r="AB870" s="35"/>
      <c r="AC870" s="35"/>
      <c r="AD870" s="36"/>
      <c r="AE870" s="224"/>
      <c r="AF870" s="53"/>
      <c r="AG870" s="54"/>
      <c r="AH870" s="55"/>
      <c r="AI870" s="56"/>
      <c r="AJ870" s="41" t="s">
        <v>85</v>
      </c>
      <c r="AK870" s="42">
        <v>44825</v>
      </c>
      <c r="AL870" s="50"/>
      <c r="AM870" s="337" t="str">
        <f>INDEX($K$6:$AE$6,1,MATCH(1,K870:AE870,-1))</f>
        <v>95PFE-L2M</v>
      </c>
      <c r="AN870" s="337" t="str">
        <f>IF(INDEX($K$6:$AE$6,1,MATCH(1,K870:AE870,1))&lt;&gt;INDEX($K$6:$AE$6,1,MATCH(1,K870:AE870,-1)),INDEX($K$6:$AE$6,1,MATCH(1,K870:AE870,1)),"-")</f>
        <v>-</v>
      </c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</row>
    <row r="871" spans="1:261" s="63" customFormat="1" x14ac:dyDescent="0.2">
      <c r="A871" s="169" t="str">
        <f>IF(IFERROR(VLOOKUP(G871,EmployesActifs,1,FALSE),"Non")&lt;&gt;"Non","Oui","Non")</f>
        <v>Oui</v>
      </c>
      <c r="B871" s="172">
        <f>IF(A871="Oui",1,0)</f>
        <v>1</v>
      </c>
      <c r="C871" s="172">
        <f>IF(OR(G871="Médecin",H871="Médecin",I871="Médecin",I871="Médecins",H871="anesthésiste",H871="boursier univ.",H871="chercheur",H871="chirurgien",H871="Résident(e)",H871="Md Urg",H871="Md Card",LEFT(H871,6)="Fellow",H871="Externe Médecine",H871="Directeur de la biobanque Médecin",H871="monit.-boursier",),1,0)</f>
        <v>0</v>
      </c>
      <c r="D871" s="172">
        <f>IF(OR(G871=0,H871="Stagiaire",H871="Stagiaires",H871="Externe",H871="Externes",G871="agence",H871="STAGIAIRE INFIRMIER(ÈRE)",H871="STAGIAIRE SI",H871="STAGIAIRE S.I.",H871="STAGIAIRE PAB",H871="STAGIAIRE EN PERFUSION",H871="Stagiaire Physiothérapeute",H871="Stagiaire médecine",H871="Stagiaire - Service sociaux",H871="STAGIAIRE SOINS INFIRMIERS",H871="STAGIAIRE EXTERNE EN MÉDECINE",H871="ss",),1,0)</f>
        <v>0</v>
      </c>
      <c r="E871" s="28" t="s">
        <v>1763</v>
      </c>
      <c r="F871" s="28" t="s">
        <v>714</v>
      </c>
      <c r="G871" s="255">
        <v>3785</v>
      </c>
      <c r="H871" s="79" t="s">
        <v>3477</v>
      </c>
      <c r="I871" s="164" t="s">
        <v>1395</v>
      </c>
      <c r="J871" s="273">
        <f ca="1">IF(AK871&lt;=Données!$B$2,1," ")</f>
        <v>1</v>
      </c>
      <c r="K871" s="45">
        <v>1</v>
      </c>
      <c r="L871" s="46" t="s">
        <v>56</v>
      </c>
      <c r="M871" s="47" t="s">
        <v>56</v>
      </c>
      <c r="N871" s="48"/>
      <c r="O871" s="185"/>
      <c r="P871" s="187"/>
      <c r="Q871" s="185"/>
      <c r="R871" s="186"/>
      <c r="S871" s="186">
        <v>1</v>
      </c>
      <c r="T871" s="187"/>
      <c r="U871" s="187"/>
      <c r="V871" s="187"/>
      <c r="W871" s="320"/>
      <c r="X871" s="214"/>
      <c r="Y871" s="215"/>
      <c r="Z871" s="34"/>
      <c r="AA871" s="35"/>
      <c r="AB871" s="35" t="s">
        <v>56</v>
      </c>
      <c r="AC871" s="35"/>
      <c r="AD871" s="36"/>
      <c r="AE871" s="224"/>
      <c r="AF871" s="53"/>
      <c r="AG871" s="54"/>
      <c r="AH871" s="55"/>
      <c r="AI871" s="56"/>
      <c r="AJ871" s="41" t="s">
        <v>98</v>
      </c>
      <c r="AK871" s="42">
        <v>44587</v>
      </c>
      <c r="AL871" s="50" t="s">
        <v>1765</v>
      </c>
      <c r="AM871" s="337" t="str">
        <f>INDEX($K$6:$AE$6,1,MATCH(1,K871:AE871,-1))</f>
        <v>95PFE-L2S</v>
      </c>
      <c r="AN871" s="337" t="str">
        <f>IF(INDEX($K$6:$AE$6,1,MATCH(1,K871:AE871,1))&lt;&gt;INDEX($K$6:$AE$6,1,MATCH(1,K871:AE871,-1)),INDEX($K$6:$AE$6,1,MATCH(1,K871:AE871,1)),"-")</f>
        <v>1870 +</v>
      </c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</row>
    <row r="872" spans="1:261" s="63" customFormat="1" x14ac:dyDescent="0.2">
      <c r="A872" s="169" t="str">
        <f>IF(IFERROR(VLOOKUP(G872,EmployesActifs,1,FALSE),"Non")&lt;&gt;"Non","Oui","Non")</f>
        <v>Oui</v>
      </c>
      <c r="B872" s="172">
        <f>IF(A872="Oui",1,0)</f>
        <v>1</v>
      </c>
      <c r="C872" s="172">
        <f>IF(OR(G872="Médecin",H872="Médecin",I872="Médecin",I872="Médecins",H872="anesthésiste",H872="boursier univ.",H872="chercheur",H872="chirurgien",H872="Résident(e)",H872="Md Urg",H872="Md Card",LEFT(H872,6)="Fellow",H872="Externe Médecine",H872="Directeur de la biobanque Médecin",H872="monit.-boursier",),1,0)</f>
        <v>0</v>
      </c>
      <c r="D872" s="172">
        <f>IF(OR(G872=0,H872="Stagiaire",H872="Stagiaires",H872="Externe",H872="Externes",G872="agence",H872="STAGIAIRE INFIRMIER(ÈRE)",H872="STAGIAIRE SI",H872="STAGIAIRE S.I.",H872="STAGIAIRE PAB",H872="STAGIAIRE EN PERFUSION",H872="Stagiaire Physiothérapeute",H872="Stagiaire médecine",H872="Stagiaire - Service sociaux",H872="STAGIAIRE SOINS INFIRMIERS",H872="STAGIAIRE EXTERNE EN MÉDECINE",H872="ss",),1,0)</f>
        <v>0</v>
      </c>
      <c r="E872" s="28" t="s">
        <v>5053</v>
      </c>
      <c r="F872" s="28" t="s">
        <v>5054</v>
      </c>
      <c r="G872" s="255">
        <v>13443</v>
      </c>
      <c r="H872" s="79" t="s">
        <v>54</v>
      </c>
      <c r="I872" s="164" t="s">
        <v>55</v>
      </c>
      <c r="J872" s="273" t="str">
        <f ca="1">IF(AK872&lt;=Données!$B$2,1," ")</f>
        <v xml:space="preserve"> </v>
      </c>
      <c r="K872" s="45"/>
      <c r="L872" s="46">
        <v>1</v>
      </c>
      <c r="M872" s="47"/>
      <c r="N872" s="48"/>
      <c r="O872" s="185"/>
      <c r="P872" s="187"/>
      <c r="Q872" s="185"/>
      <c r="R872" s="186"/>
      <c r="S872" s="186"/>
      <c r="T872" s="187"/>
      <c r="U872" s="187"/>
      <c r="V872" s="187"/>
      <c r="W872" s="320"/>
      <c r="X872" s="214"/>
      <c r="Y872" s="215"/>
      <c r="Z872" s="34"/>
      <c r="AA872" s="35"/>
      <c r="AB872" s="35"/>
      <c r="AC872" s="35"/>
      <c r="AD872" s="36"/>
      <c r="AE872" s="224"/>
      <c r="AF872" s="53"/>
      <c r="AG872" s="54"/>
      <c r="AH872" s="55"/>
      <c r="AI872" s="56"/>
      <c r="AJ872" s="41" t="s">
        <v>4462</v>
      </c>
      <c r="AK872" s="42">
        <v>45356</v>
      </c>
      <c r="AL872" s="50"/>
      <c r="AM872" s="337" t="str">
        <f>INDEX($K$6:$AE$6,1,MATCH(1,K872:AE872,-1))</f>
        <v>95PFE-L2M</v>
      </c>
      <c r="AN872" s="337" t="str">
        <f>IF(INDEX($K$6:$AE$6,1,MATCH(1,K872:AE872,1))&lt;&gt;INDEX($K$6:$AE$6,1,MATCH(1,K872:AE872,-1)),INDEX($K$6:$AE$6,1,MATCH(1,K872:AE872,1)),"-")</f>
        <v>-</v>
      </c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</row>
    <row r="873" spans="1:261" s="63" customFormat="1" x14ac:dyDescent="0.2">
      <c r="A873" s="169" t="str">
        <f>IF(IFERROR(VLOOKUP(G873,EmployesActifs,1,FALSE),"Non")&lt;&gt;"Non","Oui","Non")</f>
        <v>Oui</v>
      </c>
      <c r="B873" s="172">
        <f>IF(A873="Oui",1,0)</f>
        <v>1</v>
      </c>
      <c r="C873" s="172">
        <f>IF(OR(G873="Médecin",H873="Médecin",I873="Médecin",I873="Médecins",H873="anesthésiste",H873="boursier univ.",H873="chercheur",H873="chirurgien",H873="Résident(e)",H873="Md Urg",H873="Md Card",LEFT(H873,6)="Fellow",H873="Externe Médecine",H873="Directeur de la biobanque Médecin",H873="monit.-boursier",),1,0)</f>
        <v>0</v>
      </c>
      <c r="D873" s="172">
        <f>IF(OR(G873=0,H873="Stagiaire",H873="Stagiaires",H873="Externe",H873="Externes",G873="agence",H873="STAGIAIRE INFIRMIER(ÈRE)",H873="STAGIAIRE SI",H873="STAGIAIRE S.I.",H873="STAGIAIRE PAB",H873="STAGIAIRE EN PERFUSION",H873="Stagiaire Physiothérapeute",H873="Stagiaire médecine",H873="Stagiaire - Service sociaux",H873="STAGIAIRE SOINS INFIRMIERS",H873="STAGIAIRE EXTERNE EN MÉDECINE",H873="ss",),1,0)</f>
        <v>0</v>
      </c>
      <c r="E873" s="28" t="s">
        <v>1770</v>
      </c>
      <c r="F873" s="28" t="s">
        <v>1771</v>
      </c>
      <c r="G873" s="255">
        <v>6090</v>
      </c>
      <c r="H873" s="79" t="s">
        <v>69</v>
      </c>
      <c r="I873" s="164" t="s">
        <v>836</v>
      </c>
      <c r="J873" s="273" t="str">
        <f ca="1">IF(AK873&lt;=Données!$B$2,1," ")</f>
        <v xml:space="preserve"> </v>
      </c>
      <c r="K873" s="45" t="s">
        <v>56</v>
      </c>
      <c r="L873" s="46" t="s">
        <v>56</v>
      </c>
      <c r="M873" s="47"/>
      <c r="N873" s="48" t="s">
        <v>56</v>
      </c>
      <c r="O873" s="185"/>
      <c r="P873" s="187"/>
      <c r="Q873" s="185">
        <v>1</v>
      </c>
      <c r="R873" s="186"/>
      <c r="S873" s="186" t="s">
        <v>56</v>
      </c>
      <c r="T873" s="187"/>
      <c r="U873" s="187"/>
      <c r="V873" s="187"/>
      <c r="W873" s="320"/>
      <c r="X873" s="214"/>
      <c r="Y873" s="215"/>
      <c r="Z873" s="34"/>
      <c r="AA873" s="35"/>
      <c r="AB873" s="35"/>
      <c r="AC873" s="35"/>
      <c r="AD873" s="36"/>
      <c r="AE873" s="224"/>
      <c r="AF873" s="53"/>
      <c r="AG873" s="54"/>
      <c r="AH873" s="55"/>
      <c r="AI873" s="56"/>
      <c r="AJ873" s="41" t="s">
        <v>5851</v>
      </c>
      <c r="AK873" s="42">
        <v>45862</v>
      </c>
      <c r="AL873" s="50"/>
      <c r="AM873" s="337" t="str">
        <f>INDEX($K$6:$AE$6,1,MATCH(1,K873:AE873,-1))</f>
        <v>1860-S</v>
      </c>
      <c r="AN873" s="337" t="str">
        <f>IF(INDEX($K$6:$AE$6,1,MATCH(1,K873:AE873,1))&lt;&gt;INDEX($K$6:$AE$6,1,MATCH(1,K873:AE873,-1)),INDEX($K$6:$AE$6,1,MATCH(1,K873:AE873,1)),"-")</f>
        <v>-</v>
      </c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</row>
    <row r="874" spans="1:261" s="63" customFormat="1" x14ac:dyDescent="0.2">
      <c r="A874" s="169" t="str">
        <f>IF(IFERROR(VLOOKUP(G874,EmployesActifs,1,FALSE),"Non")&lt;&gt;"Non","Oui","Non")</f>
        <v>Oui</v>
      </c>
      <c r="B874" s="172">
        <f>IF(A874="Oui",1,0)</f>
        <v>1</v>
      </c>
      <c r="C874" s="172">
        <f>IF(OR(G874="Médecin",H874="Médecin",I874="Médecin",I874="Médecins",H874="anesthésiste",H874="boursier univ.",H874="chercheur",H874="chirurgien",H874="Résident(e)",H874="Md Urg",H874="Md Card",LEFT(H874,6)="Fellow",H874="Externe Médecine",H874="Directeur de la biobanque Médecin",H874="monit.-boursier",),1,0)</f>
        <v>0</v>
      </c>
      <c r="D874" s="172">
        <f>IF(OR(G874=0,H874="Stagiaire",H874="Stagiaires",H874="Externe",H874="Externes",G874="agence",H874="STAGIAIRE INFIRMIER(ÈRE)",H874="STAGIAIRE SI",H874="STAGIAIRE S.I.",H874="STAGIAIRE PAB",H874="STAGIAIRE EN PERFUSION",H874="Stagiaire Physiothérapeute",H874="Stagiaire médecine",H874="Stagiaire - Service sociaux",H874="STAGIAIRE SOINS INFIRMIERS",H874="STAGIAIRE EXTERNE EN MÉDECINE",H874="ss",),1,0)</f>
        <v>0</v>
      </c>
      <c r="E874" s="28" t="s">
        <v>1772</v>
      </c>
      <c r="F874" s="28" t="s">
        <v>806</v>
      </c>
      <c r="G874" s="257">
        <v>14143</v>
      </c>
      <c r="H874" s="79" t="s">
        <v>1559</v>
      </c>
      <c r="I874" s="164" t="s">
        <v>5717</v>
      </c>
      <c r="J874" s="273" t="str">
        <f ca="1">IF(AK874&lt;=Données!$B$2,1," ")</f>
        <v xml:space="preserve"> </v>
      </c>
      <c r="K874" s="45"/>
      <c r="L874" s="46"/>
      <c r="M874" s="47"/>
      <c r="N874" s="48"/>
      <c r="O874" s="185"/>
      <c r="P874" s="187"/>
      <c r="Q874" s="185"/>
      <c r="R874" s="186"/>
      <c r="S874" s="186">
        <v>1</v>
      </c>
      <c r="T874" s="187"/>
      <c r="U874" s="187"/>
      <c r="V874" s="187"/>
      <c r="W874" s="320"/>
      <c r="X874" s="214"/>
      <c r="Y874" s="215"/>
      <c r="Z874" s="34"/>
      <c r="AA874" s="35"/>
      <c r="AB874" s="35"/>
      <c r="AC874" s="35"/>
      <c r="AD874" s="36"/>
      <c r="AE874" s="224"/>
      <c r="AF874" s="53"/>
      <c r="AG874" s="54"/>
      <c r="AH874" s="55"/>
      <c r="AI874" s="56"/>
      <c r="AJ874" s="41" t="s">
        <v>5851</v>
      </c>
      <c r="AK874" s="42">
        <v>45923</v>
      </c>
      <c r="AL874" s="50"/>
      <c r="AM874" s="337" t="str">
        <f>INDEX($K$6:$AE$6,1,MATCH(1,K874:AE874,-1))</f>
        <v>1870 +</v>
      </c>
      <c r="AN874" s="337" t="str">
        <f>IF(INDEX($K$6:$AE$6,1,MATCH(1,K874:AE874,1))&lt;&gt;INDEX($K$6:$AE$6,1,MATCH(1,K874:AE874,-1)),INDEX($K$6:$AE$6,1,MATCH(1,K874:AE874,1)),"-")</f>
        <v>-</v>
      </c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</row>
    <row r="875" spans="1:261" s="63" customFormat="1" x14ac:dyDescent="0.2">
      <c r="A875" s="169" t="str">
        <f>IF(IFERROR(VLOOKUP(G875,EmployesActifs,1,FALSE),"Non")&lt;&gt;"Non","Oui","Non")</f>
        <v>Oui</v>
      </c>
      <c r="B875" s="172">
        <f>IF(A875="Oui",1,0)</f>
        <v>1</v>
      </c>
      <c r="C875" s="172">
        <f>IF(OR(G875="Médecin",H875="Médecin",I875="Médecin",I875="Médecins",H875="anesthésiste",H875="boursier univ.",H875="chercheur",H875="chirurgien",H875="Résident(e)",H875="Md Urg",H875="Md Card",LEFT(H875,6)="Fellow",H875="Externe Médecine",H875="Directeur de la biobanque Médecin",H875="monit.-boursier",),1,0)</f>
        <v>0</v>
      </c>
      <c r="D875" s="172">
        <f>IF(OR(G875=0,H875="Stagiaire",H875="Stagiaires",H875="Externe",H875="Externes",G875="agence",H875="STAGIAIRE INFIRMIER(ÈRE)",H875="STAGIAIRE SI",H875="STAGIAIRE S.I.",H875="STAGIAIRE PAB",H875="STAGIAIRE EN PERFUSION",H875="Stagiaire Physiothérapeute",H875="Stagiaire médecine",H875="Stagiaire - Service sociaux",H875="STAGIAIRE SOINS INFIRMIERS",H875="STAGIAIRE EXTERNE EN MÉDECINE",H875="ss",),1,0)</f>
        <v>0</v>
      </c>
      <c r="E875" s="28" t="s">
        <v>1772</v>
      </c>
      <c r="F875" s="28" t="s">
        <v>648</v>
      </c>
      <c r="G875" s="255">
        <v>8402</v>
      </c>
      <c r="H875" s="79" t="s">
        <v>54</v>
      </c>
      <c r="I875" s="164" t="s">
        <v>531</v>
      </c>
      <c r="J875" s="273" t="str">
        <f ca="1">IF(AK875&lt;=Données!$B$2,1," ")</f>
        <v xml:space="preserve"> </v>
      </c>
      <c r="K875" s="45"/>
      <c r="L875" s="46" t="s">
        <v>56</v>
      </c>
      <c r="M875" s="47" t="s">
        <v>56</v>
      </c>
      <c r="N875" s="48"/>
      <c r="O875" s="185"/>
      <c r="P875" s="187"/>
      <c r="Q875" s="185"/>
      <c r="R875" s="186"/>
      <c r="S875" s="186">
        <v>1</v>
      </c>
      <c r="T875" s="187"/>
      <c r="U875" s="187"/>
      <c r="V875" s="187"/>
      <c r="W875" s="320"/>
      <c r="X875" s="214"/>
      <c r="Y875" s="215"/>
      <c r="Z875" s="34"/>
      <c r="AA875" s="35"/>
      <c r="AB875" s="35"/>
      <c r="AC875" s="35"/>
      <c r="AD875" s="36"/>
      <c r="AE875" s="224"/>
      <c r="AF875" s="53"/>
      <c r="AG875" s="54"/>
      <c r="AH875" s="55"/>
      <c r="AI875" s="56"/>
      <c r="AJ875" s="41" t="s">
        <v>4462</v>
      </c>
      <c r="AK875" s="42">
        <v>45630</v>
      </c>
      <c r="AL875" s="50"/>
      <c r="AM875" s="337" t="str">
        <f>INDEX($K$6:$AE$6,1,MATCH(1,K875:AE875,-1))</f>
        <v>1870 +</v>
      </c>
      <c r="AN875" s="337" t="str">
        <f>IF(INDEX($K$6:$AE$6,1,MATCH(1,K875:AE875,1))&lt;&gt;INDEX($K$6:$AE$6,1,MATCH(1,K875:AE875,-1)),INDEX($K$6:$AE$6,1,MATCH(1,K875:AE875,1)),"-")</f>
        <v>-</v>
      </c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</row>
    <row r="876" spans="1:261" s="63" customFormat="1" x14ac:dyDescent="0.2">
      <c r="A876" s="169" t="str">
        <f>IF(IFERROR(VLOOKUP(G876,EmployesActifs,1,FALSE),"Non")&lt;&gt;"Non","Oui","Non")</f>
        <v>Oui</v>
      </c>
      <c r="B876" s="172">
        <f>IF(A876="Oui",1,0)</f>
        <v>1</v>
      </c>
      <c r="C876" s="172">
        <f>IF(OR(G876="Médecin",H876="Médecin",I876="Médecin",I876="Médecins",H876="anesthésiste",H876="boursier univ.",H876="chercheur",H876="chirurgien",H876="Résident(e)",H876="Md Urg",H876="Md Card",LEFT(H876,6)="Fellow",H876="Externe Médecine",H876="Directeur de la biobanque Médecin",H876="monit.-boursier",),1,0)</f>
        <v>0</v>
      </c>
      <c r="D876" s="172">
        <f>IF(OR(G876=0,H876="Stagiaire",H876="Stagiaires",H876="Externe",H876="Externes",G876="agence",H876="STAGIAIRE INFIRMIER(ÈRE)",H876="STAGIAIRE SI",H876="STAGIAIRE S.I.",H876="STAGIAIRE PAB",H876="STAGIAIRE EN PERFUSION",H876="Stagiaire Physiothérapeute",H876="Stagiaire médecine",H876="Stagiaire - Service sociaux",H876="STAGIAIRE SOINS INFIRMIERS",H876="STAGIAIRE EXTERNE EN MÉDECINE",H876="ss",),1,0)</f>
        <v>0</v>
      </c>
      <c r="E876" s="28" t="s">
        <v>1772</v>
      </c>
      <c r="F876" s="28" t="s">
        <v>161</v>
      </c>
      <c r="G876" s="255">
        <v>2915</v>
      </c>
      <c r="H876" s="79" t="s">
        <v>2463</v>
      </c>
      <c r="I876" s="164" t="s">
        <v>933</v>
      </c>
      <c r="J876" s="273" t="str">
        <f ca="1">IF(AK876&lt;=Données!$B$2,1," ")</f>
        <v xml:space="preserve"> </v>
      </c>
      <c r="K876" s="45"/>
      <c r="L876" s="46">
        <v>1</v>
      </c>
      <c r="M876" s="47"/>
      <c r="N876" s="48"/>
      <c r="O876" s="185"/>
      <c r="P876" s="187"/>
      <c r="Q876" s="185"/>
      <c r="R876" s="186"/>
      <c r="S876" s="186"/>
      <c r="T876" s="187"/>
      <c r="U876" s="187"/>
      <c r="V876" s="187"/>
      <c r="W876" s="320"/>
      <c r="X876" s="214"/>
      <c r="Y876" s="215"/>
      <c r="Z876" s="34"/>
      <c r="AA876" s="35"/>
      <c r="AB876" s="35"/>
      <c r="AC876" s="35"/>
      <c r="AD876" s="36"/>
      <c r="AE876" s="224"/>
      <c r="AF876" s="53"/>
      <c r="AG876" s="54"/>
      <c r="AH876" s="55"/>
      <c r="AI876" s="56"/>
      <c r="AJ876" s="41" t="s">
        <v>4462</v>
      </c>
      <c r="AK876" s="42">
        <v>45798</v>
      </c>
      <c r="AL876" s="50"/>
      <c r="AM876" s="337" t="str">
        <f>INDEX($K$6:$AE$6,1,MATCH(1,K876:AE876,-1))</f>
        <v>95PFE-L2M</v>
      </c>
      <c r="AN876" s="337" t="str">
        <f>IF(INDEX($K$6:$AE$6,1,MATCH(1,K876:AE876,1))&lt;&gt;INDEX($K$6:$AE$6,1,MATCH(1,K876:AE876,-1)),INDEX($K$6:$AE$6,1,MATCH(1,K876:AE876,1)),"-")</f>
        <v>-</v>
      </c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</row>
    <row r="877" spans="1:261" s="63" customFormat="1" x14ac:dyDescent="0.2">
      <c r="A877" s="169" t="str">
        <f>IF(IFERROR(VLOOKUP(G877,EmployesActifs,1,FALSE),"Non")&lt;&gt;"Non","Oui","Non")</f>
        <v>Oui</v>
      </c>
      <c r="B877" s="172">
        <f>IF(A877="Oui",1,0)</f>
        <v>1</v>
      </c>
      <c r="C877" s="172">
        <f>IF(OR(G877="Médecin",H877="Médecin",I877="Médecin",I877="Médecins",H877="anesthésiste",H877="boursier univ.",H877="chercheur",H877="chirurgien",H877="Résident(e)",H877="Md Urg",H877="Md Card",LEFT(H877,6)="Fellow",H877="Externe Médecine",H877="Directeur de la biobanque Médecin",H877="monit.-boursier",),1,0)</f>
        <v>0</v>
      </c>
      <c r="D877" s="172">
        <f>IF(OR(G877=0,H877="Stagiaire",H877="Stagiaires",H877="Externe",H877="Externes",G877="agence",H877="STAGIAIRE INFIRMIER(ÈRE)",H877="STAGIAIRE SI",H877="STAGIAIRE S.I.",H877="STAGIAIRE PAB",H877="STAGIAIRE EN PERFUSION",H877="Stagiaire Physiothérapeute",H877="Stagiaire médecine",H877="Stagiaire - Service sociaux",H877="STAGIAIRE SOINS INFIRMIERS",H877="STAGIAIRE EXTERNE EN MÉDECINE",H877="ss",),1,0)</f>
        <v>0</v>
      </c>
      <c r="E877" s="28" t="s">
        <v>1773</v>
      </c>
      <c r="F877" s="28" t="s">
        <v>292</v>
      </c>
      <c r="G877" s="256">
        <v>11335</v>
      </c>
      <c r="H877" s="79" t="s">
        <v>972</v>
      </c>
      <c r="I877" s="164" t="s">
        <v>61</v>
      </c>
      <c r="J877" s="273">
        <f ca="1">IF(AK877&lt;=Données!$B$2,1," ")</f>
        <v>1</v>
      </c>
      <c r="K877" s="45"/>
      <c r="L877" s="46">
        <v>1</v>
      </c>
      <c r="M877" s="47"/>
      <c r="N877" s="48"/>
      <c r="O877" s="185"/>
      <c r="P877" s="187"/>
      <c r="Q877" s="185"/>
      <c r="R877" s="186"/>
      <c r="S877" s="186"/>
      <c r="T877" s="187"/>
      <c r="U877" s="187"/>
      <c r="V877" s="187"/>
      <c r="W877" s="320"/>
      <c r="X877" s="214"/>
      <c r="Y877" s="215"/>
      <c r="Z877" s="34"/>
      <c r="AA877" s="35"/>
      <c r="AB877" s="35"/>
      <c r="AC877" s="35"/>
      <c r="AD877" s="36"/>
      <c r="AE877" s="224"/>
      <c r="AF877" s="53"/>
      <c r="AG877" s="54"/>
      <c r="AH877" s="55"/>
      <c r="AI877" s="56"/>
      <c r="AJ877" s="41" t="s">
        <v>50</v>
      </c>
      <c r="AK877" s="42">
        <v>44585</v>
      </c>
      <c r="AL877" s="50"/>
      <c r="AM877" s="337" t="str">
        <f>INDEX($K$6:$AE$6,1,MATCH(1,K877:AE877,-1))</f>
        <v>95PFE-L2M</v>
      </c>
      <c r="AN877" s="337" t="str">
        <f>IF(INDEX($K$6:$AE$6,1,MATCH(1,K877:AE877,1))&lt;&gt;INDEX($K$6:$AE$6,1,MATCH(1,K877:AE877,-1)),INDEX($K$6:$AE$6,1,MATCH(1,K877:AE877,1)),"-")</f>
        <v>-</v>
      </c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</row>
    <row r="878" spans="1:261" s="63" customFormat="1" x14ac:dyDescent="0.2">
      <c r="A878" s="169" t="str">
        <f>IF(IFERROR(VLOOKUP(G878,EmployesActifs,1,FALSE),"Non")&lt;&gt;"Non","Oui","Non")</f>
        <v>Oui</v>
      </c>
      <c r="B878" s="172">
        <f>IF(A878="Oui",1,0)</f>
        <v>1</v>
      </c>
      <c r="C878" s="172">
        <f>IF(OR(G878="Médecin",H878="Médecin",I878="Médecin",I878="Médecins",H878="anesthésiste",H878="boursier univ.",H878="chercheur",H878="chirurgien",H878="Résident(e)",H878="Md Urg",H878="Md Card",LEFT(H878,6)="Fellow",H878="Externe Médecine",H878="Directeur de la biobanque Médecin",H878="monit.-boursier",),1,0)</f>
        <v>0</v>
      </c>
      <c r="D878" s="172">
        <f>IF(OR(G878=0,H878="Stagiaire",H878="Stagiaires",H878="Externe",H878="Externes",G878="agence",H878="STAGIAIRE INFIRMIER(ÈRE)",H878="STAGIAIRE SI",H878="STAGIAIRE S.I.",H878="STAGIAIRE PAB",H878="STAGIAIRE EN PERFUSION",H878="Stagiaire Physiothérapeute",H878="Stagiaire médecine",H878="Stagiaire - Service sociaux",H878="STAGIAIRE SOINS INFIRMIERS",H878="STAGIAIRE EXTERNE EN MÉDECINE",H878="ss",),1,0)</f>
        <v>0</v>
      </c>
      <c r="E878" s="28" t="s">
        <v>1773</v>
      </c>
      <c r="F878" s="28" t="s">
        <v>1775</v>
      </c>
      <c r="G878" s="255">
        <v>10107</v>
      </c>
      <c r="H878" s="57" t="s">
        <v>42</v>
      </c>
      <c r="I878" s="52" t="s">
        <v>5709</v>
      </c>
      <c r="J878" s="273" t="str">
        <f ca="1">IF(AK878&lt;=Données!$B$2,1," ")</f>
        <v xml:space="preserve"> </v>
      </c>
      <c r="K878" s="45"/>
      <c r="L878" s="46">
        <v>1</v>
      </c>
      <c r="M878" s="47"/>
      <c r="N878" s="48"/>
      <c r="O878" s="185"/>
      <c r="P878" s="187"/>
      <c r="Q878" s="185"/>
      <c r="R878" s="186"/>
      <c r="S878" s="186"/>
      <c r="T878" s="187"/>
      <c r="U878" s="187"/>
      <c r="V878" s="187"/>
      <c r="W878" s="320"/>
      <c r="X878" s="214"/>
      <c r="Y878" s="215"/>
      <c r="Z878" s="34"/>
      <c r="AA878" s="35"/>
      <c r="AB878" s="35"/>
      <c r="AC878" s="35"/>
      <c r="AD878" s="36"/>
      <c r="AE878" s="224"/>
      <c r="AF878" s="53"/>
      <c r="AG878" s="54"/>
      <c r="AH878" s="55"/>
      <c r="AI878" s="56"/>
      <c r="AJ878" s="41" t="s">
        <v>652</v>
      </c>
      <c r="AK878" s="42">
        <v>45372</v>
      </c>
      <c r="AL878" s="50"/>
      <c r="AM878" s="337" t="str">
        <f>INDEX($K$6:$AE$6,1,MATCH(1,K878:AE878,-1))</f>
        <v>95PFE-L2M</v>
      </c>
      <c r="AN878" s="337" t="str">
        <f>IF(INDEX($K$6:$AE$6,1,MATCH(1,K878:AE878,1))&lt;&gt;INDEX($K$6:$AE$6,1,MATCH(1,K878:AE878,-1)),INDEX($K$6:$AE$6,1,MATCH(1,K878:AE878,1)),"-")</f>
        <v>-</v>
      </c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</row>
    <row r="879" spans="1:261" s="63" customFormat="1" x14ac:dyDescent="0.2">
      <c r="A879" s="169" t="str">
        <f>IF(IFERROR(VLOOKUP(G879,EmployesActifs,1,FALSE),"Non")&lt;&gt;"Non","Oui","Non")</f>
        <v>Oui</v>
      </c>
      <c r="B879" s="172">
        <f>IF(A879="Oui",1,0)</f>
        <v>1</v>
      </c>
      <c r="C879" s="172">
        <f>IF(OR(G879="Médecin",H879="Médecin",I879="Médecin",I879="Médecins",H879="anesthésiste",H879="boursier univ.",H879="chercheur",H879="chirurgien",H879="Résident(e)",H879="Md Urg",H879="Md Card",LEFT(H879,6)="Fellow",H879="Externe Médecine",H879="Directeur de la biobanque Médecin",H879="monit.-boursier",),1,0)</f>
        <v>0</v>
      </c>
      <c r="D879" s="172">
        <f>IF(OR(G879=0,H879="Stagiaire",H879="Stagiaires",H879="Externe",H879="Externes",G879="agence",H879="STAGIAIRE INFIRMIER(ÈRE)",H879="STAGIAIRE SI",H879="STAGIAIRE S.I.",H879="STAGIAIRE PAB",H879="STAGIAIRE EN PERFUSION",H879="Stagiaire Physiothérapeute",H879="Stagiaire médecine",H879="Stagiaire - Service sociaux",H879="STAGIAIRE SOINS INFIRMIERS",H879="STAGIAIRE EXTERNE EN MÉDECINE",H879="ss",),1,0)</f>
        <v>0</v>
      </c>
      <c r="E879" s="28" t="s">
        <v>1776</v>
      </c>
      <c r="F879" s="28" t="s">
        <v>221</v>
      </c>
      <c r="G879" s="255">
        <v>13023</v>
      </c>
      <c r="H879" s="79" t="s">
        <v>103</v>
      </c>
      <c r="I879" s="164" t="s">
        <v>3528</v>
      </c>
      <c r="J879" s="273" t="str">
        <f ca="1">IF(AK879&lt;=Données!$B$2,1," ")</f>
        <v xml:space="preserve"> </v>
      </c>
      <c r="K879" s="45"/>
      <c r="L879" s="46">
        <v>1</v>
      </c>
      <c r="M879" s="47"/>
      <c r="N879" s="48"/>
      <c r="O879" s="185"/>
      <c r="P879" s="187"/>
      <c r="Q879" s="185"/>
      <c r="R879" s="186"/>
      <c r="S879" s="186"/>
      <c r="T879" s="187"/>
      <c r="U879" s="187"/>
      <c r="V879" s="187"/>
      <c r="W879" s="320"/>
      <c r="X879" s="214"/>
      <c r="Y879" s="215"/>
      <c r="Z879" s="34"/>
      <c r="AA879" s="35"/>
      <c r="AB879" s="35"/>
      <c r="AC879" s="35"/>
      <c r="AD879" s="36"/>
      <c r="AE879" s="224"/>
      <c r="AF879" s="53"/>
      <c r="AG879" s="54"/>
      <c r="AH879" s="55"/>
      <c r="AI879" s="56"/>
      <c r="AJ879" s="41" t="s">
        <v>4462</v>
      </c>
      <c r="AK879" s="42">
        <v>45861</v>
      </c>
      <c r="AL879" s="50"/>
      <c r="AM879" s="337" t="str">
        <f>INDEX($K$6:$AE$6,1,MATCH(1,K879:AE879,-1))</f>
        <v>95PFE-L2M</v>
      </c>
      <c r="AN879" s="337" t="str">
        <f>IF(INDEX($K$6:$AE$6,1,MATCH(1,K879:AE879,1))&lt;&gt;INDEX($K$6:$AE$6,1,MATCH(1,K879:AE879,-1)),INDEX($K$6:$AE$6,1,MATCH(1,K879:AE879,1)),"-")</f>
        <v>-</v>
      </c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</row>
    <row r="880" spans="1:261" s="63" customFormat="1" x14ac:dyDescent="0.2">
      <c r="A880" s="169" t="str">
        <f>IF(IFERROR(VLOOKUP(G880,EmployesActifs,1,FALSE),"Non")&lt;&gt;"Non","Oui","Non")</f>
        <v>Oui</v>
      </c>
      <c r="B880" s="172">
        <f>IF(A880="Oui",1,0)</f>
        <v>1</v>
      </c>
      <c r="C880" s="172">
        <f>IF(OR(G880="Médecin",H880="Médecin",I880="Médecin",I880="Médecins",H880="anesthésiste",H880="boursier univ.",H880="chercheur",H880="chirurgien",H880="Résident(e)",H880="Md Urg",H880="Md Card",LEFT(H880,6)="Fellow",H880="Externe Médecine",H880="Directeur de la biobanque Médecin",H880="monit.-boursier",),1,0)</f>
        <v>0</v>
      </c>
      <c r="D880" s="172">
        <f>IF(OR(G880=0,H880="Stagiaire",H880="Stagiaires",H880="Externe",H880="Externes",G880="agence",H880="STAGIAIRE INFIRMIER(ÈRE)",H880="STAGIAIRE SI",H880="STAGIAIRE S.I.",H880="STAGIAIRE PAB",H880="STAGIAIRE EN PERFUSION",H880="Stagiaire Physiothérapeute",H880="Stagiaire médecine",H880="Stagiaire - Service sociaux",H880="STAGIAIRE SOINS INFIRMIERS",H880="STAGIAIRE EXTERNE EN MÉDECINE",H880="ss",),1,0)</f>
        <v>0</v>
      </c>
      <c r="E880" s="28" t="s">
        <v>1777</v>
      </c>
      <c r="F880" s="28" t="s">
        <v>710</v>
      </c>
      <c r="G880" s="255">
        <v>10128</v>
      </c>
      <c r="H880" s="79" t="s">
        <v>570</v>
      </c>
      <c r="I880" s="164" t="s">
        <v>6256</v>
      </c>
      <c r="J880" s="273" t="str">
        <f ca="1">IF(AK880&lt;=Données!$B$2,1," ")</f>
        <v xml:space="preserve"> </v>
      </c>
      <c r="K880" s="45"/>
      <c r="L880" s="46"/>
      <c r="M880" s="47"/>
      <c r="N880" s="48"/>
      <c r="O880" s="185"/>
      <c r="P880" s="187"/>
      <c r="Q880" s="185"/>
      <c r="R880" s="186"/>
      <c r="S880" s="186" t="s">
        <v>56</v>
      </c>
      <c r="T880" s="187"/>
      <c r="U880" s="187"/>
      <c r="V880" s="187"/>
      <c r="W880" s="320"/>
      <c r="X880" s="214"/>
      <c r="Y880" s="215"/>
      <c r="Z880" s="34"/>
      <c r="AA880" s="35"/>
      <c r="AB880" s="35"/>
      <c r="AC880" s="35"/>
      <c r="AD880" s="36">
        <v>1</v>
      </c>
      <c r="AE880" s="224"/>
      <c r="AF880" s="53"/>
      <c r="AG880" s="54"/>
      <c r="AH880" s="55"/>
      <c r="AI880" s="56"/>
      <c r="AJ880" s="41" t="s">
        <v>652</v>
      </c>
      <c r="AK880" s="42">
        <v>45913</v>
      </c>
      <c r="AL880" s="50"/>
      <c r="AM880" s="337" t="str">
        <f>INDEX($K$6:$AE$6,1,MATCH(1,K880:AE880,-1))</f>
        <v>1517-LP</v>
      </c>
      <c r="AN880" s="337" t="str">
        <f>IF(INDEX($K$6:$AE$6,1,MATCH(1,K880:AE880,1))&lt;&gt;INDEX($K$6:$AE$6,1,MATCH(1,K880:AE880,-1)),INDEX($K$6:$AE$6,1,MATCH(1,K880:AE880,1)),"-")</f>
        <v>-</v>
      </c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</row>
    <row r="881" spans="1:261" s="63" customFormat="1" x14ac:dyDescent="0.2">
      <c r="A881" s="169" t="str">
        <f>IF(IFERROR(VLOOKUP(G881,EmployesActifs,1,FALSE),"Non")&lt;&gt;"Non","Oui","Non")</f>
        <v>Oui</v>
      </c>
      <c r="B881" s="172">
        <f>IF(A881="Oui",1,0)</f>
        <v>1</v>
      </c>
      <c r="C881" s="172">
        <f>IF(OR(G881="Médecin",H881="Médecin",I881="Médecin",I881="Médecins",H881="anesthésiste",H881="boursier univ.",H881="chercheur",H881="chirurgien",H881="Résident(e)",H881="Md Urg",H881="Md Card",LEFT(H881,6)="Fellow",H881="Externe Médecine",H881="Directeur de la biobanque Médecin",H881="monit.-boursier",),1,0)</f>
        <v>0</v>
      </c>
      <c r="D881" s="172">
        <f>IF(OR(G881=0,H881="Stagiaire",H881="Stagiaires",H881="Externe",H881="Externes",G881="agence",H881="STAGIAIRE INFIRMIER(ÈRE)",H881="STAGIAIRE SI",H881="STAGIAIRE S.I.",H881="STAGIAIRE PAB",H881="STAGIAIRE EN PERFUSION",H881="Stagiaire Physiothérapeute",H881="Stagiaire médecine",H881="Stagiaire - Service sociaux",H881="STAGIAIRE SOINS INFIRMIERS",H881="STAGIAIRE EXTERNE EN MÉDECINE",H881="ss",),1,0)</f>
        <v>0</v>
      </c>
      <c r="E881" s="28" t="s">
        <v>1778</v>
      </c>
      <c r="F881" s="28" t="s">
        <v>3921</v>
      </c>
      <c r="G881" s="255">
        <v>10588</v>
      </c>
      <c r="H881" s="79" t="s">
        <v>54</v>
      </c>
      <c r="I881" s="164" t="s">
        <v>55</v>
      </c>
      <c r="J881" s="273" t="str">
        <f ca="1">IF(AK881&lt;=Données!$B$2,1," ")</f>
        <v xml:space="preserve"> </v>
      </c>
      <c r="K881" s="45" t="s">
        <v>56</v>
      </c>
      <c r="L881" s="46">
        <v>1</v>
      </c>
      <c r="M881" s="47"/>
      <c r="N881" s="48"/>
      <c r="O881" s="185"/>
      <c r="P881" s="187"/>
      <c r="Q881" s="185"/>
      <c r="R881" s="186"/>
      <c r="S881" s="186"/>
      <c r="T881" s="187"/>
      <c r="U881" s="187"/>
      <c r="V881" s="187"/>
      <c r="W881" s="320"/>
      <c r="X881" s="214"/>
      <c r="Y881" s="215"/>
      <c r="Z881" s="34"/>
      <c r="AA881" s="35"/>
      <c r="AB881" s="35"/>
      <c r="AC881" s="35"/>
      <c r="AD881" s="36"/>
      <c r="AE881" s="224"/>
      <c r="AF881" s="53"/>
      <c r="AG881" s="54"/>
      <c r="AH881" s="55"/>
      <c r="AI881" s="56"/>
      <c r="AJ881" s="41" t="s">
        <v>5851</v>
      </c>
      <c r="AK881" s="42">
        <v>45696</v>
      </c>
      <c r="AL881" s="50"/>
      <c r="AM881" s="337" t="str">
        <f>INDEX($K$6:$AE$6,1,MATCH(1,K881:AE881,-1))</f>
        <v>95PFE-L2M</v>
      </c>
      <c r="AN881" s="337" t="str">
        <f>IF(INDEX($K$6:$AE$6,1,MATCH(1,K881:AE881,1))&lt;&gt;INDEX($K$6:$AE$6,1,MATCH(1,K881:AE881,-1)),INDEX($K$6:$AE$6,1,MATCH(1,K881:AE881,1)),"-")</f>
        <v>-</v>
      </c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</row>
    <row r="882" spans="1:261" x14ac:dyDescent="0.2">
      <c r="A882" s="169" t="str">
        <f>IF(IFERROR(VLOOKUP(G882,EmployesActifs,1,FALSE),"Non")&lt;&gt;"Non","Oui","Non")</f>
        <v>Oui</v>
      </c>
      <c r="B882" s="172">
        <f>IF(A882="Oui",1,0)</f>
        <v>1</v>
      </c>
      <c r="C882" s="172">
        <f>IF(OR(G882="Médecin",H882="Médecin",I882="Médecin",I882="Médecins",H882="anesthésiste",H882="boursier univ.",H882="chercheur",H882="chirurgien",H882="Résident(e)",H882="Md Urg",H882="Md Card",LEFT(H882,6)="Fellow",H882="Externe Médecine",H882="Directeur de la biobanque Médecin",H882="monit.-boursier",),1,0)</f>
        <v>0</v>
      </c>
      <c r="D882" s="172">
        <f>IF(OR(G882=0,H882="Stagiaire",H882="Stagiaires",H882="Externe",H882="Externes",G882="agence",H882="STAGIAIRE INFIRMIER(ÈRE)",H882="STAGIAIRE SI",H882="STAGIAIRE S.I.",H882="STAGIAIRE PAB",H882="STAGIAIRE EN PERFUSION",H882="Stagiaire Physiothérapeute",H882="Stagiaire médecine",H882="Stagiaire - Service sociaux",H882="STAGIAIRE SOINS INFIRMIERS",H882="STAGIAIRE EXTERNE EN MÉDECINE",H882="ss",),1,0)</f>
        <v>0</v>
      </c>
      <c r="E882" s="28" t="s">
        <v>4310</v>
      </c>
      <c r="F882" s="28" t="s">
        <v>3215</v>
      </c>
      <c r="G882" s="255">
        <v>12979</v>
      </c>
      <c r="H882" s="79" t="s">
        <v>42</v>
      </c>
      <c r="I882" s="164" t="s">
        <v>61</v>
      </c>
      <c r="J882" s="273" t="str">
        <f ca="1">IF(AK882&lt;=Données!$B$2,1," ")</f>
        <v xml:space="preserve"> </v>
      </c>
      <c r="K882" s="45">
        <v>1</v>
      </c>
      <c r="L882" s="46"/>
      <c r="M882" s="47"/>
      <c r="N882" s="48"/>
      <c r="O882" s="185"/>
      <c r="P882" s="187"/>
      <c r="Q882" s="185"/>
      <c r="R882" s="186"/>
      <c r="S882" s="186"/>
      <c r="T882" s="187"/>
      <c r="U882" s="187"/>
      <c r="V882" s="187"/>
      <c r="W882" s="320"/>
      <c r="X882" s="214"/>
      <c r="Y882" s="215"/>
      <c r="Z882" s="34"/>
      <c r="AA882" s="35"/>
      <c r="AB882" s="35"/>
      <c r="AC882" s="35"/>
      <c r="AD882" s="36"/>
      <c r="AE882" s="224"/>
      <c r="AF882" s="53"/>
      <c r="AG882" s="54"/>
      <c r="AH882" s="55"/>
      <c r="AI882" s="56"/>
      <c r="AJ882" s="41" t="s">
        <v>4462</v>
      </c>
      <c r="AK882" s="42">
        <v>45952</v>
      </c>
      <c r="AL882" s="50"/>
      <c r="AM882" s="337" t="str">
        <f>INDEX($K$6:$AE$6,1,MATCH(1,K882:AE882,-1))</f>
        <v>95PFE-L2S</v>
      </c>
      <c r="AN882" s="337" t="str">
        <f>IF(INDEX($K$6:$AE$6,1,MATCH(1,K882:AE882,1))&lt;&gt;INDEX($K$6:$AE$6,1,MATCH(1,K882:AE882,-1)),INDEX($K$6:$AE$6,1,MATCH(1,K882:AE882,1)),"-")</f>
        <v>-</v>
      </c>
      <c r="AO882"/>
      <c r="AP882"/>
      <c r="AQ882"/>
    </row>
    <row r="883" spans="1:261" x14ac:dyDescent="0.2">
      <c r="A883" s="169" t="str">
        <f>IF(IFERROR(VLOOKUP(G883,EmployesActifs,1,FALSE),"Non")&lt;&gt;"Non","Oui","Non")</f>
        <v>Oui</v>
      </c>
      <c r="B883" s="172">
        <f>IF(A883="Oui",1,0)</f>
        <v>1</v>
      </c>
      <c r="C883" s="172">
        <f>IF(OR(G883="Médecin",H883="Médecin",I883="Médecin",I883="Médecins",H883="anesthésiste",H883="boursier univ.",H883="chercheur",H883="chirurgien",H883="Résident(e)",H883="Md Urg",H883="Md Card",LEFT(H883,6)="Fellow",H883="Externe Médecine",H883="Directeur de la biobanque Médecin",H883="monit.-boursier",),1,0)</f>
        <v>0</v>
      </c>
      <c r="D883" s="172">
        <f>IF(OR(G883=0,H883="Stagiaire",H883="Stagiaires",H883="Externe",H883="Externes",G883="agence",H883="STAGIAIRE INFIRMIER(ÈRE)",H883="STAGIAIRE SI",H883="STAGIAIRE S.I.",H883="STAGIAIRE PAB",H883="STAGIAIRE EN PERFUSION",H883="Stagiaire Physiothérapeute",H883="Stagiaire médecine",H883="Stagiaire - Service sociaux",H883="STAGIAIRE SOINS INFIRMIERS",H883="STAGIAIRE EXTERNE EN MÉDECINE",H883="ss",),1,0)</f>
        <v>0</v>
      </c>
      <c r="E883" s="28" t="s">
        <v>1783</v>
      </c>
      <c r="F883" s="28" t="s">
        <v>440</v>
      </c>
      <c r="G883" s="255">
        <v>9536</v>
      </c>
      <c r="H883" s="79" t="s">
        <v>103</v>
      </c>
      <c r="I883" s="164" t="s">
        <v>3498</v>
      </c>
      <c r="J883" s="273" t="str">
        <f ca="1">IF(AK883&lt;=Données!$B$2,1," ")</f>
        <v xml:space="preserve"> </v>
      </c>
      <c r="K883" s="45">
        <v>1</v>
      </c>
      <c r="L883" s="46"/>
      <c r="M883" s="47"/>
      <c r="N883" s="48"/>
      <c r="O883" s="185"/>
      <c r="P883" s="187"/>
      <c r="Q883" s="185"/>
      <c r="R883" s="186"/>
      <c r="S883" s="186"/>
      <c r="T883" s="187"/>
      <c r="U883" s="187"/>
      <c r="V883" s="187"/>
      <c r="W883" s="320"/>
      <c r="X883" s="214"/>
      <c r="Y883" s="215"/>
      <c r="Z883" s="34"/>
      <c r="AA883" s="35"/>
      <c r="AB883" s="35"/>
      <c r="AC883" s="35"/>
      <c r="AD883" s="36"/>
      <c r="AE883" s="224"/>
      <c r="AF883" s="53"/>
      <c r="AG883" s="54"/>
      <c r="AH883" s="55"/>
      <c r="AI883" s="56"/>
      <c r="AJ883" s="41" t="s">
        <v>4462</v>
      </c>
      <c r="AK883" s="42">
        <v>45938</v>
      </c>
      <c r="AL883" s="50"/>
      <c r="AM883" s="337" t="str">
        <f>INDEX($K$6:$AE$6,1,MATCH(1,K883:AE883,-1))</f>
        <v>95PFE-L2S</v>
      </c>
      <c r="AN883" s="337" t="str">
        <f>IF(INDEX($K$6:$AE$6,1,MATCH(1,K883:AE883,1))&lt;&gt;INDEX($K$6:$AE$6,1,MATCH(1,K883:AE883,-1)),INDEX($K$6:$AE$6,1,MATCH(1,K883:AE883,1)),"-")</f>
        <v>-</v>
      </c>
      <c r="AO883"/>
      <c r="AP883"/>
      <c r="AQ883"/>
    </row>
    <row r="884" spans="1:261" x14ac:dyDescent="0.2">
      <c r="A884" s="169" t="str">
        <f>IF(IFERROR(VLOOKUP(G884,EmployesActifs,1,FALSE),"Non")&lt;&gt;"Non","Oui","Non")</f>
        <v>Oui</v>
      </c>
      <c r="B884" s="172">
        <f>IF(A884="Oui",1,0)</f>
        <v>1</v>
      </c>
      <c r="C884" s="172">
        <f>IF(OR(G884="Médecin",H884="Médecin",I884="Médecin",I884="Médecins",H884="anesthésiste",H884="boursier univ.",H884="chercheur",H884="chirurgien",H884="Résident(e)",H884="Md Urg",H884="Md Card",LEFT(H884,6)="Fellow",H884="Externe Médecine",H884="Directeur de la biobanque Médecin",H884="monit.-boursier",),1,0)</f>
        <v>0</v>
      </c>
      <c r="D884" s="172">
        <f>IF(OR(G884=0,H884="Stagiaire",H884="Stagiaires",H884="Externe",H884="Externes",G884="agence",H884="STAGIAIRE INFIRMIER(ÈRE)",H884="STAGIAIRE SI",H884="STAGIAIRE S.I.",H884="STAGIAIRE PAB",H884="STAGIAIRE EN PERFUSION",H884="Stagiaire Physiothérapeute",H884="Stagiaire médecine",H884="Stagiaire - Service sociaux",H884="STAGIAIRE SOINS INFIRMIERS",H884="STAGIAIRE EXTERNE EN MÉDECINE",H884="ss",),1,0)</f>
        <v>0</v>
      </c>
      <c r="E884" s="28" t="s">
        <v>1784</v>
      </c>
      <c r="F884" s="28" t="s">
        <v>170</v>
      </c>
      <c r="G884" s="259">
        <v>4525</v>
      </c>
      <c r="H884" s="79" t="s">
        <v>412</v>
      </c>
      <c r="I884" s="164" t="s">
        <v>3543</v>
      </c>
      <c r="J884" s="273">
        <f ca="1">IF(AK884&lt;=Données!$B$2,1," ")</f>
        <v>1</v>
      </c>
      <c r="K884" s="45"/>
      <c r="L884" s="46"/>
      <c r="M884" s="47"/>
      <c r="N884" s="48"/>
      <c r="O884" s="185"/>
      <c r="P884" s="187"/>
      <c r="Q884" s="185"/>
      <c r="R884" s="186"/>
      <c r="S884" s="186"/>
      <c r="T884" s="187"/>
      <c r="U884" s="187"/>
      <c r="V884" s="187"/>
      <c r="W884" s="320"/>
      <c r="X884" s="214"/>
      <c r="Y884" s="215"/>
      <c r="Z884" s="34"/>
      <c r="AA884" s="35"/>
      <c r="AB884" s="35">
        <v>1</v>
      </c>
      <c r="AC884" s="35"/>
      <c r="AD884" s="36"/>
      <c r="AE884" s="224"/>
      <c r="AF884" s="53"/>
      <c r="AG884" s="54"/>
      <c r="AH884" s="55"/>
      <c r="AI884" s="56"/>
      <c r="AJ884" s="41" t="s">
        <v>229</v>
      </c>
      <c r="AK884" s="42">
        <v>43546</v>
      </c>
      <c r="AL884" s="50"/>
      <c r="AM884" s="337" t="str">
        <f>INDEX($K$6:$AE$6,1,MATCH(1,K884:AE884,-1))</f>
        <v>1512-M</v>
      </c>
      <c r="AN884" s="337" t="str">
        <f>IF(INDEX($K$6:$AE$6,1,MATCH(1,K884:AE884,1))&lt;&gt;INDEX($K$6:$AE$6,1,MATCH(1,K884:AE884,-1)),INDEX($K$6:$AE$6,1,MATCH(1,K884:AE884,1)),"-")</f>
        <v>-</v>
      </c>
      <c r="AO884"/>
      <c r="AP884"/>
      <c r="AQ884"/>
    </row>
    <row r="885" spans="1:261" x14ac:dyDescent="0.2">
      <c r="A885" s="169" t="str">
        <f>IF(IFERROR(VLOOKUP(G885,EmployesActifs,1,FALSE),"Non")&lt;&gt;"Non","Oui","Non")</f>
        <v>Oui</v>
      </c>
      <c r="B885" s="172">
        <f>IF(A885="Oui",1,0)</f>
        <v>1</v>
      </c>
      <c r="C885" s="172">
        <f>IF(OR(G885="Médecin",H885="Médecin",I885="Médecin",I885="Médecins",H885="anesthésiste",H885="boursier univ.",H885="chercheur",H885="chirurgien",H885="Résident(e)",H885="Md Urg",H885="Md Card",LEFT(H885,6)="Fellow",H885="Externe Médecine",H885="Directeur de la biobanque Médecin",H885="monit.-boursier",),1,0)</f>
        <v>0</v>
      </c>
      <c r="D885" s="172">
        <f>IF(OR(G885=0,H885="Stagiaire",H885="Stagiaires",H885="Externe",H885="Externes",G885="agence",H885="STAGIAIRE INFIRMIER(ÈRE)",H885="STAGIAIRE SI",H885="STAGIAIRE S.I.",H885="STAGIAIRE PAB",H885="STAGIAIRE EN PERFUSION",H885="Stagiaire Physiothérapeute",H885="Stagiaire médecine",H885="Stagiaire - Service sociaux",H885="STAGIAIRE SOINS INFIRMIERS",H885="STAGIAIRE EXTERNE EN MÉDECINE",H885="ss",),1,0)</f>
        <v>0</v>
      </c>
      <c r="E885" s="28" t="s">
        <v>1786</v>
      </c>
      <c r="F885" s="28" t="s">
        <v>1633</v>
      </c>
      <c r="G885" s="255">
        <v>4616</v>
      </c>
      <c r="H885" s="79" t="s">
        <v>2098</v>
      </c>
      <c r="I885" s="164" t="s">
        <v>5711</v>
      </c>
      <c r="J885" s="273" t="str">
        <f ca="1">IF(AK885&lt;=Données!$B$2,1," ")</f>
        <v xml:space="preserve"> </v>
      </c>
      <c r="K885" s="45"/>
      <c r="L885" s="46"/>
      <c r="M885" s="47"/>
      <c r="N885" s="48"/>
      <c r="O885" s="185"/>
      <c r="P885" s="187"/>
      <c r="Q885" s="185"/>
      <c r="R885" s="186"/>
      <c r="S885" s="186">
        <v>1</v>
      </c>
      <c r="T885" s="187"/>
      <c r="U885" s="187"/>
      <c r="V885" s="187"/>
      <c r="W885" s="320"/>
      <c r="X885" s="214"/>
      <c r="Y885" s="215"/>
      <c r="Z885" s="34"/>
      <c r="AA885" s="35"/>
      <c r="AB885" s="35"/>
      <c r="AC885" s="35"/>
      <c r="AD885" s="36"/>
      <c r="AE885" s="224"/>
      <c r="AF885" s="53"/>
      <c r="AG885" s="54"/>
      <c r="AH885" s="55"/>
      <c r="AI885" s="56"/>
      <c r="AJ885" s="41" t="s">
        <v>4462</v>
      </c>
      <c r="AK885" s="42">
        <v>45462</v>
      </c>
      <c r="AL885" s="50"/>
      <c r="AM885" s="337" t="str">
        <f>INDEX($K$6:$AE$6,1,MATCH(1,K885:AE885,-1))</f>
        <v>1870 +</v>
      </c>
      <c r="AN885" s="337" t="str">
        <f>IF(INDEX($K$6:$AE$6,1,MATCH(1,K885:AE885,1))&lt;&gt;INDEX($K$6:$AE$6,1,MATCH(1,K885:AE885,-1)),INDEX($K$6:$AE$6,1,MATCH(1,K885:AE885,1)),"-")</f>
        <v>-</v>
      </c>
      <c r="AO885"/>
      <c r="AP885"/>
      <c r="AQ885"/>
    </row>
    <row r="886" spans="1:261" ht="13.35" customHeight="1" x14ac:dyDescent="0.2">
      <c r="A886" s="169" t="str">
        <f>IF(IFERROR(VLOOKUP(G886,EmployesActifs,1,FALSE),"Non")&lt;&gt;"Non","Oui","Non")</f>
        <v>Oui</v>
      </c>
      <c r="B886" s="172">
        <f>IF(A886="Oui",1,0)</f>
        <v>1</v>
      </c>
      <c r="C886" s="172">
        <f>IF(OR(G886="Médecin",H886="Médecin",I886="Médecin",I886="Médecins",H886="anesthésiste",H886="boursier univ.",H886="chercheur",H886="chirurgien",H886="Résident(e)",H886="Md Urg",H886="Md Card",LEFT(H886,6)="Fellow",H886="Externe Médecine",H886="Directeur de la biobanque Médecin",H886="monit.-boursier",),1,0)</f>
        <v>0</v>
      </c>
      <c r="D886" s="172">
        <f>IF(OR(G886=0,H886="Stagiaire",H886="Stagiaires",H886="Externe",H886="Externes",G886="agence",H886="STAGIAIRE INFIRMIER(ÈRE)",H886="STAGIAIRE SI",H886="STAGIAIRE S.I.",H886="STAGIAIRE PAB",H886="STAGIAIRE EN PERFUSION",H886="Stagiaire Physiothérapeute",H886="Stagiaire médecine",H886="Stagiaire - Service sociaux",H886="STAGIAIRE SOINS INFIRMIERS",H886="STAGIAIRE EXTERNE EN MÉDECINE",H886="ss",),1,0)</f>
        <v>0</v>
      </c>
      <c r="E886" s="28" t="s">
        <v>1788</v>
      </c>
      <c r="F886" s="28" t="s">
        <v>597</v>
      </c>
      <c r="G886" s="255">
        <v>11322</v>
      </c>
      <c r="H886" s="79" t="s">
        <v>1095</v>
      </c>
      <c r="I886" s="164" t="s">
        <v>5215</v>
      </c>
      <c r="J886" s="273">
        <f ca="1">IF(AK886&lt;=Données!$B$2,1," ")</f>
        <v>1</v>
      </c>
      <c r="K886" s="45" t="s">
        <v>56</v>
      </c>
      <c r="L886" s="46" t="s">
        <v>56</v>
      </c>
      <c r="M886" s="47"/>
      <c r="N886" s="48">
        <v>1</v>
      </c>
      <c r="O886" s="185"/>
      <c r="P886" s="187"/>
      <c r="Q886" s="185" t="s">
        <v>56</v>
      </c>
      <c r="R886" s="186" t="s">
        <v>56</v>
      </c>
      <c r="S886" s="186" t="s">
        <v>56</v>
      </c>
      <c r="T886" s="187" t="s">
        <v>56</v>
      </c>
      <c r="U886" s="187"/>
      <c r="V886" s="187"/>
      <c r="W886" s="320"/>
      <c r="X886" s="214"/>
      <c r="Y886" s="215"/>
      <c r="Z886" s="34" t="s">
        <v>56</v>
      </c>
      <c r="AA886" s="35" t="s">
        <v>56</v>
      </c>
      <c r="AB886" s="35"/>
      <c r="AC886" s="35"/>
      <c r="AD886" s="36" t="s">
        <v>56</v>
      </c>
      <c r="AE886" s="224" t="s">
        <v>56</v>
      </c>
      <c r="AF886" s="53"/>
      <c r="AG886" s="54"/>
      <c r="AH886" s="55"/>
      <c r="AI886" s="56"/>
      <c r="AJ886" s="41" t="s">
        <v>57</v>
      </c>
      <c r="AK886" s="42">
        <v>44594</v>
      </c>
      <c r="AL886" s="50"/>
      <c r="AM886" s="337" t="str">
        <f>INDEX($K$6:$AE$6,1,MATCH(1,K886:AE886,-1))</f>
        <v>F550</v>
      </c>
      <c r="AN886" s="337" t="str">
        <f>IF(INDEX($K$6:$AE$6,1,MATCH(1,K886:AE886,1))&lt;&gt;INDEX($K$6:$AE$6,1,MATCH(1,K886:AE886,-1)),INDEX($K$6:$AE$6,1,MATCH(1,K886:AE886,1)),"-")</f>
        <v>-</v>
      </c>
      <c r="AO886"/>
      <c r="AP886"/>
      <c r="AQ886"/>
    </row>
    <row r="887" spans="1:261" ht="12.75" customHeight="1" x14ac:dyDescent="0.2">
      <c r="A887" s="169" t="str">
        <f>IF(IFERROR(VLOOKUP(G887,EmployesActifs,1,FALSE),"Non")&lt;&gt;"Non","Oui","Non")</f>
        <v>Oui</v>
      </c>
      <c r="B887" s="172">
        <f>IF(A887="Oui",1,0)</f>
        <v>1</v>
      </c>
      <c r="C887" s="172">
        <f>IF(OR(G887="Médecin",H887="Médecin",I887="Médecin",I887="Médecins",H887="anesthésiste",H887="boursier univ.",H887="chercheur",H887="chirurgien",H887="Résident(e)",H887="Md Urg",H887="Md Card",LEFT(H887,6)="Fellow",H887="Externe Médecine",H887="Directeur de la biobanque Médecin",H887="monit.-boursier",),1,0)</f>
        <v>0</v>
      </c>
      <c r="D887" s="172">
        <f>IF(OR(G887=0,H887="Stagiaire",H887="Stagiaires",H887="Externe",H887="Externes",G887="agence",H887="STAGIAIRE INFIRMIER(ÈRE)",H887="STAGIAIRE SI",H887="STAGIAIRE S.I.",H887="STAGIAIRE PAB",H887="STAGIAIRE EN PERFUSION",H887="Stagiaire Physiothérapeute",H887="Stagiaire médecine",H887="Stagiaire - Service sociaux",H887="STAGIAIRE SOINS INFIRMIERS",H887="STAGIAIRE EXTERNE EN MÉDECINE",H887="ss",),1,0)</f>
        <v>0</v>
      </c>
      <c r="E887" s="28" t="s">
        <v>2822</v>
      </c>
      <c r="F887" s="28" t="s">
        <v>231</v>
      </c>
      <c r="G887" s="255">
        <v>12266</v>
      </c>
      <c r="H887" s="79" t="s">
        <v>54</v>
      </c>
      <c r="I887" s="164" t="s">
        <v>531</v>
      </c>
      <c r="J887" s="273" t="str">
        <f ca="1">IF(AK887&lt;=Données!$B$2,1," ")</f>
        <v xml:space="preserve"> </v>
      </c>
      <c r="K887" s="45" t="s">
        <v>56</v>
      </c>
      <c r="L887" s="46" t="s">
        <v>56</v>
      </c>
      <c r="M887" s="47"/>
      <c r="N887" s="48"/>
      <c r="O887" s="185"/>
      <c r="P887" s="187"/>
      <c r="Q887" s="185"/>
      <c r="R887" s="186"/>
      <c r="S887" s="186">
        <v>1</v>
      </c>
      <c r="T887" s="187"/>
      <c r="U887" s="187"/>
      <c r="V887" s="187"/>
      <c r="W887" s="320"/>
      <c r="X887" s="214"/>
      <c r="Y887" s="215"/>
      <c r="Z887" s="34"/>
      <c r="AA887" s="35"/>
      <c r="AB887" s="35"/>
      <c r="AC887" s="35"/>
      <c r="AD887" s="36"/>
      <c r="AE887" s="224"/>
      <c r="AF887" s="53"/>
      <c r="AG887" s="54"/>
      <c r="AH887" s="55"/>
      <c r="AI887" s="56"/>
      <c r="AJ887" s="41" t="s">
        <v>4462</v>
      </c>
      <c r="AK887" s="42">
        <v>45644</v>
      </c>
      <c r="AL887" s="50"/>
      <c r="AM887" s="337" t="str">
        <f>INDEX($K$6:$AE$6,1,MATCH(1,K887:AE887,-1))</f>
        <v>1870 +</v>
      </c>
      <c r="AN887" s="337" t="str">
        <f>IF(INDEX($K$6:$AE$6,1,MATCH(1,K887:AE887,1))&lt;&gt;INDEX($K$6:$AE$6,1,MATCH(1,K887:AE887,-1)),INDEX($K$6:$AE$6,1,MATCH(1,K887:AE887,1)),"-")</f>
        <v>-</v>
      </c>
      <c r="AO887"/>
      <c r="AP887"/>
      <c r="AQ887"/>
    </row>
    <row r="888" spans="1:261" x14ac:dyDescent="0.2">
      <c r="A888" s="169" t="str">
        <f>IF(IFERROR(VLOOKUP(G888,EmployesActifs,1,FALSE),"Non")&lt;&gt;"Non","Oui","Non")</f>
        <v>Oui</v>
      </c>
      <c r="B888" s="172">
        <f>IF(A888="Oui",1,0)</f>
        <v>1</v>
      </c>
      <c r="C888" s="172">
        <f>IF(OR(G888="Médecin",H888="Médecin",I888="Médecin",I888="Médecins",H888="anesthésiste",H888="boursier univ.",H888="chercheur",H888="chirurgien",H888="Résident(e)",H888="Md Urg",H888="Md Card",LEFT(H888,6)="Fellow",H888="Externe Médecine",H888="Directeur de la biobanque Médecin",H888="monit.-boursier",),1,0)</f>
        <v>0</v>
      </c>
      <c r="D888" s="172">
        <f>IF(OR(G888=0,H888="Stagiaire",H888="Stagiaires",H888="Externe",H888="Externes",G888="agence",H888="STAGIAIRE INFIRMIER(ÈRE)",H888="STAGIAIRE SI",H888="STAGIAIRE S.I.",H888="STAGIAIRE PAB",H888="STAGIAIRE EN PERFUSION",H888="Stagiaire Physiothérapeute",H888="Stagiaire médecine",H888="Stagiaire - Service sociaux",H888="STAGIAIRE SOINS INFIRMIERS",H888="STAGIAIRE EXTERNE EN MÉDECINE",H888="ss",),1,0)</f>
        <v>0</v>
      </c>
      <c r="E888" s="28" t="s">
        <v>1797</v>
      </c>
      <c r="F888" s="28" t="s">
        <v>564</v>
      </c>
      <c r="G888" s="255">
        <v>5881</v>
      </c>
      <c r="H888" s="79" t="s">
        <v>2416</v>
      </c>
      <c r="I888" s="164" t="s">
        <v>3452</v>
      </c>
      <c r="J888" s="273">
        <f ca="1">IF(AK888&lt;=Données!$B$2,1," ")</f>
        <v>1</v>
      </c>
      <c r="K888" s="45"/>
      <c r="L888" s="46">
        <v>1</v>
      </c>
      <c r="M888" s="47"/>
      <c r="N888" s="48"/>
      <c r="O888" s="185"/>
      <c r="P888" s="187"/>
      <c r="Q888" s="185"/>
      <c r="R888" s="186"/>
      <c r="S888" s="186"/>
      <c r="T888" s="187"/>
      <c r="U888" s="187"/>
      <c r="V888" s="187"/>
      <c r="W888" s="320"/>
      <c r="X888" s="214"/>
      <c r="Y888" s="215"/>
      <c r="Z888" s="34"/>
      <c r="AA888" s="35"/>
      <c r="AB888" s="35"/>
      <c r="AC888" s="35"/>
      <c r="AD888" s="36"/>
      <c r="AE888" s="224"/>
      <c r="AF888" s="53"/>
      <c r="AG888" s="54"/>
      <c r="AH888" s="55"/>
      <c r="AI888" s="56"/>
      <c r="AJ888" s="41" t="s">
        <v>85</v>
      </c>
      <c r="AK888" s="42">
        <v>44592</v>
      </c>
      <c r="AL888" s="50"/>
      <c r="AM888" s="337" t="str">
        <f>INDEX($K$6:$AE$6,1,MATCH(1,K888:AE888,-1))</f>
        <v>95PFE-L2M</v>
      </c>
      <c r="AN888" s="337" t="str">
        <f>IF(INDEX($K$6:$AE$6,1,MATCH(1,K888:AE888,1))&lt;&gt;INDEX($K$6:$AE$6,1,MATCH(1,K888:AE888,-1)),INDEX($K$6:$AE$6,1,MATCH(1,K888:AE888,1)),"-")</f>
        <v>-</v>
      </c>
      <c r="AO888"/>
      <c r="AP888"/>
      <c r="AQ888"/>
    </row>
    <row r="889" spans="1:261" s="104" customFormat="1" x14ac:dyDescent="0.2">
      <c r="A889" s="169" t="str">
        <f>IF(IFERROR(VLOOKUP(G889,EmployesActifs,1,FALSE),"Non")&lt;&gt;"Non","Oui","Non")</f>
        <v>Oui</v>
      </c>
      <c r="B889" s="172">
        <f>IF(A889="Oui",1,0)</f>
        <v>1</v>
      </c>
      <c r="C889" s="172">
        <f>IF(OR(G889="Médecin",H889="Médecin",I889="Médecin",I889="Médecins",H889="anesthésiste",H889="boursier univ.",H889="chercheur",H889="chirurgien",H889="Résident(e)",H889="Md Urg",H889="Md Card",LEFT(H889,6)="Fellow",H889="Externe Médecine",H889="Directeur de la biobanque Médecin",H889="monit.-boursier",),1,0)</f>
        <v>0</v>
      </c>
      <c r="D889" s="172">
        <f>IF(OR(G889=0,H889="Stagiaire",H889="Stagiaires",H889="Externe",H889="Externes",G889="agence",H889="STAGIAIRE INFIRMIER(ÈRE)",H889="STAGIAIRE SI",H889="STAGIAIRE S.I.",H889="STAGIAIRE PAB",H889="STAGIAIRE EN PERFUSION",H889="Stagiaire Physiothérapeute",H889="Stagiaire médecine",H889="Stagiaire - Service sociaux",H889="STAGIAIRE SOINS INFIRMIERS",H889="STAGIAIRE EXTERNE EN MÉDECINE",H889="ss",),1,0)</f>
        <v>0</v>
      </c>
      <c r="E889" s="28" t="s">
        <v>1798</v>
      </c>
      <c r="F889" s="28" t="s">
        <v>710</v>
      </c>
      <c r="G889" s="255">
        <v>8500</v>
      </c>
      <c r="H889" s="79" t="s">
        <v>103</v>
      </c>
      <c r="I889" s="164" t="s">
        <v>61</v>
      </c>
      <c r="J889" s="273" t="str">
        <f ca="1">IF(AK889&lt;=Données!$B$2,1," ")</f>
        <v xml:space="preserve"> </v>
      </c>
      <c r="K889" s="45"/>
      <c r="L889" s="46">
        <v>1</v>
      </c>
      <c r="M889" s="47"/>
      <c r="N889" s="48"/>
      <c r="O889" s="185"/>
      <c r="P889" s="187"/>
      <c r="Q889" s="185"/>
      <c r="R889" s="186"/>
      <c r="S889" s="186"/>
      <c r="T889" s="187"/>
      <c r="U889" s="187"/>
      <c r="V889" s="187"/>
      <c r="W889" s="320"/>
      <c r="X889" s="214"/>
      <c r="Y889" s="215"/>
      <c r="Z889" s="34"/>
      <c r="AA889" s="35"/>
      <c r="AB889" s="35"/>
      <c r="AC889" s="35"/>
      <c r="AD889" s="36"/>
      <c r="AE889" s="224"/>
      <c r="AF889" s="53"/>
      <c r="AG889" s="54"/>
      <c r="AH889" s="55"/>
      <c r="AI889" s="56"/>
      <c r="AJ889" s="41" t="s">
        <v>5851</v>
      </c>
      <c r="AK889" s="42">
        <v>45969</v>
      </c>
      <c r="AL889" s="50"/>
      <c r="AM889" s="337" t="str">
        <f>INDEX($K$6:$AE$6,1,MATCH(1,K889:AE889,-1))</f>
        <v>95PFE-L2M</v>
      </c>
      <c r="AN889" s="337" t="str">
        <f>IF(INDEX($K$6:$AE$6,1,MATCH(1,K889:AE889,1))&lt;&gt;INDEX($K$6:$AE$6,1,MATCH(1,K889:AE889,-1)),INDEX($K$6:$AE$6,1,MATCH(1,K889:AE889,1)),"-")</f>
        <v>-</v>
      </c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</row>
    <row r="890" spans="1:261" x14ac:dyDescent="0.2">
      <c r="A890" s="169" t="str">
        <f>IF(IFERROR(VLOOKUP(G890,EmployesActifs,1,FALSE),"Non")&lt;&gt;"Non","Oui","Non")</f>
        <v>Oui</v>
      </c>
      <c r="B890" s="172">
        <f>IF(A890="Oui",1,0)</f>
        <v>1</v>
      </c>
      <c r="C890" s="172">
        <f>IF(OR(G890="Médecin",H890="Médecin",I890="Médecin",I890="Médecins",H890="anesthésiste",H890="boursier univ.",H890="chercheur",H890="chirurgien",H890="Résident(e)",H890="Md Urg",H890="Md Card",LEFT(H890,6)="Fellow",H890="Externe Médecine",H890="Directeur de la biobanque Médecin",H890="monit.-boursier",),1,0)</f>
        <v>0</v>
      </c>
      <c r="D890" s="172">
        <f>IF(OR(G890=0,H890="Stagiaire",H890="Stagiaires",H890="Externe",H890="Externes",G890="agence",H890="STAGIAIRE INFIRMIER(ÈRE)",H890="STAGIAIRE SI",H890="STAGIAIRE S.I.",H890="STAGIAIRE PAB",H890="STAGIAIRE EN PERFUSION",H890="Stagiaire Physiothérapeute",H890="Stagiaire médecine",H890="Stagiaire - Service sociaux",H890="STAGIAIRE SOINS INFIRMIERS",H890="STAGIAIRE EXTERNE EN MÉDECINE",H890="ss",),1,0)</f>
        <v>0</v>
      </c>
      <c r="E890" s="28" t="s">
        <v>3739</v>
      </c>
      <c r="F890" s="28" t="s">
        <v>1547</v>
      </c>
      <c r="G890" s="255">
        <v>8023</v>
      </c>
      <c r="H890" s="79" t="s">
        <v>875</v>
      </c>
      <c r="I890" s="164" t="s">
        <v>3428</v>
      </c>
      <c r="J890" s="273">
        <f ca="1">IF(AK890&lt;=Données!$B$2,1," ")</f>
        <v>1</v>
      </c>
      <c r="K890" s="45" t="s">
        <v>56</v>
      </c>
      <c r="L890" s="46" t="s">
        <v>56</v>
      </c>
      <c r="M890" s="47" t="s">
        <v>56</v>
      </c>
      <c r="N890" s="48"/>
      <c r="O890" s="185"/>
      <c r="P890" s="187"/>
      <c r="Q890" s="185"/>
      <c r="R890" s="186"/>
      <c r="S890" s="186">
        <v>1</v>
      </c>
      <c r="T890" s="187"/>
      <c r="U890" s="187"/>
      <c r="V890" s="187"/>
      <c r="W890" s="320"/>
      <c r="X890" s="214"/>
      <c r="Y890" s="215"/>
      <c r="Z890" s="34"/>
      <c r="AA890" s="35"/>
      <c r="AB890" s="35"/>
      <c r="AC890" s="35"/>
      <c r="AD890" s="36"/>
      <c r="AE890" s="224"/>
      <c r="AF890" s="53"/>
      <c r="AG890" s="54"/>
      <c r="AH890" s="55"/>
      <c r="AI890" s="56"/>
      <c r="AJ890" s="41" t="s">
        <v>98</v>
      </c>
      <c r="AK890" s="42">
        <v>44580</v>
      </c>
      <c r="AL890" s="50"/>
      <c r="AM890" s="337" t="str">
        <f>INDEX($K$6:$AE$6,1,MATCH(1,K890:AE890,-1))</f>
        <v>1870 +</v>
      </c>
      <c r="AN890" s="337" t="str">
        <f>IF(INDEX($K$6:$AE$6,1,MATCH(1,K890:AE890,1))&lt;&gt;INDEX($K$6:$AE$6,1,MATCH(1,K890:AE890,-1)),INDEX($K$6:$AE$6,1,MATCH(1,K890:AE890,1)),"-")</f>
        <v>-</v>
      </c>
      <c r="AO890"/>
      <c r="AP890"/>
      <c r="AQ890"/>
    </row>
    <row r="891" spans="1:261" ht="13.35" customHeight="1" x14ac:dyDescent="0.2">
      <c r="A891" s="169" t="str">
        <f>IF(IFERROR(VLOOKUP(G891,EmployesActifs,1,FALSE),"Non")&lt;&gt;"Non","Oui","Non")</f>
        <v>Oui</v>
      </c>
      <c r="B891" s="172">
        <f>IF(A891="Oui",1,0)</f>
        <v>1</v>
      </c>
      <c r="C891" s="172">
        <f>IF(OR(G891="Médecin",H891="Médecin",I891="Médecin",I891="Médecins",H891="anesthésiste",H891="boursier univ.",H891="chercheur",H891="chirurgien",H891="Résident(e)",H891="Md Urg",H891="Md Card",LEFT(H891,6)="Fellow",H891="Externe Médecine",H891="Directeur de la biobanque Médecin",H891="monit.-boursier",),1,0)</f>
        <v>0</v>
      </c>
      <c r="D891" s="172">
        <f>IF(OR(G891=0,H891="Stagiaire",H891="Stagiaires",H891="Externe",H891="Externes",G891="agence",H891="STAGIAIRE INFIRMIER(ÈRE)",H891="STAGIAIRE SI",H891="STAGIAIRE S.I.",H891="STAGIAIRE PAB",H891="STAGIAIRE EN PERFUSION",H891="Stagiaire Physiothérapeute",H891="Stagiaire médecine",H891="Stagiaire - Service sociaux",H891="STAGIAIRE SOINS INFIRMIERS",H891="STAGIAIRE EXTERNE EN MÉDECINE",H891="ss",),1,0)</f>
        <v>0</v>
      </c>
      <c r="E891" s="28" t="s">
        <v>1799</v>
      </c>
      <c r="F891" s="28" t="s">
        <v>344</v>
      </c>
      <c r="G891" s="255">
        <v>10655</v>
      </c>
      <c r="H891" s="79" t="s">
        <v>69</v>
      </c>
      <c r="I891" s="164" t="s">
        <v>5717</v>
      </c>
      <c r="J891" s="273" t="str">
        <f ca="1">IF(AK891&lt;=Données!$B$2,1," ")</f>
        <v xml:space="preserve"> </v>
      </c>
      <c r="K891" s="45"/>
      <c r="L891" s="46" t="s">
        <v>56</v>
      </c>
      <c r="M891" s="47" t="s">
        <v>56</v>
      </c>
      <c r="N891" s="48">
        <v>1</v>
      </c>
      <c r="O891" s="185"/>
      <c r="P891" s="187"/>
      <c r="Q891" s="185"/>
      <c r="R891" s="186"/>
      <c r="S891" s="186"/>
      <c r="T891" s="187"/>
      <c r="U891" s="187"/>
      <c r="V891" s="187"/>
      <c r="W891" s="320"/>
      <c r="X891" s="214"/>
      <c r="Y891" s="215"/>
      <c r="Z891" s="34"/>
      <c r="AA891" s="35"/>
      <c r="AB891" s="35"/>
      <c r="AC891" s="35"/>
      <c r="AD891" s="36"/>
      <c r="AE891" s="224"/>
      <c r="AF891" s="53"/>
      <c r="AG891" s="54"/>
      <c r="AH891" s="55"/>
      <c r="AI891" s="56"/>
      <c r="AJ891" s="41" t="s">
        <v>5851</v>
      </c>
      <c r="AK891" s="42">
        <v>45808</v>
      </c>
      <c r="AL891" s="50"/>
      <c r="AM891" s="337" t="str">
        <f>INDEX($K$6:$AE$6,1,MATCH(1,K891:AE891,-1))</f>
        <v>F550</v>
      </c>
      <c r="AN891" s="337" t="str">
        <f>IF(INDEX($K$6:$AE$6,1,MATCH(1,K891:AE891,1))&lt;&gt;INDEX($K$6:$AE$6,1,MATCH(1,K891:AE891,-1)),INDEX($K$6:$AE$6,1,MATCH(1,K891:AE891,1)),"-")</f>
        <v>-</v>
      </c>
      <c r="AO891"/>
      <c r="AP891"/>
      <c r="AQ891"/>
    </row>
    <row r="892" spans="1:261" x14ac:dyDescent="0.2">
      <c r="A892" s="169" t="str">
        <f>IF(IFERROR(VLOOKUP(G892,EmployesActifs,1,FALSE),"Non")&lt;&gt;"Non","Oui","Non")</f>
        <v>Oui</v>
      </c>
      <c r="B892" s="172">
        <f>IF(A892="Oui",1,0)</f>
        <v>1</v>
      </c>
      <c r="C892" s="172">
        <f>IF(OR(G892="Médecin",H892="Médecin",I892="Médecin",I892="Médecins",H892="anesthésiste",H892="boursier univ.",H892="chercheur",H892="chirurgien",H892="Résident(e)",H892="Md Urg",H892="Md Card",LEFT(H892,6)="Fellow",H892="Externe Médecine",H892="Directeur de la biobanque Médecin",H892="monit.-boursier",),1,0)</f>
        <v>0</v>
      </c>
      <c r="D892" s="172">
        <f>IF(OR(G892=0,H892="Stagiaire",H892="Stagiaires",H892="Externe",H892="Externes",G892="agence",H892="STAGIAIRE INFIRMIER(ÈRE)",H892="STAGIAIRE SI",H892="STAGIAIRE S.I.",H892="STAGIAIRE PAB",H892="STAGIAIRE EN PERFUSION",H892="Stagiaire Physiothérapeute",H892="Stagiaire médecine",H892="Stagiaire - Service sociaux",H892="STAGIAIRE SOINS INFIRMIERS",H892="STAGIAIRE EXTERNE EN MÉDECINE",H892="ss",),1,0)</f>
        <v>0</v>
      </c>
      <c r="E892" s="28" t="s">
        <v>1800</v>
      </c>
      <c r="F892" s="28" t="s">
        <v>221</v>
      </c>
      <c r="G892" s="262">
        <v>13786</v>
      </c>
      <c r="H892" s="79" t="s">
        <v>2098</v>
      </c>
      <c r="I892" s="164" t="s">
        <v>836</v>
      </c>
      <c r="J892" s="273" t="str">
        <f ca="1">IF(AK892&lt;=Données!$B$2,1," ")</f>
        <v xml:space="preserve"> </v>
      </c>
      <c r="K892" s="45" t="s">
        <v>56</v>
      </c>
      <c r="L892" s="46"/>
      <c r="M892" s="47"/>
      <c r="N892" s="48">
        <v>1</v>
      </c>
      <c r="O892" s="185"/>
      <c r="P892" s="187"/>
      <c r="Q892" s="185"/>
      <c r="R892" s="186"/>
      <c r="S892" s="186" t="s">
        <v>56</v>
      </c>
      <c r="T892" s="187"/>
      <c r="U892" s="187"/>
      <c r="V892" s="187"/>
      <c r="W892" s="320"/>
      <c r="X892" s="214"/>
      <c r="Y892" s="215"/>
      <c r="Z892" s="34"/>
      <c r="AA892" s="35"/>
      <c r="AB892" s="35"/>
      <c r="AC892" s="35"/>
      <c r="AD892" s="36"/>
      <c r="AE892" s="224"/>
      <c r="AF892" s="53"/>
      <c r="AG892" s="54"/>
      <c r="AH892" s="55"/>
      <c r="AI892" s="56"/>
      <c r="AJ892" s="41" t="s">
        <v>5851</v>
      </c>
      <c r="AK892" s="42">
        <v>45787</v>
      </c>
      <c r="AL892" s="50"/>
      <c r="AM892" s="337" t="str">
        <f>INDEX($K$6:$AE$6,1,MATCH(1,K892:AE892,-1))</f>
        <v>F550</v>
      </c>
      <c r="AN892" s="337" t="str">
        <f>IF(INDEX($K$6:$AE$6,1,MATCH(1,K892:AE892,1))&lt;&gt;INDEX($K$6:$AE$6,1,MATCH(1,K892:AE892,-1)),INDEX($K$6:$AE$6,1,MATCH(1,K892:AE892,1)),"-")</f>
        <v>-</v>
      </c>
      <c r="AO892"/>
      <c r="AP892"/>
      <c r="AQ892"/>
    </row>
    <row r="893" spans="1:261" ht="13.35" customHeight="1" x14ac:dyDescent="0.2">
      <c r="A893" s="169" t="str">
        <f>IF(IFERROR(VLOOKUP(G893,EmployesActifs,1,FALSE),"Non")&lt;&gt;"Non","Oui","Non")</f>
        <v>Oui</v>
      </c>
      <c r="B893" s="172">
        <f>IF(A893="Oui",1,0)</f>
        <v>1</v>
      </c>
      <c r="C893" s="172">
        <f>IF(OR(G893="Médecin",H893="Médecin",I893="Médecin",I893="Médecins",H893="anesthésiste",H893="boursier univ.",H893="chercheur",H893="chirurgien",H893="Résident(e)",H893="Md Urg",H893="Md Card",LEFT(H893,6)="Fellow",H893="Externe Médecine",H893="Directeur de la biobanque Médecin",H893="monit.-boursier",),1,0)</f>
        <v>0</v>
      </c>
      <c r="D893" s="172">
        <f>IF(OR(G893=0,H893="Stagiaire",H893="Stagiaires",H893="Externe",H893="Externes",G893="agence",H893="STAGIAIRE INFIRMIER(ÈRE)",H893="STAGIAIRE SI",H893="STAGIAIRE S.I.",H893="STAGIAIRE PAB",H893="STAGIAIRE EN PERFUSION",H893="Stagiaire Physiothérapeute",H893="Stagiaire médecine",H893="Stagiaire - Service sociaux",H893="STAGIAIRE SOINS INFIRMIERS",H893="STAGIAIRE EXTERNE EN MÉDECINE",H893="ss",),1,0)</f>
        <v>0</v>
      </c>
      <c r="E893" s="28" t="s">
        <v>1802</v>
      </c>
      <c r="F893" s="28" t="s">
        <v>592</v>
      </c>
      <c r="G893" s="255">
        <v>6793</v>
      </c>
      <c r="H893" s="79" t="s">
        <v>1867</v>
      </c>
      <c r="I893" s="164" t="s">
        <v>203</v>
      </c>
      <c r="J893" s="273">
        <f ca="1">IF(AK893&lt;=Données!$B$2,1," ")</f>
        <v>1</v>
      </c>
      <c r="K893" s="45" t="s">
        <v>56</v>
      </c>
      <c r="L893" s="46"/>
      <c r="M893" s="47"/>
      <c r="N893" s="48"/>
      <c r="O893" s="185"/>
      <c r="P893" s="187"/>
      <c r="Q893" s="185">
        <v>1</v>
      </c>
      <c r="R893" s="186"/>
      <c r="S893" s="186" t="s">
        <v>56</v>
      </c>
      <c r="T893" s="187"/>
      <c r="U893" s="187"/>
      <c r="V893" s="187"/>
      <c r="W893" s="320"/>
      <c r="X893" s="214"/>
      <c r="Y893" s="215"/>
      <c r="Z893" s="34"/>
      <c r="AA893" s="35"/>
      <c r="AB893" s="35"/>
      <c r="AC893" s="35"/>
      <c r="AD893" s="36"/>
      <c r="AE893" s="224"/>
      <c r="AF893" s="53"/>
      <c r="AG893" s="54"/>
      <c r="AH893" s="55"/>
      <c r="AI893" s="56"/>
      <c r="AJ893" s="41" t="s">
        <v>144</v>
      </c>
      <c r="AK893" s="42">
        <v>44596</v>
      </c>
      <c r="AL893" s="50"/>
      <c r="AM893" s="337" t="str">
        <f>INDEX($K$6:$AE$6,1,MATCH(1,K893:AE893,-1))</f>
        <v>1860-S</v>
      </c>
      <c r="AN893" s="337" t="str">
        <f>IF(INDEX($K$6:$AE$6,1,MATCH(1,K893:AE893,1))&lt;&gt;INDEX($K$6:$AE$6,1,MATCH(1,K893:AE893,-1)),INDEX($K$6:$AE$6,1,MATCH(1,K893:AE893,1)),"-")</f>
        <v>-</v>
      </c>
      <c r="AO893"/>
      <c r="AP893"/>
      <c r="AQ893"/>
    </row>
    <row r="894" spans="1:261" x14ac:dyDescent="0.2">
      <c r="A894" s="169" t="str">
        <f>IF(IFERROR(VLOOKUP(G894,EmployesActifs,1,FALSE),"Non")&lt;&gt;"Non","Oui","Non")</f>
        <v>Oui</v>
      </c>
      <c r="B894" s="172">
        <f>IF(A894="Oui",1,0)</f>
        <v>1</v>
      </c>
      <c r="C894" s="172">
        <f>IF(OR(G894="Médecin",H894="Médecin",I894="Médecin",I894="Médecins",H894="anesthésiste",H894="boursier univ.",H894="chercheur",H894="chirurgien",H894="Résident(e)",H894="Md Urg",H894="Md Card",LEFT(H894,6)="Fellow",H894="Externe Médecine",H894="Directeur de la biobanque Médecin",H894="monit.-boursier",),1,0)</f>
        <v>0</v>
      </c>
      <c r="D894" s="172">
        <f>IF(OR(G894=0,H894="Stagiaire",H894="Stagiaires",H894="Externe",H894="Externes",G894="agence",H894="STAGIAIRE INFIRMIER(ÈRE)",H894="STAGIAIRE SI",H894="STAGIAIRE S.I.",H894="STAGIAIRE PAB",H894="STAGIAIRE EN PERFUSION",H894="Stagiaire Physiothérapeute",H894="Stagiaire médecine",H894="Stagiaire - Service sociaux",H894="STAGIAIRE SOINS INFIRMIERS",H894="STAGIAIRE EXTERNE EN MÉDECINE",H894="ss",),1,0)</f>
        <v>0</v>
      </c>
      <c r="E894" s="28" t="s">
        <v>1802</v>
      </c>
      <c r="F894" s="28" t="s">
        <v>902</v>
      </c>
      <c r="G894" s="255">
        <v>10573</v>
      </c>
      <c r="H894" s="79" t="s">
        <v>3378</v>
      </c>
      <c r="I894" s="164" t="s">
        <v>282</v>
      </c>
      <c r="J894" s="273">
        <f ca="1">IF(AK894&lt;=Données!$B$2,1," ")</f>
        <v>1</v>
      </c>
      <c r="K894" s="45"/>
      <c r="L894" s="46" t="s">
        <v>56</v>
      </c>
      <c r="M894" s="47"/>
      <c r="N894" s="48"/>
      <c r="O894" s="185"/>
      <c r="P894" s="187"/>
      <c r="Q894" s="185"/>
      <c r="R894" s="186"/>
      <c r="S894" s="186">
        <v>1</v>
      </c>
      <c r="T894" s="187"/>
      <c r="U894" s="187"/>
      <c r="V894" s="187"/>
      <c r="W894" s="320"/>
      <c r="X894" s="214"/>
      <c r="Y894" s="215"/>
      <c r="Z894" s="34"/>
      <c r="AA894" s="35"/>
      <c r="AB894" s="35"/>
      <c r="AC894" s="35"/>
      <c r="AD894" s="36"/>
      <c r="AE894" s="224"/>
      <c r="AF894" s="53"/>
      <c r="AG894" s="54"/>
      <c r="AH894" s="55"/>
      <c r="AI894" s="56"/>
      <c r="AJ894" s="41" t="s">
        <v>2858</v>
      </c>
      <c r="AK894" s="42">
        <v>45055</v>
      </c>
      <c r="AL894" s="50"/>
      <c r="AM894" s="337" t="str">
        <f>INDEX($K$6:$AE$6,1,MATCH(1,K894:AE894,-1))</f>
        <v>1870 +</v>
      </c>
      <c r="AN894" s="337" t="str">
        <f>IF(INDEX($K$6:$AE$6,1,MATCH(1,K894:AE894,1))&lt;&gt;INDEX($K$6:$AE$6,1,MATCH(1,K894:AE894,-1)),INDEX($K$6:$AE$6,1,MATCH(1,K894:AE894,1)),"-")</f>
        <v>-</v>
      </c>
      <c r="AO894"/>
      <c r="AP894"/>
      <c r="AQ894"/>
    </row>
    <row r="895" spans="1:261" x14ac:dyDescent="0.2">
      <c r="A895" s="169" t="str">
        <f>IF(IFERROR(VLOOKUP(G895,EmployesActifs,1,FALSE),"Non")&lt;&gt;"Non","Oui","Non")</f>
        <v>Oui</v>
      </c>
      <c r="B895" s="172">
        <f>IF(A895="Oui",1,0)</f>
        <v>1</v>
      </c>
      <c r="C895" s="172">
        <f>IF(OR(G895="Médecin",H895="Médecin",I895="Médecin",I895="Médecins",H895="anesthésiste",H895="boursier univ.",H895="chercheur",H895="chirurgien",H895="Résident(e)",H895="Md Urg",H895="Md Card",LEFT(H895,6)="Fellow",H895="Externe Médecine",H895="Directeur de la biobanque Médecin",H895="monit.-boursier",),1,0)</f>
        <v>0</v>
      </c>
      <c r="D895" s="172">
        <f>IF(OR(G895=0,H895="Stagiaire",H895="Stagiaires",H895="Externe",H895="Externes",G895="agence",H895="STAGIAIRE INFIRMIER(ÈRE)",H895="STAGIAIRE SI",H895="STAGIAIRE S.I.",H895="STAGIAIRE PAB",H895="STAGIAIRE EN PERFUSION",H895="Stagiaire Physiothérapeute",H895="Stagiaire médecine",H895="Stagiaire - Service sociaux",H895="STAGIAIRE SOINS INFIRMIERS",H895="STAGIAIRE EXTERNE EN MÉDECINE",H895="ss",),1,0)</f>
        <v>0</v>
      </c>
      <c r="E895" s="28" t="s">
        <v>1810</v>
      </c>
      <c r="F895" s="28" t="s">
        <v>1811</v>
      </c>
      <c r="G895" s="255">
        <v>3037</v>
      </c>
      <c r="H895" s="79" t="s">
        <v>747</v>
      </c>
      <c r="I895" s="164" t="s">
        <v>61</v>
      </c>
      <c r="J895" s="273" t="str">
        <f ca="1">IF(AK895&lt;=Données!$B$2,1," ")</f>
        <v xml:space="preserve"> </v>
      </c>
      <c r="K895" s="45"/>
      <c r="L895" s="46"/>
      <c r="M895" s="47"/>
      <c r="N895" s="48"/>
      <c r="O895" s="185"/>
      <c r="P895" s="187"/>
      <c r="Q895" s="185"/>
      <c r="R895" s="186"/>
      <c r="S895" s="186"/>
      <c r="T895" s="187"/>
      <c r="U895" s="187"/>
      <c r="V895" s="187"/>
      <c r="W895" s="320"/>
      <c r="X895" s="214"/>
      <c r="Y895" s="215"/>
      <c r="Z895" s="34"/>
      <c r="AA895" s="35"/>
      <c r="AB895" s="35">
        <v>1</v>
      </c>
      <c r="AC895" s="35"/>
      <c r="AD895" s="36"/>
      <c r="AE895" s="224"/>
      <c r="AF895" s="53"/>
      <c r="AG895" s="54"/>
      <c r="AH895" s="55"/>
      <c r="AI895" s="56"/>
      <c r="AJ895" s="41" t="s">
        <v>652</v>
      </c>
      <c r="AK895" s="42">
        <v>45938</v>
      </c>
      <c r="AL895" s="50"/>
      <c r="AM895" s="337" t="str">
        <f>INDEX($K$6:$AE$6,1,MATCH(1,K895:AE895,-1))</f>
        <v>1512-M</v>
      </c>
      <c r="AN895" s="337" t="str">
        <f>IF(INDEX($K$6:$AE$6,1,MATCH(1,K895:AE895,1))&lt;&gt;INDEX($K$6:$AE$6,1,MATCH(1,K895:AE895,-1)),INDEX($K$6:$AE$6,1,MATCH(1,K895:AE895,1)),"-")</f>
        <v>-</v>
      </c>
      <c r="AO895"/>
      <c r="AP895"/>
      <c r="AQ895"/>
    </row>
    <row r="896" spans="1:261" ht="13.35" customHeight="1" x14ac:dyDescent="0.2">
      <c r="A896" s="169" t="str">
        <f>IF(IFERROR(VLOOKUP(G896,EmployesActifs,1,FALSE),"Non")&lt;&gt;"Non","Oui","Non")</f>
        <v>Oui</v>
      </c>
      <c r="B896" s="172">
        <f>IF(A896="Oui",1,0)</f>
        <v>1</v>
      </c>
      <c r="C896" s="172">
        <f>IF(OR(G896="Médecin",H896="Médecin",I896="Médecin",I896="Médecins",H896="anesthésiste",H896="boursier univ.",H896="chercheur",H896="chirurgien",H896="Résident(e)",H896="Md Urg",H896="Md Card",LEFT(H896,6)="Fellow",H896="Externe Médecine",H896="Directeur de la biobanque Médecin",H896="monit.-boursier",),1,0)</f>
        <v>0</v>
      </c>
      <c r="D896" s="172">
        <f>IF(OR(G896=0,H896="Stagiaire",H896="Stagiaires",H896="Externe",H896="Externes",G896="agence",H896="STAGIAIRE INFIRMIER(ÈRE)",H896="STAGIAIRE SI",H896="STAGIAIRE S.I.",H896="STAGIAIRE PAB",H896="STAGIAIRE EN PERFUSION",H896="Stagiaire Physiothérapeute",H896="Stagiaire médecine",H896="Stagiaire - Service sociaux",H896="STAGIAIRE SOINS INFIRMIERS",H896="STAGIAIRE EXTERNE EN MÉDECINE",H896="ss",),1,0)</f>
        <v>0</v>
      </c>
      <c r="E896" s="28" t="s">
        <v>1815</v>
      </c>
      <c r="F896" s="28" t="s">
        <v>686</v>
      </c>
      <c r="G896" s="255">
        <v>5215</v>
      </c>
      <c r="H896" s="79" t="s">
        <v>3637</v>
      </c>
      <c r="I896" s="164" t="s">
        <v>3596</v>
      </c>
      <c r="J896" s="273">
        <f ca="1">IF(AK896&lt;=Données!$B$2,1," ")</f>
        <v>1</v>
      </c>
      <c r="K896" s="45"/>
      <c r="L896" s="46"/>
      <c r="M896" s="47"/>
      <c r="N896" s="48"/>
      <c r="O896" s="185"/>
      <c r="P896" s="187"/>
      <c r="Q896" s="185"/>
      <c r="R896" s="186"/>
      <c r="S896" s="186"/>
      <c r="T896" s="187"/>
      <c r="U896" s="187"/>
      <c r="V896" s="187"/>
      <c r="W896" s="320"/>
      <c r="X896" s="214"/>
      <c r="Y896" s="215"/>
      <c r="Z896" s="34"/>
      <c r="AA896" s="35"/>
      <c r="AB896" s="35">
        <v>1</v>
      </c>
      <c r="AC896" s="35"/>
      <c r="AD896" s="36"/>
      <c r="AE896" s="224"/>
      <c r="AF896" s="53"/>
      <c r="AG896" s="54"/>
      <c r="AH896" s="55"/>
      <c r="AI896" s="56"/>
      <c r="AJ896" s="41" t="s">
        <v>44</v>
      </c>
      <c r="AK896" s="42">
        <v>43943</v>
      </c>
      <c r="AL896" s="50"/>
      <c r="AM896" s="337" t="str">
        <f>INDEX($K$6:$AE$6,1,MATCH(1,K896:AE896,-1))</f>
        <v>1512-M</v>
      </c>
      <c r="AN896" s="337" t="str">
        <f>IF(INDEX($K$6:$AE$6,1,MATCH(1,K896:AE896,1))&lt;&gt;INDEX($K$6:$AE$6,1,MATCH(1,K896:AE896,-1)),INDEX($K$6:$AE$6,1,MATCH(1,K896:AE896,1)),"-")</f>
        <v>-</v>
      </c>
      <c r="AO896"/>
      <c r="AP896"/>
      <c r="AQ896"/>
    </row>
    <row r="897" spans="1:43" x14ac:dyDescent="0.2">
      <c r="A897" s="169" t="str">
        <f>IF(IFERROR(VLOOKUP(G897,EmployesActifs,1,FALSE),"Non")&lt;&gt;"Non","Oui","Non")</f>
        <v>Oui</v>
      </c>
      <c r="B897" s="172">
        <f>IF(A897="Oui",1,0)</f>
        <v>1</v>
      </c>
      <c r="C897" s="172">
        <f>IF(OR(G897="Médecin",H897="Médecin",I897="Médecin",I897="Médecins",H897="anesthésiste",H897="boursier univ.",H897="chercheur",H897="chirurgien",H897="Résident(e)",H897="Md Urg",H897="Md Card",LEFT(H897,6)="Fellow",H897="Externe Médecine",H897="Directeur de la biobanque Médecin",H897="monit.-boursier",),1,0)</f>
        <v>0</v>
      </c>
      <c r="D897" s="172">
        <f>IF(OR(G897=0,H897="Stagiaire",H897="Stagiaires",H897="Externe",H897="Externes",G897="agence",H897="STAGIAIRE INFIRMIER(ÈRE)",H897="STAGIAIRE SI",H897="STAGIAIRE S.I.",H897="STAGIAIRE PAB",H897="STAGIAIRE EN PERFUSION",H897="Stagiaire Physiothérapeute",H897="Stagiaire médecine",H897="Stagiaire - Service sociaux",H897="STAGIAIRE SOINS INFIRMIERS",H897="STAGIAIRE EXTERNE EN MÉDECINE",H897="ss",),1,0)</f>
        <v>0</v>
      </c>
      <c r="E897" s="28" t="s">
        <v>1815</v>
      </c>
      <c r="F897" s="28" t="s">
        <v>1816</v>
      </c>
      <c r="G897" s="255">
        <v>3038</v>
      </c>
      <c r="H897" s="79" t="s">
        <v>103</v>
      </c>
      <c r="I897" s="164" t="s">
        <v>5706</v>
      </c>
      <c r="J897" s="273" t="str">
        <f ca="1">IF(AK897&lt;=Données!$B$2,1," ")</f>
        <v xml:space="preserve"> </v>
      </c>
      <c r="K897" s="45"/>
      <c r="L897" s="46">
        <v>1</v>
      </c>
      <c r="M897" s="47"/>
      <c r="N897" s="48"/>
      <c r="O897" s="185"/>
      <c r="P897" s="187"/>
      <c r="Q897" s="185"/>
      <c r="R897" s="186"/>
      <c r="S897" s="186"/>
      <c r="T897" s="187"/>
      <c r="U897" s="187"/>
      <c r="V897" s="187"/>
      <c r="W897" s="320"/>
      <c r="X897" s="214"/>
      <c r="Y897" s="215"/>
      <c r="Z897" s="34"/>
      <c r="AA897" s="35"/>
      <c r="AB897" s="35"/>
      <c r="AC897" s="35"/>
      <c r="AD897" s="36"/>
      <c r="AE897" s="224"/>
      <c r="AF897" s="53"/>
      <c r="AG897" s="54"/>
      <c r="AH897" s="55"/>
      <c r="AI897" s="56"/>
      <c r="AJ897" s="41" t="s">
        <v>4462</v>
      </c>
      <c r="AK897" s="42">
        <v>45833</v>
      </c>
      <c r="AL897" s="50"/>
      <c r="AM897" s="337" t="str">
        <f>INDEX($K$6:$AE$6,1,MATCH(1,K897:AE897,-1))</f>
        <v>95PFE-L2M</v>
      </c>
      <c r="AN897" s="337" t="str">
        <f>IF(INDEX($K$6:$AE$6,1,MATCH(1,K897:AE897,1))&lt;&gt;INDEX($K$6:$AE$6,1,MATCH(1,K897:AE897,-1)),INDEX($K$6:$AE$6,1,MATCH(1,K897:AE897,1)),"-")</f>
        <v>-</v>
      </c>
      <c r="AO897"/>
      <c r="AP897"/>
      <c r="AQ897"/>
    </row>
    <row r="898" spans="1:43" x14ac:dyDescent="0.2">
      <c r="A898" s="169" t="str">
        <f>IF(IFERROR(VLOOKUP(G898,EmployesActifs,1,FALSE),"Non")&lt;&gt;"Non","Oui","Non")</f>
        <v>Oui</v>
      </c>
      <c r="B898" s="172">
        <f>IF(A898="Oui",1,0)</f>
        <v>1</v>
      </c>
      <c r="C898" s="172">
        <f>IF(OR(G898="Médecin",H898="Médecin",I898="Médecin",I898="Médecins",H898="anesthésiste",H898="boursier univ.",H898="chercheur",H898="chirurgien",H898="Résident(e)",H898="Md Urg",H898="Md Card",LEFT(H898,6)="Fellow",H898="Externe Médecine",H898="Directeur de la biobanque Médecin",H898="monit.-boursier",),1,0)</f>
        <v>0</v>
      </c>
      <c r="D898" s="172">
        <f>IF(OR(G898=0,H898="Stagiaire",H898="Stagiaires",H898="Externe",H898="Externes",G898="agence",H898="STAGIAIRE INFIRMIER(ÈRE)",H898="STAGIAIRE SI",H898="STAGIAIRE S.I.",H898="STAGIAIRE PAB",H898="STAGIAIRE EN PERFUSION",H898="Stagiaire Physiothérapeute",H898="Stagiaire médecine",H898="Stagiaire - Service sociaux",H898="STAGIAIRE SOINS INFIRMIERS",H898="STAGIAIRE EXTERNE EN MÉDECINE",H898="ss",),1,0)</f>
        <v>0</v>
      </c>
      <c r="E898" s="28" t="s">
        <v>1817</v>
      </c>
      <c r="F898" s="28" t="s">
        <v>1818</v>
      </c>
      <c r="G898" s="255">
        <v>2463</v>
      </c>
      <c r="H898" s="79" t="s">
        <v>570</v>
      </c>
      <c r="I898" s="164" t="s">
        <v>5710</v>
      </c>
      <c r="J898" s="273" t="str">
        <f ca="1">IF(AK898&lt;=Données!$B$2,1," ")</f>
        <v xml:space="preserve"> </v>
      </c>
      <c r="K898" s="45"/>
      <c r="L898" s="46" t="s">
        <v>56</v>
      </c>
      <c r="M898" s="47" t="s">
        <v>56</v>
      </c>
      <c r="N898" s="48"/>
      <c r="O898" s="185"/>
      <c r="P898" s="187" t="s">
        <v>56</v>
      </c>
      <c r="Q898" s="185"/>
      <c r="R898" s="186"/>
      <c r="S898" s="186">
        <v>1</v>
      </c>
      <c r="T898" s="187"/>
      <c r="U898" s="187"/>
      <c r="V898" s="187"/>
      <c r="W898" s="320"/>
      <c r="X898" s="214"/>
      <c r="Y898" s="215"/>
      <c r="Z898" s="34"/>
      <c r="AA898" s="35"/>
      <c r="AB898" s="35"/>
      <c r="AC898" s="35"/>
      <c r="AD898" s="36"/>
      <c r="AE898" s="224"/>
      <c r="AF898" s="53"/>
      <c r="AG898" s="54"/>
      <c r="AH898" s="55"/>
      <c r="AI898" s="56"/>
      <c r="AJ898" s="41" t="s">
        <v>4462</v>
      </c>
      <c r="AK898" s="42">
        <v>45756</v>
      </c>
      <c r="AL898" s="50"/>
      <c r="AM898" s="337" t="str">
        <f>INDEX($K$6:$AE$6,1,MATCH(1,K898:AE898,-1))</f>
        <v>1870 +</v>
      </c>
      <c r="AN898" s="337" t="str">
        <f>IF(INDEX($K$6:$AE$6,1,MATCH(1,K898:AE898,1))&lt;&gt;INDEX($K$6:$AE$6,1,MATCH(1,K898:AE898,-1)),INDEX($K$6:$AE$6,1,MATCH(1,K898:AE898,1)),"-")</f>
        <v>-</v>
      </c>
      <c r="AO898"/>
      <c r="AP898"/>
      <c r="AQ898"/>
    </row>
    <row r="899" spans="1:43" x14ac:dyDescent="0.2">
      <c r="A899" s="169" t="str">
        <f>IF(IFERROR(VLOOKUP(G899,EmployesActifs,1,FALSE),"Non")&lt;&gt;"Non","Oui","Non")</f>
        <v>Oui</v>
      </c>
      <c r="B899" s="172">
        <f>IF(A899="Oui",1,0)</f>
        <v>1</v>
      </c>
      <c r="C899" s="172">
        <f>IF(OR(G899="Médecin",H899="Médecin",I899="Médecin",I899="Médecins",H899="anesthésiste",H899="boursier univ.",H899="chercheur",H899="chirurgien",H899="Résident(e)",H899="Md Urg",H899="Md Card",LEFT(H899,6)="Fellow",H899="Externe Médecine",H899="Directeur de la biobanque Médecin",H899="monit.-boursier",),1,0)</f>
        <v>0</v>
      </c>
      <c r="D899" s="172">
        <f>IF(OR(G899=0,H899="Stagiaire",H899="Stagiaires",H899="Externe",H899="Externes",G899="agence",H899="STAGIAIRE INFIRMIER(ÈRE)",H899="STAGIAIRE SI",H899="STAGIAIRE S.I.",H899="STAGIAIRE PAB",H899="STAGIAIRE EN PERFUSION",H899="Stagiaire Physiothérapeute",H899="Stagiaire médecine",H899="Stagiaire - Service sociaux",H899="STAGIAIRE SOINS INFIRMIERS",H899="STAGIAIRE EXTERNE EN MÉDECINE",H899="ss",),1,0)</f>
        <v>0</v>
      </c>
      <c r="E899" s="28" t="s">
        <v>1819</v>
      </c>
      <c r="F899" s="28" t="s">
        <v>1820</v>
      </c>
      <c r="G899" s="255">
        <v>12041</v>
      </c>
      <c r="H899" s="79" t="s">
        <v>1821</v>
      </c>
      <c r="I899" s="164" t="s">
        <v>553</v>
      </c>
      <c r="J899" s="273">
        <f ca="1">IF(AK899&lt;=Données!$B$2,1," ")</f>
        <v>1</v>
      </c>
      <c r="K899" s="45" t="s">
        <v>56</v>
      </c>
      <c r="L899" s="46" t="s">
        <v>56</v>
      </c>
      <c r="M899" s="47" t="s">
        <v>56</v>
      </c>
      <c r="N899" s="48"/>
      <c r="O899" s="185"/>
      <c r="P899" s="187"/>
      <c r="Q899" s="185"/>
      <c r="R899" s="186"/>
      <c r="S899" s="186" t="s">
        <v>56</v>
      </c>
      <c r="T899" s="187"/>
      <c r="U899" s="187"/>
      <c r="V899" s="187"/>
      <c r="W899" s="320"/>
      <c r="X899" s="214"/>
      <c r="Y899" s="215"/>
      <c r="Z899" s="34"/>
      <c r="AA899" s="35"/>
      <c r="AB899" s="35">
        <v>1</v>
      </c>
      <c r="AC899" s="35"/>
      <c r="AD899" s="36"/>
      <c r="AE899" s="224"/>
      <c r="AF899" s="53"/>
      <c r="AG899" s="54"/>
      <c r="AH899" s="55"/>
      <c r="AI899" s="56"/>
      <c r="AJ899" s="41" t="s">
        <v>85</v>
      </c>
      <c r="AK899" s="42">
        <v>44587</v>
      </c>
      <c r="AL899" s="50"/>
      <c r="AM899" s="337" t="str">
        <f>INDEX($K$6:$AE$6,1,MATCH(1,K899:AE899,-1))</f>
        <v>1512-M</v>
      </c>
      <c r="AN899" s="337" t="str">
        <f>IF(INDEX($K$6:$AE$6,1,MATCH(1,K899:AE899,1))&lt;&gt;INDEX($K$6:$AE$6,1,MATCH(1,K899:AE899,-1)),INDEX($K$6:$AE$6,1,MATCH(1,K899:AE899,1)),"-")</f>
        <v>-</v>
      </c>
      <c r="AO899"/>
      <c r="AP899"/>
      <c r="AQ899"/>
    </row>
    <row r="900" spans="1:43" ht="12.75" customHeight="1" x14ac:dyDescent="0.2">
      <c r="A900" s="169" t="str">
        <f>IF(IFERROR(VLOOKUP(G900,EmployesActifs,1,FALSE),"Non")&lt;&gt;"Non","Oui","Non")</f>
        <v>Oui</v>
      </c>
      <c r="B900" s="172">
        <f>IF(A900="Oui",1,0)</f>
        <v>1</v>
      </c>
      <c r="C900" s="172">
        <f>IF(OR(G900="Médecin",H900="Médecin",I900="Médecin",I900="Médecins",H900="anesthésiste",H900="boursier univ.",H900="chercheur",H900="chirurgien",H900="Résident(e)",H900="Md Urg",H900="Md Card",LEFT(H900,6)="Fellow",H900="Externe Médecine",H900="Directeur de la biobanque Médecin",H900="monit.-boursier",),1,0)</f>
        <v>0</v>
      </c>
      <c r="D900" s="172">
        <f>IF(OR(G900=0,H900="Stagiaire",H900="Stagiaires",H900="Externe",H900="Externes",G900="agence",H900="STAGIAIRE INFIRMIER(ÈRE)",H900="STAGIAIRE SI",H900="STAGIAIRE S.I.",H900="STAGIAIRE PAB",H900="STAGIAIRE EN PERFUSION",H900="Stagiaire Physiothérapeute",H900="Stagiaire médecine",H900="Stagiaire - Service sociaux",H900="STAGIAIRE SOINS INFIRMIERS",H900="STAGIAIRE EXTERNE EN MÉDECINE",H900="ss",),1,0)</f>
        <v>0</v>
      </c>
      <c r="E900" s="28" t="s">
        <v>1823</v>
      </c>
      <c r="F900" s="28" t="s">
        <v>982</v>
      </c>
      <c r="G900" s="255">
        <v>6123</v>
      </c>
      <c r="H900" s="79" t="s">
        <v>103</v>
      </c>
      <c r="I900" s="164" t="s">
        <v>203</v>
      </c>
      <c r="J900" s="273">
        <f ca="1">IF(AK900&lt;=Données!$B$2,1," ")</f>
        <v>1</v>
      </c>
      <c r="K900" s="45" t="s">
        <v>56</v>
      </c>
      <c r="L900" s="46" t="s">
        <v>56</v>
      </c>
      <c r="M900" s="47"/>
      <c r="N900" s="48"/>
      <c r="O900" s="185"/>
      <c r="P900" s="187"/>
      <c r="Q900" s="185"/>
      <c r="R900" s="186"/>
      <c r="S900" s="186">
        <v>1</v>
      </c>
      <c r="T900" s="187"/>
      <c r="U900" s="187"/>
      <c r="V900" s="187"/>
      <c r="W900" s="320"/>
      <c r="X900" s="214"/>
      <c r="Y900" s="215"/>
      <c r="Z900" s="34"/>
      <c r="AA900" s="35"/>
      <c r="AB900" s="35"/>
      <c r="AC900" s="35"/>
      <c r="AD900" s="36"/>
      <c r="AE900" s="224"/>
      <c r="AF900" s="53"/>
      <c r="AG900" s="54"/>
      <c r="AH900" s="55"/>
      <c r="AI900" s="56"/>
      <c r="AJ900" s="41" t="s">
        <v>98</v>
      </c>
      <c r="AK900" s="42">
        <v>44588</v>
      </c>
      <c r="AL900" s="50"/>
      <c r="AM900" s="337" t="str">
        <f>INDEX($K$6:$AE$6,1,MATCH(1,K900:AE900,-1))</f>
        <v>1870 +</v>
      </c>
      <c r="AN900" s="337" t="str">
        <f>IF(INDEX($K$6:$AE$6,1,MATCH(1,K900:AE900,1))&lt;&gt;INDEX($K$6:$AE$6,1,MATCH(1,K900:AE900,-1)),INDEX($K$6:$AE$6,1,MATCH(1,K900:AE900,1)),"-")</f>
        <v>-</v>
      </c>
      <c r="AO900"/>
      <c r="AP900"/>
      <c r="AQ900"/>
    </row>
    <row r="901" spans="1:43" ht="12.75" customHeight="1" x14ac:dyDescent="0.2">
      <c r="A901" s="169" t="str">
        <f>IF(IFERROR(VLOOKUP(G901,EmployesActifs,1,FALSE),"Non")&lt;&gt;"Non","Oui","Non")</f>
        <v>Oui</v>
      </c>
      <c r="B901" s="172">
        <f>IF(A901="Oui",1,0)</f>
        <v>1</v>
      </c>
      <c r="C901" s="172">
        <f>IF(OR(G901="Médecin",H901="Médecin",I901="Médecin",I901="Médecins",H901="anesthésiste",H901="boursier univ.",H901="chercheur",H901="chirurgien",H901="Résident(e)",H901="Md Urg",H901="Md Card",LEFT(H901,6)="Fellow",H901="Externe Médecine",H901="Directeur de la biobanque Médecin",H901="monit.-boursier",),1,0)</f>
        <v>0</v>
      </c>
      <c r="D901" s="172">
        <f>IF(OR(G901=0,H901="Stagiaire",H901="Stagiaires",H901="Externe",H901="Externes",G901="agence",H901="STAGIAIRE INFIRMIER(ÈRE)",H901="STAGIAIRE SI",H901="STAGIAIRE S.I.",H901="STAGIAIRE PAB",H901="STAGIAIRE EN PERFUSION",H901="Stagiaire Physiothérapeute",H901="Stagiaire médecine",H901="Stagiaire - Service sociaux",H901="STAGIAIRE SOINS INFIRMIERS",H901="STAGIAIRE EXTERNE EN MÉDECINE",H901="ss",),1,0)</f>
        <v>0</v>
      </c>
      <c r="E901" s="28" t="s">
        <v>1823</v>
      </c>
      <c r="F901" s="28" t="s">
        <v>886</v>
      </c>
      <c r="G901" s="255">
        <v>9556</v>
      </c>
      <c r="H901" s="79" t="s">
        <v>69</v>
      </c>
      <c r="I901" s="164" t="s">
        <v>4406</v>
      </c>
      <c r="J901" s="273" t="str">
        <f ca="1">IF(AK901&lt;=Données!$B$2,1," ")</f>
        <v xml:space="preserve"> </v>
      </c>
      <c r="K901" s="45">
        <v>1</v>
      </c>
      <c r="L901" s="46"/>
      <c r="M901" s="47"/>
      <c r="N901" s="48"/>
      <c r="O901" s="185"/>
      <c r="P901" s="187"/>
      <c r="Q901" s="185"/>
      <c r="R901" s="186"/>
      <c r="S901" s="186"/>
      <c r="T901" s="187"/>
      <c r="U901" s="187"/>
      <c r="V901" s="187"/>
      <c r="W901" s="320"/>
      <c r="X901" s="214"/>
      <c r="Y901" s="215"/>
      <c r="Z901" s="34"/>
      <c r="AA901" s="35"/>
      <c r="AB901" s="35"/>
      <c r="AC901" s="35"/>
      <c r="AD901" s="36"/>
      <c r="AE901" s="224"/>
      <c r="AF901" s="53"/>
      <c r="AG901" s="54"/>
      <c r="AH901" s="55"/>
      <c r="AI901" s="56"/>
      <c r="AJ901" s="41" t="s">
        <v>4462</v>
      </c>
      <c r="AK901" s="42">
        <v>45476</v>
      </c>
      <c r="AL901" s="50"/>
      <c r="AM901" s="337" t="str">
        <f>INDEX($K$6:$AE$6,1,MATCH(1,K901:AE901,-1))</f>
        <v>95PFE-L2S</v>
      </c>
      <c r="AN901" s="337" t="str">
        <f>IF(INDEX($K$6:$AE$6,1,MATCH(1,K901:AE901,1))&lt;&gt;INDEX($K$6:$AE$6,1,MATCH(1,K901:AE901,-1)),INDEX($K$6:$AE$6,1,MATCH(1,K901:AE901,1)),"-")</f>
        <v>-</v>
      </c>
      <c r="AO901"/>
      <c r="AP901"/>
      <c r="AQ901"/>
    </row>
    <row r="902" spans="1:43" x14ac:dyDescent="0.2">
      <c r="A902" s="169" t="str">
        <f>IF(IFERROR(VLOOKUP(G902,EmployesActifs,1,FALSE),"Non")&lt;&gt;"Non","Oui","Non")</f>
        <v>Oui</v>
      </c>
      <c r="B902" s="172">
        <f>IF(A902="Oui",1,0)</f>
        <v>1</v>
      </c>
      <c r="C902" s="172">
        <f>IF(OR(G902="Médecin",H902="Médecin",I902="Médecin",I902="Médecins",H902="anesthésiste",H902="boursier univ.",H902="chercheur",H902="chirurgien",H902="Résident(e)",H902="Md Urg",H902="Md Card",LEFT(H902,6)="Fellow",H902="Externe Médecine",H902="Directeur de la biobanque Médecin",H902="monit.-boursier",),1,0)</f>
        <v>0</v>
      </c>
      <c r="D902" s="172">
        <f>IF(OR(G902=0,H902="Stagiaire",H902="Stagiaires",H902="Externe",H902="Externes",G902="agence",H902="STAGIAIRE INFIRMIER(ÈRE)",H902="STAGIAIRE SI",H902="STAGIAIRE S.I.",H902="STAGIAIRE PAB",H902="STAGIAIRE EN PERFUSION",H902="Stagiaire Physiothérapeute",H902="Stagiaire médecine",H902="Stagiaire - Service sociaux",H902="STAGIAIRE SOINS INFIRMIERS",H902="STAGIAIRE EXTERNE EN MÉDECINE",H902="ss",),1,0)</f>
        <v>0</v>
      </c>
      <c r="E902" s="28" t="s">
        <v>1823</v>
      </c>
      <c r="F902" s="28" t="s">
        <v>810</v>
      </c>
      <c r="G902" s="255">
        <v>10361</v>
      </c>
      <c r="H902" s="79" t="s">
        <v>3892</v>
      </c>
      <c r="I902" s="164" t="s">
        <v>3893</v>
      </c>
      <c r="J902" s="273">
        <f ca="1">IF(AK902&lt;=Données!$B$2,1," ")</f>
        <v>1</v>
      </c>
      <c r="K902" s="45" t="s">
        <v>56</v>
      </c>
      <c r="L902" s="46"/>
      <c r="M902" s="47"/>
      <c r="N902" s="48"/>
      <c r="O902" s="185"/>
      <c r="P902" s="187"/>
      <c r="Q902" s="185"/>
      <c r="R902" s="186"/>
      <c r="S902" s="186"/>
      <c r="T902" s="187"/>
      <c r="U902" s="187"/>
      <c r="V902" s="187"/>
      <c r="W902" s="320"/>
      <c r="X902" s="214"/>
      <c r="Y902" s="215"/>
      <c r="Z902" s="34"/>
      <c r="AA902" s="35">
        <v>1</v>
      </c>
      <c r="AB902" s="35"/>
      <c r="AC902" s="35"/>
      <c r="AD902" s="36"/>
      <c r="AE902" s="224"/>
      <c r="AF902" s="53"/>
      <c r="AG902" s="54"/>
      <c r="AH902" s="55"/>
      <c r="AI902" s="56"/>
      <c r="AJ902" s="41" t="s">
        <v>85</v>
      </c>
      <c r="AK902" s="42">
        <v>44560</v>
      </c>
      <c r="AL902" s="50"/>
      <c r="AM902" s="337" t="str">
        <f>INDEX($K$6:$AE$6,1,MATCH(1,K902:AE902,-1))</f>
        <v>1511-S</v>
      </c>
      <c r="AN902" s="337" t="str">
        <f>IF(INDEX($K$6:$AE$6,1,MATCH(1,K902:AE902,1))&lt;&gt;INDEX($K$6:$AE$6,1,MATCH(1,K902:AE902,-1)),INDEX($K$6:$AE$6,1,MATCH(1,K902:AE902,1)),"-")</f>
        <v>-</v>
      </c>
      <c r="AO902"/>
      <c r="AP902"/>
      <c r="AQ902"/>
    </row>
    <row r="903" spans="1:43" x14ac:dyDescent="0.2">
      <c r="A903" s="169" t="str">
        <f>IF(IFERROR(VLOOKUP(G903,EmployesActifs,1,FALSE),"Non")&lt;&gt;"Non","Oui","Non")</f>
        <v>Oui</v>
      </c>
      <c r="B903" s="172">
        <f>IF(A903="Oui",1,0)</f>
        <v>1</v>
      </c>
      <c r="C903" s="172">
        <f>IF(OR(G903="Médecin",H903="Médecin",I903="Médecin",I903="Médecins",H903="anesthésiste",H903="boursier univ.",H903="chercheur",H903="chirurgien",H903="Résident(e)",H903="Md Urg",H903="Md Card",LEFT(H903,6)="Fellow",H903="Externe Médecine",H903="Directeur de la biobanque Médecin",H903="monit.-boursier",),1,0)</f>
        <v>0</v>
      </c>
      <c r="D903" s="172">
        <f>IF(OR(G903=0,H903="Stagiaire",H903="Stagiaires",H903="Externe",H903="Externes",G903="agence",H903="STAGIAIRE INFIRMIER(ÈRE)",H903="STAGIAIRE SI",H903="STAGIAIRE S.I.",H903="STAGIAIRE PAB",H903="STAGIAIRE EN PERFUSION",H903="Stagiaire Physiothérapeute",H903="Stagiaire médecine",H903="Stagiaire - Service sociaux",H903="STAGIAIRE SOINS INFIRMIERS",H903="STAGIAIRE EXTERNE EN MÉDECINE",H903="ss",),1,0)</f>
        <v>0</v>
      </c>
      <c r="E903" s="28" t="s">
        <v>5123</v>
      </c>
      <c r="F903" s="28" t="s">
        <v>949</v>
      </c>
      <c r="G903" s="262">
        <v>13460</v>
      </c>
      <c r="H903" s="79" t="s">
        <v>69</v>
      </c>
      <c r="I903" s="164" t="s">
        <v>5716</v>
      </c>
      <c r="J903" s="273" t="str">
        <f ca="1">IF(AK903&lt;=Données!$B$2,1," ")</f>
        <v xml:space="preserve"> </v>
      </c>
      <c r="K903" s="45"/>
      <c r="L903" s="46">
        <v>1</v>
      </c>
      <c r="M903" s="47"/>
      <c r="N903" s="48"/>
      <c r="O903" s="185"/>
      <c r="P903" s="187"/>
      <c r="Q903" s="185"/>
      <c r="R903" s="186"/>
      <c r="S903" s="186"/>
      <c r="T903" s="187"/>
      <c r="U903" s="187"/>
      <c r="V903" s="187"/>
      <c r="W903" s="320"/>
      <c r="X903" s="214"/>
      <c r="Y903" s="215"/>
      <c r="Z903" s="34"/>
      <c r="AA903" s="35"/>
      <c r="AB903" s="35"/>
      <c r="AC903" s="35"/>
      <c r="AD903" s="36"/>
      <c r="AE903" s="224"/>
      <c r="AF903" s="53"/>
      <c r="AG903" s="54"/>
      <c r="AH903" s="55"/>
      <c r="AI903" s="56"/>
      <c r="AJ903" s="41" t="s">
        <v>4462</v>
      </c>
      <c r="AK903" s="42">
        <v>45335</v>
      </c>
      <c r="AL903" s="50"/>
      <c r="AM903" s="337" t="str">
        <f>INDEX($K$6:$AE$6,1,MATCH(1,K903:AE903,-1))</f>
        <v>95PFE-L2M</v>
      </c>
      <c r="AN903" s="337" t="str">
        <f>IF(INDEX($K$6:$AE$6,1,MATCH(1,K903:AE903,1))&lt;&gt;INDEX($K$6:$AE$6,1,MATCH(1,K903:AE903,-1)),INDEX($K$6:$AE$6,1,MATCH(1,K903:AE903,1)),"-")</f>
        <v>-</v>
      </c>
      <c r="AO903"/>
      <c r="AP903"/>
      <c r="AQ903"/>
    </row>
    <row r="904" spans="1:43" x14ac:dyDescent="0.2">
      <c r="A904" s="169" t="str">
        <f>IF(IFERROR(VLOOKUP(G904,EmployesActifs,1,FALSE),"Non")&lt;&gt;"Non","Oui","Non")</f>
        <v>Oui</v>
      </c>
      <c r="B904" s="172">
        <f>IF(A904="Oui",1,0)</f>
        <v>1</v>
      </c>
      <c r="C904" s="172">
        <f>IF(OR(G904="Médecin",H904="Médecin",I904="Médecin",I904="Médecins",H904="anesthésiste",H904="boursier univ.",H904="chercheur",H904="chirurgien",H904="Résident(e)",H904="Md Urg",H904="Md Card",LEFT(H904,6)="Fellow",H904="Externe Médecine",H904="Directeur de la biobanque Médecin",H904="monit.-boursier",),1,0)</f>
        <v>0</v>
      </c>
      <c r="D904" s="172">
        <f>IF(OR(G904=0,H904="Stagiaire",H904="Stagiaires",H904="Externe",H904="Externes",G904="agence",H904="STAGIAIRE INFIRMIER(ÈRE)",H904="STAGIAIRE SI",H904="STAGIAIRE S.I.",H904="STAGIAIRE PAB",H904="STAGIAIRE EN PERFUSION",H904="Stagiaire Physiothérapeute",H904="Stagiaire médecine",H904="Stagiaire - Service sociaux",H904="STAGIAIRE SOINS INFIRMIERS",H904="STAGIAIRE EXTERNE EN MÉDECINE",H904="ss",),1,0)</f>
        <v>0</v>
      </c>
      <c r="E904" s="28" t="s">
        <v>1824</v>
      </c>
      <c r="F904" s="28" t="s">
        <v>306</v>
      </c>
      <c r="G904" s="255">
        <v>6669</v>
      </c>
      <c r="H904" s="79" t="s">
        <v>882</v>
      </c>
      <c r="I904" s="164" t="s">
        <v>122</v>
      </c>
      <c r="J904" s="273">
        <f ca="1">IF(AK904&lt;=Données!$B$2,1," ")</f>
        <v>1</v>
      </c>
      <c r="K904" s="45">
        <v>1</v>
      </c>
      <c r="L904" s="46"/>
      <c r="M904" s="47"/>
      <c r="N904" s="48"/>
      <c r="O904" s="185"/>
      <c r="P904" s="187"/>
      <c r="Q904" s="185"/>
      <c r="R904" s="186"/>
      <c r="S904" s="186"/>
      <c r="T904" s="187"/>
      <c r="U904" s="187"/>
      <c r="V904" s="187"/>
      <c r="W904" s="320"/>
      <c r="X904" s="214"/>
      <c r="Y904" s="215"/>
      <c r="Z904" s="34"/>
      <c r="AA904" s="35"/>
      <c r="AB904" s="35"/>
      <c r="AC904" s="35"/>
      <c r="AD904" s="36"/>
      <c r="AE904" s="224"/>
      <c r="AF904" s="53"/>
      <c r="AG904" s="54"/>
      <c r="AH904" s="55"/>
      <c r="AI904" s="56"/>
      <c r="AJ904" s="41" t="s">
        <v>85</v>
      </c>
      <c r="AK904" s="42">
        <v>44588</v>
      </c>
      <c r="AL904" s="50"/>
      <c r="AM904" s="337" t="str">
        <f>INDEX($K$6:$AE$6,1,MATCH(1,K904:AE904,-1))</f>
        <v>95PFE-L2S</v>
      </c>
      <c r="AN904" s="337" t="str">
        <f>IF(INDEX($K$6:$AE$6,1,MATCH(1,K904:AE904,1))&lt;&gt;INDEX($K$6:$AE$6,1,MATCH(1,K904:AE904,-1)),INDEX($K$6:$AE$6,1,MATCH(1,K904:AE904,1)),"-")</f>
        <v>-</v>
      </c>
      <c r="AO904"/>
      <c r="AP904"/>
      <c r="AQ904"/>
    </row>
    <row r="905" spans="1:43" x14ac:dyDescent="0.2">
      <c r="A905" s="169" t="str">
        <f>IF(IFERROR(VLOOKUP(G905,EmployesActifs,1,FALSE),"Non")&lt;&gt;"Non","Oui","Non")</f>
        <v>Oui</v>
      </c>
      <c r="B905" s="172">
        <f>IF(A905="Oui",1,0)</f>
        <v>1</v>
      </c>
      <c r="C905" s="172">
        <f>IF(OR(G905="Médecin",H905="Médecin",I905="Médecin",I905="Médecins",H905="anesthésiste",H905="boursier univ.",H905="chercheur",H905="chirurgien",H905="Résident(e)",H905="Md Urg",H905="Md Card",LEFT(H905,6)="Fellow",H905="Externe Médecine",H905="Directeur de la biobanque Médecin",H905="monit.-boursier",),1,0)</f>
        <v>0</v>
      </c>
      <c r="D905" s="172">
        <f>IF(OR(G905=0,H905="Stagiaire",H905="Stagiaires",H905="Externe",H905="Externes",G905="agence",H905="STAGIAIRE INFIRMIER(ÈRE)",H905="STAGIAIRE SI",H905="STAGIAIRE S.I.",H905="STAGIAIRE PAB",H905="STAGIAIRE EN PERFUSION",H905="Stagiaire Physiothérapeute",H905="Stagiaire médecine",H905="Stagiaire - Service sociaux",H905="STAGIAIRE SOINS INFIRMIERS",H905="STAGIAIRE EXTERNE EN MÉDECINE",H905="ss",),1,0)</f>
        <v>0</v>
      </c>
      <c r="E905" s="28" t="s">
        <v>1824</v>
      </c>
      <c r="F905" s="28" t="s">
        <v>1825</v>
      </c>
      <c r="G905" s="255">
        <v>6204</v>
      </c>
      <c r="H905" s="79" t="s">
        <v>103</v>
      </c>
      <c r="I905" s="164" t="s">
        <v>765</v>
      </c>
      <c r="J905" s="273">
        <f ca="1">IF(AK905&lt;=Données!$B$2,1," ")</f>
        <v>1</v>
      </c>
      <c r="K905" s="45"/>
      <c r="L905" s="46">
        <v>1</v>
      </c>
      <c r="M905" s="47"/>
      <c r="N905" s="48"/>
      <c r="O905" s="185"/>
      <c r="P905" s="187"/>
      <c r="Q905" s="185"/>
      <c r="R905" s="186"/>
      <c r="S905" s="186"/>
      <c r="T905" s="187"/>
      <c r="U905" s="187"/>
      <c r="V905" s="187"/>
      <c r="W905" s="320"/>
      <c r="X905" s="214"/>
      <c r="Y905" s="215"/>
      <c r="Z905" s="34"/>
      <c r="AA905" s="35"/>
      <c r="AB905" s="35"/>
      <c r="AC905" s="35"/>
      <c r="AD905" s="36"/>
      <c r="AE905" s="224"/>
      <c r="AF905" s="53"/>
      <c r="AG905" s="54"/>
      <c r="AH905" s="55"/>
      <c r="AI905" s="56"/>
      <c r="AJ905" s="41" t="s">
        <v>85</v>
      </c>
      <c r="AK905" s="42">
        <v>45042</v>
      </c>
      <c r="AL905" s="50"/>
      <c r="AM905" s="337" t="str">
        <f>INDEX($K$6:$AE$6,1,MATCH(1,K905:AE905,-1))</f>
        <v>95PFE-L2M</v>
      </c>
      <c r="AN905" s="337" t="str">
        <f>IF(INDEX($K$6:$AE$6,1,MATCH(1,K905:AE905,1))&lt;&gt;INDEX($K$6:$AE$6,1,MATCH(1,K905:AE905,-1)),INDEX($K$6:$AE$6,1,MATCH(1,K905:AE905,1)),"-")</f>
        <v>-</v>
      </c>
      <c r="AO905"/>
      <c r="AP905"/>
      <c r="AQ905"/>
    </row>
    <row r="906" spans="1:43" x14ac:dyDescent="0.2">
      <c r="A906" s="169" t="str">
        <f>IF(IFERROR(VLOOKUP(G906,EmployesActifs,1,FALSE),"Non")&lt;&gt;"Non","Oui","Non")</f>
        <v>Oui</v>
      </c>
      <c r="B906" s="172">
        <f>IF(A906="Oui",1,0)</f>
        <v>1</v>
      </c>
      <c r="C906" s="172">
        <f>IF(OR(G906="Médecin",H906="Médecin",I906="Médecin",I906="Médecins",H906="anesthésiste",H906="boursier univ.",H906="chercheur",H906="chirurgien",H906="Résident(e)",H906="Md Urg",H906="Md Card",LEFT(H906,6)="Fellow",H906="Externe Médecine",H906="Directeur de la biobanque Médecin",H906="monit.-boursier",),1,0)</f>
        <v>0</v>
      </c>
      <c r="D906" s="172">
        <f>IF(OR(G906=0,H906="Stagiaire",H906="Stagiaires",H906="Externe",H906="Externes",G906="agence",H906="STAGIAIRE INFIRMIER(ÈRE)",H906="STAGIAIRE SI",H906="STAGIAIRE S.I.",H906="STAGIAIRE PAB",H906="STAGIAIRE EN PERFUSION",H906="Stagiaire Physiothérapeute",H906="Stagiaire médecine",H906="Stagiaire - Service sociaux",H906="STAGIAIRE SOINS INFIRMIERS",H906="STAGIAIRE EXTERNE EN MÉDECINE",H906="ss",),1,0)</f>
        <v>0</v>
      </c>
      <c r="E906" s="28" t="s">
        <v>1824</v>
      </c>
      <c r="F906" s="28" t="s">
        <v>559</v>
      </c>
      <c r="G906" s="255">
        <v>1496</v>
      </c>
      <c r="H906" s="79" t="s">
        <v>182</v>
      </c>
      <c r="I906" s="164" t="s">
        <v>152</v>
      </c>
      <c r="J906" s="273">
        <f ca="1">IF(AK906&lt;=Données!$B$2,1," ")</f>
        <v>1</v>
      </c>
      <c r="K906" s="45"/>
      <c r="L906" s="46">
        <v>1</v>
      </c>
      <c r="M906" s="47"/>
      <c r="N906" s="48"/>
      <c r="O906" s="185"/>
      <c r="P906" s="187"/>
      <c r="Q906" s="185"/>
      <c r="R906" s="186"/>
      <c r="S906" s="186"/>
      <c r="T906" s="187"/>
      <c r="U906" s="187"/>
      <c r="V906" s="187"/>
      <c r="W906" s="320"/>
      <c r="X906" s="214"/>
      <c r="Y906" s="215"/>
      <c r="Z906" s="34"/>
      <c r="AA906" s="35"/>
      <c r="AB906" s="35"/>
      <c r="AC906" s="35"/>
      <c r="AD906" s="36"/>
      <c r="AE906" s="224"/>
      <c r="AF906" s="53"/>
      <c r="AG906" s="54"/>
      <c r="AH906" s="55"/>
      <c r="AI906" s="56"/>
      <c r="AJ906" s="41" t="s">
        <v>144</v>
      </c>
      <c r="AK906" s="42">
        <v>44585</v>
      </c>
      <c r="AL906" s="50" t="s">
        <v>884</v>
      </c>
      <c r="AM906" s="337" t="str">
        <f>INDEX($K$6:$AE$6,1,MATCH(1,K906:AE906,-1))</f>
        <v>95PFE-L2M</v>
      </c>
      <c r="AN906" s="337" t="str">
        <f>IF(INDEX($K$6:$AE$6,1,MATCH(1,K906:AE906,1))&lt;&gt;INDEX($K$6:$AE$6,1,MATCH(1,K906:AE906,-1)),INDEX($K$6:$AE$6,1,MATCH(1,K906:AE906,1)),"-")</f>
        <v>-</v>
      </c>
      <c r="AO906"/>
      <c r="AP906"/>
      <c r="AQ906"/>
    </row>
    <row r="907" spans="1:43" ht="12.75" customHeight="1" x14ac:dyDescent="0.2">
      <c r="A907" s="169" t="str">
        <f>IF(IFERROR(VLOOKUP(G907,EmployesActifs,1,FALSE),"Non")&lt;&gt;"Non","Oui","Non")</f>
        <v>Oui</v>
      </c>
      <c r="B907" s="172">
        <f>IF(A907="Oui",1,0)</f>
        <v>1</v>
      </c>
      <c r="C907" s="172">
        <f>IF(OR(G907="Médecin",H907="Médecin",I907="Médecin",I907="Médecins",H907="anesthésiste",H907="boursier univ.",H907="chercheur",H907="chirurgien",H907="Résident(e)",H907="Md Urg",H907="Md Card",LEFT(H907,6)="Fellow",H907="Externe Médecine",H907="Directeur de la biobanque Médecin",H907="monit.-boursier",),1,0)</f>
        <v>0</v>
      </c>
      <c r="D907" s="172">
        <f>IF(OR(G907=0,H907="Stagiaire",H907="Stagiaires",H907="Externe",H907="Externes",G907="agence",H907="STAGIAIRE INFIRMIER(ÈRE)",H907="STAGIAIRE SI",H907="STAGIAIRE S.I.",H907="STAGIAIRE PAB",H907="STAGIAIRE EN PERFUSION",H907="Stagiaire Physiothérapeute",H907="Stagiaire médecine",H907="Stagiaire - Service sociaux",H907="STAGIAIRE SOINS INFIRMIERS",H907="STAGIAIRE EXTERNE EN MÉDECINE",H907="ss",),1,0)</f>
        <v>0</v>
      </c>
      <c r="E907" s="28" t="s">
        <v>1826</v>
      </c>
      <c r="F907" s="28" t="s">
        <v>777</v>
      </c>
      <c r="G907" s="257">
        <v>3986</v>
      </c>
      <c r="H907" s="79" t="s">
        <v>1095</v>
      </c>
      <c r="I907" s="164" t="s">
        <v>282</v>
      </c>
      <c r="J907" s="273" t="str">
        <f ca="1">IF(AK907&lt;=Données!$B$2,1," ")</f>
        <v xml:space="preserve"> </v>
      </c>
      <c r="K907" s="45"/>
      <c r="L907" s="46" t="s">
        <v>56</v>
      </c>
      <c r="M907" s="47"/>
      <c r="N907" s="48"/>
      <c r="O907" s="185"/>
      <c r="P907" s="187"/>
      <c r="Q907" s="185"/>
      <c r="R907" s="186"/>
      <c r="S907" s="186">
        <v>1</v>
      </c>
      <c r="T907" s="187"/>
      <c r="U907" s="187"/>
      <c r="V907" s="187"/>
      <c r="W907" s="320"/>
      <c r="X907" s="214"/>
      <c r="Y907" s="215"/>
      <c r="Z907" s="34"/>
      <c r="AA907" s="35"/>
      <c r="AB907" s="35"/>
      <c r="AC907" s="35"/>
      <c r="AD907" s="36"/>
      <c r="AE907" s="224"/>
      <c r="AF907" s="53"/>
      <c r="AG907" s="54"/>
      <c r="AH907" s="55"/>
      <c r="AI907" s="56"/>
      <c r="AJ907" s="41" t="s">
        <v>4462</v>
      </c>
      <c r="AK907" s="42">
        <v>45910</v>
      </c>
      <c r="AL907" s="50"/>
      <c r="AM907" s="337" t="str">
        <f>INDEX($K$6:$AE$6,1,MATCH(1,K907:AE907,-1))</f>
        <v>1870 +</v>
      </c>
      <c r="AN907" s="337" t="str">
        <f>IF(INDEX($K$6:$AE$6,1,MATCH(1,K907:AE907,1))&lt;&gt;INDEX($K$6:$AE$6,1,MATCH(1,K907:AE907,-1)),INDEX($K$6:$AE$6,1,MATCH(1,K907:AE907,1)),"-")</f>
        <v>-</v>
      </c>
      <c r="AO907"/>
      <c r="AP907"/>
      <c r="AQ907"/>
    </row>
    <row r="908" spans="1:43" x14ac:dyDescent="0.2">
      <c r="A908" s="169" t="str">
        <f>IF(IFERROR(VLOOKUP(G908,EmployesActifs,1,FALSE),"Non")&lt;&gt;"Non","Oui","Non")</f>
        <v>Oui</v>
      </c>
      <c r="B908" s="172">
        <f>IF(A908="Oui",1,0)</f>
        <v>1</v>
      </c>
      <c r="C908" s="172">
        <f>IF(OR(G908="Médecin",H908="Médecin",I908="Médecin",I908="Médecins",H908="anesthésiste",H908="boursier univ.",H908="chercheur",H908="chirurgien",H908="Résident(e)",H908="Md Urg",H908="Md Card",LEFT(H908,6)="Fellow",H908="Externe Médecine",H908="Directeur de la biobanque Médecin",H908="monit.-boursier",),1,0)</f>
        <v>0</v>
      </c>
      <c r="D908" s="172">
        <f>IF(OR(G908=0,H908="Stagiaire",H908="Stagiaires",H908="Externe",H908="Externes",G908="agence",H908="STAGIAIRE INFIRMIER(ÈRE)",H908="STAGIAIRE SI",H908="STAGIAIRE S.I.",H908="STAGIAIRE PAB",H908="STAGIAIRE EN PERFUSION",H908="Stagiaire Physiothérapeute",H908="Stagiaire médecine",H908="Stagiaire - Service sociaux",H908="STAGIAIRE SOINS INFIRMIERS",H908="STAGIAIRE EXTERNE EN MÉDECINE",H908="ss",),1,0)</f>
        <v>0</v>
      </c>
      <c r="E908" s="28" t="s">
        <v>1826</v>
      </c>
      <c r="F908" s="28" t="s">
        <v>3168</v>
      </c>
      <c r="G908" s="257">
        <v>12922</v>
      </c>
      <c r="H908" s="79" t="s">
        <v>69</v>
      </c>
      <c r="I908" s="164" t="s">
        <v>5215</v>
      </c>
      <c r="J908" s="273" t="str">
        <f ca="1">IF(AK908&lt;=Données!$B$2,1," ")</f>
        <v xml:space="preserve"> </v>
      </c>
      <c r="K908" s="45"/>
      <c r="L908" s="46"/>
      <c r="M908" s="47" t="s">
        <v>56</v>
      </c>
      <c r="N908" s="48"/>
      <c r="O908" s="185"/>
      <c r="P908" s="187">
        <v>1</v>
      </c>
      <c r="Q908" s="185"/>
      <c r="R908" s="186"/>
      <c r="S908" s="186"/>
      <c r="T908" s="187"/>
      <c r="U908" s="187"/>
      <c r="V908" s="187"/>
      <c r="W908" s="320"/>
      <c r="X908" s="214"/>
      <c r="Y908" s="215"/>
      <c r="Z908" s="34"/>
      <c r="AA908" s="35"/>
      <c r="AB908" s="35"/>
      <c r="AC908" s="35"/>
      <c r="AD908" s="36"/>
      <c r="AE908" s="224"/>
      <c r="AF908" s="53"/>
      <c r="AG908" s="54"/>
      <c r="AH908" s="55"/>
      <c r="AI908" s="56"/>
      <c r="AJ908" s="41" t="s">
        <v>4462</v>
      </c>
      <c r="AK908" s="42">
        <v>45735</v>
      </c>
      <c r="AL908" s="50"/>
      <c r="AM908" s="337">
        <f>INDEX($K$6:$AE$6,1,MATCH(1,K908:AE908,-1))</f>
        <v>1804</v>
      </c>
      <c r="AN908" s="337" t="str">
        <f>IF(INDEX($K$6:$AE$6,1,MATCH(1,K908:AE908,1))&lt;&gt;INDEX($K$6:$AE$6,1,MATCH(1,K908:AE908,-1)),INDEX($K$6:$AE$6,1,MATCH(1,K908:AE908,1)),"-")</f>
        <v>-</v>
      </c>
      <c r="AO908"/>
      <c r="AP908"/>
      <c r="AQ908"/>
    </row>
    <row r="909" spans="1:43" x14ac:dyDescent="0.2">
      <c r="A909" s="169" t="str">
        <f>IF(IFERROR(VLOOKUP(G909,EmployesActifs,1,FALSE),"Non")&lt;&gt;"Non","Oui","Non")</f>
        <v>Oui</v>
      </c>
      <c r="B909" s="172">
        <f>IF(A909="Oui",1,0)</f>
        <v>1</v>
      </c>
      <c r="C909" s="172">
        <f>IF(OR(G909="Médecin",H909="Médecin",I909="Médecin",I909="Médecins",H909="anesthésiste",H909="boursier univ.",H909="chercheur",H909="chirurgien",H909="Résident(e)",H909="Md Urg",H909="Md Card",LEFT(H909,6)="Fellow",H909="Externe Médecine",H909="Directeur de la biobanque Médecin",H909="monit.-boursier",),1,0)</f>
        <v>0</v>
      </c>
      <c r="D909" s="172">
        <f>IF(OR(G909=0,H909="Stagiaire",H909="Stagiaires",H909="Externe",H909="Externes",G909="agence",H909="STAGIAIRE INFIRMIER(ÈRE)",H909="STAGIAIRE SI",H909="STAGIAIRE S.I.",H909="STAGIAIRE PAB",H909="STAGIAIRE EN PERFUSION",H909="Stagiaire Physiothérapeute",H909="Stagiaire médecine",H909="Stagiaire - Service sociaux",H909="STAGIAIRE SOINS INFIRMIERS",H909="STAGIAIRE EXTERNE EN MÉDECINE",H909="ss",),1,0)</f>
        <v>0</v>
      </c>
      <c r="E909" s="28" t="s">
        <v>5683</v>
      </c>
      <c r="F909" s="28" t="s">
        <v>592</v>
      </c>
      <c r="G909" s="255">
        <v>13874</v>
      </c>
      <c r="H909" s="79" t="s">
        <v>2463</v>
      </c>
      <c r="I909" s="164" t="s">
        <v>933</v>
      </c>
      <c r="J909" s="273" t="str">
        <f ca="1">IF(AK909&lt;=Données!$B$2,1," ")</f>
        <v xml:space="preserve"> </v>
      </c>
      <c r="K909" s="45" t="s">
        <v>56</v>
      </c>
      <c r="L909" s="46" t="s">
        <v>56</v>
      </c>
      <c r="M909" s="47"/>
      <c r="N909" s="48">
        <v>1</v>
      </c>
      <c r="O909" s="185"/>
      <c r="P909" s="187"/>
      <c r="Q909" s="185"/>
      <c r="R909" s="186"/>
      <c r="S909" s="186"/>
      <c r="T909" s="187"/>
      <c r="U909" s="187"/>
      <c r="V909" s="187"/>
      <c r="W909" s="320"/>
      <c r="X909" s="214"/>
      <c r="Y909" s="215"/>
      <c r="Z909" s="34"/>
      <c r="AA909" s="35"/>
      <c r="AB909" s="35"/>
      <c r="AC909" s="35"/>
      <c r="AD909" s="36"/>
      <c r="AE909" s="224"/>
      <c r="AF909" s="53"/>
      <c r="AG909" s="54"/>
      <c r="AH909" s="55"/>
      <c r="AI909" s="56"/>
      <c r="AJ909" s="41" t="s">
        <v>5851</v>
      </c>
      <c r="AK909" s="42">
        <v>45696</v>
      </c>
      <c r="AL909" s="50"/>
      <c r="AM909" s="337" t="str">
        <f>INDEX($K$6:$AE$6,1,MATCH(1,K909:AE909,-1))</f>
        <v>F550</v>
      </c>
      <c r="AN909" s="337" t="str">
        <f>IF(INDEX($K$6:$AE$6,1,MATCH(1,K909:AE909,1))&lt;&gt;INDEX($K$6:$AE$6,1,MATCH(1,K909:AE909,-1)),INDEX($K$6:$AE$6,1,MATCH(1,K909:AE909,1)),"-")</f>
        <v>-</v>
      </c>
      <c r="AO909"/>
      <c r="AP909"/>
      <c r="AQ909"/>
    </row>
    <row r="910" spans="1:43" x14ac:dyDescent="0.2">
      <c r="A910" s="169" t="str">
        <f>IF(IFERROR(VLOOKUP(G910,EmployesActifs,1,FALSE),"Non")&lt;&gt;"Non","Oui","Non")</f>
        <v>Oui</v>
      </c>
      <c r="B910" s="172">
        <f>IF(A910="Oui",1,0)</f>
        <v>1</v>
      </c>
      <c r="C910" s="172">
        <f>IF(OR(G910="Médecin",H910="Médecin",I910="Médecin",I910="Médecins",H910="anesthésiste",H910="boursier univ.",H910="chercheur",H910="chirurgien",H910="Résident(e)",H910="Md Urg",H910="Md Card",LEFT(H910,6)="Fellow",H910="Externe Médecine",H910="Directeur de la biobanque Médecin",H910="monit.-boursier",),1,0)</f>
        <v>0</v>
      </c>
      <c r="D910" s="172">
        <f>IF(OR(G910=0,H910="Stagiaire",H910="Stagiaires",H910="Externe",H910="Externes",G910="agence",H910="STAGIAIRE INFIRMIER(ÈRE)",H910="STAGIAIRE SI",H910="STAGIAIRE S.I.",H910="STAGIAIRE PAB",H910="STAGIAIRE EN PERFUSION",H910="Stagiaire Physiothérapeute",H910="Stagiaire médecine",H910="Stagiaire - Service sociaux",H910="STAGIAIRE SOINS INFIRMIERS",H910="STAGIAIRE EXTERNE EN MÉDECINE",H910="ss",),1,0)</f>
        <v>0</v>
      </c>
      <c r="E910" s="28" t="s">
        <v>1833</v>
      </c>
      <c r="F910" s="28" t="s">
        <v>912</v>
      </c>
      <c r="G910" s="255">
        <v>8615</v>
      </c>
      <c r="H910" s="79" t="s">
        <v>3580</v>
      </c>
      <c r="I910" s="164" t="s">
        <v>3581</v>
      </c>
      <c r="J910" s="273" t="str">
        <f ca="1">IF(AK910&lt;=Données!$B$2,1," ")</f>
        <v xml:space="preserve"> </v>
      </c>
      <c r="K910" s="45" t="s">
        <v>56</v>
      </c>
      <c r="L910" s="46" t="s">
        <v>56</v>
      </c>
      <c r="M910" s="47"/>
      <c r="N910" s="48"/>
      <c r="O910" s="185">
        <v>1</v>
      </c>
      <c r="P910" s="187"/>
      <c r="Q910" s="185"/>
      <c r="R910" s="186"/>
      <c r="S910" s="186" t="s">
        <v>56</v>
      </c>
      <c r="T910" s="187"/>
      <c r="U910" s="187"/>
      <c r="V910" s="187"/>
      <c r="W910" s="320"/>
      <c r="X910" s="214"/>
      <c r="Y910" s="215"/>
      <c r="Z910" s="34"/>
      <c r="AA910" s="35"/>
      <c r="AB910" s="35"/>
      <c r="AC910" s="35"/>
      <c r="AD910" s="36"/>
      <c r="AE910" s="224"/>
      <c r="AF910" s="53"/>
      <c r="AG910" s="54"/>
      <c r="AH910" s="55"/>
      <c r="AI910" s="56"/>
      <c r="AJ910" s="41" t="s">
        <v>4462</v>
      </c>
      <c r="AK910" s="42">
        <v>45790</v>
      </c>
      <c r="AL910" s="50"/>
      <c r="AM910" s="337" t="str">
        <f>INDEX($K$6:$AE$6,1,MATCH(1,K910:AE910,-1))</f>
        <v>1804S</v>
      </c>
      <c r="AN910" s="337" t="str">
        <f>IF(INDEX($K$6:$AE$6,1,MATCH(1,K910:AE910,1))&lt;&gt;INDEX($K$6:$AE$6,1,MATCH(1,K910:AE910,-1)),INDEX($K$6:$AE$6,1,MATCH(1,K910:AE910,1)),"-")</f>
        <v>-</v>
      </c>
      <c r="AO910"/>
      <c r="AP910"/>
      <c r="AQ910"/>
    </row>
    <row r="911" spans="1:43" ht="15" customHeight="1" x14ac:dyDescent="0.2">
      <c r="A911" s="169" t="str">
        <f>IF(IFERROR(VLOOKUP(G911,EmployesActifs,1,FALSE),"Non")&lt;&gt;"Non","Oui","Non")</f>
        <v>Oui</v>
      </c>
      <c r="B911" s="172">
        <f>IF(A911="Oui",1,0)</f>
        <v>1</v>
      </c>
      <c r="C911" s="172">
        <f>IF(OR(G911="Médecin",H911="Médecin",I911="Médecin",I911="Médecins",H911="anesthésiste",H911="boursier univ.",H911="chercheur",H911="chirurgien",H911="Résident(e)",H911="Md Urg",H911="Md Card",LEFT(H911,6)="Fellow",H911="Externe Médecine",H911="Directeur de la biobanque Médecin",H911="monit.-boursier",),1,0)</f>
        <v>0</v>
      </c>
      <c r="D911" s="172">
        <f>IF(OR(G911=0,H911="Stagiaire",H911="Stagiaires",H911="Externe",H911="Externes",G911="agence",H911="STAGIAIRE INFIRMIER(ÈRE)",H911="STAGIAIRE SI",H911="STAGIAIRE S.I.",H911="STAGIAIRE PAB",H911="STAGIAIRE EN PERFUSION",H911="Stagiaire Physiothérapeute",H911="Stagiaire médecine",H911="Stagiaire - Service sociaux",H911="STAGIAIRE SOINS INFIRMIERS",H911="STAGIAIRE EXTERNE EN MÉDECINE",H911="ss",),1,0)</f>
        <v>0</v>
      </c>
      <c r="E911" s="28" t="s">
        <v>1835</v>
      </c>
      <c r="F911" s="28" t="s">
        <v>68</v>
      </c>
      <c r="G911" s="255">
        <v>3706</v>
      </c>
      <c r="H911" s="79" t="s">
        <v>182</v>
      </c>
      <c r="I911" s="164" t="s">
        <v>152</v>
      </c>
      <c r="J911" s="273">
        <f ca="1">IF(AK911&lt;=Données!$B$2,1," ")</f>
        <v>1</v>
      </c>
      <c r="K911" s="45" t="s">
        <v>56</v>
      </c>
      <c r="L911" s="46" t="s">
        <v>56</v>
      </c>
      <c r="M911" s="47"/>
      <c r="N911" s="48"/>
      <c r="O911" s="185"/>
      <c r="P911" s="187"/>
      <c r="Q911" s="185"/>
      <c r="R911" s="186"/>
      <c r="S911" s="186">
        <v>1</v>
      </c>
      <c r="T911" s="187"/>
      <c r="U911" s="187"/>
      <c r="V911" s="187"/>
      <c r="W911" s="320"/>
      <c r="X911" s="214"/>
      <c r="Y911" s="215"/>
      <c r="Z911" s="34"/>
      <c r="AA911" s="35"/>
      <c r="AB911" s="35"/>
      <c r="AC911" s="35"/>
      <c r="AD911" s="36"/>
      <c r="AE911" s="224"/>
      <c r="AF911" s="53"/>
      <c r="AG911" s="54"/>
      <c r="AH911" s="55"/>
      <c r="AI911" s="56"/>
      <c r="AJ911" s="41" t="s">
        <v>85</v>
      </c>
      <c r="AK911" s="42">
        <v>44587</v>
      </c>
      <c r="AL911" s="50" t="s">
        <v>661</v>
      </c>
      <c r="AM911" s="337" t="str">
        <f>INDEX($K$6:$AE$6,1,MATCH(1,K911:AE911,-1))</f>
        <v>1870 +</v>
      </c>
      <c r="AN911" s="337" t="str">
        <f>IF(INDEX($K$6:$AE$6,1,MATCH(1,K911:AE911,1))&lt;&gt;INDEX($K$6:$AE$6,1,MATCH(1,K911:AE911,-1)),INDEX($K$6:$AE$6,1,MATCH(1,K911:AE911,1)),"-")</f>
        <v>-</v>
      </c>
      <c r="AO911"/>
      <c r="AP911"/>
      <c r="AQ911"/>
    </row>
    <row r="912" spans="1:43" x14ac:dyDescent="0.2">
      <c r="A912" s="169" t="str">
        <f>IF(IFERROR(VLOOKUP(G912,EmployesActifs,1,FALSE),"Non")&lt;&gt;"Non","Oui","Non")</f>
        <v>Oui</v>
      </c>
      <c r="B912" s="172">
        <f>IF(A912="Oui",1,0)</f>
        <v>1</v>
      </c>
      <c r="C912" s="172">
        <f>IF(OR(G912="Médecin",H912="Médecin",I912="Médecin",I912="Médecins",H912="anesthésiste",H912="boursier univ.",H912="chercheur",H912="chirurgien",H912="Résident(e)",H912="Md Urg",H912="Md Card",LEFT(H912,6)="Fellow",H912="Externe Médecine",H912="Directeur de la biobanque Médecin",H912="monit.-boursier",),1,0)</f>
        <v>0</v>
      </c>
      <c r="D912" s="172">
        <f>IF(OR(G912=0,H912="Stagiaire",H912="Stagiaires",H912="Externe",H912="Externes",G912="agence",H912="STAGIAIRE INFIRMIER(ÈRE)",H912="STAGIAIRE SI",H912="STAGIAIRE S.I.",H912="STAGIAIRE PAB",H912="STAGIAIRE EN PERFUSION",H912="Stagiaire Physiothérapeute",H912="Stagiaire médecine",H912="Stagiaire - Service sociaux",H912="STAGIAIRE SOINS INFIRMIERS",H912="STAGIAIRE EXTERNE EN MÉDECINE",H912="ss",),1,0)</f>
        <v>0</v>
      </c>
      <c r="E912" s="28" t="s">
        <v>3560</v>
      </c>
      <c r="F912" s="28" t="s">
        <v>3561</v>
      </c>
      <c r="G912" s="255">
        <v>4641</v>
      </c>
      <c r="H912" s="79" t="s">
        <v>69</v>
      </c>
      <c r="I912" s="164" t="s">
        <v>61</v>
      </c>
      <c r="J912" s="273">
        <f ca="1">IF(AK912&lt;=Données!$B$2,1," ")</f>
        <v>1</v>
      </c>
      <c r="K912" s="45" t="s">
        <v>56</v>
      </c>
      <c r="L912" s="46"/>
      <c r="M912" s="47"/>
      <c r="N912" s="48"/>
      <c r="O912" s="185"/>
      <c r="P912" s="187"/>
      <c r="Q912" s="185"/>
      <c r="R912" s="186"/>
      <c r="S912" s="186">
        <v>1</v>
      </c>
      <c r="T912" s="187"/>
      <c r="U912" s="187"/>
      <c r="V912" s="187"/>
      <c r="W912" s="320"/>
      <c r="X912" s="214"/>
      <c r="Y912" s="215"/>
      <c r="Z912" s="34"/>
      <c r="AA912" s="35"/>
      <c r="AB912" s="35"/>
      <c r="AC912" s="35"/>
      <c r="AD912" s="36"/>
      <c r="AE912" s="224"/>
      <c r="AF912" s="53"/>
      <c r="AG912" s="54"/>
      <c r="AH912" s="55"/>
      <c r="AI912" s="56"/>
      <c r="AJ912" s="41" t="s">
        <v>98</v>
      </c>
      <c r="AK912" s="42">
        <v>44574</v>
      </c>
      <c r="AL912" s="50"/>
      <c r="AM912" s="337" t="str">
        <f>INDEX($K$6:$AE$6,1,MATCH(1,K912:AE912,-1))</f>
        <v>1870 +</v>
      </c>
      <c r="AN912" s="337" t="str">
        <f>IF(INDEX($K$6:$AE$6,1,MATCH(1,K912:AE912,1))&lt;&gt;INDEX($K$6:$AE$6,1,MATCH(1,K912:AE912,-1)),INDEX($K$6:$AE$6,1,MATCH(1,K912:AE912,1)),"-")</f>
        <v>-</v>
      </c>
      <c r="AO912"/>
      <c r="AP912"/>
      <c r="AQ912"/>
    </row>
    <row r="913" spans="1:261" x14ac:dyDescent="0.2">
      <c r="A913" s="169" t="str">
        <f>IF(IFERROR(VLOOKUP(G913,EmployesActifs,1,FALSE),"Non")&lt;&gt;"Non","Oui","Non")</f>
        <v>Oui</v>
      </c>
      <c r="B913" s="172">
        <f>IF(A913="Oui",1,0)</f>
        <v>1</v>
      </c>
      <c r="C913" s="172">
        <f>IF(OR(G913="Médecin",H913="Médecin",I913="Médecin",I913="Médecins",H913="anesthésiste",H913="boursier univ.",H913="chercheur",H913="chirurgien",H913="Résident(e)",H913="Md Urg",H913="Md Card",LEFT(H913,6)="Fellow",H913="Externe Médecine",H913="Directeur de la biobanque Médecin",H913="monit.-boursier",),1,0)</f>
        <v>0</v>
      </c>
      <c r="D913" s="172">
        <f>IF(OR(G913=0,H913="Stagiaire",H913="Stagiaires",H913="Externe",H913="Externes",G913="agence",H913="STAGIAIRE INFIRMIER(ÈRE)",H913="STAGIAIRE SI",H913="STAGIAIRE S.I.",H913="STAGIAIRE PAB",H913="STAGIAIRE EN PERFUSION",H913="Stagiaire Physiothérapeute",H913="Stagiaire médecine",H913="Stagiaire - Service sociaux",H913="STAGIAIRE SOINS INFIRMIERS",H913="STAGIAIRE EXTERNE EN MÉDECINE",H913="ss",),1,0)</f>
        <v>0</v>
      </c>
      <c r="E913" s="28" t="s">
        <v>1836</v>
      </c>
      <c r="F913" s="28" t="s">
        <v>435</v>
      </c>
      <c r="G913" s="255">
        <v>4761</v>
      </c>
      <c r="H913" s="79" t="s">
        <v>103</v>
      </c>
      <c r="I913" s="164" t="s">
        <v>3476</v>
      </c>
      <c r="J913" s="273">
        <f ca="1">IF(AK913&lt;=Données!$B$2,1," ")</f>
        <v>1</v>
      </c>
      <c r="K913" s="45" t="s">
        <v>56</v>
      </c>
      <c r="L913" s="46"/>
      <c r="M913" s="47"/>
      <c r="N913" s="48"/>
      <c r="O913" s="185"/>
      <c r="P913" s="187"/>
      <c r="Q913" s="185"/>
      <c r="R913" s="186"/>
      <c r="S913" s="186">
        <v>1</v>
      </c>
      <c r="T913" s="187"/>
      <c r="U913" s="187"/>
      <c r="V913" s="187"/>
      <c r="W913" s="320"/>
      <c r="X913" s="214"/>
      <c r="Y913" s="215"/>
      <c r="Z913" s="34"/>
      <c r="AA913" s="35"/>
      <c r="AB913" s="35"/>
      <c r="AC913" s="35"/>
      <c r="AD913" s="36"/>
      <c r="AE913" s="224"/>
      <c r="AF913" s="53"/>
      <c r="AG913" s="54"/>
      <c r="AH913" s="55"/>
      <c r="AI913" s="56"/>
      <c r="AJ913" s="41" t="s">
        <v>98</v>
      </c>
      <c r="AK913" s="42">
        <v>44575</v>
      </c>
      <c r="AL913" s="50"/>
      <c r="AM913" s="337" t="str">
        <f>INDEX($K$6:$AE$6,1,MATCH(1,K913:AE913,-1))</f>
        <v>1870 +</v>
      </c>
      <c r="AN913" s="337" t="str">
        <f>IF(INDEX($K$6:$AE$6,1,MATCH(1,K913:AE913,1))&lt;&gt;INDEX($K$6:$AE$6,1,MATCH(1,K913:AE913,-1)),INDEX($K$6:$AE$6,1,MATCH(1,K913:AE913,1)),"-")</f>
        <v>-</v>
      </c>
      <c r="AO913"/>
      <c r="AP913"/>
      <c r="AQ913"/>
    </row>
    <row r="914" spans="1:261" x14ac:dyDescent="0.2">
      <c r="A914" s="169" t="str">
        <f>IF(IFERROR(VLOOKUP(G914,EmployesActifs,1,FALSE),"Non")&lt;&gt;"Non","Oui","Non")</f>
        <v>Oui</v>
      </c>
      <c r="B914" s="172">
        <f>IF(A914="Oui",1,0)</f>
        <v>1</v>
      </c>
      <c r="C914" s="172">
        <f>IF(OR(G914="Médecin",H914="Médecin",I914="Médecin",I914="Médecins",H914="anesthésiste",H914="boursier univ.",H914="chercheur",H914="chirurgien",H914="Résident(e)",H914="Md Urg",H914="Md Card",LEFT(H914,6)="Fellow",H914="Externe Médecine",H914="Directeur de la biobanque Médecin",H914="monit.-boursier",),1,0)</f>
        <v>0</v>
      </c>
      <c r="D914" s="172">
        <f>IF(OR(G914=0,H914="Stagiaire",H914="Stagiaires",H914="Externe",H914="Externes",G914="agence",H914="STAGIAIRE INFIRMIER(ÈRE)",H914="STAGIAIRE SI",H914="STAGIAIRE S.I.",H914="STAGIAIRE PAB",H914="STAGIAIRE EN PERFUSION",H914="Stagiaire Physiothérapeute",H914="Stagiaire médecine",H914="Stagiaire - Service sociaux",H914="STAGIAIRE SOINS INFIRMIERS",H914="STAGIAIRE EXTERNE EN MÉDECINE",H914="ss",),1,0)</f>
        <v>0</v>
      </c>
      <c r="E914" s="28" t="s">
        <v>1841</v>
      </c>
      <c r="F914" s="28" t="s">
        <v>1211</v>
      </c>
      <c r="G914" s="255">
        <v>6572</v>
      </c>
      <c r="H914" s="79" t="s">
        <v>1821</v>
      </c>
      <c r="I914" s="164" t="s">
        <v>553</v>
      </c>
      <c r="J914" s="273">
        <f ca="1">IF(AK914&lt;=Données!$B$2,1," ")</f>
        <v>1</v>
      </c>
      <c r="K914" s="45" t="s">
        <v>56</v>
      </c>
      <c r="L914" s="46" t="s">
        <v>56</v>
      </c>
      <c r="M914" s="47" t="s">
        <v>56</v>
      </c>
      <c r="N914" s="48"/>
      <c r="O914" s="185"/>
      <c r="P914" s="187"/>
      <c r="Q914" s="185"/>
      <c r="R914" s="186"/>
      <c r="S914" s="186">
        <v>1</v>
      </c>
      <c r="T914" s="187"/>
      <c r="U914" s="187"/>
      <c r="V914" s="187"/>
      <c r="W914" s="320"/>
      <c r="X914" s="214"/>
      <c r="Y914" s="215"/>
      <c r="Z914" s="34"/>
      <c r="AA914" s="35"/>
      <c r="AB914" s="35"/>
      <c r="AC914" s="35"/>
      <c r="AD914" s="36"/>
      <c r="AE914" s="224"/>
      <c r="AF914" s="53"/>
      <c r="AG914" s="54"/>
      <c r="AH914" s="55"/>
      <c r="AI914" s="56"/>
      <c r="AJ914" s="41" t="s">
        <v>98</v>
      </c>
      <c r="AK914" s="42">
        <v>44580</v>
      </c>
      <c r="AL914" s="50"/>
      <c r="AM914" s="337" t="str">
        <f>INDEX($K$6:$AE$6,1,MATCH(1,K914:AE914,-1))</f>
        <v>1870 +</v>
      </c>
      <c r="AN914" s="337" t="str">
        <f>IF(INDEX($K$6:$AE$6,1,MATCH(1,K914:AE914,1))&lt;&gt;INDEX($K$6:$AE$6,1,MATCH(1,K914:AE914,-1)),INDEX($K$6:$AE$6,1,MATCH(1,K914:AE914,1)),"-")</f>
        <v>-</v>
      </c>
      <c r="AO914"/>
      <c r="AP914"/>
      <c r="AQ914"/>
    </row>
    <row r="915" spans="1:261" x14ac:dyDescent="0.2">
      <c r="A915" s="169" t="str">
        <f>IF(IFERROR(VLOOKUP(G915,EmployesActifs,1,FALSE),"Non")&lt;&gt;"Non","Oui","Non")</f>
        <v>Oui</v>
      </c>
      <c r="B915" s="172">
        <f>IF(A915="Oui",1,0)</f>
        <v>1</v>
      </c>
      <c r="C915" s="172">
        <f>IF(OR(G915="Médecin",H915="Médecin",I915="Médecin",I915="Médecins",H915="anesthésiste",H915="boursier univ.",H915="chercheur",H915="chirurgien",H915="Résident(e)",H915="Md Urg",H915="Md Card",LEFT(H915,6)="Fellow",H915="Externe Médecine",H915="Directeur de la biobanque Médecin",H915="monit.-boursier",),1,0)</f>
        <v>0</v>
      </c>
      <c r="D915" s="172">
        <f>IF(OR(G915=0,H915="Stagiaire",H915="Stagiaires",H915="Externe",H915="Externes",G915="agence",H915="STAGIAIRE INFIRMIER(ÈRE)",H915="STAGIAIRE SI",H915="STAGIAIRE S.I.",H915="STAGIAIRE PAB",H915="STAGIAIRE EN PERFUSION",H915="Stagiaire Physiothérapeute",H915="Stagiaire médecine",H915="Stagiaire - Service sociaux",H915="STAGIAIRE SOINS INFIRMIERS",H915="STAGIAIRE EXTERNE EN MÉDECINE",H915="ss",),1,0)</f>
        <v>0</v>
      </c>
      <c r="E915" s="28" t="s">
        <v>3631</v>
      </c>
      <c r="F915" s="28" t="s">
        <v>485</v>
      </c>
      <c r="G915" s="255">
        <v>5112</v>
      </c>
      <c r="H915" s="79" t="s">
        <v>517</v>
      </c>
      <c r="I915" s="164" t="s">
        <v>4464</v>
      </c>
      <c r="J915" s="273" t="str">
        <f ca="1">IF(AK915&lt;=Données!$B$2,1," ")</f>
        <v xml:space="preserve"> </v>
      </c>
      <c r="K915" s="45"/>
      <c r="L915" s="46" t="s">
        <v>56</v>
      </c>
      <c r="M915" s="47" t="s">
        <v>56</v>
      </c>
      <c r="N915" s="48" t="s">
        <v>56</v>
      </c>
      <c r="O915" s="185"/>
      <c r="P915" s="187"/>
      <c r="Q915" s="185"/>
      <c r="R915" s="186">
        <v>1</v>
      </c>
      <c r="S915" s="186"/>
      <c r="T915" s="187"/>
      <c r="U915" s="187"/>
      <c r="V915" s="187"/>
      <c r="W915" s="320"/>
      <c r="X915" s="214"/>
      <c r="Y915" s="215"/>
      <c r="Z915" s="34"/>
      <c r="AA915" s="35"/>
      <c r="AB915" s="35"/>
      <c r="AC915" s="35"/>
      <c r="AD915" s="36"/>
      <c r="AE915" s="224"/>
      <c r="AF915" s="53"/>
      <c r="AG915" s="54"/>
      <c r="AH915" s="55"/>
      <c r="AI915" s="56"/>
      <c r="AJ915" s="41" t="s">
        <v>4462</v>
      </c>
      <c r="AK915" s="42">
        <v>45265</v>
      </c>
      <c r="AL915" s="50"/>
      <c r="AM915" s="337">
        <f>INDEX($K$6:$AE$6,1,MATCH(1,K915:AE915,-1))</f>
        <v>1860</v>
      </c>
      <c r="AN915" s="337" t="str">
        <f>IF(INDEX($K$6:$AE$6,1,MATCH(1,K915:AE915,1))&lt;&gt;INDEX($K$6:$AE$6,1,MATCH(1,K915:AE915,-1)),INDEX($K$6:$AE$6,1,MATCH(1,K915:AE915,1)),"-")</f>
        <v>-</v>
      </c>
      <c r="AO915"/>
      <c r="AP915"/>
      <c r="AQ915"/>
    </row>
    <row r="916" spans="1:261" x14ac:dyDescent="0.2">
      <c r="A916" s="169" t="str">
        <f>IF(IFERROR(VLOOKUP(G916,EmployesActifs,1,FALSE),"Non")&lt;&gt;"Non","Oui","Non")</f>
        <v>Oui</v>
      </c>
      <c r="B916" s="172">
        <f>IF(A916="Oui",1,0)</f>
        <v>1</v>
      </c>
      <c r="C916" s="172">
        <f>IF(OR(G916="Médecin",H916="Médecin",I916="Médecin",I916="Médecins",H916="anesthésiste",H916="boursier univ.",H916="chercheur",H916="chirurgien",H916="Résident(e)",H916="Md Urg",H916="Md Card",LEFT(H916,6)="Fellow",H916="Externe Médecine",H916="Directeur de la biobanque Médecin",H916="monit.-boursier",),1,0)</f>
        <v>0</v>
      </c>
      <c r="D916" s="172">
        <f>IF(OR(G916=0,H916="Stagiaire",H916="Stagiaires",H916="Externe",H916="Externes",G916="agence",H916="STAGIAIRE INFIRMIER(ÈRE)",H916="STAGIAIRE SI",H916="STAGIAIRE S.I.",H916="STAGIAIRE PAB",H916="STAGIAIRE EN PERFUSION",H916="Stagiaire Physiothérapeute",H916="Stagiaire médecine",H916="Stagiaire - Service sociaux",H916="STAGIAIRE SOINS INFIRMIERS",H916="STAGIAIRE EXTERNE EN MÉDECINE",H916="ss",),1,0)</f>
        <v>0</v>
      </c>
      <c r="E916" s="28" t="s">
        <v>3324</v>
      </c>
      <c r="F916" s="28" t="s">
        <v>336</v>
      </c>
      <c r="G916" s="257">
        <v>10211</v>
      </c>
      <c r="H916" s="79" t="s">
        <v>5006</v>
      </c>
      <c r="I916" s="164" t="s">
        <v>209</v>
      </c>
      <c r="J916" s="273" t="str">
        <f ca="1">IF(AK916&lt;=Données!$B$2,1," ")</f>
        <v xml:space="preserve"> </v>
      </c>
      <c r="K916" s="45"/>
      <c r="L916" s="46">
        <v>1</v>
      </c>
      <c r="M916" s="47"/>
      <c r="N916" s="48"/>
      <c r="O916" s="185"/>
      <c r="P916" s="187"/>
      <c r="Q916" s="185"/>
      <c r="R916" s="186"/>
      <c r="S916" s="186"/>
      <c r="T916" s="187"/>
      <c r="U916" s="187"/>
      <c r="V916" s="187"/>
      <c r="W916" s="320"/>
      <c r="X916" s="214"/>
      <c r="Y916" s="215"/>
      <c r="Z916" s="34"/>
      <c r="AA916" s="35"/>
      <c r="AB916" s="35"/>
      <c r="AC916" s="35"/>
      <c r="AD916" s="36"/>
      <c r="AE916" s="224"/>
      <c r="AF916" s="53"/>
      <c r="AG916" s="54"/>
      <c r="AH916" s="55"/>
      <c r="AI916" s="56"/>
      <c r="AJ916" s="41" t="s">
        <v>4462</v>
      </c>
      <c r="AK916" s="42">
        <v>45259</v>
      </c>
      <c r="AL916" s="50"/>
      <c r="AM916" s="337" t="str">
        <f>INDEX($K$6:$AE$6,1,MATCH(1,K916:AE916,-1))</f>
        <v>95PFE-L2M</v>
      </c>
      <c r="AN916" s="337" t="str">
        <f>IF(INDEX($K$6:$AE$6,1,MATCH(1,K916:AE916,1))&lt;&gt;INDEX($K$6:$AE$6,1,MATCH(1,K916:AE916,-1)),INDEX($K$6:$AE$6,1,MATCH(1,K916:AE916,1)),"-")</f>
        <v>-</v>
      </c>
      <c r="AO916"/>
      <c r="AP916"/>
      <c r="AQ916"/>
    </row>
    <row r="917" spans="1:261" x14ac:dyDescent="0.2">
      <c r="A917" s="169" t="str">
        <f>IF(IFERROR(VLOOKUP(G917,EmployesActifs,1,FALSE),"Non")&lt;&gt;"Non","Oui","Non")</f>
        <v>Oui</v>
      </c>
      <c r="B917" s="172">
        <f>IF(A917="Oui",1,0)</f>
        <v>1</v>
      </c>
      <c r="C917" s="172">
        <f>IF(OR(G917="Médecin",H917="Médecin",I917="Médecin",I917="Médecins",H917="anesthésiste",H917="boursier univ.",H917="chercheur",H917="chirurgien",H917="Résident(e)",H917="Md Urg",H917="Md Card",LEFT(H917,6)="Fellow",H917="Externe Médecine",H917="Directeur de la biobanque Médecin",H917="monit.-boursier",),1,0)</f>
        <v>0</v>
      </c>
      <c r="D917" s="172">
        <f>IF(OR(G917=0,H917="Stagiaire",H917="Stagiaires",H917="Externe",H917="Externes",G917="agence",H917="STAGIAIRE INFIRMIER(ÈRE)",H917="STAGIAIRE SI",H917="STAGIAIRE S.I.",H917="STAGIAIRE PAB",H917="STAGIAIRE EN PERFUSION",H917="Stagiaire Physiothérapeute",H917="Stagiaire médecine",H917="Stagiaire - Service sociaux",H917="STAGIAIRE SOINS INFIRMIERS",H917="STAGIAIRE EXTERNE EN MÉDECINE",H917="ss",),1,0)</f>
        <v>0</v>
      </c>
      <c r="E917" s="28" t="s">
        <v>3324</v>
      </c>
      <c r="F917" s="28" t="s">
        <v>879</v>
      </c>
      <c r="G917" s="256">
        <v>1452</v>
      </c>
      <c r="H917" s="79" t="s">
        <v>1867</v>
      </c>
      <c r="I917" s="164" t="s">
        <v>203</v>
      </c>
      <c r="J917" s="273">
        <f ca="1">IF(AK917&lt;=Données!$B$2,1," ")</f>
        <v>1</v>
      </c>
      <c r="K917" s="45" t="s">
        <v>56</v>
      </c>
      <c r="L917" s="46"/>
      <c r="M917" s="47"/>
      <c r="N917" s="48"/>
      <c r="O917" s="185"/>
      <c r="P917" s="187"/>
      <c r="Q917" s="185"/>
      <c r="R917" s="186"/>
      <c r="S917" s="186">
        <v>1</v>
      </c>
      <c r="T917" s="187"/>
      <c r="U917" s="187"/>
      <c r="V917" s="187"/>
      <c r="W917" s="320"/>
      <c r="X917" s="214"/>
      <c r="Y917" s="215"/>
      <c r="Z917" s="34"/>
      <c r="AA917" s="35"/>
      <c r="AB917" s="35"/>
      <c r="AC917" s="35"/>
      <c r="AD917" s="36"/>
      <c r="AE917" s="224"/>
      <c r="AF917" s="53"/>
      <c r="AG917" s="54"/>
      <c r="AH917" s="55"/>
      <c r="AI917" s="56"/>
      <c r="AJ917" s="41" t="s">
        <v>94</v>
      </c>
      <c r="AK917" s="42">
        <v>44594</v>
      </c>
      <c r="AL917" s="50"/>
      <c r="AM917" s="337" t="str">
        <f>INDEX($K$6:$AE$6,1,MATCH(1,K917:AE917,-1))</f>
        <v>1870 +</v>
      </c>
      <c r="AN917" s="337" t="str">
        <f>IF(INDEX($K$6:$AE$6,1,MATCH(1,K917:AE917,1))&lt;&gt;INDEX($K$6:$AE$6,1,MATCH(1,K917:AE917,-1)),INDEX($K$6:$AE$6,1,MATCH(1,K917:AE917,1)),"-")</f>
        <v>-</v>
      </c>
      <c r="AO917"/>
      <c r="AP917"/>
      <c r="AQ917"/>
    </row>
    <row r="918" spans="1:261" x14ac:dyDescent="0.2">
      <c r="A918" s="169" t="str">
        <f>IF(IFERROR(VLOOKUP(G918,EmployesActifs,1,FALSE),"Non")&lt;&gt;"Non","Oui","Non")</f>
        <v>Oui</v>
      </c>
      <c r="B918" s="172">
        <f>IF(A918="Oui",1,0)</f>
        <v>1</v>
      </c>
      <c r="C918" s="172">
        <f>IF(OR(G918="Médecin",H918="Médecin",I918="Médecin",I918="Médecins",H918="anesthésiste",H918="boursier univ.",H918="chercheur",H918="chirurgien",H918="Résident(e)",H918="Md Urg",H918="Md Card",LEFT(H918,6)="Fellow",H918="Externe Médecine",H918="Directeur de la biobanque Médecin",H918="monit.-boursier",),1,0)</f>
        <v>0</v>
      </c>
      <c r="D918" s="172">
        <f>IF(OR(G918=0,H918="Stagiaire",H918="Stagiaires",H918="Externe",H918="Externes",G918="agence",H918="STAGIAIRE INFIRMIER(ÈRE)",H918="STAGIAIRE SI",H918="STAGIAIRE S.I.",H918="STAGIAIRE PAB",H918="STAGIAIRE EN PERFUSION",H918="Stagiaire Physiothérapeute",H918="Stagiaire médecine",H918="Stagiaire - Service sociaux",H918="STAGIAIRE SOINS INFIRMIERS",H918="STAGIAIRE EXTERNE EN MÉDECINE",H918="ss",),1,0)</f>
        <v>0</v>
      </c>
      <c r="E918" s="28" t="s">
        <v>5629</v>
      </c>
      <c r="F918" s="28" t="s">
        <v>233</v>
      </c>
      <c r="G918" s="259">
        <v>4703</v>
      </c>
      <c r="H918" s="79" t="s">
        <v>3563</v>
      </c>
      <c r="I918" s="164" t="s">
        <v>3564</v>
      </c>
      <c r="J918" s="273" t="str">
        <f ca="1">IF(AK918&lt;=Données!$B$2,1," ")</f>
        <v xml:space="preserve"> </v>
      </c>
      <c r="K918" s="45"/>
      <c r="L918" s="46"/>
      <c r="M918" s="47"/>
      <c r="N918" s="48"/>
      <c r="O918" s="185"/>
      <c r="P918" s="187"/>
      <c r="Q918" s="185"/>
      <c r="R918" s="186"/>
      <c r="S918" s="186">
        <v>1</v>
      </c>
      <c r="T918" s="187"/>
      <c r="U918" s="187"/>
      <c r="V918" s="187"/>
      <c r="W918" s="320"/>
      <c r="X918" s="214"/>
      <c r="Y918" s="215"/>
      <c r="Z918" s="34"/>
      <c r="AA918" s="35"/>
      <c r="AB918" s="35"/>
      <c r="AC918" s="35"/>
      <c r="AD918" s="36"/>
      <c r="AE918" s="224"/>
      <c r="AF918" s="53"/>
      <c r="AG918" s="54"/>
      <c r="AH918" s="55"/>
      <c r="AI918" s="56"/>
      <c r="AJ918" s="41" t="s">
        <v>4462</v>
      </c>
      <c r="AK918" s="42">
        <v>45539</v>
      </c>
      <c r="AL918" s="50"/>
      <c r="AM918" s="337" t="str">
        <f>INDEX($K$6:$AE$6,1,MATCH(1,K918:AE918,-1))</f>
        <v>1870 +</v>
      </c>
      <c r="AN918" s="337" t="str">
        <f>IF(INDEX($K$6:$AE$6,1,MATCH(1,K918:AE918,1))&lt;&gt;INDEX($K$6:$AE$6,1,MATCH(1,K918:AE918,-1)),INDEX($K$6:$AE$6,1,MATCH(1,K918:AE918,1)),"-")</f>
        <v>-</v>
      </c>
      <c r="AO918"/>
      <c r="AP918"/>
      <c r="AQ918"/>
    </row>
    <row r="919" spans="1:261" x14ac:dyDescent="0.2">
      <c r="A919" s="169" t="str">
        <f>IF(IFERROR(VLOOKUP(G919,EmployesActifs,1,FALSE),"Non")&lt;&gt;"Non","Oui","Non")</f>
        <v>Oui</v>
      </c>
      <c r="B919" s="172">
        <f>IF(A919="Oui",1,0)</f>
        <v>1</v>
      </c>
      <c r="C919" s="172">
        <f>IF(OR(G919="Médecin",H919="Médecin",I919="Médecin",I919="Médecins",H919="anesthésiste",H919="boursier univ.",H919="chercheur",H919="chirurgien",H919="Résident(e)",H919="Md Urg",H919="Md Card",LEFT(H919,6)="Fellow",H919="Externe Médecine",H919="Directeur de la biobanque Médecin",H919="monit.-boursier",),1,0)</f>
        <v>0</v>
      </c>
      <c r="D919" s="172">
        <f>IF(OR(G919=0,H919="Stagiaire",H919="Stagiaires",H919="Externe",H919="Externes",G919="agence",H919="STAGIAIRE INFIRMIER(ÈRE)",H919="STAGIAIRE SI",H919="STAGIAIRE S.I.",H919="STAGIAIRE PAB",H919="STAGIAIRE EN PERFUSION",H919="Stagiaire Physiothérapeute",H919="Stagiaire médecine",H919="Stagiaire - Service sociaux",H919="STAGIAIRE SOINS INFIRMIERS",H919="STAGIAIRE EXTERNE EN MÉDECINE",H919="ss",),1,0)</f>
        <v>0</v>
      </c>
      <c r="E919" s="28" t="s">
        <v>891</v>
      </c>
      <c r="F919" s="28" t="s">
        <v>457</v>
      </c>
      <c r="G919" s="259">
        <v>10800</v>
      </c>
      <c r="H919" s="79" t="s">
        <v>2416</v>
      </c>
      <c r="I919" s="164" t="s">
        <v>3412</v>
      </c>
      <c r="J919" s="273">
        <f ca="1">IF(AK919&lt;=Données!$B$2,1," ")</f>
        <v>1</v>
      </c>
      <c r="K919" s="45"/>
      <c r="L919" s="46" t="s">
        <v>56</v>
      </c>
      <c r="M919" s="47">
        <v>1</v>
      </c>
      <c r="N919" s="48"/>
      <c r="O919" s="185"/>
      <c r="P919" s="187"/>
      <c r="Q919" s="185"/>
      <c r="R919" s="186"/>
      <c r="S919" s="186"/>
      <c r="T919" s="187"/>
      <c r="U919" s="187"/>
      <c r="V919" s="187"/>
      <c r="W919" s="320"/>
      <c r="X919" s="214"/>
      <c r="Y919" s="215"/>
      <c r="Z919" s="34"/>
      <c r="AA919" s="35"/>
      <c r="AB919" s="35"/>
      <c r="AC919" s="35"/>
      <c r="AD919" s="36"/>
      <c r="AE919" s="224"/>
      <c r="AF919" s="53"/>
      <c r="AG919" s="54"/>
      <c r="AH919" s="55"/>
      <c r="AI919" s="56"/>
      <c r="AJ919" s="41" t="s">
        <v>57</v>
      </c>
      <c r="AK919" s="42">
        <v>44586</v>
      </c>
      <c r="AL919" s="50"/>
      <c r="AM919" s="337" t="str">
        <f>INDEX($K$6:$AE$6,1,MATCH(1,K919:AE919,-1))</f>
        <v>95PFE-L2L</v>
      </c>
      <c r="AN919" s="337" t="str">
        <f>IF(INDEX($K$6:$AE$6,1,MATCH(1,K919:AE919,1))&lt;&gt;INDEX($K$6:$AE$6,1,MATCH(1,K919:AE919,-1)),INDEX($K$6:$AE$6,1,MATCH(1,K919:AE919,1)),"-")</f>
        <v>-</v>
      </c>
      <c r="AO919"/>
      <c r="AP919"/>
      <c r="AQ919"/>
    </row>
    <row r="920" spans="1:261" s="44" customFormat="1" x14ac:dyDescent="0.2">
      <c r="A920" s="169" t="str">
        <f>IF(IFERROR(VLOOKUP(G920,EmployesActifs,1,FALSE),"Non")&lt;&gt;"Non","Oui","Non")</f>
        <v>Oui</v>
      </c>
      <c r="B920" s="172">
        <f>IF(A920="Oui",1,0)</f>
        <v>1</v>
      </c>
      <c r="C920" s="172">
        <f>IF(OR(G920="Médecin",H920="Médecin",I920="Médecin",I920="Médecins",H920="anesthésiste",H920="boursier univ.",H920="chercheur",H920="chirurgien",H920="Résident(e)",H920="Md Urg",H920="Md Card",LEFT(H920,6)="Fellow",H920="Externe Médecine",H920="Directeur de la biobanque Médecin",H920="monit.-boursier",),1,0)</f>
        <v>0</v>
      </c>
      <c r="D920" s="172">
        <f>IF(OR(G920=0,H920="Stagiaire",H920="Stagiaires",H920="Externe",H920="Externes",G920="agence",H920="STAGIAIRE INFIRMIER(ÈRE)",H920="STAGIAIRE SI",H920="STAGIAIRE S.I.",H920="STAGIAIRE PAB",H920="STAGIAIRE EN PERFUSION",H920="Stagiaire Physiothérapeute",H920="Stagiaire médecine",H920="Stagiaire - Service sociaux",H920="STAGIAIRE SOINS INFIRMIERS",H920="STAGIAIRE EXTERNE EN MÉDECINE",H920="ss",),1,0)</f>
        <v>0</v>
      </c>
      <c r="E920" s="28" t="s">
        <v>1843</v>
      </c>
      <c r="F920" s="28" t="s">
        <v>1503</v>
      </c>
      <c r="G920" s="259">
        <v>9956</v>
      </c>
      <c r="H920" s="79" t="s">
        <v>72</v>
      </c>
      <c r="I920" s="164" t="s">
        <v>5708</v>
      </c>
      <c r="J920" s="273">
        <f ca="1">IF(AK920&lt;=Données!$B$2,1," ")</f>
        <v>1</v>
      </c>
      <c r="K920" s="45" t="s">
        <v>56</v>
      </c>
      <c r="L920" s="46" t="s">
        <v>56</v>
      </c>
      <c r="M920" s="47" t="s">
        <v>56</v>
      </c>
      <c r="N920" s="48"/>
      <c r="O920" s="185"/>
      <c r="P920" s="187"/>
      <c r="Q920" s="185"/>
      <c r="R920" s="186"/>
      <c r="S920" s="186">
        <v>1</v>
      </c>
      <c r="T920" s="187"/>
      <c r="U920" s="187"/>
      <c r="V920" s="187"/>
      <c r="W920" s="320"/>
      <c r="X920" s="214"/>
      <c r="Y920" s="215"/>
      <c r="Z920" s="34"/>
      <c r="AA920" s="35"/>
      <c r="AB920" s="35"/>
      <c r="AC920" s="35"/>
      <c r="AD920" s="36"/>
      <c r="AE920" s="224"/>
      <c r="AF920" s="53"/>
      <c r="AG920" s="54"/>
      <c r="AH920" s="55"/>
      <c r="AI920" s="56"/>
      <c r="AJ920" s="41" t="s">
        <v>98</v>
      </c>
      <c r="AK920" s="42">
        <v>44580</v>
      </c>
      <c r="AL920" s="50"/>
      <c r="AM920" s="337" t="str">
        <f>INDEX($K$6:$AE$6,1,MATCH(1,K920:AE920,-1))</f>
        <v>1870 +</v>
      </c>
      <c r="AN920" s="337" t="str">
        <f>IF(INDEX($K$6:$AE$6,1,MATCH(1,K920:AE920,1))&lt;&gt;INDEX($K$6:$AE$6,1,MATCH(1,K920:AE920,-1)),INDEX($K$6:$AE$6,1,MATCH(1,K920:AE920,1)),"-")</f>
        <v>-</v>
      </c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</row>
    <row r="921" spans="1:261" s="44" customFormat="1" x14ac:dyDescent="0.2">
      <c r="A921" s="169" t="str">
        <f>IF(IFERROR(VLOOKUP(G921,EmployesActifs,1,FALSE),"Non")&lt;&gt;"Non","Oui","Non")</f>
        <v>Oui</v>
      </c>
      <c r="B921" s="172">
        <f>IF(A921="Oui",1,0)</f>
        <v>1</v>
      </c>
      <c r="C921" s="172">
        <f>IF(OR(G921="Médecin",H921="Médecin",I921="Médecin",I921="Médecins",H921="anesthésiste",H921="boursier univ.",H921="chercheur",H921="chirurgien",H921="Résident(e)",H921="Md Urg",H921="Md Card",LEFT(H921,6)="Fellow",H921="Externe Médecine",H921="Directeur de la biobanque Médecin",H921="monit.-boursier",),1,0)</f>
        <v>0</v>
      </c>
      <c r="D921" s="172">
        <f>IF(OR(G921=0,H921="Stagiaire",H921="Stagiaires",H921="Externe",H921="Externes",G921="agence",H921="STAGIAIRE INFIRMIER(ÈRE)",H921="STAGIAIRE SI",H921="STAGIAIRE S.I.",H921="STAGIAIRE PAB",H921="STAGIAIRE EN PERFUSION",H921="Stagiaire Physiothérapeute",H921="Stagiaire médecine",H921="Stagiaire - Service sociaux",H921="STAGIAIRE SOINS INFIRMIERS",H921="STAGIAIRE EXTERNE EN MÉDECINE",H921="ss",),1,0)</f>
        <v>0</v>
      </c>
      <c r="E921" s="28" t="s">
        <v>1844</v>
      </c>
      <c r="F921" s="28" t="s">
        <v>170</v>
      </c>
      <c r="G921" s="259">
        <v>9729</v>
      </c>
      <c r="H921" s="79" t="s">
        <v>2098</v>
      </c>
      <c r="I921" s="164" t="s">
        <v>152</v>
      </c>
      <c r="J921" s="273">
        <f ca="1">IF(AK921&lt;=Données!$B$2,1," ")</f>
        <v>1</v>
      </c>
      <c r="K921" s="45">
        <v>1</v>
      </c>
      <c r="L921" s="46"/>
      <c r="M921" s="47"/>
      <c r="N921" s="48"/>
      <c r="O921" s="185"/>
      <c r="P921" s="187"/>
      <c r="Q921" s="185"/>
      <c r="R921" s="186"/>
      <c r="S921" s="186"/>
      <c r="T921" s="187"/>
      <c r="U921" s="187"/>
      <c r="V921" s="187"/>
      <c r="W921" s="320"/>
      <c r="X921" s="214"/>
      <c r="Y921" s="215"/>
      <c r="Z921" s="34"/>
      <c r="AA921" s="35"/>
      <c r="AB921" s="35"/>
      <c r="AC921" s="35"/>
      <c r="AD921" s="36"/>
      <c r="AE921" s="224"/>
      <c r="AF921" s="53"/>
      <c r="AG921" s="54"/>
      <c r="AH921" s="55"/>
      <c r="AI921" s="56"/>
      <c r="AJ921" s="41" t="s">
        <v>98</v>
      </c>
      <c r="AK921" s="42">
        <v>44575</v>
      </c>
      <c r="AL921" s="50"/>
      <c r="AM921" s="337" t="str">
        <f>INDEX($K$6:$AE$6,1,MATCH(1,K921:AE921,-1))</f>
        <v>95PFE-L2S</v>
      </c>
      <c r="AN921" s="337" t="str">
        <f>IF(INDEX($K$6:$AE$6,1,MATCH(1,K921:AE921,1))&lt;&gt;INDEX($K$6:$AE$6,1,MATCH(1,K921:AE921,-1)),INDEX($K$6:$AE$6,1,MATCH(1,K921:AE921,1)),"-")</f>
        <v>-</v>
      </c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</row>
    <row r="922" spans="1:261" s="44" customFormat="1" x14ac:dyDescent="0.2">
      <c r="A922" s="169" t="str">
        <f>IF(IFERROR(VLOOKUP(G922,EmployesActifs,1,FALSE),"Non")&lt;&gt;"Non","Oui","Non")</f>
        <v>Oui</v>
      </c>
      <c r="B922" s="172">
        <f>IF(A922="Oui",1,0)</f>
        <v>1</v>
      </c>
      <c r="C922" s="172">
        <f>IF(OR(G922="Médecin",H922="Médecin",I922="Médecin",I922="Médecins",H922="anesthésiste",H922="boursier univ.",H922="chercheur",H922="chirurgien",H922="Résident(e)",H922="Md Urg",H922="Md Card",LEFT(H922,6)="Fellow",H922="Externe Médecine",H922="Directeur de la biobanque Médecin",H922="monit.-boursier",),1,0)</f>
        <v>0</v>
      </c>
      <c r="D922" s="172">
        <f>IF(OR(G922=0,H922="Stagiaire",H922="Stagiaires",H922="Externe",H922="Externes",G922="agence",H922="STAGIAIRE INFIRMIER(ÈRE)",H922="STAGIAIRE SI",H922="STAGIAIRE S.I.",H922="STAGIAIRE PAB",H922="STAGIAIRE EN PERFUSION",H922="Stagiaire Physiothérapeute",H922="Stagiaire médecine",H922="Stagiaire - Service sociaux",H922="STAGIAIRE SOINS INFIRMIERS",H922="STAGIAIRE EXTERNE EN MÉDECINE",H922="ss",),1,0)</f>
        <v>0</v>
      </c>
      <c r="E922" s="28" t="s">
        <v>1845</v>
      </c>
      <c r="F922" s="28" t="s">
        <v>137</v>
      </c>
      <c r="G922" s="255">
        <v>5904</v>
      </c>
      <c r="H922" s="79" t="s">
        <v>1174</v>
      </c>
      <c r="I922" s="164" t="s">
        <v>2714</v>
      </c>
      <c r="J922" s="273">
        <f ca="1">IF(AK922&lt;=Données!$B$2,1," ")</f>
        <v>1</v>
      </c>
      <c r="K922" s="45">
        <v>1</v>
      </c>
      <c r="L922" s="46"/>
      <c r="M922" s="47"/>
      <c r="N922" s="48"/>
      <c r="O922" s="185"/>
      <c r="P922" s="187"/>
      <c r="Q922" s="185"/>
      <c r="R922" s="186"/>
      <c r="S922" s="186"/>
      <c r="T922" s="187"/>
      <c r="U922" s="187"/>
      <c r="V922" s="187"/>
      <c r="W922" s="320"/>
      <c r="X922" s="214"/>
      <c r="Y922" s="215"/>
      <c r="Z922" s="34"/>
      <c r="AA922" s="35"/>
      <c r="AB922" s="35"/>
      <c r="AC922" s="35"/>
      <c r="AD922" s="36"/>
      <c r="AE922" s="224"/>
      <c r="AF922" s="53"/>
      <c r="AG922" s="54"/>
      <c r="AH922" s="55"/>
      <c r="AI922" s="56"/>
      <c r="AJ922" s="41" t="s">
        <v>98</v>
      </c>
      <c r="AK922" s="42">
        <v>44572</v>
      </c>
      <c r="AL922" s="50"/>
      <c r="AM922" s="337" t="str">
        <f>INDEX($K$6:$AE$6,1,MATCH(1,K922:AE922,-1))</f>
        <v>95PFE-L2S</v>
      </c>
      <c r="AN922" s="337" t="str">
        <f>IF(INDEX($K$6:$AE$6,1,MATCH(1,K922:AE922,1))&lt;&gt;INDEX($K$6:$AE$6,1,MATCH(1,K922:AE922,-1)),INDEX($K$6:$AE$6,1,MATCH(1,K922:AE922,1)),"-")</f>
        <v>-</v>
      </c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</row>
    <row r="923" spans="1:261" s="44" customFormat="1" x14ac:dyDescent="0.2">
      <c r="A923" s="169" t="str">
        <f>IF(IFERROR(VLOOKUP(G923,EmployesActifs,1,FALSE),"Non")&lt;&gt;"Non","Oui","Non")</f>
        <v>Oui</v>
      </c>
      <c r="B923" s="172">
        <f>IF(A923="Oui",1,0)</f>
        <v>1</v>
      </c>
      <c r="C923" s="172">
        <f>IF(OR(G923="Médecin",H923="Médecin",I923="Médecin",I923="Médecins",H923="anesthésiste",H923="boursier univ.",H923="chercheur",H923="chirurgien",H923="Résident(e)",H923="Md Urg",H923="Md Card",LEFT(H923,6)="Fellow",H923="Externe Médecine",H923="Directeur de la biobanque Médecin",H923="monit.-boursier",),1,0)</f>
        <v>0</v>
      </c>
      <c r="D923" s="172">
        <f>IF(OR(G923=0,H923="Stagiaire",H923="Stagiaires",H923="Externe",H923="Externes",G923="agence",H923="STAGIAIRE INFIRMIER(ÈRE)",H923="STAGIAIRE SI",H923="STAGIAIRE S.I.",H923="STAGIAIRE PAB",H923="STAGIAIRE EN PERFUSION",H923="Stagiaire Physiothérapeute",H923="Stagiaire médecine",H923="Stagiaire - Service sociaux",H923="STAGIAIRE SOINS INFIRMIERS",H923="STAGIAIRE EXTERNE EN MÉDECINE",H923="ss",),1,0)</f>
        <v>0</v>
      </c>
      <c r="E923" s="28" t="s">
        <v>1846</v>
      </c>
      <c r="F923" s="28" t="s">
        <v>816</v>
      </c>
      <c r="G923" s="255">
        <v>9849</v>
      </c>
      <c r="H923" s="79" t="s">
        <v>1174</v>
      </c>
      <c r="I923" s="164" t="s">
        <v>1471</v>
      </c>
      <c r="J923" s="273">
        <f ca="1">IF(AK923&lt;=Données!$B$2,1," ")</f>
        <v>1</v>
      </c>
      <c r="K923" s="45" t="s">
        <v>56</v>
      </c>
      <c r="L923" s="46">
        <v>1</v>
      </c>
      <c r="M923" s="47"/>
      <c r="N923" s="48"/>
      <c r="O923" s="185"/>
      <c r="P923" s="187"/>
      <c r="Q923" s="185"/>
      <c r="R923" s="186"/>
      <c r="S923" s="186"/>
      <c r="T923" s="187"/>
      <c r="U923" s="187"/>
      <c r="V923" s="187"/>
      <c r="W923" s="320"/>
      <c r="X923" s="214"/>
      <c r="Y923" s="215"/>
      <c r="Z923" s="34"/>
      <c r="AA923" s="35"/>
      <c r="AB923" s="35"/>
      <c r="AC923" s="35"/>
      <c r="AD923" s="36"/>
      <c r="AE923" s="224"/>
      <c r="AF923" s="53"/>
      <c r="AG923" s="54"/>
      <c r="AH923" s="55"/>
      <c r="AI923" s="56"/>
      <c r="AJ923" s="41" t="s">
        <v>85</v>
      </c>
      <c r="AK923" s="42">
        <v>44558</v>
      </c>
      <c r="AL923" s="50"/>
      <c r="AM923" s="337" t="str">
        <f>INDEX($K$6:$AE$6,1,MATCH(1,K923:AE923,-1))</f>
        <v>95PFE-L2M</v>
      </c>
      <c r="AN923" s="337" t="str">
        <f>IF(INDEX($K$6:$AE$6,1,MATCH(1,K923:AE923,1))&lt;&gt;INDEX($K$6:$AE$6,1,MATCH(1,K923:AE923,-1)),INDEX($K$6:$AE$6,1,MATCH(1,K923:AE923,1)),"-")</f>
        <v>-</v>
      </c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</row>
    <row r="924" spans="1:261" s="44" customFormat="1" x14ac:dyDescent="0.2">
      <c r="A924" s="169" t="str">
        <f>IF(IFERROR(VLOOKUP(G924,EmployesActifs,1,FALSE),"Non")&lt;&gt;"Non","Oui","Non")</f>
        <v>Oui</v>
      </c>
      <c r="B924" s="172">
        <f>IF(A924="Oui",1,0)</f>
        <v>1</v>
      </c>
      <c r="C924" s="172">
        <f>IF(OR(G924="Médecin",H924="Médecin",I924="Médecin",I924="Médecins",H924="anesthésiste",H924="boursier univ.",H924="chercheur",H924="chirurgien",H924="Résident(e)",H924="Md Urg",H924="Md Card",LEFT(H924,6)="Fellow",H924="Externe Médecine",H924="Directeur de la biobanque Médecin",H924="monit.-boursier",),1,0)</f>
        <v>0</v>
      </c>
      <c r="D924" s="172">
        <f>IF(OR(G924=0,H924="Stagiaire",H924="Stagiaires",H924="Externe",H924="Externes",G924="agence",H924="STAGIAIRE INFIRMIER(ÈRE)",H924="STAGIAIRE SI",H924="STAGIAIRE S.I.",H924="STAGIAIRE PAB",H924="STAGIAIRE EN PERFUSION",H924="Stagiaire Physiothérapeute",H924="Stagiaire médecine",H924="Stagiaire - Service sociaux",H924="STAGIAIRE SOINS INFIRMIERS",H924="STAGIAIRE EXTERNE EN MÉDECINE",H924="ss",),1,0)</f>
        <v>0</v>
      </c>
      <c r="E924" s="28" t="s">
        <v>1848</v>
      </c>
      <c r="F924" s="28" t="s">
        <v>710</v>
      </c>
      <c r="G924" s="255">
        <v>6092</v>
      </c>
      <c r="H924" s="79" t="s">
        <v>1847</v>
      </c>
      <c r="I924" s="164" t="s">
        <v>3682</v>
      </c>
      <c r="J924" s="273">
        <f ca="1">IF(AK924&lt;=Données!$B$2,1," ")</f>
        <v>1</v>
      </c>
      <c r="K924" s="45" t="s">
        <v>56</v>
      </c>
      <c r="L924" s="46" t="s">
        <v>56</v>
      </c>
      <c r="M924" s="47"/>
      <c r="N924" s="48"/>
      <c r="O924" s="185"/>
      <c r="P924" s="187"/>
      <c r="Q924" s="185"/>
      <c r="R924" s="186"/>
      <c r="S924" s="186">
        <v>1</v>
      </c>
      <c r="T924" s="187"/>
      <c r="U924" s="187"/>
      <c r="V924" s="187"/>
      <c r="W924" s="320"/>
      <c r="X924" s="214"/>
      <c r="Y924" s="215"/>
      <c r="Z924" s="34"/>
      <c r="AA924" s="35"/>
      <c r="AB924" s="35"/>
      <c r="AC924" s="35"/>
      <c r="AD924" s="36"/>
      <c r="AE924" s="224"/>
      <c r="AF924" s="53"/>
      <c r="AG924" s="54"/>
      <c r="AH924" s="55"/>
      <c r="AI924" s="56"/>
      <c r="AJ924" s="41" t="s">
        <v>98</v>
      </c>
      <c r="AK924" s="42">
        <v>44587</v>
      </c>
      <c r="AL924" s="50"/>
      <c r="AM924" s="337" t="str">
        <f>INDEX($K$6:$AE$6,1,MATCH(1,K924:AE924,-1))</f>
        <v>1870 +</v>
      </c>
      <c r="AN924" s="337" t="str">
        <f>IF(INDEX($K$6:$AE$6,1,MATCH(1,K924:AE924,1))&lt;&gt;INDEX($K$6:$AE$6,1,MATCH(1,K924:AE924,-1)),INDEX($K$6:$AE$6,1,MATCH(1,K924:AE924,1)),"-")</f>
        <v>-</v>
      </c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</row>
    <row r="925" spans="1:261" s="44" customFormat="1" x14ac:dyDescent="0.2">
      <c r="A925" s="169" t="str">
        <f>IF(IFERROR(VLOOKUP(G925,EmployesActifs,1,FALSE),"Non")&lt;&gt;"Non","Oui","Non")</f>
        <v>Oui</v>
      </c>
      <c r="B925" s="172">
        <f>IF(A925="Oui",1,0)</f>
        <v>1</v>
      </c>
      <c r="C925" s="172">
        <f>IF(OR(G925="Médecin",H925="Médecin",I925="Médecin",I925="Médecins",H925="anesthésiste",H925="boursier univ.",H925="chercheur",H925="chirurgien",H925="Résident(e)",H925="Md Urg",H925="Md Card",LEFT(H925,6)="Fellow",H925="Externe Médecine",H925="Directeur de la biobanque Médecin",H925="monit.-boursier",),1,0)</f>
        <v>0</v>
      </c>
      <c r="D925" s="172">
        <f>IF(OR(G925=0,H925="Stagiaire",H925="Stagiaires",H925="Externe",H925="Externes",G925="agence",H925="STAGIAIRE INFIRMIER(ÈRE)",H925="STAGIAIRE SI",H925="STAGIAIRE S.I.",H925="STAGIAIRE PAB",H925="STAGIAIRE EN PERFUSION",H925="Stagiaire Physiothérapeute",H925="Stagiaire médecine",H925="Stagiaire - Service sociaux",H925="STAGIAIRE SOINS INFIRMIERS",H925="STAGIAIRE EXTERNE EN MÉDECINE",H925="ss",),1,0)</f>
        <v>0</v>
      </c>
      <c r="E925" s="28" t="s">
        <v>1848</v>
      </c>
      <c r="F925" s="28" t="s">
        <v>966</v>
      </c>
      <c r="G925" s="255">
        <v>10789</v>
      </c>
      <c r="H925" s="79" t="s">
        <v>103</v>
      </c>
      <c r="I925" s="164" t="s">
        <v>5717</v>
      </c>
      <c r="J925" s="273">
        <f ca="1">IF(AK925&lt;=Données!$B$2,1," ")</f>
        <v>1</v>
      </c>
      <c r="K925" s="45"/>
      <c r="L925" s="46" t="s">
        <v>56</v>
      </c>
      <c r="M925" s="47" t="s">
        <v>56</v>
      </c>
      <c r="N925" s="48"/>
      <c r="O925" s="185"/>
      <c r="P925" s="187"/>
      <c r="Q925" s="185"/>
      <c r="R925" s="186"/>
      <c r="S925" s="186">
        <v>1</v>
      </c>
      <c r="T925" s="187"/>
      <c r="U925" s="187"/>
      <c r="V925" s="187"/>
      <c r="W925" s="320"/>
      <c r="X925" s="214"/>
      <c r="Y925" s="215"/>
      <c r="Z925" s="34"/>
      <c r="AA925" s="35"/>
      <c r="AB925" s="35"/>
      <c r="AC925" s="35"/>
      <c r="AD925" s="36"/>
      <c r="AE925" s="224"/>
      <c r="AF925" s="53"/>
      <c r="AG925" s="54"/>
      <c r="AH925" s="55"/>
      <c r="AI925" s="56"/>
      <c r="AJ925" s="41" t="s">
        <v>159</v>
      </c>
      <c r="AK925" s="42">
        <v>44577</v>
      </c>
      <c r="AL925" s="50"/>
      <c r="AM925" s="337" t="str">
        <f>INDEX($K$6:$AE$6,1,MATCH(1,K925:AE925,-1))</f>
        <v>1870 +</v>
      </c>
      <c r="AN925" s="337" t="str">
        <f>IF(INDEX($K$6:$AE$6,1,MATCH(1,K925:AE925,1))&lt;&gt;INDEX($K$6:$AE$6,1,MATCH(1,K925:AE925,-1)),INDEX($K$6:$AE$6,1,MATCH(1,K925:AE925,1)),"-")</f>
        <v>-</v>
      </c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</row>
    <row r="926" spans="1:261" s="44" customFormat="1" x14ac:dyDescent="0.2">
      <c r="A926" s="169" t="str">
        <f>IF(IFERROR(VLOOKUP(G926,EmployesActifs,1,FALSE),"Non")&lt;&gt;"Non","Oui","Non")</f>
        <v>Oui</v>
      </c>
      <c r="B926" s="172">
        <f>IF(A926="Oui",1,0)</f>
        <v>1</v>
      </c>
      <c r="C926" s="172">
        <f>IF(OR(G926="Médecin",H926="Médecin",I926="Médecin",I926="Médecins",H926="anesthésiste",H926="boursier univ.",H926="chercheur",H926="chirurgien",H926="Résident(e)",H926="Md Urg",H926="Md Card",LEFT(H926,6)="Fellow",H926="Externe Médecine",H926="Directeur de la biobanque Médecin",H926="monit.-boursier",),1,0)</f>
        <v>0</v>
      </c>
      <c r="D926" s="172">
        <f>IF(OR(G926=0,H926="Stagiaire",H926="Stagiaires",H926="Externe",H926="Externes",G926="agence",H926="STAGIAIRE INFIRMIER(ÈRE)",H926="STAGIAIRE SI",H926="STAGIAIRE S.I.",H926="STAGIAIRE PAB",H926="STAGIAIRE EN PERFUSION",H926="Stagiaire Physiothérapeute",H926="Stagiaire médecine",H926="Stagiaire - Service sociaux",H926="STAGIAIRE SOINS INFIRMIERS",H926="STAGIAIRE EXTERNE EN MÉDECINE",H926="ss",),1,0)</f>
        <v>0</v>
      </c>
      <c r="E926" s="28" t="s">
        <v>1849</v>
      </c>
      <c r="F926" s="28" t="s">
        <v>790</v>
      </c>
      <c r="G926" s="255">
        <v>8512</v>
      </c>
      <c r="H926" s="79" t="s">
        <v>103</v>
      </c>
      <c r="I926" s="164" t="s">
        <v>152</v>
      </c>
      <c r="J926" s="273">
        <f ca="1">IF(AK926&lt;=Données!$B$2,1," ")</f>
        <v>1</v>
      </c>
      <c r="K926" s="45" t="s">
        <v>56</v>
      </c>
      <c r="L926" s="46"/>
      <c r="M926" s="47"/>
      <c r="N926" s="48"/>
      <c r="O926" s="185"/>
      <c r="P926" s="187"/>
      <c r="Q926" s="185"/>
      <c r="R926" s="186"/>
      <c r="S926" s="186">
        <v>1</v>
      </c>
      <c r="T926" s="187"/>
      <c r="U926" s="187"/>
      <c r="V926" s="187"/>
      <c r="W926" s="320"/>
      <c r="X926" s="214"/>
      <c r="Y926" s="215"/>
      <c r="Z926" s="34"/>
      <c r="AA926" s="35"/>
      <c r="AB926" s="35"/>
      <c r="AC926" s="35"/>
      <c r="AD926" s="36"/>
      <c r="AE926" s="224"/>
      <c r="AF926" s="53"/>
      <c r="AG926" s="54"/>
      <c r="AH926" s="55"/>
      <c r="AI926" s="56"/>
      <c r="AJ926" s="41" t="s">
        <v>98</v>
      </c>
      <c r="AK926" s="42">
        <v>44574</v>
      </c>
      <c r="AL926" s="50"/>
      <c r="AM926" s="337" t="str">
        <f>INDEX($K$6:$AE$6,1,MATCH(1,K926:AE926,-1))</f>
        <v>1870 +</v>
      </c>
      <c r="AN926" s="337" t="str">
        <f>IF(INDEX($K$6:$AE$6,1,MATCH(1,K926:AE926,1))&lt;&gt;INDEX($K$6:$AE$6,1,MATCH(1,K926:AE926,-1)),INDEX($K$6:$AE$6,1,MATCH(1,K926:AE926,1)),"-")</f>
        <v>-</v>
      </c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</row>
    <row r="927" spans="1:261" x14ac:dyDescent="0.2">
      <c r="A927" s="169" t="str">
        <f>IF(IFERROR(VLOOKUP(G927,EmployesActifs,1,FALSE),"Non")&lt;&gt;"Non","Oui","Non")</f>
        <v>Oui</v>
      </c>
      <c r="B927" s="172">
        <f>IF(A927="Oui",1,0)</f>
        <v>1</v>
      </c>
      <c r="C927" s="172">
        <f>IF(OR(G927="Médecin",H927="Médecin",I927="Médecin",I927="Médecins",H927="anesthésiste",H927="boursier univ.",H927="chercheur",H927="chirurgien",H927="Résident(e)",H927="Md Urg",H927="Md Card",LEFT(H927,6)="Fellow",H927="Externe Médecine",H927="Directeur de la biobanque Médecin",H927="monit.-boursier",),1,0)</f>
        <v>0</v>
      </c>
      <c r="D927" s="172">
        <f>IF(OR(G927=0,H927="Stagiaire",H927="Stagiaires",H927="Externe",H927="Externes",G927="agence",H927="STAGIAIRE INFIRMIER(ÈRE)",H927="STAGIAIRE SI",H927="STAGIAIRE S.I.",H927="STAGIAIRE PAB",H927="STAGIAIRE EN PERFUSION",H927="Stagiaire Physiothérapeute",H927="Stagiaire médecine",H927="Stagiaire - Service sociaux",H927="STAGIAIRE SOINS INFIRMIERS",H927="STAGIAIRE EXTERNE EN MÉDECINE",H927="ss",),1,0)</f>
        <v>0</v>
      </c>
      <c r="E927" s="28" t="s">
        <v>1852</v>
      </c>
      <c r="F927" s="28" t="s">
        <v>1760</v>
      </c>
      <c r="G927" s="255">
        <v>6916</v>
      </c>
      <c r="H927" s="79" t="s">
        <v>570</v>
      </c>
      <c r="I927" s="164" t="s">
        <v>3392</v>
      </c>
      <c r="J927" s="273" t="str">
        <f ca="1">IF(AK927&lt;=Données!$B$2,1," ")</f>
        <v xml:space="preserve"> </v>
      </c>
      <c r="K927" s="45" t="s">
        <v>56</v>
      </c>
      <c r="L927" s="46">
        <v>1</v>
      </c>
      <c r="M927" s="47"/>
      <c r="N927" s="48"/>
      <c r="O927" s="185"/>
      <c r="P927" s="187"/>
      <c r="Q927" s="185"/>
      <c r="R927" s="186"/>
      <c r="S927" s="186"/>
      <c r="T927" s="187"/>
      <c r="U927" s="187"/>
      <c r="V927" s="187"/>
      <c r="W927" s="320"/>
      <c r="X927" s="214"/>
      <c r="Y927" s="215"/>
      <c r="Z927" s="34"/>
      <c r="AA927" s="35"/>
      <c r="AB927" s="35"/>
      <c r="AC927" s="35"/>
      <c r="AD927" s="36"/>
      <c r="AE927" s="224"/>
      <c r="AF927" s="53"/>
      <c r="AG927" s="54"/>
      <c r="AH927" s="55"/>
      <c r="AI927" s="56"/>
      <c r="AJ927" s="41" t="s">
        <v>4462</v>
      </c>
      <c r="AK927" s="42">
        <v>45539</v>
      </c>
      <c r="AL927" s="50"/>
      <c r="AM927" s="337" t="str">
        <f>INDEX($K$6:$AE$6,1,MATCH(1,K927:AE927,-1))</f>
        <v>95PFE-L2M</v>
      </c>
      <c r="AN927" s="337" t="str">
        <f>IF(INDEX($K$6:$AE$6,1,MATCH(1,K927:AE927,1))&lt;&gt;INDEX($K$6:$AE$6,1,MATCH(1,K927:AE927,-1)),INDEX($K$6:$AE$6,1,MATCH(1,K927:AE927,1)),"-")</f>
        <v>-</v>
      </c>
      <c r="AO927"/>
      <c r="AP927"/>
      <c r="AQ927"/>
    </row>
    <row r="928" spans="1:261" s="69" customFormat="1" x14ac:dyDescent="0.2">
      <c r="A928" s="169" t="str">
        <f>IF(IFERROR(VLOOKUP(G928,EmployesActifs,1,FALSE),"Non")&lt;&gt;"Non","Oui","Non")</f>
        <v>Oui</v>
      </c>
      <c r="B928" s="172">
        <f>IF(A928="Oui",1,0)</f>
        <v>1</v>
      </c>
      <c r="C928" s="172">
        <f>IF(OR(G928="Médecin",H928="Médecin",I928="Médecin",I928="Médecins",H928="anesthésiste",H928="boursier univ.",H928="chercheur",H928="chirurgien",H928="Résident(e)",H928="Md Urg",H928="Md Card",LEFT(H928,6)="Fellow",H928="Externe Médecine",H928="Directeur de la biobanque Médecin",H928="monit.-boursier",),1,0)</f>
        <v>0</v>
      </c>
      <c r="D928" s="172">
        <f>IF(OR(G928=0,H928="Stagiaire",H928="Stagiaires",H928="Externe",H928="Externes",G928="agence",H928="STAGIAIRE INFIRMIER(ÈRE)",H928="STAGIAIRE SI",H928="STAGIAIRE S.I.",H928="STAGIAIRE PAB",H928="STAGIAIRE EN PERFUSION",H928="Stagiaire Physiothérapeute",H928="Stagiaire médecine",H928="Stagiaire - Service sociaux",H928="STAGIAIRE SOINS INFIRMIERS",H928="STAGIAIRE EXTERNE EN MÉDECINE",H928="ss",),1,0)</f>
        <v>0</v>
      </c>
      <c r="E928" s="28" t="s">
        <v>1852</v>
      </c>
      <c r="F928" s="28" t="s">
        <v>1853</v>
      </c>
      <c r="G928" s="255">
        <v>8487</v>
      </c>
      <c r="H928" s="79" t="s">
        <v>3395</v>
      </c>
      <c r="I928" s="164" t="s">
        <v>209</v>
      </c>
      <c r="J928" s="273" t="str">
        <f ca="1">IF(AK928&lt;=Données!$B$2,1," ")</f>
        <v xml:space="preserve"> </v>
      </c>
      <c r="K928" s="45"/>
      <c r="L928" s="46">
        <v>1</v>
      </c>
      <c r="M928" s="47"/>
      <c r="N928" s="48"/>
      <c r="O928" s="185"/>
      <c r="P928" s="187"/>
      <c r="Q928" s="185"/>
      <c r="R928" s="186"/>
      <c r="S928" s="186"/>
      <c r="T928" s="187"/>
      <c r="U928" s="187"/>
      <c r="V928" s="187"/>
      <c r="W928" s="320"/>
      <c r="X928" s="214"/>
      <c r="Y928" s="215"/>
      <c r="Z928" s="34"/>
      <c r="AA928" s="35"/>
      <c r="AB928" s="35"/>
      <c r="AC928" s="35"/>
      <c r="AD928" s="36"/>
      <c r="AE928" s="224"/>
      <c r="AF928" s="53"/>
      <c r="AG928" s="54"/>
      <c r="AH928" s="55"/>
      <c r="AI928" s="56"/>
      <c r="AJ928" s="41" t="s">
        <v>4462</v>
      </c>
      <c r="AK928" s="42">
        <v>45264</v>
      </c>
      <c r="AL928" s="50"/>
      <c r="AM928" s="337" t="str">
        <f>INDEX($K$6:$AE$6,1,MATCH(1,K928:AE928,-1))</f>
        <v>95PFE-L2M</v>
      </c>
      <c r="AN928" s="337" t="str">
        <f>IF(INDEX($K$6:$AE$6,1,MATCH(1,K928:AE928,1))&lt;&gt;INDEX($K$6:$AE$6,1,MATCH(1,K928:AE928,-1)),INDEX($K$6:$AE$6,1,MATCH(1,K928:AE928,1)),"-")</f>
        <v>-</v>
      </c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</row>
    <row r="929" spans="1:261" s="63" customFormat="1" x14ac:dyDescent="0.2">
      <c r="A929" s="169" t="str">
        <f>IF(IFERROR(VLOOKUP(G929,EmployesActifs,1,FALSE),"Non")&lt;&gt;"Non","Oui","Non")</f>
        <v>Oui</v>
      </c>
      <c r="B929" s="172">
        <f>IF(A929="Oui",1,0)</f>
        <v>1</v>
      </c>
      <c r="C929" s="172">
        <f>IF(OR(G929="Médecin",H929="Médecin",I929="Médecin",I929="Médecins",H929="anesthésiste",H929="boursier univ.",H929="chercheur",H929="chirurgien",H929="Résident(e)",H929="Md Urg",H929="Md Card",LEFT(H929,6)="Fellow",H929="Externe Médecine",H929="Directeur de la biobanque Médecin",H929="monit.-boursier",),1,0)</f>
        <v>0</v>
      </c>
      <c r="D929" s="172">
        <f>IF(OR(G929=0,H929="Stagiaire",H929="Stagiaires",H929="Externe",H929="Externes",G929="agence",H929="STAGIAIRE INFIRMIER(ÈRE)",H929="STAGIAIRE SI",H929="STAGIAIRE S.I.",H929="STAGIAIRE PAB",H929="STAGIAIRE EN PERFUSION",H929="Stagiaire Physiothérapeute",H929="Stagiaire médecine",H929="Stagiaire - Service sociaux",H929="STAGIAIRE SOINS INFIRMIERS",H929="STAGIAIRE EXTERNE EN MÉDECINE",H929="ss",),1,0)</f>
        <v>0</v>
      </c>
      <c r="E929" s="28" t="s">
        <v>1854</v>
      </c>
      <c r="F929" s="28" t="s">
        <v>336</v>
      </c>
      <c r="G929" s="255">
        <v>3484</v>
      </c>
      <c r="H929" s="79" t="s">
        <v>1074</v>
      </c>
      <c r="I929" s="164" t="s">
        <v>1855</v>
      </c>
      <c r="J929" s="273">
        <f ca="1">IF(AK929&lt;=Données!$B$2,1," ")</f>
        <v>1</v>
      </c>
      <c r="K929" s="45">
        <v>1</v>
      </c>
      <c r="L929" s="46"/>
      <c r="M929" s="47"/>
      <c r="N929" s="48"/>
      <c r="O929" s="185"/>
      <c r="P929" s="187"/>
      <c r="Q929" s="185"/>
      <c r="R929" s="186"/>
      <c r="S929" s="186"/>
      <c r="T929" s="187"/>
      <c r="U929" s="187"/>
      <c r="V929" s="187"/>
      <c r="W929" s="320"/>
      <c r="X929" s="214"/>
      <c r="Y929" s="215"/>
      <c r="Z929" s="34"/>
      <c r="AA929" s="35"/>
      <c r="AB929" s="35"/>
      <c r="AC929" s="35"/>
      <c r="AD929" s="36"/>
      <c r="AE929" s="224"/>
      <c r="AF929" s="53"/>
      <c r="AG929" s="54"/>
      <c r="AH929" s="55"/>
      <c r="AI929" s="56"/>
      <c r="AJ929" s="41" t="s">
        <v>98</v>
      </c>
      <c r="AK929" s="42">
        <v>44582</v>
      </c>
      <c r="AL929" s="50"/>
      <c r="AM929" s="337" t="str">
        <f>INDEX($K$6:$AE$6,1,MATCH(1,K929:AE929,-1))</f>
        <v>95PFE-L2S</v>
      </c>
      <c r="AN929" s="337" t="str">
        <f>IF(INDEX($K$6:$AE$6,1,MATCH(1,K929:AE929,1))&lt;&gt;INDEX($K$6:$AE$6,1,MATCH(1,K929:AE929,-1)),INDEX($K$6:$AE$6,1,MATCH(1,K929:AE929,1)),"-")</f>
        <v>-</v>
      </c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</row>
    <row r="930" spans="1:261" x14ac:dyDescent="0.2">
      <c r="A930" s="169" t="str">
        <f>IF(IFERROR(VLOOKUP(G930,EmployesActifs,1,FALSE),"Non")&lt;&gt;"Non","Oui","Non")</f>
        <v>Oui</v>
      </c>
      <c r="B930" s="172">
        <f>IF(A930="Oui",1,0)</f>
        <v>1</v>
      </c>
      <c r="C930" s="172">
        <f>IF(OR(G930="Médecin",H930="Médecin",I930="Médecin",I930="Médecins",H930="anesthésiste",H930="boursier univ.",H930="chercheur",H930="chirurgien",H930="Résident(e)",H930="Md Urg",H930="Md Card",LEFT(H930,6)="Fellow",H930="Externe Médecine",H930="Directeur de la biobanque Médecin",H930="monit.-boursier",),1,0)</f>
        <v>0</v>
      </c>
      <c r="D930" s="172">
        <f>IF(OR(G930=0,H930="Stagiaire",H930="Stagiaires",H930="Externe",H930="Externes",G930="agence",H930="STAGIAIRE INFIRMIER(ÈRE)",H930="STAGIAIRE SI",H930="STAGIAIRE S.I.",H930="STAGIAIRE PAB",H930="STAGIAIRE EN PERFUSION",H930="Stagiaire Physiothérapeute",H930="Stagiaire médecine",H930="Stagiaire - Service sociaux",H930="STAGIAIRE SOINS INFIRMIERS",H930="STAGIAIRE EXTERNE EN MÉDECINE",H930="ss",),1,0)</f>
        <v>0</v>
      </c>
      <c r="E930" s="28" t="s">
        <v>1854</v>
      </c>
      <c r="F930" s="28" t="s">
        <v>3464</v>
      </c>
      <c r="G930" s="255">
        <v>3313</v>
      </c>
      <c r="H930" s="79" t="s">
        <v>570</v>
      </c>
      <c r="I930" s="164" t="s">
        <v>3432</v>
      </c>
      <c r="J930" s="273" t="str">
        <f ca="1">IF(AK930&lt;=Données!$B$2,1," ")</f>
        <v xml:space="preserve"> </v>
      </c>
      <c r="K930" s="45"/>
      <c r="L930" s="46">
        <v>1</v>
      </c>
      <c r="M930" s="47"/>
      <c r="N930" s="48"/>
      <c r="O930" s="185"/>
      <c r="P930" s="187"/>
      <c r="Q930" s="185"/>
      <c r="R930" s="186"/>
      <c r="S930" s="186"/>
      <c r="T930" s="187"/>
      <c r="U930" s="187"/>
      <c r="V930" s="187"/>
      <c r="W930" s="320"/>
      <c r="X930" s="214"/>
      <c r="Y930" s="215"/>
      <c r="Z930" s="34"/>
      <c r="AA930" s="35"/>
      <c r="AB930" s="35"/>
      <c r="AC930" s="35"/>
      <c r="AD930" s="36"/>
      <c r="AE930" s="224"/>
      <c r="AF930" s="53"/>
      <c r="AG930" s="54"/>
      <c r="AH930" s="55"/>
      <c r="AI930" s="56"/>
      <c r="AJ930" s="41" t="s">
        <v>4462</v>
      </c>
      <c r="AK930" s="42">
        <v>45701</v>
      </c>
      <c r="AL930" s="50"/>
      <c r="AM930" s="337" t="str">
        <f>INDEX($K$6:$AE$6,1,MATCH(1,K930:AE930,-1))</f>
        <v>95PFE-L2M</v>
      </c>
      <c r="AN930" s="337" t="str">
        <f>IF(INDEX($K$6:$AE$6,1,MATCH(1,K930:AE930,1))&lt;&gt;INDEX($K$6:$AE$6,1,MATCH(1,K930:AE930,-1)),INDEX($K$6:$AE$6,1,MATCH(1,K930:AE930,1)),"-")</f>
        <v>-</v>
      </c>
      <c r="AO930"/>
      <c r="AP930"/>
      <c r="AQ930"/>
    </row>
    <row r="931" spans="1:261" x14ac:dyDescent="0.2">
      <c r="A931" s="169" t="str">
        <f>IF(IFERROR(VLOOKUP(G931,EmployesActifs,1,FALSE),"Non")&lt;&gt;"Non","Oui","Non")</f>
        <v>Oui</v>
      </c>
      <c r="B931" s="172">
        <f>IF(A931="Oui",1,0)</f>
        <v>1</v>
      </c>
      <c r="C931" s="172">
        <f>IF(OR(G931="Médecin",H931="Médecin",I931="Médecin",I931="Médecins",H931="anesthésiste",H931="boursier univ.",H931="chercheur",H931="chirurgien",H931="Résident(e)",H931="Md Urg",H931="Md Card",LEFT(H931,6)="Fellow",H931="Externe Médecine",H931="Directeur de la biobanque Médecin",H931="monit.-boursier",),1,0)</f>
        <v>0</v>
      </c>
      <c r="D931" s="172">
        <f>IF(OR(G931=0,H931="Stagiaire",H931="Stagiaires",H931="Externe",H931="Externes",G931="agence",H931="STAGIAIRE INFIRMIER(ÈRE)",H931="STAGIAIRE SI",H931="STAGIAIRE S.I.",H931="STAGIAIRE PAB",H931="STAGIAIRE EN PERFUSION",H931="Stagiaire Physiothérapeute",H931="Stagiaire médecine",H931="Stagiaire - Service sociaux",H931="STAGIAIRE SOINS INFIRMIERS",H931="STAGIAIRE EXTERNE EN MÉDECINE",H931="ss",),1,0)</f>
        <v>0</v>
      </c>
      <c r="E931" s="28" t="s">
        <v>1854</v>
      </c>
      <c r="F931" s="28" t="s">
        <v>447</v>
      </c>
      <c r="G931" s="255">
        <v>3421</v>
      </c>
      <c r="H931" s="79" t="s">
        <v>2098</v>
      </c>
      <c r="I931" s="164" t="s">
        <v>1471</v>
      </c>
      <c r="J931" s="273">
        <f ca="1">IF(AK931&lt;=Données!$B$2,1," ")</f>
        <v>1</v>
      </c>
      <c r="K931" s="45" t="s">
        <v>56</v>
      </c>
      <c r="L931" s="46"/>
      <c r="M931" s="47"/>
      <c r="N931" s="48"/>
      <c r="O931" s="185"/>
      <c r="P931" s="187"/>
      <c r="Q931" s="185">
        <v>1</v>
      </c>
      <c r="R931" s="186"/>
      <c r="S931" s="186"/>
      <c r="T931" s="187"/>
      <c r="U931" s="187"/>
      <c r="V931" s="187"/>
      <c r="W931" s="320"/>
      <c r="X931" s="214"/>
      <c r="Y931" s="215"/>
      <c r="Z931" s="34" t="s">
        <v>56</v>
      </c>
      <c r="AA931" s="35"/>
      <c r="AB931" s="35"/>
      <c r="AC931" s="35"/>
      <c r="AD931" s="36"/>
      <c r="AE931" s="224"/>
      <c r="AF931" s="53"/>
      <c r="AG931" s="54"/>
      <c r="AH931" s="55"/>
      <c r="AI931" s="56"/>
      <c r="AJ931" s="41" t="s">
        <v>299</v>
      </c>
      <c r="AK931" s="42">
        <v>43812</v>
      </c>
      <c r="AL931" s="50" t="s">
        <v>1857</v>
      </c>
      <c r="AM931" s="337" t="str">
        <f>INDEX($K$6:$AE$6,1,MATCH(1,K931:AE931,-1))</f>
        <v>1860-S</v>
      </c>
      <c r="AN931" s="337" t="str">
        <f>IF(INDEX($K$6:$AE$6,1,MATCH(1,K931:AE931,1))&lt;&gt;INDEX($K$6:$AE$6,1,MATCH(1,K931:AE931,-1)),INDEX($K$6:$AE$6,1,MATCH(1,K931:AE931,1)),"-")</f>
        <v>-</v>
      </c>
      <c r="AO931"/>
      <c r="AP931"/>
      <c r="AQ931"/>
    </row>
    <row r="932" spans="1:261" x14ac:dyDescent="0.2">
      <c r="A932" s="169" t="str">
        <f>IF(IFERROR(VLOOKUP(G932,EmployesActifs,1,FALSE),"Non")&lt;&gt;"Non","Oui","Non")</f>
        <v>Oui</v>
      </c>
      <c r="B932" s="172">
        <f>IF(A932="Oui",1,0)</f>
        <v>1</v>
      </c>
      <c r="C932" s="172">
        <f>IF(OR(G932="Médecin",H932="Médecin",I932="Médecin",I932="Médecins",H932="anesthésiste",H932="boursier univ.",H932="chercheur",H932="chirurgien",H932="Résident(e)",H932="Md Urg",H932="Md Card",LEFT(H932,6)="Fellow",H932="Externe Médecine",H932="Directeur de la biobanque Médecin",H932="monit.-boursier",),1,0)</f>
        <v>0</v>
      </c>
      <c r="D932" s="172">
        <f>IF(OR(G932=0,H932="Stagiaire",H932="Stagiaires",H932="Externe",H932="Externes",G932="agence",H932="STAGIAIRE INFIRMIER(ÈRE)",H932="STAGIAIRE SI",H932="STAGIAIRE S.I.",H932="STAGIAIRE PAB",H932="STAGIAIRE EN PERFUSION",H932="Stagiaire Physiothérapeute",H932="Stagiaire médecine",H932="Stagiaire - Service sociaux",H932="STAGIAIRE SOINS INFIRMIERS",H932="STAGIAIRE EXTERNE EN MÉDECINE",H932="ss",),1,0)</f>
        <v>0</v>
      </c>
      <c r="E932" s="28" t="s">
        <v>1854</v>
      </c>
      <c r="F932" s="28" t="s">
        <v>564</v>
      </c>
      <c r="G932" s="255">
        <v>4285</v>
      </c>
      <c r="H932" s="79" t="s">
        <v>570</v>
      </c>
      <c r="I932" s="164" t="s">
        <v>5710</v>
      </c>
      <c r="J932" s="273" t="str">
        <f ca="1">IF(AK932&lt;=Données!$B$2,1," ")</f>
        <v xml:space="preserve"> </v>
      </c>
      <c r="K932" s="45"/>
      <c r="L932" s="46"/>
      <c r="M932" s="47"/>
      <c r="N932" s="48"/>
      <c r="O932" s="185"/>
      <c r="P932" s="187"/>
      <c r="Q932" s="185"/>
      <c r="R932" s="186"/>
      <c r="S932" s="186">
        <v>1</v>
      </c>
      <c r="T932" s="187"/>
      <c r="U932" s="187"/>
      <c r="V932" s="187"/>
      <c r="W932" s="320"/>
      <c r="X932" s="214"/>
      <c r="Y932" s="215"/>
      <c r="Z932" s="34"/>
      <c r="AA932" s="35"/>
      <c r="AB932" s="35"/>
      <c r="AC932" s="35"/>
      <c r="AD932" s="36"/>
      <c r="AE932" s="224"/>
      <c r="AF932" s="53"/>
      <c r="AG932" s="54"/>
      <c r="AH932" s="55"/>
      <c r="AI932" s="56"/>
      <c r="AJ932" s="41" t="s">
        <v>4462</v>
      </c>
      <c r="AK932" s="42">
        <v>45315</v>
      </c>
      <c r="AL932" s="50"/>
      <c r="AM932" s="337" t="str">
        <f>INDEX($K$6:$AE$6,1,MATCH(1,K932:AE932,-1))</f>
        <v>1870 +</v>
      </c>
      <c r="AN932" s="337" t="str">
        <f>IF(INDEX($K$6:$AE$6,1,MATCH(1,K932:AE932,1))&lt;&gt;INDEX($K$6:$AE$6,1,MATCH(1,K932:AE932,-1)),INDEX($K$6:$AE$6,1,MATCH(1,K932:AE932,1)),"-")</f>
        <v>-</v>
      </c>
      <c r="AO932"/>
      <c r="AP932"/>
      <c r="AQ932"/>
    </row>
    <row r="933" spans="1:261" x14ac:dyDescent="0.2">
      <c r="A933" s="169" t="str">
        <f>IF(IFERROR(VLOOKUP(G933,EmployesActifs,1,FALSE),"Non")&lt;&gt;"Non","Oui","Non")</f>
        <v>Oui</v>
      </c>
      <c r="B933" s="172">
        <f>IF(A933="Oui",1,0)</f>
        <v>1</v>
      </c>
      <c r="C933" s="172">
        <f>IF(OR(G933="Médecin",H933="Médecin",I933="Médecin",I933="Médecins",H933="anesthésiste",H933="boursier univ.",H933="chercheur",H933="chirurgien",H933="Résident(e)",H933="Md Urg",H933="Md Card",LEFT(H933,6)="Fellow",H933="Externe Médecine",H933="Directeur de la biobanque Médecin",H933="monit.-boursier",),1,0)</f>
        <v>0</v>
      </c>
      <c r="D933" s="172">
        <f>IF(OR(G933=0,H933="Stagiaire",H933="Stagiaires",H933="Externe",H933="Externes",G933="agence",H933="STAGIAIRE INFIRMIER(ÈRE)",H933="STAGIAIRE SI",H933="STAGIAIRE S.I.",H933="STAGIAIRE PAB",H933="STAGIAIRE EN PERFUSION",H933="Stagiaire Physiothérapeute",H933="Stagiaire médecine",H933="Stagiaire - Service sociaux",H933="STAGIAIRE SOINS INFIRMIERS",H933="STAGIAIRE EXTERNE EN MÉDECINE",H933="ss",),1,0)</f>
        <v>0</v>
      </c>
      <c r="E933" s="28" t="s">
        <v>1854</v>
      </c>
      <c r="F933" s="28" t="s">
        <v>592</v>
      </c>
      <c r="G933" s="257">
        <v>6385</v>
      </c>
      <c r="H933" s="79" t="s">
        <v>72</v>
      </c>
      <c r="I933" s="164" t="s">
        <v>888</v>
      </c>
      <c r="J933" s="273" t="str">
        <f ca="1">IF(AK933&lt;=Données!$B$2,1," ")</f>
        <v xml:space="preserve"> </v>
      </c>
      <c r="K933" s="45"/>
      <c r="L933" s="46" t="s">
        <v>56</v>
      </c>
      <c r="M933" s="47"/>
      <c r="N933" s="48"/>
      <c r="O933" s="185"/>
      <c r="P933" s="187"/>
      <c r="Q933" s="185"/>
      <c r="R933" s="186"/>
      <c r="S933" s="186">
        <v>1</v>
      </c>
      <c r="T933" s="187"/>
      <c r="U933" s="187"/>
      <c r="V933" s="187"/>
      <c r="W933" s="320"/>
      <c r="X933" s="214"/>
      <c r="Y933" s="215"/>
      <c r="Z933" s="34"/>
      <c r="AA933" s="35"/>
      <c r="AB933" s="35"/>
      <c r="AC933" s="35"/>
      <c r="AD933" s="36"/>
      <c r="AE933" s="224"/>
      <c r="AF933" s="53"/>
      <c r="AG933" s="54"/>
      <c r="AH933" s="55"/>
      <c r="AI933" s="56"/>
      <c r="AJ933" s="41" t="s">
        <v>4462</v>
      </c>
      <c r="AK933" s="42">
        <v>45812</v>
      </c>
      <c r="AL933" s="50"/>
      <c r="AM933" s="337" t="str">
        <f>INDEX($K$6:$AE$6,1,MATCH(1,K933:AE933,-1))</f>
        <v>1870 +</v>
      </c>
      <c r="AN933" s="337" t="str">
        <f>IF(INDEX($K$6:$AE$6,1,MATCH(1,K933:AE933,1))&lt;&gt;INDEX($K$6:$AE$6,1,MATCH(1,K933:AE933,-1)),INDEX($K$6:$AE$6,1,MATCH(1,K933:AE933,1)),"-")</f>
        <v>-</v>
      </c>
      <c r="AO933"/>
      <c r="AP933"/>
      <c r="AQ933"/>
    </row>
    <row r="934" spans="1:261" x14ac:dyDescent="0.2">
      <c r="A934" s="169" t="str">
        <f>IF(IFERROR(VLOOKUP(G934,EmployesActifs,1,FALSE),"Non")&lt;&gt;"Non","Oui","Non")</f>
        <v>Oui</v>
      </c>
      <c r="B934" s="172">
        <f>IF(A934="Oui",1,0)</f>
        <v>1</v>
      </c>
      <c r="C934" s="172">
        <f>IF(OR(G934="Médecin",H934="Médecin",I934="Médecin",I934="Médecins",H934="anesthésiste",H934="boursier univ.",H934="chercheur",H934="chirurgien",H934="Résident(e)",H934="Md Urg",H934="Md Card",LEFT(H934,6)="Fellow",H934="Externe Médecine",H934="Directeur de la biobanque Médecin",H934="monit.-boursier",),1,0)</f>
        <v>0</v>
      </c>
      <c r="D934" s="172">
        <f>IF(OR(G934=0,H934="Stagiaire",H934="Stagiaires",H934="Externe",H934="Externes",G934="agence",H934="STAGIAIRE INFIRMIER(ÈRE)",H934="STAGIAIRE SI",H934="STAGIAIRE S.I.",H934="STAGIAIRE PAB",H934="STAGIAIRE EN PERFUSION",H934="Stagiaire Physiothérapeute",H934="Stagiaire médecine",H934="Stagiaire - Service sociaux",H934="STAGIAIRE SOINS INFIRMIERS",H934="STAGIAIRE EXTERNE EN MÉDECINE",H934="ss",),1,0)</f>
        <v>0</v>
      </c>
      <c r="E934" s="28" t="s">
        <v>4417</v>
      </c>
      <c r="F934" s="28" t="s">
        <v>4418</v>
      </c>
      <c r="G934" s="255">
        <v>13231</v>
      </c>
      <c r="H934" s="79" t="s">
        <v>54</v>
      </c>
      <c r="I934" s="164" t="s">
        <v>55</v>
      </c>
      <c r="J934" s="273">
        <f ca="1">IF(AK934&lt;=Données!$B$2,1," ")</f>
        <v>1</v>
      </c>
      <c r="K934" s="45"/>
      <c r="L934" s="46">
        <v>1</v>
      </c>
      <c r="M934" s="47"/>
      <c r="N934" s="48"/>
      <c r="O934" s="185"/>
      <c r="P934" s="187"/>
      <c r="Q934" s="185"/>
      <c r="R934" s="186"/>
      <c r="S934" s="186"/>
      <c r="T934" s="187"/>
      <c r="U934" s="187"/>
      <c r="V934" s="187"/>
      <c r="W934" s="320"/>
      <c r="X934" s="214"/>
      <c r="Y934" s="215"/>
      <c r="Z934" s="34"/>
      <c r="AA934" s="35"/>
      <c r="AB934" s="35"/>
      <c r="AC934" s="35"/>
      <c r="AD934" s="36"/>
      <c r="AE934" s="224"/>
      <c r="AF934" s="53"/>
      <c r="AG934" s="54"/>
      <c r="AH934" s="55"/>
      <c r="AI934" s="56"/>
      <c r="AJ934" s="41" t="s">
        <v>2858</v>
      </c>
      <c r="AK934" s="42">
        <v>45167</v>
      </c>
      <c r="AL934" s="50"/>
      <c r="AM934" s="337" t="str">
        <f>INDEX($K$6:$AE$6,1,MATCH(1,K934:AE934,-1))</f>
        <v>95PFE-L2M</v>
      </c>
      <c r="AN934" s="337" t="str">
        <f>IF(INDEX($K$6:$AE$6,1,MATCH(1,K934:AE934,1))&lt;&gt;INDEX($K$6:$AE$6,1,MATCH(1,K934:AE934,-1)),INDEX($K$6:$AE$6,1,MATCH(1,K934:AE934,1)),"-")</f>
        <v>-</v>
      </c>
      <c r="AO934"/>
      <c r="AP934"/>
      <c r="AQ934"/>
    </row>
    <row r="935" spans="1:261" x14ac:dyDescent="0.2">
      <c r="A935" s="169" t="str">
        <f>IF(IFERROR(VLOOKUP(G935,EmployesActifs,1,FALSE),"Non")&lt;&gt;"Non","Oui","Non")</f>
        <v>Oui</v>
      </c>
      <c r="B935" s="172">
        <f>IF(A935="Oui",1,0)</f>
        <v>1</v>
      </c>
      <c r="C935" s="172">
        <f>IF(OR(G935="Médecin",H935="Médecin",I935="Médecin",I935="Médecins",H935="anesthésiste",H935="boursier univ.",H935="chercheur",H935="chirurgien",H935="Résident(e)",H935="Md Urg",H935="Md Card",LEFT(H935,6)="Fellow",H935="Externe Médecine",H935="Directeur de la biobanque Médecin",H935="monit.-boursier",),1,0)</f>
        <v>0</v>
      </c>
      <c r="D935" s="172">
        <f>IF(OR(G935=0,H935="Stagiaire",H935="Stagiaires",H935="Externe",H935="Externes",G935="agence",H935="STAGIAIRE INFIRMIER(ÈRE)",H935="STAGIAIRE SI",H935="STAGIAIRE S.I.",H935="STAGIAIRE PAB",H935="STAGIAIRE EN PERFUSION",H935="Stagiaire Physiothérapeute",H935="Stagiaire médecine",H935="Stagiaire - Service sociaux",H935="STAGIAIRE SOINS INFIRMIERS",H935="STAGIAIRE EXTERNE EN MÉDECINE",H935="ss",),1,0)</f>
        <v>0</v>
      </c>
      <c r="E935" s="28" t="s">
        <v>1858</v>
      </c>
      <c r="F935" s="28" t="s">
        <v>1859</v>
      </c>
      <c r="G935" s="255">
        <v>6678</v>
      </c>
      <c r="H935" s="79" t="s">
        <v>54</v>
      </c>
      <c r="I935" s="164" t="s">
        <v>5703</v>
      </c>
      <c r="J935" s="273" t="str">
        <f ca="1">IF(AK935&lt;=Données!$B$2,1," ")</f>
        <v xml:space="preserve"> </v>
      </c>
      <c r="K935" s="45"/>
      <c r="L935" s="46" t="s">
        <v>56</v>
      </c>
      <c r="M935" s="47" t="s">
        <v>56</v>
      </c>
      <c r="N935" s="48"/>
      <c r="O935" s="185">
        <v>1</v>
      </c>
      <c r="P935" s="187"/>
      <c r="Q935" s="185"/>
      <c r="R935" s="186"/>
      <c r="S935" s="186"/>
      <c r="T935" s="187"/>
      <c r="U935" s="187"/>
      <c r="V935" s="187"/>
      <c r="W935" s="320"/>
      <c r="X935" s="214"/>
      <c r="Y935" s="215"/>
      <c r="Z935" s="34"/>
      <c r="AA935" s="35"/>
      <c r="AB935" s="35"/>
      <c r="AC935" s="35"/>
      <c r="AD935" s="36"/>
      <c r="AE935" s="224"/>
      <c r="AF935" s="53"/>
      <c r="AG935" s="54"/>
      <c r="AH935" s="55"/>
      <c r="AI935" s="56"/>
      <c r="AJ935" s="41" t="s">
        <v>5851</v>
      </c>
      <c r="AK935" s="42">
        <v>45731</v>
      </c>
      <c r="AL935" s="50"/>
      <c r="AM935" s="337" t="str">
        <f>INDEX($K$6:$AE$6,1,MATCH(1,K935:AE935,-1))</f>
        <v>1804S</v>
      </c>
      <c r="AN935" s="337" t="str">
        <f>IF(INDEX($K$6:$AE$6,1,MATCH(1,K935:AE935,1))&lt;&gt;INDEX($K$6:$AE$6,1,MATCH(1,K935:AE935,-1)),INDEX($K$6:$AE$6,1,MATCH(1,K935:AE935,1)),"-")</f>
        <v>-</v>
      </c>
      <c r="AO935"/>
      <c r="AP935"/>
      <c r="AQ935"/>
    </row>
    <row r="936" spans="1:261" x14ac:dyDescent="0.2">
      <c r="A936" s="169" t="str">
        <f>IF(IFERROR(VLOOKUP(G936,EmployesActifs,1,FALSE),"Non")&lt;&gt;"Non","Oui","Non")</f>
        <v>Oui</v>
      </c>
      <c r="B936" s="172">
        <f>IF(A936="Oui",1,0)</f>
        <v>1</v>
      </c>
      <c r="C936" s="172">
        <f>IF(OR(G936="Médecin",H936="Médecin",I936="Médecin",I936="Médecins",H936="anesthésiste",H936="boursier univ.",H936="chercheur",H936="chirurgien",H936="Résident(e)",H936="Md Urg",H936="Md Card",LEFT(H936,6)="Fellow",H936="Externe Médecine",H936="Directeur de la biobanque Médecin",H936="monit.-boursier",),1,0)</f>
        <v>0</v>
      </c>
      <c r="D936" s="172">
        <f>IF(OR(G936=0,H936="Stagiaire",H936="Stagiaires",H936="Externe",H936="Externes",G936="agence",H936="STAGIAIRE INFIRMIER(ÈRE)",H936="STAGIAIRE SI",H936="STAGIAIRE S.I.",H936="STAGIAIRE PAB",H936="STAGIAIRE EN PERFUSION",H936="Stagiaire Physiothérapeute",H936="Stagiaire médecine",H936="Stagiaire - Service sociaux",H936="STAGIAIRE SOINS INFIRMIERS",H936="STAGIAIRE EXTERNE EN MÉDECINE",H936="ss",),1,0)</f>
        <v>0</v>
      </c>
      <c r="E936" s="28" t="s">
        <v>1860</v>
      </c>
      <c r="F936" s="28" t="s">
        <v>1861</v>
      </c>
      <c r="G936" s="256">
        <v>6350</v>
      </c>
      <c r="H936" s="79" t="s">
        <v>3395</v>
      </c>
      <c r="I936" s="164" t="s">
        <v>209</v>
      </c>
      <c r="J936" s="273" t="str">
        <f ca="1">IF(AK936&lt;=Données!$B$2,1," ")</f>
        <v xml:space="preserve"> </v>
      </c>
      <c r="K936" s="45"/>
      <c r="L936" s="46">
        <v>1</v>
      </c>
      <c r="M936" s="47"/>
      <c r="N936" s="48"/>
      <c r="O936" s="185"/>
      <c r="P936" s="187"/>
      <c r="Q936" s="185"/>
      <c r="R936" s="186"/>
      <c r="S936" s="186"/>
      <c r="T936" s="187"/>
      <c r="U936" s="187"/>
      <c r="V936" s="187"/>
      <c r="W936" s="320"/>
      <c r="X936" s="214"/>
      <c r="Y936" s="215"/>
      <c r="Z936" s="34"/>
      <c r="AA936" s="35"/>
      <c r="AB936" s="35"/>
      <c r="AC936" s="35"/>
      <c r="AD936" s="36"/>
      <c r="AE936" s="224"/>
      <c r="AF936" s="53"/>
      <c r="AG936" s="54"/>
      <c r="AH936" s="55"/>
      <c r="AI936" s="56"/>
      <c r="AJ936" s="41" t="s">
        <v>4462</v>
      </c>
      <c r="AK936" s="42">
        <v>45273</v>
      </c>
      <c r="AL936" s="50"/>
      <c r="AM936" s="337" t="str">
        <f>INDEX($K$6:$AE$6,1,MATCH(1,K936:AE936,-1))</f>
        <v>95PFE-L2M</v>
      </c>
      <c r="AN936" s="337" t="str">
        <f>IF(INDEX($K$6:$AE$6,1,MATCH(1,K936:AE936,1))&lt;&gt;INDEX($K$6:$AE$6,1,MATCH(1,K936:AE936,-1)),INDEX($K$6:$AE$6,1,MATCH(1,K936:AE936,1)),"-")</f>
        <v>-</v>
      </c>
      <c r="AO936"/>
      <c r="AP936"/>
      <c r="AQ936"/>
    </row>
    <row r="937" spans="1:261" x14ac:dyDescent="0.2">
      <c r="A937" s="169" t="str">
        <f>IF(IFERROR(VLOOKUP(G937,EmployesActifs,1,FALSE),"Non")&lt;&gt;"Non","Oui","Non")</f>
        <v>Oui</v>
      </c>
      <c r="B937" s="172">
        <f>IF(A937="Oui",1,0)</f>
        <v>1</v>
      </c>
      <c r="C937" s="172">
        <f>IF(OR(G937="Médecin",H937="Médecin",I937="Médecin",I937="Médecins",H937="anesthésiste",H937="boursier univ.",H937="chercheur",H937="chirurgien",H937="Résident(e)",H937="Md Urg",H937="Md Card",LEFT(H937,6)="Fellow",H937="Externe Médecine",H937="Directeur de la biobanque Médecin",H937="monit.-boursier",),1,0)</f>
        <v>0</v>
      </c>
      <c r="D937" s="172">
        <f>IF(OR(G937=0,H937="Stagiaire",H937="Stagiaires",H937="Externe",H937="Externes",G937="agence",H937="STAGIAIRE INFIRMIER(ÈRE)",H937="STAGIAIRE SI",H937="STAGIAIRE S.I.",H937="STAGIAIRE PAB",H937="STAGIAIRE EN PERFUSION",H937="Stagiaire Physiothérapeute",H937="Stagiaire médecine",H937="Stagiaire - Service sociaux",H937="STAGIAIRE SOINS INFIRMIERS",H937="STAGIAIRE EXTERNE EN MÉDECINE",H937="ss",),1,0)</f>
        <v>0</v>
      </c>
      <c r="E937" s="28" t="s">
        <v>1862</v>
      </c>
      <c r="F937" s="28" t="s">
        <v>1125</v>
      </c>
      <c r="G937" s="255">
        <v>9926</v>
      </c>
      <c r="H937" s="79" t="s">
        <v>103</v>
      </c>
      <c r="I937" s="164" t="s">
        <v>152</v>
      </c>
      <c r="J937" s="273">
        <f ca="1">IF(AK937&lt;=Données!$B$2,1," ")</f>
        <v>1</v>
      </c>
      <c r="K937" s="45"/>
      <c r="L937" s="46">
        <v>1</v>
      </c>
      <c r="M937" s="47"/>
      <c r="N937" s="48"/>
      <c r="O937" s="185"/>
      <c r="P937" s="187"/>
      <c r="Q937" s="185"/>
      <c r="R937" s="186"/>
      <c r="S937" s="186"/>
      <c r="T937" s="187"/>
      <c r="U937" s="187"/>
      <c r="V937" s="187"/>
      <c r="W937" s="320"/>
      <c r="X937" s="214"/>
      <c r="Y937" s="215"/>
      <c r="Z937" s="34"/>
      <c r="AA937" s="35"/>
      <c r="AB937" s="35"/>
      <c r="AC937" s="35"/>
      <c r="AD937" s="36"/>
      <c r="AE937" s="224"/>
      <c r="AF937" s="53"/>
      <c r="AG937" s="54"/>
      <c r="AH937" s="55"/>
      <c r="AI937" s="56"/>
      <c r="AJ937" s="41" t="s">
        <v>85</v>
      </c>
      <c r="AK937" s="42">
        <v>44699</v>
      </c>
      <c r="AL937" s="50"/>
      <c r="AM937" s="337" t="str">
        <f>INDEX($K$6:$AE$6,1,MATCH(1,K937:AE937,-1))</f>
        <v>95PFE-L2M</v>
      </c>
      <c r="AN937" s="337" t="str">
        <f>IF(INDEX($K$6:$AE$6,1,MATCH(1,K937:AE937,1))&lt;&gt;INDEX($K$6:$AE$6,1,MATCH(1,K937:AE937,-1)),INDEX($K$6:$AE$6,1,MATCH(1,K937:AE937,1)),"-")</f>
        <v>-</v>
      </c>
      <c r="AO937"/>
      <c r="AP937"/>
      <c r="AQ937"/>
    </row>
    <row r="938" spans="1:261" x14ac:dyDescent="0.2">
      <c r="A938" s="169" t="str">
        <f>IF(IFERROR(VLOOKUP(G938,EmployesActifs,1,FALSE),"Non")&lt;&gt;"Non","Oui","Non")</f>
        <v>Oui</v>
      </c>
      <c r="B938" s="172">
        <f>IF(A938="Oui",1,0)</f>
        <v>1</v>
      </c>
      <c r="C938" s="172">
        <f>IF(OR(G938="Médecin",H938="Médecin",I938="Médecin",I938="Médecins",H938="anesthésiste",H938="boursier univ.",H938="chercheur",H938="chirurgien",H938="Résident(e)",H938="Md Urg",H938="Md Card",LEFT(H938,6)="Fellow",H938="Externe Médecine",H938="Directeur de la biobanque Médecin",H938="monit.-boursier",),1,0)</f>
        <v>0</v>
      </c>
      <c r="D938" s="172">
        <f>IF(OR(G938=0,H938="Stagiaire",H938="Stagiaires",H938="Externe",H938="Externes",G938="agence",H938="STAGIAIRE INFIRMIER(ÈRE)",H938="STAGIAIRE SI",H938="STAGIAIRE S.I.",H938="STAGIAIRE PAB",H938="STAGIAIRE EN PERFUSION",H938="Stagiaire Physiothérapeute",H938="Stagiaire médecine",H938="Stagiaire - Service sociaux",H938="STAGIAIRE SOINS INFIRMIERS",H938="STAGIAIRE EXTERNE EN MÉDECINE",H938="ss",),1,0)</f>
        <v>0</v>
      </c>
      <c r="E938" s="28" t="s">
        <v>3858</v>
      </c>
      <c r="F938" s="28" t="s">
        <v>1864</v>
      </c>
      <c r="G938" s="255">
        <v>9962</v>
      </c>
      <c r="H938" s="79" t="s">
        <v>641</v>
      </c>
      <c r="I938" s="164" t="s">
        <v>209</v>
      </c>
      <c r="J938" s="273" t="str">
        <f ca="1">IF(AK938&lt;=Données!$B$2,1," ")</f>
        <v xml:space="preserve"> </v>
      </c>
      <c r="K938" s="45">
        <v>1</v>
      </c>
      <c r="L938" s="46"/>
      <c r="M938" s="47"/>
      <c r="N938" s="48"/>
      <c r="O938" s="185"/>
      <c r="P938" s="187"/>
      <c r="Q938" s="185"/>
      <c r="R938" s="186"/>
      <c r="S938" s="186"/>
      <c r="T938" s="187"/>
      <c r="U938" s="187"/>
      <c r="V938" s="187"/>
      <c r="W938" s="320"/>
      <c r="X938" s="214"/>
      <c r="Y938" s="215"/>
      <c r="Z938" s="34"/>
      <c r="AA938" s="35"/>
      <c r="AB938" s="35"/>
      <c r="AC938" s="35"/>
      <c r="AD938" s="36"/>
      <c r="AE938" s="224"/>
      <c r="AF938" s="53"/>
      <c r="AG938" s="54"/>
      <c r="AH938" s="55"/>
      <c r="AI938" s="56"/>
      <c r="AJ938" s="41" t="s">
        <v>4462</v>
      </c>
      <c r="AK938" s="42">
        <v>45264</v>
      </c>
      <c r="AL938" s="50"/>
      <c r="AM938" s="337" t="str">
        <f>INDEX($K$6:$AE$6,1,MATCH(1,K938:AE938,-1))</f>
        <v>95PFE-L2S</v>
      </c>
      <c r="AN938" s="337" t="str">
        <f>IF(INDEX($K$6:$AE$6,1,MATCH(1,K938:AE938,1))&lt;&gt;INDEX($K$6:$AE$6,1,MATCH(1,K938:AE938,-1)),INDEX($K$6:$AE$6,1,MATCH(1,K938:AE938,1)),"-")</f>
        <v>-</v>
      </c>
      <c r="AO938"/>
      <c r="AP938"/>
      <c r="AQ938"/>
    </row>
    <row r="939" spans="1:261" s="69" customFormat="1" x14ac:dyDescent="0.2">
      <c r="A939" s="169" t="str">
        <f>IF(IFERROR(VLOOKUP(G939,EmployesActifs,1,FALSE),"Non")&lt;&gt;"Non","Oui","Non")</f>
        <v>Oui</v>
      </c>
      <c r="B939" s="172">
        <f>IF(A939="Oui",1,0)</f>
        <v>1</v>
      </c>
      <c r="C939" s="172">
        <f>IF(OR(G939="Médecin",H939="Médecin",I939="Médecin",I939="Médecins",H939="anesthésiste",H939="boursier univ.",H939="chercheur",H939="chirurgien",H939="Résident(e)",H939="Md Urg",H939="Md Card",LEFT(H939,6)="Fellow",H939="Externe Médecine",H939="Directeur de la biobanque Médecin",H939="monit.-boursier",),1,0)</f>
        <v>0</v>
      </c>
      <c r="D939" s="172">
        <f>IF(OR(G939=0,H939="Stagiaire",H939="Stagiaires",H939="Externe",H939="Externes",G939="agence",H939="STAGIAIRE INFIRMIER(ÈRE)",H939="STAGIAIRE SI",H939="STAGIAIRE S.I.",H939="STAGIAIRE PAB",H939="STAGIAIRE EN PERFUSION",H939="Stagiaire Physiothérapeute",H939="Stagiaire médecine",H939="Stagiaire - Service sociaux",H939="STAGIAIRE SOINS INFIRMIERS",H939="STAGIAIRE EXTERNE EN MÉDECINE",H939="ss",),1,0)</f>
        <v>0</v>
      </c>
      <c r="E939" s="28" t="s">
        <v>1868</v>
      </c>
      <c r="F939" s="28" t="s">
        <v>960</v>
      </c>
      <c r="G939" s="255">
        <v>12837</v>
      </c>
      <c r="H939" s="79" t="s">
        <v>69</v>
      </c>
      <c r="I939" s="164" t="s">
        <v>5717</v>
      </c>
      <c r="J939" s="273" t="str">
        <f ca="1">IF(AK939&lt;=Données!$B$2,1," ")</f>
        <v xml:space="preserve"> </v>
      </c>
      <c r="K939" s="45"/>
      <c r="L939" s="46"/>
      <c r="M939" s="47"/>
      <c r="N939" s="48">
        <v>1</v>
      </c>
      <c r="O939" s="185"/>
      <c r="P939" s="187"/>
      <c r="Q939" s="185"/>
      <c r="R939" s="186"/>
      <c r="S939" s="186"/>
      <c r="T939" s="187"/>
      <c r="U939" s="187"/>
      <c r="V939" s="187"/>
      <c r="W939" s="320"/>
      <c r="X939" s="214"/>
      <c r="Y939" s="215"/>
      <c r="Z939" s="34"/>
      <c r="AA939" s="35"/>
      <c r="AB939" s="35"/>
      <c r="AC939" s="35"/>
      <c r="AD939" s="36"/>
      <c r="AE939" s="224"/>
      <c r="AF939" s="53"/>
      <c r="AG939" s="54"/>
      <c r="AH939" s="55"/>
      <c r="AI939" s="56"/>
      <c r="AJ939" s="41" t="s">
        <v>5851</v>
      </c>
      <c r="AK939" s="42">
        <v>45808</v>
      </c>
      <c r="AL939" s="50"/>
      <c r="AM939" s="337" t="str">
        <f>INDEX($K$6:$AE$6,1,MATCH(1,K939:AE939,-1))</f>
        <v>F550</v>
      </c>
      <c r="AN939" s="337" t="str">
        <f>IF(INDEX($K$6:$AE$6,1,MATCH(1,K939:AE939,1))&lt;&gt;INDEX($K$6:$AE$6,1,MATCH(1,K939:AE939,-1)),INDEX($K$6:$AE$6,1,MATCH(1,K939:AE939,1)),"-")</f>
        <v>-</v>
      </c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</row>
    <row r="940" spans="1:261" s="44" customFormat="1" x14ac:dyDescent="0.2">
      <c r="A940" s="169" t="str">
        <f>IF(IFERROR(VLOOKUP(G940,EmployesActifs,1,FALSE),"Non")&lt;&gt;"Non","Oui","Non")</f>
        <v>Oui</v>
      </c>
      <c r="B940" s="172">
        <f>IF(A940="Oui",1,0)</f>
        <v>1</v>
      </c>
      <c r="C940" s="172">
        <f>IF(OR(G940="Médecin",H940="Médecin",I940="Médecin",I940="Médecins",H940="anesthésiste",H940="boursier univ.",H940="chercheur",H940="chirurgien",H940="Résident(e)",H940="Md Urg",H940="Md Card",LEFT(H940,6)="Fellow",H940="Externe Médecine",H940="Directeur de la biobanque Médecin",H940="monit.-boursier",),1,0)</f>
        <v>0</v>
      </c>
      <c r="D940" s="172">
        <f>IF(OR(G940=0,H940="Stagiaire",H940="Stagiaires",H940="Externe",H940="Externes",G940="agence",H940="STAGIAIRE INFIRMIER(ÈRE)",H940="STAGIAIRE SI",H940="STAGIAIRE S.I.",H940="STAGIAIRE PAB",H940="STAGIAIRE EN PERFUSION",H940="Stagiaire Physiothérapeute",H940="Stagiaire médecine",H940="Stagiaire - Service sociaux",H940="STAGIAIRE SOINS INFIRMIERS",H940="STAGIAIRE EXTERNE EN MÉDECINE",H940="ss",),1,0)</f>
        <v>0</v>
      </c>
      <c r="E940" s="28" t="s">
        <v>1868</v>
      </c>
      <c r="F940" s="28" t="s">
        <v>68</v>
      </c>
      <c r="G940" s="257">
        <v>5812</v>
      </c>
      <c r="H940" s="79" t="s">
        <v>3563</v>
      </c>
      <c r="I940" s="164" t="s">
        <v>3564</v>
      </c>
      <c r="J940" s="273" t="str">
        <f ca="1">IF(AK940&lt;=Données!$B$2,1," ")</f>
        <v xml:space="preserve"> </v>
      </c>
      <c r="K940" s="45" t="s">
        <v>56</v>
      </c>
      <c r="L940" s="46"/>
      <c r="M940" s="47"/>
      <c r="N940" s="48"/>
      <c r="O940" s="185">
        <v>1</v>
      </c>
      <c r="P940" s="187"/>
      <c r="Q940" s="185"/>
      <c r="R940" s="186"/>
      <c r="S940" s="186" t="s">
        <v>56</v>
      </c>
      <c r="T940" s="187"/>
      <c r="U940" s="187"/>
      <c r="V940" s="187"/>
      <c r="W940" s="320"/>
      <c r="X940" s="214"/>
      <c r="Y940" s="215"/>
      <c r="Z940" s="34"/>
      <c r="AA940" s="35"/>
      <c r="AB940" s="35"/>
      <c r="AC940" s="35"/>
      <c r="AD940" s="36"/>
      <c r="AE940" s="224"/>
      <c r="AF940" s="53"/>
      <c r="AG940" s="54"/>
      <c r="AH940" s="55"/>
      <c r="AI940" s="56"/>
      <c r="AJ940" s="41" t="s">
        <v>4462</v>
      </c>
      <c r="AK940" s="42">
        <v>45553</v>
      </c>
      <c r="AL940" s="50"/>
      <c r="AM940" s="337" t="str">
        <f>INDEX($K$6:$AE$6,1,MATCH(1,K940:AE940,-1))</f>
        <v>1804S</v>
      </c>
      <c r="AN940" s="337" t="str">
        <f>IF(INDEX($K$6:$AE$6,1,MATCH(1,K940:AE940,1))&lt;&gt;INDEX($K$6:$AE$6,1,MATCH(1,K940:AE940,-1)),INDEX($K$6:$AE$6,1,MATCH(1,K940:AE940,1)),"-")</f>
        <v>-</v>
      </c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</row>
    <row r="941" spans="1:261" s="44" customFormat="1" x14ac:dyDescent="0.2">
      <c r="A941" s="169" t="str">
        <f>IF(IFERROR(VLOOKUP(G941,EmployesActifs,1,FALSE),"Non")&lt;&gt;"Non","Oui","Non")</f>
        <v>Oui</v>
      </c>
      <c r="B941" s="172">
        <f>IF(A941="Oui",1,0)</f>
        <v>1</v>
      </c>
      <c r="C941" s="172">
        <f>IF(OR(G941="Médecin",H941="Médecin",I941="Médecin",I941="Médecins",H941="anesthésiste",H941="boursier univ.",H941="chercheur",H941="chirurgien",H941="Résident(e)",H941="Md Urg",H941="Md Card",LEFT(H941,6)="Fellow",H941="Externe Médecine",H941="Directeur de la biobanque Médecin",H941="monit.-boursier",),1,0)</f>
        <v>0</v>
      </c>
      <c r="D941" s="172">
        <f>IF(OR(G941=0,H941="Stagiaire",H941="Stagiaires",H941="Externe",H941="Externes",G941="agence",H941="STAGIAIRE INFIRMIER(ÈRE)",H941="STAGIAIRE SI",H941="STAGIAIRE S.I.",H941="STAGIAIRE PAB",H941="STAGIAIRE EN PERFUSION",H941="Stagiaire Physiothérapeute",H941="Stagiaire médecine",H941="Stagiaire - Service sociaux",H941="STAGIAIRE SOINS INFIRMIERS",H941="STAGIAIRE EXTERNE EN MÉDECINE",H941="ss",),1,0)</f>
        <v>0</v>
      </c>
      <c r="E941" s="28" t="s">
        <v>1871</v>
      </c>
      <c r="F941" s="28" t="s">
        <v>170</v>
      </c>
      <c r="G941" s="255">
        <v>8298</v>
      </c>
      <c r="H941" s="79" t="s">
        <v>103</v>
      </c>
      <c r="I941" s="164" t="s">
        <v>203</v>
      </c>
      <c r="J941" s="273">
        <f ca="1">IF(AK941&lt;=Données!$B$2,1," ")</f>
        <v>1</v>
      </c>
      <c r="K941" s="45" t="s">
        <v>56</v>
      </c>
      <c r="L941" s="46"/>
      <c r="M941" s="47"/>
      <c r="N941" s="48"/>
      <c r="O941" s="185"/>
      <c r="P941" s="187"/>
      <c r="Q941" s="185"/>
      <c r="R941" s="186"/>
      <c r="S941" s="186">
        <v>1</v>
      </c>
      <c r="T941" s="187"/>
      <c r="U941" s="187"/>
      <c r="V941" s="187"/>
      <c r="W941" s="320"/>
      <c r="X941" s="214"/>
      <c r="Y941" s="215"/>
      <c r="Z941" s="34" t="s">
        <v>56</v>
      </c>
      <c r="AA941" s="35" t="s">
        <v>56</v>
      </c>
      <c r="AB941" s="35"/>
      <c r="AC941" s="35"/>
      <c r="AD941" s="36"/>
      <c r="AE941" s="224"/>
      <c r="AF941" s="53"/>
      <c r="AG941" s="54"/>
      <c r="AH941" s="55"/>
      <c r="AI941" s="56"/>
      <c r="AJ941" s="41" t="s">
        <v>85</v>
      </c>
      <c r="AK941" s="42">
        <v>44487</v>
      </c>
      <c r="AL941" s="50"/>
      <c r="AM941" s="337" t="str">
        <f>INDEX($K$6:$AE$6,1,MATCH(1,K941:AE941,-1))</f>
        <v>1870 +</v>
      </c>
      <c r="AN941" s="337" t="str">
        <f>IF(INDEX($K$6:$AE$6,1,MATCH(1,K941:AE941,1))&lt;&gt;INDEX($K$6:$AE$6,1,MATCH(1,K941:AE941,-1)),INDEX($K$6:$AE$6,1,MATCH(1,K941:AE941,1)),"-")</f>
        <v>-</v>
      </c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</row>
    <row r="942" spans="1:261" s="44" customFormat="1" x14ac:dyDescent="0.2">
      <c r="A942" s="169" t="str">
        <f>IF(IFERROR(VLOOKUP(G942,EmployesActifs,1,FALSE),"Non")&lt;&gt;"Non","Oui","Non")</f>
        <v>Oui</v>
      </c>
      <c r="B942" s="172">
        <f>IF(A942="Oui",1,0)</f>
        <v>1</v>
      </c>
      <c r="C942" s="172">
        <f>IF(OR(G942="Médecin",H942="Médecin",I942="Médecin",I942="Médecins",H942="anesthésiste",H942="boursier univ.",H942="chercheur",H942="chirurgien",H942="Résident(e)",H942="Md Urg",H942="Md Card",LEFT(H942,6)="Fellow",H942="Externe Médecine",H942="Directeur de la biobanque Médecin",H942="monit.-boursier",),1,0)</f>
        <v>0</v>
      </c>
      <c r="D942" s="172">
        <f>IF(OR(G942=0,H942="Stagiaire",H942="Stagiaires",H942="Externe",H942="Externes",G942="agence",H942="STAGIAIRE INFIRMIER(ÈRE)",H942="STAGIAIRE SI",H942="STAGIAIRE S.I.",H942="STAGIAIRE PAB",H942="STAGIAIRE EN PERFUSION",H942="Stagiaire Physiothérapeute",H942="Stagiaire médecine",H942="Stagiaire - Service sociaux",H942="STAGIAIRE SOINS INFIRMIERS",H942="STAGIAIRE EXTERNE EN MÉDECINE",H942="ss",),1,0)</f>
        <v>0</v>
      </c>
      <c r="E942" s="28" t="s">
        <v>3501</v>
      </c>
      <c r="F942" s="28" t="s">
        <v>1651</v>
      </c>
      <c r="G942" s="255">
        <v>4076</v>
      </c>
      <c r="H942" s="79" t="s">
        <v>5247</v>
      </c>
      <c r="I942" s="164" t="s">
        <v>209</v>
      </c>
      <c r="J942" s="273" t="str">
        <f ca="1">IF(AK942&lt;=Données!$B$2,1," ")</f>
        <v xml:space="preserve"> </v>
      </c>
      <c r="K942" s="45"/>
      <c r="L942" s="46" t="s">
        <v>56</v>
      </c>
      <c r="M942" s="47">
        <v>1</v>
      </c>
      <c r="N942" s="48"/>
      <c r="O942" s="185"/>
      <c r="P942" s="187"/>
      <c r="Q942" s="185"/>
      <c r="R942" s="186"/>
      <c r="S942" s="186"/>
      <c r="T942" s="187"/>
      <c r="U942" s="187"/>
      <c r="V942" s="187"/>
      <c r="W942" s="320"/>
      <c r="X942" s="214"/>
      <c r="Y942" s="215"/>
      <c r="Z942" s="34"/>
      <c r="AA942" s="35"/>
      <c r="AB942" s="35"/>
      <c r="AC942" s="35"/>
      <c r="AD942" s="36"/>
      <c r="AE942" s="224"/>
      <c r="AF942" s="53"/>
      <c r="AG942" s="54"/>
      <c r="AH942" s="55"/>
      <c r="AI942" s="56"/>
      <c r="AJ942" s="41" t="s">
        <v>4462</v>
      </c>
      <c r="AK942" s="42">
        <v>45665</v>
      </c>
      <c r="AL942" s="50"/>
      <c r="AM942" s="337" t="str">
        <f>INDEX($K$6:$AE$6,1,MATCH(1,K942:AE942,-1))</f>
        <v>95PFE-L2L</v>
      </c>
      <c r="AN942" s="337" t="str">
        <f>IF(INDEX($K$6:$AE$6,1,MATCH(1,K942:AE942,1))&lt;&gt;INDEX($K$6:$AE$6,1,MATCH(1,K942:AE942,-1)),INDEX($K$6:$AE$6,1,MATCH(1,K942:AE942,1)),"-")</f>
        <v>-</v>
      </c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</row>
    <row r="943" spans="1:261" x14ac:dyDescent="0.2">
      <c r="A943" s="169" t="str">
        <f>IF(IFERROR(VLOOKUP(G943,EmployesActifs,1,FALSE),"Non")&lt;&gt;"Non","Oui","Non")</f>
        <v>Oui</v>
      </c>
      <c r="B943" s="172">
        <f>IF(A943="Oui",1,0)</f>
        <v>1</v>
      </c>
      <c r="C943" s="172">
        <f>IF(OR(G943="Médecin",H943="Médecin",I943="Médecin",I943="Médecins",H943="anesthésiste",H943="boursier univ.",H943="chercheur",H943="chirurgien",H943="Résident(e)",H943="Md Urg",H943="Md Card",LEFT(H943,6)="Fellow",H943="Externe Médecine",H943="Directeur de la biobanque Médecin",H943="monit.-boursier",),1,0)</f>
        <v>0</v>
      </c>
      <c r="D943" s="172">
        <f>IF(OR(G943=0,H943="Stagiaire",H943="Stagiaires",H943="Externe",H943="Externes",G943="agence",H943="STAGIAIRE INFIRMIER(ÈRE)",H943="STAGIAIRE SI",H943="STAGIAIRE S.I.",H943="STAGIAIRE PAB",H943="STAGIAIRE EN PERFUSION",H943="Stagiaire Physiothérapeute",H943="Stagiaire médecine",H943="Stagiaire - Service sociaux",H943="STAGIAIRE SOINS INFIRMIERS",H943="STAGIAIRE EXTERNE EN MÉDECINE",H943="ss",),1,0)</f>
        <v>0</v>
      </c>
      <c r="E943" s="28" t="s">
        <v>1878</v>
      </c>
      <c r="F943" s="28" t="s">
        <v>1248</v>
      </c>
      <c r="G943" s="255">
        <v>8729</v>
      </c>
      <c r="H943" s="79" t="s">
        <v>103</v>
      </c>
      <c r="I943" s="164" t="s">
        <v>5716</v>
      </c>
      <c r="J943" s="273" t="str">
        <f ca="1">IF(AK943&lt;=Données!$B$2,1," ")</f>
        <v xml:space="preserve"> </v>
      </c>
      <c r="K943" s="45"/>
      <c r="L943" s="46"/>
      <c r="M943" s="47"/>
      <c r="N943" s="48"/>
      <c r="O943" s="185"/>
      <c r="P943" s="187"/>
      <c r="Q943" s="185"/>
      <c r="R943" s="186"/>
      <c r="S943" s="186">
        <v>1</v>
      </c>
      <c r="T943" s="187"/>
      <c r="U943" s="187"/>
      <c r="V943" s="187"/>
      <c r="W943" s="320"/>
      <c r="X943" s="214"/>
      <c r="Y943" s="215"/>
      <c r="Z943" s="34"/>
      <c r="AA943" s="35"/>
      <c r="AB943" s="35"/>
      <c r="AC943" s="35"/>
      <c r="AD943" s="36"/>
      <c r="AE943" s="224"/>
      <c r="AF943" s="53"/>
      <c r="AG943" s="54"/>
      <c r="AH943" s="55"/>
      <c r="AI943" s="56"/>
      <c r="AJ943" s="41" t="s">
        <v>5851</v>
      </c>
      <c r="AK943" s="42">
        <v>45773</v>
      </c>
      <c r="AL943" s="50"/>
      <c r="AM943" s="337" t="str">
        <f>INDEX($K$6:$AE$6,1,MATCH(1,K943:AE943,-1))</f>
        <v>1870 +</v>
      </c>
      <c r="AN943" s="337" t="str">
        <f>IF(INDEX($K$6:$AE$6,1,MATCH(1,K943:AE943,1))&lt;&gt;INDEX($K$6:$AE$6,1,MATCH(1,K943:AE943,-1)),INDEX($K$6:$AE$6,1,MATCH(1,K943:AE943,1)),"-")</f>
        <v>-</v>
      </c>
      <c r="AO943"/>
      <c r="AP943"/>
      <c r="AQ943"/>
    </row>
    <row r="944" spans="1:261" x14ac:dyDescent="0.2">
      <c r="A944" s="169" t="str">
        <f>IF(IFERROR(VLOOKUP(G944,EmployesActifs,1,FALSE),"Non")&lt;&gt;"Non","Oui","Non")</f>
        <v>Oui</v>
      </c>
      <c r="B944" s="172">
        <f>IF(A944="Oui",1,0)</f>
        <v>1</v>
      </c>
      <c r="C944" s="172">
        <f>IF(OR(G944="Médecin",H944="Médecin",I944="Médecin",I944="Médecins",H944="anesthésiste",H944="boursier univ.",H944="chercheur",H944="chirurgien",H944="Résident(e)",H944="Md Urg",H944="Md Card",LEFT(H944,6)="Fellow",H944="Externe Médecine",H944="Directeur de la biobanque Médecin",H944="monit.-boursier",),1,0)</f>
        <v>0</v>
      </c>
      <c r="D944" s="172">
        <f>IF(OR(G944=0,H944="Stagiaire",H944="Stagiaires",H944="Externe",H944="Externes",G944="agence",H944="STAGIAIRE INFIRMIER(ÈRE)",H944="STAGIAIRE SI",H944="STAGIAIRE S.I.",H944="STAGIAIRE PAB",H944="STAGIAIRE EN PERFUSION",H944="Stagiaire Physiothérapeute",H944="Stagiaire médecine",H944="Stagiaire - Service sociaux",H944="STAGIAIRE SOINS INFIRMIERS",H944="STAGIAIRE EXTERNE EN MÉDECINE",H944="ss",),1,0)</f>
        <v>0</v>
      </c>
      <c r="E944" s="28" t="s">
        <v>1881</v>
      </c>
      <c r="F944" s="28" t="s">
        <v>1698</v>
      </c>
      <c r="G944" s="255">
        <v>8520</v>
      </c>
      <c r="H944" s="79" t="s">
        <v>69</v>
      </c>
      <c r="I944" s="164" t="s">
        <v>5717</v>
      </c>
      <c r="J944" s="273" t="str">
        <f ca="1">IF(AK944&lt;=Données!$B$2,1," ")</f>
        <v xml:space="preserve"> </v>
      </c>
      <c r="K944" s="45"/>
      <c r="L944" s="46"/>
      <c r="M944" s="47"/>
      <c r="N944" s="48"/>
      <c r="O944" s="185"/>
      <c r="P944" s="187"/>
      <c r="Q944" s="185"/>
      <c r="R944" s="186"/>
      <c r="S944" s="186">
        <v>1</v>
      </c>
      <c r="T944" s="187"/>
      <c r="U944" s="187"/>
      <c r="V944" s="187"/>
      <c r="W944" s="320"/>
      <c r="X944" s="214"/>
      <c r="Y944" s="215"/>
      <c r="Z944" s="34"/>
      <c r="AA944" s="35"/>
      <c r="AB944" s="35"/>
      <c r="AC944" s="35"/>
      <c r="AD944" s="36"/>
      <c r="AE944" s="224"/>
      <c r="AF944" s="53"/>
      <c r="AG944" s="54"/>
      <c r="AH944" s="55"/>
      <c r="AI944" s="56"/>
      <c r="AJ944" s="41" t="s">
        <v>5851</v>
      </c>
      <c r="AK944" s="42">
        <v>45822</v>
      </c>
      <c r="AL944" s="50"/>
      <c r="AM944" s="337" t="str">
        <f>INDEX($K$6:$AE$6,1,MATCH(1,K944:AE944,-1))</f>
        <v>1870 +</v>
      </c>
      <c r="AN944" s="337" t="str">
        <f>IF(INDEX($K$6:$AE$6,1,MATCH(1,K944:AE944,1))&lt;&gt;INDEX($K$6:$AE$6,1,MATCH(1,K944:AE944,-1)),INDEX($K$6:$AE$6,1,MATCH(1,K944:AE944,1)),"-")</f>
        <v>-</v>
      </c>
      <c r="AO944"/>
      <c r="AP944"/>
      <c r="AQ944"/>
    </row>
    <row r="945" spans="1:43" x14ac:dyDescent="0.2">
      <c r="A945" s="169" t="str">
        <f>IF(IFERROR(VLOOKUP(G945,EmployesActifs,1,FALSE),"Non")&lt;&gt;"Non","Oui","Non")</f>
        <v>Oui</v>
      </c>
      <c r="B945" s="172">
        <f>IF(A945="Oui",1,0)</f>
        <v>1</v>
      </c>
      <c r="C945" s="172">
        <f>IF(OR(G945="Médecin",H945="Médecin",I945="Médecin",I945="Médecins",H945="anesthésiste",H945="boursier univ.",H945="chercheur",H945="chirurgien",H945="Résident(e)",H945="Md Urg",H945="Md Card",LEFT(H945,6)="Fellow",H945="Externe Médecine",H945="Directeur de la biobanque Médecin",H945="monit.-boursier",),1,0)</f>
        <v>0</v>
      </c>
      <c r="D945" s="172">
        <f>IF(OR(G945=0,H945="Stagiaire",H945="Stagiaires",H945="Externe",H945="Externes",G945="agence",H945="STAGIAIRE INFIRMIER(ÈRE)",H945="STAGIAIRE SI",H945="STAGIAIRE S.I.",H945="STAGIAIRE PAB",H945="STAGIAIRE EN PERFUSION",H945="Stagiaire Physiothérapeute",H945="Stagiaire médecine",H945="Stagiaire - Service sociaux",H945="STAGIAIRE SOINS INFIRMIERS",H945="STAGIAIRE EXTERNE EN MÉDECINE",H945="ss",),1,0)</f>
        <v>0</v>
      </c>
      <c r="E945" s="28" t="s">
        <v>2848</v>
      </c>
      <c r="F945" s="28" t="s">
        <v>147</v>
      </c>
      <c r="G945" s="255">
        <v>2908</v>
      </c>
      <c r="H945" s="79" t="s">
        <v>2416</v>
      </c>
      <c r="I945" s="164" t="s">
        <v>5713</v>
      </c>
      <c r="J945" s="273">
        <f ca="1">IF(AK945&lt;=Données!$B$2,1," ")</f>
        <v>1</v>
      </c>
      <c r="K945" s="45">
        <v>1</v>
      </c>
      <c r="L945" s="46"/>
      <c r="M945" s="47"/>
      <c r="N945" s="48"/>
      <c r="O945" s="185"/>
      <c r="P945" s="187"/>
      <c r="Q945" s="185"/>
      <c r="R945" s="186"/>
      <c r="S945" s="186"/>
      <c r="T945" s="187"/>
      <c r="U945" s="187"/>
      <c r="V945" s="187"/>
      <c r="W945" s="320"/>
      <c r="X945" s="214"/>
      <c r="Y945" s="215"/>
      <c r="Z945" s="34"/>
      <c r="AA945" s="35"/>
      <c r="AB945" s="35"/>
      <c r="AC945" s="35"/>
      <c r="AD945" s="36"/>
      <c r="AE945" s="224"/>
      <c r="AF945" s="53"/>
      <c r="AG945" s="54"/>
      <c r="AH945" s="55"/>
      <c r="AI945" s="56"/>
      <c r="AJ945" s="41" t="s">
        <v>85</v>
      </c>
      <c r="AK945" s="42">
        <v>44713</v>
      </c>
      <c r="AL945" s="50"/>
      <c r="AM945" s="337" t="str">
        <f>INDEX($K$6:$AE$6,1,MATCH(1,K945:AE945,-1))</f>
        <v>95PFE-L2S</v>
      </c>
      <c r="AN945" s="337" t="str">
        <f>IF(INDEX($K$6:$AE$6,1,MATCH(1,K945:AE945,1))&lt;&gt;INDEX($K$6:$AE$6,1,MATCH(1,K945:AE945,-1)),INDEX($K$6:$AE$6,1,MATCH(1,K945:AE945,1)),"-")</f>
        <v>-</v>
      </c>
      <c r="AO945"/>
      <c r="AP945"/>
      <c r="AQ945"/>
    </row>
    <row r="946" spans="1:43" x14ac:dyDescent="0.2">
      <c r="A946" s="169" t="str">
        <f>IF(IFERROR(VLOOKUP(G946,EmployesActifs,1,FALSE),"Non")&lt;&gt;"Non","Oui","Non")</f>
        <v>Oui</v>
      </c>
      <c r="B946" s="172">
        <f>IF(A946="Oui",1,0)</f>
        <v>1</v>
      </c>
      <c r="C946" s="172">
        <f>IF(OR(G946="Médecin",H946="Médecin",I946="Médecin",I946="Médecins",H946="anesthésiste",H946="boursier univ.",H946="chercheur",H946="chirurgien",H946="Résident(e)",H946="Md Urg",H946="Md Card",LEFT(H946,6)="Fellow",H946="Externe Médecine",H946="Directeur de la biobanque Médecin",H946="monit.-boursier",),1,0)</f>
        <v>0</v>
      </c>
      <c r="D946" s="172">
        <f>IF(OR(G946=0,H946="Stagiaire",H946="Stagiaires",H946="Externe",H946="Externes",G946="agence",H946="STAGIAIRE INFIRMIER(ÈRE)",H946="STAGIAIRE SI",H946="STAGIAIRE S.I.",H946="STAGIAIRE PAB",H946="STAGIAIRE EN PERFUSION",H946="Stagiaire Physiothérapeute",H946="Stagiaire médecine",H946="Stagiaire - Service sociaux",H946="STAGIAIRE SOINS INFIRMIERS",H946="STAGIAIRE EXTERNE EN MÉDECINE",H946="ss",),1,0)</f>
        <v>0</v>
      </c>
      <c r="E946" s="28" t="s">
        <v>1884</v>
      </c>
      <c r="F946" s="28" t="s">
        <v>432</v>
      </c>
      <c r="G946" s="255">
        <v>4940</v>
      </c>
      <c r="H946" s="79" t="s">
        <v>1087</v>
      </c>
      <c r="I946" s="164" t="s">
        <v>65</v>
      </c>
      <c r="J946" s="273">
        <f ca="1">IF(AK946&lt;=Données!$B$2,1," ")</f>
        <v>1</v>
      </c>
      <c r="K946" s="45">
        <v>1</v>
      </c>
      <c r="L946" s="46"/>
      <c r="M946" s="47"/>
      <c r="N946" s="48"/>
      <c r="O946" s="185"/>
      <c r="P946" s="187"/>
      <c r="Q946" s="185"/>
      <c r="R946" s="186"/>
      <c r="S946" s="186"/>
      <c r="T946" s="187"/>
      <c r="U946" s="187"/>
      <c r="V946" s="187"/>
      <c r="W946" s="320"/>
      <c r="X946" s="214"/>
      <c r="Y946" s="215"/>
      <c r="Z946" s="34"/>
      <c r="AA946" s="35"/>
      <c r="AB946" s="35"/>
      <c r="AC946" s="35"/>
      <c r="AD946" s="36"/>
      <c r="AE946" s="224"/>
      <c r="AF946" s="53"/>
      <c r="AG946" s="54"/>
      <c r="AH946" s="55"/>
      <c r="AI946" s="56"/>
      <c r="AJ946" s="41" t="s">
        <v>144</v>
      </c>
      <c r="AK946" s="42">
        <v>44596</v>
      </c>
      <c r="AL946" s="50"/>
      <c r="AM946" s="337" t="str">
        <f>INDEX($K$6:$AE$6,1,MATCH(1,K946:AE946,-1))</f>
        <v>95PFE-L2S</v>
      </c>
      <c r="AN946" s="337" t="str">
        <f>IF(INDEX($K$6:$AE$6,1,MATCH(1,K946:AE946,1))&lt;&gt;INDEX($K$6:$AE$6,1,MATCH(1,K946:AE946,-1)),INDEX($K$6:$AE$6,1,MATCH(1,K946:AE946,1)),"-")</f>
        <v>-</v>
      </c>
      <c r="AO946"/>
      <c r="AP946"/>
      <c r="AQ946"/>
    </row>
    <row r="947" spans="1:43" x14ac:dyDescent="0.2">
      <c r="A947" s="169" t="str">
        <f>IF(IFERROR(VLOOKUP(G947,EmployesActifs,1,FALSE),"Non")&lt;&gt;"Non","Oui","Non")</f>
        <v>Oui</v>
      </c>
      <c r="B947" s="172">
        <f>IF(A947="Oui",1,0)</f>
        <v>1</v>
      </c>
      <c r="C947" s="172">
        <f>IF(OR(G947="Médecin",H947="Médecin",I947="Médecin",I947="Médecins",H947="anesthésiste",H947="boursier univ.",H947="chercheur",H947="chirurgien",H947="Résident(e)",H947="Md Urg",H947="Md Card",LEFT(H947,6)="Fellow",H947="Externe Médecine",H947="Directeur de la biobanque Médecin",H947="monit.-boursier",),1,0)</f>
        <v>0</v>
      </c>
      <c r="D947" s="172">
        <f>IF(OR(G947=0,H947="Stagiaire",H947="Stagiaires",H947="Externe",H947="Externes",G947="agence",H947="STAGIAIRE INFIRMIER(ÈRE)",H947="STAGIAIRE SI",H947="STAGIAIRE S.I.",H947="STAGIAIRE PAB",H947="STAGIAIRE EN PERFUSION",H947="Stagiaire Physiothérapeute",H947="Stagiaire médecine",H947="Stagiaire - Service sociaux",H947="STAGIAIRE SOINS INFIRMIERS",H947="STAGIAIRE EXTERNE EN MÉDECINE",H947="ss",),1,0)</f>
        <v>0</v>
      </c>
      <c r="E947" s="28" t="s">
        <v>3094</v>
      </c>
      <c r="F947" s="28" t="s">
        <v>710</v>
      </c>
      <c r="G947" s="255">
        <v>10954</v>
      </c>
      <c r="H947" s="79" t="s">
        <v>3413</v>
      </c>
      <c r="I947" s="164" t="s">
        <v>5702</v>
      </c>
      <c r="J947" s="273">
        <f ca="1">IF(AK947&lt;=Données!$B$2,1," ")</f>
        <v>1</v>
      </c>
      <c r="K947" s="45">
        <v>1</v>
      </c>
      <c r="L947" s="46"/>
      <c r="M947" s="47"/>
      <c r="N947" s="48"/>
      <c r="O947" s="185"/>
      <c r="P947" s="187"/>
      <c r="Q947" s="185"/>
      <c r="R947" s="186"/>
      <c r="S947" s="186"/>
      <c r="T947" s="187"/>
      <c r="U947" s="187"/>
      <c r="V947" s="187"/>
      <c r="W947" s="320"/>
      <c r="X947" s="214"/>
      <c r="Y947" s="215"/>
      <c r="Z947" s="34"/>
      <c r="AA947" s="35"/>
      <c r="AB947" s="35"/>
      <c r="AC947" s="35"/>
      <c r="AD947" s="36"/>
      <c r="AE947" s="224"/>
      <c r="AF947" s="53"/>
      <c r="AG947" s="54"/>
      <c r="AH947" s="55"/>
      <c r="AI947" s="56"/>
      <c r="AJ947" s="41" t="s">
        <v>85</v>
      </c>
      <c r="AK947" s="42">
        <v>44916</v>
      </c>
      <c r="AL947" s="50"/>
      <c r="AM947" s="337" t="str">
        <f>INDEX($K$6:$AE$6,1,MATCH(1,K947:AE947,-1))</f>
        <v>95PFE-L2S</v>
      </c>
      <c r="AN947" s="337" t="str">
        <f>IF(INDEX($K$6:$AE$6,1,MATCH(1,K947:AE947,1))&lt;&gt;INDEX($K$6:$AE$6,1,MATCH(1,K947:AE947,-1)),INDEX($K$6:$AE$6,1,MATCH(1,K947:AE947,1)),"-")</f>
        <v>-</v>
      </c>
      <c r="AO947"/>
      <c r="AP947"/>
      <c r="AQ947"/>
    </row>
    <row r="948" spans="1:43" x14ac:dyDescent="0.2">
      <c r="A948" s="169" t="str">
        <f>IF(IFERROR(VLOOKUP(G948,EmployesActifs,1,FALSE),"Non")&lt;&gt;"Non","Oui","Non")</f>
        <v>Oui</v>
      </c>
      <c r="B948" s="172">
        <f>IF(A948="Oui",1,0)</f>
        <v>1</v>
      </c>
      <c r="C948" s="172">
        <f>IF(OR(G948="Médecin",H948="Médecin",I948="Médecin",I948="Médecins",H948="anesthésiste",H948="boursier univ.",H948="chercheur",H948="chirurgien",H948="Résident(e)",H948="Md Urg",H948="Md Card",LEFT(H948,6)="Fellow",H948="Externe Médecine",H948="Directeur de la biobanque Médecin",H948="monit.-boursier",),1,0)</f>
        <v>0</v>
      </c>
      <c r="D948" s="172">
        <f>IF(OR(G948=0,H948="Stagiaire",H948="Stagiaires",H948="Externe",H948="Externes",G948="agence",H948="STAGIAIRE INFIRMIER(ÈRE)",H948="STAGIAIRE SI",H948="STAGIAIRE S.I.",H948="STAGIAIRE PAB",H948="STAGIAIRE EN PERFUSION",H948="Stagiaire Physiothérapeute",H948="Stagiaire médecine",H948="Stagiaire - Service sociaux",H948="STAGIAIRE SOINS INFIRMIERS",H948="STAGIAIRE EXTERNE EN MÉDECINE",H948="ss",),1,0)</f>
        <v>0</v>
      </c>
      <c r="E948" s="28" t="s">
        <v>1885</v>
      </c>
      <c r="F948" s="28" t="s">
        <v>485</v>
      </c>
      <c r="G948" s="257">
        <v>14095</v>
      </c>
      <c r="H948" s="79" t="s">
        <v>54</v>
      </c>
      <c r="I948" s="164" t="s">
        <v>55</v>
      </c>
      <c r="J948" s="273" t="str">
        <f ca="1">IF(AK948&lt;=Données!$B$2,1," ")</f>
        <v xml:space="preserve"> </v>
      </c>
      <c r="K948" s="45" t="s">
        <v>56</v>
      </c>
      <c r="L948" s="46" t="s">
        <v>56</v>
      </c>
      <c r="M948" s="47"/>
      <c r="N948" s="48"/>
      <c r="O948" s="185"/>
      <c r="P948" s="187"/>
      <c r="Q948" s="185"/>
      <c r="R948" s="186"/>
      <c r="S948" s="186">
        <v>1</v>
      </c>
      <c r="T948" s="187"/>
      <c r="U948" s="187"/>
      <c r="V948" s="187"/>
      <c r="W948" s="320"/>
      <c r="X948" s="214"/>
      <c r="Y948" s="215"/>
      <c r="Z948" s="34"/>
      <c r="AA948" s="35"/>
      <c r="AB948" s="35"/>
      <c r="AC948" s="35"/>
      <c r="AD948" s="36"/>
      <c r="AE948" s="224"/>
      <c r="AF948" s="53"/>
      <c r="AG948" s="54"/>
      <c r="AH948" s="55"/>
      <c r="AI948" s="56"/>
      <c r="AJ948" s="41" t="s">
        <v>5851</v>
      </c>
      <c r="AK948" s="42">
        <v>45864</v>
      </c>
      <c r="AL948" s="50"/>
      <c r="AM948" s="337" t="str">
        <f>INDEX($K$6:$AE$6,1,MATCH(1,K948:AE948,-1))</f>
        <v>1870 +</v>
      </c>
      <c r="AN948" s="337" t="str">
        <f>IF(INDEX($K$6:$AE$6,1,MATCH(1,K948:AE948,1))&lt;&gt;INDEX($K$6:$AE$6,1,MATCH(1,K948:AE948,-1)),INDEX($K$6:$AE$6,1,MATCH(1,K948:AE948,1)),"-")</f>
        <v>-</v>
      </c>
      <c r="AO948"/>
      <c r="AP948"/>
      <c r="AQ948"/>
    </row>
    <row r="949" spans="1:43" x14ac:dyDescent="0.2">
      <c r="A949" s="169" t="str">
        <f>IF(IFERROR(VLOOKUP(G949,EmployesActifs,1,FALSE),"Non")&lt;&gt;"Non","Oui","Non")</f>
        <v>Oui</v>
      </c>
      <c r="B949" s="172">
        <f>IF(A949="Oui",1,0)</f>
        <v>1</v>
      </c>
      <c r="C949" s="172">
        <f>IF(OR(G949="Médecin",H949="Médecin",I949="Médecin",I949="Médecins",H949="anesthésiste",H949="boursier univ.",H949="chercheur",H949="chirurgien",H949="Résident(e)",H949="Md Urg",H949="Md Card",LEFT(H949,6)="Fellow",H949="Externe Médecine",H949="Directeur de la biobanque Médecin",H949="monit.-boursier",),1,0)</f>
        <v>0</v>
      </c>
      <c r="D949" s="172">
        <f>IF(OR(G949=0,H949="Stagiaire",H949="Stagiaires",H949="Externe",H949="Externes",G949="agence",H949="STAGIAIRE INFIRMIER(ÈRE)",H949="STAGIAIRE SI",H949="STAGIAIRE S.I.",H949="STAGIAIRE PAB",H949="STAGIAIRE EN PERFUSION",H949="Stagiaire Physiothérapeute",H949="Stagiaire médecine",H949="Stagiaire - Service sociaux",H949="STAGIAIRE SOINS INFIRMIERS",H949="STAGIAIRE EXTERNE EN MÉDECINE",H949="ss",),1,0)</f>
        <v>0</v>
      </c>
      <c r="E949" s="28" t="s">
        <v>1885</v>
      </c>
      <c r="F949" s="28" t="s">
        <v>485</v>
      </c>
      <c r="G949" s="255">
        <v>5657</v>
      </c>
      <c r="H949" s="79" t="s">
        <v>69</v>
      </c>
      <c r="I949" s="164" t="s">
        <v>836</v>
      </c>
      <c r="J949" s="273">
        <f ca="1">IF(AK949&lt;=Données!$B$2,1," ")</f>
        <v>1</v>
      </c>
      <c r="K949" s="45">
        <v>1</v>
      </c>
      <c r="L949" s="46" t="s">
        <v>56</v>
      </c>
      <c r="M949" s="47"/>
      <c r="N949" s="48"/>
      <c r="O949" s="185"/>
      <c r="P949" s="187"/>
      <c r="Q949" s="185"/>
      <c r="R949" s="186"/>
      <c r="S949" s="186"/>
      <c r="T949" s="187"/>
      <c r="U949" s="187"/>
      <c r="V949" s="187"/>
      <c r="W949" s="320"/>
      <c r="X949" s="214"/>
      <c r="Y949" s="215"/>
      <c r="Z949" s="34"/>
      <c r="AA949" s="35"/>
      <c r="AB949" s="35"/>
      <c r="AC949" s="35"/>
      <c r="AD949" s="36"/>
      <c r="AE949" s="224"/>
      <c r="AF949" s="53"/>
      <c r="AG949" s="54"/>
      <c r="AH949" s="55"/>
      <c r="AI949" s="56"/>
      <c r="AJ949" s="41" t="s">
        <v>85</v>
      </c>
      <c r="AK949" s="42">
        <v>44916</v>
      </c>
      <c r="AL949" s="50"/>
      <c r="AM949" s="337" t="str">
        <f>INDEX($K$6:$AE$6,1,MATCH(1,K949:AE949,-1))</f>
        <v>95PFE-L2S</v>
      </c>
      <c r="AN949" s="337" t="str">
        <f>IF(INDEX($K$6:$AE$6,1,MATCH(1,K949:AE949,1))&lt;&gt;INDEX($K$6:$AE$6,1,MATCH(1,K949:AE949,-1)),INDEX($K$6:$AE$6,1,MATCH(1,K949:AE949,1)),"-")</f>
        <v>-</v>
      </c>
      <c r="AO949"/>
      <c r="AP949"/>
      <c r="AQ949"/>
    </row>
    <row r="950" spans="1:43" x14ac:dyDescent="0.2">
      <c r="A950" s="169" t="str">
        <f>IF(IFERROR(VLOOKUP(G950,EmployesActifs,1,FALSE),"Non")&lt;&gt;"Non","Oui","Non")</f>
        <v>Oui</v>
      </c>
      <c r="B950" s="172">
        <f>IF(A950="Oui",1,0)</f>
        <v>1</v>
      </c>
      <c r="C950" s="172">
        <f>IF(OR(G950="Médecin",H950="Médecin",I950="Médecin",I950="Médecins",H950="anesthésiste",H950="boursier univ.",H950="chercheur",H950="chirurgien",H950="Résident(e)",H950="Md Urg",H950="Md Card",LEFT(H950,6)="Fellow",H950="Externe Médecine",H950="Directeur de la biobanque Médecin",H950="monit.-boursier",),1,0)</f>
        <v>0</v>
      </c>
      <c r="D950" s="172">
        <f>IF(OR(G950=0,H950="Stagiaire",H950="Stagiaires",H950="Externe",H950="Externes",G950="agence",H950="STAGIAIRE INFIRMIER(ÈRE)",H950="STAGIAIRE SI",H950="STAGIAIRE S.I.",H950="STAGIAIRE PAB",H950="STAGIAIRE EN PERFUSION",H950="Stagiaire Physiothérapeute",H950="Stagiaire médecine",H950="Stagiaire - Service sociaux",H950="STAGIAIRE SOINS INFIRMIERS",H950="STAGIAIRE EXTERNE EN MÉDECINE",H950="ss",),1,0)</f>
        <v>0</v>
      </c>
      <c r="E950" s="28" t="s">
        <v>1885</v>
      </c>
      <c r="F950" s="28" t="s">
        <v>170</v>
      </c>
      <c r="G950" s="255">
        <v>8093</v>
      </c>
      <c r="H950" s="79" t="s">
        <v>1174</v>
      </c>
      <c r="I950" s="164" t="s">
        <v>1471</v>
      </c>
      <c r="J950" s="273">
        <f ca="1">IF(AK950&lt;=Données!$B$2,1," ")</f>
        <v>1</v>
      </c>
      <c r="K950" s="45">
        <v>1</v>
      </c>
      <c r="L950" s="46"/>
      <c r="M950" s="47"/>
      <c r="N950" s="48"/>
      <c r="O950" s="185"/>
      <c r="P950" s="187"/>
      <c r="Q950" s="185"/>
      <c r="R950" s="186"/>
      <c r="S950" s="186"/>
      <c r="T950" s="187"/>
      <c r="U950" s="187"/>
      <c r="V950" s="187"/>
      <c r="W950" s="320"/>
      <c r="X950" s="214"/>
      <c r="Y950" s="215"/>
      <c r="Z950" s="34"/>
      <c r="AA950" s="35"/>
      <c r="AB950" s="35"/>
      <c r="AC950" s="35"/>
      <c r="AD950" s="36"/>
      <c r="AE950" s="224"/>
      <c r="AF950" s="53"/>
      <c r="AG950" s="54"/>
      <c r="AH950" s="55"/>
      <c r="AI950" s="56"/>
      <c r="AJ950" s="41" t="s">
        <v>98</v>
      </c>
      <c r="AK950" s="42">
        <v>44588</v>
      </c>
      <c r="AL950" s="50" t="s">
        <v>1886</v>
      </c>
      <c r="AM950" s="337" t="str">
        <f>INDEX($K$6:$AE$6,1,MATCH(1,K950:AE950,-1))</f>
        <v>95PFE-L2S</v>
      </c>
      <c r="AN950" s="337" t="str">
        <f>IF(INDEX($K$6:$AE$6,1,MATCH(1,K950:AE950,1))&lt;&gt;INDEX($K$6:$AE$6,1,MATCH(1,K950:AE950,-1)),INDEX($K$6:$AE$6,1,MATCH(1,K950:AE950,1)),"-")</f>
        <v>-</v>
      </c>
      <c r="AO950"/>
      <c r="AP950"/>
      <c r="AQ950"/>
    </row>
    <row r="951" spans="1:43" x14ac:dyDescent="0.2">
      <c r="A951" s="169" t="str">
        <f>IF(IFERROR(VLOOKUP(G951,EmployesActifs,1,FALSE),"Non")&lt;&gt;"Non","Oui","Non")</f>
        <v>Oui</v>
      </c>
      <c r="B951" s="172">
        <f>IF(A951="Oui",1,0)</f>
        <v>1</v>
      </c>
      <c r="C951" s="172">
        <f>IF(OR(G951="Médecin",H951="Médecin",I951="Médecin",I951="Médecins",H951="anesthésiste",H951="boursier univ.",H951="chercheur",H951="chirurgien",H951="Résident(e)",H951="Md Urg",H951="Md Card",LEFT(H951,6)="Fellow",H951="Externe Médecine",H951="Directeur de la biobanque Médecin",H951="monit.-boursier",),1,0)</f>
        <v>0</v>
      </c>
      <c r="D951" s="172">
        <f>IF(OR(G951=0,H951="Stagiaire",H951="Stagiaires",H951="Externe",H951="Externes",G951="agence",H951="STAGIAIRE INFIRMIER(ÈRE)",H951="STAGIAIRE SI",H951="STAGIAIRE S.I.",H951="STAGIAIRE PAB",H951="STAGIAIRE EN PERFUSION",H951="Stagiaire Physiothérapeute",H951="Stagiaire médecine",H951="Stagiaire - Service sociaux",H951="STAGIAIRE SOINS INFIRMIERS",H951="STAGIAIRE EXTERNE EN MÉDECINE",H951="ss",),1,0)</f>
        <v>0</v>
      </c>
      <c r="E951" s="28" t="s">
        <v>1885</v>
      </c>
      <c r="F951" s="28" t="s">
        <v>592</v>
      </c>
      <c r="G951" s="255">
        <v>3036</v>
      </c>
      <c r="H951" s="79" t="s">
        <v>2098</v>
      </c>
      <c r="I951" s="164" t="s">
        <v>5709</v>
      </c>
      <c r="J951" s="273">
        <f ca="1">IF(AK951&lt;=Données!$B$2,1," ")</f>
        <v>1</v>
      </c>
      <c r="K951" s="45">
        <v>1</v>
      </c>
      <c r="L951" s="46"/>
      <c r="M951" s="47"/>
      <c r="N951" s="48"/>
      <c r="O951" s="185"/>
      <c r="P951" s="187"/>
      <c r="Q951" s="185"/>
      <c r="R951" s="186"/>
      <c r="S951" s="186"/>
      <c r="T951" s="187"/>
      <c r="U951" s="187"/>
      <c r="V951" s="187"/>
      <c r="W951" s="320"/>
      <c r="X951" s="214"/>
      <c r="Y951" s="215"/>
      <c r="Z951" s="34"/>
      <c r="AA951" s="35"/>
      <c r="AB951" s="35"/>
      <c r="AC951" s="35"/>
      <c r="AD951" s="36"/>
      <c r="AE951" s="224"/>
      <c r="AF951" s="53"/>
      <c r="AG951" s="54"/>
      <c r="AH951" s="55"/>
      <c r="AI951" s="56"/>
      <c r="AJ951" s="41" t="s">
        <v>98</v>
      </c>
      <c r="AK951" s="42">
        <v>44587</v>
      </c>
      <c r="AL951" s="50" t="s">
        <v>1887</v>
      </c>
      <c r="AM951" s="337" t="str">
        <f>INDEX($K$6:$AE$6,1,MATCH(1,K951:AE951,-1))</f>
        <v>95PFE-L2S</v>
      </c>
      <c r="AN951" s="337" t="str">
        <f>IF(INDEX($K$6:$AE$6,1,MATCH(1,K951:AE951,1))&lt;&gt;INDEX($K$6:$AE$6,1,MATCH(1,K951:AE951,-1)),INDEX($K$6:$AE$6,1,MATCH(1,K951:AE951,1)),"-")</f>
        <v>-</v>
      </c>
      <c r="AO951"/>
      <c r="AP951"/>
      <c r="AQ951"/>
    </row>
    <row r="952" spans="1:43" x14ac:dyDescent="0.2">
      <c r="A952" s="169" t="str">
        <f>IF(IFERROR(VLOOKUP(G952,EmployesActifs,1,FALSE),"Non")&lt;&gt;"Non","Oui","Non")</f>
        <v>Oui</v>
      </c>
      <c r="B952" s="172">
        <f>IF(A952="Oui",1,0)</f>
        <v>1</v>
      </c>
      <c r="C952" s="172">
        <f>IF(OR(G952="Médecin",H952="Médecin",I952="Médecin",I952="Médecins",H952="anesthésiste",H952="boursier univ.",H952="chercheur",H952="chirurgien",H952="Résident(e)",H952="Md Urg",H952="Md Card",LEFT(H952,6)="Fellow",H952="Externe Médecine",H952="Directeur de la biobanque Médecin",H952="monit.-boursier",),1,0)</f>
        <v>0</v>
      </c>
      <c r="D952" s="172">
        <f>IF(OR(G952=0,H952="Stagiaire",H952="Stagiaires",H952="Externe",H952="Externes",G952="agence",H952="STAGIAIRE INFIRMIER(ÈRE)",H952="STAGIAIRE SI",H952="STAGIAIRE S.I.",H952="STAGIAIRE PAB",H952="STAGIAIRE EN PERFUSION",H952="Stagiaire Physiothérapeute",H952="Stagiaire médecine",H952="Stagiaire - Service sociaux",H952="STAGIAIRE SOINS INFIRMIERS",H952="STAGIAIRE EXTERNE EN MÉDECINE",H952="ss",),1,0)</f>
        <v>0</v>
      </c>
      <c r="E952" s="28" t="s">
        <v>1885</v>
      </c>
      <c r="F952" s="28" t="s">
        <v>231</v>
      </c>
      <c r="G952" s="255">
        <v>3492</v>
      </c>
      <c r="H952" s="79" t="s">
        <v>1888</v>
      </c>
      <c r="I952" s="164" t="s">
        <v>171</v>
      </c>
      <c r="J952" s="273">
        <f ca="1">IF(AK952&lt;=Données!$B$2,1," ")</f>
        <v>1</v>
      </c>
      <c r="K952" s="45" t="s">
        <v>56</v>
      </c>
      <c r="L952" s="46" t="s">
        <v>56</v>
      </c>
      <c r="M952" s="47"/>
      <c r="N952" s="48"/>
      <c r="O952" s="185"/>
      <c r="P952" s="187"/>
      <c r="Q952" s="185"/>
      <c r="R952" s="186"/>
      <c r="S952" s="186" t="s">
        <v>56</v>
      </c>
      <c r="T952" s="187"/>
      <c r="U952" s="187"/>
      <c r="V952" s="187"/>
      <c r="W952" s="320"/>
      <c r="X952" s="214"/>
      <c r="Y952" s="215"/>
      <c r="Z952" s="34">
        <v>1</v>
      </c>
      <c r="AA952" s="35"/>
      <c r="AB952" s="35"/>
      <c r="AC952" s="35"/>
      <c r="AD952" s="36"/>
      <c r="AE952" s="224"/>
      <c r="AF952" s="53"/>
      <c r="AG952" s="54"/>
      <c r="AH952" s="55"/>
      <c r="AI952" s="56"/>
      <c r="AJ952" s="41" t="s">
        <v>98</v>
      </c>
      <c r="AK952" s="42">
        <v>44587</v>
      </c>
      <c r="AL952" s="50"/>
      <c r="AM952" s="337" t="str">
        <f>INDEX($K$6:$AE$6,1,MATCH(1,K952:AE952,-1))</f>
        <v>1510-XS</v>
      </c>
      <c r="AN952" s="337" t="str">
        <f>IF(INDEX($K$6:$AE$6,1,MATCH(1,K952:AE952,1))&lt;&gt;INDEX($K$6:$AE$6,1,MATCH(1,K952:AE952,-1)),INDEX($K$6:$AE$6,1,MATCH(1,K952:AE952,1)),"-")</f>
        <v>-</v>
      </c>
      <c r="AO952"/>
      <c r="AP952"/>
      <c r="AQ952"/>
    </row>
    <row r="953" spans="1:43" x14ac:dyDescent="0.2">
      <c r="A953" s="169" t="str">
        <f>IF(IFERROR(VLOOKUP(G953,EmployesActifs,1,FALSE),"Non")&lt;&gt;"Non","Oui","Non")</f>
        <v>Oui</v>
      </c>
      <c r="B953" s="172">
        <f>IF(A953="Oui",1,0)</f>
        <v>1</v>
      </c>
      <c r="C953" s="172">
        <f>IF(OR(G953="Médecin",H953="Médecin",I953="Médecin",I953="Médecins",H953="anesthésiste",H953="boursier univ.",H953="chercheur",H953="chirurgien",H953="Résident(e)",H953="Md Urg",H953="Md Card",LEFT(H953,6)="Fellow",H953="Externe Médecine",H953="Directeur de la biobanque Médecin",H953="monit.-boursier",),1,0)</f>
        <v>0</v>
      </c>
      <c r="D953" s="172">
        <f>IF(OR(G953=0,H953="Stagiaire",H953="Stagiaires",H953="Externe",H953="Externes",G953="agence",H953="STAGIAIRE INFIRMIER(ÈRE)",H953="STAGIAIRE SI",H953="STAGIAIRE S.I.",H953="STAGIAIRE PAB",H953="STAGIAIRE EN PERFUSION",H953="Stagiaire Physiothérapeute",H953="Stagiaire médecine",H953="Stagiaire - Service sociaux",H953="STAGIAIRE SOINS INFIRMIERS",H953="STAGIAIRE EXTERNE EN MÉDECINE",H953="ss",),1,0)</f>
        <v>0</v>
      </c>
      <c r="E953" s="28" t="s">
        <v>1885</v>
      </c>
      <c r="F953" s="28" t="s">
        <v>1741</v>
      </c>
      <c r="G953" s="255">
        <v>9716</v>
      </c>
      <c r="H953" s="79" t="s">
        <v>72</v>
      </c>
      <c r="I953" s="164" t="s">
        <v>888</v>
      </c>
      <c r="J953" s="273" t="str">
        <f ca="1">IF(AK953&lt;=Données!$B$2,1," ")</f>
        <v xml:space="preserve"> </v>
      </c>
      <c r="K953" s="45" t="s">
        <v>56</v>
      </c>
      <c r="L953" s="46"/>
      <c r="M953" s="47"/>
      <c r="N953" s="48"/>
      <c r="O953" s="185"/>
      <c r="P953" s="187"/>
      <c r="Q953" s="185"/>
      <c r="R953" s="186"/>
      <c r="S953" s="186">
        <v>1</v>
      </c>
      <c r="T953" s="187"/>
      <c r="U953" s="187"/>
      <c r="V953" s="187"/>
      <c r="W953" s="320"/>
      <c r="X953" s="214"/>
      <c r="Y953" s="215"/>
      <c r="Z953" s="34"/>
      <c r="AA953" s="35"/>
      <c r="AB953" s="35"/>
      <c r="AC953" s="35"/>
      <c r="AD953" s="36"/>
      <c r="AE953" s="224"/>
      <c r="AF953" s="53"/>
      <c r="AG953" s="54"/>
      <c r="AH953" s="55"/>
      <c r="AI953" s="56"/>
      <c r="AJ953" s="41" t="s">
        <v>5851</v>
      </c>
      <c r="AK953" s="42">
        <v>45822</v>
      </c>
      <c r="AL953" s="50"/>
      <c r="AM953" s="337" t="str">
        <f>INDEX($K$6:$AE$6,1,MATCH(1,K953:AE953,-1))</f>
        <v>1870 +</v>
      </c>
      <c r="AN953" s="337" t="str">
        <f>IF(INDEX($K$6:$AE$6,1,MATCH(1,K953:AE953,1))&lt;&gt;INDEX($K$6:$AE$6,1,MATCH(1,K953:AE953,-1)),INDEX($K$6:$AE$6,1,MATCH(1,K953:AE953,1)),"-")</f>
        <v>-</v>
      </c>
      <c r="AO953"/>
      <c r="AP953"/>
      <c r="AQ953"/>
    </row>
    <row r="954" spans="1:43" x14ac:dyDescent="0.2">
      <c r="A954" s="169" t="str">
        <f>IF(IFERROR(VLOOKUP(G954,EmployesActifs,1,FALSE),"Non")&lt;&gt;"Non","Oui","Non")</f>
        <v>Oui</v>
      </c>
      <c r="B954" s="172">
        <f>IF(A954="Oui",1,0)</f>
        <v>1</v>
      </c>
      <c r="C954" s="172">
        <f>IF(OR(G954="Médecin",H954="Médecin",I954="Médecin",I954="Médecins",H954="anesthésiste",H954="boursier univ.",H954="chercheur",H954="chirurgien",H954="Résident(e)",H954="Md Urg",H954="Md Card",LEFT(H954,6)="Fellow",H954="Externe Médecine",H954="Directeur de la biobanque Médecin",H954="monit.-boursier",),1,0)</f>
        <v>0</v>
      </c>
      <c r="D954" s="172">
        <f>IF(OR(G954=0,H954="Stagiaire",H954="Stagiaires",H954="Externe",H954="Externes",G954="agence",H954="STAGIAIRE INFIRMIER(ÈRE)",H954="STAGIAIRE SI",H954="STAGIAIRE S.I.",H954="STAGIAIRE PAB",H954="STAGIAIRE EN PERFUSION",H954="Stagiaire Physiothérapeute",H954="Stagiaire médecine",H954="Stagiaire - Service sociaux",H954="STAGIAIRE SOINS INFIRMIERS",H954="STAGIAIRE EXTERNE EN MÉDECINE",H954="ss",),1,0)</f>
        <v>0</v>
      </c>
      <c r="E954" s="28" t="s">
        <v>3193</v>
      </c>
      <c r="F954" s="28" t="s">
        <v>3194</v>
      </c>
      <c r="G954" s="255">
        <v>11935</v>
      </c>
      <c r="H954" s="79" t="s">
        <v>517</v>
      </c>
      <c r="I954" s="164" t="s">
        <v>339</v>
      </c>
      <c r="J954" s="273">
        <f ca="1">IF(AK954&lt;=Données!$B$2,1," ")</f>
        <v>1</v>
      </c>
      <c r="K954" s="45"/>
      <c r="L954" s="46">
        <v>1</v>
      </c>
      <c r="M954" s="47"/>
      <c r="N954" s="48"/>
      <c r="O954" s="185"/>
      <c r="P954" s="187"/>
      <c r="Q954" s="185"/>
      <c r="R954" s="186"/>
      <c r="S954" s="186"/>
      <c r="T954" s="187"/>
      <c r="U954" s="187"/>
      <c r="V954" s="187"/>
      <c r="W954" s="320"/>
      <c r="X954" s="214"/>
      <c r="Y954" s="215"/>
      <c r="Z954" s="34"/>
      <c r="AA954" s="35"/>
      <c r="AB954" s="35"/>
      <c r="AC954" s="35"/>
      <c r="AD954" s="36"/>
      <c r="AE954" s="224"/>
      <c r="AF954" s="53"/>
      <c r="AG954" s="54"/>
      <c r="AH954" s="55"/>
      <c r="AI954" s="56"/>
      <c r="AJ954" s="41" t="s">
        <v>652</v>
      </c>
      <c r="AK954" s="42">
        <v>44996</v>
      </c>
      <c r="AL954" s="50"/>
      <c r="AM954" s="337" t="str">
        <f>INDEX($K$6:$AE$6,1,MATCH(1,K954:AE954,-1))</f>
        <v>95PFE-L2M</v>
      </c>
      <c r="AN954" s="337" t="str">
        <f>IF(INDEX($K$6:$AE$6,1,MATCH(1,K954:AE954,1))&lt;&gt;INDEX($K$6:$AE$6,1,MATCH(1,K954:AE954,-1)),INDEX($K$6:$AE$6,1,MATCH(1,K954:AE954,1)),"-")</f>
        <v>-</v>
      </c>
      <c r="AO954"/>
      <c r="AP954"/>
      <c r="AQ954"/>
    </row>
    <row r="955" spans="1:43" x14ac:dyDescent="0.2">
      <c r="A955" s="169" t="str">
        <f>IF(IFERROR(VLOOKUP(G955,EmployesActifs,1,FALSE),"Non")&lt;&gt;"Non","Oui","Non")</f>
        <v>Oui</v>
      </c>
      <c r="B955" s="172">
        <f>IF(A955="Oui",1,0)</f>
        <v>1</v>
      </c>
      <c r="C955" s="172">
        <f>IF(OR(G955="Médecin",H955="Médecin",I955="Médecin",I955="Médecins",H955="anesthésiste",H955="boursier univ.",H955="chercheur",H955="chirurgien",H955="Résident(e)",H955="Md Urg",H955="Md Card",LEFT(H955,6)="Fellow",H955="Externe Médecine",H955="Directeur de la biobanque Médecin",H955="monit.-boursier",),1,0)</f>
        <v>0</v>
      </c>
      <c r="D955" s="172">
        <f>IF(OR(G955=0,H955="Stagiaire",H955="Stagiaires",H955="Externe",H955="Externes",G955="agence",H955="STAGIAIRE INFIRMIER(ÈRE)",H955="STAGIAIRE SI",H955="STAGIAIRE S.I.",H955="STAGIAIRE PAB",H955="STAGIAIRE EN PERFUSION",H955="Stagiaire Physiothérapeute",H955="Stagiaire médecine",H955="Stagiaire - Service sociaux",H955="STAGIAIRE SOINS INFIRMIERS",H955="STAGIAIRE EXTERNE EN MÉDECINE",H955="ss",),1,0)</f>
        <v>0</v>
      </c>
      <c r="E955" s="28" t="s">
        <v>1890</v>
      </c>
      <c r="F955" s="28" t="s">
        <v>710</v>
      </c>
      <c r="G955" s="255">
        <v>10488</v>
      </c>
      <c r="H955" s="79" t="s">
        <v>2098</v>
      </c>
      <c r="I955" s="164" t="s">
        <v>152</v>
      </c>
      <c r="J955" s="273">
        <f ca="1">IF(AK955&lt;=Données!$B$2,1," ")</f>
        <v>1</v>
      </c>
      <c r="K955" s="45"/>
      <c r="L955" s="46">
        <v>1</v>
      </c>
      <c r="M955" s="47"/>
      <c r="N955" s="48"/>
      <c r="O955" s="185"/>
      <c r="P955" s="187"/>
      <c r="Q955" s="185"/>
      <c r="R955" s="186"/>
      <c r="S955" s="186"/>
      <c r="T955" s="187"/>
      <c r="U955" s="187"/>
      <c r="V955" s="187"/>
      <c r="W955" s="320"/>
      <c r="X955" s="214"/>
      <c r="Y955" s="215"/>
      <c r="Z955" s="34"/>
      <c r="AA955" s="35"/>
      <c r="AB955" s="35"/>
      <c r="AC955" s="35"/>
      <c r="AD955" s="36"/>
      <c r="AE955" s="224"/>
      <c r="AF955" s="53"/>
      <c r="AG955" s="54"/>
      <c r="AH955" s="55"/>
      <c r="AI955" s="56"/>
      <c r="AJ955" s="41" t="s">
        <v>57</v>
      </c>
      <c r="AK955" s="42">
        <v>44572</v>
      </c>
      <c r="AL955" s="50"/>
      <c r="AM955" s="337" t="str">
        <f>INDEX($K$6:$AE$6,1,MATCH(1,K955:AE955,-1))</f>
        <v>95PFE-L2M</v>
      </c>
      <c r="AN955" s="337" t="str">
        <f>IF(INDEX($K$6:$AE$6,1,MATCH(1,K955:AE955,1))&lt;&gt;INDEX($K$6:$AE$6,1,MATCH(1,K955:AE955,-1)),INDEX($K$6:$AE$6,1,MATCH(1,K955:AE955,1)),"-")</f>
        <v>-</v>
      </c>
      <c r="AO955"/>
      <c r="AP955"/>
      <c r="AQ955"/>
    </row>
    <row r="956" spans="1:43" x14ac:dyDescent="0.2">
      <c r="A956" s="169" t="str">
        <f>IF(IFERROR(VLOOKUP(G956,EmployesActifs,1,FALSE),"Non")&lt;&gt;"Non","Oui","Non")</f>
        <v>Oui</v>
      </c>
      <c r="B956" s="172">
        <f>IF(A956="Oui",1,0)</f>
        <v>1</v>
      </c>
      <c r="C956" s="172">
        <f>IF(OR(G956="Médecin",H956="Médecin",I956="Médecin",I956="Médecins",H956="anesthésiste",H956="boursier univ.",H956="chercheur",H956="chirurgien",H956="Résident(e)",H956="Md Urg",H956="Md Card",LEFT(H956,6)="Fellow",H956="Externe Médecine",H956="Directeur de la biobanque Médecin",H956="monit.-boursier",),1,0)</f>
        <v>0</v>
      </c>
      <c r="D956" s="172">
        <f>IF(OR(G956=0,H956="Stagiaire",H956="Stagiaires",H956="Externe",H956="Externes",G956="agence",H956="STAGIAIRE INFIRMIER(ÈRE)",H956="STAGIAIRE SI",H956="STAGIAIRE S.I.",H956="STAGIAIRE PAB",H956="STAGIAIRE EN PERFUSION",H956="Stagiaire Physiothérapeute",H956="Stagiaire médecine",H956="Stagiaire - Service sociaux",H956="STAGIAIRE SOINS INFIRMIERS",H956="STAGIAIRE EXTERNE EN MÉDECINE",H956="ss",),1,0)</f>
        <v>0</v>
      </c>
      <c r="E956" s="28" t="s">
        <v>1891</v>
      </c>
      <c r="F956" s="28" t="s">
        <v>1892</v>
      </c>
      <c r="G956" s="255">
        <v>4562</v>
      </c>
      <c r="H956" s="79" t="s">
        <v>103</v>
      </c>
      <c r="I956" s="164" t="s">
        <v>836</v>
      </c>
      <c r="J956" s="273" t="str">
        <f ca="1">IF(AK956&lt;=Données!$B$2,1," ")</f>
        <v xml:space="preserve"> </v>
      </c>
      <c r="K956" s="45">
        <v>1</v>
      </c>
      <c r="L956" s="46"/>
      <c r="M956" s="47"/>
      <c r="N956" s="48"/>
      <c r="O956" s="185"/>
      <c r="P956" s="187"/>
      <c r="Q956" s="185"/>
      <c r="R956" s="186"/>
      <c r="S956" s="186"/>
      <c r="T956" s="187"/>
      <c r="U956" s="187"/>
      <c r="V956" s="187"/>
      <c r="W956" s="320"/>
      <c r="X956" s="214"/>
      <c r="Y956" s="215"/>
      <c r="Z956" s="34"/>
      <c r="AA956" s="35"/>
      <c r="AB956" s="35"/>
      <c r="AC956" s="35"/>
      <c r="AD956" s="36"/>
      <c r="AE956" s="224"/>
      <c r="AF956" s="53"/>
      <c r="AG956" s="54"/>
      <c r="AH956" s="55"/>
      <c r="AI956" s="56"/>
      <c r="AJ956" s="41" t="s">
        <v>652</v>
      </c>
      <c r="AK956" s="42">
        <v>45539</v>
      </c>
      <c r="AL956" s="50"/>
      <c r="AM956" s="337" t="str">
        <f>INDEX($K$6:$AE$6,1,MATCH(1,K956:AE956,-1))</f>
        <v>95PFE-L2S</v>
      </c>
      <c r="AN956" s="337" t="str">
        <f>IF(INDEX($K$6:$AE$6,1,MATCH(1,K956:AE956,1))&lt;&gt;INDEX($K$6:$AE$6,1,MATCH(1,K956:AE956,-1)),INDEX($K$6:$AE$6,1,MATCH(1,K956:AE956,1)),"-")</f>
        <v>-</v>
      </c>
      <c r="AO956"/>
      <c r="AP956"/>
      <c r="AQ956"/>
    </row>
    <row r="957" spans="1:43" x14ac:dyDescent="0.2">
      <c r="A957" s="169" t="str">
        <f>IF(IFERROR(VLOOKUP(G957,EmployesActifs,1,FALSE),"Non")&lt;&gt;"Non","Oui","Non")</f>
        <v>Oui</v>
      </c>
      <c r="B957" s="172">
        <f>IF(A957="Oui",1,0)</f>
        <v>1</v>
      </c>
      <c r="C957" s="172">
        <f>IF(OR(G957="Médecin",H957="Médecin",I957="Médecin",I957="Médecins",H957="anesthésiste",H957="boursier univ.",H957="chercheur",H957="chirurgien",H957="Résident(e)",H957="Md Urg",H957="Md Card",LEFT(H957,6)="Fellow",H957="Externe Médecine",H957="Directeur de la biobanque Médecin",H957="monit.-boursier",),1,0)</f>
        <v>0</v>
      </c>
      <c r="D957" s="172">
        <f>IF(OR(G957=0,H957="Stagiaire",H957="Stagiaires",H957="Externe",H957="Externes",G957="agence",H957="STAGIAIRE INFIRMIER(ÈRE)",H957="STAGIAIRE SI",H957="STAGIAIRE S.I.",H957="STAGIAIRE PAB",H957="STAGIAIRE EN PERFUSION",H957="Stagiaire Physiothérapeute",H957="Stagiaire médecine",H957="Stagiaire - Service sociaux",H957="STAGIAIRE SOINS INFIRMIERS",H957="STAGIAIRE EXTERNE EN MÉDECINE",H957="ss",),1,0)</f>
        <v>0</v>
      </c>
      <c r="E957" s="28" t="s">
        <v>1899</v>
      </c>
      <c r="F957" s="28" t="s">
        <v>592</v>
      </c>
      <c r="G957" s="257">
        <v>5217</v>
      </c>
      <c r="H957" s="79" t="s">
        <v>1821</v>
      </c>
      <c r="I957" s="164" t="s">
        <v>553</v>
      </c>
      <c r="J957" s="273">
        <f ca="1">IF(AK957&lt;=Données!$B$2,1," ")</f>
        <v>1</v>
      </c>
      <c r="K957" s="45">
        <v>1</v>
      </c>
      <c r="L957" s="46"/>
      <c r="M957" s="47"/>
      <c r="N957" s="48"/>
      <c r="O957" s="185"/>
      <c r="P957" s="187"/>
      <c r="Q957" s="185"/>
      <c r="R957" s="186"/>
      <c r="S957" s="186"/>
      <c r="T957" s="187"/>
      <c r="U957" s="187"/>
      <c r="V957" s="187"/>
      <c r="W957" s="320"/>
      <c r="X957" s="214"/>
      <c r="Y957" s="215"/>
      <c r="Z957" s="34"/>
      <c r="AA957" s="35"/>
      <c r="AB957" s="35"/>
      <c r="AC957" s="35"/>
      <c r="AD957" s="36"/>
      <c r="AE957" s="224"/>
      <c r="AF957" s="53"/>
      <c r="AG957" s="54"/>
      <c r="AH957" s="55"/>
      <c r="AI957" s="56"/>
      <c r="AJ957" s="41" t="s">
        <v>85</v>
      </c>
      <c r="AK957" s="42">
        <v>44613</v>
      </c>
      <c r="AL957" s="50"/>
      <c r="AM957" s="337" t="str">
        <f>INDEX($K$6:$AE$6,1,MATCH(1,K957:AE957,-1))</f>
        <v>95PFE-L2S</v>
      </c>
      <c r="AN957" s="337" t="str">
        <f>IF(INDEX($K$6:$AE$6,1,MATCH(1,K957:AE957,1))&lt;&gt;INDEX($K$6:$AE$6,1,MATCH(1,K957:AE957,-1)),INDEX($K$6:$AE$6,1,MATCH(1,K957:AE957,1)),"-")</f>
        <v>-</v>
      </c>
      <c r="AO957"/>
      <c r="AP957"/>
      <c r="AQ957"/>
    </row>
    <row r="958" spans="1:43" ht="13.35" customHeight="1" x14ac:dyDescent="0.2">
      <c r="A958" s="169" t="str">
        <f>IF(IFERROR(VLOOKUP(G958,EmployesActifs,1,FALSE),"Non")&lt;&gt;"Non","Oui","Non")</f>
        <v>Oui</v>
      </c>
      <c r="B958" s="172">
        <f>IF(A958="Oui",1,0)</f>
        <v>1</v>
      </c>
      <c r="C958" s="172">
        <f>IF(OR(G958="Médecin",H958="Médecin",I958="Médecin",I958="Médecins",H958="anesthésiste",H958="boursier univ.",H958="chercheur",H958="chirurgien",H958="Résident(e)",H958="Md Urg",H958="Md Card",LEFT(H958,6)="Fellow",H958="Externe Médecine",H958="Directeur de la biobanque Médecin",H958="monit.-boursier",),1,0)</f>
        <v>0</v>
      </c>
      <c r="D958" s="172">
        <f>IF(OR(G958=0,H958="Stagiaire",H958="Stagiaires",H958="Externe",H958="Externes",G958="agence",H958="STAGIAIRE INFIRMIER(ÈRE)",H958="STAGIAIRE SI",H958="STAGIAIRE S.I.",H958="STAGIAIRE PAB",H958="STAGIAIRE EN PERFUSION",H958="Stagiaire Physiothérapeute",H958="Stagiaire médecine",H958="Stagiaire - Service sociaux",H958="STAGIAIRE SOINS INFIRMIERS",H958="STAGIAIRE EXTERNE EN MÉDECINE",H958="ss",),1,0)</f>
        <v>0</v>
      </c>
      <c r="E958" s="28" t="s">
        <v>1902</v>
      </c>
      <c r="F958" s="28" t="s">
        <v>618</v>
      </c>
      <c r="G958" s="255">
        <v>8339</v>
      </c>
      <c r="H958" s="79" t="s">
        <v>412</v>
      </c>
      <c r="I958" s="164" t="s">
        <v>2714</v>
      </c>
      <c r="J958" s="273" t="str">
        <f ca="1">IF(AK958&lt;=Données!$B$2,1," ")</f>
        <v xml:space="preserve"> </v>
      </c>
      <c r="K958" s="45"/>
      <c r="L958" s="46"/>
      <c r="M958" s="47"/>
      <c r="N958" s="48"/>
      <c r="O958" s="185"/>
      <c r="P958" s="187"/>
      <c r="Q958" s="185"/>
      <c r="R958" s="186"/>
      <c r="S958" s="186">
        <v>1</v>
      </c>
      <c r="T958" s="187"/>
      <c r="U958" s="187"/>
      <c r="V958" s="187"/>
      <c r="W958" s="320"/>
      <c r="X958" s="214"/>
      <c r="Y958" s="215"/>
      <c r="Z958" s="34"/>
      <c r="AA958" s="35"/>
      <c r="AB958" s="35"/>
      <c r="AC958" s="35"/>
      <c r="AD958" s="36"/>
      <c r="AE958" s="224"/>
      <c r="AF958" s="53"/>
      <c r="AG958" s="54"/>
      <c r="AH958" s="55"/>
      <c r="AI958" s="56"/>
      <c r="AJ958" s="41" t="s">
        <v>4462</v>
      </c>
      <c r="AK958" s="42">
        <v>45798</v>
      </c>
      <c r="AL958" s="50"/>
      <c r="AM958" s="337" t="str">
        <f>INDEX($K$6:$AE$6,1,MATCH(1,K958:AE958,-1))</f>
        <v>1870 +</v>
      </c>
      <c r="AN958" s="337" t="str">
        <f>IF(INDEX($K$6:$AE$6,1,MATCH(1,K958:AE958,1))&lt;&gt;INDEX($K$6:$AE$6,1,MATCH(1,K958:AE958,-1)),INDEX($K$6:$AE$6,1,MATCH(1,K958:AE958,1)),"-")</f>
        <v>-</v>
      </c>
      <c r="AO958"/>
      <c r="AP958"/>
      <c r="AQ958"/>
    </row>
    <row r="959" spans="1:43" x14ac:dyDescent="0.2">
      <c r="A959" s="169" t="str">
        <f>IF(IFERROR(VLOOKUP(G959,EmployesActifs,1,FALSE),"Non")&lt;&gt;"Non","Oui","Non")</f>
        <v>Oui</v>
      </c>
      <c r="B959" s="172">
        <f>IF(A959="Oui",1,0)</f>
        <v>1</v>
      </c>
      <c r="C959" s="172">
        <f>IF(OR(G959="Médecin",H959="Médecin",I959="Médecin",I959="Médecins",H959="anesthésiste",H959="boursier univ.",H959="chercheur",H959="chirurgien",H959="Résident(e)",H959="Md Urg",H959="Md Card",LEFT(H959,6)="Fellow",H959="Externe Médecine",H959="Directeur de la biobanque Médecin",H959="monit.-boursier",),1,0)</f>
        <v>0</v>
      </c>
      <c r="D959" s="172">
        <f>IF(OR(G959=0,H959="Stagiaire",H959="Stagiaires",H959="Externe",H959="Externes",G959="agence",H959="STAGIAIRE INFIRMIER(ÈRE)",H959="STAGIAIRE SI",H959="STAGIAIRE S.I.",H959="STAGIAIRE PAB",H959="STAGIAIRE EN PERFUSION",H959="Stagiaire Physiothérapeute",H959="Stagiaire médecine",H959="Stagiaire - Service sociaux",H959="STAGIAIRE SOINS INFIRMIERS",H959="STAGIAIRE EXTERNE EN MÉDECINE",H959="ss",),1,0)</f>
        <v>0</v>
      </c>
      <c r="E959" s="28" t="s">
        <v>5540</v>
      </c>
      <c r="F959" s="28" t="s">
        <v>838</v>
      </c>
      <c r="G959" s="255">
        <v>13769</v>
      </c>
      <c r="H959" s="79" t="s">
        <v>103</v>
      </c>
      <c r="I959" s="164" t="s">
        <v>5717</v>
      </c>
      <c r="J959" s="273" t="str">
        <f ca="1">IF(AK959&lt;=Données!$B$2,1," ")</f>
        <v xml:space="preserve"> </v>
      </c>
      <c r="K959" s="45" t="s">
        <v>56</v>
      </c>
      <c r="L959" s="46" t="s">
        <v>56</v>
      </c>
      <c r="M959" s="47"/>
      <c r="N959" s="48"/>
      <c r="O959" s="185" t="s">
        <v>56</v>
      </c>
      <c r="P959" s="187">
        <v>1</v>
      </c>
      <c r="Q959" s="185"/>
      <c r="R959" s="186"/>
      <c r="S959" s="186"/>
      <c r="T959" s="187"/>
      <c r="U959" s="187"/>
      <c r="V959" s="187"/>
      <c r="W959" s="320"/>
      <c r="X959" s="214"/>
      <c r="Y959" s="215"/>
      <c r="Z959" s="34"/>
      <c r="AA959" s="35"/>
      <c r="AB959" s="35"/>
      <c r="AC959" s="35"/>
      <c r="AD959" s="36"/>
      <c r="AE959" s="224"/>
      <c r="AF959" s="53"/>
      <c r="AG959" s="54"/>
      <c r="AH959" s="55"/>
      <c r="AI959" s="56"/>
      <c r="AJ959" s="41" t="s">
        <v>4462</v>
      </c>
      <c r="AK959" s="42">
        <v>45511</v>
      </c>
      <c r="AL959" s="50"/>
      <c r="AM959" s="337">
        <f>INDEX($K$6:$AE$6,1,MATCH(1,K959:AE959,-1))</f>
        <v>1804</v>
      </c>
      <c r="AN959" s="337" t="str">
        <f>IF(INDEX($K$6:$AE$6,1,MATCH(1,K959:AE959,1))&lt;&gt;INDEX($K$6:$AE$6,1,MATCH(1,K959:AE959,-1)),INDEX($K$6:$AE$6,1,MATCH(1,K959:AE959,1)),"-")</f>
        <v>-</v>
      </c>
      <c r="AO959"/>
      <c r="AP959"/>
      <c r="AQ959"/>
    </row>
    <row r="960" spans="1:43" ht="13.35" customHeight="1" x14ac:dyDescent="0.2">
      <c r="A960" s="169" t="str">
        <f>IF(IFERROR(VLOOKUP(G960,EmployesActifs,1,FALSE),"Non")&lt;&gt;"Non","Oui","Non")</f>
        <v>Oui</v>
      </c>
      <c r="B960" s="172">
        <f>IF(A960="Oui",1,0)</f>
        <v>1</v>
      </c>
      <c r="C960" s="172">
        <f>IF(OR(G960="Médecin",H960="Médecin",I960="Médecin",I960="Médecins",H960="anesthésiste",H960="boursier univ.",H960="chercheur",H960="chirurgien",H960="Résident(e)",H960="Md Urg",H960="Md Card",LEFT(H960,6)="Fellow",H960="Externe Médecine",H960="Directeur de la biobanque Médecin",H960="monit.-boursier",),1,0)</f>
        <v>0</v>
      </c>
      <c r="D960" s="172">
        <f>IF(OR(G960=0,H960="Stagiaire",H960="Stagiaires",H960="Externe",H960="Externes",G960="agence",H960="STAGIAIRE INFIRMIER(ÈRE)",H960="STAGIAIRE SI",H960="STAGIAIRE S.I.",H960="STAGIAIRE PAB",H960="STAGIAIRE EN PERFUSION",H960="Stagiaire Physiothérapeute",H960="Stagiaire médecine",H960="Stagiaire - Service sociaux",H960="STAGIAIRE SOINS INFIRMIERS",H960="STAGIAIRE EXTERNE EN MÉDECINE",H960="ss",),1,0)</f>
        <v>0</v>
      </c>
      <c r="E960" s="28" t="s">
        <v>4443</v>
      </c>
      <c r="F960" s="28" t="s">
        <v>4475</v>
      </c>
      <c r="G960" s="257">
        <v>13260</v>
      </c>
      <c r="H960" s="79" t="s">
        <v>54</v>
      </c>
      <c r="I960" s="164" t="s">
        <v>55</v>
      </c>
      <c r="J960" s="273">
        <f ca="1">IF(AK960&lt;=Données!$B$2,1," ")</f>
        <v>1</v>
      </c>
      <c r="K960" s="45"/>
      <c r="L960" s="46" t="s">
        <v>56</v>
      </c>
      <c r="M960" s="47"/>
      <c r="N960" s="48">
        <v>1</v>
      </c>
      <c r="O960" s="185"/>
      <c r="P960" s="187"/>
      <c r="Q960" s="185"/>
      <c r="R960" s="186"/>
      <c r="S960" s="186"/>
      <c r="T960" s="187"/>
      <c r="U960" s="187"/>
      <c r="V960" s="187"/>
      <c r="W960" s="320"/>
      <c r="X960" s="214"/>
      <c r="Y960" s="215"/>
      <c r="Z960" s="34"/>
      <c r="AA960" s="35"/>
      <c r="AB960" s="35"/>
      <c r="AC960" s="35"/>
      <c r="AD960" s="36"/>
      <c r="AE960" s="224"/>
      <c r="AF960" s="53"/>
      <c r="AG960" s="54"/>
      <c r="AH960" s="55"/>
      <c r="AI960" s="56"/>
      <c r="AJ960" s="41" t="s">
        <v>652</v>
      </c>
      <c r="AK960" s="42">
        <v>45189</v>
      </c>
      <c r="AL960" s="50"/>
      <c r="AM960" s="337" t="str">
        <f>INDEX($K$6:$AE$6,1,MATCH(1,K960:AE960,-1))</f>
        <v>F550</v>
      </c>
      <c r="AN960" s="337" t="str">
        <f>IF(INDEX($K$6:$AE$6,1,MATCH(1,K960:AE960,1))&lt;&gt;INDEX($K$6:$AE$6,1,MATCH(1,K960:AE960,-1)),INDEX($K$6:$AE$6,1,MATCH(1,K960:AE960,1)),"-")</f>
        <v>-</v>
      </c>
      <c r="AO960"/>
      <c r="AP960"/>
      <c r="AQ960"/>
    </row>
    <row r="961" spans="1:261" x14ac:dyDescent="0.2">
      <c r="A961" s="169" t="str">
        <f>IF(IFERROR(VLOOKUP(G961,EmployesActifs,1,FALSE),"Non")&lt;&gt;"Non","Oui","Non")</f>
        <v>Oui</v>
      </c>
      <c r="B961" s="172">
        <f>IF(A961="Oui",1,0)</f>
        <v>1</v>
      </c>
      <c r="C961" s="172">
        <f>IF(OR(G961="Médecin",H961="Médecin",I961="Médecin",I961="Médecins",H961="anesthésiste",H961="boursier univ.",H961="chercheur",H961="chirurgien",H961="Résident(e)",H961="Md Urg",H961="Md Card",LEFT(H961,6)="Fellow",H961="Externe Médecine",H961="Directeur de la biobanque Médecin",H961="monit.-boursier",),1,0)</f>
        <v>0</v>
      </c>
      <c r="D961" s="172">
        <f>IF(OR(G961=0,H961="Stagiaire",H961="Stagiaires",H961="Externe",H961="Externes",G961="agence",H961="STAGIAIRE INFIRMIER(ÈRE)",H961="STAGIAIRE SI",H961="STAGIAIRE S.I.",H961="STAGIAIRE PAB",H961="STAGIAIRE EN PERFUSION",H961="Stagiaire Physiothérapeute",H961="Stagiaire médecine",H961="Stagiaire - Service sociaux",H961="STAGIAIRE SOINS INFIRMIERS",H961="STAGIAIRE EXTERNE EN MÉDECINE",H961="ss",),1,0)</f>
        <v>0</v>
      </c>
      <c r="E961" s="28" t="s">
        <v>6254</v>
      </c>
      <c r="F961" s="28" t="s">
        <v>6253</v>
      </c>
      <c r="G961" s="262">
        <v>14156</v>
      </c>
      <c r="H961" s="79" t="s">
        <v>517</v>
      </c>
      <c r="I961" s="164" t="s">
        <v>1140</v>
      </c>
      <c r="J961" s="273" t="str">
        <f ca="1">IF(AK961&lt;=Données!$B$2,1," ")</f>
        <v xml:space="preserve"> </v>
      </c>
      <c r="K961" s="45">
        <v>1</v>
      </c>
      <c r="L961" s="46"/>
      <c r="M961" s="47"/>
      <c r="N961" s="48"/>
      <c r="O961" s="185"/>
      <c r="P961" s="187"/>
      <c r="Q961" s="185"/>
      <c r="R961" s="186"/>
      <c r="S961" s="186"/>
      <c r="T961" s="187"/>
      <c r="U961" s="187"/>
      <c r="V961" s="187"/>
      <c r="W961" s="320"/>
      <c r="X961" s="214"/>
      <c r="Y961" s="215"/>
      <c r="Z961" s="34"/>
      <c r="AA961" s="35"/>
      <c r="AB961" s="35"/>
      <c r="AC961" s="35"/>
      <c r="AD961" s="36"/>
      <c r="AE961" s="224"/>
      <c r="AF961" s="53"/>
      <c r="AG961" s="54"/>
      <c r="AH961" s="345"/>
      <c r="AI961" s="56"/>
      <c r="AJ961" s="41" t="s">
        <v>4462</v>
      </c>
      <c r="AK961" s="42">
        <v>45966</v>
      </c>
      <c r="AL961" s="50"/>
      <c r="AM961" s="337" t="str">
        <f>INDEX($K$6:$AE$6,1,MATCH(1,K961:AE961,-1))</f>
        <v>95PFE-L2S</v>
      </c>
      <c r="AN961" s="337"/>
      <c r="AO961"/>
      <c r="AP961"/>
      <c r="AQ961"/>
    </row>
    <row r="962" spans="1:261" x14ac:dyDescent="0.2">
      <c r="A962" s="169" t="str">
        <f>IF(IFERROR(VLOOKUP(G962,EmployesActifs,1,FALSE),"Non")&lt;&gt;"Non","Oui","Non")</f>
        <v>Oui</v>
      </c>
      <c r="B962" s="172">
        <f>IF(A962="Oui",1,0)</f>
        <v>1</v>
      </c>
      <c r="C962" s="172">
        <f>IF(OR(G962="Médecin",H962="Médecin",I962="Médecin",I962="Médecins",H962="anesthésiste",H962="boursier univ.",H962="chercheur",H962="chirurgien",H962="Résident(e)",H962="Md Urg",H962="Md Card",LEFT(H962,6)="Fellow",H962="Externe Médecine",H962="Directeur de la biobanque Médecin",H962="monit.-boursier",),1,0)</f>
        <v>0</v>
      </c>
      <c r="D962" s="172">
        <f>IF(OR(G962=0,H962="Stagiaire",H962="Stagiaires",H962="Externe",H962="Externes",G962="agence",H962="STAGIAIRE INFIRMIER(ÈRE)",H962="STAGIAIRE SI",H962="STAGIAIRE S.I.",H962="STAGIAIRE PAB",H962="STAGIAIRE EN PERFUSION",H962="Stagiaire Physiothérapeute",H962="Stagiaire médecine",H962="Stagiaire - Service sociaux",H962="STAGIAIRE SOINS INFIRMIERS",H962="STAGIAIRE EXTERNE EN MÉDECINE",H962="ss",),1,0)</f>
        <v>0</v>
      </c>
      <c r="E962" s="28" t="s">
        <v>1903</v>
      </c>
      <c r="F962" s="28" t="s">
        <v>279</v>
      </c>
      <c r="G962" s="255">
        <v>6903</v>
      </c>
      <c r="H962" s="79" t="s">
        <v>2416</v>
      </c>
      <c r="I962" s="164" t="s">
        <v>3412</v>
      </c>
      <c r="J962" s="273">
        <f ca="1">IF(AK962&lt;=Données!$B$2,1," ")</f>
        <v>1</v>
      </c>
      <c r="K962" s="45"/>
      <c r="L962" s="46"/>
      <c r="M962" s="47"/>
      <c r="N962" s="48"/>
      <c r="O962" s="185"/>
      <c r="P962" s="187"/>
      <c r="Q962" s="185"/>
      <c r="R962" s="186"/>
      <c r="S962" s="186"/>
      <c r="T962" s="187"/>
      <c r="U962" s="187"/>
      <c r="V962" s="187"/>
      <c r="W962" s="320"/>
      <c r="X962" s="214"/>
      <c r="Y962" s="215"/>
      <c r="Z962" s="34"/>
      <c r="AA962" s="35"/>
      <c r="AB962" s="35"/>
      <c r="AC962" s="35"/>
      <c r="AD962" s="36"/>
      <c r="AE962" s="224"/>
      <c r="AF962" s="53"/>
      <c r="AG962" s="54"/>
      <c r="AH962" s="55"/>
      <c r="AI962" s="56"/>
      <c r="AJ962" s="41" t="s">
        <v>647</v>
      </c>
      <c r="AK962" s="42">
        <v>41920</v>
      </c>
      <c r="AL962" s="50" t="s">
        <v>200</v>
      </c>
      <c r="AM962" s="337" t="e">
        <f>INDEX($K$6:$AE$6,1,MATCH(1,K962:AE962,-1))</f>
        <v>#N/A</v>
      </c>
      <c r="AN962" s="337" t="e">
        <f>IF(INDEX($K$6:$AE$6,1,MATCH(1,K962:AE962,1))&lt;&gt;INDEX($K$6:$AE$6,1,MATCH(1,K962:AE962,-1)),INDEX($K$6:$AE$6,1,MATCH(1,K962:AE962,1)),"-")</f>
        <v>#N/A</v>
      </c>
      <c r="AO962"/>
      <c r="AP962"/>
      <c r="AQ962"/>
    </row>
    <row r="963" spans="1:261" x14ac:dyDescent="0.2">
      <c r="A963" s="169" t="str">
        <f>IF(IFERROR(VLOOKUP(G963,EmployesActifs,1,FALSE),"Non")&lt;&gt;"Non","Oui","Non")</f>
        <v>Oui</v>
      </c>
      <c r="B963" s="172">
        <f>IF(A963="Oui",1,0)</f>
        <v>1</v>
      </c>
      <c r="C963" s="172">
        <f>IF(OR(G963="Médecin",H963="Médecin",I963="Médecin",I963="Médecins",H963="anesthésiste",H963="boursier univ.",H963="chercheur",H963="chirurgien",H963="Résident(e)",H963="Md Urg",H963="Md Card",LEFT(H963,6)="Fellow",H963="Externe Médecine",H963="Directeur de la biobanque Médecin",H963="monit.-boursier",),1,0)</f>
        <v>0</v>
      </c>
      <c r="D963" s="172">
        <f>IF(OR(G963=0,H963="Stagiaire",H963="Stagiaires",H963="Externe",H963="Externes",G963="agence",H963="STAGIAIRE INFIRMIER(ÈRE)",H963="STAGIAIRE SI",H963="STAGIAIRE S.I.",H963="STAGIAIRE PAB",H963="STAGIAIRE EN PERFUSION",H963="Stagiaire Physiothérapeute",H963="Stagiaire médecine",H963="Stagiaire - Service sociaux",H963="STAGIAIRE SOINS INFIRMIERS",H963="STAGIAIRE EXTERNE EN MÉDECINE",H963="ss",),1,0)</f>
        <v>0</v>
      </c>
      <c r="E963" s="28" t="s">
        <v>1904</v>
      </c>
      <c r="F963" s="28" t="s">
        <v>404</v>
      </c>
      <c r="G963" s="255">
        <v>4225</v>
      </c>
      <c r="H963" s="79" t="s">
        <v>3398</v>
      </c>
      <c r="I963" s="164" t="s">
        <v>2668</v>
      </c>
      <c r="J963" s="273" t="str">
        <f ca="1">IF(AK963&lt;=Données!$B$2,1," ")</f>
        <v xml:space="preserve"> </v>
      </c>
      <c r="K963" s="45"/>
      <c r="L963" s="46">
        <v>1</v>
      </c>
      <c r="M963" s="47"/>
      <c r="N963" s="48"/>
      <c r="O963" s="185"/>
      <c r="P963" s="187"/>
      <c r="Q963" s="185"/>
      <c r="R963" s="186"/>
      <c r="S963" s="186"/>
      <c r="T963" s="187"/>
      <c r="U963" s="187"/>
      <c r="V963" s="187"/>
      <c r="W963" s="320"/>
      <c r="X963" s="214"/>
      <c r="Y963" s="215"/>
      <c r="Z963" s="34"/>
      <c r="AA963" s="35"/>
      <c r="AB963" s="35"/>
      <c r="AC963" s="35"/>
      <c r="AD963" s="36"/>
      <c r="AE963" s="224"/>
      <c r="AF963" s="53"/>
      <c r="AG963" s="54"/>
      <c r="AH963" s="55"/>
      <c r="AI963" s="56"/>
      <c r="AJ963" s="41" t="s">
        <v>652</v>
      </c>
      <c r="AK963" s="42">
        <v>45539</v>
      </c>
      <c r="AL963" s="50"/>
      <c r="AM963" s="337" t="str">
        <f>INDEX($K$6:$AE$6,1,MATCH(1,K963:AE963,-1))</f>
        <v>95PFE-L2M</v>
      </c>
      <c r="AN963" s="337" t="str">
        <f>IF(INDEX($K$6:$AE$6,1,MATCH(1,K963:AE963,1))&lt;&gt;INDEX($K$6:$AE$6,1,MATCH(1,K963:AE963,-1)),INDEX($K$6:$AE$6,1,MATCH(1,K963:AE963,1)),"-")</f>
        <v>-</v>
      </c>
      <c r="AO963"/>
      <c r="AP963"/>
      <c r="AQ963"/>
    </row>
    <row r="964" spans="1:261" x14ac:dyDescent="0.2">
      <c r="A964" s="169" t="str">
        <f>IF(IFERROR(VLOOKUP(G964,EmployesActifs,1,FALSE),"Non")&lt;&gt;"Non","Oui","Non")</f>
        <v>Oui</v>
      </c>
      <c r="B964" s="172">
        <f>IF(A964="Oui",1,0)</f>
        <v>1</v>
      </c>
      <c r="C964" s="172">
        <f>IF(OR(G964="Médecin",H964="Médecin",I964="Médecin",I964="Médecins",H964="anesthésiste",H964="boursier univ.",H964="chercheur",H964="chirurgien",H964="Résident(e)",H964="Md Urg",H964="Md Card",LEFT(H964,6)="Fellow",H964="Externe Médecine",H964="Directeur de la biobanque Médecin",H964="monit.-boursier",),1,0)</f>
        <v>0</v>
      </c>
      <c r="D964" s="172">
        <f>IF(OR(G964=0,H964="Stagiaire",H964="Stagiaires",H964="Externe",H964="Externes",G964="agence",H964="STAGIAIRE INFIRMIER(ÈRE)",H964="STAGIAIRE SI",H964="STAGIAIRE S.I.",H964="STAGIAIRE PAB",H964="STAGIAIRE EN PERFUSION",H964="Stagiaire Physiothérapeute",H964="Stagiaire médecine",H964="Stagiaire - Service sociaux",H964="STAGIAIRE SOINS INFIRMIERS",H964="STAGIAIRE EXTERNE EN MÉDECINE",H964="ss",),1,0)</f>
        <v>0</v>
      </c>
      <c r="E964" s="28" t="s">
        <v>3008</v>
      </c>
      <c r="F964" s="28" t="s">
        <v>3009</v>
      </c>
      <c r="G964" s="257">
        <v>12587</v>
      </c>
      <c r="H964" s="79" t="s">
        <v>54</v>
      </c>
      <c r="I964" s="164" t="s">
        <v>55</v>
      </c>
      <c r="J964" s="273" t="str">
        <f ca="1">IF(AK964&lt;=Données!$B$2,1," ")</f>
        <v xml:space="preserve"> </v>
      </c>
      <c r="K964" s="45"/>
      <c r="L964" s="46"/>
      <c r="M964" s="47"/>
      <c r="N964" s="48"/>
      <c r="O964" s="185"/>
      <c r="P964" s="187"/>
      <c r="Q964" s="185"/>
      <c r="R964" s="186"/>
      <c r="S964" s="186">
        <v>1</v>
      </c>
      <c r="T964" s="187"/>
      <c r="U964" s="187"/>
      <c r="V964" s="187"/>
      <c r="W964" s="320"/>
      <c r="X964" s="214"/>
      <c r="Y964" s="215"/>
      <c r="Z964" s="34"/>
      <c r="AA964" s="35"/>
      <c r="AB964" s="35"/>
      <c r="AC964" s="35"/>
      <c r="AD964" s="36"/>
      <c r="AE964" s="224"/>
      <c r="AF964" s="53"/>
      <c r="AG964" s="54"/>
      <c r="AH964" s="55"/>
      <c r="AI964" s="56"/>
      <c r="AJ964" s="41" t="s">
        <v>50</v>
      </c>
      <c r="AK964" s="42">
        <v>45663</v>
      </c>
      <c r="AL964" s="50"/>
      <c r="AM964" s="337" t="str">
        <f>INDEX($K$6:$AE$6,1,MATCH(1,K964:AE964,-1))</f>
        <v>1870 +</v>
      </c>
      <c r="AN964" s="337" t="str">
        <f>IF(INDEX($K$6:$AE$6,1,MATCH(1,K964:AE964,1))&lt;&gt;INDEX($K$6:$AE$6,1,MATCH(1,K964:AE964,-1)),INDEX($K$6:$AE$6,1,MATCH(1,K964:AE964,1)),"-")</f>
        <v>-</v>
      </c>
      <c r="AO964"/>
      <c r="AP964"/>
      <c r="AQ964"/>
    </row>
    <row r="965" spans="1:261" x14ac:dyDescent="0.2">
      <c r="A965" s="169" t="str">
        <f>IF(IFERROR(VLOOKUP(G965,EmployesActifs,1,FALSE),"Non")&lt;&gt;"Non","Oui","Non")</f>
        <v>Oui</v>
      </c>
      <c r="B965" s="172">
        <f>IF(A965="Oui",1,0)</f>
        <v>1</v>
      </c>
      <c r="C965" s="172">
        <f>IF(OR(G965="Médecin",H965="Médecin",I965="Médecin",I965="Médecins",H965="anesthésiste",H965="boursier univ.",H965="chercheur",H965="chirurgien",H965="Résident(e)",H965="Md Urg",H965="Md Card",LEFT(H965,6)="Fellow",H965="Externe Médecine",H965="Directeur de la biobanque Médecin",H965="monit.-boursier",),1,0)</f>
        <v>0</v>
      </c>
      <c r="D965" s="172">
        <f>IF(OR(G965=0,H965="Stagiaire",H965="Stagiaires",H965="Externe",H965="Externes",G965="agence",H965="STAGIAIRE INFIRMIER(ÈRE)",H965="STAGIAIRE SI",H965="STAGIAIRE S.I.",H965="STAGIAIRE PAB",H965="STAGIAIRE EN PERFUSION",H965="Stagiaire Physiothérapeute",H965="Stagiaire médecine",H965="Stagiaire - Service sociaux",H965="STAGIAIRE SOINS INFIRMIERS",H965="STAGIAIRE EXTERNE EN MÉDECINE",H965="ss",),1,0)</f>
        <v>0</v>
      </c>
      <c r="E965" s="28" t="s">
        <v>1907</v>
      </c>
      <c r="F965" s="28" t="s">
        <v>485</v>
      </c>
      <c r="G965" s="255">
        <v>2263</v>
      </c>
      <c r="H965" s="79" t="s">
        <v>641</v>
      </c>
      <c r="I965" s="164" t="s">
        <v>209</v>
      </c>
      <c r="J965" s="273" t="str">
        <f ca="1">IF(AK965&lt;=Données!$B$2,1," ")</f>
        <v xml:space="preserve"> </v>
      </c>
      <c r="K965" s="45">
        <v>1</v>
      </c>
      <c r="L965" s="46"/>
      <c r="M965" s="47"/>
      <c r="N965" s="48"/>
      <c r="O965" s="185"/>
      <c r="P965" s="187"/>
      <c r="Q965" s="185"/>
      <c r="R965" s="186"/>
      <c r="S965" s="186"/>
      <c r="T965" s="187"/>
      <c r="U965" s="187"/>
      <c r="V965" s="187"/>
      <c r="W965" s="320"/>
      <c r="X965" s="214"/>
      <c r="Y965" s="215"/>
      <c r="Z965" s="34"/>
      <c r="AA965" s="35"/>
      <c r="AB965" s="35"/>
      <c r="AC965" s="35"/>
      <c r="AD965" s="36"/>
      <c r="AE965" s="224"/>
      <c r="AF965" s="53"/>
      <c r="AG965" s="54"/>
      <c r="AH965" s="55"/>
      <c r="AI965" s="56"/>
      <c r="AJ965" s="41" t="s">
        <v>4462</v>
      </c>
      <c r="AK965" s="42">
        <v>45267</v>
      </c>
      <c r="AL965" s="50" t="s">
        <v>200</v>
      </c>
      <c r="AM965" s="337" t="str">
        <f>INDEX($K$6:$AE$6,1,MATCH(1,K965:AE965,-1))</f>
        <v>95PFE-L2S</v>
      </c>
      <c r="AN965" s="337" t="str">
        <f>IF(INDEX($K$6:$AE$6,1,MATCH(1,K965:AE965,1))&lt;&gt;INDEX($K$6:$AE$6,1,MATCH(1,K965:AE965,-1)),INDEX($K$6:$AE$6,1,MATCH(1,K965:AE965,1)),"-")</f>
        <v>-</v>
      </c>
      <c r="AO965"/>
      <c r="AP965"/>
      <c r="AQ965"/>
    </row>
    <row r="966" spans="1:261" x14ac:dyDescent="0.2">
      <c r="A966" s="169" t="str">
        <f>IF(IFERROR(VLOOKUP(G966,EmployesActifs,1,FALSE),"Non")&lt;&gt;"Non","Oui","Non")</f>
        <v>Oui</v>
      </c>
      <c r="B966" s="172">
        <f>IF(A966="Oui",1,0)</f>
        <v>1</v>
      </c>
      <c r="C966" s="172">
        <f>IF(OR(G966="Médecin",H966="Médecin",I966="Médecin",I966="Médecins",H966="anesthésiste",H966="boursier univ.",H966="chercheur",H966="chirurgien",H966="Résident(e)",H966="Md Urg",H966="Md Card",LEFT(H966,6)="Fellow",H966="Externe Médecine",H966="Directeur de la biobanque Médecin",H966="monit.-boursier",),1,0)</f>
        <v>0</v>
      </c>
      <c r="D966" s="172">
        <f>IF(OR(G966=0,H966="Stagiaire",H966="Stagiaires",H966="Externe",H966="Externes",G966="agence",H966="STAGIAIRE INFIRMIER(ÈRE)",H966="STAGIAIRE SI",H966="STAGIAIRE S.I.",H966="STAGIAIRE PAB",H966="STAGIAIRE EN PERFUSION",H966="Stagiaire Physiothérapeute",H966="Stagiaire médecine",H966="Stagiaire - Service sociaux",H966="STAGIAIRE SOINS INFIRMIERS",H966="STAGIAIRE EXTERNE EN MÉDECINE",H966="ss",),1,0)</f>
        <v>0</v>
      </c>
      <c r="E966" s="28" t="s">
        <v>1909</v>
      </c>
      <c r="F966" s="28" t="s">
        <v>810</v>
      </c>
      <c r="G966" s="255">
        <v>5326</v>
      </c>
      <c r="H966" s="79" t="s">
        <v>103</v>
      </c>
      <c r="I966" s="164" t="s">
        <v>65</v>
      </c>
      <c r="J966" s="273">
        <f ca="1">IF(AK966&lt;=Données!$B$2,1," ")</f>
        <v>1</v>
      </c>
      <c r="K966" s="45">
        <v>1</v>
      </c>
      <c r="L966" s="46"/>
      <c r="M966" s="47"/>
      <c r="N966" s="48"/>
      <c r="O966" s="185"/>
      <c r="P966" s="187"/>
      <c r="Q966" s="185"/>
      <c r="R966" s="186"/>
      <c r="S966" s="186"/>
      <c r="T966" s="187"/>
      <c r="U966" s="187"/>
      <c r="V966" s="187"/>
      <c r="W966" s="320"/>
      <c r="X966" s="214"/>
      <c r="Y966" s="215"/>
      <c r="Z966" s="34">
        <v>1</v>
      </c>
      <c r="AA966" s="35"/>
      <c r="AB966" s="35"/>
      <c r="AC966" s="35"/>
      <c r="AD966" s="36"/>
      <c r="AE966" s="224"/>
      <c r="AF966" s="53"/>
      <c r="AG966" s="54"/>
      <c r="AH966" s="55"/>
      <c r="AI966" s="56"/>
      <c r="AJ966" s="41" t="s">
        <v>98</v>
      </c>
      <c r="AK966" s="42">
        <v>44587</v>
      </c>
      <c r="AL966" s="50" t="s">
        <v>1135</v>
      </c>
      <c r="AM966" s="337" t="str">
        <f>INDEX($K$6:$AE$6,1,MATCH(1,K966:AE966,-1))</f>
        <v>95PFE-L2S</v>
      </c>
      <c r="AN966" s="337" t="str">
        <f>IF(INDEX($K$6:$AE$6,1,MATCH(1,K966:AE966,1))&lt;&gt;INDEX($K$6:$AE$6,1,MATCH(1,K966:AE966,-1)),INDEX($K$6:$AE$6,1,MATCH(1,K966:AE966,1)),"-")</f>
        <v>1510-XS</v>
      </c>
      <c r="AO966"/>
      <c r="AP966"/>
      <c r="AQ966"/>
    </row>
    <row r="967" spans="1:261" x14ac:dyDescent="0.2">
      <c r="A967" s="169" t="str">
        <f>IF(IFERROR(VLOOKUP(G967,EmployesActifs,1,FALSE),"Non")&lt;&gt;"Non","Oui","Non")</f>
        <v>Oui</v>
      </c>
      <c r="B967" s="172">
        <f>IF(A967="Oui",1,0)</f>
        <v>1</v>
      </c>
      <c r="C967" s="172">
        <f>IF(OR(G967="Médecin",H967="Médecin",I967="Médecin",I967="Médecins",H967="anesthésiste",H967="boursier univ.",H967="chercheur",H967="chirurgien",H967="Résident(e)",H967="Md Urg",H967="Md Card",LEFT(H967,6)="Fellow",H967="Externe Médecine",H967="Directeur de la biobanque Médecin",H967="monit.-boursier",),1,0)</f>
        <v>0</v>
      </c>
      <c r="D967" s="172">
        <f>IF(OR(G967=0,H967="Stagiaire",H967="Stagiaires",H967="Externe",H967="Externes",G967="agence",H967="STAGIAIRE INFIRMIER(ÈRE)",H967="STAGIAIRE SI",H967="STAGIAIRE S.I.",H967="STAGIAIRE PAB",H967="STAGIAIRE EN PERFUSION",H967="Stagiaire Physiothérapeute",H967="Stagiaire médecine",H967="Stagiaire - Service sociaux",H967="STAGIAIRE SOINS INFIRMIERS",H967="STAGIAIRE EXTERNE EN MÉDECINE",H967="ss",),1,0)</f>
        <v>0</v>
      </c>
      <c r="E967" s="28" t="s">
        <v>5066</v>
      </c>
      <c r="F967" s="28" t="s">
        <v>1005</v>
      </c>
      <c r="G967" s="257">
        <v>2663</v>
      </c>
      <c r="H967" s="79" t="s">
        <v>2098</v>
      </c>
      <c r="I967" s="164" t="s">
        <v>5716</v>
      </c>
      <c r="J967" s="273" t="str">
        <f ca="1">IF(AK967&lt;=Données!$B$2,1," ")</f>
        <v xml:space="preserve"> </v>
      </c>
      <c r="K967" s="45"/>
      <c r="L967" s="46"/>
      <c r="M967" s="47"/>
      <c r="N967" s="48"/>
      <c r="O967" s="185"/>
      <c r="P967" s="187"/>
      <c r="Q967" s="185"/>
      <c r="R967" s="186"/>
      <c r="S967" s="186">
        <v>1</v>
      </c>
      <c r="T967" s="187"/>
      <c r="U967" s="187"/>
      <c r="V967" s="187"/>
      <c r="W967" s="320"/>
      <c r="X967" s="214"/>
      <c r="Y967" s="215"/>
      <c r="Z967" s="34"/>
      <c r="AA967" s="35"/>
      <c r="AB967" s="35"/>
      <c r="AC967" s="35"/>
      <c r="AD967" s="36"/>
      <c r="AE967" s="224"/>
      <c r="AF967" s="53"/>
      <c r="AG967" s="54"/>
      <c r="AH967" s="55"/>
      <c r="AI967" s="56"/>
      <c r="AJ967" s="41" t="s">
        <v>4462</v>
      </c>
      <c r="AK967" s="42">
        <v>45532</v>
      </c>
      <c r="AL967" s="50"/>
      <c r="AM967" s="337" t="str">
        <f>INDEX($K$6:$AE$6,1,MATCH(1,K967:AE967,-1))</f>
        <v>1870 +</v>
      </c>
      <c r="AN967" s="337" t="str">
        <f>IF(INDEX($K$6:$AE$6,1,MATCH(1,K967:AE967,1))&lt;&gt;INDEX($K$6:$AE$6,1,MATCH(1,K967:AE967,-1)),INDEX($K$6:$AE$6,1,MATCH(1,K967:AE967,1)),"-")</f>
        <v>-</v>
      </c>
      <c r="AO967"/>
      <c r="AP967"/>
      <c r="AQ967"/>
    </row>
    <row r="968" spans="1:261" x14ac:dyDescent="0.2">
      <c r="A968" s="169" t="str">
        <f>IF(IFERROR(VLOOKUP(G968,EmployesActifs,1,FALSE),"Non")&lt;&gt;"Non","Oui","Non")</f>
        <v>Oui</v>
      </c>
      <c r="B968" s="172">
        <f>IF(A968="Oui",1,0)</f>
        <v>1</v>
      </c>
      <c r="C968" s="172">
        <f>IF(OR(G968="Médecin",H968="Médecin",I968="Médecin",I968="Médecins",H968="anesthésiste",H968="boursier univ.",H968="chercheur",H968="chirurgien",H968="Résident(e)",H968="Md Urg",H968="Md Card",LEFT(H968,6)="Fellow",H968="Externe Médecine",H968="Directeur de la biobanque Médecin",H968="monit.-boursier",),1,0)</f>
        <v>0</v>
      </c>
      <c r="D968" s="172">
        <f>IF(OR(G968=0,H968="Stagiaire",H968="Stagiaires",H968="Externe",H968="Externes",G968="agence",H968="STAGIAIRE INFIRMIER(ÈRE)",H968="STAGIAIRE SI",H968="STAGIAIRE S.I.",H968="STAGIAIRE PAB",H968="STAGIAIRE EN PERFUSION",H968="Stagiaire Physiothérapeute",H968="Stagiaire médecine",H968="Stagiaire - Service sociaux",H968="STAGIAIRE SOINS INFIRMIERS",H968="STAGIAIRE EXTERNE EN MÉDECINE",H968="ss",),1,0)</f>
        <v>0</v>
      </c>
      <c r="E968" s="28" t="s">
        <v>1910</v>
      </c>
      <c r="F968" s="28" t="s">
        <v>1911</v>
      </c>
      <c r="G968" s="255">
        <v>6525</v>
      </c>
      <c r="H968" s="79" t="s">
        <v>747</v>
      </c>
      <c r="I968" s="164" t="s">
        <v>61</v>
      </c>
      <c r="J968" s="273" t="str">
        <f ca="1">IF(AK968&lt;=Données!$B$2,1," ")</f>
        <v xml:space="preserve"> </v>
      </c>
      <c r="K968" s="45"/>
      <c r="L968" s="46">
        <v>1</v>
      </c>
      <c r="M968" s="47"/>
      <c r="N968" s="48"/>
      <c r="O968" s="185"/>
      <c r="P968" s="187"/>
      <c r="Q968" s="185"/>
      <c r="R968" s="186"/>
      <c r="S968" s="186"/>
      <c r="T968" s="187"/>
      <c r="U968" s="187"/>
      <c r="V968" s="187"/>
      <c r="W968" s="320"/>
      <c r="X968" s="214"/>
      <c r="Y968" s="215"/>
      <c r="Z968" s="34"/>
      <c r="AA968" s="35">
        <v>1</v>
      </c>
      <c r="AB968" s="35"/>
      <c r="AC968" s="35"/>
      <c r="AD968" s="36"/>
      <c r="AE968" s="224"/>
      <c r="AF968" s="53"/>
      <c r="AG968" s="54"/>
      <c r="AH968" s="55"/>
      <c r="AI968" s="56"/>
      <c r="AJ968" s="41" t="s">
        <v>652</v>
      </c>
      <c r="AK968" s="42">
        <v>45343</v>
      </c>
      <c r="AL968" s="50"/>
      <c r="AM968" s="337" t="str">
        <f>INDEX($K$6:$AE$6,1,MATCH(1,K968:AE968,-1))</f>
        <v>95PFE-L2M</v>
      </c>
      <c r="AN968" s="337" t="str">
        <f>IF(INDEX($K$6:$AE$6,1,MATCH(1,K968:AE968,1))&lt;&gt;INDEX($K$6:$AE$6,1,MATCH(1,K968:AE968,-1)),INDEX($K$6:$AE$6,1,MATCH(1,K968:AE968,1)),"-")</f>
        <v>1511-S</v>
      </c>
      <c r="AO968"/>
      <c r="AP968"/>
      <c r="AQ968"/>
    </row>
    <row r="969" spans="1:261" ht="13.35" customHeight="1" x14ac:dyDescent="0.2">
      <c r="A969" s="169" t="str">
        <f>IF(IFERROR(VLOOKUP(G969,EmployesActifs,1,FALSE),"Non")&lt;&gt;"Non","Oui","Non")</f>
        <v>Oui</v>
      </c>
      <c r="B969" s="172">
        <f>IF(A969="Oui",1,0)</f>
        <v>1</v>
      </c>
      <c r="C969" s="172">
        <f>IF(OR(G969="Médecin",H969="Médecin",I969="Médecin",I969="Médecins",H969="anesthésiste",H969="boursier univ.",H969="chercheur",H969="chirurgien",H969="Résident(e)",H969="Md Urg",H969="Md Card",LEFT(H969,6)="Fellow",H969="Externe Médecine",H969="Directeur de la biobanque Médecin",H969="monit.-boursier",),1,0)</f>
        <v>0</v>
      </c>
      <c r="D969" s="172">
        <f>IF(OR(G969=0,H969="Stagiaire",H969="Stagiaires",H969="Externe",H969="Externes",G969="agence",H969="STAGIAIRE INFIRMIER(ÈRE)",H969="STAGIAIRE SI",H969="STAGIAIRE S.I.",H969="STAGIAIRE PAB",H969="STAGIAIRE EN PERFUSION",H969="Stagiaire Physiothérapeute",H969="Stagiaire médecine",H969="Stagiaire - Service sociaux",H969="STAGIAIRE SOINS INFIRMIERS",H969="STAGIAIRE EXTERNE EN MÉDECINE",H969="ss",),1,0)</f>
        <v>0</v>
      </c>
      <c r="E969" s="28" t="s">
        <v>1912</v>
      </c>
      <c r="F969" s="28" t="s">
        <v>790</v>
      </c>
      <c r="G969" s="255">
        <v>6841</v>
      </c>
      <c r="H969" s="79" t="s">
        <v>103</v>
      </c>
      <c r="I969" s="164" t="s">
        <v>61</v>
      </c>
      <c r="J969" s="273">
        <f ca="1">IF(AK969&lt;=Données!$B$2,1," ")</f>
        <v>1</v>
      </c>
      <c r="K969" s="45">
        <v>1</v>
      </c>
      <c r="L969" s="46"/>
      <c r="M969" s="47"/>
      <c r="N969" s="48"/>
      <c r="O969" s="185"/>
      <c r="P969" s="187"/>
      <c r="Q969" s="185"/>
      <c r="R969" s="186"/>
      <c r="S969" s="186"/>
      <c r="T969" s="187"/>
      <c r="U969" s="187"/>
      <c r="V969" s="187"/>
      <c r="W969" s="320"/>
      <c r="X969" s="214"/>
      <c r="Y969" s="215"/>
      <c r="Z969" s="34"/>
      <c r="AA969" s="35"/>
      <c r="AB969" s="35"/>
      <c r="AC969" s="35"/>
      <c r="AD969" s="36"/>
      <c r="AE969" s="224"/>
      <c r="AF969" s="53"/>
      <c r="AG969" s="54"/>
      <c r="AH969" s="55"/>
      <c r="AI969" s="56"/>
      <c r="AJ969" s="41" t="s">
        <v>57</v>
      </c>
      <c r="AK969" s="42">
        <v>44569</v>
      </c>
      <c r="AL969" s="50"/>
      <c r="AM969" s="337" t="str">
        <f>INDEX($K$6:$AE$6,1,MATCH(1,K969:AE969,-1))</f>
        <v>95PFE-L2S</v>
      </c>
      <c r="AN969" s="337" t="str">
        <f>IF(INDEX($K$6:$AE$6,1,MATCH(1,K969:AE969,1))&lt;&gt;INDEX($K$6:$AE$6,1,MATCH(1,K969:AE969,-1)),INDEX($K$6:$AE$6,1,MATCH(1,K969:AE969,1)),"-")</f>
        <v>-</v>
      </c>
      <c r="AO969"/>
      <c r="AP969"/>
      <c r="AQ969"/>
    </row>
    <row r="970" spans="1:261" x14ac:dyDescent="0.2">
      <c r="A970" s="169" t="str">
        <f>IF(IFERROR(VLOOKUP(G970,EmployesActifs,1,FALSE),"Non")&lt;&gt;"Non","Oui","Non")</f>
        <v>Oui</v>
      </c>
      <c r="B970" s="172">
        <f>IF(A970="Oui",1,0)</f>
        <v>1</v>
      </c>
      <c r="C970" s="172">
        <f>IF(OR(G970="Médecin",H970="Médecin",I970="Médecin",I970="Médecins",H970="anesthésiste",H970="boursier univ.",H970="chercheur",H970="chirurgien",H970="Résident(e)",H970="Md Urg",H970="Md Card",LEFT(H970,6)="Fellow",H970="Externe Médecine",H970="Directeur de la biobanque Médecin",H970="monit.-boursier",),1,0)</f>
        <v>0</v>
      </c>
      <c r="D970" s="172">
        <f>IF(OR(G970=0,H970="Stagiaire",H970="Stagiaires",H970="Externe",H970="Externes",G970="agence",H970="STAGIAIRE INFIRMIER(ÈRE)",H970="STAGIAIRE SI",H970="STAGIAIRE S.I.",H970="STAGIAIRE PAB",H970="STAGIAIRE EN PERFUSION",H970="Stagiaire Physiothérapeute",H970="Stagiaire médecine",H970="Stagiaire - Service sociaux",H970="STAGIAIRE SOINS INFIRMIERS",H970="STAGIAIRE EXTERNE EN MÉDECINE",H970="ss",),1,0)</f>
        <v>0</v>
      </c>
      <c r="E970" s="28" t="s">
        <v>1913</v>
      </c>
      <c r="F970" s="28" t="s">
        <v>137</v>
      </c>
      <c r="G970" s="255">
        <v>11713</v>
      </c>
      <c r="H970" s="79" t="s">
        <v>972</v>
      </c>
      <c r="I970" s="164" t="s">
        <v>3643</v>
      </c>
      <c r="J970" s="273">
        <f ca="1">IF(AK970&lt;=Données!$B$2,1," ")</f>
        <v>1</v>
      </c>
      <c r="K970" s="45"/>
      <c r="L970" s="46">
        <v>1</v>
      </c>
      <c r="M970" s="47"/>
      <c r="N970" s="48"/>
      <c r="O970" s="185"/>
      <c r="P970" s="187"/>
      <c r="Q970" s="185"/>
      <c r="R970" s="186"/>
      <c r="S970" s="186"/>
      <c r="T970" s="187"/>
      <c r="U970" s="187"/>
      <c r="V970" s="187"/>
      <c r="W970" s="320"/>
      <c r="X970" s="214"/>
      <c r="Y970" s="215"/>
      <c r="Z970" s="34"/>
      <c r="AA970" s="35"/>
      <c r="AB970" s="35"/>
      <c r="AC970" s="35"/>
      <c r="AD970" s="36"/>
      <c r="AE970" s="224"/>
      <c r="AF970" s="53"/>
      <c r="AG970" s="54"/>
      <c r="AH970" s="55"/>
      <c r="AI970" s="56"/>
      <c r="AJ970" s="41" t="s">
        <v>66</v>
      </c>
      <c r="AK970" s="42">
        <v>44370</v>
      </c>
      <c r="AL970" s="50"/>
      <c r="AM970" s="337" t="str">
        <f>INDEX($K$6:$AE$6,1,MATCH(1,K970:AE970,-1))</f>
        <v>95PFE-L2M</v>
      </c>
      <c r="AN970" s="337" t="str">
        <f>IF(INDEX($K$6:$AE$6,1,MATCH(1,K970:AE970,1))&lt;&gt;INDEX($K$6:$AE$6,1,MATCH(1,K970:AE970,-1)),INDEX($K$6:$AE$6,1,MATCH(1,K970:AE970,1)),"-")</f>
        <v>-</v>
      </c>
      <c r="AO970"/>
      <c r="AP970"/>
      <c r="AQ970"/>
    </row>
    <row r="971" spans="1:261" s="63" customFormat="1" x14ac:dyDescent="0.2">
      <c r="A971" s="169" t="str">
        <f>IF(IFERROR(VLOOKUP(G971,EmployesActifs,1,FALSE),"Non")&lt;&gt;"Non","Oui","Non")</f>
        <v>Oui</v>
      </c>
      <c r="B971" s="172">
        <f>IF(A971="Oui",1,0)</f>
        <v>1</v>
      </c>
      <c r="C971" s="172">
        <f>IF(OR(G971="Médecin",H971="Médecin",I971="Médecin",I971="Médecins",H971="anesthésiste",H971="boursier univ.",H971="chercheur",H971="chirurgien",H971="Résident(e)",H971="Md Urg",H971="Md Card",LEFT(H971,6)="Fellow",H971="Externe Médecine",H971="Directeur de la biobanque Médecin",H971="monit.-boursier",),1,0)</f>
        <v>0</v>
      </c>
      <c r="D971" s="172">
        <f>IF(OR(G971=0,H971="Stagiaire",H971="Stagiaires",H971="Externe",H971="Externes",G971="agence",H971="STAGIAIRE INFIRMIER(ÈRE)",H971="STAGIAIRE SI",H971="STAGIAIRE S.I.",H971="STAGIAIRE PAB",H971="STAGIAIRE EN PERFUSION",H971="Stagiaire Physiothérapeute",H971="Stagiaire médecine",H971="Stagiaire - Service sociaux",H971="STAGIAIRE SOINS INFIRMIERS",H971="STAGIAIRE EXTERNE EN MÉDECINE",H971="ss",),1,0)</f>
        <v>0</v>
      </c>
      <c r="E971" s="28" t="s">
        <v>1914</v>
      </c>
      <c r="F971" s="28" t="s">
        <v>1130</v>
      </c>
      <c r="G971" s="255">
        <v>2050</v>
      </c>
      <c r="H971" s="79" t="s">
        <v>3421</v>
      </c>
      <c r="I971" s="164" t="s">
        <v>1395</v>
      </c>
      <c r="J971" s="273">
        <f ca="1">IF(AK971&lt;=Données!$B$2,1," ")</f>
        <v>1</v>
      </c>
      <c r="K971" s="45"/>
      <c r="L971" s="46"/>
      <c r="M971" s="47"/>
      <c r="N971" s="48"/>
      <c r="O971" s="185"/>
      <c r="P971" s="187"/>
      <c r="Q971" s="185"/>
      <c r="R971" s="186"/>
      <c r="S971" s="186"/>
      <c r="T971" s="187"/>
      <c r="U971" s="187"/>
      <c r="V971" s="187"/>
      <c r="W971" s="320"/>
      <c r="X971" s="214"/>
      <c r="Y971" s="215"/>
      <c r="Z971" s="34"/>
      <c r="AA971" s="35"/>
      <c r="AB971" s="35">
        <v>1</v>
      </c>
      <c r="AC971" s="35"/>
      <c r="AD971" s="36"/>
      <c r="AE971" s="224"/>
      <c r="AF971" s="53"/>
      <c r="AG971" s="54"/>
      <c r="AH971" s="55"/>
      <c r="AI971" s="56"/>
      <c r="AJ971" s="41" t="s">
        <v>308</v>
      </c>
      <c r="AK971" s="42">
        <v>44166</v>
      </c>
      <c r="AL971" s="50"/>
      <c r="AM971" s="337" t="str">
        <f>INDEX($K$6:$AE$6,1,MATCH(1,K971:AE971,-1))</f>
        <v>1512-M</v>
      </c>
      <c r="AN971" s="337" t="str">
        <f>IF(INDEX($K$6:$AE$6,1,MATCH(1,K971:AE971,1))&lt;&gt;INDEX($K$6:$AE$6,1,MATCH(1,K971:AE971,-1)),INDEX($K$6:$AE$6,1,MATCH(1,K971:AE971,1)),"-")</f>
        <v>-</v>
      </c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</row>
    <row r="972" spans="1:261" s="63" customFormat="1" x14ac:dyDescent="0.2">
      <c r="A972" s="169" t="str">
        <f>IF(IFERROR(VLOOKUP(G972,EmployesActifs,1,FALSE),"Non")&lt;&gt;"Non","Oui","Non")</f>
        <v>Oui</v>
      </c>
      <c r="B972" s="172">
        <f>IF(A972="Oui",1,0)</f>
        <v>1</v>
      </c>
      <c r="C972" s="172">
        <f>IF(OR(G972="Médecin",H972="Médecin",I972="Médecin",I972="Médecins",H972="anesthésiste",H972="boursier univ.",H972="chercheur",H972="chirurgien",H972="Résident(e)",H972="Md Urg",H972="Md Card",LEFT(H972,6)="Fellow",H972="Externe Médecine",H972="Directeur de la biobanque Médecin",H972="monit.-boursier",),1,0)</f>
        <v>0</v>
      </c>
      <c r="D972" s="172">
        <f>IF(OR(G972=0,H972="Stagiaire",H972="Stagiaires",H972="Externe",H972="Externes",G972="agence",H972="STAGIAIRE INFIRMIER(ÈRE)",H972="STAGIAIRE SI",H972="STAGIAIRE S.I.",H972="STAGIAIRE PAB",H972="STAGIAIRE EN PERFUSION",H972="Stagiaire Physiothérapeute",H972="Stagiaire médecine",H972="Stagiaire - Service sociaux",H972="STAGIAIRE SOINS INFIRMIERS",H972="STAGIAIRE EXTERNE EN MÉDECINE",H972="ss",),1,0)</f>
        <v>0</v>
      </c>
      <c r="E972" s="28" t="s">
        <v>1915</v>
      </c>
      <c r="F972" s="28" t="s">
        <v>520</v>
      </c>
      <c r="G972" s="255">
        <v>2965</v>
      </c>
      <c r="H972" s="79" t="s">
        <v>64</v>
      </c>
      <c r="I972" s="164" t="s">
        <v>110</v>
      </c>
      <c r="J972" s="273" t="str">
        <f ca="1">IF(AK972&lt;=Données!$B$2,1," ")</f>
        <v xml:space="preserve"> </v>
      </c>
      <c r="K972" s="45" t="s">
        <v>56</v>
      </c>
      <c r="L972" s="46" t="s">
        <v>56</v>
      </c>
      <c r="M972" s="47"/>
      <c r="N972" s="48"/>
      <c r="O972" s="185"/>
      <c r="P972" s="187"/>
      <c r="Q972" s="185"/>
      <c r="R972" s="186"/>
      <c r="S972" s="186">
        <v>1</v>
      </c>
      <c r="T972" s="187"/>
      <c r="U972" s="187"/>
      <c r="V972" s="187"/>
      <c r="W972" s="320"/>
      <c r="X972" s="214"/>
      <c r="Y972" s="215"/>
      <c r="Z972" s="34"/>
      <c r="AA972" s="35"/>
      <c r="AB972" s="35"/>
      <c r="AC972" s="35"/>
      <c r="AD972" s="36"/>
      <c r="AE972" s="224"/>
      <c r="AF972" s="53"/>
      <c r="AG972" s="54"/>
      <c r="AH972" s="55"/>
      <c r="AI972" s="56"/>
      <c r="AJ972" s="41" t="s">
        <v>4462</v>
      </c>
      <c r="AK972" s="42">
        <v>45798</v>
      </c>
      <c r="AL972" s="50"/>
      <c r="AM972" s="337" t="str">
        <f>INDEX($K$6:$AE$6,1,MATCH(1,K972:AE972,-1))</f>
        <v>1870 +</v>
      </c>
      <c r="AN972" s="337" t="str">
        <f>IF(INDEX($K$6:$AE$6,1,MATCH(1,K972:AE972,1))&lt;&gt;INDEX($K$6:$AE$6,1,MATCH(1,K972:AE972,-1)),INDEX($K$6:$AE$6,1,MATCH(1,K972:AE972,1)),"-")</f>
        <v>-</v>
      </c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</row>
    <row r="973" spans="1:261" s="63" customFormat="1" x14ac:dyDescent="0.2">
      <c r="A973" s="169" t="str">
        <f>IF(IFERROR(VLOOKUP(G973,EmployesActifs,1,FALSE),"Non")&lt;&gt;"Non","Oui","Non")</f>
        <v>Oui</v>
      </c>
      <c r="B973" s="172">
        <f>IF(A973="Oui",1,0)</f>
        <v>1</v>
      </c>
      <c r="C973" s="172">
        <f>IF(OR(G973="Médecin",H973="Médecin",I973="Médecin",I973="Médecins",H973="anesthésiste",H973="boursier univ.",H973="chercheur",H973="chirurgien",H973="Résident(e)",H973="Md Urg",H973="Md Card",LEFT(H973,6)="Fellow",H973="Externe Médecine",H973="Directeur de la biobanque Médecin",H973="monit.-boursier",),1,0)</f>
        <v>0</v>
      </c>
      <c r="D973" s="172">
        <f>IF(OR(G973=0,H973="Stagiaire",H973="Stagiaires",H973="Externe",H973="Externes",G973="agence",H973="STAGIAIRE INFIRMIER(ÈRE)",H973="STAGIAIRE SI",H973="STAGIAIRE S.I.",H973="STAGIAIRE PAB",H973="STAGIAIRE EN PERFUSION",H973="Stagiaire Physiothérapeute",H973="Stagiaire médecine",H973="Stagiaire - Service sociaux",H973="STAGIAIRE SOINS INFIRMIERS",H973="STAGIAIRE EXTERNE EN MÉDECINE",H973="ss",),1,0)</f>
        <v>0</v>
      </c>
      <c r="E973" s="28" t="s">
        <v>1915</v>
      </c>
      <c r="F973" s="28" t="s">
        <v>710</v>
      </c>
      <c r="G973" s="255">
        <v>11209</v>
      </c>
      <c r="H973" s="79" t="s">
        <v>69</v>
      </c>
      <c r="I973" s="164" t="s">
        <v>5716</v>
      </c>
      <c r="J973" s="273">
        <f ca="1">IF(AK973&lt;=Données!$B$2,1," ")</f>
        <v>1</v>
      </c>
      <c r="K973" s="45">
        <v>1</v>
      </c>
      <c r="L973" s="46"/>
      <c r="M973" s="47"/>
      <c r="N973" s="48"/>
      <c r="O973" s="185"/>
      <c r="P973" s="187"/>
      <c r="Q973" s="185"/>
      <c r="R973" s="186"/>
      <c r="S973" s="186"/>
      <c r="T973" s="187"/>
      <c r="U973" s="187"/>
      <c r="V973" s="187"/>
      <c r="W973" s="320"/>
      <c r="X973" s="214"/>
      <c r="Y973" s="215"/>
      <c r="Z973" s="34"/>
      <c r="AA973" s="35"/>
      <c r="AB973" s="35"/>
      <c r="AC973" s="35"/>
      <c r="AD973" s="36"/>
      <c r="AE973" s="224"/>
      <c r="AF973" s="53"/>
      <c r="AG973" s="54"/>
      <c r="AH973" s="55"/>
      <c r="AI973" s="56"/>
      <c r="AJ973" s="41" t="s">
        <v>66</v>
      </c>
      <c r="AK973" s="42">
        <v>44250</v>
      </c>
      <c r="AL973" s="50"/>
      <c r="AM973" s="337" t="str">
        <f>INDEX($K$6:$AE$6,1,MATCH(1,K973:AE973,-1))</f>
        <v>95PFE-L2S</v>
      </c>
      <c r="AN973" s="337" t="str">
        <f>IF(INDEX($K$6:$AE$6,1,MATCH(1,K973:AE973,1))&lt;&gt;INDEX($K$6:$AE$6,1,MATCH(1,K973:AE973,-1)),INDEX($K$6:$AE$6,1,MATCH(1,K973:AE973,1)),"-")</f>
        <v>-</v>
      </c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</row>
    <row r="974" spans="1:261" s="63" customFormat="1" x14ac:dyDescent="0.2">
      <c r="A974" s="169" t="str">
        <f>IF(IFERROR(VLOOKUP(G974,EmployesActifs,1,FALSE),"Non")&lt;&gt;"Non","Oui","Non")</f>
        <v>Oui</v>
      </c>
      <c r="B974" s="172">
        <f>IF(A974="Oui",1,0)</f>
        <v>1</v>
      </c>
      <c r="C974" s="172">
        <f>IF(OR(G974="Médecin",H974="Médecin",I974="Médecin",I974="Médecins",H974="anesthésiste",H974="boursier univ.",H974="chercheur",H974="chirurgien",H974="Résident(e)",H974="Md Urg",H974="Md Card",LEFT(H974,6)="Fellow",H974="Externe Médecine",H974="Directeur de la biobanque Médecin",H974="monit.-boursier",),1,0)</f>
        <v>0</v>
      </c>
      <c r="D974" s="172">
        <f>IF(OR(G974=0,H974="Stagiaire",H974="Stagiaires",H974="Externe",H974="Externes",G974="agence",H974="STAGIAIRE INFIRMIER(ÈRE)",H974="STAGIAIRE SI",H974="STAGIAIRE S.I.",H974="STAGIAIRE PAB",H974="STAGIAIRE EN PERFUSION",H974="Stagiaire Physiothérapeute",H974="Stagiaire médecine",H974="Stagiaire - Service sociaux",H974="STAGIAIRE SOINS INFIRMIERS",H974="STAGIAIRE EXTERNE EN MÉDECINE",H974="ss",),1,0)</f>
        <v>0</v>
      </c>
      <c r="E974" s="28" t="s">
        <v>1915</v>
      </c>
      <c r="F974" s="28" t="s">
        <v>1917</v>
      </c>
      <c r="G974" s="255">
        <v>6181</v>
      </c>
      <c r="H974" s="79" t="s">
        <v>103</v>
      </c>
      <c r="I974" s="164" t="s">
        <v>3687</v>
      </c>
      <c r="J974" s="273">
        <f ca="1">IF(AK974&lt;=Données!$B$2,1," ")</f>
        <v>1</v>
      </c>
      <c r="K974" s="45"/>
      <c r="L974" s="46"/>
      <c r="M974" s="47"/>
      <c r="N974" s="48"/>
      <c r="O974" s="185"/>
      <c r="P974" s="187"/>
      <c r="Q974" s="185"/>
      <c r="R974" s="186"/>
      <c r="S974" s="186">
        <v>1</v>
      </c>
      <c r="T974" s="187"/>
      <c r="U974" s="187"/>
      <c r="V974" s="187"/>
      <c r="W974" s="320"/>
      <c r="X974" s="214"/>
      <c r="Y974" s="215"/>
      <c r="Z974" s="34"/>
      <c r="AA974" s="35"/>
      <c r="AB974" s="35"/>
      <c r="AC974" s="35"/>
      <c r="AD974" s="36"/>
      <c r="AE974" s="224"/>
      <c r="AF974" s="53"/>
      <c r="AG974" s="54"/>
      <c r="AH974" s="55"/>
      <c r="AI974" s="56"/>
      <c r="AJ974" s="41" t="s">
        <v>193</v>
      </c>
      <c r="AK974" s="42">
        <v>43874</v>
      </c>
      <c r="AL974" s="50"/>
      <c r="AM974" s="337" t="str">
        <f>INDEX($K$6:$AE$6,1,MATCH(1,K974:AE974,-1))</f>
        <v>1870 +</v>
      </c>
      <c r="AN974" s="337" t="str">
        <f>IF(INDEX($K$6:$AE$6,1,MATCH(1,K974:AE974,1))&lt;&gt;INDEX($K$6:$AE$6,1,MATCH(1,K974:AE974,-1)),INDEX($K$6:$AE$6,1,MATCH(1,K974:AE974,1)),"-")</f>
        <v>-</v>
      </c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</row>
    <row r="975" spans="1:261" s="63" customFormat="1" x14ac:dyDescent="0.2">
      <c r="A975" s="169" t="str">
        <f>IF(IFERROR(VLOOKUP(G975,EmployesActifs,1,FALSE),"Non")&lt;&gt;"Non","Oui","Non")</f>
        <v>Oui</v>
      </c>
      <c r="B975" s="172">
        <f>IF(A975="Oui",1,0)</f>
        <v>1</v>
      </c>
      <c r="C975" s="172">
        <f>IF(OR(G975="Médecin",H975="Médecin",I975="Médecin",I975="Médecins",H975="anesthésiste",H975="boursier univ.",H975="chercheur",H975="chirurgien",H975="Résident(e)",H975="Md Urg",H975="Md Card",LEFT(H975,6)="Fellow",H975="Externe Médecine",H975="Directeur de la biobanque Médecin",H975="monit.-boursier",),1,0)</f>
        <v>0</v>
      </c>
      <c r="D975" s="172">
        <f>IF(OR(G975=0,H975="Stagiaire",H975="Stagiaires",H975="Externe",H975="Externes",G975="agence",H975="STAGIAIRE INFIRMIER(ÈRE)",H975="STAGIAIRE SI",H975="STAGIAIRE S.I.",H975="STAGIAIRE PAB",H975="STAGIAIRE EN PERFUSION",H975="Stagiaire Physiothérapeute",H975="Stagiaire médecine",H975="Stagiaire - Service sociaux",H975="STAGIAIRE SOINS INFIRMIERS",H975="STAGIAIRE EXTERNE EN MÉDECINE",H975="ss",),1,0)</f>
        <v>0</v>
      </c>
      <c r="E975" s="28" t="s">
        <v>1918</v>
      </c>
      <c r="F975" s="28" t="s">
        <v>838</v>
      </c>
      <c r="G975" s="255">
        <v>5159</v>
      </c>
      <c r="H975" s="79" t="s">
        <v>3634</v>
      </c>
      <c r="I975" s="164" t="s">
        <v>5714</v>
      </c>
      <c r="J975" s="273">
        <f ca="1">IF(AK975&lt;=Données!$B$2,1," ")</f>
        <v>1</v>
      </c>
      <c r="K975" s="45" t="s">
        <v>56</v>
      </c>
      <c r="L975" s="46" t="s">
        <v>56</v>
      </c>
      <c r="M975" s="47"/>
      <c r="N975" s="48"/>
      <c r="O975" s="185"/>
      <c r="P975" s="187"/>
      <c r="Q975" s="185"/>
      <c r="R975" s="186"/>
      <c r="S975" s="186" t="s">
        <v>56</v>
      </c>
      <c r="T975" s="187"/>
      <c r="U975" s="187"/>
      <c r="V975" s="187"/>
      <c r="W975" s="320"/>
      <c r="X975" s="214"/>
      <c r="Y975" s="215"/>
      <c r="Z975" s="34"/>
      <c r="AA975" s="35"/>
      <c r="AB975" s="35">
        <v>1</v>
      </c>
      <c r="AC975" s="35"/>
      <c r="AD975" s="36"/>
      <c r="AE975" s="224" t="s">
        <v>56</v>
      </c>
      <c r="AF975" s="53"/>
      <c r="AG975" s="54"/>
      <c r="AH975" s="55"/>
      <c r="AI975" s="56"/>
      <c r="AJ975" s="41" t="s">
        <v>85</v>
      </c>
      <c r="AK975" s="42">
        <v>44425</v>
      </c>
      <c r="AL975" s="50" t="s">
        <v>1919</v>
      </c>
      <c r="AM975" s="337" t="str">
        <f>INDEX($K$6:$AE$6,1,MATCH(1,K975:AE975,-1))</f>
        <v>1512-M</v>
      </c>
      <c r="AN975" s="337" t="str">
        <f>IF(INDEX($K$6:$AE$6,1,MATCH(1,K975:AE975,1))&lt;&gt;INDEX($K$6:$AE$6,1,MATCH(1,K975:AE975,-1)),INDEX($K$6:$AE$6,1,MATCH(1,K975:AE975,1)),"-")</f>
        <v>-</v>
      </c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</row>
    <row r="976" spans="1:261" s="63" customFormat="1" ht="12.75" customHeight="1" x14ac:dyDescent="0.2">
      <c r="A976" s="169" t="str">
        <f>IF(IFERROR(VLOOKUP(G976,EmployesActifs,1,FALSE),"Non")&lt;&gt;"Non","Oui","Non")</f>
        <v>Oui</v>
      </c>
      <c r="B976" s="172">
        <f>IF(A976="Oui",1,0)</f>
        <v>1</v>
      </c>
      <c r="C976" s="172">
        <f>IF(OR(G976="Médecin",H976="Médecin",I976="Médecin",I976="Médecins",H976="anesthésiste",H976="boursier univ.",H976="chercheur",H976="chirurgien",H976="Résident(e)",H976="Md Urg",H976="Md Card",LEFT(H976,6)="Fellow",H976="Externe Médecine",H976="Directeur de la biobanque Médecin",H976="monit.-boursier",),1,0)</f>
        <v>0</v>
      </c>
      <c r="D976" s="172">
        <f>IF(OR(G976=0,H976="Stagiaire",H976="Stagiaires",H976="Externe",H976="Externes",G976="agence",H976="STAGIAIRE INFIRMIER(ÈRE)",H976="STAGIAIRE SI",H976="STAGIAIRE S.I.",H976="STAGIAIRE PAB",H976="STAGIAIRE EN PERFUSION",H976="Stagiaire Physiothérapeute",H976="Stagiaire médecine",H976="Stagiaire - Service sociaux",H976="STAGIAIRE SOINS INFIRMIERS",H976="STAGIAIRE EXTERNE EN MÉDECINE",H976="ss",),1,0)</f>
        <v>0</v>
      </c>
      <c r="E976" s="28" t="s">
        <v>1920</v>
      </c>
      <c r="F976" s="28" t="s">
        <v>1921</v>
      </c>
      <c r="G976" s="255">
        <v>6501</v>
      </c>
      <c r="H976" s="79" t="s">
        <v>103</v>
      </c>
      <c r="I976" s="164" t="s">
        <v>61</v>
      </c>
      <c r="J976" s="273" t="str">
        <f ca="1">IF(AK976&lt;=Données!$B$2,1," ")</f>
        <v xml:space="preserve"> </v>
      </c>
      <c r="K976" s="45"/>
      <c r="L976" s="46"/>
      <c r="M976" s="47">
        <v>1</v>
      </c>
      <c r="N976" s="48"/>
      <c r="O976" s="185"/>
      <c r="P976" s="187"/>
      <c r="Q976" s="185"/>
      <c r="R976" s="186"/>
      <c r="S976" s="186"/>
      <c r="T976" s="187"/>
      <c r="U976" s="187"/>
      <c r="V976" s="187"/>
      <c r="W976" s="320"/>
      <c r="X976" s="214"/>
      <c r="Y976" s="215"/>
      <c r="Z976" s="34"/>
      <c r="AA976" s="35"/>
      <c r="AB976" s="35"/>
      <c r="AC976" s="35"/>
      <c r="AD976" s="36"/>
      <c r="AE976" s="224"/>
      <c r="AF976" s="53"/>
      <c r="AG976" s="54"/>
      <c r="AH976" s="55"/>
      <c r="AI976" s="56"/>
      <c r="AJ976" s="41" t="s">
        <v>5851</v>
      </c>
      <c r="AK976" s="42">
        <v>45965</v>
      </c>
      <c r="AL976" s="50"/>
      <c r="AM976" s="337" t="str">
        <f>INDEX($K$6:$AE$6,1,MATCH(1,K976:AE976,-1))</f>
        <v>95PFE-L2L</v>
      </c>
      <c r="AN976" s="337" t="str">
        <f>IF(INDEX($K$6:$AE$6,1,MATCH(1,K976:AE976,1))&lt;&gt;INDEX($K$6:$AE$6,1,MATCH(1,K976:AE976,-1)),INDEX($K$6:$AE$6,1,MATCH(1,K976:AE976,1)),"-")</f>
        <v>-</v>
      </c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</row>
    <row r="977" spans="1:261" s="63" customFormat="1" ht="12.75" customHeight="1" x14ac:dyDescent="0.2">
      <c r="A977" s="169" t="str">
        <f>IF(IFERROR(VLOOKUP(G977,EmployesActifs,1,FALSE),"Non")&lt;&gt;"Non","Oui","Non")</f>
        <v>Oui</v>
      </c>
      <c r="B977" s="172">
        <f>IF(A977="Oui",1,0)</f>
        <v>1</v>
      </c>
      <c r="C977" s="172">
        <f>IF(OR(G977="Médecin",H977="Médecin",I977="Médecin",I977="Médecins",H977="anesthésiste",H977="boursier univ.",H977="chercheur",H977="chirurgien",H977="Résident(e)",H977="Md Urg",H977="Md Card",LEFT(H977,6)="Fellow",H977="Externe Médecine",H977="Directeur de la biobanque Médecin",H977="monit.-boursier",),1,0)</f>
        <v>0</v>
      </c>
      <c r="D977" s="172">
        <f>IF(OR(G977=0,H977="Stagiaire",H977="Stagiaires",H977="Externe",H977="Externes",G977="agence",H977="STAGIAIRE INFIRMIER(ÈRE)",H977="STAGIAIRE SI",H977="STAGIAIRE S.I.",H977="STAGIAIRE PAB",H977="STAGIAIRE EN PERFUSION",H977="Stagiaire Physiothérapeute",H977="Stagiaire médecine",H977="Stagiaire - Service sociaux",H977="STAGIAIRE SOINS INFIRMIERS",H977="STAGIAIRE EXTERNE EN MÉDECINE",H977="ss",),1,0)</f>
        <v>0</v>
      </c>
      <c r="E977" s="28" t="s">
        <v>1922</v>
      </c>
      <c r="F977" s="28" t="s">
        <v>1923</v>
      </c>
      <c r="G977" s="255">
        <v>11494</v>
      </c>
      <c r="H977" s="79" t="s">
        <v>103</v>
      </c>
      <c r="I977" s="164" t="s">
        <v>65</v>
      </c>
      <c r="J977" s="273">
        <f ca="1">IF(AK977&lt;=Données!$B$2,1," ")</f>
        <v>1</v>
      </c>
      <c r="K977" s="45" t="s">
        <v>56</v>
      </c>
      <c r="L977" s="46" t="s">
        <v>56</v>
      </c>
      <c r="M977" s="47"/>
      <c r="N977" s="48"/>
      <c r="O977" s="185"/>
      <c r="P977" s="187"/>
      <c r="Q977" s="185"/>
      <c r="R977" s="186"/>
      <c r="S977" s="186">
        <v>1</v>
      </c>
      <c r="T977" s="187"/>
      <c r="U977" s="187"/>
      <c r="V977" s="187"/>
      <c r="W977" s="320"/>
      <c r="X977" s="214"/>
      <c r="Y977" s="215"/>
      <c r="Z977" s="34"/>
      <c r="AA977" s="35"/>
      <c r="AB977" s="35"/>
      <c r="AC977" s="35"/>
      <c r="AD977" s="36"/>
      <c r="AE977" s="224"/>
      <c r="AF977" s="53"/>
      <c r="AG977" s="54"/>
      <c r="AH977" s="55"/>
      <c r="AI977" s="56"/>
      <c r="AJ977" s="41" t="s">
        <v>85</v>
      </c>
      <c r="AK977" s="42">
        <v>44587</v>
      </c>
      <c r="AL977" s="50"/>
      <c r="AM977" s="337" t="str">
        <f>INDEX($K$6:$AE$6,1,MATCH(1,K977:AE977,-1))</f>
        <v>1870 +</v>
      </c>
      <c r="AN977" s="337" t="str">
        <f>IF(INDEX($K$6:$AE$6,1,MATCH(1,K977:AE977,1))&lt;&gt;INDEX($K$6:$AE$6,1,MATCH(1,K977:AE977,-1)),INDEX($K$6:$AE$6,1,MATCH(1,K977:AE977,1)),"-")</f>
        <v>-</v>
      </c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</row>
    <row r="978" spans="1:261" s="63" customFormat="1" ht="12.75" customHeight="1" x14ac:dyDescent="0.2">
      <c r="A978" s="169" t="str">
        <f>IF(IFERROR(VLOOKUP(G978,EmployesActifs,1,FALSE),"Non")&lt;&gt;"Non","Oui","Non")</f>
        <v>Oui</v>
      </c>
      <c r="B978" s="172">
        <f>IF(A978="Oui",1,0)</f>
        <v>1</v>
      </c>
      <c r="C978" s="172">
        <f>IF(OR(G978="Médecin",H978="Médecin",I978="Médecin",I978="Médecins",H978="anesthésiste",H978="boursier univ.",H978="chercheur",H978="chirurgien",H978="Résident(e)",H978="Md Urg",H978="Md Card",LEFT(H978,6)="Fellow",H978="Externe Médecine",H978="Directeur de la biobanque Médecin",H978="monit.-boursier",),1,0)</f>
        <v>0</v>
      </c>
      <c r="D978" s="172">
        <f>IF(OR(G978=0,H978="Stagiaire",H978="Stagiaires",H978="Externe",H978="Externes",G978="agence",H978="STAGIAIRE INFIRMIER(ÈRE)",H978="STAGIAIRE SI",H978="STAGIAIRE S.I.",H978="STAGIAIRE PAB",H978="STAGIAIRE EN PERFUSION",H978="Stagiaire Physiothérapeute",H978="Stagiaire médecine",H978="Stagiaire - Service sociaux",H978="STAGIAIRE SOINS INFIRMIERS",H978="STAGIAIRE EXTERNE EN MÉDECINE",H978="ss",),1,0)</f>
        <v>0</v>
      </c>
      <c r="E978" s="28" t="s">
        <v>2967</v>
      </c>
      <c r="F978" s="28" t="s">
        <v>660</v>
      </c>
      <c r="G978" s="257">
        <v>8032</v>
      </c>
      <c r="H978" s="79" t="s">
        <v>3394</v>
      </c>
      <c r="I978" s="164" t="s">
        <v>143</v>
      </c>
      <c r="J978" s="273">
        <f ca="1">IF(AK978&lt;=Données!$B$2,1," ")</f>
        <v>1</v>
      </c>
      <c r="K978" s="45" t="s">
        <v>56</v>
      </c>
      <c r="L978" s="46" t="s">
        <v>56</v>
      </c>
      <c r="M978" s="47"/>
      <c r="N978" s="48">
        <v>1</v>
      </c>
      <c r="O978" s="185"/>
      <c r="P978" s="187"/>
      <c r="Q978" s="185"/>
      <c r="R978" s="186"/>
      <c r="S978" s="186"/>
      <c r="T978" s="187"/>
      <c r="U978" s="187"/>
      <c r="V978" s="187"/>
      <c r="W978" s="320"/>
      <c r="X978" s="214"/>
      <c r="Y978" s="215"/>
      <c r="Z978" s="34"/>
      <c r="AA978" s="35"/>
      <c r="AB978" s="35"/>
      <c r="AC978" s="35"/>
      <c r="AD978" s="36"/>
      <c r="AE978" s="224"/>
      <c r="AF978" s="53"/>
      <c r="AG978" s="54"/>
      <c r="AH978" s="55"/>
      <c r="AI978" s="56"/>
      <c r="AJ978" s="41" t="s">
        <v>85</v>
      </c>
      <c r="AK978" s="42">
        <v>44804</v>
      </c>
      <c r="AL978" s="50"/>
      <c r="AM978" s="337" t="str">
        <f>INDEX($K$6:$AE$6,1,MATCH(1,K978:AE978,-1))</f>
        <v>F550</v>
      </c>
      <c r="AN978" s="337" t="str">
        <f>IF(INDEX($K$6:$AE$6,1,MATCH(1,K978:AE978,1))&lt;&gt;INDEX($K$6:$AE$6,1,MATCH(1,K978:AE978,-1)),INDEX($K$6:$AE$6,1,MATCH(1,K978:AE978,1)),"-")</f>
        <v>-</v>
      </c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</row>
    <row r="979" spans="1:261" s="63" customFormat="1" ht="12.75" customHeight="1" x14ac:dyDescent="0.2">
      <c r="A979" s="169" t="str">
        <f>IF(IFERROR(VLOOKUP(G979,EmployesActifs,1,FALSE),"Non")&lt;&gt;"Non","Oui","Non")</f>
        <v>Oui</v>
      </c>
      <c r="B979" s="172">
        <f>IF(A979="Oui",1,0)</f>
        <v>1</v>
      </c>
      <c r="C979" s="172">
        <f>IF(OR(G979="Médecin",H979="Médecin",I979="Médecin",I979="Médecins",H979="anesthésiste",H979="boursier univ.",H979="chercheur",H979="chirurgien",H979="Résident(e)",H979="Md Urg",H979="Md Card",LEFT(H979,6)="Fellow",H979="Externe Médecine",H979="Directeur de la biobanque Médecin",H979="monit.-boursier",),1,0)</f>
        <v>0</v>
      </c>
      <c r="D979" s="172">
        <f>IF(OR(G979=0,H979="Stagiaire",H979="Stagiaires",H979="Externe",H979="Externes",G979="agence",H979="STAGIAIRE INFIRMIER(ÈRE)",H979="STAGIAIRE SI",H979="STAGIAIRE S.I.",H979="STAGIAIRE PAB",H979="STAGIAIRE EN PERFUSION",H979="Stagiaire Physiothérapeute",H979="Stagiaire médecine",H979="Stagiaire - Service sociaux",H979="STAGIAIRE SOINS INFIRMIERS",H979="STAGIAIRE EXTERNE EN MÉDECINE",H979="ss",),1,0)</f>
        <v>0</v>
      </c>
      <c r="E979" s="28" t="s">
        <v>6054</v>
      </c>
      <c r="F979" s="28" t="s">
        <v>2300</v>
      </c>
      <c r="G979" s="255">
        <v>13923</v>
      </c>
      <c r="H979" s="79" t="s">
        <v>103</v>
      </c>
      <c r="I979" s="164" t="s">
        <v>61</v>
      </c>
      <c r="J979" s="273" t="str">
        <f ca="1">IF(AK979&lt;=Données!$B$2,1," ")</f>
        <v xml:space="preserve"> </v>
      </c>
      <c r="K979" s="45"/>
      <c r="L979" s="46">
        <v>1</v>
      </c>
      <c r="M979" s="47"/>
      <c r="N979" s="48"/>
      <c r="O979" s="185"/>
      <c r="P979" s="187"/>
      <c r="Q979" s="185"/>
      <c r="R979" s="186"/>
      <c r="S979" s="186"/>
      <c r="T979" s="187"/>
      <c r="U979" s="187"/>
      <c r="V979" s="187"/>
      <c r="W979" s="320"/>
      <c r="X979" s="214"/>
      <c r="Y979" s="215"/>
      <c r="Z979" s="34"/>
      <c r="AA979" s="35"/>
      <c r="AB979" s="35"/>
      <c r="AC979" s="35"/>
      <c r="AD979" s="36"/>
      <c r="AE979" s="224"/>
      <c r="AF979" s="53"/>
      <c r="AG979" s="54"/>
      <c r="AH979" s="55"/>
      <c r="AI979" s="56"/>
      <c r="AJ979" s="41" t="s">
        <v>652</v>
      </c>
      <c r="AK979" s="42">
        <v>45955</v>
      </c>
      <c r="AL979" s="50"/>
      <c r="AM979" s="337" t="str">
        <f>INDEX($K$6:$AE$6,1,MATCH(1,K979:AE979,-1))</f>
        <v>95PFE-L2M</v>
      </c>
      <c r="AN979" s="337" t="str">
        <f>IF(INDEX($K$6:$AE$6,1,MATCH(1,K979:AE979,1))&lt;&gt;INDEX($K$6:$AE$6,1,MATCH(1,K979:AE979,-1)),INDEX($K$6:$AE$6,1,MATCH(1,K979:AE979,1)),"-")</f>
        <v>-</v>
      </c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</row>
    <row r="980" spans="1:261" s="63" customFormat="1" ht="12.75" customHeight="1" x14ac:dyDescent="0.2">
      <c r="A980" s="169" t="str">
        <f>IF(IFERROR(VLOOKUP(G980,EmployesActifs,1,FALSE),"Non")&lt;&gt;"Non","Oui","Non")</f>
        <v>Oui</v>
      </c>
      <c r="B980" s="172">
        <f>IF(A980="Oui",1,0)</f>
        <v>1</v>
      </c>
      <c r="C980" s="172">
        <f>IF(OR(G980="Médecin",H980="Médecin",I980="Médecin",I980="Médecins",H980="anesthésiste",H980="boursier univ.",H980="chercheur",H980="chirurgien",H980="Résident(e)",H980="Md Urg",H980="Md Card",LEFT(H980,6)="Fellow",H980="Externe Médecine",H980="Directeur de la biobanque Médecin",H980="monit.-boursier",),1,0)</f>
        <v>0</v>
      </c>
      <c r="D980" s="172">
        <f>IF(OR(G980=0,H980="Stagiaire",H980="Stagiaires",H980="Externe",H980="Externes",G980="agence",H980="STAGIAIRE INFIRMIER(ÈRE)",H980="STAGIAIRE SI",H980="STAGIAIRE S.I.",H980="STAGIAIRE PAB",H980="STAGIAIRE EN PERFUSION",H980="Stagiaire Physiothérapeute",H980="Stagiaire médecine",H980="Stagiaire - Service sociaux",H980="STAGIAIRE SOINS INFIRMIERS",H980="STAGIAIRE EXTERNE EN MÉDECINE",H980="ss",),1,0)</f>
        <v>0</v>
      </c>
      <c r="E980" s="28" t="s">
        <v>3197</v>
      </c>
      <c r="F980" s="28" t="s">
        <v>3198</v>
      </c>
      <c r="G980" s="255">
        <v>12952</v>
      </c>
      <c r="H980" s="79" t="s">
        <v>3738</v>
      </c>
      <c r="I980" s="164" t="s">
        <v>2270</v>
      </c>
      <c r="J980" s="273">
        <f ca="1">IF(AK980&lt;=Données!$B$2,1," ")</f>
        <v>1</v>
      </c>
      <c r="K980" s="45"/>
      <c r="L980" s="46" t="s">
        <v>56</v>
      </c>
      <c r="M980" s="47"/>
      <c r="N980" s="48">
        <v>1</v>
      </c>
      <c r="O980" s="185"/>
      <c r="P980" s="187"/>
      <c r="Q980" s="185"/>
      <c r="R980" s="186"/>
      <c r="S980" s="186"/>
      <c r="T980" s="187"/>
      <c r="U980" s="187"/>
      <c r="V980" s="187"/>
      <c r="W980" s="320"/>
      <c r="X980" s="214"/>
      <c r="Y980" s="215"/>
      <c r="Z980" s="34"/>
      <c r="AA980" s="35"/>
      <c r="AB980" s="35"/>
      <c r="AC980" s="35"/>
      <c r="AD980" s="36"/>
      <c r="AE980" s="224"/>
      <c r="AF980" s="53"/>
      <c r="AG980" s="54"/>
      <c r="AH980" s="55"/>
      <c r="AI980" s="56"/>
      <c r="AJ980" s="41" t="s">
        <v>85</v>
      </c>
      <c r="AK980" s="42">
        <v>45007</v>
      </c>
      <c r="AL980" s="50"/>
      <c r="AM980" s="337" t="str">
        <f>INDEX($K$6:$AE$6,1,MATCH(1,K980:AE980,-1))</f>
        <v>F550</v>
      </c>
      <c r="AN980" s="337" t="str">
        <f>IF(INDEX($K$6:$AE$6,1,MATCH(1,K980:AE980,1))&lt;&gt;INDEX($K$6:$AE$6,1,MATCH(1,K980:AE980,-1)),INDEX($K$6:$AE$6,1,MATCH(1,K980:AE980,1)),"-")</f>
        <v>-</v>
      </c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</row>
    <row r="981" spans="1:261" s="63" customFormat="1" x14ac:dyDescent="0.2">
      <c r="A981" s="169" t="str">
        <f>IF(IFERROR(VLOOKUP(G981,EmployesActifs,1,FALSE),"Non")&lt;&gt;"Non","Oui","Non")</f>
        <v>Oui</v>
      </c>
      <c r="B981" s="172">
        <f>IF(A981="Oui",1,0)</f>
        <v>1</v>
      </c>
      <c r="C981" s="172">
        <f>IF(OR(G981="Médecin",H981="Médecin",I981="Médecin",I981="Médecins",H981="anesthésiste",H981="boursier univ.",H981="chercheur",H981="chirurgien",H981="Résident(e)",H981="Md Urg",H981="Md Card",LEFT(H981,6)="Fellow",H981="Externe Médecine",H981="Directeur de la biobanque Médecin",H981="monit.-boursier",),1,0)</f>
        <v>0</v>
      </c>
      <c r="D981" s="172">
        <f>IF(OR(G981=0,H981="Stagiaire",H981="Stagiaires",H981="Externe",H981="Externes",G981="agence",H981="STAGIAIRE INFIRMIER(ÈRE)",H981="STAGIAIRE SI",H981="STAGIAIRE S.I.",H981="STAGIAIRE PAB",H981="STAGIAIRE EN PERFUSION",H981="Stagiaire Physiothérapeute",H981="Stagiaire médecine",H981="Stagiaire - Service sociaux",H981="STAGIAIRE SOINS INFIRMIERS",H981="STAGIAIRE EXTERNE EN MÉDECINE",H981="ss",),1,0)</f>
        <v>0</v>
      </c>
      <c r="E981" s="28" t="s">
        <v>1925</v>
      </c>
      <c r="F981" s="28" t="s">
        <v>410</v>
      </c>
      <c r="G981" s="255">
        <v>12726</v>
      </c>
      <c r="H981" s="79" t="s">
        <v>103</v>
      </c>
      <c r="I981" s="164" t="s">
        <v>3468</v>
      </c>
      <c r="J981" s="273">
        <f ca="1">IF(AK981&lt;=Données!$B$2,1," ")</f>
        <v>1</v>
      </c>
      <c r="K981" s="45">
        <v>1</v>
      </c>
      <c r="L981" s="46"/>
      <c r="M981" s="47"/>
      <c r="N981" s="48"/>
      <c r="O981" s="185"/>
      <c r="P981" s="187"/>
      <c r="Q981" s="185"/>
      <c r="R981" s="186"/>
      <c r="S981" s="186"/>
      <c r="T981" s="187"/>
      <c r="U981" s="187"/>
      <c r="V981" s="187"/>
      <c r="W981" s="320"/>
      <c r="X981" s="214"/>
      <c r="Y981" s="215"/>
      <c r="Z981" s="34"/>
      <c r="AA981" s="35"/>
      <c r="AB981" s="35"/>
      <c r="AC981" s="35"/>
      <c r="AD981" s="36"/>
      <c r="AE981" s="224"/>
      <c r="AF981" s="53"/>
      <c r="AG981" s="54"/>
      <c r="AH981" s="55"/>
      <c r="AI981" s="56"/>
      <c r="AJ981" s="41" t="s">
        <v>85</v>
      </c>
      <c r="AK981" s="42">
        <v>45014</v>
      </c>
      <c r="AL981" s="50"/>
      <c r="AM981" s="337" t="str">
        <f>INDEX($K$6:$AE$6,1,MATCH(1,K981:AE981,-1))</f>
        <v>95PFE-L2S</v>
      </c>
      <c r="AN981" s="337" t="str">
        <f>IF(INDEX($K$6:$AE$6,1,MATCH(1,K981:AE981,1))&lt;&gt;INDEX($K$6:$AE$6,1,MATCH(1,K981:AE981,-1)),INDEX($K$6:$AE$6,1,MATCH(1,K981:AE981,1)),"-")</f>
        <v>-</v>
      </c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</row>
    <row r="982" spans="1:261" s="63" customFormat="1" ht="12.95" customHeight="1" x14ac:dyDescent="0.2">
      <c r="A982" s="169" t="str">
        <f>IF(IFERROR(VLOOKUP(G982,EmployesActifs,1,FALSE),"Non")&lt;&gt;"Non","Oui","Non")</f>
        <v>Oui</v>
      </c>
      <c r="B982" s="172">
        <f>IF(A982="Oui",1,0)</f>
        <v>1</v>
      </c>
      <c r="C982" s="172">
        <f>IF(OR(G982="Médecin",H982="Médecin",I982="Médecin",I982="Médecins",H982="anesthésiste",H982="boursier univ.",H982="chercheur",H982="chirurgien",H982="Résident(e)",H982="Md Urg",H982="Md Card",LEFT(H982,6)="Fellow",H982="Externe Médecine",H982="Directeur de la biobanque Médecin",H982="monit.-boursier",),1,0)</f>
        <v>0</v>
      </c>
      <c r="D982" s="172">
        <f>IF(OR(G982=0,H982="Stagiaire",H982="Stagiaires",H982="Externe",H982="Externes",G982="agence",H982="STAGIAIRE INFIRMIER(ÈRE)",H982="STAGIAIRE SI",H982="STAGIAIRE S.I.",H982="STAGIAIRE PAB",H982="STAGIAIRE EN PERFUSION",H982="Stagiaire Physiothérapeute",H982="Stagiaire médecine",H982="Stagiaire - Service sociaux",H982="STAGIAIRE SOINS INFIRMIERS",H982="STAGIAIRE EXTERNE EN MÉDECINE",H982="ss",),1,0)</f>
        <v>0</v>
      </c>
      <c r="E982" s="28" t="s">
        <v>1925</v>
      </c>
      <c r="F982" s="28" t="s">
        <v>241</v>
      </c>
      <c r="G982" s="257">
        <v>5960</v>
      </c>
      <c r="H982" s="79" t="s">
        <v>182</v>
      </c>
      <c r="I982" s="164" t="s">
        <v>152</v>
      </c>
      <c r="J982" s="273">
        <f ca="1">IF(AK982&lt;=Données!$B$2,1," ")</f>
        <v>1</v>
      </c>
      <c r="K982" s="45">
        <v>1</v>
      </c>
      <c r="L982" s="46"/>
      <c r="M982" s="47"/>
      <c r="N982" s="48"/>
      <c r="O982" s="185"/>
      <c r="P982" s="187"/>
      <c r="Q982" s="185"/>
      <c r="R982" s="186"/>
      <c r="S982" s="186"/>
      <c r="T982" s="187"/>
      <c r="U982" s="187"/>
      <c r="V982" s="187"/>
      <c r="W982" s="320"/>
      <c r="X982" s="214"/>
      <c r="Y982" s="215"/>
      <c r="Z982" s="34"/>
      <c r="AA982" s="35"/>
      <c r="AB982" s="35"/>
      <c r="AC982" s="35"/>
      <c r="AD982" s="36"/>
      <c r="AE982" s="224"/>
      <c r="AF982" s="53"/>
      <c r="AG982" s="54"/>
      <c r="AH982" s="55"/>
      <c r="AI982" s="56"/>
      <c r="AJ982" s="41" t="s">
        <v>85</v>
      </c>
      <c r="AK982" s="42">
        <v>44579</v>
      </c>
      <c r="AL982" s="50"/>
      <c r="AM982" s="337" t="str">
        <f>INDEX($K$6:$AE$6,1,MATCH(1,K982:AE982,-1))</f>
        <v>95PFE-L2S</v>
      </c>
      <c r="AN982" s="337" t="str">
        <f>IF(INDEX($K$6:$AE$6,1,MATCH(1,K982:AE982,1))&lt;&gt;INDEX($K$6:$AE$6,1,MATCH(1,K982:AE982,-1)),INDEX($K$6:$AE$6,1,MATCH(1,K982:AE982,1)),"-")</f>
        <v>-</v>
      </c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</row>
    <row r="983" spans="1:261" s="63" customFormat="1" ht="12.75" customHeight="1" x14ac:dyDescent="0.2">
      <c r="A983" s="169" t="str">
        <f>IF(IFERROR(VLOOKUP(G983,EmployesActifs,1,FALSE),"Non")&lt;&gt;"Non","Oui","Non")</f>
        <v>Oui</v>
      </c>
      <c r="B983" s="172">
        <f>IF(A983="Oui",1,0)</f>
        <v>1</v>
      </c>
      <c r="C983" s="172">
        <f>IF(OR(G983="Médecin",H983="Médecin",I983="Médecin",I983="Médecins",H983="anesthésiste",H983="boursier univ.",H983="chercheur",H983="chirurgien",H983="Résident(e)",H983="Md Urg",H983="Md Card",LEFT(H983,6)="Fellow",H983="Externe Médecine",H983="Directeur de la biobanque Médecin",H983="monit.-boursier",),1,0)</f>
        <v>0</v>
      </c>
      <c r="D983" s="172">
        <f>IF(OR(G983=0,H983="Stagiaire",H983="Stagiaires",H983="Externe",H983="Externes",G983="agence",H983="STAGIAIRE INFIRMIER(ÈRE)",H983="STAGIAIRE SI",H983="STAGIAIRE S.I.",H983="STAGIAIRE PAB",H983="STAGIAIRE EN PERFUSION",H983="Stagiaire Physiothérapeute",H983="Stagiaire médecine",H983="Stagiaire - Service sociaux",H983="STAGIAIRE SOINS INFIRMIERS",H983="STAGIAIRE EXTERNE EN MÉDECINE",H983="ss",),1,0)</f>
        <v>0</v>
      </c>
      <c r="E983" s="28" t="s">
        <v>1925</v>
      </c>
      <c r="F983" s="28" t="s">
        <v>1594</v>
      </c>
      <c r="G983" s="257">
        <v>12419</v>
      </c>
      <c r="H983" s="79" t="s">
        <v>69</v>
      </c>
      <c r="I983" s="164" t="s">
        <v>5717</v>
      </c>
      <c r="J983" s="273">
        <f ca="1">IF(AK983&lt;=Données!$B$2,1," ")</f>
        <v>1</v>
      </c>
      <c r="K983" s="45"/>
      <c r="L983" s="46">
        <v>1</v>
      </c>
      <c r="M983" s="47"/>
      <c r="N983" s="48"/>
      <c r="O983" s="185"/>
      <c r="P983" s="187"/>
      <c r="Q983" s="185"/>
      <c r="R983" s="186"/>
      <c r="S983" s="186"/>
      <c r="T983" s="187"/>
      <c r="U983" s="187"/>
      <c r="V983" s="187"/>
      <c r="W983" s="320"/>
      <c r="X983" s="214"/>
      <c r="Y983" s="215"/>
      <c r="Z983" s="34"/>
      <c r="AA983" s="35"/>
      <c r="AB983" s="35"/>
      <c r="AC983" s="35"/>
      <c r="AD983" s="36"/>
      <c r="AE983" s="224"/>
      <c r="AF983" s="53"/>
      <c r="AG983" s="54"/>
      <c r="AH983" s="55"/>
      <c r="AI983" s="56"/>
      <c r="AJ983" s="41" t="s">
        <v>85</v>
      </c>
      <c r="AK983" s="42">
        <v>44741</v>
      </c>
      <c r="AL983" s="50"/>
      <c r="AM983" s="337" t="str">
        <f>INDEX($K$6:$AE$6,1,MATCH(1,K983:AE983,-1))</f>
        <v>95PFE-L2M</v>
      </c>
      <c r="AN983" s="337" t="str">
        <f>IF(INDEX($K$6:$AE$6,1,MATCH(1,K983:AE983,1))&lt;&gt;INDEX($K$6:$AE$6,1,MATCH(1,K983:AE983,-1)),INDEX($K$6:$AE$6,1,MATCH(1,K983:AE983,1)),"-")</f>
        <v>-</v>
      </c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</row>
    <row r="984" spans="1:261" s="63" customFormat="1" x14ac:dyDescent="0.2">
      <c r="A984" s="169" t="str">
        <f>IF(IFERROR(VLOOKUP(G984,EmployesActifs,1,FALSE),"Non")&lt;&gt;"Non","Oui","Non")</f>
        <v>Oui</v>
      </c>
      <c r="B984" s="172">
        <f>IF(A984="Oui",1,0)</f>
        <v>1</v>
      </c>
      <c r="C984" s="172">
        <f>IF(OR(G984="Médecin",H984="Médecin",I984="Médecin",I984="Médecins",H984="anesthésiste",H984="boursier univ.",H984="chercheur",H984="chirurgien",H984="Résident(e)",H984="Md Urg",H984="Md Card",LEFT(H984,6)="Fellow",H984="Externe Médecine",H984="Directeur de la biobanque Médecin",H984="monit.-boursier",),1,0)</f>
        <v>0</v>
      </c>
      <c r="D984" s="172">
        <f>IF(OR(G984=0,H984="Stagiaire",H984="Stagiaires",H984="Externe",H984="Externes",G984="agence",H984="STAGIAIRE INFIRMIER(ÈRE)",H984="STAGIAIRE SI",H984="STAGIAIRE S.I.",H984="STAGIAIRE PAB",H984="STAGIAIRE EN PERFUSION",H984="Stagiaire Physiothérapeute",H984="Stagiaire médecine",H984="Stagiaire - Service sociaux",H984="STAGIAIRE SOINS INFIRMIERS",H984="STAGIAIRE EXTERNE EN MÉDECINE",H984="ss",),1,0)</f>
        <v>0</v>
      </c>
      <c r="E984" s="28" t="s">
        <v>1930</v>
      </c>
      <c r="F984" s="28" t="s">
        <v>1674</v>
      </c>
      <c r="G984" s="255">
        <v>8075</v>
      </c>
      <c r="H984" s="79" t="s">
        <v>5754</v>
      </c>
      <c r="I984" s="164" t="s">
        <v>4464</v>
      </c>
      <c r="J984" s="273" t="str">
        <f ca="1">IF(AK984&lt;=Données!$B$2,1," ")</f>
        <v xml:space="preserve"> </v>
      </c>
      <c r="K984" s="45">
        <v>1</v>
      </c>
      <c r="L984" s="46"/>
      <c r="M984" s="47"/>
      <c r="N984" s="48"/>
      <c r="O984" s="185"/>
      <c r="P984" s="187"/>
      <c r="Q984" s="185"/>
      <c r="R984" s="186"/>
      <c r="S984" s="186"/>
      <c r="T984" s="187"/>
      <c r="U984" s="187"/>
      <c r="V984" s="187"/>
      <c r="W984" s="320"/>
      <c r="X984" s="214"/>
      <c r="Y984" s="215"/>
      <c r="Z984" s="34"/>
      <c r="AA984" s="35"/>
      <c r="AB984" s="35"/>
      <c r="AC984" s="35"/>
      <c r="AD984" s="36"/>
      <c r="AE984" s="224"/>
      <c r="AF984" s="53"/>
      <c r="AG984" s="54"/>
      <c r="AH984" s="55"/>
      <c r="AI984" s="56"/>
      <c r="AJ984" s="41" t="s">
        <v>4462</v>
      </c>
      <c r="AK984" s="42">
        <v>45602</v>
      </c>
      <c r="AL984" s="50"/>
      <c r="AM984" s="337" t="str">
        <f>INDEX($K$6:$AE$6,1,MATCH(1,K984:AE984,-1))</f>
        <v>95PFE-L2S</v>
      </c>
      <c r="AN984" s="337" t="str">
        <f>IF(INDEX($K$6:$AE$6,1,MATCH(1,K984:AE984,1))&lt;&gt;INDEX($K$6:$AE$6,1,MATCH(1,K984:AE984,-1)),INDEX($K$6:$AE$6,1,MATCH(1,K984:AE984,1)),"-")</f>
        <v>-</v>
      </c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</row>
    <row r="985" spans="1:261" s="63" customFormat="1" ht="12.75" customHeight="1" x14ac:dyDescent="0.2">
      <c r="A985" s="169" t="str">
        <f>IF(IFERROR(VLOOKUP(G985,EmployesActifs,1,FALSE),"Non")&lt;&gt;"Non","Oui","Non")</f>
        <v>Oui</v>
      </c>
      <c r="B985" s="172">
        <f>IF(A985="Oui",1,0)</f>
        <v>1</v>
      </c>
      <c r="C985" s="172">
        <f>IF(OR(G985="Médecin",H985="Médecin",I985="Médecin",I985="Médecins",H985="anesthésiste",H985="boursier univ.",H985="chercheur",H985="chirurgien",H985="Résident(e)",H985="Md Urg",H985="Md Card",LEFT(H985,6)="Fellow",H985="Externe Médecine",H985="Directeur de la biobanque Médecin",H985="monit.-boursier",),1,0)</f>
        <v>0</v>
      </c>
      <c r="D985" s="172">
        <f>IF(OR(G985=0,H985="Stagiaire",H985="Stagiaires",H985="Externe",H985="Externes",G985="agence",H985="STAGIAIRE INFIRMIER(ÈRE)",H985="STAGIAIRE SI",H985="STAGIAIRE S.I.",H985="STAGIAIRE PAB",H985="STAGIAIRE EN PERFUSION",H985="Stagiaire Physiothérapeute",H985="Stagiaire médecine",H985="Stagiaire - Service sociaux",H985="STAGIAIRE SOINS INFIRMIERS",H985="STAGIAIRE EXTERNE EN MÉDECINE",H985="ss",),1,0)</f>
        <v>0</v>
      </c>
      <c r="E985" s="28" t="s">
        <v>1930</v>
      </c>
      <c r="F985" s="28" t="s">
        <v>2146</v>
      </c>
      <c r="G985" s="262">
        <v>13671</v>
      </c>
      <c r="H985" s="79" t="s">
        <v>4483</v>
      </c>
      <c r="I985" s="164" t="s">
        <v>1489</v>
      </c>
      <c r="J985" s="273" t="str">
        <f ca="1">IF(AK985&lt;=Données!$B$2,1," ")</f>
        <v xml:space="preserve"> </v>
      </c>
      <c r="K985" s="45"/>
      <c r="L985" s="46"/>
      <c r="M985" s="47" t="s">
        <v>56</v>
      </c>
      <c r="N985" s="48">
        <v>1</v>
      </c>
      <c r="O985" s="185"/>
      <c r="P985" s="187" t="s">
        <v>56</v>
      </c>
      <c r="Q985" s="185"/>
      <c r="R985" s="186"/>
      <c r="S985" s="186"/>
      <c r="T985" s="187"/>
      <c r="U985" s="187"/>
      <c r="V985" s="187"/>
      <c r="W985" s="320"/>
      <c r="X985" s="214"/>
      <c r="Y985" s="215"/>
      <c r="Z985" s="34"/>
      <c r="AA985" s="35"/>
      <c r="AB985" s="35"/>
      <c r="AC985" s="35"/>
      <c r="AD985" s="36"/>
      <c r="AE985" s="224"/>
      <c r="AF985" s="53"/>
      <c r="AG985" s="54"/>
      <c r="AH985" s="55"/>
      <c r="AI985" s="56"/>
      <c r="AJ985" s="41" t="s">
        <v>4462</v>
      </c>
      <c r="AK985" s="42">
        <v>45560</v>
      </c>
      <c r="AL985" s="50"/>
      <c r="AM985" s="337" t="str">
        <f>INDEX($K$6:$AE$6,1,MATCH(1,K985:AE985,-1))</f>
        <v>F550</v>
      </c>
      <c r="AN985" s="337" t="str">
        <f>IF(INDEX($K$6:$AE$6,1,MATCH(1,K985:AE985,1))&lt;&gt;INDEX($K$6:$AE$6,1,MATCH(1,K985:AE985,-1)),INDEX($K$6:$AE$6,1,MATCH(1,K985:AE985,1)),"-")</f>
        <v>-</v>
      </c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</row>
    <row r="986" spans="1:261" s="63" customFormat="1" x14ac:dyDescent="0.2">
      <c r="A986" s="169" t="str">
        <f>IF(IFERROR(VLOOKUP(G986,EmployesActifs,1,FALSE),"Non")&lt;&gt;"Non","Oui","Non")</f>
        <v>Oui</v>
      </c>
      <c r="B986" s="172">
        <f>IF(A986="Oui",1,0)</f>
        <v>1</v>
      </c>
      <c r="C986" s="172">
        <f>IF(OR(G986="Médecin",H986="Médecin",I986="Médecin",I986="Médecins",H986="anesthésiste",H986="boursier univ.",H986="chercheur",H986="chirurgien",H986="Résident(e)",H986="Md Urg",H986="Md Card",LEFT(H986,6)="Fellow",H986="Externe Médecine",H986="Directeur de la biobanque Médecin",H986="monit.-boursier",),1,0)</f>
        <v>0</v>
      </c>
      <c r="D986" s="172">
        <f>IF(OR(G986=0,H986="Stagiaire",H986="Stagiaires",H986="Externe",H986="Externes",G986="agence",H986="STAGIAIRE INFIRMIER(ÈRE)",H986="STAGIAIRE SI",H986="STAGIAIRE S.I.",H986="STAGIAIRE PAB",H986="STAGIAIRE EN PERFUSION",H986="Stagiaire Physiothérapeute",H986="Stagiaire médecine",H986="Stagiaire - Service sociaux",H986="STAGIAIRE SOINS INFIRMIERS",H986="STAGIAIRE EXTERNE EN MÉDECINE",H986="ss",),1,0)</f>
        <v>0</v>
      </c>
      <c r="E986" s="28" t="s">
        <v>1930</v>
      </c>
      <c r="F986" s="28" t="s">
        <v>449</v>
      </c>
      <c r="G986" s="257">
        <v>8353</v>
      </c>
      <c r="H986" s="79" t="s">
        <v>2463</v>
      </c>
      <c r="I986" s="164" t="s">
        <v>933</v>
      </c>
      <c r="J986" s="273" t="str">
        <f ca="1">IF(AK986&lt;=Données!$B$2,1," ")</f>
        <v xml:space="preserve"> </v>
      </c>
      <c r="K986" s="45">
        <v>1</v>
      </c>
      <c r="L986" s="46"/>
      <c r="M986" s="47"/>
      <c r="N986" s="48"/>
      <c r="O986" s="185"/>
      <c r="P986" s="187"/>
      <c r="Q986" s="185"/>
      <c r="R986" s="186"/>
      <c r="S986" s="186"/>
      <c r="T986" s="187"/>
      <c r="U986" s="187"/>
      <c r="V986" s="187"/>
      <c r="W986" s="320"/>
      <c r="X986" s="214"/>
      <c r="Y986" s="215"/>
      <c r="Z986" s="34"/>
      <c r="AA986" s="35"/>
      <c r="AB986" s="35"/>
      <c r="AC986" s="35"/>
      <c r="AD986" s="36"/>
      <c r="AE986" s="224"/>
      <c r="AF986" s="53"/>
      <c r="AG986" s="54"/>
      <c r="AH986" s="55"/>
      <c r="AI986" s="56"/>
      <c r="AJ986" s="41" t="s">
        <v>5851</v>
      </c>
      <c r="AK986" s="42">
        <v>45679</v>
      </c>
      <c r="AL986" s="50"/>
      <c r="AM986" s="337" t="str">
        <f>INDEX($K$6:$AE$6,1,MATCH(1,K986:AE986,-1))</f>
        <v>95PFE-L2S</v>
      </c>
      <c r="AN986" s="337" t="str">
        <f>IF(INDEX($K$6:$AE$6,1,MATCH(1,K986:AE986,1))&lt;&gt;INDEX($K$6:$AE$6,1,MATCH(1,K986:AE986,-1)),INDEX($K$6:$AE$6,1,MATCH(1,K986:AE986,1)),"-")</f>
        <v>-</v>
      </c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</row>
    <row r="987" spans="1:261" s="63" customFormat="1" ht="12.75" customHeight="1" x14ac:dyDescent="0.2">
      <c r="A987" s="169" t="str">
        <f>IF(IFERROR(VLOOKUP(G987,EmployesActifs,1,FALSE),"Non")&lt;&gt;"Non","Oui","Non")</f>
        <v>Oui</v>
      </c>
      <c r="B987" s="172">
        <f>IF(A987="Oui",1,0)</f>
        <v>1</v>
      </c>
      <c r="C987" s="172">
        <f>IF(OR(G987="Médecin",H987="Médecin",I987="Médecin",I987="Médecins",H987="anesthésiste",H987="boursier univ.",H987="chercheur",H987="chirurgien",H987="Résident(e)",H987="Md Urg",H987="Md Card",LEFT(H987,6)="Fellow",H987="Externe Médecine",H987="Directeur de la biobanque Médecin",H987="monit.-boursier",),1,0)</f>
        <v>0</v>
      </c>
      <c r="D987" s="172">
        <f>IF(OR(G987=0,H987="Stagiaire",H987="Stagiaires",H987="Externe",H987="Externes",G987="agence",H987="STAGIAIRE INFIRMIER(ÈRE)",H987="STAGIAIRE SI",H987="STAGIAIRE S.I.",H987="STAGIAIRE PAB",H987="STAGIAIRE EN PERFUSION",H987="Stagiaire Physiothérapeute",H987="Stagiaire médecine",H987="Stagiaire - Service sociaux",H987="STAGIAIRE SOINS INFIRMIERS",H987="STAGIAIRE EXTERNE EN MÉDECINE",H987="ss",),1,0)</f>
        <v>0</v>
      </c>
      <c r="E987" s="28" t="s">
        <v>1930</v>
      </c>
      <c r="F987" s="28" t="s">
        <v>1928</v>
      </c>
      <c r="G987" s="257">
        <v>8104</v>
      </c>
      <c r="H987" s="79" t="s">
        <v>1174</v>
      </c>
      <c r="I987" s="164" t="s">
        <v>933</v>
      </c>
      <c r="J987" s="273" t="str">
        <f ca="1">IF(AK987&lt;=Données!$B$2,1," ")</f>
        <v xml:space="preserve"> </v>
      </c>
      <c r="K987" s="45"/>
      <c r="L987" s="46">
        <v>1</v>
      </c>
      <c r="M987" s="47"/>
      <c r="N987" s="48"/>
      <c r="O987" s="185"/>
      <c r="P987" s="187"/>
      <c r="Q987" s="185"/>
      <c r="R987" s="186"/>
      <c r="S987" s="186"/>
      <c r="T987" s="187"/>
      <c r="U987" s="187"/>
      <c r="V987" s="187"/>
      <c r="W987" s="320"/>
      <c r="X987" s="214"/>
      <c r="Y987" s="215"/>
      <c r="Z987" s="34"/>
      <c r="AA987" s="35"/>
      <c r="AB987" s="35"/>
      <c r="AC987" s="35"/>
      <c r="AD987" s="36"/>
      <c r="AE987" s="224"/>
      <c r="AF987" s="53"/>
      <c r="AG987" s="54"/>
      <c r="AH987" s="55"/>
      <c r="AI987" s="56"/>
      <c r="AJ987" s="41" t="s">
        <v>4462</v>
      </c>
      <c r="AK987" s="42">
        <v>45889</v>
      </c>
      <c r="AL987" s="50"/>
      <c r="AM987" s="337" t="str">
        <f>INDEX($K$6:$AE$6,1,MATCH(1,K987:AE987,-1))</f>
        <v>95PFE-L2M</v>
      </c>
      <c r="AN987" s="337" t="str">
        <f>IF(INDEX($K$6:$AE$6,1,MATCH(1,K987:AE987,1))&lt;&gt;INDEX($K$6:$AE$6,1,MATCH(1,K987:AE987,-1)),INDEX($K$6:$AE$6,1,MATCH(1,K987:AE987,1)),"-")</f>
        <v>-</v>
      </c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</row>
    <row r="988" spans="1:261" s="63" customFormat="1" ht="12.75" customHeight="1" x14ac:dyDescent="0.2">
      <c r="A988" s="169" t="str">
        <f>IF(IFERROR(VLOOKUP(G988,EmployesActifs,1,FALSE),"Non")&lt;&gt;"Non","Oui","Non")</f>
        <v>Oui</v>
      </c>
      <c r="B988" s="172">
        <f>IF(A988="Oui",1,0)</f>
        <v>1</v>
      </c>
      <c r="C988" s="172">
        <f>IF(OR(G988="Médecin",H988="Médecin",I988="Médecin",I988="Médecins",H988="anesthésiste",H988="boursier univ.",H988="chercheur",H988="chirurgien",H988="Résident(e)",H988="Md Urg",H988="Md Card",LEFT(H988,6)="Fellow",H988="Externe Médecine",H988="Directeur de la biobanque Médecin",H988="monit.-boursier",),1,0)</f>
        <v>0</v>
      </c>
      <c r="D988" s="172">
        <f>IF(OR(G988=0,H988="Stagiaire",H988="Stagiaires",H988="Externe",H988="Externes",G988="agence",H988="STAGIAIRE INFIRMIER(ÈRE)",H988="STAGIAIRE SI",H988="STAGIAIRE S.I.",H988="STAGIAIRE PAB",H988="STAGIAIRE EN PERFUSION",H988="Stagiaire Physiothérapeute",H988="Stagiaire médecine",H988="Stagiaire - Service sociaux",H988="STAGIAIRE SOINS INFIRMIERS",H988="STAGIAIRE EXTERNE EN MÉDECINE",H988="ss",),1,0)</f>
        <v>0</v>
      </c>
      <c r="E988" s="28" t="s">
        <v>3218</v>
      </c>
      <c r="F988" s="28" t="s">
        <v>231</v>
      </c>
      <c r="G988" s="257">
        <v>2371</v>
      </c>
      <c r="H988" s="79" t="s">
        <v>3430</v>
      </c>
      <c r="I988" s="164" t="s">
        <v>3410</v>
      </c>
      <c r="J988" s="273">
        <f ca="1">IF(AK988&lt;=Données!$B$2,1," ")</f>
        <v>1</v>
      </c>
      <c r="K988" s="45">
        <v>1</v>
      </c>
      <c r="L988" s="46"/>
      <c r="M988" s="47"/>
      <c r="N988" s="48"/>
      <c r="O988" s="185"/>
      <c r="P988" s="187"/>
      <c r="Q988" s="185"/>
      <c r="R988" s="186"/>
      <c r="S988" s="186"/>
      <c r="T988" s="187"/>
      <c r="U988" s="187"/>
      <c r="V988" s="187"/>
      <c r="W988" s="320"/>
      <c r="X988" s="214"/>
      <c r="Y988" s="215"/>
      <c r="Z988" s="34"/>
      <c r="AA988" s="35"/>
      <c r="AB988" s="35"/>
      <c r="AC988" s="35"/>
      <c r="AD988" s="36"/>
      <c r="AE988" s="224"/>
      <c r="AF988" s="53"/>
      <c r="AG988" s="54"/>
      <c r="AH988" s="55"/>
      <c r="AI988" s="56"/>
      <c r="AJ988" s="41" t="s">
        <v>85</v>
      </c>
      <c r="AK988" s="42">
        <v>45035</v>
      </c>
      <c r="AL988" s="50"/>
      <c r="AM988" s="337" t="str">
        <f>INDEX($K$6:$AE$6,1,MATCH(1,K988:AE988,-1))</f>
        <v>95PFE-L2S</v>
      </c>
      <c r="AN988" s="337" t="str">
        <f>IF(INDEX($K$6:$AE$6,1,MATCH(1,K988:AE988,1))&lt;&gt;INDEX($K$6:$AE$6,1,MATCH(1,K988:AE988,-1)),INDEX($K$6:$AE$6,1,MATCH(1,K988:AE988,1)),"-")</f>
        <v>-</v>
      </c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</row>
    <row r="989" spans="1:261" s="63" customFormat="1" ht="12.75" customHeight="1" x14ac:dyDescent="0.2">
      <c r="A989" s="169" t="str">
        <f>IF(IFERROR(VLOOKUP(G989,EmployesActifs,1,FALSE),"Non")&lt;&gt;"Non","Oui","Non")</f>
        <v>Oui</v>
      </c>
      <c r="B989" s="172">
        <f>IF(A989="Oui",1,0)</f>
        <v>1</v>
      </c>
      <c r="C989" s="172">
        <f>IF(OR(G989="Médecin",H989="Médecin",I989="Médecin",I989="Médecins",H989="anesthésiste",H989="boursier univ.",H989="chercheur",H989="chirurgien",H989="Résident(e)",H989="Md Urg",H989="Md Card",LEFT(H989,6)="Fellow",H989="Externe Médecine",H989="Directeur de la biobanque Médecin",H989="monit.-boursier",),1,0)</f>
        <v>0</v>
      </c>
      <c r="D989" s="172">
        <f>IF(OR(G989=0,H989="Stagiaire",H989="Stagiaires",H989="Externe",H989="Externes",G989="agence",H989="STAGIAIRE INFIRMIER(ÈRE)",H989="STAGIAIRE SI",H989="STAGIAIRE S.I.",H989="STAGIAIRE PAB",H989="STAGIAIRE EN PERFUSION",H989="Stagiaire Physiothérapeute",H989="Stagiaire médecine",H989="Stagiaire - Service sociaux",H989="STAGIAIRE SOINS INFIRMIERS",H989="STAGIAIRE EXTERNE EN MÉDECINE",H989="ss",),1,0)</f>
        <v>0</v>
      </c>
      <c r="E989" s="28" t="s">
        <v>3499</v>
      </c>
      <c r="F989" s="28" t="s">
        <v>3500</v>
      </c>
      <c r="G989" s="257">
        <v>4073</v>
      </c>
      <c r="H989" s="79" t="s">
        <v>544</v>
      </c>
      <c r="I989" s="164" t="s">
        <v>122</v>
      </c>
      <c r="J989" s="273">
        <f ca="1">IF(AK989&lt;=Données!$B$2,1," ")</f>
        <v>1</v>
      </c>
      <c r="K989" s="45"/>
      <c r="L989" s="46">
        <v>1</v>
      </c>
      <c r="M989" s="47"/>
      <c r="N989" s="48"/>
      <c r="O989" s="185"/>
      <c r="P989" s="187"/>
      <c r="Q989" s="185"/>
      <c r="R989" s="186"/>
      <c r="S989" s="186"/>
      <c r="T989" s="187"/>
      <c r="U989" s="187"/>
      <c r="V989" s="187"/>
      <c r="W989" s="320"/>
      <c r="X989" s="214"/>
      <c r="Y989" s="215"/>
      <c r="Z989" s="34"/>
      <c r="AA989" s="35"/>
      <c r="AB989" s="35"/>
      <c r="AC989" s="35"/>
      <c r="AD989" s="36"/>
      <c r="AE989" s="224"/>
      <c r="AF989" s="53"/>
      <c r="AG989" s="54"/>
      <c r="AH989" s="55"/>
      <c r="AI989" s="56"/>
      <c r="AJ989" s="41" t="s">
        <v>57</v>
      </c>
      <c r="AK989" s="42">
        <v>44566</v>
      </c>
      <c r="AL989" s="50"/>
      <c r="AM989" s="337" t="str">
        <f>INDEX($K$6:$AE$6,1,MATCH(1,K989:AE989,-1))</f>
        <v>95PFE-L2M</v>
      </c>
      <c r="AN989" s="337" t="str">
        <f>IF(INDEX($K$6:$AE$6,1,MATCH(1,K989:AE989,1))&lt;&gt;INDEX($K$6:$AE$6,1,MATCH(1,K989:AE989,-1)),INDEX($K$6:$AE$6,1,MATCH(1,K989:AE989,1)),"-")</f>
        <v>-</v>
      </c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</row>
    <row r="990" spans="1:261" ht="12.75" customHeight="1" x14ac:dyDescent="0.2">
      <c r="A990" s="169" t="str">
        <f>IF(IFERROR(VLOOKUP(G990,EmployesActifs,1,FALSE),"Non")&lt;&gt;"Non","Oui","Non")</f>
        <v>Oui</v>
      </c>
      <c r="B990" s="172">
        <f>IF(A990="Oui",1,0)</f>
        <v>1</v>
      </c>
      <c r="C990" s="172">
        <f>IF(OR(G990="Médecin",H990="Médecin",I990="Médecin",I990="Médecins",H990="anesthésiste",H990="boursier univ.",H990="chercheur",H990="chirurgien",H990="Résident(e)",H990="Md Urg",H990="Md Card",LEFT(H990,6)="Fellow",H990="Externe Médecine",H990="Directeur de la biobanque Médecin",H990="monit.-boursier",),1,0)</f>
        <v>0</v>
      </c>
      <c r="D990" s="172">
        <f>IF(OR(G990=0,H990="Stagiaire",H990="Stagiaires",H990="Externe",H990="Externes",G990="agence",H990="STAGIAIRE INFIRMIER(ÈRE)",H990="STAGIAIRE SI",H990="STAGIAIRE S.I.",H990="STAGIAIRE PAB",H990="STAGIAIRE EN PERFUSION",H990="Stagiaire Physiothérapeute",H990="Stagiaire médecine",H990="Stagiaire - Service sociaux",H990="STAGIAIRE SOINS INFIRMIERS",H990="STAGIAIRE EXTERNE EN MÉDECINE",H990="ss",),1,0)</f>
        <v>0</v>
      </c>
      <c r="E990" s="28" t="s">
        <v>1934</v>
      </c>
      <c r="F990" s="28" t="s">
        <v>1741</v>
      </c>
      <c r="G990" s="257">
        <v>10113</v>
      </c>
      <c r="H990" s="79" t="s">
        <v>3634</v>
      </c>
      <c r="I990" s="164" t="s">
        <v>5714</v>
      </c>
      <c r="J990" s="273">
        <f ca="1">IF(AK990&lt;=Données!$B$2,1," ")</f>
        <v>1</v>
      </c>
      <c r="K990" s="45"/>
      <c r="L990" s="46" t="s">
        <v>56</v>
      </c>
      <c r="M990" s="47"/>
      <c r="N990" s="48"/>
      <c r="O990" s="185"/>
      <c r="P990" s="187"/>
      <c r="Q990" s="185"/>
      <c r="R990" s="186" t="s">
        <v>56</v>
      </c>
      <c r="S990" s="186">
        <v>1</v>
      </c>
      <c r="T990" s="187" t="s">
        <v>56</v>
      </c>
      <c r="U990" s="187"/>
      <c r="V990" s="187"/>
      <c r="W990" s="320"/>
      <c r="X990" s="214"/>
      <c r="Y990" s="215"/>
      <c r="Z990" s="34"/>
      <c r="AA990" s="35"/>
      <c r="AB990" s="35"/>
      <c r="AC990" s="35"/>
      <c r="AD990" s="36"/>
      <c r="AE990" s="224"/>
      <c r="AF990" s="53"/>
      <c r="AG990" s="54"/>
      <c r="AH990" s="55"/>
      <c r="AI990" s="56"/>
      <c r="AJ990" s="41" t="s">
        <v>57</v>
      </c>
      <c r="AK990" s="42">
        <v>44564</v>
      </c>
      <c r="AL990" s="50"/>
      <c r="AM990" s="337" t="str">
        <f>INDEX($K$6:$AE$6,1,MATCH(1,K990:AE990,-1))</f>
        <v>1870 +</v>
      </c>
      <c r="AN990" s="337" t="str">
        <f>IF(INDEX($K$6:$AE$6,1,MATCH(1,K990:AE990,1))&lt;&gt;INDEX($K$6:$AE$6,1,MATCH(1,K990:AE990,-1)),INDEX($K$6:$AE$6,1,MATCH(1,K990:AE990,1)),"-")</f>
        <v>-</v>
      </c>
      <c r="AO990"/>
      <c r="AP990"/>
      <c r="AQ990"/>
    </row>
    <row r="991" spans="1:261" ht="12.75" customHeight="1" x14ac:dyDescent="0.2">
      <c r="A991" s="169" t="str">
        <f>IF(IFERROR(VLOOKUP(G991,EmployesActifs,1,FALSE),"Non")&lt;&gt;"Non","Oui","Non")</f>
        <v>Oui</v>
      </c>
      <c r="B991" s="172">
        <f>IF(A991="Oui",1,0)</f>
        <v>1</v>
      </c>
      <c r="C991" s="172">
        <f>IF(OR(G991="Médecin",H991="Médecin",I991="Médecin",I991="Médecins",H991="anesthésiste",H991="boursier univ.",H991="chercheur",H991="chirurgien",H991="Résident(e)",H991="Md Urg",H991="Md Card",LEFT(H991,6)="Fellow",H991="Externe Médecine",H991="Directeur de la biobanque Médecin",H991="monit.-boursier",),1,0)</f>
        <v>0</v>
      </c>
      <c r="D991" s="172">
        <f>IF(OR(G991=0,H991="Stagiaire",H991="Stagiaires",H991="Externe",H991="Externes",G991="agence",H991="STAGIAIRE INFIRMIER(ÈRE)",H991="STAGIAIRE SI",H991="STAGIAIRE S.I.",H991="STAGIAIRE PAB",H991="STAGIAIRE EN PERFUSION",H991="Stagiaire Physiothérapeute",H991="Stagiaire médecine",H991="Stagiaire - Service sociaux",H991="STAGIAIRE SOINS INFIRMIERS",H991="STAGIAIRE EXTERNE EN MÉDECINE",H991="ss",),1,0)</f>
        <v>0</v>
      </c>
      <c r="E991" s="28" t="s">
        <v>1935</v>
      </c>
      <c r="F991" s="28" t="s">
        <v>1936</v>
      </c>
      <c r="G991" s="255">
        <v>11706</v>
      </c>
      <c r="H991" s="57" t="s">
        <v>177</v>
      </c>
      <c r="I991" s="66" t="s">
        <v>61</v>
      </c>
      <c r="J991" s="273">
        <f ca="1">IF(AK991&lt;=Données!$B$2,1," ")</f>
        <v>1</v>
      </c>
      <c r="K991" s="45" t="s">
        <v>56</v>
      </c>
      <c r="L991" s="46" t="s">
        <v>56</v>
      </c>
      <c r="M991" s="47" t="s">
        <v>56</v>
      </c>
      <c r="N991" s="48"/>
      <c r="O991" s="185"/>
      <c r="P991" s="187"/>
      <c r="Q991" s="185"/>
      <c r="R991" s="186"/>
      <c r="S991" s="186">
        <v>1</v>
      </c>
      <c r="T991" s="187"/>
      <c r="U991" s="187"/>
      <c r="V991" s="187"/>
      <c r="W991" s="320"/>
      <c r="X991" s="214"/>
      <c r="Y991" s="215"/>
      <c r="Z991" s="34"/>
      <c r="AA991" s="35"/>
      <c r="AB991" s="35"/>
      <c r="AC991" s="35"/>
      <c r="AD991" s="36"/>
      <c r="AE991" s="224"/>
      <c r="AF991" s="53"/>
      <c r="AG991" s="54"/>
      <c r="AH991" s="55"/>
      <c r="AI991" s="56"/>
      <c r="AJ991" s="41" t="s">
        <v>98</v>
      </c>
      <c r="AK991" s="42">
        <v>44580</v>
      </c>
      <c r="AL991" s="50"/>
      <c r="AM991" s="337" t="str">
        <f>INDEX($K$6:$AE$6,1,MATCH(1,K991:AE991,-1))</f>
        <v>1870 +</v>
      </c>
      <c r="AN991" s="337" t="str">
        <f>IF(INDEX($K$6:$AE$6,1,MATCH(1,K991:AE991,1))&lt;&gt;INDEX($K$6:$AE$6,1,MATCH(1,K991:AE991,-1)),INDEX($K$6:$AE$6,1,MATCH(1,K991:AE991,1)),"-")</f>
        <v>-</v>
      </c>
      <c r="AO991"/>
      <c r="AP991"/>
      <c r="AQ991"/>
    </row>
    <row r="992" spans="1:261" s="44" customFormat="1" ht="12.75" customHeight="1" x14ac:dyDescent="0.2">
      <c r="A992" s="169" t="str">
        <f>IF(IFERROR(VLOOKUP(G992,EmployesActifs,1,FALSE),"Non")&lt;&gt;"Non","Oui","Non")</f>
        <v>Oui</v>
      </c>
      <c r="B992" s="172">
        <f>IF(A992="Oui",1,0)</f>
        <v>1</v>
      </c>
      <c r="C992" s="172">
        <f>IF(OR(G992="Médecin",H992="Médecin",I992="Médecin",I992="Médecins",H992="anesthésiste",H992="boursier univ.",H992="chercheur",H992="chirurgien",H992="Résident(e)",H992="Md Urg",H992="Md Card",LEFT(H992,6)="Fellow",H992="Externe Médecine",H992="Directeur de la biobanque Médecin",H992="monit.-boursier",),1,0)</f>
        <v>0</v>
      </c>
      <c r="D992" s="172">
        <f>IF(OR(G992=0,H992="Stagiaire",H992="Stagiaires",H992="Externe",H992="Externes",G992="agence",H992="STAGIAIRE INFIRMIER(ÈRE)",H992="STAGIAIRE SI",H992="STAGIAIRE S.I.",H992="STAGIAIRE PAB",H992="STAGIAIRE EN PERFUSION",H992="Stagiaire Physiothérapeute",H992="Stagiaire médecine",H992="Stagiaire - Service sociaux",H992="STAGIAIRE SOINS INFIRMIERS",H992="STAGIAIRE EXTERNE EN MÉDECINE",H992="ss",),1,0)</f>
        <v>0</v>
      </c>
      <c r="E992" s="28" t="s">
        <v>1937</v>
      </c>
      <c r="F992" s="28" t="s">
        <v>634</v>
      </c>
      <c r="G992" s="257">
        <v>8102</v>
      </c>
      <c r="H992" s="79" t="s">
        <v>2098</v>
      </c>
      <c r="I992" s="164" t="s">
        <v>5711</v>
      </c>
      <c r="J992" s="273" t="str">
        <f ca="1">IF(AK992&lt;=Données!$B$2,1," ")</f>
        <v xml:space="preserve"> </v>
      </c>
      <c r="K992" s="45">
        <v>1</v>
      </c>
      <c r="L992" s="46"/>
      <c r="M992" s="47"/>
      <c r="N992" s="48"/>
      <c r="O992" s="185"/>
      <c r="P992" s="187"/>
      <c r="Q992" s="185"/>
      <c r="R992" s="186"/>
      <c r="S992" s="186"/>
      <c r="T992" s="187"/>
      <c r="U992" s="187"/>
      <c r="V992" s="187"/>
      <c r="W992" s="320"/>
      <c r="X992" s="214"/>
      <c r="Y992" s="215"/>
      <c r="Z992" s="34">
        <v>1</v>
      </c>
      <c r="AA992" s="35"/>
      <c r="AB992" s="35"/>
      <c r="AC992" s="35"/>
      <c r="AD992" s="36"/>
      <c r="AE992" s="224"/>
      <c r="AF992" s="53"/>
      <c r="AG992" s="54"/>
      <c r="AH992" s="55"/>
      <c r="AI992" s="56"/>
      <c r="AJ992" s="41" t="s">
        <v>4462</v>
      </c>
      <c r="AK992" s="42">
        <v>45266</v>
      </c>
      <c r="AL992" s="50"/>
      <c r="AM992" s="337" t="str">
        <f>INDEX($K$6:$AE$6,1,MATCH(1,K992:AE992,-1))</f>
        <v>95PFE-L2S</v>
      </c>
      <c r="AN992" s="337" t="str">
        <f>IF(INDEX($K$6:$AE$6,1,MATCH(1,K992:AE992,1))&lt;&gt;INDEX($K$6:$AE$6,1,MATCH(1,K992:AE992,-1)),INDEX($K$6:$AE$6,1,MATCH(1,K992:AE992,1)),"-")</f>
        <v>1510-XS</v>
      </c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</row>
    <row r="993" spans="1:43" ht="12.75" customHeight="1" x14ac:dyDescent="0.2">
      <c r="A993" s="169" t="str">
        <f>IF(IFERROR(VLOOKUP(G993,EmployesActifs,1,FALSE),"Non")&lt;&gt;"Non","Oui","Non")</f>
        <v>Oui</v>
      </c>
      <c r="B993" s="172">
        <f>IF(A993="Oui",1,0)</f>
        <v>1</v>
      </c>
      <c r="C993" s="172">
        <f>IF(OR(G993="Médecin",H993="Médecin",I993="Médecin",I993="Médecins",H993="anesthésiste",H993="boursier univ.",H993="chercheur",H993="chirurgien",H993="Résident(e)",H993="Md Urg",H993="Md Card",LEFT(H993,6)="Fellow",H993="Externe Médecine",H993="Directeur de la biobanque Médecin",H993="monit.-boursier",),1,0)</f>
        <v>0</v>
      </c>
      <c r="D993" s="172">
        <f>IF(OR(G993=0,H993="Stagiaire",H993="Stagiaires",H993="Externe",H993="Externes",G993="agence",H993="STAGIAIRE INFIRMIER(ÈRE)",H993="STAGIAIRE SI",H993="STAGIAIRE S.I.",H993="STAGIAIRE PAB",H993="STAGIAIRE EN PERFUSION",H993="Stagiaire Physiothérapeute",H993="Stagiaire médecine",H993="Stagiaire - Service sociaux",H993="STAGIAIRE SOINS INFIRMIERS",H993="STAGIAIRE EXTERNE EN MÉDECINE",H993="ss",),1,0)</f>
        <v>0</v>
      </c>
      <c r="E993" s="28" t="s">
        <v>4554</v>
      </c>
      <c r="F993" s="28" t="s">
        <v>5014</v>
      </c>
      <c r="G993" s="257">
        <v>13383</v>
      </c>
      <c r="H993" s="79" t="s">
        <v>4521</v>
      </c>
      <c r="I993" s="164" t="s">
        <v>4464</v>
      </c>
      <c r="J993" s="273" t="str">
        <f ca="1">IF(AK993&lt;=Données!$B$2,1," ")</f>
        <v xml:space="preserve"> </v>
      </c>
      <c r="K993" s="45" t="s">
        <v>56</v>
      </c>
      <c r="L993" s="46" t="s">
        <v>56</v>
      </c>
      <c r="M993" s="47"/>
      <c r="N993" s="48"/>
      <c r="O993" s="185">
        <v>1</v>
      </c>
      <c r="P993" s="187" t="s">
        <v>56</v>
      </c>
      <c r="Q993" s="185"/>
      <c r="R993" s="186"/>
      <c r="S993" s="186"/>
      <c r="T993" s="187"/>
      <c r="U993" s="187"/>
      <c r="V993" s="187"/>
      <c r="W993" s="320"/>
      <c r="X993" s="214"/>
      <c r="Y993" s="215"/>
      <c r="Z993" s="34"/>
      <c r="AA993" s="35"/>
      <c r="AB993" s="35"/>
      <c r="AC993" s="35"/>
      <c r="AD993" s="36"/>
      <c r="AE993" s="224"/>
      <c r="AF993" s="53"/>
      <c r="AG993" s="54"/>
      <c r="AH993" s="55"/>
      <c r="AI993" s="56"/>
      <c r="AJ993" s="41" t="s">
        <v>4462</v>
      </c>
      <c r="AK993" s="42">
        <v>45265</v>
      </c>
      <c r="AL993" s="50"/>
      <c r="AM993" s="337" t="str">
        <f>INDEX($K$6:$AE$6,1,MATCH(1,K993:AE993,-1))</f>
        <v>1804S</v>
      </c>
      <c r="AN993" s="337" t="str">
        <f>IF(INDEX($K$6:$AE$6,1,MATCH(1,K993:AE993,1))&lt;&gt;INDEX($K$6:$AE$6,1,MATCH(1,K993:AE993,-1)),INDEX($K$6:$AE$6,1,MATCH(1,K993:AE993,1)),"-")</f>
        <v>-</v>
      </c>
      <c r="AO993"/>
      <c r="AP993"/>
      <c r="AQ993"/>
    </row>
    <row r="994" spans="1:43" x14ac:dyDescent="0.2">
      <c r="A994" s="169" t="str">
        <f>IF(IFERROR(VLOOKUP(G994,EmployesActifs,1,FALSE),"Non")&lt;&gt;"Non","Oui","Non")</f>
        <v>Oui</v>
      </c>
      <c r="B994" s="172">
        <f>IF(A994="Oui",1,0)</f>
        <v>1</v>
      </c>
      <c r="C994" s="172">
        <f>IF(OR(G994="Médecin",H994="Médecin",I994="Médecin",I994="Médecins",H994="anesthésiste",H994="boursier univ.",H994="chercheur",H994="chirurgien",H994="Résident(e)",H994="Md Urg",H994="Md Card",LEFT(H994,6)="Fellow",H994="Externe Médecine",H994="Directeur de la biobanque Médecin",H994="monit.-boursier",),1,0)</f>
        <v>0</v>
      </c>
      <c r="D994" s="172">
        <f>IF(OR(G994=0,H994="Stagiaire",H994="Stagiaires",H994="Externe",H994="Externes",G994="agence",H994="STAGIAIRE INFIRMIER(ÈRE)",H994="STAGIAIRE SI",H994="STAGIAIRE S.I.",H994="STAGIAIRE PAB",H994="STAGIAIRE EN PERFUSION",H994="Stagiaire Physiothérapeute",H994="Stagiaire médecine",H994="Stagiaire - Service sociaux",H994="STAGIAIRE SOINS INFIRMIERS",H994="STAGIAIRE EXTERNE EN MÉDECINE",H994="ss",),1,0)</f>
        <v>0</v>
      </c>
      <c r="E994" s="28" t="s">
        <v>1946</v>
      </c>
      <c r="F994" s="28" t="s">
        <v>1947</v>
      </c>
      <c r="G994" s="257">
        <v>8818</v>
      </c>
      <c r="H994" s="79" t="s">
        <v>103</v>
      </c>
      <c r="I994" s="164" t="s">
        <v>65</v>
      </c>
      <c r="J994" s="273">
        <f ca="1">IF(AK994&lt;=Données!$B$2,1," ")</f>
        <v>1</v>
      </c>
      <c r="K994" s="45">
        <v>1</v>
      </c>
      <c r="L994" s="46"/>
      <c r="M994" s="47"/>
      <c r="N994" s="48"/>
      <c r="O994" s="185"/>
      <c r="P994" s="187"/>
      <c r="Q994" s="185">
        <v>1</v>
      </c>
      <c r="R994" s="186"/>
      <c r="S994" s="186"/>
      <c r="T994" s="187"/>
      <c r="U994" s="187"/>
      <c r="V994" s="187"/>
      <c r="W994" s="320"/>
      <c r="X994" s="214"/>
      <c r="Y994" s="215"/>
      <c r="Z994" s="34"/>
      <c r="AA994" s="35"/>
      <c r="AB994" s="35"/>
      <c r="AC994" s="35"/>
      <c r="AD994" s="36"/>
      <c r="AE994" s="224">
        <v>1</v>
      </c>
      <c r="AF994" s="53"/>
      <c r="AG994" s="54"/>
      <c r="AH994" s="55"/>
      <c r="AI994" s="56"/>
      <c r="AJ994" s="41" t="s">
        <v>85</v>
      </c>
      <c r="AK994" s="42">
        <v>44446</v>
      </c>
      <c r="AL994" s="50"/>
      <c r="AM994" s="337" t="str">
        <f>INDEX($K$6:$AE$6,1,MATCH(1,K994:AE994,-1))</f>
        <v>95PFE-L2S</v>
      </c>
      <c r="AN994" s="337" t="str">
        <f>IF(INDEX($K$6:$AE$6,1,MATCH(1,K994:AE994,1))&lt;&gt;INDEX($K$6:$AE$6,1,MATCH(1,K994:AE994,-1)),INDEX($K$6:$AE$6,1,MATCH(1,K994:AE994,1)),"-")</f>
        <v>SH-9550</v>
      </c>
      <c r="AO994"/>
      <c r="AP994"/>
      <c r="AQ994"/>
    </row>
    <row r="995" spans="1:43" ht="12.75" customHeight="1" x14ac:dyDescent="0.2">
      <c r="A995" s="169" t="str">
        <f>IF(IFERROR(VLOOKUP(G995,EmployesActifs,1,FALSE),"Non")&lt;&gt;"Non","Oui","Non")</f>
        <v>Oui</v>
      </c>
      <c r="B995" s="172">
        <f>IF(A995="Oui",1,0)</f>
        <v>1</v>
      </c>
      <c r="C995" s="172">
        <f>IF(OR(G995="Médecin",H995="Médecin",I995="Médecin",I995="Médecins",H995="anesthésiste",H995="boursier univ.",H995="chercheur",H995="chirurgien",H995="Résident(e)",H995="Md Urg",H995="Md Card",LEFT(H995,6)="Fellow",H995="Externe Médecine",H995="Directeur de la biobanque Médecin",H995="monit.-boursier",),1,0)</f>
        <v>0</v>
      </c>
      <c r="D995" s="172">
        <f>IF(OR(G995=0,H995="Stagiaire",H995="Stagiaires",H995="Externe",H995="Externes",G995="agence",H995="STAGIAIRE INFIRMIER(ÈRE)",H995="STAGIAIRE SI",H995="STAGIAIRE S.I.",H995="STAGIAIRE PAB",H995="STAGIAIRE EN PERFUSION",H995="Stagiaire Physiothérapeute",H995="Stagiaire médecine",H995="Stagiaire - Service sociaux",H995="STAGIAIRE SOINS INFIRMIERS",H995="STAGIAIRE EXTERNE EN MÉDECINE",H995="ss",),1,0)</f>
        <v>0</v>
      </c>
      <c r="E995" s="28" t="s">
        <v>3798</v>
      </c>
      <c r="F995" s="28" t="s">
        <v>2374</v>
      </c>
      <c r="G995" s="257">
        <v>9196</v>
      </c>
      <c r="H995" s="79" t="s">
        <v>2416</v>
      </c>
      <c r="I995" s="164" t="s">
        <v>3626</v>
      </c>
      <c r="J995" s="273">
        <f ca="1">IF(AK995&lt;=Données!$B$2,1," ")</f>
        <v>1</v>
      </c>
      <c r="K995" s="45"/>
      <c r="L995" s="46"/>
      <c r="M995" s="47"/>
      <c r="N995" s="48"/>
      <c r="O995" s="185"/>
      <c r="P995" s="187"/>
      <c r="Q995" s="185"/>
      <c r="R995" s="186"/>
      <c r="S995" s="186"/>
      <c r="T995" s="187"/>
      <c r="U995" s="187"/>
      <c r="V995" s="187"/>
      <c r="W995" s="320"/>
      <c r="X995" s="214"/>
      <c r="Y995" s="215"/>
      <c r="Z995" s="34"/>
      <c r="AA995" s="35"/>
      <c r="AB995" s="35"/>
      <c r="AC995" s="35"/>
      <c r="AD995" s="36">
        <v>1</v>
      </c>
      <c r="AE995" s="224"/>
      <c r="AF995" s="53"/>
      <c r="AG995" s="54"/>
      <c r="AH995" s="55"/>
      <c r="AI995" s="56"/>
      <c r="AJ995" s="41" t="s">
        <v>106</v>
      </c>
      <c r="AK995" s="42">
        <v>44132</v>
      </c>
      <c r="AL995" s="50"/>
      <c r="AM995" s="337" t="str">
        <f>INDEX($K$6:$AE$6,1,MATCH(1,K995:AE995,-1))</f>
        <v>1517-LP</v>
      </c>
      <c r="AN995" s="337" t="str">
        <f>IF(INDEX($K$6:$AE$6,1,MATCH(1,K995:AE995,1))&lt;&gt;INDEX($K$6:$AE$6,1,MATCH(1,K995:AE995,-1)),INDEX($K$6:$AE$6,1,MATCH(1,K995:AE995,1)),"-")</f>
        <v>-</v>
      </c>
      <c r="AO995"/>
      <c r="AP995"/>
      <c r="AQ995"/>
    </row>
    <row r="996" spans="1:43" ht="12.75" customHeight="1" x14ac:dyDescent="0.2">
      <c r="A996" s="169" t="str">
        <f>IF(IFERROR(VLOOKUP(G996,EmployesActifs,1,FALSE),"Non")&lt;&gt;"Non","Oui","Non")</f>
        <v>Oui</v>
      </c>
      <c r="B996" s="172">
        <f>IF(A996="Oui",1,0)</f>
        <v>1</v>
      </c>
      <c r="C996" s="172">
        <f>IF(OR(G996="Médecin",H996="Médecin",I996="Médecin",I996="Médecins",H996="anesthésiste",H996="boursier univ.",H996="chercheur",H996="chirurgien",H996="Résident(e)",H996="Md Urg",H996="Md Card",LEFT(H996,6)="Fellow",H996="Externe Médecine",H996="Directeur de la biobanque Médecin",H996="monit.-boursier",),1,0)</f>
        <v>0</v>
      </c>
      <c r="D996" s="172">
        <f>IF(OR(G996=0,H996="Stagiaire",H996="Stagiaires",H996="Externe",H996="Externes",G996="agence",H996="STAGIAIRE INFIRMIER(ÈRE)",H996="STAGIAIRE SI",H996="STAGIAIRE S.I.",H996="STAGIAIRE PAB",H996="STAGIAIRE EN PERFUSION",H996="Stagiaire Physiothérapeute",H996="Stagiaire médecine",H996="Stagiaire - Service sociaux",H996="STAGIAIRE SOINS INFIRMIERS",H996="STAGIAIRE EXTERNE EN MÉDECINE",H996="ss",),1,0)</f>
        <v>0</v>
      </c>
      <c r="E996" s="28" t="s">
        <v>1949</v>
      </c>
      <c r="F996" s="28" t="s">
        <v>279</v>
      </c>
      <c r="G996" s="257">
        <v>2681</v>
      </c>
      <c r="H996" s="79" t="s">
        <v>2098</v>
      </c>
      <c r="I996" s="164" t="s">
        <v>3437</v>
      </c>
      <c r="J996" s="273">
        <f ca="1">IF(AK996&lt;=Données!$B$2,1," ")</f>
        <v>1</v>
      </c>
      <c r="K996" s="45"/>
      <c r="L996" s="46">
        <v>1</v>
      </c>
      <c r="M996" s="47"/>
      <c r="N996" s="48"/>
      <c r="O996" s="185"/>
      <c r="P996" s="187"/>
      <c r="Q996" s="185"/>
      <c r="R996" s="186"/>
      <c r="S996" s="186"/>
      <c r="T996" s="187"/>
      <c r="U996" s="187"/>
      <c r="V996" s="187"/>
      <c r="W996" s="320"/>
      <c r="X996" s="214"/>
      <c r="Y996" s="215"/>
      <c r="Z996" s="34"/>
      <c r="AA996" s="35"/>
      <c r="AB996" s="35"/>
      <c r="AC996" s="35"/>
      <c r="AD996" s="36"/>
      <c r="AE996" s="224"/>
      <c r="AF996" s="53"/>
      <c r="AG996" s="54"/>
      <c r="AH996" s="55"/>
      <c r="AI996" s="56"/>
      <c r="AJ996" s="41" t="s">
        <v>2858</v>
      </c>
      <c r="AK996" s="42">
        <v>45223</v>
      </c>
      <c r="AL996" s="50"/>
      <c r="AM996" s="337" t="str">
        <f>INDEX($K$6:$AE$6,1,MATCH(1,K996:AE996,-1))</f>
        <v>95PFE-L2M</v>
      </c>
      <c r="AN996" s="337" t="str">
        <f>IF(INDEX($K$6:$AE$6,1,MATCH(1,K996:AE996,1))&lt;&gt;INDEX($K$6:$AE$6,1,MATCH(1,K996:AE996,-1)),INDEX($K$6:$AE$6,1,MATCH(1,K996:AE996,1)),"-")</f>
        <v>-</v>
      </c>
      <c r="AO996"/>
      <c r="AP996"/>
      <c r="AQ996"/>
    </row>
    <row r="997" spans="1:43" x14ac:dyDescent="0.2">
      <c r="A997" s="169" t="str">
        <f>IF(IFERROR(VLOOKUP(G997,EmployesActifs,1,FALSE),"Non")&lt;&gt;"Non","Oui","Non")</f>
        <v>Oui</v>
      </c>
      <c r="B997" s="172">
        <f>IF(A997="Oui",1,0)</f>
        <v>1</v>
      </c>
      <c r="C997" s="172">
        <f>IF(OR(G997="Médecin",H997="Médecin",I997="Médecin",I997="Médecins",H997="anesthésiste",H997="boursier univ.",H997="chercheur",H997="chirurgien",H997="Résident(e)",H997="Md Urg",H997="Md Card",LEFT(H997,6)="Fellow",H997="Externe Médecine",H997="Directeur de la biobanque Médecin",H997="monit.-boursier",),1,0)</f>
        <v>0</v>
      </c>
      <c r="D997" s="172">
        <f>IF(OR(G997=0,H997="Stagiaire",H997="Stagiaires",H997="Externe",H997="Externes",G997="agence",H997="STAGIAIRE INFIRMIER(ÈRE)",H997="STAGIAIRE SI",H997="STAGIAIRE S.I.",H997="STAGIAIRE PAB",H997="STAGIAIRE EN PERFUSION",H997="Stagiaire Physiothérapeute",H997="Stagiaire médecine",H997="Stagiaire - Service sociaux",H997="STAGIAIRE SOINS INFIRMIERS",H997="STAGIAIRE EXTERNE EN MÉDECINE",H997="ss",),1,0)</f>
        <v>0</v>
      </c>
      <c r="E997" s="28" t="s">
        <v>3288</v>
      </c>
      <c r="F997" s="28" t="s">
        <v>3289</v>
      </c>
      <c r="G997" s="257">
        <v>13053</v>
      </c>
      <c r="H997" s="79" t="s">
        <v>69</v>
      </c>
      <c r="I997" s="164" t="s">
        <v>5215</v>
      </c>
      <c r="J997" s="273" t="str">
        <f ca="1">IF(AK997&lt;=Données!$B$2,1," ")</f>
        <v xml:space="preserve"> </v>
      </c>
      <c r="K997" s="45"/>
      <c r="L997" s="46"/>
      <c r="M997" s="47"/>
      <c r="N997" s="48">
        <v>1</v>
      </c>
      <c r="O997" s="185"/>
      <c r="P997" s="187"/>
      <c r="Q997" s="185"/>
      <c r="R997" s="186"/>
      <c r="S997" s="186"/>
      <c r="T997" s="187"/>
      <c r="U997" s="187"/>
      <c r="V997" s="187"/>
      <c r="W997" s="320"/>
      <c r="X997" s="214"/>
      <c r="Y997" s="215"/>
      <c r="Z997" s="34"/>
      <c r="AA997" s="35"/>
      <c r="AB997" s="35"/>
      <c r="AC997" s="35"/>
      <c r="AD997" s="36"/>
      <c r="AE997" s="224"/>
      <c r="AF997" s="53"/>
      <c r="AG997" s="54"/>
      <c r="AH997" s="55"/>
      <c r="AI997" s="56"/>
      <c r="AJ997" s="41" t="s">
        <v>4462</v>
      </c>
      <c r="AK997" s="42">
        <v>45819</v>
      </c>
      <c r="AL997" s="50"/>
      <c r="AM997" s="337" t="str">
        <f>INDEX($K$6:$AE$6,1,MATCH(1,K997:AE997,-1))</f>
        <v>F550</v>
      </c>
      <c r="AN997" s="337" t="str">
        <f>IF(INDEX($K$6:$AE$6,1,MATCH(1,K997:AE997,1))&lt;&gt;INDEX($K$6:$AE$6,1,MATCH(1,K997:AE997,-1)),INDEX($K$6:$AE$6,1,MATCH(1,K997:AE997,1)),"-")</f>
        <v>-</v>
      </c>
      <c r="AO997"/>
      <c r="AP997"/>
      <c r="AQ997"/>
    </row>
    <row r="998" spans="1:43" x14ac:dyDescent="0.2">
      <c r="A998" s="169" t="str">
        <f>IF(IFERROR(VLOOKUP(G998,EmployesActifs,1,FALSE),"Non")&lt;&gt;"Non","Oui","Non")</f>
        <v>Oui</v>
      </c>
      <c r="B998" s="172">
        <f>IF(A998="Oui",1,0)</f>
        <v>1</v>
      </c>
      <c r="C998" s="172">
        <f>IF(OR(G998="Médecin",H998="Médecin",I998="Médecin",I998="Médecins",H998="anesthésiste",H998="boursier univ.",H998="chercheur",H998="chirurgien",H998="Résident(e)",H998="Md Urg",H998="Md Card",LEFT(H998,6)="Fellow",H998="Externe Médecine",H998="Directeur de la biobanque Médecin",H998="monit.-boursier",),1,0)</f>
        <v>0</v>
      </c>
      <c r="D998" s="172">
        <f>IF(OR(G998=0,H998="Stagiaire",H998="Stagiaires",H998="Externe",H998="Externes",G998="agence",H998="STAGIAIRE INFIRMIER(ÈRE)",H998="STAGIAIRE SI",H998="STAGIAIRE S.I.",H998="STAGIAIRE PAB",H998="STAGIAIRE EN PERFUSION",H998="Stagiaire Physiothérapeute",H998="Stagiaire médecine",H998="Stagiaire - Service sociaux",H998="STAGIAIRE SOINS INFIRMIERS",H998="STAGIAIRE EXTERNE EN MÉDECINE",H998="ss",),1,0)</f>
        <v>0</v>
      </c>
      <c r="E998" s="28" t="s">
        <v>1955</v>
      </c>
      <c r="F998" s="28" t="s">
        <v>410</v>
      </c>
      <c r="G998" s="255">
        <v>14110</v>
      </c>
      <c r="H998" s="79" t="s">
        <v>69</v>
      </c>
      <c r="I998" s="164" t="s">
        <v>5215</v>
      </c>
      <c r="J998" s="273" t="str">
        <f ca="1">IF(AK998&lt;=Données!$B$2,1," ")</f>
        <v xml:space="preserve"> </v>
      </c>
      <c r="K998" s="45"/>
      <c r="L998" s="46">
        <v>1</v>
      </c>
      <c r="M998" s="47"/>
      <c r="N998" s="48"/>
      <c r="O998" s="185"/>
      <c r="P998" s="187"/>
      <c r="Q998" s="185"/>
      <c r="R998" s="186"/>
      <c r="S998" s="186"/>
      <c r="T998" s="187"/>
      <c r="U998" s="187"/>
      <c r="V998" s="187"/>
      <c r="W998" s="320"/>
      <c r="X998" s="214"/>
      <c r="Y998" s="215"/>
      <c r="Z998" s="34"/>
      <c r="AA998" s="35"/>
      <c r="AB998" s="35"/>
      <c r="AC998" s="35"/>
      <c r="AD998" s="36"/>
      <c r="AE998" s="224"/>
      <c r="AF998" s="53"/>
      <c r="AG998" s="54"/>
      <c r="AH998" s="55"/>
      <c r="AI998" s="56"/>
      <c r="AJ998" s="41" t="s">
        <v>652</v>
      </c>
      <c r="AK998" s="42">
        <v>45881</v>
      </c>
      <c r="AL998" s="50"/>
      <c r="AM998" s="337" t="str">
        <f>INDEX($K$6:$AE$6,1,MATCH(1,K998:AE998,-1))</f>
        <v>95PFE-L2M</v>
      </c>
      <c r="AN998" s="337" t="str">
        <f>IF(INDEX($K$6:$AE$6,1,MATCH(1,K998:AE998,1))&lt;&gt;INDEX($K$6:$AE$6,1,MATCH(1,K998:AE998,-1)),INDEX($K$6:$AE$6,1,MATCH(1,K998:AE998,1)),"-")</f>
        <v>-</v>
      </c>
      <c r="AO998"/>
      <c r="AP998"/>
      <c r="AQ998"/>
    </row>
    <row r="999" spans="1:43" x14ac:dyDescent="0.2">
      <c r="A999" s="169" t="str">
        <f>IF(IFERROR(VLOOKUP(G999,EmployesActifs,1,FALSE),"Non")&lt;&gt;"Non","Oui","Non")</f>
        <v>Oui</v>
      </c>
      <c r="B999" s="172">
        <f>IF(A999="Oui",1,0)</f>
        <v>1</v>
      </c>
      <c r="C999" s="172">
        <f>IF(OR(G999="Médecin",H999="Médecin",I999="Médecin",I999="Médecins",H999="anesthésiste",H999="boursier univ.",H999="chercheur",H999="chirurgien",H999="Résident(e)",H999="Md Urg",H999="Md Card",LEFT(H999,6)="Fellow",H999="Externe Médecine",H999="Directeur de la biobanque Médecin",H999="monit.-boursier",),1,0)</f>
        <v>0</v>
      </c>
      <c r="D999" s="172">
        <f>IF(OR(G999=0,H999="Stagiaire",H999="Stagiaires",H999="Externe",H999="Externes",G999="agence",H999="STAGIAIRE INFIRMIER(ÈRE)",H999="STAGIAIRE SI",H999="STAGIAIRE S.I.",H999="STAGIAIRE PAB",H999="STAGIAIRE EN PERFUSION",H999="Stagiaire Physiothérapeute",H999="Stagiaire médecine",H999="Stagiaire - Service sociaux",H999="STAGIAIRE SOINS INFIRMIERS",H999="STAGIAIRE EXTERNE EN MÉDECINE",H999="ss",),1,0)</f>
        <v>0</v>
      </c>
      <c r="E999" s="28" t="s">
        <v>1955</v>
      </c>
      <c r="F999" s="28" t="s">
        <v>1956</v>
      </c>
      <c r="G999" s="257">
        <v>5795</v>
      </c>
      <c r="H999" s="79" t="s">
        <v>69</v>
      </c>
      <c r="I999" s="164" t="s">
        <v>61</v>
      </c>
      <c r="J999" s="273">
        <f ca="1">IF(AK999&lt;=Données!$B$2,1," ")</f>
        <v>1</v>
      </c>
      <c r="K999" s="45"/>
      <c r="L999" s="46" t="s">
        <v>56</v>
      </c>
      <c r="M999" s="47"/>
      <c r="N999" s="48"/>
      <c r="O999" s="185"/>
      <c r="P999" s="187"/>
      <c r="Q999" s="185"/>
      <c r="R999" s="186"/>
      <c r="S999" s="186" t="s">
        <v>56</v>
      </c>
      <c r="T999" s="187">
        <v>1</v>
      </c>
      <c r="U999" s="187"/>
      <c r="V999" s="187"/>
      <c r="W999" s="320"/>
      <c r="X999" s="214"/>
      <c r="Y999" s="215"/>
      <c r="Z999" s="34"/>
      <c r="AA999" s="35"/>
      <c r="AB999" s="35"/>
      <c r="AC999" s="35"/>
      <c r="AD999" s="36"/>
      <c r="AE999" s="224" t="s">
        <v>56</v>
      </c>
      <c r="AF999" s="53"/>
      <c r="AG999" s="54"/>
      <c r="AH999" s="55"/>
      <c r="AI999" s="56"/>
      <c r="AJ999" s="41" t="s">
        <v>44</v>
      </c>
      <c r="AK999" s="42">
        <v>43945</v>
      </c>
      <c r="AL999" s="50"/>
      <c r="AM999" s="337">
        <f>INDEX($K$6:$AE$6,1,MATCH(1,K999:AE999,-1))</f>
        <v>8210</v>
      </c>
      <c r="AN999" s="337" t="str">
        <f>IF(INDEX($K$6:$AE$6,1,MATCH(1,K999:AE999,1))&lt;&gt;INDEX($K$6:$AE$6,1,MATCH(1,K999:AE999,-1)),INDEX($K$6:$AE$6,1,MATCH(1,K999:AE999,1)),"-")</f>
        <v>-</v>
      </c>
      <c r="AO999"/>
      <c r="AP999"/>
      <c r="AQ999"/>
    </row>
    <row r="1000" spans="1:43" x14ac:dyDescent="0.2">
      <c r="A1000" s="169" t="str">
        <f>IF(IFERROR(VLOOKUP(G1000,EmployesActifs,1,FALSE),"Non")&lt;&gt;"Non","Oui","Non")</f>
        <v>Oui</v>
      </c>
      <c r="B1000" s="172">
        <f>IF(A1000="Oui",1,0)</f>
        <v>1</v>
      </c>
      <c r="C1000" s="172">
        <f>IF(OR(G1000="Médecin",H1000="Médecin",I1000="Médecin",I1000="Médecins",H1000="anesthésiste",H1000="boursier univ.",H1000="chercheur",H1000="chirurgien",H1000="Résident(e)",H1000="Md Urg",H1000="Md Card",LEFT(H1000,6)="Fellow",H1000="Externe Médecine",H1000="Directeur de la biobanque Médecin",H1000="monit.-boursier",),1,0)</f>
        <v>0</v>
      </c>
      <c r="D1000" s="172">
        <f>IF(OR(G1000=0,H1000="Stagiaire",H1000="Stagiaires",H1000="Externe",H1000="Externes",G1000="agence",H1000="STAGIAIRE INFIRMIER(ÈRE)",H1000="STAGIAIRE SI",H1000="STAGIAIRE S.I.",H1000="STAGIAIRE PAB",H1000="STAGIAIRE EN PERFUSION",H1000="Stagiaire Physiothérapeute",H1000="Stagiaire médecine",H1000="Stagiaire - Service sociaux",H1000="STAGIAIRE SOINS INFIRMIERS",H1000="STAGIAIRE EXTERNE EN MÉDECINE",H1000="ss",),1,0)</f>
        <v>0</v>
      </c>
      <c r="E1000" s="28" t="s">
        <v>1961</v>
      </c>
      <c r="F1000" s="28" t="s">
        <v>147</v>
      </c>
      <c r="G1000" s="257">
        <v>11459</v>
      </c>
      <c r="H1000" s="79" t="s">
        <v>3444</v>
      </c>
      <c r="I1000" s="164" t="s">
        <v>3389</v>
      </c>
      <c r="J1000" s="273">
        <f ca="1">IF(AK1000&lt;=Données!$B$2,1," ")</f>
        <v>1</v>
      </c>
      <c r="K1000" s="45">
        <v>1</v>
      </c>
      <c r="L1000" s="46"/>
      <c r="M1000" s="47"/>
      <c r="N1000" s="48"/>
      <c r="O1000" s="185"/>
      <c r="P1000" s="187"/>
      <c r="Q1000" s="185"/>
      <c r="R1000" s="186"/>
      <c r="S1000" s="186"/>
      <c r="T1000" s="187"/>
      <c r="U1000" s="187"/>
      <c r="V1000" s="187"/>
      <c r="W1000" s="320"/>
      <c r="X1000" s="214"/>
      <c r="Y1000" s="215"/>
      <c r="Z1000" s="34"/>
      <c r="AA1000" s="35"/>
      <c r="AB1000" s="35"/>
      <c r="AC1000" s="35"/>
      <c r="AD1000" s="36"/>
      <c r="AE1000" s="224"/>
      <c r="AF1000" s="53"/>
      <c r="AG1000" s="54"/>
      <c r="AH1000" s="55"/>
      <c r="AI1000" s="56"/>
      <c r="AJ1000" s="41" t="s">
        <v>652</v>
      </c>
      <c r="AK1000" s="42">
        <v>44839</v>
      </c>
      <c r="AL1000" s="50"/>
      <c r="AM1000" s="337" t="str">
        <f>INDEX($K$6:$AE$6,1,MATCH(1,K1000:AE1000,-1))</f>
        <v>95PFE-L2S</v>
      </c>
      <c r="AN1000" s="337" t="str">
        <f>IF(INDEX($K$6:$AE$6,1,MATCH(1,K1000:AE1000,1))&lt;&gt;INDEX($K$6:$AE$6,1,MATCH(1,K1000:AE1000,-1)),INDEX($K$6:$AE$6,1,MATCH(1,K1000:AE1000,1)),"-")</f>
        <v>-</v>
      </c>
      <c r="AO1000"/>
      <c r="AP1000"/>
      <c r="AQ1000"/>
    </row>
    <row r="1001" spans="1:43" ht="12.75" customHeight="1" x14ac:dyDescent="0.25">
      <c r="A1001" s="169" t="str">
        <f>IF(IFERROR(VLOOKUP(G1001,EmployesActifs,1,FALSE),"Non")&lt;&gt;"Non","Oui","Non")</f>
        <v>Oui</v>
      </c>
      <c r="B1001" s="172">
        <f>IF(A1001="Oui",1,0)</f>
        <v>1</v>
      </c>
      <c r="C1001" s="172">
        <f>IF(OR(G1001="Médecin",H1001="Médecin",I1001="Médecin",I1001="Médecins",H1001="anesthésiste",H1001="boursier univ.",H1001="chercheur",H1001="chirurgien",H1001="Résident(e)",H1001="Md Urg",H1001="Md Card",LEFT(H1001,6)="Fellow",H1001="Externe Médecine",H1001="Directeur de la biobanque Médecin",H1001="monit.-boursier",),1,0)</f>
        <v>0</v>
      </c>
      <c r="D1001" s="172">
        <f>IF(OR(G1001=0,H1001="Stagiaire",H1001="Stagiaires",H1001="Externe",H1001="Externes",G1001="agence",H1001="STAGIAIRE INFIRMIER(ÈRE)",H1001="STAGIAIRE SI",H1001="STAGIAIRE S.I.",H1001="STAGIAIRE PAB",H1001="STAGIAIRE EN PERFUSION",H1001="Stagiaire Physiothérapeute",H1001="Stagiaire médecine",H1001="Stagiaire - Service sociaux",H1001="STAGIAIRE SOINS INFIRMIERS",H1001="STAGIAIRE EXTERNE EN MÉDECINE",H1001="ss",),1,0)</f>
        <v>0</v>
      </c>
      <c r="E1001" s="28" t="s">
        <v>5135</v>
      </c>
      <c r="F1001" s="357" t="s">
        <v>5136</v>
      </c>
      <c r="G1001" s="255">
        <v>13484</v>
      </c>
      <c r="H1001" s="79" t="s">
        <v>72</v>
      </c>
      <c r="I1001" s="164" t="s">
        <v>888</v>
      </c>
      <c r="J1001" s="273" t="str">
        <f ca="1">IF(AK1001&lt;=Données!$B$2,1," ")</f>
        <v xml:space="preserve"> </v>
      </c>
      <c r="K1001" s="45">
        <v>1</v>
      </c>
      <c r="L1001" s="46"/>
      <c r="M1001" s="47"/>
      <c r="N1001" s="48"/>
      <c r="O1001" s="185"/>
      <c r="P1001" s="187"/>
      <c r="Q1001" s="185"/>
      <c r="R1001" s="186"/>
      <c r="S1001" s="186"/>
      <c r="T1001" s="187"/>
      <c r="U1001" s="187"/>
      <c r="V1001" s="187"/>
      <c r="W1001" s="320"/>
      <c r="X1001" s="214"/>
      <c r="Y1001" s="215"/>
      <c r="Z1001" s="34"/>
      <c r="AA1001" s="35"/>
      <c r="AB1001" s="35"/>
      <c r="AC1001" s="35"/>
      <c r="AD1001" s="36"/>
      <c r="AE1001" s="224"/>
      <c r="AF1001" s="53"/>
      <c r="AG1001" s="54"/>
      <c r="AH1001" s="55"/>
      <c r="AI1001" s="56"/>
      <c r="AJ1001" s="41" t="s">
        <v>5851</v>
      </c>
      <c r="AK1001" s="42">
        <v>45743</v>
      </c>
      <c r="AL1001" s="50"/>
      <c r="AM1001" s="337" t="str">
        <f>INDEX($K$6:$AE$6,1,MATCH(1,K1001:AE1001,-1))</f>
        <v>95PFE-L2S</v>
      </c>
      <c r="AN1001" s="337" t="str">
        <f>IF(INDEX($K$6:$AE$6,1,MATCH(1,K1001:AE1001,1))&lt;&gt;INDEX($K$6:$AE$6,1,MATCH(1,K1001:AE1001,-1)),INDEX($K$6:$AE$6,1,MATCH(1,K1001:AE1001,1)),"-")</f>
        <v>-</v>
      </c>
      <c r="AO1001"/>
      <c r="AP1001"/>
      <c r="AQ1001"/>
    </row>
    <row r="1002" spans="1:43" ht="12.95" customHeight="1" x14ac:dyDescent="0.2">
      <c r="A1002" s="169" t="str">
        <f>IF(IFERROR(VLOOKUP(G1002,EmployesActifs,1,FALSE),"Non")&lt;&gt;"Non","Oui","Non")</f>
        <v>Oui</v>
      </c>
      <c r="B1002" s="172">
        <f>IF(A1002="Oui",1,0)</f>
        <v>1</v>
      </c>
      <c r="C1002" s="172">
        <f>IF(OR(G1002="Médecin",H1002="Médecin",I1002="Médecin",I1002="Médecins",H1002="anesthésiste",H1002="boursier univ.",H1002="chercheur",H1002="chirurgien",H1002="Résident(e)",H1002="Md Urg",H1002="Md Card",LEFT(H1002,6)="Fellow",H1002="Externe Médecine",H1002="Directeur de la biobanque Médecin",H1002="monit.-boursier",),1,0)</f>
        <v>0</v>
      </c>
      <c r="D1002" s="172">
        <f>IF(OR(G1002=0,H1002="Stagiaire",H1002="Stagiaires",H1002="Externe",H1002="Externes",G1002="agence",H1002="STAGIAIRE INFIRMIER(ÈRE)",H1002="STAGIAIRE SI",H1002="STAGIAIRE S.I.",H1002="STAGIAIRE PAB",H1002="STAGIAIRE EN PERFUSION",H1002="Stagiaire Physiothérapeute",H1002="Stagiaire médecine",H1002="Stagiaire - Service sociaux",H1002="STAGIAIRE SOINS INFIRMIERS",H1002="STAGIAIRE EXTERNE EN MÉDECINE",H1002="ss",),1,0)</f>
        <v>0</v>
      </c>
      <c r="E1002" s="28" t="s">
        <v>4370</v>
      </c>
      <c r="F1002" s="28" t="s">
        <v>499</v>
      </c>
      <c r="G1002" s="257">
        <v>13158</v>
      </c>
      <c r="H1002" s="79" t="s">
        <v>103</v>
      </c>
      <c r="I1002" s="164" t="s">
        <v>5716</v>
      </c>
      <c r="J1002" s="273" t="str">
        <f ca="1">IF(AK1002&lt;=Données!$B$2,1," ")</f>
        <v xml:space="preserve"> </v>
      </c>
      <c r="K1002" s="45">
        <v>1</v>
      </c>
      <c r="L1002" s="46"/>
      <c r="M1002" s="47"/>
      <c r="N1002" s="48"/>
      <c r="O1002" s="185"/>
      <c r="P1002" s="187"/>
      <c r="Q1002" s="185"/>
      <c r="R1002" s="186"/>
      <c r="S1002" s="186"/>
      <c r="T1002" s="187"/>
      <c r="U1002" s="187"/>
      <c r="V1002" s="187"/>
      <c r="W1002" s="320"/>
      <c r="X1002" s="214"/>
      <c r="Y1002" s="215"/>
      <c r="Z1002" s="34"/>
      <c r="AA1002" s="35"/>
      <c r="AB1002" s="35"/>
      <c r="AC1002" s="35"/>
      <c r="AD1002" s="36"/>
      <c r="AE1002" s="224"/>
      <c r="AF1002" s="53"/>
      <c r="AG1002" s="54"/>
      <c r="AH1002" s="55"/>
      <c r="AI1002" s="56"/>
      <c r="AJ1002" s="41" t="s">
        <v>5851</v>
      </c>
      <c r="AK1002" s="42">
        <v>45762</v>
      </c>
      <c r="AL1002" s="50"/>
      <c r="AM1002" s="337" t="str">
        <f>INDEX($K$6:$AE$6,1,MATCH(1,K1002:AE1002,-1))</f>
        <v>95PFE-L2S</v>
      </c>
      <c r="AN1002" s="337" t="str">
        <f>IF(INDEX($K$6:$AE$6,1,MATCH(1,K1002:AE1002,1))&lt;&gt;INDEX($K$6:$AE$6,1,MATCH(1,K1002:AE1002,-1)),INDEX($K$6:$AE$6,1,MATCH(1,K1002:AE1002,1)),"-")</f>
        <v>-</v>
      </c>
      <c r="AO1002"/>
      <c r="AP1002"/>
      <c r="AQ1002"/>
    </row>
    <row r="1003" spans="1:43" ht="12.95" customHeight="1" x14ac:dyDescent="0.2">
      <c r="A1003" s="169" t="str">
        <f>IF(IFERROR(VLOOKUP(G1003,EmployesActifs,1,FALSE),"Non")&lt;&gt;"Non","Oui","Non")</f>
        <v>Oui</v>
      </c>
      <c r="B1003" s="172">
        <f>IF(A1003="Oui",1,0)</f>
        <v>1</v>
      </c>
      <c r="C1003" s="172">
        <f>IF(OR(G1003="Médecin",H1003="Médecin",I1003="Médecin",I1003="Médecins",H1003="anesthésiste",H1003="boursier univ.",H1003="chercheur",H1003="chirurgien",H1003="Résident(e)",H1003="Md Urg",H1003="Md Card",LEFT(H1003,6)="Fellow",H1003="Externe Médecine",H1003="Directeur de la biobanque Médecin",H1003="monit.-boursier",),1,0)</f>
        <v>0</v>
      </c>
      <c r="D1003" s="172">
        <f>IF(OR(G1003=0,H1003="Stagiaire",H1003="Stagiaires",H1003="Externe",H1003="Externes",G1003="agence",H1003="STAGIAIRE INFIRMIER(ÈRE)",H1003="STAGIAIRE SI",H1003="STAGIAIRE S.I.",H1003="STAGIAIRE PAB",H1003="STAGIAIRE EN PERFUSION",H1003="Stagiaire Physiothérapeute",H1003="Stagiaire médecine",H1003="Stagiaire - Service sociaux",H1003="STAGIAIRE SOINS INFIRMIERS",H1003="STAGIAIRE EXTERNE EN MÉDECINE",H1003="ss",),1,0)</f>
        <v>0</v>
      </c>
      <c r="E1003" s="28" t="s">
        <v>1964</v>
      </c>
      <c r="F1003" s="28" t="s">
        <v>364</v>
      </c>
      <c r="G1003" s="257">
        <v>4921</v>
      </c>
      <c r="H1003" s="79" t="s">
        <v>103</v>
      </c>
      <c r="I1003" s="164" t="s">
        <v>3608</v>
      </c>
      <c r="J1003" s="273">
        <f ca="1">IF(AK1003&lt;=Données!$B$2,1," ")</f>
        <v>1</v>
      </c>
      <c r="K1003" s="45" t="s">
        <v>56</v>
      </c>
      <c r="L1003" s="46">
        <v>1</v>
      </c>
      <c r="M1003" s="47"/>
      <c r="N1003" s="48"/>
      <c r="O1003" s="185"/>
      <c r="P1003" s="187"/>
      <c r="Q1003" s="185"/>
      <c r="R1003" s="186"/>
      <c r="S1003" s="186"/>
      <c r="T1003" s="187"/>
      <c r="U1003" s="187"/>
      <c r="V1003" s="187"/>
      <c r="W1003" s="320"/>
      <c r="X1003" s="214"/>
      <c r="Y1003" s="215"/>
      <c r="Z1003" s="34"/>
      <c r="AA1003" s="35"/>
      <c r="AB1003" s="35"/>
      <c r="AC1003" s="35"/>
      <c r="AD1003" s="36"/>
      <c r="AE1003" s="224"/>
      <c r="AF1003" s="53"/>
      <c r="AG1003" s="54"/>
      <c r="AH1003" s="55"/>
      <c r="AI1003" s="56"/>
      <c r="AJ1003" s="41" t="s">
        <v>98</v>
      </c>
      <c r="AK1003" s="42">
        <v>44587</v>
      </c>
      <c r="AL1003" s="50" t="s">
        <v>1965</v>
      </c>
      <c r="AM1003" s="337" t="str">
        <f>INDEX($K$6:$AE$6,1,MATCH(1,K1003:AE1003,-1))</f>
        <v>95PFE-L2M</v>
      </c>
      <c r="AN1003" s="337" t="str">
        <f>IF(INDEX($K$6:$AE$6,1,MATCH(1,K1003:AE1003,1))&lt;&gt;INDEX($K$6:$AE$6,1,MATCH(1,K1003:AE1003,-1)),INDEX($K$6:$AE$6,1,MATCH(1,K1003:AE1003,1)),"-")</f>
        <v>-</v>
      </c>
      <c r="AO1003"/>
      <c r="AP1003"/>
      <c r="AQ1003"/>
    </row>
    <row r="1004" spans="1:43" ht="12.75" customHeight="1" x14ac:dyDescent="0.2">
      <c r="A1004" s="169" t="str">
        <f>IF(IFERROR(VLOOKUP(G1004,EmployesActifs,1,FALSE),"Non")&lt;&gt;"Non","Oui","Non")</f>
        <v>Oui</v>
      </c>
      <c r="B1004" s="172">
        <f>IF(A1004="Oui",1,0)</f>
        <v>1</v>
      </c>
      <c r="C1004" s="172">
        <f>IF(OR(G1004="Médecin",H1004="Médecin",I1004="Médecin",I1004="Médecins",H1004="anesthésiste",H1004="boursier univ.",H1004="chercheur",H1004="chirurgien",H1004="Résident(e)",H1004="Md Urg",H1004="Md Card",LEFT(H1004,6)="Fellow",H1004="Externe Médecine",H1004="Directeur de la biobanque Médecin",H1004="monit.-boursier",),1,0)</f>
        <v>0</v>
      </c>
      <c r="D1004" s="172">
        <f>IF(OR(G1004=0,H1004="Stagiaire",H1004="Stagiaires",H1004="Externe",H1004="Externes",G1004="agence",H1004="STAGIAIRE INFIRMIER(ÈRE)",H1004="STAGIAIRE SI",H1004="STAGIAIRE S.I.",H1004="STAGIAIRE PAB",H1004="STAGIAIRE EN PERFUSION",H1004="Stagiaire Physiothérapeute",H1004="Stagiaire médecine",H1004="Stagiaire - Service sociaux",H1004="STAGIAIRE SOINS INFIRMIERS",H1004="STAGIAIRE EXTERNE EN MÉDECINE",H1004="ss",),1,0)</f>
        <v>0</v>
      </c>
      <c r="E1004" s="28" t="s">
        <v>1978</v>
      </c>
      <c r="F1004" s="28" t="s">
        <v>1979</v>
      </c>
      <c r="G1004" s="257">
        <v>8028</v>
      </c>
      <c r="H1004" s="79" t="s">
        <v>103</v>
      </c>
      <c r="I1004" s="164" t="s">
        <v>4406</v>
      </c>
      <c r="J1004" s="273" t="str">
        <f ca="1">IF(AK1004&lt;=Données!$B$2,1," ")</f>
        <v xml:space="preserve"> </v>
      </c>
      <c r="K1004" s="45"/>
      <c r="L1004" s="46"/>
      <c r="M1004" s="47"/>
      <c r="N1004" s="48"/>
      <c r="O1004" s="185"/>
      <c r="P1004" s="187"/>
      <c r="Q1004" s="185"/>
      <c r="R1004" s="186"/>
      <c r="S1004" s="186">
        <v>1</v>
      </c>
      <c r="T1004" s="187"/>
      <c r="U1004" s="187"/>
      <c r="V1004" s="187"/>
      <c r="W1004" s="320"/>
      <c r="X1004" s="214"/>
      <c r="Y1004" s="215"/>
      <c r="Z1004" s="34"/>
      <c r="AA1004" s="35"/>
      <c r="AB1004" s="35"/>
      <c r="AC1004" s="35"/>
      <c r="AD1004" s="36"/>
      <c r="AE1004" s="224"/>
      <c r="AF1004" s="53"/>
      <c r="AG1004" s="54"/>
      <c r="AH1004" s="55"/>
      <c r="AI1004" s="56"/>
      <c r="AJ1004" s="41" t="s">
        <v>5851</v>
      </c>
      <c r="AK1004" s="42">
        <v>45829</v>
      </c>
      <c r="AL1004" s="50"/>
      <c r="AM1004" s="337" t="str">
        <f>INDEX($K$6:$AE$6,1,MATCH(1,K1004:AE1004,-1))</f>
        <v>1870 +</v>
      </c>
      <c r="AN1004" s="337" t="str">
        <f>IF(INDEX($K$6:$AE$6,1,MATCH(1,K1004:AE1004,1))&lt;&gt;INDEX($K$6:$AE$6,1,MATCH(1,K1004:AE1004,-1)),INDEX($K$6:$AE$6,1,MATCH(1,K1004:AE1004,1)),"-")</f>
        <v>-</v>
      </c>
      <c r="AO1004"/>
      <c r="AP1004"/>
      <c r="AQ1004"/>
    </row>
    <row r="1005" spans="1:43" ht="12.75" customHeight="1" x14ac:dyDescent="0.2">
      <c r="A1005" s="169" t="str">
        <f>IF(IFERROR(VLOOKUP(G1005,EmployesActifs,1,FALSE),"Non")&lt;&gt;"Non","Oui","Non")</f>
        <v>Oui</v>
      </c>
      <c r="B1005" s="172">
        <f>IF(A1005="Oui",1,0)</f>
        <v>1</v>
      </c>
      <c r="C1005" s="172">
        <f>IF(OR(G1005="Médecin",H1005="Médecin",I1005="Médecin",I1005="Médecins",H1005="anesthésiste",H1005="boursier univ.",H1005="chercheur",H1005="chirurgien",H1005="Résident(e)",H1005="Md Urg",H1005="Md Card",LEFT(H1005,6)="Fellow",H1005="Externe Médecine",H1005="Directeur de la biobanque Médecin",H1005="monit.-boursier",),1,0)</f>
        <v>0</v>
      </c>
      <c r="D1005" s="172">
        <f>IF(OR(G1005=0,H1005="Stagiaire",H1005="Stagiaires",H1005="Externe",H1005="Externes",G1005="agence",H1005="STAGIAIRE INFIRMIER(ÈRE)",H1005="STAGIAIRE SI",H1005="STAGIAIRE S.I.",H1005="STAGIAIRE PAB",H1005="STAGIAIRE EN PERFUSION",H1005="Stagiaire Physiothérapeute",H1005="Stagiaire médecine",H1005="Stagiaire - Service sociaux",H1005="STAGIAIRE SOINS INFIRMIERS",H1005="STAGIAIRE EXTERNE EN MÉDECINE",H1005="ss",),1,0)</f>
        <v>0</v>
      </c>
      <c r="E1005" s="28" t="s">
        <v>1981</v>
      </c>
      <c r="F1005" s="28" t="s">
        <v>1982</v>
      </c>
      <c r="G1005" s="257">
        <v>9883</v>
      </c>
      <c r="H1005" s="79" t="s">
        <v>3394</v>
      </c>
      <c r="I1005" s="164" t="s">
        <v>143</v>
      </c>
      <c r="J1005" s="273">
        <f ca="1">IF(AK1005&lt;=Données!$B$2,1," ")</f>
        <v>1</v>
      </c>
      <c r="K1005" s="45"/>
      <c r="L1005" s="46" t="s">
        <v>56</v>
      </c>
      <c r="M1005" s="47"/>
      <c r="N1005" s="48"/>
      <c r="O1005" s="185"/>
      <c r="P1005" s="187"/>
      <c r="Q1005" s="185"/>
      <c r="R1005" s="186"/>
      <c r="S1005" s="186">
        <v>1</v>
      </c>
      <c r="T1005" s="187"/>
      <c r="U1005" s="187"/>
      <c r="V1005" s="187"/>
      <c r="W1005" s="320"/>
      <c r="X1005" s="214"/>
      <c r="Y1005" s="215"/>
      <c r="Z1005" s="34"/>
      <c r="AA1005" s="35"/>
      <c r="AB1005" s="35"/>
      <c r="AC1005" s="35"/>
      <c r="AD1005" s="36"/>
      <c r="AE1005" s="224"/>
      <c r="AF1005" s="53"/>
      <c r="AG1005" s="54"/>
      <c r="AH1005" s="55"/>
      <c r="AI1005" s="56"/>
      <c r="AJ1005" s="41" t="s">
        <v>57</v>
      </c>
      <c r="AK1005" s="42">
        <v>44582</v>
      </c>
      <c r="AL1005" s="50"/>
      <c r="AM1005" s="337" t="str">
        <f>INDEX($K$6:$AE$6,1,MATCH(1,K1005:AE1005,-1))</f>
        <v>1870 +</v>
      </c>
      <c r="AN1005" s="337" t="str">
        <f>IF(INDEX($K$6:$AE$6,1,MATCH(1,K1005:AE1005,1))&lt;&gt;INDEX($K$6:$AE$6,1,MATCH(1,K1005:AE1005,-1)),INDEX($K$6:$AE$6,1,MATCH(1,K1005:AE1005,1)),"-")</f>
        <v>-</v>
      </c>
      <c r="AO1005"/>
      <c r="AP1005"/>
      <c r="AQ1005"/>
    </row>
    <row r="1006" spans="1:43" ht="12.75" customHeight="1" x14ac:dyDescent="0.2">
      <c r="A1006" s="169" t="str">
        <f>IF(IFERROR(VLOOKUP(G1006,EmployesActifs,1,FALSE),"Non")&lt;&gt;"Non","Oui","Non")</f>
        <v>Oui</v>
      </c>
      <c r="B1006" s="172">
        <f>IF(A1006="Oui",1,0)</f>
        <v>1</v>
      </c>
      <c r="C1006" s="172">
        <f>IF(OR(G1006="Médecin",H1006="Médecin",I1006="Médecin",I1006="Médecins",H1006="anesthésiste",H1006="boursier univ.",H1006="chercheur",H1006="chirurgien",H1006="Résident(e)",H1006="Md Urg",H1006="Md Card",LEFT(H1006,6)="Fellow",H1006="Externe Médecine",H1006="Directeur de la biobanque Médecin",H1006="monit.-boursier",),1,0)</f>
        <v>0</v>
      </c>
      <c r="D1006" s="172">
        <f>IF(OR(G1006=0,H1006="Stagiaire",H1006="Stagiaires",H1006="Externe",H1006="Externes",G1006="agence",H1006="STAGIAIRE INFIRMIER(ÈRE)",H1006="STAGIAIRE SI",H1006="STAGIAIRE S.I.",H1006="STAGIAIRE PAB",H1006="STAGIAIRE EN PERFUSION",H1006="Stagiaire Physiothérapeute",H1006="Stagiaire médecine",H1006="Stagiaire - Service sociaux",H1006="STAGIAIRE SOINS INFIRMIERS",H1006="STAGIAIRE EXTERNE EN MÉDECINE",H1006="ss",),1,0)</f>
        <v>0</v>
      </c>
      <c r="E1006" s="28" t="s">
        <v>1983</v>
      </c>
      <c r="F1006" s="28" t="s">
        <v>3997</v>
      </c>
      <c r="G1006" s="264">
        <v>11345</v>
      </c>
      <c r="H1006" s="79" t="s">
        <v>1405</v>
      </c>
      <c r="I1006" s="164" t="s">
        <v>3412</v>
      </c>
      <c r="J1006" s="273">
        <f ca="1">IF(AK1006&lt;=Données!$B$2,1," ")</f>
        <v>1</v>
      </c>
      <c r="K1006" s="45"/>
      <c r="L1006" s="46">
        <v>1</v>
      </c>
      <c r="M1006" s="47"/>
      <c r="N1006" s="48"/>
      <c r="O1006" s="185"/>
      <c r="P1006" s="187"/>
      <c r="Q1006" s="185"/>
      <c r="R1006" s="186"/>
      <c r="S1006" s="186"/>
      <c r="T1006" s="187"/>
      <c r="U1006" s="187"/>
      <c r="V1006" s="187"/>
      <c r="W1006" s="320"/>
      <c r="X1006" s="214"/>
      <c r="Y1006" s="215"/>
      <c r="Z1006" s="34"/>
      <c r="AA1006" s="35"/>
      <c r="AB1006" s="35"/>
      <c r="AC1006" s="35"/>
      <c r="AD1006" s="36"/>
      <c r="AE1006" s="224"/>
      <c r="AF1006" s="53"/>
      <c r="AG1006" s="54"/>
      <c r="AH1006" s="345"/>
      <c r="AI1006" s="56"/>
      <c r="AJ1006" s="41" t="s">
        <v>57</v>
      </c>
      <c r="AK1006" s="42">
        <v>44594</v>
      </c>
      <c r="AL1006" s="50"/>
      <c r="AM1006" s="337" t="str">
        <f>INDEX($K$6:$AE$6,1,MATCH(1,K1006:AE1006,-1))</f>
        <v>95PFE-L2M</v>
      </c>
      <c r="AN1006" s="337" t="str">
        <f>IF(INDEX($K$6:$AE$6,1,MATCH(1,K1006:AE1006,1))&lt;&gt;INDEX($K$6:$AE$6,1,MATCH(1,K1006:AE1006,-1)),INDEX($K$6:$AE$6,1,MATCH(1,K1006:AE1006,1)),"-")</f>
        <v>-</v>
      </c>
      <c r="AO1006"/>
      <c r="AP1006"/>
      <c r="AQ1006"/>
    </row>
    <row r="1007" spans="1:43" ht="12.75" customHeight="1" x14ac:dyDescent="0.2">
      <c r="A1007" s="169" t="str">
        <f>IF(IFERROR(VLOOKUP(G1007,EmployesActifs,1,FALSE),"Non")&lt;&gt;"Non","Oui","Non")</f>
        <v>Oui</v>
      </c>
      <c r="B1007" s="172">
        <f>IF(A1007="Oui",1,0)</f>
        <v>1</v>
      </c>
      <c r="C1007" s="172">
        <f>IF(OR(G1007="Médecin",H1007="Médecin",I1007="Médecin",I1007="Médecins",H1007="anesthésiste",H1007="boursier univ.",H1007="chercheur",H1007="chirurgien",H1007="Résident(e)",H1007="Md Urg",H1007="Md Card",LEFT(H1007,6)="Fellow",H1007="Externe Médecine",H1007="Directeur de la biobanque Médecin",H1007="monit.-boursier",),1,0)</f>
        <v>0</v>
      </c>
      <c r="D1007" s="172">
        <f>IF(OR(G1007=0,H1007="Stagiaire",H1007="Stagiaires",H1007="Externe",H1007="Externes",G1007="agence",H1007="STAGIAIRE INFIRMIER(ÈRE)",H1007="STAGIAIRE SI",H1007="STAGIAIRE S.I.",H1007="STAGIAIRE PAB",H1007="STAGIAIRE EN PERFUSION",H1007="Stagiaire Physiothérapeute",H1007="Stagiaire médecine",H1007="Stagiaire - Service sociaux",H1007="STAGIAIRE SOINS INFIRMIERS",H1007="STAGIAIRE EXTERNE EN MÉDECINE",H1007="ss",),1,0)</f>
        <v>0</v>
      </c>
      <c r="E1007" s="28" t="s">
        <v>1986</v>
      </c>
      <c r="F1007" s="28" t="s">
        <v>3407</v>
      </c>
      <c r="G1007" s="377">
        <v>1676</v>
      </c>
      <c r="H1007" s="79" t="s">
        <v>1074</v>
      </c>
      <c r="I1007" s="164" t="s">
        <v>2714</v>
      </c>
      <c r="J1007" s="273">
        <f ca="1">IF(AK1007&lt;=Données!$B$2,1," ")</f>
        <v>1</v>
      </c>
      <c r="K1007" s="45"/>
      <c r="L1007" s="46"/>
      <c r="M1007" s="47"/>
      <c r="N1007" s="48"/>
      <c r="O1007" s="185"/>
      <c r="P1007" s="187"/>
      <c r="Q1007" s="185"/>
      <c r="R1007" s="186"/>
      <c r="S1007" s="186"/>
      <c r="T1007" s="187"/>
      <c r="U1007" s="187"/>
      <c r="V1007" s="187"/>
      <c r="W1007" s="320"/>
      <c r="X1007" s="214"/>
      <c r="Y1007" s="215"/>
      <c r="Z1007" s="34">
        <v>1</v>
      </c>
      <c r="AA1007" s="35"/>
      <c r="AB1007" s="35"/>
      <c r="AC1007" s="35"/>
      <c r="AD1007" s="36"/>
      <c r="AE1007" s="224"/>
      <c r="AF1007" s="53"/>
      <c r="AG1007" s="54"/>
      <c r="AH1007" s="55"/>
      <c r="AI1007" s="56"/>
      <c r="AJ1007" s="41" t="s">
        <v>216</v>
      </c>
      <c r="AK1007" s="42">
        <v>43880</v>
      </c>
      <c r="AL1007" s="50"/>
      <c r="AM1007" s="337" t="str">
        <f>INDEX($K$6:$AE$6,1,MATCH(1,K1007:AE1007,-1))</f>
        <v>1510-XS</v>
      </c>
      <c r="AN1007" s="337" t="str">
        <f>IF(INDEX($K$6:$AE$6,1,MATCH(1,K1007:AE1007,1))&lt;&gt;INDEX($K$6:$AE$6,1,MATCH(1,K1007:AE1007,-1)),INDEX($K$6:$AE$6,1,MATCH(1,K1007:AE1007,1)),"-")</f>
        <v>-</v>
      </c>
      <c r="AO1007"/>
      <c r="AP1007"/>
      <c r="AQ1007"/>
    </row>
    <row r="1008" spans="1:43" x14ac:dyDescent="0.2">
      <c r="A1008" s="169" t="str">
        <f>IF(IFERROR(VLOOKUP(G1008,EmployesActifs,1,FALSE),"Non")&lt;&gt;"Non","Oui","Non")</f>
        <v>Oui</v>
      </c>
      <c r="B1008" s="172">
        <f>IF(A1008="Oui",1,0)</f>
        <v>1</v>
      </c>
      <c r="C1008" s="172">
        <f>IF(OR(G1008="Médecin",H1008="Médecin",I1008="Médecin",I1008="Médecins",H1008="anesthésiste",H1008="boursier univ.",H1008="chercheur",H1008="chirurgien",H1008="Résident(e)",H1008="Md Urg",H1008="Md Card",LEFT(H1008,6)="Fellow",H1008="Externe Médecine",H1008="Directeur de la biobanque Médecin",H1008="monit.-boursier",),1,0)</f>
        <v>0</v>
      </c>
      <c r="D1008" s="172">
        <f>IF(OR(G1008=0,H1008="Stagiaire",H1008="Stagiaires",H1008="Externe",H1008="Externes",G1008="agence",H1008="STAGIAIRE INFIRMIER(ÈRE)",H1008="STAGIAIRE SI",H1008="STAGIAIRE S.I.",H1008="STAGIAIRE PAB",H1008="STAGIAIRE EN PERFUSION",H1008="Stagiaire Physiothérapeute",H1008="Stagiaire médecine",H1008="Stagiaire - Service sociaux",H1008="STAGIAIRE SOINS INFIRMIERS",H1008="STAGIAIRE EXTERNE EN MÉDECINE",H1008="ss",),1,0)</f>
        <v>0</v>
      </c>
      <c r="E1008" s="28" t="s">
        <v>6183</v>
      </c>
      <c r="F1008" s="28" t="s">
        <v>724</v>
      </c>
      <c r="G1008" s="264">
        <v>5403</v>
      </c>
      <c r="H1008" s="79" t="s">
        <v>1087</v>
      </c>
      <c r="I1008" s="164" t="s">
        <v>836</v>
      </c>
      <c r="J1008" s="273" t="str">
        <f ca="1">IF(AK1008&lt;=Données!$B$2,1," ")</f>
        <v xml:space="preserve"> </v>
      </c>
      <c r="K1008" s="45">
        <v>1</v>
      </c>
      <c r="L1008" s="46"/>
      <c r="M1008" s="47"/>
      <c r="N1008" s="48"/>
      <c r="O1008" s="185"/>
      <c r="P1008" s="187"/>
      <c r="Q1008" s="185"/>
      <c r="R1008" s="186"/>
      <c r="S1008" s="186"/>
      <c r="T1008" s="187"/>
      <c r="U1008" s="187"/>
      <c r="V1008" s="187"/>
      <c r="W1008" s="320"/>
      <c r="X1008" s="214"/>
      <c r="Y1008" s="215"/>
      <c r="Z1008" s="34"/>
      <c r="AA1008" s="35"/>
      <c r="AB1008" s="35"/>
      <c r="AC1008" s="35"/>
      <c r="AD1008" s="36"/>
      <c r="AE1008" s="224"/>
      <c r="AF1008" s="53"/>
      <c r="AG1008" s="54"/>
      <c r="AH1008" s="55"/>
      <c r="AI1008" s="56"/>
      <c r="AJ1008" s="41" t="s">
        <v>5851</v>
      </c>
      <c r="AK1008" s="42">
        <v>45853</v>
      </c>
      <c r="AL1008" s="50"/>
      <c r="AM1008" s="337" t="str">
        <f>INDEX($K$6:$AE$6,1,MATCH(1,K1008:AE1008,-1))</f>
        <v>95PFE-L2S</v>
      </c>
      <c r="AN1008" s="337" t="str">
        <f>IF(INDEX($K$6:$AE$6,1,MATCH(1,K1008:AE1008,1))&lt;&gt;INDEX($K$6:$AE$6,1,MATCH(1,K1008:AE1008,-1)),INDEX($K$6:$AE$6,1,MATCH(1,K1008:AE1008,1)),"-")</f>
        <v>-</v>
      </c>
      <c r="AO1008"/>
      <c r="AP1008"/>
      <c r="AQ1008"/>
    </row>
    <row r="1009" spans="1:43" x14ac:dyDescent="0.2">
      <c r="A1009" s="169" t="str">
        <f>IF(IFERROR(VLOOKUP(G1009,EmployesActifs,1,FALSE),"Non")&lt;&gt;"Non","Oui","Non")</f>
        <v>Oui</v>
      </c>
      <c r="B1009" s="172">
        <f>IF(A1009="Oui",1,0)</f>
        <v>1</v>
      </c>
      <c r="C1009" s="172">
        <f>IF(OR(G1009="Médecin",H1009="Médecin",I1009="Médecin",I1009="Médecins",H1009="anesthésiste",H1009="boursier univ.",H1009="chercheur",H1009="chirurgien",H1009="Résident(e)",H1009="Md Urg",H1009="Md Card",LEFT(H1009,6)="Fellow",H1009="Externe Médecine",H1009="Directeur de la biobanque Médecin",H1009="monit.-boursier",),1,0)</f>
        <v>0</v>
      </c>
      <c r="D1009" s="172">
        <f>IF(OR(G1009=0,H1009="Stagiaire",H1009="Stagiaires",H1009="Externe",H1009="Externes",G1009="agence",H1009="STAGIAIRE INFIRMIER(ÈRE)",H1009="STAGIAIRE SI",H1009="STAGIAIRE S.I.",H1009="STAGIAIRE PAB",H1009="STAGIAIRE EN PERFUSION",H1009="Stagiaire Physiothérapeute",H1009="Stagiaire médecine",H1009="Stagiaire - Service sociaux",H1009="STAGIAIRE SOINS INFIRMIERS",H1009="STAGIAIRE EXTERNE EN MÉDECINE",H1009="ss",),1,0)</f>
        <v>0</v>
      </c>
      <c r="E1009" s="28" t="s">
        <v>4354</v>
      </c>
      <c r="F1009" s="28" t="s">
        <v>4355</v>
      </c>
      <c r="G1009" s="264">
        <v>13119</v>
      </c>
      <c r="H1009" s="79" t="s">
        <v>103</v>
      </c>
      <c r="I1009" s="164" t="s">
        <v>5717</v>
      </c>
      <c r="J1009" s="273" t="str">
        <f ca="1">IF(AK1009&lt;=Données!$B$2,1," ")</f>
        <v xml:space="preserve"> </v>
      </c>
      <c r="K1009" s="45"/>
      <c r="L1009" s="46"/>
      <c r="M1009" s="47"/>
      <c r="N1009" s="48"/>
      <c r="O1009" s="185"/>
      <c r="P1009" s="187"/>
      <c r="Q1009" s="185"/>
      <c r="R1009" s="186"/>
      <c r="S1009" s="186"/>
      <c r="T1009" s="187"/>
      <c r="U1009" s="187"/>
      <c r="V1009" s="187"/>
      <c r="W1009" s="320"/>
      <c r="X1009" s="214"/>
      <c r="Y1009" s="215"/>
      <c r="Z1009" s="34"/>
      <c r="AA1009" s="35"/>
      <c r="AB1009" s="35"/>
      <c r="AC1009" s="35">
        <v>1</v>
      </c>
      <c r="AD1009" s="36"/>
      <c r="AE1009" s="224"/>
      <c r="AF1009" s="53"/>
      <c r="AG1009" s="54"/>
      <c r="AH1009" s="55"/>
      <c r="AI1009" s="56"/>
      <c r="AJ1009" s="41" t="s">
        <v>4462</v>
      </c>
      <c r="AK1009" s="42">
        <v>45938</v>
      </c>
      <c r="AL1009" s="50"/>
      <c r="AM1009" s="337" t="str">
        <f>INDEX($K$6:$AE$6,1,MATCH(1,K1009:AE1009,-1))</f>
        <v>1513-L</v>
      </c>
      <c r="AN1009" s="337" t="str">
        <f>IF(INDEX($K$6:$AE$6,1,MATCH(1,K1009:AE1009,1))&lt;&gt;INDEX($K$6:$AE$6,1,MATCH(1,K1009:AE1009,-1)),INDEX($K$6:$AE$6,1,MATCH(1,K1009:AE1009,1)),"-")</f>
        <v>-</v>
      </c>
      <c r="AO1009"/>
      <c r="AP1009"/>
      <c r="AQ1009"/>
    </row>
    <row r="1010" spans="1:43" x14ac:dyDescent="0.2">
      <c r="A1010" s="169" t="str">
        <f>IF(IFERROR(VLOOKUP(G1010,EmployesActifs,1,FALSE),"Non")&lt;&gt;"Non","Oui","Non")</f>
        <v>Oui</v>
      </c>
      <c r="B1010" s="172">
        <f>IF(A1010="Oui",1,0)</f>
        <v>1</v>
      </c>
      <c r="C1010" s="172">
        <f>IF(OR(G1010="Médecin",H1010="Médecin",I1010="Médecin",I1010="Médecins",H1010="anesthésiste",H1010="boursier univ.",H1010="chercheur",H1010="chirurgien",H1010="Résident(e)",H1010="Md Urg",H1010="Md Card",LEFT(H1010,6)="Fellow",H1010="Externe Médecine",H1010="Directeur de la biobanque Médecin",H1010="monit.-boursier",),1,0)</f>
        <v>0</v>
      </c>
      <c r="D1010" s="172">
        <f>IF(OR(G1010=0,H1010="Stagiaire",H1010="Stagiaires",H1010="Externe",H1010="Externes",G1010="agence",H1010="STAGIAIRE INFIRMIER(ÈRE)",H1010="STAGIAIRE SI",H1010="STAGIAIRE S.I.",H1010="STAGIAIRE PAB",H1010="STAGIAIRE EN PERFUSION",H1010="Stagiaire Physiothérapeute",H1010="Stagiaire médecine",H1010="Stagiaire - Service sociaux",H1010="STAGIAIRE SOINS INFIRMIERS",H1010="STAGIAIRE EXTERNE EN MÉDECINE",H1010="ss",),1,0)</f>
        <v>0</v>
      </c>
      <c r="E1010" s="28" t="s">
        <v>1989</v>
      </c>
      <c r="F1010" s="28" t="s">
        <v>710</v>
      </c>
      <c r="G1010" s="264">
        <v>8282</v>
      </c>
      <c r="H1010" s="79" t="s">
        <v>2416</v>
      </c>
      <c r="I1010" s="164" t="s">
        <v>3389</v>
      </c>
      <c r="J1010" s="273">
        <f ca="1">IF(AK1010&lt;=Données!$B$2,1," ")</f>
        <v>1</v>
      </c>
      <c r="K1010" s="45"/>
      <c r="L1010" s="46"/>
      <c r="M1010" s="47"/>
      <c r="N1010" s="48"/>
      <c r="O1010" s="185"/>
      <c r="P1010" s="187"/>
      <c r="Q1010" s="185"/>
      <c r="R1010" s="186"/>
      <c r="S1010" s="186"/>
      <c r="T1010" s="187"/>
      <c r="U1010" s="187"/>
      <c r="V1010" s="187"/>
      <c r="W1010" s="320"/>
      <c r="X1010" s="214"/>
      <c r="Y1010" s="215"/>
      <c r="Z1010" s="34"/>
      <c r="AA1010" s="35">
        <v>1</v>
      </c>
      <c r="AB1010" s="35"/>
      <c r="AC1010" s="35"/>
      <c r="AD1010" s="36"/>
      <c r="AE1010" s="224"/>
      <c r="AF1010" s="53"/>
      <c r="AG1010" s="54"/>
      <c r="AH1010" s="55"/>
      <c r="AI1010" s="56"/>
      <c r="AJ1010" s="41" t="s">
        <v>229</v>
      </c>
      <c r="AK1010" s="42">
        <v>41981</v>
      </c>
      <c r="AL1010" s="50" t="s">
        <v>200</v>
      </c>
      <c r="AM1010" s="337" t="str">
        <f>INDEX($K$6:$AE$6,1,MATCH(1,K1010:AE1010,-1))</f>
        <v>1511-S</v>
      </c>
      <c r="AN1010" s="337" t="str">
        <f>IF(INDEX($K$6:$AE$6,1,MATCH(1,K1010:AE1010,1))&lt;&gt;INDEX($K$6:$AE$6,1,MATCH(1,K1010:AE1010,-1)),INDEX($K$6:$AE$6,1,MATCH(1,K1010:AE1010,1)),"-")</f>
        <v>-</v>
      </c>
      <c r="AO1010"/>
      <c r="AP1010"/>
      <c r="AQ1010"/>
    </row>
    <row r="1011" spans="1:43" x14ac:dyDescent="0.2">
      <c r="A1011" s="169" t="str">
        <f>IF(IFERROR(VLOOKUP(G1011,EmployesActifs,1,FALSE),"Non")&lt;&gt;"Non","Oui","Non")</f>
        <v>Oui</v>
      </c>
      <c r="B1011" s="172">
        <f>IF(A1011="Oui",1,0)</f>
        <v>1</v>
      </c>
      <c r="C1011" s="172">
        <f>IF(OR(G1011="Médecin",H1011="Médecin",I1011="Médecin",I1011="Médecins",H1011="anesthésiste",H1011="boursier univ.",H1011="chercheur",H1011="chirurgien",H1011="Résident(e)",H1011="Md Urg",H1011="Md Card",LEFT(H1011,6)="Fellow",H1011="Externe Médecine",H1011="Directeur de la biobanque Médecin",H1011="monit.-boursier",),1,0)</f>
        <v>0</v>
      </c>
      <c r="D1011" s="172">
        <f>IF(OR(G1011=0,H1011="Stagiaire",H1011="Stagiaires",H1011="Externe",H1011="Externes",G1011="agence",H1011="STAGIAIRE INFIRMIER(ÈRE)",H1011="STAGIAIRE SI",H1011="STAGIAIRE S.I.",H1011="STAGIAIRE PAB",H1011="STAGIAIRE EN PERFUSION",H1011="Stagiaire Physiothérapeute",H1011="Stagiaire médecine",H1011="Stagiaire - Service sociaux",H1011="STAGIAIRE SOINS INFIRMIERS",H1011="STAGIAIRE EXTERNE EN MÉDECINE",H1011="ss",),1,0)</f>
        <v>0</v>
      </c>
      <c r="E1011" s="28" t="s">
        <v>1992</v>
      </c>
      <c r="F1011" s="28" t="s">
        <v>1993</v>
      </c>
      <c r="G1011" s="264">
        <v>10678</v>
      </c>
      <c r="H1011" s="79" t="s">
        <v>2098</v>
      </c>
      <c r="I1011" s="164" t="s">
        <v>5717</v>
      </c>
      <c r="J1011" s="273" t="str">
        <f ca="1">IF(AK1011&lt;=Données!$B$2,1," ")</f>
        <v xml:space="preserve"> </v>
      </c>
      <c r="K1011" s="45"/>
      <c r="L1011" s="46" t="s">
        <v>56</v>
      </c>
      <c r="M1011" s="47" t="s">
        <v>56</v>
      </c>
      <c r="N1011" s="48"/>
      <c r="O1011" s="185"/>
      <c r="P1011" s="187"/>
      <c r="Q1011" s="185"/>
      <c r="R1011" s="186"/>
      <c r="S1011" s="186">
        <v>1</v>
      </c>
      <c r="T1011" s="187"/>
      <c r="U1011" s="187"/>
      <c r="V1011" s="187"/>
      <c r="W1011" s="320"/>
      <c r="X1011" s="214"/>
      <c r="Y1011" s="215"/>
      <c r="Z1011" s="34"/>
      <c r="AA1011" s="35"/>
      <c r="AB1011" s="35"/>
      <c r="AC1011" s="35"/>
      <c r="AD1011" s="36"/>
      <c r="AE1011" s="224"/>
      <c r="AF1011" s="53"/>
      <c r="AG1011" s="54"/>
      <c r="AH1011" s="55"/>
      <c r="AI1011" s="56"/>
      <c r="AJ1011" s="41" t="s">
        <v>5851</v>
      </c>
      <c r="AK1011" s="42">
        <v>45792</v>
      </c>
      <c r="AL1011" s="50"/>
      <c r="AM1011" s="337" t="str">
        <f>INDEX($K$6:$AE$6,1,MATCH(1,K1011:AE1011,-1))</f>
        <v>1870 +</v>
      </c>
      <c r="AN1011" s="337" t="str">
        <f>IF(INDEX($K$6:$AE$6,1,MATCH(1,K1011:AE1011,1))&lt;&gt;INDEX($K$6:$AE$6,1,MATCH(1,K1011:AE1011,-1)),INDEX($K$6:$AE$6,1,MATCH(1,K1011:AE1011,1)),"-")</f>
        <v>-</v>
      </c>
      <c r="AO1011"/>
      <c r="AP1011"/>
      <c r="AQ1011"/>
    </row>
    <row r="1012" spans="1:43" x14ac:dyDescent="0.2">
      <c r="A1012" s="169" t="str">
        <f>IF(IFERROR(VLOOKUP(G1012,EmployesActifs,1,FALSE),"Non")&lt;&gt;"Non","Oui","Non")</f>
        <v>Oui</v>
      </c>
      <c r="B1012" s="172">
        <f>IF(A1012="Oui",1,0)</f>
        <v>1</v>
      </c>
      <c r="C1012" s="172">
        <f>IF(OR(G1012="Médecin",H1012="Médecin",I1012="Médecin",I1012="Médecins",H1012="anesthésiste",H1012="boursier univ.",H1012="chercheur",H1012="chirurgien",H1012="Résident(e)",H1012="Md Urg",H1012="Md Card",LEFT(H1012,6)="Fellow",H1012="Externe Médecine",H1012="Directeur de la biobanque Médecin",H1012="monit.-boursier",),1,0)</f>
        <v>0</v>
      </c>
      <c r="D1012" s="172">
        <f>IF(OR(G1012=0,H1012="Stagiaire",H1012="Stagiaires",H1012="Externe",H1012="Externes",G1012="agence",H1012="STAGIAIRE INFIRMIER(ÈRE)",H1012="STAGIAIRE SI",H1012="STAGIAIRE S.I.",H1012="STAGIAIRE PAB",H1012="STAGIAIRE EN PERFUSION",H1012="Stagiaire Physiothérapeute",H1012="Stagiaire médecine",H1012="Stagiaire - Service sociaux",H1012="STAGIAIRE SOINS INFIRMIERS",H1012="STAGIAIRE EXTERNE EN MÉDECINE",H1012="ss",),1,0)</f>
        <v>0</v>
      </c>
      <c r="E1012" s="28" t="s">
        <v>5179</v>
      </c>
      <c r="F1012" s="28" t="s">
        <v>5323</v>
      </c>
      <c r="G1012" s="264">
        <v>13543</v>
      </c>
      <c r="H1012" s="79" t="s">
        <v>103</v>
      </c>
      <c r="I1012" s="164" t="s">
        <v>5715</v>
      </c>
      <c r="J1012" s="273" t="str">
        <f ca="1">IF(AK1012&lt;=Données!$B$2,1," ")</f>
        <v xml:space="preserve"> </v>
      </c>
      <c r="K1012" s="45"/>
      <c r="L1012" s="46">
        <v>1</v>
      </c>
      <c r="M1012" s="47"/>
      <c r="N1012" s="48"/>
      <c r="O1012" s="185"/>
      <c r="P1012" s="187"/>
      <c r="Q1012" s="185"/>
      <c r="R1012" s="186"/>
      <c r="S1012" s="186"/>
      <c r="T1012" s="187"/>
      <c r="U1012" s="187"/>
      <c r="V1012" s="187"/>
      <c r="W1012" s="320"/>
      <c r="X1012" s="214"/>
      <c r="Y1012" s="215"/>
      <c r="Z1012" s="34"/>
      <c r="AA1012" s="35"/>
      <c r="AB1012" s="35"/>
      <c r="AC1012" s="35"/>
      <c r="AD1012" s="36"/>
      <c r="AE1012" s="224"/>
      <c r="AF1012" s="53"/>
      <c r="AG1012" s="54"/>
      <c r="AH1012" s="55"/>
      <c r="AI1012" s="56"/>
      <c r="AJ1012" s="41" t="s">
        <v>5851</v>
      </c>
      <c r="AK1012" s="42">
        <v>45738</v>
      </c>
      <c r="AL1012" s="50"/>
      <c r="AM1012" s="337" t="str">
        <f>INDEX($K$6:$AE$6,1,MATCH(1,K1012:AE1012,-1))</f>
        <v>95PFE-L2M</v>
      </c>
      <c r="AN1012" s="337" t="str">
        <f>IF(INDEX($K$6:$AE$6,1,MATCH(1,K1012:AE1012,1))&lt;&gt;INDEX($K$6:$AE$6,1,MATCH(1,K1012:AE1012,-1)),INDEX($K$6:$AE$6,1,MATCH(1,K1012:AE1012,1)),"-")</f>
        <v>-</v>
      </c>
      <c r="AO1012"/>
      <c r="AP1012"/>
      <c r="AQ1012"/>
    </row>
    <row r="1013" spans="1:43" x14ac:dyDescent="0.2">
      <c r="A1013" s="169" t="str">
        <f>IF(IFERROR(VLOOKUP(G1013,EmployesActifs,1,FALSE),"Non")&lt;&gt;"Non","Oui","Non")</f>
        <v>Oui</v>
      </c>
      <c r="B1013" s="172">
        <f>IF(A1013="Oui",1,0)</f>
        <v>1</v>
      </c>
      <c r="C1013" s="172">
        <f>IF(OR(G1013="Médecin",H1013="Médecin",I1013="Médecin",I1013="Médecins",H1013="anesthésiste",H1013="boursier univ.",H1013="chercheur",H1013="chirurgien",H1013="Résident(e)",H1013="Md Urg",H1013="Md Card",LEFT(H1013,6)="Fellow",H1013="Externe Médecine",H1013="Directeur de la biobanque Médecin",H1013="monit.-boursier",),1,0)</f>
        <v>0</v>
      </c>
      <c r="D1013" s="172">
        <f>IF(OR(G1013=0,H1013="Stagiaire",H1013="Stagiaires",H1013="Externe",H1013="Externes",G1013="agence",H1013="STAGIAIRE INFIRMIER(ÈRE)",H1013="STAGIAIRE SI",H1013="STAGIAIRE S.I.",H1013="STAGIAIRE PAB",H1013="STAGIAIRE EN PERFUSION",H1013="Stagiaire Physiothérapeute",H1013="Stagiaire médecine",H1013="Stagiaire - Service sociaux",H1013="STAGIAIRE SOINS INFIRMIERS",H1013="STAGIAIRE EXTERNE EN MÉDECINE",H1013="ss",),1,0)</f>
        <v>0</v>
      </c>
      <c r="E1013" s="28" t="s">
        <v>1996</v>
      </c>
      <c r="F1013" s="28" t="s">
        <v>886</v>
      </c>
      <c r="G1013" s="264">
        <v>11725</v>
      </c>
      <c r="H1013" s="79" t="s">
        <v>103</v>
      </c>
      <c r="I1013" s="164" t="s">
        <v>5709</v>
      </c>
      <c r="J1013" s="273">
        <f ca="1">IF(AK1013&lt;=Données!$B$2,1," ")</f>
        <v>1</v>
      </c>
      <c r="K1013" s="45">
        <v>1</v>
      </c>
      <c r="L1013" s="46"/>
      <c r="M1013" s="47"/>
      <c r="N1013" s="48"/>
      <c r="O1013" s="185"/>
      <c r="P1013" s="187"/>
      <c r="Q1013" s="185"/>
      <c r="R1013" s="186"/>
      <c r="S1013" s="186"/>
      <c r="T1013" s="187"/>
      <c r="U1013" s="187"/>
      <c r="V1013" s="187"/>
      <c r="W1013" s="320"/>
      <c r="X1013" s="214"/>
      <c r="Y1013" s="215"/>
      <c r="Z1013" s="34"/>
      <c r="AA1013" s="35"/>
      <c r="AB1013" s="35"/>
      <c r="AC1013" s="35"/>
      <c r="AD1013" s="36"/>
      <c r="AE1013" s="224"/>
      <c r="AF1013" s="53"/>
      <c r="AG1013" s="54"/>
      <c r="AH1013" s="55"/>
      <c r="AI1013" s="56"/>
      <c r="AJ1013" s="41" t="s">
        <v>85</v>
      </c>
      <c r="AK1013" s="42">
        <v>44567</v>
      </c>
      <c r="AL1013" s="50"/>
      <c r="AM1013" s="337" t="str">
        <f>INDEX($K$6:$AE$6,1,MATCH(1,K1013:AE1013,-1))</f>
        <v>95PFE-L2S</v>
      </c>
      <c r="AN1013" s="337" t="str">
        <f>IF(INDEX($K$6:$AE$6,1,MATCH(1,K1013:AE1013,1))&lt;&gt;INDEX($K$6:$AE$6,1,MATCH(1,K1013:AE1013,-1)),INDEX($K$6:$AE$6,1,MATCH(1,K1013:AE1013,1)),"-")</f>
        <v>-</v>
      </c>
      <c r="AO1013"/>
      <c r="AP1013"/>
      <c r="AQ1013"/>
    </row>
    <row r="1014" spans="1:43" x14ac:dyDescent="0.2">
      <c r="A1014" s="169" t="str">
        <f>IF(IFERROR(VLOOKUP(G1014,EmployesActifs,1,FALSE),"Non")&lt;&gt;"Non","Oui","Non")</f>
        <v>Oui</v>
      </c>
      <c r="B1014" s="172">
        <f>IF(A1014="Oui",1,0)</f>
        <v>1</v>
      </c>
      <c r="C1014" s="172">
        <f>IF(OR(G1014="Médecin",H1014="Médecin",I1014="Médecin",I1014="Médecins",H1014="anesthésiste",H1014="boursier univ.",H1014="chercheur",H1014="chirurgien",H1014="Résident(e)",H1014="Md Urg",H1014="Md Card",LEFT(H1014,6)="Fellow",H1014="Externe Médecine",H1014="Directeur de la biobanque Médecin",H1014="monit.-boursier",),1,0)</f>
        <v>0</v>
      </c>
      <c r="D1014" s="172">
        <f>IF(OR(G1014=0,H1014="Stagiaire",H1014="Stagiaires",H1014="Externe",H1014="Externes",G1014="agence",H1014="STAGIAIRE INFIRMIER(ÈRE)",H1014="STAGIAIRE SI",H1014="STAGIAIRE S.I.",H1014="STAGIAIRE PAB",H1014="STAGIAIRE EN PERFUSION",H1014="Stagiaire Physiothérapeute",H1014="Stagiaire médecine",H1014="Stagiaire - Service sociaux",H1014="STAGIAIRE SOINS INFIRMIERS",H1014="STAGIAIRE EXTERNE EN MÉDECINE",H1014="ss",),1,0)</f>
        <v>0</v>
      </c>
      <c r="E1014" s="28" t="s">
        <v>5274</v>
      </c>
      <c r="F1014" s="28" t="s">
        <v>5275</v>
      </c>
      <c r="G1014" s="384">
        <v>13516</v>
      </c>
      <c r="H1014" s="79" t="s">
        <v>69</v>
      </c>
      <c r="I1014" s="164" t="s">
        <v>5215</v>
      </c>
      <c r="J1014" s="273" t="str">
        <f ca="1">IF(AK1014&lt;=Données!$B$2,1," ")</f>
        <v xml:space="preserve"> </v>
      </c>
      <c r="K1014" s="45"/>
      <c r="L1014" s="46">
        <v>1</v>
      </c>
      <c r="M1014" s="47"/>
      <c r="N1014" s="48"/>
      <c r="O1014" s="185"/>
      <c r="P1014" s="187"/>
      <c r="Q1014" s="185"/>
      <c r="R1014" s="186"/>
      <c r="S1014" s="186"/>
      <c r="T1014" s="187"/>
      <c r="U1014" s="187"/>
      <c r="V1014" s="187"/>
      <c r="W1014" s="320"/>
      <c r="X1014" s="214"/>
      <c r="Y1014" s="215"/>
      <c r="Z1014" s="34"/>
      <c r="AA1014" s="35"/>
      <c r="AB1014" s="35"/>
      <c r="AC1014" s="35"/>
      <c r="AD1014" s="36"/>
      <c r="AE1014" s="224"/>
      <c r="AF1014" s="53"/>
      <c r="AG1014" s="54"/>
      <c r="AH1014" s="55"/>
      <c r="AI1014" s="56"/>
      <c r="AJ1014" s="41" t="s">
        <v>4462</v>
      </c>
      <c r="AK1014" s="42">
        <v>45377</v>
      </c>
      <c r="AL1014" s="50"/>
      <c r="AM1014" s="337" t="str">
        <f>INDEX($K$6:$AE$6,1,MATCH(1,K1014:AE1014,-1))</f>
        <v>95PFE-L2M</v>
      </c>
      <c r="AN1014" s="337" t="str">
        <f>IF(INDEX($K$6:$AE$6,1,MATCH(1,K1014:AE1014,1))&lt;&gt;INDEX($K$6:$AE$6,1,MATCH(1,K1014:AE1014,-1)),INDEX($K$6:$AE$6,1,MATCH(1,K1014:AE1014,1)),"-")</f>
        <v>-</v>
      </c>
      <c r="AO1014"/>
      <c r="AP1014"/>
      <c r="AQ1014"/>
    </row>
    <row r="1015" spans="1:43" x14ac:dyDescent="0.2">
      <c r="A1015" s="169" t="str">
        <f>IF(IFERROR(VLOOKUP(G1015,EmployesActifs,1,FALSE),"Non")&lt;&gt;"Non","Oui","Non")</f>
        <v>Oui</v>
      </c>
      <c r="B1015" s="172">
        <f>IF(A1015="Oui",1,0)</f>
        <v>1</v>
      </c>
      <c r="C1015" s="172">
        <f>IF(OR(G1015="Médecin",H1015="Médecin",I1015="Médecin",I1015="Médecins",H1015="anesthésiste",H1015="boursier univ.",H1015="chercheur",H1015="chirurgien",H1015="Résident(e)",H1015="Md Urg",H1015="Md Card",LEFT(H1015,6)="Fellow",H1015="Externe Médecine",H1015="Directeur de la biobanque Médecin",H1015="monit.-boursier",),1,0)</f>
        <v>0</v>
      </c>
      <c r="D1015" s="172">
        <f>IF(OR(G1015=0,H1015="Stagiaire",H1015="Stagiaires",H1015="Externe",H1015="Externes",G1015="agence",H1015="STAGIAIRE INFIRMIER(ÈRE)",H1015="STAGIAIRE SI",H1015="STAGIAIRE S.I.",H1015="STAGIAIRE PAB",H1015="STAGIAIRE EN PERFUSION",H1015="Stagiaire Physiothérapeute",H1015="Stagiaire médecine",H1015="Stagiaire - Service sociaux",H1015="STAGIAIRE SOINS INFIRMIERS",H1015="STAGIAIRE EXTERNE EN MÉDECINE",H1015="ss",),1,0)</f>
        <v>0</v>
      </c>
      <c r="E1015" s="28" t="s">
        <v>2000</v>
      </c>
      <c r="F1015" s="28" t="s">
        <v>2001</v>
      </c>
      <c r="G1015" s="255">
        <v>11982</v>
      </c>
      <c r="H1015" s="79" t="s">
        <v>69</v>
      </c>
      <c r="I1015" s="164" t="s">
        <v>5715</v>
      </c>
      <c r="J1015" s="273">
        <f ca="1">IF(AK1015&lt;=Données!$B$2,1," ")</f>
        <v>1</v>
      </c>
      <c r="K1015" s="45"/>
      <c r="L1015" s="46" t="s">
        <v>56</v>
      </c>
      <c r="M1015" s="47"/>
      <c r="N1015" s="48"/>
      <c r="O1015" s="185"/>
      <c r="P1015" s="187"/>
      <c r="Q1015" s="185"/>
      <c r="R1015" s="186"/>
      <c r="S1015" s="186">
        <v>1</v>
      </c>
      <c r="T1015" s="187"/>
      <c r="U1015" s="187"/>
      <c r="V1015" s="187"/>
      <c r="W1015" s="320"/>
      <c r="X1015" s="214"/>
      <c r="Y1015" s="215"/>
      <c r="Z1015" s="34"/>
      <c r="AA1015" s="35"/>
      <c r="AB1015" s="35"/>
      <c r="AC1015" s="35"/>
      <c r="AD1015" s="36"/>
      <c r="AE1015" s="224"/>
      <c r="AF1015" s="53"/>
      <c r="AG1015" s="54"/>
      <c r="AH1015" s="55"/>
      <c r="AI1015" s="56"/>
      <c r="AJ1015" s="41" t="s">
        <v>57</v>
      </c>
      <c r="AK1015" s="42">
        <v>44566</v>
      </c>
      <c r="AL1015" s="50"/>
      <c r="AM1015" s="337" t="str">
        <f>INDEX($K$6:$AE$6,1,MATCH(1,K1015:AE1015,-1))</f>
        <v>1870 +</v>
      </c>
      <c r="AN1015" s="337" t="str">
        <f>IF(INDEX($K$6:$AE$6,1,MATCH(1,K1015:AE1015,1))&lt;&gt;INDEX($K$6:$AE$6,1,MATCH(1,K1015:AE1015,-1)),INDEX($K$6:$AE$6,1,MATCH(1,K1015:AE1015,1)),"-")</f>
        <v>-</v>
      </c>
      <c r="AO1015"/>
      <c r="AP1015"/>
      <c r="AQ1015"/>
    </row>
    <row r="1016" spans="1:43" x14ac:dyDescent="0.2">
      <c r="A1016" s="169" t="str">
        <f>IF(IFERROR(VLOOKUP(G1016,EmployesActifs,1,FALSE),"Non")&lt;&gt;"Non","Oui","Non")</f>
        <v>Oui</v>
      </c>
      <c r="B1016" s="172">
        <f>IF(A1016="Oui",1,0)</f>
        <v>1</v>
      </c>
      <c r="C1016" s="172">
        <f>IF(OR(G1016="Médecin",H1016="Médecin",I1016="Médecin",I1016="Médecins",H1016="anesthésiste",H1016="boursier univ.",H1016="chercheur",H1016="chirurgien",H1016="Résident(e)",H1016="Md Urg",H1016="Md Card",LEFT(H1016,6)="Fellow",H1016="Externe Médecine",H1016="Directeur de la biobanque Médecin",H1016="monit.-boursier",),1,0)</f>
        <v>0</v>
      </c>
      <c r="D1016" s="172">
        <f>IF(OR(G1016=0,H1016="Stagiaire",H1016="Stagiaires",H1016="Externe",H1016="Externes",G1016="agence",H1016="STAGIAIRE INFIRMIER(ÈRE)",H1016="STAGIAIRE SI",H1016="STAGIAIRE S.I.",H1016="STAGIAIRE PAB",H1016="STAGIAIRE EN PERFUSION",H1016="Stagiaire Physiothérapeute",H1016="Stagiaire médecine",H1016="Stagiaire - Service sociaux",H1016="STAGIAIRE SOINS INFIRMIERS",H1016="STAGIAIRE EXTERNE EN MÉDECINE",H1016="ss",),1,0)</f>
        <v>0</v>
      </c>
      <c r="E1016" s="28" t="s">
        <v>2002</v>
      </c>
      <c r="F1016" s="28" t="s">
        <v>2003</v>
      </c>
      <c r="G1016" s="311">
        <v>8479</v>
      </c>
      <c r="H1016" s="79" t="s">
        <v>964</v>
      </c>
      <c r="I1016" s="164" t="s">
        <v>3758</v>
      </c>
      <c r="J1016" s="273">
        <f ca="1">IF(AK1016&lt;=Données!$B$2,1," ")</f>
        <v>1</v>
      </c>
      <c r="K1016" s="45"/>
      <c r="L1016" s="46"/>
      <c r="M1016" s="47">
        <v>1</v>
      </c>
      <c r="N1016" s="48"/>
      <c r="O1016" s="185"/>
      <c r="P1016" s="187"/>
      <c r="Q1016" s="185"/>
      <c r="R1016" s="186"/>
      <c r="S1016" s="186"/>
      <c r="T1016" s="187"/>
      <c r="U1016" s="187"/>
      <c r="V1016" s="187"/>
      <c r="W1016" s="320"/>
      <c r="X1016" s="214"/>
      <c r="Y1016" s="215"/>
      <c r="Z1016" s="34"/>
      <c r="AA1016" s="35"/>
      <c r="AB1016" s="35"/>
      <c r="AC1016" s="35"/>
      <c r="AD1016" s="36"/>
      <c r="AE1016" s="224"/>
      <c r="AF1016" s="53"/>
      <c r="AG1016" s="54"/>
      <c r="AH1016" s="55"/>
      <c r="AI1016" s="56"/>
      <c r="AJ1016" s="41" t="s">
        <v>144</v>
      </c>
      <c r="AK1016" s="42">
        <v>44587</v>
      </c>
      <c r="AL1016" s="50"/>
      <c r="AM1016" s="337" t="str">
        <f>INDEX($K$6:$AE$6,1,MATCH(1,K1016:AE1016,-1))</f>
        <v>95PFE-L2L</v>
      </c>
      <c r="AN1016" s="337" t="str">
        <f>IF(INDEX($K$6:$AE$6,1,MATCH(1,K1016:AE1016,1))&lt;&gt;INDEX($K$6:$AE$6,1,MATCH(1,K1016:AE1016,-1)),INDEX($K$6:$AE$6,1,MATCH(1,K1016:AE1016,1)),"-")</f>
        <v>-</v>
      </c>
      <c r="AO1016"/>
      <c r="AP1016"/>
      <c r="AQ1016"/>
    </row>
    <row r="1017" spans="1:43" x14ac:dyDescent="0.2">
      <c r="A1017" s="169" t="str">
        <f>IF(IFERROR(VLOOKUP(G1017,EmployesActifs,1,FALSE),"Non")&lt;&gt;"Non","Oui","Non")</f>
        <v>Oui</v>
      </c>
      <c r="B1017" s="172">
        <f>IF(A1017="Oui",1,0)</f>
        <v>1</v>
      </c>
      <c r="C1017" s="172">
        <f>IF(OR(G1017="Médecin",H1017="Médecin",I1017="Médecin",I1017="Médecins",H1017="anesthésiste",H1017="boursier univ.",H1017="chercheur",H1017="chirurgien",H1017="Résident(e)",H1017="Md Urg",H1017="Md Card",LEFT(H1017,6)="Fellow",H1017="Externe Médecine",H1017="Directeur de la biobanque Médecin",H1017="monit.-boursier",),1,0)</f>
        <v>0</v>
      </c>
      <c r="D1017" s="172">
        <f>IF(OR(G1017=0,H1017="Stagiaire",H1017="Stagiaires",H1017="Externe",H1017="Externes",G1017="agence",H1017="STAGIAIRE INFIRMIER(ÈRE)",H1017="STAGIAIRE SI",H1017="STAGIAIRE S.I.",H1017="STAGIAIRE PAB",H1017="STAGIAIRE EN PERFUSION",H1017="Stagiaire Physiothérapeute",H1017="Stagiaire médecine",H1017="Stagiaire - Service sociaux",H1017="STAGIAIRE SOINS INFIRMIERS",H1017="STAGIAIRE EXTERNE EN MÉDECINE",H1017="ss",),1,0)</f>
        <v>0</v>
      </c>
      <c r="E1017" s="28" t="s">
        <v>3591</v>
      </c>
      <c r="F1017" s="28" t="s">
        <v>3592</v>
      </c>
      <c r="G1017" s="311">
        <v>4874</v>
      </c>
      <c r="H1017" s="79" t="s">
        <v>319</v>
      </c>
      <c r="I1017" s="164" t="s">
        <v>3527</v>
      </c>
      <c r="J1017" s="273" t="str">
        <f ca="1">IF(AK1017&lt;=Données!$B$2,1," ")</f>
        <v xml:space="preserve"> </v>
      </c>
      <c r="K1017" s="45">
        <v>1</v>
      </c>
      <c r="L1017" s="46"/>
      <c r="M1017" s="47"/>
      <c r="N1017" s="48"/>
      <c r="O1017" s="185"/>
      <c r="P1017" s="187"/>
      <c r="Q1017" s="185"/>
      <c r="R1017" s="186"/>
      <c r="S1017" s="186"/>
      <c r="T1017" s="187"/>
      <c r="U1017" s="187"/>
      <c r="V1017" s="187"/>
      <c r="W1017" s="320"/>
      <c r="X1017" s="214"/>
      <c r="Y1017" s="215"/>
      <c r="Z1017" s="34"/>
      <c r="AA1017" s="35"/>
      <c r="AB1017" s="35"/>
      <c r="AC1017" s="35"/>
      <c r="AD1017" s="36"/>
      <c r="AE1017" s="224"/>
      <c r="AF1017" s="53"/>
      <c r="AG1017" s="54"/>
      <c r="AH1017" s="55"/>
      <c r="AI1017" s="56"/>
      <c r="AJ1017" s="41" t="s">
        <v>4462</v>
      </c>
      <c r="AK1017" s="42">
        <v>45854</v>
      </c>
      <c r="AL1017" s="50"/>
      <c r="AM1017" s="337" t="str">
        <f>INDEX($K$6:$AE$6,1,MATCH(1,K1017:AE1017,-1))</f>
        <v>95PFE-L2S</v>
      </c>
      <c r="AN1017" s="337" t="str">
        <f>IF(INDEX($K$6:$AE$6,1,MATCH(1,K1017:AE1017,1))&lt;&gt;INDEX($K$6:$AE$6,1,MATCH(1,K1017:AE1017,-1)),INDEX($K$6:$AE$6,1,MATCH(1,K1017:AE1017,1)),"-")</f>
        <v>-</v>
      </c>
      <c r="AO1017"/>
      <c r="AP1017"/>
      <c r="AQ1017"/>
    </row>
    <row r="1018" spans="1:43" x14ac:dyDescent="0.2">
      <c r="A1018" s="169" t="str">
        <f>IF(IFERROR(VLOOKUP(G1018,EmployesActifs,1,FALSE),"Non")&lt;&gt;"Non","Oui","Non")</f>
        <v>Oui</v>
      </c>
      <c r="B1018" s="172">
        <f>IF(A1018="Oui",1,0)</f>
        <v>1</v>
      </c>
      <c r="C1018" s="172">
        <f>IF(OR(G1018="Médecin",H1018="Médecin",I1018="Médecin",I1018="Médecins",H1018="anesthésiste",H1018="boursier univ.",H1018="chercheur",H1018="chirurgien",H1018="Résident(e)",H1018="Md Urg",H1018="Md Card",LEFT(H1018,6)="Fellow",H1018="Externe Médecine",H1018="Directeur de la biobanque Médecin",H1018="monit.-boursier",),1,0)</f>
        <v>0</v>
      </c>
      <c r="D1018" s="172">
        <f>IF(OR(G1018=0,H1018="Stagiaire",H1018="Stagiaires",H1018="Externe",H1018="Externes",G1018="agence",H1018="STAGIAIRE INFIRMIER(ÈRE)",H1018="STAGIAIRE SI",H1018="STAGIAIRE S.I.",H1018="STAGIAIRE PAB",H1018="STAGIAIRE EN PERFUSION",H1018="Stagiaire Physiothérapeute",H1018="Stagiaire médecine",H1018="Stagiaire - Service sociaux",H1018="STAGIAIRE SOINS INFIRMIERS",H1018="STAGIAIRE EXTERNE EN MÉDECINE",H1018="ss",),1,0)</f>
        <v>0</v>
      </c>
      <c r="E1018" s="305" t="s">
        <v>4499</v>
      </c>
      <c r="F1018" s="305" t="s">
        <v>4500</v>
      </c>
      <c r="G1018" s="257">
        <v>13204</v>
      </c>
      <c r="H1018" s="79" t="s">
        <v>54</v>
      </c>
      <c r="I1018" s="164" t="s">
        <v>55</v>
      </c>
      <c r="J1018" s="273">
        <f ca="1">IF(AK1018&lt;=Données!$B$2,1," ")</f>
        <v>1</v>
      </c>
      <c r="K1018" s="45"/>
      <c r="L1018" s="46">
        <v>1</v>
      </c>
      <c r="M1018" s="47"/>
      <c r="N1018" s="48"/>
      <c r="O1018" s="185"/>
      <c r="P1018" s="187"/>
      <c r="Q1018" s="185"/>
      <c r="R1018" s="186"/>
      <c r="S1018" s="186"/>
      <c r="T1018" s="187"/>
      <c r="U1018" s="187"/>
      <c r="V1018" s="187"/>
      <c r="W1018" s="320"/>
      <c r="X1018" s="214"/>
      <c r="Y1018" s="215"/>
      <c r="Z1018" s="34"/>
      <c r="AA1018" s="35"/>
      <c r="AB1018" s="35"/>
      <c r="AC1018" s="35"/>
      <c r="AD1018" s="36"/>
      <c r="AE1018" s="224"/>
      <c r="AF1018" s="53"/>
      <c r="AG1018" s="54"/>
      <c r="AH1018" s="55"/>
      <c r="AI1018" s="56"/>
      <c r="AJ1018" s="41" t="s">
        <v>652</v>
      </c>
      <c r="AK1018" s="42">
        <v>45227</v>
      </c>
      <c r="AL1018" s="50"/>
      <c r="AM1018" s="337" t="str">
        <f>INDEX($K$6:$AE$6,1,MATCH(1,K1018:AE1018,-1))</f>
        <v>95PFE-L2M</v>
      </c>
      <c r="AN1018" s="337" t="str">
        <f>IF(INDEX($K$6:$AE$6,1,MATCH(1,K1018:AE1018,1))&lt;&gt;INDEX($K$6:$AE$6,1,MATCH(1,K1018:AE1018,-1)),INDEX($K$6:$AE$6,1,MATCH(1,K1018:AE1018,1)),"-")</f>
        <v>-</v>
      </c>
      <c r="AO1018"/>
      <c r="AP1018"/>
      <c r="AQ1018"/>
    </row>
    <row r="1019" spans="1:43" x14ac:dyDescent="0.2">
      <c r="A1019" s="169" t="str">
        <f>IF(IFERROR(VLOOKUP(G1019,EmployesActifs,1,FALSE),"Non")&lt;&gt;"Non","Oui","Non")</f>
        <v>Oui</v>
      </c>
      <c r="B1019" s="172">
        <f>IF(A1019="Oui",1,0)</f>
        <v>1</v>
      </c>
      <c r="C1019" s="172">
        <f>IF(OR(G1019="Médecin",H1019="Médecin",I1019="Médecin",I1019="Médecins",H1019="anesthésiste",H1019="boursier univ.",H1019="chercheur",H1019="chirurgien",H1019="Résident(e)",H1019="Md Urg",H1019="Md Card",LEFT(H1019,6)="Fellow",H1019="Externe Médecine",H1019="Directeur de la biobanque Médecin",H1019="monit.-boursier",),1,0)</f>
        <v>0</v>
      </c>
      <c r="D1019" s="172">
        <f>IF(OR(G1019=0,H1019="Stagiaire",H1019="Stagiaires",H1019="Externe",H1019="Externes",G1019="agence",H1019="STAGIAIRE INFIRMIER(ÈRE)",H1019="STAGIAIRE SI",H1019="STAGIAIRE S.I.",H1019="STAGIAIRE PAB",H1019="STAGIAIRE EN PERFUSION",H1019="Stagiaire Physiothérapeute",H1019="Stagiaire médecine",H1019="Stagiaire - Service sociaux",H1019="STAGIAIRE SOINS INFIRMIERS",H1019="STAGIAIRE EXTERNE EN MÉDECINE",H1019="ss",),1,0)</f>
        <v>0</v>
      </c>
      <c r="E1019" s="28" t="s">
        <v>2009</v>
      </c>
      <c r="F1019" s="28" t="s">
        <v>1149</v>
      </c>
      <c r="G1019" s="257">
        <v>2677</v>
      </c>
      <c r="H1019" s="79" t="s">
        <v>2098</v>
      </c>
      <c r="I1019" s="164" t="s">
        <v>65</v>
      </c>
      <c r="J1019" s="273">
        <f ca="1">IF(AK1019&lt;=Données!$B$2,1," ")</f>
        <v>1</v>
      </c>
      <c r="K1019" s="45"/>
      <c r="L1019" s="46">
        <v>1</v>
      </c>
      <c r="M1019" s="47"/>
      <c r="N1019" s="48"/>
      <c r="O1019" s="185"/>
      <c r="P1019" s="187"/>
      <c r="Q1019" s="185"/>
      <c r="R1019" s="186"/>
      <c r="S1019" s="186"/>
      <c r="T1019" s="187"/>
      <c r="U1019" s="187"/>
      <c r="V1019" s="187"/>
      <c r="W1019" s="320"/>
      <c r="X1019" s="214"/>
      <c r="Y1019" s="215"/>
      <c r="Z1019" s="34"/>
      <c r="AA1019" s="35"/>
      <c r="AB1019" s="35"/>
      <c r="AC1019" s="35"/>
      <c r="AD1019" s="36"/>
      <c r="AE1019" s="224"/>
      <c r="AF1019" s="53"/>
      <c r="AG1019" s="54"/>
      <c r="AH1019" s="55"/>
      <c r="AI1019" s="56"/>
      <c r="AJ1019" s="41" t="s">
        <v>57</v>
      </c>
      <c r="AK1019" s="42">
        <v>44562</v>
      </c>
      <c r="AL1019" s="50"/>
      <c r="AM1019" s="337" t="str">
        <f>INDEX($K$6:$AE$6,1,MATCH(1,K1019:AE1019,-1))</f>
        <v>95PFE-L2M</v>
      </c>
      <c r="AN1019" s="337" t="str">
        <f>IF(INDEX($K$6:$AE$6,1,MATCH(1,K1019:AE1019,1))&lt;&gt;INDEX($K$6:$AE$6,1,MATCH(1,K1019:AE1019,-1)),INDEX($K$6:$AE$6,1,MATCH(1,K1019:AE1019,1)),"-")</f>
        <v>-</v>
      </c>
      <c r="AO1019"/>
      <c r="AP1019"/>
      <c r="AQ1019"/>
    </row>
    <row r="1020" spans="1:43" x14ac:dyDescent="0.2">
      <c r="A1020" s="169" t="str">
        <f>IF(IFERROR(VLOOKUP(G1020,EmployesActifs,1,FALSE),"Non")&lt;&gt;"Non","Oui","Non")</f>
        <v>Oui</v>
      </c>
      <c r="B1020" s="172">
        <f>IF(A1020="Oui",1,0)</f>
        <v>1</v>
      </c>
      <c r="C1020" s="172">
        <f>IF(OR(G1020="Médecin",H1020="Médecin",I1020="Médecin",I1020="Médecins",H1020="anesthésiste",H1020="boursier univ.",H1020="chercheur",H1020="chirurgien",H1020="Résident(e)",H1020="Md Urg",H1020="Md Card",LEFT(H1020,6)="Fellow",H1020="Externe Médecine",H1020="Directeur de la biobanque Médecin",H1020="monit.-boursier",),1,0)</f>
        <v>0</v>
      </c>
      <c r="D1020" s="172">
        <f>IF(OR(G1020=0,H1020="Stagiaire",H1020="Stagiaires",H1020="Externe",H1020="Externes",G1020="agence",H1020="STAGIAIRE INFIRMIER(ÈRE)",H1020="STAGIAIRE SI",H1020="STAGIAIRE S.I.",H1020="STAGIAIRE PAB",H1020="STAGIAIRE EN PERFUSION",H1020="Stagiaire Physiothérapeute",H1020="Stagiaire médecine",H1020="Stagiaire - Service sociaux",H1020="STAGIAIRE SOINS INFIRMIERS",H1020="STAGIAIRE EXTERNE EN MÉDECINE",H1020="ss",),1,0)</f>
        <v>0</v>
      </c>
      <c r="E1020" s="28" t="s">
        <v>6288</v>
      </c>
      <c r="F1020" s="28" t="s">
        <v>3447</v>
      </c>
      <c r="G1020" s="257">
        <v>4709</v>
      </c>
      <c r="H1020" s="79" t="s">
        <v>54</v>
      </c>
      <c r="I1020" s="164" t="s">
        <v>531</v>
      </c>
      <c r="J1020" s="273" t="str">
        <f ca="1">IF(AK1020&lt;=Données!$B$2,1," ")</f>
        <v xml:space="preserve"> </v>
      </c>
      <c r="K1020" s="45" t="s">
        <v>56</v>
      </c>
      <c r="L1020" s="46"/>
      <c r="M1020" s="47"/>
      <c r="N1020" s="48"/>
      <c r="O1020" s="185"/>
      <c r="P1020" s="187"/>
      <c r="Q1020" s="185"/>
      <c r="R1020" s="186"/>
      <c r="S1020" s="186">
        <v>1</v>
      </c>
      <c r="T1020" s="187"/>
      <c r="U1020" s="187"/>
      <c r="V1020" s="187"/>
      <c r="W1020" s="320"/>
      <c r="X1020" s="214"/>
      <c r="Y1020" s="215"/>
      <c r="Z1020" s="34"/>
      <c r="AA1020" s="35"/>
      <c r="AB1020" s="35"/>
      <c r="AC1020" s="35"/>
      <c r="AD1020" s="36"/>
      <c r="AE1020" s="224"/>
      <c r="AF1020" s="53"/>
      <c r="AG1020" s="54"/>
      <c r="AH1020" s="55"/>
      <c r="AI1020" s="56"/>
      <c r="AJ1020" s="41" t="s">
        <v>4462</v>
      </c>
      <c r="AK1020" s="42">
        <v>45889</v>
      </c>
      <c r="AL1020" s="50"/>
      <c r="AM1020" s="337" t="str">
        <f>INDEX($K$6:$AE$6,1,MATCH(1,K1020:AE1020,-1))</f>
        <v>1870 +</v>
      </c>
      <c r="AN1020" s="337" t="str">
        <f>IF(INDEX($K$6:$AE$6,1,MATCH(1,K1020:AE1020,1))&lt;&gt;INDEX($K$6:$AE$6,1,MATCH(1,K1020:AE1020,-1)),INDEX($K$6:$AE$6,1,MATCH(1,K1020:AE1020,1)),"-")</f>
        <v>-</v>
      </c>
      <c r="AO1020"/>
      <c r="AP1020"/>
      <c r="AQ1020"/>
    </row>
    <row r="1021" spans="1:43" x14ac:dyDescent="0.2">
      <c r="A1021" s="169" t="str">
        <f>IF(IFERROR(VLOOKUP(G1021,EmployesActifs,1,FALSE),"Non")&lt;&gt;"Non","Oui","Non")</f>
        <v>Oui</v>
      </c>
      <c r="B1021" s="172">
        <f>IF(A1021="Oui",1,0)</f>
        <v>1</v>
      </c>
      <c r="C1021" s="172">
        <f>IF(OR(G1021="Médecin",H1021="Médecin",I1021="Médecin",I1021="Médecins",H1021="anesthésiste",H1021="boursier univ.",H1021="chercheur",H1021="chirurgien",H1021="Résident(e)",H1021="Md Urg",H1021="Md Card",LEFT(H1021,6)="Fellow",H1021="Externe Médecine",H1021="Directeur de la biobanque Médecin",H1021="monit.-boursier",),1,0)</f>
        <v>0</v>
      </c>
      <c r="D1021" s="172">
        <f>IF(OR(G1021=0,H1021="Stagiaire",H1021="Stagiaires",H1021="Externe",H1021="Externes",G1021="agence",H1021="STAGIAIRE INFIRMIER(ÈRE)",H1021="STAGIAIRE SI",H1021="STAGIAIRE S.I.",H1021="STAGIAIRE PAB",H1021="STAGIAIRE EN PERFUSION",H1021="Stagiaire Physiothérapeute",H1021="Stagiaire médecine",H1021="Stagiaire - Service sociaux",H1021="STAGIAIRE SOINS INFIRMIERS",H1021="STAGIAIRE EXTERNE EN MÉDECINE",H1021="ss",),1,0)</f>
        <v>0</v>
      </c>
      <c r="E1021" s="28" t="s">
        <v>5042</v>
      </c>
      <c r="F1021" s="28" t="s">
        <v>5043</v>
      </c>
      <c r="G1021" s="262">
        <v>13424</v>
      </c>
      <c r="H1021" s="79" t="s">
        <v>103</v>
      </c>
      <c r="I1021" s="164" t="s">
        <v>5715</v>
      </c>
      <c r="J1021" s="273" t="str">
        <f ca="1">IF(AK1021&lt;=Données!$B$2,1," ")</f>
        <v xml:space="preserve"> </v>
      </c>
      <c r="K1021" s="45">
        <v>1</v>
      </c>
      <c r="L1021" s="46">
        <v>1</v>
      </c>
      <c r="M1021" s="47"/>
      <c r="N1021" s="48"/>
      <c r="O1021" s="185"/>
      <c r="P1021" s="187"/>
      <c r="Q1021" s="185"/>
      <c r="R1021" s="186"/>
      <c r="S1021" s="186"/>
      <c r="T1021" s="187"/>
      <c r="U1021" s="187"/>
      <c r="V1021" s="187"/>
      <c r="W1021" s="320"/>
      <c r="X1021" s="214"/>
      <c r="Y1021" s="215"/>
      <c r="Z1021" s="34"/>
      <c r="AA1021" s="35"/>
      <c r="AB1021" s="35"/>
      <c r="AC1021" s="35"/>
      <c r="AD1021" s="36"/>
      <c r="AE1021" s="224"/>
      <c r="AF1021" s="53"/>
      <c r="AG1021" s="54"/>
      <c r="AH1021" s="55"/>
      <c r="AI1021" s="56"/>
      <c r="AJ1021" s="41" t="s">
        <v>4462</v>
      </c>
      <c r="AK1021" s="42">
        <v>45349</v>
      </c>
      <c r="AL1021" s="50"/>
      <c r="AM1021" s="337" t="str">
        <f>INDEX($K$6:$AE$6,1,MATCH(1,K1021:AE1021,-1))</f>
        <v>95PFE-L2S</v>
      </c>
      <c r="AN1021" s="337" t="str">
        <f>IF(INDEX($K$6:$AE$6,1,MATCH(1,K1021:AE1021,1))&lt;&gt;INDEX($K$6:$AE$6,1,MATCH(1,K1021:AE1021,-1)),INDEX($K$6:$AE$6,1,MATCH(1,K1021:AE1021,1)),"-")</f>
        <v>95PFE-L2M</v>
      </c>
      <c r="AO1021"/>
      <c r="AP1021"/>
      <c r="AQ1021"/>
    </row>
    <row r="1022" spans="1:43" x14ac:dyDescent="0.2">
      <c r="A1022" s="169" t="str">
        <f>IF(IFERROR(VLOOKUP(G1022,EmployesActifs,1,FALSE),"Non")&lt;&gt;"Non","Oui","Non")</f>
        <v>Oui</v>
      </c>
      <c r="B1022" s="172">
        <f>IF(A1022="Oui",1,0)</f>
        <v>1</v>
      </c>
      <c r="C1022" s="172">
        <f>IF(OR(G1022="Médecin",H1022="Médecin",I1022="Médecin",I1022="Médecins",H1022="anesthésiste",H1022="boursier univ.",H1022="chercheur",H1022="chirurgien",H1022="Résident(e)",H1022="Md Urg",H1022="Md Card",LEFT(H1022,6)="Fellow",H1022="Externe Médecine",H1022="Directeur de la biobanque Médecin",H1022="monit.-boursier",),1,0)</f>
        <v>0</v>
      </c>
      <c r="D1022" s="172">
        <f>IF(OR(G1022=0,H1022="Stagiaire",H1022="Stagiaires",H1022="Externe",H1022="Externes",G1022="agence",H1022="STAGIAIRE INFIRMIER(ÈRE)",H1022="STAGIAIRE SI",H1022="STAGIAIRE S.I.",H1022="STAGIAIRE PAB",H1022="STAGIAIRE EN PERFUSION",H1022="Stagiaire Physiothérapeute",H1022="Stagiaire médecine",H1022="Stagiaire - Service sociaux",H1022="STAGIAIRE SOINS INFIRMIERS",H1022="STAGIAIRE EXTERNE EN MÉDECINE",H1022="ss",),1,0)</f>
        <v>0</v>
      </c>
      <c r="E1022" s="28" t="s">
        <v>5187</v>
      </c>
      <c r="F1022" s="28" t="s">
        <v>5188</v>
      </c>
      <c r="G1022" s="262">
        <v>13514</v>
      </c>
      <c r="H1022" s="79" t="s">
        <v>3965</v>
      </c>
      <c r="I1022" s="164" t="s">
        <v>5718</v>
      </c>
      <c r="J1022" s="273" t="str">
        <f ca="1">IF(AK1022&lt;=Données!$B$2,1," ")</f>
        <v xml:space="preserve"> </v>
      </c>
      <c r="K1022" s="45"/>
      <c r="L1022" s="46" t="s">
        <v>56</v>
      </c>
      <c r="M1022" s="47" t="s">
        <v>56</v>
      </c>
      <c r="N1022" s="48">
        <v>1</v>
      </c>
      <c r="O1022" s="185"/>
      <c r="P1022" s="187"/>
      <c r="Q1022" s="185"/>
      <c r="R1022" s="186"/>
      <c r="S1022" s="186" t="s">
        <v>56</v>
      </c>
      <c r="T1022" s="187"/>
      <c r="U1022" s="187"/>
      <c r="V1022" s="187"/>
      <c r="W1022" s="320"/>
      <c r="X1022" s="214"/>
      <c r="Y1022" s="215"/>
      <c r="Z1022" s="34"/>
      <c r="AA1022" s="35"/>
      <c r="AB1022" s="35"/>
      <c r="AC1022" s="35"/>
      <c r="AD1022" s="36"/>
      <c r="AE1022" s="224"/>
      <c r="AF1022" s="53"/>
      <c r="AG1022" s="54"/>
      <c r="AH1022" s="55"/>
      <c r="AI1022" s="56"/>
      <c r="AJ1022" s="178" t="s">
        <v>4462</v>
      </c>
      <c r="AK1022" s="42">
        <v>45924</v>
      </c>
      <c r="AL1022" s="50"/>
      <c r="AM1022" s="337" t="str">
        <f>INDEX($K$6:$AE$6,1,MATCH(1,K1022:AE1022,-1))</f>
        <v>F550</v>
      </c>
      <c r="AN1022" s="337" t="str">
        <f>IF(INDEX($K$6:$AE$6,1,MATCH(1,K1022:AE1022,1))&lt;&gt;INDEX($K$6:$AE$6,1,MATCH(1,K1022:AE1022,-1)),INDEX($K$6:$AE$6,1,MATCH(1,K1022:AE1022,1)),"-")</f>
        <v>-</v>
      </c>
      <c r="AO1022"/>
      <c r="AP1022"/>
      <c r="AQ1022"/>
    </row>
    <row r="1023" spans="1:43" x14ac:dyDescent="0.2">
      <c r="A1023" s="169" t="str">
        <f>IF(IFERROR(VLOOKUP(G1023,EmployesActifs,1,FALSE),"Non")&lt;&gt;"Non","Oui","Non")</f>
        <v>Oui</v>
      </c>
      <c r="B1023" s="172">
        <f>IF(A1023="Oui",1,0)</f>
        <v>1</v>
      </c>
      <c r="C1023" s="172">
        <f>IF(OR(G1023="Médecin",H1023="Médecin",I1023="Médecin",I1023="Médecins",H1023="anesthésiste",H1023="boursier univ.",H1023="chercheur",H1023="chirurgien",H1023="Résident(e)",H1023="Md Urg",H1023="Md Card",LEFT(H1023,6)="Fellow",H1023="Externe Médecine",H1023="Directeur de la biobanque Médecin",H1023="monit.-boursier",),1,0)</f>
        <v>0</v>
      </c>
      <c r="D1023" s="172">
        <f>IF(OR(G1023=0,H1023="Stagiaire",H1023="Stagiaires",H1023="Externe",H1023="Externes",G1023="agence",H1023="STAGIAIRE INFIRMIER(ÈRE)",H1023="STAGIAIRE SI",H1023="STAGIAIRE S.I.",H1023="STAGIAIRE PAB",H1023="STAGIAIRE EN PERFUSION",H1023="Stagiaire Physiothérapeute",H1023="Stagiaire médecine",H1023="Stagiaire - Service sociaux",H1023="STAGIAIRE SOINS INFIRMIERS",H1023="STAGIAIRE EXTERNE EN MÉDECINE",H1023="ss",),1,0)</f>
        <v>0</v>
      </c>
      <c r="E1023" s="28" t="s">
        <v>4656</v>
      </c>
      <c r="F1023" s="28" t="s">
        <v>323</v>
      </c>
      <c r="G1023" s="262">
        <v>13357</v>
      </c>
      <c r="H1023" s="79" t="s">
        <v>69</v>
      </c>
      <c r="I1023" s="164" t="s">
        <v>5215</v>
      </c>
      <c r="J1023" s="273" t="str">
        <f ca="1">IF(AK1023&lt;=Données!$B$2,1," ")</f>
        <v xml:space="preserve"> </v>
      </c>
      <c r="K1023" s="45">
        <v>1</v>
      </c>
      <c r="L1023" s="46"/>
      <c r="M1023" s="47"/>
      <c r="N1023" s="48"/>
      <c r="O1023" s="185"/>
      <c r="P1023" s="187"/>
      <c r="Q1023" s="185"/>
      <c r="R1023" s="186"/>
      <c r="S1023" s="186"/>
      <c r="T1023" s="187"/>
      <c r="U1023" s="187"/>
      <c r="V1023" s="187"/>
      <c r="W1023" s="320"/>
      <c r="X1023" s="214"/>
      <c r="Y1023" s="215"/>
      <c r="Z1023" s="34"/>
      <c r="AA1023" s="35"/>
      <c r="AB1023" s="35"/>
      <c r="AC1023" s="35"/>
      <c r="AD1023" s="36"/>
      <c r="AE1023" s="224"/>
      <c r="AF1023" s="53"/>
      <c r="AG1023" s="54"/>
      <c r="AH1023" s="55"/>
      <c r="AI1023" s="56"/>
      <c r="AJ1023" s="41" t="s">
        <v>4462</v>
      </c>
      <c r="AK1023" s="42">
        <v>45325</v>
      </c>
      <c r="AL1023" s="50"/>
      <c r="AM1023" s="337" t="str">
        <f>INDEX($K$6:$AE$6,1,MATCH(1,K1023:AE1023,-1))</f>
        <v>95PFE-L2S</v>
      </c>
      <c r="AN1023" s="337" t="str">
        <f>IF(INDEX($K$6:$AE$6,1,MATCH(1,K1023:AE1023,1))&lt;&gt;INDEX($K$6:$AE$6,1,MATCH(1,K1023:AE1023,-1)),INDEX($K$6:$AE$6,1,MATCH(1,K1023:AE1023,1)),"-")</f>
        <v>-</v>
      </c>
      <c r="AO1023"/>
      <c r="AP1023"/>
      <c r="AQ1023"/>
    </row>
    <row r="1024" spans="1:43" x14ac:dyDescent="0.2">
      <c r="A1024" s="169" t="str">
        <f>IF(IFERROR(VLOOKUP(G1024,EmployesActifs,1,FALSE),"Non")&lt;&gt;"Non","Oui","Non")</f>
        <v>Oui</v>
      </c>
      <c r="B1024" s="172">
        <f>IF(A1024="Oui",1,0)</f>
        <v>1</v>
      </c>
      <c r="C1024" s="172">
        <f>IF(OR(G1024="Médecin",H1024="Médecin",I1024="Médecin",I1024="Médecins",H1024="anesthésiste",H1024="boursier univ.",H1024="chercheur",H1024="chirurgien",H1024="Résident(e)",H1024="Md Urg",H1024="Md Card",LEFT(H1024,6)="Fellow",H1024="Externe Médecine",H1024="Directeur de la biobanque Médecin",H1024="monit.-boursier",),1,0)</f>
        <v>0</v>
      </c>
      <c r="D1024" s="172">
        <f>IF(OR(G1024=0,H1024="Stagiaire",H1024="Stagiaires",H1024="Externe",H1024="Externes",G1024="agence",H1024="STAGIAIRE INFIRMIER(ÈRE)",H1024="STAGIAIRE SI",H1024="STAGIAIRE S.I.",H1024="STAGIAIRE PAB",H1024="STAGIAIRE EN PERFUSION",H1024="Stagiaire Physiothérapeute",H1024="Stagiaire médecine",H1024="Stagiaire - Service sociaux",H1024="STAGIAIRE SOINS INFIRMIERS",H1024="STAGIAIRE EXTERNE EN MÉDECINE",H1024="ss",),1,0)</f>
        <v>0</v>
      </c>
      <c r="E1024" s="28" t="s">
        <v>2013</v>
      </c>
      <c r="F1024" s="28" t="s">
        <v>2014</v>
      </c>
      <c r="G1024" s="257">
        <v>11522</v>
      </c>
      <c r="H1024" s="79" t="s">
        <v>2416</v>
      </c>
      <c r="I1024" s="164" t="s">
        <v>61</v>
      </c>
      <c r="J1024" s="273">
        <f ca="1">IF(AK1024&lt;=Données!$B$2,1," ")</f>
        <v>1</v>
      </c>
      <c r="K1024" s="45"/>
      <c r="L1024" s="46">
        <v>1</v>
      </c>
      <c r="M1024" s="47"/>
      <c r="N1024" s="48"/>
      <c r="O1024" s="185"/>
      <c r="P1024" s="187"/>
      <c r="Q1024" s="185"/>
      <c r="R1024" s="186"/>
      <c r="S1024" s="186"/>
      <c r="T1024" s="187"/>
      <c r="U1024" s="187"/>
      <c r="V1024" s="187"/>
      <c r="W1024" s="320"/>
      <c r="X1024" s="214"/>
      <c r="Y1024" s="215"/>
      <c r="Z1024" s="34"/>
      <c r="AA1024" s="35"/>
      <c r="AB1024" s="35"/>
      <c r="AC1024" s="35"/>
      <c r="AD1024" s="36"/>
      <c r="AE1024" s="224"/>
      <c r="AF1024" s="53"/>
      <c r="AG1024" s="54"/>
      <c r="AH1024" s="55"/>
      <c r="AI1024" s="56"/>
      <c r="AJ1024" s="41" t="s">
        <v>50</v>
      </c>
      <c r="AK1024" s="42">
        <v>44580</v>
      </c>
      <c r="AL1024" s="50"/>
      <c r="AM1024" s="337" t="str">
        <f>INDEX($K$6:$AE$6,1,MATCH(1,K1024:AE1024,-1))</f>
        <v>95PFE-L2M</v>
      </c>
      <c r="AN1024" s="337" t="str">
        <f>IF(INDEX($K$6:$AE$6,1,MATCH(1,K1024:AE1024,1))&lt;&gt;INDEX($K$6:$AE$6,1,MATCH(1,K1024:AE1024,-1)),INDEX($K$6:$AE$6,1,MATCH(1,K1024:AE1024,1)),"-")</f>
        <v>-</v>
      </c>
      <c r="AO1024"/>
      <c r="AP1024"/>
      <c r="AQ1024"/>
    </row>
    <row r="1025" spans="1:261" x14ac:dyDescent="0.2">
      <c r="A1025" s="169" t="str">
        <f>IF(IFERROR(VLOOKUP(G1025,EmployesActifs,1,FALSE),"Non")&lt;&gt;"Non","Oui","Non")</f>
        <v>Oui</v>
      </c>
      <c r="B1025" s="172">
        <f>IF(A1025="Oui",1,0)</f>
        <v>1</v>
      </c>
      <c r="C1025" s="172">
        <f>IF(OR(G1025="Médecin",H1025="Médecin",I1025="Médecin",I1025="Médecins",H1025="anesthésiste",H1025="boursier univ.",H1025="chercheur",H1025="chirurgien",H1025="Résident(e)",H1025="Md Urg",H1025="Md Card",LEFT(H1025,6)="Fellow",H1025="Externe Médecine",H1025="Directeur de la biobanque Médecin",H1025="monit.-boursier",),1,0)</f>
        <v>0</v>
      </c>
      <c r="D1025" s="172">
        <f>IF(OR(G1025=0,H1025="Stagiaire",H1025="Stagiaires",H1025="Externe",H1025="Externes",G1025="agence",H1025="STAGIAIRE INFIRMIER(ÈRE)",H1025="STAGIAIRE SI",H1025="STAGIAIRE S.I.",H1025="STAGIAIRE PAB",H1025="STAGIAIRE EN PERFUSION",H1025="Stagiaire Physiothérapeute",H1025="Stagiaire médecine",H1025="Stagiaire - Service sociaux",H1025="STAGIAIRE SOINS INFIRMIERS",H1025="STAGIAIRE EXTERNE EN MÉDECINE",H1025="ss",),1,0)</f>
        <v>0</v>
      </c>
      <c r="E1025" s="28" t="s">
        <v>2015</v>
      </c>
      <c r="F1025" s="28" t="s">
        <v>1005</v>
      </c>
      <c r="G1025" s="255">
        <v>11458</v>
      </c>
      <c r="H1025" s="79" t="s">
        <v>2098</v>
      </c>
      <c r="I1025" s="164" t="s">
        <v>65</v>
      </c>
      <c r="J1025" s="273">
        <f ca="1">IF(AK1025&lt;=Données!$B$2,1," ")</f>
        <v>1</v>
      </c>
      <c r="K1025" s="45"/>
      <c r="L1025" s="46">
        <v>1</v>
      </c>
      <c r="M1025" s="47"/>
      <c r="N1025" s="48"/>
      <c r="O1025" s="185"/>
      <c r="P1025" s="187"/>
      <c r="Q1025" s="185"/>
      <c r="R1025" s="186"/>
      <c r="S1025" s="186"/>
      <c r="T1025" s="187"/>
      <c r="U1025" s="187"/>
      <c r="V1025" s="187"/>
      <c r="W1025" s="320"/>
      <c r="X1025" s="214"/>
      <c r="Y1025" s="215"/>
      <c r="Z1025" s="34"/>
      <c r="AA1025" s="35"/>
      <c r="AB1025" s="35"/>
      <c r="AC1025" s="35"/>
      <c r="AD1025" s="36"/>
      <c r="AE1025" s="224"/>
      <c r="AF1025" s="53"/>
      <c r="AG1025" s="54"/>
      <c r="AH1025" s="55"/>
      <c r="AI1025" s="56"/>
      <c r="AJ1025" s="41" t="s">
        <v>159</v>
      </c>
      <c r="AK1025" s="42">
        <v>44446</v>
      </c>
      <c r="AL1025" s="50"/>
      <c r="AM1025" s="337" t="str">
        <f>INDEX($K$6:$AE$6,1,MATCH(1,K1025:AE1025,-1))</f>
        <v>95PFE-L2M</v>
      </c>
      <c r="AN1025" s="337" t="str">
        <f>IF(INDEX($K$6:$AE$6,1,MATCH(1,K1025:AE1025,1))&lt;&gt;INDEX($K$6:$AE$6,1,MATCH(1,K1025:AE1025,-1)),INDEX($K$6:$AE$6,1,MATCH(1,K1025:AE1025,1)),"-")</f>
        <v>-</v>
      </c>
      <c r="AO1025"/>
      <c r="AP1025"/>
      <c r="AQ1025"/>
    </row>
    <row r="1026" spans="1:261" s="69" customFormat="1" ht="13.35" customHeight="1" x14ac:dyDescent="0.2">
      <c r="A1026" s="169" t="str">
        <f>IF(IFERROR(VLOOKUP(G1026,EmployesActifs,1,FALSE),"Non")&lt;&gt;"Non","Oui","Non")</f>
        <v>Oui</v>
      </c>
      <c r="B1026" s="172">
        <f>IF(A1026="Oui",1,0)</f>
        <v>1</v>
      </c>
      <c r="C1026" s="172">
        <f>IF(OR(G1026="Médecin",H1026="Médecin",I1026="Médecin",I1026="Médecins",H1026="anesthésiste",H1026="boursier univ.",H1026="chercheur",H1026="chirurgien",H1026="Résident(e)",H1026="Md Urg",H1026="Md Card",LEFT(H1026,6)="Fellow",H1026="Externe Médecine",H1026="Directeur de la biobanque Médecin",H1026="monit.-boursier",),1,0)</f>
        <v>0</v>
      </c>
      <c r="D1026" s="172">
        <f>IF(OR(G1026=0,H1026="Stagiaire",H1026="Stagiaires",H1026="Externe",H1026="Externes",G1026="agence",H1026="STAGIAIRE INFIRMIER(ÈRE)",H1026="STAGIAIRE SI",H1026="STAGIAIRE S.I.",H1026="STAGIAIRE PAB",H1026="STAGIAIRE EN PERFUSION",H1026="Stagiaire Physiothérapeute",H1026="Stagiaire médecine",H1026="Stagiaire - Service sociaux",H1026="STAGIAIRE SOINS INFIRMIERS",H1026="STAGIAIRE EXTERNE EN MÉDECINE",H1026="ss",),1,0)</f>
        <v>0</v>
      </c>
      <c r="E1026" s="28" t="s">
        <v>2017</v>
      </c>
      <c r="F1026" s="28" t="s">
        <v>277</v>
      </c>
      <c r="G1026" s="257">
        <v>2376</v>
      </c>
      <c r="H1026" s="79" t="s">
        <v>570</v>
      </c>
      <c r="I1026" s="164" t="s">
        <v>1319</v>
      </c>
      <c r="J1026" s="273" t="str">
        <f ca="1">IF(AK1026&lt;=Données!$B$2,1," ")</f>
        <v xml:space="preserve"> </v>
      </c>
      <c r="K1026" s="45"/>
      <c r="L1026" s="46"/>
      <c r="M1026" s="47"/>
      <c r="N1026" s="48"/>
      <c r="O1026" s="185">
        <v>1</v>
      </c>
      <c r="P1026" s="187"/>
      <c r="Q1026" s="185"/>
      <c r="R1026" s="186"/>
      <c r="S1026" s="186"/>
      <c r="T1026" s="187"/>
      <c r="U1026" s="187"/>
      <c r="V1026" s="187"/>
      <c r="W1026" s="320"/>
      <c r="X1026" s="214"/>
      <c r="Y1026" s="215"/>
      <c r="Z1026" s="34"/>
      <c r="AA1026" s="35"/>
      <c r="AB1026" s="35"/>
      <c r="AC1026" s="35"/>
      <c r="AD1026" s="36"/>
      <c r="AE1026" s="224"/>
      <c r="AF1026" s="53"/>
      <c r="AG1026" s="54"/>
      <c r="AH1026" s="55"/>
      <c r="AI1026" s="56"/>
      <c r="AJ1026" s="41" t="s">
        <v>4462</v>
      </c>
      <c r="AK1026" s="42">
        <v>45315</v>
      </c>
      <c r="AL1026" s="50"/>
      <c r="AM1026" s="337" t="str">
        <f>INDEX($K$6:$AE$6,1,MATCH(1,K1026:AE1026,-1))</f>
        <v>1804S</v>
      </c>
      <c r="AN1026" s="337" t="str">
        <f>IF(INDEX($K$6:$AE$6,1,MATCH(1,K1026:AE1026,1))&lt;&gt;INDEX($K$6:$AE$6,1,MATCH(1,K1026:AE1026,-1)),INDEX($K$6:$AE$6,1,MATCH(1,K1026:AE1026,1)),"-")</f>
        <v>-</v>
      </c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</row>
    <row r="1027" spans="1:261" x14ac:dyDescent="0.2">
      <c r="A1027" s="169" t="str">
        <f>IF(IFERROR(VLOOKUP(G1027,EmployesActifs,1,FALSE),"Non")&lt;&gt;"Non","Oui","Non")</f>
        <v>Oui</v>
      </c>
      <c r="B1027" s="172">
        <f>IF(A1027="Oui",1,0)</f>
        <v>1</v>
      </c>
      <c r="C1027" s="172">
        <f>IF(OR(G1027="Médecin",H1027="Médecin",I1027="Médecin",I1027="Médecins",H1027="anesthésiste",H1027="boursier univ.",H1027="chercheur",H1027="chirurgien",H1027="Résident(e)",H1027="Md Urg",H1027="Md Card",LEFT(H1027,6)="Fellow",H1027="Externe Médecine",H1027="Directeur de la biobanque Médecin",H1027="monit.-boursier",),1,0)</f>
        <v>0</v>
      </c>
      <c r="D1027" s="172">
        <f>IF(OR(G1027=0,H1027="Stagiaire",H1027="Stagiaires",H1027="Externe",H1027="Externes",G1027="agence",H1027="STAGIAIRE INFIRMIER(ÈRE)",H1027="STAGIAIRE SI",H1027="STAGIAIRE S.I.",H1027="STAGIAIRE PAB",H1027="STAGIAIRE EN PERFUSION",H1027="Stagiaire Physiothérapeute",H1027="Stagiaire médecine",H1027="Stagiaire - Service sociaux",H1027="STAGIAIRE SOINS INFIRMIERS",H1027="STAGIAIRE EXTERNE EN MÉDECINE",H1027="ss",),1,0)</f>
        <v>0</v>
      </c>
      <c r="E1027" s="28" t="s">
        <v>2021</v>
      </c>
      <c r="F1027" s="28" t="s">
        <v>1774</v>
      </c>
      <c r="G1027" s="257">
        <v>10877</v>
      </c>
      <c r="H1027" s="79" t="s">
        <v>570</v>
      </c>
      <c r="I1027" s="164" t="s">
        <v>1319</v>
      </c>
      <c r="J1027" s="273" t="str">
        <f ca="1">IF(AK1027&lt;=Données!$B$2,1," ")</f>
        <v xml:space="preserve"> </v>
      </c>
      <c r="K1027" s="45"/>
      <c r="L1027" s="46"/>
      <c r="M1027" s="47"/>
      <c r="N1027" s="48"/>
      <c r="O1027" s="185"/>
      <c r="P1027" s="187"/>
      <c r="Q1027" s="185"/>
      <c r="R1027" s="186"/>
      <c r="S1027" s="186">
        <v>1</v>
      </c>
      <c r="T1027" s="187"/>
      <c r="U1027" s="187"/>
      <c r="V1027" s="187"/>
      <c r="W1027" s="320"/>
      <c r="X1027" s="214"/>
      <c r="Y1027" s="215"/>
      <c r="Z1027" s="34"/>
      <c r="AA1027" s="35"/>
      <c r="AB1027" s="35"/>
      <c r="AC1027" s="35"/>
      <c r="AD1027" s="36"/>
      <c r="AE1027" s="224"/>
      <c r="AF1027" s="53"/>
      <c r="AG1027" s="54"/>
      <c r="AH1027" s="55"/>
      <c r="AI1027" s="56"/>
      <c r="AJ1027" s="41" t="s">
        <v>4462</v>
      </c>
      <c r="AK1027" s="42">
        <v>45315</v>
      </c>
      <c r="AL1027" s="50"/>
      <c r="AM1027" s="337" t="str">
        <f>INDEX($K$6:$AE$6,1,MATCH(1,K1027:AE1027,-1))</f>
        <v>1870 +</v>
      </c>
      <c r="AN1027" s="337" t="str">
        <f>IF(INDEX($K$6:$AE$6,1,MATCH(1,K1027:AE1027,1))&lt;&gt;INDEX($K$6:$AE$6,1,MATCH(1,K1027:AE1027,-1)),INDEX($K$6:$AE$6,1,MATCH(1,K1027:AE1027,1)),"-")</f>
        <v>-</v>
      </c>
      <c r="AO1027"/>
      <c r="AP1027"/>
      <c r="AQ1027"/>
    </row>
    <row r="1028" spans="1:261" ht="13.35" customHeight="1" x14ac:dyDescent="0.2">
      <c r="A1028" s="169" t="str">
        <f>IF(IFERROR(VLOOKUP(G1028,EmployesActifs,1,FALSE),"Non")&lt;&gt;"Non","Oui","Non")</f>
        <v>Oui</v>
      </c>
      <c r="B1028" s="172">
        <f>IF(A1028="Oui",1,0)</f>
        <v>1</v>
      </c>
      <c r="C1028" s="172">
        <f>IF(OR(G1028="Médecin",H1028="Médecin",I1028="Médecin",I1028="Médecins",H1028="anesthésiste",H1028="boursier univ.",H1028="chercheur",H1028="chirurgien",H1028="Résident(e)",H1028="Md Urg",H1028="Md Card",LEFT(H1028,6)="Fellow",H1028="Externe Médecine",H1028="Directeur de la biobanque Médecin",H1028="monit.-boursier",),1,0)</f>
        <v>0</v>
      </c>
      <c r="D1028" s="172">
        <f>IF(OR(G1028=0,H1028="Stagiaire",H1028="Stagiaires",H1028="Externe",H1028="Externes",G1028="agence",H1028="STAGIAIRE INFIRMIER(ÈRE)",H1028="STAGIAIRE SI",H1028="STAGIAIRE S.I.",H1028="STAGIAIRE PAB",H1028="STAGIAIRE EN PERFUSION",H1028="Stagiaire Physiothérapeute",H1028="Stagiaire médecine",H1028="Stagiaire - Service sociaux",H1028="STAGIAIRE SOINS INFIRMIERS",H1028="STAGIAIRE EXTERNE EN MÉDECINE",H1028="ss",),1,0)</f>
        <v>0</v>
      </c>
      <c r="E1028" s="28" t="s">
        <v>2029</v>
      </c>
      <c r="F1028" s="28" t="s">
        <v>2109</v>
      </c>
      <c r="G1028" s="257">
        <v>2071</v>
      </c>
      <c r="H1028" s="79" t="s">
        <v>182</v>
      </c>
      <c r="I1028" s="164" t="s">
        <v>5709</v>
      </c>
      <c r="J1028" s="273" t="str">
        <f ca="1">IF(AK1028&lt;=Données!$B$2,1," ")</f>
        <v xml:space="preserve"> </v>
      </c>
      <c r="K1028" s="45">
        <v>1</v>
      </c>
      <c r="L1028" s="46"/>
      <c r="M1028" s="47"/>
      <c r="N1028" s="48"/>
      <c r="O1028" s="185"/>
      <c r="P1028" s="187"/>
      <c r="Q1028" s="185"/>
      <c r="R1028" s="186"/>
      <c r="S1028" s="186"/>
      <c r="T1028" s="187"/>
      <c r="U1028" s="187"/>
      <c r="V1028" s="187"/>
      <c r="W1028" s="320"/>
      <c r="X1028" s="214"/>
      <c r="Y1028" s="215"/>
      <c r="Z1028" s="34"/>
      <c r="AA1028" s="35"/>
      <c r="AB1028" s="35"/>
      <c r="AC1028" s="35"/>
      <c r="AD1028" s="36"/>
      <c r="AE1028" s="224"/>
      <c r="AF1028" s="53"/>
      <c r="AG1028" s="54"/>
      <c r="AH1028" s="55"/>
      <c r="AI1028" s="56"/>
      <c r="AJ1028" s="41" t="s">
        <v>4462</v>
      </c>
      <c r="AK1028" s="42">
        <v>45791</v>
      </c>
      <c r="AL1028" s="50"/>
      <c r="AM1028" s="337" t="str">
        <f>INDEX($K$6:$AE$6,1,MATCH(1,K1028:AE1028,-1))</f>
        <v>95PFE-L2S</v>
      </c>
      <c r="AN1028" s="337" t="str">
        <f>IF(INDEX($K$6:$AE$6,1,MATCH(1,K1028:AE1028,1))&lt;&gt;INDEX($K$6:$AE$6,1,MATCH(1,K1028:AE1028,-1)),INDEX($K$6:$AE$6,1,MATCH(1,K1028:AE1028,1)),"-")</f>
        <v>-</v>
      </c>
      <c r="AO1028"/>
      <c r="AP1028"/>
      <c r="AQ1028"/>
    </row>
    <row r="1029" spans="1:261" x14ac:dyDescent="0.2">
      <c r="A1029" s="169" t="str">
        <f>IF(IFERROR(VLOOKUP(G1029,EmployesActifs,1,FALSE),"Non")&lt;&gt;"Non","Oui","Non")</f>
        <v>Oui</v>
      </c>
      <c r="B1029" s="172">
        <f>IF(A1029="Oui",1,0)</f>
        <v>1</v>
      </c>
      <c r="C1029" s="172">
        <f>IF(OR(G1029="Médecin",H1029="Médecin",I1029="Médecin",I1029="Médecins",H1029="anesthésiste",H1029="boursier univ.",H1029="chercheur",H1029="chirurgien",H1029="Résident(e)",H1029="Md Urg",H1029="Md Card",LEFT(H1029,6)="Fellow",H1029="Externe Médecine",H1029="Directeur de la biobanque Médecin",H1029="monit.-boursier",),1,0)</f>
        <v>0</v>
      </c>
      <c r="D1029" s="172">
        <f>IF(OR(G1029=0,H1029="Stagiaire",H1029="Stagiaires",H1029="Externe",H1029="Externes",G1029="agence",H1029="STAGIAIRE INFIRMIER(ÈRE)",H1029="STAGIAIRE SI",H1029="STAGIAIRE S.I.",H1029="STAGIAIRE PAB",H1029="STAGIAIRE EN PERFUSION",H1029="Stagiaire Physiothérapeute",H1029="Stagiaire médecine",H1029="Stagiaire - Service sociaux",H1029="STAGIAIRE SOINS INFIRMIERS",H1029="STAGIAIRE EXTERNE EN MÉDECINE",H1029="ss",),1,0)</f>
        <v>0</v>
      </c>
      <c r="E1029" s="28" t="s">
        <v>2984</v>
      </c>
      <c r="F1029" s="28" t="s">
        <v>349</v>
      </c>
      <c r="G1029" s="255">
        <v>12199</v>
      </c>
      <c r="H1029" s="79" t="s">
        <v>54</v>
      </c>
      <c r="I1029" s="164" t="s">
        <v>55</v>
      </c>
      <c r="J1029" s="273" t="str">
        <f ca="1">IF(AK1029&lt;=Données!$B$2,1," ")</f>
        <v xml:space="preserve"> </v>
      </c>
      <c r="K1029" s="45"/>
      <c r="L1029" s="46"/>
      <c r="M1029" s="47"/>
      <c r="N1029" s="48" t="s">
        <v>56</v>
      </c>
      <c r="O1029" s="185"/>
      <c r="P1029" s="187"/>
      <c r="Q1029" s="185"/>
      <c r="R1029" s="186"/>
      <c r="S1029" s="186">
        <v>1</v>
      </c>
      <c r="T1029" s="187"/>
      <c r="U1029" s="187"/>
      <c r="V1029" s="187"/>
      <c r="W1029" s="320"/>
      <c r="X1029" s="214"/>
      <c r="Y1029" s="215"/>
      <c r="Z1029" s="34"/>
      <c r="AA1029" s="35"/>
      <c r="AB1029" s="35"/>
      <c r="AC1029" s="35"/>
      <c r="AD1029" s="36"/>
      <c r="AE1029" s="224"/>
      <c r="AF1029" s="53"/>
      <c r="AG1029" s="54"/>
      <c r="AH1029" s="55"/>
      <c r="AI1029" s="56"/>
      <c r="AJ1029" s="41" t="s">
        <v>50</v>
      </c>
      <c r="AK1029" s="42">
        <v>45632</v>
      </c>
      <c r="AL1029" s="50"/>
      <c r="AM1029" s="337" t="str">
        <f>INDEX($K$6:$AE$6,1,MATCH(1,K1029:AE1029,-1))</f>
        <v>1870 +</v>
      </c>
      <c r="AN1029" s="337" t="str">
        <f>IF(INDEX($K$6:$AE$6,1,MATCH(1,K1029:AE1029,1))&lt;&gt;INDEX($K$6:$AE$6,1,MATCH(1,K1029:AE1029,-1)),INDEX($K$6:$AE$6,1,MATCH(1,K1029:AE1029,1)),"-")</f>
        <v>-</v>
      </c>
      <c r="AO1029"/>
      <c r="AP1029"/>
      <c r="AQ1029"/>
    </row>
    <row r="1030" spans="1:261" x14ac:dyDescent="0.2">
      <c r="A1030" s="169" t="str">
        <f>IF(IFERROR(VLOOKUP(G1030,EmployesActifs,1,FALSE),"Non")&lt;&gt;"Non","Oui","Non")</f>
        <v>Oui</v>
      </c>
      <c r="B1030" s="172">
        <f>IF(A1030="Oui",1,0)</f>
        <v>1</v>
      </c>
      <c r="C1030" s="172">
        <f>IF(OR(G1030="Médecin",H1030="Médecin",I1030="Médecin",I1030="Médecins",H1030="anesthésiste",H1030="boursier univ.",H1030="chercheur",H1030="chirurgien",H1030="Résident(e)",H1030="Md Urg",H1030="Md Card",LEFT(H1030,6)="Fellow",H1030="Externe Médecine",H1030="Directeur de la biobanque Médecin",H1030="monit.-boursier",),1,0)</f>
        <v>0</v>
      </c>
      <c r="D1030" s="172">
        <f>IF(OR(G1030=0,H1030="Stagiaire",H1030="Stagiaires",H1030="Externe",H1030="Externes",G1030="agence",H1030="STAGIAIRE INFIRMIER(ÈRE)",H1030="STAGIAIRE SI",H1030="STAGIAIRE S.I.",H1030="STAGIAIRE PAB",H1030="STAGIAIRE EN PERFUSION",H1030="Stagiaire Physiothérapeute",H1030="Stagiaire médecine",H1030="Stagiaire - Service sociaux",H1030="STAGIAIRE SOINS INFIRMIERS",H1030="STAGIAIRE EXTERNE EN MÉDECINE",H1030="ss",),1,0)</f>
        <v>0</v>
      </c>
      <c r="E1030" s="28" t="s">
        <v>3175</v>
      </c>
      <c r="F1030" s="28" t="s">
        <v>3176</v>
      </c>
      <c r="G1030" s="257">
        <v>12894</v>
      </c>
      <c r="H1030" s="79" t="s">
        <v>1867</v>
      </c>
      <c r="I1030" s="164" t="s">
        <v>1404</v>
      </c>
      <c r="J1030" s="273">
        <f ca="1">IF(AK1030&lt;=Données!$B$2,1," ")</f>
        <v>1</v>
      </c>
      <c r="K1030" s="45" t="s">
        <v>56</v>
      </c>
      <c r="L1030" s="46" t="s">
        <v>56</v>
      </c>
      <c r="M1030" s="47" t="s">
        <v>56</v>
      </c>
      <c r="N1030" s="48">
        <v>1</v>
      </c>
      <c r="O1030" s="185"/>
      <c r="P1030" s="187"/>
      <c r="Q1030" s="185"/>
      <c r="R1030" s="186"/>
      <c r="S1030" s="186"/>
      <c r="T1030" s="187"/>
      <c r="U1030" s="187"/>
      <c r="V1030" s="187"/>
      <c r="W1030" s="320"/>
      <c r="X1030" s="214"/>
      <c r="Y1030" s="215"/>
      <c r="Z1030" s="34"/>
      <c r="AA1030" s="35"/>
      <c r="AB1030" s="35"/>
      <c r="AC1030" s="35"/>
      <c r="AD1030" s="36"/>
      <c r="AE1030" s="224"/>
      <c r="AF1030" s="53"/>
      <c r="AG1030" s="54"/>
      <c r="AH1030" s="55"/>
      <c r="AI1030" s="56"/>
      <c r="AJ1030" s="41" t="s">
        <v>2858</v>
      </c>
      <c r="AK1030" s="42">
        <v>44986</v>
      </c>
      <c r="AL1030" s="50"/>
      <c r="AM1030" s="337" t="str">
        <f>INDEX($K$6:$AE$6,1,MATCH(1,K1030:AE1030,-1))</f>
        <v>F550</v>
      </c>
      <c r="AN1030" s="337" t="str">
        <f>IF(INDEX($K$6:$AE$6,1,MATCH(1,K1030:AE1030,1))&lt;&gt;INDEX($K$6:$AE$6,1,MATCH(1,K1030:AE1030,-1)),INDEX($K$6:$AE$6,1,MATCH(1,K1030:AE1030,1)),"-")</f>
        <v>-</v>
      </c>
      <c r="AO1030"/>
      <c r="AP1030"/>
      <c r="AQ1030"/>
    </row>
    <row r="1031" spans="1:261" x14ac:dyDescent="0.2">
      <c r="A1031" s="169" t="str">
        <f>IF(IFERROR(VLOOKUP(G1031,EmployesActifs,1,FALSE),"Non")&lt;&gt;"Non","Oui","Non")</f>
        <v>Oui</v>
      </c>
      <c r="B1031" s="172">
        <f>IF(A1031="Oui",1,0)</f>
        <v>1</v>
      </c>
      <c r="C1031" s="172">
        <f>IF(OR(G1031="Médecin",H1031="Médecin",I1031="Médecin",I1031="Médecins",H1031="anesthésiste",H1031="boursier univ.",H1031="chercheur",H1031="chirurgien",H1031="Résident(e)",H1031="Md Urg",H1031="Md Card",LEFT(H1031,6)="Fellow",H1031="Externe Médecine",H1031="Directeur de la biobanque Médecin",H1031="monit.-boursier",),1,0)</f>
        <v>0</v>
      </c>
      <c r="D1031" s="172">
        <f>IF(OR(G1031=0,H1031="Stagiaire",H1031="Stagiaires",H1031="Externe",H1031="Externes",G1031="agence",H1031="STAGIAIRE INFIRMIER(ÈRE)",H1031="STAGIAIRE SI",H1031="STAGIAIRE S.I.",H1031="STAGIAIRE PAB",H1031="STAGIAIRE EN PERFUSION",H1031="Stagiaire Physiothérapeute",H1031="Stagiaire médecine",H1031="Stagiaire - Service sociaux",H1031="STAGIAIRE SOINS INFIRMIERS",H1031="STAGIAIRE EXTERNE EN MÉDECINE",H1031="ss",),1,0)</f>
        <v>0</v>
      </c>
      <c r="E1031" s="28" t="s">
        <v>2033</v>
      </c>
      <c r="F1031" s="28" t="s">
        <v>1134</v>
      </c>
      <c r="G1031" s="257">
        <v>6106</v>
      </c>
      <c r="H1031" s="79" t="s">
        <v>69</v>
      </c>
      <c r="I1031" s="164" t="s">
        <v>65</v>
      </c>
      <c r="J1031" s="273">
        <f ca="1">IF(AK1031&lt;=Données!$B$2,1," ")</f>
        <v>1</v>
      </c>
      <c r="K1031" s="45" t="s">
        <v>56</v>
      </c>
      <c r="L1031" s="46" t="s">
        <v>56</v>
      </c>
      <c r="M1031" s="47" t="s">
        <v>56</v>
      </c>
      <c r="N1031" s="48">
        <v>1</v>
      </c>
      <c r="O1031" s="185"/>
      <c r="P1031" s="187"/>
      <c r="Q1031" s="185" t="s">
        <v>56</v>
      </c>
      <c r="R1031" s="186"/>
      <c r="S1031" s="186" t="s">
        <v>56</v>
      </c>
      <c r="T1031" s="187" t="s">
        <v>56</v>
      </c>
      <c r="U1031" s="187"/>
      <c r="V1031" s="187"/>
      <c r="W1031" s="320"/>
      <c r="X1031" s="214"/>
      <c r="Y1031" s="215"/>
      <c r="Z1031" s="34"/>
      <c r="AA1031" s="35" t="s">
        <v>56</v>
      </c>
      <c r="AB1031" s="35" t="s">
        <v>56</v>
      </c>
      <c r="AC1031" s="35"/>
      <c r="AD1031" s="36"/>
      <c r="AE1031" s="224" t="s">
        <v>56</v>
      </c>
      <c r="AF1031" s="53"/>
      <c r="AG1031" s="54"/>
      <c r="AH1031" s="55"/>
      <c r="AI1031" s="56"/>
      <c r="AJ1031" s="41" t="s">
        <v>85</v>
      </c>
      <c r="AK1031" s="42">
        <v>44642</v>
      </c>
      <c r="AL1031" s="50"/>
      <c r="AM1031" s="337" t="str">
        <f>INDEX($K$6:$AE$6,1,MATCH(1,K1031:AE1031,-1))</f>
        <v>F550</v>
      </c>
      <c r="AN1031" s="337" t="str">
        <f>IF(INDEX($K$6:$AE$6,1,MATCH(1,K1031:AE1031,1))&lt;&gt;INDEX($K$6:$AE$6,1,MATCH(1,K1031:AE1031,-1)),INDEX($K$6:$AE$6,1,MATCH(1,K1031:AE1031,1)),"-")</f>
        <v>-</v>
      </c>
      <c r="AO1031"/>
      <c r="AP1031"/>
      <c r="AQ1031"/>
    </row>
    <row r="1032" spans="1:261" s="69" customFormat="1" x14ac:dyDescent="0.2">
      <c r="A1032" s="169" t="str">
        <f>IF(IFERROR(VLOOKUP(G1032,EmployesActifs,1,FALSE),"Non")&lt;&gt;"Non","Oui","Non")</f>
        <v>Oui</v>
      </c>
      <c r="B1032" s="172">
        <f>IF(A1032="Oui",1,0)</f>
        <v>1</v>
      </c>
      <c r="C1032" s="172">
        <f>IF(OR(G1032="Médecin",H1032="Médecin",I1032="Médecin",I1032="Médecins",H1032="anesthésiste",H1032="boursier univ.",H1032="chercheur",H1032="chirurgien",H1032="Résident(e)",H1032="Md Urg",H1032="Md Card",LEFT(H1032,6)="Fellow",H1032="Externe Médecine",H1032="Directeur de la biobanque Médecin",H1032="monit.-boursier",),1,0)</f>
        <v>0</v>
      </c>
      <c r="D1032" s="172">
        <f>IF(OR(G1032=0,H1032="Stagiaire",H1032="Stagiaires",H1032="Externe",H1032="Externes",G1032="agence",H1032="STAGIAIRE INFIRMIER(ÈRE)",H1032="STAGIAIRE SI",H1032="STAGIAIRE S.I.",H1032="STAGIAIRE PAB",H1032="STAGIAIRE EN PERFUSION",H1032="Stagiaire Physiothérapeute",H1032="Stagiaire médecine",H1032="Stagiaire - Service sociaux",H1032="STAGIAIRE SOINS INFIRMIERS",H1032="STAGIAIRE EXTERNE EN MÉDECINE",H1032="ss",),1,0)</f>
        <v>0</v>
      </c>
      <c r="E1032" s="28" t="s">
        <v>1698</v>
      </c>
      <c r="F1032" s="28" t="s">
        <v>3484</v>
      </c>
      <c r="G1032" s="257">
        <v>3903</v>
      </c>
      <c r="H1032" s="79" t="s">
        <v>747</v>
      </c>
      <c r="I1032" s="164" t="s">
        <v>836</v>
      </c>
      <c r="J1032" s="273" t="str">
        <f ca="1">IF(AK1032&lt;=Données!$B$2,1," ")</f>
        <v xml:space="preserve"> </v>
      </c>
      <c r="K1032" s="45"/>
      <c r="L1032" s="46"/>
      <c r="M1032" s="47"/>
      <c r="N1032" s="48"/>
      <c r="O1032" s="185"/>
      <c r="P1032" s="187"/>
      <c r="Q1032" s="185"/>
      <c r="R1032" s="186"/>
      <c r="S1032" s="186">
        <v>1</v>
      </c>
      <c r="T1032" s="187"/>
      <c r="U1032" s="187"/>
      <c r="V1032" s="187"/>
      <c r="W1032" s="320"/>
      <c r="X1032" s="214"/>
      <c r="Y1032" s="215"/>
      <c r="Z1032" s="34"/>
      <c r="AA1032" s="35"/>
      <c r="AB1032" s="35"/>
      <c r="AC1032" s="35"/>
      <c r="AD1032" s="36"/>
      <c r="AE1032" s="224"/>
      <c r="AF1032" s="53"/>
      <c r="AG1032" s="54"/>
      <c r="AH1032" s="55"/>
      <c r="AI1032" s="56"/>
      <c r="AJ1032" s="41" t="s">
        <v>5851</v>
      </c>
      <c r="AK1032" s="42">
        <v>45822</v>
      </c>
      <c r="AL1032" s="50"/>
      <c r="AM1032" s="337" t="str">
        <f>INDEX($K$6:$AE$6,1,MATCH(1,K1032:AE1032,-1))</f>
        <v>1870 +</v>
      </c>
      <c r="AN1032" s="337" t="str">
        <f>IF(INDEX($K$6:$AE$6,1,MATCH(1,K1032:AE1032,1))&lt;&gt;INDEX($K$6:$AE$6,1,MATCH(1,K1032:AE1032,-1)),INDEX($K$6:$AE$6,1,MATCH(1,K1032:AE1032,1)),"-")</f>
        <v>-</v>
      </c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</row>
    <row r="1033" spans="1:261" x14ac:dyDescent="0.2">
      <c r="A1033" s="169" t="str">
        <f>IF(IFERROR(VLOOKUP(G1033,EmployesActifs,1,FALSE),"Non")&lt;&gt;"Non","Oui","Non")</f>
        <v>Oui</v>
      </c>
      <c r="B1033" s="172">
        <f>IF(A1033="Oui",1,0)</f>
        <v>1</v>
      </c>
      <c r="C1033" s="172">
        <f>IF(OR(G1033="Médecin",H1033="Médecin",I1033="Médecin",I1033="Médecins",H1033="anesthésiste",H1033="boursier univ.",H1033="chercheur",H1033="chirurgien",H1033="Résident(e)",H1033="Md Urg",H1033="Md Card",LEFT(H1033,6)="Fellow",H1033="Externe Médecine",H1033="Directeur de la biobanque Médecin",H1033="monit.-boursier",),1,0)</f>
        <v>0</v>
      </c>
      <c r="D1033" s="172">
        <f>IF(OR(G1033=0,H1033="Stagiaire",H1033="Stagiaires",H1033="Externe",H1033="Externes",G1033="agence",H1033="STAGIAIRE INFIRMIER(ÈRE)",H1033="STAGIAIRE SI",H1033="STAGIAIRE S.I.",H1033="STAGIAIRE PAB",H1033="STAGIAIRE EN PERFUSION",H1033="Stagiaire Physiothérapeute",H1033="Stagiaire médecine",H1033="Stagiaire - Service sociaux",H1033="STAGIAIRE SOINS INFIRMIERS",H1033="STAGIAIRE EXTERNE EN MÉDECINE",H1033="ss",),1,0)</f>
        <v>0</v>
      </c>
      <c r="E1033" s="28" t="s">
        <v>1698</v>
      </c>
      <c r="F1033" s="28" t="s">
        <v>3213</v>
      </c>
      <c r="G1033" s="257">
        <v>12752</v>
      </c>
      <c r="H1033" s="79" t="s">
        <v>6084</v>
      </c>
      <c r="I1033" s="58" t="s">
        <v>3581</v>
      </c>
      <c r="J1033" s="273" t="str">
        <f ca="1">IF(AK1033&lt;=Données!$B$2,1," ")</f>
        <v xml:space="preserve"> </v>
      </c>
      <c r="K1033" s="45"/>
      <c r="L1033" s="46" t="s">
        <v>56</v>
      </c>
      <c r="M1033" s="47" t="s">
        <v>56</v>
      </c>
      <c r="N1033" s="48">
        <v>1</v>
      </c>
      <c r="O1033" s="185"/>
      <c r="P1033" s="187" t="s">
        <v>56</v>
      </c>
      <c r="Q1033" s="185"/>
      <c r="R1033" s="186"/>
      <c r="S1033" s="186"/>
      <c r="T1033" s="187"/>
      <c r="U1033" s="187"/>
      <c r="V1033" s="187"/>
      <c r="W1033" s="320"/>
      <c r="X1033" s="214"/>
      <c r="Y1033" s="215"/>
      <c r="Z1033" s="34"/>
      <c r="AA1033" s="35"/>
      <c r="AB1033" s="35"/>
      <c r="AC1033" s="35"/>
      <c r="AD1033" s="36"/>
      <c r="AE1033" s="224"/>
      <c r="AF1033" s="53"/>
      <c r="AG1033" s="54"/>
      <c r="AH1033" s="55"/>
      <c r="AI1033" s="56"/>
      <c r="AJ1033" s="41" t="s">
        <v>4462</v>
      </c>
      <c r="AK1033" s="42">
        <v>45790</v>
      </c>
      <c r="AL1033" s="50"/>
      <c r="AM1033" s="337" t="str">
        <f>INDEX($K$6:$AE$6,1,MATCH(1,K1033:AE1033,-1))</f>
        <v>F550</v>
      </c>
      <c r="AN1033" s="337" t="str">
        <f>IF(INDEX($K$6:$AE$6,1,MATCH(1,K1033:AE1033,1))&lt;&gt;INDEX($K$6:$AE$6,1,MATCH(1,K1033:AE1033,-1)),INDEX($K$6:$AE$6,1,MATCH(1,K1033:AE1033,1)),"-")</f>
        <v>-</v>
      </c>
      <c r="AO1033"/>
      <c r="AP1033"/>
      <c r="AQ1033"/>
    </row>
    <row r="1034" spans="1:261" x14ac:dyDescent="0.2">
      <c r="A1034" s="169" t="str">
        <f>IF(IFERROR(VLOOKUP(G1034,EmployesActifs,1,FALSE),"Non")&lt;&gt;"Non","Oui","Non")</f>
        <v>Oui</v>
      </c>
      <c r="B1034" s="172">
        <f>IF(A1034="Oui",1,0)</f>
        <v>1</v>
      </c>
      <c r="C1034" s="172">
        <f>IF(OR(G1034="Médecin",H1034="Médecin",I1034="Médecin",I1034="Médecins",H1034="anesthésiste",H1034="boursier univ.",H1034="chercheur",H1034="chirurgien",H1034="Résident(e)",H1034="Md Urg",H1034="Md Card",LEFT(H1034,6)="Fellow",H1034="Externe Médecine",H1034="Directeur de la biobanque Médecin",H1034="monit.-boursier",),1,0)</f>
        <v>0</v>
      </c>
      <c r="D1034" s="172">
        <f>IF(OR(G1034=0,H1034="Stagiaire",H1034="Stagiaires",H1034="Externe",H1034="Externes",G1034="agence",H1034="STAGIAIRE INFIRMIER(ÈRE)",H1034="STAGIAIRE SI",H1034="STAGIAIRE S.I.",H1034="STAGIAIRE PAB",H1034="STAGIAIRE EN PERFUSION",H1034="Stagiaire Physiothérapeute",H1034="Stagiaire médecine",H1034="Stagiaire - Service sociaux",H1034="STAGIAIRE SOINS INFIRMIERS",H1034="STAGIAIRE EXTERNE EN MÉDECINE",H1034="ss",),1,0)</f>
        <v>0</v>
      </c>
      <c r="E1034" s="28" t="s">
        <v>1698</v>
      </c>
      <c r="F1034" s="28" t="s">
        <v>2036</v>
      </c>
      <c r="G1034" s="257">
        <v>10869</v>
      </c>
      <c r="H1034" s="79" t="s">
        <v>1821</v>
      </c>
      <c r="I1034" s="164" t="s">
        <v>553</v>
      </c>
      <c r="J1034" s="273">
        <f ca="1">IF(AK1034&lt;=Données!$B$2,1," ")</f>
        <v>1</v>
      </c>
      <c r="K1034" s="45"/>
      <c r="L1034" s="46"/>
      <c r="M1034" s="47"/>
      <c r="N1034" s="48"/>
      <c r="O1034" s="185"/>
      <c r="P1034" s="187"/>
      <c r="Q1034" s="185">
        <v>1</v>
      </c>
      <c r="R1034" s="186"/>
      <c r="S1034" s="186"/>
      <c r="T1034" s="187"/>
      <c r="U1034" s="187"/>
      <c r="V1034" s="187"/>
      <c r="W1034" s="320"/>
      <c r="X1034" s="214"/>
      <c r="Y1034" s="215"/>
      <c r="Z1034" s="34" t="s">
        <v>56</v>
      </c>
      <c r="AA1034" s="35" t="s">
        <v>56</v>
      </c>
      <c r="AB1034" s="35"/>
      <c r="AC1034" s="35"/>
      <c r="AD1034" s="36"/>
      <c r="AE1034" s="224"/>
      <c r="AF1034" s="53"/>
      <c r="AG1034" s="54"/>
      <c r="AH1034" s="55"/>
      <c r="AI1034" s="56"/>
      <c r="AJ1034" s="41" t="s">
        <v>308</v>
      </c>
      <c r="AK1034" s="42">
        <v>44185</v>
      </c>
      <c r="AL1034" s="50"/>
      <c r="AM1034" s="337" t="str">
        <f>INDEX($K$6:$AE$6,1,MATCH(1,K1034:AE1034,-1))</f>
        <v>1860-S</v>
      </c>
      <c r="AN1034" s="337" t="str">
        <f>IF(INDEX($K$6:$AE$6,1,MATCH(1,K1034:AE1034,1))&lt;&gt;INDEX($K$6:$AE$6,1,MATCH(1,K1034:AE1034,-1)),INDEX($K$6:$AE$6,1,MATCH(1,K1034:AE1034,1)),"-")</f>
        <v>-</v>
      </c>
      <c r="AO1034"/>
      <c r="AP1034"/>
      <c r="AQ1034"/>
    </row>
    <row r="1035" spans="1:261" x14ac:dyDescent="0.2">
      <c r="A1035" s="169" t="str">
        <f>IF(IFERROR(VLOOKUP(G1035,EmployesActifs,1,FALSE),"Non")&lt;&gt;"Non","Oui","Non")</f>
        <v>Oui</v>
      </c>
      <c r="B1035" s="172">
        <f>IF(A1035="Oui",1,0)</f>
        <v>1</v>
      </c>
      <c r="C1035" s="172">
        <f>IF(OR(G1035="Médecin",H1035="Médecin",I1035="Médecin",I1035="Médecins",H1035="anesthésiste",H1035="boursier univ.",H1035="chercheur",H1035="chirurgien",H1035="Résident(e)",H1035="Md Urg",H1035="Md Card",LEFT(H1035,6)="Fellow",H1035="Externe Médecine",H1035="Directeur de la biobanque Médecin",H1035="monit.-boursier",),1,0)</f>
        <v>0</v>
      </c>
      <c r="D1035" s="172">
        <f>IF(OR(G1035=0,H1035="Stagiaire",H1035="Stagiaires",H1035="Externe",H1035="Externes",G1035="agence",H1035="STAGIAIRE INFIRMIER(ÈRE)",H1035="STAGIAIRE SI",H1035="STAGIAIRE S.I.",H1035="STAGIAIRE PAB",H1035="STAGIAIRE EN PERFUSION",H1035="Stagiaire Physiothérapeute",H1035="Stagiaire médecine",H1035="Stagiaire - Service sociaux",H1035="STAGIAIRE SOINS INFIRMIERS",H1035="STAGIAIRE EXTERNE EN MÉDECINE",H1035="ss",),1,0)</f>
        <v>0</v>
      </c>
      <c r="E1035" s="28" t="s">
        <v>2037</v>
      </c>
      <c r="F1035" s="28" t="s">
        <v>1374</v>
      </c>
      <c r="G1035" s="257">
        <v>6631</v>
      </c>
      <c r="H1035" s="79" t="s">
        <v>570</v>
      </c>
      <c r="I1035" s="164" t="s">
        <v>3400</v>
      </c>
      <c r="J1035" s="273" t="str">
        <f ca="1">IF(AK1035&lt;=Données!$B$2,1," ")</f>
        <v xml:space="preserve"> </v>
      </c>
      <c r="K1035" s="45"/>
      <c r="L1035" s="46"/>
      <c r="M1035" s="47"/>
      <c r="N1035" s="48"/>
      <c r="O1035" s="185"/>
      <c r="P1035" s="187"/>
      <c r="Q1035" s="185"/>
      <c r="R1035" s="186"/>
      <c r="S1035" s="186">
        <v>1</v>
      </c>
      <c r="T1035" s="187"/>
      <c r="U1035" s="187"/>
      <c r="V1035" s="187"/>
      <c r="W1035" s="320"/>
      <c r="X1035" s="214"/>
      <c r="Y1035" s="215"/>
      <c r="Z1035" s="34"/>
      <c r="AA1035" s="35"/>
      <c r="AB1035" s="35"/>
      <c r="AC1035" s="35"/>
      <c r="AD1035" s="36"/>
      <c r="AE1035" s="224"/>
      <c r="AF1035" s="53"/>
      <c r="AG1035" s="54"/>
      <c r="AH1035" s="55"/>
      <c r="AI1035" s="56"/>
      <c r="AJ1035" s="41" t="s">
        <v>4462</v>
      </c>
      <c r="AK1035" s="42">
        <v>45595</v>
      </c>
      <c r="AL1035" s="50"/>
      <c r="AM1035" s="337" t="str">
        <f>INDEX($K$6:$AE$6,1,MATCH(1,K1035:AE1035,-1))</f>
        <v>1870 +</v>
      </c>
      <c r="AN1035" s="337" t="str">
        <f>IF(INDEX($K$6:$AE$6,1,MATCH(1,K1035:AE1035,1))&lt;&gt;INDEX($K$6:$AE$6,1,MATCH(1,K1035:AE1035,-1)),INDEX($K$6:$AE$6,1,MATCH(1,K1035:AE1035,1)),"-")</f>
        <v>-</v>
      </c>
      <c r="AO1035"/>
      <c r="AP1035"/>
      <c r="AQ1035"/>
    </row>
    <row r="1036" spans="1:261" x14ac:dyDescent="0.2">
      <c r="A1036" s="169" t="str">
        <f>IF(IFERROR(VLOOKUP(G1036,EmployesActifs,1,FALSE),"Non")&lt;&gt;"Non","Oui","Non")</f>
        <v>Oui</v>
      </c>
      <c r="B1036" s="172">
        <f>IF(A1036="Oui",1,0)</f>
        <v>1</v>
      </c>
      <c r="C1036" s="172">
        <f>IF(OR(G1036="Médecin",H1036="Médecin",I1036="Médecin",I1036="Médecins",H1036="anesthésiste",H1036="boursier univ.",H1036="chercheur",H1036="chirurgien",H1036="Résident(e)",H1036="Md Urg",H1036="Md Card",LEFT(H1036,6)="Fellow",H1036="Externe Médecine",H1036="Directeur de la biobanque Médecin",H1036="monit.-boursier",),1,0)</f>
        <v>0</v>
      </c>
      <c r="D1036" s="172">
        <f>IF(OR(G1036=0,H1036="Stagiaire",H1036="Stagiaires",H1036="Externe",H1036="Externes",G1036="agence",H1036="STAGIAIRE INFIRMIER(ÈRE)",H1036="STAGIAIRE SI",H1036="STAGIAIRE S.I.",H1036="STAGIAIRE PAB",H1036="STAGIAIRE EN PERFUSION",H1036="Stagiaire Physiothérapeute",H1036="Stagiaire médecine",H1036="Stagiaire - Service sociaux",H1036="STAGIAIRE SOINS INFIRMIERS",H1036="STAGIAIRE EXTERNE EN MÉDECINE",H1036="ss",),1,0)</f>
        <v>0</v>
      </c>
      <c r="E1036" s="28" t="s">
        <v>3759</v>
      </c>
      <c r="F1036" s="28" t="s">
        <v>1696</v>
      </c>
      <c r="G1036" s="257">
        <v>8497</v>
      </c>
      <c r="H1036" s="79" t="s">
        <v>3390</v>
      </c>
      <c r="I1036" s="164" t="s">
        <v>3391</v>
      </c>
      <c r="J1036" s="273">
        <f ca="1">IF(AK1036&lt;=Données!$B$2,1," ")</f>
        <v>1</v>
      </c>
      <c r="K1036" s="45"/>
      <c r="L1036" s="46" t="s">
        <v>56</v>
      </c>
      <c r="M1036" s="47"/>
      <c r="N1036" s="48"/>
      <c r="O1036" s="185"/>
      <c r="P1036" s="187"/>
      <c r="Q1036" s="185"/>
      <c r="R1036" s="186"/>
      <c r="S1036" s="186">
        <v>1</v>
      </c>
      <c r="T1036" s="187"/>
      <c r="U1036" s="187"/>
      <c r="V1036" s="187"/>
      <c r="W1036" s="320"/>
      <c r="X1036" s="214"/>
      <c r="Y1036" s="215"/>
      <c r="Z1036" s="34"/>
      <c r="AA1036" s="35"/>
      <c r="AB1036" s="35"/>
      <c r="AC1036" s="35"/>
      <c r="AD1036" s="36"/>
      <c r="AE1036" s="224"/>
      <c r="AF1036" s="53"/>
      <c r="AG1036" s="54"/>
      <c r="AH1036" s="55"/>
      <c r="AI1036" s="56"/>
      <c r="AJ1036" s="41" t="s">
        <v>239</v>
      </c>
      <c r="AK1036" s="42">
        <v>44571</v>
      </c>
      <c r="AL1036" s="50"/>
      <c r="AM1036" s="337" t="str">
        <f>INDEX($K$6:$AE$6,1,MATCH(1,K1036:AE1036,-1))</f>
        <v>1870 +</v>
      </c>
      <c r="AN1036" s="337" t="str">
        <f>IF(INDEX($K$6:$AE$6,1,MATCH(1,K1036:AE1036,1))&lt;&gt;INDEX($K$6:$AE$6,1,MATCH(1,K1036:AE1036,-1)),INDEX($K$6:$AE$6,1,MATCH(1,K1036:AE1036,1)),"-")</f>
        <v>-</v>
      </c>
      <c r="AO1036"/>
      <c r="AP1036"/>
      <c r="AQ1036"/>
    </row>
    <row r="1037" spans="1:261" ht="13.35" customHeight="1" x14ac:dyDescent="0.2">
      <c r="A1037" s="169" t="str">
        <f>IF(IFERROR(VLOOKUP(G1037,EmployesActifs,1,FALSE),"Non")&lt;&gt;"Non","Oui","Non")</f>
        <v>Oui</v>
      </c>
      <c r="B1037" s="172">
        <f>IF(A1037="Oui",1,0)</f>
        <v>1</v>
      </c>
      <c r="C1037" s="172">
        <f>IF(OR(G1037="Médecin",H1037="Médecin",I1037="Médecin",I1037="Médecins",H1037="anesthésiste",H1037="boursier univ.",H1037="chercheur",H1037="chirurgien",H1037="Résident(e)",H1037="Md Urg",H1037="Md Card",LEFT(H1037,6)="Fellow",H1037="Externe Médecine",H1037="Directeur de la biobanque Médecin",H1037="monit.-boursier",),1,0)</f>
        <v>0</v>
      </c>
      <c r="D1037" s="172">
        <f>IF(OR(G1037=0,H1037="Stagiaire",H1037="Stagiaires",H1037="Externe",H1037="Externes",G1037="agence",H1037="STAGIAIRE INFIRMIER(ÈRE)",H1037="STAGIAIRE SI",H1037="STAGIAIRE S.I.",H1037="STAGIAIRE PAB",H1037="STAGIAIRE EN PERFUSION",H1037="Stagiaire Physiothérapeute",H1037="Stagiaire médecine",H1037="Stagiaire - Service sociaux",H1037="STAGIAIRE SOINS INFIRMIERS",H1037="STAGIAIRE EXTERNE EN MÉDECINE",H1037="ss",),1,0)</f>
        <v>0</v>
      </c>
      <c r="E1037" s="28" t="s">
        <v>2038</v>
      </c>
      <c r="F1037" s="28" t="s">
        <v>956</v>
      </c>
      <c r="G1037" s="257">
        <v>10187</v>
      </c>
      <c r="H1037" s="79" t="s">
        <v>2098</v>
      </c>
      <c r="I1037" s="164" t="s">
        <v>5717</v>
      </c>
      <c r="J1037" s="273" t="str">
        <f ca="1">IF(AK1037&lt;=Données!$B$2,1," ")</f>
        <v xml:space="preserve"> </v>
      </c>
      <c r="K1037" s="45">
        <v>1</v>
      </c>
      <c r="L1037" s="46"/>
      <c r="M1037" s="47"/>
      <c r="N1037" s="48"/>
      <c r="O1037" s="185"/>
      <c r="P1037" s="187"/>
      <c r="Q1037" s="185"/>
      <c r="R1037" s="186"/>
      <c r="S1037" s="186"/>
      <c r="T1037" s="187"/>
      <c r="U1037" s="187"/>
      <c r="V1037" s="187"/>
      <c r="W1037" s="320"/>
      <c r="X1037" s="214"/>
      <c r="Y1037" s="215"/>
      <c r="Z1037" s="34"/>
      <c r="AA1037" s="35"/>
      <c r="AB1037" s="35"/>
      <c r="AC1037" s="35"/>
      <c r="AD1037" s="36"/>
      <c r="AE1037" s="224"/>
      <c r="AF1037" s="53"/>
      <c r="AG1037" s="54"/>
      <c r="AH1037" s="55"/>
      <c r="AI1037" s="56"/>
      <c r="AJ1037" s="41" t="s">
        <v>5851</v>
      </c>
      <c r="AK1037" s="42">
        <v>45804</v>
      </c>
      <c r="AL1037" s="50"/>
      <c r="AM1037" s="337" t="str">
        <f>INDEX($K$6:$AE$6,1,MATCH(1,K1037:AE1037,-1))</f>
        <v>95PFE-L2S</v>
      </c>
      <c r="AN1037" s="337" t="str">
        <f>IF(INDEX($K$6:$AE$6,1,MATCH(1,K1037:AE1037,1))&lt;&gt;INDEX($K$6:$AE$6,1,MATCH(1,K1037:AE1037,-1)),INDEX($K$6:$AE$6,1,MATCH(1,K1037:AE1037,1)),"-")</f>
        <v>-</v>
      </c>
      <c r="AO1037"/>
      <c r="AP1037"/>
      <c r="AQ1037"/>
    </row>
    <row r="1038" spans="1:261" x14ac:dyDescent="0.2">
      <c r="A1038" s="169" t="str">
        <f>IF(IFERROR(VLOOKUP(G1038,EmployesActifs,1,FALSE),"Non")&lt;&gt;"Non","Oui","Non")</f>
        <v>Oui</v>
      </c>
      <c r="B1038" s="172">
        <f>IF(A1038="Oui",1,0)</f>
        <v>1</v>
      </c>
      <c r="C1038" s="172">
        <f>IF(OR(G1038="Médecin",H1038="Médecin",I1038="Médecin",I1038="Médecins",H1038="anesthésiste",H1038="boursier univ.",H1038="chercheur",H1038="chirurgien",H1038="Résident(e)",H1038="Md Urg",H1038="Md Card",LEFT(H1038,6)="Fellow",H1038="Externe Médecine",H1038="Directeur de la biobanque Médecin",H1038="monit.-boursier",),1,0)</f>
        <v>0</v>
      </c>
      <c r="D1038" s="172">
        <f>IF(OR(G1038=0,H1038="Stagiaire",H1038="Stagiaires",H1038="Externe",H1038="Externes",G1038="agence",H1038="STAGIAIRE INFIRMIER(ÈRE)",H1038="STAGIAIRE SI",H1038="STAGIAIRE S.I.",H1038="STAGIAIRE PAB",H1038="STAGIAIRE EN PERFUSION",H1038="Stagiaire Physiothérapeute",H1038="Stagiaire médecine",H1038="Stagiaire - Service sociaux",H1038="STAGIAIRE SOINS INFIRMIERS",H1038="STAGIAIRE EXTERNE EN MÉDECINE",H1038="ss",),1,0)</f>
        <v>0</v>
      </c>
      <c r="E1038" s="28" t="s">
        <v>2039</v>
      </c>
      <c r="F1038" s="28" t="s">
        <v>2040</v>
      </c>
      <c r="G1038" s="257">
        <v>8651</v>
      </c>
      <c r="H1038" s="79" t="s">
        <v>103</v>
      </c>
      <c r="I1038" s="164" t="s">
        <v>5715</v>
      </c>
      <c r="J1038" s="273">
        <f ca="1">IF(AK1038&lt;=Données!$B$2,1," ")</f>
        <v>1</v>
      </c>
      <c r="K1038" s="45" t="s">
        <v>56</v>
      </c>
      <c r="L1038" s="46"/>
      <c r="M1038" s="47"/>
      <c r="N1038" s="48"/>
      <c r="O1038" s="185"/>
      <c r="P1038" s="187"/>
      <c r="Q1038" s="185"/>
      <c r="R1038" s="186"/>
      <c r="S1038" s="186" t="s">
        <v>56</v>
      </c>
      <c r="T1038" s="187"/>
      <c r="U1038" s="187"/>
      <c r="V1038" s="187"/>
      <c r="W1038" s="320"/>
      <c r="X1038" s="214"/>
      <c r="Y1038" s="215"/>
      <c r="Z1038" s="34"/>
      <c r="AA1038" s="35">
        <v>1</v>
      </c>
      <c r="AB1038" s="35"/>
      <c r="AC1038" s="35"/>
      <c r="AD1038" s="36"/>
      <c r="AE1038" s="224" t="s">
        <v>56</v>
      </c>
      <c r="AF1038" s="53"/>
      <c r="AG1038" s="54"/>
      <c r="AH1038" s="55"/>
      <c r="AI1038" s="56"/>
      <c r="AJ1038" s="41" t="s">
        <v>239</v>
      </c>
      <c r="AK1038" s="42">
        <v>44571</v>
      </c>
      <c r="AL1038" s="50"/>
      <c r="AM1038" s="337" t="str">
        <f>INDEX($K$6:$AE$6,1,MATCH(1,K1038:AE1038,-1))</f>
        <v>1511-S</v>
      </c>
      <c r="AN1038" s="337" t="str">
        <f>IF(INDEX($K$6:$AE$6,1,MATCH(1,K1038:AE1038,1))&lt;&gt;INDEX($K$6:$AE$6,1,MATCH(1,K1038:AE1038,-1)),INDEX($K$6:$AE$6,1,MATCH(1,K1038:AE1038,1)),"-")</f>
        <v>-</v>
      </c>
      <c r="AO1038"/>
      <c r="AP1038"/>
      <c r="AQ1038"/>
    </row>
    <row r="1039" spans="1:261" ht="12.75" customHeight="1" x14ac:dyDescent="0.2">
      <c r="A1039" s="169" t="str">
        <f>IF(IFERROR(VLOOKUP(G1039,EmployesActifs,1,FALSE),"Non")&lt;&gt;"Non","Oui","Non")</f>
        <v>Oui</v>
      </c>
      <c r="B1039" s="172">
        <f>IF(A1039="Oui",1,0)</f>
        <v>1</v>
      </c>
      <c r="C1039" s="172">
        <f>IF(OR(G1039="Médecin",H1039="Médecin",I1039="Médecin",I1039="Médecins",H1039="anesthésiste",H1039="boursier univ.",H1039="chercheur",H1039="chirurgien",H1039="Résident(e)",H1039="Md Urg",H1039="Md Card",LEFT(H1039,6)="Fellow",H1039="Externe Médecine",H1039="Directeur de la biobanque Médecin",H1039="monit.-boursier",),1,0)</f>
        <v>0</v>
      </c>
      <c r="D1039" s="172">
        <f>IF(OR(G1039=0,H1039="Stagiaire",H1039="Stagiaires",H1039="Externe",H1039="Externes",G1039="agence",H1039="STAGIAIRE INFIRMIER(ÈRE)",H1039="STAGIAIRE SI",H1039="STAGIAIRE S.I.",H1039="STAGIAIRE PAB",H1039="STAGIAIRE EN PERFUSION",H1039="Stagiaire Physiothérapeute",H1039="Stagiaire médecine",H1039="Stagiaire - Service sociaux",H1039="STAGIAIRE SOINS INFIRMIERS",H1039="STAGIAIRE EXTERNE EN MÉDECINE",H1039="ss",),1,0)</f>
        <v>0</v>
      </c>
      <c r="E1039" s="28" t="s">
        <v>3676</v>
      </c>
      <c r="F1039" s="28" t="s">
        <v>634</v>
      </c>
      <c r="G1039" s="257">
        <v>5963</v>
      </c>
      <c r="H1039" s="79" t="s">
        <v>2416</v>
      </c>
      <c r="I1039" s="164" t="s">
        <v>3643</v>
      </c>
      <c r="J1039" s="273">
        <f ca="1">IF(AK1039&lt;=Données!$B$2,1," ")</f>
        <v>1</v>
      </c>
      <c r="K1039" s="45"/>
      <c r="L1039" s="46">
        <v>1</v>
      </c>
      <c r="M1039" s="47"/>
      <c r="N1039" s="48"/>
      <c r="O1039" s="185"/>
      <c r="P1039" s="187"/>
      <c r="Q1039" s="185"/>
      <c r="R1039" s="186"/>
      <c r="S1039" s="186"/>
      <c r="T1039" s="187"/>
      <c r="U1039" s="187"/>
      <c r="V1039" s="187"/>
      <c r="W1039" s="320"/>
      <c r="X1039" s="214"/>
      <c r="Y1039" s="215"/>
      <c r="Z1039" s="34"/>
      <c r="AA1039" s="35"/>
      <c r="AB1039" s="35"/>
      <c r="AC1039" s="35"/>
      <c r="AD1039" s="36"/>
      <c r="AE1039" s="224"/>
      <c r="AF1039" s="53"/>
      <c r="AG1039" s="54"/>
      <c r="AH1039" s="55"/>
      <c r="AI1039" s="56"/>
      <c r="AJ1039" s="41" t="s">
        <v>144</v>
      </c>
      <c r="AK1039" s="42">
        <v>44587</v>
      </c>
      <c r="AL1039" s="50"/>
      <c r="AM1039" s="337" t="str">
        <f>INDEX($K$6:$AE$6,1,MATCH(1,K1039:AE1039,-1))</f>
        <v>95PFE-L2M</v>
      </c>
      <c r="AN1039" s="337" t="str">
        <f>IF(INDEX($K$6:$AE$6,1,MATCH(1,K1039:AE1039,1))&lt;&gt;INDEX($K$6:$AE$6,1,MATCH(1,K1039:AE1039,-1)),INDEX($K$6:$AE$6,1,MATCH(1,K1039:AE1039,1)),"-")</f>
        <v>-</v>
      </c>
      <c r="AO1039"/>
      <c r="AP1039"/>
      <c r="AQ1039"/>
    </row>
    <row r="1040" spans="1:261" x14ac:dyDescent="0.2">
      <c r="A1040" s="169" t="str">
        <f>IF(IFERROR(VLOOKUP(G1040,EmployesActifs,1,FALSE),"Non")&lt;&gt;"Non","Oui","Non")</f>
        <v>Oui</v>
      </c>
      <c r="B1040" s="172">
        <f>IF(A1040="Oui",1,0)</f>
        <v>1</v>
      </c>
      <c r="C1040" s="172">
        <f>IF(OR(G1040="Médecin",H1040="Médecin",I1040="Médecin",I1040="Médecins",H1040="anesthésiste",H1040="boursier univ.",H1040="chercheur",H1040="chirurgien",H1040="Résident(e)",H1040="Md Urg",H1040="Md Card",LEFT(H1040,6)="Fellow",H1040="Externe Médecine",H1040="Directeur de la biobanque Médecin",H1040="monit.-boursier",),1,0)</f>
        <v>0</v>
      </c>
      <c r="D1040" s="172">
        <f>IF(OR(G1040=0,H1040="Stagiaire",H1040="Stagiaires",H1040="Externe",H1040="Externes",G1040="agence",H1040="STAGIAIRE INFIRMIER(ÈRE)",H1040="STAGIAIRE SI",H1040="STAGIAIRE S.I.",H1040="STAGIAIRE PAB",H1040="STAGIAIRE EN PERFUSION",H1040="Stagiaire Physiothérapeute",H1040="Stagiaire médecine",H1040="Stagiaire - Service sociaux",H1040="STAGIAIRE SOINS INFIRMIERS",H1040="STAGIAIRE EXTERNE EN MÉDECINE",H1040="ss",),1,0)</f>
        <v>0</v>
      </c>
      <c r="E1040" s="28" t="s">
        <v>2041</v>
      </c>
      <c r="F1040" s="28" t="s">
        <v>1146</v>
      </c>
      <c r="G1040" s="257">
        <v>5422</v>
      </c>
      <c r="H1040" s="79" t="s">
        <v>103</v>
      </c>
      <c r="I1040" s="164" t="s">
        <v>5717</v>
      </c>
      <c r="J1040" s="273">
        <f ca="1">IF(AK1040&lt;=Données!$B$2,1," ")</f>
        <v>1</v>
      </c>
      <c r="K1040" s="45">
        <v>1</v>
      </c>
      <c r="L1040" s="46"/>
      <c r="M1040" s="47"/>
      <c r="N1040" s="48"/>
      <c r="O1040" s="185"/>
      <c r="P1040" s="187"/>
      <c r="Q1040" s="185"/>
      <c r="R1040" s="186"/>
      <c r="S1040" s="186"/>
      <c r="T1040" s="187"/>
      <c r="U1040" s="187"/>
      <c r="V1040" s="187"/>
      <c r="W1040" s="320"/>
      <c r="X1040" s="214"/>
      <c r="Y1040" s="215"/>
      <c r="Z1040" s="34"/>
      <c r="AA1040" s="35"/>
      <c r="AB1040" s="35"/>
      <c r="AC1040" s="35"/>
      <c r="AD1040" s="36"/>
      <c r="AE1040" s="224"/>
      <c r="AF1040" s="53"/>
      <c r="AG1040" s="54"/>
      <c r="AH1040" s="55"/>
      <c r="AI1040" s="56"/>
      <c r="AJ1040" s="41" t="s">
        <v>85</v>
      </c>
      <c r="AK1040" s="42">
        <v>45035</v>
      </c>
      <c r="AL1040" s="50"/>
      <c r="AM1040" s="337" t="str">
        <f>INDEX($K$6:$AE$6,1,MATCH(1,K1040:AE1040,-1))</f>
        <v>95PFE-L2S</v>
      </c>
      <c r="AN1040" s="337" t="str">
        <f>IF(INDEX($K$6:$AE$6,1,MATCH(1,K1040:AE1040,1))&lt;&gt;INDEX($K$6:$AE$6,1,MATCH(1,K1040:AE1040,-1)),INDEX($K$6:$AE$6,1,MATCH(1,K1040:AE1040,1)),"-")</f>
        <v>-</v>
      </c>
      <c r="AO1040"/>
      <c r="AP1040"/>
      <c r="AQ1040"/>
    </row>
    <row r="1041" spans="1:43" ht="15" customHeight="1" x14ac:dyDescent="0.2">
      <c r="A1041" s="169" t="str">
        <f>IF(IFERROR(VLOOKUP(G1041,EmployesActifs,1,FALSE),"Non")&lt;&gt;"Non","Oui","Non")</f>
        <v>Oui</v>
      </c>
      <c r="B1041" s="172">
        <f>IF(A1041="Oui",1,0)</f>
        <v>1</v>
      </c>
      <c r="C1041" s="172">
        <f>IF(OR(G1041="Médecin",H1041="Médecin",I1041="Médecin",I1041="Médecins",H1041="anesthésiste",H1041="boursier univ.",H1041="chercheur",H1041="chirurgien",H1041="Résident(e)",H1041="Md Urg",H1041="Md Card",LEFT(H1041,6)="Fellow",H1041="Externe Médecine",H1041="Directeur de la biobanque Médecin",H1041="monit.-boursier",),1,0)</f>
        <v>0</v>
      </c>
      <c r="D1041" s="172">
        <f>IF(OR(G1041=0,H1041="Stagiaire",H1041="Stagiaires",H1041="Externe",H1041="Externes",G1041="agence",H1041="STAGIAIRE INFIRMIER(ÈRE)",H1041="STAGIAIRE SI",H1041="STAGIAIRE S.I.",H1041="STAGIAIRE PAB",H1041="STAGIAIRE EN PERFUSION",H1041="Stagiaire Physiothérapeute",H1041="Stagiaire médecine",H1041="Stagiaire - Service sociaux",H1041="STAGIAIRE SOINS INFIRMIERS",H1041="STAGIAIRE EXTERNE EN MÉDECINE",H1041="ss",),1,0)</f>
        <v>0</v>
      </c>
      <c r="E1041" s="28" t="s">
        <v>2041</v>
      </c>
      <c r="F1041" s="28" t="s">
        <v>1374</v>
      </c>
      <c r="G1041" s="257">
        <v>10916</v>
      </c>
      <c r="H1041" s="79" t="s">
        <v>69</v>
      </c>
      <c r="I1041" s="164" t="s">
        <v>5716</v>
      </c>
      <c r="J1041" s="273">
        <f ca="1">IF(AK1041&lt;=Données!$B$2,1," ")</f>
        <v>1</v>
      </c>
      <c r="K1041" s="45"/>
      <c r="L1041" s="46">
        <v>1</v>
      </c>
      <c r="M1041" s="47"/>
      <c r="N1041" s="48"/>
      <c r="O1041" s="185"/>
      <c r="P1041" s="187"/>
      <c r="Q1041" s="185"/>
      <c r="R1041" s="186"/>
      <c r="S1041" s="186"/>
      <c r="T1041" s="187"/>
      <c r="U1041" s="187"/>
      <c r="V1041" s="187"/>
      <c r="W1041" s="320"/>
      <c r="X1041" s="214"/>
      <c r="Y1041" s="215"/>
      <c r="Z1041" s="34"/>
      <c r="AA1041" s="35"/>
      <c r="AB1041" s="35"/>
      <c r="AC1041" s="35"/>
      <c r="AD1041" s="36"/>
      <c r="AE1041" s="224"/>
      <c r="AF1041" s="53"/>
      <c r="AG1041" s="54"/>
      <c r="AH1041" s="55"/>
      <c r="AI1041" s="56"/>
      <c r="AJ1041" s="41" t="s">
        <v>159</v>
      </c>
      <c r="AK1041" s="42">
        <v>44577</v>
      </c>
      <c r="AL1041" s="50"/>
      <c r="AM1041" s="337" t="str">
        <f>INDEX($K$6:$AE$6,1,MATCH(1,K1041:AE1041,-1))</f>
        <v>95PFE-L2M</v>
      </c>
      <c r="AN1041" s="337" t="str">
        <f>IF(INDEX($K$6:$AE$6,1,MATCH(1,K1041:AE1041,1))&lt;&gt;INDEX($K$6:$AE$6,1,MATCH(1,K1041:AE1041,-1)),INDEX($K$6:$AE$6,1,MATCH(1,K1041:AE1041,1)),"-")</f>
        <v>-</v>
      </c>
      <c r="AO1041"/>
      <c r="AP1041"/>
      <c r="AQ1041"/>
    </row>
    <row r="1042" spans="1:43" ht="15" customHeight="1" x14ac:dyDescent="0.2">
      <c r="A1042" s="169" t="str">
        <f>IF(IFERROR(VLOOKUP(G1042,EmployesActifs,1,FALSE),"Non")&lt;&gt;"Non","Oui","Non")</f>
        <v>Oui</v>
      </c>
      <c r="B1042" s="172">
        <f>IF(A1042="Oui",1,0)</f>
        <v>1</v>
      </c>
      <c r="C1042" s="172">
        <f>IF(OR(G1042="Médecin",H1042="Médecin",I1042="Médecin",I1042="Médecins",H1042="anesthésiste",H1042="boursier univ.",H1042="chercheur",H1042="chirurgien",H1042="Résident(e)",H1042="Md Urg",H1042="Md Card",LEFT(H1042,6)="Fellow",H1042="Externe Médecine",H1042="Directeur de la biobanque Médecin",H1042="monit.-boursier",),1,0)</f>
        <v>0</v>
      </c>
      <c r="D1042" s="172">
        <f>IF(OR(G1042=0,H1042="Stagiaire",H1042="Stagiaires",H1042="Externe",H1042="Externes",G1042="agence",H1042="STAGIAIRE INFIRMIER(ÈRE)",H1042="STAGIAIRE SI",H1042="STAGIAIRE S.I.",H1042="STAGIAIRE PAB",H1042="STAGIAIRE EN PERFUSION",H1042="Stagiaire Physiothérapeute",H1042="Stagiaire médecine",H1042="Stagiaire - Service sociaux",H1042="STAGIAIRE SOINS INFIRMIERS",H1042="STAGIAIRE EXTERNE EN MÉDECINE",H1042="ss",),1,0)</f>
        <v>0</v>
      </c>
      <c r="E1042" s="28" t="s">
        <v>2041</v>
      </c>
      <c r="F1042" s="28" t="s">
        <v>1269</v>
      </c>
      <c r="G1042" s="257">
        <v>5272</v>
      </c>
      <c r="H1042" s="79" t="s">
        <v>103</v>
      </c>
      <c r="I1042" s="164" t="s">
        <v>5701</v>
      </c>
      <c r="J1042" s="273">
        <f ca="1">IF(AK1042&lt;=Données!$B$2,1," ")</f>
        <v>1</v>
      </c>
      <c r="K1042" s="45">
        <v>1</v>
      </c>
      <c r="L1042" s="46"/>
      <c r="M1042" s="47"/>
      <c r="N1042" s="48"/>
      <c r="O1042" s="185"/>
      <c r="P1042" s="187"/>
      <c r="Q1042" s="185"/>
      <c r="R1042" s="186"/>
      <c r="S1042" s="186"/>
      <c r="T1042" s="187"/>
      <c r="U1042" s="187"/>
      <c r="V1042" s="187"/>
      <c r="W1042" s="320"/>
      <c r="X1042" s="214"/>
      <c r="Y1042" s="215"/>
      <c r="Z1042" s="34"/>
      <c r="AA1042" s="35"/>
      <c r="AB1042" s="35"/>
      <c r="AC1042" s="35"/>
      <c r="AD1042" s="36"/>
      <c r="AE1042" s="224"/>
      <c r="AF1042" s="53"/>
      <c r="AG1042" s="54"/>
      <c r="AH1042" s="55"/>
      <c r="AI1042" s="56"/>
      <c r="AJ1042" s="41" t="s">
        <v>98</v>
      </c>
      <c r="AK1042" s="42">
        <v>44572</v>
      </c>
      <c r="AL1042" s="50"/>
      <c r="AM1042" s="337" t="str">
        <f>INDEX($K$6:$AE$6,1,MATCH(1,K1042:AE1042,-1))</f>
        <v>95PFE-L2S</v>
      </c>
      <c r="AN1042" s="337" t="str">
        <f>IF(INDEX($K$6:$AE$6,1,MATCH(1,K1042:AE1042,1))&lt;&gt;INDEX($K$6:$AE$6,1,MATCH(1,K1042:AE1042,-1)),INDEX($K$6:$AE$6,1,MATCH(1,K1042:AE1042,1)),"-")</f>
        <v>-</v>
      </c>
      <c r="AO1042"/>
      <c r="AP1042"/>
      <c r="AQ1042"/>
    </row>
    <row r="1043" spans="1:43" x14ac:dyDescent="0.2">
      <c r="A1043" s="169" t="str">
        <f>IF(IFERROR(VLOOKUP(G1043,EmployesActifs,1,FALSE),"Non")&lt;&gt;"Non","Oui","Non")</f>
        <v>Oui</v>
      </c>
      <c r="B1043" s="172">
        <f>IF(A1043="Oui",1,0)</f>
        <v>1</v>
      </c>
      <c r="C1043" s="172">
        <f>IF(OR(G1043="Médecin",H1043="Médecin",I1043="Médecin",I1043="Médecins",H1043="anesthésiste",H1043="boursier univ.",H1043="chercheur",H1043="chirurgien",H1043="Résident(e)",H1043="Md Urg",H1043="Md Card",LEFT(H1043,6)="Fellow",H1043="Externe Médecine",H1043="Directeur de la biobanque Médecin",H1043="monit.-boursier",),1,0)</f>
        <v>0</v>
      </c>
      <c r="D1043" s="172">
        <f>IF(OR(G1043=0,H1043="Stagiaire",H1043="Stagiaires",H1043="Externe",H1043="Externes",G1043="agence",H1043="STAGIAIRE INFIRMIER(ÈRE)",H1043="STAGIAIRE SI",H1043="STAGIAIRE S.I.",H1043="STAGIAIRE PAB",H1043="STAGIAIRE EN PERFUSION",H1043="Stagiaire Physiothérapeute",H1043="Stagiaire médecine",H1043="Stagiaire - Service sociaux",H1043="STAGIAIRE SOINS INFIRMIERS",H1043="STAGIAIRE EXTERNE EN MÉDECINE",H1043="ss",),1,0)</f>
        <v>0</v>
      </c>
      <c r="E1043" s="28" t="s">
        <v>3669</v>
      </c>
      <c r="F1043" s="28" t="s">
        <v>662</v>
      </c>
      <c r="G1043" s="257">
        <v>5808</v>
      </c>
      <c r="H1043" s="79" t="s">
        <v>3398</v>
      </c>
      <c r="I1043" s="164" t="s">
        <v>3400</v>
      </c>
      <c r="J1043" s="273" t="str">
        <f ca="1">IF(AK1043&lt;=Données!$B$2,1," ")</f>
        <v xml:space="preserve"> </v>
      </c>
      <c r="K1043" s="45">
        <v>1</v>
      </c>
      <c r="L1043" s="46"/>
      <c r="M1043" s="47"/>
      <c r="N1043" s="48"/>
      <c r="O1043" s="185"/>
      <c r="P1043" s="187"/>
      <c r="Q1043" s="185"/>
      <c r="R1043" s="186"/>
      <c r="S1043" s="186"/>
      <c r="T1043" s="187"/>
      <c r="U1043" s="187"/>
      <c r="V1043" s="187"/>
      <c r="W1043" s="320"/>
      <c r="X1043" s="214"/>
      <c r="Y1043" s="215"/>
      <c r="Z1043" s="34"/>
      <c r="AA1043" s="35"/>
      <c r="AB1043" s="35"/>
      <c r="AC1043" s="35"/>
      <c r="AD1043" s="36"/>
      <c r="AE1043" s="224"/>
      <c r="AF1043" s="53"/>
      <c r="AG1043" s="54"/>
      <c r="AH1043" s="55"/>
      <c r="AI1043" s="56"/>
      <c r="AJ1043" s="41" t="s">
        <v>4462</v>
      </c>
      <c r="AK1043" s="42">
        <v>45715</v>
      </c>
      <c r="AL1043" s="50"/>
      <c r="AM1043" s="337" t="str">
        <f>INDEX($K$6:$AE$6,1,MATCH(1,K1043:AE1043,-1))</f>
        <v>95PFE-L2S</v>
      </c>
      <c r="AN1043" s="337" t="str">
        <f>IF(INDEX($K$6:$AE$6,1,MATCH(1,K1043:AE1043,1))&lt;&gt;INDEX($K$6:$AE$6,1,MATCH(1,K1043:AE1043,-1)),INDEX($K$6:$AE$6,1,MATCH(1,K1043:AE1043,1)),"-")</f>
        <v>-</v>
      </c>
      <c r="AO1043"/>
      <c r="AP1043"/>
      <c r="AQ1043"/>
    </row>
    <row r="1044" spans="1:43" x14ac:dyDescent="0.2">
      <c r="A1044" s="169" t="str">
        <f>IF(IFERROR(VLOOKUP(G1044,EmployesActifs,1,FALSE),"Non")&lt;&gt;"Non","Oui","Non")</f>
        <v>Oui</v>
      </c>
      <c r="B1044" s="172">
        <f>IF(A1044="Oui",1,0)</f>
        <v>1</v>
      </c>
      <c r="C1044" s="172">
        <f>IF(OR(G1044="Médecin",H1044="Médecin",I1044="Médecin",I1044="Médecins",H1044="anesthésiste",H1044="boursier univ.",H1044="chercheur",H1044="chirurgien",H1044="Résident(e)",H1044="Md Urg",H1044="Md Card",LEFT(H1044,6)="Fellow",H1044="Externe Médecine",H1044="Directeur de la biobanque Médecin",H1044="monit.-boursier",),1,0)</f>
        <v>0</v>
      </c>
      <c r="D1044" s="172">
        <f>IF(OR(G1044=0,H1044="Stagiaire",H1044="Stagiaires",H1044="Externe",H1044="Externes",G1044="agence",H1044="STAGIAIRE INFIRMIER(ÈRE)",H1044="STAGIAIRE SI",H1044="STAGIAIRE S.I.",H1044="STAGIAIRE PAB",H1044="STAGIAIRE EN PERFUSION",H1044="Stagiaire Physiothérapeute",H1044="Stagiaire médecine",H1044="Stagiaire - Service sociaux",H1044="STAGIAIRE SOINS INFIRMIERS",H1044="STAGIAIRE EXTERNE EN MÉDECINE",H1044="ss",),1,0)</f>
        <v>0</v>
      </c>
      <c r="E1044" s="28" t="s">
        <v>4408</v>
      </c>
      <c r="F1044" s="28" t="s">
        <v>4409</v>
      </c>
      <c r="G1044" s="257">
        <v>13121</v>
      </c>
      <c r="H1044" s="79" t="s">
        <v>4468</v>
      </c>
      <c r="I1044" s="164" t="s">
        <v>4405</v>
      </c>
      <c r="J1044" s="273">
        <f ca="1">IF(AK1044&lt;=Données!$B$2,1," ")</f>
        <v>1</v>
      </c>
      <c r="K1044" s="45"/>
      <c r="L1044" s="46" t="s">
        <v>56</v>
      </c>
      <c r="M1044" s="47"/>
      <c r="N1044" s="48"/>
      <c r="O1044" s="185"/>
      <c r="P1044" s="187"/>
      <c r="Q1044" s="185"/>
      <c r="R1044" s="186"/>
      <c r="S1044" s="186">
        <v>1</v>
      </c>
      <c r="T1044" s="187"/>
      <c r="U1044" s="187"/>
      <c r="V1044" s="187"/>
      <c r="W1044" s="320"/>
      <c r="X1044" s="214"/>
      <c r="Y1044" s="215"/>
      <c r="Z1044" s="34"/>
      <c r="AA1044" s="35"/>
      <c r="AB1044" s="35"/>
      <c r="AC1044" s="35"/>
      <c r="AD1044" s="36"/>
      <c r="AE1044" s="224"/>
      <c r="AF1044" s="53"/>
      <c r="AG1044" s="54"/>
      <c r="AH1044" s="55"/>
      <c r="AI1044" s="56"/>
      <c r="AJ1044" s="41" t="s">
        <v>2858</v>
      </c>
      <c r="AK1044" s="42">
        <v>45188</v>
      </c>
      <c r="AL1044" s="50"/>
      <c r="AM1044" s="337" t="str">
        <f>INDEX($K$6:$AE$6,1,MATCH(1,K1044:AE1044,-1))</f>
        <v>1870 +</v>
      </c>
      <c r="AN1044" s="337" t="str">
        <f>IF(INDEX($K$6:$AE$6,1,MATCH(1,K1044:AE1044,1))&lt;&gt;INDEX($K$6:$AE$6,1,MATCH(1,K1044:AE1044,-1)),INDEX($K$6:$AE$6,1,MATCH(1,K1044:AE1044,1)),"-")</f>
        <v>-</v>
      </c>
      <c r="AO1044"/>
      <c r="AP1044"/>
      <c r="AQ1044"/>
    </row>
    <row r="1045" spans="1:43" x14ac:dyDescent="0.2">
      <c r="A1045" s="169" t="str">
        <f>IF(IFERROR(VLOOKUP(G1045,EmployesActifs,1,FALSE),"Non")&lt;&gt;"Non","Oui","Non")</f>
        <v>Oui</v>
      </c>
      <c r="B1045" s="172">
        <f>IF(A1045="Oui",1,0)</f>
        <v>1</v>
      </c>
      <c r="C1045" s="172">
        <f>IF(OR(G1045="Médecin",H1045="Médecin",I1045="Médecin",I1045="Médecins",H1045="anesthésiste",H1045="boursier univ.",H1045="chercheur",H1045="chirurgien",H1045="Résident(e)",H1045="Md Urg",H1045="Md Card",LEFT(H1045,6)="Fellow",H1045="Externe Médecine",H1045="Directeur de la biobanque Médecin",H1045="monit.-boursier",),1,0)</f>
        <v>0</v>
      </c>
      <c r="D1045" s="172">
        <f>IF(OR(G1045=0,H1045="Stagiaire",H1045="Stagiaires",H1045="Externe",H1045="Externes",G1045="agence",H1045="STAGIAIRE INFIRMIER(ÈRE)",H1045="STAGIAIRE SI",H1045="STAGIAIRE S.I.",H1045="STAGIAIRE PAB",H1045="STAGIAIRE EN PERFUSION",H1045="Stagiaire Physiothérapeute",H1045="Stagiaire médecine",H1045="Stagiaire - Service sociaux",H1045="STAGIAIRE SOINS INFIRMIERS",H1045="STAGIAIRE EXTERNE EN MÉDECINE",H1045="ss",),1,0)</f>
        <v>0</v>
      </c>
      <c r="E1045" s="28" t="s">
        <v>2045</v>
      </c>
      <c r="F1045" s="28" t="s">
        <v>2046</v>
      </c>
      <c r="G1045" s="257">
        <v>9456</v>
      </c>
      <c r="H1045" s="79" t="s">
        <v>69</v>
      </c>
      <c r="I1045" s="164" t="s">
        <v>5717</v>
      </c>
      <c r="J1045" s="273">
        <f ca="1">IF(AK1045&lt;=Données!$B$2,1," ")</f>
        <v>1</v>
      </c>
      <c r="K1045" s="45"/>
      <c r="L1045" s="46" t="s">
        <v>56</v>
      </c>
      <c r="M1045" s="47"/>
      <c r="N1045" s="48"/>
      <c r="O1045" s="185"/>
      <c r="P1045" s="187"/>
      <c r="Q1045" s="185"/>
      <c r="R1045" s="186"/>
      <c r="S1045" s="186">
        <v>1</v>
      </c>
      <c r="T1045" s="187"/>
      <c r="U1045" s="187"/>
      <c r="V1045" s="187"/>
      <c r="W1045" s="320"/>
      <c r="X1045" s="214"/>
      <c r="Y1045" s="215"/>
      <c r="Z1045" s="34"/>
      <c r="AA1045" s="35"/>
      <c r="AB1045" s="35"/>
      <c r="AC1045" s="35"/>
      <c r="AD1045" s="36"/>
      <c r="AE1045" s="224"/>
      <c r="AF1045" s="53"/>
      <c r="AG1045" s="54"/>
      <c r="AH1045" s="55"/>
      <c r="AI1045" s="56"/>
      <c r="AJ1045" s="41" t="s">
        <v>57</v>
      </c>
      <c r="AK1045" s="42">
        <v>44577</v>
      </c>
      <c r="AL1045" s="50"/>
      <c r="AM1045" s="337" t="str">
        <f>INDEX($K$6:$AE$6,1,MATCH(1,K1045:AE1045,-1))</f>
        <v>1870 +</v>
      </c>
      <c r="AN1045" s="337" t="str">
        <f>IF(INDEX($K$6:$AE$6,1,MATCH(1,K1045:AE1045,1))&lt;&gt;INDEX($K$6:$AE$6,1,MATCH(1,K1045:AE1045,-1)),INDEX($K$6:$AE$6,1,MATCH(1,K1045:AE1045,1)),"-")</f>
        <v>-</v>
      </c>
      <c r="AO1045"/>
      <c r="AP1045"/>
      <c r="AQ1045"/>
    </row>
    <row r="1046" spans="1:43" x14ac:dyDescent="0.2">
      <c r="A1046" s="169" t="str">
        <f>IF(IFERROR(VLOOKUP(G1046,EmployesActifs,1,FALSE),"Non")&lt;&gt;"Non","Oui","Non")</f>
        <v>Oui</v>
      </c>
      <c r="B1046" s="172">
        <f>IF(A1046="Oui",1,0)</f>
        <v>1</v>
      </c>
      <c r="C1046" s="172">
        <f>IF(OR(G1046="Médecin",H1046="Médecin",I1046="Médecin",I1046="Médecins",H1046="anesthésiste",H1046="boursier univ.",H1046="chercheur",H1046="chirurgien",H1046="Résident(e)",H1046="Md Urg",H1046="Md Card",LEFT(H1046,6)="Fellow",H1046="Externe Médecine",H1046="Directeur de la biobanque Médecin",H1046="monit.-boursier",),1,0)</f>
        <v>0</v>
      </c>
      <c r="D1046" s="172">
        <f>IF(OR(G1046=0,H1046="Stagiaire",H1046="Stagiaires",H1046="Externe",H1046="Externes",G1046="agence",H1046="STAGIAIRE INFIRMIER(ÈRE)",H1046="STAGIAIRE SI",H1046="STAGIAIRE S.I.",H1046="STAGIAIRE PAB",H1046="STAGIAIRE EN PERFUSION",H1046="Stagiaire Physiothérapeute",H1046="Stagiaire médecine",H1046="Stagiaire - Service sociaux",H1046="STAGIAIRE SOINS INFIRMIERS",H1046="STAGIAIRE EXTERNE EN MÉDECINE",H1046="ss",),1,0)</f>
        <v>0</v>
      </c>
      <c r="E1046" s="28" t="s">
        <v>2051</v>
      </c>
      <c r="F1046" s="28" t="s">
        <v>2052</v>
      </c>
      <c r="G1046" s="257">
        <v>11953</v>
      </c>
      <c r="H1046" s="57" t="s">
        <v>103</v>
      </c>
      <c r="I1046" s="52" t="s">
        <v>152</v>
      </c>
      <c r="J1046" s="273" t="str">
        <f ca="1">IF(AK1046&lt;=Données!$B$2,1," ")</f>
        <v xml:space="preserve"> </v>
      </c>
      <c r="K1046" s="45" t="s">
        <v>56</v>
      </c>
      <c r="L1046" s="46"/>
      <c r="M1046" s="47"/>
      <c r="N1046" s="48"/>
      <c r="O1046" s="185">
        <v>1</v>
      </c>
      <c r="P1046" s="187"/>
      <c r="Q1046" s="185"/>
      <c r="R1046" s="186"/>
      <c r="S1046" s="186" t="s">
        <v>56</v>
      </c>
      <c r="T1046" s="187"/>
      <c r="U1046" s="187"/>
      <c r="V1046" s="187"/>
      <c r="W1046" s="320"/>
      <c r="X1046" s="214"/>
      <c r="Y1046" s="215"/>
      <c r="Z1046" s="34"/>
      <c r="AA1046" s="35" t="s">
        <v>56</v>
      </c>
      <c r="AB1046" s="35"/>
      <c r="AC1046" s="35"/>
      <c r="AD1046" s="36"/>
      <c r="AE1046" s="224"/>
      <c r="AF1046" s="53"/>
      <c r="AG1046" s="54"/>
      <c r="AH1046" s="55"/>
      <c r="AI1046" s="56"/>
      <c r="AJ1046" s="41" t="s">
        <v>4462</v>
      </c>
      <c r="AK1046" s="42">
        <v>45833</v>
      </c>
      <c r="AL1046" s="50"/>
      <c r="AM1046" s="337" t="str">
        <f>INDEX($K$6:$AE$6,1,MATCH(1,K1046:AE1046,-1))</f>
        <v>1804S</v>
      </c>
      <c r="AN1046" s="337" t="str">
        <f>IF(INDEX($K$6:$AE$6,1,MATCH(1,K1046:AE1046,1))&lt;&gt;INDEX($K$6:$AE$6,1,MATCH(1,K1046:AE1046,-1)),INDEX($K$6:$AE$6,1,MATCH(1,K1046:AE1046,1)),"-")</f>
        <v>-</v>
      </c>
      <c r="AO1046"/>
      <c r="AP1046"/>
      <c r="AQ1046"/>
    </row>
    <row r="1047" spans="1:43" x14ac:dyDescent="0.2">
      <c r="A1047" s="169" t="str">
        <f>IF(IFERROR(VLOOKUP(G1047,EmployesActifs,1,FALSE),"Non")&lt;&gt;"Non","Oui","Non")</f>
        <v>Oui</v>
      </c>
      <c r="B1047" s="172">
        <f>IF(A1047="Oui",1,0)</f>
        <v>1</v>
      </c>
      <c r="C1047" s="172">
        <f>IF(OR(G1047="Médecin",H1047="Médecin",I1047="Médecin",I1047="Médecins",H1047="anesthésiste",H1047="boursier univ.",H1047="chercheur",H1047="chirurgien",H1047="Résident(e)",H1047="Md Urg",H1047="Md Card",LEFT(H1047,6)="Fellow",H1047="Externe Médecine",H1047="Directeur de la biobanque Médecin",H1047="monit.-boursier",),1,0)</f>
        <v>0</v>
      </c>
      <c r="D1047" s="172">
        <f>IF(OR(G1047=0,H1047="Stagiaire",H1047="Stagiaires",H1047="Externe",H1047="Externes",G1047="agence",H1047="STAGIAIRE INFIRMIER(ÈRE)",H1047="STAGIAIRE SI",H1047="STAGIAIRE S.I.",H1047="STAGIAIRE PAB",H1047="STAGIAIRE EN PERFUSION",H1047="Stagiaire Physiothérapeute",H1047="Stagiaire médecine",H1047="Stagiaire - Service sociaux",H1047="STAGIAIRE SOINS INFIRMIERS",H1047="STAGIAIRE EXTERNE EN MÉDECINE",H1047="ss",),1,0)</f>
        <v>0</v>
      </c>
      <c r="E1047" s="28" t="s">
        <v>5276</v>
      </c>
      <c r="F1047" s="28" t="s">
        <v>5277</v>
      </c>
      <c r="G1047" s="257">
        <v>13517</v>
      </c>
      <c r="H1047" s="79" t="s">
        <v>69</v>
      </c>
      <c r="I1047" s="164" t="s">
        <v>5215</v>
      </c>
      <c r="J1047" s="273" t="str">
        <f ca="1">IF(AK1047&lt;=Données!$B$2,1," ")</f>
        <v xml:space="preserve"> </v>
      </c>
      <c r="K1047" s="45"/>
      <c r="L1047" s="46"/>
      <c r="M1047" s="47" t="s">
        <v>56</v>
      </c>
      <c r="N1047" s="48"/>
      <c r="O1047" s="185"/>
      <c r="P1047" s="187" t="s">
        <v>56</v>
      </c>
      <c r="Q1047" s="185"/>
      <c r="R1047" s="186"/>
      <c r="S1047" s="186">
        <v>1</v>
      </c>
      <c r="T1047" s="187"/>
      <c r="U1047" s="187"/>
      <c r="V1047" s="187"/>
      <c r="W1047" s="320"/>
      <c r="X1047" s="214"/>
      <c r="Y1047" s="215"/>
      <c r="Z1047" s="34"/>
      <c r="AA1047" s="35"/>
      <c r="AB1047" s="35"/>
      <c r="AC1047" s="35"/>
      <c r="AD1047" s="36"/>
      <c r="AE1047" s="224"/>
      <c r="AF1047" s="53"/>
      <c r="AG1047" s="54"/>
      <c r="AH1047" s="55"/>
      <c r="AI1047" s="56"/>
      <c r="AJ1047" s="41" t="s">
        <v>4462</v>
      </c>
      <c r="AK1047" s="42">
        <v>45385</v>
      </c>
      <c r="AL1047" s="50"/>
      <c r="AM1047" s="337" t="str">
        <f>INDEX($K$6:$AE$6,1,MATCH(1,K1047:AE1047,-1))</f>
        <v>1870 +</v>
      </c>
      <c r="AN1047" s="337" t="str">
        <f>IF(INDEX($K$6:$AE$6,1,MATCH(1,K1047:AE1047,1))&lt;&gt;INDEX($K$6:$AE$6,1,MATCH(1,K1047:AE1047,-1)),INDEX($K$6:$AE$6,1,MATCH(1,K1047:AE1047,1)),"-")</f>
        <v>-</v>
      </c>
      <c r="AO1047"/>
      <c r="AP1047"/>
      <c r="AQ1047"/>
    </row>
    <row r="1048" spans="1:43" x14ac:dyDescent="0.2">
      <c r="A1048" s="169" t="str">
        <f>IF(IFERROR(VLOOKUP(G1048,EmployesActifs,1,FALSE),"Non")&lt;&gt;"Non","Oui","Non")</f>
        <v>Oui</v>
      </c>
      <c r="B1048" s="172">
        <f>IF(A1048="Oui",1,0)</f>
        <v>1</v>
      </c>
      <c r="C1048" s="172">
        <f>IF(OR(G1048="Médecin",H1048="Médecin",I1048="Médecin",I1048="Médecins",H1048="anesthésiste",H1048="boursier univ.",H1048="chercheur",H1048="chirurgien",H1048="Résident(e)",H1048="Md Urg",H1048="Md Card",LEFT(H1048,6)="Fellow",H1048="Externe Médecine",H1048="Directeur de la biobanque Médecin",H1048="monit.-boursier",),1,0)</f>
        <v>0</v>
      </c>
      <c r="D1048" s="172">
        <f>IF(OR(G1048=0,H1048="Stagiaire",H1048="Stagiaires",H1048="Externe",H1048="Externes",G1048="agence",H1048="STAGIAIRE INFIRMIER(ÈRE)",H1048="STAGIAIRE SI",H1048="STAGIAIRE S.I.",H1048="STAGIAIRE PAB",H1048="STAGIAIRE EN PERFUSION",H1048="Stagiaire Physiothérapeute",H1048="Stagiaire médecine",H1048="Stagiaire - Service sociaux",H1048="STAGIAIRE SOINS INFIRMIERS",H1048="STAGIAIRE EXTERNE EN MÉDECINE",H1048="ss",),1,0)</f>
        <v>0</v>
      </c>
      <c r="E1048" s="28" t="s">
        <v>3254</v>
      </c>
      <c r="F1048" s="28" t="s">
        <v>3255</v>
      </c>
      <c r="G1048" s="255">
        <v>13074</v>
      </c>
      <c r="H1048" s="79" t="s">
        <v>54</v>
      </c>
      <c r="I1048" s="164" t="s">
        <v>55</v>
      </c>
      <c r="J1048" s="273" t="str">
        <f ca="1">IF(AK1048&lt;=Données!$B$2,1," ")</f>
        <v xml:space="preserve"> </v>
      </c>
      <c r="K1048" s="45"/>
      <c r="L1048" s="46">
        <v>1</v>
      </c>
      <c r="M1048" s="47"/>
      <c r="N1048" s="48"/>
      <c r="O1048" s="185"/>
      <c r="P1048" s="187"/>
      <c r="Q1048" s="185"/>
      <c r="R1048" s="186"/>
      <c r="S1048" s="186"/>
      <c r="T1048" s="187"/>
      <c r="U1048" s="187"/>
      <c r="V1048" s="187"/>
      <c r="W1048" s="320"/>
      <c r="X1048" s="214"/>
      <c r="Y1048" s="215"/>
      <c r="Z1048" s="34"/>
      <c r="AA1048" s="35"/>
      <c r="AB1048" s="35"/>
      <c r="AC1048" s="35"/>
      <c r="AD1048" s="36"/>
      <c r="AE1048" s="224"/>
      <c r="AF1048" s="53"/>
      <c r="AG1048" s="54"/>
      <c r="AH1048" s="55"/>
      <c r="AI1048" s="56"/>
      <c r="AJ1048" s="41" t="s">
        <v>5851</v>
      </c>
      <c r="AK1048" s="42">
        <v>45862</v>
      </c>
      <c r="AL1048" s="50"/>
      <c r="AM1048" s="337" t="str">
        <f>INDEX($K$6:$AE$6,1,MATCH(1,K1048:AE1048,-1))</f>
        <v>95PFE-L2M</v>
      </c>
      <c r="AN1048" s="337" t="str">
        <f>IF(INDEX($K$6:$AE$6,1,MATCH(1,K1048:AE1048,1))&lt;&gt;INDEX($K$6:$AE$6,1,MATCH(1,K1048:AE1048,-1)),INDEX($K$6:$AE$6,1,MATCH(1,K1048:AE1048,1)),"-")</f>
        <v>-</v>
      </c>
      <c r="AO1048"/>
      <c r="AP1048"/>
      <c r="AQ1048"/>
    </row>
    <row r="1049" spans="1:43" x14ac:dyDescent="0.2">
      <c r="A1049" s="169" t="str">
        <f>IF(IFERROR(VLOOKUP(G1049,EmployesActifs,1,FALSE),"Non")&lt;&gt;"Non","Oui","Non")</f>
        <v>Oui</v>
      </c>
      <c r="B1049" s="172">
        <f>IF(A1049="Oui",1,0)</f>
        <v>1</v>
      </c>
      <c r="C1049" s="172">
        <f>IF(OR(G1049="Médecin",H1049="Médecin",I1049="Médecin",I1049="Médecins",H1049="anesthésiste",H1049="boursier univ.",H1049="chercheur",H1049="chirurgien",H1049="Résident(e)",H1049="Md Urg",H1049="Md Card",LEFT(H1049,6)="Fellow",H1049="Externe Médecine",H1049="Directeur de la biobanque Médecin",H1049="monit.-boursier",),1,0)</f>
        <v>0</v>
      </c>
      <c r="D1049" s="172">
        <f>IF(OR(G1049=0,H1049="Stagiaire",H1049="Stagiaires",H1049="Externe",H1049="Externes",G1049="agence",H1049="STAGIAIRE INFIRMIER(ÈRE)",H1049="STAGIAIRE SI",H1049="STAGIAIRE S.I.",H1049="STAGIAIRE PAB",H1049="STAGIAIRE EN PERFUSION",H1049="Stagiaire Physiothérapeute",H1049="Stagiaire médecine",H1049="Stagiaire - Service sociaux",H1049="STAGIAIRE SOINS INFIRMIERS",H1049="STAGIAIRE EXTERNE EN MÉDECINE",H1049="ss",),1,0)</f>
        <v>0</v>
      </c>
      <c r="E1049" s="28" t="s">
        <v>2056</v>
      </c>
      <c r="F1049" s="28" t="s">
        <v>368</v>
      </c>
      <c r="G1049" s="257">
        <v>5747</v>
      </c>
      <c r="H1049" s="79" t="s">
        <v>972</v>
      </c>
      <c r="I1049" s="164" t="s">
        <v>3418</v>
      </c>
      <c r="J1049" s="273">
        <f ca="1">IF(AK1049&lt;=Données!$B$2,1," ")</f>
        <v>1</v>
      </c>
      <c r="K1049" s="45"/>
      <c r="L1049" s="46" t="s">
        <v>56</v>
      </c>
      <c r="M1049" s="47"/>
      <c r="N1049" s="48"/>
      <c r="O1049" s="185"/>
      <c r="P1049" s="187"/>
      <c r="Q1049" s="185"/>
      <c r="R1049" s="186"/>
      <c r="S1049" s="186">
        <v>1</v>
      </c>
      <c r="T1049" s="187"/>
      <c r="U1049" s="187"/>
      <c r="V1049" s="187"/>
      <c r="W1049" s="320"/>
      <c r="X1049" s="214"/>
      <c r="Y1049" s="215"/>
      <c r="Z1049" s="34"/>
      <c r="AA1049" s="35"/>
      <c r="AB1049" s="35"/>
      <c r="AC1049" s="35"/>
      <c r="AD1049" s="36"/>
      <c r="AE1049" s="224"/>
      <c r="AF1049" s="53"/>
      <c r="AG1049" s="54"/>
      <c r="AH1049" s="55"/>
      <c r="AI1049" s="56"/>
      <c r="AJ1049" s="41" t="s">
        <v>144</v>
      </c>
      <c r="AK1049" s="42">
        <v>44596</v>
      </c>
      <c r="AL1049" s="50"/>
      <c r="AM1049" s="337" t="str">
        <f>INDEX($K$6:$AE$6,1,MATCH(1,K1049:AE1049,-1))</f>
        <v>1870 +</v>
      </c>
      <c r="AN1049" s="337" t="str">
        <f>IF(INDEX($K$6:$AE$6,1,MATCH(1,K1049:AE1049,1))&lt;&gt;INDEX($K$6:$AE$6,1,MATCH(1,K1049:AE1049,-1)),INDEX($K$6:$AE$6,1,MATCH(1,K1049:AE1049,1)),"-")</f>
        <v>-</v>
      </c>
      <c r="AO1049"/>
      <c r="AP1049"/>
      <c r="AQ1049"/>
    </row>
    <row r="1050" spans="1:43" x14ac:dyDescent="0.2">
      <c r="A1050" s="169" t="str">
        <f>IF(IFERROR(VLOOKUP(G1050,EmployesActifs,1,FALSE),"Non")&lt;&gt;"Non","Oui","Non")</f>
        <v>Oui</v>
      </c>
      <c r="B1050" s="172">
        <f>IF(A1050="Oui",1,0)</f>
        <v>1</v>
      </c>
      <c r="C1050" s="172">
        <f>IF(OR(G1050="Médecin",H1050="Médecin",I1050="Médecin",I1050="Médecins",H1050="anesthésiste",H1050="boursier univ.",H1050="chercheur",H1050="chirurgien",H1050="Résident(e)",H1050="Md Urg",H1050="Md Card",LEFT(H1050,6)="Fellow",H1050="Externe Médecine",H1050="Directeur de la biobanque Médecin",H1050="monit.-boursier",),1,0)</f>
        <v>0</v>
      </c>
      <c r="D1050" s="172">
        <f>IF(OR(G1050=0,H1050="Stagiaire",H1050="Stagiaires",H1050="Externe",H1050="Externes",G1050="agence",H1050="STAGIAIRE INFIRMIER(ÈRE)",H1050="STAGIAIRE SI",H1050="STAGIAIRE S.I.",H1050="STAGIAIRE PAB",H1050="STAGIAIRE EN PERFUSION",H1050="Stagiaire Physiothérapeute",H1050="Stagiaire médecine",H1050="Stagiaire - Service sociaux",H1050="STAGIAIRE SOINS INFIRMIERS",H1050="STAGIAIRE EXTERNE EN MÉDECINE",H1050="ss",),1,0)</f>
        <v>0</v>
      </c>
      <c r="E1050" s="28" t="s">
        <v>2058</v>
      </c>
      <c r="F1050" s="28" t="s">
        <v>170</v>
      </c>
      <c r="G1050" s="257">
        <v>8687</v>
      </c>
      <c r="H1050" s="79" t="s">
        <v>3378</v>
      </c>
      <c r="I1050" s="164" t="s">
        <v>282</v>
      </c>
      <c r="J1050" s="273" t="str">
        <f ca="1">IF(AK1050&lt;=Données!$B$2,1," ")</f>
        <v xml:space="preserve"> </v>
      </c>
      <c r="K1050" s="45">
        <v>1</v>
      </c>
      <c r="L1050" s="46"/>
      <c r="M1050" s="47"/>
      <c r="N1050" s="48"/>
      <c r="O1050" s="185"/>
      <c r="P1050" s="187"/>
      <c r="Q1050" s="185"/>
      <c r="R1050" s="186"/>
      <c r="S1050" s="186"/>
      <c r="T1050" s="187"/>
      <c r="U1050" s="187"/>
      <c r="V1050" s="187"/>
      <c r="W1050" s="320"/>
      <c r="X1050" s="214"/>
      <c r="Y1050" s="215"/>
      <c r="Z1050" s="34"/>
      <c r="AA1050" s="35"/>
      <c r="AB1050" s="35"/>
      <c r="AC1050" s="35"/>
      <c r="AD1050" s="36"/>
      <c r="AE1050" s="224"/>
      <c r="AF1050" s="53"/>
      <c r="AG1050" s="54"/>
      <c r="AH1050" s="55"/>
      <c r="AI1050" s="56"/>
      <c r="AJ1050" s="41" t="s">
        <v>4462</v>
      </c>
      <c r="AK1050" s="42">
        <v>45784</v>
      </c>
      <c r="AL1050" s="50"/>
      <c r="AM1050" s="337" t="str">
        <f>INDEX($K$6:$AE$6,1,MATCH(1,K1050:AE1050,-1))</f>
        <v>95PFE-L2S</v>
      </c>
      <c r="AN1050" s="337" t="str">
        <f>IF(INDEX($K$6:$AE$6,1,MATCH(1,K1050:AE1050,1))&lt;&gt;INDEX($K$6:$AE$6,1,MATCH(1,K1050:AE1050,-1)),INDEX($K$6:$AE$6,1,MATCH(1,K1050:AE1050,1)),"-")</f>
        <v>-</v>
      </c>
      <c r="AO1050"/>
      <c r="AP1050"/>
      <c r="AQ1050"/>
    </row>
    <row r="1051" spans="1:43" ht="12.75" customHeight="1" x14ac:dyDescent="0.2">
      <c r="A1051" s="169" t="str">
        <f>IF(IFERROR(VLOOKUP(G1051,EmployesActifs,1,FALSE),"Non")&lt;&gt;"Non","Oui","Non")</f>
        <v>Oui</v>
      </c>
      <c r="B1051" s="172">
        <f>IF(A1051="Oui",1,0)</f>
        <v>1</v>
      </c>
      <c r="C1051" s="172">
        <f>IF(OR(G1051="Médecin",H1051="Médecin",I1051="Médecin",I1051="Médecins",H1051="anesthésiste",H1051="boursier univ.",H1051="chercheur",H1051="chirurgien",H1051="Résident(e)",H1051="Md Urg",H1051="Md Card",LEFT(H1051,6)="Fellow",H1051="Externe Médecine",H1051="Directeur de la biobanque Médecin",H1051="monit.-boursier",),1,0)</f>
        <v>0</v>
      </c>
      <c r="D1051" s="172">
        <f>IF(OR(G1051=0,H1051="Stagiaire",H1051="Stagiaires",H1051="Externe",H1051="Externes",G1051="agence",H1051="STAGIAIRE INFIRMIER(ÈRE)",H1051="STAGIAIRE SI",H1051="STAGIAIRE S.I.",H1051="STAGIAIRE PAB",H1051="STAGIAIRE EN PERFUSION",H1051="Stagiaire Physiothérapeute",H1051="Stagiaire médecine",H1051="Stagiaire - Service sociaux",H1051="STAGIAIRE SOINS INFIRMIERS",H1051="STAGIAIRE EXTERNE EN MÉDECINE",H1051="ss",),1,0)</f>
        <v>0</v>
      </c>
      <c r="E1051" s="28" t="s">
        <v>6394</v>
      </c>
      <c r="F1051" s="28" t="s">
        <v>281</v>
      </c>
      <c r="G1051" s="257">
        <v>4727</v>
      </c>
      <c r="H1051" s="79" t="s">
        <v>3396</v>
      </c>
      <c r="I1051" s="164" t="s">
        <v>3418</v>
      </c>
      <c r="J1051" s="273" t="str">
        <f ca="1">IF(AK1051&lt;=Données!$B$2,1," ")</f>
        <v xml:space="preserve"> </v>
      </c>
      <c r="K1051" s="45">
        <v>1</v>
      </c>
      <c r="L1051" s="46"/>
      <c r="M1051" s="47"/>
      <c r="N1051" s="48"/>
      <c r="O1051" s="185"/>
      <c r="P1051" s="187"/>
      <c r="Q1051" s="185"/>
      <c r="R1051" s="186"/>
      <c r="S1051" s="186" t="s">
        <v>56</v>
      </c>
      <c r="T1051" s="187"/>
      <c r="U1051" s="187"/>
      <c r="V1051" s="187"/>
      <c r="W1051" s="320"/>
      <c r="X1051" s="214"/>
      <c r="Y1051" s="215"/>
      <c r="Z1051" s="34"/>
      <c r="AA1051" s="35"/>
      <c r="AB1051" s="35"/>
      <c r="AC1051" s="35"/>
      <c r="AD1051" s="36"/>
      <c r="AE1051" s="224"/>
      <c r="AF1051" s="53"/>
      <c r="AG1051" s="54"/>
      <c r="AH1051" s="55"/>
      <c r="AI1051" s="56"/>
      <c r="AJ1051" s="41" t="s">
        <v>4462</v>
      </c>
      <c r="AK1051" s="42">
        <v>45931</v>
      </c>
      <c r="AL1051" s="50"/>
      <c r="AM1051" s="337" t="str">
        <f>INDEX($K$6:$AE$6,1,MATCH(1,K1051:AE1051,-1))</f>
        <v>95PFE-L2S</v>
      </c>
      <c r="AN1051" s="337" t="str">
        <f>IF(INDEX($K$6:$AE$6,1,MATCH(1,K1051:AE1051,1))&lt;&gt;INDEX($K$6:$AE$6,1,MATCH(1,K1051:AE1051,-1)),INDEX($K$6:$AE$6,1,MATCH(1,K1051:AE1051,1)),"-")</f>
        <v>-</v>
      </c>
      <c r="AO1051"/>
      <c r="AP1051"/>
      <c r="AQ1051"/>
    </row>
    <row r="1052" spans="1:43" x14ac:dyDescent="0.2">
      <c r="A1052" s="169" t="str">
        <f>IF(IFERROR(VLOOKUP(G1052,EmployesActifs,1,FALSE),"Non")&lt;&gt;"Non","Oui","Non")</f>
        <v>Oui</v>
      </c>
      <c r="B1052" s="172">
        <f>IF(A1052="Oui",1,0)</f>
        <v>1</v>
      </c>
      <c r="C1052" s="172">
        <f>IF(OR(G1052="Médecin",H1052="Médecin",I1052="Médecin",I1052="Médecins",H1052="anesthésiste",H1052="boursier univ.",H1052="chercheur",H1052="chirurgien",H1052="Résident(e)",H1052="Md Urg",H1052="Md Card",LEFT(H1052,6)="Fellow",H1052="Externe Médecine",H1052="Directeur de la biobanque Médecin",H1052="monit.-boursier",),1,0)</f>
        <v>0</v>
      </c>
      <c r="D1052" s="172">
        <f>IF(OR(G1052=0,H1052="Stagiaire",H1052="Stagiaires",H1052="Externe",H1052="Externes",G1052="agence",H1052="STAGIAIRE INFIRMIER(ÈRE)",H1052="STAGIAIRE SI",H1052="STAGIAIRE S.I.",H1052="STAGIAIRE PAB",H1052="STAGIAIRE EN PERFUSION",H1052="Stagiaire Physiothérapeute",H1052="Stagiaire médecine",H1052="Stagiaire - Service sociaux",H1052="STAGIAIRE SOINS INFIRMIERS",H1052="STAGIAIRE EXTERNE EN MÉDECINE",H1052="ss",),1,0)</f>
        <v>0</v>
      </c>
      <c r="E1052" s="28" t="s">
        <v>3505</v>
      </c>
      <c r="F1052" s="28" t="s">
        <v>5684</v>
      </c>
      <c r="G1052" s="257">
        <v>13875</v>
      </c>
      <c r="H1052" s="79" t="s">
        <v>54</v>
      </c>
      <c r="I1052" s="164" t="s">
        <v>55</v>
      </c>
      <c r="J1052" s="273" t="str">
        <f ca="1">IF(AK1052&lt;=Données!$B$2,1," ")</f>
        <v xml:space="preserve"> </v>
      </c>
      <c r="K1052" s="45"/>
      <c r="L1052" s="46">
        <v>1</v>
      </c>
      <c r="M1052" s="47"/>
      <c r="N1052" s="48"/>
      <c r="O1052" s="185"/>
      <c r="P1052" s="187"/>
      <c r="Q1052" s="185"/>
      <c r="R1052" s="186"/>
      <c r="S1052" s="186"/>
      <c r="T1052" s="187"/>
      <c r="U1052" s="187"/>
      <c r="V1052" s="187"/>
      <c r="W1052" s="320"/>
      <c r="X1052" s="214"/>
      <c r="Y1052" s="215"/>
      <c r="Z1052" s="34"/>
      <c r="AA1052" s="35"/>
      <c r="AB1052" s="35"/>
      <c r="AC1052" s="35"/>
      <c r="AD1052" s="36"/>
      <c r="AE1052" s="224"/>
      <c r="AF1052" s="53"/>
      <c r="AG1052" s="54"/>
      <c r="AH1052" s="55"/>
      <c r="AI1052" s="56"/>
      <c r="AJ1052" s="41" t="s">
        <v>4462</v>
      </c>
      <c r="AK1052" s="42">
        <v>45638</v>
      </c>
      <c r="AL1052" s="50"/>
      <c r="AM1052" s="337" t="str">
        <f>INDEX($K$6:$AE$6,1,MATCH(1,K1052:AE1052,-1))</f>
        <v>95PFE-L2M</v>
      </c>
      <c r="AN1052" s="337" t="str">
        <f>IF(INDEX($K$6:$AE$6,1,MATCH(1,K1052:AE1052,1))&lt;&gt;INDEX($K$6:$AE$6,1,MATCH(1,K1052:AE1052,-1)),INDEX($K$6:$AE$6,1,MATCH(1,K1052:AE1052,1)),"-")</f>
        <v>-</v>
      </c>
      <c r="AO1052"/>
      <c r="AP1052"/>
      <c r="AQ1052"/>
    </row>
    <row r="1053" spans="1:43" ht="12.75" customHeight="1" x14ac:dyDescent="0.2">
      <c r="A1053" s="169" t="str">
        <f>IF(IFERROR(VLOOKUP(G1053,EmployesActifs,1,FALSE),"Non")&lt;&gt;"Non","Oui","Non")</f>
        <v>Oui</v>
      </c>
      <c r="B1053" s="172">
        <f>IF(A1053="Oui",1,0)</f>
        <v>1</v>
      </c>
      <c r="C1053" s="172">
        <f>IF(OR(G1053="Médecin",H1053="Médecin",I1053="Médecin",I1053="Médecins",H1053="anesthésiste",H1053="boursier univ.",H1053="chercheur",H1053="chirurgien",H1053="Résident(e)",H1053="Md Urg",H1053="Md Card",LEFT(H1053,6)="Fellow",H1053="Externe Médecine",H1053="Directeur de la biobanque Médecin",H1053="monit.-boursier",),1,0)</f>
        <v>0</v>
      </c>
      <c r="D1053" s="172">
        <f>IF(OR(G1053=0,H1053="Stagiaire",H1053="Stagiaires",H1053="Externe",H1053="Externes",G1053="agence",H1053="STAGIAIRE INFIRMIER(ÈRE)",H1053="STAGIAIRE SI",H1053="STAGIAIRE S.I.",H1053="STAGIAIRE PAB",H1053="STAGIAIRE EN PERFUSION",H1053="Stagiaire Physiothérapeute",H1053="Stagiaire médecine",H1053="Stagiaire - Service sociaux",H1053="STAGIAIRE SOINS INFIRMIERS",H1053="STAGIAIRE EXTERNE EN MÉDECINE",H1053="ss",),1,0)</f>
        <v>0</v>
      </c>
      <c r="E1053" s="28" t="s">
        <v>2060</v>
      </c>
      <c r="F1053" s="28" t="s">
        <v>2061</v>
      </c>
      <c r="G1053" s="257">
        <v>10240</v>
      </c>
      <c r="H1053" s="79" t="s">
        <v>3395</v>
      </c>
      <c r="I1053" s="164" t="s">
        <v>3402</v>
      </c>
      <c r="J1053" s="273">
        <f ca="1">IF(AK1053&lt;=Données!$B$2,1," ")</f>
        <v>1</v>
      </c>
      <c r="K1053" s="45" t="s">
        <v>56</v>
      </c>
      <c r="L1053" s="46"/>
      <c r="M1053" s="47"/>
      <c r="N1053" s="48"/>
      <c r="O1053" s="185"/>
      <c r="P1053" s="187"/>
      <c r="Q1053" s="185"/>
      <c r="R1053" s="186"/>
      <c r="S1053" s="186"/>
      <c r="T1053" s="187"/>
      <c r="U1053" s="187"/>
      <c r="V1053" s="187"/>
      <c r="W1053" s="320"/>
      <c r="X1053" s="214"/>
      <c r="Y1053" s="215"/>
      <c r="Z1053" s="34"/>
      <c r="AA1053" s="35">
        <v>1</v>
      </c>
      <c r="AB1053" s="35"/>
      <c r="AC1053" s="35"/>
      <c r="AD1053" s="36"/>
      <c r="AE1053" s="224"/>
      <c r="AF1053" s="53"/>
      <c r="AG1053" s="54"/>
      <c r="AH1053" s="55"/>
      <c r="AI1053" s="56"/>
      <c r="AJ1053" s="41" t="s">
        <v>85</v>
      </c>
      <c r="AK1053" s="42">
        <v>44539</v>
      </c>
      <c r="AL1053" s="50"/>
      <c r="AM1053" s="337" t="str">
        <f>INDEX($K$6:$AE$6,1,MATCH(1,K1053:AE1053,-1))</f>
        <v>1511-S</v>
      </c>
      <c r="AN1053" s="337" t="str">
        <f>IF(INDEX($K$6:$AE$6,1,MATCH(1,K1053:AE1053,1))&lt;&gt;INDEX($K$6:$AE$6,1,MATCH(1,K1053:AE1053,-1)),INDEX($K$6:$AE$6,1,MATCH(1,K1053:AE1053,1)),"-")</f>
        <v>-</v>
      </c>
      <c r="AO1053"/>
      <c r="AP1053"/>
      <c r="AQ1053"/>
    </row>
    <row r="1054" spans="1:43" ht="12.75" customHeight="1" x14ac:dyDescent="0.2">
      <c r="A1054" s="169" t="str">
        <f>IF(IFERROR(VLOOKUP(G1054,EmployesActifs,1,FALSE),"Non")&lt;&gt;"Non","Oui","Non")</f>
        <v>Oui</v>
      </c>
      <c r="B1054" s="172">
        <f>IF(A1054="Oui",1,0)</f>
        <v>1</v>
      </c>
      <c r="C1054" s="172">
        <f>IF(OR(G1054="Médecin",H1054="Médecin",I1054="Médecin",I1054="Médecins",H1054="anesthésiste",H1054="boursier univ.",H1054="chercheur",H1054="chirurgien",H1054="Résident(e)",H1054="Md Urg",H1054="Md Card",LEFT(H1054,6)="Fellow",H1054="Externe Médecine",H1054="Directeur de la biobanque Médecin",H1054="monit.-boursier",),1,0)</f>
        <v>0</v>
      </c>
      <c r="D1054" s="172">
        <f>IF(OR(G1054=0,H1054="Stagiaire",H1054="Stagiaires",H1054="Externe",H1054="Externes",G1054="agence",H1054="STAGIAIRE INFIRMIER(ÈRE)",H1054="STAGIAIRE SI",H1054="STAGIAIRE S.I.",H1054="STAGIAIRE PAB",H1054="STAGIAIRE EN PERFUSION",H1054="Stagiaire Physiothérapeute",H1054="Stagiaire médecine",H1054="Stagiaire - Service sociaux",H1054="STAGIAIRE SOINS INFIRMIERS",H1054="STAGIAIRE EXTERNE EN MÉDECINE",H1054="ss",),1,0)</f>
        <v>0</v>
      </c>
      <c r="E1054" s="28" t="s">
        <v>2064</v>
      </c>
      <c r="F1054" s="28" t="s">
        <v>349</v>
      </c>
      <c r="G1054" s="257">
        <v>4951</v>
      </c>
      <c r="H1054" s="79" t="s">
        <v>103</v>
      </c>
      <c r="I1054" s="164" t="s">
        <v>3489</v>
      </c>
      <c r="J1054" s="273">
        <f ca="1">IF(AK1054&lt;=Données!$B$2,1," ")</f>
        <v>1</v>
      </c>
      <c r="K1054" s="45"/>
      <c r="L1054" s="46"/>
      <c r="M1054" s="47"/>
      <c r="N1054" s="48"/>
      <c r="O1054" s="185"/>
      <c r="P1054" s="187"/>
      <c r="Q1054" s="185"/>
      <c r="R1054" s="186">
        <v>1</v>
      </c>
      <c r="S1054" s="186"/>
      <c r="T1054" s="187"/>
      <c r="U1054" s="187"/>
      <c r="V1054" s="187"/>
      <c r="W1054" s="320"/>
      <c r="X1054" s="214"/>
      <c r="Y1054" s="215"/>
      <c r="Z1054" s="34"/>
      <c r="AA1054" s="35"/>
      <c r="AB1054" s="35"/>
      <c r="AC1054" s="35"/>
      <c r="AD1054" s="36"/>
      <c r="AE1054" s="224"/>
      <c r="AF1054" s="53"/>
      <c r="AG1054" s="54"/>
      <c r="AH1054" s="55"/>
      <c r="AI1054" s="56"/>
      <c r="AJ1054" s="41" t="s">
        <v>44</v>
      </c>
      <c r="AK1054" s="42">
        <v>43917</v>
      </c>
      <c r="AL1054" s="50"/>
      <c r="AM1054" s="337">
        <f>INDEX($K$6:$AE$6,1,MATCH(1,K1054:AE1054,-1))</f>
        <v>1860</v>
      </c>
      <c r="AN1054" s="337" t="str">
        <f>IF(INDEX($K$6:$AE$6,1,MATCH(1,K1054:AE1054,1))&lt;&gt;INDEX($K$6:$AE$6,1,MATCH(1,K1054:AE1054,-1)),INDEX($K$6:$AE$6,1,MATCH(1,K1054:AE1054,1)),"-")</f>
        <v>-</v>
      </c>
      <c r="AO1054"/>
      <c r="AP1054"/>
      <c r="AQ1054"/>
    </row>
    <row r="1055" spans="1:43" ht="15" customHeight="1" x14ac:dyDescent="0.2">
      <c r="A1055" s="169" t="str">
        <f>IF(IFERROR(VLOOKUP(G1055,EmployesActifs,1,FALSE),"Non")&lt;&gt;"Non","Oui","Non")</f>
        <v>Oui</v>
      </c>
      <c r="B1055" s="172">
        <f>IF(A1055="Oui",1,0)</f>
        <v>1</v>
      </c>
      <c r="C1055" s="172">
        <f>IF(OR(G1055="Médecin",H1055="Médecin",I1055="Médecin",I1055="Médecins",H1055="anesthésiste",H1055="boursier univ.",H1055="chercheur",H1055="chirurgien",H1055="Résident(e)",H1055="Md Urg",H1055="Md Card",LEFT(H1055,6)="Fellow",H1055="Externe Médecine",H1055="Directeur de la biobanque Médecin",H1055="monit.-boursier",),1,0)</f>
        <v>0</v>
      </c>
      <c r="D1055" s="172">
        <f>IF(OR(G1055=0,H1055="Stagiaire",H1055="Stagiaires",H1055="Externe",H1055="Externes",G1055="agence",H1055="STAGIAIRE INFIRMIER(ÈRE)",H1055="STAGIAIRE SI",H1055="STAGIAIRE S.I.",H1055="STAGIAIRE PAB",H1055="STAGIAIRE EN PERFUSION",H1055="Stagiaire Physiothérapeute",H1055="Stagiaire médecine",H1055="Stagiaire - Service sociaux",H1055="STAGIAIRE SOINS INFIRMIERS",H1055="STAGIAIRE EXTERNE EN MÉDECINE",H1055="ss",),1,0)</f>
        <v>0</v>
      </c>
      <c r="E1055" s="28" t="s">
        <v>2068</v>
      </c>
      <c r="F1055" s="28" t="s">
        <v>2069</v>
      </c>
      <c r="G1055" s="257">
        <v>11296</v>
      </c>
      <c r="H1055" s="79" t="s">
        <v>3918</v>
      </c>
      <c r="I1055" s="164" t="s">
        <v>1395</v>
      </c>
      <c r="J1055" s="273">
        <f ca="1">IF(AK1055&lt;=Données!$B$2,1," ")</f>
        <v>1</v>
      </c>
      <c r="K1055" s="45"/>
      <c r="L1055" s="46" t="s">
        <v>56</v>
      </c>
      <c r="M1055" s="47">
        <v>1</v>
      </c>
      <c r="N1055" s="48"/>
      <c r="O1055" s="185"/>
      <c r="P1055" s="187"/>
      <c r="Q1055" s="185"/>
      <c r="R1055" s="186"/>
      <c r="S1055" s="186"/>
      <c r="T1055" s="187"/>
      <c r="U1055" s="187"/>
      <c r="V1055" s="187"/>
      <c r="W1055" s="320"/>
      <c r="X1055" s="214"/>
      <c r="Y1055" s="215"/>
      <c r="Z1055" s="34"/>
      <c r="AA1055" s="35"/>
      <c r="AB1055" s="35"/>
      <c r="AC1055" s="35"/>
      <c r="AD1055" s="36"/>
      <c r="AE1055" s="224"/>
      <c r="AF1055" s="53"/>
      <c r="AG1055" s="54"/>
      <c r="AH1055" s="55"/>
      <c r="AI1055" s="56"/>
      <c r="AJ1055" s="41" t="s">
        <v>98</v>
      </c>
      <c r="AK1055" s="42">
        <v>44587</v>
      </c>
      <c r="AL1055" s="50"/>
      <c r="AM1055" s="337" t="str">
        <f>INDEX($K$6:$AE$6,1,MATCH(1,K1055:AE1055,-1))</f>
        <v>95PFE-L2L</v>
      </c>
      <c r="AN1055" s="337" t="str">
        <f>IF(INDEX($K$6:$AE$6,1,MATCH(1,K1055:AE1055,1))&lt;&gt;INDEX($K$6:$AE$6,1,MATCH(1,K1055:AE1055,-1)),INDEX($K$6:$AE$6,1,MATCH(1,K1055:AE1055,1)),"-")</f>
        <v>-</v>
      </c>
      <c r="AO1055"/>
      <c r="AP1055"/>
      <c r="AQ1055"/>
    </row>
    <row r="1056" spans="1:43" ht="12.75" customHeight="1" x14ac:dyDescent="0.2">
      <c r="A1056" s="169" t="str">
        <f>IF(IFERROR(VLOOKUP(G1056,EmployesActifs,1,FALSE),"Non")&lt;&gt;"Non","Oui","Non")</f>
        <v>Oui</v>
      </c>
      <c r="B1056" s="172">
        <f>IF(A1056="Oui",1,0)</f>
        <v>1</v>
      </c>
      <c r="C1056" s="172">
        <f>IF(OR(G1056="Médecin",H1056="Médecin",I1056="Médecin",I1056="Médecins",H1056="anesthésiste",H1056="boursier univ.",H1056="chercheur",H1056="chirurgien",H1056="Résident(e)",H1056="Md Urg",H1056="Md Card",LEFT(H1056,6)="Fellow",H1056="Externe Médecine",H1056="Directeur de la biobanque Médecin",H1056="monit.-boursier",),1,0)</f>
        <v>0</v>
      </c>
      <c r="D1056" s="172">
        <f>IF(OR(G1056=0,H1056="Stagiaire",H1056="Stagiaires",H1056="Externe",H1056="Externes",G1056="agence",H1056="STAGIAIRE INFIRMIER(ÈRE)",H1056="STAGIAIRE SI",H1056="STAGIAIRE S.I.",H1056="STAGIAIRE PAB",H1056="STAGIAIRE EN PERFUSION",H1056="Stagiaire Physiothérapeute",H1056="Stagiaire médecine",H1056="Stagiaire - Service sociaux",H1056="STAGIAIRE SOINS INFIRMIERS",H1056="STAGIAIRE EXTERNE EN MÉDECINE",H1056="ss",),1,0)</f>
        <v>0</v>
      </c>
      <c r="E1056" s="28" t="s">
        <v>2070</v>
      </c>
      <c r="F1056" s="28" t="s">
        <v>1126</v>
      </c>
      <c r="G1056" s="257">
        <v>10990</v>
      </c>
      <c r="H1056" s="79" t="s">
        <v>544</v>
      </c>
      <c r="I1056" s="164" t="s">
        <v>122</v>
      </c>
      <c r="J1056" s="273">
        <f ca="1">IF(AK1056&lt;=Données!$B$2,1," ")</f>
        <v>1</v>
      </c>
      <c r="K1056" s="45"/>
      <c r="L1056" s="46" t="s">
        <v>56</v>
      </c>
      <c r="M1056" s="47"/>
      <c r="N1056" s="48"/>
      <c r="O1056" s="185"/>
      <c r="P1056" s="187"/>
      <c r="Q1056" s="185"/>
      <c r="R1056" s="186"/>
      <c r="S1056" s="186">
        <v>1</v>
      </c>
      <c r="T1056" s="187" t="s">
        <v>56</v>
      </c>
      <c r="U1056" s="187"/>
      <c r="V1056" s="187"/>
      <c r="W1056" s="320"/>
      <c r="X1056" s="214"/>
      <c r="Y1056" s="215"/>
      <c r="Z1056" s="34"/>
      <c r="AA1056" s="35"/>
      <c r="AB1056" s="35"/>
      <c r="AC1056" s="35"/>
      <c r="AD1056" s="36"/>
      <c r="AE1056" s="224"/>
      <c r="AF1056" s="53"/>
      <c r="AG1056" s="54"/>
      <c r="AH1056" s="55"/>
      <c r="AI1056" s="56"/>
      <c r="AJ1056" s="41" t="s">
        <v>57</v>
      </c>
      <c r="AK1056" s="42">
        <v>44564</v>
      </c>
      <c r="AL1056" s="50"/>
      <c r="AM1056" s="337" t="str">
        <f>INDEX($K$6:$AE$6,1,MATCH(1,K1056:AE1056,-1))</f>
        <v>1870 +</v>
      </c>
      <c r="AN1056" s="337" t="str">
        <f>IF(INDEX($K$6:$AE$6,1,MATCH(1,K1056:AE1056,1))&lt;&gt;INDEX($K$6:$AE$6,1,MATCH(1,K1056:AE1056,-1)),INDEX($K$6:$AE$6,1,MATCH(1,K1056:AE1056,1)),"-")</f>
        <v>-</v>
      </c>
      <c r="AO1056"/>
      <c r="AP1056"/>
      <c r="AQ1056"/>
    </row>
    <row r="1057" spans="1:261" x14ac:dyDescent="0.2">
      <c r="A1057" s="169" t="str">
        <f>IF(IFERROR(VLOOKUP(G1057,EmployesActifs,1,FALSE),"Non")&lt;&gt;"Non","Oui","Non")</f>
        <v>Oui</v>
      </c>
      <c r="B1057" s="172">
        <f>IF(A1057="Oui",1,0)</f>
        <v>1</v>
      </c>
      <c r="C1057" s="172">
        <f>IF(OR(G1057="Médecin",H1057="Médecin",I1057="Médecin",I1057="Médecins",H1057="anesthésiste",H1057="boursier univ.",H1057="chercheur",H1057="chirurgien",H1057="Résident(e)",H1057="Md Urg",H1057="Md Card",LEFT(H1057,6)="Fellow",H1057="Externe Médecine",H1057="Directeur de la biobanque Médecin",H1057="monit.-boursier",),1,0)</f>
        <v>0</v>
      </c>
      <c r="D1057" s="172">
        <f>IF(OR(G1057=0,H1057="Stagiaire",H1057="Stagiaires",H1057="Externe",H1057="Externes",G1057="agence",H1057="STAGIAIRE INFIRMIER(ÈRE)",H1057="STAGIAIRE SI",H1057="STAGIAIRE S.I.",H1057="STAGIAIRE PAB",H1057="STAGIAIRE EN PERFUSION",H1057="Stagiaire Physiothérapeute",H1057="Stagiaire médecine",H1057="Stagiaire - Service sociaux",H1057="STAGIAIRE SOINS INFIRMIERS",H1057="STAGIAIRE EXTERNE EN MÉDECINE",H1057="ss",),1,0)</f>
        <v>0</v>
      </c>
      <c r="E1057" s="28" t="s">
        <v>3151</v>
      </c>
      <c r="F1057" s="28" t="s">
        <v>1503</v>
      </c>
      <c r="G1057" s="257">
        <v>10528</v>
      </c>
      <c r="H1057" s="79" t="s">
        <v>3913</v>
      </c>
      <c r="I1057" s="164" t="s">
        <v>2714</v>
      </c>
      <c r="J1057" s="273">
        <f ca="1">IF(AK1057&lt;=Données!$B$2,1," ")</f>
        <v>1</v>
      </c>
      <c r="K1057" s="45">
        <v>1</v>
      </c>
      <c r="L1057" s="46"/>
      <c r="M1057" s="47"/>
      <c r="N1057" s="48"/>
      <c r="O1057" s="185"/>
      <c r="P1057" s="187"/>
      <c r="Q1057" s="185"/>
      <c r="R1057" s="186"/>
      <c r="S1057" s="186"/>
      <c r="T1057" s="187"/>
      <c r="U1057" s="187"/>
      <c r="V1057" s="187"/>
      <c r="W1057" s="320"/>
      <c r="X1057" s="214"/>
      <c r="Y1057" s="215"/>
      <c r="Z1057" s="34"/>
      <c r="AA1057" s="35"/>
      <c r="AB1057" s="35"/>
      <c r="AC1057" s="35"/>
      <c r="AD1057" s="36"/>
      <c r="AE1057" s="224"/>
      <c r="AF1057" s="53"/>
      <c r="AG1057" s="54"/>
      <c r="AH1057" s="55"/>
      <c r="AI1057" s="56"/>
      <c r="AJ1057" s="41" t="s">
        <v>2858</v>
      </c>
      <c r="AK1057" s="42">
        <v>44979</v>
      </c>
      <c r="AL1057" s="50"/>
      <c r="AM1057" s="337" t="str">
        <f>INDEX($K$6:$AE$6,1,MATCH(1,K1057:AE1057,-1))</f>
        <v>95PFE-L2S</v>
      </c>
      <c r="AN1057" s="337" t="str">
        <f>IF(INDEX($K$6:$AE$6,1,MATCH(1,K1057:AE1057,1))&lt;&gt;INDEX($K$6:$AE$6,1,MATCH(1,K1057:AE1057,-1)),INDEX($K$6:$AE$6,1,MATCH(1,K1057:AE1057,1)),"-")</f>
        <v>-</v>
      </c>
      <c r="AO1057"/>
      <c r="AP1057"/>
      <c r="AQ1057"/>
    </row>
    <row r="1058" spans="1:261" x14ac:dyDescent="0.2">
      <c r="A1058" s="169" t="str">
        <f>IF(IFERROR(VLOOKUP(G1058,EmployesActifs,1,FALSE),"Non")&lt;&gt;"Non","Oui","Non")</f>
        <v>Oui</v>
      </c>
      <c r="B1058" s="172">
        <f>IF(A1058="Oui",1,0)</f>
        <v>1</v>
      </c>
      <c r="C1058" s="172">
        <f>IF(OR(G1058="Médecin",H1058="Médecin",I1058="Médecin",I1058="Médecins",H1058="anesthésiste",H1058="boursier univ.",H1058="chercheur",H1058="chirurgien",H1058="Résident(e)",H1058="Md Urg",H1058="Md Card",LEFT(H1058,6)="Fellow",H1058="Externe Médecine",H1058="Directeur de la biobanque Médecin",H1058="monit.-boursier",),1,0)</f>
        <v>0</v>
      </c>
      <c r="D1058" s="172">
        <f>IF(OR(G1058=0,H1058="Stagiaire",H1058="Stagiaires",H1058="Externe",H1058="Externes",G1058="agence",H1058="STAGIAIRE INFIRMIER(ÈRE)",H1058="STAGIAIRE SI",H1058="STAGIAIRE S.I.",H1058="STAGIAIRE PAB",H1058="STAGIAIRE EN PERFUSION",H1058="Stagiaire Physiothérapeute",H1058="Stagiaire médecine",H1058="Stagiaire - Service sociaux",H1058="STAGIAIRE SOINS INFIRMIERS",H1058="STAGIAIRE EXTERNE EN MÉDECINE",H1058="ss",),1,0)</f>
        <v>0</v>
      </c>
      <c r="E1058" s="28" t="s">
        <v>2071</v>
      </c>
      <c r="F1058" s="28" t="s">
        <v>2072</v>
      </c>
      <c r="G1058" s="257">
        <v>8684</v>
      </c>
      <c r="H1058" s="79" t="s">
        <v>54</v>
      </c>
      <c r="I1058" s="164" t="s">
        <v>55</v>
      </c>
      <c r="J1058" s="273" t="str">
        <f ca="1">IF(AK1058&lt;=Données!$B$2,1," ")</f>
        <v xml:space="preserve"> </v>
      </c>
      <c r="K1058" s="45"/>
      <c r="L1058" s="46"/>
      <c r="M1058" s="47"/>
      <c r="N1058" s="48"/>
      <c r="O1058" s="185"/>
      <c r="P1058" s="187"/>
      <c r="Q1058" s="185"/>
      <c r="R1058" s="186"/>
      <c r="S1058" s="186">
        <v>1</v>
      </c>
      <c r="T1058" s="187"/>
      <c r="U1058" s="187"/>
      <c r="V1058" s="187"/>
      <c r="W1058" s="320"/>
      <c r="X1058" s="214"/>
      <c r="Y1058" s="215"/>
      <c r="Z1058" s="34"/>
      <c r="AA1058" s="35"/>
      <c r="AB1058" s="35"/>
      <c r="AC1058" s="35"/>
      <c r="AD1058" s="36"/>
      <c r="AE1058" s="224"/>
      <c r="AF1058" s="53"/>
      <c r="AG1058" s="54"/>
      <c r="AH1058" s="55"/>
      <c r="AI1058" s="56"/>
      <c r="AJ1058" s="41" t="s">
        <v>4462</v>
      </c>
      <c r="AK1058" s="42">
        <v>45630</v>
      </c>
      <c r="AL1058" s="50"/>
      <c r="AM1058" s="337" t="str">
        <f>INDEX($K$6:$AE$6,1,MATCH(1,K1058:AE1058,-1))</f>
        <v>1870 +</v>
      </c>
      <c r="AN1058" s="337" t="str">
        <f>IF(INDEX($K$6:$AE$6,1,MATCH(1,K1058:AE1058,1))&lt;&gt;INDEX($K$6:$AE$6,1,MATCH(1,K1058:AE1058,-1)),INDEX($K$6:$AE$6,1,MATCH(1,K1058:AE1058,1)),"-")</f>
        <v>-</v>
      </c>
      <c r="AO1058"/>
      <c r="AP1058"/>
      <c r="AQ1058"/>
    </row>
    <row r="1059" spans="1:261" x14ac:dyDescent="0.2">
      <c r="A1059" s="169" t="str">
        <f>IF(IFERROR(VLOOKUP(G1059,EmployesActifs,1,FALSE),"Non")&lt;&gt;"Non","Oui","Non")</f>
        <v>Oui</v>
      </c>
      <c r="B1059" s="172">
        <f>IF(A1059="Oui",1,0)</f>
        <v>1</v>
      </c>
      <c r="C1059" s="172">
        <f>IF(OR(G1059="Médecin",H1059="Médecin",I1059="Médecin",I1059="Médecins",H1059="anesthésiste",H1059="boursier univ.",H1059="chercheur",H1059="chirurgien",H1059="Résident(e)",H1059="Md Urg",H1059="Md Card",LEFT(H1059,6)="Fellow",H1059="Externe Médecine",H1059="Directeur de la biobanque Médecin",H1059="monit.-boursier",),1,0)</f>
        <v>0</v>
      </c>
      <c r="D1059" s="172">
        <f>IF(OR(G1059=0,H1059="Stagiaire",H1059="Stagiaires",H1059="Externe",H1059="Externes",G1059="agence",H1059="STAGIAIRE INFIRMIER(ÈRE)",H1059="STAGIAIRE SI",H1059="STAGIAIRE S.I.",H1059="STAGIAIRE PAB",H1059="STAGIAIRE EN PERFUSION",H1059="Stagiaire Physiothérapeute",H1059="Stagiaire médecine",H1059="Stagiaire - Service sociaux",H1059="STAGIAIRE SOINS INFIRMIERS",H1059="STAGIAIRE EXTERNE EN MÉDECINE",H1059="ss",),1,0)</f>
        <v>0</v>
      </c>
      <c r="E1059" s="28" t="s">
        <v>2073</v>
      </c>
      <c r="F1059" s="28" t="s">
        <v>2074</v>
      </c>
      <c r="G1059" s="257">
        <v>9183</v>
      </c>
      <c r="H1059" s="79" t="s">
        <v>2416</v>
      </c>
      <c r="I1059" s="164" t="s">
        <v>3412</v>
      </c>
      <c r="J1059" s="273">
        <f ca="1">IF(AK1059&lt;=Données!$B$2,1," ")</f>
        <v>1</v>
      </c>
      <c r="K1059" s="45"/>
      <c r="L1059" s="46"/>
      <c r="M1059" s="47"/>
      <c r="N1059" s="48"/>
      <c r="O1059" s="185"/>
      <c r="P1059" s="187"/>
      <c r="Q1059" s="185">
        <v>1</v>
      </c>
      <c r="R1059" s="186"/>
      <c r="S1059" s="186"/>
      <c r="T1059" s="187"/>
      <c r="U1059" s="187"/>
      <c r="V1059" s="187"/>
      <c r="W1059" s="320"/>
      <c r="X1059" s="214"/>
      <c r="Y1059" s="215"/>
      <c r="Z1059" s="34"/>
      <c r="AA1059" s="35"/>
      <c r="AB1059" s="35"/>
      <c r="AC1059" s="35"/>
      <c r="AD1059" s="36"/>
      <c r="AE1059" s="224"/>
      <c r="AF1059" s="53"/>
      <c r="AG1059" s="54"/>
      <c r="AH1059" s="55"/>
      <c r="AI1059" s="56"/>
      <c r="AJ1059" s="41" t="s">
        <v>44</v>
      </c>
      <c r="AK1059" s="42">
        <v>43936</v>
      </c>
      <c r="AL1059" s="50" t="s">
        <v>347</v>
      </c>
      <c r="AM1059" s="337" t="str">
        <f>INDEX($K$6:$AE$6,1,MATCH(1,K1059:AE1059,-1))</f>
        <v>1860-S</v>
      </c>
      <c r="AN1059" s="337" t="str">
        <f>IF(INDEX($K$6:$AE$6,1,MATCH(1,K1059:AE1059,1))&lt;&gt;INDEX($K$6:$AE$6,1,MATCH(1,K1059:AE1059,-1)),INDEX($K$6:$AE$6,1,MATCH(1,K1059:AE1059,1)),"-")</f>
        <v>-</v>
      </c>
      <c r="AO1059"/>
      <c r="AP1059"/>
      <c r="AQ1059"/>
    </row>
    <row r="1060" spans="1:261" ht="15" customHeight="1" x14ac:dyDescent="0.2">
      <c r="A1060" s="169" t="str">
        <f>IF(IFERROR(VLOOKUP(G1060,EmployesActifs,1,FALSE),"Non")&lt;&gt;"Non","Oui","Non")</f>
        <v>Oui</v>
      </c>
      <c r="B1060" s="172">
        <f>IF(A1060="Oui",1,0)</f>
        <v>1</v>
      </c>
      <c r="C1060" s="172">
        <f>IF(OR(G1060="Médecin",H1060="Médecin",I1060="Médecin",I1060="Médecins",H1060="anesthésiste",H1060="boursier univ.",H1060="chercheur",H1060="chirurgien",H1060="Résident(e)",H1060="Md Urg",H1060="Md Card",LEFT(H1060,6)="Fellow",H1060="Externe Médecine",H1060="Directeur de la biobanque Médecin",H1060="monit.-boursier",),1,0)</f>
        <v>0</v>
      </c>
      <c r="D1060" s="172">
        <f>IF(OR(G1060=0,H1060="Stagiaire",H1060="Stagiaires",H1060="Externe",H1060="Externes",G1060="agence",H1060="STAGIAIRE INFIRMIER(ÈRE)",H1060="STAGIAIRE SI",H1060="STAGIAIRE S.I.",H1060="STAGIAIRE PAB",H1060="STAGIAIRE EN PERFUSION",H1060="Stagiaire Physiothérapeute",H1060="Stagiaire médecine",H1060="Stagiaire - Service sociaux",H1060="STAGIAIRE SOINS INFIRMIERS",H1060="STAGIAIRE EXTERNE EN MÉDECINE",H1060="ss",),1,0)</f>
        <v>0</v>
      </c>
      <c r="E1060" s="28" t="s">
        <v>3953</v>
      </c>
      <c r="F1060" s="28" t="s">
        <v>3954</v>
      </c>
      <c r="G1060" s="255">
        <v>10850</v>
      </c>
      <c r="H1060" s="79" t="s">
        <v>103</v>
      </c>
      <c r="I1060" s="164" t="s">
        <v>5715</v>
      </c>
      <c r="J1060" s="273">
        <f ca="1">IF(AK1060&lt;=Données!$B$2,1," ")</f>
        <v>1</v>
      </c>
      <c r="K1060" s="45"/>
      <c r="L1060" s="46">
        <v>1</v>
      </c>
      <c r="M1060" s="47"/>
      <c r="N1060" s="48"/>
      <c r="O1060" s="185"/>
      <c r="P1060" s="187"/>
      <c r="Q1060" s="185"/>
      <c r="R1060" s="186"/>
      <c r="S1060" s="186"/>
      <c r="T1060" s="187"/>
      <c r="U1060" s="187"/>
      <c r="V1060" s="187"/>
      <c r="W1060" s="320"/>
      <c r="X1060" s="214"/>
      <c r="Y1060" s="215"/>
      <c r="Z1060" s="34"/>
      <c r="AA1060" s="35"/>
      <c r="AB1060" s="35"/>
      <c r="AC1060" s="35"/>
      <c r="AD1060" s="36"/>
      <c r="AE1060" s="224"/>
      <c r="AF1060" s="53"/>
      <c r="AG1060" s="54"/>
      <c r="AH1060" s="55"/>
      <c r="AI1060" s="56"/>
      <c r="AJ1060" s="41" t="s">
        <v>159</v>
      </c>
      <c r="AK1060" s="42">
        <v>44576</v>
      </c>
      <c r="AL1060" s="50"/>
      <c r="AM1060" s="337" t="str">
        <f>INDEX($K$6:$AE$6,1,MATCH(1,K1060:AE1060,-1))</f>
        <v>95PFE-L2M</v>
      </c>
      <c r="AN1060" s="337" t="str">
        <f>IF(INDEX($K$6:$AE$6,1,MATCH(1,K1060:AE1060,1))&lt;&gt;INDEX($K$6:$AE$6,1,MATCH(1,K1060:AE1060,-1)),INDEX($K$6:$AE$6,1,MATCH(1,K1060:AE1060,1)),"-")</f>
        <v>-</v>
      </c>
      <c r="AO1060"/>
      <c r="AP1060"/>
      <c r="AQ1060"/>
    </row>
    <row r="1061" spans="1:261" s="44" customFormat="1" x14ac:dyDescent="0.2">
      <c r="A1061" s="169" t="str">
        <f>IF(IFERROR(VLOOKUP(G1061,EmployesActifs,1,FALSE),"Non")&lt;&gt;"Non","Oui","Non")</f>
        <v>Oui</v>
      </c>
      <c r="B1061" s="172">
        <f>IF(A1061="Oui",1,0)</f>
        <v>1</v>
      </c>
      <c r="C1061" s="172">
        <f>IF(OR(G1061="Médecin",H1061="Médecin",I1061="Médecin",I1061="Médecins",H1061="anesthésiste",H1061="boursier univ.",H1061="chercheur",H1061="chirurgien",H1061="Résident(e)",H1061="Md Urg",H1061="Md Card",LEFT(H1061,6)="Fellow",H1061="Externe Médecine",H1061="Directeur de la biobanque Médecin",H1061="monit.-boursier",),1,0)</f>
        <v>0</v>
      </c>
      <c r="D1061" s="172">
        <f>IF(OR(G1061=0,H1061="Stagiaire",H1061="Stagiaires",H1061="Externe",H1061="Externes",G1061="agence",H1061="STAGIAIRE INFIRMIER(ÈRE)",H1061="STAGIAIRE SI",H1061="STAGIAIRE S.I.",H1061="STAGIAIRE PAB",H1061="STAGIAIRE EN PERFUSION",H1061="Stagiaire Physiothérapeute",H1061="Stagiaire médecine",H1061="Stagiaire - Service sociaux",H1061="STAGIAIRE SOINS INFIRMIERS",H1061="STAGIAIRE EXTERNE EN MÉDECINE",H1061="ss",),1,0)</f>
        <v>0</v>
      </c>
      <c r="E1061" s="28" t="s">
        <v>2079</v>
      </c>
      <c r="F1061" s="28" t="s">
        <v>268</v>
      </c>
      <c r="G1061" s="257">
        <v>2948</v>
      </c>
      <c r="H1061" s="79" t="s">
        <v>3384</v>
      </c>
      <c r="I1061" s="164" t="s">
        <v>3418</v>
      </c>
      <c r="J1061" s="273">
        <f ca="1">IF(AK1061&lt;=Données!$B$2,1," ")</f>
        <v>1</v>
      </c>
      <c r="K1061" s="45"/>
      <c r="L1061" s="46"/>
      <c r="M1061" s="47"/>
      <c r="N1061" s="48"/>
      <c r="O1061" s="185"/>
      <c r="P1061" s="187"/>
      <c r="Q1061" s="185"/>
      <c r="R1061" s="186"/>
      <c r="S1061" s="186"/>
      <c r="T1061" s="187"/>
      <c r="U1061" s="187"/>
      <c r="V1061" s="187"/>
      <c r="W1061" s="320"/>
      <c r="X1061" s="214"/>
      <c r="Y1061" s="215"/>
      <c r="Z1061" s="34"/>
      <c r="AA1061" s="35">
        <v>1</v>
      </c>
      <c r="AB1061" s="35"/>
      <c r="AC1061" s="35"/>
      <c r="AD1061" s="36"/>
      <c r="AE1061" s="224"/>
      <c r="AF1061" s="53"/>
      <c r="AG1061" s="54"/>
      <c r="AH1061" s="55"/>
      <c r="AI1061" s="56"/>
      <c r="AJ1061" s="41" t="s">
        <v>44</v>
      </c>
      <c r="AK1061" s="42">
        <v>43903</v>
      </c>
      <c r="AL1061" s="50"/>
      <c r="AM1061" s="337" t="str">
        <f>INDEX($K$6:$AE$6,1,MATCH(1,K1061:AE1061,-1))</f>
        <v>1511-S</v>
      </c>
      <c r="AN1061" s="337" t="str">
        <f>IF(INDEX($K$6:$AE$6,1,MATCH(1,K1061:AE1061,1))&lt;&gt;INDEX($K$6:$AE$6,1,MATCH(1,K1061:AE1061,-1)),INDEX($K$6:$AE$6,1,MATCH(1,K1061:AE1061,1)),"-")</f>
        <v>-</v>
      </c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</row>
    <row r="1062" spans="1:261" s="44" customFormat="1" x14ac:dyDescent="0.2">
      <c r="A1062" s="169" t="str">
        <f>IF(IFERROR(VLOOKUP(G1062,EmployesActifs,1,FALSE),"Non")&lt;&gt;"Non","Oui","Non")</f>
        <v>Oui</v>
      </c>
      <c r="B1062" s="172">
        <f>IF(A1062="Oui",1,0)</f>
        <v>1</v>
      </c>
      <c r="C1062" s="172">
        <f>IF(OR(G1062="Médecin",H1062="Médecin",I1062="Médecin",I1062="Médecins",H1062="anesthésiste",H1062="boursier univ.",H1062="chercheur",H1062="chirurgien",H1062="Résident(e)",H1062="Md Urg",H1062="Md Card",LEFT(H1062,6)="Fellow",H1062="Externe Médecine",H1062="Directeur de la biobanque Médecin",H1062="monit.-boursier",),1,0)</f>
        <v>0</v>
      </c>
      <c r="D1062" s="172">
        <f>IF(OR(G1062=0,H1062="Stagiaire",H1062="Stagiaires",H1062="Externe",H1062="Externes",G1062="agence",H1062="STAGIAIRE INFIRMIER(ÈRE)",H1062="STAGIAIRE SI",H1062="STAGIAIRE S.I.",H1062="STAGIAIRE PAB",H1062="STAGIAIRE EN PERFUSION",H1062="Stagiaire Physiothérapeute",H1062="Stagiaire médecine",H1062="Stagiaire - Service sociaux",H1062="STAGIAIRE SOINS INFIRMIERS",H1062="STAGIAIRE EXTERNE EN MÉDECINE",H1062="ss",),1,0)</f>
        <v>0</v>
      </c>
      <c r="E1062" s="28" t="s">
        <v>2839</v>
      </c>
      <c r="F1062" s="28" t="s">
        <v>2838</v>
      </c>
      <c r="G1062" s="257">
        <v>8916</v>
      </c>
      <c r="H1062" s="79" t="s">
        <v>2416</v>
      </c>
      <c r="I1062" s="164" t="s">
        <v>3784</v>
      </c>
      <c r="J1062" s="273">
        <f ca="1">IF(AK1062&lt;=Données!$B$2,1," ")</f>
        <v>1</v>
      </c>
      <c r="K1062" s="45" t="s">
        <v>56</v>
      </c>
      <c r="L1062" s="46"/>
      <c r="M1062" s="47"/>
      <c r="N1062" s="48">
        <v>1</v>
      </c>
      <c r="O1062" s="185"/>
      <c r="P1062" s="187"/>
      <c r="Q1062" s="185"/>
      <c r="R1062" s="186"/>
      <c r="S1062" s="186"/>
      <c r="T1062" s="187"/>
      <c r="U1062" s="187"/>
      <c r="V1062" s="187"/>
      <c r="W1062" s="320"/>
      <c r="X1062" s="214"/>
      <c r="Y1062" s="215"/>
      <c r="Z1062" s="34"/>
      <c r="AA1062" s="35"/>
      <c r="AB1062" s="35"/>
      <c r="AC1062" s="35"/>
      <c r="AD1062" s="36"/>
      <c r="AE1062" s="224"/>
      <c r="AF1062" s="53"/>
      <c r="AG1062" s="54"/>
      <c r="AH1062" s="55"/>
      <c r="AI1062" s="56"/>
      <c r="AJ1062" s="41" t="s">
        <v>85</v>
      </c>
      <c r="AK1062" s="42">
        <v>44699</v>
      </c>
      <c r="AL1062" s="50"/>
      <c r="AM1062" s="337" t="str">
        <f>INDEX($K$6:$AE$6,1,MATCH(1,K1062:AE1062,-1))</f>
        <v>F550</v>
      </c>
      <c r="AN1062" s="337" t="str">
        <f>IF(INDEX($K$6:$AE$6,1,MATCH(1,K1062:AE1062,1))&lt;&gt;INDEX($K$6:$AE$6,1,MATCH(1,K1062:AE1062,-1)),INDEX($K$6:$AE$6,1,MATCH(1,K1062:AE1062,1)),"-")</f>
        <v>-</v>
      </c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</row>
    <row r="1063" spans="1:261" s="69" customFormat="1" x14ac:dyDescent="0.2">
      <c r="A1063" s="169" t="str">
        <f>IF(IFERROR(VLOOKUP(G1063,EmployesActifs,1,FALSE),"Non")&lt;&gt;"Non","Oui","Non")</f>
        <v>Oui</v>
      </c>
      <c r="B1063" s="172">
        <f>IF(A1063="Oui",1,0)</f>
        <v>1</v>
      </c>
      <c r="C1063" s="172">
        <f>IF(OR(G1063="Médecin",H1063="Médecin",I1063="Médecin",I1063="Médecins",H1063="anesthésiste",H1063="boursier univ.",H1063="chercheur",H1063="chirurgien",H1063="Résident(e)",H1063="Md Urg",H1063="Md Card",LEFT(H1063,6)="Fellow",H1063="Externe Médecine",H1063="Directeur de la biobanque Médecin",H1063="monit.-boursier",),1,0)</f>
        <v>0</v>
      </c>
      <c r="D1063" s="172">
        <f>IF(OR(G1063=0,H1063="Stagiaire",H1063="Stagiaires",H1063="Externe",H1063="Externes",G1063="agence",H1063="STAGIAIRE INFIRMIER(ÈRE)",H1063="STAGIAIRE SI",H1063="STAGIAIRE S.I.",H1063="STAGIAIRE PAB",H1063="STAGIAIRE EN PERFUSION",H1063="Stagiaire Physiothérapeute",H1063="Stagiaire médecine",H1063="Stagiaire - Service sociaux",H1063="STAGIAIRE SOINS INFIRMIERS",H1063="STAGIAIRE EXTERNE EN MÉDECINE",H1063="ss",),1,0)</f>
        <v>0</v>
      </c>
      <c r="E1063" s="28" t="s">
        <v>2080</v>
      </c>
      <c r="F1063" s="28" t="s">
        <v>2081</v>
      </c>
      <c r="G1063" s="257">
        <v>4836</v>
      </c>
      <c r="H1063" s="79" t="s">
        <v>721</v>
      </c>
      <c r="I1063" s="164" t="s">
        <v>3581</v>
      </c>
      <c r="J1063" s="273" t="str">
        <f ca="1">IF(AK1063&lt;=Données!$B$2,1," ")</f>
        <v xml:space="preserve"> </v>
      </c>
      <c r="K1063" s="45">
        <v>1</v>
      </c>
      <c r="L1063" s="46"/>
      <c r="M1063" s="47"/>
      <c r="N1063" s="48"/>
      <c r="O1063" s="185"/>
      <c r="P1063" s="187"/>
      <c r="Q1063" s="185"/>
      <c r="R1063" s="186"/>
      <c r="S1063" s="186"/>
      <c r="T1063" s="187"/>
      <c r="U1063" s="187"/>
      <c r="V1063" s="187"/>
      <c r="W1063" s="320"/>
      <c r="X1063" s="214"/>
      <c r="Y1063" s="215"/>
      <c r="Z1063" s="34"/>
      <c r="AA1063" s="35"/>
      <c r="AB1063" s="35"/>
      <c r="AC1063" s="35"/>
      <c r="AD1063" s="36"/>
      <c r="AE1063" s="224"/>
      <c r="AF1063" s="53"/>
      <c r="AG1063" s="54"/>
      <c r="AH1063" s="55"/>
      <c r="AI1063" s="56"/>
      <c r="AJ1063" s="41" t="s">
        <v>4462</v>
      </c>
      <c r="AK1063" s="42">
        <v>45785</v>
      </c>
      <c r="AL1063" s="50"/>
      <c r="AM1063" s="337" t="str">
        <f>INDEX($K$6:$AE$6,1,MATCH(1,K1063:AE1063,-1))</f>
        <v>95PFE-L2S</v>
      </c>
      <c r="AN1063" s="337" t="str">
        <f>IF(INDEX($K$6:$AE$6,1,MATCH(1,K1063:AE1063,1))&lt;&gt;INDEX($K$6:$AE$6,1,MATCH(1,K1063:AE1063,-1)),INDEX($K$6:$AE$6,1,MATCH(1,K1063:AE1063,1)),"-")</f>
        <v>-</v>
      </c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</row>
    <row r="1064" spans="1:261" s="69" customFormat="1" x14ac:dyDescent="0.2">
      <c r="A1064" s="169" t="str">
        <f>IF(IFERROR(VLOOKUP(G1064,EmployesActifs,1,FALSE),"Non")&lt;&gt;"Non","Oui","Non")</f>
        <v>Oui</v>
      </c>
      <c r="B1064" s="172">
        <f>IF(A1064="Oui",1,0)</f>
        <v>1</v>
      </c>
      <c r="C1064" s="172">
        <f>IF(OR(G1064="Médecin",H1064="Médecin",I1064="Médecin",I1064="Médecins",H1064="anesthésiste",H1064="boursier univ.",H1064="chercheur",H1064="chirurgien",H1064="Résident(e)",H1064="Md Urg",H1064="Md Card",LEFT(H1064,6)="Fellow",H1064="Externe Médecine",H1064="Directeur de la biobanque Médecin",H1064="monit.-boursier",),1,0)</f>
        <v>0</v>
      </c>
      <c r="D1064" s="172">
        <f>IF(OR(G1064=0,H1064="Stagiaire",H1064="Stagiaires",H1064="Externe",H1064="Externes",G1064="agence",H1064="STAGIAIRE INFIRMIER(ÈRE)",H1064="STAGIAIRE SI",H1064="STAGIAIRE S.I.",H1064="STAGIAIRE PAB",H1064="STAGIAIRE EN PERFUSION",H1064="Stagiaire Physiothérapeute",H1064="Stagiaire médecine",H1064="Stagiaire - Service sociaux",H1064="STAGIAIRE SOINS INFIRMIERS",H1064="STAGIAIRE EXTERNE EN MÉDECINE",H1064="ss",),1,0)</f>
        <v>0</v>
      </c>
      <c r="E1064" s="28" t="s">
        <v>2082</v>
      </c>
      <c r="F1064" s="28" t="s">
        <v>2083</v>
      </c>
      <c r="G1064" s="257">
        <v>5277</v>
      </c>
      <c r="H1064" s="79" t="s">
        <v>747</v>
      </c>
      <c r="I1064" s="164" t="s">
        <v>5716</v>
      </c>
      <c r="J1064" s="273" t="str">
        <f ca="1">IF(AK1064&lt;=Données!$B$2,1," ")</f>
        <v xml:space="preserve"> </v>
      </c>
      <c r="K1064" s="45" t="s">
        <v>56</v>
      </c>
      <c r="L1064" s="46">
        <v>1</v>
      </c>
      <c r="M1064" s="47"/>
      <c r="N1064" s="48"/>
      <c r="O1064" s="185"/>
      <c r="P1064" s="187"/>
      <c r="Q1064" s="185"/>
      <c r="R1064" s="186"/>
      <c r="S1064" s="186">
        <v>1</v>
      </c>
      <c r="T1064" s="187"/>
      <c r="U1064" s="187"/>
      <c r="V1064" s="187"/>
      <c r="W1064" s="320"/>
      <c r="X1064" s="214"/>
      <c r="Y1064" s="215"/>
      <c r="Z1064" s="34"/>
      <c r="AA1064" s="35"/>
      <c r="AB1064" s="35"/>
      <c r="AC1064" s="35"/>
      <c r="AD1064" s="36"/>
      <c r="AE1064" s="224"/>
      <c r="AF1064" s="53"/>
      <c r="AG1064" s="54"/>
      <c r="AH1064" s="55"/>
      <c r="AI1064" s="56"/>
      <c r="AJ1064" s="41" t="s">
        <v>4462</v>
      </c>
      <c r="AK1064" s="42">
        <v>45847</v>
      </c>
      <c r="AL1064" s="50"/>
      <c r="AM1064" s="337" t="str">
        <f>INDEX($K$6:$AE$6,1,MATCH(1,K1064:AE1064,-1))</f>
        <v>95PFE-L2M</v>
      </c>
      <c r="AN1064" s="337" t="str">
        <f>IF(INDEX($K$6:$AE$6,1,MATCH(1,K1064:AE1064,1))&lt;&gt;INDEX($K$6:$AE$6,1,MATCH(1,K1064:AE1064,-1)),INDEX($K$6:$AE$6,1,MATCH(1,K1064:AE1064,1)),"-")</f>
        <v>1870 +</v>
      </c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</row>
    <row r="1065" spans="1:261" s="69" customFormat="1" x14ac:dyDescent="0.2">
      <c r="A1065" s="169" t="str">
        <f>IF(IFERROR(VLOOKUP(G1065,EmployesActifs,1,FALSE),"Non")&lt;&gt;"Non","Oui","Non")</f>
        <v>Oui</v>
      </c>
      <c r="B1065" s="172">
        <f>IF(A1065="Oui",1,0)</f>
        <v>1</v>
      </c>
      <c r="C1065" s="172">
        <f>IF(OR(G1065="Médecin",H1065="Médecin",I1065="Médecin",I1065="Médecins",H1065="anesthésiste",H1065="boursier univ.",H1065="chercheur",H1065="chirurgien",H1065="Résident(e)",H1065="Md Urg",H1065="Md Card",LEFT(H1065,6)="Fellow",H1065="Externe Médecine",H1065="Directeur de la biobanque Médecin",H1065="monit.-boursier",),1,0)</f>
        <v>0</v>
      </c>
      <c r="D1065" s="172">
        <f>IF(OR(G1065=0,H1065="Stagiaire",H1065="Stagiaires",H1065="Externe",H1065="Externes",G1065="agence",H1065="STAGIAIRE INFIRMIER(ÈRE)",H1065="STAGIAIRE SI",H1065="STAGIAIRE S.I.",H1065="STAGIAIRE PAB",H1065="STAGIAIRE EN PERFUSION",H1065="Stagiaire Physiothérapeute",H1065="Stagiaire médecine",H1065="Stagiaire - Service sociaux",H1065="STAGIAIRE SOINS INFIRMIERS",H1065="STAGIAIRE EXTERNE EN MÉDECINE",H1065="ss",),1,0)</f>
        <v>0</v>
      </c>
      <c r="E1065" s="28" t="s">
        <v>4208</v>
      </c>
      <c r="F1065" s="28" t="s">
        <v>4209</v>
      </c>
      <c r="G1065" s="257">
        <v>12680</v>
      </c>
      <c r="H1065" s="79" t="s">
        <v>42</v>
      </c>
      <c r="I1065" s="164" t="s">
        <v>5716</v>
      </c>
      <c r="J1065" s="273" t="str">
        <f ca="1">IF(AK1065&lt;=Données!$B$2,1," ")</f>
        <v xml:space="preserve"> </v>
      </c>
      <c r="K1065" s="45" t="s">
        <v>56</v>
      </c>
      <c r="L1065" s="46"/>
      <c r="M1065" s="47"/>
      <c r="N1065" s="48"/>
      <c r="O1065" s="185"/>
      <c r="P1065" s="187"/>
      <c r="Q1065" s="185"/>
      <c r="R1065" s="186"/>
      <c r="S1065" s="186">
        <v>1</v>
      </c>
      <c r="T1065" s="187"/>
      <c r="U1065" s="187"/>
      <c r="V1065" s="187"/>
      <c r="W1065" s="320"/>
      <c r="X1065" s="214"/>
      <c r="Y1065" s="215"/>
      <c r="Z1065" s="34"/>
      <c r="AA1065" s="35"/>
      <c r="AB1065" s="35"/>
      <c r="AC1065" s="35"/>
      <c r="AD1065" s="36"/>
      <c r="AE1065" s="224"/>
      <c r="AF1065" s="53"/>
      <c r="AG1065" s="54"/>
      <c r="AH1065" s="55"/>
      <c r="AI1065" s="56"/>
      <c r="AJ1065" s="41" t="s">
        <v>4462</v>
      </c>
      <c r="AK1065" s="42">
        <v>45826</v>
      </c>
      <c r="AL1065" s="50"/>
      <c r="AM1065" s="337" t="str">
        <f>INDEX($K$6:$AE$6,1,MATCH(1,K1065:AE1065,-1))</f>
        <v>1870 +</v>
      </c>
      <c r="AN1065" s="337" t="str">
        <f>IF(INDEX($K$6:$AE$6,1,MATCH(1,K1065:AE1065,1))&lt;&gt;INDEX($K$6:$AE$6,1,MATCH(1,K1065:AE1065,-1)),INDEX($K$6:$AE$6,1,MATCH(1,K1065:AE1065,1)),"-")</f>
        <v>-</v>
      </c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</row>
    <row r="1066" spans="1:261" x14ac:dyDescent="0.2">
      <c r="A1066" s="169" t="str">
        <f>IF(IFERROR(VLOOKUP(G1066,EmployesActifs,1,FALSE),"Non")&lt;&gt;"Non","Oui","Non")</f>
        <v>Oui</v>
      </c>
      <c r="B1066" s="172">
        <f>IF(A1066="Oui",1,0)</f>
        <v>1</v>
      </c>
      <c r="C1066" s="172">
        <f>IF(OR(G1066="Médecin",H1066="Médecin",I1066="Médecin",I1066="Médecins",H1066="anesthésiste",H1066="boursier univ.",H1066="chercheur",H1066="chirurgien",H1066="Résident(e)",H1066="Md Urg",H1066="Md Card",LEFT(H1066,6)="Fellow",H1066="Externe Médecine",H1066="Directeur de la biobanque Médecin",H1066="monit.-boursier",),1,0)</f>
        <v>0</v>
      </c>
      <c r="D1066" s="172">
        <f>IF(OR(G1066=0,H1066="Stagiaire",H1066="Stagiaires",H1066="Externe",H1066="Externes",G1066="agence",H1066="STAGIAIRE INFIRMIER(ÈRE)",H1066="STAGIAIRE SI",H1066="STAGIAIRE S.I.",H1066="STAGIAIRE PAB",H1066="STAGIAIRE EN PERFUSION",H1066="Stagiaire Physiothérapeute",H1066="Stagiaire médecine",H1066="Stagiaire - Service sociaux",H1066="STAGIAIRE SOINS INFIRMIERS",H1066="STAGIAIRE EXTERNE EN MÉDECINE",H1066="ss",),1,0)</f>
        <v>0</v>
      </c>
      <c r="E1066" s="28" t="s">
        <v>4233</v>
      </c>
      <c r="F1066" s="28" t="s">
        <v>219</v>
      </c>
      <c r="G1066" s="255">
        <v>12747</v>
      </c>
      <c r="H1066" s="79" t="s">
        <v>570</v>
      </c>
      <c r="I1066" s="164" t="s">
        <v>5583</v>
      </c>
      <c r="J1066" s="273" t="str">
        <f ca="1">IF(AK1066&lt;=Données!$B$2,1," ")</f>
        <v xml:space="preserve"> </v>
      </c>
      <c r="K1066" s="45">
        <v>1</v>
      </c>
      <c r="L1066" s="46"/>
      <c r="M1066" s="47"/>
      <c r="N1066" s="48"/>
      <c r="O1066" s="185"/>
      <c r="P1066" s="187"/>
      <c r="Q1066" s="185"/>
      <c r="R1066" s="186"/>
      <c r="S1066" s="186"/>
      <c r="T1066" s="187"/>
      <c r="U1066" s="187"/>
      <c r="V1066" s="187"/>
      <c r="W1066" s="320"/>
      <c r="X1066" s="214"/>
      <c r="Y1066" s="215"/>
      <c r="Z1066" s="34"/>
      <c r="AA1066" s="35"/>
      <c r="AB1066" s="35"/>
      <c r="AC1066" s="35"/>
      <c r="AD1066" s="36"/>
      <c r="AE1066" s="224"/>
      <c r="AF1066" s="53"/>
      <c r="AG1066" s="54"/>
      <c r="AH1066" s="55"/>
      <c r="AI1066" s="56"/>
      <c r="AJ1066" s="41" t="s">
        <v>4462</v>
      </c>
      <c r="AK1066" s="42">
        <v>45518</v>
      </c>
      <c r="AL1066" s="50"/>
      <c r="AM1066" s="337" t="str">
        <f>INDEX($K$6:$AE$6,1,MATCH(1,K1066:AE1066,-1))</f>
        <v>95PFE-L2S</v>
      </c>
      <c r="AN1066" s="337" t="str">
        <f>IF(INDEX($K$6:$AE$6,1,MATCH(1,K1066:AE1066,1))&lt;&gt;INDEX($K$6:$AE$6,1,MATCH(1,K1066:AE1066,-1)),INDEX($K$6:$AE$6,1,MATCH(1,K1066:AE1066,1)),"-")</f>
        <v>-</v>
      </c>
      <c r="AO1066"/>
      <c r="AP1066"/>
      <c r="AQ1066"/>
    </row>
    <row r="1067" spans="1:261" x14ac:dyDescent="0.2">
      <c r="A1067" s="169" t="str">
        <f>IF(IFERROR(VLOOKUP(G1067,EmployesActifs,1,FALSE),"Non")&lt;&gt;"Non","Oui","Non")</f>
        <v>Oui</v>
      </c>
      <c r="B1067" s="172">
        <f>IF(A1067="Oui",1,0)</f>
        <v>1</v>
      </c>
      <c r="C1067" s="172">
        <f>IF(OR(G1067="Médecin",H1067="Médecin",I1067="Médecin",I1067="Médecins",H1067="anesthésiste",H1067="boursier univ.",H1067="chercheur",H1067="chirurgien",H1067="Résident(e)",H1067="Md Urg",H1067="Md Card",LEFT(H1067,6)="Fellow",H1067="Externe Médecine",H1067="Directeur de la biobanque Médecin",H1067="monit.-boursier",),1,0)</f>
        <v>0</v>
      </c>
      <c r="D1067" s="172">
        <f>IF(OR(G1067=0,H1067="Stagiaire",H1067="Stagiaires",H1067="Externe",H1067="Externes",G1067="agence",H1067="STAGIAIRE INFIRMIER(ÈRE)",H1067="STAGIAIRE SI",H1067="STAGIAIRE S.I.",H1067="STAGIAIRE PAB",H1067="STAGIAIRE EN PERFUSION",H1067="Stagiaire Physiothérapeute",H1067="Stagiaire médecine",H1067="Stagiaire - Service sociaux",H1067="STAGIAIRE SOINS INFIRMIERS",H1067="STAGIAIRE EXTERNE EN MÉDECINE",H1067="ss",),1,0)</f>
        <v>0</v>
      </c>
      <c r="E1067" s="28" t="s">
        <v>4233</v>
      </c>
      <c r="F1067" s="28" t="s">
        <v>4284</v>
      </c>
      <c r="G1067" s="262">
        <v>12877</v>
      </c>
      <c r="H1067" s="79" t="s">
        <v>517</v>
      </c>
      <c r="I1067" s="164" t="s">
        <v>339</v>
      </c>
      <c r="J1067" s="273" t="str">
        <f ca="1">IF(AK1067&lt;=Données!$B$2,1," ")</f>
        <v xml:space="preserve"> </v>
      </c>
      <c r="K1067" s="45">
        <v>1</v>
      </c>
      <c r="L1067" s="46"/>
      <c r="M1067" s="47"/>
      <c r="N1067" s="48"/>
      <c r="O1067" s="185"/>
      <c r="P1067" s="187"/>
      <c r="Q1067" s="185"/>
      <c r="R1067" s="186"/>
      <c r="S1067" s="186"/>
      <c r="T1067" s="187"/>
      <c r="U1067" s="187"/>
      <c r="V1067" s="187"/>
      <c r="W1067" s="320"/>
      <c r="X1067" s="214"/>
      <c r="Y1067" s="215"/>
      <c r="Z1067" s="34"/>
      <c r="AA1067" s="35"/>
      <c r="AB1067" s="35"/>
      <c r="AC1067" s="35"/>
      <c r="AD1067" s="36"/>
      <c r="AE1067" s="224"/>
      <c r="AF1067" s="53"/>
      <c r="AG1067" s="54"/>
      <c r="AH1067" s="345"/>
      <c r="AI1067" s="56"/>
      <c r="AJ1067" s="41" t="s">
        <v>4462</v>
      </c>
      <c r="AK1067" s="42">
        <v>45966</v>
      </c>
      <c r="AL1067" s="50"/>
      <c r="AM1067" s="337" t="str">
        <f>INDEX($K$6:$AE$6,1,MATCH(1,K1067:AE1067,-1))</f>
        <v>95PFE-L2S</v>
      </c>
      <c r="AN1067" s="337" t="str">
        <f>IF(INDEX($K$6:$AE$6,1,MATCH(1,K1067:AE1067,1))&lt;&gt;INDEX($K$6:$AE$6,1,MATCH(1,K1067:AE1067,-1)),INDEX($K$6:$AE$6,1,MATCH(1,K1067:AE1067,1)),"-")</f>
        <v>-</v>
      </c>
      <c r="AO1067"/>
      <c r="AP1067"/>
      <c r="AQ1067"/>
    </row>
    <row r="1068" spans="1:261" x14ac:dyDescent="0.2">
      <c r="A1068" s="169" t="str">
        <f>IF(IFERROR(VLOOKUP(G1068,EmployesActifs,1,FALSE),"Non")&lt;&gt;"Non","Oui","Non")</f>
        <v>Oui</v>
      </c>
      <c r="B1068" s="172">
        <f>IF(A1068="Oui",1,0)</f>
        <v>1</v>
      </c>
      <c r="C1068" s="172">
        <f>IF(OR(G1068="Médecin",H1068="Médecin",I1068="Médecin",I1068="Médecins",H1068="anesthésiste",H1068="boursier univ.",H1068="chercheur",H1068="chirurgien",H1068="Résident(e)",H1068="Md Urg",H1068="Md Card",LEFT(H1068,6)="Fellow",H1068="Externe Médecine",H1068="Directeur de la biobanque Médecin",H1068="monit.-boursier",),1,0)</f>
        <v>0</v>
      </c>
      <c r="D1068" s="172">
        <f>IF(OR(G1068=0,H1068="Stagiaire",H1068="Stagiaires",H1068="Externe",H1068="Externes",G1068="agence",H1068="STAGIAIRE INFIRMIER(ÈRE)",H1068="STAGIAIRE SI",H1068="STAGIAIRE S.I.",H1068="STAGIAIRE PAB",H1068="STAGIAIRE EN PERFUSION",H1068="Stagiaire Physiothérapeute",H1068="Stagiaire médecine",H1068="Stagiaire - Service sociaux",H1068="STAGIAIRE SOINS INFIRMIERS",H1068="STAGIAIRE EXTERNE EN MÉDECINE",H1068="ss",),1,0)</f>
        <v>0</v>
      </c>
      <c r="E1068" s="28" t="s">
        <v>2085</v>
      </c>
      <c r="F1068" s="28" t="s">
        <v>680</v>
      </c>
      <c r="G1068" s="257">
        <v>11198</v>
      </c>
      <c r="H1068" s="79" t="s">
        <v>426</v>
      </c>
      <c r="I1068" s="164" t="s">
        <v>1764</v>
      </c>
      <c r="J1068" s="273">
        <f ca="1">IF(AK1068&lt;=Données!$B$2,1," ")</f>
        <v>1</v>
      </c>
      <c r="K1068" s="45"/>
      <c r="L1068" s="46"/>
      <c r="M1068" s="47"/>
      <c r="N1068" s="48"/>
      <c r="O1068" s="185"/>
      <c r="P1068" s="187"/>
      <c r="Q1068" s="185"/>
      <c r="R1068" s="186">
        <v>1</v>
      </c>
      <c r="S1068" s="186"/>
      <c r="T1068" s="187"/>
      <c r="U1068" s="187"/>
      <c r="V1068" s="187"/>
      <c r="W1068" s="320"/>
      <c r="X1068" s="214"/>
      <c r="Y1068" s="215"/>
      <c r="Z1068" s="34"/>
      <c r="AA1068" s="35"/>
      <c r="AB1068" s="35"/>
      <c r="AC1068" s="35"/>
      <c r="AD1068" s="36"/>
      <c r="AE1068" s="224"/>
      <c r="AF1068" s="53"/>
      <c r="AG1068" s="54"/>
      <c r="AH1068" s="55"/>
      <c r="AI1068" s="56"/>
      <c r="AJ1068" s="41" t="s">
        <v>439</v>
      </c>
      <c r="AK1068" s="42">
        <v>44119</v>
      </c>
      <c r="AL1068" s="50"/>
      <c r="AM1068" s="337">
        <f>INDEX($K$6:$AE$6,1,MATCH(1,K1068:AE1068,-1))</f>
        <v>1860</v>
      </c>
      <c r="AN1068" s="337" t="str">
        <f>IF(INDEX($K$6:$AE$6,1,MATCH(1,K1068:AE1068,1))&lt;&gt;INDEX($K$6:$AE$6,1,MATCH(1,K1068:AE1068,-1)),INDEX($K$6:$AE$6,1,MATCH(1,K1068:AE1068,1)),"-")</f>
        <v>-</v>
      </c>
      <c r="AO1068"/>
      <c r="AP1068"/>
      <c r="AQ1068"/>
    </row>
    <row r="1069" spans="1:261" x14ac:dyDescent="0.2">
      <c r="A1069" s="169" t="str">
        <f>IF(IFERROR(VLOOKUP(G1069,EmployesActifs,1,FALSE),"Non")&lt;&gt;"Non","Oui","Non")</f>
        <v>Oui</v>
      </c>
      <c r="B1069" s="172">
        <f>IF(A1069="Oui",1,0)</f>
        <v>1</v>
      </c>
      <c r="C1069" s="172">
        <f>IF(OR(G1069="Médecin",H1069="Médecin",I1069="Médecin",I1069="Médecins",H1069="anesthésiste",H1069="boursier univ.",H1069="chercheur",H1069="chirurgien",H1069="Résident(e)",H1069="Md Urg",H1069="Md Card",LEFT(H1069,6)="Fellow",H1069="Externe Médecine",H1069="Directeur de la biobanque Médecin",H1069="monit.-boursier",),1,0)</f>
        <v>0</v>
      </c>
      <c r="D1069" s="172">
        <f>IF(OR(G1069=0,H1069="Stagiaire",H1069="Stagiaires",H1069="Externe",H1069="Externes",G1069="agence",H1069="STAGIAIRE INFIRMIER(ÈRE)",H1069="STAGIAIRE SI",H1069="STAGIAIRE S.I.",H1069="STAGIAIRE PAB",H1069="STAGIAIRE EN PERFUSION",H1069="Stagiaire Physiothérapeute",H1069="Stagiaire médecine",H1069="Stagiaire - Service sociaux",H1069="STAGIAIRE SOINS INFIRMIERS",H1069="STAGIAIRE EXTERNE EN MÉDECINE",H1069="ss",),1,0)</f>
        <v>0</v>
      </c>
      <c r="E1069" s="28" t="s">
        <v>2088</v>
      </c>
      <c r="F1069" s="28" t="s">
        <v>2003</v>
      </c>
      <c r="G1069" s="257">
        <v>10727</v>
      </c>
      <c r="H1069" s="79" t="s">
        <v>3634</v>
      </c>
      <c r="I1069" s="164" t="s">
        <v>5714</v>
      </c>
      <c r="J1069" s="273">
        <f ca="1">IF(AK1069&lt;=Données!$B$2,1," ")</f>
        <v>1</v>
      </c>
      <c r="K1069" s="45" t="s">
        <v>56</v>
      </c>
      <c r="L1069" s="46" t="s">
        <v>56</v>
      </c>
      <c r="M1069" s="47" t="s">
        <v>56</v>
      </c>
      <c r="N1069" s="48"/>
      <c r="O1069" s="185"/>
      <c r="P1069" s="187"/>
      <c r="Q1069" s="185"/>
      <c r="R1069" s="186"/>
      <c r="S1069" s="186">
        <v>1</v>
      </c>
      <c r="T1069" s="187"/>
      <c r="U1069" s="187"/>
      <c r="V1069" s="187"/>
      <c r="W1069" s="320"/>
      <c r="X1069" s="214"/>
      <c r="Y1069" s="215"/>
      <c r="Z1069" s="34"/>
      <c r="AA1069" s="35"/>
      <c r="AB1069" s="35">
        <v>1</v>
      </c>
      <c r="AC1069" s="35"/>
      <c r="AD1069" s="36" t="s">
        <v>56</v>
      </c>
      <c r="AE1069" s="224" t="s">
        <v>56</v>
      </c>
      <c r="AF1069" s="53"/>
      <c r="AG1069" s="54"/>
      <c r="AH1069" s="55"/>
      <c r="AI1069" s="56"/>
      <c r="AJ1069" s="41" t="s">
        <v>85</v>
      </c>
      <c r="AK1069" s="42">
        <v>44574</v>
      </c>
      <c r="AL1069" s="50" t="s">
        <v>2089</v>
      </c>
      <c r="AM1069" s="337" t="str">
        <f>INDEX($K$6:$AE$6,1,MATCH(1,K1069:AE1069,-1))</f>
        <v>1870 +</v>
      </c>
      <c r="AN1069" s="337" t="str">
        <f>IF(INDEX($K$6:$AE$6,1,MATCH(1,K1069:AE1069,1))&lt;&gt;INDEX($K$6:$AE$6,1,MATCH(1,K1069:AE1069,-1)),INDEX($K$6:$AE$6,1,MATCH(1,K1069:AE1069,1)),"-")</f>
        <v>1512-M</v>
      </c>
      <c r="AO1069"/>
      <c r="AP1069"/>
      <c r="AQ1069"/>
    </row>
    <row r="1070" spans="1:261" x14ac:dyDescent="0.2">
      <c r="A1070" s="169" t="str">
        <f>IF(IFERROR(VLOOKUP(G1070,EmployesActifs,1,FALSE),"Non")&lt;&gt;"Non","Oui","Non")</f>
        <v>Oui</v>
      </c>
      <c r="B1070" s="172">
        <f>IF(A1070="Oui",1,0)</f>
        <v>1</v>
      </c>
      <c r="C1070" s="172">
        <f>IF(OR(G1070="Médecin",H1070="Médecin",I1070="Médecin",I1070="Médecins",H1070="anesthésiste",H1070="boursier univ.",H1070="chercheur",H1070="chirurgien",H1070="Résident(e)",H1070="Md Urg",H1070="Md Card",LEFT(H1070,6)="Fellow",H1070="Externe Médecine",H1070="Directeur de la biobanque Médecin",H1070="monit.-boursier",),1,0)</f>
        <v>0</v>
      </c>
      <c r="D1070" s="172">
        <f>IF(OR(G1070=0,H1070="Stagiaire",H1070="Stagiaires",H1070="Externe",H1070="Externes",G1070="agence",H1070="STAGIAIRE INFIRMIER(ÈRE)",H1070="STAGIAIRE SI",H1070="STAGIAIRE S.I.",H1070="STAGIAIRE PAB",H1070="STAGIAIRE EN PERFUSION",H1070="Stagiaire Physiothérapeute",H1070="Stagiaire médecine",H1070="Stagiaire - Service sociaux",H1070="STAGIAIRE SOINS INFIRMIERS",H1070="STAGIAIRE EXTERNE EN MÉDECINE",H1070="ss",),1,0)</f>
        <v>0</v>
      </c>
      <c r="E1070" s="28" t="s">
        <v>2090</v>
      </c>
      <c r="F1070" s="28" t="s">
        <v>2091</v>
      </c>
      <c r="G1070" s="257">
        <v>10843</v>
      </c>
      <c r="H1070" s="79" t="s">
        <v>517</v>
      </c>
      <c r="I1070" s="164" t="s">
        <v>1505</v>
      </c>
      <c r="J1070" s="273">
        <f ca="1">IF(AK1070&lt;=Données!$B$2,1," ")</f>
        <v>1</v>
      </c>
      <c r="K1070" s="45"/>
      <c r="L1070" s="46"/>
      <c r="M1070" s="47"/>
      <c r="N1070" s="48"/>
      <c r="O1070" s="185"/>
      <c r="P1070" s="187"/>
      <c r="Q1070" s="185"/>
      <c r="R1070" s="186">
        <v>1</v>
      </c>
      <c r="S1070" s="186"/>
      <c r="T1070" s="187"/>
      <c r="U1070" s="187"/>
      <c r="V1070" s="187"/>
      <c r="W1070" s="320"/>
      <c r="X1070" s="214"/>
      <c r="Y1070" s="215"/>
      <c r="Z1070" s="34"/>
      <c r="AA1070" s="35"/>
      <c r="AB1070" s="35"/>
      <c r="AC1070" s="35"/>
      <c r="AD1070" s="36"/>
      <c r="AE1070" s="224"/>
      <c r="AF1070" s="53"/>
      <c r="AG1070" s="54"/>
      <c r="AH1070" s="55"/>
      <c r="AI1070" s="56"/>
      <c r="AJ1070" s="41" t="s">
        <v>44</v>
      </c>
      <c r="AK1070" s="42">
        <v>43892</v>
      </c>
      <c r="AL1070" s="50"/>
      <c r="AM1070" s="337">
        <f>INDEX($K$6:$AE$6,1,MATCH(1,K1070:AE1070,-1))</f>
        <v>1860</v>
      </c>
      <c r="AN1070" s="337" t="str">
        <f>IF(INDEX($K$6:$AE$6,1,MATCH(1,K1070:AE1070,1))&lt;&gt;INDEX($K$6:$AE$6,1,MATCH(1,K1070:AE1070,-1)),INDEX($K$6:$AE$6,1,MATCH(1,K1070:AE1070,1)),"-")</f>
        <v>-</v>
      </c>
      <c r="AO1070"/>
      <c r="AP1070"/>
      <c r="AQ1070"/>
    </row>
    <row r="1071" spans="1:261" x14ac:dyDescent="0.2">
      <c r="A1071" s="169" t="str">
        <f>IF(IFERROR(VLOOKUP(G1071,EmployesActifs,1,FALSE),"Non")&lt;&gt;"Non","Oui","Non")</f>
        <v>Oui</v>
      </c>
      <c r="B1071" s="172">
        <f>IF(A1071="Oui",1,0)</f>
        <v>1</v>
      </c>
      <c r="C1071" s="172">
        <f>IF(OR(G1071="Médecin",H1071="Médecin",I1071="Médecin",I1071="Médecins",H1071="anesthésiste",H1071="boursier univ.",H1071="chercheur",H1071="chirurgien",H1071="Résident(e)",H1071="Md Urg",H1071="Md Card",LEFT(H1071,6)="Fellow",H1071="Externe Médecine",H1071="Directeur de la biobanque Médecin",H1071="monit.-boursier",),1,0)</f>
        <v>0</v>
      </c>
      <c r="D1071" s="172">
        <f>IF(OR(G1071=0,H1071="Stagiaire",H1071="Stagiaires",H1071="Externe",H1071="Externes",G1071="agence",H1071="STAGIAIRE INFIRMIER(ÈRE)",H1071="STAGIAIRE SI",H1071="STAGIAIRE S.I.",H1071="STAGIAIRE PAB",H1071="STAGIAIRE EN PERFUSION",H1071="Stagiaire Physiothérapeute",H1071="Stagiaire médecine",H1071="Stagiaire - Service sociaux",H1071="STAGIAIRE SOINS INFIRMIERS",H1071="STAGIAIRE EXTERNE EN MÉDECINE",H1071="ss",),1,0)</f>
        <v>0</v>
      </c>
      <c r="E1071" s="28" t="s">
        <v>2094</v>
      </c>
      <c r="F1071" s="28" t="s">
        <v>1071</v>
      </c>
      <c r="G1071" s="257">
        <v>6129</v>
      </c>
      <c r="H1071" s="79" t="s">
        <v>747</v>
      </c>
      <c r="I1071" s="164" t="s">
        <v>5717</v>
      </c>
      <c r="J1071" s="273" t="str">
        <f ca="1">IF(AK1071&lt;=Données!$B$2,1," ")</f>
        <v xml:space="preserve"> </v>
      </c>
      <c r="K1071" s="45"/>
      <c r="L1071" s="46"/>
      <c r="M1071" s="47"/>
      <c r="N1071" s="48"/>
      <c r="O1071" s="185"/>
      <c r="P1071" s="187"/>
      <c r="Q1071" s="185"/>
      <c r="R1071" s="186"/>
      <c r="S1071" s="186">
        <v>1</v>
      </c>
      <c r="T1071" s="187"/>
      <c r="U1071" s="187"/>
      <c r="V1071" s="187"/>
      <c r="W1071" s="320"/>
      <c r="X1071" s="214"/>
      <c r="Y1071" s="215"/>
      <c r="Z1071" s="34"/>
      <c r="AA1071" s="35"/>
      <c r="AB1071" s="35"/>
      <c r="AC1071" s="35"/>
      <c r="AD1071" s="36"/>
      <c r="AE1071" s="224"/>
      <c r="AF1071" s="53"/>
      <c r="AG1071" s="54"/>
      <c r="AH1071" s="55"/>
      <c r="AI1071" s="56"/>
      <c r="AJ1071" s="41" t="s">
        <v>4462</v>
      </c>
      <c r="AK1071" s="42">
        <v>45847</v>
      </c>
      <c r="AL1071" s="50"/>
      <c r="AM1071" s="337" t="str">
        <f>INDEX($K$6:$AE$6,1,MATCH(1,K1071:AE1071,-1))</f>
        <v>1870 +</v>
      </c>
      <c r="AN1071" s="337" t="str">
        <f>IF(INDEX($K$6:$AE$6,1,MATCH(1,K1071:AE1071,1))&lt;&gt;INDEX($K$6:$AE$6,1,MATCH(1,K1071:AE1071,-1)),INDEX($K$6:$AE$6,1,MATCH(1,K1071:AE1071,1)),"-")</f>
        <v>-</v>
      </c>
      <c r="AO1071"/>
      <c r="AP1071"/>
      <c r="AQ1071"/>
    </row>
    <row r="1072" spans="1:261" x14ac:dyDescent="0.2">
      <c r="A1072" s="169" t="str">
        <f>IF(IFERROR(VLOOKUP(G1072,EmployesActifs,1,FALSE),"Non")&lt;&gt;"Non","Oui","Non")</f>
        <v>Oui</v>
      </c>
      <c r="B1072" s="172">
        <f>IF(A1072="Oui",1,0)</f>
        <v>1</v>
      </c>
      <c r="C1072" s="172">
        <f>IF(OR(G1072="Médecin",H1072="Médecin",I1072="Médecin",I1072="Médecins",H1072="anesthésiste",H1072="boursier univ.",H1072="chercheur",H1072="chirurgien",H1072="Résident(e)",H1072="Md Urg",H1072="Md Card",LEFT(H1072,6)="Fellow",H1072="Externe Médecine",H1072="Directeur de la biobanque Médecin",H1072="monit.-boursier",),1,0)</f>
        <v>0</v>
      </c>
      <c r="D1072" s="172">
        <f>IF(OR(G1072=0,H1072="Stagiaire",H1072="Stagiaires",H1072="Externe",H1072="Externes",G1072="agence",H1072="STAGIAIRE INFIRMIER(ÈRE)",H1072="STAGIAIRE SI",H1072="STAGIAIRE S.I.",H1072="STAGIAIRE PAB",H1072="STAGIAIRE EN PERFUSION",H1072="Stagiaire Physiothérapeute",H1072="Stagiaire médecine",H1072="Stagiaire - Service sociaux",H1072="STAGIAIRE SOINS INFIRMIERS",H1072="STAGIAIRE EXTERNE EN MÉDECINE",H1072="ss",),1,0)</f>
        <v>0</v>
      </c>
      <c r="E1072" s="28" t="s">
        <v>5368</v>
      </c>
      <c r="F1072" s="28" t="s">
        <v>5422</v>
      </c>
      <c r="G1072" s="255">
        <v>9457</v>
      </c>
      <c r="H1072" s="79" t="s">
        <v>319</v>
      </c>
      <c r="I1072" s="164" t="s">
        <v>174</v>
      </c>
      <c r="J1072" s="273" t="str">
        <f ca="1">IF(AK1072&lt;=Données!$B$2,1," ")</f>
        <v xml:space="preserve"> </v>
      </c>
      <c r="K1072" s="45">
        <v>1</v>
      </c>
      <c r="L1072" s="46"/>
      <c r="M1072" s="47"/>
      <c r="N1072" s="48"/>
      <c r="O1072" s="185"/>
      <c r="P1072" s="187"/>
      <c r="Q1072" s="185"/>
      <c r="R1072" s="186"/>
      <c r="S1072" s="186"/>
      <c r="T1072" s="187"/>
      <c r="U1072" s="187"/>
      <c r="V1072" s="187"/>
      <c r="W1072" s="320"/>
      <c r="X1072" s="214"/>
      <c r="Y1072" s="215"/>
      <c r="Z1072" s="34"/>
      <c r="AA1072" s="35"/>
      <c r="AB1072" s="35"/>
      <c r="AC1072" s="35"/>
      <c r="AD1072" s="36"/>
      <c r="AE1072" s="224"/>
      <c r="AF1072" s="53"/>
      <c r="AG1072" s="54"/>
      <c r="AH1072" s="55"/>
      <c r="AI1072" s="56"/>
      <c r="AJ1072" s="41" t="s">
        <v>4462</v>
      </c>
      <c r="AK1072" s="42">
        <v>45455</v>
      </c>
      <c r="AL1072" s="50"/>
      <c r="AM1072" s="337" t="str">
        <f>INDEX($K$6:$AE$6,1,MATCH(1,K1072:AE1072,-1))</f>
        <v>95PFE-L2S</v>
      </c>
      <c r="AN1072" s="337" t="str">
        <f>IF(INDEX($K$6:$AE$6,1,MATCH(1,K1072:AE1072,1))&lt;&gt;INDEX($K$6:$AE$6,1,MATCH(1,K1072:AE1072,-1)),INDEX($K$6:$AE$6,1,MATCH(1,K1072:AE1072,1)),"-")</f>
        <v>-</v>
      </c>
      <c r="AO1072"/>
      <c r="AP1072"/>
      <c r="AQ1072"/>
    </row>
    <row r="1073" spans="1:261" x14ac:dyDescent="0.2">
      <c r="A1073" s="169" t="str">
        <f>IF(IFERROR(VLOOKUP(G1073,EmployesActifs,1,FALSE),"Non")&lt;&gt;"Non","Oui","Non")</f>
        <v>Oui</v>
      </c>
      <c r="B1073" s="172">
        <f>IF(A1073="Oui",1,0)</f>
        <v>1</v>
      </c>
      <c r="C1073" s="172">
        <f>IF(OR(G1073="Médecin",H1073="Médecin",I1073="Médecin",I1073="Médecins",H1073="anesthésiste",H1073="boursier univ.",H1073="chercheur",H1073="chirurgien",H1073="Résident(e)",H1073="Md Urg",H1073="Md Card",LEFT(H1073,6)="Fellow",H1073="Externe Médecine",H1073="Directeur de la biobanque Médecin",H1073="monit.-boursier",),1,0)</f>
        <v>0</v>
      </c>
      <c r="D1073" s="172">
        <f>IF(OR(G1073=0,H1073="Stagiaire",H1073="Stagiaires",H1073="Externe",H1073="Externes",G1073="agence",H1073="STAGIAIRE INFIRMIER(ÈRE)",H1073="STAGIAIRE SI",H1073="STAGIAIRE S.I.",H1073="STAGIAIRE PAB",H1073="STAGIAIRE EN PERFUSION",H1073="Stagiaire Physiothérapeute",H1073="Stagiaire médecine",H1073="Stagiaire - Service sociaux",H1073="STAGIAIRE SOINS INFIRMIERS",H1073="STAGIAIRE EXTERNE EN MÉDECINE",H1073="ss",),1,0)</f>
        <v>0</v>
      </c>
      <c r="E1073" s="28" t="s">
        <v>2097</v>
      </c>
      <c r="F1073" s="28" t="s">
        <v>947</v>
      </c>
      <c r="G1073" s="257">
        <v>11042</v>
      </c>
      <c r="H1073" s="79" t="s">
        <v>6172</v>
      </c>
      <c r="I1073" s="164" t="s">
        <v>5716</v>
      </c>
      <c r="J1073" s="273" t="str">
        <f ca="1">IF(AK1073&lt;=Données!$B$2,1," ")</f>
        <v xml:space="preserve"> </v>
      </c>
      <c r="K1073" s="45"/>
      <c r="L1073" s="46">
        <v>1</v>
      </c>
      <c r="M1073" s="47"/>
      <c r="N1073" s="48"/>
      <c r="O1073" s="185"/>
      <c r="P1073" s="187"/>
      <c r="Q1073" s="185"/>
      <c r="R1073" s="186"/>
      <c r="S1073" s="186"/>
      <c r="T1073" s="187"/>
      <c r="U1073" s="187"/>
      <c r="V1073" s="187"/>
      <c r="W1073" s="320"/>
      <c r="X1073" s="214"/>
      <c r="Y1073" s="215"/>
      <c r="Z1073" s="34"/>
      <c r="AA1073" s="35"/>
      <c r="AB1073" s="35"/>
      <c r="AC1073" s="35"/>
      <c r="AD1073" s="36"/>
      <c r="AE1073" s="224"/>
      <c r="AF1073" s="53"/>
      <c r="AG1073" s="54"/>
      <c r="AH1073" s="55"/>
      <c r="AI1073" s="56"/>
      <c r="AJ1073" s="41" t="s">
        <v>5851</v>
      </c>
      <c r="AK1073" s="42">
        <v>45833</v>
      </c>
      <c r="AL1073" s="50"/>
      <c r="AM1073" s="337" t="str">
        <f>INDEX($K$6:$AE$6,1,MATCH(1,K1073:AE1073,-1))</f>
        <v>95PFE-L2M</v>
      </c>
      <c r="AN1073" s="337" t="str">
        <f>IF(INDEX($K$6:$AE$6,1,MATCH(1,K1073:AE1073,1))&lt;&gt;INDEX($K$6:$AE$6,1,MATCH(1,K1073:AE1073,-1)),INDEX($K$6:$AE$6,1,MATCH(1,K1073:AE1073,1)),"-")</f>
        <v>-</v>
      </c>
      <c r="AO1073"/>
      <c r="AP1073"/>
      <c r="AQ1073"/>
    </row>
    <row r="1074" spans="1:261" x14ac:dyDescent="0.2">
      <c r="A1074" s="169" t="str">
        <f>IF(IFERROR(VLOOKUP(G1074,EmployesActifs,1,FALSE),"Non")&lt;&gt;"Non","Oui","Non")</f>
        <v>Oui</v>
      </c>
      <c r="B1074" s="172">
        <f>IF(A1074="Oui",1,0)</f>
        <v>1</v>
      </c>
      <c r="C1074" s="172">
        <f>IF(OR(G1074="Médecin",H1074="Médecin",I1074="Médecin",I1074="Médecins",H1074="anesthésiste",H1074="boursier univ.",H1074="chercheur",H1074="chirurgien",H1074="Résident(e)",H1074="Md Urg",H1074="Md Card",LEFT(H1074,6)="Fellow",H1074="Externe Médecine",H1074="Directeur de la biobanque Médecin",H1074="monit.-boursier",),1,0)</f>
        <v>0</v>
      </c>
      <c r="D1074" s="172">
        <f>IF(OR(G1074=0,H1074="Stagiaire",H1074="Stagiaires",H1074="Externe",H1074="Externes",G1074="agence",H1074="STAGIAIRE INFIRMIER(ÈRE)",H1074="STAGIAIRE SI",H1074="STAGIAIRE S.I.",H1074="STAGIAIRE PAB",H1074="STAGIAIRE EN PERFUSION",H1074="Stagiaire Physiothérapeute",H1074="Stagiaire médecine",H1074="Stagiaire - Service sociaux",H1074="STAGIAIRE SOINS INFIRMIERS",H1074="STAGIAIRE EXTERNE EN MÉDECINE",H1074="ss",),1,0)</f>
        <v>0</v>
      </c>
      <c r="E1074" s="28" t="s">
        <v>2102</v>
      </c>
      <c r="F1074" s="28" t="s">
        <v>2103</v>
      </c>
      <c r="G1074" s="257">
        <v>6883</v>
      </c>
      <c r="H1074" s="79" t="s">
        <v>1751</v>
      </c>
      <c r="I1074" s="164" t="s">
        <v>5716</v>
      </c>
      <c r="J1074" s="273" t="str">
        <f ca="1">IF(AK1074&lt;=Données!$B$2,1," ")</f>
        <v xml:space="preserve"> </v>
      </c>
      <c r="K1074" s="45">
        <v>1</v>
      </c>
      <c r="L1074" s="46"/>
      <c r="M1074" s="47"/>
      <c r="N1074" s="48"/>
      <c r="O1074" s="185"/>
      <c r="P1074" s="187"/>
      <c r="Q1074" s="185"/>
      <c r="R1074" s="186"/>
      <c r="S1074" s="186"/>
      <c r="T1074" s="187"/>
      <c r="U1074" s="187"/>
      <c r="V1074" s="187"/>
      <c r="W1074" s="320"/>
      <c r="X1074" s="214"/>
      <c r="Y1074" s="215"/>
      <c r="Z1074" s="34"/>
      <c r="AA1074" s="35"/>
      <c r="AB1074" s="35"/>
      <c r="AC1074" s="35"/>
      <c r="AD1074" s="36"/>
      <c r="AE1074" s="224"/>
      <c r="AF1074" s="53"/>
      <c r="AG1074" s="54"/>
      <c r="AH1074" s="55"/>
      <c r="AI1074" s="56"/>
      <c r="AJ1074" s="41" t="s">
        <v>4462</v>
      </c>
      <c r="AK1074" s="42">
        <v>45335</v>
      </c>
      <c r="AL1074" s="50"/>
      <c r="AM1074" s="337" t="str">
        <f>INDEX($K$6:$AE$6,1,MATCH(1,K1074:AE1074,-1))</f>
        <v>95PFE-L2S</v>
      </c>
      <c r="AN1074" s="337" t="str">
        <f>IF(INDEX($K$6:$AE$6,1,MATCH(1,K1074:AE1074,1))&lt;&gt;INDEX($K$6:$AE$6,1,MATCH(1,K1074:AE1074,-1)),INDEX($K$6:$AE$6,1,MATCH(1,K1074:AE1074,1)),"-")</f>
        <v>-</v>
      </c>
      <c r="AO1074"/>
      <c r="AP1074"/>
      <c r="AQ1074"/>
    </row>
    <row r="1075" spans="1:261" x14ac:dyDescent="0.2">
      <c r="A1075" s="169" t="str">
        <f>IF(IFERROR(VLOOKUP(G1075,EmployesActifs,1,FALSE),"Non")&lt;&gt;"Non","Oui","Non")</f>
        <v>Oui</v>
      </c>
      <c r="B1075" s="172">
        <f>IF(A1075="Oui",1,0)</f>
        <v>1</v>
      </c>
      <c r="C1075" s="172">
        <f>IF(OR(G1075="Médecin",H1075="Médecin",I1075="Médecin",I1075="Médecins",H1075="anesthésiste",H1075="boursier univ.",H1075="chercheur",H1075="chirurgien",H1075="Résident(e)",H1075="Md Urg",H1075="Md Card",LEFT(H1075,6)="Fellow",H1075="Externe Médecine",H1075="Directeur de la biobanque Médecin",H1075="monit.-boursier",),1,0)</f>
        <v>0</v>
      </c>
      <c r="D1075" s="172">
        <f>IF(OR(G1075=0,H1075="Stagiaire",H1075="Stagiaires",H1075="Externe",H1075="Externes",G1075="agence",H1075="STAGIAIRE INFIRMIER(ÈRE)",H1075="STAGIAIRE SI",H1075="STAGIAIRE S.I.",H1075="STAGIAIRE PAB",H1075="STAGIAIRE EN PERFUSION",H1075="Stagiaire Physiothérapeute",H1075="Stagiaire médecine",H1075="Stagiaire - Service sociaux",H1075="STAGIAIRE SOINS INFIRMIERS",H1075="STAGIAIRE EXTERNE EN MÉDECINE",H1075="ss",),1,0)</f>
        <v>0</v>
      </c>
      <c r="E1075" s="28" t="s">
        <v>5189</v>
      </c>
      <c r="F1075" s="28" t="s">
        <v>5190</v>
      </c>
      <c r="G1075" s="262">
        <v>13507</v>
      </c>
      <c r="H1075" s="79" t="s">
        <v>69</v>
      </c>
      <c r="I1075" s="164" t="s">
        <v>5215</v>
      </c>
      <c r="J1075" s="273" t="str">
        <f ca="1">IF(AK1075&lt;=Données!$B$2,1," ")</f>
        <v xml:space="preserve"> </v>
      </c>
      <c r="K1075" s="45"/>
      <c r="L1075" s="46"/>
      <c r="M1075" s="47">
        <v>1</v>
      </c>
      <c r="N1075" s="48"/>
      <c r="O1075" s="185"/>
      <c r="P1075" s="187"/>
      <c r="Q1075" s="185"/>
      <c r="R1075" s="186"/>
      <c r="S1075" s="186"/>
      <c r="T1075" s="187"/>
      <c r="U1075" s="187"/>
      <c r="V1075" s="187"/>
      <c r="W1075" s="320"/>
      <c r="X1075" s="214"/>
      <c r="Y1075" s="215"/>
      <c r="Z1075" s="34"/>
      <c r="AA1075" s="35"/>
      <c r="AB1075" s="35"/>
      <c r="AC1075" s="35"/>
      <c r="AD1075" s="36"/>
      <c r="AE1075" s="224"/>
      <c r="AF1075" s="53"/>
      <c r="AG1075" s="54"/>
      <c r="AH1075" s="55"/>
      <c r="AI1075" s="56"/>
      <c r="AJ1075" s="178" t="s">
        <v>4462</v>
      </c>
      <c r="AK1075" s="42">
        <v>45342</v>
      </c>
      <c r="AL1075" s="50"/>
      <c r="AM1075" s="337" t="str">
        <f>INDEX($K$6:$AE$6,1,MATCH(1,K1075:AE1075,-1))</f>
        <v>95PFE-L2L</v>
      </c>
      <c r="AN1075" s="337" t="str">
        <f>IF(INDEX($K$6:$AE$6,1,MATCH(1,K1075:AE1075,1))&lt;&gt;INDEX($K$6:$AE$6,1,MATCH(1,K1075:AE1075,-1)),INDEX($K$6:$AE$6,1,MATCH(1,K1075:AE1075,1)),"-")</f>
        <v>-</v>
      </c>
      <c r="AO1075"/>
      <c r="AP1075"/>
      <c r="AQ1075"/>
    </row>
    <row r="1076" spans="1:261" x14ac:dyDescent="0.2">
      <c r="A1076" s="169" t="str">
        <f>IF(IFERROR(VLOOKUP(G1076,EmployesActifs,1,FALSE),"Non")&lt;&gt;"Non","Oui","Non")</f>
        <v>Oui</v>
      </c>
      <c r="B1076" s="172">
        <f>IF(A1076="Oui",1,0)</f>
        <v>1</v>
      </c>
      <c r="C1076" s="172">
        <f>IF(OR(G1076="Médecin",H1076="Médecin",I1076="Médecin",I1076="Médecins",H1076="anesthésiste",H1076="boursier univ.",H1076="chercheur",H1076="chirurgien",H1076="Résident(e)",H1076="Md Urg",H1076="Md Card",LEFT(H1076,6)="Fellow",H1076="Externe Médecine",H1076="Directeur de la biobanque Médecin",H1076="monit.-boursier",),1,0)</f>
        <v>0</v>
      </c>
      <c r="D1076" s="172">
        <f>IF(OR(G1076=0,H1076="Stagiaire",H1076="Stagiaires",H1076="Externe",H1076="Externes",G1076="agence",H1076="STAGIAIRE INFIRMIER(ÈRE)",H1076="STAGIAIRE SI",H1076="STAGIAIRE S.I.",H1076="STAGIAIRE PAB",H1076="STAGIAIRE EN PERFUSION",H1076="Stagiaire Physiothérapeute",H1076="Stagiaire médecine",H1076="Stagiaire - Service sociaux",H1076="STAGIAIRE SOINS INFIRMIERS",H1076="STAGIAIRE EXTERNE EN MÉDECINE",H1076="ss",),1,0)</f>
        <v>0</v>
      </c>
      <c r="E1076" s="28" t="s">
        <v>2104</v>
      </c>
      <c r="F1076" s="28" t="s">
        <v>2105</v>
      </c>
      <c r="G1076" s="257">
        <v>10149</v>
      </c>
      <c r="H1076" s="79" t="s">
        <v>103</v>
      </c>
      <c r="I1076" s="164" t="s">
        <v>5715</v>
      </c>
      <c r="J1076" s="273" t="str">
        <f ca="1">IF(AK1076&lt;=Données!$B$2,1," ")</f>
        <v xml:space="preserve"> </v>
      </c>
      <c r="K1076" s="45"/>
      <c r="L1076" s="46"/>
      <c r="M1076" s="47"/>
      <c r="N1076" s="48" t="s">
        <v>56</v>
      </c>
      <c r="O1076" s="185" t="s">
        <v>56</v>
      </c>
      <c r="P1076" s="187" t="s">
        <v>56</v>
      </c>
      <c r="Q1076" s="185" t="s">
        <v>56</v>
      </c>
      <c r="R1076" s="186"/>
      <c r="S1076" s="186">
        <v>1</v>
      </c>
      <c r="T1076" s="187"/>
      <c r="U1076" s="187"/>
      <c r="V1076" s="187"/>
      <c r="W1076" s="320"/>
      <c r="X1076" s="214" t="s">
        <v>56</v>
      </c>
      <c r="Y1076" s="215" t="s">
        <v>56</v>
      </c>
      <c r="Z1076" s="34"/>
      <c r="AA1076" s="35"/>
      <c r="AB1076" s="35"/>
      <c r="AC1076" s="35"/>
      <c r="AD1076" s="36"/>
      <c r="AE1076" s="224"/>
      <c r="AF1076" s="53"/>
      <c r="AG1076" s="54"/>
      <c r="AH1076" s="55"/>
      <c r="AI1076" s="56"/>
      <c r="AJ1076" s="41" t="s">
        <v>652</v>
      </c>
      <c r="AK1076" s="42">
        <v>45308</v>
      </c>
      <c r="AL1076" s="50" t="s">
        <v>3191</v>
      </c>
      <c r="AM1076" s="337" t="str">
        <f>INDEX($K$6:$AE$6,1,MATCH(1,K1076:AE1076,-1))</f>
        <v>1870 +</v>
      </c>
      <c r="AN1076" s="337" t="str">
        <f>IF(INDEX($K$6:$AE$6,1,MATCH(1,K1076:AE1076,1))&lt;&gt;INDEX($K$6:$AE$6,1,MATCH(1,K1076:AE1076,-1)),INDEX($K$6:$AE$6,1,MATCH(1,K1076:AE1076,1)),"-")</f>
        <v>-</v>
      </c>
      <c r="AO1076"/>
      <c r="AP1076"/>
      <c r="AQ1076"/>
    </row>
    <row r="1077" spans="1:261" x14ac:dyDescent="0.2">
      <c r="A1077" s="169" t="str">
        <f>IF(IFERROR(VLOOKUP(G1077,EmployesActifs,1,FALSE),"Non")&lt;&gt;"Non","Oui","Non")</f>
        <v>Oui</v>
      </c>
      <c r="B1077" s="172">
        <f>IF(A1077="Oui",1,0)</f>
        <v>1</v>
      </c>
      <c r="C1077" s="172">
        <f>IF(OR(G1077="Médecin",H1077="Médecin",I1077="Médecin",I1077="Médecins",H1077="anesthésiste",H1077="boursier univ.",H1077="chercheur",H1077="chirurgien",H1077="Résident(e)",H1077="Md Urg",H1077="Md Card",LEFT(H1077,6)="Fellow",H1077="Externe Médecine",H1077="Directeur de la biobanque Médecin",H1077="monit.-boursier",),1,0)</f>
        <v>0</v>
      </c>
      <c r="D1077" s="172">
        <f>IF(OR(G1077=0,H1077="Stagiaire",H1077="Stagiaires",H1077="Externe",H1077="Externes",G1077="agence",H1077="STAGIAIRE INFIRMIER(ÈRE)",H1077="STAGIAIRE SI",H1077="STAGIAIRE S.I.",H1077="STAGIAIRE PAB",H1077="STAGIAIRE EN PERFUSION",H1077="Stagiaire Physiothérapeute",H1077="Stagiaire médecine",H1077="Stagiaire - Service sociaux",H1077="STAGIAIRE SOINS INFIRMIERS",H1077="STAGIAIRE EXTERNE EN MÉDECINE",H1077="ss",),1,0)</f>
        <v>0</v>
      </c>
      <c r="E1077" s="28" t="s">
        <v>3940</v>
      </c>
      <c r="F1077" s="28" t="s">
        <v>1386</v>
      </c>
      <c r="G1077" s="257">
        <v>10735</v>
      </c>
      <c r="H1077" s="79" t="s">
        <v>103</v>
      </c>
      <c r="I1077" s="164" t="s">
        <v>3476</v>
      </c>
      <c r="J1077" s="273">
        <f ca="1">IF(AK1077&lt;=Données!$B$2,1," ")</f>
        <v>1</v>
      </c>
      <c r="K1077" s="45"/>
      <c r="L1077" s="46"/>
      <c r="M1077" s="47"/>
      <c r="N1077" s="48"/>
      <c r="O1077" s="185"/>
      <c r="P1077" s="187"/>
      <c r="Q1077" s="185">
        <v>1</v>
      </c>
      <c r="R1077" s="186"/>
      <c r="S1077" s="186"/>
      <c r="T1077" s="187"/>
      <c r="U1077" s="187"/>
      <c r="V1077" s="187"/>
      <c r="W1077" s="320"/>
      <c r="X1077" s="214"/>
      <c r="Y1077" s="215"/>
      <c r="Z1077" s="34" t="s">
        <v>56</v>
      </c>
      <c r="AA1077" s="35" t="s">
        <v>56</v>
      </c>
      <c r="AB1077" s="35"/>
      <c r="AC1077" s="35"/>
      <c r="AD1077" s="36"/>
      <c r="AE1077" s="224"/>
      <c r="AF1077" s="53"/>
      <c r="AG1077" s="54"/>
      <c r="AH1077" s="55"/>
      <c r="AI1077" s="56"/>
      <c r="AJ1077" s="41" t="s">
        <v>740</v>
      </c>
      <c r="AK1077" s="42">
        <v>44143</v>
      </c>
      <c r="AL1077" s="50"/>
      <c r="AM1077" s="337" t="str">
        <f>INDEX($K$6:$AE$6,1,MATCH(1,K1077:AE1077,-1))</f>
        <v>1860-S</v>
      </c>
      <c r="AN1077" s="337" t="str">
        <f>IF(INDEX($K$6:$AE$6,1,MATCH(1,K1077:AE1077,1))&lt;&gt;INDEX($K$6:$AE$6,1,MATCH(1,K1077:AE1077,-1)),INDEX($K$6:$AE$6,1,MATCH(1,K1077:AE1077,1)),"-")</f>
        <v>-</v>
      </c>
      <c r="AO1077"/>
      <c r="AP1077"/>
      <c r="AQ1077"/>
    </row>
    <row r="1078" spans="1:261" x14ac:dyDescent="0.2">
      <c r="A1078" s="169" t="str">
        <f>IF(IFERROR(VLOOKUP(G1078,EmployesActifs,1,FALSE),"Non")&lt;&gt;"Non","Oui","Non")</f>
        <v>Oui</v>
      </c>
      <c r="B1078" s="172">
        <f>IF(A1078="Oui",1,0)</f>
        <v>1</v>
      </c>
      <c r="C1078" s="172">
        <f>IF(OR(G1078="Médecin",H1078="Médecin",I1078="Médecin",I1078="Médecins",H1078="anesthésiste",H1078="boursier univ.",H1078="chercheur",H1078="chirurgien",H1078="Résident(e)",H1078="Md Urg",H1078="Md Card",LEFT(H1078,6)="Fellow",H1078="Externe Médecine",H1078="Directeur de la biobanque Médecin",H1078="monit.-boursier",),1,0)</f>
        <v>0</v>
      </c>
      <c r="D1078" s="172">
        <f>IF(OR(G1078=0,H1078="Stagiaire",H1078="Stagiaires",H1078="Externe",H1078="Externes",G1078="agence",H1078="STAGIAIRE INFIRMIER(ÈRE)",H1078="STAGIAIRE SI",H1078="STAGIAIRE S.I.",H1078="STAGIAIRE PAB",H1078="STAGIAIRE EN PERFUSION",H1078="Stagiaire Physiothérapeute",H1078="Stagiaire médecine",H1078="Stagiaire - Service sociaux",H1078="STAGIAIRE SOINS INFIRMIERS",H1078="STAGIAIRE EXTERNE EN MÉDECINE",H1078="ss",),1,0)</f>
        <v>0</v>
      </c>
      <c r="E1078" s="28" t="s">
        <v>2106</v>
      </c>
      <c r="F1078" s="28" t="s">
        <v>2032</v>
      </c>
      <c r="G1078" s="257">
        <v>2250</v>
      </c>
      <c r="H1078" s="79" t="s">
        <v>3426</v>
      </c>
      <c r="I1078" s="164" t="s">
        <v>5708</v>
      </c>
      <c r="J1078" s="273">
        <f ca="1">IF(AK1078&lt;=Données!$B$2,1," ")</f>
        <v>1</v>
      </c>
      <c r="K1078" s="45"/>
      <c r="L1078" s="46">
        <v>1</v>
      </c>
      <c r="M1078" s="47"/>
      <c r="N1078" s="48"/>
      <c r="O1078" s="185"/>
      <c r="P1078" s="187"/>
      <c r="Q1078" s="185"/>
      <c r="R1078" s="186"/>
      <c r="S1078" s="186"/>
      <c r="T1078" s="187"/>
      <c r="U1078" s="187"/>
      <c r="V1078" s="187"/>
      <c r="W1078" s="320"/>
      <c r="X1078" s="214"/>
      <c r="Y1078" s="215"/>
      <c r="Z1078" s="34"/>
      <c r="AA1078" s="35"/>
      <c r="AB1078" s="35"/>
      <c r="AC1078" s="35"/>
      <c r="AD1078" s="36"/>
      <c r="AE1078" s="224"/>
      <c r="AF1078" s="53"/>
      <c r="AG1078" s="54"/>
      <c r="AH1078" s="55"/>
      <c r="AI1078" s="56"/>
      <c r="AJ1078" s="41" t="s">
        <v>50</v>
      </c>
      <c r="AK1078" s="42">
        <v>44585</v>
      </c>
      <c r="AL1078" s="50" t="s">
        <v>870</v>
      </c>
      <c r="AM1078" s="337" t="str">
        <f>INDEX($K$6:$AE$6,1,MATCH(1,K1078:AE1078,-1))</f>
        <v>95PFE-L2M</v>
      </c>
      <c r="AN1078" s="337" t="str">
        <f>IF(INDEX($K$6:$AE$6,1,MATCH(1,K1078:AE1078,1))&lt;&gt;INDEX($K$6:$AE$6,1,MATCH(1,K1078:AE1078,-1)),INDEX($K$6:$AE$6,1,MATCH(1,K1078:AE1078,1)),"-")</f>
        <v>-</v>
      </c>
      <c r="AO1078"/>
      <c r="AP1078"/>
      <c r="AQ1078"/>
    </row>
    <row r="1079" spans="1:261" x14ac:dyDescent="0.2">
      <c r="A1079" s="169" t="str">
        <f>IF(IFERROR(VLOOKUP(G1079,EmployesActifs,1,FALSE),"Non")&lt;&gt;"Non","Oui","Non")</f>
        <v>Oui</v>
      </c>
      <c r="B1079" s="172">
        <f>IF(A1079="Oui",1,0)</f>
        <v>1</v>
      </c>
      <c r="C1079" s="172">
        <f>IF(OR(G1079="Médecin",H1079="Médecin",I1079="Médecin",I1079="Médecins",H1079="anesthésiste",H1079="boursier univ.",H1079="chercheur",H1079="chirurgien",H1079="Résident(e)",H1079="Md Urg",H1079="Md Card",LEFT(H1079,6)="Fellow",H1079="Externe Médecine",H1079="Directeur de la biobanque Médecin",H1079="monit.-boursier",),1,0)</f>
        <v>0</v>
      </c>
      <c r="D1079" s="172">
        <f>IF(OR(G1079=0,H1079="Stagiaire",H1079="Stagiaires",H1079="Externe",H1079="Externes",G1079="agence",H1079="STAGIAIRE INFIRMIER(ÈRE)",H1079="STAGIAIRE SI",H1079="STAGIAIRE S.I.",H1079="STAGIAIRE PAB",H1079="STAGIAIRE EN PERFUSION",H1079="Stagiaire Physiothérapeute",H1079="Stagiaire médecine",H1079="Stagiaire - Service sociaux",H1079="STAGIAIRE SOINS INFIRMIERS",H1079="STAGIAIRE EXTERNE EN MÉDECINE",H1079="ss",),1,0)</f>
        <v>0</v>
      </c>
      <c r="E1079" s="28" t="s">
        <v>2111</v>
      </c>
      <c r="F1079" s="28" t="s">
        <v>2112</v>
      </c>
      <c r="G1079" s="257">
        <v>10315</v>
      </c>
      <c r="H1079" s="79" t="s">
        <v>69</v>
      </c>
      <c r="I1079" s="164" t="s">
        <v>4406</v>
      </c>
      <c r="J1079" s="273" t="str">
        <f ca="1">IF(AK1079&lt;=Données!$B$2,1," ")</f>
        <v xml:space="preserve"> </v>
      </c>
      <c r="K1079" s="45"/>
      <c r="L1079" s="46"/>
      <c r="M1079" s="47">
        <v>1</v>
      </c>
      <c r="N1079" s="48"/>
      <c r="O1079" s="185"/>
      <c r="P1079" s="187"/>
      <c r="Q1079" s="185"/>
      <c r="R1079" s="186"/>
      <c r="S1079" s="186"/>
      <c r="T1079" s="187"/>
      <c r="U1079" s="187"/>
      <c r="V1079" s="187"/>
      <c r="W1079" s="320"/>
      <c r="X1079" s="214"/>
      <c r="Y1079" s="215"/>
      <c r="Z1079" s="34"/>
      <c r="AA1079" s="35"/>
      <c r="AB1079" s="35"/>
      <c r="AC1079" s="35"/>
      <c r="AD1079" s="36"/>
      <c r="AE1079" s="224"/>
      <c r="AF1079" s="53"/>
      <c r="AG1079" s="54"/>
      <c r="AH1079" s="55"/>
      <c r="AI1079" s="56"/>
      <c r="AJ1079" s="41" t="s">
        <v>652</v>
      </c>
      <c r="AK1079" s="42">
        <v>45255</v>
      </c>
      <c r="AL1079" s="50"/>
      <c r="AM1079" s="337" t="str">
        <f>INDEX($K$6:$AE$6,1,MATCH(1,K1079:AE1079,-1))</f>
        <v>95PFE-L2L</v>
      </c>
      <c r="AN1079" s="337" t="str">
        <f>IF(INDEX($K$6:$AE$6,1,MATCH(1,K1079:AE1079,1))&lt;&gt;INDEX($K$6:$AE$6,1,MATCH(1,K1079:AE1079,-1)),INDEX($K$6:$AE$6,1,MATCH(1,K1079:AE1079,1)),"-")</f>
        <v>-</v>
      </c>
      <c r="AO1079"/>
      <c r="AP1079"/>
      <c r="AQ1079"/>
    </row>
    <row r="1080" spans="1:261" s="63" customFormat="1" x14ac:dyDescent="0.2">
      <c r="A1080" s="169" t="str">
        <f>IF(IFERROR(VLOOKUP(G1080,EmployesActifs,1,FALSE),"Non")&lt;&gt;"Non","Oui","Non")</f>
        <v>Oui</v>
      </c>
      <c r="B1080" s="172">
        <f>IF(A1080="Oui",1,0)</f>
        <v>1</v>
      </c>
      <c r="C1080" s="172">
        <f>IF(OR(G1080="Médecin",H1080="Médecin",I1080="Médecin",I1080="Médecins",H1080="anesthésiste",H1080="boursier univ.",H1080="chercheur",H1080="chirurgien",H1080="Résident(e)",H1080="Md Urg",H1080="Md Card",LEFT(H1080,6)="Fellow",H1080="Externe Médecine",H1080="Directeur de la biobanque Médecin",H1080="monit.-boursier",),1,0)</f>
        <v>0</v>
      </c>
      <c r="D1080" s="172">
        <f>IF(OR(G1080=0,H1080="Stagiaire",H1080="Stagiaires",H1080="Externe",H1080="Externes",G1080="agence",H1080="STAGIAIRE INFIRMIER(ÈRE)",H1080="STAGIAIRE SI",H1080="STAGIAIRE S.I.",H1080="STAGIAIRE PAB",H1080="STAGIAIRE EN PERFUSION",H1080="Stagiaire Physiothérapeute",H1080="Stagiaire médecine",H1080="Stagiaire - Service sociaux",H1080="STAGIAIRE SOINS INFIRMIERS",H1080="STAGIAIRE EXTERNE EN MÉDECINE",H1080="ss",),1,0)</f>
        <v>0</v>
      </c>
      <c r="E1080" s="28" t="s">
        <v>3126</v>
      </c>
      <c r="F1080" s="28" t="s">
        <v>1126</v>
      </c>
      <c r="G1080" s="255">
        <v>12802</v>
      </c>
      <c r="H1080" s="79" t="s">
        <v>69</v>
      </c>
      <c r="I1080" s="164" t="s">
        <v>4406</v>
      </c>
      <c r="J1080" s="273" t="str">
        <f ca="1">IF(AK1080&lt;=Données!$B$2,1," ")</f>
        <v xml:space="preserve"> </v>
      </c>
      <c r="K1080" s="45">
        <v>1</v>
      </c>
      <c r="L1080" s="46">
        <v>1</v>
      </c>
      <c r="M1080" s="47"/>
      <c r="N1080" s="48"/>
      <c r="O1080" s="185"/>
      <c r="P1080" s="187"/>
      <c r="Q1080" s="185"/>
      <c r="R1080" s="186"/>
      <c r="S1080" s="186"/>
      <c r="T1080" s="187"/>
      <c r="U1080" s="187"/>
      <c r="V1080" s="187"/>
      <c r="W1080" s="320"/>
      <c r="X1080" s="214"/>
      <c r="Y1080" s="215"/>
      <c r="Z1080" s="34"/>
      <c r="AA1080" s="35"/>
      <c r="AB1080" s="35"/>
      <c r="AC1080" s="35"/>
      <c r="AD1080" s="36"/>
      <c r="AE1080" s="224"/>
      <c r="AF1080" s="53"/>
      <c r="AG1080" s="54"/>
      <c r="AH1080" s="55"/>
      <c r="AI1080" s="56"/>
      <c r="AJ1080" s="41" t="s">
        <v>5851</v>
      </c>
      <c r="AK1080" s="42">
        <v>45728</v>
      </c>
      <c r="AL1080" s="50"/>
      <c r="AM1080" s="337" t="str">
        <f>INDEX($K$6:$AE$6,1,MATCH(1,K1080:AE1080,-1))</f>
        <v>95PFE-L2S</v>
      </c>
      <c r="AN1080" s="337" t="str">
        <f>IF(INDEX($K$6:$AE$6,1,MATCH(1,K1080:AE1080,1))&lt;&gt;INDEX($K$6:$AE$6,1,MATCH(1,K1080:AE1080,-1)),INDEX($K$6:$AE$6,1,MATCH(1,K1080:AE1080,1)),"-")</f>
        <v>95PFE-L2M</v>
      </c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</row>
    <row r="1081" spans="1:261" s="63" customFormat="1" x14ac:dyDescent="0.2">
      <c r="A1081" s="169" t="str">
        <f>IF(IFERROR(VLOOKUP(G1081,EmployesActifs,1,FALSE),"Non")&lt;&gt;"Non","Oui","Non")</f>
        <v>Oui</v>
      </c>
      <c r="B1081" s="172">
        <f>IF(A1081="Oui",1,0)</f>
        <v>1</v>
      </c>
      <c r="C1081" s="172">
        <f>IF(OR(G1081="Médecin",H1081="Médecin",I1081="Médecin",I1081="Médecins",H1081="anesthésiste",H1081="boursier univ.",H1081="chercheur",H1081="chirurgien",H1081="Résident(e)",H1081="Md Urg",H1081="Md Card",LEFT(H1081,6)="Fellow",H1081="Externe Médecine",H1081="Directeur de la biobanque Médecin",H1081="monit.-boursier",),1,0)</f>
        <v>0</v>
      </c>
      <c r="D1081" s="172">
        <f>IF(OR(G1081=0,H1081="Stagiaire",H1081="Stagiaires",H1081="Externe",H1081="Externes",G1081="agence",H1081="STAGIAIRE INFIRMIER(ÈRE)",H1081="STAGIAIRE SI",H1081="STAGIAIRE S.I.",H1081="STAGIAIRE PAB",H1081="STAGIAIRE EN PERFUSION",H1081="Stagiaire Physiothérapeute",H1081="Stagiaire médecine",H1081="Stagiaire - Service sociaux",H1081="STAGIAIRE SOINS INFIRMIERS",H1081="STAGIAIRE EXTERNE EN MÉDECINE",H1081="ss",),1,0)</f>
        <v>0</v>
      </c>
      <c r="E1081" s="28" t="s">
        <v>3258</v>
      </c>
      <c r="F1081" s="28" t="s">
        <v>855</v>
      </c>
      <c r="G1081" s="255">
        <v>13012</v>
      </c>
      <c r="H1081" s="79" t="s">
        <v>69</v>
      </c>
      <c r="I1081" s="164" t="s">
        <v>4406</v>
      </c>
      <c r="J1081" s="273" t="str">
        <f ca="1">IF(AK1081&lt;=Données!$B$2,1," ")</f>
        <v xml:space="preserve"> </v>
      </c>
      <c r="K1081" s="45"/>
      <c r="L1081" s="46"/>
      <c r="M1081" s="47" t="s">
        <v>56</v>
      </c>
      <c r="N1081" s="48"/>
      <c r="O1081" s="185"/>
      <c r="P1081" s="187"/>
      <c r="Q1081" s="185"/>
      <c r="R1081" s="186"/>
      <c r="S1081" s="186">
        <v>1</v>
      </c>
      <c r="T1081" s="187"/>
      <c r="U1081" s="187"/>
      <c r="V1081" s="187"/>
      <c r="W1081" s="320"/>
      <c r="X1081" s="214"/>
      <c r="Y1081" s="215"/>
      <c r="Z1081" s="34"/>
      <c r="AA1081" s="35"/>
      <c r="AB1081" s="35"/>
      <c r="AC1081" s="35"/>
      <c r="AD1081" s="36"/>
      <c r="AE1081" s="224"/>
      <c r="AF1081" s="53"/>
      <c r="AG1081" s="54"/>
      <c r="AH1081" s="55"/>
      <c r="AI1081" s="56"/>
      <c r="AJ1081" s="41" t="s">
        <v>4462</v>
      </c>
      <c r="AK1081" s="42">
        <v>45924</v>
      </c>
      <c r="AL1081" s="50"/>
      <c r="AM1081" s="337" t="str">
        <f>INDEX($K$6:$AE$6,1,MATCH(1,K1081:AE1081,-1))</f>
        <v>1870 +</v>
      </c>
      <c r="AN1081" s="337" t="str">
        <f>IF(INDEX($K$6:$AE$6,1,MATCH(1,K1081:AE1081,1))&lt;&gt;INDEX($K$6:$AE$6,1,MATCH(1,K1081:AE1081,-1)),INDEX($K$6:$AE$6,1,MATCH(1,K1081:AE1081,1)),"-")</f>
        <v>-</v>
      </c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</row>
    <row r="1082" spans="1:261" s="63" customFormat="1" x14ac:dyDescent="0.2">
      <c r="A1082" s="169" t="str">
        <f>IF(IFERROR(VLOOKUP(G1082,EmployesActifs,1,FALSE),"Non")&lt;&gt;"Non","Oui","Non")</f>
        <v>Oui</v>
      </c>
      <c r="B1082" s="172">
        <f>IF(A1082="Oui",1,0)</f>
        <v>1</v>
      </c>
      <c r="C1082" s="172">
        <f>IF(OR(G1082="Médecin",H1082="Médecin",I1082="Médecin",I1082="Médecins",H1082="anesthésiste",H1082="boursier univ.",H1082="chercheur",H1082="chirurgien",H1082="Résident(e)",H1082="Md Urg",H1082="Md Card",LEFT(H1082,6)="Fellow",H1082="Externe Médecine",H1082="Directeur de la biobanque Médecin",H1082="monit.-boursier",),1,0)</f>
        <v>0</v>
      </c>
      <c r="D1082" s="172">
        <f>IF(OR(G1082=0,H1082="Stagiaire",H1082="Stagiaires",H1082="Externe",H1082="Externes",G1082="agence",H1082="STAGIAIRE INFIRMIER(ÈRE)",H1082="STAGIAIRE SI",H1082="STAGIAIRE S.I.",H1082="STAGIAIRE PAB",H1082="STAGIAIRE EN PERFUSION",H1082="Stagiaire Physiothérapeute",H1082="Stagiaire médecine",H1082="Stagiaire - Service sociaux",H1082="STAGIAIRE SOINS INFIRMIERS",H1082="STAGIAIRE EXTERNE EN MÉDECINE",H1082="ss",),1,0)</f>
        <v>0</v>
      </c>
      <c r="E1082" s="28" t="s">
        <v>2114</v>
      </c>
      <c r="F1082" s="28" t="s">
        <v>2115</v>
      </c>
      <c r="G1082" s="257">
        <v>11818</v>
      </c>
      <c r="H1082" s="79" t="s">
        <v>2098</v>
      </c>
      <c r="I1082" s="164" t="s">
        <v>5716</v>
      </c>
      <c r="J1082" s="273" t="str">
        <f ca="1">IF(AK1082&lt;=Données!$B$2,1," ")</f>
        <v xml:space="preserve"> </v>
      </c>
      <c r="K1082" s="45"/>
      <c r="L1082" s="46" t="s">
        <v>56</v>
      </c>
      <c r="M1082" s="47"/>
      <c r="N1082" s="48"/>
      <c r="O1082" s="185"/>
      <c r="P1082" s="187"/>
      <c r="Q1082" s="185"/>
      <c r="R1082" s="186"/>
      <c r="S1082" s="186">
        <v>1</v>
      </c>
      <c r="T1082" s="187"/>
      <c r="U1082" s="187"/>
      <c r="V1082" s="187"/>
      <c r="W1082" s="320"/>
      <c r="X1082" s="214"/>
      <c r="Y1082" s="215"/>
      <c r="Z1082" s="34"/>
      <c r="AA1082" s="35"/>
      <c r="AB1082" s="35"/>
      <c r="AC1082" s="35"/>
      <c r="AD1082" s="36"/>
      <c r="AE1082" s="224"/>
      <c r="AF1082" s="53"/>
      <c r="AG1082" s="54"/>
      <c r="AH1082" s="55"/>
      <c r="AI1082" s="56"/>
      <c r="AJ1082" s="41" t="s">
        <v>4462</v>
      </c>
      <c r="AK1082" s="42">
        <v>45770</v>
      </c>
      <c r="AL1082" s="50"/>
      <c r="AM1082" s="337" t="str">
        <f>INDEX($K$6:$AE$6,1,MATCH(1,K1082:AE1082,-1))</f>
        <v>1870 +</v>
      </c>
      <c r="AN1082" s="337" t="str">
        <f>IF(INDEX($K$6:$AE$6,1,MATCH(1,K1082:AE1082,1))&lt;&gt;INDEX($K$6:$AE$6,1,MATCH(1,K1082:AE1082,-1)),INDEX($K$6:$AE$6,1,MATCH(1,K1082:AE1082,1)),"-")</f>
        <v>-</v>
      </c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</row>
    <row r="1083" spans="1:261" s="63" customFormat="1" x14ac:dyDescent="0.2">
      <c r="A1083" s="169" t="str">
        <f>IF(IFERROR(VLOOKUP(G1083,EmployesActifs,1,FALSE),"Non")&lt;&gt;"Non","Oui","Non")</f>
        <v>Oui</v>
      </c>
      <c r="B1083" s="172">
        <f>IF(A1083="Oui",1,0)</f>
        <v>1</v>
      </c>
      <c r="C1083" s="172">
        <f>IF(OR(G1083="Médecin",H1083="Médecin",I1083="Médecin",I1083="Médecins",H1083="anesthésiste",H1083="boursier univ.",H1083="chercheur",H1083="chirurgien",H1083="Résident(e)",H1083="Md Urg",H1083="Md Card",LEFT(H1083,6)="Fellow",H1083="Externe Médecine",H1083="Directeur de la biobanque Médecin",H1083="monit.-boursier",),1,0)</f>
        <v>0</v>
      </c>
      <c r="D1083" s="172">
        <f>IF(OR(G1083=0,H1083="Stagiaire",H1083="Stagiaires",H1083="Externe",H1083="Externes",G1083="agence",H1083="STAGIAIRE INFIRMIER(ÈRE)",H1083="STAGIAIRE SI",H1083="STAGIAIRE S.I.",H1083="STAGIAIRE PAB",H1083="STAGIAIRE EN PERFUSION",H1083="Stagiaire Physiothérapeute",H1083="Stagiaire médecine",H1083="Stagiaire - Service sociaux",H1083="STAGIAIRE SOINS INFIRMIERS",H1083="STAGIAIRE EXTERNE EN MÉDECINE",H1083="ss",),1,0)</f>
        <v>0</v>
      </c>
      <c r="E1083" s="28" t="s">
        <v>2117</v>
      </c>
      <c r="F1083" s="28" t="s">
        <v>690</v>
      </c>
      <c r="G1083" s="257">
        <v>5730</v>
      </c>
      <c r="H1083" s="79" t="s">
        <v>103</v>
      </c>
      <c r="I1083" s="164" t="s">
        <v>5706</v>
      </c>
      <c r="J1083" s="273" t="str">
        <f ca="1">IF(AK1083&lt;=Données!$B$2,1," ")</f>
        <v xml:space="preserve"> </v>
      </c>
      <c r="K1083" s="45"/>
      <c r="L1083" s="46"/>
      <c r="M1083" s="47"/>
      <c r="N1083" s="48">
        <v>1</v>
      </c>
      <c r="O1083" s="185"/>
      <c r="P1083" s="187"/>
      <c r="Q1083" s="185"/>
      <c r="R1083" s="186"/>
      <c r="S1083" s="186"/>
      <c r="T1083" s="187"/>
      <c r="U1083" s="187"/>
      <c r="V1083" s="187"/>
      <c r="W1083" s="320"/>
      <c r="X1083" s="214"/>
      <c r="Y1083" s="215"/>
      <c r="Z1083" s="34"/>
      <c r="AA1083" s="35"/>
      <c r="AB1083" s="35"/>
      <c r="AC1083" s="35"/>
      <c r="AD1083" s="36"/>
      <c r="AE1083" s="224"/>
      <c r="AF1083" s="53"/>
      <c r="AG1083" s="54"/>
      <c r="AH1083" s="55"/>
      <c r="AI1083" s="56"/>
      <c r="AJ1083" s="41" t="s">
        <v>4462</v>
      </c>
      <c r="AK1083" s="42">
        <v>45924</v>
      </c>
      <c r="AL1083" s="50"/>
      <c r="AM1083" s="337" t="str">
        <f>INDEX($K$6:$AE$6,1,MATCH(1,K1083:AE1083,-1))</f>
        <v>F550</v>
      </c>
      <c r="AN1083" s="337" t="str">
        <f>IF(INDEX($K$6:$AE$6,1,MATCH(1,K1083:AE1083,1))&lt;&gt;INDEX($K$6:$AE$6,1,MATCH(1,K1083:AE1083,-1)),INDEX($K$6:$AE$6,1,MATCH(1,K1083:AE1083,1)),"-")</f>
        <v>-</v>
      </c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</row>
    <row r="1084" spans="1:261" s="63" customFormat="1" x14ac:dyDescent="0.2">
      <c r="A1084" s="169" t="str">
        <f>IF(IFERROR(VLOOKUP(G1084,EmployesActifs,1,FALSE),"Non")&lt;&gt;"Non","Oui","Non")</f>
        <v>Oui</v>
      </c>
      <c r="B1084" s="172">
        <f>IF(A1084="Oui",1,0)</f>
        <v>1</v>
      </c>
      <c r="C1084" s="172">
        <f>IF(OR(G1084="Médecin",H1084="Médecin",I1084="Médecin",I1084="Médecins",H1084="anesthésiste",H1084="boursier univ.",H1084="chercheur",H1084="chirurgien",H1084="Résident(e)",H1084="Md Urg",H1084="Md Card",LEFT(H1084,6)="Fellow",H1084="Externe Médecine",H1084="Directeur de la biobanque Médecin",H1084="monit.-boursier",),1,0)</f>
        <v>0</v>
      </c>
      <c r="D1084" s="172">
        <f>IF(OR(G1084=0,H1084="Stagiaire",H1084="Stagiaires",H1084="Externe",H1084="Externes",G1084="agence",H1084="STAGIAIRE INFIRMIER(ÈRE)",H1084="STAGIAIRE SI",H1084="STAGIAIRE S.I.",H1084="STAGIAIRE PAB",H1084="STAGIAIRE EN PERFUSION",H1084="Stagiaire Physiothérapeute",H1084="Stagiaire médecine",H1084="Stagiaire - Service sociaux",H1084="STAGIAIRE SOINS INFIRMIERS",H1084="STAGIAIRE EXTERNE EN MÉDECINE",H1084="ss",),1,0)</f>
        <v>0</v>
      </c>
      <c r="E1084" s="28" t="s">
        <v>2118</v>
      </c>
      <c r="F1084" s="28" t="s">
        <v>2119</v>
      </c>
      <c r="G1084" s="257">
        <v>10767</v>
      </c>
      <c r="H1084" s="79" t="s">
        <v>103</v>
      </c>
      <c r="I1084" s="164" t="s">
        <v>2714</v>
      </c>
      <c r="J1084" s="273">
        <f ca="1">IF(AK1084&lt;=Données!$B$2,1," ")</f>
        <v>1</v>
      </c>
      <c r="K1084" s="45" t="s">
        <v>56</v>
      </c>
      <c r="L1084" s="46" t="s">
        <v>56</v>
      </c>
      <c r="M1084" s="47"/>
      <c r="N1084" s="48"/>
      <c r="O1084" s="185"/>
      <c r="P1084" s="187"/>
      <c r="Q1084" s="185"/>
      <c r="R1084" s="186"/>
      <c r="S1084" s="186">
        <v>1</v>
      </c>
      <c r="T1084" s="187"/>
      <c r="U1084" s="187"/>
      <c r="V1084" s="187"/>
      <c r="W1084" s="320"/>
      <c r="X1084" s="214"/>
      <c r="Y1084" s="215"/>
      <c r="Z1084" s="34"/>
      <c r="AA1084" s="35"/>
      <c r="AB1084" s="35"/>
      <c r="AC1084" s="35"/>
      <c r="AD1084" s="36"/>
      <c r="AE1084" s="224"/>
      <c r="AF1084" s="53"/>
      <c r="AG1084" s="54"/>
      <c r="AH1084" s="55"/>
      <c r="AI1084" s="56"/>
      <c r="AJ1084" s="41" t="s">
        <v>57</v>
      </c>
      <c r="AK1084" s="42">
        <v>44573</v>
      </c>
      <c r="AL1084" s="50"/>
      <c r="AM1084" s="337" t="str">
        <f>INDEX($K$6:$AE$6,1,MATCH(1,K1084:AE1084,-1))</f>
        <v>1870 +</v>
      </c>
      <c r="AN1084" s="337" t="str">
        <f>IF(INDEX($K$6:$AE$6,1,MATCH(1,K1084:AE1084,1))&lt;&gt;INDEX($K$6:$AE$6,1,MATCH(1,K1084:AE1084,-1)),INDEX($K$6:$AE$6,1,MATCH(1,K1084:AE1084,1)),"-")</f>
        <v>-</v>
      </c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</row>
    <row r="1085" spans="1:261" s="69" customFormat="1" x14ac:dyDescent="0.2">
      <c r="A1085" s="169" t="str">
        <f>IF(IFERROR(VLOOKUP(G1085,EmployesActifs,1,FALSE),"Non")&lt;&gt;"Non","Oui","Non")</f>
        <v>Oui</v>
      </c>
      <c r="B1085" s="172">
        <f>IF(A1085="Oui",1,0)</f>
        <v>1</v>
      </c>
      <c r="C1085" s="172">
        <f>IF(OR(G1085="Médecin",H1085="Médecin",I1085="Médecin",I1085="Médecins",H1085="anesthésiste",H1085="boursier univ.",H1085="chercheur",H1085="chirurgien",H1085="Résident(e)",H1085="Md Urg",H1085="Md Card",LEFT(H1085,6)="Fellow",H1085="Externe Médecine",H1085="Directeur de la biobanque Médecin",H1085="monit.-boursier",),1,0)</f>
        <v>0</v>
      </c>
      <c r="D1085" s="172">
        <f>IF(OR(G1085=0,H1085="Stagiaire",H1085="Stagiaires",H1085="Externe",H1085="Externes",G1085="agence",H1085="STAGIAIRE INFIRMIER(ÈRE)",H1085="STAGIAIRE SI",H1085="STAGIAIRE S.I.",H1085="STAGIAIRE PAB",H1085="STAGIAIRE EN PERFUSION",H1085="Stagiaire Physiothérapeute",H1085="Stagiaire médecine",H1085="Stagiaire - Service sociaux",H1085="STAGIAIRE SOINS INFIRMIERS",H1085="STAGIAIRE EXTERNE EN MÉDECINE",H1085="ss",),1,0)</f>
        <v>0</v>
      </c>
      <c r="E1085" s="28" t="s">
        <v>2120</v>
      </c>
      <c r="F1085" s="28" t="s">
        <v>2121</v>
      </c>
      <c r="G1085" s="257">
        <v>10810</v>
      </c>
      <c r="H1085" s="79" t="s">
        <v>747</v>
      </c>
      <c r="I1085" s="164" t="s">
        <v>5716</v>
      </c>
      <c r="J1085" s="273">
        <f ca="1">IF(AK1085&lt;=Données!$B$2,1," ")</f>
        <v>1</v>
      </c>
      <c r="K1085" s="45"/>
      <c r="L1085" s="46"/>
      <c r="M1085" s="47"/>
      <c r="N1085" s="48"/>
      <c r="O1085" s="185"/>
      <c r="P1085" s="187"/>
      <c r="Q1085" s="185" t="s">
        <v>56</v>
      </c>
      <c r="R1085" s="186" t="s">
        <v>56</v>
      </c>
      <c r="S1085" s="186">
        <v>1</v>
      </c>
      <c r="T1085" s="187"/>
      <c r="U1085" s="187"/>
      <c r="V1085" s="187"/>
      <c r="W1085" s="320"/>
      <c r="X1085" s="214"/>
      <c r="Y1085" s="215"/>
      <c r="Z1085" s="34" t="s">
        <v>56</v>
      </c>
      <c r="AA1085" s="35" t="s">
        <v>56</v>
      </c>
      <c r="AB1085" s="35" t="s">
        <v>56</v>
      </c>
      <c r="AC1085" s="35"/>
      <c r="AD1085" s="36" t="s">
        <v>56</v>
      </c>
      <c r="AE1085" s="224"/>
      <c r="AF1085" s="53"/>
      <c r="AG1085" s="54"/>
      <c r="AH1085" s="55"/>
      <c r="AI1085" s="56"/>
      <c r="AJ1085" s="41" t="s">
        <v>44</v>
      </c>
      <c r="AK1085" s="42">
        <v>43957</v>
      </c>
      <c r="AL1085" s="50"/>
      <c r="AM1085" s="337" t="str">
        <f>INDEX($K$6:$AE$6,1,MATCH(1,K1085:AE1085,-1))</f>
        <v>1870 +</v>
      </c>
      <c r="AN1085" s="337" t="str">
        <f>IF(INDEX($K$6:$AE$6,1,MATCH(1,K1085:AE1085,1))&lt;&gt;INDEX($K$6:$AE$6,1,MATCH(1,K1085:AE1085,-1)),INDEX($K$6:$AE$6,1,MATCH(1,K1085:AE1085,1)),"-")</f>
        <v>-</v>
      </c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</row>
    <row r="1086" spans="1:261" s="69" customFormat="1" x14ac:dyDescent="0.2">
      <c r="A1086" s="169" t="str">
        <f>IF(IFERROR(VLOOKUP(G1086,EmployesActifs,1,FALSE),"Non")&lt;&gt;"Non","Oui","Non")</f>
        <v>Oui</v>
      </c>
      <c r="B1086" s="172">
        <f>IF(A1086="Oui",1,0)</f>
        <v>1</v>
      </c>
      <c r="C1086" s="172">
        <f>IF(OR(G1086="Médecin",H1086="Médecin",I1086="Médecin",I1086="Médecins",H1086="anesthésiste",H1086="boursier univ.",H1086="chercheur",H1086="chirurgien",H1086="Résident(e)",H1086="Md Urg",H1086="Md Card",LEFT(H1086,6)="Fellow",H1086="Externe Médecine",H1086="Directeur de la biobanque Médecin",H1086="monit.-boursier",),1,0)</f>
        <v>0</v>
      </c>
      <c r="D1086" s="172">
        <f>IF(OR(G1086=0,H1086="Stagiaire",H1086="Stagiaires",H1086="Externe",H1086="Externes",G1086="agence",H1086="STAGIAIRE INFIRMIER(ÈRE)",H1086="STAGIAIRE SI",H1086="STAGIAIRE S.I.",H1086="STAGIAIRE PAB",H1086="STAGIAIRE EN PERFUSION",H1086="Stagiaire Physiothérapeute",H1086="Stagiaire médecine",H1086="Stagiaire - Service sociaux",H1086="STAGIAIRE SOINS INFIRMIERS",H1086="STAGIAIRE EXTERNE EN MÉDECINE",H1086="ss",),1,0)</f>
        <v>0</v>
      </c>
      <c r="E1086" s="28" t="s">
        <v>5750</v>
      </c>
      <c r="F1086" s="28" t="s">
        <v>3796</v>
      </c>
      <c r="G1086" s="257">
        <v>13895</v>
      </c>
      <c r="H1086" s="79" t="s">
        <v>1681</v>
      </c>
      <c r="I1086" s="164" t="s">
        <v>4422</v>
      </c>
      <c r="J1086" s="273" t="str">
        <f ca="1">IF(AK1086&lt;=Données!$B$2,1," ")</f>
        <v xml:space="preserve"> </v>
      </c>
      <c r="K1086" s="45"/>
      <c r="L1086" s="46" t="s">
        <v>56</v>
      </c>
      <c r="M1086" s="47" t="s">
        <v>56</v>
      </c>
      <c r="N1086" s="48"/>
      <c r="O1086" s="185"/>
      <c r="P1086" s="187">
        <v>1</v>
      </c>
      <c r="Q1086" s="185"/>
      <c r="R1086" s="186"/>
      <c r="S1086" s="186"/>
      <c r="T1086" s="187"/>
      <c r="U1086" s="187"/>
      <c r="V1086" s="187"/>
      <c r="W1086" s="320"/>
      <c r="X1086" s="214"/>
      <c r="Y1086" s="215"/>
      <c r="Z1086" s="34"/>
      <c r="AA1086" s="35"/>
      <c r="AB1086" s="35"/>
      <c r="AC1086" s="35"/>
      <c r="AD1086" s="36"/>
      <c r="AE1086" s="224"/>
      <c r="AF1086" s="53"/>
      <c r="AG1086" s="54"/>
      <c r="AH1086" s="55"/>
      <c r="AI1086" s="56"/>
      <c r="AJ1086" s="41" t="s">
        <v>4462</v>
      </c>
      <c r="AK1086" s="42">
        <v>45735</v>
      </c>
      <c r="AL1086" s="50"/>
      <c r="AM1086" s="337">
        <f>INDEX($K$6:$AE$6,1,MATCH(1,K1086:AE1086,-1))</f>
        <v>1804</v>
      </c>
      <c r="AN1086" s="337" t="str">
        <f>IF(INDEX($K$6:$AE$6,1,MATCH(1,K1086:AE1086,1))&lt;&gt;INDEX($K$6:$AE$6,1,MATCH(1,K1086:AE1086,-1)),INDEX($K$6:$AE$6,1,MATCH(1,K1086:AE1086,1)),"-")</f>
        <v>-</v>
      </c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</row>
    <row r="1087" spans="1:261" s="69" customFormat="1" x14ac:dyDescent="0.2">
      <c r="A1087" s="169" t="str">
        <f>IF(IFERROR(VLOOKUP(G1087,EmployesActifs,1,FALSE),"Non")&lt;&gt;"Non","Oui","Non")</f>
        <v>Oui</v>
      </c>
      <c r="B1087" s="172">
        <f>IF(A1087="Oui",1,0)</f>
        <v>1</v>
      </c>
      <c r="C1087" s="172">
        <f>IF(OR(G1087="Médecin",H1087="Médecin",I1087="Médecin",I1087="Médecins",H1087="anesthésiste",H1087="boursier univ.",H1087="chercheur",H1087="chirurgien",H1087="Résident(e)",H1087="Md Urg",H1087="Md Card",LEFT(H1087,6)="Fellow",H1087="Externe Médecine",H1087="Directeur de la biobanque Médecin",H1087="monit.-boursier",),1,0)</f>
        <v>0</v>
      </c>
      <c r="D1087" s="172">
        <f>IF(OR(G1087=0,H1087="Stagiaire",H1087="Stagiaires",H1087="Externe",H1087="Externes",G1087="agence",H1087="STAGIAIRE INFIRMIER(ÈRE)",H1087="STAGIAIRE SI",H1087="STAGIAIRE S.I.",H1087="STAGIAIRE PAB",H1087="STAGIAIRE EN PERFUSION",H1087="Stagiaire Physiothérapeute",H1087="Stagiaire médecine",H1087="Stagiaire - Service sociaux",H1087="STAGIAIRE SOINS INFIRMIERS",H1087="STAGIAIRE EXTERNE EN MÉDECINE",H1087="ss",),1,0)</f>
        <v>0</v>
      </c>
      <c r="E1087" s="28" t="s">
        <v>2124</v>
      </c>
      <c r="F1087" s="28" t="s">
        <v>564</v>
      </c>
      <c r="G1087" s="255">
        <v>13866</v>
      </c>
      <c r="H1087" s="79" t="s">
        <v>5247</v>
      </c>
      <c r="I1087" s="164" t="s">
        <v>209</v>
      </c>
      <c r="J1087" s="273" t="str">
        <f ca="1">IF(AK1087&lt;=Données!$B$2,1," ")</f>
        <v xml:space="preserve"> </v>
      </c>
      <c r="K1087" s="45" t="s">
        <v>56</v>
      </c>
      <c r="L1087" s="46"/>
      <c r="M1087" s="47"/>
      <c r="N1087" s="48"/>
      <c r="O1087" s="185">
        <v>1</v>
      </c>
      <c r="P1087" s="187"/>
      <c r="Q1087" s="185"/>
      <c r="R1087" s="186"/>
      <c r="S1087" s="186"/>
      <c r="T1087" s="187"/>
      <c r="U1087" s="187"/>
      <c r="V1087" s="187"/>
      <c r="W1087" s="320"/>
      <c r="X1087" s="214"/>
      <c r="Y1087" s="215"/>
      <c r="Z1087" s="34"/>
      <c r="AA1087" s="35"/>
      <c r="AB1087" s="35"/>
      <c r="AC1087" s="35"/>
      <c r="AD1087" s="36"/>
      <c r="AE1087" s="224"/>
      <c r="AF1087" s="53"/>
      <c r="AG1087" s="54"/>
      <c r="AH1087" s="55"/>
      <c r="AI1087" s="56"/>
      <c r="AJ1087" s="41" t="s">
        <v>4462</v>
      </c>
      <c r="AK1087" s="42">
        <v>45574</v>
      </c>
      <c r="AL1087" s="50"/>
      <c r="AM1087" s="337" t="str">
        <f>INDEX($K$6:$AE$6,1,MATCH(1,K1087:AE1087,-1))</f>
        <v>1804S</v>
      </c>
      <c r="AN1087" s="337" t="str">
        <f>IF(INDEX($K$6:$AE$6,1,MATCH(1,K1087:AE1087,1))&lt;&gt;INDEX($K$6:$AE$6,1,MATCH(1,K1087:AE1087,-1)),INDEX($K$6:$AE$6,1,MATCH(1,K1087:AE1087,1)),"-")</f>
        <v>-</v>
      </c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</row>
    <row r="1088" spans="1:261" s="69" customFormat="1" x14ac:dyDescent="0.2">
      <c r="A1088" s="169" t="str">
        <f>IF(IFERROR(VLOOKUP(G1088,EmployesActifs,1,FALSE),"Non")&lt;&gt;"Non","Oui","Non")</f>
        <v>Oui</v>
      </c>
      <c r="B1088" s="172">
        <f>IF(A1088="Oui",1,0)</f>
        <v>1</v>
      </c>
      <c r="C1088" s="172">
        <f>IF(OR(G1088="Médecin",H1088="Médecin",I1088="Médecin",I1088="Médecins",H1088="anesthésiste",H1088="boursier univ.",H1088="chercheur",H1088="chirurgien",H1088="Résident(e)",H1088="Md Urg",H1088="Md Card",LEFT(H1088,6)="Fellow",H1088="Externe Médecine",H1088="Directeur de la biobanque Médecin",H1088="monit.-boursier",),1,0)</f>
        <v>0</v>
      </c>
      <c r="D1088" s="172">
        <f>IF(OR(G1088=0,H1088="Stagiaire",H1088="Stagiaires",H1088="Externe",H1088="Externes",G1088="agence",H1088="STAGIAIRE INFIRMIER(ÈRE)",H1088="STAGIAIRE SI",H1088="STAGIAIRE S.I.",H1088="STAGIAIRE PAB",H1088="STAGIAIRE EN PERFUSION",H1088="Stagiaire Physiothérapeute",H1088="Stagiaire médecine",H1088="Stagiaire - Service sociaux",H1088="STAGIAIRE SOINS INFIRMIERS",H1088="STAGIAIRE EXTERNE EN MÉDECINE",H1088="ss",),1,0)</f>
        <v>0</v>
      </c>
      <c r="E1088" s="28" t="s">
        <v>2125</v>
      </c>
      <c r="F1088" s="28" t="s">
        <v>433</v>
      </c>
      <c r="G1088" s="257">
        <v>10379</v>
      </c>
      <c r="H1088" s="79" t="s">
        <v>3390</v>
      </c>
      <c r="I1088" s="164" t="s">
        <v>3391</v>
      </c>
      <c r="J1088" s="273">
        <f ca="1">IF(AK1088&lt;=Données!$B$2,1," ")</f>
        <v>1</v>
      </c>
      <c r="K1088" s="45"/>
      <c r="L1088" s="46"/>
      <c r="M1088" s="47"/>
      <c r="N1088" s="48"/>
      <c r="O1088" s="185"/>
      <c r="P1088" s="187"/>
      <c r="Q1088" s="185"/>
      <c r="R1088" s="186"/>
      <c r="S1088" s="186"/>
      <c r="T1088" s="187"/>
      <c r="U1088" s="187"/>
      <c r="V1088" s="187"/>
      <c r="W1088" s="320"/>
      <c r="X1088" s="214"/>
      <c r="Y1088" s="215"/>
      <c r="Z1088" s="34"/>
      <c r="AA1088" s="35"/>
      <c r="AB1088" s="35">
        <v>1</v>
      </c>
      <c r="AC1088" s="35"/>
      <c r="AD1088" s="36"/>
      <c r="AE1088" s="224"/>
      <c r="AF1088" s="53"/>
      <c r="AG1088" s="54"/>
      <c r="AH1088" s="55"/>
      <c r="AI1088" s="56"/>
      <c r="AJ1088" s="41" t="s">
        <v>153</v>
      </c>
      <c r="AK1088" s="42">
        <v>44148</v>
      </c>
      <c r="AL1088" s="50"/>
      <c r="AM1088" s="337" t="str">
        <f>INDEX($K$6:$AE$6,1,MATCH(1,K1088:AE1088,-1))</f>
        <v>1512-M</v>
      </c>
      <c r="AN1088" s="337" t="str">
        <f>IF(INDEX($K$6:$AE$6,1,MATCH(1,K1088:AE1088,1))&lt;&gt;INDEX($K$6:$AE$6,1,MATCH(1,K1088:AE1088,-1)),INDEX($K$6:$AE$6,1,MATCH(1,K1088:AE1088,1)),"-")</f>
        <v>-</v>
      </c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</row>
    <row r="1089" spans="1:261" s="69" customFormat="1" x14ac:dyDescent="0.2">
      <c r="A1089" s="169" t="str">
        <f>IF(IFERROR(VLOOKUP(G1089,EmployesActifs,1,FALSE),"Non")&lt;&gt;"Non","Oui","Non")</f>
        <v>Oui</v>
      </c>
      <c r="B1089" s="172">
        <f>IF(A1089="Oui",1,0)</f>
        <v>1</v>
      </c>
      <c r="C1089" s="172">
        <f>IF(OR(G1089="Médecin",H1089="Médecin",I1089="Médecin",I1089="Médecins",H1089="anesthésiste",H1089="boursier univ.",H1089="chercheur",H1089="chirurgien",H1089="Résident(e)",H1089="Md Urg",H1089="Md Card",LEFT(H1089,6)="Fellow",H1089="Externe Médecine",H1089="Directeur de la biobanque Médecin",H1089="monit.-boursier",),1,0)</f>
        <v>0</v>
      </c>
      <c r="D1089" s="172">
        <f>IF(OR(G1089=0,H1089="Stagiaire",H1089="Stagiaires",H1089="Externe",H1089="Externes",G1089="agence",H1089="STAGIAIRE INFIRMIER(ÈRE)",H1089="STAGIAIRE SI",H1089="STAGIAIRE S.I.",H1089="STAGIAIRE PAB",H1089="STAGIAIRE EN PERFUSION",H1089="Stagiaire Physiothérapeute",H1089="Stagiaire médecine",H1089="Stagiaire - Service sociaux",H1089="STAGIAIRE SOINS INFIRMIERS",H1089="STAGIAIRE EXTERNE EN MÉDECINE",H1089="ss",),1,0)</f>
        <v>0</v>
      </c>
      <c r="E1089" s="28" t="s">
        <v>2131</v>
      </c>
      <c r="F1089" s="28" t="s">
        <v>3772</v>
      </c>
      <c r="G1089" s="257">
        <v>8796</v>
      </c>
      <c r="H1089" s="79" t="s">
        <v>5325</v>
      </c>
      <c r="I1089" s="164" t="s">
        <v>933</v>
      </c>
      <c r="J1089" s="273" t="str">
        <f ca="1">IF(AK1089&lt;=Données!$B$2,1," ")</f>
        <v xml:space="preserve"> </v>
      </c>
      <c r="K1089" s="45"/>
      <c r="L1089" s="46"/>
      <c r="M1089" s="47" t="s">
        <v>56</v>
      </c>
      <c r="N1089" s="48"/>
      <c r="O1089" s="185"/>
      <c r="P1089" s="187"/>
      <c r="Q1089" s="185"/>
      <c r="R1089" s="186"/>
      <c r="S1089" s="186">
        <v>1</v>
      </c>
      <c r="T1089" s="187"/>
      <c r="U1089" s="187"/>
      <c r="V1089" s="187"/>
      <c r="W1089" s="320"/>
      <c r="X1089" s="214"/>
      <c r="Y1089" s="215"/>
      <c r="Z1089" s="34"/>
      <c r="AA1089" s="35"/>
      <c r="AB1089" s="35"/>
      <c r="AC1089" s="35"/>
      <c r="AD1089" s="36"/>
      <c r="AE1089" s="224"/>
      <c r="AF1089" s="53"/>
      <c r="AG1089" s="54"/>
      <c r="AH1089" s="55"/>
      <c r="AI1089" s="56"/>
      <c r="AJ1089" s="41" t="s">
        <v>4462</v>
      </c>
      <c r="AK1089" s="42">
        <v>45434</v>
      </c>
      <c r="AL1089" s="50"/>
      <c r="AM1089" s="337" t="str">
        <f>INDEX($K$6:$AE$6,1,MATCH(1,K1089:AE1089,-1))</f>
        <v>1870 +</v>
      </c>
      <c r="AN1089" s="337" t="str">
        <f>IF(INDEX($K$6:$AE$6,1,MATCH(1,K1089:AE1089,1))&lt;&gt;INDEX($K$6:$AE$6,1,MATCH(1,K1089:AE1089,-1)),INDEX($K$6:$AE$6,1,MATCH(1,K1089:AE1089,1)),"-")</f>
        <v>-</v>
      </c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</row>
    <row r="1090" spans="1:261" s="69" customFormat="1" ht="13.15" customHeight="1" x14ac:dyDescent="0.2">
      <c r="A1090" s="169" t="str">
        <f>IF(IFERROR(VLOOKUP(G1090,EmployesActifs,1,FALSE),"Non")&lt;&gt;"Non","Oui","Non")</f>
        <v>Oui</v>
      </c>
      <c r="B1090" s="172">
        <f>IF(A1090="Oui",1,0)</f>
        <v>1</v>
      </c>
      <c r="C1090" s="172">
        <f>IF(OR(G1090="Médecin",H1090="Médecin",I1090="Médecin",I1090="Médecins",H1090="anesthésiste",H1090="boursier univ.",H1090="chercheur",H1090="chirurgien",H1090="Résident(e)",H1090="Md Urg",H1090="Md Card",LEFT(H1090,6)="Fellow",H1090="Externe Médecine",H1090="Directeur de la biobanque Médecin",H1090="monit.-boursier",),1,0)</f>
        <v>0</v>
      </c>
      <c r="D1090" s="172">
        <f>IF(OR(G1090=0,H1090="Stagiaire",H1090="Stagiaires",H1090="Externe",H1090="Externes",G1090="agence",H1090="STAGIAIRE INFIRMIER(ÈRE)",H1090="STAGIAIRE SI",H1090="STAGIAIRE S.I.",H1090="STAGIAIRE PAB",H1090="STAGIAIRE EN PERFUSION",H1090="Stagiaire Physiothérapeute",H1090="Stagiaire médecine",H1090="Stagiaire - Service sociaux",H1090="STAGIAIRE SOINS INFIRMIERS",H1090="STAGIAIRE EXTERNE EN MÉDECINE",H1090="ss",),1,0)</f>
        <v>0</v>
      </c>
      <c r="E1090" s="28" t="s">
        <v>3983</v>
      </c>
      <c r="F1090" s="28" t="s">
        <v>3984</v>
      </c>
      <c r="G1090" s="255">
        <v>11268</v>
      </c>
      <c r="H1090" s="79" t="s">
        <v>103</v>
      </c>
      <c r="I1090" s="164" t="s">
        <v>5711</v>
      </c>
      <c r="J1090" s="273" t="str">
        <f ca="1">IF(AK1090&lt;=Données!$B$2,1," ")</f>
        <v xml:space="preserve"> </v>
      </c>
      <c r="K1090" s="45">
        <v>1</v>
      </c>
      <c r="L1090" s="46"/>
      <c r="M1090" s="47"/>
      <c r="N1090" s="48"/>
      <c r="O1090" s="185"/>
      <c r="P1090" s="187"/>
      <c r="Q1090" s="185"/>
      <c r="R1090" s="186"/>
      <c r="S1090" s="186"/>
      <c r="T1090" s="187"/>
      <c r="U1090" s="187"/>
      <c r="V1090" s="187"/>
      <c r="W1090" s="320"/>
      <c r="X1090" s="214"/>
      <c r="Y1090" s="215"/>
      <c r="Z1090" s="34"/>
      <c r="AA1090" s="35"/>
      <c r="AB1090" s="35"/>
      <c r="AC1090" s="35"/>
      <c r="AD1090" s="36"/>
      <c r="AE1090" s="224"/>
      <c r="AF1090" s="53"/>
      <c r="AG1090" s="54"/>
      <c r="AH1090" s="55"/>
      <c r="AI1090" s="56"/>
      <c r="AJ1090" s="41" t="s">
        <v>4462</v>
      </c>
      <c r="AK1090" s="42">
        <v>45455</v>
      </c>
      <c r="AL1090" s="50"/>
      <c r="AM1090" s="337" t="str">
        <f>INDEX($K$6:$AE$6,1,MATCH(1,K1090:AE1090,-1))</f>
        <v>95PFE-L2S</v>
      </c>
      <c r="AN1090" s="337" t="str">
        <f>IF(INDEX($K$6:$AE$6,1,MATCH(1,K1090:AE1090,1))&lt;&gt;INDEX($K$6:$AE$6,1,MATCH(1,K1090:AE1090,-1)),INDEX($K$6:$AE$6,1,MATCH(1,K1090:AE1090,1)),"-")</f>
        <v>-</v>
      </c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</row>
    <row r="1091" spans="1:261" s="69" customFormat="1" x14ac:dyDescent="0.2">
      <c r="A1091" s="169" t="str">
        <f>IF(IFERROR(VLOOKUP(G1091,EmployesActifs,1,FALSE),"Non")&lt;&gt;"Non","Oui","Non")</f>
        <v>Oui</v>
      </c>
      <c r="B1091" s="172">
        <f>IF(A1091="Oui",1,0)</f>
        <v>1</v>
      </c>
      <c r="C1091" s="172">
        <f>IF(OR(G1091="Médecin",H1091="Médecin",I1091="Médecin",I1091="Médecins",H1091="anesthésiste",H1091="boursier univ.",H1091="chercheur",H1091="chirurgien",H1091="Résident(e)",H1091="Md Urg",H1091="Md Card",LEFT(H1091,6)="Fellow",H1091="Externe Médecine",H1091="Directeur de la biobanque Médecin",H1091="monit.-boursier",),1,0)</f>
        <v>0</v>
      </c>
      <c r="D1091" s="172">
        <f>IF(OR(G1091=0,H1091="Stagiaire",H1091="Stagiaires",H1091="Externe",H1091="Externes",G1091="agence",H1091="STAGIAIRE INFIRMIER(ÈRE)",H1091="STAGIAIRE SI",H1091="STAGIAIRE S.I.",H1091="STAGIAIRE PAB",H1091="STAGIAIRE EN PERFUSION",H1091="Stagiaire Physiothérapeute",H1091="Stagiaire médecine",H1091="Stagiaire - Service sociaux",H1091="STAGIAIRE SOINS INFIRMIERS",H1091="STAGIAIRE EXTERNE EN MÉDECINE",H1091="ss",),1,0)</f>
        <v>0</v>
      </c>
      <c r="E1091" s="28" t="s">
        <v>2135</v>
      </c>
      <c r="F1091" s="28" t="s">
        <v>2136</v>
      </c>
      <c r="G1091" s="255">
        <v>11883</v>
      </c>
      <c r="H1091" s="79" t="s">
        <v>69</v>
      </c>
      <c r="I1091" s="164" t="s">
        <v>5716</v>
      </c>
      <c r="J1091" s="273" t="str">
        <f ca="1">IF(AK1091&lt;=Données!$B$2,1," ")</f>
        <v xml:space="preserve"> </v>
      </c>
      <c r="K1091" s="45"/>
      <c r="L1091" s="46"/>
      <c r="M1091" s="47"/>
      <c r="N1091" s="48"/>
      <c r="O1091" s="185"/>
      <c r="P1091" s="187"/>
      <c r="Q1091" s="185"/>
      <c r="R1091" s="186"/>
      <c r="S1091" s="186">
        <v>1</v>
      </c>
      <c r="T1091" s="187"/>
      <c r="U1091" s="187"/>
      <c r="V1091" s="187"/>
      <c r="W1091" s="320"/>
      <c r="X1091" s="214"/>
      <c r="Y1091" s="215"/>
      <c r="Z1091" s="34"/>
      <c r="AA1091" s="35"/>
      <c r="AB1091" s="35"/>
      <c r="AC1091" s="35"/>
      <c r="AD1091" s="36"/>
      <c r="AE1091" s="224"/>
      <c r="AF1091" s="53"/>
      <c r="AG1091" s="54"/>
      <c r="AH1091" s="55"/>
      <c r="AI1091" s="56"/>
      <c r="AJ1091" s="41" t="s">
        <v>4462</v>
      </c>
      <c r="AK1091" s="42">
        <v>45665</v>
      </c>
      <c r="AL1091" s="50"/>
      <c r="AM1091" s="337" t="str">
        <f>INDEX($K$6:$AE$6,1,MATCH(1,K1091:AE1091,-1))</f>
        <v>1870 +</v>
      </c>
      <c r="AN1091" s="337" t="str">
        <f>IF(INDEX($K$6:$AE$6,1,MATCH(1,K1091:AE1091,1))&lt;&gt;INDEX($K$6:$AE$6,1,MATCH(1,K1091:AE1091,-1)),INDEX($K$6:$AE$6,1,MATCH(1,K1091:AE1091,1)),"-")</f>
        <v>-</v>
      </c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</row>
    <row r="1092" spans="1:261" s="69" customFormat="1" x14ac:dyDescent="0.2">
      <c r="A1092" s="169" t="str">
        <f>IF(IFERROR(VLOOKUP(G1092,EmployesActifs,1,FALSE),"Non")&lt;&gt;"Non","Oui","Non")</f>
        <v>Oui</v>
      </c>
      <c r="B1092" s="172">
        <f>IF(A1092="Oui",1,0)</f>
        <v>1</v>
      </c>
      <c r="C1092" s="172">
        <f>IF(OR(G1092="Médecin",H1092="Médecin",I1092="Médecin",I1092="Médecins",H1092="anesthésiste",H1092="boursier univ.",H1092="chercheur",H1092="chirurgien",H1092="Résident(e)",H1092="Md Urg",H1092="Md Card",LEFT(H1092,6)="Fellow",H1092="Externe Médecine",H1092="Directeur de la biobanque Médecin",H1092="monit.-boursier",),1,0)</f>
        <v>0</v>
      </c>
      <c r="D1092" s="172">
        <f>IF(OR(G1092=0,H1092="Stagiaire",H1092="Stagiaires",H1092="Externe",H1092="Externes",G1092="agence",H1092="STAGIAIRE INFIRMIER(ÈRE)",H1092="STAGIAIRE SI",H1092="STAGIAIRE S.I.",H1092="STAGIAIRE PAB",H1092="STAGIAIRE EN PERFUSION",H1092="Stagiaire Physiothérapeute",H1092="Stagiaire médecine",H1092="Stagiaire - Service sociaux",H1092="STAGIAIRE SOINS INFIRMIERS",H1092="STAGIAIRE EXTERNE EN MÉDECINE",H1092="ss",),1,0)</f>
        <v>0</v>
      </c>
      <c r="E1092" s="28" t="s">
        <v>3220</v>
      </c>
      <c r="F1092" s="28" t="s">
        <v>1326</v>
      </c>
      <c r="G1092" s="257">
        <v>12677</v>
      </c>
      <c r="H1092" s="79" t="s">
        <v>103</v>
      </c>
      <c r="I1092" s="164" t="s">
        <v>5717</v>
      </c>
      <c r="J1092" s="273">
        <f ca="1">IF(AK1092&lt;=Données!$B$2,1," ")</f>
        <v>1</v>
      </c>
      <c r="K1092" s="45">
        <v>1</v>
      </c>
      <c r="L1092" s="46" t="s">
        <v>56</v>
      </c>
      <c r="M1092" s="47"/>
      <c r="N1092" s="48"/>
      <c r="O1092" s="185"/>
      <c r="P1092" s="187"/>
      <c r="Q1092" s="185"/>
      <c r="R1092" s="186"/>
      <c r="S1092" s="186"/>
      <c r="T1092" s="187"/>
      <c r="U1092" s="187"/>
      <c r="V1092" s="187"/>
      <c r="W1092" s="320"/>
      <c r="X1092" s="214"/>
      <c r="Y1092" s="215"/>
      <c r="Z1092" s="34"/>
      <c r="AA1092" s="35"/>
      <c r="AB1092" s="35"/>
      <c r="AC1092" s="35"/>
      <c r="AD1092" s="36"/>
      <c r="AE1092" s="224"/>
      <c r="AF1092" s="53"/>
      <c r="AG1092" s="54"/>
      <c r="AH1092" s="55"/>
      <c r="AI1092" s="56"/>
      <c r="AJ1092" s="41" t="s">
        <v>2858</v>
      </c>
      <c r="AK1092" s="42">
        <v>45035</v>
      </c>
      <c r="AL1092" s="50"/>
      <c r="AM1092" s="337" t="str">
        <f>INDEX($K$6:$AE$6,1,MATCH(1,K1092:AE1092,-1))</f>
        <v>95PFE-L2S</v>
      </c>
      <c r="AN1092" s="337" t="str">
        <f>IF(INDEX($K$6:$AE$6,1,MATCH(1,K1092:AE1092,1))&lt;&gt;INDEX($K$6:$AE$6,1,MATCH(1,K1092:AE1092,-1)),INDEX($K$6:$AE$6,1,MATCH(1,K1092:AE1092,1)),"-")</f>
        <v>-</v>
      </c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</row>
    <row r="1093" spans="1:261" s="69" customFormat="1" x14ac:dyDescent="0.2">
      <c r="A1093" s="169" t="str">
        <f>IF(IFERROR(VLOOKUP(G1093,EmployesActifs,1,FALSE),"Non")&lt;&gt;"Non","Oui","Non")</f>
        <v>Oui</v>
      </c>
      <c r="B1093" s="172">
        <f>IF(A1093="Oui",1,0)</f>
        <v>1</v>
      </c>
      <c r="C1093" s="172">
        <f>IF(OR(G1093="Médecin",H1093="Médecin",I1093="Médecin",I1093="Médecins",H1093="anesthésiste",H1093="boursier univ.",H1093="chercheur",H1093="chirurgien",H1093="Résident(e)",H1093="Md Urg",H1093="Md Card",LEFT(H1093,6)="Fellow",H1093="Externe Médecine",H1093="Directeur de la biobanque Médecin",H1093="monit.-boursier",),1,0)</f>
        <v>0</v>
      </c>
      <c r="D1093" s="172">
        <f>IF(OR(G1093=0,H1093="Stagiaire",H1093="Stagiaires",H1093="Externe",H1093="Externes",G1093="agence",H1093="STAGIAIRE INFIRMIER(ÈRE)",H1093="STAGIAIRE SI",H1093="STAGIAIRE S.I.",H1093="STAGIAIRE PAB",H1093="STAGIAIRE EN PERFUSION",H1093="Stagiaire Physiothérapeute",H1093="Stagiaire médecine",H1093="Stagiaire - Service sociaux",H1093="STAGIAIRE SOINS INFIRMIERS",H1093="STAGIAIRE EXTERNE EN MÉDECINE",H1093="ss",),1,0)</f>
        <v>0</v>
      </c>
      <c r="E1093" s="28" t="s">
        <v>2138</v>
      </c>
      <c r="F1093" s="28" t="s">
        <v>2139</v>
      </c>
      <c r="G1093" s="255">
        <v>12019</v>
      </c>
      <c r="H1093" s="79" t="s">
        <v>72</v>
      </c>
      <c r="I1093" s="164" t="s">
        <v>3391</v>
      </c>
      <c r="J1093" s="273">
        <f ca="1">IF(AK1093&lt;=Données!$B$2,1," ")</f>
        <v>1</v>
      </c>
      <c r="K1093" s="45" t="s">
        <v>56</v>
      </c>
      <c r="L1093" s="46" t="s">
        <v>56</v>
      </c>
      <c r="M1093" s="47"/>
      <c r="N1093" s="48"/>
      <c r="O1093" s="185"/>
      <c r="P1093" s="187"/>
      <c r="Q1093" s="185"/>
      <c r="R1093" s="186"/>
      <c r="S1093" s="186">
        <v>1</v>
      </c>
      <c r="T1093" s="187"/>
      <c r="U1093" s="187"/>
      <c r="V1093" s="187"/>
      <c r="W1093" s="320"/>
      <c r="X1093" s="214"/>
      <c r="Y1093" s="215"/>
      <c r="Z1093" s="34"/>
      <c r="AA1093" s="35"/>
      <c r="AB1093" s="35"/>
      <c r="AC1093" s="35"/>
      <c r="AD1093" s="36"/>
      <c r="AE1093" s="224"/>
      <c r="AF1093" s="53"/>
      <c r="AG1093" s="54"/>
      <c r="AH1093" s="55"/>
      <c r="AI1093" s="56"/>
      <c r="AJ1093" s="41" t="s">
        <v>85</v>
      </c>
      <c r="AK1093" s="42">
        <v>44574</v>
      </c>
      <c r="AL1093" s="50"/>
      <c r="AM1093" s="337" t="str">
        <f>INDEX($K$6:$AE$6,1,MATCH(1,K1093:AE1093,-1))</f>
        <v>1870 +</v>
      </c>
      <c r="AN1093" s="337" t="str">
        <f>IF(INDEX($K$6:$AE$6,1,MATCH(1,K1093:AE1093,1))&lt;&gt;INDEX($K$6:$AE$6,1,MATCH(1,K1093:AE1093,-1)),INDEX($K$6:$AE$6,1,MATCH(1,K1093:AE1093,1)),"-")</f>
        <v>-</v>
      </c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</row>
    <row r="1094" spans="1:261" s="69" customFormat="1" x14ac:dyDescent="0.2">
      <c r="A1094" s="169" t="str">
        <f>IF(IFERROR(VLOOKUP(G1094,EmployesActifs,1,FALSE),"Non")&lt;&gt;"Non","Oui","Non")</f>
        <v>Oui</v>
      </c>
      <c r="B1094" s="172">
        <f>IF(A1094="Oui",1,0)</f>
        <v>1</v>
      </c>
      <c r="C1094" s="172">
        <f>IF(OR(G1094="Médecin",H1094="Médecin",I1094="Médecin",I1094="Médecins",H1094="anesthésiste",H1094="boursier univ.",H1094="chercheur",H1094="chirurgien",H1094="Résident(e)",H1094="Md Urg",H1094="Md Card",LEFT(H1094,6)="Fellow",H1094="Externe Médecine",H1094="Directeur de la biobanque Médecin",H1094="monit.-boursier",),1,0)</f>
        <v>0</v>
      </c>
      <c r="D1094" s="172">
        <f>IF(OR(G1094=0,H1094="Stagiaire",H1094="Stagiaires",H1094="Externe",H1094="Externes",G1094="agence",H1094="STAGIAIRE INFIRMIER(ÈRE)",H1094="STAGIAIRE SI",H1094="STAGIAIRE S.I.",H1094="STAGIAIRE PAB",H1094="STAGIAIRE EN PERFUSION",H1094="Stagiaire Physiothérapeute",H1094="Stagiaire médecine",H1094="Stagiaire - Service sociaux",H1094="STAGIAIRE SOINS INFIRMIERS",H1094="STAGIAIRE EXTERNE EN MÉDECINE",H1094="ss",),1,0)</f>
        <v>0</v>
      </c>
      <c r="E1094" s="28" t="s">
        <v>2140</v>
      </c>
      <c r="F1094" s="28" t="s">
        <v>368</v>
      </c>
      <c r="G1094" s="257">
        <v>8397</v>
      </c>
      <c r="H1094" s="79" t="s">
        <v>2098</v>
      </c>
      <c r="I1094" s="164" t="s">
        <v>61</v>
      </c>
      <c r="J1094" s="273">
        <f ca="1">IF(AK1094&lt;=Données!$B$2,1," ")</f>
        <v>1</v>
      </c>
      <c r="K1094" s="45" t="s">
        <v>56</v>
      </c>
      <c r="L1094" s="46">
        <v>1</v>
      </c>
      <c r="M1094" s="47"/>
      <c r="N1094" s="48"/>
      <c r="O1094" s="185"/>
      <c r="P1094" s="187"/>
      <c r="Q1094" s="185"/>
      <c r="R1094" s="186"/>
      <c r="S1094" s="186"/>
      <c r="T1094" s="187"/>
      <c r="U1094" s="187"/>
      <c r="V1094" s="187"/>
      <c r="W1094" s="320"/>
      <c r="X1094" s="214"/>
      <c r="Y1094" s="215"/>
      <c r="Z1094" s="34"/>
      <c r="AA1094" s="35"/>
      <c r="AB1094" s="35"/>
      <c r="AC1094" s="35"/>
      <c r="AD1094" s="36"/>
      <c r="AE1094" s="224"/>
      <c r="AF1094" s="53"/>
      <c r="AG1094" s="54"/>
      <c r="AH1094" s="55"/>
      <c r="AI1094" s="56"/>
      <c r="AJ1094" s="41" t="s">
        <v>85</v>
      </c>
      <c r="AK1094" s="42">
        <v>44595</v>
      </c>
      <c r="AL1094" s="50"/>
      <c r="AM1094" s="337" t="str">
        <f>INDEX($K$6:$AE$6,1,MATCH(1,K1094:AE1094,-1))</f>
        <v>95PFE-L2M</v>
      </c>
      <c r="AN1094" s="337" t="str">
        <f>IF(INDEX($K$6:$AE$6,1,MATCH(1,K1094:AE1094,1))&lt;&gt;INDEX($K$6:$AE$6,1,MATCH(1,K1094:AE1094,-1)),INDEX($K$6:$AE$6,1,MATCH(1,K1094:AE1094,1)),"-")</f>
        <v>-</v>
      </c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</row>
    <row r="1095" spans="1:261" s="69" customFormat="1" x14ac:dyDescent="0.2">
      <c r="A1095" s="169" t="str">
        <f>IF(IFERROR(VLOOKUP(G1095,EmployesActifs,1,FALSE),"Non")&lt;&gt;"Non","Oui","Non")</f>
        <v>Oui</v>
      </c>
      <c r="B1095" s="172">
        <f>IF(A1095="Oui",1,0)</f>
        <v>1</v>
      </c>
      <c r="C1095" s="172">
        <f>IF(OR(G1095="Médecin",H1095="Médecin",I1095="Médecin",I1095="Médecins",H1095="anesthésiste",H1095="boursier univ.",H1095="chercheur",H1095="chirurgien",H1095="Résident(e)",H1095="Md Urg",H1095="Md Card",LEFT(H1095,6)="Fellow",H1095="Externe Médecine",H1095="Directeur de la biobanque Médecin",H1095="monit.-boursier",),1,0)</f>
        <v>0</v>
      </c>
      <c r="D1095" s="172">
        <f>IF(OR(G1095=0,H1095="Stagiaire",H1095="Stagiaires",H1095="Externe",H1095="Externes",G1095="agence",H1095="STAGIAIRE INFIRMIER(ÈRE)",H1095="STAGIAIRE SI",H1095="STAGIAIRE S.I.",H1095="STAGIAIRE PAB",H1095="STAGIAIRE EN PERFUSION",H1095="Stagiaire Physiothérapeute",H1095="Stagiaire médecine",H1095="Stagiaire - Service sociaux",H1095="STAGIAIRE SOINS INFIRMIERS",H1095="STAGIAIRE EXTERNE EN MÉDECINE",H1095="ss",),1,0)</f>
        <v>0</v>
      </c>
      <c r="E1095" s="28" t="s">
        <v>2140</v>
      </c>
      <c r="F1095" s="28" t="s">
        <v>615</v>
      </c>
      <c r="G1095" s="255">
        <v>12158</v>
      </c>
      <c r="H1095" s="79" t="s">
        <v>972</v>
      </c>
      <c r="I1095" s="164" t="s">
        <v>798</v>
      </c>
      <c r="J1095" s="273">
        <f ca="1">IF(AK1095&lt;=Données!$B$2,1," ")</f>
        <v>1</v>
      </c>
      <c r="K1095" s="45" t="s">
        <v>56</v>
      </c>
      <c r="L1095" s="46" t="s">
        <v>56</v>
      </c>
      <c r="M1095" s="47"/>
      <c r="N1095" s="48">
        <v>1</v>
      </c>
      <c r="O1095" s="185"/>
      <c r="P1095" s="187"/>
      <c r="Q1095" s="185"/>
      <c r="R1095" s="186"/>
      <c r="S1095" s="186"/>
      <c r="T1095" s="187"/>
      <c r="U1095" s="187"/>
      <c r="V1095" s="187"/>
      <c r="W1095" s="320"/>
      <c r="X1095" s="214"/>
      <c r="Y1095" s="215"/>
      <c r="Z1095" s="34"/>
      <c r="AA1095" s="35"/>
      <c r="AB1095" s="35"/>
      <c r="AC1095" s="35"/>
      <c r="AD1095" s="36"/>
      <c r="AE1095" s="224"/>
      <c r="AF1095" s="53"/>
      <c r="AG1095" s="54"/>
      <c r="AH1095" s="55"/>
      <c r="AI1095" s="56"/>
      <c r="AJ1095" s="41" t="s">
        <v>2858</v>
      </c>
      <c r="AK1095" s="42">
        <v>44916</v>
      </c>
      <c r="AL1095" s="50"/>
      <c r="AM1095" s="337" t="str">
        <f>INDEX($K$6:$AE$6,1,MATCH(1,K1095:AE1095,-1))</f>
        <v>F550</v>
      </c>
      <c r="AN1095" s="337" t="str">
        <f>IF(INDEX($K$6:$AE$6,1,MATCH(1,K1095:AE1095,1))&lt;&gt;INDEX($K$6:$AE$6,1,MATCH(1,K1095:AE1095,-1)),INDEX($K$6:$AE$6,1,MATCH(1,K1095:AE1095,1)),"-")</f>
        <v>-</v>
      </c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</row>
    <row r="1096" spans="1:261" s="69" customFormat="1" x14ac:dyDescent="0.2">
      <c r="A1096" s="169" t="str">
        <f>IF(IFERROR(VLOOKUP(G1096,EmployesActifs,1,FALSE),"Non")&lt;&gt;"Non","Oui","Non")</f>
        <v>Oui</v>
      </c>
      <c r="B1096" s="172">
        <f>IF(A1096="Oui",1,0)</f>
        <v>1</v>
      </c>
      <c r="C1096" s="172">
        <f>IF(OR(G1096="Médecin",H1096="Médecin",I1096="Médecin",I1096="Médecins",H1096="anesthésiste",H1096="boursier univ.",H1096="chercheur",H1096="chirurgien",H1096="Résident(e)",H1096="Md Urg",H1096="Md Card",LEFT(H1096,6)="Fellow",H1096="Externe Médecine",H1096="Directeur de la biobanque Médecin",H1096="monit.-boursier",),1,0)</f>
        <v>0</v>
      </c>
      <c r="D1096" s="172">
        <f>IF(OR(G1096=0,H1096="Stagiaire",H1096="Stagiaires",H1096="Externe",H1096="Externes",G1096="agence",H1096="STAGIAIRE INFIRMIER(ÈRE)",H1096="STAGIAIRE SI",H1096="STAGIAIRE S.I.",H1096="STAGIAIRE PAB",H1096="STAGIAIRE EN PERFUSION",H1096="Stagiaire Physiothérapeute",H1096="Stagiaire médecine",H1096="Stagiaire - Service sociaux",H1096="STAGIAIRE SOINS INFIRMIERS",H1096="STAGIAIRE EXTERNE EN MÉDECINE",H1096="ss",),1,0)</f>
        <v>0</v>
      </c>
      <c r="E1096" s="28" t="s">
        <v>2140</v>
      </c>
      <c r="F1096" s="28" t="s">
        <v>2141</v>
      </c>
      <c r="G1096" s="257">
        <v>8987</v>
      </c>
      <c r="H1096" s="79" t="s">
        <v>182</v>
      </c>
      <c r="I1096" s="164" t="s">
        <v>5701</v>
      </c>
      <c r="J1096" s="273">
        <f ca="1">IF(AK1096&lt;=Données!$B$2,1," ")</f>
        <v>1</v>
      </c>
      <c r="K1096" s="45">
        <v>1</v>
      </c>
      <c r="L1096" s="46"/>
      <c r="M1096" s="47"/>
      <c r="N1096" s="48"/>
      <c r="O1096" s="185"/>
      <c r="P1096" s="187"/>
      <c r="Q1096" s="185"/>
      <c r="R1096" s="186"/>
      <c r="S1096" s="186"/>
      <c r="T1096" s="187"/>
      <c r="U1096" s="187"/>
      <c r="V1096" s="187"/>
      <c r="W1096" s="320"/>
      <c r="X1096" s="214"/>
      <c r="Y1096" s="215"/>
      <c r="Z1096" s="34"/>
      <c r="AA1096" s="35"/>
      <c r="AB1096" s="35"/>
      <c r="AC1096" s="35"/>
      <c r="AD1096" s="36"/>
      <c r="AE1096" s="224"/>
      <c r="AF1096" s="53"/>
      <c r="AG1096" s="54"/>
      <c r="AH1096" s="55"/>
      <c r="AI1096" s="56"/>
      <c r="AJ1096" s="41" t="s">
        <v>98</v>
      </c>
      <c r="AK1096" s="42">
        <v>44575</v>
      </c>
      <c r="AL1096" s="50"/>
      <c r="AM1096" s="337" t="str">
        <f>INDEX($K$6:$AE$6,1,MATCH(1,K1096:AE1096,-1))</f>
        <v>95PFE-L2S</v>
      </c>
      <c r="AN1096" s="337" t="str">
        <f>IF(INDEX($K$6:$AE$6,1,MATCH(1,K1096:AE1096,1))&lt;&gt;INDEX($K$6:$AE$6,1,MATCH(1,K1096:AE1096,-1)),INDEX($K$6:$AE$6,1,MATCH(1,K1096:AE1096,1)),"-")</f>
        <v>-</v>
      </c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</row>
    <row r="1097" spans="1:261" s="69" customFormat="1" x14ac:dyDescent="0.2">
      <c r="A1097" s="169" t="str">
        <f>IF(IFERROR(VLOOKUP(G1097,EmployesActifs,1,FALSE),"Non")&lt;&gt;"Non","Oui","Non")</f>
        <v>Oui</v>
      </c>
      <c r="B1097" s="172">
        <f>IF(A1097="Oui",1,0)</f>
        <v>1</v>
      </c>
      <c r="C1097" s="172">
        <f>IF(OR(G1097="Médecin",H1097="Médecin",I1097="Médecin",I1097="Médecins",H1097="anesthésiste",H1097="boursier univ.",H1097="chercheur",H1097="chirurgien",H1097="Résident(e)",H1097="Md Urg",H1097="Md Card",LEFT(H1097,6)="Fellow",H1097="Externe Médecine",H1097="Directeur de la biobanque Médecin",H1097="monit.-boursier",),1,0)</f>
        <v>0</v>
      </c>
      <c r="D1097" s="172">
        <f>IF(OR(G1097=0,H1097="Stagiaire",H1097="Stagiaires",H1097="Externe",H1097="Externes",G1097="agence",H1097="STAGIAIRE INFIRMIER(ÈRE)",H1097="STAGIAIRE SI",H1097="STAGIAIRE S.I.",H1097="STAGIAIRE PAB",H1097="STAGIAIRE EN PERFUSION",H1097="Stagiaire Physiothérapeute",H1097="Stagiaire médecine",H1097="Stagiaire - Service sociaux",H1097="STAGIAIRE SOINS INFIRMIERS",H1097="STAGIAIRE EXTERNE EN MÉDECINE",H1097="ss",),1,0)</f>
        <v>0</v>
      </c>
      <c r="E1097" s="28" t="s">
        <v>2144</v>
      </c>
      <c r="F1097" s="28" t="s">
        <v>447</v>
      </c>
      <c r="G1097" s="257">
        <v>5746</v>
      </c>
      <c r="H1097" s="79" t="s">
        <v>103</v>
      </c>
      <c r="I1097" s="164" t="s">
        <v>61</v>
      </c>
      <c r="J1097" s="273">
        <f ca="1">IF(AK1097&lt;=Données!$B$2,1," ")</f>
        <v>1</v>
      </c>
      <c r="K1097" s="45"/>
      <c r="L1097" s="46" t="s">
        <v>56</v>
      </c>
      <c r="M1097" s="47" t="s">
        <v>56</v>
      </c>
      <c r="N1097" s="48">
        <v>1</v>
      </c>
      <c r="O1097" s="185"/>
      <c r="P1097" s="187"/>
      <c r="Q1097" s="185"/>
      <c r="R1097" s="186"/>
      <c r="S1097" s="186"/>
      <c r="T1097" s="187"/>
      <c r="U1097" s="187"/>
      <c r="V1097" s="187"/>
      <c r="W1097" s="320"/>
      <c r="X1097" s="214"/>
      <c r="Y1097" s="215"/>
      <c r="Z1097" s="34"/>
      <c r="AA1097" s="35"/>
      <c r="AB1097" s="35"/>
      <c r="AC1097" s="35"/>
      <c r="AD1097" s="36"/>
      <c r="AE1097" s="224"/>
      <c r="AF1097" s="53"/>
      <c r="AG1097" s="54"/>
      <c r="AH1097" s="55"/>
      <c r="AI1097" s="56"/>
      <c r="AJ1097" s="41" t="s">
        <v>159</v>
      </c>
      <c r="AK1097" s="42">
        <v>44772</v>
      </c>
      <c r="AL1097" s="50"/>
      <c r="AM1097" s="337" t="str">
        <f>INDEX($K$6:$AE$6,1,MATCH(1,K1097:AE1097,-1))</f>
        <v>F550</v>
      </c>
      <c r="AN1097" s="337" t="str">
        <f>IF(INDEX($K$6:$AE$6,1,MATCH(1,K1097:AE1097,1))&lt;&gt;INDEX($K$6:$AE$6,1,MATCH(1,K1097:AE1097,-1)),INDEX($K$6:$AE$6,1,MATCH(1,K1097:AE1097,1)),"-")</f>
        <v>-</v>
      </c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</row>
    <row r="1098" spans="1:261" s="69" customFormat="1" x14ac:dyDescent="0.2">
      <c r="A1098" s="169" t="str">
        <f>IF(IFERROR(VLOOKUP(G1098,EmployesActifs,1,FALSE),"Non")&lt;&gt;"Non","Oui","Non")</f>
        <v>Oui</v>
      </c>
      <c r="B1098" s="172">
        <f>IF(A1098="Oui",1,0)</f>
        <v>1</v>
      </c>
      <c r="C1098" s="172">
        <f>IF(OR(G1098="Médecin",H1098="Médecin",I1098="Médecin",I1098="Médecins",H1098="anesthésiste",H1098="boursier univ.",H1098="chercheur",H1098="chirurgien",H1098="Résident(e)",H1098="Md Urg",H1098="Md Card",LEFT(H1098,6)="Fellow",H1098="Externe Médecine",H1098="Directeur de la biobanque Médecin",H1098="monit.-boursier",),1,0)</f>
        <v>0</v>
      </c>
      <c r="D1098" s="172">
        <f>IF(OR(G1098=0,H1098="Stagiaire",H1098="Stagiaires",H1098="Externe",H1098="Externes",G1098="agence",H1098="STAGIAIRE INFIRMIER(ÈRE)",H1098="STAGIAIRE SI",H1098="STAGIAIRE S.I.",H1098="STAGIAIRE PAB",H1098="STAGIAIRE EN PERFUSION",H1098="Stagiaire Physiothérapeute",H1098="Stagiaire médecine",H1098="Stagiaire - Service sociaux",H1098="STAGIAIRE SOINS INFIRMIERS",H1098="STAGIAIRE EXTERNE EN MÉDECINE",H1098="ss",),1,0)</f>
        <v>0</v>
      </c>
      <c r="E1098" s="28" t="s">
        <v>6083</v>
      </c>
      <c r="F1098" s="28" t="s">
        <v>138</v>
      </c>
      <c r="G1098" s="257">
        <v>3996</v>
      </c>
      <c r="H1098" s="79" t="s">
        <v>412</v>
      </c>
      <c r="I1098" s="164" t="s">
        <v>1762</v>
      </c>
      <c r="J1098" s="273" t="str">
        <f ca="1">IF(AK1098&lt;=Données!$B$2,1," ")</f>
        <v xml:space="preserve"> </v>
      </c>
      <c r="K1098" s="45">
        <v>1</v>
      </c>
      <c r="L1098" s="46"/>
      <c r="M1098" s="47"/>
      <c r="N1098" s="48"/>
      <c r="O1098" s="185"/>
      <c r="P1098" s="187"/>
      <c r="Q1098" s="185"/>
      <c r="R1098" s="186"/>
      <c r="S1098" s="186"/>
      <c r="T1098" s="187"/>
      <c r="U1098" s="187"/>
      <c r="V1098" s="187"/>
      <c r="W1098" s="320"/>
      <c r="X1098" s="214"/>
      <c r="Y1098" s="215"/>
      <c r="Z1098" s="34"/>
      <c r="AA1098" s="35"/>
      <c r="AB1098" s="35"/>
      <c r="AC1098" s="35"/>
      <c r="AD1098" s="36"/>
      <c r="AE1098" s="224"/>
      <c r="AF1098" s="53"/>
      <c r="AG1098" s="54"/>
      <c r="AH1098" s="55"/>
      <c r="AI1098" s="56"/>
      <c r="AJ1098" s="41" t="s">
        <v>4462</v>
      </c>
      <c r="AK1098" s="42">
        <v>45790</v>
      </c>
      <c r="AL1098" s="50"/>
      <c r="AM1098" s="337" t="str">
        <f>INDEX($K$6:$AE$6,1,MATCH(1,K1098:AE1098,-1))</f>
        <v>95PFE-L2S</v>
      </c>
      <c r="AN1098" s="337" t="str">
        <f>IF(INDEX($K$6:$AE$6,1,MATCH(1,K1098:AE1098,1))&lt;&gt;INDEX($K$6:$AE$6,1,MATCH(1,K1098:AE1098,-1)),INDEX($K$6:$AE$6,1,MATCH(1,K1098:AE1098,1)),"-")</f>
        <v>-</v>
      </c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</row>
    <row r="1099" spans="1:261" s="69" customFormat="1" x14ac:dyDescent="0.2">
      <c r="A1099" s="169" t="str">
        <f>IF(IFERROR(VLOOKUP(G1099,EmployesActifs,1,FALSE),"Non")&lt;&gt;"Non","Oui","Non")</f>
        <v>Oui</v>
      </c>
      <c r="B1099" s="172">
        <f>IF(A1099="Oui",1,0)</f>
        <v>1</v>
      </c>
      <c r="C1099" s="172">
        <f>IF(OR(G1099="Médecin",H1099="Médecin",I1099="Médecin",I1099="Médecins",H1099="anesthésiste",H1099="boursier univ.",H1099="chercheur",H1099="chirurgien",H1099="Résident(e)",H1099="Md Urg",H1099="Md Card",LEFT(H1099,6)="Fellow",H1099="Externe Médecine",H1099="Directeur de la biobanque Médecin",H1099="monit.-boursier",),1,0)</f>
        <v>0</v>
      </c>
      <c r="D1099" s="172">
        <f>IF(OR(G1099=0,H1099="Stagiaire",H1099="Stagiaires",H1099="Externe",H1099="Externes",G1099="agence",H1099="STAGIAIRE INFIRMIER(ÈRE)",H1099="STAGIAIRE SI",H1099="STAGIAIRE S.I.",H1099="STAGIAIRE PAB",H1099="STAGIAIRE EN PERFUSION",H1099="Stagiaire Physiothérapeute",H1099="Stagiaire médecine",H1099="Stagiaire - Service sociaux",H1099="STAGIAIRE SOINS INFIRMIERS",H1099="STAGIAIRE EXTERNE EN MÉDECINE",H1099="ss",),1,0)</f>
        <v>0</v>
      </c>
      <c r="E1099" s="28" t="s">
        <v>2145</v>
      </c>
      <c r="F1099" s="28" t="s">
        <v>368</v>
      </c>
      <c r="G1099" s="257">
        <v>9722</v>
      </c>
      <c r="H1099" s="79" t="s">
        <v>69</v>
      </c>
      <c r="I1099" s="164" t="s">
        <v>4406</v>
      </c>
      <c r="J1099" s="273">
        <f ca="1">IF(AK1099&lt;=Données!$B$2,1," ")</f>
        <v>1</v>
      </c>
      <c r="K1099" s="45"/>
      <c r="L1099" s="46"/>
      <c r="M1099" s="47"/>
      <c r="N1099" s="48"/>
      <c r="O1099" s="185"/>
      <c r="P1099" s="187"/>
      <c r="Q1099" s="185"/>
      <c r="R1099" s="186"/>
      <c r="S1099" s="186"/>
      <c r="T1099" s="187"/>
      <c r="U1099" s="187"/>
      <c r="V1099" s="187"/>
      <c r="W1099" s="320"/>
      <c r="X1099" s="214"/>
      <c r="Y1099" s="215"/>
      <c r="Z1099" s="34"/>
      <c r="AA1099" s="35">
        <v>1</v>
      </c>
      <c r="AB1099" s="35"/>
      <c r="AC1099" s="35"/>
      <c r="AD1099" s="36"/>
      <c r="AE1099" s="224"/>
      <c r="AF1099" s="53"/>
      <c r="AG1099" s="54"/>
      <c r="AH1099" s="55"/>
      <c r="AI1099" s="56"/>
      <c r="AJ1099" s="41" t="s">
        <v>666</v>
      </c>
      <c r="AK1099" s="42">
        <v>42958</v>
      </c>
      <c r="AL1099" s="50"/>
      <c r="AM1099" s="337" t="str">
        <f>INDEX($K$6:$AE$6,1,MATCH(1,K1099:AE1099,-1))</f>
        <v>1511-S</v>
      </c>
      <c r="AN1099" s="337" t="str">
        <f>IF(INDEX($K$6:$AE$6,1,MATCH(1,K1099:AE1099,1))&lt;&gt;INDEX($K$6:$AE$6,1,MATCH(1,K1099:AE1099,-1)),INDEX($K$6:$AE$6,1,MATCH(1,K1099:AE1099,1)),"-")</f>
        <v>-</v>
      </c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</row>
    <row r="1100" spans="1:261" s="69" customFormat="1" x14ac:dyDescent="0.2">
      <c r="A1100" s="169" t="str">
        <f>IF(IFERROR(VLOOKUP(G1100,EmployesActifs,1,FALSE),"Non")&lt;&gt;"Non","Oui","Non")</f>
        <v>Oui</v>
      </c>
      <c r="B1100" s="172">
        <f>IF(A1100="Oui",1,0)</f>
        <v>1</v>
      </c>
      <c r="C1100" s="172">
        <f>IF(OR(G1100="Médecin",H1100="Médecin",I1100="Médecin",I1100="Médecins",H1100="anesthésiste",H1100="boursier univ.",H1100="chercheur",H1100="chirurgien",H1100="Résident(e)",H1100="Md Urg",H1100="Md Card",LEFT(H1100,6)="Fellow",H1100="Externe Médecine",H1100="Directeur de la biobanque Médecin",H1100="monit.-boursier",),1,0)</f>
        <v>0</v>
      </c>
      <c r="D1100" s="172">
        <f>IF(OR(G1100=0,H1100="Stagiaire",H1100="Stagiaires",H1100="Externe",H1100="Externes",G1100="agence",H1100="STAGIAIRE INFIRMIER(ÈRE)",H1100="STAGIAIRE SI",H1100="STAGIAIRE S.I.",H1100="STAGIAIRE PAB",H1100="STAGIAIRE EN PERFUSION",H1100="Stagiaire Physiothérapeute",H1100="Stagiaire médecine",H1100="Stagiaire - Service sociaux",H1100="STAGIAIRE SOINS INFIRMIERS",H1100="STAGIAIRE EXTERNE EN MÉDECINE",H1100="ss",),1,0)</f>
        <v>0</v>
      </c>
      <c r="E1100" s="28" t="s">
        <v>2145</v>
      </c>
      <c r="F1100" s="28" t="s">
        <v>5390</v>
      </c>
      <c r="G1100" s="255">
        <v>13672</v>
      </c>
      <c r="H1100" s="79" t="s">
        <v>54</v>
      </c>
      <c r="I1100" s="164" t="s">
        <v>55</v>
      </c>
      <c r="J1100" s="273" t="str">
        <f ca="1">IF(AK1100&lt;=Données!$B$2,1," ")</f>
        <v xml:space="preserve"> </v>
      </c>
      <c r="K1100" s="45">
        <v>1</v>
      </c>
      <c r="L1100" s="46"/>
      <c r="M1100" s="47"/>
      <c r="N1100" s="48"/>
      <c r="O1100" s="185"/>
      <c r="P1100" s="187"/>
      <c r="Q1100" s="185"/>
      <c r="R1100" s="186"/>
      <c r="S1100" s="186"/>
      <c r="T1100" s="187"/>
      <c r="U1100" s="187"/>
      <c r="V1100" s="187"/>
      <c r="W1100" s="320"/>
      <c r="X1100" s="214"/>
      <c r="Y1100" s="215"/>
      <c r="Z1100" s="34"/>
      <c r="AA1100" s="35"/>
      <c r="AB1100" s="35"/>
      <c r="AC1100" s="35"/>
      <c r="AD1100" s="36"/>
      <c r="AE1100" s="224"/>
      <c r="AF1100" s="53"/>
      <c r="AG1100" s="54"/>
      <c r="AH1100" s="55"/>
      <c r="AI1100" s="56"/>
      <c r="AJ1100" s="41" t="s">
        <v>5851</v>
      </c>
      <c r="AK1100" s="42">
        <v>45696</v>
      </c>
      <c r="AL1100" s="50"/>
      <c r="AM1100" s="337" t="str">
        <f>INDEX($K$6:$AE$6,1,MATCH(1,K1100:AE1100,-1))</f>
        <v>95PFE-L2S</v>
      </c>
      <c r="AN1100" s="337" t="str">
        <f>IF(INDEX($K$6:$AE$6,1,MATCH(1,K1100:AE1100,1))&lt;&gt;INDEX($K$6:$AE$6,1,MATCH(1,K1100:AE1100,-1)),INDEX($K$6:$AE$6,1,MATCH(1,K1100:AE1100,1)),"-")</f>
        <v>-</v>
      </c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</row>
    <row r="1101" spans="1:261" s="69" customFormat="1" x14ac:dyDescent="0.2">
      <c r="A1101" s="169" t="str">
        <f>IF(IFERROR(VLOOKUP(G1101,EmployesActifs,1,FALSE),"Non")&lt;&gt;"Non","Oui","Non")</f>
        <v>Oui</v>
      </c>
      <c r="B1101" s="172">
        <f>IF(A1101="Oui",1,0)</f>
        <v>1</v>
      </c>
      <c r="C1101" s="172">
        <f>IF(OR(G1101="Médecin",H1101="Médecin",I1101="Médecin",I1101="Médecins",H1101="anesthésiste",H1101="boursier univ.",H1101="chercheur",H1101="chirurgien",H1101="Résident(e)",H1101="Md Urg",H1101="Md Card",LEFT(H1101,6)="Fellow",H1101="Externe Médecine",H1101="Directeur de la biobanque Médecin",H1101="monit.-boursier",),1,0)</f>
        <v>0</v>
      </c>
      <c r="D1101" s="172">
        <f>IF(OR(G1101=0,H1101="Stagiaire",H1101="Stagiaires",H1101="Externe",H1101="Externes",G1101="agence",H1101="STAGIAIRE INFIRMIER(ÈRE)",H1101="STAGIAIRE SI",H1101="STAGIAIRE S.I.",H1101="STAGIAIRE PAB",H1101="STAGIAIRE EN PERFUSION",H1101="Stagiaire Physiothérapeute",H1101="Stagiaire médecine",H1101="Stagiaire - Service sociaux",H1101="STAGIAIRE SOINS INFIRMIERS",H1101="STAGIAIRE EXTERNE EN MÉDECINE",H1101="ss",),1,0)</f>
        <v>0</v>
      </c>
      <c r="E1101" s="28" t="s">
        <v>2145</v>
      </c>
      <c r="F1101" s="28" t="s">
        <v>4022</v>
      </c>
      <c r="G1101" s="255">
        <v>11645</v>
      </c>
      <c r="H1101" s="79" t="s">
        <v>54</v>
      </c>
      <c r="I1101" s="164" t="s">
        <v>705</v>
      </c>
      <c r="J1101" s="273" t="str">
        <f ca="1">IF(AK1101&lt;=Données!$B$2,1," ")</f>
        <v xml:space="preserve"> </v>
      </c>
      <c r="K1101" s="45"/>
      <c r="L1101" s="46"/>
      <c r="M1101" s="47"/>
      <c r="N1101" s="48"/>
      <c r="O1101" s="185"/>
      <c r="P1101" s="187"/>
      <c r="Q1101" s="185"/>
      <c r="R1101" s="186"/>
      <c r="S1101" s="186"/>
      <c r="T1101" s="187">
        <v>1</v>
      </c>
      <c r="U1101" s="187"/>
      <c r="V1101" s="187"/>
      <c r="W1101" s="320"/>
      <c r="X1101" s="214"/>
      <c r="Y1101" s="215"/>
      <c r="Z1101" s="34"/>
      <c r="AA1101" s="35"/>
      <c r="AB1101" s="35"/>
      <c r="AC1101" s="35"/>
      <c r="AD1101" s="36"/>
      <c r="AE1101" s="224"/>
      <c r="AF1101" s="53"/>
      <c r="AG1101" s="54"/>
      <c r="AH1101" s="55"/>
      <c r="AI1101" s="56"/>
      <c r="AJ1101" s="41" t="s">
        <v>50</v>
      </c>
      <c r="AK1101" s="42">
        <v>45643</v>
      </c>
      <c r="AL1101" s="50"/>
      <c r="AM1101" s="337">
        <f>INDEX($K$6:$AE$6,1,MATCH(1,K1101:AE1101,-1))</f>
        <v>8210</v>
      </c>
      <c r="AN1101" s="337" t="str">
        <f>IF(INDEX($K$6:$AE$6,1,MATCH(1,K1101:AE1101,1))&lt;&gt;INDEX($K$6:$AE$6,1,MATCH(1,K1101:AE1101,-1)),INDEX($K$6:$AE$6,1,MATCH(1,K1101:AE1101,1)),"-")</f>
        <v>-</v>
      </c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</row>
    <row r="1102" spans="1:261" s="69" customFormat="1" x14ac:dyDescent="0.2">
      <c r="A1102" s="169" t="str">
        <f>IF(IFERROR(VLOOKUP(G1102,EmployesActifs,1,FALSE),"Non")&lt;&gt;"Non","Oui","Non")</f>
        <v>Oui</v>
      </c>
      <c r="B1102" s="172">
        <f>IF(A1102="Oui",1,0)</f>
        <v>1</v>
      </c>
      <c r="C1102" s="172">
        <f>IF(OR(G1102="Médecin",H1102="Médecin",I1102="Médecin",I1102="Médecins",H1102="anesthésiste",H1102="boursier univ.",H1102="chercheur",H1102="chirurgien",H1102="Résident(e)",H1102="Md Urg",H1102="Md Card",LEFT(H1102,6)="Fellow",H1102="Externe Médecine",H1102="Directeur de la biobanque Médecin",H1102="monit.-boursier",),1,0)</f>
        <v>0</v>
      </c>
      <c r="D1102" s="172">
        <f>IF(OR(G1102=0,H1102="Stagiaire",H1102="Stagiaires",H1102="Externe",H1102="Externes",G1102="agence",H1102="STAGIAIRE INFIRMIER(ÈRE)",H1102="STAGIAIRE SI",H1102="STAGIAIRE S.I.",H1102="STAGIAIRE PAB",H1102="STAGIAIRE EN PERFUSION",H1102="Stagiaire Physiothérapeute",H1102="Stagiaire médecine",H1102="Stagiaire - Service sociaux",H1102="STAGIAIRE SOINS INFIRMIERS",H1102="STAGIAIRE EXTERNE EN MÉDECINE",H1102="ss",),1,0)</f>
        <v>0</v>
      </c>
      <c r="E1102" s="28" t="s">
        <v>2145</v>
      </c>
      <c r="F1102" s="28" t="s">
        <v>982</v>
      </c>
      <c r="G1102" s="257">
        <v>9895</v>
      </c>
      <c r="H1102" s="79" t="s">
        <v>3738</v>
      </c>
      <c r="I1102" s="164" t="s">
        <v>2270</v>
      </c>
      <c r="J1102" s="273">
        <f ca="1">IF(AK1102&lt;=Données!$B$2,1," ")</f>
        <v>1</v>
      </c>
      <c r="K1102" s="45"/>
      <c r="L1102" s="46" t="s">
        <v>56</v>
      </c>
      <c r="M1102" s="47"/>
      <c r="N1102" s="48"/>
      <c r="O1102" s="185"/>
      <c r="P1102" s="187"/>
      <c r="Q1102" s="185" t="s">
        <v>56</v>
      </c>
      <c r="R1102" s="186"/>
      <c r="S1102" s="186"/>
      <c r="T1102" s="187"/>
      <c r="U1102" s="187"/>
      <c r="V1102" s="187"/>
      <c r="W1102" s="320"/>
      <c r="X1102" s="214"/>
      <c r="Y1102" s="215"/>
      <c r="Z1102" s="34"/>
      <c r="AA1102" s="35">
        <v>1</v>
      </c>
      <c r="AB1102" s="35"/>
      <c r="AC1102" s="35"/>
      <c r="AD1102" s="36"/>
      <c r="AE1102" s="224"/>
      <c r="AF1102" s="53"/>
      <c r="AG1102" s="54"/>
      <c r="AH1102" s="55"/>
      <c r="AI1102" s="56"/>
      <c r="AJ1102" s="41" t="s">
        <v>57</v>
      </c>
      <c r="AK1102" s="42">
        <v>44565</v>
      </c>
      <c r="AL1102" s="50"/>
      <c r="AM1102" s="337" t="str">
        <f>INDEX($K$6:$AE$6,1,MATCH(1,K1102:AE1102,-1))</f>
        <v>1511-S</v>
      </c>
      <c r="AN1102" s="337" t="str">
        <f>IF(INDEX($K$6:$AE$6,1,MATCH(1,K1102:AE1102,1))&lt;&gt;INDEX($K$6:$AE$6,1,MATCH(1,K1102:AE1102,-1)),INDEX($K$6:$AE$6,1,MATCH(1,K1102:AE1102,1)),"-")</f>
        <v>-</v>
      </c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</row>
    <row r="1103" spans="1:261" s="69" customFormat="1" x14ac:dyDescent="0.2">
      <c r="A1103" s="169" t="str">
        <f>IF(IFERROR(VLOOKUP(G1103,EmployesActifs,1,FALSE),"Non")&lt;&gt;"Non","Oui","Non")</f>
        <v>Oui</v>
      </c>
      <c r="B1103" s="172">
        <f>IF(A1103="Oui",1,0)</f>
        <v>1</v>
      </c>
      <c r="C1103" s="172">
        <f>IF(OR(G1103="Médecin",H1103="Médecin",I1103="Médecin",I1103="Médecins",H1103="anesthésiste",H1103="boursier univ.",H1103="chercheur",H1103="chirurgien",H1103="Résident(e)",H1103="Md Urg",H1103="Md Card",LEFT(H1103,6)="Fellow",H1103="Externe Médecine",H1103="Directeur de la biobanque Médecin",H1103="monit.-boursier",),1,0)</f>
        <v>0</v>
      </c>
      <c r="D1103" s="172">
        <f>IF(OR(G1103=0,H1103="Stagiaire",H1103="Stagiaires",H1103="Externe",H1103="Externes",G1103="agence",H1103="STAGIAIRE INFIRMIER(ÈRE)",H1103="STAGIAIRE SI",H1103="STAGIAIRE S.I.",H1103="STAGIAIRE PAB",H1103="STAGIAIRE EN PERFUSION",H1103="Stagiaire Physiothérapeute",H1103="Stagiaire médecine",H1103="Stagiaire - Service sociaux",H1103="STAGIAIRE SOINS INFIRMIERS",H1103="STAGIAIRE EXTERNE EN MÉDECINE",H1103="ss",),1,0)</f>
        <v>0</v>
      </c>
      <c r="E1103" s="28" t="s">
        <v>2145</v>
      </c>
      <c r="F1103" s="28" t="s">
        <v>2146</v>
      </c>
      <c r="G1103" s="257">
        <v>6909</v>
      </c>
      <c r="H1103" s="79" t="s">
        <v>345</v>
      </c>
      <c r="I1103" s="164" t="s">
        <v>1395</v>
      </c>
      <c r="J1103" s="273">
        <f ca="1">IF(AK1103&lt;=Données!$B$2,1," ")</f>
        <v>1</v>
      </c>
      <c r="K1103" s="45" t="s">
        <v>56</v>
      </c>
      <c r="L1103" s="46">
        <v>1</v>
      </c>
      <c r="M1103" s="47"/>
      <c r="N1103" s="48"/>
      <c r="O1103" s="185"/>
      <c r="P1103" s="187"/>
      <c r="Q1103" s="185"/>
      <c r="R1103" s="186"/>
      <c r="S1103" s="186"/>
      <c r="T1103" s="187"/>
      <c r="U1103" s="187"/>
      <c r="V1103" s="187"/>
      <c r="W1103" s="320"/>
      <c r="X1103" s="214"/>
      <c r="Y1103" s="215"/>
      <c r="Z1103" s="34"/>
      <c r="AA1103" s="35"/>
      <c r="AB1103" s="35"/>
      <c r="AC1103" s="35"/>
      <c r="AD1103" s="36"/>
      <c r="AE1103" s="224"/>
      <c r="AF1103" s="53"/>
      <c r="AG1103" s="54"/>
      <c r="AH1103" s="55"/>
      <c r="AI1103" s="56"/>
      <c r="AJ1103" s="41" t="s">
        <v>98</v>
      </c>
      <c r="AK1103" s="42">
        <v>44581</v>
      </c>
      <c r="AL1103" s="50"/>
      <c r="AM1103" s="337" t="str">
        <f>INDEX($K$6:$AE$6,1,MATCH(1,K1103:AE1103,-1))</f>
        <v>95PFE-L2M</v>
      </c>
      <c r="AN1103" s="337" t="str">
        <f>IF(INDEX($K$6:$AE$6,1,MATCH(1,K1103:AE1103,1))&lt;&gt;INDEX($K$6:$AE$6,1,MATCH(1,K1103:AE1103,-1)),INDEX($K$6:$AE$6,1,MATCH(1,K1103:AE1103,1)),"-")</f>
        <v>-</v>
      </c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  <c r="IY1103"/>
      <c r="IZ1103"/>
      <c r="JA1103"/>
    </row>
    <row r="1104" spans="1:261" x14ac:dyDescent="0.2">
      <c r="A1104" s="169" t="str">
        <f>IF(IFERROR(VLOOKUP(G1104,EmployesActifs,1,FALSE),"Non")&lt;&gt;"Non","Oui","Non")</f>
        <v>Oui</v>
      </c>
      <c r="B1104" s="172">
        <f>IF(A1104="Oui",1,0)</f>
        <v>1</v>
      </c>
      <c r="C1104" s="172">
        <f>IF(OR(G1104="Médecin",H1104="Médecin",I1104="Médecin",I1104="Médecins",H1104="anesthésiste",H1104="boursier univ.",H1104="chercheur",H1104="chirurgien",H1104="Résident(e)",H1104="Md Urg",H1104="Md Card",LEFT(H1104,6)="Fellow",H1104="Externe Médecine",H1104="Directeur de la biobanque Médecin",H1104="monit.-boursier",),1,0)</f>
        <v>0</v>
      </c>
      <c r="D1104" s="172">
        <f>IF(OR(G1104=0,H1104="Stagiaire",H1104="Stagiaires",H1104="Externe",H1104="Externes",G1104="agence",H1104="STAGIAIRE INFIRMIER(ÈRE)",H1104="STAGIAIRE SI",H1104="STAGIAIRE S.I.",H1104="STAGIAIRE PAB",H1104="STAGIAIRE EN PERFUSION",H1104="Stagiaire Physiothérapeute",H1104="Stagiaire médecine",H1104="Stagiaire - Service sociaux",H1104="STAGIAIRE SOINS INFIRMIERS",H1104="STAGIAIRE EXTERNE EN MÉDECINE",H1104="ss",),1,0)</f>
        <v>0</v>
      </c>
      <c r="E1104" s="28" t="s">
        <v>2145</v>
      </c>
      <c r="F1104" s="28" t="s">
        <v>2989</v>
      </c>
      <c r="G1104" s="257">
        <v>4987</v>
      </c>
      <c r="H1104" s="79" t="s">
        <v>961</v>
      </c>
      <c r="I1104" s="164" t="s">
        <v>5705</v>
      </c>
      <c r="J1104" s="273">
        <f ca="1">IF(AK1104&lt;=Données!$B$2,1," ")</f>
        <v>1</v>
      </c>
      <c r="K1104" s="45"/>
      <c r="L1104" s="46"/>
      <c r="M1104" s="47"/>
      <c r="N1104" s="48"/>
      <c r="O1104" s="185"/>
      <c r="P1104" s="187"/>
      <c r="Q1104" s="185"/>
      <c r="R1104" s="186"/>
      <c r="S1104" s="186"/>
      <c r="T1104" s="187"/>
      <c r="U1104" s="187"/>
      <c r="V1104" s="187"/>
      <c r="W1104" s="320"/>
      <c r="X1104" s="214"/>
      <c r="Y1104" s="215"/>
      <c r="Z1104" s="34"/>
      <c r="AA1104" s="35">
        <v>1</v>
      </c>
      <c r="AB1104" s="35"/>
      <c r="AC1104" s="35"/>
      <c r="AD1104" s="36"/>
      <c r="AE1104" s="224"/>
      <c r="AF1104" s="53"/>
      <c r="AG1104" s="54"/>
      <c r="AH1104" s="55"/>
      <c r="AI1104" s="56"/>
      <c r="AJ1104" s="41" t="s">
        <v>193</v>
      </c>
      <c r="AK1104" s="42">
        <v>43906</v>
      </c>
      <c r="AL1104" s="50"/>
      <c r="AM1104" s="337" t="str">
        <f>INDEX($K$6:$AE$6,1,MATCH(1,K1104:AE1104,-1))</f>
        <v>1511-S</v>
      </c>
      <c r="AN1104" s="337" t="str">
        <f>IF(INDEX($K$6:$AE$6,1,MATCH(1,K1104:AE1104,1))&lt;&gt;INDEX($K$6:$AE$6,1,MATCH(1,K1104:AE1104,-1)),INDEX($K$6:$AE$6,1,MATCH(1,K1104:AE1104,1)),"-")</f>
        <v>-</v>
      </c>
      <c r="AO1104"/>
      <c r="AP1104"/>
      <c r="AQ1104"/>
    </row>
    <row r="1105" spans="1:43" x14ac:dyDescent="0.2">
      <c r="A1105" s="169" t="str">
        <f>IF(IFERROR(VLOOKUP(G1105,EmployesActifs,1,FALSE),"Non")&lt;&gt;"Non","Oui","Non")</f>
        <v>Oui</v>
      </c>
      <c r="B1105" s="172">
        <f>IF(A1105="Oui",1,0)</f>
        <v>1</v>
      </c>
      <c r="C1105" s="172">
        <f>IF(OR(G1105="Médecin",H1105="Médecin",I1105="Médecin",I1105="Médecins",H1105="anesthésiste",H1105="boursier univ.",H1105="chercheur",H1105="chirurgien",H1105="Résident(e)",H1105="Md Urg",H1105="Md Card",LEFT(H1105,6)="Fellow",H1105="Externe Médecine",H1105="Directeur de la biobanque Médecin",H1105="monit.-boursier",),1,0)</f>
        <v>0</v>
      </c>
      <c r="D1105" s="172">
        <f>IF(OR(G1105=0,H1105="Stagiaire",H1105="Stagiaires",H1105="Externe",H1105="Externes",G1105="agence",H1105="STAGIAIRE INFIRMIER(ÈRE)",H1105="STAGIAIRE SI",H1105="STAGIAIRE S.I.",H1105="STAGIAIRE PAB",H1105="STAGIAIRE EN PERFUSION",H1105="Stagiaire Physiothérapeute",H1105="Stagiaire médecine",H1105="Stagiaire - Service sociaux",H1105="STAGIAIRE SOINS INFIRMIERS",H1105="STAGIAIRE EXTERNE EN MÉDECINE",H1105="ss",),1,0)</f>
        <v>0</v>
      </c>
      <c r="E1105" s="28" t="s">
        <v>2145</v>
      </c>
      <c r="F1105" s="28" t="s">
        <v>1818</v>
      </c>
      <c r="G1105" s="255">
        <v>14060</v>
      </c>
      <c r="H1105" s="79" t="s">
        <v>69</v>
      </c>
      <c r="I1105" s="164" t="s">
        <v>5215</v>
      </c>
      <c r="J1105" s="273" t="str">
        <f ca="1">IF(AK1105&lt;=Données!$B$2,1," ")</f>
        <v xml:space="preserve"> </v>
      </c>
      <c r="K1105" s="45"/>
      <c r="L1105" s="46" t="s">
        <v>56</v>
      </c>
      <c r="M1105" s="47" t="s">
        <v>56</v>
      </c>
      <c r="N1105" s="48">
        <v>1</v>
      </c>
      <c r="O1105" s="185"/>
      <c r="P1105" s="187"/>
      <c r="Q1105" s="185"/>
      <c r="R1105" s="186"/>
      <c r="S1105" s="186"/>
      <c r="T1105" s="187"/>
      <c r="U1105" s="187"/>
      <c r="V1105" s="187"/>
      <c r="W1105" s="320"/>
      <c r="X1105" s="214"/>
      <c r="Y1105" s="215"/>
      <c r="Z1105" s="34"/>
      <c r="AA1105" s="35"/>
      <c r="AB1105" s="35"/>
      <c r="AC1105" s="35"/>
      <c r="AD1105" s="36"/>
      <c r="AE1105" s="224"/>
      <c r="AF1105" s="53"/>
      <c r="AG1105" s="54"/>
      <c r="AH1105" s="55"/>
      <c r="AI1105" s="56"/>
      <c r="AJ1105" s="41" t="s">
        <v>652</v>
      </c>
      <c r="AK1105" s="42">
        <v>45881</v>
      </c>
      <c r="AL1105" s="50"/>
      <c r="AM1105" s="337" t="str">
        <f>INDEX($K$6:$AE$6,1,MATCH(1,K1105:AE1105,-1))</f>
        <v>F550</v>
      </c>
      <c r="AN1105" s="337" t="str">
        <f>IF(INDEX($K$6:$AE$6,1,MATCH(1,K1105:AE1105,1))&lt;&gt;INDEX($K$6:$AE$6,1,MATCH(1,K1105:AE1105,-1)),INDEX($K$6:$AE$6,1,MATCH(1,K1105:AE1105,1)),"-")</f>
        <v>-</v>
      </c>
      <c r="AO1105"/>
      <c r="AP1105"/>
      <c r="AQ1105"/>
    </row>
    <row r="1106" spans="1:43" x14ac:dyDescent="0.2">
      <c r="A1106" s="169" t="str">
        <f>IF(IFERROR(VLOOKUP(G1106,EmployesActifs,1,FALSE),"Non")&lt;&gt;"Non","Oui","Non")</f>
        <v>Oui</v>
      </c>
      <c r="B1106" s="172">
        <f>IF(A1106="Oui",1,0)</f>
        <v>1</v>
      </c>
      <c r="C1106" s="172">
        <f>IF(OR(G1106="Médecin",H1106="Médecin",I1106="Médecin",I1106="Médecins",H1106="anesthésiste",H1106="boursier univ.",H1106="chercheur",H1106="chirurgien",H1106="Résident(e)",H1106="Md Urg",H1106="Md Card",LEFT(H1106,6)="Fellow",H1106="Externe Médecine",H1106="Directeur de la biobanque Médecin",H1106="monit.-boursier",),1,0)</f>
        <v>0</v>
      </c>
      <c r="D1106" s="172">
        <f>IF(OR(G1106=0,H1106="Stagiaire",H1106="Stagiaires",H1106="Externe",H1106="Externes",G1106="agence",H1106="STAGIAIRE INFIRMIER(ÈRE)",H1106="STAGIAIRE SI",H1106="STAGIAIRE S.I.",H1106="STAGIAIRE PAB",H1106="STAGIAIRE EN PERFUSION",H1106="Stagiaire Physiothérapeute",H1106="Stagiaire médecine",H1106="Stagiaire - Service sociaux",H1106="STAGIAIRE SOINS INFIRMIERS",H1106="STAGIAIRE EXTERNE EN MÉDECINE",H1106="ss",),1,0)</f>
        <v>0</v>
      </c>
      <c r="E1106" s="28" t="s">
        <v>4287</v>
      </c>
      <c r="F1106" s="28" t="s">
        <v>4288</v>
      </c>
      <c r="G1106" s="257">
        <v>12902</v>
      </c>
      <c r="H1106" s="79" t="s">
        <v>3965</v>
      </c>
      <c r="I1106" s="164" t="s">
        <v>5717</v>
      </c>
      <c r="J1106" s="273" t="str">
        <f ca="1">IF(AK1106&lt;=Données!$B$2,1," ")</f>
        <v xml:space="preserve"> </v>
      </c>
      <c r="K1106" s="45"/>
      <c r="L1106" s="46" t="s">
        <v>56</v>
      </c>
      <c r="M1106" s="47"/>
      <c r="N1106" s="48"/>
      <c r="O1106" s="185">
        <v>1</v>
      </c>
      <c r="P1106" s="187"/>
      <c r="Q1106" s="185"/>
      <c r="R1106" s="186"/>
      <c r="S1106" s="186"/>
      <c r="T1106" s="187"/>
      <c r="U1106" s="187"/>
      <c r="V1106" s="187"/>
      <c r="W1106" s="320"/>
      <c r="X1106" s="214"/>
      <c r="Y1106" s="215"/>
      <c r="Z1106" s="34"/>
      <c r="AA1106" s="35"/>
      <c r="AB1106" s="35"/>
      <c r="AC1106" s="35"/>
      <c r="AD1106" s="36"/>
      <c r="AE1106" s="224"/>
      <c r="AF1106" s="53"/>
      <c r="AG1106" s="54"/>
      <c r="AH1106" s="55"/>
      <c r="AI1106" s="56"/>
      <c r="AJ1106" s="41" t="s">
        <v>4462</v>
      </c>
      <c r="AK1106" s="42">
        <v>45518</v>
      </c>
      <c r="AL1106" s="50"/>
      <c r="AM1106" s="337" t="str">
        <f>INDEX($K$6:$AE$6,1,MATCH(1,K1106:AE1106,-1))</f>
        <v>1804S</v>
      </c>
      <c r="AN1106" s="337" t="str">
        <f>IF(INDEX($K$6:$AE$6,1,MATCH(1,K1106:AE1106,1))&lt;&gt;INDEX($K$6:$AE$6,1,MATCH(1,K1106:AE1106,-1)),INDEX($K$6:$AE$6,1,MATCH(1,K1106:AE1106,1)),"-")</f>
        <v>-</v>
      </c>
      <c r="AO1106"/>
      <c r="AP1106"/>
      <c r="AQ1106"/>
    </row>
    <row r="1107" spans="1:43" x14ac:dyDescent="0.2">
      <c r="A1107" s="169" t="str">
        <f>IF(IFERROR(VLOOKUP(G1107,EmployesActifs,1,FALSE),"Non")&lt;&gt;"Non","Oui","Non")</f>
        <v>Oui</v>
      </c>
      <c r="B1107" s="172">
        <f>IF(A1107="Oui",1,0)</f>
        <v>1</v>
      </c>
      <c r="C1107" s="172">
        <f>IF(OR(G1107="Médecin",H1107="Médecin",I1107="Médecin",I1107="Médecins",H1107="anesthésiste",H1107="boursier univ.",H1107="chercheur",H1107="chirurgien",H1107="Résident(e)",H1107="Md Urg",H1107="Md Card",LEFT(H1107,6)="Fellow",H1107="Externe Médecine",H1107="Directeur de la biobanque Médecin",H1107="monit.-boursier",),1,0)</f>
        <v>0</v>
      </c>
      <c r="D1107" s="172">
        <f>IF(OR(G1107=0,H1107="Stagiaire",H1107="Stagiaires",H1107="Externe",H1107="Externes",G1107="agence",H1107="STAGIAIRE INFIRMIER(ÈRE)",H1107="STAGIAIRE SI",H1107="STAGIAIRE S.I.",H1107="STAGIAIRE PAB",H1107="STAGIAIRE EN PERFUSION",H1107="Stagiaire Physiothérapeute",H1107="Stagiaire médecine",H1107="Stagiaire - Service sociaux",H1107="STAGIAIRE SOINS INFIRMIERS",H1107="STAGIAIRE EXTERNE EN MÉDECINE",H1107="ss",),1,0)</f>
        <v>0</v>
      </c>
      <c r="E1107" s="28" t="s">
        <v>2148</v>
      </c>
      <c r="F1107" s="28" t="s">
        <v>2149</v>
      </c>
      <c r="G1107" s="257">
        <v>8841</v>
      </c>
      <c r="H1107" s="79" t="s">
        <v>3774</v>
      </c>
      <c r="I1107" s="164" t="s">
        <v>205</v>
      </c>
      <c r="J1107" s="273">
        <f ca="1">IF(AK1107&lt;=Données!$B$2,1," ")</f>
        <v>1</v>
      </c>
      <c r="K1107" s="45" t="s">
        <v>56</v>
      </c>
      <c r="L1107" s="46" t="s">
        <v>56</v>
      </c>
      <c r="M1107" s="47" t="s">
        <v>56</v>
      </c>
      <c r="N1107" s="48"/>
      <c r="O1107" s="185"/>
      <c r="P1107" s="187"/>
      <c r="Q1107" s="185"/>
      <c r="R1107" s="186"/>
      <c r="S1107" s="186">
        <v>1</v>
      </c>
      <c r="T1107" s="187"/>
      <c r="U1107" s="187"/>
      <c r="V1107" s="187"/>
      <c r="W1107" s="320"/>
      <c r="X1107" s="214"/>
      <c r="Y1107" s="215"/>
      <c r="Z1107" s="34"/>
      <c r="AA1107" s="35"/>
      <c r="AB1107" s="35"/>
      <c r="AC1107" s="35"/>
      <c r="AD1107" s="36"/>
      <c r="AE1107" s="224"/>
      <c r="AF1107" s="53"/>
      <c r="AG1107" s="54"/>
      <c r="AH1107" s="55"/>
      <c r="AI1107" s="56"/>
      <c r="AJ1107" s="41" t="s">
        <v>98</v>
      </c>
      <c r="AK1107" s="42">
        <v>44588</v>
      </c>
      <c r="AL1107" s="50"/>
      <c r="AM1107" s="337" t="str">
        <f>INDEX($K$6:$AE$6,1,MATCH(1,K1107:AE1107,-1))</f>
        <v>1870 +</v>
      </c>
      <c r="AN1107" s="337" t="str">
        <f>IF(INDEX($K$6:$AE$6,1,MATCH(1,K1107:AE1107,1))&lt;&gt;INDEX($K$6:$AE$6,1,MATCH(1,K1107:AE1107,-1)),INDEX($K$6:$AE$6,1,MATCH(1,K1107:AE1107,1)),"-")</f>
        <v>-</v>
      </c>
      <c r="AO1107"/>
      <c r="AP1107"/>
      <c r="AQ1107"/>
    </row>
    <row r="1108" spans="1:43" x14ac:dyDescent="0.2">
      <c r="A1108" s="169" t="str">
        <f>IF(IFERROR(VLOOKUP(G1108,EmployesActifs,1,FALSE),"Non")&lt;&gt;"Non","Oui","Non")</f>
        <v>Oui</v>
      </c>
      <c r="B1108" s="172">
        <f>IF(A1108="Oui",1,0)</f>
        <v>1</v>
      </c>
      <c r="C1108" s="172">
        <f>IF(OR(G1108="Médecin",H1108="Médecin",I1108="Médecin",I1108="Médecins",H1108="anesthésiste",H1108="boursier univ.",H1108="chercheur",H1108="chirurgien",H1108="Résident(e)",H1108="Md Urg",H1108="Md Card",LEFT(H1108,6)="Fellow",H1108="Externe Médecine",H1108="Directeur de la biobanque Médecin",H1108="monit.-boursier",),1,0)</f>
        <v>0</v>
      </c>
      <c r="D1108" s="172">
        <f>IF(OR(G1108=0,H1108="Stagiaire",H1108="Stagiaires",H1108="Externe",H1108="Externes",G1108="agence",H1108="STAGIAIRE INFIRMIER(ÈRE)",H1108="STAGIAIRE SI",H1108="STAGIAIRE S.I.",H1108="STAGIAIRE PAB",H1108="STAGIAIRE EN PERFUSION",H1108="Stagiaire Physiothérapeute",H1108="Stagiaire médecine",H1108="Stagiaire - Service sociaux",H1108="STAGIAIRE SOINS INFIRMIERS",H1108="STAGIAIRE EXTERNE EN MÉDECINE",H1108="ss",),1,0)</f>
        <v>0</v>
      </c>
      <c r="E1108" s="28" t="s">
        <v>2152</v>
      </c>
      <c r="F1108" s="28" t="s">
        <v>982</v>
      </c>
      <c r="G1108" s="257">
        <v>5555</v>
      </c>
      <c r="H1108" s="79" t="s">
        <v>2098</v>
      </c>
      <c r="I1108" s="164" t="s">
        <v>2153</v>
      </c>
      <c r="J1108" s="273">
        <f ca="1">IF(AK1108&lt;=Données!$B$2,1," ")</f>
        <v>1</v>
      </c>
      <c r="K1108" s="45">
        <v>1</v>
      </c>
      <c r="L1108" s="46"/>
      <c r="M1108" s="47"/>
      <c r="N1108" s="48"/>
      <c r="O1108" s="185"/>
      <c r="P1108" s="187"/>
      <c r="Q1108" s="185"/>
      <c r="R1108" s="186"/>
      <c r="S1108" s="186"/>
      <c r="T1108" s="187"/>
      <c r="U1108" s="187"/>
      <c r="V1108" s="187"/>
      <c r="W1108" s="320"/>
      <c r="X1108" s="214"/>
      <c r="Y1108" s="215"/>
      <c r="Z1108" s="34"/>
      <c r="AA1108" s="35"/>
      <c r="AB1108" s="35"/>
      <c r="AC1108" s="35"/>
      <c r="AD1108" s="36"/>
      <c r="AE1108" s="224"/>
      <c r="AF1108" s="53"/>
      <c r="AG1108" s="54"/>
      <c r="AH1108" s="55"/>
      <c r="AI1108" s="56"/>
      <c r="AJ1108" s="41" t="s">
        <v>85</v>
      </c>
      <c r="AK1108" s="42">
        <v>44596</v>
      </c>
      <c r="AL1108" s="50"/>
      <c r="AM1108" s="337" t="str">
        <f>INDEX($K$6:$AE$6,1,MATCH(1,K1108:AE1108,-1))</f>
        <v>95PFE-L2S</v>
      </c>
      <c r="AN1108" s="337" t="str">
        <f>IF(INDEX($K$6:$AE$6,1,MATCH(1,K1108:AE1108,1))&lt;&gt;INDEX($K$6:$AE$6,1,MATCH(1,K1108:AE1108,-1)),INDEX($K$6:$AE$6,1,MATCH(1,K1108:AE1108,1)),"-")</f>
        <v>-</v>
      </c>
      <c r="AO1108"/>
      <c r="AP1108"/>
      <c r="AQ1108"/>
    </row>
    <row r="1109" spans="1:43" x14ac:dyDescent="0.2">
      <c r="A1109" s="169" t="str">
        <f>IF(IFERROR(VLOOKUP(G1109,EmployesActifs,1,FALSE),"Non")&lt;&gt;"Non","Oui","Non")</f>
        <v>Oui</v>
      </c>
      <c r="B1109" s="172">
        <f>IF(A1109="Oui",1,0)</f>
        <v>1</v>
      </c>
      <c r="C1109" s="172">
        <f>IF(OR(G1109="Médecin",H1109="Médecin",I1109="Médecin",I1109="Médecins",H1109="anesthésiste",H1109="boursier univ.",H1109="chercheur",H1109="chirurgien",H1109="Résident(e)",H1109="Md Urg",H1109="Md Card",LEFT(H1109,6)="Fellow",H1109="Externe Médecine",H1109="Directeur de la biobanque Médecin",H1109="monit.-boursier",),1,0)</f>
        <v>0</v>
      </c>
      <c r="D1109" s="172">
        <f>IF(OR(G1109=0,H1109="Stagiaire",H1109="Stagiaires",H1109="Externe",H1109="Externes",G1109="agence",H1109="STAGIAIRE INFIRMIER(ÈRE)",H1109="STAGIAIRE SI",H1109="STAGIAIRE S.I.",H1109="STAGIAIRE PAB",H1109="STAGIAIRE EN PERFUSION",H1109="Stagiaire Physiothérapeute",H1109="Stagiaire médecine",H1109="Stagiaire - Service sociaux",H1109="STAGIAIRE SOINS INFIRMIERS",H1109="STAGIAIRE EXTERNE EN MÉDECINE",H1109="ss",),1,0)</f>
        <v>0</v>
      </c>
      <c r="E1109" s="28" t="s">
        <v>6035</v>
      </c>
      <c r="F1109" s="28" t="s">
        <v>610</v>
      </c>
      <c r="G1109" s="255">
        <v>13982</v>
      </c>
      <c r="H1109" s="79" t="s">
        <v>3965</v>
      </c>
      <c r="I1109" s="164" t="s">
        <v>61</v>
      </c>
      <c r="J1109" s="273" t="str">
        <f ca="1">IF(AK1109&lt;=Données!$B$2,1," ")</f>
        <v xml:space="preserve"> </v>
      </c>
      <c r="K1109" s="45"/>
      <c r="L1109" s="46" t="s">
        <v>56</v>
      </c>
      <c r="M1109" s="47" t="s">
        <v>56</v>
      </c>
      <c r="N1109" s="48"/>
      <c r="O1109" s="185"/>
      <c r="P1109" s="187">
        <v>1</v>
      </c>
      <c r="Q1109" s="185"/>
      <c r="R1109" s="186"/>
      <c r="S1109" s="186" t="s">
        <v>56</v>
      </c>
      <c r="T1109" s="187"/>
      <c r="U1109" s="187"/>
      <c r="V1109" s="187"/>
      <c r="W1109" s="320"/>
      <c r="X1109" s="214"/>
      <c r="Y1109" s="215"/>
      <c r="Z1109" s="34"/>
      <c r="AA1109" s="35"/>
      <c r="AB1109" s="35"/>
      <c r="AC1109" s="35"/>
      <c r="AD1109" s="36"/>
      <c r="AE1109" s="224"/>
      <c r="AF1109" s="53"/>
      <c r="AG1109" s="54"/>
      <c r="AH1109" s="55"/>
      <c r="AI1109" s="56"/>
      <c r="AJ1109" s="41" t="s">
        <v>4462</v>
      </c>
      <c r="AK1109" s="42">
        <v>45749</v>
      </c>
      <c r="AL1109" s="50"/>
      <c r="AM1109" s="337">
        <f>INDEX($K$6:$AE$6,1,MATCH(1,K1109:AE1109,-1))</f>
        <v>1804</v>
      </c>
      <c r="AN1109" s="337" t="str">
        <f>IF(INDEX($K$6:$AE$6,1,MATCH(1,K1109:AE1109,1))&lt;&gt;INDEX($K$6:$AE$6,1,MATCH(1,K1109:AE1109,-1)),INDEX($K$6:$AE$6,1,MATCH(1,K1109:AE1109,1)),"-")</f>
        <v>-</v>
      </c>
      <c r="AO1109"/>
      <c r="AP1109"/>
      <c r="AQ1109"/>
    </row>
    <row r="1110" spans="1:43" x14ac:dyDescent="0.2">
      <c r="A1110" s="169" t="str">
        <f>IF(IFERROR(VLOOKUP(G1110,EmployesActifs,1,FALSE),"Non")&lt;&gt;"Non","Oui","Non")</f>
        <v>Oui</v>
      </c>
      <c r="B1110" s="172">
        <f>IF(A1110="Oui",1,0)</f>
        <v>1</v>
      </c>
      <c r="C1110" s="172">
        <f>IF(OR(G1110="Médecin",H1110="Médecin",I1110="Médecin",I1110="Médecins",H1110="anesthésiste",H1110="boursier univ.",H1110="chercheur",H1110="chirurgien",H1110="Résident(e)",H1110="Md Urg",H1110="Md Card",LEFT(H1110,6)="Fellow",H1110="Externe Médecine",H1110="Directeur de la biobanque Médecin",H1110="monit.-boursier",),1,0)</f>
        <v>0</v>
      </c>
      <c r="D1110" s="172">
        <f>IF(OR(G1110=0,H1110="Stagiaire",H1110="Stagiaires",H1110="Externe",H1110="Externes",G1110="agence",H1110="STAGIAIRE INFIRMIER(ÈRE)",H1110="STAGIAIRE SI",H1110="STAGIAIRE S.I.",H1110="STAGIAIRE PAB",H1110="STAGIAIRE EN PERFUSION",H1110="Stagiaire Physiothérapeute",H1110="Stagiaire médecine",H1110="Stagiaire - Service sociaux",H1110="STAGIAIRE SOINS INFIRMIERS",H1110="STAGIAIRE EXTERNE EN MÉDECINE",H1110="ss",),1,0)</f>
        <v>0</v>
      </c>
      <c r="E1110" s="28" t="s">
        <v>2154</v>
      </c>
      <c r="F1110" s="28" t="s">
        <v>231</v>
      </c>
      <c r="G1110" s="257">
        <v>11505</v>
      </c>
      <c r="H1110" s="79" t="s">
        <v>103</v>
      </c>
      <c r="I1110" s="164" t="s">
        <v>5711</v>
      </c>
      <c r="J1110" s="273" t="str">
        <f ca="1">IF(AK1110&lt;=Données!$B$2,1," ")</f>
        <v xml:space="preserve"> </v>
      </c>
      <c r="K1110" s="45"/>
      <c r="L1110" s="46" t="s">
        <v>56</v>
      </c>
      <c r="M1110" s="47" t="s">
        <v>56</v>
      </c>
      <c r="N1110" s="48"/>
      <c r="O1110" s="185"/>
      <c r="P1110" s="187">
        <v>1</v>
      </c>
      <c r="Q1110" s="185"/>
      <c r="R1110" s="186"/>
      <c r="S1110" s="186"/>
      <c r="T1110" s="187"/>
      <c r="U1110" s="187"/>
      <c r="V1110" s="187"/>
      <c r="W1110" s="320"/>
      <c r="X1110" s="214"/>
      <c r="Y1110" s="215"/>
      <c r="Z1110" s="34"/>
      <c r="AA1110" s="35"/>
      <c r="AB1110" s="35"/>
      <c r="AC1110" s="35"/>
      <c r="AD1110" s="36"/>
      <c r="AE1110" s="224"/>
      <c r="AF1110" s="53"/>
      <c r="AG1110" s="54"/>
      <c r="AH1110" s="55"/>
      <c r="AI1110" s="56"/>
      <c r="AJ1110" s="41" t="s">
        <v>4462</v>
      </c>
      <c r="AK1110" s="42">
        <v>45455</v>
      </c>
      <c r="AL1110" s="50"/>
      <c r="AM1110" s="337">
        <f>INDEX($K$6:$AE$6,1,MATCH(1,K1110:AE1110,-1))</f>
        <v>1804</v>
      </c>
      <c r="AN1110" s="337" t="str">
        <f>IF(INDEX($K$6:$AE$6,1,MATCH(1,K1110:AE1110,1))&lt;&gt;INDEX($K$6:$AE$6,1,MATCH(1,K1110:AE1110,-1)),INDEX($K$6:$AE$6,1,MATCH(1,K1110:AE1110,1)),"-")</f>
        <v>-</v>
      </c>
      <c r="AO1110"/>
      <c r="AP1110"/>
      <c r="AQ1110"/>
    </row>
    <row r="1111" spans="1:43" x14ac:dyDescent="0.2">
      <c r="A1111" s="169" t="str">
        <f>IF(IFERROR(VLOOKUP(G1111,EmployesActifs,1,FALSE),"Non")&lt;&gt;"Non","Oui","Non")</f>
        <v>Oui</v>
      </c>
      <c r="B1111" s="172">
        <f>IF(A1111="Oui",1,0)</f>
        <v>1</v>
      </c>
      <c r="C1111" s="172">
        <f>IF(OR(G1111="Médecin",H1111="Médecin",I1111="Médecin",I1111="Médecins",H1111="anesthésiste",H1111="boursier univ.",H1111="chercheur",H1111="chirurgien",H1111="Résident(e)",H1111="Md Urg",H1111="Md Card",LEFT(H1111,6)="Fellow",H1111="Externe Médecine",H1111="Directeur de la biobanque Médecin",H1111="monit.-boursier",),1,0)</f>
        <v>0</v>
      </c>
      <c r="D1111" s="172">
        <f>IF(OR(G1111=0,H1111="Stagiaire",H1111="Stagiaires",H1111="Externe",H1111="Externes",G1111="agence",H1111="STAGIAIRE INFIRMIER(ÈRE)",H1111="STAGIAIRE SI",H1111="STAGIAIRE S.I.",H1111="STAGIAIRE PAB",H1111="STAGIAIRE EN PERFUSION",H1111="Stagiaire Physiothérapeute",H1111="Stagiaire médecine",H1111="Stagiaire - Service sociaux",H1111="STAGIAIRE SOINS INFIRMIERS",H1111="STAGIAIRE EXTERNE EN MÉDECINE",H1111="ss",),1,0)</f>
        <v>0</v>
      </c>
      <c r="E1111" s="28" t="s">
        <v>2154</v>
      </c>
      <c r="F1111" s="28" t="s">
        <v>2155</v>
      </c>
      <c r="G1111" s="257">
        <v>5487</v>
      </c>
      <c r="H1111" s="79" t="s">
        <v>2098</v>
      </c>
      <c r="I1111" s="164" t="s">
        <v>5716</v>
      </c>
      <c r="J1111" s="273">
        <f ca="1">IF(AK1111&lt;=Données!$B$2,1," ")</f>
        <v>1</v>
      </c>
      <c r="K1111" s="45"/>
      <c r="L1111" s="46" t="s">
        <v>56</v>
      </c>
      <c r="M1111" s="47" t="s">
        <v>56</v>
      </c>
      <c r="N1111" s="48">
        <v>1</v>
      </c>
      <c r="O1111" s="185"/>
      <c r="P1111" s="187"/>
      <c r="Q1111" s="185"/>
      <c r="R1111" s="186"/>
      <c r="S1111" s="186"/>
      <c r="T1111" s="187"/>
      <c r="U1111" s="187"/>
      <c r="V1111" s="187"/>
      <c r="W1111" s="320"/>
      <c r="X1111" s="214"/>
      <c r="Y1111" s="215"/>
      <c r="Z1111" s="34"/>
      <c r="AA1111" s="35"/>
      <c r="AB1111" s="35"/>
      <c r="AC1111" s="35"/>
      <c r="AD1111" s="36"/>
      <c r="AE1111" s="224"/>
      <c r="AF1111" s="53"/>
      <c r="AG1111" s="54"/>
      <c r="AH1111" s="55"/>
      <c r="AI1111" s="56"/>
      <c r="AJ1111" s="41" t="s">
        <v>85</v>
      </c>
      <c r="AK1111" s="42">
        <v>44902</v>
      </c>
      <c r="AL1111" s="50"/>
      <c r="AM1111" s="337" t="str">
        <f>INDEX($K$6:$AE$6,1,MATCH(1,K1111:AE1111,-1))</f>
        <v>F550</v>
      </c>
      <c r="AN1111" s="337" t="str">
        <f>IF(INDEX($K$6:$AE$6,1,MATCH(1,K1111:AE1111,1))&lt;&gt;INDEX($K$6:$AE$6,1,MATCH(1,K1111:AE1111,-1)),INDEX($K$6:$AE$6,1,MATCH(1,K1111:AE1111,1)),"-")</f>
        <v>-</v>
      </c>
      <c r="AO1111"/>
      <c r="AP1111"/>
      <c r="AQ1111"/>
    </row>
    <row r="1112" spans="1:43" x14ac:dyDescent="0.2">
      <c r="A1112" s="169" t="str">
        <f>IF(IFERROR(VLOOKUP(G1112,EmployesActifs,1,FALSE),"Non")&lt;&gt;"Non","Oui","Non")</f>
        <v>Oui</v>
      </c>
      <c r="B1112" s="172">
        <f>IF(A1112="Oui",1,0)</f>
        <v>1</v>
      </c>
      <c r="C1112" s="172">
        <f>IF(OR(G1112="Médecin",H1112="Médecin",I1112="Médecin",I1112="Médecins",H1112="anesthésiste",H1112="boursier univ.",H1112="chercheur",H1112="chirurgien",H1112="Résident(e)",H1112="Md Urg",H1112="Md Card",LEFT(H1112,6)="Fellow",H1112="Externe Médecine",H1112="Directeur de la biobanque Médecin",H1112="monit.-boursier",),1,0)</f>
        <v>0</v>
      </c>
      <c r="D1112" s="172">
        <f>IF(OR(G1112=0,H1112="Stagiaire",H1112="Stagiaires",H1112="Externe",H1112="Externes",G1112="agence",H1112="STAGIAIRE INFIRMIER(ÈRE)",H1112="STAGIAIRE SI",H1112="STAGIAIRE S.I.",H1112="STAGIAIRE PAB",H1112="STAGIAIRE EN PERFUSION",H1112="Stagiaire Physiothérapeute",H1112="Stagiaire médecine",H1112="Stagiaire - Service sociaux",H1112="STAGIAIRE SOINS INFIRMIERS",H1112="STAGIAIRE EXTERNE EN MÉDECINE",H1112="ss",),1,0)</f>
        <v>0</v>
      </c>
      <c r="E1112" s="28" t="s">
        <v>2158</v>
      </c>
      <c r="F1112" s="28" t="s">
        <v>1525</v>
      </c>
      <c r="G1112" s="257">
        <v>13293</v>
      </c>
      <c r="H1112" s="79" t="s">
        <v>1559</v>
      </c>
      <c r="I1112" s="164" t="s">
        <v>5715</v>
      </c>
      <c r="J1112" s="273" t="str">
        <f ca="1">IF(AK1112&lt;=Données!$B$2,1," ")</f>
        <v xml:space="preserve"> </v>
      </c>
      <c r="K1112" s="45"/>
      <c r="L1112" s="46">
        <v>1</v>
      </c>
      <c r="M1112" s="47"/>
      <c r="N1112" s="48"/>
      <c r="O1112" s="185"/>
      <c r="P1112" s="187"/>
      <c r="Q1112" s="185"/>
      <c r="R1112" s="186"/>
      <c r="S1112" s="186"/>
      <c r="T1112" s="187"/>
      <c r="U1112" s="187"/>
      <c r="V1112" s="187"/>
      <c r="W1112" s="320"/>
      <c r="X1112" s="214"/>
      <c r="Y1112" s="215"/>
      <c r="Z1112" s="34"/>
      <c r="AA1112" s="35"/>
      <c r="AB1112" s="35"/>
      <c r="AC1112" s="35"/>
      <c r="AD1112" s="36"/>
      <c r="AE1112" s="224"/>
      <c r="AF1112" s="53"/>
      <c r="AG1112" s="54"/>
      <c r="AH1112" s="55"/>
      <c r="AI1112" s="56"/>
      <c r="AJ1112" s="41" t="s">
        <v>4462</v>
      </c>
      <c r="AK1112" s="42">
        <v>45272</v>
      </c>
      <c r="AL1112" s="50"/>
      <c r="AM1112" s="337" t="str">
        <f>INDEX($K$6:$AE$6,1,MATCH(1,K1112:AE1112,-1))</f>
        <v>95PFE-L2M</v>
      </c>
      <c r="AN1112" s="337" t="str">
        <f>IF(INDEX($K$6:$AE$6,1,MATCH(1,K1112:AE1112,1))&lt;&gt;INDEX($K$6:$AE$6,1,MATCH(1,K1112:AE1112,-1)),INDEX($K$6:$AE$6,1,MATCH(1,K1112:AE1112,1)),"-")</f>
        <v>-</v>
      </c>
      <c r="AO1112"/>
      <c r="AP1112"/>
      <c r="AQ1112"/>
    </row>
    <row r="1113" spans="1:43" ht="15" customHeight="1" x14ac:dyDescent="0.2">
      <c r="A1113" s="169" t="str">
        <f>IF(IFERROR(VLOOKUP(G1113,EmployesActifs,1,FALSE),"Non")&lt;&gt;"Non","Oui","Non")</f>
        <v>Oui</v>
      </c>
      <c r="B1113" s="172">
        <f>IF(A1113="Oui",1,0)</f>
        <v>1</v>
      </c>
      <c r="C1113" s="172">
        <f>IF(OR(G1113="Médecin",H1113="Médecin",I1113="Médecin",I1113="Médecins",H1113="anesthésiste",H1113="boursier univ.",H1113="chercheur",H1113="chirurgien",H1113="Résident(e)",H1113="Md Urg",H1113="Md Card",LEFT(H1113,6)="Fellow",H1113="Externe Médecine",H1113="Directeur de la biobanque Médecin",H1113="monit.-boursier",),1,0)</f>
        <v>0</v>
      </c>
      <c r="D1113" s="172">
        <f>IF(OR(G1113=0,H1113="Stagiaire",H1113="Stagiaires",H1113="Externe",H1113="Externes",G1113="agence",H1113="STAGIAIRE INFIRMIER(ÈRE)",H1113="STAGIAIRE SI",H1113="STAGIAIRE S.I.",H1113="STAGIAIRE PAB",H1113="STAGIAIRE EN PERFUSION",H1113="Stagiaire Physiothérapeute",H1113="Stagiaire médecine",H1113="Stagiaire - Service sociaux",H1113="STAGIAIRE SOINS INFIRMIERS",H1113="STAGIAIRE EXTERNE EN MÉDECINE",H1113="ss",),1,0)</f>
        <v>0</v>
      </c>
      <c r="E1113" s="358" t="s">
        <v>3292</v>
      </c>
      <c r="F1113" s="358" t="s">
        <v>3291</v>
      </c>
      <c r="G1113" s="257">
        <v>13010</v>
      </c>
      <c r="H1113" s="79" t="s">
        <v>69</v>
      </c>
      <c r="I1113" s="164" t="s">
        <v>5215</v>
      </c>
      <c r="J1113" s="273">
        <f ca="1">IF(AK1113&lt;=Données!$B$2,1," ")</f>
        <v>1</v>
      </c>
      <c r="K1113" s="45" t="s">
        <v>56</v>
      </c>
      <c r="L1113" s="46" t="s">
        <v>56</v>
      </c>
      <c r="M1113" s="47"/>
      <c r="N1113" s="48">
        <v>1</v>
      </c>
      <c r="O1113" s="185"/>
      <c r="P1113" s="187"/>
      <c r="Q1113" s="185"/>
      <c r="R1113" s="186"/>
      <c r="S1113" s="186"/>
      <c r="T1113" s="187"/>
      <c r="U1113" s="187"/>
      <c r="V1113" s="187"/>
      <c r="W1113" s="320"/>
      <c r="X1113" s="214"/>
      <c r="Y1113" s="215"/>
      <c r="Z1113" s="34"/>
      <c r="AA1113" s="35"/>
      <c r="AB1113" s="35"/>
      <c r="AC1113" s="35"/>
      <c r="AD1113" s="36"/>
      <c r="AE1113" s="224"/>
      <c r="AF1113" s="53"/>
      <c r="AG1113" s="54"/>
      <c r="AH1113" s="55"/>
      <c r="AI1113" s="56"/>
      <c r="AJ1113" s="41" t="s">
        <v>85</v>
      </c>
      <c r="AK1113" s="42">
        <v>45062</v>
      </c>
      <c r="AL1113" s="50"/>
      <c r="AM1113" s="337" t="str">
        <f>INDEX($K$6:$AE$6,1,MATCH(1,K1113:AE1113,-1))</f>
        <v>F550</v>
      </c>
      <c r="AN1113" s="337" t="str">
        <f>IF(INDEX($K$6:$AE$6,1,MATCH(1,K1113:AE1113,1))&lt;&gt;INDEX($K$6:$AE$6,1,MATCH(1,K1113:AE1113,-1)),INDEX($K$6:$AE$6,1,MATCH(1,K1113:AE1113,1)),"-")</f>
        <v>-</v>
      </c>
      <c r="AO1113"/>
      <c r="AP1113"/>
      <c r="AQ1113"/>
    </row>
    <row r="1114" spans="1:43" x14ac:dyDescent="0.2">
      <c r="A1114" s="169" t="str">
        <f>IF(IFERROR(VLOOKUP(G1114,EmployesActifs,1,FALSE),"Non")&lt;&gt;"Non","Oui","Non")</f>
        <v>Oui</v>
      </c>
      <c r="B1114" s="172">
        <f>IF(A1114="Oui",1,0)</f>
        <v>1</v>
      </c>
      <c r="C1114" s="172">
        <f>IF(OR(G1114="Médecin",H1114="Médecin",I1114="Médecin",I1114="Médecins",H1114="anesthésiste",H1114="boursier univ.",H1114="chercheur",H1114="chirurgien",H1114="Résident(e)",H1114="Md Urg",H1114="Md Card",LEFT(H1114,6)="Fellow",H1114="Externe Médecine",H1114="Directeur de la biobanque Médecin",H1114="monit.-boursier",),1,0)</f>
        <v>0</v>
      </c>
      <c r="D1114" s="172">
        <f>IF(OR(G1114=0,H1114="Stagiaire",H1114="Stagiaires",H1114="Externe",H1114="Externes",G1114="agence",H1114="STAGIAIRE INFIRMIER(ÈRE)",H1114="STAGIAIRE SI",H1114="STAGIAIRE S.I.",H1114="STAGIAIRE PAB",H1114="STAGIAIRE EN PERFUSION",H1114="Stagiaire Physiothérapeute",H1114="Stagiaire médecine",H1114="Stagiaire - Service sociaux",H1114="STAGIAIRE SOINS INFIRMIERS",H1114="STAGIAIRE EXTERNE EN MÉDECINE",H1114="ss",),1,0)</f>
        <v>0</v>
      </c>
      <c r="E1114" s="28" t="s">
        <v>2159</v>
      </c>
      <c r="F1114" s="28" t="s">
        <v>2160</v>
      </c>
      <c r="G1114" s="257">
        <v>10816</v>
      </c>
      <c r="H1114" s="79" t="s">
        <v>69</v>
      </c>
      <c r="I1114" s="164" t="s">
        <v>5715</v>
      </c>
      <c r="J1114" s="273">
        <f ca="1">IF(AK1114&lt;=Données!$B$2,1," ")</f>
        <v>1</v>
      </c>
      <c r="K1114" s="45"/>
      <c r="L1114" s="46" t="s">
        <v>56</v>
      </c>
      <c r="M1114" s="47"/>
      <c r="N1114" s="48"/>
      <c r="O1114" s="185"/>
      <c r="P1114" s="187"/>
      <c r="Q1114" s="185"/>
      <c r="R1114" s="186"/>
      <c r="S1114" s="186" t="s">
        <v>56</v>
      </c>
      <c r="T1114" s="187"/>
      <c r="U1114" s="187"/>
      <c r="V1114" s="187"/>
      <c r="W1114" s="320"/>
      <c r="X1114" s="214"/>
      <c r="Y1114" s="215"/>
      <c r="Z1114" s="34"/>
      <c r="AA1114" s="35"/>
      <c r="AB1114" s="35"/>
      <c r="AC1114" s="35"/>
      <c r="AD1114" s="36"/>
      <c r="AE1114" s="224"/>
      <c r="AF1114" s="53"/>
      <c r="AG1114" s="54"/>
      <c r="AH1114" s="55"/>
      <c r="AI1114" s="56"/>
      <c r="AJ1114" s="41" t="s">
        <v>57</v>
      </c>
      <c r="AK1114" s="42">
        <v>44586</v>
      </c>
      <c r="AL1114" s="50" t="s">
        <v>2161</v>
      </c>
      <c r="AM1114" s="337" t="e">
        <f>INDEX($K$6:$AE$6,1,MATCH(1,K1114:AE1114,-1))</f>
        <v>#N/A</v>
      </c>
      <c r="AN1114" s="337" t="e">
        <f>IF(INDEX($K$6:$AE$6,1,MATCH(1,K1114:AE1114,1))&lt;&gt;INDEX($K$6:$AE$6,1,MATCH(1,K1114:AE1114,-1)),INDEX($K$6:$AE$6,1,MATCH(1,K1114:AE1114,1)),"-")</f>
        <v>#N/A</v>
      </c>
      <c r="AO1114"/>
      <c r="AP1114"/>
      <c r="AQ1114"/>
    </row>
    <row r="1115" spans="1:43" x14ac:dyDescent="0.2">
      <c r="A1115" s="169" t="str">
        <f>IF(IFERROR(VLOOKUP(G1115,EmployesActifs,1,FALSE),"Non")&lt;&gt;"Non","Oui","Non")</f>
        <v>Oui</v>
      </c>
      <c r="B1115" s="172">
        <f>IF(A1115="Oui",1,0)</f>
        <v>1</v>
      </c>
      <c r="C1115" s="172">
        <f>IF(OR(G1115="Médecin",H1115="Médecin",I1115="Médecin",I1115="Médecins",H1115="anesthésiste",H1115="boursier univ.",H1115="chercheur",H1115="chirurgien",H1115="Résident(e)",H1115="Md Urg",H1115="Md Card",LEFT(H1115,6)="Fellow",H1115="Externe Médecine",H1115="Directeur de la biobanque Médecin",H1115="monit.-boursier",),1,0)</f>
        <v>0</v>
      </c>
      <c r="D1115" s="172">
        <f>IF(OR(G1115=0,H1115="Stagiaire",H1115="Stagiaires",H1115="Externe",H1115="Externes",G1115="agence",H1115="STAGIAIRE INFIRMIER(ÈRE)",H1115="STAGIAIRE SI",H1115="STAGIAIRE S.I.",H1115="STAGIAIRE PAB",H1115="STAGIAIRE EN PERFUSION",H1115="Stagiaire Physiothérapeute",H1115="Stagiaire médecine",H1115="Stagiaire - Service sociaux",H1115="STAGIAIRE SOINS INFIRMIERS",H1115="STAGIAIRE EXTERNE EN MÉDECINE",H1115="ss",),1,0)</f>
        <v>0</v>
      </c>
      <c r="E1115" s="28" t="s">
        <v>4679</v>
      </c>
      <c r="F1115" s="28" t="s">
        <v>4680</v>
      </c>
      <c r="G1115" s="262">
        <v>13375</v>
      </c>
      <c r="H1115" s="79" t="s">
        <v>69</v>
      </c>
      <c r="I1115" s="164" t="s">
        <v>61</v>
      </c>
      <c r="J1115" s="273" t="str">
        <f ca="1">IF(AK1115&lt;=Données!$B$2,1," ")</f>
        <v xml:space="preserve"> </v>
      </c>
      <c r="K1115" s="45"/>
      <c r="L1115" s="46" t="s">
        <v>56</v>
      </c>
      <c r="M1115" s="47" t="s">
        <v>56</v>
      </c>
      <c r="N1115" s="48">
        <v>1</v>
      </c>
      <c r="O1115" s="185"/>
      <c r="P1115" s="187"/>
      <c r="Q1115" s="185"/>
      <c r="R1115" s="186"/>
      <c r="S1115" s="186"/>
      <c r="T1115" s="187"/>
      <c r="U1115" s="187"/>
      <c r="V1115" s="187"/>
      <c r="W1115" s="320"/>
      <c r="X1115" s="214"/>
      <c r="Y1115" s="215"/>
      <c r="Z1115" s="34"/>
      <c r="AA1115" s="35"/>
      <c r="AB1115" s="35"/>
      <c r="AC1115" s="35"/>
      <c r="AD1115" s="36"/>
      <c r="AE1115" s="224"/>
      <c r="AF1115" s="53"/>
      <c r="AG1115" s="54"/>
      <c r="AH1115" s="55"/>
      <c r="AI1115" s="56"/>
      <c r="AJ1115" s="41" t="s">
        <v>4462</v>
      </c>
      <c r="AK1115" s="42">
        <v>45314</v>
      </c>
      <c r="AL1115" s="50"/>
      <c r="AM1115" s="337" t="str">
        <f>INDEX($K$6:$AE$6,1,MATCH(1,K1115:AE1115,-1))</f>
        <v>F550</v>
      </c>
      <c r="AN1115" s="337" t="str">
        <f>IF(INDEX($K$6:$AE$6,1,MATCH(1,K1115:AE1115,1))&lt;&gt;INDEX($K$6:$AE$6,1,MATCH(1,K1115:AE1115,-1)),INDEX($K$6:$AE$6,1,MATCH(1,K1115:AE1115,1)),"-")</f>
        <v>-</v>
      </c>
      <c r="AO1115"/>
      <c r="AP1115"/>
      <c r="AQ1115"/>
    </row>
    <row r="1116" spans="1:43" x14ac:dyDescent="0.2">
      <c r="A1116" s="169" t="str">
        <f>IF(IFERROR(VLOOKUP(G1116,EmployesActifs,1,FALSE),"Non")&lt;&gt;"Non","Oui","Non")</f>
        <v>Oui</v>
      </c>
      <c r="B1116" s="172">
        <f>IF(A1116="Oui",1,0)</f>
        <v>1</v>
      </c>
      <c r="C1116" s="172">
        <f>IF(OR(G1116="Médecin",H1116="Médecin",I1116="Médecin",I1116="Médecins",H1116="anesthésiste",H1116="boursier univ.",H1116="chercheur",H1116="chirurgien",H1116="Résident(e)",H1116="Md Urg",H1116="Md Card",LEFT(H1116,6)="Fellow",H1116="Externe Médecine",H1116="Directeur de la biobanque Médecin",H1116="monit.-boursier",),1,0)</f>
        <v>0</v>
      </c>
      <c r="D1116" s="172">
        <f>IF(OR(G1116=0,H1116="Stagiaire",H1116="Stagiaires",H1116="Externe",H1116="Externes",G1116="agence",H1116="STAGIAIRE INFIRMIER(ÈRE)",H1116="STAGIAIRE SI",H1116="STAGIAIRE S.I.",H1116="STAGIAIRE PAB",H1116="STAGIAIRE EN PERFUSION",H1116="Stagiaire Physiothérapeute",H1116="Stagiaire médecine",H1116="Stagiaire - Service sociaux",H1116="STAGIAIRE SOINS INFIRMIERS",H1116="STAGIAIRE EXTERNE EN MÉDECINE",H1116="ss",),1,0)</f>
        <v>0</v>
      </c>
      <c r="E1116" s="28" t="s">
        <v>2162</v>
      </c>
      <c r="F1116" s="28" t="s">
        <v>1457</v>
      </c>
      <c r="G1116" s="257">
        <v>8873</v>
      </c>
      <c r="H1116" s="79" t="s">
        <v>103</v>
      </c>
      <c r="I1116" s="164" t="s">
        <v>61</v>
      </c>
      <c r="J1116" s="273" t="str">
        <f ca="1">IF(AK1116&lt;=Données!$B$2,1," ")</f>
        <v xml:space="preserve"> </v>
      </c>
      <c r="K1116" s="45"/>
      <c r="L1116" s="46"/>
      <c r="M1116" s="47"/>
      <c r="N1116" s="48"/>
      <c r="O1116" s="185"/>
      <c r="P1116" s="187"/>
      <c r="Q1116" s="185"/>
      <c r="R1116" s="186"/>
      <c r="S1116" s="186">
        <v>1</v>
      </c>
      <c r="T1116" s="187"/>
      <c r="U1116" s="187"/>
      <c r="V1116" s="187"/>
      <c r="W1116" s="320"/>
      <c r="X1116" s="214"/>
      <c r="Y1116" s="215"/>
      <c r="Z1116" s="34"/>
      <c r="AA1116" s="35"/>
      <c r="AB1116" s="35"/>
      <c r="AC1116" s="35"/>
      <c r="AD1116" s="36"/>
      <c r="AE1116" s="224"/>
      <c r="AF1116" s="53"/>
      <c r="AG1116" s="54"/>
      <c r="AH1116" s="55"/>
      <c r="AI1116" s="56"/>
      <c r="AJ1116" s="41" t="s">
        <v>5851</v>
      </c>
      <c r="AK1116" s="42">
        <v>45941</v>
      </c>
      <c r="AL1116" s="50"/>
      <c r="AM1116" s="337" t="str">
        <f>INDEX($K$6:$AE$6,1,MATCH(1,K1116:AE1116,-1))</f>
        <v>1870 +</v>
      </c>
      <c r="AN1116" s="337" t="str">
        <f>IF(INDEX($K$6:$AE$6,1,MATCH(1,K1116:AE1116,1))&lt;&gt;INDEX($K$6:$AE$6,1,MATCH(1,K1116:AE1116,-1)),INDEX($K$6:$AE$6,1,MATCH(1,K1116:AE1116,1)),"-")</f>
        <v>-</v>
      </c>
      <c r="AO1116"/>
      <c r="AP1116"/>
      <c r="AQ1116"/>
    </row>
    <row r="1117" spans="1:43" x14ac:dyDescent="0.2">
      <c r="A1117" s="169" t="str">
        <f>IF(IFERROR(VLOOKUP(G1117,EmployesActifs,1,FALSE),"Non")&lt;&gt;"Non","Oui","Non")</f>
        <v>Oui</v>
      </c>
      <c r="B1117" s="172">
        <f>IF(A1117="Oui",1,0)</f>
        <v>1</v>
      </c>
      <c r="C1117" s="172">
        <f>IF(OR(G1117="Médecin",H1117="Médecin",I1117="Médecin",I1117="Médecins",H1117="anesthésiste",H1117="boursier univ.",H1117="chercheur",H1117="chirurgien",H1117="Résident(e)",H1117="Md Urg",H1117="Md Card",LEFT(H1117,6)="Fellow",H1117="Externe Médecine",H1117="Directeur de la biobanque Médecin",H1117="monit.-boursier",),1,0)</f>
        <v>0</v>
      </c>
      <c r="D1117" s="172">
        <f>IF(OR(G1117=0,H1117="Stagiaire",H1117="Stagiaires",H1117="Externe",H1117="Externes",G1117="agence",H1117="STAGIAIRE INFIRMIER(ÈRE)",H1117="STAGIAIRE SI",H1117="STAGIAIRE S.I.",H1117="STAGIAIRE PAB",H1117="STAGIAIRE EN PERFUSION",H1117="Stagiaire Physiothérapeute",H1117="Stagiaire médecine",H1117="Stagiaire - Service sociaux",H1117="STAGIAIRE SOINS INFIRMIERS",H1117="STAGIAIRE EXTERNE EN MÉDECINE",H1117="ss",),1,0)</f>
        <v>0</v>
      </c>
      <c r="E1117" s="28" t="s">
        <v>4628</v>
      </c>
      <c r="F1117" s="28" t="s">
        <v>5777</v>
      </c>
      <c r="G1117" s="262">
        <v>13924</v>
      </c>
      <c r="H1117" s="79" t="s">
        <v>517</v>
      </c>
      <c r="I1117" s="164" t="s">
        <v>1140</v>
      </c>
      <c r="J1117" s="273" t="str">
        <f ca="1">IF(AK1117&lt;=Données!$B$2,1," ")</f>
        <v xml:space="preserve"> </v>
      </c>
      <c r="K1117" s="45" t="s">
        <v>56</v>
      </c>
      <c r="L1117" s="46">
        <v>1</v>
      </c>
      <c r="M1117" s="47"/>
      <c r="N1117" s="48"/>
      <c r="O1117" s="185"/>
      <c r="P1117" s="187"/>
      <c r="Q1117" s="185"/>
      <c r="R1117" s="186"/>
      <c r="S1117" s="186"/>
      <c r="T1117" s="187"/>
      <c r="U1117" s="187"/>
      <c r="V1117" s="187"/>
      <c r="W1117" s="320"/>
      <c r="X1117" s="214"/>
      <c r="Y1117" s="215"/>
      <c r="Z1117" s="34"/>
      <c r="AA1117" s="35"/>
      <c r="AB1117" s="35"/>
      <c r="AC1117" s="35"/>
      <c r="AD1117" s="36"/>
      <c r="AE1117" s="224"/>
      <c r="AF1117" s="53"/>
      <c r="AG1117" s="54"/>
      <c r="AH1117" s="345"/>
      <c r="AI1117" s="56"/>
      <c r="AJ1117" s="41" t="s">
        <v>4462</v>
      </c>
      <c r="AK1117" s="42">
        <v>45966</v>
      </c>
      <c r="AL1117" s="50"/>
      <c r="AM1117" s="337" t="str">
        <f>INDEX($K$6:$AE$6,1,MATCH(1,K1117:AE1117,-1))</f>
        <v>95PFE-L2M</v>
      </c>
      <c r="AN1117" s="337" t="str">
        <f>IF(INDEX($K$6:$AE$6,1,MATCH(1,K1117:AE1117,1))&lt;&gt;INDEX($K$6:$AE$6,1,MATCH(1,K1117:AE1117,-1)),INDEX($K$6:$AE$6,1,MATCH(1,K1117:AE1117,1)),"-")</f>
        <v>-</v>
      </c>
      <c r="AO1117"/>
      <c r="AP1117"/>
      <c r="AQ1117"/>
    </row>
    <row r="1118" spans="1:43" x14ac:dyDescent="0.2">
      <c r="A1118" s="169" t="str">
        <f>IF(IFERROR(VLOOKUP(G1118,EmployesActifs,1,FALSE),"Non")&lt;&gt;"Non","Oui","Non")</f>
        <v>Oui</v>
      </c>
      <c r="B1118" s="172">
        <f>IF(A1118="Oui",1,0)</f>
        <v>1</v>
      </c>
      <c r="C1118" s="172">
        <f>IF(OR(G1118="Médecin",H1118="Médecin",I1118="Médecin",I1118="Médecins",H1118="anesthésiste",H1118="boursier univ.",H1118="chercheur",H1118="chirurgien",H1118="Résident(e)",H1118="Md Urg",H1118="Md Card",LEFT(H1118,6)="Fellow",H1118="Externe Médecine",H1118="Directeur de la biobanque Médecin",H1118="monit.-boursier",),1,0)</f>
        <v>0</v>
      </c>
      <c r="D1118" s="172">
        <f>IF(OR(G1118=0,H1118="Stagiaire",H1118="Stagiaires",H1118="Externe",H1118="Externes",G1118="agence",H1118="STAGIAIRE INFIRMIER(ÈRE)",H1118="STAGIAIRE SI",H1118="STAGIAIRE S.I.",H1118="STAGIAIRE PAB",H1118="STAGIAIRE EN PERFUSION",H1118="Stagiaire Physiothérapeute",H1118="Stagiaire médecine",H1118="Stagiaire - Service sociaux",H1118="STAGIAIRE SOINS INFIRMIERS",H1118="STAGIAIRE EXTERNE EN MÉDECINE",H1118="ss",),1,0)</f>
        <v>0</v>
      </c>
      <c r="E1118" s="28" t="s">
        <v>4340</v>
      </c>
      <c r="F1118" s="28" t="s">
        <v>4341</v>
      </c>
      <c r="G1118" s="257">
        <v>13056</v>
      </c>
      <c r="H1118" s="79" t="s">
        <v>4514</v>
      </c>
      <c r="I1118" s="164" t="s">
        <v>5716</v>
      </c>
      <c r="J1118" s="273">
        <f ca="1">IF(AK1118&lt;=Données!$B$2,1," ")</f>
        <v>1</v>
      </c>
      <c r="K1118" s="45" t="s">
        <v>56</v>
      </c>
      <c r="L1118" s="46">
        <v>1</v>
      </c>
      <c r="M1118" s="47"/>
      <c r="N1118" s="48"/>
      <c r="O1118" s="185"/>
      <c r="P1118" s="187"/>
      <c r="Q1118" s="185"/>
      <c r="R1118" s="186"/>
      <c r="S1118" s="186"/>
      <c r="T1118" s="187"/>
      <c r="U1118" s="187"/>
      <c r="V1118" s="187"/>
      <c r="W1118" s="320"/>
      <c r="X1118" s="214"/>
      <c r="Y1118" s="215"/>
      <c r="Z1118" s="34"/>
      <c r="AA1118" s="35"/>
      <c r="AB1118" s="35"/>
      <c r="AC1118" s="35"/>
      <c r="AD1118" s="36"/>
      <c r="AE1118" s="224"/>
      <c r="AF1118" s="53"/>
      <c r="AG1118" s="54"/>
      <c r="AH1118" s="55"/>
      <c r="AI1118" s="56"/>
      <c r="AJ1118" s="41" t="s">
        <v>2858</v>
      </c>
      <c r="AK1118" s="42">
        <v>45209</v>
      </c>
      <c r="AL1118" s="50"/>
      <c r="AM1118" s="337" t="str">
        <f>INDEX($K$6:$AE$6,1,MATCH(1,K1118:AE1118,-1))</f>
        <v>95PFE-L2M</v>
      </c>
      <c r="AN1118" s="337" t="str">
        <f>IF(INDEX($K$6:$AE$6,1,MATCH(1,K1118:AE1118,1))&lt;&gt;INDEX($K$6:$AE$6,1,MATCH(1,K1118:AE1118,-1)),INDEX($K$6:$AE$6,1,MATCH(1,K1118:AE1118,1)),"-")</f>
        <v>-</v>
      </c>
      <c r="AO1118"/>
      <c r="AP1118"/>
      <c r="AQ1118"/>
    </row>
    <row r="1119" spans="1:43" x14ac:dyDescent="0.2">
      <c r="A1119" s="169" t="str">
        <f>IF(IFERROR(VLOOKUP(G1119,EmployesActifs,1,FALSE),"Non")&lt;&gt;"Non","Oui","Non")</f>
        <v>Oui</v>
      </c>
      <c r="B1119" s="172">
        <f>IF(A1119="Oui",1,0)</f>
        <v>1</v>
      </c>
      <c r="C1119" s="172">
        <f>IF(OR(G1119="Médecin",H1119="Médecin",I1119="Médecin",I1119="Médecins",H1119="anesthésiste",H1119="boursier univ.",H1119="chercheur",H1119="chirurgien",H1119="Résident(e)",H1119="Md Urg",H1119="Md Card",LEFT(H1119,6)="Fellow",H1119="Externe Médecine",H1119="Directeur de la biobanque Médecin",H1119="monit.-boursier",),1,0)</f>
        <v>0</v>
      </c>
      <c r="D1119" s="172">
        <f>IF(OR(G1119=0,H1119="Stagiaire",H1119="Stagiaires",H1119="Externe",H1119="Externes",G1119="agence",H1119="STAGIAIRE INFIRMIER(ÈRE)",H1119="STAGIAIRE SI",H1119="STAGIAIRE S.I.",H1119="STAGIAIRE PAB",H1119="STAGIAIRE EN PERFUSION",H1119="Stagiaire Physiothérapeute",H1119="Stagiaire médecine",H1119="Stagiaire - Service sociaux",H1119="STAGIAIRE SOINS INFIRMIERS",H1119="STAGIAIRE EXTERNE EN MÉDECINE",H1119="ss",),1,0)</f>
        <v>0</v>
      </c>
      <c r="E1119" s="28" t="s">
        <v>2166</v>
      </c>
      <c r="F1119" s="28" t="s">
        <v>2167</v>
      </c>
      <c r="G1119" s="257">
        <v>12103</v>
      </c>
      <c r="H1119" s="79" t="s">
        <v>544</v>
      </c>
      <c r="I1119" s="164" t="s">
        <v>122</v>
      </c>
      <c r="J1119" s="273">
        <f ca="1">IF(AK1119&lt;=Données!$B$2,1," ")</f>
        <v>1</v>
      </c>
      <c r="K1119" s="45">
        <v>1</v>
      </c>
      <c r="L1119" s="46"/>
      <c r="M1119" s="47"/>
      <c r="N1119" s="48"/>
      <c r="O1119" s="185"/>
      <c r="P1119" s="187"/>
      <c r="Q1119" s="185"/>
      <c r="R1119" s="186"/>
      <c r="S1119" s="186"/>
      <c r="T1119" s="187"/>
      <c r="U1119" s="187"/>
      <c r="V1119" s="187"/>
      <c r="W1119" s="320"/>
      <c r="X1119" s="214"/>
      <c r="Y1119" s="215"/>
      <c r="Z1119" s="34"/>
      <c r="AA1119" s="35"/>
      <c r="AB1119" s="35"/>
      <c r="AC1119" s="35"/>
      <c r="AD1119" s="36"/>
      <c r="AE1119" s="224"/>
      <c r="AF1119" s="53"/>
      <c r="AG1119" s="54"/>
      <c r="AH1119" s="55"/>
      <c r="AI1119" s="56"/>
      <c r="AJ1119" s="41" t="s">
        <v>85</v>
      </c>
      <c r="AK1119" s="42">
        <v>44628</v>
      </c>
      <c r="AL1119" s="50"/>
      <c r="AM1119" s="337" t="str">
        <f>INDEX($K$6:$AE$6,1,MATCH(1,K1119:AE1119,-1))</f>
        <v>95PFE-L2S</v>
      </c>
      <c r="AN1119" s="337" t="str">
        <f>IF(INDEX($K$6:$AE$6,1,MATCH(1,K1119:AE1119,1))&lt;&gt;INDEX($K$6:$AE$6,1,MATCH(1,K1119:AE1119,-1)),INDEX($K$6:$AE$6,1,MATCH(1,K1119:AE1119,1)),"-")</f>
        <v>-</v>
      </c>
      <c r="AO1119"/>
      <c r="AP1119"/>
      <c r="AQ1119"/>
    </row>
    <row r="1120" spans="1:43" x14ac:dyDescent="0.2">
      <c r="A1120" s="169" t="str">
        <f>IF(IFERROR(VLOOKUP(G1120,EmployesActifs,1,FALSE),"Non")&lt;&gt;"Non","Oui","Non")</f>
        <v>Oui</v>
      </c>
      <c r="B1120" s="172">
        <f>IF(A1120="Oui",1,0)</f>
        <v>1</v>
      </c>
      <c r="C1120" s="172">
        <f>IF(OR(G1120="Médecin",H1120="Médecin",I1120="Médecin",I1120="Médecins",H1120="anesthésiste",H1120="boursier univ.",H1120="chercheur",H1120="chirurgien",H1120="Résident(e)",H1120="Md Urg",H1120="Md Card",LEFT(H1120,6)="Fellow",H1120="Externe Médecine",H1120="Directeur de la biobanque Médecin",H1120="monit.-boursier",),1,0)</f>
        <v>0</v>
      </c>
      <c r="D1120" s="172">
        <f>IF(OR(G1120=0,H1120="Stagiaire",H1120="Stagiaires",H1120="Externe",H1120="Externes",G1120="agence",H1120="STAGIAIRE INFIRMIER(ÈRE)",H1120="STAGIAIRE SI",H1120="STAGIAIRE S.I.",H1120="STAGIAIRE PAB",H1120="STAGIAIRE EN PERFUSION",H1120="Stagiaire Physiothérapeute",H1120="Stagiaire médecine",H1120="Stagiaire - Service sociaux",H1120="STAGIAIRE SOINS INFIRMIERS",H1120="STAGIAIRE EXTERNE EN MÉDECINE",H1120="ss",),1,0)</f>
        <v>0</v>
      </c>
      <c r="E1120" s="28" t="s">
        <v>2168</v>
      </c>
      <c r="F1120" s="28" t="s">
        <v>161</v>
      </c>
      <c r="G1120" s="257">
        <v>12083</v>
      </c>
      <c r="H1120" s="79" t="s">
        <v>972</v>
      </c>
      <c r="I1120" s="164" t="s">
        <v>5713</v>
      </c>
      <c r="J1120" s="273">
        <f ca="1">IF(AK1120&lt;=Données!$B$2,1," ")</f>
        <v>1</v>
      </c>
      <c r="K1120" s="45"/>
      <c r="L1120" s="46" t="s">
        <v>56</v>
      </c>
      <c r="M1120" s="47"/>
      <c r="N1120" s="48"/>
      <c r="O1120" s="185"/>
      <c r="P1120" s="187"/>
      <c r="Q1120" s="185"/>
      <c r="R1120" s="186"/>
      <c r="S1120" s="186">
        <v>1</v>
      </c>
      <c r="T1120" s="187"/>
      <c r="U1120" s="187"/>
      <c r="V1120" s="187"/>
      <c r="W1120" s="320"/>
      <c r="X1120" s="214"/>
      <c r="Y1120" s="215"/>
      <c r="Z1120" s="34"/>
      <c r="AA1120" s="35"/>
      <c r="AB1120" s="35"/>
      <c r="AC1120" s="35"/>
      <c r="AD1120" s="36"/>
      <c r="AE1120" s="224"/>
      <c r="AF1120" s="53"/>
      <c r="AG1120" s="54"/>
      <c r="AH1120" s="55"/>
      <c r="AI1120" s="56"/>
      <c r="AJ1120" s="41" t="s">
        <v>144</v>
      </c>
      <c r="AK1120" s="42">
        <v>44596</v>
      </c>
      <c r="AL1120" s="50"/>
      <c r="AM1120" s="337" t="str">
        <f>INDEX($K$6:$AE$6,1,MATCH(1,K1120:AE1120,-1))</f>
        <v>1870 +</v>
      </c>
      <c r="AN1120" s="337" t="str">
        <f>IF(INDEX($K$6:$AE$6,1,MATCH(1,K1120:AE1120,1))&lt;&gt;INDEX($K$6:$AE$6,1,MATCH(1,K1120:AE1120,-1)),INDEX($K$6:$AE$6,1,MATCH(1,K1120:AE1120,1)),"-")</f>
        <v>-</v>
      </c>
      <c r="AO1120"/>
      <c r="AP1120"/>
      <c r="AQ1120"/>
    </row>
    <row r="1121" spans="1:43" x14ac:dyDescent="0.2">
      <c r="A1121" s="169" t="str">
        <f>IF(IFERROR(VLOOKUP(G1121,EmployesActifs,1,FALSE),"Non")&lt;&gt;"Non","Oui","Non")</f>
        <v>Oui</v>
      </c>
      <c r="B1121" s="172">
        <f>IF(A1121="Oui",1,0)</f>
        <v>1</v>
      </c>
      <c r="C1121" s="172">
        <f>IF(OR(G1121="Médecin",H1121="Médecin",I1121="Médecin",I1121="Médecins",H1121="anesthésiste",H1121="boursier univ.",H1121="chercheur",H1121="chirurgien",H1121="Résident(e)",H1121="Md Urg",H1121="Md Card",LEFT(H1121,6)="Fellow",H1121="Externe Médecine",H1121="Directeur de la biobanque Médecin",H1121="monit.-boursier",),1,0)</f>
        <v>1</v>
      </c>
      <c r="D1121" s="172">
        <f>IF(OR(G1121=0,H1121="Stagiaire",H1121="Stagiaires",H1121="Externe",H1121="Externes",G1121="agence",H1121="STAGIAIRE INFIRMIER(ÈRE)",H1121="STAGIAIRE SI",H1121="STAGIAIRE S.I.",H1121="STAGIAIRE PAB",H1121="STAGIAIRE EN PERFUSION",H1121="Stagiaire Physiothérapeute",H1121="Stagiaire médecine",H1121="Stagiaire - Service sociaux",H1121="STAGIAIRE SOINS INFIRMIERS",H1121="STAGIAIRE EXTERNE EN MÉDECINE",H1121="ss",),1,0)</f>
        <v>0</v>
      </c>
      <c r="E1121" s="28" t="s">
        <v>2168</v>
      </c>
      <c r="F1121" s="28" t="s">
        <v>3217</v>
      </c>
      <c r="G1121" s="257">
        <v>13583</v>
      </c>
      <c r="H1121" s="79" t="s">
        <v>378</v>
      </c>
      <c r="I1121" s="164" t="s">
        <v>304</v>
      </c>
      <c r="J1121" s="273">
        <v>1</v>
      </c>
      <c r="K1121" s="45" t="s">
        <v>56</v>
      </c>
      <c r="L1121" s="46" t="s">
        <v>56</v>
      </c>
      <c r="M1121" s="47">
        <v>1</v>
      </c>
      <c r="N1121" s="48"/>
      <c r="O1121" s="185"/>
      <c r="P1121" s="187"/>
      <c r="Q1121" s="185"/>
      <c r="R1121" s="186"/>
      <c r="S1121" s="186"/>
      <c r="T1121" s="187"/>
      <c r="U1121" s="187"/>
      <c r="V1121" s="187"/>
      <c r="W1121" s="320"/>
      <c r="X1121" s="214"/>
      <c r="Y1121" s="215"/>
      <c r="Z1121" s="34"/>
      <c r="AA1121" s="35"/>
      <c r="AB1121" s="35"/>
      <c r="AC1121" s="35"/>
      <c r="AD1121" s="36"/>
      <c r="AE1121" s="49"/>
      <c r="AF1121" s="53"/>
      <c r="AG1121" s="54"/>
      <c r="AH1121" s="55"/>
      <c r="AI1121" s="56"/>
      <c r="AJ1121" s="41" t="s">
        <v>2858</v>
      </c>
      <c r="AK1121" s="42">
        <v>45027</v>
      </c>
      <c r="AL1121" s="50"/>
      <c r="AM1121" s="376" t="s">
        <v>20</v>
      </c>
      <c r="AN1121" s="376" t="s">
        <v>6391</v>
      </c>
      <c r="AO1121"/>
      <c r="AP1121"/>
      <c r="AQ1121"/>
    </row>
    <row r="1122" spans="1:43" x14ac:dyDescent="0.2">
      <c r="A1122" s="169" t="str">
        <f>IF(IFERROR(VLOOKUP(G1122,EmployesActifs,1,FALSE),"Non")&lt;&gt;"Non","Oui","Non")</f>
        <v>Oui</v>
      </c>
      <c r="B1122" s="172">
        <f>IF(A1122="Oui",1,0)</f>
        <v>1</v>
      </c>
      <c r="C1122" s="172">
        <f>IF(OR(G1122="Médecin",H1122="Médecin",I1122="Médecin",I1122="Médecins",H1122="anesthésiste",H1122="boursier univ.",H1122="chercheur",H1122="chirurgien",H1122="Résident(e)",H1122="Md Urg",H1122="Md Card",LEFT(H1122,6)="Fellow",H1122="Externe Médecine",H1122="Directeur de la biobanque Médecin",H1122="monit.-boursier",),1,0)</f>
        <v>0</v>
      </c>
      <c r="D1122" s="172">
        <f>IF(OR(G1122=0,H1122="Stagiaire",H1122="Stagiaires",H1122="Externe",H1122="Externes",G1122="agence",H1122="STAGIAIRE INFIRMIER(ÈRE)",H1122="STAGIAIRE SI",H1122="STAGIAIRE S.I.",H1122="STAGIAIRE PAB",H1122="STAGIAIRE EN PERFUSION",H1122="Stagiaire Physiothérapeute",H1122="Stagiaire médecine",H1122="Stagiaire - Service sociaux",H1122="STAGIAIRE SOINS INFIRMIERS",H1122="STAGIAIRE EXTERNE EN MÉDECINE",H1122="ss",),1,0)</f>
        <v>0</v>
      </c>
      <c r="E1122" s="28" t="s">
        <v>3059</v>
      </c>
      <c r="F1122" s="28" t="s">
        <v>3060</v>
      </c>
      <c r="G1122" s="257">
        <v>12716</v>
      </c>
      <c r="H1122" s="79" t="s">
        <v>54</v>
      </c>
      <c r="I1122" s="164" t="s">
        <v>55</v>
      </c>
      <c r="J1122" s="273" t="str">
        <f ca="1">IF(AK1122&lt;=Données!$B$2,1," ")</f>
        <v xml:space="preserve"> </v>
      </c>
      <c r="K1122" s="45"/>
      <c r="L1122" s="46"/>
      <c r="M1122" s="47"/>
      <c r="N1122" s="48"/>
      <c r="O1122" s="185"/>
      <c r="P1122" s="187"/>
      <c r="Q1122" s="185"/>
      <c r="R1122" s="186"/>
      <c r="S1122" s="186"/>
      <c r="T1122" s="187"/>
      <c r="U1122" s="187"/>
      <c r="V1122" s="187"/>
      <c r="W1122" s="320"/>
      <c r="X1122" s="214"/>
      <c r="Y1122" s="215"/>
      <c r="Z1122" s="34"/>
      <c r="AA1122" s="35"/>
      <c r="AB1122" s="35"/>
      <c r="AC1122" s="35"/>
      <c r="AD1122" s="36">
        <v>1</v>
      </c>
      <c r="AE1122" s="224"/>
      <c r="AF1122" s="53"/>
      <c r="AG1122" s="54"/>
      <c r="AH1122" s="55"/>
      <c r="AI1122" s="56"/>
      <c r="AJ1122" s="41" t="s">
        <v>50</v>
      </c>
      <c r="AK1122" s="42">
        <v>45644</v>
      </c>
      <c r="AL1122" s="50"/>
      <c r="AM1122" s="337" t="str">
        <f>INDEX($K$6:$AE$6,1,MATCH(1,K1122:AE1122,-1))</f>
        <v>1517-LP</v>
      </c>
      <c r="AN1122" s="337" t="str">
        <f>IF(INDEX($K$6:$AE$6,1,MATCH(1,K1122:AE1122,1))&lt;&gt;INDEX($K$6:$AE$6,1,MATCH(1,K1122:AE1122,-1)),INDEX($K$6:$AE$6,1,MATCH(1,K1122:AE1122,1)),"-")</f>
        <v>-</v>
      </c>
      <c r="AO1122"/>
      <c r="AP1122"/>
      <c r="AQ1122"/>
    </row>
    <row r="1123" spans="1:43" x14ac:dyDescent="0.2">
      <c r="A1123" s="169" t="str">
        <f>IF(IFERROR(VLOOKUP(G1123,EmployesActifs,1,FALSE),"Non")&lt;&gt;"Non","Oui","Non")</f>
        <v>Oui</v>
      </c>
      <c r="B1123" s="172">
        <f>IF(A1123="Oui",1,0)</f>
        <v>1</v>
      </c>
      <c r="C1123" s="172">
        <f>IF(OR(G1123="Médecin",H1123="Médecin",I1123="Médecin",I1123="Médecins",H1123="anesthésiste",H1123="boursier univ.",H1123="chercheur",H1123="chirurgien",H1123="Résident(e)",H1123="Md Urg",H1123="Md Card",LEFT(H1123,6)="Fellow",H1123="Externe Médecine",H1123="Directeur de la biobanque Médecin",H1123="monit.-boursier",),1,0)</f>
        <v>0</v>
      </c>
      <c r="D1123" s="172">
        <f>IF(OR(G1123=0,H1123="Stagiaire",H1123="Stagiaires",H1123="Externe",H1123="Externes",G1123="agence",H1123="STAGIAIRE INFIRMIER(ÈRE)",H1123="STAGIAIRE SI",H1123="STAGIAIRE S.I.",H1123="STAGIAIRE PAB",H1123="STAGIAIRE EN PERFUSION",H1123="Stagiaire Physiothérapeute",H1123="Stagiaire médecine",H1123="Stagiaire - Service sociaux",H1123="STAGIAIRE SOINS INFIRMIERS",H1123="STAGIAIRE EXTERNE EN MÉDECINE",H1123="ss",),1,0)</f>
        <v>0</v>
      </c>
      <c r="E1123" s="28" t="s">
        <v>3078</v>
      </c>
      <c r="F1123" s="28" t="s">
        <v>241</v>
      </c>
      <c r="G1123" s="257">
        <v>6089</v>
      </c>
      <c r="H1123" s="79" t="s">
        <v>517</v>
      </c>
      <c r="I1123" s="164" t="s">
        <v>5713</v>
      </c>
      <c r="J1123" s="273">
        <f ca="1">IF(AK1123&lt;=Données!$B$2,1," ")</f>
        <v>1</v>
      </c>
      <c r="K1123" s="45">
        <v>1</v>
      </c>
      <c r="L1123" s="46"/>
      <c r="M1123" s="47"/>
      <c r="N1123" s="48"/>
      <c r="O1123" s="185"/>
      <c r="P1123" s="187"/>
      <c r="Q1123" s="185"/>
      <c r="R1123" s="186"/>
      <c r="S1123" s="186"/>
      <c r="T1123" s="187"/>
      <c r="U1123" s="187"/>
      <c r="V1123" s="187"/>
      <c r="W1123" s="320"/>
      <c r="X1123" s="214"/>
      <c r="Y1123" s="215"/>
      <c r="Z1123" s="34"/>
      <c r="AA1123" s="35"/>
      <c r="AB1123" s="35"/>
      <c r="AC1123" s="35"/>
      <c r="AD1123" s="36"/>
      <c r="AE1123" s="224"/>
      <c r="AF1123" s="53"/>
      <c r="AG1123" s="54"/>
      <c r="AH1123" s="55"/>
      <c r="AI1123" s="56"/>
      <c r="AJ1123" s="41" t="s">
        <v>85</v>
      </c>
      <c r="AK1123" s="42">
        <v>44902</v>
      </c>
      <c r="AL1123" s="50"/>
      <c r="AM1123" s="337" t="str">
        <f>INDEX($K$6:$AE$6,1,MATCH(1,K1123:AE1123,-1))</f>
        <v>95PFE-L2S</v>
      </c>
      <c r="AN1123" s="337" t="str">
        <f>IF(INDEX($K$6:$AE$6,1,MATCH(1,K1123:AE1123,1))&lt;&gt;INDEX($K$6:$AE$6,1,MATCH(1,K1123:AE1123,-1)),INDEX($K$6:$AE$6,1,MATCH(1,K1123:AE1123,1)),"-")</f>
        <v>-</v>
      </c>
      <c r="AO1123"/>
      <c r="AP1123"/>
      <c r="AQ1123"/>
    </row>
    <row r="1124" spans="1:43" x14ac:dyDescent="0.2">
      <c r="A1124" s="169" t="str">
        <f>IF(IFERROR(VLOOKUP(G1124,EmployesActifs,1,FALSE),"Non")&lt;&gt;"Non","Oui","Non")</f>
        <v>Oui</v>
      </c>
      <c r="B1124" s="172">
        <f>IF(A1124="Oui",1,0)</f>
        <v>1</v>
      </c>
      <c r="C1124" s="172">
        <f>IF(OR(G1124="Médecin",H1124="Médecin",I1124="Médecin",I1124="Médecins",H1124="anesthésiste",H1124="boursier univ.",H1124="chercheur",H1124="chirurgien",H1124="Résident(e)",H1124="Md Urg",H1124="Md Card",LEFT(H1124,6)="Fellow",H1124="Externe Médecine",H1124="Directeur de la biobanque Médecin",H1124="monit.-boursier",),1,0)</f>
        <v>0</v>
      </c>
      <c r="D1124" s="172">
        <f>IF(OR(G1124=0,H1124="Stagiaire",H1124="Stagiaires",H1124="Externe",H1124="Externes",G1124="agence",H1124="STAGIAIRE INFIRMIER(ÈRE)",H1124="STAGIAIRE SI",H1124="STAGIAIRE S.I.",H1124="STAGIAIRE PAB",H1124="STAGIAIRE EN PERFUSION",H1124="Stagiaire Physiothérapeute",H1124="Stagiaire médecine",H1124="Stagiaire - Service sociaux",H1124="STAGIAIRE SOINS INFIRMIERS",H1124="STAGIAIRE EXTERNE EN MÉDECINE",H1124="ss",),1,0)</f>
        <v>0</v>
      </c>
      <c r="E1124" s="28" t="s">
        <v>2169</v>
      </c>
      <c r="F1124" s="28" t="s">
        <v>2171</v>
      </c>
      <c r="G1124" s="257">
        <v>10575</v>
      </c>
      <c r="H1124" s="79" t="s">
        <v>103</v>
      </c>
      <c r="I1124" s="164" t="s">
        <v>5715</v>
      </c>
      <c r="J1124" s="273">
        <f ca="1">IF(AK1124&lt;=Données!$B$2,1," ")</f>
        <v>1</v>
      </c>
      <c r="K1124" s="45" t="s">
        <v>56</v>
      </c>
      <c r="L1124" s="46" t="s">
        <v>56</v>
      </c>
      <c r="M1124" s="47"/>
      <c r="N1124" s="48"/>
      <c r="O1124" s="185"/>
      <c r="P1124" s="187"/>
      <c r="Q1124" s="185"/>
      <c r="R1124" s="186"/>
      <c r="S1124" s="186">
        <v>1</v>
      </c>
      <c r="T1124" s="187"/>
      <c r="U1124" s="187"/>
      <c r="V1124" s="187"/>
      <c r="W1124" s="320"/>
      <c r="X1124" s="214"/>
      <c r="Y1124" s="215"/>
      <c r="Z1124" s="34"/>
      <c r="AA1124" s="35"/>
      <c r="AB1124" s="35"/>
      <c r="AC1124" s="35"/>
      <c r="AD1124" s="36"/>
      <c r="AE1124" s="224"/>
      <c r="AF1124" s="53"/>
      <c r="AG1124" s="54"/>
      <c r="AH1124" s="55"/>
      <c r="AI1124" s="56"/>
      <c r="AJ1124" s="41" t="s">
        <v>57</v>
      </c>
      <c r="AK1124" s="42">
        <v>44566</v>
      </c>
      <c r="AL1124" s="50"/>
      <c r="AM1124" s="337" t="str">
        <f>INDEX($K$6:$AE$6,1,MATCH(1,K1124:AE1124,-1))</f>
        <v>1870 +</v>
      </c>
      <c r="AN1124" s="337" t="str">
        <f>IF(INDEX($K$6:$AE$6,1,MATCH(1,K1124:AE1124,1))&lt;&gt;INDEX($K$6:$AE$6,1,MATCH(1,K1124:AE1124,-1)),INDEX($K$6:$AE$6,1,MATCH(1,K1124:AE1124,1)),"-")</f>
        <v>-</v>
      </c>
      <c r="AO1124"/>
      <c r="AP1124"/>
      <c r="AQ1124"/>
    </row>
    <row r="1125" spans="1:43" x14ac:dyDescent="0.2">
      <c r="A1125" s="169" t="str">
        <f>IF(IFERROR(VLOOKUP(G1125,EmployesActifs,1,FALSE),"Non")&lt;&gt;"Non","Oui","Non")</f>
        <v>Oui</v>
      </c>
      <c r="B1125" s="172">
        <f>IF(A1125="Oui",1,0)</f>
        <v>1</v>
      </c>
      <c r="C1125" s="172">
        <f>IF(OR(G1125="Médecin",H1125="Médecin",I1125="Médecin",I1125="Médecins",H1125="anesthésiste",H1125="boursier univ.",H1125="chercheur",H1125="chirurgien",H1125="Résident(e)",H1125="Md Urg",H1125="Md Card",LEFT(H1125,6)="Fellow",H1125="Externe Médecine",H1125="Directeur de la biobanque Médecin",H1125="monit.-boursier",),1,0)</f>
        <v>0</v>
      </c>
      <c r="D1125" s="172">
        <f>IF(OR(G1125=0,H1125="Stagiaire",H1125="Stagiaires",H1125="Externe",H1125="Externes",G1125="agence",H1125="STAGIAIRE INFIRMIER(ÈRE)",H1125="STAGIAIRE SI",H1125="STAGIAIRE S.I.",H1125="STAGIAIRE PAB",H1125="STAGIAIRE EN PERFUSION",H1125="Stagiaire Physiothérapeute",H1125="Stagiaire médecine",H1125="Stagiaire - Service sociaux",H1125="STAGIAIRE SOINS INFIRMIERS",H1125="STAGIAIRE EXTERNE EN MÉDECINE",H1125="ss",),1,0)</f>
        <v>0</v>
      </c>
      <c r="E1125" s="28" t="s">
        <v>2169</v>
      </c>
      <c r="F1125" s="28" t="s">
        <v>2172</v>
      </c>
      <c r="G1125" s="257">
        <v>10556</v>
      </c>
      <c r="H1125" s="79" t="s">
        <v>69</v>
      </c>
      <c r="I1125" s="164" t="s">
        <v>5715</v>
      </c>
      <c r="J1125" s="273">
        <f ca="1">IF(AK1125&lt;=Données!$B$2,1," ")</f>
        <v>1</v>
      </c>
      <c r="K1125" s="45"/>
      <c r="L1125" s="46" t="s">
        <v>56</v>
      </c>
      <c r="M1125" s="47" t="s">
        <v>56</v>
      </c>
      <c r="N1125" s="48"/>
      <c r="O1125" s="185"/>
      <c r="P1125" s="187"/>
      <c r="Q1125" s="185"/>
      <c r="R1125" s="186"/>
      <c r="S1125" s="186"/>
      <c r="T1125" s="187"/>
      <c r="U1125" s="187"/>
      <c r="V1125" s="187"/>
      <c r="W1125" s="320"/>
      <c r="X1125" s="214"/>
      <c r="Y1125" s="215"/>
      <c r="Z1125" s="34"/>
      <c r="AA1125" s="35"/>
      <c r="AB1125" s="35"/>
      <c r="AC1125" s="35"/>
      <c r="AD1125" s="36"/>
      <c r="AE1125" s="224"/>
      <c r="AF1125" s="53"/>
      <c r="AG1125" s="54"/>
      <c r="AH1125" s="55"/>
      <c r="AI1125" s="56"/>
      <c r="AJ1125" s="41" t="s">
        <v>159</v>
      </c>
      <c r="AK1125" s="42">
        <v>44575</v>
      </c>
      <c r="AL1125" s="50" t="s">
        <v>2173</v>
      </c>
      <c r="AM1125" s="337" t="e">
        <f>INDEX($K$6:$AE$6,1,MATCH(1,K1125:AE1125,-1))</f>
        <v>#N/A</v>
      </c>
      <c r="AN1125" s="337" t="e">
        <f>IF(INDEX($K$6:$AE$6,1,MATCH(1,K1125:AE1125,1))&lt;&gt;INDEX($K$6:$AE$6,1,MATCH(1,K1125:AE1125,-1)),INDEX($K$6:$AE$6,1,MATCH(1,K1125:AE1125,1)),"-")</f>
        <v>#N/A</v>
      </c>
      <c r="AO1125"/>
      <c r="AP1125"/>
      <c r="AQ1125"/>
    </row>
    <row r="1126" spans="1:43" x14ac:dyDescent="0.2">
      <c r="A1126" s="169" t="str">
        <f>IF(IFERROR(VLOOKUP(G1126,EmployesActifs,1,FALSE),"Non")&lt;&gt;"Non","Oui","Non")</f>
        <v>Oui</v>
      </c>
      <c r="B1126" s="172">
        <f>IF(A1126="Oui",1,0)</f>
        <v>1</v>
      </c>
      <c r="C1126" s="172">
        <f>IF(OR(G1126="Médecin",H1126="Médecin",I1126="Médecin",I1126="Médecins",H1126="anesthésiste",H1126="boursier univ.",H1126="chercheur",H1126="chirurgien",H1126="Résident(e)",H1126="Md Urg",H1126="Md Card",LEFT(H1126,6)="Fellow",H1126="Externe Médecine",H1126="Directeur de la biobanque Médecin",H1126="monit.-boursier",),1,0)</f>
        <v>0</v>
      </c>
      <c r="D1126" s="172">
        <f>IF(OR(G1126=0,H1126="Stagiaire",H1126="Stagiaires",H1126="Externe",H1126="Externes",G1126="agence",H1126="STAGIAIRE INFIRMIER(ÈRE)",H1126="STAGIAIRE SI",H1126="STAGIAIRE S.I.",H1126="STAGIAIRE PAB",H1126="STAGIAIRE EN PERFUSION",H1126="Stagiaire Physiothérapeute",H1126="Stagiaire médecine",H1126="Stagiaire - Service sociaux",H1126="STAGIAIRE SOINS INFIRMIERS",H1126="STAGIAIRE EXTERNE EN MÉDECINE",H1126="ss",),1,0)</f>
        <v>0</v>
      </c>
      <c r="E1126" s="28" t="s">
        <v>2174</v>
      </c>
      <c r="F1126" s="28" t="s">
        <v>2175</v>
      </c>
      <c r="G1126" s="257">
        <v>5340</v>
      </c>
      <c r="H1126" s="79" t="s">
        <v>103</v>
      </c>
      <c r="I1126" s="164" t="s">
        <v>5716</v>
      </c>
      <c r="J1126" s="273">
        <f ca="1">IF(AK1126&lt;=Données!$B$2,1," ")</f>
        <v>1</v>
      </c>
      <c r="K1126" s="45"/>
      <c r="L1126" s="46" t="s">
        <v>56</v>
      </c>
      <c r="M1126" s="47">
        <v>1</v>
      </c>
      <c r="N1126" s="48"/>
      <c r="O1126" s="185"/>
      <c r="P1126" s="187"/>
      <c r="Q1126" s="185"/>
      <c r="R1126" s="186"/>
      <c r="S1126" s="186"/>
      <c r="T1126" s="187"/>
      <c r="U1126" s="187"/>
      <c r="V1126" s="187"/>
      <c r="W1126" s="320"/>
      <c r="X1126" s="214"/>
      <c r="Y1126" s="215"/>
      <c r="Z1126" s="34"/>
      <c r="AA1126" s="35"/>
      <c r="AB1126" s="35"/>
      <c r="AC1126" s="35"/>
      <c r="AD1126" s="36"/>
      <c r="AE1126" s="224"/>
      <c r="AF1126" s="53"/>
      <c r="AG1126" s="54"/>
      <c r="AH1126" s="55"/>
      <c r="AI1126" s="56"/>
      <c r="AJ1126" s="41" t="s">
        <v>57</v>
      </c>
      <c r="AK1126" s="42">
        <v>44594</v>
      </c>
      <c r="AL1126" s="50"/>
      <c r="AM1126" s="337" t="str">
        <f>INDEX($K$6:$AE$6,1,MATCH(1,K1126:AE1126,-1))</f>
        <v>95PFE-L2L</v>
      </c>
      <c r="AN1126" s="337" t="str">
        <f>IF(INDEX($K$6:$AE$6,1,MATCH(1,K1126:AE1126,1))&lt;&gt;INDEX($K$6:$AE$6,1,MATCH(1,K1126:AE1126,-1)),INDEX($K$6:$AE$6,1,MATCH(1,K1126:AE1126,1)),"-")</f>
        <v>-</v>
      </c>
      <c r="AO1126"/>
      <c r="AP1126"/>
      <c r="AQ1126"/>
    </row>
    <row r="1127" spans="1:43" x14ac:dyDescent="0.2">
      <c r="A1127" s="169" t="str">
        <f>IF(IFERROR(VLOOKUP(G1127,EmployesActifs,1,FALSE),"Non")&lt;&gt;"Non","Oui","Non")</f>
        <v>Oui</v>
      </c>
      <c r="B1127" s="172">
        <f>IF(A1127="Oui",1,0)</f>
        <v>1</v>
      </c>
      <c r="C1127" s="172">
        <f>IF(OR(G1127="Médecin",H1127="Médecin",I1127="Médecin",I1127="Médecins",H1127="anesthésiste",H1127="boursier univ.",H1127="chercheur",H1127="chirurgien",H1127="Résident(e)",H1127="Md Urg",H1127="Md Card",LEFT(H1127,6)="Fellow",H1127="Externe Médecine",H1127="Directeur de la biobanque Médecin",H1127="monit.-boursier",),1,0)</f>
        <v>0</v>
      </c>
      <c r="D1127" s="172">
        <f>IF(OR(G1127=0,H1127="Stagiaire",H1127="Stagiaires",H1127="Externe",H1127="Externes",G1127="agence",H1127="STAGIAIRE INFIRMIER(ÈRE)",H1127="STAGIAIRE SI",H1127="STAGIAIRE S.I.",H1127="STAGIAIRE PAB",H1127="STAGIAIRE EN PERFUSION",H1127="Stagiaire Physiothérapeute",H1127="Stagiaire médecine",H1127="Stagiaire - Service sociaux",H1127="STAGIAIRE SOINS INFIRMIERS",H1127="STAGIAIRE EXTERNE EN MÉDECINE",H1127="ss",),1,0)</f>
        <v>0</v>
      </c>
      <c r="E1127" s="28" t="s">
        <v>2176</v>
      </c>
      <c r="F1127" s="28" t="s">
        <v>2177</v>
      </c>
      <c r="G1127" s="257">
        <v>3188</v>
      </c>
      <c r="H1127" s="79" t="s">
        <v>103</v>
      </c>
      <c r="I1127" s="164" t="s">
        <v>3459</v>
      </c>
      <c r="J1127" s="273" t="str">
        <f ca="1">IF(AK1127&lt;=Données!$B$2,1," ")</f>
        <v xml:space="preserve"> </v>
      </c>
      <c r="K1127" s="45"/>
      <c r="L1127" s="46"/>
      <c r="M1127" s="47"/>
      <c r="N1127" s="48"/>
      <c r="O1127" s="185"/>
      <c r="P1127" s="187"/>
      <c r="Q1127" s="185"/>
      <c r="R1127" s="186"/>
      <c r="S1127" s="186">
        <v>1</v>
      </c>
      <c r="T1127" s="187"/>
      <c r="U1127" s="187"/>
      <c r="V1127" s="187"/>
      <c r="W1127" s="320"/>
      <c r="X1127" s="214"/>
      <c r="Y1127" s="215"/>
      <c r="Z1127" s="34"/>
      <c r="AA1127" s="35"/>
      <c r="AB1127" s="35"/>
      <c r="AC1127" s="35"/>
      <c r="AD1127" s="36"/>
      <c r="AE1127" s="224"/>
      <c r="AF1127" s="53"/>
      <c r="AG1127" s="54"/>
      <c r="AH1127" s="55"/>
      <c r="AI1127" s="56"/>
      <c r="AJ1127" s="41" t="s">
        <v>4462</v>
      </c>
      <c r="AK1127" s="42">
        <v>45861</v>
      </c>
      <c r="AL1127" s="50"/>
      <c r="AM1127" s="337" t="str">
        <f>INDEX($K$6:$AE$6,1,MATCH(1,K1127:AE1127,-1))</f>
        <v>1870 +</v>
      </c>
      <c r="AN1127" s="337" t="str">
        <f>IF(INDEX($K$6:$AE$6,1,MATCH(1,K1127:AE1127,1))&lt;&gt;INDEX($K$6:$AE$6,1,MATCH(1,K1127:AE1127,-1)),INDEX($K$6:$AE$6,1,MATCH(1,K1127:AE1127,1)),"-")</f>
        <v>-</v>
      </c>
      <c r="AO1127"/>
      <c r="AP1127"/>
      <c r="AQ1127"/>
    </row>
    <row r="1128" spans="1:43" x14ac:dyDescent="0.2">
      <c r="A1128" s="169" t="str">
        <f>IF(IFERROR(VLOOKUP(G1128,EmployesActifs,1,FALSE),"Non")&lt;&gt;"Non","Oui","Non")</f>
        <v>Oui</v>
      </c>
      <c r="B1128" s="172">
        <f>IF(A1128="Oui",1,0)</f>
        <v>1</v>
      </c>
      <c r="C1128" s="172">
        <f>IF(OR(G1128="Médecin",H1128="Médecin",I1128="Médecin",I1128="Médecins",H1128="anesthésiste",H1128="boursier univ.",H1128="chercheur",H1128="chirurgien",H1128="Résident(e)",H1128="Md Urg",H1128="Md Card",LEFT(H1128,6)="Fellow",H1128="Externe Médecine",H1128="Directeur de la biobanque Médecin",H1128="monit.-boursier",),1,0)</f>
        <v>0</v>
      </c>
      <c r="D1128" s="172">
        <f>IF(OR(G1128=0,H1128="Stagiaire",H1128="Stagiaires",H1128="Externe",H1128="Externes",G1128="agence",H1128="STAGIAIRE INFIRMIER(ÈRE)",H1128="STAGIAIRE SI",H1128="STAGIAIRE S.I.",H1128="STAGIAIRE PAB",H1128="STAGIAIRE EN PERFUSION",H1128="Stagiaire Physiothérapeute",H1128="Stagiaire médecine",H1128="Stagiaire - Service sociaux",H1128="STAGIAIRE SOINS INFIRMIERS",H1128="STAGIAIRE EXTERNE EN MÉDECINE",H1128="ss",),1,0)</f>
        <v>0</v>
      </c>
      <c r="E1128" s="28" t="s">
        <v>3367</v>
      </c>
      <c r="F1128" s="28" t="s">
        <v>323</v>
      </c>
      <c r="G1128" s="262">
        <v>12428</v>
      </c>
      <c r="H1128" s="79" t="s">
        <v>54</v>
      </c>
      <c r="I1128" s="164" t="s">
        <v>55</v>
      </c>
      <c r="J1128" s="273">
        <f ca="1">IF(AK1128&lt;=Données!$B$2,1," ")</f>
        <v>1</v>
      </c>
      <c r="K1128" s="45"/>
      <c r="L1128" s="46"/>
      <c r="M1128" s="47">
        <v>1</v>
      </c>
      <c r="N1128" s="48"/>
      <c r="O1128" s="185"/>
      <c r="P1128" s="187"/>
      <c r="Q1128" s="185"/>
      <c r="R1128" s="186"/>
      <c r="S1128" s="186"/>
      <c r="T1128" s="187"/>
      <c r="U1128" s="187"/>
      <c r="V1128" s="187"/>
      <c r="W1128" s="320"/>
      <c r="X1128" s="214"/>
      <c r="Y1128" s="215"/>
      <c r="Z1128" s="34"/>
      <c r="AA1128" s="35"/>
      <c r="AB1128" s="35"/>
      <c r="AC1128" s="35"/>
      <c r="AD1128" s="36"/>
      <c r="AE1128" s="224"/>
      <c r="AF1128" s="73"/>
      <c r="AG1128" s="74"/>
      <c r="AH1128" s="75"/>
      <c r="AI1128" s="76"/>
      <c r="AJ1128" s="178" t="s">
        <v>50</v>
      </c>
      <c r="AK1128" s="42">
        <v>45124</v>
      </c>
      <c r="AL1128" s="50"/>
      <c r="AM1128" s="337" t="str">
        <f>INDEX($K$6:$AE$6,1,MATCH(1,K1128:AE1128,-1))</f>
        <v>95PFE-L2L</v>
      </c>
      <c r="AN1128" s="337" t="str">
        <f>IF(INDEX($K$6:$AE$6,1,MATCH(1,K1128:AE1128,1))&lt;&gt;INDEX($K$6:$AE$6,1,MATCH(1,K1128:AE1128,-1)),INDEX($K$6:$AE$6,1,MATCH(1,K1128:AE1128,1)),"-")</f>
        <v>-</v>
      </c>
      <c r="AO1128"/>
      <c r="AP1128"/>
      <c r="AQ1128"/>
    </row>
    <row r="1129" spans="1:43" x14ac:dyDescent="0.2">
      <c r="A1129" s="169" t="str">
        <f>IF(IFERROR(VLOOKUP(G1129,EmployesActifs,1,FALSE),"Non")&lt;&gt;"Non","Oui","Non")</f>
        <v>Oui</v>
      </c>
      <c r="B1129" s="172">
        <f>IF(A1129="Oui",1,0)</f>
        <v>1</v>
      </c>
      <c r="C1129" s="172">
        <f>IF(OR(G1129="Médecin",H1129="Médecin",I1129="Médecin",I1129="Médecins",H1129="anesthésiste",H1129="boursier univ.",H1129="chercheur",H1129="chirurgien",H1129="Résident(e)",H1129="Md Urg",H1129="Md Card",LEFT(H1129,6)="Fellow",H1129="Externe Médecine",H1129="Directeur de la biobanque Médecin",H1129="monit.-boursier",),1,0)</f>
        <v>0</v>
      </c>
      <c r="D1129" s="172">
        <f>IF(OR(G1129=0,H1129="Stagiaire",H1129="Stagiaires",H1129="Externe",H1129="Externes",G1129="agence",H1129="STAGIAIRE INFIRMIER(ÈRE)",H1129="STAGIAIRE SI",H1129="STAGIAIRE S.I.",H1129="STAGIAIRE PAB",H1129="STAGIAIRE EN PERFUSION",H1129="Stagiaire Physiothérapeute",H1129="Stagiaire médecine",H1129="Stagiaire - Service sociaux",H1129="STAGIAIRE SOINS INFIRMIERS",H1129="STAGIAIRE EXTERNE EN MÉDECINE",H1129="ss",),1,0)</f>
        <v>0</v>
      </c>
      <c r="E1129" s="28" t="s">
        <v>4556</v>
      </c>
      <c r="F1129" s="28" t="s">
        <v>4557</v>
      </c>
      <c r="G1129" s="257">
        <v>13377</v>
      </c>
      <c r="H1129" s="79" t="s">
        <v>4404</v>
      </c>
      <c r="I1129" s="164" t="s">
        <v>933</v>
      </c>
      <c r="J1129" s="273" t="str">
        <f ca="1">IF(AK1129&lt;=Données!$B$2,1," ")</f>
        <v xml:space="preserve"> </v>
      </c>
      <c r="K1129" s="45"/>
      <c r="L1129" s="46">
        <v>1</v>
      </c>
      <c r="M1129" s="47"/>
      <c r="N1129" s="48"/>
      <c r="O1129" s="185"/>
      <c r="P1129" s="187"/>
      <c r="Q1129" s="185"/>
      <c r="R1129" s="186"/>
      <c r="S1129" s="186"/>
      <c r="T1129" s="187"/>
      <c r="U1129" s="187"/>
      <c r="V1129" s="187"/>
      <c r="W1129" s="320"/>
      <c r="X1129" s="214"/>
      <c r="Y1129" s="215"/>
      <c r="Z1129" s="34"/>
      <c r="AA1129" s="35"/>
      <c r="AB1129" s="35"/>
      <c r="AC1129" s="35"/>
      <c r="AD1129" s="36"/>
      <c r="AE1129" s="224"/>
      <c r="AF1129" s="53"/>
      <c r="AG1129" s="54"/>
      <c r="AH1129" s="55"/>
      <c r="AI1129" s="56"/>
      <c r="AJ1129" s="41" t="s">
        <v>652</v>
      </c>
      <c r="AK1129" s="42">
        <v>45267</v>
      </c>
      <c r="AL1129" s="50"/>
      <c r="AM1129" s="337" t="str">
        <f>INDEX($K$6:$AE$6,1,MATCH(1,K1129:AE1129,-1))</f>
        <v>95PFE-L2M</v>
      </c>
      <c r="AN1129" s="337" t="str">
        <f>IF(INDEX($K$6:$AE$6,1,MATCH(1,K1129:AE1129,1))&lt;&gt;INDEX($K$6:$AE$6,1,MATCH(1,K1129:AE1129,-1)),INDEX($K$6:$AE$6,1,MATCH(1,K1129:AE1129,1)),"-")</f>
        <v>-</v>
      </c>
      <c r="AO1129"/>
      <c r="AP1129"/>
      <c r="AQ1129"/>
    </row>
    <row r="1130" spans="1:43" x14ac:dyDescent="0.2">
      <c r="A1130" s="169" t="str">
        <f>IF(IFERROR(VLOOKUP(G1130,EmployesActifs,1,FALSE),"Non")&lt;&gt;"Non","Oui","Non")</f>
        <v>Oui</v>
      </c>
      <c r="B1130" s="172">
        <f>IF(A1130="Oui",1,0)</f>
        <v>1</v>
      </c>
      <c r="C1130" s="172">
        <f>IF(OR(G1130="Médecin",H1130="Médecin",I1130="Médecin",I1130="Médecins",H1130="anesthésiste",H1130="boursier univ.",H1130="chercheur",H1130="chirurgien",H1130="Résident(e)",H1130="Md Urg",H1130="Md Card",LEFT(H1130,6)="Fellow",H1130="Externe Médecine",H1130="Directeur de la biobanque Médecin",H1130="monit.-boursier",),1,0)</f>
        <v>1</v>
      </c>
      <c r="D1130" s="172">
        <f>IF(OR(G1130=0,H1130="Stagiaire",H1130="Stagiaires",H1130="Externe",H1130="Externes",G1130="agence",H1130="STAGIAIRE INFIRMIER(ÈRE)",H1130="STAGIAIRE SI",H1130="STAGIAIRE S.I.",H1130="STAGIAIRE PAB",H1130="STAGIAIRE EN PERFUSION",H1130="Stagiaire Physiothérapeute",H1130="Stagiaire médecine",H1130="Stagiaire - Service sociaux",H1130="STAGIAIRE SOINS INFIRMIERS",H1130="STAGIAIRE EXTERNE EN MÉDECINE",H1130="ss",),1,0)</f>
        <v>0</v>
      </c>
      <c r="E1130" s="28" t="s">
        <v>2183</v>
      </c>
      <c r="F1130" s="28" t="s">
        <v>2184</v>
      </c>
      <c r="G1130" s="257">
        <v>1527</v>
      </c>
      <c r="H1130" s="304" t="s">
        <v>80</v>
      </c>
      <c r="I1130" s="164" t="s">
        <v>117</v>
      </c>
      <c r="J1130" s="273">
        <v>1</v>
      </c>
      <c r="K1130" s="45"/>
      <c r="L1130" s="46">
        <v>1</v>
      </c>
      <c r="M1130" s="47"/>
      <c r="N1130" s="48"/>
      <c r="O1130" s="185"/>
      <c r="P1130" s="187"/>
      <c r="Q1130" s="185"/>
      <c r="R1130" s="186"/>
      <c r="S1130" s="186"/>
      <c r="T1130" s="187"/>
      <c r="U1130" s="187"/>
      <c r="V1130" s="187"/>
      <c r="W1130" s="320"/>
      <c r="X1130" s="214"/>
      <c r="Y1130" s="215"/>
      <c r="Z1130" s="34"/>
      <c r="AA1130" s="35"/>
      <c r="AB1130" s="35"/>
      <c r="AC1130" s="35"/>
      <c r="AD1130" s="36"/>
      <c r="AE1130" s="224"/>
      <c r="AF1130" s="53"/>
      <c r="AG1130" s="54"/>
      <c r="AH1130" s="55"/>
      <c r="AI1130" s="56"/>
      <c r="AJ1130" s="41" t="s">
        <v>57</v>
      </c>
      <c r="AK1130" s="42">
        <v>44594</v>
      </c>
      <c r="AL1130" s="50"/>
      <c r="AM1130" s="337" t="s">
        <v>19</v>
      </c>
      <c r="AN1130" s="337" t="s">
        <v>6391</v>
      </c>
      <c r="AO1130"/>
      <c r="AP1130"/>
      <c r="AQ1130"/>
    </row>
    <row r="1131" spans="1:43" x14ac:dyDescent="0.2">
      <c r="A1131" s="169" t="str">
        <f>IF(IFERROR(VLOOKUP(G1131,EmployesActifs,1,FALSE),"Non")&lt;&gt;"Non","Oui","Non")</f>
        <v>Oui</v>
      </c>
      <c r="B1131" s="172">
        <f>IF(A1131="Oui",1,0)</f>
        <v>1</v>
      </c>
      <c r="C1131" s="172">
        <f>IF(OR(G1131="Médecin",H1131="Médecin",I1131="Médecin",I1131="Médecins",H1131="anesthésiste",H1131="boursier univ.",H1131="chercheur",H1131="chirurgien",H1131="Résident(e)",H1131="Md Urg",H1131="Md Card",LEFT(H1131,6)="Fellow",H1131="Externe Médecine",H1131="Directeur de la biobanque Médecin",H1131="monit.-boursier",),1,0)</f>
        <v>0</v>
      </c>
      <c r="D1131" s="172">
        <f>IF(OR(G1131=0,H1131="Stagiaire",H1131="Stagiaires",H1131="Externe",H1131="Externes",G1131="agence",H1131="STAGIAIRE INFIRMIER(ÈRE)",H1131="STAGIAIRE SI",H1131="STAGIAIRE S.I.",H1131="STAGIAIRE PAB",H1131="STAGIAIRE EN PERFUSION",H1131="Stagiaire Physiothérapeute",H1131="Stagiaire médecine",H1131="Stagiaire - Service sociaux",H1131="STAGIAIRE SOINS INFIRMIERS",H1131="STAGIAIRE EXTERNE EN MÉDECINE",H1131="ss",),1,0)</f>
        <v>0</v>
      </c>
      <c r="E1131" s="28" t="s">
        <v>4465</v>
      </c>
      <c r="F1131" s="28" t="s">
        <v>777</v>
      </c>
      <c r="G1131" s="262">
        <v>6230</v>
      </c>
      <c r="H1131" s="79" t="s">
        <v>4466</v>
      </c>
      <c r="I1131" s="164" t="s">
        <v>4464</v>
      </c>
      <c r="J1131" s="29">
        <f ca="1">IF(AK1131&lt;=Données!$B$2,1," ")</f>
        <v>1</v>
      </c>
      <c r="K1131" s="45"/>
      <c r="L1131" s="46" t="s">
        <v>56</v>
      </c>
      <c r="M1131" s="47" t="s">
        <v>56</v>
      </c>
      <c r="N1131" s="48">
        <v>1</v>
      </c>
      <c r="O1131" s="185"/>
      <c r="P1131" s="187"/>
      <c r="Q1131" s="185"/>
      <c r="R1131" s="186"/>
      <c r="S1131" s="186"/>
      <c r="T1131" s="187"/>
      <c r="U1131" s="187"/>
      <c r="V1131" s="187"/>
      <c r="W1131" s="320"/>
      <c r="X1131" s="214"/>
      <c r="Y1131" s="215"/>
      <c r="Z1131" s="34"/>
      <c r="AA1131" s="35"/>
      <c r="AB1131" s="35"/>
      <c r="AC1131" s="35"/>
      <c r="AD1131" s="36"/>
      <c r="AE1131" s="224"/>
      <c r="AF1131" s="73"/>
      <c r="AG1131" s="74"/>
      <c r="AH1131" s="75"/>
      <c r="AI1131" s="76"/>
      <c r="AJ1131" s="178" t="s">
        <v>2858</v>
      </c>
      <c r="AK1131" s="42">
        <v>45188</v>
      </c>
      <c r="AL1131" s="50"/>
      <c r="AM1131" s="337" t="str">
        <f>INDEX($K$6:$AE$6,1,MATCH(1,K1131:AE1131,-1))</f>
        <v>F550</v>
      </c>
      <c r="AN1131" s="337" t="str">
        <f>IF(INDEX($K$6:$AE$6,1,MATCH(1,K1131:AE1131,1))&lt;&gt;INDEX($K$6:$AE$6,1,MATCH(1,K1131:AE1131,-1)),INDEX($K$6:$AE$6,1,MATCH(1,K1131:AE1131,1)),"-")</f>
        <v>-</v>
      </c>
      <c r="AO1131"/>
      <c r="AP1131"/>
      <c r="AQ1131"/>
    </row>
    <row r="1132" spans="1:43" x14ac:dyDescent="0.2">
      <c r="A1132" s="169" t="str">
        <f>IF(IFERROR(VLOOKUP(G1132,EmployesActifs,1,FALSE),"Non")&lt;&gt;"Non","Oui","Non")</f>
        <v>Oui</v>
      </c>
      <c r="B1132" s="172">
        <f>IF(A1132="Oui",1,0)</f>
        <v>1</v>
      </c>
      <c r="C1132" s="172">
        <f>IF(OR(G1132="Médecin",H1132="Médecin",I1132="Médecin",I1132="Médecins",H1132="anesthésiste",H1132="boursier univ.",H1132="chercheur",H1132="chirurgien",H1132="Résident(e)",H1132="Md Urg",H1132="Md Card",LEFT(H1132,6)="Fellow",H1132="Externe Médecine",H1132="Directeur de la biobanque Médecin",H1132="monit.-boursier",),1,0)</f>
        <v>0</v>
      </c>
      <c r="D1132" s="172">
        <f>IF(OR(G1132=0,H1132="Stagiaire",H1132="Stagiaires",H1132="Externe",H1132="Externes",G1132="agence",H1132="STAGIAIRE INFIRMIER(ÈRE)",H1132="STAGIAIRE SI",H1132="STAGIAIRE S.I.",H1132="STAGIAIRE PAB",H1132="STAGIAIRE EN PERFUSION",H1132="Stagiaire Physiothérapeute",H1132="Stagiaire médecine",H1132="Stagiaire - Service sociaux",H1132="STAGIAIRE SOINS INFIRMIERS",H1132="STAGIAIRE EXTERNE EN MÉDECINE",H1132="ss",),1,0)</f>
        <v>0</v>
      </c>
      <c r="E1132" s="28" t="s">
        <v>2185</v>
      </c>
      <c r="F1132" s="28" t="s">
        <v>2186</v>
      </c>
      <c r="G1132" s="257">
        <v>10608</v>
      </c>
      <c r="H1132" s="79" t="s">
        <v>54</v>
      </c>
      <c r="I1132" s="164" t="s">
        <v>55</v>
      </c>
      <c r="J1132" s="273" t="str">
        <f ca="1">IF(AK1132&lt;=Données!$B$2,1," ")</f>
        <v xml:space="preserve"> </v>
      </c>
      <c r="K1132" s="45"/>
      <c r="L1132" s="46">
        <v>1</v>
      </c>
      <c r="M1132" s="47"/>
      <c r="N1132" s="48"/>
      <c r="O1132" s="185"/>
      <c r="P1132" s="187"/>
      <c r="Q1132" s="185"/>
      <c r="R1132" s="186"/>
      <c r="S1132" s="186"/>
      <c r="T1132" s="187"/>
      <c r="U1132" s="187"/>
      <c r="V1132" s="187"/>
      <c r="W1132" s="320"/>
      <c r="X1132" s="214"/>
      <c r="Y1132" s="215"/>
      <c r="Z1132" s="34"/>
      <c r="AA1132" s="35"/>
      <c r="AB1132" s="35"/>
      <c r="AC1132" s="35"/>
      <c r="AD1132" s="36"/>
      <c r="AE1132" s="224"/>
      <c r="AF1132" s="53"/>
      <c r="AG1132" s="54"/>
      <c r="AH1132" s="55"/>
      <c r="AI1132" s="56"/>
      <c r="AJ1132" s="41" t="s">
        <v>5851</v>
      </c>
      <c r="AK1132" s="42">
        <v>45927</v>
      </c>
      <c r="AL1132" s="50"/>
      <c r="AM1132" s="337" t="str">
        <f>INDEX($K$6:$AE$6,1,MATCH(1,K1132:AE1132,-1))</f>
        <v>95PFE-L2M</v>
      </c>
      <c r="AN1132" s="337" t="str">
        <f>IF(INDEX($K$6:$AE$6,1,MATCH(1,K1132:AE1132,1))&lt;&gt;INDEX($K$6:$AE$6,1,MATCH(1,K1132:AE1132,-1)),INDEX($K$6:$AE$6,1,MATCH(1,K1132:AE1132,1)),"-")</f>
        <v>-</v>
      </c>
      <c r="AO1132"/>
      <c r="AP1132"/>
      <c r="AQ1132"/>
    </row>
    <row r="1133" spans="1:43" x14ac:dyDescent="0.2">
      <c r="A1133" s="169" t="str">
        <f>IF(IFERROR(VLOOKUP(G1133,EmployesActifs,1,FALSE),"Non")&lt;&gt;"Non","Oui","Non")</f>
        <v>Oui</v>
      </c>
      <c r="B1133" s="172">
        <f>IF(A1133="Oui",1,0)</f>
        <v>1</v>
      </c>
      <c r="C1133" s="172">
        <f>IF(OR(G1133="Médecin",H1133="Médecin",I1133="Médecin",I1133="Médecins",H1133="anesthésiste",H1133="boursier univ.",H1133="chercheur",H1133="chirurgien",H1133="Résident(e)",H1133="Md Urg",H1133="Md Card",LEFT(H1133,6)="Fellow",H1133="Externe Médecine",H1133="Directeur de la biobanque Médecin",H1133="monit.-boursier",),1,0)</f>
        <v>0</v>
      </c>
      <c r="D1133" s="172">
        <f>IF(OR(G1133=0,H1133="Stagiaire",H1133="Stagiaires",H1133="Externe",H1133="Externes",G1133="agence",H1133="STAGIAIRE INFIRMIER(ÈRE)",H1133="STAGIAIRE SI",H1133="STAGIAIRE S.I.",H1133="STAGIAIRE PAB",H1133="STAGIAIRE EN PERFUSION",H1133="Stagiaire Physiothérapeute",H1133="Stagiaire médecine",H1133="Stagiaire - Service sociaux",H1133="STAGIAIRE SOINS INFIRMIERS",H1133="STAGIAIRE EXTERNE EN MÉDECINE",H1133="ss",),1,0)</f>
        <v>0</v>
      </c>
      <c r="E1133" s="28" t="s">
        <v>4067</v>
      </c>
      <c r="F1133" s="28" t="s">
        <v>852</v>
      </c>
      <c r="G1133" s="255">
        <v>11984</v>
      </c>
      <c r="H1133" s="79" t="s">
        <v>69</v>
      </c>
      <c r="I1133" s="164" t="s">
        <v>5215</v>
      </c>
      <c r="J1133" s="273" t="str">
        <f ca="1">IF(AK1133&lt;=Données!$B$2,1," ")</f>
        <v xml:space="preserve"> </v>
      </c>
      <c r="K1133" s="45"/>
      <c r="L1133" s="46">
        <v>1</v>
      </c>
      <c r="M1133" s="47"/>
      <c r="N1133" s="48"/>
      <c r="O1133" s="185"/>
      <c r="P1133" s="187"/>
      <c r="Q1133" s="185"/>
      <c r="R1133" s="186"/>
      <c r="S1133" s="186"/>
      <c r="T1133" s="187"/>
      <c r="U1133" s="187"/>
      <c r="V1133" s="187"/>
      <c r="W1133" s="320"/>
      <c r="X1133" s="214"/>
      <c r="Y1133" s="215"/>
      <c r="Z1133" s="34"/>
      <c r="AA1133" s="35"/>
      <c r="AB1133" s="35"/>
      <c r="AC1133" s="35"/>
      <c r="AD1133" s="36"/>
      <c r="AE1133" s="224"/>
      <c r="AF1133" s="53"/>
      <c r="AG1133" s="54"/>
      <c r="AH1133" s="55"/>
      <c r="AI1133" s="56"/>
      <c r="AJ1133" s="41" t="s">
        <v>4462</v>
      </c>
      <c r="AK1133" s="42">
        <v>45321</v>
      </c>
      <c r="AL1133" s="50"/>
      <c r="AM1133" s="337" t="str">
        <f>INDEX($K$6:$AE$6,1,MATCH(1,K1133:AE1133,-1))</f>
        <v>95PFE-L2M</v>
      </c>
      <c r="AN1133" s="337" t="str">
        <f>IF(INDEX($K$6:$AE$6,1,MATCH(1,K1133:AE1133,1))&lt;&gt;INDEX($K$6:$AE$6,1,MATCH(1,K1133:AE1133,-1)),INDEX($K$6:$AE$6,1,MATCH(1,K1133:AE1133,1)),"-")</f>
        <v>-</v>
      </c>
      <c r="AO1133"/>
      <c r="AP1133"/>
      <c r="AQ1133"/>
    </row>
    <row r="1134" spans="1:43" x14ac:dyDescent="0.2">
      <c r="A1134" s="169" t="str">
        <f>IF(IFERROR(VLOOKUP(G1134,EmployesActifs,1,FALSE),"Non")&lt;&gt;"Non","Oui","Non")</f>
        <v>Oui</v>
      </c>
      <c r="B1134" s="172">
        <f>IF(A1134="Oui",1,0)</f>
        <v>1</v>
      </c>
      <c r="C1134" s="172">
        <f>IF(OR(G1134="Médecin",H1134="Médecin",I1134="Médecin",I1134="Médecins",H1134="anesthésiste",H1134="boursier univ.",H1134="chercheur",H1134="chirurgien",H1134="Résident(e)",H1134="Md Urg",H1134="Md Card",LEFT(H1134,6)="Fellow",H1134="Externe Médecine",H1134="Directeur de la biobanque Médecin",H1134="monit.-boursier",),1,0)</f>
        <v>0</v>
      </c>
      <c r="D1134" s="172">
        <f>IF(OR(G1134=0,H1134="Stagiaire",H1134="Stagiaires",H1134="Externe",H1134="Externes",G1134="agence",H1134="STAGIAIRE INFIRMIER(ÈRE)",H1134="STAGIAIRE SI",H1134="STAGIAIRE S.I.",H1134="STAGIAIRE PAB",H1134="STAGIAIRE EN PERFUSION",H1134="Stagiaire Physiothérapeute",H1134="Stagiaire médecine",H1134="Stagiaire - Service sociaux",H1134="STAGIAIRE SOINS INFIRMIERS",H1134="STAGIAIRE EXTERNE EN MÉDECINE",H1134="ss",),1,0)</f>
        <v>0</v>
      </c>
      <c r="E1134" s="28" t="s">
        <v>5060</v>
      </c>
      <c r="F1134" s="28" t="s">
        <v>5061</v>
      </c>
      <c r="G1134" s="262">
        <v>13243</v>
      </c>
      <c r="H1134" s="79" t="s">
        <v>4999</v>
      </c>
      <c r="I1134" s="164" t="s">
        <v>4464</v>
      </c>
      <c r="J1134" s="273" t="str">
        <f ca="1">IF(AK1134&lt;=Données!$B$2,1," ")</f>
        <v xml:space="preserve"> </v>
      </c>
      <c r="K1134" s="45">
        <v>1</v>
      </c>
      <c r="L1134" s="46"/>
      <c r="M1134" s="47"/>
      <c r="N1134" s="48"/>
      <c r="O1134" s="185"/>
      <c r="P1134" s="187"/>
      <c r="Q1134" s="185"/>
      <c r="R1134" s="186"/>
      <c r="S1134" s="186"/>
      <c r="T1134" s="187"/>
      <c r="U1134" s="187"/>
      <c r="V1134" s="187"/>
      <c r="W1134" s="320"/>
      <c r="X1134" s="214"/>
      <c r="Y1134" s="215"/>
      <c r="Z1134" s="34"/>
      <c r="AA1134" s="35"/>
      <c r="AB1134" s="35"/>
      <c r="AC1134" s="35"/>
      <c r="AD1134" s="36"/>
      <c r="AE1134" s="224"/>
      <c r="AF1134" s="53"/>
      <c r="AG1134" s="54"/>
      <c r="AH1134" s="55"/>
      <c r="AI1134" s="56"/>
      <c r="AJ1134" s="41" t="s">
        <v>4462</v>
      </c>
      <c r="AK1134" s="42">
        <v>45328</v>
      </c>
      <c r="AL1134" s="50"/>
      <c r="AM1134" s="337" t="str">
        <f>INDEX($K$6:$AE$6,1,MATCH(1,K1134:AE1134,-1))</f>
        <v>95PFE-L2S</v>
      </c>
      <c r="AN1134" s="337" t="str">
        <f>IF(INDEX($K$6:$AE$6,1,MATCH(1,K1134:AE1134,1))&lt;&gt;INDEX($K$6:$AE$6,1,MATCH(1,K1134:AE1134,-1)),INDEX($K$6:$AE$6,1,MATCH(1,K1134:AE1134,1)),"-")</f>
        <v>-</v>
      </c>
      <c r="AO1134"/>
      <c r="AP1134"/>
      <c r="AQ1134"/>
    </row>
    <row r="1135" spans="1:43" x14ac:dyDescent="0.2">
      <c r="A1135" s="169" t="str">
        <f>IF(IFERROR(VLOOKUP(G1135,EmployesActifs,1,FALSE),"Non")&lt;&gt;"Non","Oui","Non")</f>
        <v>Oui</v>
      </c>
      <c r="B1135" s="172">
        <f>IF(A1135="Oui",1,0)</f>
        <v>1</v>
      </c>
      <c r="C1135" s="172">
        <f>IF(OR(G1135="Médecin",H1135="Médecin",I1135="Médecin",I1135="Médecins",H1135="anesthésiste",H1135="boursier univ.",H1135="chercheur",H1135="chirurgien",H1135="Résident(e)",H1135="Md Urg",H1135="Md Card",LEFT(H1135,6)="Fellow",H1135="Externe Médecine",H1135="Directeur de la biobanque Médecin",H1135="monit.-boursier",),1,0)</f>
        <v>0</v>
      </c>
      <c r="D1135" s="172">
        <f>IF(OR(G1135=0,H1135="Stagiaire",H1135="Stagiaires",H1135="Externe",H1135="Externes",G1135="agence",H1135="STAGIAIRE INFIRMIER(ÈRE)",H1135="STAGIAIRE SI",H1135="STAGIAIRE S.I.",H1135="STAGIAIRE PAB",H1135="STAGIAIRE EN PERFUSION",H1135="Stagiaire Physiothérapeute",H1135="Stagiaire médecine",H1135="Stagiaire - Service sociaux",H1135="STAGIAIRE SOINS INFIRMIERS",H1135="STAGIAIRE EXTERNE EN MÉDECINE",H1135="ss",),1,0)</f>
        <v>0</v>
      </c>
      <c r="E1135" s="28" t="s">
        <v>2187</v>
      </c>
      <c r="F1135" s="28" t="s">
        <v>2188</v>
      </c>
      <c r="G1135" s="255">
        <v>10921</v>
      </c>
      <c r="H1135" s="79" t="s">
        <v>3958</v>
      </c>
      <c r="I1135" s="164" t="s">
        <v>171</v>
      </c>
      <c r="J1135" s="273">
        <f ca="1">IF(AK1135&lt;=Données!$B$2,1," ")</f>
        <v>1</v>
      </c>
      <c r="K1135" s="45" t="s">
        <v>56</v>
      </c>
      <c r="L1135" s="46" t="s">
        <v>56</v>
      </c>
      <c r="M1135" s="47" t="s">
        <v>56</v>
      </c>
      <c r="N1135" s="48"/>
      <c r="O1135" s="185"/>
      <c r="P1135" s="187"/>
      <c r="Q1135" s="185"/>
      <c r="R1135" s="186"/>
      <c r="S1135" s="186">
        <v>1</v>
      </c>
      <c r="T1135" s="187"/>
      <c r="U1135" s="187"/>
      <c r="V1135" s="187"/>
      <c r="W1135" s="320"/>
      <c r="X1135" s="214"/>
      <c r="Y1135" s="215"/>
      <c r="Z1135" s="34"/>
      <c r="AA1135" s="35"/>
      <c r="AB1135" s="35"/>
      <c r="AC1135" s="35"/>
      <c r="AD1135" s="36"/>
      <c r="AE1135" s="224"/>
      <c r="AF1135" s="53"/>
      <c r="AG1135" s="54"/>
      <c r="AH1135" s="55"/>
      <c r="AI1135" s="56"/>
      <c r="AJ1135" s="41" t="s">
        <v>50</v>
      </c>
      <c r="AK1135" s="42">
        <v>44588</v>
      </c>
      <c r="AL1135" s="50"/>
      <c r="AM1135" s="337" t="str">
        <f>INDEX($K$6:$AE$6,1,MATCH(1,K1135:AE1135,-1))</f>
        <v>1870 +</v>
      </c>
      <c r="AN1135" s="337" t="str">
        <f>IF(INDEX($K$6:$AE$6,1,MATCH(1,K1135:AE1135,1))&lt;&gt;INDEX($K$6:$AE$6,1,MATCH(1,K1135:AE1135,-1)),INDEX($K$6:$AE$6,1,MATCH(1,K1135:AE1135,1)),"-")</f>
        <v>-</v>
      </c>
      <c r="AO1135"/>
      <c r="AP1135"/>
      <c r="AQ1135"/>
    </row>
    <row r="1136" spans="1:43" x14ac:dyDescent="0.2">
      <c r="A1136" s="169" t="str">
        <f>IF(IFERROR(VLOOKUP(G1136,EmployesActifs,1,FALSE),"Non")&lt;&gt;"Non","Oui","Non")</f>
        <v>Oui</v>
      </c>
      <c r="B1136" s="172">
        <f>IF(A1136="Oui",1,0)</f>
        <v>1</v>
      </c>
      <c r="C1136" s="172">
        <f>IF(OR(G1136="Médecin",H1136="Médecin",I1136="Médecin",I1136="Médecins",H1136="anesthésiste",H1136="boursier univ.",H1136="chercheur",H1136="chirurgien",H1136="Résident(e)",H1136="Md Urg",H1136="Md Card",LEFT(H1136,6)="Fellow",H1136="Externe Médecine",H1136="Directeur de la biobanque Médecin",H1136="monit.-boursier",),1,0)</f>
        <v>0</v>
      </c>
      <c r="D1136" s="172">
        <f>IF(OR(G1136=0,H1136="Stagiaire",H1136="Stagiaires",H1136="Externe",H1136="Externes",G1136="agence",H1136="STAGIAIRE INFIRMIER(ÈRE)",H1136="STAGIAIRE SI",H1136="STAGIAIRE S.I.",H1136="STAGIAIRE PAB",H1136="STAGIAIRE EN PERFUSION",H1136="Stagiaire Physiothérapeute",H1136="Stagiaire médecine",H1136="Stagiaire - Service sociaux",H1136="STAGIAIRE SOINS INFIRMIERS",H1136="STAGIAIRE EXTERNE EN MÉDECINE",H1136="ss",),1,0)</f>
        <v>0</v>
      </c>
      <c r="E1136" s="28" t="s">
        <v>5272</v>
      </c>
      <c r="F1136" s="28" t="s">
        <v>5273</v>
      </c>
      <c r="G1136" s="262">
        <v>13515</v>
      </c>
      <c r="H1136" s="79" t="s">
        <v>69</v>
      </c>
      <c r="I1136" s="164" t="s">
        <v>5215</v>
      </c>
      <c r="J1136" s="273" t="str">
        <f ca="1">IF(AK1136&lt;=Données!$B$2,1," ")</f>
        <v xml:space="preserve"> </v>
      </c>
      <c r="K1136" s="45"/>
      <c r="L1136" s="46"/>
      <c r="M1136" s="47"/>
      <c r="N1136" s="48"/>
      <c r="O1136" s="185"/>
      <c r="P1136" s="187">
        <v>1</v>
      </c>
      <c r="Q1136" s="185"/>
      <c r="R1136" s="186"/>
      <c r="S1136" s="186"/>
      <c r="T1136" s="187"/>
      <c r="U1136" s="187"/>
      <c r="V1136" s="187"/>
      <c r="W1136" s="320"/>
      <c r="X1136" s="214"/>
      <c r="Y1136" s="215"/>
      <c r="Z1136" s="34"/>
      <c r="AA1136" s="35"/>
      <c r="AB1136" s="35"/>
      <c r="AC1136" s="35"/>
      <c r="AD1136" s="36"/>
      <c r="AE1136" s="224"/>
      <c r="AF1136" s="53"/>
      <c r="AG1136" s="54"/>
      <c r="AH1136" s="55"/>
      <c r="AI1136" s="56"/>
      <c r="AJ1136" s="41" t="s">
        <v>4462</v>
      </c>
      <c r="AK1136" s="42">
        <v>45377</v>
      </c>
      <c r="AL1136" s="50"/>
      <c r="AM1136" s="337">
        <f>INDEX($K$6:$AE$6,1,MATCH(1,K1136:AE1136,-1))</f>
        <v>1804</v>
      </c>
      <c r="AN1136" s="337" t="str">
        <f>IF(INDEX($K$6:$AE$6,1,MATCH(1,K1136:AE1136,1))&lt;&gt;INDEX($K$6:$AE$6,1,MATCH(1,K1136:AE1136,-1)),INDEX($K$6:$AE$6,1,MATCH(1,K1136:AE1136,1)),"-")</f>
        <v>-</v>
      </c>
      <c r="AO1136"/>
      <c r="AP1136"/>
      <c r="AQ1136"/>
    </row>
    <row r="1137" spans="1:261" x14ac:dyDescent="0.2">
      <c r="A1137" s="169" t="str">
        <f>IF(IFERROR(VLOOKUP(G1137,EmployesActifs,1,FALSE),"Non")&lt;&gt;"Non","Oui","Non")</f>
        <v>Oui</v>
      </c>
      <c r="B1137" s="172">
        <f>IF(A1137="Oui",1,0)</f>
        <v>1</v>
      </c>
      <c r="C1137" s="172">
        <f>IF(OR(G1137="Médecin",H1137="Médecin",I1137="Médecin",I1137="Médecins",H1137="anesthésiste",H1137="boursier univ.",H1137="chercheur",H1137="chirurgien",H1137="Résident(e)",H1137="Md Urg",H1137="Md Card",LEFT(H1137,6)="Fellow",H1137="Externe Médecine",H1137="Directeur de la biobanque Médecin",H1137="monit.-boursier",),1,0)</f>
        <v>0</v>
      </c>
      <c r="D1137" s="172">
        <f>IF(OR(G1137=0,H1137="Stagiaire",H1137="Stagiaires",H1137="Externe",H1137="Externes",G1137="agence",H1137="STAGIAIRE INFIRMIER(ÈRE)",H1137="STAGIAIRE SI",H1137="STAGIAIRE S.I.",H1137="STAGIAIRE PAB",H1137="STAGIAIRE EN PERFUSION",H1137="Stagiaire Physiothérapeute",H1137="Stagiaire médecine",H1137="Stagiaire - Service sociaux",H1137="STAGIAIRE SOINS INFIRMIERS",H1137="STAGIAIRE EXTERNE EN MÉDECINE",H1137="ss",),1,0)</f>
        <v>0</v>
      </c>
      <c r="E1137" s="28" t="s">
        <v>4668</v>
      </c>
      <c r="F1137" s="28" t="s">
        <v>4669</v>
      </c>
      <c r="G1137" s="262">
        <v>13367</v>
      </c>
      <c r="H1137" s="79" t="s">
        <v>69</v>
      </c>
      <c r="I1137" s="164" t="s">
        <v>5215</v>
      </c>
      <c r="J1137" s="273" t="str">
        <f ca="1">IF(AK1137&lt;=Données!$B$2,1," ")</f>
        <v xml:space="preserve"> </v>
      </c>
      <c r="K1137" s="45"/>
      <c r="L1137" s="46">
        <v>1</v>
      </c>
      <c r="M1137" s="47"/>
      <c r="N1137" s="48"/>
      <c r="O1137" s="185"/>
      <c r="P1137" s="187"/>
      <c r="Q1137" s="185"/>
      <c r="R1137" s="186"/>
      <c r="S1137" s="186"/>
      <c r="T1137" s="187"/>
      <c r="U1137" s="187"/>
      <c r="V1137" s="187"/>
      <c r="W1137" s="320"/>
      <c r="X1137" s="214"/>
      <c r="Y1137" s="215"/>
      <c r="Z1137" s="34"/>
      <c r="AA1137" s="35"/>
      <c r="AB1137" s="35"/>
      <c r="AC1137" s="35"/>
      <c r="AD1137" s="36"/>
      <c r="AE1137" s="224"/>
      <c r="AF1137" s="53"/>
      <c r="AG1137" s="54"/>
      <c r="AH1137" s="55"/>
      <c r="AI1137" s="56"/>
      <c r="AJ1137" s="41" t="s">
        <v>4462</v>
      </c>
      <c r="AK1137" s="42">
        <v>45325</v>
      </c>
      <c r="AL1137" s="50"/>
      <c r="AM1137" s="337" t="str">
        <f>INDEX($K$6:$AE$6,1,MATCH(1,K1137:AE1137,-1))</f>
        <v>95PFE-L2M</v>
      </c>
      <c r="AN1137" s="337" t="str">
        <f>IF(INDEX($K$6:$AE$6,1,MATCH(1,K1137:AE1137,1))&lt;&gt;INDEX($K$6:$AE$6,1,MATCH(1,K1137:AE1137,-1)),INDEX($K$6:$AE$6,1,MATCH(1,K1137:AE1137,1)),"-")</f>
        <v>-</v>
      </c>
      <c r="AO1137"/>
      <c r="AP1137"/>
      <c r="AQ1137"/>
    </row>
    <row r="1138" spans="1:261" x14ac:dyDescent="0.2">
      <c r="A1138" s="169" t="str">
        <f>IF(IFERROR(VLOOKUP(G1138,EmployesActifs,1,FALSE),"Non")&lt;&gt;"Non","Oui","Non")</f>
        <v>Oui</v>
      </c>
      <c r="B1138" s="172">
        <f>IF(A1138="Oui",1,0)</f>
        <v>1</v>
      </c>
      <c r="C1138" s="172">
        <f>IF(OR(G1138="Médecin",H1138="Médecin",I1138="Médecin",I1138="Médecins",H1138="anesthésiste",H1138="boursier univ.",H1138="chercheur",H1138="chirurgien",H1138="Résident(e)",H1138="Md Urg",H1138="Md Card",LEFT(H1138,6)="Fellow",H1138="Externe Médecine",H1138="Directeur de la biobanque Médecin",H1138="monit.-boursier",),1,0)</f>
        <v>0</v>
      </c>
      <c r="D1138" s="172">
        <f>IF(OR(G1138=0,H1138="Stagiaire",H1138="Stagiaires",H1138="Externe",H1138="Externes",G1138="agence",H1138="STAGIAIRE INFIRMIER(ÈRE)",H1138="STAGIAIRE SI",H1138="STAGIAIRE S.I.",H1138="STAGIAIRE PAB",H1138="STAGIAIRE EN PERFUSION",H1138="Stagiaire Physiothérapeute",H1138="Stagiaire médecine",H1138="Stagiaire - Service sociaux",H1138="STAGIAIRE SOINS INFIRMIERS",H1138="STAGIAIRE EXTERNE EN MÉDECINE",H1138="ss",),1,0)</f>
        <v>0</v>
      </c>
      <c r="E1138" s="28" t="s">
        <v>2189</v>
      </c>
      <c r="F1138" s="28" t="s">
        <v>2190</v>
      </c>
      <c r="G1138" s="257">
        <v>9337</v>
      </c>
      <c r="H1138" s="79" t="s">
        <v>5325</v>
      </c>
      <c r="I1138" s="164" t="s">
        <v>933</v>
      </c>
      <c r="J1138" s="273" t="str">
        <f ca="1">IF(AK1138&lt;=Données!$B$2,1," ")</f>
        <v xml:space="preserve"> </v>
      </c>
      <c r="K1138" s="45"/>
      <c r="L1138" s="46" t="s">
        <v>56</v>
      </c>
      <c r="M1138" s="47" t="s">
        <v>56</v>
      </c>
      <c r="N1138" s="48"/>
      <c r="O1138" s="185"/>
      <c r="P1138" s="187" t="s">
        <v>56</v>
      </c>
      <c r="Q1138" s="185"/>
      <c r="R1138" s="186"/>
      <c r="S1138" s="186">
        <v>1</v>
      </c>
      <c r="T1138" s="187"/>
      <c r="U1138" s="187"/>
      <c r="V1138" s="187"/>
      <c r="W1138" s="320"/>
      <c r="X1138" s="214"/>
      <c r="Y1138" s="215"/>
      <c r="Z1138" s="34"/>
      <c r="AA1138" s="35"/>
      <c r="AB1138" s="35"/>
      <c r="AC1138" s="35"/>
      <c r="AD1138" s="36"/>
      <c r="AE1138" s="224"/>
      <c r="AF1138" s="53"/>
      <c r="AG1138" s="54"/>
      <c r="AH1138" s="55"/>
      <c r="AI1138" s="56"/>
      <c r="AJ1138" s="41" t="s">
        <v>4462</v>
      </c>
      <c r="AK1138" s="42">
        <v>45399</v>
      </c>
      <c r="AL1138" s="50"/>
      <c r="AM1138" s="337" t="str">
        <f>INDEX($K$6:$AE$6,1,MATCH(1,K1138:AE1138,-1))</f>
        <v>1870 +</v>
      </c>
      <c r="AN1138" s="337" t="str">
        <f>IF(INDEX($K$6:$AE$6,1,MATCH(1,K1138:AE1138,1))&lt;&gt;INDEX($K$6:$AE$6,1,MATCH(1,K1138:AE1138,-1)),INDEX($K$6:$AE$6,1,MATCH(1,K1138:AE1138,1)),"-")</f>
        <v>-</v>
      </c>
      <c r="AO1138"/>
      <c r="AP1138"/>
      <c r="AQ1138"/>
    </row>
    <row r="1139" spans="1:261" x14ac:dyDescent="0.2">
      <c r="A1139" s="169" t="str">
        <f>IF(IFERROR(VLOOKUP(G1139,EmployesActifs,1,FALSE),"Non")&lt;&gt;"Non","Oui","Non")</f>
        <v>Oui</v>
      </c>
      <c r="B1139" s="172">
        <f>IF(A1139="Oui",1,0)</f>
        <v>1</v>
      </c>
      <c r="C1139" s="172">
        <f>IF(OR(G1139="Médecin",H1139="Médecin",I1139="Médecin",I1139="Médecins",H1139="anesthésiste",H1139="boursier univ.",H1139="chercheur",H1139="chirurgien",H1139="Résident(e)",H1139="Md Urg",H1139="Md Card",LEFT(H1139,6)="Fellow",H1139="Externe Médecine",H1139="Directeur de la biobanque Médecin",H1139="monit.-boursier",),1,0)</f>
        <v>0</v>
      </c>
      <c r="D1139" s="172">
        <f>IF(OR(G1139=0,H1139="Stagiaire",H1139="Stagiaires",H1139="Externe",H1139="Externes",G1139="agence",H1139="STAGIAIRE INFIRMIER(ÈRE)",H1139="STAGIAIRE SI",H1139="STAGIAIRE S.I.",H1139="STAGIAIRE PAB",H1139="STAGIAIRE EN PERFUSION",H1139="Stagiaire Physiothérapeute",H1139="Stagiaire médecine",H1139="Stagiaire - Service sociaux",H1139="STAGIAIRE SOINS INFIRMIERS",H1139="STAGIAIRE EXTERNE EN MÉDECINE",H1139="ss",),1,0)</f>
        <v>0</v>
      </c>
      <c r="E1139" s="28" t="s">
        <v>5295</v>
      </c>
      <c r="F1139" s="28" t="s">
        <v>5296</v>
      </c>
      <c r="G1139" s="262">
        <v>13523</v>
      </c>
      <c r="H1139" s="79" t="s">
        <v>69</v>
      </c>
      <c r="I1139" s="164" t="s">
        <v>5215</v>
      </c>
      <c r="J1139" s="273" t="str">
        <f ca="1">IF(AK1139&lt;=Données!$B$2,1," ")</f>
        <v xml:space="preserve"> </v>
      </c>
      <c r="K1139" s="45"/>
      <c r="L1139" s="46">
        <v>1</v>
      </c>
      <c r="M1139" s="47"/>
      <c r="N1139" s="48"/>
      <c r="O1139" s="185"/>
      <c r="P1139" s="187"/>
      <c r="Q1139" s="185"/>
      <c r="R1139" s="186"/>
      <c r="S1139" s="186"/>
      <c r="T1139" s="187"/>
      <c r="U1139" s="187"/>
      <c r="V1139" s="187"/>
      <c r="W1139" s="320"/>
      <c r="X1139" s="214"/>
      <c r="Y1139" s="215"/>
      <c r="Z1139" s="34"/>
      <c r="AA1139" s="35"/>
      <c r="AB1139" s="35"/>
      <c r="AC1139" s="35"/>
      <c r="AD1139" s="36"/>
      <c r="AE1139" s="224"/>
      <c r="AF1139" s="53"/>
      <c r="AG1139" s="54"/>
      <c r="AH1139" s="55"/>
      <c r="AI1139" s="56"/>
      <c r="AJ1139" s="41" t="s">
        <v>4462</v>
      </c>
      <c r="AK1139" s="42">
        <v>45377</v>
      </c>
      <c r="AL1139" s="50"/>
      <c r="AM1139" s="337" t="str">
        <f>INDEX($K$6:$AE$6,1,MATCH(1,K1139:AE1139,-1))</f>
        <v>95PFE-L2M</v>
      </c>
      <c r="AN1139" s="337" t="str">
        <f>IF(INDEX($K$6:$AE$6,1,MATCH(1,K1139:AE1139,1))&lt;&gt;INDEX($K$6:$AE$6,1,MATCH(1,K1139:AE1139,-1)),INDEX($K$6:$AE$6,1,MATCH(1,K1139:AE1139,1)),"-")</f>
        <v>-</v>
      </c>
      <c r="AO1139"/>
      <c r="AP1139"/>
      <c r="AQ1139"/>
    </row>
    <row r="1140" spans="1:261" s="44" customFormat="1" x14ac:dyDescent="0.2">
      <c r="A1140" s="169" t="str">
        <f>IF(IFERROR(VLOOKUP(G1140,EmployesActifs,1,FALSE),"Non")&lt;&gt;"Non","Oui","Non")</f>
        <v>Oui</v>
      </c>
      <c r="B1140" s="172">
        <f>IF(A1140="Oui",1,0)</f>
        <v>1</v>
      </c>
      <c r="C1140" s="172">
        <f>IF(OR(G1140="Médecin",H1140="Médecin",I1140="Médecin",I1140="Médecins",H1140="anesthésiste",H1140="boursier univ.",H1140="chercheur",H1140="chirurgien",H1140="Résident(e)",H1140="Md Urg",H1140="Md Card",LEFT(H1140,6)="Fellow",H1140="Externe Médecine",H1140="Directeur de la biobanque Médecin",H1140="monit.-boursier",),1,0)</f>
        <v>0</v>
      </c>
      <c r="D1140" s="172">
        <f>IF(OR(G1140=0,H1140="Stagiaire",H1140="Stagiaires",H1140="Externe",H1140="Externes",G1140="agence",H1140="STAGIAIRE INFIRMIER(ÈRE)",H1140="STAGIAIRE SI",H1140="STAGIAIRE S.I.",H1140="STAGIAIRE PAB",H1140="STAGIAIRE EN PERFUSION",H1140="Stagiaire Physiothérapeute",H1140="Stagiaire médecine",H1140="Stagiaire - Service sociaux",H1140="STAGIAIRE SOINS INFIRMIERS",H1140="STAGIAIRE EXTERNE EN MÉDECINE",H1140="ss",),1,0)</f>
        <v>0</v>
      </c>
      <c r="E1140" s="28" t="s">
        <v>4666</v>
      </c>
      <c r="F1140" s="28" t="s">
        <v>5094</v>
      </c>
      <c r="G1140" s="262">
        <v>13366</v>
      </c>
      <c r="H1140" s="79" t="s">
        <v>69</v>
      </c>
      <c r="I1140" s="164" t="s">
        <v>5715</v>
      </c>
      <c r="J1140" s="273" t="str">
        <f ca="1">IF(AK1140&lt;=Données!$B$2,1," ")</f>
        <v xml:space="preserve"> </v>
      </c>
      <c r="K1140" s="45"/>
      <c r="L1140" s="46" t="s">
        <v>56</v>
      </c>
      <c r="M1140" s="47"/>
      <c r="N1140" s="48">
        <v>1</v>
      </c>
      <c r="O1140" s="185"/>
      <c r="P1140" s="187"/>
      <c r="Q1140" s="185"/>
      <c r="R1140" s="186"/>
      <c r="S1140" s="186"/>
      <c r="T1140" s="187"/>
      <c r="U1140" s="187"/>
      <c r="V1140" s="187"/>
      <c r="W1140" s="320"/>
      <c r="X1140" s="214"/>
      <c r="Y1140" s="215"/>
      <c r="Z1140" s="34"/>
      <c r="AA1140" s="35"/>
      <c r="AB1140" s="35"/>
      <c r="AC1140" s="35"/>
      <c r="AD1140" s="36"/>
      <c r="AE1140" s="224"/>
      <c r="AF1140" s="53"/>
      <c r="AG1140" s="54"/>
      <c r="AH1140" s="55"/>
      <c r="AI1140" s="56"/>
      <c r="AJ1140" s="41" t="s">
        <v>652</v>
      </c>
      <c r="AK1140" s="42">
        <v>45311</v>
      </c>
      <c r="AL1140" s="50"/>
      <c r="AM1140" s="337" t="str">
        <f>INDEX($K$6:$AE$6,1,MATCH(1,K1140:AE1140,-1))</f>
        <v>F550</v>
      </c>
      <c r="AN1140" s="337" t="str">
        <f>IF(INDEX($K$6:$AE$6,1,MATCH(1,K1140:AE1140,1))&lt;&gt;INDEX($K$6:$AE$6,1,MATCH(1,K1140:AE1140,-1)),INDEX($K$6:$AE$6,1,MATCH(1,K1140:AE1140,1)),"-")</f>
        <v>-</v>
      </c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  <c r="IY1140"/>
      <c r="IZ1140"/>
      <c r="JA1140"/>
    </row>
    <row r="1141" spans="1:261" s="44" customFormat="1" x14ac:dyDescent="0.2">
      <c r="A1141" s="169" t="str">
        <f>IF(IFERROR(VLOOKUP(G1141,EmployesActifs,1,FALSE),"Non")&lt;&gt;"Non","Oui","Non")</f>
        <v>Oui</v>
      </c>
      <c r="B1141" s="172">
        <f>IF(A1141="Oui",1,0)</f>
        <v>1</v>
      </c>
      <c r="C1141" s="172">
        <f>IF(OR(G1141="Médecin",H1141="Médecin",I1141="Médecin",I1141="Médecins",H1141="anesthésiste",H1141="boursier univ.",H1141="chercheur",H1141="chirurgien",H1141="Résident(e)",H1141="Md Urg",H1141="Md Card",LEFT(H1141,6)="Fellow",H1141="Externe Médecine",H1141="Directeur de la biobanque Médecin",H1141="monit.-boursier",),1,0)</f>
        <v>0</v>
      </c>
      <c r="D1141" s="172">
        <f>IF(OR(G1141=0,H1141="Stagiaire",H1141="Stagiaires",H1141="Externe",H1141="Externes",G1141="agence",H1141="STAGIAIRE INFIRMIER(ÈRE)",H1141="STAGIAIRE SI",H1141="STAGIAIRE S.I.",H1141="STAGIAIRE PAB",H1141="STAGIAIRE EN PERFUSION",H1141="Stagiaire Physiothérapeute",H1141="Stagiaire médecine",H1141="Stagiaire - Service sociaux",H1141="STAGIAIRE SOINS INFIRMIERS",H1141="STAGIAIRE EXTERNE EN MÉDECINE",H1141="ss",),1,0)</f>
        <v>0</v>
      </c>
      <c r="E1141" s="28" t="s">
        <v>2191</v>
      </c>
      <c r="F1141" s="28" t="s">
        <v>2192</v>
      </c>
      <c r="G1141" s="257">
        <v>10176</v>
      </c>
      <c r="H1141" s="79" t="s">
        <v>2098</v>
      </c>
      <c r="I1141" s="164" t="s">
        <v>836</v>
      </c>
      <c r="J1141" s="273" t="str">
        <f ca="1">IF(AK1141&lt;=Données!$B$2,1," ")</f>
        <v xml:space="preserve"> </v>
      </c>
      <c r="K1141" s="45"/>
      <c r="L1141" s="46"/>
      <c r="M1141" s="47"/>
      <c r="N1141" s="48"/>
      <c r="O1141" s="185"/>
      <c r="P1141" s="187"/>
      <c r="Q1141" s="185"/>
      <c r="R1141" s="186"/>
      <c r="S1141" s="186"/>
      <c r="T1141" s="187"/>
      <c r="U1141" s="187"/>
      <c r="V1141" s="187"/>
      <c r="W1141" s="320"/>
      <c r="X1141" s="214"/>
      <c r="Y1141" s="215"/>
      <c r="Z1141" s="34">
        <v>1</v>
      </c>
      <c r="AA1141" s="35"/>
      <c r="AB1141" s="35"/>
      <c r="AC1141" s="35"/>
      <c r="AD1141" s="36"/>
      <c r="AE1141" s="224"/>
      <c r="AF1141" s="53"/>
      <c r="AG1141" s="54"/>
      <c r="AH1141" s="55"/>
      <c r="AI1141" s="56"/>
      <c r="AJ1141" s="41" t="s">
        <v>652</v>
      </c>
      <c r="AK1141" s="42">
        <v>45374</v>
      </c>
      <c r="AL1141" s="50"/>
      <c r="AM1141" s="337" t="str">
        <f>INDEX($K$6:$AE$6,1,MATCH(1,K1141:AE1141,-1))</f>
        <v>1510-XS</v>
      </c>
      <c r="AN1141" s="337" t="str">
        <f>IF(INDEX($K$6:$AE$6,1,MATCH(1,K1141:AE1141,1))&lt;&gt;INDEX($K$6:$AE$6,1,MATCH(1,K1141:AE1141,-1)),INDEX($K$6:$AE$6,1,MATCH(1,K1141:AE1141,1)),"-")</f>
        <v>-</v>
      </c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  <c r="IY1141"/>
      <c r="IZ1141"/>
      <c r="JA1141"/>
    </row>
    <row r="1142" spans="1:261" s="44" customFormat="1" x14ac:dyDescent="0.2">
      <c r="A1142" s="169" t="str">
        <f>IF(IFERROR(VLOOKUP(G1142,EmployesActifs,1,FALSE),"Non")&lt;&gt;"Non","Oui","Non")</f>
        <v>Oui</v>
      </c>
      <c r="B1142" s="172">
        <f>IF(A1142="Oui",1,0)</f>
        <v>1</v>
      </c>
      <c r="C1142" s="172">
        <f>IF(OR(G1142="Médecin",H1142="Médecin",I1142="Médecin",I1142="Médecins",H1142="anesthésiste",H1142="boursier univ.",H1142="chercheur",H1142="chirurgien",H1142="Résident(e)",H1142="Md Urg",H1142="Md Card",LEFT(H1142,6)="Fellow",H1142="Externe Médecine",H1142="Directeur de la biobanque Médecin",H1142="monit.-boursier",),1,0)</f>
        <v>0</v>
      </c>
      <c r="D1142" s="172">
        <f>IF(OR(G1142=0,H1142="Stagiaire",H1142="Stagiaires",H1142="Externe",H1142="Externes",G1142="agence",H1142="STAGIAIRE INFIRMIER(ÈRE)",H1142="STAGIAIRE SI",H1142="STAGIAIRE S.I.",H1142="STAGIAIRE PAB",H1142="STAGIAIRE EN PERFUSION",H1142="Stagiaire Physiothérapeute",H1142="Stagiaire médecine",H1142="Stagiaire - Service sociaux",H1142="STAGIAIRE SOINS INFIRMIERS",H1142="STAGIAIRE EXTERNE EN MÉDECINE",H1142="ss",),1,0)</f>
        <v>0</v>
      </c>
      <c r="E1142" s="28" t="s">
        <v>3147</v>
      </c>
      <c r="F1142" s="28" t="s">
        <v>3994</v>
      </c>
      <c r="G1142" s="262">
        <v>11319</v>
      </c>
      <c r="H1142" s="79" t="s">
        <v>5218</v>
      </c>
      <c r="I1142" s="164" t="s">
        <v>209</v>
      </c>
      <c r="J1142" s="273" t="str">
        <f ca="1">IF(AK1142&lt;=Données!$B$2,1," ")</f>
        <v xml:space="preserve"> </v>
      </c>
      <c r="K1142" s="45"/>
      <c r="L1142" s="46">
        <v>1</v>
      </c>
      <c r="M1142" s="47"/>
      <c r="N1142" s="48"/>
      <c r="O1142" s="185"/>
      <c r="P1142" s="187"/>
      <c r="Q1142" s="185"/>
      <c r="R1142" s="186"/>
      <c r="S1142" s="186"/>
      <c r="T1142" s="187"/>
      <c r="U1142" s="187"/>
      <c r="V1142" s="187"/>
      <c r="W1142" s="320"/>
      <c r="X1142" s="214"/>
      <c r="Y1142" s="215"/>
      <c r="Z1142" s="34"/>
      <c r="AA1142" s="35"/>
      <c r="AB1142" s="35"/>
      <c r="AC1142" s="35"/>
      <c r="AD1142" s="36"/>
      <c r="AE1142" s="224"/>
      <c r="AF1142" s="53"/>
      <c r="AG1142" s="54"/>
      <c r="AH1142" s="55"/>
      <c r="AI1142" s="56"/>
      <c r="AJ1142" s="41" t="s">
        <v>4462</v>
      </c>
      <c r="AK1142" s="42">
        <v>45349</v>
      </c>
      <c r="AL1142" s="50"/>
      <c r="AM1142" s="337" t="str">
        <f>INDEX($K$6:$AE$6,1,MATCH(1,K1142:AE1142,-1))</f>
        <v>95PFE-L2M</v>
      </c>
      <c r="AN1142" s="337" t="str">
        <f>IF(INDEX($K$6:$AE$6,1,MATCH(1,K1142:AE1142,1))&lt;&gt;INDEX($K$6:$AE$6,1,MATCH(1,K1142:AE1142,-1)),INDEX($K$6:$AE$6,1,MATCH(1,K1142:AE1142,1)),"-")</f>
        <v>-</v>
      </c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</row>
    <row r="1143" spans="1:261" s="44" customFormat="1" x14ac:dyDescent="0.2">
      <c r="A1143" s="169" t="str">
        <f>IF(IFERROR(VLOOKUP(G1143,EmployesActifs,1,FALSE),"Non")&lt;&gt;"Non","Oui","Non")</f>
        <v>Oui</v>
      </c>
      <c r="B1143" s="172">
        <f>IF(A1143="Oui",1,0)</f>
        <v>1</v>
      </c>
      <c r="C1143" s="172">
        <f>IF(OR(G1143="Médecin",H1143="Médecin",I1143="Médecin",I1143="Médecins",H1143="anesthésiste",H1143="boursier univ.",H1143="chercheur",H1143="chirurgien",H1143="Résident(e)",H1143="Md Urg",H1143="Md Card",LEFT(H1143,6)="Fellow",H1143="Externe Médecine",H1143="Directeur de la biobanque Médecin",H1143="monit.-boursier",),1,0)</f>
        <v>0</v>
      </c>
      <c r="D1143" s="172">
        <f>IF(OR(G1143=0,H1143="Stagiaire",H1143="Stagiaires",H1143="Externe",H1143="Externes",G1143="agence",H1143="STAGIAIRE INFIRMIER(ÈRE)",H1143="STAGIAIRE SI",H1143="STAGIAIRE S.I.",H1143="STAGIAIRE PAB",H1143="STAGIAIRE EN PERFUSION",H1143="Stagiaire Physiothérapeute",H1143="Stagiaire médecine",H1143="Stagiaire - Service sociaux",H1143="STAGIAIRE SOINS INFIRMIERS",H1143="STAGIAIRE EXTERNE EN MÉDECINE",H1143="ss",),1,0)</f>
        <v>0</v>
      </c>
      <c r="E1143" s="28" t="s">
        <v>3147</v>
      </c>
      <c r="F1143" s="28" t="s">
        <v>3148</v>
      </c>
      <c r="G1143" s="257">
        <v>12741</v>
      </c>
      <c r="H1143" s="79" t="s">
        <v>1867</v>
      </c>
      <c r="I1143" s="164" t="s">
        <v>3399</v>
      </c>
      <c r="J1143" s="273">
        <f ca="1">IF(AK1143&lt;=Données!$B$2,1," ")</f>
        <v>1</v>
      </c>
      <c r="K1143" s="45"/>
      <c r="L1143" s="46">
        <v>1</v>
      </c>
      <c r="M1143" s="47"/>
      <c r="N1143" s="48"/>
      <c r="O1143" s="185"/>
      <c r="P1143" s="187"/>
      <c r="Q1143" s="185"/>
      <c r="R1143" s="186"/>
      <c r="S1143" s="186"/>
      <c r="T1143" s="187"/>
      <c r="U1143" s="187"/>
      <c r="V1143" s="187"/>
      <c r="W1143" s="320"/>
      <c r="X1143" s="214"/>
      <c r="Y1143" s="215"/>
      <c r="Z1143" s="34"/>
      <c r="AA1143" s="35"/>
      <c r="AB1143" s="35"/>
      <c r="AC1143" s="35"/>
      <c r="AD1143" s="36"/>
      <c r="AE1143" s="224"/>
      <c r="AF1143" s="53"/>
      <c r="AG1143" s="54"/>
      <c r="AH1143" s="55"/>
      <c r="AI1143" s="56"/>
      <c r="AJ1143" s="41" t="s">
        <v>85</v>
      </c>
      <c r="AK1143" s="42">
        <v>44972</v>
      </c>
      <c r="AL1143" s="50"/>
      <c r="AM1143" s="337" t="str">
        <f>INDEX($K$6:$AE$6,1,MATCH(1,K1143:AE1143,-1))</f>
        <v>95PFE-L2M</v>
      </c>
      <c r="AN1143" s="337" t="str">
        <f>IF(INDEX($K$6:$AE$6,1,MATCH(1,K1143:AE1143,1))&lt;&gt;INDEX($K$6:$AE$6,1,MATCH(1,K1143:AE1143,-1)),INDEX($K$6:$AE$6,1,MATCH(1,K1143:AE1143,1)),"-")</f>
        <v>-</v>
      </c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</row>
    <row r="1144" spans="1:261" s="44" customFormat="1" x14ac:dyDescent="0.2">
      <c r="A1144" s="169" t="str">
        <f>IF(IFERROR(VLOOKUP(G1144,EmployesActifs,1,FALSE),"Non")&lt;&gt;"Non","Oui","Non")</f>
        <v>Oui</v>
      </c>
      <c r="B1144" s="172">
        <f>IF(A1144="Oui",1,0)</f>
        <v>1</v>
      </c>
      <c r="C1144" s="172">
        <f>IF(OR(G1144="Médecin",H1144="Médecin",I1144="Médecin",I1144="Médecins",H1144="anesthésiste",H1144="boursier univ.",H1144="chercheur",H1144="chirurgien",H1144="Résident(e)",H1144="Md Urg",H1144="Md Card",LEFT(H1144,6)="Fellow",H1144="Externe Médecine",H1144="Directeur de la biobanque Médecin",H1144="monit.-boursier",),1,0)</f>
        <v>0</v>
      </c>
      <c r="D1144" s="172">
        <f>IF(OR(G1144=0,H1144="Stagiaire",H1144="Stagiaires",H1144="Externe",H1144="Externes",G1144="agence",H1144="STAGIAIRE INFIRMIER(ÈRE)",H1144="STAGIAIRE SI",H1144="STAGIAIRE S.I.",H1144="STAGIAIRE PAB",H1144="STAGIAIRE EN PERFUSION",H1144="Stagiaire Physiothérapeute",H1144="Stagiaire médecine",H1144="Stagiaire - Service sociaux",H1144="STAGIAIRE SOINS INFIRMIERS",H1144="STAGIAIRE EXTERNE EN MÉDECINE",H1144="ss",),1,0)</f>
        <v>0</v>
      </c>
      <c r="E1144" s="28" t="s">
        <v>2193</v>
      </c>
      <c r="F1144" s="28" t="s">
        <v>2194</v>
      </c>
      <c r="G1144" s="257">
        <v>11641</v>
      </c>
      <c r="H1144" s="79" t="s">
        <v>54</v>
      </c>
      <c r="I1144" s="164" t="s">
        <v>55</v>
      </c>
      <c r="J1144" s="273" t="str">
        <f ca="1">IF(AK1144&lt;=Données!$B$2,1," ")</f>
        <v xml:space="preserve"> </v>
      </c>
      <c r="K1144" s="45"/>
      <c r="L1144" s="46">
        <v>1</v>
      </c>
      <c r="M1144" s="47"/>
      <c r="N1144" s="48"/>
      <c r="O1144" s="185"/>
      <c r="P1144" s="187"/>
      <c r="Q1144" s="185"/>
      <c r="R1144" s="186"/>
      <c r="S1144" s="186">
        <v>1</v>
      </c>
      <c r="T1144" s="187"/>
      <c r="U1144" s="187"/>
      <c r="V1144" s="187"/>
      <c r="W1144" s="320"/>
      <c r="X1144" s="214"/>
      <c r="Y1144" s="215"/>
      <c r="Z1144" s="34"/>
      <c r="AA1144" s="35"/>
      <c r="AB1144" s="35"/>
      <c r="AC1144" s="35"/>
      <c r="AD1144" s="36"/>
      <c r="AE1144" s="224"/>
      <c r="AF1144" s="53"/>
      <c r="AG1144" s="54"/>
      <c r="AH1144" s="55"/>
      <c r="AI1144" s="56"/>
      <c r="AJ1144" s="41" t="s">
        <v>4462</v>
      </c>
      <c r="AK1144" s="42">
        <v>45644</v>
      </c>
      <c r="AL1144" s="50"/>
      <c r="AM1144" s="337" t="str">
        <f>INDEX($K$6:$AE$6,1,MATCH(1,K1144:AE1144,-1))</f>
        <v>95PFE-L2M</v>
      </c>
      <c r="AN1144" s="337" t="str">
        <f>IF(INDEX($K$6:$AE$6,1,MATCH(1,K1144:AE1144,1))&lt;&gt;INDEX($K$6:$AE$6,1,MATCH(1,K1144:AE1144,-1)),INDEX($K$6:$AE$6,1,MATCH(1,K1144:AE1144,1)),"-")</f>
        <v>1870 +</v>
      </c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</row>
    <row r="1145" spans="1:261" s="44" customFormat="1" x14ac:dyDescent="0.2">
      <c r="A1145" s="169" t="str">
        <f>IF(IFERROR(VLOOKUP(G1145,EmployesActifs,1,FALSE),"Non")&lt;&gt;"Non","Oui","Non")</f>
        <v>Oui</v>
      </c>
      <c r="B1145" s="172">
        <f>IF(A1145="Oui",1,0)</f>
        <v>1</v>
      </c>
      <c r="C1145" s="172">
        <f>IF(OR(G1145="Médecin",H1145="Médecin",I1145="Médecin",I1145="Médecins",H1145="anesthésiste",H1145="boursier univ.",H1145="chercheur",H1145="chirurgien",H1145="Résident(e)",H1145="Md Urg",H1145="Md Card",LEFT(H1145,6)="Fellow",H1145="Externe Médecine",H1145="Directeur de la biobanque Médecin",H1145="monit.-boursier",),1,0)</f>
        <v>0</v>
      </c>
      <c r="D1145" s="172">
        <f>IF(OR(G1145=0,H1145="Stagiaire",H1145="Stagiaires",H1145="Externe",H1145="Externes",G1145="agence",H1145="STAGIAIRE INFIRMIER(ÈRE)",H1145="STAGIAIRE SI",H1145="STAGIAIRE S.I.",H1145="STAGIAIRE PAB",H1145="STAGIAIRE EN PERFUSION",H1145="Stagiaire Physiothérapeute",H1145="Stagiaire médecine",H1145="Stagiaire - Service sociaux",H1145="STAGIAIRE SOINS INFIRMIERS",H1145="STAGIAIRE EXTERNE EN MÉDECINE",H1145="ss",),1,0)</f>
        <v>0</v>
      </c>
      <c r="E1145" s="28" t="s">
        <v>768</v>
      </c>
      <c r="F1145" s="28" t="s">
        <v>6243</v>
      </c>
      <c r="G1145" s="257">
        <v>14149</v>
      </c>
      <c r="H1145" s="79" t="s">
        <v>517</v>
      </c>
      <c r="I1145" s="164" t="s">
        <v>1140</v>
      </c>
      <c r="J1145" s="273" t="str">
        <f ca="1">IF(AK1145&lt;=Données!$B$2,1," ")</f>
        <v xml:space="preserve"> </v>
      </c>
      <c r="K1145" s="45"/>
      <c r="L1145" s="46"/>
      <c r="M1145" s="47" t="s">
        <v>56</v>
      </c>
      <c r="N1145" s="48"/>
      <c r="O1145" s="185"/>
      <c r="P1145" s="187"/>
      <c r="Q1145" s="185"/>
      <c r="R1145" s="186"/>
      <c r="S1145" s="186">
        <v>1</v>
      </c>
      <c r="T1145" s="187"/>
      <c r="U1145" s="187"/>
      <c r="V1145" s="187"/>
      <c r="W1145" s="320"/>
      <c r="X1145" s="214"/>
      <c r="Y1145" s="215"/>
      <c r="Z1145" s="34"/>
      <c r="AA1145" s="35"/>
      <c r="AB1145" s="35"/>
      <c r="AC1145" s="35"/>
      <c r="AD1145" s="36"/>
      <c r="AE1145" s="224"/>
      <c r="AF1145" s="53"/>
      <c r="AG1145" s="54"/>
      <c r="AH1145" s="55"/>
      <c r="AI1145" s="56"/>
      <c r="AJ1145" s="41" t="s">
        <v>4462</v>
      </c>
      <c r="AK1145" s="42">
        <v>45861</v>
      </c>
      <c r="AL1145" s="50"/>
      <c r="AM1145" s="337" t="str">
        <f>INDEX($K$6:$AE$6,1,MATCH(1,K1145:AE1145,-1))</f>
        <v>1870 +</v>
      </c>
      <c r="AN1145" s="337" t="str">
        <f>IF(INDEX($K$6:$AE$6,1,MATCH(1,K1145:AE1145,1))&lt;&gt;INDEX($K$6:$AE$6,1,MATCH(1,K1145:AE1145,-1)),INDEX($K$6:$AE$6,1,MATCH(1,K1145:AE1145,1)),"-")</f>
        <v>-</v>
      </c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</row>
    <row r="1146" spans="1:261" s="44" customFormat="1" x14ac:dyDescent="0.2">
      <c r="A1146" s="169" t="str">
        <f>IF(IFERROR(VLOOKUP(G1146,EmployesActifs,1,FALSE),"Non")&lt;&gt;"Non","Oui","Non")</f>
        <v>Oui</v>
      </c>
      <c r="B1146" s="172">
        <f>IF(A1146="Oui",1,0)</f>
        <v>1</v>
      </c>
      <c r="C1146" s="172">
        <f>IF(OR(G1146="Médecin",H1146="Médecin",I1146="Médecin",I1146="Médecins",H1146="anesthésiste",H1146="boursier univ.",H1146="chercheur",H1146="chirurgien",H1146="Résident(e)",H1146="Md Urg",H1146="Md Card",LEFT(H1146,6)="Fellow",H1146="Externe Médecine",H1146="Directeur de la biobanque Médecin",H1146="monit.-boursier",),1,0)</f>
        <v>0</v>
      </c>
      <c r="D1146" s="172">
        <f>IF(OR(G1146=0,H1146="Stagiaire",H1146="Stagiaires",H1146="Externe",H1146="Externes",G1146="agence",H1146="STAGIAIRE INFIRMIER(ÈRE)",H1146="STAGIAIRE SI",H1146="STAGIAIRE S.I.",H1146="STAGIAIRE PAB",H1146="STAGIAIRE EN PERFUSION",H1146="Stagiaire Physiothérapeute",H1146="Stagiaire médecine",H1146="Stagiaire - Service sociaux",H1146="STAGIAIRE SOINS INFIRMIERS",H1146="STAGIAIRE EXTERNE EN MÉDECINE",H1146="ss",),1,0)</f>
        <v>0</v>
      </c>
      <c r="E1146" s="28" t="s">
        <v>5357</v>
      </c>
      <c r="F1146" s="28" t="s">
        <v>4376</v>
      </c>
      <c r="G1146" s="259">
        <v>13663</v>
      </c>
      <c r="H1146" s="79" t="s">
        <v>54</v>
      </c>
      <c r="I1146" s="164" t="s">
        <v>55</v>
      </c>
      <c r="J1146" s="273" t="str">
        <f ca="1">IF(AK1146&lt;=Données!$B$2,1," ")</f>
        <v xml:space="preserve"> </v>
      </c>
      <c r="K1146" s="45"/>
      <c r="L1146" s="46" t="s">
        <v>56</v>
      </c>
      <c r="M1146" s="47"/>
      <c r="N1146" s="48">
        <v>1</v>
      </c>
      <c r="O1146" s="185"/>
      <c r="P1146" s="187"/>
      <c r="Q1146" s="185"/>
      <c r="R1146" s="186"/>
      <c r="S1146" s="186"/>
      <c r="T1146" s="187"/>
      <c r="U1146" s="187"/>
      <c r="V1146" s="187"/>
      <c r="W1146" s="320"/>
      <c r="X1146" s="214"/>
      <c r="Y1146" s="215"/>
      <c r="Z1146" s="34"/>
      <c r="AA1146" s="35"/>
      <c r="AB1146" s="35"/>
      <c r="AC1146" s="35"/>
      <c r="AD1146" s="36"/>
      <c r="AE1146" s="224"/>
      <c r="AF1146" s="53"/>
      <c r="AG1146" s="54"/>
      <c r="AH1146" s="55"/>
      <c r="AI1146" s="56"/>
      <c r="AJ1146" s="41" t="s">
        <v>652</v>
      </c>
      <c r="AK1146" s="42">
        <v>45560</v>
      </c>
      <c r="AL1146" s="50"/>
      <c r="AM1146" s="337" t="str">
        <f>INDEX($K$6:$AE$6,1,MATCH(1,K1146:AE1146,-1))</f>
        <v>F550</v>
      </c>
      <c r="AN1146" s="337" t="str">
        <f>IF(INDEX($K$6:$AE$6,1,MATCH(1,K1146:AE1146,1))&lt;&gt;INDEX($K$6:$AE$6,1,MATCH(1,K1146:AE1146,-1)),INDEX($K$6:$AE$6,1,MATCH(1,K1146:AE1146,1)),"-")</f>
        <v>-</v>
      </c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  <c r="IY1146"/>
      <c r="IZ1146"/>
      <c r="JA1146"/>
    </row>
    <row r="1147" spans="1:261" s="44" customFormat="1" x14ac:dyDescent="0.2">
      <c r="A1147" s="169" t="str">
        <f>IF(IFERROR(VLOOKUP(G1147,EmployesActifs,1,FALSE),"Non")&lt;&gt;"Non","Oui","Non")</f>
        <v>Oui</v>
      </c>
      <c r="B1147" s="172">
        <f>IF(A1147="Oui",1,0)</f>
        <v>1</v>
      </c>
      <c r="C1147" s="172">
        <f>IF(OR(G1147="Médecin",H1147="Médecin",I1147="Médecin",I1147="Médecins",H1147="anesthésiste",H1147="boursier univ.",H1147="chercheur",H1147="chirurgien",H1147="Résident(e)",H1147="Md Urg",H1147="Md Card",LEFT(H1147,6)="Fellow",H1147="Externe Médecine",H1147="Directeur de la biobanque Médecin",H1147="monit.-boursier",),1,0)</f>
        <v>0</v>
      </c>
      <c r="D1147" s="172">
        <f>IF(OR(G1147=0,H1147="Stagiaire",H1147="Stagiaires",H1147="Externe",H1147="Externes",G1147="agence",H1147="STAGIAIRE INFIRMIER(ÈRE)",H1147="STAGIAIRE SI",H1147="STAGIAIRE S.I.",H1147="STAGIAIRE PAB",H1147="STAGIAIRE EN PERFUSION",H1147="Stagiaire Physiothérapeute",H1147="Stagiaire médecine",H1147="Stagiaire - Service sociaux",H1147="STAGIAIRE SOINS INFIRMIERS",H1147="STAGIAIRE EXTERNE EN MÉDECINE",H1147="ss",),1,0)</f>
        <v>0</v>
      </c>
      <c r="E1147" s="28" t="s">
        <v>2198</v>
      </c>
      <c r="F1147" s="28" t="s">
        <v>2199</v>
      </c>
      <c r="G1147" s="257">
        <v>8820</v>
      </c>
      <c r="H1147" s="79" t="s">
        <v>747</v>
      </c>
      <c r="I1147" s="164" t="s">
        <v>5716</v>
      </c>
      <c r="J1147" s="273" t="str">
        <f ca="1">IF(AK1147&lt;=Données!$B$2,1," ")</f>
        <v xml:space="preserve"> </v>
      </c>
      <c r="K1147" s="45"/>
      <c r="L1147" s="46" t="s">
        <v>56</v>
      </c>
      <c r="M1147" s="47"/>
      <c r="N1147" s="48"/>
      <c r="O1147" s="185">
        <v>1</v>
      </c>
      <c r="P1147" s="187"/>
      <c r="Q1147" s="185"/>
      <c r="R1147" s="186"/>
      <c r="S1147" s="186"/>
      <c r="T1147" s="187"/>
      <c r="U1147" s="187"/>
      <c r="V1147" s="187"/>
      <c r="W1147" s="320"/>
      <c r="X1147" s="214"/>
      <c r="Y1147" s="215"/>
      <c r="Z1147" s="34"/>
      <c r="AA1147" s="35"/>
      <c r="AB1147" s="35"/>
      <c r="AC1147" s="35"/>
      <c r="AD1147" s="36"/>
      <c r="AE1147" s="224"/>
      <c r="AF1147" s="53"/>
      <c r="AG1147" s="54"/>
      <c r="AH1147" s="55"/>
      <c r="AI1147" s="56"/>
      <c r="AJ1147" s="41" t="s">
        <v>5851</v>
      </c>
      <c r="AK1147" s="42">
        <v>45818</v>
      </c>
      <c r="AL1147" s="50"/>
      <c r="AM1147" s="337" t="str">
        <f>INDEX($K$6:$AE$6,1,MATCH(1,K1147:AE1147,-1))</f>
        <v>1804S</v>
      </c>
      <c r="AN1147" s="337" t="str">
        <f>IF(INDEX($K$6:$AE$6,1,MATCH(1,K1147:AE1147,1))&lt;&gt;INDEX($K$6:$AE$6,1,MATCH(1,K1147:AE1147,-1)),INDEX($K$6:$AE$6,1,MATCH(1,K1147:AE1147,1)),"-")</f>
        <v>-</v>
      </c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  <c r="IW1147"/>
      <c r="IX1147"/>
      <c r="IY1147"/>
      <c r="IZ1147"/>
      <c r="JA1147"/>
    </row>
    <row r="1148" spans="1:261" s="44" customFormat="1" x14ac:dyDescent="0.2">
      <c r="A1148" s="169" t="str">
        <f>IF(IFERROR(VLOOKUP(G1148,EmployesActifs,1,FALSE),"Non")&lt;&gt;"Non","Oui","Non")</f>
        <v>Oui</v>
      </c>
      <c r="B1148" s="172">
        <f>IF(A1148="Oui",1,0)</f>
        <v>1</v>
      </c>
      <c r="C1148" s="172">
        <f>IF(OR(G1148="Médecin",H1148="Médecin",I1148="Médecin",I1148="Médecins",H1148="anesthésiste",H1148="boursier univ.",H1148="chercheur",H1148="chirurgien",H1148="Résident(e)",H1148="Md Urg",H1148="Md Card",LEFT(H1148,6)="Fellow",H1148="Externe Médecine",H1148="Directeur de la biobanque Médecin",H1148="monit.-boursier",),1,0)</f>
        <v>0</v>
      </c>
      <c r="D1148" s="172">
        <f>IF(OR(G1148=0,H1148="Stagiaire",H1148="Stagiaires",H1148="Externe",H1148="Externes",G1148="agence",H1148="STAGIAIRE INFIRMIER(ÈRE)",H1148="STAGIAIRE SI",H1148="STAGIAIRE S.I.",H1148="STAGIAIRE PAB",H1148="STAGIAIRE EN PERFUSION",H1148="Stagiaire Physiothérapeute",H1148="Stagiaire médecine",H1148="Stagiaire - Service sociaux",H1148="STAGIAIRE SOINS INFIRMIERS",H1148="STAGIAIRE EXTERNE EN MÉDECINE",H1148="ss",),1,0)</f>
        <v>0</v>
      </c>
      <c r="E1148" s="28" t="s">
        <v>5278</v>
      </c>
      <c r="F1148" s="28" t="s">
        <v>5279</v>
      </c>
      <c r="G1148" s="257">
        <v>13525</v>
      </c>
      <c r="H1148" s="79" t="s">
        <v>69</v>
      </c>
      <c r="I1148" s="164" t="s">
        <v>5215</v>
      </c>
      <c r="J1148" s="273" t="str">
        <f ca="1">IF(AK1148&lt;=Données!$B$2,1," ")</f>
        <v xml:space="preserve"> </v>
      </c>
      <c r="K1148" s="45"/>
      <c r="L1148" s="46">
        <v>1</v>
      </c>
      <c r="M1148" s="47"/>
      <c r="N1148" s="48"/>
      <c r="O1148" s="185"/>
      <c r="P1148" s="187"/>
      <c r="Q1148" s="185"/>
      <c r="R1148" s="186"/>
      <c r="S1148" s="186"/>
      <c r="T1148" s="187"/>
      <c r="U1148" s="187"/>
      <c r="V1148" s="187"/>
      <c r="W1148" s="320"/>
      <c r="X1148" s="214"/>
      <c r="Y1148" s="215"/>
      <c r="Z1148" s="34"/>
      <c r="AA1148" s="35"/>
      <c r="AB1148" s="35"/>
      <c r="AC1148" s="35"/>
      <c r="AD1148" s="36"/>
      <c r="AE1148" s="224"/>
      <c r="AF1148" s="53"/>
      <c r="AG1148" s="54"/>
      <c r="AH1148" s="55"/>
      <c r="AI1148" s="56"/>
      <c r="AJ1148" s="41" t="s">
        <v>4462</v>
      </c>
      <c r="AK1148" s="42">
        <v>45385</v>
      </c>
      <c r="AL1148" s="50"/>
      <c r="AM1148" s="337" t="str">
        <f>INDEX($K$6:$AE$6,1,MATCH(1,K1148:AE1148,-1))</f>
        <v>95PFE-L2M</v>
      </c>
      <c r="AN1148" s="337" t="str">
        <f>IF(INDEX($K$6:$AE$6,1,MATCH(1,K1148:AE1148,1))&lt;&gt;INDEX($K$6:$AE$6,1,MATCH(1,K1148:AE1148,-1)),INDEX($K$6:$AE$6,1,MATCH(1,K1148:AE1148,1)),"-")</f>
        <v>-</v>
      </c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  <c r="IW1148"/>
      <c r="IX1148"/>
      <c r="IY1148"/>
      <c r="IZ1148"/>
      <c r="JA1148"/>
    </row>
    <row r="1149" spans="1:261" s="44" customFormat="1" x14ac:dyDescent="0.2">
      <c r="A1149" s="169" t="str">
        <f>IF(IFERROR(VLOOKUP(G1149,EmployesActifs,1,FALSE),"Non")&lt;&gt;"Non","Oui","Non")</f>
        <v>Oui</v>
      </c>
      <c r="B1149" s="172">
        <f>IF(A1149="Oui",1,0)</f>
        <v>1</v>
      </c>
      <c r="C1149" s="172">
        <f>IF(OR(G1149="Médecin",H1149="Médecin",I1149="Médecin",I1149="Médecins",H1149="anesthésiste",H1149="boursier univ.",H1149="chercheur",H1149="chirurgien",H1149="Résident(e)",H1149="Md Urg",H1149="Md Card",LEFT(H1149,6)="Fellow",H1149="Externe Médecine",H1149="Directeur de la biobanque Médecin",H1149="monit.-boursier",),1,0)</f>
        <v>0</v>
      </c>
      <c r="D1149" s="172">
        <f>IF(OR(G1149=0,H1149="Stagiaire",H1149="Stagiaires",H1149="Externe",H1149="Externes",G1149="agence",H1149="STAGIAIRE INFIRMIER(ÈRE)",H1149="STAGIAIRE SI",H1149="STAGIAIRE S.I.",H1149="STAGIAIRE PAB",H1149="STAGIAIRE EN PERFUSION",H1149="Stagiaire Physiothérapeute",H1149="Stagiaire médecine",H1149="Stagiaire - Service sociaux",H1149="STAGIAIRE SOINS INFIRMIERS",H1149="STAGIAIRE EXTERNE EN MÉDECINE",H1149="ss",),1,0)</f>
        <v>0</v>
      </c>
      <c r="E1149" s="28" t="s">
        <v>3297</v>
      </c>
      <c r="F1149" s="28" t="s">
        <v>3298</v>
      </c>
      <c r="G1149" s="257">
        <v>13129</v>
      </c>
      <c r="H1149" s="79" t="s">
        <v>69</v>
      </c>
      <c r="I1149" s="164" t="s">
        <v>5215</v>
      </c>
      <c r="J1149" s="273">
        <f ca="1">IF(AK1149&lt;=Données!$B$2,1," ")</f>
        <v>1</v>
      </c>
      <c r="K1149" s="45" t="s">
        <v>56</v>
      </c>
      <c r="L1149" s="46"/>
      <c r="M1149" s="47"/>
      <c r="N1149" s="48">
        <v>1</v>
      </c>
      <c r="O1149" s="185"/>
      <c r="P1149" s="187"/>
      <c r="Q1149" s="185"/>
      <c r="R1149" s="186"/>
      <c r="S1149" s="186"/>
      <c r="T1149" s="187"/>
      <c r="U1149" s="187"/>
      <c r="V1149" s="187"/>
      <c r="W1149" s="320"/>
      <c r="X1149" s="214"/>
      <c r="Y1149" s="215"/>
      <c r="Z1149" s="34"/>
      <c r="AA1149" s="35"/>
      <c r="AB1149" s="35"/>
      <c r="AC1149" s="35"/>
      <c r="AD1149" s="36"/>
      <c r="AE1149" s="224"/>
      <c r="AF1149" s="53"/>
      <c r="AG1149" s="54"/>
      <c r="AH1149" s="55"/>
      <c r="AI1149" s="56"/>
      <c r="AJ1149" s="41" t="s">
        <v>85</v>
      </c>
      <c r="AK1149" s="42">
        <v>45090</v>
      </c>
      <c r="AL1149" s="50"/>
      <c r="AM1149" s="337" t="str">
        <f>INDEX($K$6:$AE$6,1,MATCH(1,K1149:AE1149,-1))</f>
        <v>F550</v>
      </c>
      <c r="AN1149" s="337" t="str">
        <f>IF(INDEX($K$6:$AE$6,1,MATCH(1,K1149:AE1149,1))&lt;&gt;INDEX($K$6:$AE$6,1,MATCH(1,K1149:AE1149,-1)),INDEX($K$6:$AE$6,1,MATCH(1,K1149:AE1149,1)),"-")</f>
        <v>-</v>
      </c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  <c r="IW1149"/>
      <c r="IX1149"/>
      <c r="IY1149"/>
      <c r="IZ1149"/>
      <c r="JA1149"/>
    </row>
    <row r="1150" spans="1:261" s="44" customFormat="1" x14ac:dyDescent="0.2">
      <c r="A1150" s="169" t="str">
        <f>IF(IFERROR(VLOOKUP(G1150,EmployesActifs,1,FALSE),"Non")&lt;&gt;"Non","Oui","Non")</f>
        <v>Oui</v>
      </c>
      <c r="B1150" s="172">
        <f>IF(A1150="Oui",1,0)</f>
        <v>1</v>
      </c>
      <c r="C1150" s="172">
        <f>IF(OR(G1150="Médecin",H1150="Médecin",I1150="Médecin",I1150="Médecins",H1150="anesthésiste",H1150="boursier univ.",H1150="chercheur",H1150="chirurgien",H1150="Résident(e)",H1150="Md Urg",H1150="Md Card",LEFT(H1150,6)="Fellow",H1150="Externe Médecine",H1150="Directeur de la biobanque Médecin",H1150="monit.-boursier",),1,0)</f>
        <v>0</v>
      </c>
      <c r="D1150" s="172">
        <f>IF(OR(G1150=0,H1150="Stagiaire",H1150="Stagiaires",H1150="Externe",H1150="Externes",G1150="agence",H1150="STAGIAIRE INFIRMIER(ÈRE)",H1150="STAGIAIRE SI",H1150="STAGIAIRE S.I.",H1150="STAGIAIRE PAB",H1150="STAGIAIRE EN PERFUSION",H1150="Stagiaire Physiothérapeute",H1150="Stagiaire médecine",H1150="Stagiaire - Service sociaux",H1150="STAGIAIRE SOINS INFIRMIERS",H1150="STAGIAIRE EXTERNE EN MÉDECINE",H1150="ss",),1,0)</f>
        <v>0</v>
      </c>
      <c r="E1150" s="28" t="s">
        <v>2202</v>
      </c>
      <c r="F1150" s="28" t="s">
        <v>4075</v>
      </c>
      <c r="G1150" s="258">
        <v>12028</v>
      </c>
      <c r="H1150" s="79" t="s">
        <v>570</v>
      </c>
      <c r="I1150" s="164" t="s">
        <v>3564</v>
      </c>
      <c r="J1150" s="273" t="str">
        <f ca="1">IF(AK1150&lt;=Données!$B$2,1," ")</f>
        <v xml:space="preserve"> </v>
      </c>
      <c r="K1150" s="45">
        <v>1</v>
      </c>
      <c r="L1150" s="46"/>
      <c r="M1150" s="47"/>
      <c r="N1150" s="48"/>
      <c r="O1150" s="185"/>
      <c r="P1150" s="187"/>
      <c r="Q1150" s="185"/>
      <c r="R1150" s="186"/>
      <c r="S1150" s="186"/>
      <c r="T1150" s="187"/>
      <c r="U1150" s="187"/>
      <c r="V1150" s="187"/>
      <c r="W1150" s="320"/>
      <c r="X1150" s="214"/>
      <c r="Y1150" s="215"/>
      <c r="Z1150" s="34"/>
      <c r="AA1150" s="35"/>
      <c r="AB1150" s="35"/>
      <c r="AC1150" s="35"/>
      <c r="AD1150" s="36"/>
      <c r="AE1150" s="224"/>
      <c r="AF1150" s="53"/>
      <c r="AG1150" s="54"/>
      <c r="AH1150" s="55"/>
      <c r="AI1150" s="56"/>
      <c r="AJ1150" s="41" t="s">
        <v>4462</v>
      </c>
      <c r="AK1150" s="42">
        <v>45701</v>
      </c>
      <c r="AL1150" s="50"/>
      <c r="AM1150" s="337" t="str">
        <f>INDEX($K$6:$AE$6,1,MATCH(1,K1150:AE1150,-1))</f>
        <v>95PFE-L2S</v>
      </c>
      <c r="AN1150" s="337" t="str">
        <f>IF(INDEX($K$6:$AE$6,1,MATCH(1,K1150:AE1150,1))&lt;&gt;INDEX($K$6:$AE$6,1,MATCH(1,K1150:AE1150,-1)),INDEX($K$6:$AE$6,1,MATCH(1,K1150:AE1150,1)),"-")</f>
        <v>-</v>
      </c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  <c r="IY1150"/>
      <c r="IZ1150"/>
      <c r="JA1150"/>
    </row>
    <row r="1151" spans="1:261" s="44" customFormat="1" x14ac:dyDescent="0.2">
      <c r="A1151" s="169" t="str">
        <f>IF(IFERROR(VLOOKUP(G1151,EmployesActifs,1,FALSE),"Non")&lt;&gt;"Non","Oui","Non")</f>
        <v>Oui</v>
      </c>
      <c r="B1151" s="172">
        <f>IF(A1151="Oui",1,0)</f>
        <v>1</v>
      </c>
      <c r="C1151" s="172">
        <f>IF(OR(G1151="Médecin",H1151="Médecin",I1151="Médecin",I1151="Médecins",H1151="anesthésiste",H1151="boursier univ.",H1151="chercheur",H1151="chirurgien",H1151="Résident(e)",H1151="Md Urg",H1151="Md Card",LEFT(H1151,6)="Fellow",H1151="Externe Médecine",H1151="Directeur de la biobanque Médecin",H1151="monit.-boursier",),1,0)</f>
        <v>0</v>
      </c>
      <c r="D1151" s="172">
        <f>IF(OR(G1151=0,H1151="Stagiaire",H1151="Stagiaires",H1151="Externe",H1151="Externes",G1151="agence",H1151="STAGIAIRE INFIRMIER(ÈRE)",H1151="STAGIAIRE SI",H1151="STAGIAIRE S.I.",H1151="STAGIAIRE PAB",H1151="STAGIAIRE EN PERFUSION",H1151="Stagiaire Physiothérapeute",H1151="Stagiaire médecine",H1151="Stagiaire - Service sociaux",H1151="STAGIAIRE SOINS INFIRMIERS",H1151="STAGIAIRE EXTERNE EN MÉDECINE",H1151="ss",),1,0)</f>
        <v>0</v>
      </c>
      <c r="E1151" s="28" t="s">
        <v>2202</v>
      </c>
      <c r="F1151" s="28" t="s">
        <v>768</v>
      </c>
      <c r="G1151" s="257">
        <v>2494</v>
      </c>
      <c r="H1151" s="79" t="s">
        <v>4991</v>
      </c>
      <c r="I1151" s="164" t="s">
        <v>209</v>
      </c>
      <c r="J1151" s="273" t="str">
        <f ca="1">IF(AK1151&lt;=Données!$B$2,1," ")</f>
        <v xml:space="preserve"> </v>
      </c>
      <c r="K1151" s="45" t="s">
        <v>56</v>
      </c>
      <c r="L1151" s="46" t="s">
        <v>56</v>
      </c>
      <c r="M1151" s="47"/>
      <c r="N1151" s="48">
        <v>1</v>
      </c>
      <c r="O1151" s="185"/>
      <c r="P1151" s="187"/>
      <c r="Q1151" s="185"/>
      <c r="R1151" s="186"/>
      <c r="S1151" s="186"/>
      <c r="T1151" s="187"/>
      <c r="U1151" s="187"/>
      <c r="V1151" s="187"/>
      <c r="W1151" s="320"/>
      <c r="X1151" s="214"/>
      <c r="Y1151" s="215"/>
      <c r="Z1151" s="34"/>
      <c r="AA1151" s="35"/>
      <c r="AB1151" s="35"/>
      <c r="AC1151" s="35"/>
      <c r="AD1151" s="36"/>
      <c r="AE1151" s="224"/>
      <c r="AF1151" s="53"/>
      <c r="AG1151" s="54"/>
      <c r="AH1151" s="55"/>
      <c r="AI1151" s="56"/>
      <c r="AJ1151" s="41" t="s">
        <v>4462</v>
      </c>
      <c r="AK1151" s="42">
        <v>45252</v>
      </c>
      <c r="AL1151" s="50"/>
      <c r="AM1151" s="337" t="str">
        <f>INDEX($K$6:$AE$6,1,MATCH(1,K1151:AE1151,-1))</f>
        <v>F550</v>
      </c>
      <c r="AN1151" s="337" t="str">
        <f>IF(INDEX($K$6:$AE$6,1,MATCH(1,K1151:AE1151,1))&lt;&gt;INDEX($K$6:$AE$6,1,MATCH(1,K1151:AE1151,-1)),INDEX($K$6:$AE$6,1,MATCH(1,K1151:AE1151,1)),"-")</f>
        <v>-</v>
      </c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  <c r="IY1151"/>
      <c r="IZ1151"/>
      <c r="JA1151"/>
    </row>
    <row r="1152" spans="1:261" s="44" customFormat="1" x14ac:dyDescent="0.2">
      <c r="A1152" s="169" t="str">
        <f>IF(IFERROR(VLOOKUP(G1152,EmployesActifs,1,FALSE),"Non")&lt;&gt;"Non","Oui","Non")</f>
        <v>Oui</v>
      </c>
      <c r="B1152" s="172">
        <f>IF(A1152="Oui",1,0)</f>
        <v>1</v>
      </c>
      <c r="C1152" s="172">
        <f>IF(OR(G1152="Médecin",H1152="Médecin",I1152="Médecin",I1152="Médecins",H1152="anesthésiste",H1152="boursier univ.",H1152="chercheur",H1152="chirurgien",H1152="Résident(e)",H1152="Md Urg",H1152="Md Card",LEFT(H1152,6)="Fellow",H1152="Externe Médecine",H1152="Directeur de la biobanque Médecin",H1152="monit.-boursier",),1,0)</f>
        <v>0</v>
      </c>
      <c r="D1152" s="172">
        <f>IF(OR(G1152=0,H1152="Stagiaire",H1152="Stagiaires",H1152="Externe",H1152="Externes",G1152="agence",H1152="STAGIAIRE INFIRMIER(ÈRE)",H1152="STAGIAIRE SI",H1152="STAGIAIRE S.I.",H1152="STAGIAIRE PAB",H1152="STAGIAIRE EN PERFUSION",H1152="Stagiaire Physiothérapeute",H1152="Stagiaire médecine",H1152="Stagiaire - Service sociaux",H1152="STAGIAIRE SOINS INFIRMIERS",H1152="STAGIAIRE EXTERNE EN MÉDECINE",H1152="ss",),1,0)</f>
        <v>0</v>
      </c>
      <c r="E1152" s="28" t="s">
        <v>2202</v>
      </c>
      <c r="F1152" s="28" t="s">
        <v>4050</v>
      </c>
      <c r="G1152" s="257">
        <v>11855</v>
      </c>
      <c r="H1152" s="79" t="s">
        <v>6260</v>
      </c>
      <c r="I1152" s="164" t="s">
        <v>5717</v>
      </c>
      <c r="J1152" s="273" t="str">
        <f ca="1">IF(AK1152&lt;=Données!$B$2,1," ")</f>
        <v xml:space="preserve"> </v>
      </c>
      <c r="K1152" s="45" t="s">
        <v>56</v>
      </c>
      <c r="L1152" s="46"/>
      <c r="M1152" s="47"/>
      <c r="N1152" s="48" t="s">
        <v>56</v>
      </c>
      <c r="O1152" s="185" t="s">
        <v>56</v>
      </c>
      <c r="P1152" s="187"/>
      <c r="Q1152" s="185">
        <v>1</v>
      </c>
      <c r="R1152" s="186"/>
      <c r="S1152" s="186" t="s">
        <v>56</v>
      </c>
      <c r="T1152" s="187"/>
      <c r="U1152" s="187"/>
      <c r="V1152" s="187"/>
      <c r="W1152" s="320"/>
      <c r="X1152" s="214" t="s">
        <v>56</v>
      </c>
      <c r="Y1152" s="215" t="s">
        <v>56</v>
      </c>
      <c r="Z1152" s="34"/>
      <c r="AA1152" s="35"/>
      <c r="AB1152" s="35"/>
      <c r="AC1152" s="35"/>
      <c r="AD1152" s="36"/>
      <c r="AE1152" s="224"/>
      <c r="AF1152" s="53"/>
      <c r="AG1152" s="54"/>
      <c r="AH1152" s="55"/>
      <c r="AI1152" s="56"/>
      <c r="AJ1152" s="41" t="s">
        <v>5851</v>
      </c>
      <c r="AK1152" s="42">
        <v>45864</v>
      </c>
      <c r="AL1152" s="50"/>
      <c r="AM1152" s="337" t="str">
        <f>INDEX($K$6:$AE$6,1,MATCH(1,K1152:AE1152,-1))</f>
        <v>1860-S</v>
      </c>
      <c r="AN1152" s="337" t="str">
        <f>IF(INDEX($K$6:$AE$6,1,MATCH(1,K1152:AE1152,1))&lt;&gt;INDEX($K$6:$AE$6,1,MATCH(1,K1152:AE1152,-1)),INDEX($K$6:$AE$6,1,MATCH(1,K1152:AE1152,1)),"-")</f>
        <v>-</v>
      </c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  <c r="IY1152"/>
      <c r="IZ1152"/>
      <c r="JA1152"/>
    </row>
    <row r="1153" spans="1:261" s="44" customFormat="1" x14ac:dyDescent="0.2">
      <c r="A1153" s="169" t="str">
        <f>IF(IFERROR(VLOOKUP(G1153,EmployesActifs,1,FALSE),"Non")&lt;&gt;"Non","Oui","Non")</f>
        <v>Oui</v>
      </c>
      <c r="B1153" s="172">
        <f>IF(A1153="Oui",1,0)</f>
        <v>1</v>
      </c>
      <c r="C1153" s="172">
        <f>IF(OR(G1153="Médecin",H1153="Médecin",I1153="Médecin",I1153="Médecins",H1153="anesthésiste",H1153="boursier univ.",H1153="chercheur",H1153="chirurgien",H1153="Résident(e)",H1153="Md Urg",H1153="Md Card",LEFT(H1153,6)="Fellow",H1153="Externe Médecine",H1153="Directeur de la biobanque Médecin",H1153="monit.-boursier",),1,0)</f>
        <v>0</v>
      </c>
      <c r="D1153" s="172">
        <f>IF(OR(G1153=0,H1153="Stagiaire",H1153="Stagiaires",H1153="Externe",H1153="Externes",G1153="agence",H1153="STAGIAIRE INFIRMIER(ÈRE)",H1153="STAGIAIRE SI",H1153="STAGIAIRE S.I.",H1153="STAGIAIRE PAB",H1153="STAGIAIRE EN PERFUSION",H1153="Stagiaire Physiothérapeute",H1153="Stagiaire médecine",H1153="Stagiaire - Service sociaux",H1153="STAGIAIRE SOINS INFIRMIERS",H1153="STAGIAIRE EXTERNE EN MÉDECINE",H1153="ss",),1,0)</f>
        <v>0</v>
      </c>
      <c r="E1153" s="28" t="s">
        <v>2202</v>
      </c>
      <c r="F1153" s="28" t="s">
        <v>3256</v>
      </c>
      <c r="G1153" s="255">
        <v>12919</v>
      </c>
      <c r="H1153" s="79" t="s">
        <v>54</v>
      </c>
      <c r="I1153" s="164" t="s">
        <v>55</v>
      </c>
      <c r="J1153" s="273" t="str">
        <f ca="1">IF(AK1153&lt;=Données!$B$2,1," ")</f>
        <v xml:space="preserve"> </v>
      </c>
      <c r="K1153" s="45"/>
      <c r="L1153" s="46">
        <v>1</v>
      </c>
      <c r="M1153" s="47"/>
      <c r="N1153" s="48">
        <v>1</v>
      </c>
      <c r="O1153" s="185"/>
      <c r="P1153" s="187"/>
      <c r="Q1153" s="185"/>
      <c r="R1153" s="186"/>
      <c r="S1153" s="186"/>
      <c r="T1153" s="187"/>
      <c r="U1153" s="187"/>
      <c r="V1153" s="187"/>
      <c r="W1153" s="320"/>
      <c r="X1153" s="214"/>
      <c r="Y1153" s="215"/>
      <c r="Z1153" s="34"/>
      <c r="AA1153" s="35"/>
      <c r="AB1153" s="35"/>
      <c r="AC1153" s="35"/>
      <c r="AD1153" s="36"/>
      <c r="AE1153" s="224"/>
      <c r="AF1153" s="53"/>
      <c r="AG1153" s="54"/>
      <c r="AH1153" s="55"/>
      <c r="AI1153" s="56"/>
      <c r="AJ1153" s="41" t="s">
        <v>5851</v>
      </c>
      <c r="AK1153" s="42">
        <v>45829</v>
      </c>
      <c r="AL1153" s="50"/>
      <c r="AM1153" s="337" t="str">
        <f>INDEX($K$6:$AE$6,1,MATCH(1,K1153:AE1153,-1))</f>
        <v>95PFE-L2M</v>
      </c>
      <c r="AN1153" s="337" t="str">
        <f>IF(INDEX($K$6:$AE$6,1,MATCH(1,K1153:AE1153,1))&lt;&gt;INDEX($K$6:$AE$6,1,MATCH(1,K1153:AE1153,-1)),INDEX($K$6:$AE$6,1,MATCH(1,K1153:AE1153,1)),"-")</f>
        <v>-</v>
      </c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  <c r="IY1153"/>
      <c r="IZ1153"/>
      <c r="JA1153"/>
    </row>
    <row r="1154" spans="1:261" s="44" customFormat="1" x14ac:dyDescent="0.2">
      <c r="A1154" s="169" t="str">
        <f>IF(IFERROR(VLOOKUP(G1154,EmployesActifs,1,FALSE),"Non")&lt;&gt;"Non","Oui","Non")</f>
        <v>Oui</v>
      </c>
      <c r="B1154" s="172">
        <f>IF(A1154="Oui",1,0)</f>
        <v>1</v>
      </c>
      <c r="C1154" s="172">
        <f>IF(OR(G1154="Médecin",H1154="Médecin",I1154="Médecin",I1154="Médecins",H1154="anesthésiste",H1154="boursier univ.",H1154="chercheur",H1154="chirurgien",H1154="Résident(e)",H1154="Md Urg",H1154="Md Card",LEFT(H1154,6)="Fellow",H1154="Externe Médecine",H1154="Directeur de la biobanque Médecin",H1154="monit.-boursier",),1,0)</f>
        <v>0</v>
      </c>
      <c r="D1154" s="172">
        <f>IF(OR(G1154=0,H1154="Stagiaire",H1154="Stagiaires",H1154="Externe",H1154="Externes",G1154="agence",H1154="STAGIAIRE INFIRMIER(ÈRE)",H1154="STAGIAIRE SI",H1154="STAGIAIRE S.I.",H1154="STAGIAIRE PAB",H1154="STAGIAIRE EN PERFUSION",H1154="Stagiaire Physiothérapeute",H1154="Stagiaire médecine",H1154="Stagiaire - Service sociaux",H1154="STAGIAIRE SOINS INFIRMIERS",H1154="STAGIAIRE EXTERNE EN MÉDECINE",H1154="ss",),1,0)</f>
        <v>0</v>
      </c>
      <c r="E1154" s="28" t="s">
        <v>3924</v>
      </c>
      <c r="F1154" s="28" t="s">
        <v>3925</v>
      </c>
      <c r="G1154" s="257">
        <v>10648</v>
      </c>
      <c r="H1154" s="79" t="s">
        <v>4991</v>
      </c>
      <c r="I1154" s="164" t="s">
        <v>209</v>
      </c>
      <c r="J1154" s="273" t="str">
        <f ca="1">IF(AK1154&lt;=Données!$B$2,1," ")</f>
        <v xml:space="preserve"> </v>
      </c>
      <c r="K1154" s="45"/>
      <c r="L1154" s="46">
        <v>1</v>
      </c>
      <c r="M1154" s="47"/>
      <c r="N1154" s="48"/>
      <c r="O1154" s="185"/>
      <c r="P1154" s="187"/>
      <c r="Q1154" s="185"/>
      <c r="R1154" s="186"/>
      <c r="S1154" s="186"/>
      <c r="T1154" s="187"/>
      <c r="U1154" s="187"/>
      <c r="V1154" s="187"/>
      <c r="W1154" s="320"/>
      <c r="X1154" s="214"/>
      <c r="Y1154" s="215"/>
      <c r="Z1154" s="34"/>
      <c r="AA1154" s="35"/>
      <c r="AB1154" s="35"/>
      <c r="AC1154" s="35"/>
      <c r="AD1154" s="36"/>
      <c r="AE1154" s="224"/>
      <c r="AF1154" s="53"/>
      <c r="AG1154" s="54"/>
      <c r="AH1154" s="55"/>
      <c r="AI1154" s="56"/>
      <c r="AJ1154" s="41" t="s">
        <v>4462</v>
      </c>
      <c r="AK1154" s="42">
        <v>45252</v>
      </c>
      <c r="AL1154" s="50"/>
      <c r="AM1154" s="337" t="str">
        <f>INDEX($K$6:$AE$6,1,MATCH(1,K1154:AE1154,-1))</f>
        <v>95PFE-L2M</v>
      </c>
      <c r="AN1154" s="337" t="str">
        <f>IF(INDEX($K$6:$AE$6,1,MATCH(1,K1154:AE1154,1))&lt;&gt;INDEX($K$6:$AE$6,1,MATCH(1,K1154:AE1154,-1)),INDEX($K$6:$AE$6,1,MATCH(1,K1154:AE1154,1)),"-")</f>
        <v>-</v>
      </c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  <c r="IW1154"/>
      <c r="IX1154"/>
      <c r="IY1154"/>
      <c r="IZ1154"/>
      <c r="JA1154"/>
    </row>
    <row r="1155" spans="1:261" s="44" customFormat="1" x14ac:dyDescent="0.2">
      <c r="A1155" s="169" t="str">
        <f>IF(IFERROR(VLOOKUP(G1155,EmployesActifs,1,FALSE),"Non")&lt;&gt;"Non","Oui","Non")</f>
        <v>Oui</v>
      </c>
      <c r="B1155" s="172">
        <f>IF(A1155="Oui",1,0)</f>
        <v>1</v>
      </c>
      <c r="C1155" s="172">
        <f>IF(OR(G1155="Médecin",H1155="Médecin",I1155="Médecin",I1155="Médecins",H1155="anesthésiste",H1155="boursier univ.",H1155="chercheur",H1155="chirurgien",H1155="Résident(e)",H1155="Md Urg",H1155="Md Card",LEFT(H1155,6)="Fellow",H1155="Externe Médecine",H1155="Directeur de la biobanque Médecin",H1155="monit.-boursier",),1,0)</f>
        <v>0</v>
      </c>
      <c r="D1155" s="172">
        <f>IF(OR(G1155=0,H1155="Stagiaire",H1155="Stagiaires",H1155="Externe",H1155="Externes",G1155="agence",H1155="STAGIAIRE INFIRMIER(ÈRE)",H1155="STAGIAIRE SI",H1155="STAGIAIRE S.I.",H1155="STAGIAIRE PAB",H1155="STAGIAIRE EN PERFUSION",H1155="Stagiaire Physiothérapeute",H1155="Stagiaire médecine",H1155="Stagiaire - Service sociaux",H1155="STAGIAIRE SOINS INFIRMIERS",H1155="STAGIAIRE EXTERNE EN MÉDECINE",H1155="ss",),1,0)</f>
        <v>0</v>
      </c>
      <c r="E1155" s="28" t="s">
        <v>6093</v>
      </c>
      <c r="F1155" s="28" t="s">
        <v>6094</v>
      </c>
      <c r="G1155" s="257">
        <v>4612</v>
      </c>
      <c r="H1155" s="79" t="s">
        <v>103</v>
      </c>
      <c r="I1155" s="164" t="s">
        <v>3489</v>
      </c>
      <c r="J1155" s="273" t="str">
        <f ca="1">IF(AK1155&lt;=Données!$B$2,1," ")</f>
        <v xml:space="preserve"> </v>
      </c>
      <c r="K1155" s="45"/>
      <c r="L1155" s="46"/>
      <c r="M1155" s="47"/>
      <c r="N1155" s="48"/>
      <c r="O1155" s="185"/>
      <c r="P1155" s="187"/>
      <c r="Q1155" s="185"/>
      <c r="R1155" s="186"/>
      <c r="S1155" s="186">
        <v>1</v>
      </c>
      <c r="T1155" s="187"/>
      <c r="U1155" s="187"/>
      <c r="V1155" s="187"/>
      <c r="W1155" s="320"/>
      <c r="X1155" s="214"/>
      <c r="Y1155" s="215"/>
      <c r="Z1155" s="34"/>
      <c r="AA1155" s="35"/>
      <c r="AB1155" s="35"/>
      <c r="AC1155" s="35"/>
      <c r="AD1155" s="36"/>
      <c r="AE1155" s="224"/>
      <c r="AF1155" s="53"/>
      <c r="AG1155" s="54"/>
      <c r="AH1155" s="55"/>
      <c r="AI1155" s="56"/>
      <c r="AJ1155" s="41" t="s">
        <v>4462</v>
      </c>
      <c r="AK1155" s="42">
        <v>45931</v>
      </c>
      <c r="AL1155" s="50"/>
      <c r="AM1155" s="337" t="str">
        <f>INDEX($K$6:$AE$6,1,MATCH(1,K1155:AE1155,-1))</f>
        <v>1870 +</v>
      </c>
      <c r="AN1155" s="337" t="str">
        <f>IF(INDEX($K$6:$AE$6,1,MATCH(1,K1155:AE1155,1))&lt;&gt;INDEX($K$6:$AE$6,1,MATCH(1,K1155:AE1155,-1)),INDEX($K$6:$AE$6,1,MATCH(1,K1155:AE1155,1)),"-")</f>
        <v>-</v>
      </c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</row>
    <row r="1156" spans="1:261" s="44" customFormat="1" x14ac:dyDescent="0.2">
      <c r="A1156" s="169" t="str">
        <f>IF(IFERROR(VLOOKUP(G1156,EmployesActifs,1,FALSE),"Non")&lt;&gt;"Non","Oui","Non")</f>
        <v>Oui</v>
      </c>
      <c r="B1156" s="172">
        <f>IF(A1156="Oui",1,0)</f>
        <v>1</v>
      </c>
      <c r="C1156" s="172">
        <f>IF(OR(G1156="Médecin",H1156="Médecin",I1156="Médecin",I1156="Médecins",H1156="anesthésiste",H1156="boursier univ.",H1156="chercheur",H1156="chirurgien",H1156="Résident(e)",H1156="Md Urg",H1156="Md Card",LEFT(H1156,6)="Fellow",H1156="Externe Médecine",H1156="Directeur de la biobanque Médecin",H1156="monit.-boursier",),1,0)</f>
        <v>1</v>
      </c>
      <c r="D1156" s="172">
        <f>IF(OR(G1156=0,H1156="Stagiaire",H1156="Stagiaires",H1156="Externe",H1156="Externes",G1156="agence",H1156="STAGIAIRE INFIRMIER(ÈRE)",H1156="STAGIAIRE SI",H1156="STAGIAIRE S.I.",H1156="STAGIAIRE PAB",H1156="STAGIAIRE EN PERFUSION",H1156="Stagiaire Physiothérapeute",H1156="Stagiaire médecine",H1156="Stagiaire - Service sociaux",H1156="STAGIAIRE SOINS INFIRMIERS",H1156="STAGIAIRE EXTERNE EN MÉDECINE",H1156="ss",),1,0)</f>
        <v>0</v>
      </c>
      <c r="E1156" s="28" t="s">
        <v>4684</v>
      </c>
      <c r="F1156" s="28" t="s">
        <v>123</v>
      </c>
      <c r="G1156" s="257">
        <v>13389</v>
      </c>
      <c r="H1156" s="79" t="s">
        <v>3185</v>
      </c>
      <c r="I1156" s="164" t="s">
        <v>5359</v>
      </c>
      <c r="J1156" s="273" t="s">
        <v>2976</v>
      </c>
      <c r="K1156" s="45"/>
      <c r="L1156" s="46" t="s">
        <v>56</v>
      </c>
      <c r="M1156" s="47"/>
      <c r="N1156" s="48"/>
      <c r="O1156" s="185"/>
      <c r="P1156" s="187">
        <v>1</v>
      </c>
      <c r="Q1156" s="185"/>
      <c r="R1156" s="186"/>
      <c r="S1156" s="186"/>
      <c r="T1156" s="187"/>
      <c r="U1156" s="187"/>
      <c r="V1156" s="187"/>
      <c r="W1156" s="320"/>
      <c r="X1156" s="214"/>
      <c r="Y1156" s="215"/>
      <c r="Z1156" s="34"/>
      <c r="AA1156" s="35"/>
      <c r="AB1156" s="35"/>
      <c r="AC1156" s="35"/>
      <c r="AD1156" s="36"/>
      <c r="AE1156" s="49"/>
      <c r="AF1156" s="53"/>
      <c r="AG1156" s="54"/>
      <c r="AH1156" s="55"/>
      <c r="AI1156" s="56"/>
      <c r="AJ1156" s="41" t="s">
        <v>4462</v>
      </c>
      <c r="AK1156" s="42">
        <v>45406</v>
      </c>
      <c r="AL1156" s="50"/>
      <c r="AM1156" s="376">
        <v>1804</v>
      </c>
      <c r="AN1156" s="376" t="s">
        <v>6391</v>
      </c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</row>
    <row r="1157" spans="1:261" s="44" customFormat="1" x14ac:dyDescent="0.2">
      <c r="A1157" s="169" t="str">
        <f>IF(IFERROR(VLOOKUP(G1157,EmployesActifs,1,FALSE),"Non")&lt;&gt;"Non","Oui","Non")</f>
        <v>Oui</v>
      </c>
      <c r="B1157" s="172">
        <f>IF(A1157="Oui",1,0)</f>
        <v>1</v>
      </c>
      <c r="C1157" s="172">
        <f>IF(OR(G1157="Médecin",H1157="Médecin",I1157="Médecin",I1157="Médecins",H1157="anesthésiste",H1157="boursier univ.",H1157="chercheur",H1157="chirurgien",H1157="Résident(e)",H1157="Md Urg",H1157="Md Card",LEFT(H1157,6)="Fellow",H1157="Externe Médecine",H1157="Directeur de la biobanque Médecin",H1157="monit.-boursier",),1,0)</f>
        <v>0</v>
      </c>
      <c r="D1157" s="172">
        <f>IF(OR(G1157=0,H1157="Stagiaire",H1157="Stagiaires",H1157="Externe",H1157="Externes",G1157="agence",H1157="STAGIAIRE INFIRMIER(ÈRE)",H1157="STAGIAIRE SI",H1157="STAGIAIRE S.I.",H1157="STAGIAIRE PAB",H1157="STAGIAIRE EN PERFUSION",H1157="Stagiaire Physiothérapeute",H1157="Stagiaire médecine",H1157="Stagiaire - Service sociaux",H1157="STAGIAIRE SOINS INFIRMIERS",H1157="STAGIAIRE EXTERNE EN MÉDECINE",H1157="ss",),1,0)</f>
        <v>0</v>
      </c>
      <c r="E1157" s="28" t="s">
        <v>3017</v>
      </c>
      <c r="F1157" s="28" t="s">
        <v>3018</v>
      </c>
      <c r="G1157" s="255">
        <v>12639</v>
      </c>
      <c r="H1157" s="79" t="s">
        <v>103</v>
      </c>
      <c r="I1157" s="164" t="s">
        <v>2714</v>
      </c>
      <c r="J1157" s="273">
        <f ca="1">IF(AK1157&lt;=Données!$B$2,1," ")</f>
        <v>1</v>
      </c>
      <c r="K1157" s="45">
        <v>1</v>
      </c>
      <c r="L1157" s="46"/>
      <c r="M1157" s="47"/>
      <c r="N1157" s="48"/>
      <c r="O1157" s="185"/>
      <c r="P1157" s="187"/>
      <c r="Q1157" s="185"/>
      <c r="R1157" s="186"/>
      <c r="S1157" s="186"/>
      <c r="T1157" s="187"/>
      <c r="U1157" s="187"/>
      <c r="V1157" s="187"/>
      <c r="W1157" s="320"/>
      <c r="X1157" s="214"/>
      <c r="Y1157" s="215"/>
      <c r="Z1157" s="34"/>
      <c r="AA1157" s="35"/>
      <c r="AB1157" s="35"/>
      <c r="AC1157" s="35"/>
      <c r="AD1157" s="36"/>
      <c r="AE1157" s="224"/>
      <c r="AF1157" s="53"/>
      <c r="AG1157" s="54"/>
      <c r="AH1157" s="55"/>
      <c r="AI1157" s="56"/>
      <c r="AJ1157" s="41" t="s">
        <v>85</v>
      </c>
      <c r="AK1157" s="42">
        <v>44846</v>
      </c>
      <c r="AL1157" s="50"/>
      <c r="AM1157" s="337" t="str">
        <f>INDEX($K$6:$AE$6,1,MATCH(1,K1157:AE1157,-1))</f>
        <v>95PFE-L2S</v>
      </c>
      <c r="AN1157" s="337" t="str">
        <f>IF(INDEX($K$6:$AE$6,1,MATCH(1,K1157:AE1157,1))&lt;&gt;INDEX($K$6:$AE$6,1,MATCH(1,K1157:AE1157,-1)),INDEX($K$6:$AE$6,1,MATCH(1,K1157:AE1157,1)),"-")</f>
        <v>-</v>
      </c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</row>
    <row r="1158" spans="1:261" s="44" customFormat="1" x14ac:dyDescent="0.2">
      <c r="A1158" s="169" t="str">
        <f>IF(IFERROR(VLOOKUP(G1158,EmployesActifs,1,FALSE),"Non")&lt;&gt;"Non","Oui","Non")</f>
        <v>Oui</v>
      </c>
      <c r="B1158" s="172">
        <f>IF(A1158="Oui",1,0)</f>
        <v>1</v>
      </c>
      <c r="C1158" s="172">
        <f>IF(OR(G1158="Médecin",H1158="Médecin",I1158="Médecin",I1158="Médecins",H1158="anesthésiste",H1158="boursier univ.",H1158="chercheur",H1158="chirurgien",H1158="Résident(e)",H1158="Md Urg",H1158="Md Card",LEFT(H1158,6)="Fellow",H1158="Externe Médecine",H1158="Directeur de la biobanque Médecin",H1158="monit.-boursier",),1,0)</f>
        <v>0</v>
      </c>
      <c r="D1158" s="172">
        <f>IF(OR(G1158=0,H1158="Stagiaire",H1158="Stagiaires",H1158="Externe",H1158="Externes",G1158="agence",H1158="STAGIAIRE INFIRMIER(ÈRE)",H1158="STAGIAIRE SI",H1158="STAGIAIRE S.I.",H1158="STAGIAIRE PAB",H1158="STAGIAIRE EN PERFUSION",H1158="Stagiaire Physiothérapeute",H1158="Stagiaire médecine",H1158="Stagiaire - Service sociaux",H1158="STAGIAIRE SOINS INFIRMIERS",H1158="STAGIAIRE EXTERNE EN MÉDECINE",H1158="ss",),1,0)</f>
        <v>0</v>
      </c>
      <c r="E1158" s="28" t="s">
        <v>785</v>
      </c>
      <c r="F1158" s="28" t="s">
        <v>435</v>
      </c>
      <c r="G1158" s="257">
        <v>6267</v>
      </c>
      <c r="H1158" s="79" t="s">
        <v>3692</v>
      </c>
      <c r="I1158" s="164" t="s">
        <v>171</v>
      </c>
      <c r="J1158" s="273">
        <f ca="1">IF(AK1158&lt;=Données!$B$2,1," ")</f>
        <v>1</v>
      </c>
      <c r="K1158" s="45" t="s">
        <v>56</v>
      </c>
      <c r="L1158" s="46"/>
      <c r="M1158" s="47"/>
      <c r="N1158" s="48"/>
      <c r="O1158" s="185"/>
      <c r="P1158" s="187"/>
      <c r="Q1158" s="185"/>
      <c r="R1158" s="186"/>
      <c r="S1158" s="186" t="s">
        <v>56</v>
      </c>
      <c r="T1158" s="187"/>
      <c r="U1158" s="187"/>
      <c r="V1158" s="187"/>
      <c r="W1158" s="320"/>
      <c r="X1158" s="214"/>
      <c r="Y1158" s="215"/>
      <c r="Z1158" s="34"/>
      <c r="AA1158" s="35">
        <v>1</v>
      </c>
      <c r="AB1158" s="35"/>
      <c r="AC1158" s="35"/>
      <c r="AD1158" s="36"/>
      <c r="AE1158" s="224" t="s">
        <v>56</v>
      </c>
      <c r="AF1158" s="53"/>
      <c r="AG1158" s="54"/>
      <c r="AH1158" s="55"/>
      <c r="AI1158" s="56"/>
      <c r="AJ1158" s="41" t="s">
        <v>290</v>
      </c>
      <c r="AK1158" s="42">
        <v>44589</v>
      </c>
      <c r="AL1158" s="50"/>
      <c r="AM1158" s="337" t="str">
        <f>INDEX($K$6:$AE$6,1,MATCH(1,K1158:AE1158,-1))</f>
        <v>1511-S</v>
      </c>
      <c r="AN1158" s="337" t="str">
        <f>IF(INDEX($K$6:$AE$6,1,MATCH(1,K1158:AE1158,1))&lt;&gt;INDEX($K$6:$AE$6,1,MATCH(1,K1158:AE1158,-1)),INDEX($K$6:$AE$6,1,MATCH(1,K1158:AE1158,1)),"-")</f>
        <v>-</v>
      </c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</row>
    <row r="1159" spans="1:261" x14ac:dyDescent="0.2">
      <c r="A1159" s="169" t="str">
        <f>IF(IFERROR(VLOOKUP(G1159,EmployesActifs,1,FALSE),"Non")&lt;&gt;"Non","Oui","Non")</f>
        <v>Oui</v>
      </c>
      <c r="B1159" s="172">
        <f>IF(A1159="Oui",1,0)</f>
        <v>1</v>
      </c>
      <c r="C1159" s="172">
        <f>IF(OR(G1159="Médecin",H1159="Médecin",I1159="Médecin",I1159="Médecins",H1159="anesthésiste",H1159="boursier univ.",H1159="chercheur",H1159="chirurgien",H1159="Résident(e)",H1159="Md Urg",H1159="Md Card",LEFT(H1159,6)="Fellow",H1159="Externe Médecine",H1159="Directeur de la biobanque Médecin",H1159="monit.-boursier",),1,0)</f>
        <v>0</v>
      </c>
      <c r="D1159" s="172">
        <f>IF(OR(G1159=0,H1159="Stagiaire",H1159="Stagiaires",H1159="Externe",H1159="Externes",G1159="agence",H1159="STAGIAIRE INFIRMIER(ÈRE)",H1159="STAGIAIRE SI",H1159="STAGIAIRE S.I.",H1159="STAGIAIRE PAB",H1159="STAGIAIRE EN PERFUSION",H1159="Stagiaire Physiothérapeute",H1159="Stagiaire médecine",H1159="Stagiaire - Service sociaux",H1159="STAGIAIRE SOINS INFIRMIERS",H1159="STAGIAIRE EXTERNE EN MÉDECINE",H1159="ss",),1,0)</f>
        <v>0</v>
      </c>
      <c r="E1159" s="28" t="s">
        <v>2917</v>
      </c>
      <c r="F1159" s="28" t="s">
        <v>1674</v>
      </c>
      <c r="G1159" s="255">
        <v>12379</v>
      </c>
      <c r="H1159" s="79" t="s">
        <v>1867</v>
      </c>
      <c r="I1159" s="164" t="s">
        <v>3399</v>
      </c>
      <c r="J1159" s="273">
        <f ca="1">IF(AK1159&lt;=Données!$B$2,1," ")</f>
        <v>1</v>
      </c>
      <c r="K1159" s="45">
        <v>1</v>
      </c>
      <c r="L1159" s="46"/>
      <c r="M1159" s="47"/>
      <c r="N1159" s="48"/>
      <c r="O1159" s="185"/>
      <c r="P1159" s="187"/>
      <c r="Q1159" s="185"/>
      <c r="R1159" s="186"/>
      <c r="S1159" s="186"/>
      <c r="T1159" s="187"/>
      <c r="U1159" s="187"/>
      <c r="V1159" s="187"/>
      <c r="W1159" s="320"/>
      <c r="X1159" s="214"/>
      <c r="Y1159" s="215"/>
      <c r="Z1159" s="34"/>
      <c r="AA1159" s="35"/>
      <c r="AB1159" s="35"/>
      <c r="AC1159" s="35"/>
      <c r="AD1159" s="36"/>
      <c r="AE1159" s="224"/>
      <c r="AF1159" s="53"/>
      <c r="AG1159" s="54"/>
      <c r="AH1159" s="55"/>
      <c r="AI1159" s="56"/>
      <c r="AJ1159" s="41" t="s">
        <v>85</v>
      </c>
      <c r="AK1159" s="42">
        <v>44760</v>
      </c>
      <c r="AL1159" s="50"/>
      <c r="AM1159" s="337" t="str">
        <f>INDEX($K$6:$AE$6,1,MATCH(1,K1159:AE1159,-1))</f>
        <v>95PFE-L2S</v>
      </c>
      <c r="AN1159" s="337" t="str">
        <f>IF(INDEX($K$6:$AE$6,1,MATCH(1,K1159:AE1159,1))&lt;&gt;INDEX($K$6:$AE$6,1,MATCH(1,K1159:AE1159,-1)),INDEX($K$6:$AE$6,1,MATCH(1,K1159:AE1159,1)),"-")</f>
        <v>-</v>
      </c>
      <c r="AO1159"/>
      <c r="AP1159"/>
      <c r="AQ1159"/>
    </row>
    <row r="1160" spans="1:261" s="44" customFormat="1" x14ac:dyDescent="0.2">
      <c r="A1160" s="169" t="str">
        <f>IF(IFERROR(VLOOKUP(G1160,EmployesActifs,1,FALSE),"Non")&lt;&gt;"Non","Oui","Non")</f>
        <v>Oui</v>
      </c>
      <c r="B1160" s="172">
        <f>IF(A1160="Oui",1,0)</f>
        <v>1</v>
      </c>
      <c r="C1160" s="172">
        <f>IF(OR(G1160="Médecin",H1160="Médecin",I1160="Médecin",I1160="Médecins",H1160="anesthésiste",H1160="boursier univ.",H1160="chercheur",H1160="chirurgien",H1160="Résident(e)",H1160="Md Urg",H1160="Md Card",LEFT(H1160,6)="Fellow",H1160="Externe Médecine",H1160="Directeur de la biobanque Médecin",H1160="monit.-boursier",),1,0)</f>
        <v>0</v>
      </c>
      <c r="D1160" s="172">
        <f>IF(OR(G1160=0,H1160="Stagiaire",H1160="Stagiaires",H1160="Externe",H1160="Externes",G1160="agence",H1160="STAGIAIRE INFIRMIER(ÈRE)",H1160="STAGIAIRE SI",H1160="STAGIAIRE S.I.",H1160="STAGIAIRE PAB",H1160="STAGIAIRE EN PERFUSION",H1160="Stagiaire Physiothérapeute",H1160="Stagiaire médecine",H1160="Stagiaire - Service sociaux",H1160="STAGIAIRE SOINS INFIRMIERS",H1160="STAGIAIRE EXTERNE EN MÉDECINE",H1160="ss",),1,0)</f>
        <v>0</v>
      </c>
      <c r="E1160" s="28" t="s">
        <v>2207</v>
      </c>
      <c r="F1160" s="28" t="s">
        <v>862</v>
      </c>
      <c r="G1160" s="257">
        <v>4397</v>
      </c>
      <c r="H1160" s="79" t="s">
        <v>2098</v>
      </c>
      <c r="I1160" s="164" t="s">
        <v>4406</v>
      </c>
      <c r="J1160" s="273">
        <f ca="1">IF(AK1160&lt;=Données!$B$2,1," ")</f>
        <v>1</v>
      </c>
      <c r="K1160" s="45"/>
      <c r="L1160" s="46"/>
      <c r="M1160" s="47">
        <v>1</v>
      </c>
      <c r="N1160" s="48"/>
      <c r="O1160" s="185"/>
      <c r="P1160" s="187"/>
      <c r="Q1160" s="185"/>
      <c r="R1160" s="186"/>
      <c r="S1160" s="186"/>
      <c r="T1160" s="187"/>
      <c r="U1160" s="187"/>
      <c r="V1160" s="187"/>
      <c r="W1160" s="320"/>
      <c r="X1160" s="214"/>
      <c r="Y1160" s="215"/>
      <c r="Z1160" s="34"/>
      <c r="AA1160" s="35"/>
      <c r="AB1160" s="35"/>
      <c r="AC1160" s="35"/>
      <c r="AD1160" s="36"/>
      <c r="AE1160" s="224"/>
      <c r="AF1160" s="53"/>
      <c r="AG1160" s="54"/>
      <c r="AH1160" s="55"/>
      <c r="AI1160" s="56"/>
      <c r="AJ1160" s="41" t="s">
        <v>144</v>
      </c>
      <c r="AK1160" s="42">
        <v>44589</v>
      </c>
      <c r="AL1160" s="50"/>
      <c r="AM1160" s="337" t="str">
        <f>INDEX($K$6:$AE$6,1,MATCH(1,K1160:AE1160,-1))</f>
        <v>95PFE-L2L</v>
      </c>
      <c r="AN1160" s="337" t="str">
        <f>IF(INDEX($K$6:$AE$6,1,MATCH(1,K1160:AE1160,1))&lt;&gt;INDEX($K$6:$AE$6,1,MATCH(1,K1160:AE1160,-1)),INDEX($K$6:$AE$6,1,MATCH(1,K1160:AE1160,1)),"-")</f>
        <v>-</v>
      </c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</row>
    <row r="1161" spans="1:261" s="44" customFormat="1" x14ac:dyDescent="0.2">
      <c r="A1161" s="169" t="str">
        <f>IF(IFERROR(VLOOKUP(G1161,EmployesActifs,1,FALSE),"Non")&lt;&gt;"Non","Oui","Non")</f>
        <v>Oui</v>
      </c>
      <c r="B1161" s="172">
        <f>IF(A1161="Oui",1,0)</f>
        <v>1</v>
      </c>
      <c r="C1161" s="172">
        <f>IF(OR(G1161="Médecin",H1161="Médecin",I1161="Médecin",I1161="Médecins",H1161="anesthésiste",H1161="boursier univ.",H1161="chercheur",H1161="chirurgien",H1161="Résident(e)",H1161="Md Urg",H1161="Md Card",LEFT(H1161,6)="Fellow",H1161="Externe Médecine",H1161="Directeur de la biobanque Médecin",H1161="monit.-boursier",),1,0)</f>
        <v>0</v>
      </c>
      <c r="D1161" s="172">
        <f>IF(OR(G1161=0,H1161="Stagiaire",H1161="Stagiaires",H1161="Externe",H1161="Externes",G1161="agence",H1161="STAGIAIRE INFIRMIER(ÈRE)",H1161="STAGIAIRE SI",H1161="STAGIAIRE S.I.",H1161="STAGIAIRE PAB",H1161="STAGIAIRE EN PERFUSION",H1161="Stagiaire Physiothérapeute",H1161="Stagiaire médecine",H1161="Stagiaire - Service sociaux",H1161="STAGIAIRE SOINS INFIRMIERS",H1161="STAGIAIRE EXTERNE EN MÉDECINE",H1161="ss",),1,0)</f>
        <v>0</v>
      </c>
      <c r="E1161" s="28" t="s">
        <v>2213</v>
      </c>
      <c r="F1161" s="28" t="s">
        <v>534</v>
      </c>
      <c r="G1161" s="257">
        <v>12012</v>
      </c>
      <c r="H1161" s="79" t="s">
        <v>69</v>
      </c>
      <c r="I1161" s="164" t="s">
        <v>5716</v>
      </c>
      <c r="J1161" s="273" t="str">
        <f ca="1">IF(AK1161&lt;=Données!$B$2,1," ")</f>
        <v xml:space="preserve"> </v>
      </c>
      <c r="K1161" s="45"/>
      <c r="L1161" s="46"/>
      <c r="M1161" s="47"/>
      <c r="N1161" s="48"/>
      <c r="O1161" s="185"/>
      <c r="P1161" s="187"/>
      <c r="Q1161" s="185"/>
      <c r="R1161" s="186"/>
      <c r="S1161" s="186">
        <v>1</v>
      </c>
      <c r="T1161" s="187"/>
      <c r="U1161" s="187"/>
      <c r="V1161" s="187"/>
      <c r="W1161" s="320"/>
      <c r="X1161" s="214"/>
      <c r="Y1161" s="215"/>
      <c r="Z1161" s="34"/>
      <c r="AA1161" s="35"/>
      <c r="AB1161" s="35"/>
      <c r="AC1161" s="35"/>
      <c r="AD1161" s="36"/>
      <c r="AE1161" s="224"/>
      <c r="AF1161" s="53"/>
      <c r="AG1161" s="54"/>
      <c r="AH1161" s="55"/>
      <c r="AI1161" s="56"/>
      <c r="AJ1161" s="41" t="s">
        <v>5851</v>
      </c>
      <c r="AK1161" s="42">
        <v>45762</v>
      </c>
      <c r="AL1161" s="50"/>
      <c r="AM1161" s="337" t="str">
        <f>INDEX($K$6:$AE$6,1,MATCH(1,K1161:AE1161,-1))</f>
        <v>1870 +</v>
      </c>
      <c r="AN1161" s="337" t="str">
        <f>IF(INDEX($K$6:$AE$6,1,MATCH(1,K1161:AE1161,1))&lt;&gt;INDEX($K$6:$AE$6,1,MATCH(1,K1161:AE1161,-1)),INDEX($K$6:$AE$6,1,MATCH(1,K1161:AE1161,1)),"-")</f>
        <v>-</v>
      </c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</row>
    <row r="1162" spans="1:261" s="44" customFormat="1" ht="12.75" customHeight="1" x14ac:dyDescent="0.2">
      <c r="A1162" s="169" t="str">
        <f>IF(IFERROR(VLOOKUP(G1162,EmployesActifs,1,FALSE),"Non")&lt;&gt;"Non","Oui","Non")</f>
        <v>Oui</v>
      </c>
      <c r="B1162" s="172">
        <f>IF(A1162="Oui",1,0)</f>
        <v>1</v>
      </c>
      <c r="C1162" s="172">
        <f>IF(OR(G1162="Médecin",H1162="Médecin",I1162="Médecin",I1162="Médecins",H1162="anesthésiste",H1162="boursier univ.",H1162="chercheur",H1162="chirurgien",H1162="Résident(e)",H1162="Md Urg",H1162="Md Card",LEFT(H1162,6)="Fellow",H1162="Externe Médecine",H1162="Directeur de la biobanque Médecin",H1162="monit.-boursier",),1,0)</f>
        <v>0</v>
      </c>
      <c r="D1162" s="172">
        <f>IF(OR(G1162=0,H1162="Stagiaire",H1162="Stagiaires",H1162="Externe",H1162="Externes",G1162="agence",H1162="STAGIAIRE INFIRMIER(ÈRE)",H1162="STAGIAIRE SI",H1162="STAGIAIRE S.I.",H1162="STAGIAIRE PAB",H1162="STAGIAIRE EN PERFUSION",H1162="Stagiaire Physiothérapeute",H1162="Stagiaire médecine",H1162="Stagiaire - Service sociaux",H1162="STAGIAIRE SOINS INFIRMIERS",H1162="STAGIAIRE EXTERNE EN MÉDECINE",H1162="ss",),1,0)</f>
        <v>0</v>
      </c>
      <c r="E1162" s="28" t="s">
        <v>3172</v>
      </c>
      <c r="F1162" s="28" t="s">
        <v>3173</v>
      </c>
      <c r="G1162" s="257">
        <v>12904</v>
      </c>
      <c r="H1162" s="79" t="s">
        <v>69</v>
      </c>
      <c r="I1162" s="164" t="s">
        <v>5215</v>
      </c>
      <c r="J1162" s="273">
        <f ca="1">IF(AK1162&lt;=Données!$B$2,1," ")</f>
        <v>1</v>
      </c>
      <c r="K1162" s="45"/>
      <c r="L1162" s="46">
        <v>1</v>
      </c>
      <c r="M1162" s="47"/>
      <c r="N1162" s="48"/>
      <c r="O1162" s="185"/>
      <c r="P1162" s="187"/>
      <c r="Q1162" s="185"/>
      <c r="R1162" s="186"/>
      <c r="S1162" s="186"/>
      <c r="T1162" s="187"/>
      <c r="U1162" s="187"/>
      <c r="V1162" s="187"/>
      <c r="W1162" s="320"/>
      <c r="X1162" s="214"/>
      <c r="Y1162" s="215"/>
      <c r="Z1162" s="34"/>
      <c r="AA1162" s="35"/>
      <c r="AB1162" s="35"/>
      <c r="AC1162" s="35"/>
      <c r="AD1162" s="36"/>
      <c r="AE1162" s="224"/>
      <c r="AF1162" s="53"/>
      <c r="AG1162" s="54"/>
      <c r="AH1162" s="55"/>
      <c r="AI1162" s="56"/>
      <c r="AJ1162" s="41" t="s">
        <v>85</v>
      </c>
      <c r="AK1162" s="42">
        <v>44986</v>
      </c>
      <c r="AL1162" s="50"/>
      <c r="AM1162" s="337" t="str">
        <f>INDEX($K$6:$AE$6,1,MATCH(1,K1162:AE1162,-1))</f>
        <v>95PFE-L2M</v>
      </c>
      <c r="AN1162" s="337" t="str">
        <f>IF(INDEX($K$6:$AE$6,1,MATCH(1,K1162:AE1162,1))&lt;&gt;INDEX($K$6:$AE$6,1,MATCH(1,K1162:AE1162,-1)),INDEX($K$6:$AE$6,1,MATCH(1,K1162:AE1162,1)),"-")</f>
        <v>-</v>
      </c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</row>
    <row r="1163" spans="1:261" s="44" customFormat="1" x14ac:dyDescent="0.2">
      <c r="A1163" s="169" t="str">
        <f>IF(IFERROR(VLOOKUP(G1163,EmployesActifs,1,FALSE),"Non")&lt;&gt;"Non","Oui","Non")</f>
        <v>Oui</v>
      </c>
      <c r="B1163" s="172">
        <f>IF(A1163="Oui",1,0)</f>
        <v>1</v>
      </c>
      <c r="C1163" s="172">
        <f>IF(OR(G1163="Médecin",H1163="Médecin",I1163="Médecin",I1163="Médecins",H1163="anesthésiste",H1163="boursier univ.",H1163="chercheur",H1163="chirurgien",H1163="Résident(e)",H1163="Md Urg",H1163="Md Card",LEFT(H1163,6)="Fellow",H1163="Externe Médecine",H1163="Directeur de la biobanque Médecin",H1163="monit.-boursier",),1,0)</f>
        <v>0</v>
      </c>
      <c r="D1163" s="172">
        <f>IF(OR(G1163=0,H1163="Stagiaire",H1163="Stagiaires",H1163="Externe",H1163="Externes",G1163="agence",H1163="STAGIAIRE INFIRMIER(ÈRE)",H1163="STAGIAIRE SI",H1163="STAGIAIRE S.I.",H1163="STAGIAIRE PAB",H1163="STAGIAIRE EN PERFUSION",H1163="Stagiaire Physiothérapeute",H1163="Stagiaire médecine",H1163="Stagiaire - Service sociaux",H1163="STAGIAIRE SOINS INFIRMIERS",H1163="STAGIAIRE EXTERNE EN MÉDECINE",H1163="ss",),1,0)</f>
        <v>0</v>
      </c>
      <c r="E1163" s="28" t="s">
        <v>2216</v>
      </c>
      <c r="F1163" s="28" t="s">
        <v>141</v>
      </c>
      <c r="G1163" s="257">
        <v>6748</v>
      </c>
      <c r="H1163" s="79" t="s">
        <v>1405</v>
      </c>
      <c r="I1163" s="164" t="s">
        <v>3436</v>
      </c>
      <c r="J1163" s="273">
        <f ca="1">IF(AK1163&lt;=Données!$B$2,1," ")</f>
        <v>1</v>
      </c>
      <c r="K1163" s="45"/>
      <c r="L1163" s="46"/>
      <c r="M1163" s="47"/>
      <c r="N1163" s="48"/>
      <c r="O1163" s="185"/>
      <c r="P1163" s="187"/>
      <c r="Q1163" s="185"/>
      <c r="R1163" s="186"/>
      <c r="S1163" s="186"/>
      <c r="T1163" s="187"/>
      <c r="U1163" s="187"/>
      <c r="V1163" s="187"/>
      <c r="W1163" s="320"/>
      <c r="X1163" s="214"/>
      <c r="Y1163" s="215"/>
      <c r="Z1163" s="34"/>
      <c r="AA1163" s="35">
        <v>1</v>
      </c>
      <c r="AB1163" s="35"/>
      <c r="AC1163" s="35"/>
      <c r="AD1163" s="36"/>
      <c r="AE1163" s="224"/>
      <c r="AF1163" s="53"/>
      <c r="AG1163" s="54"/>
      <c r="AH1163" s="55"/>
      <c r="AI1163" s="56"/>
      <c r="AJ1163" s="41" t="s">
        <v>44</v>
      </c>
      <c r="AK1163" s="42">
        <v>43922</v>
      </c>
      <c r="AL1163" s="50"/>
      <c r="AM1163" s="337" t="str">
        <f>INDEX($K$6:$AE$6,1,MATCH(1,K1163:AE1163,-1))</f>
        <v>1511-S</v>
      </c>
      <c r="AN1163" s="337" t="str">
        <f>IF(INDEX($K$6:$AE$6,1,MATCH(1,K1163:AE1163,1))&lt;&gt;INDEX($K$6:$AE$6,1,MATCH(1,K1163:AE1163,-1)),INDEX($K$6:$AE$6,1,MATCH(1,K1163:AE1163,1)),"-")</f>
        <v>-</v>
      </c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  <c r="IY1163"/>
      <c r="IZ1163"/>
      <c r="JA1163"/>
    </row>
    <row r="1164" spans="1:261" s="44" customFormat="1" ht="15" customHeight="1" x14ac:dyDescent="0.2">
      <c r="A1164" s="169" t="str">
        <f>IF(IFERROR(VLOOKUP(G1164,EmployesActifs,1,FALSE),"Non")&lt;&gt;"Non","Oui","Non")</f>
        <v>Oui</v>
      </c>
      <c r="B1164" s="172">
        <f>IF(A1164="Oui",1,0)</f>
        <v>1</v>
      </c>
      <c r="C1164" s="172">
        <f>IF(OR(G1164="Médecin",H1164="Médecin",I1164="Médecin",I1164="Médecins",H1164="anesthésiste",H1164="boursier univ.",H1164="chercheur",H1164="chirurgien",H1164="Résident(e)",H1164="Md Urg",H1164="Md Card",LEFT(H1164,6)="Fellow",H1164="Externe Médecine",H1164="Directeur de la biobanque Médecin",H1164="monit.-boursier",),1,0)</f>
        <v>0</v>
      </c>
      <c r="D1164" s="172">
        <f>IF(OR(G1164=0,H1164="Stagiaire",H1164="Stagiaires",H1164="Externe",H1164="Externes",G1164="agence",H1164="STAGIAIRE INFIRMIER(ÈRE)",H1164="STAGIAIRE SI",H1164="STAGIAIRE S.I.",H1164="STAGIAIRE PAB",H1164="STAGIAIRE EN PERFUSION",H1164="Stagiaire Physiothérapeute",H1164="Stagiaire médecine",H1164="Stagiaire - Service sociaux",H1164="STAGIAIRE SOINS INFIRMIERS",H1164="STAGIAIRE EXTERNE EN MÉDECINE",H1164="ss",),1,0)</f>
        <v>0</v>
      </c>
      <c r="E1164" s="28" t="s">
        <v>2219</v>
      </c>
      <c r="F1164" s="28" t="s">
        <v>935</v>
      </c>
      <c r="G1164" s="257">
        <v>3534</v>
      </c>
      <c r="H1164" s="79" t="s">
        <v>1095</v>
      </c>
      <c r="I1164" s="164" t="s">
        <v>282</v>
      </c>
      <c r="J1164" s="273" t="str">
        <f ca="1">IF(AK1164&lt;=Données!$B$2,1," ")</f>
        <v xml:space="preserve"> </v>
      </c>
      <c r="K1164" s="45"/>
      <c r="L1164" s="46">
        <v>1</v>
      </c>
      <c r="M1164" s="47"/>
      <c r="N1164" s="48"/>
      <c r="O1164" s="185"/>
      <c r="P1164" s="187"/>
      <c r="Q1164" s="185"/>
      <c r="R1164" s="186"/>
      <c r="S1164" s="186"/>
      <c r="T1164" s="187"/>
      <c r="U1164" s="187"/>
      <c r="V1164" s="187"/>
      <c r="W1164" s="320"/>
      <c r="X1164" s="214"/>
      <c r="Y1164" s="215"/>
      <c r="Z1164" s="34"/>
      <c r="AA1164" s="35"/>
      <c r="AB1164" s="35"/>
      <c r="AC1164" s="35"/>
      <c r="AD1164" s="36"/>
      <c r="AE1164" s="224"/>
      <c r="AF1164" s="53"/>
      <c r="AG1164" s="54"/>
      <c r="AH1164" s="55"/>
      <c r="AI1164" s="56"/>
      <c r="AJ1164" s="41" t="s">
        <v>4462</v>
      </c>
      <c r="AK1164" s="42">
        <v>45532</v>
      </c>
      <c r="AL1164" s="50"/>
      <c r="AM1164" s="337" t="str">
        <f>INDEX($K$6:$AE$6,1,MATCH(1,K1164:AE1164,-1))</f>
        <v>95PFE-L2M</v>
      </c>
      <c r="AN1164" s="337" t="str">
        <f>IF(INDEX($K$6:$AE$6,1,MATCH(1,K1164:AE1164,1))&lt;&gt;INDEX($K$6:$AE$6,1,MATCH(1,K1164:AE1164,-1)),INDEX($K$6:$AE$6,1,MATCH(1,K1164:AE1164,1)),"-")</f>
        <v>-</v>
      </c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</row>
    <row r="1165" spans="1:261" s="69" customFormat="1" x14ac:dyDescent="0.2">
      <c r="A1165" s="169" t="str">
        <f>IF(IFERROR(VLOOKUP(G1165,EmployesActifs,1,FALSE),"Non")&lt;&gt;"Non","Oui","Non")</f>
        <v>Oui</v>
      </c>
      <c r="B1165" s="172">
        <f>IF(A1165="Oui",1,0)</f>
        <v>1</v>
      </c>
      <c r="C1165" s="172">
        <f>IF(OR(G1165="Médecin",H1165="Médecin",I1165="Médecin",I1165="Médecins",H1165="anesthésiste",H1165="boursier univ.",H1165="chercheur",H1165="chirurgien",H1165="Résident(e)",H1165="Md Urg",H1165="Md Card",LEFT(H1165,6)="Fellow",H1165="Externe Médecine",H1165="Directeur de la biobanque Médecin",H1165="monit.-boursier",),1,0)</f>
        <v>0</v>
      </c>
      <c r="D1165" s="172">
        <f>IF(OR(G1165=0,H1165="Stagiaire",H1165="Stagiaires",H1165="Externe",H1165="Externes",G1165="agence",H1165="STAGIAIRE INFIRMIER(ÈRE)",H1165="STAGIAIRE SI",H1165="STAGIAIRE S.I.",H1165="STAGIAIRE PAB",H1165="STAGIAIRE EN PERFUSION",H1165="Stagiaire Physiothérapeute",H1165="Stagiaire médecine",H1165="Stagiaire - Service sociaux",H1165="STAGIAIRE SOINS INFIRMIERS",H1165="STAGIAIRE EXTERNE EN MÉDECINE",H1165="ss",),1,0)</f>
        <v>0</v>
      </c>
      <c r="E1165" s="28" t="s">
        <v>2220</v>
      </c>
      <c r="F1165" s="28" t="s">
        <v>724</v>
      </c>
      <c r="G1165" s="257">
        <v>5462</v>
      </c>
      <c r="H1165" s="79" t="s">
        <v>517</v>
      </c>
      <c r="I1165" s="164" t="s">
        <v>143</v>
      </c>
      <c r="J1165" s="273">
        <f ca="1">IF(AK1165&lt;=Données!$B$2,1," ")</f>
        <v>1</v>
      </c>
      <c r="K1165" s="45"/>
      <c r="L1165" s="46"/>
      <c r="M1165" s="47">
        <v>1</v>
      </c>
      <c r="N1165" s="48"/>
      <c r="O1165" s="185"/>
      <c r="P1165" s="187"/>
      <c r="Q1165" s="185"/>
      <c r="R1165" s="186"/>
      <c r="S1165" s="186"/>
      <c r="T1165" s="187"/>
      <c r="U1165" s="187"/>
      <c r="V1165" s="187"/>
      <c r="W1165" s="320"/>
      <c r="X1165" s="214"/>
      <c r="Y1165" s="215"/>
      <c r="Z1165" s="34"/>
      <c r="AA1165" s="35"/>
      <c r="AB1165" s="35"/>
      <c r="AC1165" s="35"/>
      <c r="AD1165" s="36"/>
      <c r="AE1165" s="224"/>
      <c r="AF1165" s="53"/>
      <c r="AG1165" s="54"/>
      <c r="AH1165" s="55"/>
      <c r="AI1165" s="56"/>
      <c r="AJ1165" s="41" t="s">
        <v>57</v>
      </c>
      <c r="AK1165" s="42">
        <v>44586</v>
      </c>
      <c r="AL1165" s="50"/>
      <c r="AM1165" s="337" t="str">
        <f>INDEX($K$6:$AE$6,1,MATCH(1,K1165:AE1165,-1))</f>
        <v>95PFE-L2L</v>
      </c>
      <c r="AN1165" s="337" t="str">
        <f>IF(INDEX($K$6:$AE$6,1,MATCH(1,K1165:AE1165,1))&lt;&gt;INDEX($K$6:$AE$6,1,MATCH(1,K1165:AE1165,-1)),INDEX($K$6:$AE$6,1,MATCH(1,K1165:AE1165,1)),"-")</f>
        <v>-</v>
      </c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</row>
    <row r="1166" spans="1:261" s="69" customFormat="1" x14ac:dyDescent="0.2">
      <c r="A1166" s="169" t="str">
        <f>IF(IFERROR(VLOOKUP(G1166,EmployesActifs,1,FALSE),"Non")&lt;&gt;"Non","Oui","Non")</f>
        <v>Oui</v>
      </c>
      <c r="B1166" s="172">
        <f>IF(A1166="Oui",1,0)</f>
        <v>1</v>
      </c>
      <c r="C1166" s="172">
        <f>IF(OR(G1166="Médecin",H1166="Médecin",I1166="Médecin",I1166="Médecins",H1166="anesthésiste",H1166="boursier univ.",H1166="chercheur",H1166="chirurgien",H1166="Résident(e)",H1166="Md Urg",H1166="Md Card",LEFT(H1166,6)="Fellow",H1166="Externe Médecine",H1166="Directeur de la biobanque Médecin",H1166="monit.-boursier",),1,0)</f>
        <v>0</v>
      </c>
      <c r="D1166" s="172">
        <f>IF(OR(G1166=0,H1166="Stagiaire",H1166="Stagiaires",H1166="Externe",H1166="Externes",G1166="agence",H1166="STAGIAIRE INFIRMIER(ÈRE)",H1166="STAGIAIRE SI",H1166="STAGIAIRE S.I.",H1166="STAGIAIRE PAB",H1166="STAGIAIRE EN PERFUSION",H1166="Stagiaire Physiothérapeute",H1166="Stagiaire médecine",H1166="Stagiaire - Service sociaux",H1166="STAGIAIRE SOINS INFIRMIERS",H1166="STAGIAIRE EXTERNE EN MÉDECINE",H1166="ss",),1,0)</f>
        <v>0</v>
      </c>
      <c r="E1166" s="28" t="s">
        <v>2221</v>
      </c>
      <c r="F1166" s="28" t="s">
        <v>599</v>
      </c>
      <c r="G1166" s="257">
        <v>10371</v>
      </c>
      <c r="H1166" s="79" t="s">
        <v>103</v>
      </c>
      <c r="I1166" s="164" t="s">
        <v>5709</v>
      </c>
      <c r="J1166" s="273">
        <f ca="1">IF(AK1166&lt;=Données!$B$2,1," ")</f>
        <v>1</v>
      </c>
      <c r="K1166" s="45"/>
      <c r="L1166" s="46">
        <v>1</v>
      </c>
      <c r="M1166" s="47"/>
      <c r="N1166" s="48"/>
      <c r="O1166" s="185"/>
      <c r="P1166" s="187"/>
      <c r="Q1166" s="185"/>
      <c r="R1166" s="186"/>
      <c r="S1166" s="186"/>
      <c r="T1166" s="187"/>
      <c r="U1166" s="187"/>
      <c r="V1166" s="187"/>
      <c r="W1166" s="320"/>
      <c r="X1166" s="214"/>
      <c r="Y1166" s="215"/>
      <c r="Z1166" s="34"/>
      <c r="AA1166" s="35"/>
      <c r="AB1166" s="35"/>
      <c r="AC1166" s="35"/>
      <c r="AD1166" s="36"/>
      <c r="AE1166" s="224"/>
      <c r="AF1166" s="53"/>
      <c r="AG1166" s="54"/>
      <c r="AH1166" s="55"/>
      <c r="AI1166" s="56"/>
      <c r="AJ1166" s="41" t="s">
        <v>50</v>
      </c>
      <c r="AK1166" s="42">
        <v>44582</v>
      </c>
      <c r="AL1166" s="50"/>
      <c r="AM1166" s="337" t="str">
        <f>INDEX($K$6:$AE$6,1,MATCH(1,K1166:AE1166,-1))</f>
        <v>95PFE-L2M</v>
      </c>
      <c r="AN1166" s="337" t="str">
        <f>IF(INDEX($K$6:$AE$6,1,MATCH(1,K1166:AE1166,1))&lt;&gt;INDEX($K$6:$AE$6,1,MATCH(1,K1166:AE1166,-1)),INDEX($K$6:$AE$6,1,MATCH(1,K1166:AE1166,1)),"-")</f>
        <v>-</v>
      </c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</row>
    <row r="1167" spans="1:261" ht="12.75" customHeight="1" x14ac:dyDescent="0.2">
      <c r="A1167" s="169" t="str">
        <f>IF(IFERROR(VLOOKUP(G1167,EmployesActifs,1,FALSE),"Non")&lt;&gt;"Non","Oui","Non")</f>
        <v>Oui</v>
      </c>
      <c r="B1167" s="172">
        <f>IF(A1167="Oui",1,0)</f>
        <v>1</v>
      </c>
      <c r="C1167" s="172">
        <f>IF(OR(G1167="Médecin",H1167="Médecin",I1167="Médecin",I1167="Médecins",H1167="anesthésiste",H1167="boursier univ.",H1167="chercheur",H1167="chirurgien",H1167="Résident(e)",H1167="Md Urg",H1167="Md Card",LEFT(H1167,6)="Fellow",H1167="Externe Médecine",H1167="Directeur de la biobanque Médecin",H1167="monit.-boursier",),1,0)</f>
        <v>0</v>
      </c>
      <c r="D1167" s="172">
        <f>IF(OR(G1167=0,H1167="Stagiaire",H1167="Stagiaires",H1167="Externe",H1167="Externes",G1167="agence",H1167="STAGIAIRE INFIRMIER(ÈRE)",H1167="STAGIAIRE SI",H1167="STAGIAIRE S.I.",H1167="STAGIAIRE PAB",H1167="STAGIAIRE EN PERFUSION",H1167="Stagiaire Physiothérapeute",H1167="Stagiaire médecine",H1167="Stagiaire - Service sociaux",H1167="STAGIAIRE SOINS INFIRMIERS",H1167="STAGIAIRE EXTERNE EN MÉDECINE",H1167="ss",),1,0)</f>
        <v>0</v>
      </c>
      <c r="E1167" s="28" t="s">
        <v>4377</v>
      </c>
      <c r="F1167" s="28" t="s">
        <v>657</v>
      </c>
      <c r="G1167" s="255">
        <v>13188</v>
      </c>
      <c r="H1167" s="79" t="s">
        <v>6088</v>
      </c>
      <c r="I1167" s="164" t="s">
        <v>5717</v>
      </c>
      <c r="J1167" s="273" t="str">
        <f ca="1">IF(AK1167&lt;=Données!$B$2,1," ")</f>
        <v xml:space="preserve"> </v>
      </c>
      <c r="K1167" s="45"/>
      <c r="L1167" s="46" t="s">
        <v>56</v>
      </c>
      <c r="M1167" s="47"/>
      <c r="N1167" s="48"/>
      <c r="O1167" s="185"/>
      <c r="P1167" s="187"/>
      <c r="Q1167" s="185"/>
      <c r="R1167" s="186"/>
      <c r="S1167" s="186">
        <v>1</v>
      </c>
      <c r="T1167" s="187"/>
      <c r="U1167" s="187"/>
      <c r="V1167" s="187"/>
      <c r="W1167" s="320"/>
      <c r="X1167" s="214"/>
      <c r="Y1167" s="215"/>
      <c r="Z1167" s="34"/>
      <c r="AA1167" s="35"/>
      <c r="AB1167" s="35"/>
      <c r="AC1167" s="35"/>
      <c r="AD1167" s="36"/>
      <c r="AE1167" s="224"/>
      <c r="AF1167" s="53"/>
      <c r="AG1167" s="54"/>
      <c r="AH1167" s="55"/>
      <c r="AI1167" s="56"/>
      <c r="AJ1167" s="41" t="s">
        <v>4462</v>
      </c>
      <c r="AK1167" s="42">
        <v>45798</v>
      </c>
      <c r="AL1167" s="50"/>
      <c r="AM1167" s="337" t="str">
        <f>INDEX($K$6:$AE$6,1,MATCH(1,K1167:AE1167,-1))</f>
        <v>1870 +</v>
      </c>
      <c r="AN1167" s="337" t="str">
        <f>IF(INDEX($K$6:$AE$6,1,MATCH(1,K1167:AE1167,1))&lt;&gt;INDEX($K$6:$AE$6,1,MATCH(1,K1167:AE1167,-1)),INDEX($K$6:$AE$6,1,MATCH(1,K1167:AE1167,1)),"-")</f>
        <v>-</v>
      </c>
      <c r="AO1167"/>
      <c r="AP1167"/>
      <c r="AQ1167"/>
    </row>
    <row r="1168" spans="1:261" ht="12.75" customHeight="1" x14ac:dyDescent="0.2">
      <c r="A1168" s="169" t="str">
        <f>IF(IFERROR(VLOOKUP(G1168,EmployesActifs,1,FALSE),"Non")&lt;&gt;"Non","Oui","Non")</f>
        <v>Oui</v>
      </c>
      <c r="B1168" s="172">
        <f>IF(A1168="Oui",1,0)</f>
        <v>1</v>
      </c>
      <c r="C1168" s="172">
        <f>IF(OR(G1168="Médecin",H1168="Médecin",I1168="Médecin",I1168="Médecins",H1168="anesthésiste",H1168="boursier univ.",H1168="chercheur",H1168="chirurgien",H1168="Résident(e)",H1168="Md Urg",H1168="Md Card",LEFT(H1168,6)="Fellow",H1168="Externe Médecine",H1168="Directeur de la biobanque Médecin",H1168="monit.-boursier",),1,0)</f>
        <v>0</v>
      </c>
      <c r="D1168" s="172">
        <f>IF(OR(G1168=0,H1168="Stagiaire",H1168="Stagiaires",H1168="Externe",H1168="Externes",G1168="agence",H1168="STAGIAIRE INFIRMIER(ÈRE)",H1168="STAGIAIRE SI",H1168="STAGIAIRE S.I.",H1168="STAGIAIRE PAB",H1168="STAGIAIRE EN PERFUSION",H1168="Stagiaire Physiothérapeute",H1168="Stagiaire médecine",H1168="Stagiaire - Service sociaux",H1168="STAGIAIRE SOINS INFIRMIERS",H1168="STAGIAIRE EXTERNE EN MÉDECINE",H1168="ss",),1,0)</f>
        <v>0</v>
      </c>
      <c r="E1168" s="28" t="s">
        <v>5039</v>
      </c>
      <c r="F1168" s="28" t="s">
        <v>4387</v>
      </c>
      <c r="G1168" s="262">
        <v>13266</v>
      </c>
      <c r="H1168" s="79" t="s">
        <v>103</v>
      </c>
      <c r="I1168" s="164" t="s">
        <v>5716</v>
      </c>
      <c r="J1168" s="273" t="str">
        <f ca="1">IF(AK1168&lt;=Données!$B$2,1," ")</f>
        <v xml:space="preserve"> </v>
      </c>
      <c r="K1168" s="45"/>
      <c r="L1168" s="46">
        <v>1</v>
      </c>
      <c r="M1168" s="47"/>
      <c r="N1168" s="48"/>
      <c r="O1168" s="185"/>
      <c r="P1168" s="187"/>
      <c r="Q1168" s="185"/>
      <c r="R1168" s="186"/>
      <c r="S1168" s="186"/>
      <c r="T1168" s="187"/>
      <c r="U1168" s="187"/>
      <c r="V1168" s="187"/>
      <c r="W1168" s="320"/>
      <c r="X1168" s="214"/>
      <c r="Y1168" s="215"/>
      <c r="Z1168" s="34"/>
      <c r="AA1168" s="35"/>
      <c r="AB1168" s="35"/>
      <c r="AC1168" s="35"/>
      <c r="AD1168" s="36"/>
      <c r="AE1168" s="224"/>
      <c r="AF1168" s="53"/>
      <c r="AG1168" s="54"/>
      <c r="AH1168" s="55"/>
      <c r="AI1168" s="56"/>
      <c r="AJ1168" s="41" t="s">
        <v>4462</v>
      </c>
      <c r="AK1168" s="42">
        <v>45335</v>
      </c>
      <c r="AL1168" s="50"/>
      <c r="AM1168" s="337" t="str">
        <f>INDEX($K$6:$AE$6,1,MATCH(1,K1168:AE1168,-1))</f>
        <v>95PFE-L2M</v>
      </c>
      <c r="AN1168" s="337" t="str">
        <f>IF(INDEX($K$6:$AE$6,1,MATCH(1,K1168:AE1168,1))&lt;&gt;INDEX($K$6:$AE$6,1,MATCH(1,K1168:AE1168,-1)),INDEX($K$6:$AE$6,1,MATCH(1,K1168:AE1168,1)),"-")</f>
        <v>-</v>
      </c>
      <c r="AO1168"/>
      <c r="AP1168"/>
      <c r="AQ1168"/>
    </row>
    <row r="1169" spans="1:261" ht="12.75" customHeight="1" x14ac:dyDescent="0.2">
      <c r="A1169" s="169" t="str">
        <f>IF(IFERROR(VLOOKUP(G1169,EmployesActifs,1,FALSE),"Non")&lt;&gt;"Non","Oui","Non")</f>
        <v>Oui</v>
      </c>
      <c r="B1169" s="172">
        <f>IF(A1169="Oui",1,0)</f>
        <v>1</v>
      </c>
      <c r="C1169" s="172">
        <f>IF(OR(G1169="Médecin",H1169="Médecin",I1169="Médecin",I1169="Médecins",H1169="anesthésiste",H1169="boursier univ.",H1169="chercheur",H1169="chirurgien",H1169="Résident(e)",H1169="Md Urg",H1169="Md Card",LEFT(H1169,6)="Fellow",H1169="Externe Médecine",H1169="Directeur de la biobanque Médecin",H1169="monit.-boursier",),1,0)</f>
        <v>0</v>
      </c>
      <c r="D1169" s="172">
        <f>IF(OR(G1169=0,H1169="Stagiaire",H1169="Stagiaires",H1169="Externe",H1169="Externes",G1169="agence",H1169="STAGIAIRE INFIRMIER(ÈRE)",H1169="STAGIAIRE SI",H1169="STAGIAIRE S.I.",H1169="STAGIAIRE PAB",H1169="STAGIAIRE EN PERFUSION",H1169="Stagiaire Physiothérapeute",H1169="Stagiaire médecine",H1169="Stagiaire - Service sociaux",H1169="STAGIAIRE SOINS INFIRMIERS",H1169="STAGIAIRE EXTERNE EN MÉDECINE",H1169="ss",),1,0)</f>
        <v>0</v>
      </c>
      <c r="E1169" s="28" t="s">
        <v>2222</v>
      </c>
      <c r="F1169" s="28" t="s">
        <v>833</v>
      </c>
      <c r="G1169" s="257">
        <v>10507</v>
      </c>
      <c r="H1169" s="79" t="s">
        <v>103</v>
      </c>
      <c r="I1169" s="164" t="s">
        <v>3520</v>
      </c>
      <c r="J1169" s="273" t="str">
        <f ca="1">IF(AK1169&lt;=Données!$B$2,1," ")</f>
        <v xml:space="preserve"> </v>
      </c>
      <c r="K1169" s="45" t="s">
        <v>56</v>
      </c>
      <c r="L1169" s="46"/>
      <c r="M1169" s="47"/>
      <c r="N1169" s="48"/>
      <c r="O1169" s="185">
        <v>1</v>
      </c>
      <c r="P1169" s="187"/>
      <c r="Q1169" s="185"/>
      <c r="R1169" s="186"/>
      <c r="S1169" s="186" t="s">
        <v>56</v>
      </c>
      <c r="T1169" s="187"/>
      <c r="U1169" s="187"/>
      <c r="V1169" s="187"/>
      <c r="W1169" s="320"/>
      <c r="X1169" s="214"/>
      <c r="Y1169" s="215"/>
      <c r="Z1169" s="34"/>
      <c r="AA1169" s="35"/>
      <c r="AB1169" s="35"/>
      <c r="AC1169" s="35"/>
      <c r="AD1169" s="36"/>
      <c r="AE1169" s="224"/>
      <c r="AF1169" s="53"/>
      <c r="AG1169" s="54"/>
      <c r="AH1169" s="55"/>
      <c r="AI1169" s="56"/>
      <c r="AJ1169" s="41" t="s">
        <v>4462</v>
      </c>
      <c r="AK1169" s="42">
        <v>45861</v>
      </c>
      <c r="AL1169" s="50"/>
      <c r="AM1169" s="337" t="str">
        <f>INDEX($K$6:$AE$6,1,MATCH(1,K1169:AE1169,-1))</f>
        <v>1804S</v>
      </c>
      <c r="AN1169" s="337" t="str">
        <f>IF(INDEX($K$6:$AE$6,1,MATCH(1,K1169:AE1169,1))&lt;&gt;INDEX($K$6:$AE$6,1,MATCH(1,K1169:AE1169,-1)),INDEX($K$6:$AE$6,1,MATCH(1,K1169:AE1169,1)),"-")</f>
        <v>-</v>
      </c>
      <c r="AO1169"/>
      <c r="AP1169"/>
      <c r="AQ1169"/>
    </row>
    <row r="1170" spans="1:261" ht="15" customHeight="1" x14ac:dyDescent="0.2">
      <c r="A1170" s="169" t="str">
        <f>IF(IFERROR(VLOOKUP(G1170,EmployesActifs,1,FALSE),"Non")&lt;&gt;"Non","Oui","Non")</f>
        <v>Oui</v>
      </c>
      <c r="B1170" s="172">
        <f>IF(A1170="Oui",1,0)</f>
        <v>1</v>
      </c>
      <c r="C1170" s="172">
        <f>IF(OR(G1170="Médecin",H1170="Médecin",I1170="Médecin",I1170="Médecins",H1170="anesthésiste",H1170="boursier univ.",H1170="chercheur",H1170="chirurgien",H1170="Résident(e)",H1170="Md Urg",H1170="Md Card",LEFT(H1170,6)="Fellow",H1170="Externe Médecine",H1170="Directeur de la biobanque Médecin",H1170="monit.-boursier",),1,0)</f>
        <v>0</v>
      </c>
      <c r="D1170" s="172">
        <f>IF(OR(G1170=0,H1170="Stagiaire",H1170="Stagiaires",H1170="Externe",H1170="Externes",G1170="agence",H1170="STAGIAIRE INFIRMIER(ÈRE)",H1170="STAGIAIRE SI",H1170="STAGIAIRE S.I.",H1170="STAGIAIRE PAB",H1170="STAGIAIRE EN PERFUSION",H1170="Stagiaire Physiothérapeute",H1170="Stagiaire médecine",H1170="Stagiaire - Service sociaux",H1170="STAGIAIRE SOINS INFIRMIERS",H1170="STAGIAIRE EXTERNE EN MÉDECINE",H1170="ss",),1,0)</f>
        <v>0</v>
      </c>
      <c r="E1170" s="28" t="s">
        <v>4014</v>
      </c>
      <c r="F1170" s="28" t="s">
        <v>2223</v>
      </c>
      <c r="G1170" s="255">
        <v>11523</v>
      </c>
      <c r="H1170" s="79" t="s">
        <v>972</v>
      </c>
      <c r="I1170" s="164" t="s">
        <v>798</v>
      </c>
      <c r="J1170" s="273">
        <f ca="1">IF(AK1170&lt;=Données!$B$2,1," ")</f>
        <v>1</v>
      </c>
      <c r="K1170" s="45">
        <v>1</v>
      </c>
      <c r="L1170" s="46"/>
      <c r="M1170" s="47"/>
      <c r="N1170" s="48"/>
      <c r="O1170" s="185"/>
      <c r="P1170" s="187"/>
      <c r="Q1170" s="185"/>
      <c r="R1170" s="186"/>
      <c r="S1170" s="186"/>
      <c r="T1170" s="187"/>
      <c r="U1170" s="187"/>
      <c r="V1170" s="187"/>
      <c r="W1170" s="320"/>
      <c r="X1170" s="214"/>
      <c r="Y1170" s="215"/>
      <c r="Z1170" s="34"/>
      <c r="AA1170" s="35"/>
      <c r="AB1170" s="35"/>
      <c r="AC1170" s="35"/>
      <c r="AD1170" s="36"/>
      <c r="AE1170" s="224"/>
      <c r="AF1170" s="53"/>
      <c r="AG1170" s="54"/>
      <c r="AH1170" s="55"/>
      <c r="AI1170" s="56"/>
      <c r="AJ1170" s="41" t="s">
        <v>85</v>
      </c>
      <c r="AK1170" s="42">
        <v>44558</v>
      </c>
      <c r="AL1170" s="50"/>
      <c r="AM1170" s="337" t="str">
        <f>INDEX($K$6:$AE$6,1,MATCH(1,K1170:AE1170,-1))</f>
        <v>95PFE-L2S</v>
      </c>
      <c r="AN1170" s="337" t="str">
        <f>IF(INDEX($K$6:$AE$6,1,MATCH(1,K1170:AE1170,1))&lt;&gt;INDEX($K$6:$AE$6,1,MATCH(1,K1170:AE1170,-1)),INDEX($K$6:$AE$6,1,MATCH(1,K1170:AE1170,1)),"-")</f>
        <v>-</v>
      </c>
      <c r="AO1170"/>
      <c r="AP1170"/>
      <c r="AQ1170"/>
    </row>
    <row r="1171" spans="1:261" s="44" customFormat="1" ht="12.75" customHeight="1" x14ac:dyDescent="0.2">
      <c r="A1171" s="169" t="str">
        <f>IF(IFERROR(VLOOKUP(G1171,EmployesActifs,1,FALSE),"Non")&lt;&gt;"Non","Oui","Non")</f>
        <v>Oui</v>
      </c>
      <c r="B1171" s="172">
        <f>IF(A1171="Oui",1,0)</f>
        <v>1</v>
      </c>
      <c r="C1171" s="172">
        <f>IF(OR(G1171="Médecin",H1171="Médecin",I1171="Médecin",I1171="Médecins",H1171="anesthésiste",H1171="boursier univ.",H1171="chercheur",H1171="chirurgien",H1171="Résident(e)",H1171="Md Urg",H1171="Md Card",LEFT(H1171,6)="Fellow",H1171="Externe Médecine",H1171="Directeur de la biobanque Médecin",H1171="monit.-boursier",),1,0)</f>
        <v>0</v>
      </c>
      <c r="D1171" s="172">
        <f>IF(OR(G1171=0,H1171="Stagiaire",H1171="Stagiaires",H1171="Externe",H1171="Externes",G1171="agence",H1171="STAGIAIRE INFIRMIER(ÈRE)",H1171="STAGIAIRE SI",H1171="STAGIAIRE S.I.",H1171="STAGIAIRE PAB",H1171="STAGIAIRE EN PERFUSION",H1171="Stagiaire Physiothérapeute",H1171="Stagiaire médecine",H1171="Stagiaire - Service sociaux",H1171="STAGIAIRE SOINS INFIRMIERS",H1171="STAGIAIRE EXTERNE EN MÉDECINE",H1171="ss",),1,0)</f>
        <v>0</v>
      </c>
      <c r="E1171" s="28" t="s">
        <v>2224</v>
      </c>
      <c r="F1171" s="28" t="s">
        <v>2032</v>
      </c>
      <c r="G1171" s="257">
        <v>6483</v>
      </c>
      <c r="H1171" s="79" t="s">
        <v>412</v>
      </c>
      <c r="I1171" s="164" t="s">
        <v>1762</v>
      </c>
      <c r="J1171" s="273" t="str">
        <f ca="1">IF(AK1171&lt;=Données!$B$2,1," ")</f>
        <v xml:space="preserve"> </v>
      </c>
      <c r="K1171" s="45"/>
      <c r="L1171" s="46"/>
      <c r="M1171" s="47"/>
      <c r="N1171" s="48"/>
      <c r="O1171" s="185"/>
      <c r="P1171" s="187"/>
      <c r="Q1171" s="185"/>
      <c r="R1171" s="186"/>
      <c r="S1171" s="186">
        <v>1</v>
      </c>
      <c r="T1171" s="187"/>
      <c r="U1171" s="187"/>
      <c r="V1171" s="187"/>
      <c r="W1171" s="320"/>
      <c r="X1171" s="214"/>
      <c r="Y1171" s="215"/>
      <c r="Z1171" s="34"/>
      <c r="AA1171" s="35"/>
      <c r="AB1171" s="35"/>
      <c r="AC1171" s="35"/>
      <c r="AD1171" s="36"/>
      <c r="AE1171" s="224"/>
      <c r="AF1171" s="53"/>
      <c r="AG1171" s="54"/>
      <c r="AH1171" s="55"/>
      <c r="AI1171" s="56"/>
      <c r="AJ1171" s="41" t="s">
        <v>4462</v>
      </c>
      <c r="AK1171" s="42">
        <v>45790</v>
      </c>
      <c r="AL1171" s="50"/>
      <c r="AM1171" s="337" t="str">
        <f>INDEX($K$6:$AE$6,1,MATCH(1,K1171:AE1171,-1))</f>
        <v>1870 +</v>
      </c>
      <c r="AN1171" s="337" t="str">
        <f>IF(INDEX($K$6:$AE$6,1,MATCH(1,K1171:AE1171,1))&lt;&gt;INDEX($K$6:$AE$6,1,MATCH(1,K1171:AE1171,-1)),INDEX($K$6:$AE$6,1,MATCH(1,K1171:AE1171,1)),"-")</f>
        <v>-</v>
      </c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</row>
    <row r="1172" spans="1:261" s="44" customFormat="1" x14ac:dyDescent="0.2">
      <c r="A1172" s="169" t="str">
        <f>IF(IFERROR(VLOOKUP(G1172,EmployesActifs,1,FALSE),"Non")&lt;&gt;"Non","Oui","Non")</f>
        <v>Oui</v>
      </c>
      <c r="B1172" s="172">
        <f>IF(A1172="Oui",1,0)</f>
        <v>1</v>
      </c>
      <c r="C1172" s="172">
        <f>IF(OR(G1172="Médecin",H1172="Médecin",I1172="Médecin",I1172="Médecins",H1172="anesthésiste",H1172="boursier univ.",H1172="chercheur",H1172="chirurgien",H1172="Résident(e)",H1172="Md Urg",H1172="Md Card",LEFT(H1172,6)="Fellow",H1172="Externe Médecine",H1172="Directeur de la biobanque Médecin",H1172="monit.-boursier",),1,0)</f>
        <v>0</v>
      </c>
      <c r="D1172" s="172">
        <f>IF(OR(G1172=0,H1172="Stagiaire",H1172="Stagiaires",H1172="Externe",H1172="Externes",G1172="agence",H1172="STAGIAIRE INFIRMIER(ÈRE)",H1172="STAGIAIRE SI",H1172="STAGIAIRE S.I.",H1172="STAGIAIRE PAB",H1172="STAGIAIRE EN PERFUSION",H1172="Stagiaire Physiothérapeute",H1172="Stagiaire médecine",H1172="Stagiaire - Service sociaux",H1172="STAGIAIRE SOINS INFIRMIERS",H1172="STAGIAIRE EXTERNE EN MÉDECINE",H1172="ss",),1,0)</f>
        <v>0</v>
      </c>
      <c r="E1172" s="28" t="s">
        <v>2228</v>
      </c>
      <c r="F1172" s="28" t="s">
        <v>2229</v>
      </c>
      <c r="G1172" s="257">
        <v>12023</v>
      </c>
      <c r="H1172" s="79" t="s">
        <v>103</v>
      </c>
      <c r="I1172" s="164" t="s">
        <v>61</v>
      </c>
      <c r="J1172" s="273">
        <f ca="1">IF(AK1172&lt;=Données!$B$2,1," ")</f>
        <v>1</v>
      </c>
      <c r="K1172" s="45">
        <v>1</v>
      </c>
      <c r="L1172" s="46"/>
      <c r="M1172" s="47"/>
      <c r="N1172" s="48"/>
      <c r="O1172" s="185"/>
      <c r="P1172" s="187"/>
      <c r="Q1172" s="185"/>
      <c r="R1172" s="186"/>
      <c r="S1172" s="186"/>
      <c r="T1172" s="187"/>
      <c r="U1172" s="187"/>
      <c r="V1172" s="187"/>
      <c r="W1172" s="320"/>
      <c r="X1172" s="214"/>
      <c r="Y1172" s="215"/>
      <c r="Z1172" s="34"/>
      <c r="AA1172" s="35"/>
      <c r="AB1172" s="35"/>
      <c r="AC1172" s="35"/>
      <c r="AD1172" s="36"/>
      <c r="AE1172" s="224"/>
      <c r="AF1172" s="53"/>
      <c r="AG1172" s="54"/>
      <c r="AH1172" s="55"/>
      <c r="AI1172" s="56"/>
      <c r="AJ1172" s="41" t="s">
        <v>85</v>
      </c>
      <c r="AK1172" s="42">
        <v>44623</v>
      </c>
      <c r="AL1172" s="50"/>
      <c r="AM1172" s="337" t="str">
        <f>INDEX($K$6:$AE$6,1,MATCH(1,K1172:AE1172,-1))</f>
        <v>95PFE-L2S</v>
      </c>
      <c r="AN1172" s="337" t="str">
        <f>IF(INDEX($K$6:$AE$6,1,MATCH(1,K1172:AE1172,1))&lt;&gt;INDEX($K$6:$AE$6,1,MATCH(1,K1172:AE1172,-1)),INDEX($K$6:$AE$6,1,MATCH(1,K1172:AE1172,1)),"-")</f>
        <v>-</v>
      </c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</row>
    <row r="1173" spans="1:261" s="69" customFormat="1" ht="15" customHeight="1" x14ac:dyDescent="0.2">
      <c r="A1173" s="169" t="str">
        <f>IF(IFERROR(VLOOKUP(G1173,EmployesActifs,1,FALSE),"Non")&lt;&gt;"Non","Oui","Non")</f>
        <v>Oui</v>
      </c>
      <c r="B1173" s="172">
        <f>IF(A1173="Oui",1,0)</f>
        <v>1</v>
      </c>
      <c r="C1173" s="172">
        <f>IF(OR(G1173="Médecin",H1173="Médecin",I1173="Médecin",I1173="Médecins",H1173="anesthésiste",H1173="boursier univ.",H1173="chercheur",H1173="chirurgien",H1173="Résident(e)",H1173="Md Urg",H1173="Md Card",LEFT(H1173,6)="Fellow",H1173="Externe Médecine",H1173="Directeur de la biobanque Médecin",H1173="monit.-boursier",),1,0)</f>
        <v>0</v>
      </c>
      <c r="D1173" s="172">
        <f>IF(OR(G1173=0,H1173="Stagiaire",H1173="Stagiaires",H1173="Externe",H1173="Externes",G1173="agence",H1173="STAGIAIRE INFIRMIER(ÈRE)",H1173="STAGIAIRE SI",H1173="STAGIAIRE S.I.",H1173="STAGIAIRE PAB",H1173="STAGIAIRE EN PERFUSION",H1173="Stagiaire Physiothérapeute",H1173="Stagiaire médecine",H1173="Stagiaire - Service sociaux",H1173="STAGIAIRE SOINS INFIRMIERS",H1173="STAGIAIRE EXTERNE EN MÉDECINE",H1173="ss",),1,0)</f>
        <v>0</v>
      </c>
      <c r="E1173" s="28" t="s">
        <v>2235</v>
      </c>
      <c r="F1173" s="28" t="s">
        <v>1386</v>
      </c>
      <c r="G1173" s="257">
        <v>6778</v>
      </c>
      <c r="H1173" s="79" t="s">
        <v>103</v>
      </c>
      <c r="I1173" s="164" t="s">
        <v>65</v>
      </c>
      <c r="J1173" s="273">
        <f ca="1">IF(AK1173&lt;=Données!$B$2,1," ")</f>
        <v>1</v>
      </c>
      <c r="K1173" s="45"/>
      <c r="L1173" s="46">
        <v>1</v>
      </c>
      <c r="M1173" s="47"/>
      <c r="N1173" s="48"/>
      <c r="O1173" s="185"/>
      <c r="P1173" s="187"/>
      <c r="Q1173" s="185"/>
      <c r="R1173" s="186"/>
      <c r="S1173" s="186">
        <v>1</v>
      </c>
      <c r="T1173" s="187"/>
      <c r="U1173" s="187"/>
      <c r="V1173" s="187"/>
      <c r="W1173" s="320"/>
      <c r="X1173" s="214"/>
      <c r="Y1173" s="215"/>
      <c r="Z1173" s="34"/>
      <c r="AA1173" s="35"/>
      <c r="AB1173" s="35"/>
      <c r="AC1173" s="35"/>
      <c r="AD1173" s="36"/>
      <c r="AE1173" s="224"/>
      <c r="AF1173" s="53"/>
      <c r="AG1173" s="54"/>
      <c r="AH1173" s="55"/>
      <c r="AI1173" s="56"/>
      <c r="AJ1173" s="41" t="s">
        <v>85</v>
      </c>
      <c r="AK1173" s="42">
        <v>44609</v>
      </c>
      <c r="AL1173" s="50"/>
      <c r="AM1173" s="337" t="str">
        <f>INDEX($K$6:$AE$6,1,MATCH(1,K1173:AE1173,-1))</f>
        <v>95PFE-L2M</v>
      </c>
      <c r="AN1173" s="337" t="str">
        <f>IF(INDEX($K$6:$AE$6,1,MATCH(1,K1173:AE1173,1))&lt;&gt;INDEX($K$6:$AE$6,1,MATCH(1,K1173:AE1173,-1)),INDEX($K$6:$AE$6,1,MATCH(1,K1173:AE1173,1)),"-")</f>
        <v>1870 +</v>
      </c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</row>
    <row r="1174" spans="1:261" s="69" customFormat="1" ht="15" customHeight="1" x14ac:dyDescent="0.2">
      <c r="A1174" s="169" t="str">
        <f>IF(IFERROR(VLOOKUP(G1174,EmployesActifs,1,FALSE),"Non")&lt;&gt;"Non","Oui","Non")</f>
        <v>Oui</v>
      </c>
      <c r="B1174" s="172">
        <f>IF(A1174="Oui",1,0)</f>
        <v>1</v>
      </c>
      <c r="C1174" s="172">
        <f>IF(OR(G1174="Médecin",H1174="Médecin",I1174="Médecin",I1174="Médecins",H1174="anesthésiste",H1174="boursier univ.",H1174="chercheur",H1174="chirurgien",H1174="Résident(e)",H1174="Md Urg",H1174="Md Card",LEFT(H1174,6)="Fellow",H1174="Externe Médecine",H1174="Directeur de la biobanque Médecin",H1174="monit.-boursier",),1,0)</f>
        <v>0</v>
      </c>
      <c r="D1174" s="172">
        <f>IF(OR(G1174=0,H1174="Stagiaire",H1174="Stagiaires",H1174="Externe",H1174="Externes",G1174="agence",H1174="STAGIAIRE INFIRMIER(ÈRE)",H1174="STAGIAIRE SI",H1174="STAGIAIRE S.I.",H1174="STAGIAIRE PAB",H1174="STAGIAIRE EN PERFUSION",H1174="Stagiaire Physiothérapeute",H1174="Stagiaire médecine",H1174="Stagiaire - Service sociaux",H1174="STAGIAIRE SOINS INFIRMIERS",H1174="STAGIAIRE EXTERNE EN MÉDECINE",H1174="ss",),1,0)</f>
        <v>0</v>
      </c>
      <c r="E1174" s="28" t="s">
        <v>2236</v>
      </c>
      <c r="F1174" s="28" t="s">
        <v>812</v>
      </c>
      <c r="G1174" s="255">
        <v>10854</v>
      </c>
      <c r="H1174" s="79" t="s">
        <v>69</v>
      </c>
      <c r="I1174" s="164" t="s">
        <v>61</v>
      </c>
      <c r="J1174" s="273" t="str">
        <f ca="1">IF(AK1174&lt;=Données!$B$2,1," ")</f>
        <v xml:space="preserve"> </v>
      </c>
      <c r="K1174" s="45"/>
      <c r="L1174" s="46"/>
      <c r="M1174" s="47" t="s">
        <v>56</v>
      </c>
      <c r="N1174" s="48" t="s">
        <v>56</v>
      </c>
      <c r="O1174" s="185"/>
      <c r="P1174" s="187" t="s">
        <v>56</v>
      </c>
      <c r="Q1174" s="185"/>
      <c r="R1174" s="186" t="s">
        <v>56</v>
      </c>
      <c r="S1174" s="186">
        <v>1</v>
      </c>
      <c r="T1174" s="187"/>
      <c r="U1174" s="187"/>
      <c r="V1174" s="187"/>
      <c r="W1174" s="320"/>
      <c r="X1174" s="214"/>
      <c r="Y1174" s="215"/>
      <c r="Z1174" s="34"/>
      <c r="AA1174" s="35"/>
      <c r="AB1174" s="35"/>
      <c r="AC1174" s="35" t="s">
        <v>56</v>
      </c>
      <c r="AD1174" s="36" t="s">
        <v>56</v>
      </c>
      <c r="AE1174" s="224"/>
      <c r="AF1174" s="53"/>
      <c r="AG1174" s="54"/>
      <c r="AH1174" s="55"/>
      <c r="AI1174" s="56"/>
      <c r="AJ1174" s="41" t="s">
        <v>4462</v>
      </c>
      <c r="AK1174" s="42">
        <v>45966</v>
      </c>
      <c r="AL1174" s="50"/>
      <c r="AM1174" s="337" t="str">
        <f>INDEX($K$6:$AE$6,1,MATCH(1,K1174:AE1174,-1))</f>
        <v>1870 +</v>
      </c>
      <c r="AN1174" s="337" t="str">
        <f>IF(INDEX($K$6:$AE$6,1,MATCH(1,K1174:AE1174,1))&lt;&gt;INDEX($K$6:$AE$6,1,MATCH(1,K1174:AE1174,-1)),INDEX($K$6:$AE$6,1,MATCH(1,K1174:AE1174,1)),"-")</f>
        <v>-</v>
      </c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</row>
    <row r="1175" spans="1:261" s="69" customFormat="1" ht="15" customHeight="1" x14ac:dyDescent="0.2">
      <c r="A1175" s="169" t="str">
        <f>IF(IFERROR(VLOOKUP(G1175,EmployesActifs,1,FALSE),"Non")&lt;&gt;"Non","Oui","Non")</f>
        <v>Oui</v>
      </c>
      <c r="B1175" s="172">
        <f>IF(A1175="Oui",1,0)</f>
        <v>1</v>
      </c>
      <c r="C1175" s="172">
        <f>IF(OR(G1175="Médecin",H1175="Médecin",I1175="Médecin",I1175="Médecins",H1175="anesthésiste",H1175="boursier univ.",H1175="chercheur",H1175="chirurgien",H1175="Résident(e)",H1175="Md Urg",H1175="Md Card",LEFT(H1175,6)="Fellow",H1175="Externe Médecine",H1175="Directeur de la biobanque Médecin",H1175="monit.-boursier",),1,0)</f>
        <v>0</v>
      </c>
      <c r="D1175" s="172">
        <f>IF(OR(G1175=0,H1175="Stagiaire",H1175="Stagiaires",H1175="Externe",H1175="Externes",G1175="agence",H1175="STAGIAIRE INFIRMIER(ÈRE)",H1175="STAGIAIRE SI",H1175="STAGIAIRE S.I.",H1175="STAGIAIRE PAB",H1175="STAGIAIRE EN PERFUSION",H1175="Stagiaire Physiothérapeute",H1175="Stagiaire médecine",H1175="Stagiaire - Service sociaux",H1175="STAGIAIRE SOINS INFIRMIERS",H1175="STAGIAIRE EXTERNE EN MÉDECINE",H1175="ss",),1,0)</f>
        <v>0</v>
      </c>
      <c r="E1175" s="28" t="s">
        <v>3211</v>
      </c>
      <c r="F1175" s="28" t="s">
        <v>3212</v>
      </c>
      <c r="G1175" s="259">
        <v>12989</v>
      </c>
      <c r="H1175" s="79" t="s">
        <v>2919</v>
      </c>
      <c r="I1175" s="58" t="s">
        <v>5719</v>
      </c>
      <c r="J1175" s="273">
        <f ca="1">IF(AK1175&lt;=Données!$B$2,1," ")</f>
        <v>1</v>
      </c>
      <c r="K1175" s="45"/>
      <c r="L1175" s="46"/>
      <c r="M1175" s="47">
        <v>1</v>
      </c>
      <c r="N1175" s="48"/>
      <c r="O1175" s="185"/>
      <c r="P1175" s="187"/>
      <c r="Q1175" s="185"/>
      <c r="R1175" s="186"/>
      <c r="S1175" s="186"/>
      <c r="T1175" s="187"/>
      <c r="U1175" s="187"/>
      <c r="V1175" s="187"/>
      <c r="W1175" s="320"/>
      <c r="X1175" s="214"/>
      <c r="Y1175" s="215"/>
      <c r="Z1175" s="34"/>
      <c r="AA1175" s="35"/>
      <c r="AB1175" s="35"/>
      <c r="AC1175" s="35"/>
      <c r="AD1175" s="36"/>
      <c r="AE1175" s="224"/>
      <c r="AF1175" s="53"/>
      <c r="AG1175" s="54"/>
      <c r="AH1175" s="55"/>
      <c r="AI1175" s="56"/>
      <c r="AJ1175" s="41" t="s">
        <v>2858</v>
      </c>
      <c r="AK1175" s="42">
        <v>45027</v>
      </c>
      <c r="AL1175" s="50"/>
      <c r="AM1175" s="337" t="str">
        <f>INDEX($K$6:$AE$6,1,MATCH(1,K1175:AE1175,-1))</f>
        <v>95PFE-L2L</v>
      </c>
      <c r="AN1175" s="337" t="str">
        <f>IF(INDEX($K$6:$AE$6,1,MATCH(1,K1175:AE1175,1))&lt;&gt;INDEX($K$6:$AE$6,1,MATCH(1,K1175:AE1175,-1)),INDEX($K$6:$AE$6,1,MATCH(1,K1175:AE1175,1)),"-")</f>
        <v>-</v>
      </c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</row>
    <row r="1176" spans="1:261" s="69" customFormat="1" ht="15" customHeight="1" x14ac:dyDescent="0.2">
      <c r="A1176" s="169" t="str">
        <f>IF(IFERROR(VLOOKUP(G1176,EmployesActifs,1,FALSE),"Non")&lt;&gt;"Non","Oui","Non")</f>
        <v>Oui</v>
      </c>
      <c r="B1176" s="172">
        <f>IF(A1176="Oui",1,0)</f>
        <v>1</v>
      </c>
      <c r="C1176" s="172">
        <f>IF(OR(G1176="Médecin",H1176="Médecin",I1176="Médecin",I1176="Médecins",H1176="anesthésiste",H1176="boursier univ.",H1176="chercheur",H1176="chirurgien",H1176="Résident(e)",H1176="Md Urg",H1176="Md Card",LEFT(H1176,6)="Fellow",H1176="Externe Médecine",H1176="Directeur de la biobanque Médecin",H1176="monit.-boursier",),1,0)</f>
        <v>0</v>
      </c>
      <c r="D1176" s="172">
        <f>IF(OR(G1176=0,H1176="Stagiaire",H1176="Stagiaires",H1176="Externe",H1176="Externes",G1176="agence",H1176="STAGIAIRE INFIRMIER(ÈRE)",H1176="STAGIAIRE SI",H1176="STAGIAIRE S.I.",H1176="STAGIAIRE PAB",H1176="STAGIAIRE EN PERFUSION",H1176="Stagiaire Physiothérapeute",H1176="Stagiaire médecine",H1176="Stagiaire - Service sociaux",H1176="STAGIAIRE SOINS INFIRMIERS",H1176="STAGIAIRE EXTERNE EN MÉDECINE",H1176="ss",),1,0)</f>
        <v>0</v>
      </c>
      <c r="E1176" s="28" t="s">
        <v>2237</v>
      </c>
      <c r="F1176" s="28" t="s">
        <v>938</v>
      </c>
      <c r="G1176" s="255">
        <v>11511</v>
      </c>
      <c r="H1176" s="79" t="s">
        <v>103</v>
      </c>
      <c r="I1176" s="164" t="s">
        <v>5717</v>
      </c>
      <c r="J1176" s="273" t="str">
        <f ca="1">IF(AK1176&lt;=Données!$B$2,1," ")</f>
        <v xml:space="preserve"> </v>
      </c>
      <c r="K1176" s="45"/>
      <c r="L1176" s="46"/>
      <c r="M1176" s="47" t="s">
        <v>56</v>
      </c>
      <c r="N1176" s="48">
        <v>1</v>
      </c>
      <c r="O1176" s="185"/>
      <c r="P1176" s="187"/>
      <c r="Q1176" s="185"/>
      <c r="R1176" s="186"/>
      <c r="S1176" s="186" t="s">
        <v>56</v>
      </c>
      <c r="T1176" s="187"/>
      <c r="U1176" s="187"/>
      <c r="V1176" s="187"/>
      <c r="W1176" s="320"/>
      <c r="X1176" s="214"/>
      <c r="Y1176" s="215"/>
      <c r="Z1176" s="34"/>
      <c r="AA1176" s="35"/>
      <c r="AB1176" s="35"/>
      <c r="AC1176" s="35"/>
      <c r="AD1176" s="36"/>
      <c r="AE1176" s="224"/>
      <c r="AF1176" s="53"/>
      <c r="AG1176" s="54"/>
      <c r="AH1176" s="55"/>
      <c r="AI1176" s="56"/>
      <c r="AJ1176" s="41" t="s">
        <v>5851</v>
      </c>
      <c r="AK1176" s="42">
        <v>45941</v>
      </c>
      <c r="AL1176" s="50"/>
      <c r="AM1176" s="337" t="str">
        <f>INDEX($K$6:$AE$6,1,MATCH(1,K1176:AE1176,-1))</f>
        <v>F550</v>
      </c>
      <c r="AN1176" s="337" t="str">
        <f>IF(INDEX($K$6:$AE$6,1,MATCH(1,K1176:AE1176,1))&lt;&gt;INDEX($K$6:$AE$6,1,MATCH(1,K1176:AE1176,-1)),INDEX($K$6:$AE$6,1,MATCH(1,K1176:AE1176,1)),"-")</f>
        <v>-</v>
      </c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</row>
    <row r="1177" spans="1:261" s="69" customFormat="1" ht="15" customHeight="1" x14ac:dyDescent="0.2">
      <c r="A1177" s="169" t="str">
        <f>IF(IFERROR(VLOOKUP(G1177,EmployesActifs,1,FALSE),"Non")&lt;&gt;"Non","Oui","Non")</f>
        <v>Oui</v>
      </c>
      <c r="B1177" s="172">
        <f>IF(A1177="Oui",1,0)</f>
        <v>1</v>
      </c>
      <c r="C1177" s="172">
        <f>IF(OR(G1177="Médecin",H1177="Médecin",I1177="Médecin",I1177="Médecins",H1177="anesthésiste",H1177="boursier univ.",H1177="chercheur",H1177="chirurgien",H1177="Résident(e)",H1177="Md Urg",H1177="Md Card",LEFT(H1177,6)="Fellow",H1177="Externe Médecine",H1177="Directeur de la biobanque Médecin",H1177="monit.-boursier",),1,0)</f>
        <v>0</v>
      </c>
      <c r="D1177" s="172">
        <f>IF(OR(G1177=0,H1177="Stagiaire",H1177="Stagiaires",H1177="Externe",H1177="Externes",G1177="agence",H1177="STAGIAIRE INFIRMIER(ÈRE)",H1177="STAGIAIRE SI",H1177="STAGIAIRE S.I.",H1177="STAGIAIRE PAB",H1177="STAGIAIRE EN PERFUSION",H1177="Stagiaire Physiothérapeute",H1177="Stagiaire médecine",H1177="Stagiaire - Service sociaux",H1177="STAGIAIRE SOINS INFIRMIERS",H1177="STAGIAIRE EXTERNE EN MÉDECINE",H1177="ss",),1,0)</f>
        <v>0</v>
      </c>
      <c r="E1177" s="28" t="s">
        <v>3144</v>
      </c>
      <c r="F1177" s="28" t="s">
        <v>599</v>
      </c>
      <c r="G1177" s="255">
        <v>12773</v>
      </c>
      <c r="H1177" s="79" t="s">
        <v>6261</v>
      </c>
      <c r="I1177" s="164" t="s">
        <v>5716</v>
      </c>
      <c r="J1177" s="273" t="str">
        <f ca="1">IF(AK1177&lt;=Données!$B$2,1," ")</f>
        <v xml:space="preserve"> </v>
      </c>
      <c r="K1177" s="45">
        <v>1</v>
      </c>
      <c r="L1177" s="46"/>
      <c r="M1177" s="47"/>
      <c r="N1177" s="48"/>
      <c r="O1177" s="185"/>
      <c r="P1177" s="187"/>
      <c r="Q1177" s="185"/>
      <c r="R1177" s="186"/>
      <c r="S1177" s="186"/>
      <c r="T1177" s="187"/>
      <c r="U1177" s="187"/>
      <c r="V1177" s="187"/>
      <c r="W1177" s="320"/>
      <c r="X1177" s="214"/>
      <c r="Y1177" s="215"/>
      <c r="Z1177" s="34"/>
      <c r="AA1177" s="35"/>
      <c r="AB1177" s="35"/>
      <c r="AC1177" s="35"/>
      <c r="AD1177" s="36"/>
      <c r="AE1177" s="224"/>
      <c r="AF1177" s="53"/>
      <c r="AG1177" s="54"/>
      <c r="AH1177" s="55"/>
      <c r="AI1177" s="56"/>
      <c r="AJ1177" s="41" t="s">
        <v>4462</v>
      </c>
      <c r="AK1177" s="42">
        <v>45882</v>
      </c>
      <c r="AL1177" s="50"/>
      <c r="AM1177" s="337" t="str">
        <f>INDEX($K$6:$AE$6,1,MATCH(1,K1177:AE1177,-1))</f>
        <v>95PFE-L2S</v>
      </c>
      <c r="AN1177" s="337" t="str">
        <f>IF(INDEX($K$6:$AE$6,1,MATCH(1,K1177:AE1177,1))&lt;&gt;INDEX($K$6:$AE$6,1,MATCH(1,K1177:AE1177,-1)),INDEX($K$6:$AE$6,1,MATCH(1,K1177:AE1177,1)),"-")</f>
        <v>-</v>
      </c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</row>
    <row r="1178" spans="1:261" s="69" customFormat="1" x14ac:dyDescent="0.2">
      <c r="A1178" s="169" t="str">
        <f>IF(IFERROR(VLOOKUP(G1178,EmployesActifs,1,FALSE),"Non")&lt;&gt;"Non","Oui","Non")</f>
        <v>Oui</v>
      </c>
      <c r="B1178" s="172">
        <f>IF(A1178="Oui",1,0)</f>
        <v>1</v>
      </c>
      <c r="C1178" s="172">
        <f>IF(OR(G1178="Médecin",H1178="Médecin",I1178="Médecin",I1178="Médecins",H1178="anesthésiste",H1178="boursier univ.",H1178="chercheur",H1178="chirurgien",H1178="Résident(e)",H1178="Md Urg",H1178="Md Card",LEFT(H1178,6)="Fellow",H1178="Externe Médecine",H1178="Directeur de la biobanque Médecin",H1178="monit.-boursier",),1,0)</f>
        <v>0</v>
      </c>
      <c r="D1178" s="172">
        <f>IF(OR(G1178=0,H1178="Stagiaire",H1178="Stagiaires",H1178="Externe",H1178="Externes",G1178="agence",H1178="STAGIAIRE INFIRMIER(ÈRE)",H1178="STAGIAIRE SI",H1178="STAGIAIRE S.I.",H1178="STAGIAIRE PAB",H1178="STAGIAIRE EN PERFUSION",H1178="Stagiaire Physiothérapeute",H1178="Stagiaire médecine",H1178="Stagiaire - Service sociaux",H1178="STAGIAIRE SOINS INFIRMIERS",H1178="STAGIAIRE EXTERNE EN MÉDECINE",H1178="ss",),1,0)</f>
        <v>0</v>
      </c>
      <c r="E1178" s="28" t="s">
        <v>2240</v>
      </c>
      <c r="F1178" s="28" t="s">
        <v>2241</v>
      </c>
      <c r="G1178" s="255">
        <v>11767</v>
      </c>
      <c r="H1178" s="79" t="s">
        <v>103</v>
      </c>
      <c r="I1178" s="164" t="s">
        <v>4037</v>
      </c>
      <c r="J1178" s="273">
        <f ca="1">IF(AK1178&lt;=Données!$B$2,1," ")</f>
        <v>1</v>
      </c>
      <c r="K1178" s="45"/>
      <c r="L1178" s="46">
        <v>1</v>
      </c>
      <c r="M1178" s="47"/>
      <c r="N1178" s="48"/>
      <c r="O1178" s="185"/>
      <c r="P1178" s="187"/>
      <c r="Q1178" s="185"/>
      <c r="R1178" s="186"/>
      <c r="S1178" s="186"/>
      <c r="T1178" s="187"/>
      <c r="U1178" s="187"/>
      <c r="V1178" s="187"/>
      <c r="W1178" s="320"/>
      <c r="X1178" s="214"/>
      <c r="Y1178" s="215"/>
      <c r="Z1178" s="34"/>
      <c r="AA1178" s="35"/>
      <c r="AB1178" s="35"/>
      <c r="AC1178" s="35"/>
      <c r="AD1178" s="36"/>
      <c r="AE1178" s="224"/>
      <c r="AF1178" s="53"/>
      <c r="AG1178" s="54"/>
      <c r="AH1178" s="55"/>
      <c r="AI1178" s="56"/>
      <c r="AJ1178" s="41" t="s">
        <v>4994</v>
      </c>
      <c r="AK1178" s="42">
        <v>44308</v>
      </c>
      <c r="AL1178" s="50" t="s">
        <v>2242</v>
      </c>
      <c r="AM1178" s="337" t="str">
        <f>INDEX($K$6:$AE$6,1,MATCH(1,K1178:AE1178,-1))</f>
        <v>95PFE-L2M</v>
      </c>
      <c r="AN1178" s="337" t="str">
        <f>IF(INDEX($K$6:$AE$6,1,MATCH(1,K1178:AE1178,1))&lt;&gt;INDEX($K$6:$AE$6,1,MATCH(1,K1178:AE1178,-1)),INDEX($K$6:$AE$6,1,MATCH(1,K1178:AE1178,1)),"-")</f>
        <v>-</v>
      </c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</row>
    <row r="1179" spans="1:261" s="69" customFormat="1" x14ac:dyDescent="0.2">
      <c r="A1179" s="169" t="str">
        <f>IF(IFERROR(VLOOKUP(G1179,EmployesActifs,1,FALSE),"Non")&lt;&gt;"Non","Oui","Non")</f>
        <v>Oui</v>
      </c>
      <c r="B1179" s="172">
        <f>IF(A1179="Oui",1,0)</f>
        <v>1</v>
      </c>
      <c r="C1179" s="172">
        <f>IF(OR(G1179="Médecin",H1179="Médecin",I1179="Médecin",I1179="Médecins",H1179="anesthésiste",H1179="boursier univ.",H1179="chercheur",H1179="chirurgien",H1179="Résident(e)",H1179="Md Urg",H1179="Md Card",LEFT(H1179,6)="Fellow",H1179="Externe Médecine",H1179="Directeur de la biobanque Médecin",H1179="monit.-boursier",),1,0)</f>
        <v>0</v>
      </c>
      <c r="D1179" s="172">
        <f>IF(OR(G1179=0,H1179="Stagiaire",H1179="Stagiaires",H1179="Externe",H1179="Externes",G1179="agence",H1179="STAGIAIRE INFIRMIER(ÈRE)",H1179="STAGIAIRE SI",H1179="STAGIAIRE S.I.",H1179="STAGIAIRE PAB",H1179="STAGIAIRE EN PERFUSION",H1179="Stagiaire Physiothérapeute",H1179="Stagiaire médecine",H1179="Stagiaire - Service sociaux",H1179="STAGIAIRE SOINS INFIRMIERS",H1179="STAGIAIRE EXTERNE EN MÉDECINE",H1179="ss",),1,0)</f>
        <v>0</v>
      </c>
      <c r="E1179" s="28" t="s">
        <v>2243</v>
      </c>
      <c r="F1179" s="28" t="s">
        <v>2244</v>
      </c>
      <c r="G1179" s="255">
        <v>10408</v>
      </c>
      <c r="H1179" s="79" t="s">
        <v>3765</v>
      </c>
      <c r="I1179" s="164" t="s">
        <v>171</v>
      </c>
      <c r="J1179" s="273">
        <f ca="1">IF(AK1179&lt;=Données!$B$2,1," ")</f>
        <v>1</v>
      </c>
      <c r="K1179" s="45" t="s">
        <v>56</v>
      </c>
      <c r="L1179" s="46" t="s">
        <v>56</v>
      </c>
      <c r="M1179" s="47"/>
      <c r="N1179" s="48"/>
      <c r="O1179" s="185"/>
      <c r="P1179" s="187"/>
      <c r="Q1179" s="185" t="s">
        <v>56</v>
      </c>
      <c r="R1179" s="186"/>
      <c r="S1179" s="186" t="s">
        <v>56</v>
      </c>
      <c r="T1179" s="187"/>
      <c r="U1179" s="187"/>
      <c r="V1179" s="187"/>
      <c r="W1179" s="320"/>
      <c r="X1179" s="214"/>
      <c r="Y1179" s="215"/>
      <c r="Z1179" s="34">
        <v>1</v>
      </c>
      <c r="AA1179" s="35" t="s">
        <v>56</v>
      </c>
      <c r="AB1179" s="35"/>
      <c r="AC1179" s="35"/>
      <c r="AD1179" s="36"/>
      <c r="AE1179" s="224"/>
      <c r="AF1179" s="53"/>
      <c r="AG1179" s="54"/>
      <c r="AH1179" s="55"/>
      <c r="AI1179" s="56"/>
      <c r="AJ1179" s="41" t="s">
        <v>57</v>
      </c>
      <c r="AK1179" s="42">
        <v>44575</v>
      </c>
      <c r="AL1179" s="50"/>
      <c r="AM1179" s="337" t="str">
        <f>INDEX($K$6:$AE$6,1,MATCH(1,K1179:AE1179,-1))</f>
        <v>1510-XS</v>
      </c>
      <c r="AN1179" s="337" t="str">
        <f>IF(INDEX($K$6:$AE$6,1,MATCH(1,K1179:AE1179,1))&lt;&gt;INDEX($K$6:$AE$6,1,MATCH(1,K1179:AE1179,-1)),INDEX($K$6:$AE$6,1,MATCH(1,K1179:AE1179,1)),"-")</f>
        <v>-</v>
      </c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</row>
    <row r="1180" spans="1:261" x14ac:dyDescent="0.2">
      <c r="A1180" s="169" t="str">
        <f>IF(IFERROR(VLOOKUP(G1180,EmployesActifs,1,FALSE),"Non")&lt;&gt;"Non","Oui","Non")</f>
        <v>Oui</v>
      </c>
      <c r="B1180" s="172">
        <f>IF(A1180="Oui",1,0)</f>
        <v>1</v>
      </c>
      <c r="C1180" s="172">
        <f>IF(OR(G1180="Médecin",H1180="Médecin",I1180="Médecin",I1180="Médecins",H1180="anesthésiste",H1180="boursier univ.",H1180="chercheur",H1180="chirurgien",H1180="Résident(e)",H1180="Md Urg",H1180="Md Card",LEFT(H1180,6)="Fellow",H1180="Externe Médecine",H1180="Directeur de la biobanque Médecin",H1180="monit.-boursier",),1,0)</f>
        <v>0</v>
      </c>
      <c r="D1180" s="172">
        <f>IF(OR(G1180=0,H1180="Stagiaire",H1180="Stagiaires",H1180="Externe",H1180="Externes",G1180="agence",H1180="STAGIAIRE INFIRMIER(ÈRE)",H1180="STAGIAIRE SI",H1180="STAGIAIRE S.I.",H1180="STAGIAIRE PAB",H1180="STAGIAIRE EN PERFUSION",H1180="Stagiaire Physiothérapeute",H1180="Stagiaire médecine",H1180="Stagiaire - Service sociaux",H1180="STAGIAIRE SOINS INFIRMIERS",H1180="STAGIAIRE EXTERNE EN MÉDECINE",H1180="ss",),1,0)</f>
        <v>0</v>
      </c>
      <c r="E1180" s="28" t="s">
        <v>5465</v>
      </c>
      <c r="F1180" s="28" t="s">
        <v>301</v>
      </c>
      <c r="G1180" s="255">
        <v>13745</v>
      </c>
      <c r="H1180" s="79" t="s">
        <v>103</v>
      </c>
      <c r="I1180" s="164" t="s">
        <v>65</v>
      </c>
      <c r="J1180" s="273" t="str">
        <f ca="1">IF(AK1180&lt;=Données!$B$2,1," ")</f>
        <v xml:space="preserve"> </v>
      </c>
      <c r="K1180" s="45"/>
      <c r="L1180" s="46">
        <v>1</v>
      </c>
      <c r="M1180" s="47"/>
      <c r="N1180" s="48"/>
      <c r="O1180" s="185"/>
      <c r="P1180" s="187"/>
      <c r="Q1180" s="185"/>
      <c r="R1180" s="186"/>
      <c r="S1180" s="186"/>
      <c r="T1180" s="187"/>
      <c r="U1180" s="187"/>
      <c r="V1180" s="187"/>
      <c r="W1180" s="320"/>
      <c r="X1180" s="214"/>
      <c r="Y1180" s="215"/>
      <c r="Z1180" s="34"/>
      <c r="AA1180" s="35"/>
      <c r="AB1180" s="35"/>
      <c r="AC1180" s="35"/>
      <c r="AD1180" s="36"/>
      <c r="AE1180" s="224"/>
      <c r="AF1180" s="53"/>
      <c r="AG1180" s="54"/>
      <c r="AH1180" s="55"/>
      <c r="AI1180" s="56"/>
      <c r="AJ1180" s="41" t="s">
        <v>4462</v>
      </c>
      <c r="AK1180" s="42">
        <v>45749</v>
      </c>
      <c r="AL1180" s="50"/>
      <c r="AM1180" s="337" t="str">
        <f>INDEX($K$6:$AE$6,1,MATCH(1,K1180:AE1180,-1))</f>
        <v>95PFE-L2M</v>
      </c>
      <c r="AN1180" s="337" t="str">
        <f>IF(INDEX($K$6:$AE$6,1,MATCH(1,K1180:AE1180,1))&lt;&gt;INDEX($K$6:$AE$6,1,MATCH(1,K1180:AE1180,-1)),INDEX($K$6:$AE$6,1,MATCH(1,K1180:AE1180,1)),"-")</f>
        <v>-</v>
      </c>
      <c r="AO1180"/>
      <c r="AP1180"/>
      <c r="AQ1180"/>
    </row>
    <row r="1181" spans="1:261" x14ac:dyDescent="0.2">
      <c r="A1181" s="169" t="str">
        <f>IF(IFERROR(VLOOKUP(G1181,EmployesActifs,1,FALSE),"Non")&lt;&gt;"Non","Oui","Non")</f>
        <v>Oui</v>
      </c>
      <c r="B1181" s="172">
        <f>IF(A1181="Oui",1,0)</f>
        <v>1</v>
      </c>
      <c r="C1181" s="172">
        <f>IF(OR(G1181="Médecin",H1181="Médecin",I1181="Médecin",I1181="Médecins",H1181="anesthésiste",H1181="boursier univ.",H1181="chercheur",H1181="chirurgien",H1181="Résident(e)",H1181="Md Urg",H1181="Md Card",LEFT(H1181,6)="Fellow",H1181="Externe Médecine",H1181="Directeur de la biobanque Médecin",H1181="monit.-boursier",),1,0)</f>
        <v>0</v>
      </c>
      <c r="D1181" s="172">
        <f>IF(OR(G1181=0,H1181="Stagiaire",H1181="Stagiaires",H1181="Externe",H1181="Externes",G1181="agence",H1181="STAGIAIRE INFIRMIER(ÈRE)",H1181="STAGIAIRE SI",H1181="STAGIAIRE S.I.",H1181="STAGIAIRE PAB",H1181="STAGIAIRE EN PERFUSION",H1181="Stagiaire Physiothérapeute",H1181="Stagiaire médecine",H1181="Stagiaire - Service sociaux",H1181="STAGIAIRE SOINS INFIRMIERS",H1181="STAGIAIRE EXTERNE EN MÉDECINE",H1181="ss",),1,0)</f>
        <v>0</v>
      </c>
      <c r="E1181" s="28" t="s">
        <v>3072</v>
      </c>
      <c r="F1181" s="28" t="s">
        <v>3073</v>
      </c>
      <c r="G1181" s="255">
        <v>12465</v>
      </c>
      <c r="H1181" s="79" t="s">
        <v>1405</v>
      </c>
      <c r="I1181" s="164" t="s">
        <v>5713</v>
      </c>
      <c r="J1181" s="273">
        <f ca="1">IF(AK1181&lt;=Données!$B$2,1," ")</f>
        <v>1</v>
      </c>
      <c r="K1181" s="45">
        <v>1</v>
      </c>
      <c r="L1181" s="46"/>
      <c r="M1181" s="47"/>
      <c r="N1181" s="48"/>
      <c r="O1181" s="185"/>
      <c r="P1181" s="187"/>
      <c r="Q1181" s="185"/>
      <c r="R1181" s="186"/>
      <c r="S1181" s="186"/>
      <c r="T1181" s="187"/>
      <c r="U1181" s="187"/>
      <c r="V1181" s="187"/>
      <c r="W1181" s="320"/>
      <c r="X1181" s="214"/>
      <c r="Y1181" s="215"/>
      <c r="Z1181" s="34"/>
      <c r="AA1181" s="35"/>
      <c r="AB1181" s="35"/>
      <c r="AC1181" s="35"/>
      <c r="AD1181" s="36"/>
      <c r="AE1181" s="224"/>
      <c r="AF1181" s="53"/>
      <c r="AG1181" s="54"/>
      <c r="AH1181" s="55"/>
      <c r="AI1181" s="56"/>
      <c r="AJ1181" s="41" t="s">
        <v>85</v>
      </c>
      <c r="AK1181" s="42">
        <v>44895</v>
      </c>
      <c r="AL1181" s="50"/>
      <c r="AM1181" s="337" t="str">
        <f>INDEX($K$6:$AE$6,1,MATCH(1,K1181:AE1181,-1))</f>
        <v>95PFE-L2S</v>
      </c>
      <c r="AN1181" s="337" t="str">
        <f>IF(INDEX($K$6:$AE$6,1,MATCH(1,K1181:AE1181,1))&lt;&gt;INDEX($K$6:$AE$6,1,MATCH(1,K1181:AE1181,-1)),INDEX($K$6:$AE$6,1,MATCH(1,K1181:AE1181,1)),"-")</f>
        <v>-</v>
      </c>
      <c r="AO1181"/>
      <c r="AP1181"/>
      <c r="AQ1181"/>
    </row>
    <row r="1182" spans="1:261" x14ac:dyDescent="0.2">
      <c r="A1182" s="169" t="str">
        <f>IF(IFERROR(VLOOKUP(G1182,EmployesActifs,1,FALSE),"Non")&lt;&gt;"Non","Oui","Non")</f>
        <v>Oui</v>
      </c>
      <c r="B1182" s="172">
        <f>IF(A1182="Oui",1,0)</f>
        <v>1</v>
      </c>
      <c r="C1182" s="172">
        <f>IF(OR(G1182="Médecin",H1182="Médecin",I1182="Médecin",I1182="Médecins",H1182="anesthésiste",H1182="boursier univ.",H1182="chercheur",H1182="chirurgien",H1182="Résident(e)",H1182="Md Urg",H1182="Md Card",LEFT(H1182,6)="Fellow",H1182="Externe Médecine",H1182="Directeur de la biobanque Médecin",H1182="monit.-boursier",),1,0)</f>
        <v>0</v>
      </c>
      <c r="D1182" s="172">
        <f>IF(OR(G1182=0,H1182="Stagiaire",H1182="Stagiaires",H1182="Externe",H1182="Externes",G1182="agence",H1182="STAGIAIRE INFIRMIER(ÈRE)",H1182="STAGIAIRE SI",H1182="STAGIAIRE S.I.",H1182="STAGIAIRE PAB",H1182="STAGIAIRE EN PERFUSION",H1182="Stagiaire Physiothérapeute",H1182="Stagiaire médecine",H1182="Stagiaire - Service sociaux",H1182="STAGIAIRE SOINS INFIRMIERS",H1182="STAGIAIRE EXTERNE EN MÉDECINE",H1182="ss",),1,0)</f>
        <v>0</v>
      </c>
      <c r="E1182" s="28" t="s">
        <v>3305</v>
      </c>
      <c r="F1182" s="28" t="s">
        <v>3306</v>
      </c>
      <c r="G1182" s="257">
        <v>13152</v>
      </c>
      <c r="H1182" s="79" t="s">
        <v>69</v>
      </c>
      <c r="I1182" s="164" t="s">
        <v>5215</v>
      </c>
      <c r="J1182" s="273">
        <f ca="1">IF(AK1182&lt;=Données!$B$2,1," ")</f>
        <v>1</v>
      </c>
      <c r="K1182" s="45"/>
      <c r="L1182" s="46"/>
      <c r="M1182" s="47">
        <v>1</v>
      </c>
      <c r="N1182" s="48"/>
      <c r="O1182" s="185"/>
      <c r="P1182" s="187"/>
      <c r="Q1182" s="185"/>
      <c r="R1182" s="186"/>
      <c r="S1182" s="186"/>
      <c r="T1182" s="187"/>
      <c r="U1182" s="187"/>
      <c r="V1182" s="187"/>
      <c r="W1182" s="320"/>
      <c r="X1182" s="214"/>
      <c r="Y1182" s="215"/>
      <c r="Z1182" s="34"/>
      <c r="AA1182" s="35"/>
      <c r="AB1182" s="35"/>
      <c r="AC1182" s="35"/>
      <c r="AD1182" s="36"/>
      <c r="AE1182" s="224"/>
      <c r="AF1182" s="53"/>
      <c r="AG1182" s="54"/>
      <c r="AH1182" s="55"/>
      <c r="AI1182" s="56"/>
      <c r="AJ1182" s="41" t="s">
        <v>85</v>
      </c>
      <c r="AK1182" s="42">
        <v>45097</v>
      </c>
      <c r="AL1182" s="50"/>
      <c r="AM1182" s="337" t="str">
        <f>INDEX($K$6:$AE$6,1,MATCH(1,K1182:AE1182,-1))</f>
        <v>95PFE-L2L</v>
      </c>
      <c r="AN1182" s="337" t="str">
        <f>IF(INDEX($K$6:$AE$6,1,MATCH(1,K1182:AE1182,1))&lt;&gt;INDEX($K$6:$AE$6,1,MATCH(1,K1182:AE1182,-1)),INDEX($K$6:$AE$6,1,MATCH(1,K1182:AE1182,1)),"-")</f>
        <v>-</v>
      </c>
      <c r="AO1182"/>
      <c r="AP1182"/>
      <c r="AQ1182"/>
    </row>
    <row r="1183" spans="1:261" ht="13.35" customHeight="1" x14ac:dyDescent="0.2">
      <c r="A1183" s="169" t="str">
        <f>IF(IFERROR(VLOOKUP(G1183,EmployesActifs,1,FALSE),"Non")&lt;&gt;"Non","Oui","Non")</f>
        <v>Oui</v>
      </c>
      <c r="B1183" s="172">
        <f>IF(A1183="Oui",1,0)</f>
        <v>1</v>
      </c>
      <c r="C1183" s="172">
        <f>IF(OR(G1183="Médecin",H1183="Médecin",I1183="Médecin",I1183="Médecins",H1183="anesthésiste",H1183="boursier univ.",H1183="chercheur",H1183="chirurgien",H1183="Résident(e)",H1183="Md Urg",H1183="Md Card",LEFT(H1183,6)="Fellow",H1183="Externe Médecine",H1183="Directeur de la biobanque Médecin",H1183="monit.-boursier",),1,0)</f>
        <v>0</v>
      </c>
      <c r="D1183" s="172">
        <f>IF(OR(G1183=0,H1183="Stagiaire",H1183="Stagiaires",H1183="Externe",H1183="Externes",G1183="agence",H1183="STAGIAIRE INFIRMIER(ÈRE)",H1183="STAGIAIRE SI",H1183="STAGIAIRE S.I.",H1183="STAGIAIRE PAB",H1183="STAGIAIRE EN PERFUSION",H1183="Stagiaire Physiothérapeute",H1183="Stagiaire médecine",H1183="Stagiaire - Service sociaux",H1183="STAGIAIRE SOINS INFIRMIERS",H1183="STAGIAIRE EXTERNE EN MÉDECINE",H1183="ss",),1,0)</f>
        <v>0</v>
      </c>
      <c r="E1183" s="28" t="s">
        <v>2245</v>
      </c>
      <c r="F1183" s="28" t="s">
        <v>1071</v>
      </c>
      <c r="G1183" s="257">
        <v>6252</v>
      </c>
      <c r="H1183" s="79" t="s">
        <v>69</v>
      </c>
      <c r="I1183" s="164" t="s">
        <v>61</v>
      </c>
      <c r="J1183" s="273" t="str">
        <f ca="1">IF(AK1183&lt;=Données!$B$2,1," ")</f>
        <v xml:space="preserve"> </v>
      </c>
      <c r="K1183" s="45"/>
      <c r="L1183" s="46"/>
      <c r="M1183" s="47"/>
      <c r="N1183" s="48">
        <v>1</v>
      </c>
      <c r="O1183" s="185"/>
      <c r="P1183" s="187"/>
      <c r="Q1183" s="185"/>
      <c r="R1183" s="186"/>
      <c r="S1183" s="186"/>
      <c r="T1183" s="187"/>
      <c r="U1183" s="187"/>
      <c r="V1183" s="187"/>
      <c r="W1183" s="320"/>
      <c r="X1183" s="214"/>
      <c r="Y1183" s="215"/>
      <c r="Z1183" s="34"/>
      <c r="AA1183" s="35"/>
      <c r="AB1183" s="35"/>
      <c r="AC1183" s="35"/>
      <c r="AD1183" s="36"/>
      <c r="AE1183" s="224"/>
      <c r="AF1183" s="53"/>
      <c r="AG1183" s="54"/>
      <c r="AH1183" s="55"/>
      <c r="AI1183" s="56"/>
      <c r="AJ1183" s="41" t="s">
        <v>6425</v>
      </c>
      <c r="AK1183" s="42">
        <v>45966</v>
      </c>
      <c r="AL1183" s="50"/>
      <c r="AM1183" s="337" t="str">
        <f>INDEX($K$6:$AE$6,1,MATCH(1,K1183:AE1183,-1))</f>
        <v>F550</v>
      </c>
      <c r="AN1183" s="337" t="str">
        <f>IF(INDEX($K$6:$AE$6,1,MATCH(1,K1183:AE1183,1))&lt;&gt;INDEX($K$6:$AE$6,1,MATCH(1,K1183:AE1183,-1)),INDEX($K$6:$AE$6,1,MATCH(1,K1183:AE1183,1)),"-")</f>
        <v>-</v>
      </c>
      <c r="AO1183"/>
      <c r="AP1183"/>
      <c r="AQ1183"/>
    </row>
    <row r="1184" spans="1:261" x14ac:dyDescent="0.2">
      <c r="A1184" s="169" t="str">
        <f>IF(IFERROR(VLOOKUP(G1184,EmployesActifs,1,FALSE),"Non")&lt;&gt;"Non","Oui","Non")</f>
        <v>Oui</v>
      </c>
      <c r="B1184" s="172">
        <f>IF(A1184="Oui",1,0)</f>
        <v>1</v>
      </c>
      <c r="C1184" s="172">
        <f>IF(OR(G1184="Médecin",H1184="Médecin",I1184="Médecin",I1184="Médecins",H1184="anesthésiste",H1184="boursier univ.",H1184="chercheur",H1184="chirurgien",H1184="Résident(e)",H1184="Md Urg",H1184="Md Card",LEFT(H1184,6)="Fellow",H1184="Externe Médecine",H1184="Directeur de la biobanque Médecin",H1184="monit.-boursier",),1,0)</f>
        <v>0</v>
      </c>
      <c r="D1184" s="172">
        <f>IF(OR(G1184=0,H1184="Stagiaire",H1184="Stagiaires",H1184="Externe",H1184="Externes",G1184="agence",H1184="STAGIAIRE INFIRMIER(ÈRE)",H1184="STAGIAIRE SI",H1184="STAGIAIRE S.I.",H1184="STAGIAIRE PAB",H1184="STAGIAIRE EN PERFUSION",H1184="Stagiaire Physiothérapeute",H1184="Stagiaire médecine",H1184="Stagiaire - Service sociaux",H1184="STAGIAIRE SOINS INFIRMIERS",H1184="STAGIAIRE EXTERNE EN MÉDECINE",H1184="ss",),1,0)</f>
        <v>0</v>
      </c>
      <c r="E1184" s="28" t="s">
        <v>2245</v>
      </c>
      <c r="F1184" s="28" t="s">
        <v>816</v>
      </c>
      <c r="G1184" s="257">
        <v>3174</v>
      </c>
      <c r="H1184" s="79" t="s">
        <v>3426</v>
      </c>
      <c r="I1184" s="164" t="s">
        <v>888</v>
      </c>
      <c r="J1184" s="273">
        <f ca="1">IF(AK1184&lt;=Données!$B$2,1," ")</f>
        <v>1</v>
      </c>
      <c r="K1184" s="45"/>
      <c r="L1184" s="46">
        <v>1</v>
      </c>
      <c r="M1184" s="47"/>
      <c r="N1184" s="48"/>
      <c r="O1184" s="185"/>
      <c r="P1184" s="187"/>
      <c r="Q1184" s="185"/>
      <c r="R1184" s="186"/>
      <c r="S1184" s="186"/>
      <c r="T1184" s="187"/>
      <c r="U1184" s="187"/>
      <c r="V1184" s="187"/>
      <c r="W1184" s="320"/>
      <c r="X1184" s="214"/>
      <c r="Y1184" s="215"/>
      <c r="Z1184" s="34"/>
      <c r="AA1184" s="35"/>
      <c r="AB1184" s="35"/>
      <c r="AC1184" s="35"/>
      <c r="AD1184" s="36"/>
      <c r="AE1184" s="224"/>
      <c r="AF1184" s="53"/>
      <c r="AG1184" s="54"/>
      <c r="AH1184" s="55"/>
      <c r="AI1184" s="56"/>
      <c r="AJ1184" s="41" t="s">
        <v>57</v>
      </c>
      <c r="AK1184" s="42">
        <v>44575</v>
      </c>
      <c r="AL1184" s="50"/>
      <c r="AM1184" s="337" t="str">
        <f>INDEX($K$6:$AE$6,1,MATCH(1,K1184:AE1184,-1))</f>
        <v>95PFE-L2M</v>
      </c>
      <c r="AN1184" s="337" t="str">
        <f>IF(INDEX($K$6:$AE$6,1,MATCH(1,K1184:AE1184,1))&lt;&gt;INDEX($K$6:$AE$6,1,MATCH(1,K1184:AE1184,-1)),INDEX($K$6:$AE$6,1,MATCH(1,K1184:AE1184,1)),"-")</f>
        <v>-</v>
      </c>
      <c r="AO1184"/>
      <c r="AP1184"/>
      <c r="AQ1184"/>
    </row>
    <row r="1185" spans="1:261" x14ac:dyDescent="0.2">
      <c r="A1185" s="169" t="str">
        <f>IF(IFERROR(VLOOKUP(G1185,EmployesActifs,1,FALSE),"Non")&lt;&gt;"Non","Oui","Non")</f>
        <v>Oui</v>
      </c>
      <c r="B1185" s="172">
        <f>IF(A1185="Oui",1,0)</f>
        <v>1</v>
      </c>
      <c r="C1185" s="172">
        <f>IF(OR(G1185="Médecin",H1185="Médecin",I1185="Médecin",I1185="Médecins",H1185="anesthésiste",H1185="boursier univ.",H1185="chercheur",H1185="chirurgien",H1185="Résident(e)",H1185="Md Urg",H1185="Md Card",LEFT(H1185,6)="Fellow",H1185="Externe Médecine",H1185="Directeur de la biobanque Médecin",H1185="monit.-boursier",),1,0)</f>
        <v>0</v>
      </c>
      <c r="D1185" s="172">
        <f>IF(OR(G1185=0,H1185="Stagiaire",H1185="Stagiaires",H1185="Externe",H1185="Externes",G1185="agence",H1185="STAGIAIRE INFIRMIER(ÈRE)",H1185="STAGIAIRE SI",H1185="STAGIAIRE S.I.",H1185="STAGIAIRE PAB",H1185="STAGIAIRE EN PERFUSION",H1185="Stagiaire Physiothérapeute",H1185="Stagiaire médecine",H1185="Stagiaire - Service sociaux",H1185="STAGIAIRE SOINS INFIRMIERS",H1185="STAGIAIRE EXTERNE EN MÉDECINE",H1185="ss",),1,0)</f>
        <v>0</v>
      </c>
      <c r="E1185" s="28" t="s">
        <v>2246</v>
      </c>
      <c r="F1185" s="28" t="s">
        <v>336</v>
      </c>
      <c r="G1185" s="257">
        <v>10502</v>
      </c>
      <c r="H1185" s="79" t="s">
        <v>103</v>
      </c>
      <c r="I1185" s="164" t="s">
        <v>4406</v>
      </c>
      <c r="J1185" s="273" t="str">
        <f ca="1">IF(AK1185&lt;=Données!$B$2,1," ")</f>
        <v xml:space="preserve"> </v>
      </c>
      <c r="K1185" s="45">
        <v>1</v>
      </c>
      <c r="L1185" s="46"/>
      <c r="M1185" s="47"/>
      <c r="N1185" s="48"/>
      <c r="O1185" s="185"/>
      <c r="P1185" s="187"/>
      <c r="Q1185" s="185"/>
      <c r="R1185" s="186"/>
      <c r="S1185" s="186"/>
      <c r="T1185" s="187"/>
      <c r="U1185" s="187"/>
      <c r="V1185" s="187"/>
      <c r="W1185" s="320"/>
      <c r="X1185" s="214"/>
      <c r="Y1185" s="215"/>
      <c r="Z1185" s="34"/>
      <c r="AA1185" s="35"/>
      <c r="AB1185" s="35"/>
      <c r="AC1185" s="35"/>
      <c r="AD1185" s="36"/>
      <c r="AE1185" s="224"/>
      <c r="AF1185" s="53"/>
      <c r="AG1185" s="54"/>
      <c r="AH1185" s="55"/>
      <c r="AI1185" s="56"/>
      <c r="AJ1185" s="41" t="s">
        <v>4462</v>
      </c>
      <c r="AK1185" s="42">
        <v>45462</v>
      </c>
      <c r="AL1185" s="50"/>
      <c r="AM1185" s="337" t="str">
        <f>INDEX($K$6:$AE$6,1,MATCH(1,K1185:AE1185,-1))</f>
        <v>95PFE-L2S</v>
      </c>
      <c r="AN1185" s="337" t="str">
        <f>IF(INDEX($K$6:$AE$6,1,MATCH(1,K1185:AE1185,1))&lt;&gt;INDEX($K$6:$AE$6,1,MATCH(1,K1185:AE1185,-1)),INDEX($K$6:$AE$6,1,MATCH(1,K1185:AE1185,1)),"-")</f>
        <v>-</v>
      </c>
      <c r="AO1185"/>
      <c r="AP1185"/>
      <c r="AQ1185"/>
    </row>
    <row r="1186" spans="1:261" ht="12.75" customHeight="1" x14ac:dyDescent="0.2">
      <c r="A1186" s="169" t="str">
        <f>IF(IFERROR(VLOOKUP(G1186,EmployesActifs,1,FALSE),"Non")&lt;&gt;"Non","Oui","Non")</f>
        <v>Oui</v>
      </c>
      <c r="B1186" s="172">
        <f>IF(A1186="Oui",1,0)</f>
        <v>1</v>
      </c>
      <c r="C1186" s="172">
        <f>IF(OR(G1186="Médecin",H1186="Médecin",I1186="Médecin",I1186="Médecins",H1186="anesthésiste",H1186="boursier univ.",H1186="chercheur",H1186="chirurgien",H1186="Résident(e)",H1186="Md Urg",H1186="Md Card",LEFT(H1186,6)="Fellow",H1186="Externe Médecine",H1186="Directeur de la biobanque Médecin",H1186="monit.-boursier",),1,0)</f>
        <v>0</v>
      </c>
      <c r="D1186" s="172">
        <f>IF(OR(G1186=0,H1186="Stagiaire",H1186="Stagiaires",H1186="Externe",H1186="Externes",G1186="agence",H1186="STAGIAIRE INFIRMIER(ÈRE)",H1186="STAGIAIRE SI",H1186="STAGIAIRE S.I.",H1186="STAGIAIRE PAB",H1186="STAGIAIRE EN PERFUSION",H1186="Stagiaire Physiothérapeute",H1186="Stagiaire médecine",H1186="Stagiaire - Service sociaux",H1186="STAGIAIRE SOINS INFIRMIERS",H1186="STAGIAIRE EXTERNE EN MÉDECINE",H1186="ss",),1,0)</f>
        <v>0</v>
      </c>
      <c r="E1186" s="28" t="s">
        <v>2246</v>
      </c>
      <c r="F1186" s="28" t="s">
        <v>170</v>
      </c>
      <c r="G1186" s="257">
        <v>10514</v>
      </c>
      <c r="H1186" s="79" t="s">
        <v>69</v>
      </c>
      <c r="I1186" s="164" t="s">
        <v>5716</v>
      </c>
      <c r="J1186" s="273">
        <f ca="1">IF(AK1186&lt;=Données!$B$2,1," ")</f>
        <v>1</v>
      </c>
      <c r="K1186" s="45" t="s">
        <v>56</v>
      </c>
      <c r="L1186" s="46"/>
      <c r="M1186" s="47"/>
      <c r="N1186" s="48"/>
      <c r="O1186" s="185"/>
      <c r="P1186" s="187"/>
      <c r="Q1186" s="185"/>
      <c r="R1186" s="186"/>
      <c r="S1186" s="186">
        <v>1</v>
      </c>
      <c r="T1186" s="187"/>
      <c r="U1186" s="187"/>
      <c r="V1186" s="187"/>
      <c r="W1186" s="320"/>
      <c r="X1186" s="214"/>
      <c r="Y1186" s="215"/>
      <c r="Z1186" s="34"/>
      <c r="AA1186" s="35"/>
      <c r="AB1186" s="35"/>
      <c r="AC1186" s="35"/>
      <c r="AD1186" s="36"/>
      <c r="AE1186" s="224"/>
      <c r="AF1186" s="53"/>
      <c r="AG1186" s="54"/>
      <c r="AH1186" s="55"/>
      <c r="AI1186" s="56"/>
      <c r="AJ1186" s="41" t="s">
        <v>85</v>
      </c>
      <c r="AK1186" s="42">
        <v>44578</v>
      </c>
      <c r="AL1186" s="50"/>
      <c r="AM1186" s="337" t="str">
        <f>INDEX($K$6:$AE$6,1,MATCH(1,K1186:AE1186,-1))</f>
        <v>1870 +</v>
      </c>
      <c r="AN1186" s="337" t="str">
        <f>IF(INDEX($K$6:$AE$6,1,MATCH(1,K1186:AE1186,1))&lt;&gt;INDEX($K$6:$AE$6,1,MATCH(1,K1186:AE1186,-1)),INDEX($K$6:$AE$6,1,MATCH(1,K1186:AE1186,1)),"-")</f>
        <v>-</v>
      </c>
      <c r="AO1186"/>
      <c r="AP1186"/>
      <c r="AQ1186"/>
    </row>
    <row r="1187" spans="1:261" ht="12.75" customHeight="1" x14ac:dyDescent="0.2">
      <c r="A1187" s="169" t="str">
        <f>IF(IFERROR(VLOOKUP(G1187,EmployesActifs,1,FALSE),"Non")&lt;&gt;"Non","Oui","Non")</f>
        <v>Oui</v>
      </c>
      <c r="B1187" s="172">
        <f>IF(A1187="Oui",1,0)</f>
        <v>1</v>
      </c>
      <c r="C1187" s="172">
        <f>IF(OR(G1187="Médecin",H1187="Médecin",I1187="Médecin",I1187="Médecins",H1187="anesthésiste",H1187="boursier univ.",H1187="chercheur",H1187="chirurgien",H1187="Résident(e)",H1187="Md Urg",H1187="Md Card",LEFT(H1187,6)="Fellow",H1187="Externe Médecine",H1187="Directeur de la biobanque Médecin",H1187="monit.-boursier",),1,0)</f>
        <v>0</v>
      </c>
      <c r="D1187" s="172">
        <f>IF(OR(G1187=0,H1187="Stagiaire",H1187="Stagiaires",H1187="Externe",H1187="Externes",G1187="agence",H1187="STAGIAIRE INFIRMIER(ÈRE)",H1187="STAGIAIRE SI",H1187="STAGIAIRE S.I.",H1187="STAGIAIRE PAB",H1187="STAGIAIRE EN PERFUSION",H1187="Stagiaire Physiothérapeute",H1187="Stagiaire médecine",H1187="Stagiaire - Service sociaux",H1187="STAGIAIRE SOINS INFIRMIERS",H1187="STAGIAIRE EXTERNE EN MÉDECINE",H1187="ss",),1,0)</f>
        <v>0</v>
      </c>
      <c r="E1187" s="28" t="s">
        <v>2246</v>
      </c>
      <c r="F1187" s="28" t="s">
        <v>1698</v>
      </c>
      <c r="G1187" s="257">
        <v>11851</v>
      </c>
      <c r="H1187" s="79" t="s">
        <v>3634</v>
      </c>
      <c r="I1187" s="164" t="s">
        <v>5714</v>
      </c>
      <c r="J1187" s="273">
        <f ca="1">IF(AK1187&lt;=Données!$B$2,1," ")</f>
        <v>1</v>
      </c>
      <c r="K1187" s="45"/>
      <c r="L1187" s="46" t="s">
        <v>56</v>
      </c>
      <c r="M1187" s="47" t="s">
        <v>56</v>
      </c>
      <c r="N1187" s="48"/>
      <c r="O1187" s="185"/>
      <c r="P1187" s="187"/>
      <c r="Q1187" s="185"/>
      <c r="R1187" s="186"/>
      <c r="S1187" s="186">
        <v>1</v>
      </c>
      <c r="T1187" s="187"/>
      <c r="U1187" s="187"/>
      <c r="V1187" s="187"/>
      <c r="W1187" s="320"/>
      <c r="X1187" s="214"/>
      <c r="Y1187" s="215"/>
      <c r="Z1187" s="34"/>
      <c r="AA1187" s="35"/>
      <c r="AB1187" s="35"/>
      <c r="AC1187" s="35"/>
      <c r="AD1187" s="36"/>
      <c r="AE1187" s="224"/>
      <c r="AF1187" s="53"/>
      <c r="AG1187" s="54"/>
      <c r="AH1187" s="55"/>
      <c r="AI1187" s="56"/>
      <c r="AJ1187" s="41" t="s">
        <v>57</v>
      </c>
      <c r="AK1187" s="42">
        <v>44577</v>
      </c>
      <c r="AL1187" s="50"/>
      <c r="AM1187" s="337" t="str">
        <f>INDEX($K$6:$AE$6,1,MATCH(1,K1187:AE1187,-1))</f>
        <v>1870 +</v>
      </c>
      <c r="AN1187" s="337" t="str">
        <f>IF(INDEX($K$6:$AE$6,1,MATCH(1,K1187:AE1187,1))&lt;&gt;INDEX($K$6:$AE$6,1,MATCH(1,K1187:AE1187,-1)),INDEX($K$6:$AE$6,1,MATCH(1,K1187:AE1187,1)),"-")</f>
        <v>-</v>
      </c>
      <c r="AO1187"/>
      <c r="AP1187"/>
      <c r="AQ1187"/>
    </row>
    <row r="1188" spans="1:261" ht="12.75" customHeight="1" x14ac:dyDescent="0.2">
      <c r="A1188" s="169" t="str">
        <f>IF(IFERROR(VLOOKUP(G1188,EmployesActifs,1,FALSE),"Non")&lt;&gt;"Non","Oui","Non")</f>
        <v>Oui</v>
      </c>
      <c r="B1188" s="172">
        <f>IF(A1188="Oui",1,0)</f>
        <v>1</v>
      </c>
      <c r="C1188" s="172">
        <f>IF(OR(G1188="Médecin",H1188="Médecin",I1188="Médecin",I1188="Médecins",H1188="anesthésiste",H1188="boursier univ.",H1188="chercheur",H1188="chirurgien",H1188="Résident(e)",H1188="Md Urg",H1188="Md Card",LEFT(H1188,6)="Fellow",H1188="Externe Médecine",H1188="Directeur de la biobanque Médecin",H1188="monit.-boursier",),1,0)</f>
        <v>0</v>
      </c>
      <c r="D1188" s="172">
        <f>IF(OR(G1188=0,H1188="Stagiaire",H1188="Stagiaires",H1188="Externe",H1188="Externes",G1188="agence",H1188="STAGIAIRE INFIRMIER(ÈRE)",H1188="STAGIAIRE SI",H1188="STAGIAIRE S.I.",H1188="STAGIAIRE PAB",H1188="STAGIAIRE EN PERFUSION",H1188="Stagiaire Physiothérapeute",H1188="Stagiaire médecine",H1188="Stagiaire - Service sociaux",H1188="STAGIAIRE SOINS INFIRMIERS",H1188="STAGIAIRE EXTERNE EN MÉDECINE",H1188="ss",),1,0)</f>
        <v>0</v>
      </c>
      <c r="E1188" s="28" t="s">
        <v>5287</v>
      </c>
      <c r="F1188" s="28" t="s">
        <v>5288</v>
      </c>
      <c r="G1188" s="255">
        <v>13599</v>
      </c>
      <c r="H1188" s="79" t="s">
        <v>3965</v>
      </c>
      <c r="I1188" s="164" t="s">
        <v>5716</v>
      </c>
      <c r="J1188" s="273" t="str">
        <f ca="1">IF(AK1188&lt;=Données!$B$2,1," ")</f>
        <v xml:space="preserve"> </v>
      </c>
      <c r="K1188" s="45" t="s">
        <v>56</v>
      </c>
      <c r="L1188" s="46"/>
      <c r="M1188" s="47"/>
      <c r="N1188" s="48"/>
      <c r="O1188" s="185"/>
      <c r="P1188" s="187"/>
      <c r="Q1188" s="185"/>
      <c r="R1188" s="186"/>
      <c r="S1188" s="186">
        <v>1</v>
      </c>
      <c r="T1188" s="187"/>
      <c r="U1188" s="187"/>
      <c r="V1188" s="187"/>
      <c r="W1188" s="320"/>
      <c r="X1188" s="214"/>
      <c r="Y1188" s="215"/>
      <c r="Z1188" s="34"/>
      <c r="AA1188" s="35"/>
      <c r="AB1188" s="35"/>
      <c r="AC1188" s="35"/>
      <c r="AD1188" s="36"/>
      <c r="AE1188" s="224"/>
      <c r="AF1188" s="53"/>
      <c r="AG1188" s="54"/>
      <c r="AH1188" s="55"/>
      <c r="AI1188" s="56"/>
      <c r="AJ1188" s="41" t="s">
        <v>4462</v>
      </c>
      <c r="AK1188" s="42">
        <v>45518</v>
      </c>
      <c r="AL1188" s="50"/>
      <c r="AM1188" s="337" t="str">
        <f>INDEX($K$6:$AE$6,1,MATCH(1,K1188:AE1188,-1))</f>
        <v>1870 +</v>
      </c>
      <c r="AN1188" s="337" t="str">
        <f>IF(INDEX($K$6:$AE$6,1,MATCH(1,K1188:AE1188,1))&lt;&gt;INDEX($K$6:$AE$6,1,MATCH(1,K1188:AE1188,-1)),INDEX($K$6:$AE$6,1,MATCH(1,K1188:AE1188,1)),"-")</f>
        <v>-</v>
      </c>
      <c r="AO1188"/>
      <c r="AP1188"/>
      <c r="AQ1188"/>
    </row>
    <row r="1189" spans="1:261" ht="15" customHeight="1" x14ac:dyDescent="0.2">
      <c r="A1189" s="169" t="str">
        <f>IF(IFERROR(VLOOKUP(G1189,EmployesActifs,1,FALSE),"Non")&lt;&gt;"Non","Oui","Non")</f>
        <v>Oui</v>
      </c>
      <c r="B1189" s="172">
        <f>IF(A1189="Oui",1,0)</f>
        <v>1</v>
      </c>
      <c r="C1189" s="172">
        <f>IF(OR(G1189="Médecin",H1189="Médecin",I1189="Médecin",I1189="Médecins",H1189="anesthésiste",H1189="boursier univ.",H1189="chercheur",H1189="chirurgien",H1189="Résident(e)",H1189="Md Urg",H1189="Md Card",LEFT(H1189,6)="Fellow",H1189="Externe Médecine",H1189="Directeur de la biobanque Médecin",H1189="monit.-boursier",),1,0)</f>
        <v>0</v>
      </c>
      <c r="D1189" s="172">
        <f>IF(OR(G1189=0,H1189="Stagiaire",H1189="Stagiaires",H1189="Externe",H1189="Externes",G1189="agence",H1189="STAGIAIRE INFIRMIER(ÈRE)",H1189="STAGIAIRE SI",H1189="STAGIAIRE S.I.",H1189="STAGIAIRE PAB",H1189="STAGIAIRE EN PERFUSION",H1189="Stagiaire Physiothérapeute",H1189="Stagiaire médecine",H1189="Stagiaire - Service sociaux",H1189="STAGIAIRE SOINS INFIRMIERS",H1189="STAGIAIRE EXTERNE EN MÉDECINE",H1189="ss",),1,0)</f>
        <v>0</v>
      </c>
      <c r="E1189" s="28" t="s">
        <v>2247</v>
      </c>
      <c r="F1189" s="28" t="s">
        <v>2248</v>
      </c>
      <c r="G1189" s="257">
        <v>12032</v>
      </c>
      <c r="H1189" s="102" t="s">
        <v>132</v>
      </c>
      <c r="I1189" s="52" t="s">
        <v>753</v>
      </c>
      <c r="J1189" s="273">
        <f ca="1">IF(AK1189&lt;=Données!$B$2,1," ")</f>
        <v>1</v>
      </c>
      <c r="K1189" s="45" t="s">
        <v>56</v>
      </c>
      <c r="L1189" s="46" t="s">
        <v>56</v>
      </c>
      <c r="M1189" s="47"/>
      <c r="N1189" s="48"/>
      <c r="O1189" s="185"/>
      <c r="P1189" s="187"/>
      <c r="Q1189" s="185"/>
      <c r="R1189" s="186"/>
      <c r="S1189" s="186">
        <v>1</v>
      </c>
      <c r="T1189" s="187"/>
      <c r="U1189" s="187"/>
      <c r="V1189" s="187"/>
      <c r="W1189" s="320"/>
      <c r="X1189" s="214"/>
      <c r="Y1189" s="215"/>
      <c r="Z1189" s="34"/>
      <c r="AA1189" s="35"/>
      <c r="AB1189" s="35"/>
      <c r="AC1189" s="35"/>
      <c r="AD1189" s="36"/>
      <c r="AE1189" s="224"/>
      <c r="AF1189" s="53"/>
      <c r="AG1189" s="54"/>
      <c r="AH1189" s="55"/>
      <c r="AI1189" s="56"/>
      <c r="AJ1189" s="41" t="s">
        <v>50</v>
      </c>
      <c r="AK1189" s="42">
        <v>44581</v>
      </c>
      <c r="AL1189" s="50"/>
      <c r="AM1189" s="337" t="str">
        <f>INDEX($K$6:$AE$6,1,MATCH(1,K1189:AE1189,-1))</f>
        <v>1870 +</v>
      </c>
      <c r="AN1189" s="337" t="str">
        <f>IF(INDEX($K$6:$AE$6,1,MATCH(1,K1189:AE1189,1))&lt;&gt;INDEX($K$6:$AE$6,1,MATCH(1,K1189:AE1189,-1)),INDEX($K$6:$AE$6,1,MATCH(1,K1189:AE1189,1)),"-")</f>
        <v>-</v>
      </c>
      <c r="AO1189"/>
      <c r="AP1189"/>
      <c r="AQ1189"/>
    </row>
    <row r="1190" spans="1:261" ht="12.75" customHeight="1" x14ac:dyDescent="0.2">
      <c r="A1190" s="169" t="str">
        <f>IF(IFERROR(VLOOKUP(G1190,EmployesActifs,1,FALSE),"Non")&lt;&gt;"Non","Oui","Non")</f>
        <v>Oui</v>
      </c>
      <c r="B1190" s="172">
        <f>IF(A1190="Oui",1,0)</f>
        <v>1</v>
      </c>
      <c r="C1190" s="172">
        <f>IF(OR(G1190="Médecin",H1190="Médecin",I1190="Médecin",I1190="Médecins",H1190="anesthésiste",H1190="boursier univ.",H1190="chercheur",H1190="chirurgien",H1190="Résident(e)",H1190="Md Urg",H1190="Md Card",LEFT(H1190,6)="Fellow",H1190="Externe Médecine",H1190="Directeur de la biobanque Médecin",H1190="monit.-boursier",),1,0)</f>
        <v>0</v>
      </c>
      <c r="D1190" s="172">
        <f>IF(OR(G1190=0,H1190="Stagiaire",H1190="Stagiaires",H1190="Externe",H1190="Externes",G1190="agence",H1190="STAGIAIRE INFIRMIER(ÈRE)",H1190="STAGIAIRE SI",H1190="STAGIAIRE S.I.",H1190="STAGIAIRE PAB",H1190="STAGIAIRE EN PERFUSION",H1190="Stagiaire Physiothérapeute",H1190="Stagiaire médecine",H1190="Stagiaire - Service sociaux",H1190="STAGIAIRE SOINS INFIRMIERS",H1190="STAGIAIRE EXTERNE EN MÉDECINE",H1190="ss",),1,0)</f>
        <v>0</v>
      </c>
      <c r="E1190" s="28" t="s">
        <v>2849</v>
      </c>
      <c r="F1190" s="28" t="s">
        <v>2850</v>
      </c>
      <c r="G1190" s="255">
        <v>10625</v>
      </c>
      <c r="H1190" s="79" t="s">
        <v>64</v>
      </c>
      <c r="I1190" s="164" t="s">
        <v>2714</v>
      </c>
      <c r="J1190" s="273" t="str">
        <f ca="1">IF(AK1190&lt;=Données!$B$2,1," ")</f>
        <v xml:space="preserve"> </v>
      </c>
      <c r="K1190" s="45"/>
      <c r="L1190" s="46"/>
      <c r="M1190" s="47"/>
      <c r="N1190" s="48">
        <v>1</v>
      </c>
      <c r="O1190" s="185"/>
      <c r="P1190" s="187"/>
      <c r="Q1190" s="185"/>
      <c r="R1190" s="186"/>
      <c r="S1190" s="186"/>
      <c r="T1190" s="187"/>
      <c r="U1190" s="187"/>
      <c r="V1190" s="187"/>
      <c r="W1190" s="320"/>
      <c r="X1190" s="214"/>
      <c r="Y1190" s="215"/>
      <c r="Z1190" s="34"/>
      <c r="AA1190" s="35"/>
      <c r="AB1190" s="35"/>
      <c r="AC1190" s="35"/>
      <c r="AD1190" s="36"/>
      <c r="AE1190" s="224"/>
      <c r="AF1190" s="73"/>
      <c r="AG1190" s="95"/>
      <c r="AH1190" s="96"/>
      <c r="AI1190" s="97"/>
      <c r="AJ1190" s="41" t="s">
        <v>4462</v>
      </c>
      <c r="AK1190" s="42">
        <v>45805</v>
      </c>
      <c r="AL1190" s="50"/>
      <c r="AM1190" s="337" t="str">
        <f>INDEX($K$6:$AE$6,1,MATCH(1,K1190:AE1190,-1))</f>
        <v>F550</v>
      </c>
      <c r="AN1190" s="337" t="str">
        <f>IF(INDEX($K$6:$AE$6,1,MATCH(1,K1190:AE1190,1))&lt;&gt;INDEX($K$6:$AE$6,1,MATCH(1,K1190:AE1190,-1)),INDEX($K$6:$AE$6,1,MATCH(1,K1190:AE1190,1)),"-")</f>
        <v>-</v>
      </c>
      <c r="AO1190"/>
      <c r="AP1190"/>
      <c r="AQ1190"/>
    </row>
    <row r="1191" spans="1:261" ht="13.35" customHeight="1" x14ac:dyDescent="0.2">
      <c r="A1191" s="169" t="str">
        <f>IF(IFERROR(VLOOKUP(G1191,EmployesActifs,1,FALSE),"Non")&lt;&gt;"Non","Oui","Non")</f>
        <v>Oui</v>
      </c>
      <c r="B1191" s="172">
        <f>IF(A1191="Oui",1,0)</f>
        <v>1</v>
      </c>
      <c r="C1191" s="172">
        <f>IF(OR(G1191="Médecin",H1191="Médecin",I1191="Médecin",I1191="Médecins",H1191="anesthésiste",H1191="boursier univ.",H1191="chercheur",H1191="chirurgien",H1191="Résident(e)",H1191="Md Urg",H1191="Md Card",LEFT(H1191,6)="Fellow",H1191="Externe Médecine",H1191="Directeur de la biobanque Médecin",H1191="monit.-boursier",),1,0)</f>
        <v>0</v>
      </c>
      <c r="D1191" s="172">
        <f>IF(OR(G1191=0,H1191="Stagiaire",H1191="Stagiaires",H1191="Externe",H1191="Externes",G1191="agence",H1191="STAGIAIRE INFIRMIER(ÈRE)",H1191="STAGIAIRE SI",H1191="STAGIAIRE S.I.",H1191="STAGIAIRE PAB",H1191="STAGIAIRE EN PERFUSION",H1191="Stagiaire Physiothérapeute",H1191="Stagiaire médecine",H1191="Stagiaire - Service sociaux",H1191="STAGIAIRE SOINS INFIRMIERS",H1191="STAGIAIRE EXTERNE EN MÉDECINE",H1191="ss",),1,0)</f>
        <v>0</v>
      </c>
      <c r="E1191" s="28" t="s">
        <v>2253</v>
      </c>
      <c r="F1191" s="28" t="s">
        <v>3340</v>
      </c>
      <c r="G1191" s="255">
        <v>8931</v>
      </c>
      <c r="H1191" s="79" t="s">
        <v>3378</v>
      </c>
      <c r="I1191" s="164" t="s">
        <v>282</v>
      </c>
      <c r="J1191" s="273" t="str">
        <f ca="1">IF(AK1191&lt;=Données!$B$2,1," ")</f>
        <v xml:space="preserve"> </v>
      </c>
      <c r="K1191" s="45"/>
      <c r="L1191" s="46"/>
      <c r="M1191" s="47"/>
      <c r="N1191" s="48" t="s">
        <v>56</v>
      </c>
      <c r="O1191" s="185"/>
      <c r="P1191" s="187">
        <v>1</v>
      </c>
      <c r="Q1191" s="185"/>
      <c r="R1191" s="186"/>
      <c r="S1191" s="186"/>
      <c r="T1191" s="187"/>
      <c r="U1191" s="187"/>
      <c r="V1191" s="187"/>
      <c r="W1191" s="320"/>
      <c r="X1191" s="214"/>
      <c r="Y1191" s="215"/>
      <c r="Z1191" s="34"/>
      <c r="AA1191" s="35"/>
      <c r="AB1191" s="35"/>
      <c r="AC1191" s="35"/>
      <c r="AD1191" s="36"/>
      <c r="AE1191" s="224"/>
      <c r="AF1191" s="53"/>
      <c r="AG1191" s="54"/>
      <c r="AH1191" s="55"/>
      <c r="AI1191" s="56"/>
      <c r="AJ1191" s="41" t="s">
        <v>4462</v>
      </c>
      <c r="AK1191" s="42">
        <v>45903</v>
      </c>
      <c r="AL1191" s="50"/>
      <c r="AM1191" s="337">
        <f>INDEX($K$6:$AE$6,1,MATCH(1,K1191:AE1191,-1))</f>
        <v>1804</v>
      </c>
      <c r="AN1191" s="337" t="str">
        <f>IF(INDEX($K$6:$AE$6,1,MATCH(1,K1191:AE1191,1))&lt;&gt;INDEX($K$6:$AE$6,1,MATCH(1,K1191:AE1191,-1)),INDEX($K$6:$AE$6,1,MATCH(1,K1191:AE1191,1)),"-")</f>
        <v>-</v>
      </c>
      <c r="AO1191"/>
      <c r="AP1191"/>
      <c r="AQ1191"/>
    </row>
    <row r="1192" spans="1:261" ht="13.35" customHeight="1" x14ac:dyDescent="0.2">
      <c r="A1192" s="169" t="str">
        <f>IF(IFERROR(VLOOKUP(G1192,EmployesActifs,1,FALSE),"Non")&lt;&gt;"Non","Oui","Non")</f>
        <v>Oui</v>
      </c>
      <c r="B1192" s="172">
        <f>IF(A1192="Oui",1,0)</f>
        <v>1</v>
      </c>
      <c r="C1192" s="172">
        <f>IF(OR(G1192="Médecin",H1192="Médecin",I1192="Médecin",I1192="Médecins",H1192="anesthésiste",H1192="boursier univ.",H1192="chercheur",H1192="chirurgien",H1192="Résident(e)",H1192="Md Urg",H1192="Md Card",LEFT(H1192,6)="Fellow",H1192="Externe Médecine",H1192="Directeur de la biobanque Médecin",H1192="monit.-boursier",),1,0)</f>
        <v>0</v>
      </c>
      <c r="D1192" s="172">
        <f>IF(OR(G1192=0,H1192="Stagiaire",H1192="Stagiaires",H1192="Externe",H1192="Externes",G1192="agence",H1192="STAGIAIRE INFIRMIER(ÈRE)",H1192="STAGIAIRE SI",H1192="STAGIAIRE S.I.",H1192="STAGIAIRE PAB",H1192="STAGIAIRE EN PERFUSION",H1192="Stagiaire Physiothérapeute",H1192="Stagiaire médecine",H1192="Stagiaire - Service sociaux",H1192="STAGIAIRE SOINS INFIRMIERS",H1192="STAGIAIRE EXTERNE EN MÉDECINE",H1192="ss",),1,0)</f>
        <v>0</v>
      </c>
      <c r="E1192" s="28" t="s">
        <v>3568</v>
      </c>
      <c r="F1192" s="28" t="s">
        <v>3569</v>
      </c>
      <c r="G1192" s="255">
        <v>4661</v>
      </c>
      <c r="H1192" s="79" t="s">
        <v>517</v>
      </c>
      <c r="I1192" s="164" t="s">
        <v>339</v>
      </c>
      <c r="J1192" s="273">
        <f ca="1">IF(AK1192&lt;=Données!$B$2,1," ")</f>
        <v>1</v>
      </c>
      <c r="K1192" s="45"/>
      <c r="L1192" s="46">
        <v>1</v>
      </c>
      <c r="M1192" s="47"/>
      <c r="N1192" s="48"/>
      <c r="O1192" s="185"/>
      <c r="P1192" s="187"/>
      <c r="Q1192" s="185"/>
      <c r="R1192" s="186"/>
      <c r="S1192" s="186"/>
      <c r="T1192" s="187"/>
      <c r="U1192" s="187"/>
      <c r="V1192" s="187"/>
      <c r="W1192" s="320"/>
      <c r="X1192" s="214"/>
      <c r="Y1192" s="215"/>
      <c r="Z1192" s="34"/>
      <c r="AA1192" s="35"/>
      <c r="AB1192" s="35"/>
      <c r="AC1192" s="35"/>
      <c r="AD1192" s="36"/>
      <c r="AE1192" s="224"/>
      <c r="AF1192" s="53"/>
      <c r="AG1192" s="54"/>
      <c r="AH1192" s="55"/>
      <c r="AI1192" s="56"/>
      <c r="AJ1192" s="41" t="s">
        <v>290</v>
      </c>
      <c r="AK1192" s="42">
        <v>44224</v>
      </c>
      <c r="AL1192" s="50"/>
      <c r="AM1192" s="337" t="str">
        <f>INDEX($K$6:$AE$6,1,MATCH(1,K1192:AE1192,-1))</f>
        <v>95PFE-L2M</v>
      </c>
      <c r="AN1192" s="337" t="str">
        <f>IF(INDEX($K$6:$AE$6,1,MATCH(1,K1192:AE1192,1))&lt;&gt;INDEX($K$6:$AE$6,1,MATCH(1,K1192:AE1192,-1)),INDEX($K$6:$AE$6,1,MATCH(1,K1192:AE1192,1)),"-")</f>
        <v>-</v>
      </c>
      <c r="AO1192"/>
      <c r="AP1192"/>
      <c r="AQ1192"/>
    </row>
    <row r="1193" spans="1:261" s="69" customFormat="1" ht="15" customHeight="1" x14ac:dyDescent="0.2">
      <c r="A1193" s="169" t="str">
        <f>IF(IFERROR(VLOOKUP(G1193,EmployesActifs,1,FALSE),"Non")&lt;&gt;"Non","Oui","Non")</f>
        <v>Oui</v>
      </c>
      <c r="B1193" s="172">
        <f>IF(A1193="Oui",1,0)</f>
        <v>1</v>
      </c>
      <c r="C1193" s="172">
        <f>IF(OR(G1193="Médecin",H1193="Médecin",I1193="Médecin",I1193="Médecins",H1193="anesthésiste",H1193="boursier univ.",H1193="chercheur",H1193="chirurgien",H1193="Résident(e)",H1193="Md Urg",H1193="Md Card",LEFT(H1193,6)="Fellow",H1193="Externe Médecine",H1193="Directeur de la biobanque Médecin",H1193="monit.-boursier",),1,0)</f>
        <v>0</v>
      </c>
      <c r="D1193" s="172">
        <f>IF(OR(G1193=0,H1193="Stagiaire",H1193="Stagiaires",H1193="Externe",H1193="Externes",G1193="agence",H1193="STAGIAIRE INFIRMIER(ÈRE)",H1193="STAGIAIRE SI",H1193="STAGIAIRE S.I.",H1193="STAGIAIRE PAB",H1193="STAGIAIRE EN PERFUSION",H1193="Stagiaire Physiothérapeute",H1193="Stagiaire médecine",H1193="Stagiaire - Service sociaux",H1193="STAGIAIRE SOINS INFIRMIERS",H1193="STAGIAIRE EXTERNE EN MÉDECINE",H1193="ss",),1,0)</f>
        <v>0</v>
      </c>
      <c r="E1193" s="28" t="s">
        <v>2254</v>
      </c>
      <c r="F1193" s="28" t="s">
        <v>2255</v>
      </c>
      <c r="G1193" s="257">
        <v>8575</v>
      </c>
      <c r="H1193" s="79" t="s">
        <v>1174</v>
      </c>
      <c r="I1193" s="164" t="s">
        <v>933</v>
      </c>
      <c r="J1193" s="273" t="str">
        <f ca="1">IF(AK1193&lt;=Données!$B$2,1," ")</f>
        <v xml:space="preserve"> </v>
      </c>
      <c r="K1193" s="45"/>
      <c r="L1193" s="46">
        <v>1</v>
      </c>
      <c r="M1193" s="47"/>
      <c r="N1193" s="48"/>
      <c r="O1193" s="185"/>
      <c r="P1193" s="187"/>
      <c r="Q1193" s="185"/>
      <c r="R1193" s="186"/>
      <c r="S1193" s="186"/>
      <c r="T1193" s="187"/>
      <c r="U1193" s="187"/>
      <c r="V1193" s="187"/>
      <c r="W1193" s="320"/>
      <c r="X1193" s="214"/>
      <c r="Y1193" s="215"/>
      <c r="Z1193" s="34"/>
      <c r="AA1193" s="35"/>
      <c r="AB1193" s="35"/>
      <c r="AC1193" s="35"/>
      <c r="AD1193" s="36"/>
      <c r="AE1193" s="224"/>
      <c r="AF1193" s="53"/>
      <c r="AG1193" s="54"/>
      <c r="AH1193" s="55"/>
      <c r="AI1193" s="56"/>
      <c r="AJ1193" s="41" t="s">
        <v>4462</v>
      </c>
      <c r="AK1193" s="42">
        <v>45273</v>
      </c>
      <c r="AL1193" s="50"/>
      <c r="AM1193" s="337" t="str">
        <f>INDEX($K$6:$AE$6,1,MATCH(1,K1193:AE1193,-1))</f>
        <v>95PFE-L2M</v>
      </c>
      <c r="AN1193" s="337" t="str">
        <f>IF(INDEX($K$6:$AE$6,1,MATCH(1,K1193:AE1193,1))&lt;&gt;INDEX($K$6:$AE$6,1,MATCH(1,K1193:AE1193,-1)),INDEX($K$6:$AE$6,1,MATCH(1,K1193:AE1193,1)),"-")</f>
        <v>-</v>
      </c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</row>
    <row r="1194" spans="1:261" x14ac:dyDescent="0.2">
      <c r="A1194" s="169" t="str">
        <f>IF(IFERROR(VLOOKUP(G1194,EmployesActifs,1,FALSE),"Non")&lt;&gt;"Non","Oui","Non")</f>
        <v>Oui</v>
      </c>
      <c r="B1194" s="172">
        <f>IF(A1194="Oui",1,0)</f>
        <v>1</v>
      </c>
      <c r="C1194" s="172">
        <f>IF(OR(G1194="Médecin",H1194="Médecin",I1194="Médecin",I1194="Médecins",H1194="anesthésiste",H1194="boursier univ.",H1194="chercheur",H1194="chirurgien",H1194="Résident(e)",H1194="Md Urg",H1194="Md Card",LEFT(H1194,6)="Fellow",H1194="Externe Médecine",H1194="Directeur de la biobanque Médecin",H1194="monit.-boursier",),1,0)</f>
        <v>0</v>
      </c>
      <c r="D1194" s="172">
        <f>IF(OR(G1194=0,H1194="Stagiaire",H1194="Stagiaires",H1194="Externe",H1194="Externes",G1194="agence",H1194="STAGIAIRE INFIRMIER(ÈRE)",H1194="STAGIAIRE SI",H1194="STAGIAIRE S.I.",H1194="STAGIAIRE PAB",H1194="STAGIAIRE EN PERFUSION",H1194="Stagiaire Physiothérapeute",H1194="Stagiaire médecine",H1194="Stagiaire - Service sociaux",H1194="STAGIAIRE SOINS INFIRMIERS",H1194="STAGIAIRE EXTERNE EN MÉDECINE",H1194="ss",),1,0)</f>
        <v>0</v>
      </c>
      <c r="E1194" s="28" t="s">
        <v>2256</v>
      </c>
      <c r="F1194" s="28" t="s">
        <v>2257</v>
      </c>
      <c r="G1194" s="257">
        <v>11167</v>
      </c>
      <c r="H1194" s="79" t="s">
        <v>103</v>
      </c>
      <c r="I1194" s="164" t="s">
        <v>5701</v>
      </c>
      <c r="J1194" s="273">
        <f ca="1">IF(AK1194&lt;=Données!$B$2,1," ")</f>
        <v>1</v>
      </c>
      <c r="K1194" s="45">
        <v>1</v>
      </c>
      <c r="L1194" s="46"/>
      <c r="M1194" s="47"/>
      <c r="N1194" s="48"/>
      <c r="O1194" s="185"/>
      <c r="P1194" s="187"/>
      <c r="Q1194" s="185"/>
      <c r="R1194" s="186"/>
      <c r="S1194" s="186"/>
      <c r="T1194" s="187">
        <v>1</v>
      </c>
      <c r="U1194" s="187"/>
      <c r="V1194" s="187"/>
      <c r="W1194" s="320"/>
      <c r="X1194" s="214"/>
      <c r="Y1194" s="215"/>
      <c r="Z1194" s="34"/>
      <c r="AA1194" s="35"/>
      <c r="AB1194" s="35"/>
      <c r="AC1194" s="35"/>
      <c r="AD1194" s="36">
        <v>1</v>
      </c>
      <c r="AE1194" s="224">
        <v>1</v>
      </c>
      <c r="AF1194" s="53"/>
      <c r="AG1194" s="54"/>
      <c r="AH1194" s="55"/>
      <c r="AI1194" s="56"/>
      <c r="AJ1194" s="41" t="s">
        <v>159</v>
      </c>
      <c r="AK1194" s="42">
        <v>44424</v>
      </c>
      <c r="AL1194" s="50"/>
      <c r="AM1194" s="337" t="str">
        <f>INDEX($K$6:$AE$6,1,MATCH(1,K1194:AE1194,-1))</f>
        <v>95PFE-L2S</v>
      </c>
      <c r="AN1194" s="337" t="str">
        <f>IF(INDEX($K$6:$AE$6,1,MATCH(1,K1194:AE1194,1))&lt;&gt;INDEX($K$6:$AE$6,1,MATCH(1,K1194:AE1194,-1)),INDEX($K$6:$AE$6,1,MATCH(1,K1194:AE1194,1)),"-")</f>
        <v>SH-9550</v>
      </c>
      <c r="AO1194"/>
      <c r="AP1194"/>
      <c r="AQ1194"/>
    </row>
    <row r="1195" spans="1:261" ht="13.35" customHeight="1" x14ac:dyDescent="0.2">
      <c r="A1195" s="169" t="str">
        <f>IF(IFERROR(VLOOKUP(G1195,EmployesActifs,1,FALSE),"Non")&lt;&gt;"Non","Oui","Non")</f>
        <v>Oui</v>
      </c>
      <c r="B1195" s="172">
        <f>IF(A1195="Oui",1,0)</f>
        <v>1</v>
      </c>
      <c r="C1195" s="172">
        <f>IF(OR(G1195="Médecin",H1195="Médecin",I1195="Médecin",I1195="Médecins",H1195="anesthésiste",H1195="boursier univ.",H1195="chercheur",H1195="chirurgien",H1195="Résident(e)",H1195="Md Urg",H1195="Md Card",LEFT(H1195,6)="Fellow",H1195="Externe Médecine",H1195="Directeur de la biobanque Médecin",H1195="monit.-boursier",),1,0)</f>
        <v>0</v>
      </c>
      <c r="D1195" s="172">
        <f>IF(OR(G1195=0,H1195="Stagiaire",H1195="Stagiaires",H1195="Externe",H1195="Externes",G1195="agence",H1195="STAGIAIRE INFIRMIER(ÈRE)",H1195="STAGIAIRE SI",H1195="STAGIAIRE S.I.",H1195="STAGIAIRE PAB",H1195="STAGIAIRE EN PERFUSION",H1195="Stagiaire Physiothérapeute",H1195="Stagiaire médecine",H1195="Stagiaire - Service sociaux",H1195="STAGIAIRE SOINS INFIRMIERS",H1195="STAGIAIRE EXTERNE EN MÉDECINE",H1195="ss",),1,0)</f>
        <v>0</v>
      </c>
      <c r="E1195" s="28" t="s">
        <v>5735</v>
      </c>
      <c r="F1195" s="28" t="s">
        <v>5736</v>
      </c>
      <c r="G1195" s="255">
        <v>13891</v>
      </c>
      <c r="H1195" s="79" t="s">
        <v>54</v>
      </c>
      <c r="I1195" s="164" t="s">
        <v>55</v>
      </c>
      <c r="J1195" s="273" t="str">
        <f ca="1">IF(AK1195&lt;=Données!$B$2,1," ")</f>
        <v xml:space="preserve"> </v>
      </c>
      <c r="K1195" s="45" t="s">
        <v>56</v>
      </c>
      <c r="L1195" s="46"/>
      <c r="M1195" s="47"/>
      <c r="N1195" s="48"/>
      <c r="O1195" s="185" t="s">
        <v>56</v>
      </c>
      <c r="P1195" s="187"/>
      <c r="Q1195" s="185"/>
      <c r="R1195" s="186"/>
      <c r="S1195" s="186">
        <v>1</v>
      </c>
      <c r="T1195" s="187"/>
      <c r="U1195" s="187"/>
      <c r="V1195" s="187"/>
      <c r="W1195" s="320"/>
      <c r="X1195" s="214"/>
      <c r="Y1195" s="215"/>
      <c r="Z1195" s="34"/>
      <c r="AA1195" s="35"/>
      <c r="AB1195" s="35"/>
      <c r="AC1195" s="35"/>
      <c r="AD1195" s="36"/>
      <c r="AE1195" s="224"/>
      <c r="AF1195" s="53"/>
      <c r="AG1195" s="54"/>
      <c r="AH1195" s="55"/>
      <c r="AI1195" s="56"/>
      <c r="AJ1195" s="41" t="s">
        <v>4462</v>
      </c>
      <c r="AK1195" s="42">
        <v>45673</v>
      </c>
      <c r="AL1195" s="50"/>
      <c r="AM1195" s="337" t="str">
        <f>INDEX($K$6:$AE$6,1,MATCH(1,K1195:AE1195,-1))</f>
        <v>1870 +</v>
      </c>
      <c r="AN1195" s="337" t="str">
        <f>IF(INDEX($K$6:$AE$6,1,MATCH(1,K1195:AE1195,1))&lt;&gt;INDEX($K$6:$AE$6,1,MATCH(1,K1195:AE1195,-1)),INDEX($K$6:$AE$6,1,MATCH(1,K1195:AE1195,1)),"-")</f>
        <v>-</v>
      </c>
      <c r="AO1195"/>
      <c r="AP1195"/>
      <c r="AQ1195"/>
    </row>
    <row r="1196" spans="1:261" ht="13.35" customHeight="1" x14ac:dyDescent="0.2">
      <c r="A1196" s="169" t="str">
        <f>IF(IFERROR(VLOOKUP(G1196,EmployesActifs,1,FALSE),"Non")&lt;&gt;"Non","Oui","Non")</f>
        <v>Oui</v>
      </c>
      <c r="B1196" s="172">
        <f>IF(A1196="Oui",1,0)</f>
        <v>1</v>
      </c>
      <c r="C1196" s="172">
        <f>IF(OR(G1196="Médecin",H1196="Médecin",I1196="Médecin",I1196="Médecins",H1196="anesthésiste",H1196="boursier univ.",H1196="chercheur",H1196="chirurgien",H1196="Résident(e)",H1196="Md Urg",H1196="Md Card",LEFT(H1196,6)="Fellow",H1196="Externe Médecine",H1196="Directeur de la biobanque Médecin",H1196="monit.-boursier",),1,0)</f>
        <v>0</v>
      </c>
      <c r="D1196" s="172">
        <f>IF(OR(G1196=0,H1196="Stagiaire",H1196="Stagiaires",H1196="Externe",H1196="Externes",G1196="agence",H1196="STAGIAIRE INFIRMIER(ÈRE)",H1196="STAGIAIRE SI",H1196="STAGIAIRE S.I.",H1196="STAGIAIRE PAB",H1196="STAGIAIRE EN PERFUSION",H1196="Stagiaire Physiothérapeute",H1196="Stagiaire médecine",H1196="Stagiaire - Service sociaux",H1196="STAGIAIRE SOINS INFIRMIERS",H1196="STAGIAIRE EXTERNE EN MÉDECINE",H1196="ss",),1,0)</f>
        <v>0</v>
      </c>
      <c r="E1196" s="28" t="s">
        <v>2261</v>
      </c>
      <c r="F1196" s="28" t="s">
        <v>252</v>
      </c>
      <c r="G1196" s="255">
        <v>12000</v>
      </c>
      <c r="H1196" s="57" t="s">
        <v>1104</v>
      </c>
      <c r="I1196" s="52" t="s">
        <v>933</v>
      </c>
      <c r="J1196" s="273" t="str">
        <f ca="1">IF(AK1196&lt;=Données!$B$2,1," ")</f>
        <v xml:space="preserve"> </v>
      </c>
      <c r="K1196" s="45">
        <v>1</v>
      </c>
      <c r="L1196" s="46"/>
      <c r="M1196" s="47"/>
      <c r="N1196" s="48"/>
      <c r="O1196" s="185"/>
      <c r="P1196" s="187"/>
      <c r="Q1196" s="185"/>
      <c r="R1196" s="186"/>
      <c r="S1196" s="186"/>
      <c r="T1196" s="187"/>
      <c r="U1196" s="187"/>
      <c r="V1196" s="187"/>
      <c r="W1196" s="320"/>
      <c r="X1196" s="214"/>
      <c r="Y1196" s="215"/>
      <c r="Z1196" s="34"/>
      <c r="AA1196" s="35"/>
      <c r="AB1196" s="35"/>
      <c r="AC1196" s="35"/>
      <c r="AD1196" s="36"/>
      <c r="AE1196" s="224"/>
      <c r="AF1196" s="53"/>
      <c r="AG1196" s="54"/>
      <c r="AH1196" s="345"/>
      <c r="AI1196" s="56"/>
      <c r="AJ1196" s="41" t="s">
        <v>4462</v>
      </c>
      <c r="AK1196" s="42">
        <v>45307</v>
      </c>
      <c r="AL1196" s="50"/>
      <c r="AM1196" s="337" t="str">
        <f>INDEX($K$6:$AE$6,1,MATCH(1,K1196:AE1196,-1))</f>
        <v>95PFE-L2S</v>
      </c>
      <c r="AN1196" s="337" t="str">
        <f>IF(INDEX($K$6:$AE$6,1,MATCH(1,K1196:AE1196,1))&lt;&gt;INDEX($K$6:$AE$6,1,MATCH(1,K1196:AE1196,-1)),INDEX($K$6:$AE$6,1,MATCH(1,K1196:AE1196,1)),"-")</f>
        <v>-</v>
      </c>
      <c r="AO1196"/>
      <c r="AP1196"/>
      <c r="AQ1196"/>
    </row>
    <row r="1197" spans="1:261" x14ac:dyDescent="0.2">
      <c r="A1197" s="169" t="str">
        <f>IF(IFERROR(VLOOKUP(G1197,EmployesActifs,1,FALSE),"Non")&lt;&gt;"Non","Oui","Non")</f>
        <v>Oui</v>
      </c>
      <c r="B1197" s="172">
        <f>IF(A1197="Oui",1,0)</f>
        <v>1</v>
      </c>
      <c r="C1197" s="172">
        <f>IF(OR(G1197="Médecin",H1197="Médecin",I1197="Médecin",I1197="Médecins",H1197="anesthésiste",H1197="boursier univ.",H1197="chercheur",H1197="chirurgien",H1197="Résident(e)",H1197="Md Urg",H1197="Md Card",LEFT(H1197,6)="Fellow",H1197="Externe Médecine",H1197="Directeur de la biobanque Médecin",H1197="monit.-boursier",),1,0)</f>
        <v>0</v>
      </c>
      <c r="D1197" s="172">
        <f>IF(OR(G1197=0,H1197="Stagiaire",H1197="Stagiaires",H1197="Externe",H1197="Externes",G1197="agence",H1197="STAGIAIRE INFIRMIER(ÈRE)",H1197="STAGIAIRE SI",H1197="STAGIAIRE S.I.",H1197="STAGIAIRE PAB",H1197="STAGIAIRE EN PERFUSION",H1197="Stagiaire Physiothérapeute",H1197="Stagiaire médecine",H1197="Stagiaire - Service sociaux",H1197="STAGIAIRE SOINS INFIRMIERS",H1197="STAGIAIRE EXTERNE EN MÉDECINE",H1197="ss",),1,0)</f>
        <v>0</v>
      </c>
      <c r="E1197" s="28" t="s">
        <v>2262</v>
      </c>
      <c r="F1197" s="28" t="s">
        <v>1136</v>
      </c>
      <c r="G1197" s="257">
        <v>10956</v>
      </c>
      <c r="H1197" s="79" t="s">
        <v>1867</v>
      </c>
      <c r="I1197" s="164" t="s">
        <v>3399</v>
      </c>
      <c r="J1197" s="273">
        <f ca="1">IF(AK1197&lt;=Données!$B$2,1," ")</f>
        <v>1</v>
      </c>
      <c r="K1197" s="45">
        <v>1</v>
      </c>
      <c r="L1197" s="46"/>
      <c r="M1197" s="47"/>
      <c r="N1197" s="48"/>
      <c r="O1197" s="185"/>
      <c r="P1197" s="187"/>
      <c r="Q1197" s="185"/>
      <c r="R1197" s="186"/>
      <c r="S1197" s="186"/>
      <c r="T1197" s="187"/>
      <c r="U1197" s="187"/>
      <c r="V1197" s="187"/>
      <c r="W1197" s="320"/>
      <c r="X1197" s="214"/>
      <c r="Y1197" s="215"/>
      <c r="Z1197" s="34"/>
      <c r="AA1197" s="35"/>
      <c r="AB1197" s="35"/>
      <c r="AC1197" s="35"/>
      <c r="AD1197" s="36"/>
      <c r="AE1197" s="224"/>
      <c r="AF1197" s="53"/>
      <c r="AG1197" s="54"/>
      <c r="AH1197" s="55"/>
      <c r="AI1197" s="56"/>
      <c r="AJ1197" s="41" t="s">
        <v>85</v>
      </c>
      <c r="AK1197" s="42">
        <v>44623</v>
      </c>
      <c r="AL1197" s="50"/>
      <c r="AM1197" s="337" t="str">
        <f>INDEX($K$6:$AE$6,1,MATCH(1,K1197:AE1197,-1))</f>
        <v>95PFE-L2S</v>
      </c>
      <c r="AN1197" s="337" t="str">
        <f>IF(INDEX($K$6:$AE$6,1,MATCH(1,K1197:AE1197,1))&lt;&gt;INDEX($K$6:$AE$6,1,MATCH(1,K1197:AE1197,-1)),INDEX($K$6:$AE$6,1,MATCH(1,K1197:AE1197,1)),"-")</f>
        <v>-</v>
      </c>
      <c r="AO1197"/>
      <c r="AP1197"/>
      <c r="AQ1197"/>
    </row>
    <row r="1198" spans="1:261" x14ac:dyDescent="0.2">
      <c r="A1198" s="169" t="str">
        <f>IF(IFERROR(VLOOKUP(G1198,EmployesActifs,1,FALSE),"Non")&lt;&gt;"Non","Oui","Non")</f>
        <v>Oui</v>
      </c>
      <c r="B1198" s="172">
        <f>IF(A1198="Oui",1,0)</f>
        <v>1</v>
      </c>
      <c r="C1198" s="172">
        <f>IF(OR(G1198="Médecin",H1198="Médecin",I1198="Médecin",I1198="Médecins",H1198="anesthésiste",H1198="boursier univ.",H1198="chercheur",H1198="chirurgien",H1198="Résident(e)",H1198="Md Urg",H1198="Md Card",LEFT(H1198,6)="Fellow",H1198="Externe Médecine",H1198="Directeur de la biobanque Médecin",H1198="monit.-boursier",),1,0)</f>
        <v>0</v>
      </c>
      <c r="D1198" s="172">
        <f>IF(OR(G1198=0,H1198="Stagiaire",H1198="Stagiaires",H1198="Externe",H1198="Externes",G1198="agence",H1198="STAGIAIRE INFIRMIER(ÈRE)",H1198="STAGIAIRE SI",H1198="STAGIAIRE S.I.",H1198="STAGIAIRE PAB",H1198="STAGIAIRE EN PERFUSION",H1198="Stagiaire Physiothérapeute",H1198="Stagiaire médecine",H1198="Stagiaire - Service sociaux",H1198="STAGIAIRE SOINS INFIRMIERS",H1198="STAGIAIRE EXTERNE EN MÉDECINE",H1198="ss",),1,0)</f>
        <v>0</v>
      </c>
      <c r="E1198" s="28" t="s">
        <v>2265</v>
      </c>
      <c r="F1198" s="28" t="s">
        <v>700</v>
      </c>
      <c r="G1198" s="257">
        <v>2197</v>
      </c>
      <c r="H1198" s="79" t="s">
        <v>3423</v>
      </c>
      <c r="I1198" s="164" t="s">
        <v>5714</v>
      </c>
      <c r="J1198" s="273">
        <f ca="1">IF(AK1198&lt;=Données!$B$2,1," ")</f>
        <v>1</v>
      </c>
      <c r="K1198" s="45"/>
      <c r="L1198" s="46">
        <v>1</v>
      </c>
      <c r="M1198" s="47" t="s">
        <v>56</v>
      </c>
      <c r="N1198" s="48"/>
      <c r="O1198" s="185"/>
      <c r="P1198" s="187"/>
      <c r="Q1198" s="185"/>
      <c r="R1198" s="186"/>
      <c r="S1198" s="186"/>
      <c r="T1198" s="187"/>
      <c r="U1198" s="187"/>
      <c r="V1198" s="187"/>
      <c r="W1198" s="320"/>
      <c r="X1198" s="214"/>
      <c r="Y1198" s="215"/>
      <c r="Z1198" s="34"/>
      <c r="AA1198" s="35"/>
      <c r="AB1198" s="35"/>
      <c r="AC1198" s="35"/>
      <c r="AD1198" s="36"/>
      <c r="AE1198" s="224"/>
      <c r="AF1198" s="53"/>
      <c r="AG1198" s="54"/>
      <c r="AH1198" s="55"/>
      <c r="AI1198" s="56"/>
      <c r="AJ1198" s="41" t="s">
        <v>85</v>
      </c>
      <c r="AK1198" s="42">
        <v>44418</v>
      </c>
      <c r="AL1198" s="50"/>
      <c r="AM1198" s="337" t="str">
        <f>INDEX($K$6:$AE$6,1,MATCH(1,K1198:AE1198,-1))</f>
        <v>95PFE-L2M</v>
      </c>
      <c r="AN1198" s="337" t="str">
        <f>IF(INDEX($K$6:$AE$6,1,MATCH(1,K1198:AE1198,1))&lt;&gt;INDEX($K$6:$AE$6,1,MATCH(1,K1198:AE1198,-1)),INDEX($K$6:$AE$6,1,MATCH(1,K1198:AE1198,1)),"-")</f>
        <v>-</v>
      </c>
      <c r="AO1198"/>
      <c r="AP1198"/>
      <c r="AQ1198"/>
    </row>
    <row r="1199" spans="1:261" x14ac:dyDescent="0.2">
      <c r="A1199" s="169" t="str">
        <f>IF(IFERROR(VLOOKUP(G1199,EmployesActifs,1,FALSE),"Non")&lt;&gt;"Non","Oui","Non")</f>
        <v>Oui</v>
      </c>
      <c r="B1199" s="172">
        <f>IF(A1199="Oui",1,0)</f>
        <v>1</v>
      </c>
      <c r="C1199" s="172">
        <f>IF(OR(G1199="Médecin",H1199="Médecin",I1199="Médecin",I1199="Médecins",H1199="anesthésiste",H1199="boursier univ.",H1199="chercheur",H1199="chirurgien",H1199="Résident(e)",H1199="Md Urg",H1199="Md Card",LEFT(H1199,6)="Fellow",H1199="Externe Médecine",H1199="Directeur de la biobanque Médecin",H1199="monit.-boursier",),1,0)</f>
        <v>0</v>
      </c>
      <c r="D1199" s="172">
        <f>IF(OR(G1199=0,H1199="Stagiaire",H1199="Stagiaires",H1199="Externe",H1199="Externes",G1199="agence",H1199="STAGIAIRE INFIRMIER(ÈRE)",H1199="STAGIAIRE SI",H1199="STAGIAIRE S.I.",H1199="STAGIAIRE PAB",H1199="STAGIAIRE EN PERFUSION",H1199="Stagiaire Physiothérapeute",H1199="Stagiaire médecine",H1199="Stagiaire - Service sociaux",H1199="STAGIAIRE SOINS INFIRMIERS",H1199="STAGIAIRE EXTERNE EN MÉDECINE",H1199="ss",),1,0)</f>
        <v>0</v>
      </c>
      <c r="E1199" s="28" t="s">
        <v>2267</v>
      </c>
      <c r="F1199" s="28" t="s">
        <v>138</v>
      </c>
      <c r="G1199" s="257">
        <v>9267</v>
      </c>
      <c r="H1199" s="79" t="s">
        <v>2463</v>
      </c>
      <c r="I1199" s="164" t="s">
        <v>933</v>
      </c>
      <c r="J1199" s="273" t="str">
        <f ca="1">IF(AK1199&lt;=Données!$B$2,1," ")</f>
        <v xml:space="preserve"> </v>
      </c>
      <c r="K1199" s="45">
        <v>1</v>
      </c>
      <c r="L1199" s="46" t="s">
        <v>56</v>
      </c>
      <c r="M1199" s="47"/>
      <c r="N1199" s="48"/>
      <c r="O1199" s="185"/>
      <c r="P1199" s="187"/>
      <c r="Q1199" s="185"/>
      <c r="R1199" s="186"/>
      <c r="S1199" s="186"/>
      <c r="T1199" s="187"/>
      <c r="U1199" s="187"/>
      <c r="V1199" s="187"/>
      <c r="W1199" s="320"/>
      <c r="X1199" s="214"/>
      <c r="Y1199" s="215"/>
      <c r="Z1199" s="34"/>
      <c r="AA1199" s="35"/>
      <c r="AB1199" s="35"/>
      <c r="AC1199" s="35"/>
      <c r="AD1199" s="36"/>
      <c r="AE1199" s="224"/>
      <c r="AF1199" s="53"/>
      <c r="AG1199" s="54"/>
      <c r="AH1199" s="55"/>
      <c r="AI1199" s="56"/>
      <c r="AJ1199" s="41" t="s">
        <v>4462</v>
      </c>
      <c r="AK1199" s="42">
        <v>45273</v>
      </c>
      <c r="AL1199" s="50"/>
      <c r="AM1199" s="337" t="str">
        <f>INDEX($K$6:$AE$6,1,MATCH(1,K1199:AE1199,-1))</f>
        <v>95PFE-L2S</v>
      </c>
      <c r="AN1199" s="337" t="str">
        <f>IF(INDEX($K$6:$AE$6,1,MATCH(1,K1199:AE1199,1))&lt;&gt;INDEX($K$6:$AE$6,1,MATCH(1,K1199:AE1199,-1)),INDEX($K$6:$AE$6,1,MATCH(1,K1199:AE1199,1)),"-")</f>
        <v>-</v>
      </c>
      <c r="AO1199"/>
      <c r="AP1199"/>
      <c r="AQ1199"/>
    </row>
    <row r="1200" spans="1:261" ht="12.75" customHeight="1" x14ac:dyDescent="0.2">
      <c r="A1200" s="169" t="str">
        <f>IF(IFERROR(VLOOKUP(G1200,EmployesActifs,1,FALSE),"Non")&lt;&gt;"Non","Oui","Non")</f>
        <v>Oui</v>
      </c>
      <c r="B1200" s="172">
        <f>IF(A1200="Oui",1,0)</f>
        <v>1</v>
      </c>
      <c r="C1200" s="172">
        <f>IF(OR(G1200="Médecin",H1200="Médecin",I1200="Médecin",I1200="Médecins",H1200="anesthésiste",H1200="boursier univ.",H1200="chercheur",H1200="chirurgien",H1200="Résident(e)",H1200="Md Urg",H1200="Md Card",LEFT(H1200,6)="Fellow",H1200="Externe Médecine",H1200="Directeur de la biobanque Médecin",H1200="monit.-boursier",),1,0)</f>
        <v>0</v>
      </c>
      <c r="D1200" s="172">
        <f>IF(OR(G1200=0,H1200="Stagiaire",H1200="Stagiaires",H1200="Externe",H1200="Externes",G1200="agence",H1200="STAGIAIRE INFIRMIER(ÈRE)",H1200="STAGIAIRE SI",H1200="STAGIAIRE S.I.",H1200="STAGIAIRE PAB",H1200="STAGIAIRE EN PERFUSION",H1200="Stagiaire Physiothérapeute",H1200="Stagiaire médecine",H1200="Stagiaire - Service sociaux",H1200="STAGIAIRE SOINS INFIRMIERS",H1200="STAGIAIRE EXTERNE EN MÉDECINE",H1200="ss",),1,0)</f>
        <v>0</v>
      </c>
      <c r="E1200" s="28" t="s">
        <v>2271</v>
      </c>
      <c r="F1200" s="28" t="s">
        <v>2272</v>
      </c>
      <c r="G1200" s="257">
        <v>8826</v>
      </c>
      <c r="H1200" s="79" t="s">
        <v>103</v>
      </c>
      <c r="I1200" s="164" t="s">
        <v>61</v>
      </c>
      <c r="J1200" s="273">
        <f ca="1">IF(AK1200&lt;=Données!$B$2,1," ")</f>
        <v>1</v>
      </c>
      <c r="K1200" s="45" t="s">
        <v>56</v>
      </c>
      <c r="L1200" s="46" t="s">
        <v>56</v>
      </c>
      <c r="M1200" s="47"/>
      <c r="N1200" s="48"/>
      <c r="O1200" s="185"/>
      <c r="P1200" s="187"/>
      <c r="Q1200" s="185"/>
      <c r="R1200" s="186"/>
      <c r="S1200" s="186"/>
      <c r="T1200" s="187"/>
      <c r="U1200" s="187"/>
      <c r="V1200" s="187"/>
      <c r="W1200" s="320"/>
      <c r="X1200" s="214"/>
      <c r="Y1200" s="215"/>
      <c r="Z1200" s="34"/>
      <c r="AA1200" s="35">
        <v>1</v>
      </c>
      <c r="AB1200" s="35"/>
      <c r="AC1200" s="35"/>
      <c r="AD1200" s="36"/>
      <c r="AE1200" s="224"/>
      <c r="AF1200" s="53"/>
      <c r="AG1200" s="54"/>
      <c r="AH1200" s="55"/>
      <c r="AI1200" s="56"/>
      <c r="AJ1200" s="41" t="s">
        <v>57</v>
      </c>
      <c r="AK1200" s="42">
        <v>44569</v>
      </c>
      <c r="AL1200" s="50"/>
      <c r="AM1200" s="337" t="str">
        <f>INDEX($K$6:$AE$6,1,MATCH(1,K1200:AE1200,-1))</f>
        <v>1511-S</v>
      </c>
      <c r="AN1200" s="337" t="str">
        <f>IF(INDEX($K$6:$AE$6,1,MATCH(1,K1200:AE1200,1))&lt;&gt;INDEX($K$6:$AE$6,1,MATCH(1,K1200:AE1200,-1)),INDEX($K$6:$AE$6,1,MATCH(1,K1200:AE1200,1)),"-")</f>
        <v>-</v>
      </c>
      <c r="AO1200"/>
      <c r="AP1200"/>
      <c r="AQ1200"/>
    </row>
    <row r="1201" spans="1:43" ht="12.75" customHeight="1" x14ac:dyDescent="0.2">
      <c r="A1201" s="169" t="str">
        <f>IF(IFERROR(VLOOKUP(G1201,EmployesActifs,1,FALSE),"Non")&lt;&gt;"Non","Oui","Non")</f>
        <v>Oui</v>
      </c>
      <c r="B1201" s="172">
        <f>IF(A1201="Oui",1,0)</f>
        <v>1</v>
      </c>
      <c r="C1201" s="172">
        <f>IF(OR(G1201="Médecin",H1201="Médecin",I1201="Médecin",I1201="Médecins",H1201="anesthésiste",H1201="boursier univ.",H1201="chercheur",H1201="chirurgien",H1201="Résident(e)",H1201="Md Urg",H1201="Md Card",LEFT(H1201,6)="Fellow",H1201="Externe Médecine",H1201="Directeur de la biobanque Médecin",H1201="monit.-boursier",),1,0)</f>
        <v>0</v>
      </c>
      <c r="D1201" s="172">
        <f>IF(OR(G1201=0,H1201="Stagiaire",H1201="Stagiaires",H1201="Externe",H1201="Externes",G1201="agence",H1201="STAGIAIRE INFIRMIER(ÈRE)",H1201="STAGIAIRE SI",H1201="STAGIAIRE S.I.",H1201="STAGIAIRE PAB",H1201="STAGIAIRE EN PERFUSION",H1201="Stagiaire Physiothérapeute",H1201="Stagiaire médecine",H1201="Stagiaire - Service sociaux",H1201="STAGIAIRE SOINS INFIRMIERS",H1201="STAGIAIRE EXTERNE EN MÉDECINE",H1201="ss",),1,0)</f>
        <v>0</v>
      </c>
      <c r="E1201" s="28" t="s">
        <v>2271</v>
      </c>
      <c r="F1201" s="28" t="s">
        <v>970</v>
      </c>
      <c r="G1201" s="257">
        <v>9430</v>
      </c>
      <c r="H1201" s="79" t="s">
        <v>54</v>
      </c>
      <c r="I1201" s="164" t="s">
        <v>3811</v>
      </c>
      <c r="J1201" s="273" t="str">
        <f ca="1">IF(AK1201&lt;=Données!$B$2,1," ")</f>
        <v xml:space="preserve"> </v>
      </c>
      <c r="K1201" s="45"/>
      <c r="L1201" s="46"/>
      <c r="M1201" s="47"/>
      <c r="N1201" s="48"/>
      <c r="O1201" s="185"/>
      <c r="P1201" s="187"/>
      <c r="Q1201" s="185"/>
      <c r="R1201" s="186"/>
      <c r="S1201" s="186">
        <v>1</v>
      </c>
      <c r="T1201" s="187"/>
      <c r="U1201" s="187"/>
      <c r="V1201" s="187"/>
      <c r="W1201" s="320"/>
      <c r="X1201" s="214"/>
      <c r="Y1201" s="215"/>
      <c r="Z1201" s="34"/>
      <c r="AA1201" s="35" t="s">
        <v>56</v>
      </c>
      <c r="AB1201" s="35" t="s">
        <v>56</v>
      </c>
      <c r="AC1201" s="35"/>
      <c r="AD1201" s="36"/>
      <c r="AE1201" s="224"/>
      <c r="AF1201" s="53"/>
      <c r="AG1201" s="54"/>
      <c r="AH1201" s="55"/>
      <c r="AI1201" s="56"/>
      <c r="AJ1201" s="41" t="s">
        <v>4462</v>
      </c>
      <c r="AK1201" s="42">
        <v>45630</v>
      </c>
      <c r="AL1201" s="50"/>
      <c r="AM1201" s="337" t="str">
        <f>INDEX($K$6:$AE$6,1,MATCH(1,K1201:AE1201,-1))</f>
        <v>1870 +</v>
      </c>
      <c r="AN1201" s="337" t="str">
        <f>IF(INDEX($K$6:$AE$6,1,MATCH(1,K1201:AE1201,1))&lt;&gt;INDEX($K$6:$AE$6,1,MATCH(1,K1201:AE1201,-1)),INDEX($K$6:$AE$6,1,MATCH(1,K1201:AE1201,1)),"-")</f>
        <v>-</v>
      </c>
      <c r="AO1201"/>
      <c r="AP1201"/>
      <c r="AQ1201"/>
    </row>
    <row r="1202" spans="1:43" x14ac:dyDescent="0.2">
      <c r="A1202" s="169" t="str">
        <f>IF(IFERROR(VLOOKUP(G1202,EmployesActifs,1,FALSE),"Non")&lt;&gt;"Non","Oui","Non")</f>
        <v>Oui</v>
      </c>
      <c r="B1202" s="172">
        <f>IF(A1202="Oui",1,0)</f>
        <v>1</v>
      </c>
      <c r="C1202" s="172">
        <f>IF(OR(G1202="Médecin",H1202="Médecin",I1202="Médecin",I1202="Médecins",H1202="anesthésiste",H1202="boursier univ.",H1202="chercheur",H1202="chirurgien",H1202="Résident(e)",H1202="Md Urg",H1202="Md Card",LEFT(H1202,6)="Fellow",H1202="Externe Médecine",H1202="Directeur de la biobanque Médecin",H1202="monit.-boursier",),1,0)</f>
        <v>0</v>
      </c>
      <c r="D1202" s="172">
        <f>IF(OR(G1202=0,H1202="Stagiaire",H1202="Stagiaires",H1202="Externe",H1202="Externes",G1202="agence",H1202="STAGIAIRE INFIRMIER(ÈRE)",H1202="STAGIAIRE SI",H1202="STAGIAIRE S.I.",H1202="STAGIAIRE PAB",H1202="STAGIAIRE EN PERFUSION",H1202="Stagiaire Physiothérapeute",H1202="Stagiaire médecine",H1202="Stagiaire - Service sociaux",H1202="STAGIAIRE SOINS INFIRMIERS",H1202="STAGIAIRE EXTERNE EN MÉDECINE",H1202="ss",),1,0)</f>
        <v>0</v>
      </c>
      <c r="E1202" s="28" t="s">
        <v>2275</v>
      </c>
      <c r="F1202" s="28" t="s">
        <v>1507</v>
      </c>
      <c r="G1202" s="255">
        <v>9225</v>
      </c>
      <c r="H1202" s="79" t="s">
        <v>4466</v>
      </c>
      <c r="I1202" s="164" t="s">
        <v>1689</v>
      </c>
      <c r="J1202" s="273" t="str">
        <f ca="1">IF(AK1202&lt;=Données!$B$2,1," ")</f>
        <v xml:space="preserve"> </v>
      </c>
      <c r="K1202" s="45">
        <v>1</v>
      </c>
      <c r="L1202" s="46"/>
      <c r="M1202" s="47"/>
      <c r="N1202" s="48"/>
      <c r="O1202" s="185"/>
      <c r="P1202" s="187"/>
      <c r="Q1202" s="185"/>
      <c r="R1202" s="186"/>
      <c r="S1202" s="186"/>
      <c r="T1202" s="187"/>
      <c r="U1202" s="187"/>
      <c r="V1202" s="187"/>
      <c r="W1202" s="320"/>
      <c r="X1202" s="214"/>
      <c r="Y1202" s="215"/>
      <c r="Z1202" s="34"/>
      <c r="AA1202" s="35"/>
      <c r="AB1202" s="35"/>
      <c r="AC1202" s="35"/>
      <c r="AD1202" s="36"/>
      <c r="AE1202" s="224"/>
      <c r="AF1202" s="53"/>
      <c r="AG1202" s="54"/>
      <c r="AH1202" s="55"/>
      <c r="AI1202" s="56"/>
      <c r="AJ1202" s="41" t="s">
        <v>4462</v>
      </c>
      <c r="AK1202" s="42">
        <v>45630</v>
      </c>
      <c r="AL1202" s="50"/>
      <c r="AM1202" s="337" t="str">
        <f>INDEX($K$6:$AE$6,1,MATCH(1,K1202:AE1202,-1))</f>
        <v>95PFE-L2S</v>
      </c>
      <c r="AN1202" s="337" t="str">
        <f>IF(INDEX($K$6:$AE$6,1,MATCH(1,K1202:AE1202,1))&lt;&gt;INDEX($K$6:$AE$6,1,MATCH(1,K1202:AE1202,-1)),INDEX($K$6:$AE$6,1,MATCH(1,K1202:AE1202,1)),"-")</f>
        <v>-</v>
      </c>
      <c r="AO1202"/>
      <c r="AP1202"/>
      <c r="AQ1202"/>
    </row>
    <row r="1203" spans="1:43" ht="12.75" customHeight="1" x14ac:dyDescent="0.2">
      <c r="A1203" s="169" t="str">
        <f>IF(IFERROR(VLOOKUP(G1203,EmployesActifs,1,FALSE),"Non")&lt;&gt;"Non","Oui","Non")</f>
        <v>Oui</v>
      </c>
      <c r="B1203" s="172">
        <f>IF(A1203="Oui",1,0)</f>
        <v>1</v>
      </c>
      <c r="C1203" s="172">
        <f>IF(OR(G1203="Médecin",H1203="Médecin",I1203="Médecin",I1203="Médecins",H1203="anesthésiste",H1203="boursier univ.",H1203="chercheur",H1203="chirurgien",H1203="Résident(e)",H1203="Md Urg",H1203="Md Card",LEFT(H1203,6)="Fellow",H1203="Externe Médecine",H1203="Directeur de la biobanque Médecin",H1203="monit.-boursier",),1,0)</f>
        <v>0</v>
      </c>
      <c r="D1203" s="172">
        <f>IF(OR(G1203=0,H1203="Stagiaire",H1203="Stagiaires",H1203="Externe",H1203="Externes",G1203="agence",H1203="STAGIAIRE INFIRMIER(ÈRE)",H1203="STAGIAIRE SI",H1203="STAGIAIRE S.I.",H1203="STAGIAIRE PAB",H1203="STAGIAIRE EN PERFUSION",H1203="Stagiaire Physiothérapeute",H1203="Stagiaire médecine",H1203="Stagiaire - Service sociaux",H1203="STAGIAIRE SOINS INFIRMIERS",H1203="STAGIAIRE EXTERNE EN MÉDECINE",H1203="ss",),1,0)</f>
        <v>0</v>
      </c>
      <c r="E1203" s="28" t="s">
        <v>3507</v>
      </c>
      <c r="F1203" s="28" t="s">
        <v>2276</v>
      </c>
      <c r="G1203" s="257">
        <v>4151</v>
      </c>
      <c r="H1203" s="79" t="s">
        <v>517</v>
      </c>
      <c r="I1203" s="164" t="s">
        <v>339</v>
      </c>
      <c r="J1203" s="273">
        <f ca="1">IF(AK1203&lt;=Données!$B$2,1," ")</f>
        <v>1</v>
      </c>
      <c r="K1203" s="45"/>
      <c r="L1203" s="46"/>
      <c r="M1203" s="47"/>
      <c r="N1203" s="48"/>
      <c r="O1203" s="185"/>
      <c r="P1203" s="187"/>
      <c r="Q1203" s="185"/>
      <c r="R1203" s="186"/>
      <c r="S1203" s="186"/>
      <c r="T1203" s="187"/>
      <c r="U1203" s="187"/>
      <c r="V1203" s="187"/>
      <c r="W1203" s="320"/>
      <c r="X1203" s="214"/>
      <c r="Y1203" s="215"/>
      <c r="Z1203" s="34"/>
      <c r="AA1203" s="35"/>
      <c r="AB1203" s="35"/>
      <c r="AC1203" s="35"/>
      <c r="AD1203" s="36">
        <v>1</v>
      </c>
      <c r="AE1203" s="224"/>
      <c r="AF1203" s="53"/>
      <c r="AG1203" s="54"/>
      <c r="AH1203" s="55"/>
      <c r="AI1203" s="56"/>
      <c r="AJ1203" s="41" t="s">
        <v>44</v>
      </c>
      <c r="AK1203" s="42">
        <v>43892</v>
      </c>
      <c r="AL1203" s="50"/>
      <c r="AM1203" s="337" t="str">
        <f>INDEX($K$6:$AE$6,1,MATCH(1,K1203:AE1203,-1))</f>
        <v>1517-LP</v>
      </c>
      <c r="AN1203" s="337" t="str">
        <f>IF(INDEX($K$6:$AE$6,1,MATCH(1,K1203:AE1203,1))&lt;&gt;INDEX($K$6:$AE$6,1,MATCH(1,K1203:AE1203,-1)),INDEX($K$6:$AE$6,1,MATCH(1,K1203:AE1203,1)),"-")</f>
        <v>-</v>
      </c>
      <c r="AO1203"/>
      <c r="AP1203"/>
      <c r="AQ1203"/>
    </row>
    <row r="1204" spans="1:43" x14ac:dyDescent="0.2">
      <c r="A1204" s="169" t="str">
        <f>IF(IFERROR(VLOOKUP(G1204,EmployesActifs,1,FALSE),"Non")&lt;&gt;"Non","Oui","Non")</f>
        <v>Oui</v>
      </c>
      <c r="B1204" s="172">
        <f>IF(A1204="Oui",1,0)</f>
        <v>1</v>
      </c>
      <c r="C1204" s="172">
        <f>IF(OR(G1204="Médecin",H1204="Médecin",I1204="Médecin",I1204="Médecins",H1204="anesthésiste",H1204="boursier univ.",H1204="chercheur",H1204="chirurgien",H1204="Résident(e)",H1204="Md Urg",H1204="Md Card",LEFT(H1204,6)="Fellow",H1204="Externe Médecine",H1204="Directeur de la biobanque Médecin",H1204="monit.-boursier",),1,0)</f>
        <v>0</v>
      </c>
      <c r="D1204" s="172">
        <f>IF(OR(G1204=0,H1204="Stagiaire",H1204="Stagiaires",H1204="Externe",H1204="Externes",G1204="agence",H1204="STAGIAIRE INFIRMIER(ÈRE)",H1204="STAGIAIRE SI",H1204="STAGIAIRE S.I.",H1204="STAGIAIRE PAB",H1204="STAGIAIRE EN PERFUSION",H1204="Stagiaire Physiothérapeute",H1204="Stagiaire médecine",H1204="Stagiaire - Service sociaux",H1204="STAGIAIRE SOINS INFIRMIERS",H1204="STAGIAIRE EXTERNE EN MÉDECINE",H1204="ss",),1,0)</f>
        <v>0</v>
      </c>
      <c r="E1204" s="28" t="s">
        <v>3507</v>
      </c>
      <c r="F1204" s="28" t="s">
        <v>3999</v>
      </c>
      <c r="G1204" s="262">
        <v>13347</v>
      </c>
      <c r="H1204" s="79" t="s">
        <v>2098</v>
      </c>
      <c r="I1204" s="164" t="s">
        <v>5709</v>
      </c>
      <c r="J1204" s="273" t="str">
        <f ca="1">IF(AK1204&lt;=Données!$B$2,1," ")</f>
        <v xml:space="preserve"> </v>
      </c>
      <c r="K1204" s="45"/>
      <c r="L1204" s="46">
        <v>1</v>
      </c>
      <c r="M1204" s="47"/>
      <c r="N1204" s="48"/>
      <c r="O1204" s="185"/>
      <c r="P1204" s="187"/>
      <c r="Q1204" s="185"/>
      <c r="R1204" s="186"/>
      <c r="S1204" s="186"/>
      <c r="T1204" s="187"/>
      <c r="U1204" s="187"/>
      <c r="V1204" s="187"/>
      <c r="W1204" s="320"/>
      <c r="X1204" s="214"/>
      <c r="Y1204" s="215"/>
      <c r="Z1204" s="34"/>
      <c r="AA1204" s="35"/>
      <c r="AB1204" s="35"/>
      <c r="AC1204" s="35"/>
      <c r="AD1204" s="36"/>
      <c r="AE1204" s="224"/>
      <c r="AF1204" s="53"/>
      <c r="AG1204" s="54"/>
      <c r="AH1204" s="55"/>
      <c r="AI1204" s="56"/>
      <c r="AJ1204" s="41" t="s">
        <v>652</v>
      </c>
      <c r="AK1204" s="42">
        <v>45301</v>
      </c>
      <c r="AL1204" s="50"/>
      <c r="AM1204" s="337" t="str">
        <f>INDEX($K$6:$AE$6,1,MATCH(1,K1204:AE1204,-1))</f>
        <v>95PFE-L2M</v>
      </c>
      <c r="AN1204" s="337" t="str">
        <f>IF(INDEX($K$6:$AE$6,1,MATCH(1,K1204:AE1204,1))&lt;&gt;INDEX($K$6:$AE$6,1,MATCH(1,K1204:AE1204,-1)),INDEX($K$6:$AE$6,1,MATCH(1,K1204:AE1204,1)),"-")</f>
        <v>-</v>
      </c>
      <c r="AO1204"/>
      <c r="AP1204"/>
      <c r="AQ1204"/>
    </row>
    <row r="1205" spans="1:43" x14ac:dyDescent="0.2">
      <c r="A1205" s="169" t="str">
        <f>IF(IFERROR(VLOOKUP(G1205,EmployesActifs,1,FALSE),"Non")&lt;&gt;"Non","Oui","Non")</f>
        <v>Oui</v>
      </c>
      <c r="B1205" s="172">
        <f>IF(A1205="Oui",1,0)</f>
        <v>1</v>
      </c>
      <c r="C1205" s="172">
        <f>IF(OR(G1205="Médecin",H1205="Médecin",I1205="Médecin",I1205="Médecins",H1205="anesthésiste",H1205="boursier univ.",H1205="chercheur",H1205="chirurgien",H1205="Résident(e)",H1205="Md Urg",H1205="Md Card",LEFT(H1205,6)="Fellow",H1205="Externe Médecine",H1205="Directeur de la biobanque Médecin",H1205="monit.-boursier",),1,0)</f>
        <v>0</v>
      </c>
      <c r="D1205" s="172">
        <f>IF(OR(G1205=0,H1205="Stagiaire",H1205="Stagiaires",H1205="Externe",H1205="Externes",G1205="agence",H1205="STAGIAIRE INFIRMIER(ÈRE)",H1205="STAGIAIRE SI",H1205="STAGIAIRE S.I.",H1205="STAGIAIRE PAB",H1205="STAGIAIRE EN PERFUSION",H1205="Stagiaire Physiothérapeute",H1205="Stagiaire médecine",H1205="Stagiaire - Service sociaux",H1205="STAGIAIRE SOINS INFIRMIERS",H1205="STAGIAIRE EXTERNE EN MÉDECINE",H1205="ss",),1,0)</f>
        <v>0</v>
      </c>
      <c r="E1205" s="28" t="s">
        <v>2283</v>
      </c>
      <c r="F1205" s="28" t="s">
        <v>597</v>
      </c>
      <c r="G1205" s="257">
        <v>3384</v>
      </c>
      <c r="H1205" s="79" t="s">
        <v>517</v>
      </c>
      <c r="I1205" s="164" t="s">
        <v>339</v>
      </c>
      <c r="J1205" s="273">
        <f ca="1">IF(AK1205&lt;=Données!$B$2,1," ")</f>
        <v>1</v>
      </c>
      <c r="K1205" s="45" t="s">
        <v>56</v>
      </c>
      <c r="L1205" s="46">
        <v>1</v>
      </c>
      <c r="M1205" s="47"/>
      <c r="N1205" s="48"/>
      <c r="O1205" s="185"/>
      <c r="P1205" s="187"/>
      <c r="Q1205" s="185"/>
      <c r="R1205" s="186"/>
      <c r="S1205" s="186"/>
      <c r="T1205" s="187"/>
      <c r="U1205" s="187"/>
      <c r="V1205" s="187"/>
      <c r="W1205" s="320"/>
      <c r="X1205" s="214"/>
      <c r="Y1205" s="215"/>
      <c r="Z1205" s="34"/>
      <c r="AA1205" s="35"/>
      <c r="AB1205" s="35"/>
      <c r="AC1205" s="35"/>
      <c r="AD1205" s="36"/>
      <c r="AE1205" s="224"/>
      <c r="AF1205" s="53"/>
      <c r="AG1205" s="54"/>
      <c r="AH1205" s="55"/>
      <c r="AI1205" s="56"/>
      <c r="AJ1205" s="41" t="s">
        <v>2858</v>
      </c>
      <c r="AK1205" s="42">
        <v>44804</v>
      </c>
      <c r="AL1205" s="50"/>
      <c r="AM1205" s="337" t="str">
        <f>INDEX($K$6:$AE$6,1,MATCH(1,K1205:AE1205,-1))</f>
        <v>95PFE-L2M</v>
      </c>
      <c r="AN1205" s="337" t="str">
        <f>IF(INDEX($K$6:$AE$6,1,MATCH(1,K1205:AE1205,1))&lt;&gt;INDEX($K$6:$AE$6,1,MATCH(1,K1205:AE1205,-1)),INDEX($K$6:$AE$6,1,MATCH(1,K1205:AE1205,1)),"-")</f>
        <v>-</v>
      </c>
      <c r="AO1205"/>
      <c r="AP1205"/>
      <c r="AQ1205"/>
    </row>
    <row r="1206" spans="1:43" x14ac:dyDescent="0.2">
      <c r="A1206" s="169" t="str">
        <f>IF(IFERROR(VLOOKUP(G1206,EmployesActifs,1,FALSE),"Non")&lt;&gt;"Non","Oui","Non")</f>
        <v>Oui</v>
      </c>
      <c r="B1206" s="172">
        <f>IF(A1206="Oui",1,0)</f>
        <v>1</v>
      </c>
      <c r="C1206" s="172">
        <f>IF(OR(G1206="Médecin",H1206="Médecin",I1206="Médecin",I1206="Médecins",H1206="anesthésiste",H1206="boursier univ.",H1206="chercheur",H1206="chirurgien",H1206="Résident(e)",H1206="Md Urg",H1206="Md Card",LEFT(H1206,6)="Fellow",H1206="Externe Médecine",H1206="Directeur de la biobanque Médecin",H1206="monit.-boursier",),1,0)</f>
        <v>0</v>
      </c>
      <c r="D1206" s="172">
        <f>IF(OR(G1206=0,H1206="Stagiaire",H1206="Stagiaires",H1206="Externe",H1206="Externes",G1206="agence",H1206="STAGIAIRE INFIRMIER(ÈRE)",H1206="STAGIAIRE SI",H1206="STAGIAIRE S.I.",H1206="STAGIAIRE PAB",H1206="STAGIAIRE EN PERFUSION",H1206="Stagiaire Physiothérapeute",H1206="Stagiaire médecine",H1206="Stagiaire - Service sociaux",H1206="STAGIAIRE SOINS INFIRMIERS",H1206="STAGIAIRE EXTERNE EN MÉDECINE",H1206="ss",),1,0)</f>
        <v>0</v>
      </c>
      <c r="E1206" s="28" t="s">
        <v>2284</v>
      </c>
      <c r="F1206" s="28" t="s">
        <v>2285</v>
      </c>
      <c r="G1206" s="257">
        <v>10356</v>
      </c>
      <c r="H1206" s="79" t="s">
        <v>3390</v>
      </c>
      <c r="I1206" s="164" t="s">
        <v>3391</v>
      </c>
      <c r="J1206" s="273">
        <f ca="1">IF(AK1206&lt;=Données!$B$2,1," ")</f>
        <v>1</v>
      </c>
      <c r="K1206" s="45"/>
      <c r="L1206" s="46"/>
      <c r="M1206" s="47"/>
      <c r="N1206" s="48"/>
      <c r="O1206" s="185"/>
      <c r="P1206" s="187"/>
      <c r="Q1206" s="185"/>
      <c r="R1206" s="186"/>
      <c r="S1206" s="186">
        <v>1</v>
      </c>
      <c r="T1206" s="187">
        <v>1</v>
      </c>
      <c r="U1206" s="187"/>
      <c r="V1206" s="187"/>
      <c r="W1206" s="320"/>
      <c r="X1206" s="214"/>
      <c r="Y1206" s="215"/>
      <c r="Z1206" s="34"/>
      <c r="AA1206" s="35"/>
      <c r="AB1206" s="35"/>
      <c r="AC1206" s="35"/>
      <c r="AD1206" s="36"/>
      <c r="AE1206" s="224" t="s">
        <v>56</v>
      </c>
      <c r="AF1206" s="53"/>
      <c r="AG1206" s="54"/>
      <c r="AH1206" s="55"/>
      <c r="AI1206" s="56"/>
      <c r="AJ1206" s="41" t="s">
        <v>44</v>
      </c>
      <c r="AK1206" s="42">
        <v>43945</v>
      </c>
      <c r="AL1206" s="50"/>
      <c r="AM1206" s="337" t="str">
        <f>INDEX($K$6:$AE$6,1,MATCH(1,K1206:AE1206,-1))</f>
        <v>1870 +</v>
      </c>
      <c r="AN1206" s="337">
        <f>IF(INDEX($K$6:$AE$6,1,MATCH(1,K1206:AE1206,1))&lt;&gt;INDEX($K$6:$AE$6,1,MATCH(1,K1206:AE1206,-1)),INDEX($K$6:$AE$6,1,MATCH(1,K1206:AE1206,1)),"-")</f>
        <v>8210</v>
      </c>
      <c r="AO1206"/>
      <c r="AP1206"/>
      <c r="AQ1206"/>
    </row>
    <row r="1207" spans="1:43" ht="12.75" customHeight="1" x14ac:dyDescent="0.2">
      <c r="A1207" s="169" t="str">
        <f>IF(IFERROR(VLOOKUP(G1207,EmployesActifs,1,FALSE),"Non")&lt;&gt;"Non","Oui","Non")</f>
        <v>Oui</v>
      </c>
      <c r="B1207" s="172">
        <f>IF(A1207="Oui",1,0)</f>
        <v>1</v>
      </c>
      <c r="C1207" s="172">
        <f>IF(OR(G1207="Médecin",H1207="Médecin",I1207="Médecin",I1207="Médecins",H1207="anesthésiste",H1207="boursier univ.",H1207="chercheur",H1207="chirurgien",H1207="Résident(e)",H1207="Md Urg",H1207="Md Card",LEFT(H1207,6)="Fellow",H1207="Externe Médecine",H1207="Directeur de la biobanque Médecin",H1207="monit.-boursier",),1,0)</f>
        <v>0</v>
      </c>
      <c r="D1207" s="172">
        <f>IF(OR(G1207=0,H1207="Stagiaire",H1207="Stagiaires",H1207="Externe",H1207="Externes",G1207="agence",H1207="STAGIAIRE INFIRMIER(ÈRE)",H1207="STAGIAIRE SI",H1207="STAGIAIRE S.I.",H1207="STAGIAIRE PAB",H1207="STAGIAIRE EN PERFUSION",H1207="Stagiaire Physiothérapeute",H1207="Stagiaire médecine",H1207="Stagiaire - Service sociaux",H1207="STAGIAIRE SOINS INFIRMIERS",H1207="STAGIAIRE EXTERNE EN MÉDECINE",H1207="ss",),1,0)</f>
        <v>0</v>
      </c>
      <c r="E1207" s="28" t="s">
        <v>2286</v>
      </c>
      <c r="F1207" s="28" t="s">
        <v>5836</v>
      </c>
      <c r="G1207" s="257">
        <v>13952</v>
      </c>
      <c r="H1207" s="79" t="s">
        <v>103</v>
      </c>
      <c r="I1207" s="164" t="s">
        <v>61</v>
      </c>
      <c r="J1207" s="273" t="str">
        <f ca="1">IF(AK1207&lt;=Données!$B$2,1," ")</f>
        <v xml:space="preserve"> </v>
      </c>
      <c r="K1207" s="45">
        <v>1</v>
      </c>
      <c r="L1207" s="46"/>
      <c r="M1207" s="47"/>
      <c r="N1207" s="48"/>
      <c r="O1207" s="185"/>
      <c r="P1207" s="187"/>
      <c r="Q1207" s="185"/>
      <c r="R1207" s="186"/>
      <c r="S1207" s="186"/>
      <c r="T1207" s="187"/>
      <c r="U1207" s="187"/>
      <c r="V1207" s="187"/>
      <c r="W1207" s="320"/>
      <c r="X1207" s="214"/>
      <c r="Y1207" s="215"/>
      <c r="Z1207" s="34"/>
      <c r="AA1207" s="35"/>
      <c r="AB1207" s="35"/>
      <c r="AC1207" s="35"/>
      <c r="AD1207" s="36"/>
      <c r="AE1207" s="224"/>
      <c r="AF1207" s="53"/>
      <c r="AG1207" s="54"/>
      <c r="AH1207" s="55"/>
      <c r="AI1207" s="56"/>
      <c r="AJ1207" s="41" t="s">
        <v>4462</v>
      </c>
      <c r="AK1207" s="42">
        <v>45693</v>
      </c>
      <c r="AL1207" s="50"/>
      <c r="AM1207" s="337" t="str">
        <f>INDEX($K$6:$AE$6,1,MATCH(1,K1207:AE1207,-1))</f>
        <v>95PFE-L2S</v>
      </c>
      <c r="AN1207" s="337" t="str">
        <f>IF(INDEX($K$6:$AE$6,1,MATCH(1,K1207:AE1207,1))&lt;&gt;INDEX($K$6:$AE$6,1,MATCH(1,K1207:AE1207,-1)),INDEX($K$6:$AE$6,1,MATCH(1,K1207:AE1207,1)),"-")</f>
        <v>-</v>
      </c>
      <c r="AO1207"/>
      <c r="AP1207"/>
      <c r="AQ1207"/>
    </row>
    <row r="1208" spans="1:43" ht="12.75" customHeight="1" x14ac:dyDescent="0.2">
      <c r="A1208" s="169" t="str">
        <f>IF(IFERROR(VLOOKUP(G1208,EmployesActifs,1,FALSE),"Non")&lt;&gt;"Non","Oui","Non")</f>
        <v>Oui</v>
      </c>
      <c r="B1208" s="172">
        <f>IF(A1208="Oui",1,0)</f>
        <v>1</v>
      </c>
      <c r="C1208" s="172">
        <f>IF(OR(G1208="Médecin",H1208="Médecin",I1208="Médecin",I1208="Médecins",H1208="anesthésiste",H1208="boursier univ.",H1208="chercheur",H1208="chirurgien",H1208="Résident(e)",H1208="Md Urg",H1208="Md Card",LEFT(H1208,6)="Fellow",H1208="Externe Médecine",H1208="Directeur de la biobanque Médecin",H1208="monit.-boursier",),1,0)</f>
        <v>0</v>
      </c>
      <c r="D1208" s="172">
        <f>IF(OR(G1208=0,H1208="Stagiaire",H1208="Stagiaires",H1208="Externe",H1208="Externes",G1208="agence",H1208="STAGIAIRE INFIRMIER(ÈRE)",H1208="STAGIAIRE SI",H1208="STAGIAIRE S.I.",H1208="STAGIAIRE PAB",H1208="STAGIAIRE EN PERFUSION",H1208="Stagiaire Physiothérapeute",H1208="Stagiaire médecine",H1208="Stagiaire - Service sociaux",H1208="STAGIAIRE SOINS INFIRMIERS",H1208="STAGIAIRE EXTERNE EN MÉDECINE",H1208="ss",),1,0)</f>
        <v>0</v>
      </c>
      <c r="E1208" s="28" t="s">
        <v>2286</v>
      </c>
      <c r="F1208" s="28" t="s">
        <v>2287</v>
      </c>
      <c r="G1208" s="257">
        <v>3778</v>
      </c>
      <c r="H1208" s="79" t="s">
        <v>64</v>
      </c>
      <c r="I1208" s="164" t="s">
        <v>3476</v>
      </c>
      <c r="J1208" s="273">
        <f ca="1">IF(AK1208&lt;=Données!$B$2,1," ")</f>
        <v>1</v>
      </c>
      <c r="K1208" s="45"/>
      <c r="L1208" s="46">
        <v>1</v>
      </c>
      <c r="M1208" s="47"/>
      <c r="N1208" s="48"/>
      <c r="O1208" s="185"/>
      <c r="P1208" s="187"/>
      <c r="Q1208" s="185"/>
      <c r="R1208" s="186"/>
      <c r="S1208" s="186"/>
      <c r="T1208" s="187"/>
      <c r="U1208" s="187"/>
      <c r="V1208" s="187"/>
      <c r="W1208" s="320"/>
      <c r="X1208" s="214"/>
      <c r="Y1208" s="215"/>
      <c r="Z1208" s="34"/>
      <c r="AA1208" s="35"/>
      <c r="AB1208" s="35"/>
      <c r="AC1208" s="35"/>
      <c r="AD1208" s="36"/>
      <c r="AE1208" s="224"/>
      <c r="AF1208" s="53"/>
      <c r="AG1208" s="54"/>
      <c r="AH1208" s="55"/>
      <c r="AI1208" s="56"/>
      <c r="AJ1208" s="41" t="s">
        <v>85</v>
      </c>
      <c r="AK1208" s="42">
        <v>44592</v>
      </c>
      <c r="AL1208" s="50"/>
      <c r="AM1208" s="337" t="str">
        <f>INDEX($K$6:$AE$6,1,MATCH(1,K1208:AE1208,-1))</f>
        <v>95PFE-L2M</v>
      </c>
      <c r="AN1208" s="337" t="str">
        <f>IF(INDEX($K$6:$AE$6,1,MATCH(1,K1208:AE1208,1))&lt;&gt;INDEX($K$6:$AE$6,1,MATCH(1,K1208:AE1208,-1)),INDEX($K$6:$AE$6,1,MATCH(1,K1208:AE1208,1)),"-")</f>
        <v>-</v>
      </c>
      <c r="AO1208"/>
      <c r="AP1208"/>
      <c r="AQ1208"/>
    </row>
    <row r="1209" spans="1:43" x14ac:dyDescent="0.2">
      <c r="A1209" s="169" t="str">
        <f>IF(IFERROR(VLOOKUP(G1209,EmployesActifs,1,FALSE),"Non")&lt;&gt;"Non","Oui","Non")</f>
        <v>Oui</v>
      </c>
      <c r="B1209" s="172">
        <f>IF(A1209="Oui",1,0)</f>
        <v>1</v>
      </c>
      <c r="C1209" s="172">
        <f>IF(OR(G1209="Médecin",H1209="Médecin",I1209="Médecin",I1209="Médecins",H1209="anesthésiste",H1209="boursier univ.",H1209="chercheur",H1209="chirurgien",H1209="Résident(e)",H1209="Md Urg",H1209="Md Card",LEFT(H1209,6)="Fellow",H1209="Externe Médecine",H1209="Directeur de la biobanque Médecin",H1209="monit.-boursier",),1,0)</f>
        <v>0</v>
      </c>
      <c r="D1209" s="172">
        <f>IF(OR(G1209=0,H1209="Stagiaire",H1209="Stagiaires",H1209="Externe",H1209="Externes",G1209="agence",H1209="STAGIAIRE INFIRMIER(ÈRE)",H1209="STAGIAIRE SI",H1209="STAGIAIRE S.I.",H1209="STAGIAIRE PAB",H1209="STAGIAIRE EN PERFUSION",H1209="Stagiaire Physiothérapeute",H1209="Stagiaire médecine",H1209="Stagiaire - Service sociaux",H1209="STAGIAIRE SOINS INFIRMIERS",H1209="STAGIAIRE EXTERNE EN MÉDECINE",H1209="ss",),1,0)</f>
        <v>0</v>
      </c>
      <c r="E1209" s="28" t="s">
        <v>2286</v>
      </c>
      <c r="F1209" s="28" t="s">
        <v>142</v>
      </c>
      <c r="G1209" s="257">
        <v>10447</v>
      </c>
      <c r="H1209" s="79" t="s">
        <v>103</v>
      </c>
      <c r="I1209" s="164" t="s">
        <v>65</v>
      </c>
      <c r="J1209" s="273">
        <f ca="1">IF(AK1209&lt;=Données!$B$2,1," ")</f>
        <v>1</v>
      </c>
      <c r="K1209" s="45" t="s">
        <v>56</v>
      </c>
      <c r="L1209" s="46"/>
      <c r="M1209" s="47"/>
      <c r="N1209" s="48"/>
      <c r="O1209" s="185"/>
      <c r="P1209" s="187"/>
      <c r="Q1209" s="185">
        <v>1</v>
      </c>
      <c r="R1209" s="186"/>
      <c r="S1209" s="186"/>
      <c r="T1209" s="187"/>
      <c r="U1209" s="187"/>
      <c r="V1209" s="187"/>
      <c r="W1209" s="320"/>
      <c r="X1209" s="214"/>
      <c r="Y1209" s="215"/>
      <c r="Z1209" s="34"/>
      <c r="AA1209" s="35"/>
      <c r="AB1209" s="35"/>
      <c r="AC1209" s="35"/>
      <c r="AD1209" s="36"/>
      <c r="AE1209" s="224"/>
      <c r="AF1209" s="53"/>
      <c r="AG1209" s="54"/>
      <c r="AH1209" s="55"/>
      <c r="AI1209" s="56"/>
      <c r="AJ1209" s="41" t="s">
        <v>193</v>
      </c>
      <c r="AK1209" s="42">
        <v>43904</v>
      </c>
      <c r="AL1209" s="50"/>
      <c r="AM1209" s="337" t="str">
        <f>INDEX($K$6:$AE$6,1,MATCH(1,K1209:AE1209,-1))</f>
        <v>1860-S</v>
      </c>
      <c r="AN1209" s="337" t="str">
        <f>IF(INDEX($K$6:$AE$6,1,MATCH(1,K1209:AE1209,1))&lt;&gt;INDEX($K$6:$AE$6,1,MATCH(1,K1209:AE1209,-1)),INDEX($K$6:$AE$6,1,MATCH(1,K1209:AE1209,1)),"-")</f>
        <v>-</v>
      </c>
      <c r="AO1209"/>
      <c r="AP1209"/>
      <c r="AQ1209"/>
    </row>
    <row r="1210" spans="1:43" ht="13.35" customHeight="1" x14ac:dyDescent="0.2">
      <c r="A1210" s="169" t="str">
        <f>IF(IFERROR(VLOOKUP(G1210,EmployesActifs,1,FALSE),"Non")&lt;&gt;"Non","Oui","Non")</f>
        <v>Oui</v>
      </c>
      <c r="B1210" s="172">
        <f>IF(A1210="Oui",1,0)</f>
        <v>1</v>
      </c>
      <c r="C1210" s="172">
        <f>IF(OR(G1210="Médecin",H1210="Médecin",I1210="Médecin",I1210="Médecins",H1210="anesthésiste",H1210="boursier univ.",H1210="chercheur",H1210="chirurgien",H1210="Résident(e)",H1210="Md Urg",H1210="Md Card",LEFT(H1210,6)="Fellow",H1210="Externe Médecine",H1210="Directeur de la biobanque Médecin",H1210="monit.-boursier",),1,0)</f>
        <v>0</v>
      </c>
      <c r="D1210" s="172">
        <f>IF(OR(G1210=0,H1210="Stagiaire",H1210="Stagiaires",H1210="Externe",H1210="Externes",G1210="agence",H1210="STAGIAIRE INFIRMIER(ÈRE)",H1210="STAGIAIRE SI",H1210="STAGIAIRE S.I.",H1210="STAGIAIRE PAB",H1210="STAGIAIRE EN PERFUSION",H1210="Stagiaire Physiothérapeute",H1210="Stagiaire médecine",H1210="Stagiaire - Service sociaux",H1210="STAGIAIRE SOINS INFIRMIERS",H1210="STAGIAIRE EXTERNE EN MÉDECINE",H1210="ss",),1,0)</f>
        <v>0</v>
      </c>
      <c r="E1210" s="28" t="s">
        <v>2293</v>
      </c>
      <c r="F1210" s="28" t="s">
        <v>2294</v>
      </c>
      <c r="G1210" s="257">
        <v>2933</v>
      </c>
      <c r="H1210" s="79" t="s">
        <v>747</v>
      </c>
      <c r="I1210" s="164" t="s">
        <v>61</v>
      </c>
      <c r="J1210" s="273" t="str">
        <f ca="1">IF(AK1210&lt;=Données!$B$2,1," ")</f>
        <v xml:space="preserve"> </v>
      </c>
      <c r="K1210" s="45"/>
      <c r="L1210" s="46">
        <v>1</v>
      </c>
      <c r="M1210" s="47"/>
      <c r="N1210" s="48"/>
      <c r="O1210" s="185"/>
      <c r="P1210" s="187"/>
      <c r="Q1210" s="185"/>
      <c r="R1210" s="186"/>
      <c r="S1210" s="186"/>
      <c r="T1210" s="187"/>
      <c r="U1210" s="187"/>
      <c r="V1210" s="187"/>
      <c r="W1210" s="320"/>
      <c r="X1210" s="214"/>
      <c r="Y1210" s="215"/>
      <c r="Z1210" s="34"/>
      <c r="AA1210" s="35"/>
      <c r="AB1210" s="35"/>
      <c r="AC1210" s="35"/>
      <c r="AD1210" s="36"/>
      <c r="AE1210" s="224"/>
      <c r="AF1210" s="53"/>
      <c r="AG1210" s="54"/>
      <c r="AH1210" s="55"/>
      <c r="AI1210" s="56"/>
      <c r="AJ1210" s="41" t="s">
        <v>4462</v>
      </c>
      <c r="AK1210" s="42">
        <v>45336</v>
      </c>
      <c r="AL1210" s="50"/>
      <c r="AM1210" s="337" t="str">
        <f>INDEX($K$6:$AE$6,1,MATCH(1,K1210:AE1210,-1))</f>
        <v>95PFE-L2M</v>
      </c>
      <c r="AN1210" s="337" t="str">
        <f>IF(INDEX($K$6:$AE$6,1,MATCH(1,K1210:AE1210,1))&lt;&gt;INDEX($K$6:$AE$6,1,MATCH(1,K1210:AE1210,-1)),INDEX($K$6:$AE$6,1,MATCH(1,K1210:AE1210,1)),"-")</f>
        <v>-</v>
      </c>
      <c r="AO1210"/>
      <c r="AP1210"/>
      <c r="AQ1210"/>
    </row>
    <row r="1211" spans="1:43" x14ac:dyDescent="0.2">
      <c r="A1211" s="169" t="str">
        <f>IF(IFERROR(VLOOKUP(G1211,EmployesActifs,1,FALSE),"Non")&lt;&gt;"Non","Oui","Non")</f>
        <v>Oui</v>
      </c>
      <c r="B1211" s="172">
        <f>IF(A1211="Oui",1,0)</f>
        <v>1</v>
      </c>
      <c r="C1211" s="172">
        <f>IF(OR(G1211="Médecin",H1211="Médecin",I1211="Médecin",I1211="Médecins",H1211="anesthésiste",H1211="boursier univ.",H1211="chercheur",H1211="chirurgien",H1211="Résident(e)",H1211="Md Urg",H1211="Md Card",LEFT(H1211,6)="Fellow",H1211="Externe Médecine",H1211="Directeur de la biobanque Médecin",H1211="monit.-boursier",),1,0)</f>
        <v>0</v>
      </c>
      <c r="D1211" s="172">
        <f>IF(OR(G1211=0,H1211="Stagiaire",H1211="Stagiaires",H1211="Externe",H1211="Externes",G1211="agence",H1211="STAGIAIRE INFIRMIER(ÈRE)",H1211="STAGIAIRE SI",H1211="STAGIAIRE S.I.",H1211="STAGIAIRE PAB",H1211="STAGIAIRE EN PERFUSION",H1211="Stagiaire Physiothérapeute",H1211="Stagiaire médecine",H1211="Stagiaire - Service sociaux",H1211="STAGIAIRE SOINS INFIRMIERS",H1211="STAGIAIRE EXTERNE EN MÉDECINE",H1211="ss",),1,0)</f>
        <v>0</v>
      </c>
      <c r="E1211" s="28" t="s">
        <v>862</v>
      </c>
      <c r="F1211" s="28" t="s">
        <v>276</v>
      </c>
      <c r="G1211" s="257">
        <v>1736</v>
      </c>
      <c r="H1211" s="79" t="s">
        <v>747</v>
      </c>
      <c r="I1211" s="164" t="s">
        <v>5701</v>
      </c>
      <c r="J1211" s="273">
        <f ca="1">IF(AK1211&lt;=Données!$B$2,1," ")</f>
        <v>1</v>
      </c>
      <c r="K1211" s="45" t="s">
        <v>56</v>
      </c>
      <c r="L1211" s="46"/>
      <c r="M1211" s="47"/>
      <c r="N1211" s="48"/>
      <c r="O1211" s="185"/>
      <c r="P1211" s="187"/>
      <c r="Q1211" s="185"/>
      <c r="R1211" s="186"/>
      <c r="S1211" s="186"/>
      <c r="T1211" s="187"/>
      <c r="U1211" s="187"/>
      <c r="V1211" s="187"/>
      <c r="W1211" s="320"/>
      <c r="X1211" s="214"/>
      <c r="Y1211" s="215"/>
      <c r="Z1211" s="34"/>
      <c r="AA1211" s="35">
        <v>1</v>
      </c>
      <c r="AB1211" s="35"/>
      <c r="AC1211" s="35"/>
      <c r="AD1211" s="36"/>
      <c r="AE1211" s="224"/>
      <c r="AF1211" s="53"/>
      <c r="AG1211" s="54"/>
      <c r="AH1211" s="55"/>
      <c r="AI1211" s="56"/>
      <c r="AJ1211" s="41" t="s">
        <v>85</v>
      </c>
      <c r="AK1211" s="42">
        <v>44518</v>
      </c>
      <c r="AL1211" s="50"/>
      <c r="AM1211" s="337" t="str">
        <f>INDEX($K$6:$AE$6,1,MATCH(1,K1211:AE1211,-1))</f>
        <v>1511-S</v>
      </c>
      <c r="AN1211" s="337" t="str">
        <f>IF(INDEX($K$6:$AE$6,1,MATCH(1,K1211:AE1211,1))&lt;&gt;INDEX($K$6:$AE$6,1,MATCH(1,K1211:AE1211,-1)),INDEX($K$6:$AE$6,1,MATCH(1,K1211:AE1211,1)),"-")</f>
        <v>-</v>
      </c>
      <c r="AO1211"/>
      <c r="AP1211"/>
      <c r="AQ1211"/>
    </row>
    <row r="1212" spans="1:43" x14ac:dyDescent="0.2">
      <c r="A1212" s="169" t="str">
        <f>IF(IFERROR(VLOOKUP(G1212,EmployesActifs,1,FALSE),"Non")&lt;&gt;"Non","Oui","Non")</f>
        <v>Oui</v>
      </c>
      <c r="B1212" s="172">
        <f>IF(A1212="Oui",1,0)</f>
        <v>1</v>
      </c>
      <c r="C1212" s="172">
        <f>IF(OR(G1212="Médecin",H1212="Médecin",I1212="Médecin",I1212="Médecins",H1212="anesthésiste",H1212="boursier univ.",H1212="chercheur",H1212="chirurgien",H1212="Résident(e)",H1212="Md Urg",H1212="Md Card",LEFT(H1212,6)="Fellow",H1212="Externe Médecine",H1212="Directeur de la biobanque Médecin",H1212="monit.-boursier",),1,0)</f>
        <v>0</v>
      </c>
      <c r="D1212" s="172">
        <f>IF(OR(G1212=0,H1212="Stagiaire",H1212="Stagiaires",H1212="Externe",H1212="Externes",G1212="agence",H1212="STAGIAIRE INFIRMIER(ÈRE)",H1212="STAGIAIRE SI",H1212="STAGIAIRE S.I.",H1212="STAGIAIRE PAB",H1212="STAGIAIRE EN PERFUSION",H1212="Stagiaire Physiothérapeute",H1212="Stagiaire médecine",H1212="Stagiaire - Service sociaux",H1212="STAGIAIRE SOINS INFIRMIERS",H1212="STAGIAIRE EXTERNE EN MÉDECINE",H1212="ss",),1,0)</f>
        <v>0</v>
      </c>
      <c r="E1212" s="28" t="s">
        <v>2297</v>
      </c>
      <c r="F1212" s="28" t="s">
        <v>189</v>
      </c>
      <c r="G1212" s="257">
        <v>5714</v>
      </c>
      <c r="H1212" s="79" t="s">
        <v>103</v>
      </c>
      <c r="I1212" s="164" t="s">
        <v>61</v>
      </c>
      <c r="J1212" s="273">
        <f ca="1">IF(AK1212&lt;=Données!$B$2,1," ")</f>
        <v>1</v>
      </c>
      <c r="K1212" s="45"/>
      <c r="L1212" s="46"/>
      <c r="M1212" s="47">
        <v>1</v>
      </c>
      <c r="N1212" s="48"/>
      <c r="O1212" s="185"/>
      <c r="P1212" s="187"/>
      <c r="Q1212" s="185"/>
      <c r="R1212" s="186"/>
      <c r="S1212" s="186"/>
      <c r="T1212" s="187"/>
      <c r="U1212" s="187"/>
      <c r="V1212" s="187"/>
      <c r="W1212" s="320"/>
      <c r="X1212" s="214"/>
      <c r="Y1212" s="215"/>
      <c r="Z1212" s="34"/>
      <c r="AA1212" s="35"/>
      <c r="AB1212" s="35"/>
      <c r="AC1212" s="35"/>
      <c r="AD1212" s="36"/>
      <c r="AE1212" s="224"/>
      <c r="AF1212" s="53"/>
      <c r="AG1212" s="54"/>
      <c r="AH1212" s="55"/>
      <c r="AI1212" s="56"/>
      <c r="AJ1212" s="41" t="s">
        <v>159</v>
      </c>
      <c r="AK1212" s="42">
        <v>44576</v>
      </c>
      <c r="AL1212" s="50"/>
      <c r="AM1212" s="337" t="str">
        <f>INDEX($K$6:$AE$6,1,MATCH(1,K1212:AE1212,-1))</f>
        <v>95PFE-L2L</v>
      </c>
      <c r="AN1212" s="337" t="str">
        <f>IF(INDEX($K$6:$AE$6,1,MATCH(1,K1212:AE1212,1))&lt;&gt;INDEX($K$6:$AE$6,1,MATCH(1,K1212:AE1212,-1)),INDEX($K$6:$AE$6,1,MATCH(1,K1212:AE1212,1)),"-")</f>
        <v>-</v>
      </c>
      <c r="AO1212"/>
      <c r="AP1212"/>
      <c r="AQ1212"/>
    </row>
    <row r="1213" spans="1:43" ht="15" customHeight="1" x14ac:dyDescent="0.2">
      <c r="A1213" s="169" t="str">
        <f>IF(IFERROR(VLOOKUP(G1213,EmployesActifs,1,FALSE),"Non")&lt;&gt;"Non","Oui","Non")</f>
        <v>Oui</v>
      </c>
      <c r="B1213" s="172">
        <f>IF(A1213="Oui",1,0)</f>
        <v>1</v>
      </c>
      <c r="C1213" s="172">
        <f>IF(OR(G1213="Médecin",H1213="Médecin",I1213="Médecin",I1213="Médecins",H1213="anesthésiste",H1213="boursier univ.",H1213="chercheur",H1213="chirurgien",H1213="Résident(e)",H1213="Md Urg",H1213="Md Card",LEFT(H1213,6)="Fellow",H1213="Externe Médecine",H1213="Directeur de la biobanque Médecin",H1213="monit.-boursier",),1,0)</f>
        <v>0</v>
      </c>
      <c r="D1213" s="172">
        <f>IF(OR(G1213=0,H1213="Stagiaire",H1213="Stagiaires",H1213="Externe",H1213="Externes",G1213="agence",H1213="STAGIAIRE INFIRMIER(ÈRE)",H1213="STAGIAIRE SI",H1213="STAGIAIRE S.I.",H1213="STAGIAIRE PAB",H1213="STAGIAIRE EN PERFUSION",H1213="Stagiaire Physiothérapeute",H1213="Stagiaire médecine",H1213="Stagiaire - Service sociaux",H1213="STAGIAIRE SOINS INFIRMIERS",H1213="STAGIAIRE EXTERNE EN MÉDECINE",H1213="ss",),1,0)</f>
        <v>0</v>
      </c>
      <c r="E1213" s="28" t="s">
        <v>3052</v>
      </c>
      <c r="F1213" s="28" t="s">
        <v>3053</v>
      </c>
      <c r="G1213" s="257">
        <v>12948</v>
      </c>
      <c r="H1213" s="79" t="s">
        <v>3965</v>
      </c>
      <c r="I1213" s="164" t="s">
        <v>5717</v>
      </c>
      <c r="J1213" s="273" t="str">
        <f ca="1">IF(AK1213&lt;=Données!$B$2,1," ")</f>
        <v xml:space="preserve"> </v>
      </c>
      <c r="K1213" s="45">
        <v>1</v>
      </c>
      <c r="L1213" s="46"/>
      <c r="M1213" s="47"/>
      <c r="N1213" s="48"/>
      <c r="O1213" s="185"/>
      <c r="P1213" s="187"/>
      <c r="Q1213" s="185"/>
      <c r="R1213" s="186"/>
      <c r="S1213" s="186"/>
      <c r="T1213" s="187"/>
      <c r="U1213" s="187"/>
      <c r="V1213" s="187"/>
      <c r="W1213" s="320"/>
      <c r="X1213" s="214"/>
      <c r="Y1213" s="215"/>
      <c r="Z1213" s="34"/>
      <c r="AA1213" s="35"/>
      <c r="AB1213" s="35"/>
      <c r="AC1213" s="35"/>
      <c r="AD1213" s="36"/>
      <c r="AE1213" s="224"/>
      <c r="AF1213" s="53"/>
      <c r="AG1213" s="54"/>
      <c r="AH1213" s="55"/>
      <c r="AI1213" s="56"/>
      <c r="AJ1213" s="41" t="s">
        <v>4462</v>
      </c>
      <c r="AK1213" s="42">
        <v>45938</v>
      </c>
      <c r="AL1213" s="50"/>
      <c r="AM1213" s="337" t="str">
        <f>INDEX($K$6:$AE$6,1,MATCH(1,K1213:AE1213,-1))</f>
        <v>95PFE-L2S</v>
      </c>
      <c r="AN1213" s="337" t="str">
        <f>IF(INDEX($K$6:$AE$6,1,MATCH(1,K1213:AE1213,1))&lt;&gt;INDEX($K$6:$AE$6,1,MATCH(1,K1213:AE1213,-1)),INDEX($K$6:$AE$6,1,MATCH(1,K1213:AE1213,1)),"-")</f>
        <v>-</v>
      </c>
      <c r="AO1213"/>
      <c r="AP1213"/>
      <c r="AQ1213"/>
    </row>
    <row r="1214" spans="1:43" ht="12.75" customHeight="1" x14ac:dyDescent="0.2">
      <c r="A1214" s="169" t="str">
        <f>IF(IFERROR(VLOOKUP(G1214,EmployesActifs,1,FALSE),"Non")&lt;&gt;"Non","Oui","Non")</f>
        <v>Oui</v>
      </c>
      <c r="B1214" s="172">
        <f>IF(A1214="Oui",1,0)</f>
        <v>1</v>
      </c>
      <c r="C1214" s="172">
        <f>IF(OR(G1214="Médecin",H1214="Médecin",I1214="Médecin",I1214="Médecins",H1214="anesthésiste",H1214="boursier univ.",H1214="chercheur",H1214="chirurgien",H1214="Résident(e)",H1214="Md Urg",H1214="Md Card",LEFT(H1214,6)="Fellow",H1214="Externe Médecine",H1214="Directeur de la biobanque Médecin",H1214="monit.-boursier",),1,0)</f>
        <v>0</v>
      </c>
      <c r="D1214" s="172">
        <f>IF(OR(G1214=0,H1214="Stagiaire",H1214="Stagiaires",H1214="Externe",H1214="Externes",G1214="agence",H1214="STAGIAIRE INFIRMIER(ÈRE)",H1214="STAGIAIRE SI",H1214="STAGIAIRE S.I.",H1214="STAGIAIRE PAB",H1214="STAGIAIRE EN PERFUSION",H1214="Stagiaire Physiothérapeute",H1214="Stagiaire médecine",H1214="Stagiaire - Service sociaux",H1214="STAGIAIRE SOINS INFIRMIERS",H1214="STAGIAIRE EXTERNE EN MÉDECINE",H1214="ss",),1,0)</f>
        <v>0</v>
      </c>
      <c r="E1214" s="28" t="s">
        <v>5119</v>
      </c>
      <c r="F1214" s="28" t="s">
        <v>433</v>
      </c>
      <c r="G1214" s="257">
        <v>13130</v>
      </c>
      <c r="H1214" s="79" t="s">
        <v>4483</v>
      </c>
      <c r="I1214" s="164" t="s">
        <v>1489</v>
      </c>
      <c r="J1214" s="273" t="str">
        <f ca="1">IF(AK1214&lt;=Données!$B$2,1," ")</f>
        <v xml:space="preserve"> </v>
      </c>
      <c r="K1214" s="45"/>
      <c r="L1214" s="46" t="s">
        <v>56</v>
      </c>
      <c r="M1214" s="47">
        <v>1</v>
      </c>
      <c r="N1214" s="48"/>
      <c r="O1214" s="185"/>
      <c r="P1214" s="187"/>
      <c r="Q1214" s="185"/>
      <c r="R1214" s="186"/>
      <c r="S1214" s="186"/>
      <c r="T1214" s="187"/>
      <c r="U1214" s="187"/>
      <c r="V1214" s="187"/>
      <c r="W1214" s="320"/>
      <c r="X1214" s="214"/>
      <c r="Y1214" s="215"/>
      <c r="Z1214" s="34"/>
      <c r="AA1214" s="35"/>
      <c r="AB1214" s="35"/>
      <c r="AC1214" s="35"/>
      <c r="AD1214" s="36"/>
      <c r="AE1214" s="224"/>
      <c r="AF1214" s="53"/>
      <c r="AG1214" s="54"/>
      <c r="AH1214" s="55"/>
      <c r="AI1214" s="56"/>
      <c r="AJ1214" s="41" t="s">
        <v>4462</v>
      </c>
      <c r="AK1214" s="42">
        <v>45553</v>
      </c>
      <c r="AL1214" s="50"/>
      <c r="AM1214" s="337" t="str">
        <f>INDEX($K$6:$AE$6,1,MATCH(1,K1214:AE1214,-1))</f>
        <v>95PFE-L2L</v>
      </c>
      <c r="AN1214" s="337" t="str">
        <f>IF(INDEX($K$6:$AE$6,1,MATCH(1,K1214:AE1214,1))&lt;&gt;INDEX($K$6:$AE$6,1,MATCH(1,K1214:AE1214,-1)),INDEX($K$6:$AE$6,1,MATCH(1,K1214:AE1214,1)),"-")</f>
        <v>-</v>
      </c>
      <c r="AO1214"/>
      <c r="AP1214"/>
      <c r="AQ1214"/>
    </row>
    <row r="1215" spans="1:43" ht="12.75" customHeight="1" x14ac:dyDescent="0.2">
      <c r="A1215" s="169" t="str">
        <f>IF(IFERROR(VLOOKUP(G1215,EmployesActifs,1,FALSE),"Non")&lt;&gt;"Non","Oui","Non")</f>
        <v>Oui</v>
      </c>
      <c r="B1215" s="172">
        <f>IF(A1215="Oui",1,0)</f>
        <v>1</v>
      </c>
      <c r="C1215" s="172">
        <f>IF(OR(G1215="Médecin",H1215="Médecin",I1215="Médecin",I1215="Médecins",H1215="anesthésiste",H1215="boursier univ.",H1215="chercheur",H1215="chirurgien",H1215="Résident(e)",H1215="Md Urg",H1215="Md Card",LEFT(H1215,6)="Fellow",H1215="Externe Médecine",H1215="Directeur de la biobanque Médecin",H1215="monit.-boursier",),1,0)</f>
        <v>0</v>
      </c>
      <c r="D1215" s="172">
        <f>IF(OR(G1215=0,H1215="Stagiaire",H1215="Stagiaires",H1215="Externe",H1215="Externes",G1215="agence",H1215="STAGIAIRE INFIRMIER(ÈRE)",H1215="STAGIAIRE SI",H1215="STAGIAIRE S.I.",H1215="STAGIAIRE PAB",H1215="STAGIAIRE EN PERFUSION",H1215="Stagiaire Physiothérapeute",H1215="Stagiaire médecine",H1215="Stagiaire - Service sociaux",H1215="STAGIAIRE SOINS INFIRMIERS",H1215="STAGIAIRE EXTERNE EN MÉDECINE",H1215="ss",),1,0)</f>
        <v>0</v>
      </c>
      <c r="E1215" s="28" t="s">
        <v>2302</v>
      </c>
      <c r="F1215" s="28" t="s">
        <v>592</v>
      </c>
      <c r="G1215" s="257">
        <v>3949</v>
      </c>
      <c r="H1215" s="79" t="s">
        <v>2303</v>
      </c>
      <c r="I1215" s="164" t="s">
        <v>143</v>
      </c>
      <c r="J1215" s="273" t="str">
        <f ca="1">IF(AK1215&lt;=Données!$B$2,1," ")</f>
        <v xml:space="preserve"> </v>
      </c>
      <c r="K1215" s="45" t="s">
        <v>56</v>
      </c>
      <c r="L1215" s="46"/>
      <c r="M1215" s="47"/>
      <c r="N1215" s="48"/>
      <c r="O1215" s="185"/>
      <c r="P1215" s="187"/>
      <c r="Q1215" s="185"/>
      <c r="R1215" s="186"/>
      <c r="S1215" s="186">
        <v>1</v>
      </c>
      <c r="T1215" s="187"/>
      <c r="U1215" s="187"/>
      <c r="V1215" s="187"/>
      <c r="W1215" s="320"/>
      <c r="X1215" s="214"/>
      <c r="Y1215" s="215"/>
      <c r="Z1215" s="34"/>
      <c r="AA1215" s="35"/>
      <c r="AB1215" s="35"/>
      <c r="AC1215" s="35"/>
      <c r="AD1215" s="36"/>
      <c r="AE1215" s="224"/>
      <c r="AF1215" s="53"/>
      <c r="AG1215" s="54"/>
      <c r="AH1215" s="55"/>
      <c r="AI1215" s="56"/>
      <c r="AJ1215" s="41" t="s">
        <v>4462</v>
      </c>
      <c r="AK1215" s="42">
        <v>45973</v>
      </c>
      <c r="AL1215" s="50"/>
      <c r="AM1215" s="337" t="str">
        <f>INDEX($K$6:$AE$6,1,MATCH(1,K1215:AE1215,-1))</f>
        <v>1870 +</v>
      </c>
      <c r="AN1215" s="337" t="str">
        <f>IF(INDEX($K$6:$AE$6,1,MATCH(1,K1215:AE1215,1))&lt;&gt;INDEX($K$6:$AE$6,1,MATCH(1,K1215:AE1215,-1)),INDEX($K$6:$AE$6,1,MATCH(1,K1215:AE1215,1)),"-")</f>
        <v>-</v>
      </c>
      <c r="AO1215"/>
      <c r="AP1215"/>
      <c r="AQ1215"/>
    </row>
    <row r="1216" spans="1:43" x14ac:dyDescent="0.2">
      <c r="A1216" s="169" t="str">
        <f>IF(IFERROR(VLOOKUP(G1216,EmployesActifs,1,FALSE),"Non")&lt;&gt;"Non","Oui","Non")</f>
        <v>Oui</v>
      </c>
      <c r="B1216" s="172">
        <f>IF(A1216="Oui",1,0)</f>
        <v>1</v>
      </c>
      <c r="C1216" s="172">
        <f>IF(OR(G1216="Médecin",H1216="Médecin",I1216="Médecin",I1216="Médecins",H1216="anesthésiste",H1216="boursier univ.",H1216="chercheur",H1216="chirurgien",H1216="Résident(e)",H1216="Md Urg",H1216="Md Card",LEFT(H1216,6)="Fellow",H1216="Externe Médecine",H1216="Directeur de la biobanque Médecin",H1216="monit.-boursier",),1,0)</f>
        <v>0</v>
      </c>
      <c r="D1216" s="172">
        <f>IF(OR(G1216=0,H1216="Stagiaire",H1216="Stagiaires",H1216="Externe",H1216="Externes",G1216="agence",H1216="STAGIAIRE INFIRMIER(ÈRE)",H1216="STAGIAIRE SI",H1216="STAGIAIRE S.I.",H1216="STAGIAIRE PAB",H1216="STAGIAIRE EN PERFUSION",H1216="Stagiaire Physiothérapeute",H1216="Stagiaire médecine",H1216="Stagiaire - Service sociaux",H1216="STAGIAIRE SOINS INFIRMIERS",H1216="STAGIAIRE EXTERNE EN MÉDECINE",H1216="ss",),1,0)</f>
        <v>0</v>
      </c>
      <c r="E1216" s="28" t="s">
        <v>2304</v>
      </c>
      <c r="F1216" s="28" t="s">
        <v>2134</v>
      </c>
      <c r="G1216" s="257">
        <v>4429</v>
      </c>
      <c r="H1216" s="79" t="s">
        <v>641</v>
      </c>
      <c r="I1216" s="164" t="s">
        <v>209</v>
      </c>
      <c r="J1216" s="273" t="str">
        <f ca="1">IF(AK1216&lt;=Données!$B$2,1," ")</f>
        <v xml:space="preserve"> </v>
      </c>
      <c r="K1216" s="45" t="s">
        <v>56</v>
      </c>
      <c r="L1216" s="46">
        <v>1</v>
      </c>
      <c r="M1216" s="47"/>
      <c r="N1216" s="48"/>
      <c r="O1216" s="185"/>
      <c r="P1216" s="187"/>
      <c r="Q1216" s="185"/>
      <c r="R1216" s="186"/>
      <c r="S1216" s="186">
        <v>1</v>
      </c>
      <c r="T1216" s="187"/>
      <c r="U1216" s="187"/>
      <c r="V1216" s="187"/>
      <c r="W1216" s="320"/>
      <c r="X1216" s="214"/>
      <c r="Y1216" s="215"/>
      <c r="Z1216" s="34"/>
      <c r="AA1216" s="35"/>
      <c r="AB1216" s="35"/>
      <c r="AC1216" s="35"/>
      <c r="AD1216" s="36"/>
      <c r="AE1216" s="224"/>
      <c r="AF1216" s="53"/>
      <c r="AG1216" s="54"/>
      <c r="AH1216" s="55"/>
      <c r="AI1216" s="56"/>
      <c r="AJ1216" s="41" t="s">
        <v>4462</v>
      </c>
      <c r="AK1216" s="42">
        <v>45267</v>
      </c>
      <c r="AL1216" s="50"/>
      <c r="AM1216" s="337" t="str">
        <f>INDEX($K$6:$AE$6,1,MATCH(1,K1216:AE1216,-1))</f>
        <v>95PFE-L2M</v>
      </c>
      <c r="AN1216" s="337" t="str">
        <f>IF(INDEX($K$6:$AE$6,1,MATCH(1,K1216:AE1216,1))&lt;&gt;INDEX($K$6:$AE$6,1,MATCH(1,K1216:AE1216,-1)),INDEX($K$6:$AE$6,1,MATCH(1,K1216:AE1216,1)),"-")</f>
        <v>1870 +</v>
      </c>
      <c r="AO1216"/>
      <c r="AP1216"/>
      <c r="AQ1216"/>
    </row>
    <row r="1217" spans="1:43" x14ac:dyDescent="0.2">
      <c r="A1217" s="169" t="str">
        <f>IF(IFERROR(VLOOKUP(G1217,EmployesActifs,1,FALSE),"Non")&lt;&gt;"Non","Oui","Non")</f>
        <v>Oui</v>
      </c>
      <c r="B1217" s="172">
        <f>IF(A1217="Oui",1,0)</f>
        <v>1</v>
      </c>
      <c r="C1217" s="172">
        <f>IF(OR(G1217="Médecin",H1217="Médecin",I1217="Médecin",I1217="Médecins",H1217="anesthésiste",H1217="boursier univ.",H1217="chercheur",H1217="chirurgien",H1217="Résident(e)",H1217="Md Urg",H1217="Md Card",LEFT(H1217,6)="Fellow",H1217="Externe Médecine",H1217="Directeur de la biobanque Médecin",H1217="monit.-boursier",),1,0)</f>
        <v>0</v>
      </c>
      <c r="D1217" s="172">
        <f>IF(OR(G1217=0,H1217="Stagiaire",H1217="Stagiaires",H1217="Externe",H1217="Externes",G1217="agence",H1217="STAGIAIRE INFIRMIER(ÈRE)",H1217="STAGIAIRE SI",H1217="STAGIAIRE S.I.",H1217="STAGIAIRE PAB",H1217="STAGIAIRE EN PERFUSION",H1217="Stagiaire Physiothérapeute",H1217="Stagiaire médecine",H1217="Stagiaire - Service sociaux",H1217="STAGIAIRE SOINS INFIRMIERS",H1217="STAGIAIRE EXTERNE EN MÉDECINE",H1217="ss",),1,0)</f>
        <v>0</v>
      </c>
      <c r="E1217" s="28" t="s">
        <v>2305</v>
      </c>
      <c r="F1217" s="28" t="s">
        <v>2307</v>
      </c>
      <c r="G1217" s="257">
        <v>10437</v>
      </c>
      <c r="H1217" s="79" t="s">
        <v>54</v>
      </c>
      <c r="I1217" s="164" t="s">
        <v>55</v>
      </c>
      <c r="J1217" s="273" t="str">
        <f ca="1">IF(AK1217&lt;=Données!$B$2,1," ")</f>
        <v xml:space="preserve"> </v>
      </c>
      <c r="K1217" s="45" t="s">
        <v>4467</v>
      </c>
      <c r="L1217" s="46"/>
      <c r="M1217" s="47"/>
      <c r="N1217" s="48"/>
      <c r="O1217" s="185"/>
      <c r="P1217" s="187"/>
      <c r="Q1217" s="185"/>
      <c r="R1217" s="186"/>
      <c r="S1217" s="186">
        <v>1</v>
      </c>
      <c r="T1217" s="187"/>
      <c r="U1217" s="187"/>
      <c r="V1217" s="187"/>
      <c r="W1217" s="320"/>
      <c r="X1217" s="214"/>
      <c r="Y1217" s="215"/>
      <c r="Z1217" s="34"/>
      <c r="AA1217" s="35"/>
      <c r="AB1217" s="35"/>
      <c r="AC1217" s="35"/>
      <c r="AD1217" s="36"/>
      <c r="AE1217" s="224"/>
      <c r="AF1217" s="53"/>
      <c r="AG1217" s="54"/>
      <c r="AH1217" s="55"/>
      <c r="AI1217" s="56"/>
      <c r="AJ1217" s="41" t="s">
        <v>50</v>
      </c>
      <c r="AK1217" s="42">
        <v>45642</v>
      </c>
      <c r="AL1217" s="50"/>
      <c r="AM1217" s="337" t="str">
        <f>INDEX($K$6:$AE$6,1,MATCH(1,K1217:AE1217,-1))</f>
        <v>1870 +</v>
      </c>
      <c r="AN1217" s="337" t="str">
        <f>IF(INDEX($K$6:$AE$6,1,MATCH(1,K1217:AE1217,1))&lt;&gt;INDEX($K$6:$AE$6,1,MATCH(1,K1217:AE1217,-1)),INDEX($K$6:$AE$6,1,MATCH(1,K1217:AE1217,1)),"-")</f>
        <v>-</v>
      </c>
      <c r="AO1217"/>
      <c r="AP1217"/>
      <c r="AQ1217"/>
    </row>
    <row r="1218" spans="1:43" x14ac:dyDescent="0.2">
      <c r="A1218" s="169" t="str">
        <f>IF(IFERROR(VLOOKUP(G1218,EmployesActifs,1,FALSE),"Non")&lt;&gt;"Non","Oui","Non")</f>
        <v>Oui</v>
      </c>
      <c r="B1218" s="172">
        <f>IF(A1218="Oui",1,0)</f>
        <v>1</v>
      </c>
      <c r="C1218" s="172">
        <f>IF(OR(G1218="Médecin",H1218="Médecin",I1218="Médecin",I1218="Médecins",H1218="anesthésiste",H1218="boursier univ.",H1218="chercheur",H1218="chirurgien",H1218="Résident(e)",H1218="Md Urg",H1218="Md Card",LEFT(H1218,6)="Fellow",H1218="Externe Médecine",H1218="Directeur de la biobanque Médecin",H1218="monit.-boursier",),1,0)</f>
        <v>0</v>
      </c>
      <c r="D1218" s="172">
        <f>IF(OR(G1218=0,H1218="Stagiaire",H1218="Stagiaires",H1218="Externe",H1218="Externes",G1218="agence",H1218="STAGIAIRE INFIRMIER(ÈRE)",H1218="STAGIAIRE SI",H1218="STAGIAIRE S.I.",H1218="STAGIAIRE PAB",H1218="STAGIAIRE EN PERFUSION",H1218="Stagiaire Physiothérapeute",H1218="Stagiaire médecine",H1218="Stagiaire - Service sociaux",H1218="STAGIAIRE SOINS INFIRMIERS",H1218="STAGIAIRE EXTERNE EN MÉDECINE",H1218="ss",),1,0)</f>
        <v>0</v>
      </c>
      <c r="E1218" s="28" t="s">
        <v>2305</v>
      </c>
      <c r="F1218" s="28" t="s">
        <v>782</v>
      </c>
      <c r="G1218" s="257">
        <v>4846</v>
      </c>
      <c r="H1218" s="79" t="s">
        <v>3586</v>
      </c>
      <c r="I1218" s="164" t="s">
        <v>933</v>
      </c>
      <c r="J1218" s="273" t="str">
        <f ca="1">IF(AK1218&lt;=Données!$B$2,1," ")</f>
        <v xml:space="preserve"> </v>
      </c>
      <c r="K1218" s="45">
        <v>1</v>
      </c>
      <c r="L1218" s="46"/>
      <c r="M1218" s="47"/>
      <c r="N1218" s="48"/>
      <c r="O1218" s="185"/>
      <c r="P1218" s="187"/>
      <c r="Q1218" s="185"/>
      <c r="R1218" s="186"/>
      <c r="S1218" s="186"/>
      <c r="T1218" s="187"/>
      <c r="U1218" s="187"/>
      <c r="V1218" s="187"/>
      <c r="W1218" s="320"/>
      <c r="X1218" s="214"/>
      <c r="Y1218" s="215"/>
      <c r="Z1218" s="34"/>
      <c r="AA1218" s="35"/>
      <c r="AB1218" s="35"/>
      <c r="AC1218" s="35"/>
      <c r="AD1218" s="36"/>
      <c r="AE1218" s="224"/>
      <c r="AF1218" s="53"/>
      <c r="AG1218" s="54"/>
      <c r="AH1218" s="55"/>
      <c r="AI1218" s="56"/>
      <c r="AJ1218" s="41" t="s">
        <v>4462</v>
      </c>
      <c r="AK1218" s="42">
        <v>45259</v>
      </c>
      <c r="AL1218" s="50"/>
      <c r="AM1218" s="337" t="str">
        <f>INDEX($K$6:$AE$6,1,MATCH(1,K1218:AE1218,-1))</f>
        <v>95PFE-L2S</v>
      </c>
      <c r="AN1218" s="337" t="str">
        <f>IF(INDEX($K$6:$AE$6,1,MATCH(1,K1218:AE1218,1))&lt;&gt;INDEX($K$6:$AE$6,1,MATCH(1,K1218:AE1218,-1)),INDEX($K$6:$AE$6,1,MATCH(1,K1218:AE1218,1)),"-")</f>
        <v>-</v>
      </c>
      <c r="AO1218"/>
      <c r="AP1218"/>
      <c r="AQ1218"/>
    </row>
    <row r="1219" spans="1:43" ht="13.35" customHeight="1" x14ac:dyDescent="0.2">
      <c r="A1219" s="169" t="str">
        <f>IF(IFERROR(VLOOKUP(G1219,EmployesActifs,1,FALSE),"Non")&lt;&gt;"Non","Oui","Non")</f>
        <v>Oui</v>
      </c>
      <c r="B1219" s="172">
        <f>IF(A1219="Oui",1,0)</f>
        <v>1</v>
      </c>
      <c r="C1219" s="172">
        <f>IF(OR(G1219="Médecin",H1219="Médecin",I1219="Médecin",I1219="Médecins",H1219="anesthésiste",H1219="boursier univ.",H1219="chercheur",H1219="chirurgien",H1219="Résident(e)",H1219="Md Urg",H1219="Md Card",LEFT(H1219,6)="Fellow",H1219="Externe Médecine",H1219="Directeur de la biobanque Médecin",H1219="monit.-boursier",),1,0)</f>
        <v>0</v>
      </c>
      <c r="D1219" s="172">
        <f>IF(OR(G1219=0,H1219="Stagiaire",H1219="Stagiaires",H1219="Externe",H1219="Externes",G1219="agence",H1219="STAGIAIRE INFIRMIER(ÈRE)",H1219="STAGIAIRE SI",H1219="STAGIAIRE S.I.",H1219="STAGIAIRE PAB",H1219="STAGIAIRE EN PERFUSION",H1219="Stagiaire Physiothérapeute",H1219="Stagiaire médecine",H1219="Stagiaire - Service sociaux",H1219="STAGIAIRE SOINS INFIRMIERS",H1219="STAGIAIRE EXTERNE EN MÉDECINE",H1219="ss",),1,0)</f>
        <v>0</v>
      </c>
      <c r="E1219" s="28" t="s">
        <v>2309</v>
      </c>
      <c r="F1219" s="28" t="s">
        <v>2274</v>
      </c>
      <c r="G1219" s="257">
        <v>8549</v>
      </c>
      <c r="H1219" s="79" t="s">
        <v>3580</v>
      </c>
      <c r="I1219" s="164" t="s">
        <v>3581</v>
      </c>
      <c r="J1219" s="273" t="str">
        <f ca="1">IF(AK1219&lt;=Données!$B$2,1," ")</f>
        <v xml:space="preserve"> </v>
      </c>
      <c r="K1219" s="45">
        <v>1</v>
      </c>
      <c r="L1219" s="46"/>
      <c r="M1219" s="47"/>
      <c r="N1219" s="48"/>
      <c r="O1219" s="185"/>
      <c r="P1219" s="187"/>
      <c r="Q1219" s="185"/>
      <c r="R1219" s="186"/>
      <c r="S1219" s="186"/>
      <c r="T1219" s="187"/>
      <c r="U1219" s="187"/>
      <c r="V1219" s="187"/>
      <c r="W1219" s="320"/>
      <c r="X1219" s="214"/>
      <c r="Y1219" s="215"/>
      <c r="Z1219" s="34"/>
      <c r="AA1219" s="35"/>
      <c r="AB1219" s="35"/>
      <c r="AC1219" s="35"/>
      <c r="AD1219" s="36"/>
      <c r="AE1219" s="224"/>
      <c r="AF1219" s="53"/>
      <c r="AG1219" s="54"/>
      <c r="AH1219" s="55"/>
      <c r="AI1219" s="56"/>
      <c r="AJ1219" s="41" t="s">
        <v>4462</v>
      </c>
      <c r="AK1219" s="42">
        <v>45790</v>
      </c>
      <c r="AL1219" s="50"/>
      <c r="AM1219" s="337" t="str">
        <f>INDEX($K$6:$AE$6,1,MATCH(1,K1219:AE1219,-1))</f>
        <v>95PFE-L2S</v>
      </c>
      <c r="AN1219" s="337" t="str">
        <f>IF(INDEX($K$6:$AE$6,1,MATCH(1,K1219:AE1219,1))&lt;&gt;INDEX($K$6:$AE$6,1,MATCH(1,K1219:AE1219,-1)),INDEX($K$6:$AE$6,1,MATCH(1,K1219:AE1219,1)),"-")</f>
        <v>-</v>
      </c>
      <c r="AO1219"/>
      <c r="AP1219"/>
      <c r="AQ1219"/>
    </row>
    <row r="1220" spans="1:43" ht="15" customHeight="1" x14ac:dyDescent="0.2">
      <c r="A1220" s="169" t="str">
        <f>IF(IFERROR(VLOOKUP(G1220,EmployesActifs,1,FALSE),"Non")&lt;&gt;"Non","Oui","Non")</f>
        <v>Oui</v>
      </c>
      <c r="B1220" s="172">
        <f>IF(A1220="Oui",1,0)</f>
        <v>1</v>
      </c>
      <c r="C1220" s="172">
        <f>IF(OR(G1220="Médecin",H1220="Médecin",I1220="Médecin",I1220="Médecins",H1220="anesthésiste",H1220="boursier univ.",H1220="chercheur",H1220="chirurgien",H1220="Résident(e)",H1220="Md Urg",H1220="Md Card",LEFT(H1220,6)="Fellow",H1220="Externe Médecine",H1220="Directeur de la biobanque Médecin",H1220="monit.-boursier",),1,0)</f>
        <v>0</v>
      </c>
      <c r="D1220" s="172">
        <f>IF(OR(G1220=0,H1220="Stagiaire",H1220="Stagiaires",H1220="Externe",H1220="Externes",G1220="agence",H1220="STAGIAIRE INFIRMIER(ÈRE)",H1220="STAGIAIRE SI",H1220="STAGIAIRE S.I.",H1220="STAGIAIRE PAB",H1220="STAGIAIRE EN PERFUSION",H1220="Stagiaire Physiothérapeute",H1220="Stagiaire médecine",H1220="Stagiaire - Service sociaux",H1220="STAGIAIRE SOINS INFIRMIERS",H1220="STAGIAIRE EXTERNE EN MÉDECINE",H1220="ss",),1,0)</f>
        <v>0</v>
      </c>
      <c r="E1220" s="28" t="s">
        <v>2310</v>
      </c>
      <c r="F1220" s="28" t="s">
        <v>1507</v>
      </c>
      <c r="G1220" s="257">
        <v>1256</v>
      </c>
      <c r="H1220" s="79" t="s">
        <v>3378</v>
      </c>
      <c r="I1220" s="164" t="s">
        <v>282</v>
      </c>
      <c r="J1220" s="273" t="str">
        <f ca="1">IF(AK1220&lt;=Données!$B$2,1," ")</f>
        <v xml:space="preserve"> </v>
      </c>
      <c r="K1220" s="45"/>
      <c r="L1220" s="46"/>
      <c r="M1220" s="47"/>
      <c r="N1220" s="48">
        <v>1</v>
      </c>
      <c r="O1220" s="185"/>
      <c r="P1220" s="187"/>
      <c r="Q1220" s="185"/>
      <c r="R1220" s="186"/>
      <c r="S1220" s="186"/>
      <c r="T1220" s="187"/>
      <c r="U1220" s="187"/>
      <c r="V1220" s="187"/>
      <c r="W1220" s="320"/>
      <c r="X1220" s="214"/>
      <c r="Y1220" s="215"/>
      <c r="Z1220" s="34"/>
      <c r="AA1220" s="35"/>
      <c r="AB1220" s="35"/>
      <c r="AC1220" s="35"/>
      <c r="AD1220" s="36"/>
      <c r="AE1220" s="224"/>
      <c r="AF1220" s="53"/>
      <c r="AG1220" s="54"/>
      <c r="AH1220" s="55"/>
      <c r="AI1220" s="56"/>
      <c r="AJ1220" s="41" t="s">
        <v>652</v>
      </c>
      <c r="AK1220" s="42">
        <v>45913</v>
      </c>
      <c r="AL1220" s="50"/>
      <c r="AM1220" s="337" t="str">
        <f>INDEX($K$6:$AE$6,1,MATCH(1,K1220:AE1220,-1))</f>
        <v>F550</v>
      </c>
      <c r="AN1220" s="337" t="str">
        <f>IF(INDEX($K$6:$AE$6,1,MATCH(1,K1220:AE1220,1))&lt;&gt;INDEX($K$6:$AE$6,1,MATCH(1,K1220:AE1220,-1)),INDEX($K$6:$AE$6,1,MATCH(1,K1220:AE1220,1)),"-")</f>
        <v>-</v>
      </c>
      <c r="AO1220"/>
      <c r="AP1220"/>
      <c r="AQ1220"/>
    </row>
    <row r="1221" spans="1:43" ht="12.75" customHeight="1" x14ac:dyDescent="0.2">
      <c r="A1221" s="169" t="str">
        <f>IF(IFERROR(VLOOKUP(G1221,EmployesActifs,1,FALSE),"Non")&lt;&gt;"Non","Oui","Non")</f>
        <v>Oui</v>
      </c>
      <c r="B1221" s="172">
        <f>IF(A1221="Oui",1,0)</f>
        <v>1</v>
      </c>
      <c r="C1221" s="172">
        <f>IF(OR(G1221="Médecin",H1221="Médecin",I1221="Médecin",I1221="Médecins",H1221="anesthésiste",H1221="boursier univ.",H1221="chercheur",H1221="chirurgien",H1221="Résident(e)",H1221="Md Urg",H1221="Md Card",LEFT(H1221,6)="Fellow",H1221="Externe Médecine",H1221="Directeur de la biobanque Médecin",H1221="monit.-boursier",),1,0)</f>
        <v>0</v>
      </c>
      <c r="D1221" s="172">
        <f>IF(OR(G1221=0,H1221="Stagiaire",H1221="Stagiaires",H1221="Externe",H1221="Externes",G1221="agence",H1221="STAGIAIRE INFIRMIER(ÈRE)",H1221="STAGIAIRE SI",H1221="STAGIAIRE S.I.",H1221="STAGIAIRE PAB",H1221="STAGIAIRE EN PERFUSION",H1221="Stagiaire Physiothérapeute",H1221="Stagiaire médecine",H1221="Stagiaire - Service sociaux",H1221="STAGIAIRE SOINS INFIRMIERS",H1221="STAGIAIRE EXTERNE EN MÉDECINE",H1221="ss",),1,0)</f>
        <v>0</v>
      </c>
      <c r="E1221" s="28" t="s">
        <v>6160</v>
      </c>
      <c r="F1221" s="28" t="s">
        <v>5886</v>
      </c>
      <c r="G1221" s="257">
        <v>14108</v>
      </c>
      <c r="H1221" s="79" t="s">
        <v>2463</v>
      </c>
      <c r="I1221" s="164" t="s">
        <v>933</v>
      </c>
      <c r="J1221" s="273" t="str">
        <f ca="1">IF(AK1221&lt;=Données!$B$2,1," ")</f>
        <v xml:space="preserve"> </v>
      </c>
      <c r="K1221" s="45" t="s">
        <v>56</v>
      </c>
      <c r="L1221" s="46"/>
      <c r="M1221" s="47"/>
      <c r="N1221" s="48"/>
      <c r="O1221" s="185"/>
      <c r="P1221" s="187"/>
      <c r="Q1221" s="185"/>
      <c r="R1221" s="186"/>
      <c r="S1221" s="186">
        <v>1</v>
      </c>
      <c r="T1221" s="187"/>
      <c r="U1221" s="187"/>
      <c r="V1221" s="187"/>
      <c r="W1221" s="320"/>
      <c r="X1221" s="214"/>
      <c r="Y1221" s="215"/>
      <c r="Z1221" s="34"/>
      <c r="AA1221" s="35"/>
      <c r="AB1221" s="35"/>
      <c r="AC1221" s="35"/>
      <c r="AD1221" s="36"/>
      <c r="AE1221" s="224"/>
      <c r="AF1221" s="53"/>
      <c r="AG1221" s="54"/>
      <c r="AH1221" s="55"/>
      <c r="AI1221" s="56"/>
      <c r="AJ1221" s="41" t="s">
        <v>5851</v>
      </c>
      <c r="AK1221" s="42">
        <v>45864</v>
      </c>
      <c r="AL1221" s="50"/>
      <c r="AM1221" s="337" t="str">
        <f>INDEX($K$6:$AE$6,1,MATCH(1,K1221:AE1221,-1))</f>
        <v>1870 +</v>
      </c>
      <c r="AN1221" s="337" t="str">
        <f>IF(INDEX($K$6:$AE$6,1,MATCH(1,K1221:AE1221,1))&lt;&gt;INDEX($K$6:$AE$6,1,MATCH(1,K1221:AE1221,-1)),INDEX($K$6:$AE$6,1,MATCH(1,K1221:AE1221,1)),"-")</f>
        <v>-</v>
      </c>
      <c r="AO1221"/>
      <c r="AP1221"/>
      <c r="AQ1221"/>
    </row>
    <row r="1222" spans="1:43" ht="13.35" customHeight="1" x14ac:dyDescent="0.2">
      <c r="A1222" s="169" t="str">
        <f>IF(IFERROR(VLOOKUP(G1222,EmployesActifs,1,FALSE),"Non")&lt;&gt;"Non","Oui","Non")</f>
        <v>Oui</v>
      </c>
      <c r="B1222" s="172">
        <f>IF(A1222="Oui",1,0)</f>
        <v>1</v>
      </c>
      <c r="C1222" s="172">
        <f>IF(OR(G1222="Médecin",H1222="Médecin",I1222="Médecin",I1222="Médecins",H1222="anesthésiste",H1222="boursier univ.",H1222="chercheur",H1222="chirurgien",H1222="Résident(e)",H1222="Md Urg",H1222="Md Card",LEFT(H1222,6)="Fellow",H1222="Externe Médecine",H1222="Directeur de la biobanque Médecin",H1222="monit.-boursier",),1,0)</f>
        <v>0</v>
      </c>
      <c r="D1222" s="172">
        <f>IF(OR(G1222=0,H1222="Stagiaire",H1222="Stagiaires",H1222="Externe",H1222="Externes",G1222="agence",H1222="STAGIAIRE INFIRMIER(ÈRE)",H1222="STAGIAIRE SI",H1222="STAGIAIRE S.I.",H1222="STAGIAIRE PAB",H1222="STAGIAIRE EN PERFUSION",H1222="Stagiaire Physiothérapeute",H1222="Stagiaire médecine",H1222="Stagiaire - Service sociaux",H1222="STAGIAIRE SOINS INFIRMIERS",H1222="STAGIAIRE EXTERNE EN MÉDECINE",H1222="ss",),1,0)</f>
        <v>0</v>
      </c>
      <c r="E1222" s="28" t="s">
        <v>2314</v>
      </c>
      <c r="F1222" s="28" t="s">
        <v>2315</v>
      </c>
      <c r="G1222" s="257">
        <v>5818</v>
      </c>
      <c r="H1222" s="79" t="s">
        <v>54</v>
      </c>
      <c r="I1222" s="164" t="s">
        <v>705</v>
      </c>
      <c r="J1222" s="273" t="str">
        <f ca="1">IF(AK1222&lt;=Données!$B$2,1," ")</f>
        <v xml:space="preserve"> </v>
      </c>
      <c r="K1222" s="45">
        <v>1</v>
      </c>
      <c r="L1222" s="46"/>
      <c r="M1222" s="47"/>
      <c r="N1222" s="48"/>
      <c r="O1222" s="185"/>
      <c r="P1222" s="187"/>
      <c r="Q1222" s="185"/>
      <c r="R1222" s="186"/>
      <c r="S1222" s="186"/>
      <c r="T1222" s="187"/>
      <c r="U1222" s="187"/>
      <c r="V1222" s="187"/>
      <c r="W1222" s="320"/>
      <c r="X1222" s="214"/>
      <c r="Y1222" s="215"/>
      <c r="Z1222" s="34"/>
      <c r="AA1222" s="35"/>
      <c r="AB1222" s="35"/>
      <c r="AC1222" s="35"/>
      <c r="AD1222" s="36"/>
      <c r="AE1222" s="224"/>
      <c r="AF1222" s="53"/>
      <c r="AG1222" s="54"/>
      <c r="AH1222" s="55"/>
      <c r="AI1222" s="56"/>
      <c r="AJ1222" s="41" t="s">
        <v>4462</v>
      </c>
      <c r="AK1222" s="42">
        <v>45630</v>
      </c>
      <c r="AL1222" s="50"/>
      <c r="AM1222" s="337" t="str">
        <f>INDEX($K$6:$AE$6,1,MATCH(1,K1222:AE1222,-1))</f>
        <v>95PFE-L2S</v>
      </c>
      <c r="AN1222" s="337" t="str">
        <f>IF(INDEX($K$6:$AE$6,1,MATCH(1,K1222:AE1222,1))&lt;&gt;INDEX($K$6:$AE$6,1,MATCH(1,K1222:AE1222,-1)),INDEX($K$6:$AE$6,1,MATCH(1,K1222:AE1222,1)),"-")</f>
        <v>-</v>
      </c>
      <c r="AO1222"/>
      <c r="AP1222"/>
      <c r="AQ1222"/>
    </row>
    <row r="1223" spans="1:43" x14ac:dyDescent="0.2">
      <c r="A1223" s="169" t="str">
        <f>IF(IFERROR(VLOOKUP(G1223,EmployesActifs,1,FALSE),"Non")&lt;&gt;"Non","Oui","Non")</f>
        <v>Oui</v>
      </c>
      <c r="B1223" s="172">
        <f>IF(A1223="Oui",1,0)</f>
        <v>1</v>
      </c>
      <c r="C1223" s="172">
        <f>IF(OR(G1223="Médecin",H1223="Médecin",I1223="Médecin",I1223="Médecins",H1223="anesthésiste",H1223="boursier univ.",H1223="chercheur",H1223="chirurgien",H1223="Résident(e)",H1223="Md Urg",H1223="Md Card",LEFT(H1223,6)="Fellow",H1223="Externe Médecine",H1223="Directeur de la biobanque Médecin",H1223="monit.-boursier",),1,0)</f>
        <v>0</v>
      </c>
      <c r="D1223" s="172">
        <f>IF(OR(G1223=0,H1223="Stagiaire",H1223="Stagiaires",H1223="Externe",H1223="Externes",G1223="agence",H1223="STAGIAIRE INFIRMIER(ÈRE)",H1223="STAGIAIRE SI",H1223="STAGIAIRE S.I.",H1223="STAGIAIRE PAB",H1223="STAGIAIRE EN PERFUSION",H1223="Stagiaire Physiothérapeute",H1223="Stagiaire médecine",H1223="Stagiaire - Service sociaux",H1223="STAGIAIRE SOINS INFIRMIERS",H1223="STAGIAIRE EXTERNE EN MÉDECINE",H1223="ss",),1,0)</f>
        <v>0</v>
      </c>
      <c r="E1223" s="28" t="s">
        <v>3490</v>
      </c>
      <c r="F1223" s="28" t="s">
        <v>3491</v>
      </c>
      <c r="G1223" s="257">
        <v>3937</v>
      </c>
      <c r="H1223" s="79" t="s">
        <v>2098</v>
      </c>
      <c r="I1223" s="164" t="s">
        <v>1227</v>
      </c>
      <c r="J1223" s="273">
        <f ca="1">IF(AK1223&lt;=Données!$B$2,1," ")</f>
        <v>1</v>
      </c>
      <c r="K1223" s="45" t="s">
        <v>56</v>
      </c>
      <c r="L1223" s="46"/>
      <c r="M1223" s="47"/>
      <c r="N1223" s="48"/>
      <c r="O1223" s="185"/>
      <c r="P1223" s="187"/>
      <c r="Q1223" s="185"/>
      <c r="R1223" s="186"/>
      <c r="S1223" s="186">
        <v>1</v>
      </c>
      <c r="T1223" s="187"/>
      <c r="U1223" s="187"/>
      <c r="V1223" s="187"/>
      <c r="W1223" s="320"/>
      <c r="X1223" s="214"/>
      <c r="Y1223" s="215"/>
      <c r="Z1223" s="34"/>
      <c r="AA1223" s="35"/>
      <c r="AB1223" s="35"/>
      <c r="AC1223" s="35"/>
      <c r="AD1223" s="36"/>
      <c r="AE1223" s="224"/>
      <c r="AF1223" s="53"/>
      <c r="AG1223" s="54"/>
      <c r="AH1223" s="55"/>
      <c r="AI1223" s="56"/>
      <c r="AJ1223" s="41" t="s">
        <v>98</v>
      </c>
      <c r="AK1223" s="42">
        <v>44574</v>
      </c>
      <c r="AL1223" s="50"/>
      <c r="AM1223" s="337" t="str">
        <f>INDEX($K$6:$AE$6,1,MATCH(1,K1223:AE1223,-1))</f>
        <v>1870 +</v>
      </c>
      <c r="AN1223" s="337" t="str">
        <f>IF(INDEX($K$6:$AE$6,1,MATCH(1,K1223:AE1223,1))&lt;&gt;INDEX($K$6:$AE$6,1,MATCH(1,K1223:AE1223,-1)),INDEX($K$6:$AE$6,1,MATCH(1,K1223:AE1223,1)),"-")</f>
        <v>-</v>
      </c>
      <c r="AO1223"/>
      <c r="AP1223"/>
      <c r="AQ1223"/>
    </row>
    <row r="1224" spans="1:43" ht="12.75" customHeight="1" x14ac:dyDescent="0.2">
      <c r="A1224" s="169" t="str">
        <f>IF(IFERROR(VLOOKUP(G1224,EmployesActifs,1,FALSE),"Non")&lt;&gt;"Non","Oui","Non")</f>
        <v>Oui</v>
      </c>
      <c r="B1224" s="172">
        <f>IF(A1224="Oui",1,0)</f>
        <v>1</v>
      </c>
      <c r="C1224" s="172">
        <f>IF(OR(G1224="Médecin",H1224="Médecin",I1224="Médecin",I1224="Médecins",H1224="anesthésiste",H1224="boursier univ.",H1224="chercheur",H1224="chirurgien",H1224="Résident(e)",H1224="Md Urg",H1224="Md Card",LEFT(H1224,6)="Fellow",H1224="Externe Médecine",H1224="Directeur de la biobanque Médecin",H1224="monit.-boursier",),1,0)</f>
        <v>0</v>
      </c>
      <c r="D1224" s="172">
        <f>IF(OR(G1224=0,H1224="Stagiaire",H1224="Stagiaires",H1224="Externe",H1224="Externes",G1224="agence",H1224="STAGIAIRE INFIRMIER(ÈRE)",H1224="STAGIAIRE SI",H1224="STAGIAIRE S.I.",H1224="STAGIAIRE PAB",H1224="STAGIAIRE EN PERFUSION",H1224="Stagiaire Physiothérapeute",H1224="Stagiaire médecine",H1224="Stagiaire - Service sociaux",H1224="STAGIAIRE SOINS INFIRMIERS",H1224="STAGIAIRE EXTERNE EN MÉDECINE",H1224="ss",),1,0)</f>
        <v>0</v>
      </c>
      <c r="E1224" s="28" t="s">
        <v>2316</v>
      </c>
      <c r="F1224" s="28" t="s">
        <v>2317</v>
      </c>
      <c r="G1224" s="257">
        <v>9735</v>
      </c>
      <c r="H1224" s="79" t="s">
        <v>103</v>
      </c>
      <c r="I1224" s="164" t="s">
        <v>61</v>
      </c>
      <c r="J1224" s="273">
        <f ca="1">IF(AK1224&lt;=Données!$B$2,1," ")</f>
        <v>1</v>
      </c>
      <c r="K1224" s="45">
        <v>1</v>
      </c>
      <c r="L1224" s="46" t="s">
        <v>56</v>
      </c>
      <c r="M1224" s="47"/>
      <c r="N1224" s="48"/>
      <c r="O1224" s="185"/>
      <c r="P1224" s="187"/>
      <c r="Q1224" s="185"/>
      <c r="R1224" s="186"/>
      <c r="S1224" s="186"/>
      <c r="T1224" s="187"/>
      <c r="U1224" s="187"/>
      <c r="V1224" s="187"/>
      <c r="W1224" s="320"/>
      <c r="X1224" s="214"/>
      <c r="Y1224" s="215"/>
      <c r="Z1224" s="34"/>
      <c r="AA1224" s="35"/>
      <c r="AB1224" s="35"/>
      <c r="AC1224" s="35"/>
      <c r="AD1224" s="36"/>
      <c r="AE1224" s="224"/>
      <c r="AF1224" s="53"/>
      <c r="AG1224" s="54"/>
      <c r="AH1224" s="55"/>
      <c r="AI1224" s="56"/>
      <c r="AJ1224" s="41" t="s">
        <v>159</v>
      </c>
      <c r="AK1224" s="42">
        <v>44772</v>
      </c>
      <c r="AL1224" s="50"/>
      <c r="AM1224" s="337" t="str">
        <f>INDEX($K$6:$AE$6,1,MATCH(1,K1224:AE1224,-1))</f>
        <v>95PFE-L2S</v>
      </c>
      <c r="AN1224" s="337" t="str">
        <f>IF(INDEX($K$6:$AE$6,1,MATCH(1,K1224:AE1224,1))&lt;&gt;INDEX($K$6:$AE$6,1,MATCH(1,K1224:AE1224,-1)),INDEX($K$6:$AE$6,1,MATCH(1,K1224:AE1224,1)),"-")</f>
        <v>-</v>
      </c>
      <c r="AO1224"/>
      <c r="AP1224"/>
      <c r="AQ1224"/>
    </row>
    <row r="1225" spans="1:43" ht="12.75" customHeight="1" x14ac:dyDescent="0.2">
      <c r="A1225" s="169" t="str">
        <f>IF(IFERROR(VLOOKUP(G1225,EmployesActifs,1,FALSE),"Non")&lt;&gt;"Non","Oui","Non")</f>
        <v>Oui</v>
      </c>
      <c r="B1225" s="172">
        <f>IF(A1225="Oui",1,0)</f>
        <v>1</v>
      </c>
      <c r="C1225" s="172">
        <f>IF(OR(G1225="Médecin",H1225="Médecin",I1225="Médecin",I1225="Médecins",H1225="anesthésiste",H1225="boursier univ.",H1225="chercheur",H1225="chirurgien",H1225="Résident(e)",H1225="Md Urg",H1225="Md Card",LEFT(H1225,6)="Fellow",H1225="Externe Médecine",H1225="Directeur de la biobanque Médecin",H1225="monit.-boursier",),1,0)</f>
        <v>0</v>
      </c>
      <c r="D1225" s="172">
        <f>IF(OR(G1225=0,H1225="Stagiaire",H1225="Stagiaires",H1225="Externe",H1225="Externes",G1225="agence",H1225="STAGIAIRE INFIRMIER(ÈRE)",H1225="STAGIAIRE SI",H1225="STAGIAIRE S.I.",H1225="STAGIAIRE PAB",H1225="STAGIAIRE EN PERFUSION",H1225="Stagiaire Physiothérapeute",H1225="Stagiaire médecine",H1225="Stagiaire - Service sociaux",H1225="STAGIAIRE SOINS INFIRMIERS",H1225="STAGIAIRE EXTERNE EN MÉDECINE",H1225="ss",),1,0)</f>
        <v>0</v>
      </c>
      <c r="E1225" s="28" t="s">
        <v>2316</v>
      </c>
      <c r="F1225" s="28" t="s">
        <v>415</v>
      </c>
      <c r="G1225" s="262">
        <v>12986</v>
      </c>
      <c r="H1225" s="79" t="s">
        <v>4479</v>
      </c>
      <c r="I1225" s="164" t="s">
        <v>5717</v>
      </c>
      <c r="J1225" s="273" t="str">
        <f ca="1">IF(AK1225&lt;=Données!$B$2,1," ")</f>
        <v xml:space="preserve"> </v>
      </c>
      <c r="K1225" s="45"/>
      <c r="L1225" s="46">
        <v>1</v>
      </c>
      <c r="M1225" s="47"/>
      <c r="N1225" s="48"/>
      <c r="O1225" s="185"/>
      <c r="P1225" s="187"/>
      <c r="Q1225" s="185"/>
      <c r="R1225" s="186"/>
      <c r="S1225" s="186"/>
      <c r="T1225" s="187"/>
      <c r="U1225" s="187"/>
      <c r="V1225" s="187"/>
      <c r="W1225" s="320"/>
      <c r="X1225" s="214"/>
      <c r="Y1225" s="215"/>
      <c r="Z1225" s="34"/>
      <c r="AA1225" s="35"/>
      <c r="AB1225" s="35"/>
      <c r="AC1225" s="35"/>
      <c r="AD1225" s="36"/>
      <c r="AE1225" s="224"/>
      <c r="AF1225" s="53"/>
      <c r="AG1225" s="54"/>
      <c r="AH1225" s="55"/>
      <c r="AI1225" s="56"/>
      <c r="AJ1225" s="41" t="s">
        <v>4462</v>
      </c>
      <c r="AK1225" s="42">
        <v>45301</v>
      </c>
      <c r="AL1225" s="50"/>
      <c r="AM1225" s="337" t="str">
        <f>INDEX($K$6:$AE$6,1,MATCH(1,K1225:AE1225,-1))</f>
        <v>95PFE-L2M</v>
      </c>
      <c r="AN1225" s="337" t="str">
        <f>IF(INDEX($K$6:$AE$6,1,MATCH(1,K1225:AE1225,1))&lt;&gt;INDEX($K$6:$AE$6,1,MATCH(1,K1225:AE1225,-1)),INDEX($K$6:$AE$6,1,MATCH(1,K1225:AE1225,1)),"-")</f>
        <v>-</v>
      </c>
      <c r="AO1225"/>
      <c r="AP1225"/>
      <c r="AQ1225"/>
    </row>
    <row r="1226" spans="1:43" x14ac:dyDescent="0.2">
      <c r="A1226" s="169" t="str">
        <f>IF(IFERROR(VLOOKUP(G1226,EmployesActifs,1,FALSE),"Non")&lt;&gt;"Non","Oui","Non")</f>
        <v>Oui</v>
      </c>
      <c r="B1226" s="172">
        <f>IF(A1226="Oui",1,0)</f>
        <v>1</v>
      </c>
      <c r="C1226" s="172">
        <f>IF(OR(G1226="Médecin",H1226="Médecin",I1226="Médecin",I1226="Médecins",H1226="anesthésiste",H1226="boursier univ.",H1226="chercheur",H1226="chirurgien",H1226="Résident(e)",H1226="Md Urg",H1226="Md Card",LEFT(H1226,6)="Fellow",H1226="Externe Médecine",H1226="Directeur de la biobanque Médecin",H1226="monit.-boursier",),1,0)</f>
        <v>0</v>
      </c>
      <c r="D1226" s="172">
        <f>IF(OR(G1226=0,H1226="Stagiaire",H1226="Stagiaires",H1226="Externe",H1226="Externes",G1226="agence",H1226="STAGIAIRE INFIRMIER(ÈRE)",H1226="STAGIAIRE SI",H1226="STAGIAIRE S.I.",H1226="STAGIAIRE PAB",H1226="STAGIAIRE EN PERFUSION",H1226="Stagiaire Physiothérapeute",H1226="Stagiaire médecine",H1226="Stagiaire - Service sociaux",H1226="STAGIAIRE SOINS INFIRMIERS",H1226="STAGIAIRE EXTERNE EN MÉDECINE",H1226="ss",),1,0)</f>
        <v>0</v>
      </c>
      <c r="E1226" s="28" t="s">
        <v>4132</v>
      </c>
      <c r="F1226" s="28" t="s">
        <v>4133</v>
      </c>
      <c r="G1226" s="255">
        <v>12370</v>
      </c>
      <c r="H1226" s="79" t="s">
        <v>69</v>
      </c>
      <c r="I1226" s="164" t="s">
        <v>5717</v>
      </c>
      <c r="J1226" s="273" t="str">
        <f ca="1">IF(AK1226&lt;=Données!$B$2,1," ")</f>
        <v xml:space="preserve"> </v>
      </c>
      <c r="K1226" s="45"/>
      <c r="L1226" s="46">
        <v>1</v>
      </c>
      <c r="M1226" s="47"/>
      <c r="N1226" s="48"/>
      <c r="O1226" s="185"/>
      <c r="P1226" s="187"/>
      <c r="Q1226" s="185"/>
      <c r="R1226" s="186"/>
      <c r="S1226" s="186"/>
      <c r="T1226" s="187"/>
      <c r="U1226" s="187"/>
      <c r="V1226" s="187"/>
      <c r="W1226" s="320"/>
      <c r="X1226" s="214"/>
      <c r="Y1226" s="215"/>
      <c r="Z1226" s="34"/>
      <c r="AA1226" s="35"/>
      <c r="AB1226" s="35"/>
      <c r="AC1226" s="35"/>
      <c r="AD1226" s="36"/>
      <c r="AE1226" s="224"/>
      <c r="AF1226" s="53"/>
      <c r="AG1226" s="54"/>
      <c r="AH1226" s="55"/>
      <c r="AI1226" s="56"/>
      <c r="AJ1226" s="41" t="s">
        <v>5851</v>
      </c>
      <c r="AK1226" s="42">
        <v>45792</v>
      </c>
      <c r="AL1226" s="50"/>
      <c r="AM1226" s="337" t="str">
        <f>INDEX($K$6:$AE$6,1,MATCH(1,K1226:AE1226,-1))</f>
        <v>95PFE-L2M</v>
      </c>
      <c r="AN1226" s="337" t="str">
        <f>IF(INDEX($K$6:$AE$6,1,MATCH(1,K1226:AE1226,1))&lt;&gt;INDEX($K$6:$AE$6,1,MATCH(1,K1226:AE1226,-1)),INDEX($K$6:$AE$6,1,MATCH(1,K1226:AE1226,1)),"-")</f>
        <v>-</v>
      </c>
      <c r="AO1226"/>
      <c r="AP1226"/>
      <c r="AQ1226"/>
    </row>
    <row r="1227" spans="1:43" x14ac:dyDescent="0.2">
      <c r="A1227" s="169" t="str">
        <f>IF(IFERROR(VLOOKUP(G1227,EmployesActifs,1,FALSE),"Non")&lt;&gt;"Non","Oui","Non")</f>
        <v>Oui</v>
      </c>
      <c r="B1227" s="172">
        <f>IF(A1227="Oui",1,0)</f>
        <v>1</v>
      </c>
      <c r="C1227" s="172">
        <f>IF(OR(G1227="Médecin",H1227="Médecin",I1227="Médecin",I1227="Médecins",H1227="anesthésiste",H1227="boursier univ.",H1227="chercheur",H1227="chirurgien",H1227="Résident(e)",H1227="Md Urg",H1227="Md Card",LEFT(H1227,6)="Fellow",H1227="Externe Médecine",H1227="Directeur de la biobanque Médecin",H1227="monit.-boursier",),1,0)</f>
        <v>0</v>
      </c>
      <c r="D1227" s="172">
        <f>IF(OR(G1227=0,H1227="Stagiaire",H1227="Stagiaires",H1227="Externe",H1227="Externes",G1227="agence",H1227="STAGIAIRE INFIRMIER(ÈRE)",H1227="STAGIAIRE SI",H1227="STAGIAIRE S.I.",H1227="STAGIAIRE PAB",H1227="STAGIAIRE EN PERFUSION",H1227="Stagiaire Physiothérapeute",H1227="Stagiaire médecine",H1227="Stagiaire - Service sociaux",H1227="STAGIAIRE SOINS INFIRMIERS",H1227="STAGIAIRE EXTERNE EN MÉDECINE",H1227="ss",),1,0)</f>
        <v>0</v>
      </c>
      <c r="E1227" s="28" t="s">
        <v>2318</v>
      </c>
      <c r="F1227" s="28" t="s">
        <v>2319</v>
      </c>
      <c r="G1227" s="257">
        <v>2466</v>
      </c>
      <c r="H1227" s="79" t="s">
        <v>103</v>
      </c>
      <c r="I1227" s="164" t="s">
        <v>5718</v>
      </c>
      <c r="J1227" s="273" t="str">
        <f ca="1">IF(AK1227&lt;=Données!$B$2,1," ")</f>
        <v xml:space="preserve"> </v>
      </c>
      <c r="K1227" s="45">
        <v>1</v>
      </c>
      <c r="L1227" s="46"/>
      <c r="M1227" s="47"/>
      <c r="N1227" s="48"/>
      <c r="O1227" s="185"/>
      <c r="P1227" s="187"/>
      <c r="Q1227" s="185"/>
      <c r="R1227" s="186"/>
      <c r="S1227" s="186"/>
      <c r="T1227" s="187"/>
      <c r="U1227" s="187"/>
      <c r="V1227" s="187"/>
      <c r="W1227" s="320"/>
      <c r="X1227" s="214"/>
      <c r="Y1227" s="215"/>
      <c r="Z1227" s="34"/>
      <c r="AA1227" s="35"/>
      <c r="AB1227" s="35"/>
      <c r="AC1227" s="35"/>
      <c r="AD1227" s="36"/>
      <c r="AE1227" s="224"/>
      <c r="AF1227" s="53"/>
      <c r="AG1227" s="54"/>
      <c r="AH1227" s="55"/>
      <c r="AI1227" s="56"/>
      <c r="AJ1227" s="41" t="s">
        <v>4462</v>
      </c>
      <c r="AK1227" s="42">
        <v>45910</v>
      </c>
      <c r="AL1227" s="50"/>
      <c r="AM1227" s="337" t="str">
        <f>INDEX($K$6:$AE$6,1,MATCH(1,K1227:AE1227,-1))</f>
        <v>95PFE-L2S</v>
      </c>
      <c r="AN1227" s="337" t="str">
        <f>IF(INDEX($K$6:$AE$6,1,MATCH(1,K1227:AE1227,1))&lt;&gt;INDEX($K$6:$AE$6,1,MATCH(1,K1227:AE1227,-1)),INDEX($K$6:$AE$6,1,MATCH(1,K1227:AE1227,1)),"-")</f>
        <v>-</v>
      </c>
      <c r="AO1227"/>
      <c r="AP1227"/>
      <c r="AQ1227"/>
    </row>
    <row r="1228" spans="1:43" ht="12.75" customHeight="1" x14ac:dyDescent="0.2">
      <c r="A1228" s="169" t="str">
        <f>IF(IFERROR(VLOOKUP(G1228,EmployesActifs,1,FALSE),"Non")&lt;&gt;"Non","Oui","Non")</f>
        <v>Oui</v>
      </c>
      <c r="B1228" s="172">
        <f>IF(A1228="Oui",1,0)</f>
        <v>1</v>
      </c>
      <c r="C1228" s="172">
        <f>IF(OR(G1228="Médecin",H1228="Médecin",I1228="Médecin",I1228="Médecins",H1228="anesthésiste",H1228="boursier univ.",H1228="chercheur",H1228="chirurgien",H1228="Résident(e)",H1228="Md Urg",H1228="Md Card",LEFT(H1228,6)="Fellow",H1228="Externe Médecine",H1228="Directeur de la biobanque Médecin",H1228="monit.-boursier",),1,0)</f>
        <v>0</v>
      </c>
      <c r="D1228" s="172">
        <f>IF(OR(G1228=0,H1228="Stagiaire",H1228="Stagiaires",H1228="Externe",H1228="Externes",G1228="agence",H1228="STAGIAIRE INFIRMIER(ÈRE)",H1228="STAGIAIRE SI",H1228="STAGIAIRE S.I.",H1228="STAGIAIRE PAB",H1228="STAGIAIRE EN PERFUSION",H1228="Stagiaire Physiothérapeute",H1228="Stagiaire médecine",H1228="Stagiaire - Service sociaux",H1228="STAGIAIRE SOINS INFIRMIERS",H1228="STAGIAIRE EXTERNE EN MÉDECINE",H1228="ss",),1,0)</f>
        <v>0</v>
      </c>
      <c r="E1228" s="28" t="s">
        <v>2320</v>
      </c>
      <c r="F1228" s="28" t="s">
        <v>306</v>
      </c>
      <c r="G1228" s="257">
        <v>5500</v>
      </c>
      <c r="H1228" s="79" t="s">
        <v>641</v>
      </c>
      <c r="I1228" s="164" t="s">
        <v>209</v>
      </c>
      <c r="J1228" s="273" t="str">
        <f ca="1">IF(AK1228&lt;=Données!$B$2,1," ")</f>
        <v xml:space="preserve"> </v>
      </c>
      <c r="K1228" s="45"/>
      <c r="L1228" s="46"/>
      <c r="M1228" s="47"/>
      <c r="N1228" s="48"/>
      <c r="O1228" s="185"/>
      <c r="P1228" s="187"/>
      <c r="Q1228" s="185"/>
      <c r="R1228" s="186"/>
      <c r="S1228" s="186">
        <v>1</v>
      </c>
      <c r="T1228" s="187"/>
      <c r="U1228" s="187"/>
      <c r="V1228" s="187"/>
      <c r="W1228" s="320"/>
      <c r="X1228" s="214"/>
      <c r="Y1228" s="215"/>
      <c r="Z1228" s="34"/>
      <c r="AA1228" s="35"/>
      <c r="AB1228" s="35"/>
      <c r="AC1228" s="35"/>
      <c r="AD1228" s="36"/>
      <c r="AE1228" s="224"/>
      <c r="AF1228" s="53"/>
      <c r="AG1228" s="54"/>
      <c r="AH1228" s="55"/>
      <c r="AI1228" s="56"/>
      <c r="AJ1228" s="41" t="s">
        <v>4462</v>
      </c>
      <c r="AK1228" s="42">
        <v>45385</v>
      </c>
      <c r="AL1228" s="50"/>
      <c r="AM1228" s="337" t="str">
        <f>INDEX($K$6:$AE$6,1,MATCH(1,K1228:AE1228,-1))</f>
        <v>1870 +</v>
      </c>
      <c r="AN1228" s="337" t="str">
        <f>IF(INDEX($K$6:$AE$6,1,MATCH(1,K1228:AE1228,1))&lt;&gt;INDEX($K$6:$AE$6,1,MATCH(1,K1228:AE1228,-1)),INDEX($K$6:$AE$6,1,MATCH(1,K1228:AE1228,1)),"-")</f>
        <v>-</v>
      </c>
      <c r="AO1228"/>
      <c r="AP1228"/>
      <c r="AQ1228"/>
    </row>
    <row r="1229" spans="1:43" x14ac:dyDescent="0.2">
      <c r="A1229" s="169" t="str">
        <f>IF(IFERROR(VLOOKUP(G1229,EmployesActifs,1,FALSE),"Non")&lt;&gt;"Non","Oui","Non")</f>
        <v>Oui</v>
      </c>
      <c r="B1229" s="172">
        <f>IF(A1229="Oui",1,0)</f>
        <v>1</v>
      </c>
      <c r="C1229" s="172">
        <f>IF(OR(G1229="Médecin",H1229="Médecin",I1229="Médecin",I1229="Médecins",H1229="anesthésiste",H1229="boursier univ.",H1229="chercheur",H1229="chirurgien",H1229="Résident(e)",H1229="Md Urg",H1229="Md Card",LEFT(H1229,6)="Fellow",H1229="Externe Médecine",H1229="Directeur de la biobanque Médecin",H1229="monit.-boursier",),1,0)</f>
        <v>0</v>
      </c>
      <c r="D1229" s="172">
        <f>IF(OR(G1229=0,H1229="Stagiaire",H1229="Stagiaires",H1229="Externe",H1229="Externes",G1229="agence",H1229="STAGIAIRE INFIRMIER(ÈRE)",H1229="STAGIAIRE SI",H1229="STAGIAIRE S.I.",H1229="STAGIAIRE PAB",H1229="STAGIAIRE EN PERFUSION",H1229="Stagiaire Physiothérapeute",H1229="Stagiaire médecine",H1229="Stagiaire - Service sociaux",H1229="STAGIAIRE SOINS INFIRMIERS",H1229="STAGIAIRE EXTERNE EN MÉDECINE",H1229="ss",),1,0)</f>
        <v>0</v>
      </c>
      <c r="E1229" s="28" t="s">
        <v>2323</v>
      </c>
      <c r="F1229" s="28" t="s">
        <v>777</v>
      </c>
      <c r="G1229" s="257">
        <v>1556</v>
      </c>
      <c r="H1229" s="79" t="s">
        <v>1087</v>
      </c>
      <c r="I1229" s="164" t="s">
        <v>5717</v>
      </c>
      <c r="J1229" s="273" t="str">
        <f ca="1">IF(AK1229&lt;=Données!$B$2,1," ")</f>
        <v xml:space="preserve"> </v>
      </c>
      <c r="K1229" s="45"/>
      <c r="L1229" s="46" t="s">
        <v>56</v>
      </c>
      <c r="M1229" s="47" t="s">
        <v>56</v>
      </c>
      <c r="N1229" s="48"/>
      <c r="O1229" s="185"/>
      <c r="P1229" s="187"/>
      <c r="Q1229" s="185"/>
      <c r="R1229" s="186"/>
      <c r="S1229" s="186">
        <v>1</v>
      </c>
      <c r="T1229" s="187"/>
      <c r="U1229" s="187"/>
      <c r="V1229" s="187"/>
      <c r="W1229" s="320"/>
      <c r="X1229" s="214"/>
      <c r="Y1229" s="215"/>
      <c r="Z1229" s="34"/>
      <c r="AA1229" s="35"/>
      <c r="AB1229" s="35"/>
      <c r="AC1229" s="35"/>
      <c r="AD1229" s="36"/>
      <c r="AE1229" s="224"/>
      <c r="AF1229" s="53"/>
      <c r="AG1229" s="54"/>
      <c r="AH1229" s="55"/>
      <c r="AI1229" s="56"/>
      <c r="AJ1229" s="41" t="s">
        <v>4462</v>
      </c>
      <c r="AK1229" s="42">
        <v>45787</v>
      </c>
      <c r="AL1229" s="50"/>
      <c r="AM1229" s="337" t="str">
        <f>INDEX($K$6:$AE$6,1,MATCH(1,K1229:AE1229,-1))</f>
        <v>1870 +</v>
      </c>
      <c r="AN1229" s="337" t="str">
        <f>IF(INDEX($K$6:$AE$6,1,MATCH(1,K1229:AE1229,1))&lt;&gt;INDEX($K$6:$AE$6,1,MATCH(1,K1229:AE1229,-1)),INDEX($K$6:$AE$6,1,MATCH(1,K1229:AE1229,1)),"-")</f>
        <v>-</v>
      </c>
      <c r="AO1229"/>
      <c r="AP1229"/>
      <c r="AQ1229"/>
    </row>
    <row r="1230" spans="1:43" ht="15" customHeight="1" x14ac:dyDescent="0.2">
      <c r="A1230" s="169" t="str">
        <f>IF(IFERROR(VLOOKUP(G1230,EmployesActifs,1,FALSE),"Non")&lt;&gt;"Non","Oui","Non")</f>
        <v>Oui</v>
      </c>
      <c r="B1230" s="172">
        <f>IF(A1230="Oui",1,0)</f>
        <v>1</v>
      </c>
      <c r="C1230" s="172">
        <f>IF(OR(G1230="Médecin",H1230="Médecin",I1230="Médecin",I1230="Médecins",H1230="anesthésiste",H1230="boursier univ.",H1230="chercheur",H1230="chirurgien",H1230="Résident(e)",H1230="Md Urg",H1230="Md Card",LEFT(H1230,6)="Fellow",H1230="Externe Médecine",H1230="Directeur de la biobanque Médecin",H1230="monit.-boursier",),1,0)</f>
        <v>0</v>
      </c>
      <c r="D1230" s="172">
        <f>IF(OR(G1230=0,H1230="Stagiaire",H1230="Stagiaires",H1230="Externe",H1230="Externes",G1230="agence",H1230="STAGIAIRE INFIRMIER(ÈRE)",H1230="STAGIAIRE SI",H1230="STAGIAIRE S.I.",H1230="STAGIAIRE PAB",H1230="STAGIAIRE EN PERFUSION",H1230="Stagiaire Physiothérapeute",H1230="Stagiaire médecine",H1230="Stagiaire - Service sociaux",H1230="STAGIAIRE SOINS INFIRMIERS",H1230="STAGIAIRE EXTERNE EN MÉDECINE",H1230="ss",),1,0)</f>
        <v>0</v>
      </c>
      <c r="E1230" s="28" t="s">
        <v>2324</v>
      </c>
      <c r="F1230" s="28" t="s">
        <v>810</v>
      </c>
      <c r="G1230" s="257">
        <v>8620</v>
      </c>
      <c r="H1230" s="79" t="s">
        <v>64</v>
      </c>
      <c r="I1230" s="164" t="s">
        <v>3489</v>
      </c>
      <c r="J1230" s="273">
        <f ca="1">IF(AK1230&lt;=Données!$B$2,1," ")</f>
        <v>1</v>
      </c>
      <c r="K1230" s="45" t="s">
        <v>56</v>
      </c>
      <c r="L1230" s="46" t="s">
        <v>56</v>
      </c>
      <c r="M1230" s="47" t="s">
        <v>56</v>
      </c>
      <c r="N1230" s="48"/>
      <c r="O1230" s="185"/>
      <c r="P1230" s="187"/>
      <c r="Q1230" s="185"/>
      <c r="R1230" s="186"/>
      <c r="S1230" s="186">
        <v>1</v>
      </c>
      <c r="T1230" s="187"/>
      <c r="U1230" s="187"/>
      <c r="V1230" s="187"/>
      <c r="W1230" s="320"/>
      <c r="X1230" s="214"/>
      <c r="Y1230" s="215"/>
      <c r="Z1230" s="34"/>
      <c r="AA1230" s="35"/>
      <c r="AB1230" s="35"/>
      <c r="AC1230" s="35"/>
      <c r="AD1230" s="36"/>
      <c r="AE1230" s="224"/>
      <c r="AF1230" s="53"/>
      <c r="AG1230" s="54"/>
      <c r="AH1230" s="55"/>
      <c r="AI1230" s="56"/>
      <c r="AJ1230" s="41" t="s">
        <v>98</v>
      </c>
      <c r="AK1230" s="42">
        <v>44581</v>
      </c>
      <c r="AL1230" s="50"/>
      <c r="AM1230" s="337" t="str">
        <f>INDEX($K$6:$AE$6,1,MATCH(1,K1230:AE1230,-1))</f>
        <v>1870 +</v>
      </c>
      <c r="AN1230" s="337" t="str">
        <f>IF(INDEX($K$6:$AE$6,1,MATCH(1,K1230:AE1230,1))&lt;&gt;INDEX($K$6:$AE$6,1,MATCH(1,K1230:AE1230,-1)),INDEX($K$6:$AE$6,1,MATCH(1,K1230:AE1230,1)),"-")</f>
        <v>-</v>
      </c>
      <c r="AO1230"/>
      <c r="AP1230"/>
      <c r="AQ1230"/>
    </row>
    <row r="1231" spans="1:43" ht="12.75" customHeight="1" x14ac:dyDescent="0.2">
      <c r="A1231" s="169" t="str">
        <f>IF(IFERROR(VLOOKUP(G1231,EmployesActifs,1,FALSE),"Non")&lt;&gt;"Non","Oui","Non")</f>
        <v>Oui</v>
      </c>
      <c r="B1231" s="172">
        <f>IF(A1231="Oui",1,0)</f>
        <v>1</v>
      </c>
      <c r="C1231" s="172">
        <f>IF(OR(G1231="Médecin",H1231="Médecin",I1231="Médecin",I1231="Médecins",H1231="anesthésiste",H1231="boursier univ.",H1231="chercheur",H1231="chirurgien",H1231="Résident(e)",H1231="Md Urg",H1231="Md Card",LEFT(H1231,6)="Fellow",H1231="Externe Médecine",H1231="Directeur de la biobanque Médecin",H1231="monit.-boursier",),1,0)</f>
        <v>0</v>
      </c>
      <c r="D1231" s="172">
        <f>IF(OR(G1231=0,H1231="Stagiaire",H1231="Stagiaires",H1231="Externe",H1231="Externes",G1231="agence",H1231="STAGIAIRE INFIRMIER(ÈRE)",H1231="STAGIAIRE SI",H1231="STAGIAIRE S.I.",H1231="STAGIAIRE PAB",H1231="STAGIAIRE EN PERFUSION",H1231="Stagiaire Physiothérapeute",H1231="Stagiaire médecine",H1231="Stagiaire - Service sociaux",H1231="STAGIAIRE SOINS INFIRMIERS",H1231="STAGIAIRE EXTERNE EN MÉDECINE",H1231="ss",),1,0)</f>
        <v>0</v>
      </c>
      <c r="E1231" s="28" t="s">
        <v>2331</v>
      </c>
      <c r="F1231" s="28" t="s">
        <v>2332</v>
      </c>
      <c r="G1231" s="257">
        <v>5115</v>
      </c>
      <c r="H1231" s="79" t="s">
        <v>103</v>
      </c>
      <c r="I1231" s="164" t="s">
        <v>3643</v>
      </c>
      <c r="J1231" s="273" t="str">
        <f ca="1">IF(AK1231&lt;=Données!$B$2,1," ")</f>
        <v xml:space="preserve"> </v>
      </c>
      <c r="K1231" s="45"/>
      <c r="L1231" s="46"/>
      <c r="M1231" s="47"/>
      <c r="N1231" s="48" t="s">
        <v>56</v>
      </c>
      <c r="O1231" s="185"/>
      <c r="P1231" s="187"/>
      <c r="Q1231" s="185"/>
      <c r="R1231" s="186"/>
      <c r="S1231" s="186">
        <v>1</v>
      </c>
      <c r="T1231" s="187"/>
      <c r="U1231" s="187"/>
      <c r="V1231" s="187"/>
      <c r="W1231" s="320"/>
      <c r="X1231" s="214"/>
      <c r="Y1231" s="215"/>
      <c r="Z1231" s="34"/>
      <c r="AA1231" s="35"/>
      <c r="AB1231" s="35"/>
      <c r="AC1231" s="35"/>
      <c r="AD1231" s="36"/>
      <c r="AE1231" s="224"/>
      <c r="AF1231" s="53"/>
      <c r="AG1231" s="54"/>
      <c r="AH1231" s="55"/>
      <c r="AI1231" s="56"/>
      <c r="AJ1231" s="41" t="s">
        <v>4462</v>
      </c>
      <c r="AK1231" s="42">
        <v>45889</v>
      </c>
      <c r="AL1231" s="50"/>
      <c r="AM1231" s="337" t="str">
        <f>INDEX($K$6:$AE$6,1,MATCH(1,K1231:AE1231,-1))</f>
        <v>1870 +</v>
      </c>
      <c r="AN1231" s="337" t="str">
        <f>IF(INDEX($K$6:$AE$6,1,MATCH(1,K1231:AE1231,1))&lt;&gt;INDEX($K$6:$AE$6,1,MATCH(1,K1231:AE1231,-1)),INDEX($K$6:$AE$6,1,MATCH(1,K1231:AE1231,1)),"-")</f>
        <v>-</v>
      </c>
      <c r="AO1231"/>
      <c r="AP1231"/>
      <c r="AQ1231"/>
    </row>
    <row r="1232" spans="1:43" x14ac:dyDescent="0.2">
      <c r="A1232" s="169" t="str">
        <f>IF(IFERROR(VLOOKUP(G1232,EmployesActifs,1,FALSE),"Non")&lt;&gt;"Non","Oui","Non")</f>
        <v>Oui</v>
      </c>
      <c r="B1232" s="172">
        <f>IF(A1232="Oui",1,0)</f>
        <v>1</v>
      </c>
      <c r="C1232" s="172">
        <f>IF(OR(G1232="Médecin",H1232="Médecin",I1232="Médecin",I1232="Médecins",H1232="anesthésiste",H1232="boursier univ.",H1232="chercheur",H1232="chirurgien",H1232="Résident(e)",H1232="Md Urg",H1232="Md Card",LEFT(H1232,6)="Fellow",H1232="Externe Médecine",H1232="Directeur de la biobanque Médecin",H1232="monit.-boursier",),1,0)</f>
        <v>0</v>
      </c>
      <c r="D1232" s="172">
        <f>IF(OR(G1232=0,H1232="Stagiaire",H1232="Stagiaires",H1232="Externe",H1232="Externes",G1232="agence",H1232="STAGIAIRE INFIRMIER(ÈRE)",H1232="STAGIAIRE SI",H1232="STAGIAIRE S.I.",H1232="STAGIAIRE PAB",H1232="STAGIAIRE EN PERFUSION",H1232="Stagiaire Physiothérapeute",H1232="Stagiaire médecine",H1232="Stagiaire - Service sociaux",H1232="STAGIAIRE SOINS INFIRMIERS",H1232="STAGIAIRE EXTERNE EN MÉDECINE",H1232="ss",),1,0)</f>
        <v>0</v>
      </c>
      <c r="E1232" s="28" t="s">
        <v>1111</v>
      </c>
      <c r="F1232" s="28" t="s">
        <v>2336</v>
      </c>
      <c r="G1232" s="257">
        <v>8794</v>
      </c>
      <c r="H1232" s="79" t="s">
        <v>69</v>
      </c>
      <c r="I1232" s="164" t="s">
        <v>61</v>
      </c>
      <c r="J1232" s="273">
        <f ca="1">IF(AK1232&lt;=Données!$B$2,1," ")</f>
        <v>1</v>
      </c>
      <c r="K1232" s="45" t="s">
        <v>56</v>
      </c>
      <c r="L1232" s="46" t="s">
        <v>56</v>
      </c>
      <c r="M1232" s="47" t="s">
        <v>56</v>
      </c>
      <c r="N1232" s="48"/>
      <c r="O1232" s="185"/>
      <c r="P1232" s="187"/>
      <c r="Q1232" s="185"/>
      <c r="R1232" s="186"/>
      <c r="S1232" s="186">
        <v>1</v>
      </c>
      <c r="T1232" s="187"/>
      <c r="U1232" s="187"/>
      <c r="V1232" s="187"/>
      <c r="W1232" s="320"/>
      <c r="X1232" s="214"/>
      <c r="Y1232" s="215"/>
      <c r="Z1232" s="34"/>
      <c r="AA1232" s="35"/>
      <c r="AB1232" s="35"/>
      <c r="AC1232" s="35"/>
      <c r="AD1232" s="36"/>
      <c r="AE1232" s="224"/>
      <c r="AF1232" s="53"/>
      <c r="AG1232" s="54"/>
      <c r="AH1232" s="55"/>
      <c r="AI1232" s="56"/>
      <c r="AJ1232" s="41" t="s">
        <v>98</v>
      </c>
      <c r="AK1232" s="42">
        <v>44580</v>
      </c>
      <c r="AL1232" s="50"/>
      <c r="AM1232" s="337" t="str">
        <f>INDEX($K$6:$AE$6,1,MATCH(1,K1232:AE1232,-1))</f>
        <v>1870 +</v>
      </c>
      <c r="AN1232" s="337" t="str">
        <f>IF(INDEX($K$6:$AE$6,1,MATCH(1,K1232:AE1232,1))&lt;&gt;INDEX($K$6:$AE$6,1,MATCH(1,K1232:AE1232,-1)),INDEX($K$6:$AE$6,1,MATCH(1,K1232:AE1232,1)),"-")</f>
        <v>-</v>
      </c>
      <c r="AO1232"/>
      <c r="AP1232"/>
      <c r="AQ1232"/>
    </row>
    <row r="1233" spans="1:261" ht="13.35" customHeight="1" x14ac:dyDescent="0.2">
      <c r="A1233" s="169" t="str">
        <f>IF(IFERROR(VLOOKUP(G1233,EmployesActifs,1,FALSE),"Non")&lt;&gt;"Non","Oui","Non")</f>
        <v>Oui</v>
      </c>
      <c r="B1233" s="172">
        <f>IF(A1233="Oui",1,0)</f>
        <v>1</v>
      </c>
      <c r="C1233" s="172">
        <f>IF(OR(G1233="Médecin",H1233="Médecin",I1233="Médecin",I1233="Médecins",H1233="anesthésiste",H1233="boursier univ.",H1233="chercheur",H1233="chirurgien",H1233="Résident(e)",H1233="Md Urg",H1233="Md Card",LEFT(H1233,6)="Fellow",H1233="Externe Médecine",H1233="Directeur de la biobanque Médecin",H1233="monit.-boursier",),1,0)</f>
        <v>0</v>
      </c>
      <c r="D1233" s="172">
        <f>IF(OR(G1233=0,H1233="Stagiaire",H1233="Stagiaires",H1233="Externe",H1233="Externes",G1233="agence",H1233="STAGIAIRE INFIRMIER(ÈRE)",H1233="STAGIAIRE SI",H1233="STAGIAIRE S.I.",H1233="STAGIAIRE PAB",H1233="STAGIAIRE EN PERFUSION",H1233="Stagiaire Physiothérapeute",H1233="Stagiaire médecine",H1233="Stagiaire - Service sociaux",H1233="STAGIAIRE SOINS INFIRMIERS",H1233="STAGIAIRE EXTERNE EN MÉDECINE",H1233="ss",),1,0)</f>
        <v>0</v>
      </c>
      <c r="E1233" s="28" t="s">
        <v>6065</v>
      </c>
      <c r="F1233" s="28" t="s">
        <v>902</v>
      </c>
      <c r="G1233" s="257">
        <v>12813</v>
      </c>
      <c r="H1233" s="79" t="s">
        <v>6066</v>
      </c>
      <c r="I1233" s="164" t="s">
        <v>836</v>
      </c>
      <c r="J1233" s="273" t="str">
        <f ca="1">IF(AK1233&lt;=Données!$B$2,1," ")</f>
        <v xml:space="preserve"> </v>
      </c>
      <c r="K1233" s="45"/>
      <c r="L1233" s="46">
        <v>1</v>
      </c>
      <c r="M1233" s="47"/>
      <c r="N1233" s="48"/>
      <c r="O1233" s="185"/>
      <c r="P1233" s="187"/>
      <c r="Q1233" s="185"/>
      <c r="R1233" s="186"/>
      <c r="S1233" s="186"/>
      <c r="T1233" s="187"/>
      <c r="U1233" s="187"/>
      <c r="V1233" s="187"/>
      <c r="W1233" s="320"/>
      <c r="X1233" s="214"/>
      <c r="Y1233" s="215"/>
      <c r="Z1233" s="34"/>
      <c r="AA1233" s="35"/>
      <c r="AB1233" s="35"/>
      <c r="AC1233" s="35"/>
      <c r="AD1233" s="36"/>
      <c r="AE1233" s="224"/>
      <c r="AF1233" s="53"/>
      <c r="AG1233" s="54"/>
      <c r="AH1233" s="55"/>
      <c r="AI1233" s="56"/>
      <c r="AJ1233" s="41" t="s">
        <v>4462</v>
      </c>
      <c r="AK1233" s="42">
        <v>45770</v>
      </c>
      <c r="AL1233" s="50"/>
      <c r="AM1233" s="337" t="str">
        <f>INDEX($K$6:$AE$6,1,MATCH(1,K1233:AE1233,-1))</f>
        <v>95PFE-L2M</v>
      </c>
      <c r="AN1233" s="337" t="str">
        <f>IF(INDEX($K$6:$AE$6,1,MATCH(1,K1233:AE1233,1))&lt;&gt;INDEX($K$6:$AE$6,1,MATCH(1,K1233:AE1233,-1)),INDEX($K$6:$AE$6,1,MATCH(1,K1233:AE1233,1)),"-")</f>
        <v>-</v>
      </c>
      <c r="AO1233"/>
      <c r="AP1233"/>
      <c r="AQ1233"/>
    </row>
    <row r="1234" spans="1:261" ht="13.35" customHeight="1" x14ac:dyDescent="0.2">
      <c r="A1234" s="169" t="str">
        <f>IF(IFERROR(VLOOKUP(G1234,EmployesActifs,1,FALSE),"Non")&lt;&gt;"Non","Oui","Non")</f>
        <v>Oui</v>
      </c>
      <c r="B1234" s="172">
        <f>IF(A1234="Oui",1,0)</f>
        <v>1</v>
      </c>
      <c r="C1234" s="172">
        <f>IF(OR(G1234="Médecin",H1234="Médecin",I1234="Médecin",I1234="Médecins",H1234="anesthésiste",H1234="boursier univ.",H1234="chercheur",H1234="chirurgien",H1234="Résident(e)",H1234="Md Urg",H1234="Md Card",LEFT(H1234,6)="Fellow",H1234="Externe Médecine",H1234="Directeur de la biobanque Médecin",H1234="monit.-boursier",),1,0)</f>
        <v>0</v>
      </c>
      <c r="D1234" s="172">
        <f>IF(OR(G1234=0,H1234="Stagiaire",H1234="Stagiaires",H1234="Externe",H1234="Externes",G1234="agence",H1234="STAGIAIRE INFIRMIER(ÈRE)",H1234="STAGIAIRE SI",H1234="STAGIAIRE S.I.",H1234="STAGIAIRE PAB",H1234="STAGIAIRE EN PERFUSION",H1234="Stagiaire Physiothérapeute",H1234="Stagiaire médecine",H1234="Stagiaire - Service sociaux",H1234="STAGIAIRE SOINS INFIRMIERS",H1234="STAGIAIRE EXTERNE EN MÉDECINE",H1234="ss",),1,0)</f>
        <v>0</v>
      </c>
      <c r="E1234" s="28" t="s">
        <v>2338</v>
      </c>
      <c r="F1234" s="28" t="s">
        <v>2339</v>
      </c>
      <c r="G1234" s="257">
        <v>9908</v>
      </c>
      <c r="H1234" s="79" t="s">
        <v>103</v>
      </c>
      <c r="I1234" s="164" t="s">
        <v>5701</v>
      </c>
      <c r="J1234" s="273">
        <f ca="1">IF(AK1234&lt;=Données!$B$2,1," ")</f>
        <v>1</v>
      </c>
      <c r="K1234" s="45">
        <v>1</v>
      </c>
      <c r="L1234" s="46"/>
      <c r="M1234" s="47"/>
      <c r="N1234" s="48"/>
      <c r="O1234" s="185"/>
      <c r="P1234" s="187"/>
      <c r="Q1234" s="185"/>
      <c r="R1234" s="186"/>
      <c r="S1234" s="186"/>
      <c r="T1234" s="187"/>
      <c r="U1234" s="187"/>
      <c r="V1234" s="187"/>
      <c r="W1234" s="320"/>
      <c r="X1234" s="214"/>
      <c r="Y1234" s="215"/>
      <c r="Z1234" s="34"/>
      <c r="AA1234" s="35"/>
      <c r="AB1234" s="35"/>
      <c r="AC1234" s="35"/>
      <c r="AD1234" s="36"/>
      <c r="AE1234" s="224"/>
      <c r="AF1234" s="53"/>
      <c r="AG1234" s="54"/>
      <c r="AH1234" s="55"/>
      <c r="AI1234" s="56"/>
      <c r="AJ1234" s="41" t="s">
        <v>85</v>
      </c>
      <c r="AK1234" s="42">
        <v>44579</v>
      </c>
      <c r="AL1234" s="50"/>
      <c r="AM1234" s="337" t="str">
        <f>INDEX($K$6:$AE$6,1,MATCH(1,K1234:AE1234,-1))</f>
        <v>95PFE-L2S</v>
      </c>
      <c r="AN1234" s="337" t="str">
        <f>IF(INDEX($K$6:$AE$6,1,MATCH(1,K1234:AE1234,1))&lt;&gt;INDEX($K$6:$AE$6,1,MATCH(1,K1234:AE1234,-1)),INDEX($K$6:$AE$6,1,MATCH(1,K1234:AE1234,1)),"-")</f>
        <v>-</v>
      </c>
      <c r="AO1234"/>
      <c r="AP1234"/>
      <c r="AQ1234"/>
    </row>
    <row r="1235" spans="1:261" ht="13.15" customHeight="1" x14ac:dyDescent="0.2">
      <c r="A1235" s="169" t="str">
        <f>IF(IFERROR(VLOOKUP(G1235,EmployesActifs,1,FALSE),"Non")&lt;&gt;"Non","Oui","Non")</f>
        <v>Oui</v>
      </c>
      <c r="B1235" s="172">
        <f>IF(A1235="Oui",1,0)</f>
        <v>1</v>
      </c>
      <c r="C1235" s="172">
        <f>IF(OR(G1235="Médecin",H1235="Médecin",I1235="Médecin",I1235="Médecins",H1235="anesthésiste",H1235="boursier univ.",H1235="chercheur",H1235="chirurgien",H1235="Résident(e)",H1235="Md Urg",H1235="Md Card",LEFT(H1235,6)="Fellow",H1235="Externe Médecine",H1235="Directeur de la biobanque Médecin",H1235="monit.-boursier",),1,0)</f>
        <v>0</v>
      </c>
      <c r="D1235" s="172">
        <f>IF(OR(G1235=0,H1235="Stagiaire",H1235="Stagiaires",H1235="Externe",H1235="Externes",G1235="agence",H1235="STAGIAIRE INFIRMIER(ÈRE)",H1235="STAGIAIRE SI",H1235="STAGIAIRE S.I.",H1235="STAGIAIRE PAB",H1235="STAGIAIRE EN PERFUSION",H1235="Stagiaire Physiothérapeute",H1235="Stagiaire médecine",H1235="Stagiaire - Service sociaux",H1235="STAGIAIRE SOINS INFIRMIERS",H1235="STAGIAIRE EXTERNE EN MÉDECINE",H1235="ss",),1,0)</f>
        <v>0</v>
      </c>
      <c r="E1235" s="28" t="s">
        <v>1015</v>
      </c>
      <c r="F1235" s="28" t="s">
        <v>4348</v>
      </c>
      <c r="G1235" s="257">
        <v>13085</v>
      </c>
      <c r="H1235" s="79" t="s">
        <v>4521</v>
      </c>
      <c r="I1235" s="164" t="s">
        <v>5717</v>
      </c>
      <c r="J1235" s="273">
        <f ca="1">IF(AK1235&lt;=Données!$B$2,1," ")</f>
        <v>1</v>
      </c>
      <c r="K1235" s="45"/>
      <c r="L1235" s="46"/>
      <c r="M1235" s="47" t="s">
        <v>56</v>
      </c>
      <c r="N1235" s="48">
        <v>1</v>
      </c>
      <c r="O1235" s="185"/>
      <c r="P1235" s="187"/>
      <c r="Q1235" s="185"/>
      <c r="R1235" s="186"/>
      <c r="S1235" s="186"/>
      <c r="T1235" s="187"/>
      <c r="U1235" s="187"/>
      <c r="V1235" s="187"/>
      <c r="W1235" s="320"/>
      <c r="X1235" s="214"/>
      <c r="Y1235" s="215"/>
      <c r="Z1235" s="34"/>
      <c r="AA1235" s="35"/>
      <c r="AB1235" s="35"/>
      <c r="AC1235" s="35"/>
      <c r="AD1235" s="36"/>
      <c r="AE1235" s="224"/>
      <c r="AF1235" s="53"/>
      <c r="AG1235" s="54"/>
      <c r="AH1235" s="55"/>
      <c r="AI1235" s="56"/>
      <c r="AJ1235" s="41" t="s">
        <v>2858</v>
      </c>
      <c r="AK1235" s="42">
        <v>45216</v>
      </c>
      <c r="AL1235" s="50"/>
      <c r="AM1235" s="337" t="str">
        <f>INDEX($K$6:$AE$6,1,MATCH(1,K1235:AE1235,-1))</f>
        <v>F550</v>
      </c>
      <c r="AN1235" s="337" t="str">
        <f>IF(INDEX($K$6:$AE$6,1,MATCH(1,K1235:AE1235,1))&lt;&gt;INDEX($K$6:$AE$6,1,MATCH(1,K1235:AE1235,-1)),INDEX($K$6:$AE$6,1,MATCH(1,K1235:AE1235,1)),"-")</f>
        <v>-</v>
      </c>
      <c r="AO1235"/>
      <c r="AP1235"/>
      <c r="AQ1235"/>
    </row>
    <row r="1236" spans="1:261" s="63" customFormat="1" ht="12.75" customHeight="1" x14ac:dyDescent="0.2">
      <c r="A1236" s="169" t="str">
        <f>IF(IFERROR(VLOOKUP(G1236,EmployesActifs,1,FALSE),"Non")&lt;&gt;"Non","Oui","Non")</f>
        <v>Oui</v>
      </c>
      <c r="B1236" s="172">
        <f>IF(A1236="Oui",1,0)</f>
        <v>1</v>
      </c>
      <c r="C1236" s="172">
        <f>IF(OR(G1236="Médecin",H1236="Médecin",I1236="Médecin",I1236="Médecins",H1236="anesthésiste",H1236="boursier univ.",H1236="chercheur",H1236="chirurgien",H1236="Résident(e)",H1236="Md Urg",H1236="Md Card",LEFT(H1236,6)="Fellow",H1236="Externe Médecine",H1236="Directeur de la biobanque Médecin",H1236="monit.-boursier",),1,0)</f>
        <v>0</v>
      </c>
      <c r="D1236" s="172">
        <f>IF(OR(G1236=0,H1236="Stagiaire",H1236="Stagiaires",H1236="Externe",H1236="Externes",G1236="agence",H1236="STAGIAIRE INFIRMIER(ÈRE)",H1236="STAGIAIRE SI",H1236="STAGIAIRE S.I.",H1236="STAGIAIRE PAB",H1236="STAGIAIRE EN PERFUSION",H1236="Stagiaire Physiothérapeute",H1236="Stagiaire médecine",H1236="Stagiaire - Service sociaux",H1236="STAGIAIRE SOINS INFIRMIERS",H1236="STAGIAIRE EXTERNE EN MÉDECINE",H1236="ss",),1,0)</f>
        <v>0</v>
      </c>
      <c r="E1236" s="28" t="s">
        <v>1015</v>
      </c>
      <c r="F1236" s="28" t="s">
        <v>5352</v>
      </c>
      <c r="G1236" s="262">
        <v>13656</v>
      </c>
      <c r="H1236" s="79" t="s">
        <v>5247</v>
      </c>
      <c r="I1236" s="164" t="s">
        <v>209</v>
      </c>
      <c r="J1236" s="273" t="str">
        <f ca="1">IF(AK1236&lt;=Données!$B$2,1," ")</f>
        <v xml:space="preserve"> </v>
      </c>
      <c r="K1236" s="45">
        <v>1</v>
      </c>
      <c r="L1236" s="46" t="s">
        <v>56</v>
      </c>
      <c r="M1236" s="47"/>
      <c r="N1236" s="48"/>
      <c r="O1236" s="185"/>
      <c r="P1236" s="187"/>
      <c r="Q1236" s="185"/>
      <c r="R1236" s="186"/>
      <c r="S1236" s="186"/>
      <c r="T1236" s="187"/>
      <c r="U1236" s="187"/>
      <c r="V1236" s="187"/>
      <c r="W1236" s="320"/>
      <c r="X1236" s="214"/>
      <c r="Y1236" s="215"/>
      <c r="Z1236" s="34"/>
      <c r="AA1236" s="35"/>
      <c r="AB1236" s="35"/>
      <c r="AC1236" s="35"/>
      <c r="AD1236" s="36"/>
      <c r="AE1236" s="224"/>
      <c r="AF1236" s="53"/>
      <c r="AG1236" s="54"/>
      <c r="AH1236" s="55"/>
      <c r="AI1236" s="56"/>
      <c r="AJ1236" s="41" t="s">
        <v>4462</v>
      </c>
      <c r="AK1236" s="42">
        <v>45560</v>
      </c>
      <c r="AL1236" s="50"/>
      <c r="AM1236" s="337" t="str">
        <f>INDEX($K$6:$AE$6,1,MATCH(1,K1236:AE1236,-1))</f>
        <v>95PFE-L2S</v>
      </c>
      <c r="AN1236" s="337" t="str">
        <f>IF(INDEX($K$6:$AE$6,1,MATCH(1,K1236:AE1236,1))&lt;&gt;INDEX($K$6:$AE$6,1,MATCH(1,K1236:AE1236,-1)),INDEX($K$6:$AE$6,1,MATCH(1,K1236:AE1236,1)),"-")</f>
        <v>-</v>
      </c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</row>
    <row r="1237" spans="1:261" s="63" customFormat="1" ht="12.75" customHeight="1" x14ac:dyDescent="0.2">
      <c r="A1237" s="169" t="str">
        <f>IF(IFERROR(VLOOKUP(G1237,EmployesActifs,1,FALSE),"Non")&lt;&gt;"Non","Oui","Non")</f>
        <v>Oui</v>
      </c>
      <c r="B1237" s="172">
        <f>IF(A1237="Oui",1,0)</f>
        <v>1</v>
      </c>
      <c r="C1237" s="172">
        <f>IF(OR(G1237="Médecin",H1237="Médecin",I1237="Médecin",I1237="Médecins",H1237="anesthésiste",H1237="boursier univ.",H1237="chercheur",H1237="chirurgien",H1237="Résident(e)",H1237="Md Urg",H1237="Md Card",LEFT(H1237,6)="Fellow",H1237="Externe Médecine",H1237="Directeur de la biobanque Médecin",H1237="monit.-boursier",),1,0)</f>
        <v>0</v>
      </c>
      <c r="D1237" s="172">
        <f>IF(OR(G1237=0,H1237="Stagiaire",H1237="Stagiaires",H1237="Externe",H1237="Externes",G1237="agence",H1237="STAGIAIRE INFIRMIER(ÈRE)",H1237="STAGIAIRE SI",H1237="STAGIAIRE S.I.",H1237="STAGIAIRE PAB",H1237="STAGIAIRE EN PERFUSION",H1237="Stagiaire Physiothérapeute",H1237="Stagiaire médecine",H1237="Stagiaire - Service sociaux",H1237="STAGIAIRE SOINS INFIRMIERS",H1237="STAGIAIRE EXTERNE EN MÉDECINE",H1237="ss",),1,0)</f>
        <v>0</v>
      </c>
      <c r="E1237" s="28" t="s">
        <v>3242</v>
      </c>
      <c r="F1237" s="28" t="s">
        <v>3243</v>
      </c>
      <c r="G1237" s="255">
        <v>12794</v>
      </c>
      <c r="H1237" s="79" t="s">
        <v>54</v>
      </c>
      <c r="I1237" s="164" t="s">
        <v>55</v>
      </c>
      <c r="J1237" s="273" t="str">
        <f ca="1">IF(AK1237&lt;=Données!$B$2,1," ")</f>
        <v xml:space="preserve"> </v>
      </c>
      <c r="K1237" s="45"/>
      <c r="L1237" s="46"/>
      <c r="M1237" s="47">
        <v>1</v>
      </c>
      <c r="N1237" s="48"/>
      <c r="O1237" s="185"/>
      <c r="P1237" s="187"/>
      <c r="Q1237" s="185"/>
      <c r="R1237" s="186"/>
      <c r="S1237" s="186"/>
      <c r="T1237" s="187"/>
      <c r="U1237" s="187"/>
      <c r="V1237" s="187"/>
      <c r="W1237" s="320"/>
      <c r="X1237" s="214"/>
      <c r="Y1237" s="215"/>
      <c r="Z1237" s="34"/>
      <c r="AA1237" s="35"/>
      <c r="AB1237" s="35"/>
      <c r="AC1237" s="35"/>
      <c r="AD1237" s="36"/>
      <c r="AE1237" s="224"/>
      <c r="AF1237" s="53"/>
      <c r="AG1237" s="54"/>
      <c r="AH1237" s="55"/>
      <c r="AI1237" s="56"/>
      <c r="AJ1237" s="41" t="s">
        <v>4462</v>
      </c>
      <c r="AK1237" s="42">
        <v>45854</v>
      </c>
      <c r="AL1237" s="50"/>
      <c r="AM1237" s="337" t="str">
        <f>INDEX($K$6:$AE$6,1,MATCH(1,K1237:AE1237,-1))</f>
        <v>95PFE-L2L</v>
      </c>
      <c r="AN1237" s="337" t="str">
        <f>IF(INDEX($K$6:$AE$6,1,MATCH(1,K1237:AE1237,1))&lt;&gt;INDEX($K$6:$AE$6,1,MATCH(1,K1237:AE1237,-1)),INDEX($K$6:$AE$6,1,MATCH(1,K1237:AE1237,1)),"-")</f>
        <v>-</v>
      </c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  <c r="IW1237"/>
      <c r="IX1237"/>
      <c r="IY1237"/>
      <c r="IZ1237"/>
      <c r="JA1237"/>
    </row>
    <row r="1238" spans="1:261" ht="15" customHeight="1" x14ac:dyDescent="0.2">
      <c r="A1238" s="169" t="str">
        <f>IF(IFERROR(VLOOKUP(G1238,EmployesActifs,1,FALSE),"Non")&lt;&gt;"Non","Oui","Non")</f>
        <v>Oui</v>
      </c>
      <c r="B1238" s="172">
        <f>IF(A1238="Oui",1,0)</f>
        <v>1</v>
      </c>
      <c r="C1238" s="172">
        <f>IF(OR(G1238="Médecin",H1238="Médecin",I1238="Médecin",I1238="Médecins",H1238="anesthésiste",H1238="boursier univ.",H1238="chercheur",H1238="chirurgien",H1238="Résident(e)",H1238="Md Urg",H1238="Md Card",LEFT(H1238,6)="Fellow",H1238="Externe Médecine",H1238="Directeur de la biobanque Médecin",H1238="monit.-boursier",),1,0)</f>
        <v>0</v>
      </c>
      <c r="D1238" s="172">
        <f>IF(OR(G1238=0,H1238="Stagiaire",H1238="Stagiaires",H1238="Externe",H1238="Externes",G1238="agence",H1238="STAGIAIRE INFIRMIER(ÈRE)",H1238="STAGIAIRE SI",H1238="STAGIAIRE S.I.",H1238="STAGIAIRE PAB",H1238="STAGIAIRE EN PERFUSION",H1238="Stagiaire Physiothérapeute",H1238="Stagiaire médecine",H1238="Stagiaire - Service sociaux",H1238="STAGIAIRE SOINS INFIRMIERS",H1238="STAGIAIRE EXTERNE EN MÉDECINE",H1238="ss",),1,0)</f>
        <v>0</v>
      </c>
      <c r="E1238" s="28" t="s">
        <v>5310</v>
      </c>
      <c r="F1238" s="28" t="s">
        <v>5311</v>
      </c>
      <c r="G1238" s="255">
        <v>13607</v>
      </c>
      <c r="H1238" s="79" t="s">
        <v>103</v>
      </c>
      <c r="I1238" s="164" t="s">
        <v>5701</v>
      </c>
      <c r="J1238" s="273" t="str">
        <f ca="1">IF(AK1238&lt;=Données!$B$2,1," ")</f>
        <v xml:space="preserve"> </v>
      </c>
      <c r="K1238" s="45" t="s">
        <v>56</v>
      </c>
      <c r="L1238" s="46"/>
      <c r="M1238" s="47"/>
      <c r="N1238" s="48"/>
      <c r="O1238" s="185" t="s">
        <v>56</v>
      </c>
      <c r="P1238" s="187"/>
      <c r="Q1238" s="185"/>
      <c r="R1238" s="186"/>
      <c r="S1238" s="186" t="s">
        <v>56</v>
      </c>
      <c r="T1238" s="187"/>
      <c r="U1238" s="187"/>
      <c r="V1238" s="187"/>
      <c r="W1238" s="320"/>
      <c r="X1238" s="214"/>
      <c r="Y1238" s="215"/>
      <c r="Z1238" s="34"/>
      <c r="AA1238" s="35">
        <v>1</v>
      </c>
      <c r="AB1238" s="35"/>
      <c r="AC1238" s="35"/>
      <c r="AD1238" s="36"/>
      <c r="AE1238" s="224"/>
      <c r="AF1238" s="53"/>
      <c r="AG1238" s="54"/>
      <c r="AH1238" s="55"/>
      <c r="AI1238" s="56"/>
      <c r="AJ1238" s="41" t="s">
        <v>4462</v>
      </c>
      <c r="AK1238" s="42">
        <v>45532</v>
      </c>
      <c r="AL1238" s="50"/>
      <c r="AM1238" s="337" t="str">
        <f>INDEX($K$6:$AE$6,1,MATCH(1,K1238:AE1238,-1))</f>
        <v>1511-S</v>
      </c>
      <c r="AN1238" s="337" t="str">
        <f>IF(INDEX($K$6:$AE$6,1,MATCH(1,K1238:AE1238,1))&lt;&gt;INDEX($K$6:$AE$6,1,MATCH(1,K1238:AE1238,-1)),INDEX($K$6:$AE$6,1,MATCH(1,K1238:AE1238,1)),"-")</f>
        <v>-</v>
      </c>
      <c r="AO1238"/>
      <c r="AP1238"/>
      <c r="AQ1238"/>
    </row>
    <row r="1239" spans="1:261" s="63" customFormat="1" ht="12.75" customHeight="1" x14ac:dyDescent="0.2">
      <c r="A1239" s="169" t="str">
        <f>IF(IFERROR(VLOOKUP(G1239,EmployesActifs,1,FALSE),"Non")&lt;&gt;"Non","Oui","Non")</f>
        <v>Oui</v>
      </c>
      <c r="B1239" s="172">
        <f>IF(A1239="Oui",1,0)</f>
        <v>1</v>
      </c>
      <c r="C1239" s="172">
        <f>IF(OR(G1239="Médecin",H1239="Médecin",I1239="Médecin",I1239="Médecins",H1239="anesthésiste",H1239="boursier univ.",H1239="chercheur",H1239="chirurgien",H1239="Résident(e)",H1239="Md Urg",H1239="Md Card",LEFT(H1239,6)="Fellow",H1239="Externe Médecine",H1239="Directeur de la biobanque Médecin",H1239="monit.-boursier",),1,0)</f>
        <v>0</v>
      </c>
      <c r="D1239" s="172">
        <f>IF(OR(G1239=0,H1239="Stagiaire",H1239="Stagiaires",H1239="Externe",H1239="Externes",G1239="agence",H1239="STAGIAIRE INFIRMIER(ÈRE)",H1239="STAGIAIRE SI",H1239="STAGIAIRE S.I.",H1239="STAGIAIRE PAB",H1239="STAGIAIRE EN PERFUSION",H1239="Stagiaire Physiothérapeute",H1239="Stagiaire médecine",H1239="Stagiaire - Service sociaux",H1239="STAGIAIRE SOINS INFIRMIERS",H1239="STAGIAIRE EXTERNE EN MÉDECINE",H1239="ss",),1,0)</f>
        <v>0</v>
      </c>
      <c r="E1239" s="28" t="s">
        <v>2342</v>
      </c>
      <c r="F1239" s="28" t="s">
        <v>2343</v>
      </c>
      <c r="G1239" s="257">
        <v>11557</v>
      </c>
      <c r="H1239" s="79" t="s">
        <v>54</v>
      </c>
      <c r="I1239" s="164" t="s">
        <v>531</v>
      </c>
      <c r="J1239" s="273" t="str">
        <f ca="1">IF(AK1239&lt;=Données!$B$2,1," ")</f>
        <v xml:space="preserve"> </v>
      </c>
      <c r="K1239" s="45"/>
      <c r="L1239" s="46" t="s">
        <v>56</v>
      </c>
      <c r="M1239" s="47" t="s">
        <v>56</v>
      </c>
      <c r="N1239" s="48"/>
      <c r="O1239" s="185"/>
      <c r="P1239" s="187">
        <v>1</v>
      </c>
      <c r="Q1239" s="185"/>
      <c r="R1239" s="186"/>
      <c r="S1239" s="186"/>
      <c r="T1239" s="187"/>
      <c r="U1239" s="187"/>
      <c r="V1239" s="187"/>
      <c r="W1239" s="320"/>
      <c r="X1239" s="214"/>
      <c r="Y1239" s="215"/>
      <c r="Z1239" s="34"/>
      <c r="AA1239" s="35"/>
      <c r="AB1239" s="35"/>
      <c r="AC1239" s="35"/>
      <c r="AD1239" s="36"/>
      <c r="AE1239" s="224"/>
      <c r="AF1239" s="53"/>
      <c r="AG1239" s="54"/>
      <c r="AH1239" s="55"/>
      <c r="AI1239" s="56"/>
      <c r="AJ1239" s="41" t="s">
        <v>4462</v>
      </c>
      <c r="AK1239" s="42">
        <v>45644</v>
      </c>
      <c r="AL1239" s="50"/>
      <c r="AM1239" s="337">
        <f>INDEX($K$6:$AE$6,1,MATCH(1,K1239:AE1239,-1))</f>
        <v>1804</v>
      </c>
      <c r="AN1239" s="337" t="str">
        <f>IF(INDEX($K$6:$AE$6,1,MATCH(1,K1239:AE1239,1))&lt;&gt;INDEX($K$6:$AE$6,1,MATCH(1,K1239:AE1239,-1)),INDEX($K$6:$AE$6,1,MATCH(1,K1239:AE1239,1)),"-")</f>
        <v>-</v>
      </c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  <c r="IW1239"/>
      <c r="IX1239"/>
      <c r="IY1239"/>
      <c r="IZ1239"/>
      <c r="JA1239"/>
    </row>
    <row r="1240" spans="1:261" s="63" customFormat="1" x14ac:dyDescent="0.2">
      <c r="A1240" s="169" t="str">
        <f>IF(IFERROR(VLOOKUP(G1240,EmployesActifs,1,FALSE),"Non")&lt;&gt;"Non","Oui","Non")</f>
        <v>Oui</v>
      </c>
      <c r="B1240" s="172">
        <f>IF(A1240="Oui",1,0)</f>
        <v>1</v>
      </c>
      <c r="C1240" s="172">
        <f>IF(OR(G1240="Médecin",H1240="Médecin",I1240="Médecin",I1240="Médecins",H1240="anesthésiste",H1240="boursier univ.",H1240="chercheur",H1240="chirurgien",H1240="Résident(e)",H1240="Md Urg",H1240="Md Card",LEFT(H1240,6)="Fellow",H1240="Externe Médecine",H1240="Directeur de la biobanque Médecin",H1240="monit.-boursier",),1,0)</f>
        <v>0</v>
      </c>
      <c r="D1240" s="172">
        <f>IF(OR(G1240=0,H1240="Stagiaire",H1240="Stagiaires",H1240="Externe",H1240="Externes",G1240="agence",H1240="STAGIAIRE INFIRMIER(ÈRE)",H1240="STAGIAIRE SI",H1240="STAGIAIRE S.I.",H1240="STAGIAIRE PAB",H1240="STAGIAIRE EN PERFUSION",H1240="Stagiaire Physiothérapeute",H1240="Stagiaire médecine",H1240="Stagiaire - Service sociaux",H1240="STAGIAIRE SOINS INFIRMIERS",H1240="STAGIAIRE EXTERNE EN MÉDECINE",H1240="ss",),1,0)</f>
        <v>0</v>
      </c>
      <c r="E1240" s="28" t="s">
        <v>2344</v>
      </c>
      <c r="F1240" s="28" t="s">
        <v>458</v>
      </c>
      <c r="G1240" s="257">
        <v>11968</v>
      </c>
      <c r="H1240" s="79" t="s">
        <v>103</v>
      </c>
      <c r="I1240" s="164" t="s">
        <v>61</v>
      </c>
      <c r="J1240" s="273">
        <f ca="1">IF(AK1240&lt;=Données!$B$2,1," ")</f>
        <v>1</v>
      </c>
      <c r="K1240" s="45" t="s">
        <v>56</v>
      </c>
      <c r="L1240" s="46" t="s">
        <v>56</v>
      </c>
      <c r="M1240" s="47"/>
      <c r="N1240" s="48"/>
      <c r="O1240" s="185"/>
      <c r="P1240" s="187"/>
      <c r="Q1240" s="185"/>
      <c r="R1240" s="186"/>
      <c r="S1240" s="186">
        <v>1</v>
      </c>
      <c r="T1240" s="187"/>
      <c r="U1240" s="187"/>
      <c r="V1240" s="187"/>
      <c r="W1240" s="320"/>
      <c r="X1240" s="214"/>
      <c r="Y1240" s="215"/>
      <c r="Z1240" s="34"/>
      <c r="AA1240" s="35"/>
      <c r="AB1240" s="35"/>
      <c r="AC1240" s="35"/>
      <c r="AD1240" s="36"/>
      <c r="AE1240" s="224"/>
      <c r="AF1240" s="53"/>
      <c r="AG1240" s="54"/>
      <c r="AH1240" s="55"/>
      <c r="AI1240" s="56"/>
      <c r="AJ1240" s="41" t="s">
        <v>159</v>
      </c>
      <c r="AK1240" s="42">
        <v>44777</v>
      </c>
      <c r="AL1240" s="50"/>
      <c r="AM1240" s="337" t="str">
        <f>INDEX($K$6:$AE$6,1,MATCH(1,K1240:AE1240,-1))</f>
        <v>1870 +</v>
      </c>
      <c r="AN1240" s="337" t="str">
        <f>IF(INDEX($K$6:$AE$6,1,MATCH(1,K1240:AE1240,1))&lt;&gt;INDEX($K$6:$AE$6,1,MATCH(1,K1240:AE1240,-1)),INDEX($K$6:$AE$6,1,MATCH(1,K1240:AE1240,1)),"-")</f>
        <v>-</v>
      </c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  <c r="IW1240"/>
      <c r="IX1240"/>
      <c r="IY1240"/>
      <c r="IZ1240"/>
      <c r="JA1240"/>
    </row>
    <row r="1241" spans="1:261" s="63" customFormat="1" ht="15" customHeight="1" x14ac:dyDescent="0.2">
      <c r="A1241" s="169" t="str">
        <f>IF(IFERROR(VLOOKUP(G1241,EmployesActifs,1,FALSE),"Non")&lt;&gt;"Non","Oui","Non")</f>
        <v>Oui</v>
      </c>
      <c r="B1241" s="172">
        <f>IF(A1241="Oui",1,0)</f>
        <v>1</v>
      </c>
      <c r="C1241" s="172">
        <f>IF(OR(G1241="Médecin",H1241="Médecin",I1241="Médecin",I1241="Médecins",H1241="anesthésiste",H1241="boursier univ.",H1241="chercheur",H1241="chirurgien",H1241="Résident(e)",H1241="Md Urg",H1241="Md Card",LEFT(H1241,6)="Fellow",H1241="Externe Médecine",H1241="Directeur de la biobanque Médecin",H1241="monit.-boursier",),1,0)</f>
        <v>0</v>
      </c>
      <c r="D1241" s="172">
        <f>IF(OR(G1241=0,H1241="Stagiaire",H1241="Stagiaires",H1241="Externe",H1241="Externes",G1241="agence",H1241="STAGIAIRE INFIRMIER(ÈRE)",H1241="STAGIAIRE SI",H1241="STAGIAIRE S.I.",H1241="STAGIAIRE PAB",H1241="STAGIAIRE EN PERFUSION",H1241="Stagiaire Physiothérapeute",H1241="Stagiaire médecine",H1241="Stagiaire - Service sociaux",H1241="STAGIAIRE SOINS INFIRMIERS",H1241="STAGIAIRE EXTERNE EN MÉDECINE",H1241="ss",),1,0)</f>
        <v>0</v>
      </c>
      <c r="E1241" s="28" t="s">
        <v>2344</v>
      </c>
      <c r="F1241" s="28" t="s">
        <v>276</v>
      </c>
      <c r="G1241" s="257">
        <v>11913</v>
      </c>
      <c r="H1241" s="79" t="s">
        <v>517</v>
      </c>
      <c r="I1241" s="164" t="s">
        <v>339</v>
      </c>
      <c r="J1241" s="273">
        <f ca="1">IF(AK1241&lt;=Données!$B$2,1," ")</f>
        <v>1</v>
      </c>
      <c r="K1241" s="45"/>
      <c r="L1241" s="46" t="s">
        <v>56</v>
      </c>
      <c r="M1241" s="47"/>
      <c r="N1241" s="48"/>
      <c r="O1241" s="185"/>
      <c r="P1241" s="187"/>
      <c r="Q1241" s="185"/>
      <c r="R1241" s="186"/>
      <c r="S1241" s="186">
        <v>1</v>
      </c>
      <c r="T1241" s="187"/>
      <c r="U1241" s="187"/>
      <c r="V1241" s="187"/>
      <c r="W1241" s="320"/>
      <c r="X1241" s="214"/>
      <c r="Y1241" s="215"/>
      <c r="Z1241" s="34"/>
      <c r="AA1241" s="35"/>
      <c r="AB1241" s="35"/>
      <c r="AC1241" s="35"/>
      <c r="AD1241" s="36"/>
      <c r="AE1241" s="224"/>
      <c r="AF1241" s="53"/>
      <c r="AG1241" s="54"/>
      <c r="AH1241" s="55"/>
      <c r="AI1241" s="56"/>
      <c r="AJ1241" s="41" t="s">
        <v>57</v>
      </c>
      <c r="AK1241" s="42">
        <v>44582</v>
      </c>
      <c r="AL1241" s="50"/>
      <c r="AM1241" s="337" t="str">
        <f>INDEX($K$6:$AE$6,1,MATCH(1,K1241:AE1241,-1))</f>
        <v>1870 +</v>
      </c>
      <c r="AN1241" s="337" t="str">
        <f>IF(INDEX($K$6:$AE$6,1,MATCH(1,K1241:AE1241,1))&lt;&gt;INDEX($K$6:$AE$6,1,MATCH(1,K1241:AE1241,-1)),INDEX($K$6:$AE$6,1,MATCH(1,K1241:AE1241,1)),"-")</f>
        <v>-</v>
      </c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  <c r="IW1241"/>
      <c r="IX1241"/>
      <c r="IY1241"/>
      <c r="IZ1241"/>
      <c r="JA1241"/>
    </row>
    <row r="1242" spans="1:261" s="69" customFormat="1" ht="13.15" customHeight="1" x14ac:dyDescent="0.2">
      <c r="A1242" s="169" t="str">
        <f>IF(IFERROR(VLOOKUP(G1242,EmployesActifs,1,FALSE),"Non")&lt;&gt;"Non","Oui","Non")</f>
        <v>Oui</v>
      </c>
      <c r="B1242" s="172">
        <f>IF(A1242="Oui",1,0)</f>
        <v>1</v>
      </c>
      <c r="C1242" s="172">
        <f>IF(OR(G1242="Médecin",H1242="Médecin",I1242="Médecin",I1242="Médecins",H1242="anesthésiste",H1242="boursier univ.",H1242="chercheur",H1242="chirurgien",H1242="Résident(e)",H1242="Md Urg",H1242="Md Card",LEFT(H1242,6)="Fellow",H1242="Externe Médecine",H1242="Directeur de la biobanque Médecin",H1242="monit.-boursier",),1,0)</f>
        <v>0</v>
      </c>
      <c r="D1242" s="172">
        <f>IF(OR(G1242=0,H1242="Stagiaire",H1242="Stagiaires",H1242="Externe",H1242="Externes",G1242="agence",H1242="STAGIAIRE INFIRMIER(ÈRE)",H1242="STAGIAIRE SI",H1242="STAGIAIRE S.I.",H1242="STAGIAIRE PAB",H1242="STAGIAIRE EN PERFUSION",H1242="Stagiaire Physiothérapeute",H1242="Stagiaire médecine",H1242="Stagiaire - Service sociaux",H1242="STAGIAIRE SOINS INFIRMIERS",H1242="STAGIAIRE EXTERNE EN MÉDECINE",H1242="ss",),1,0)</f>
        <v>0</v>
      </c>
      <c r="E1242" s="28" t="s">
        <v>2345</v>
      </c>
      <c r="F1242" s="28" t="s">
        <v>2346</v>
      </c>
      <c r="G1242" s="257">
        <v>11985</v>
      </c>
      <c r="H1242" s="79" t="s">
        <v>69</v>
      </c>
      <c r="I1242" s="164" t="s">
        <v>61</v>
      </c>
      <c r="J1242" s="273">
        <f ca="1">IF(AK1242&lt;=Données!$B$2,1," ")</f>
        <v>1</v>
      </c>
      <c r="K1242" s="45" t="s">
        <v>56</v>
      </c>
      <c r="L1242" s="46" t="s">
        <v>56</v>
      </c>
      <c r="M1242" s="47"/>
      <c r="N1242" s="48"/>
      <c r="O1242" s="185"/>
      <c r="P1242" s="187"/>
      <c r="Q1242" s="185"/>
      <c r="R1242" s="186"/>
      <c r="S1242" s="186">
        <v>1</v>
      </c>
      <c r="T1242" s="187"/>
      <c r="U1242" s="187"/>
      <c r="V1242" s="187"/>
      <c r="W1242" s="320"/>
      <c r="X1242" s="214"/>
      <c r="Y1242" s="215"/>
      <c r="Z1242" s="34"/>
      <c r="AA1242" s="35"/>
      <c r="AB1242" s="35"/>
      <c r="AC1242" s="35"/>
      <c r="AD1242" s="36"/>
      <c r="AE1242" s="224"/>
      <c r="AF1242" s="53"/>
      <c r="AG1242" s="54"/>
      <c r="AH1242" s="55"/>
      <c r="AI1242" s="56"/>
      <c r="AJ1242" s="41" t="s">
        <v>57</v>
      </c>
      <c r="AK1242" s="42">
        <v>44568</v>
      </c>
      <c r="AL1242" s="50"/>
      <c r="AM1242" s="337" t="str">
        <f>INDEX($K$6:$AE$6,1,MATCH(1,K1242:AE1242,-1))</f>
        <v>1870 +</v>
      </c>
      <c r="AN1242" s="337" t="str">
        <f>IF(INDEX($K$6:$AE$6,1,MATCH(1,K1242:AE1242,1))&lt;&gt;INDEX($K$6:$AE$6,1,MATCH(1,K1242:AE1242,-1)),INDEX($K$6:$AE$6,1,MATCH(1,K1242:AE1242,1)),"-")</f>
        <v>-</v>
      </c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  <c r="IW1242"/>
      <c r="IX1242"/>
      <c r="IY1242"/>
      <c r="IZ1242"/>
      <c r="JA1242"/>
    </row>
    <row r="1243" spans="1:261" s="44" customFormat="1" x14ac:dyDescent="0.2">
      <c r="A1243" s="169" t="str">
        <f>IF(IFERROR(VLOOKUP(G1243,EmployesActifs,1,FALSE),"Non")&lt;&gt;"Non","Oui","Non")</f>
        <v>Oui</v>
      </c>
      <c r="B1243" s="172">
        <f>IF(A1243="Oui",1,0)</f>
        <v>1</v>
      </c>
      <c r="C1243" s="172">
        <f>IF(OR(G1243="Médecin",H1243="Médecin",I1243="Médecin",I1243="Médecins",H1243="anesthésiste",H1243="boursier univ.",H1243="chercheur",H1243="chirurgien",H1243="Résident(e)",H1243="Md Urg",H1243="Md Card",LEFT(H1243,6)="Fellow",H1243="Externe Médecine",H1243="Directeur de la biobanque Médecin",H1243="monit.-boursier",),1,0)</f>
        <v>0</v>
      </c>
      <c r="D1243" s="172">
        <f>IF(OR(G1243=0,H1243="Stagiaire",H1243="Stagiaires",H1243="Externe",H1243="Externes",G1243="agence",H1243="STAGIAIRE INFIRMIER(ÈRE)",H1243="STAGIAIRE SI",H1243="STAGIAIRE S.I.",H1243="STAGIAIRE PAB",H1243="STAGIAIRE EN PERFUSION",H1243="Stagiaire Physiothérapeute",H1243="Stagiaire médecine",H1243="Stagiaire - Service sociaux",H1243="STAGIAIRE SOINS INFIRMIERS",H1243="STAGIAIRE EXTERNE EN MÉDECINE",H1243="ss",),1,0)</f>
        <v>0</v>
      </c>
      <c r="E1243" s="28" t="s">
        <v>2347</v>
      </c>
      <c r="F1243" s="28" t="s">
        <v>368</v>
      </c>
      <c r="G1243" s="257">
        <v>3759</v>
      </c>
      <c r="H1243" s="79" t="s">
        <v>747</v>
      </c>
      <c r="I1243" s="164" t="s">
        <v>61</v>
      </c>
      <c r="J1243" s="273">
        <f ca="1">IF(AK1243&lt;=Données!$B$2,1," ")</f>
        <v>1</v>
      </c>
      <c r="K1243" s="45" t="s">
        <v>56</v>
      </c>
      <c r="L1243" s="46"/>
      <c r="M1243" s="47"/>
      <c r="N1243" s="48"/>
      <c r="O1243" s="185"/>
      <c r="P1243" s="187"/>
      <c r="Q1243" s="185" t="s">
        <v>56</v>
      </c>
      <c r="R1243" s="186"/>
      <c r="S1243" s="186">
        <v>1</v>
      </c>
      <c r="T1243" s="187"/>
      <c r="U1243" s="187"/>
      <c r="V1243" s="187"/>
      <c r="W1243" s="320"/>
      <c r="X1243" s="214"/>
      <c r="Y1243" s="215"/>
      <c r="Z1243" s="34"/>
      <c r="AA1243" s="35"/>
      <c r="AB1243" s="35"/>
      <c r="AC1243" s="35"/>
      <c r="AD1243" s="36"/>
      <c r="AE1243" s="224"/>
      <c r="AF1243" s="53"/>
      <c r="AG1243" s="54"/>
      <c r="AH1243" s="55"/>
      <c r="AI1243" s="56"/>
      <c r="AJ1243" s="41" t="s">
        <v>652</v>
      </c>
      <c r="AK1243" s="42">
        <v>45192</v>
      </c>
      <c r="AL1243" s="50"/>
      <c r="AM1243" s="337" t="str">
        <f>INDEX($K$6:$AE$6,1,MATCH(1,K1243:AE1243,-1))</f>
        <v>1870 +</v>
      </c>
      <c r="AN1243" s="337" t="str">
        <f>IF(INDEX($K$6:$AE$6,1,MATCH(1,K1243:AE1243,1))&lt;&gt;INDEX($K$6:$AE$6,1,MATCH(1,K1243:AE1243,-1)),INDEX($K$6:$AE$6,1,MATCH(1,K1243:AE1243,1)),"-")</f>
        <v>-</v>
      </c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  <c r="IW1243"/>
      <c r="IX1243"/>
      <c r="IY1243"/>
      <c r="IZ1243"/>
      <c r="JA1243"/>
    </row>
    <row r="1244" spans="1:261" s="69" customFormat="1" x14ac:dyDescent="0.2">
      <c r="A1244" s="169" t="str">
        <f>IF(IFERROR(VLOOKUP(G1244,EmployesActifs,1,FALSE),"Non")&lt;&gt;"Non","Oui","Non")</f>
        <v>Oui</v>
      </c>
      <c r="B1244" s="172">
        <f>IF(A1244="Oui",1,0)</f>
        <v>1</v>
      </c>
      <c r="C1244" s="172">
        <f>IF(OR(G1244="Médecin",H1244="Médecin",I1244="Médecin",I1244="Médecins",H1244="anesthésiste",H1244="boursier univ.",H1244="chercheur",H1244="chirurgien",H1244="Résident(e)",H1244="Md Urg",H1244="Md Card",LEFT(H1244,6)="Fellow",H1244="Externe Médecine",H1244="Directeur de la biobanque Médecin",H1244="monit.-boursier",),1,0)</f>
        <v>0</v>
      </c>
      <c r="D1244" s="172">
        <f>IF(OR(G1244=0,H1244="Stagiaire",H1244="Stagiaires",H1244="Externe",H1244="Externes",G1244="agence",H1244="STAGIAIRE INFIRMIER(ÈRE)",H1244="STAGIAIRE SI",H1244="STAGIAIRE S.I.",H1244="STAGIAIRE PAB",H1244="STAGIAIRE EN PERFUSION",H1244="Stagiaire Physiothérapeute",H1244="Stagiaire médecine",H1244="Stagiaire - Service sociaux",H1244="STAGIAIRE SOINS INFIRMIERS",H1244="STAGIAIRE EXTERNE EN MÉDECINE",H1244="ss",),1,0)</f>
        <v>0</v>
      </c>
      <c r="E1244" s="28" t="s">
        <v>2348</v>
      </c>
      <c r="F1244" s="28" t="s">
        <v>1771</v>
      </c>
      <c r="G1244" s="257">
        <v>1982</v>
      </c>
      <c r="H1244" s="57" t="s">
        <v>269</v>
      </c>
      <c r="I1244" s="52" t="s">
        <v>270</v>
      </c>
      <c r="J1244" s="273">
        <f ca="1">IF(AK1244&lt;=Données!$B$2,1," ")</f>
        <v>1</v>
      </c>
      <c r="K1244" s="45"/>
      <c r="L1244" s="46"/>
      <c r="M1244" s="47"/>
      <c r="N1244" s="48"/>
      <c r="O1244" s="185"/>
      <c r="P1244" s="187"/>
      <c r="Q1244" s="185"/>
      <c r="R1244" s="186"/>
      <c r="S1244" s="186">
        <v>1</v>
      </c>
      <c r="T1244" s="187"/>
      <c r="U1244" s="187"/>
      <c r="V1244" s="187"/>
      <c r="W1244" s="320"/>
      <c r="X1244" s="214"/>
      <c r="Y1244" s="215"/>
      <c r="Z1244" s="34"/>
      <c r="AA1244" s="35"/>
      <c r="AB1244" s="35"/>
      <c r="AC1244" s="35"/>
      <c r="AD1244" s="36"/>
      <c r="AE1244" s="224"/>
      <c r="AF1244" s="53"/>
      <c r="AG1244" s="54"/>
      <c r="AH1244" s="55"/>
      <c r="AI1244" s="56"/>
      <c r="AJ1244" s="41" t="s">
        <v>98</v>
      </c>
      <c r="AK1244" s="42">
        <v>44572</v>
      </c>
      <c r="AL1244" s="50"/>
      <c r="AM1244" s="337" t="str">
        <f>INDEX($K$6:$AE$6,1,MATCH(1,K1244:AE1244,-1))</f>
        <v>1870 +</v>
      </c>
      <c r="AN1244" s="337" t="str">
        <f>IF(INDEX($K$6:$AE$6,1,MATCH(1,K1244:AE1244,1))&lt;&gt;INDEX($K$6:$AE$6,1,MATCH(1,K1244:AE1244,-1)),INDEX($K$6:$AE$6,1,MATCH(1,K1244:AE1244,1)),"-")</f>
        <v>-</v>
      </c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  <c r="IW1244"/>
      <c r="IX1244"/>
      <c r="IY1244"/>
      <c r="IZ1244"/>
      <c r="JA1244"/>
    </row>
    <row r="1245" spans="1:261" s="69" customFormat="1" x14ac:dyDescent="0.2">
      <c r="A1245" s="169" t="str">
        <f>IF(IFERROR(VLOOKUP(G1245,EmployesActifs,1,FALSE),"Non")&lt;&gt;"Non","Oui","Non")</f>
        <v>Oui</v>
      </c>
      <c r="B1245" s="172">
        <f>IF(A1245="Oui",1,0)</f>
        <v>1</v>
      </c>
      <c r="C1245" s="172">
        <f>IF(OR(G1245="Médecin",H1245="Médecin",I1245="Médecin",I1245="Médecins",H1245="anesthésiste",H1245="boursier univ.",H1245="chercheur",H1245="chirurgien",H1245="Résident(e)",H1245="Md Urg",H1245="Md Card",LEFT(H1245,6)="Fellow",H1245="Externe Médecine",H1245="Directeur de la biobanque Médecin",H1245="monit.-boursier",),1,0)</f>
        <v>0</v>
      </c>
      <c r="D1245" s="172">
        <f>IF(OR(G1245=0,H1245="Stagiaire",H1245="Stagiaires",H1245="Externe",H1245="Externes",G1245="agence",H1245="STAGIAIRE INFIRMIER(ÈRE)",H1245="STAGIAIRE SI",H1245="STAGIAIRE S.I.",H1245="STAGIAIRE PAB",H1245="STAGIAIRE EN PERFUSION",H1245="Stagiaire Physiothérapeute",H1245="Stagiaire médecine",H1245="Stagiaire - Service sociaux",H1245="STAGIAIRE SOINS INFIRMIERS",H1245="STAGIAIRE EXTERNE EN MÉDECINE",H1245="ss",),1,0)</f>
        <v>0</v>
      </c>
      <c r="E1245" s="28" t="s">
        <v>3036</v>
      </c>
      <c r="F1245" s="28" t="s">
        <v>3037</v>
      </c>
      <c r="G1245" s="255">
        <v>12245</v>
      </c>
      <c r="H1245" s="79" t="s">
        <v>103</v>
      </c>
      <c r="I1245" s="164" t="s">
        <v>5717</v>
      </c>
      <c r="J1245" s="273" t="str">
        <f ca="1">IF(AK1245&lt;=Données!$B$2,1," ")</f>
        <v xml:space="preserve"> </v>
      </c>
      <c r="K1245" s="45" t="s">
        <v>56</v>
      </c>
      <c r="L1245" s="46"/>
      <c r="M1245" s="47"/>
      <c r="N1245" s="48">
        <v>1</v>
      </c>
      <c r="O1245" s="185">
        <v>1</v>
      </c>
      <c r="P1245" s="187"/>
      <c r="Q1245" s="185"/>
      <c r="R1245" s="186"/>
      <c r="S1245" s="186"/>
      <c r="T1245" s="187"/>
      <c r="U1245" s="187"/>
      <c r="V1245" s="187"/>
      <c r="W1245" s="320"/>
      <c r="X1245" s="214"/>
      <c r="Y1245" s="215"/>
      <c r="Z1245" s="34"/>
      <c r="AA1245" s="35"/>
      <c r="AB1245" s="35"/>
      <c r="AC1245" s="35"/>
      <c r="AD1245" s="36"/>
      <c r="AE1245" s="224"/>
      <c r="AF1245" s="53"/>
      <c r="AG1245" s="54"/>
      <c r="AH1245" s="55"/>
      <c r="AI1245" s="56"/>
      <c r="AJ1245" s="41" t="s">
        <v>4462</v>
      </c>
      <c r="AK1245" s="42">
        <v>45815</v>
      </c>
      <c r="AL1245" s="50"/>
      <c r="AM1245" s="337" t="str">
        <f>INDEX($K$6:$AE$6,1,MATCH(1,K1245:AE1245,-1))</f>
        <v>F550</v>
      </c>
      <c r="AN1245" s="337" t="str">
        <f>IF(INDEX($K$6:$AE$6,1,MATCH(1,K1245:AE1245,1))&lt;&gt;INDEX($K$6:$AE$6,1,MATCH(1,K1245:AE1245,-1)),INDEX($K$6:$AE$6,1,MATCH(1,K1245:AE1245,1)),"-")</f>
        <v>1804S</v>
      </c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  <c r="IW1245"/>
      <c r="IX1245"/>
      <c r="IY1245"/>
      <c r="IZ1245"/>
      <c r="JA1245"/>
    </row>
    <row r="1246" spans="1:261" ht="13.15" customHeight="1" x14ac:dyDescent="0.2">
      <c r="A1246" s="169" t="str">
        <f>IF(IFERROR(VLOOKUP(G1246,EmployesActifs,1,FALSE),"Non")&lt;&gt;"Non","Oui","Non")</f>
        <v>Oui</v>
      </c>
      <c r="B1246" s="172">
        <f>IF(A1246="Oui",1,0)</f>
        <v>1</v>
      </c>
      <c r="C1246" s="172">
        <f>IF(OR(G1246="Médecin",H1246="Médecin",I1246="Médecin",I1246="Médecins",H1246="anesthésiste",H1246="boursier univ.",H1246="chercheur",H1246="chirurgien",H1246="Résident(e)",H1246="Md Urg",H1246="Md Card",LEFT(H1246,6)="Fellow",H1246="Externe Médecine",H1246="Directeur de la biobanque Médecin",H1246="monit.-boursier",),1,0)</f>
        <v>0</v>
      </c>
      <c r="D1246" s="172">
        <f>IF(OR(G1246=0,H1246="Stagiaire",H1246="Stagiaires",H1246="Externe",H1246="Externes",G1246="agence",H1246="STAGIAIRE INFIRMIER(ÈRE)",H1246="STAGIAIRE SI",H1246="STAGIAIRE S.I.",H1246="STAGIAIRE PAB",H1246="STAGIAIRE EN PERFUSION",H1246="Stagiaire Physiothérapeute",H1246="Stagiaire médecine",H1246="Stagiaire - Service sociaux",H1246="STAGIAIRE SOINS INFIRMIERS",H1246="STAGIAIRE EXTERNE EN MÉDECINE",H1246="ss",),1,0)</f>
        <v>0</v>
      </c>
      <c r="E1246" s="28" t="s">
        <v>2349</v>
      </c>
      <c r="F1246" s="28" t="s">
        <v>968</v>
      </c>
      <c r="G1246" s="257">
        <v>8225</v>
      </c>
      <c r="H1246" s="79" t="s">
        <v>3748</v>
      </c>
      <c r="I1246" s="164" t="s">
        <v>3434</v>
      </c>
      <c r="J1246" s="273">
        <f ca="1">IF(AK1246&lt;=Données!$B$2,1," ")</f>
        <v>1</v>
      </c>
      <c r="K1246" s="45"/>
      <c r="L1246" s="46">
        <v>1</v>
      </c>
      <c r="M1246" s="47"/>
      <c r="N1246" s="48"/>
      <c r="O1246" s="185"/>
      <c r="P1246" s="187"/>
      <c r="Q1246" s="185"/>
      <c r="R1246" s="186"/>
      <c r="S1246" s="186"/>
      <c r="T1246" s="187"/>
      <c r="U1246" s="187"/>
      <c r="V1246" s="187"/>
      <c r="W1246" s="320"/>
      <c r="X1246" s="214"/>
      <c r="Y1246" s="215"/>
      <c r="Z1246" s="34"/>
      <c r="AA1246" s="35"/>
      <c r="AB1246" s="35"/>
      <c r="AC1246" s="35"/>
      <c r="AD1246" s="36"/>
      <c r="AE1246" s="224"/>
      <c r="AF1246" s="53"/>
      <c r="AG1246" s="54"/>
      <c r="AH1246" s="55"/>
      <c r="AI1246" s="56"/>
      <c r="AJ1246" s="41" t="s">
        <v>85</v>
      </c>
      <c r="AK1246" s="42">
        <v>44252</v>
      </c>
      <c r="AL1246" s="50"/>
      <c r="AM1246" s="337" t="str">
        <f>INDEX($K$6:$AE$6,1,MATCH(1,K1246:AE1246,-1))</f>
        <v>95PFE-L2M</v>
      </c>
      <c r="AN1246" s="337" t="str">
        <f>IF(INDEX($K$6:$AE$6,1,MATCH(1,K1246:AE1246,1))&lt;&gt;INDEX($K$6:$AE$6,1,MATCH(1,K1246:AE1246,-1)),INDEX($K$6:$AE$6,1,MATCH(1,K1246:AE1246,1)),"-")</f>
        <v>-</v>
      </c>
      <c r="AO1246"/>
      <c r="AP1246"/>
      <c r="AQ1246"/>
    </row>
    <row r="1247" spans="1:261" x14ac:dyDescent="0.2">
      <c r="A1247" s="169" t="str">
        <f>IF(IFERROR(VLOOKUP(G1247,EmployesActifs,1,FALSE),"Non")&lt;&gt;"Non","Oui","Non")</f>
        <v>Oui</v>
      </c>
      <c r="B1247" s="172">
        <f>IF(A1247="Oui",1,0)</f>
        <v>1</v>
      </c>
      <c r="C1247" s="172">
        <f>IF(OR(G1247="Médecin",H1247="Médecin",I1247="Médecin",I1247="Médecins",H1247="anesthésiste",H1247="boursier univ.",H1247="chercheur",H1247="chirurgien",H1247="Résident(e)",H1247="Md Urg",H1247="Md Card",LEFT(H1247,6)="Fellow",H1247="Externe Médecine",H1247="Directeur de la biobanque Médecin",H1247="monit.-boursier",),1,0)</f>
        <v>0</v>
      </c>
      <c r="D1247" s="172">
        <f>IF(OR(G1247=0,H1247="Stagiaire",H1247="Stagiaires",H1247="Externe",H1247="Externes",G1247="agence",H1247="STAGIAIRE INFIRMIER(ÈRE)",H1247="STAGIAIRE SI",H1247="STAGIAIRE S.I.",H1247="STAGIAIRE PAB",H1247="STAGIAIRE EN PERFUSION",H1247="Stagiaire Physiothérapeute",H1247="Stagiaire médecine",H1247="Stagiaire - Service sociaux",H1247="STAGIAIRE SOINS INFIRMIERS",H1247="STAGIAIRE EXTERNE EN MÉDECINE",H1247="ss",),1,0)</f>
        <v>0</v>
      </c>
      <c r="E1247" s="28" t="s">
        <v>2352</v>
      </c>
      <c r="F1247" s="28" t="s">
        <v>618</v>
      </c>
      <c r="G1247" s="262">
        <v>13662</v>
      </c>
      <c r="H1247" s="79" t="s">
        <v>5520</v>
      </c>
      <c r="I1247" s="164" t="s">
        <v>209</v>
      </c>
      <c r="J1247" s="273" t="str">
        <f ca="1">IF(AK1247&lt;=Données!$B$2,1," ")</f>
        <v xml:space="preserve"> </v>
      </c>
      <c r="K1247" s="45"/>
      <c r="L1247" s="46"/>
      <c r="M1247" s="47">
        <v>1</v>
      </c>
      <c r="N1247" s="48"/>
      <c r="O1247" s="185"/>
      <c r="P1247" s="187"/>
      <c r="Q1247" s="185"/>
      <c r="R1247" s="186"/>
      <c r="S1247" s="186"/>
      <c r="T1247" s="187"/>
      <c r="U1247" s="187"/>
      <c r="V1247" s="187"/>
      <c r="W1247" s="320"/>
      <c r="X1247" s="214"/>
      <c r="Y1247" s="215"/>
      <c r="Z1247" s="34"/>
      <c r="AA1247" s="35"/>
      <c r="AB1247" s="35"/>
      <c r="AC1247" s="35"/>
      <c r="AD1247" s="36"/>
      <c r="AE1247" s="224"/>
      <c r="AF1247" s="53"/>
      <c r="AG1247" s="54"/>
      <c r="AH1247" s="55"/>
      <c r="AI1247" s="56"/>
      <c r="AJ1247" s="41" t="s">
        <v>4462</v>
      </c>
      <c r="AK1247" s="42">
        <v>45483</v>
      </c>
      <c r="AL1247" s="50"/>
      <c r="AM1247" s="337" t="str">
        <f>INDEX($K$6:$AE$6,1,MATCH(1,K1247:AE1247,-1))</f>
        <v>95PFE-L2L</v>
      </c>
      <c r="AN1247" s="337" t="str">
        <f>IF(INDEX($K$6:$AE$6,1,MATCH(1,K1247:AE1247,1))&lt;&gt;INDEX($K$6:$AE$6,1,MATCH(1,K1247:AE1247,-1)),INDEX($K$6:$AE$6,1,MATCH(1,K1247:AE1247,1)),"-")</f>
        <v>-</v>
      </c>
      <c r="AO1247"/>
      <c r="AP1247"/>
      <c r="AQ1247"/>
    </row>
    <row r="1248" spans="1:261" ht="12.75" customHeight="1" x14ac:dyDescent="0.2">
      <c r="A1248" s="169" t="str">
        <f>IF(IFERROR(VLOOKUP(G1248,EmployesActifs,1,FALSE),"Non")&lt;&gt;"Non","Oui","Non")</f>
        <v>Oui</v>
      </c>
      <c r="B1248" s="172">
        <f>IF(A1248="Oui",1,0)</f>
        <v>1</v>
      </c>
      <c r="C1248" s="172">
        <f>IF(OR(G1248="Médecin",H1248="Médecin",I1248="Médecin",I1248="Médecins",H1248="anesthésiste",H1248="boursier univ.",H1248="chercheur",H1248="chirurgien",H1248="Résident(e)",H1248="Md Urg",H1248="Md Card",LEFT(H1248,6)="Fellow",H1248="Externe Médecine",H1248="Directeur de la biobanque Médecin",H1248="monit.-boursier",),1,0)</f>
        <v>0</v>
      </c>
      <c r="D1248" s="172">
        <f>IF(OR(G1248=0,H1248="Stagiaire",H1248="Stagiaires",H1248="Externe",H1248="Externes",G1248="agence",H1248="STAGIAIRE INFIRMIER(ÈRE)",H1248="STAGIAIRE SI",H1248="STAGIAIRE S.I.",H1248="STAGIAIRE PAB",H1248="STAGIAIRE EN PERFUSION",H1248="Stagiaire Physiothérapeute",H1248="Stagiaire médecine",H1248="Stagiaire - Service sociaux",H1248="STAGIAIRE SOINS INFIRMIERS",H1248="STAGIAIRE EXTERNE EN MÉDECINE",H1248="ss",),1,0)</f>
        <v>0</v>
      </c>
      <c r="E1248" s="28" t="s">
        <v>2352</v>
      </c>
      <c r="F1248" s="28" t="s">
        <v>1180</v>
      </c>
      <c r="G1248" s="257">
        <v>10179</v>
      </c>
      <c r="H1248" s="79" t="s">
        <v>2098</v>
      </c>
      <c r="I1248" s="164" t="s">
        <v>65</v>
      </c>
      <c r="J1248" s="273">
        <f ca="1">IF(AK1248&lt;=Données!$B$2,1," ")</f>
        <v>1</v>
      </c>
      <c r="K1248" s="45"/>
      <c r="L1248" s="46"/>
      <c r="M1248" s="47"/>
      <c r="N1248" s="48"/>
      <c r="O1248" s="185"/>
      <c r="P1248" s="187"/>
      <c r="Q1248" s="185"/>
      <c r="R1248" s="186"/>
      <c r="S1248" s="186"/>
      <c r="T1248" s="187"/>
      <c r="U1248" s="187"/>
      <c r="V1248" s="187"/>
      <c r="W1248" s="320"/>
      <c r="X1248" s="214"/>
      <c r="Y1248" s="215"/>
      <c r="Z1248" s="34">
        <v>1</v>
      </c>
      <c r="AA1248" s="35"/>
      <c r="AB1248" s="35"/>
      <c r="AC1248" s="35"/>
      <c r="AD1248" s="36"/>
      <c r="AE1248" s="224"/>
      <c r="AF1248" s="53"/>
      <c r="AG1248" s="54"/>
      <c r="AH1248" s="55"/>
      <c r="AI1248" s="56"/>
      <c r="AJ1248" s="41" t="s">
        <v>44</v>
      </c>
      <c r="AK1248" s="42">
        <v>43912</v>
      </c>
      <c r="AL1248" s="50"/>
      <c r="AM1248" s="337" t="str">
        <f>INDEX($K$6:$AE$6,1,MATCH(1,K1248:AE1248,-1))</f>
        <v>1510-XS</v>
      </c>
      <c r="AN1248" s="337" t="str">
        <f>IF(INDEX($K$6:$AE$6,1,MATCH(1,K1248:AE1248,1))&lt;&gt;INDEX($K$6:$AE$6,1,MATCH(1,K1248:AE1248,-1)),INDEX($K$6:$AE$6,1,MATCH(1,K1248:AE1248,1)),"-")</f>
        <v>-</v>
      </c>
      <c r="AO1248"/>
      <c r="AP1248"/>
      <c r="AQ1248"/>
    </row>
    <row r="1249" spans="1:43" x14ac:dyDescent="0.2">
      <c r="A1249" s="169" t="str">
        <f>IF(IFERROR(VLOOKUP(G1249,EmployesActifs,1,FALSE),"Non")&lt;&gt;"Non","Oui","Non")</f>
        <v>Oui</v>
      </c>
      <c r="B1249" s="172">
        <f>IF(A1249="Oui",1,0)</f>
        <v>1</v>
      </c>
      <c r="C1249" s="172">
        <f>IF(OR(G1249="Médecin",H1249="Médecin",I1249="Médecin",I1249="Médecins",H1249="anesthésiste",H1249="boursier univ.",H1249="chercheur",H1249="chirurgien",H1249="Résident(e)",H1249="Md Urg",H1249="Md Card",LEFT(H1249,6)="Fellow",H1249="Externe Médecine",H1249="Directeur de la biobanque Médecin",H1249="monit.-boursier",),1,0)</f>
        <v>0</v>
      </c>
      <c r="D1249" s="172">
        <f>IF(OR(G1249=0,H1249="Stagiaire",H1249="Stagiaires",H1249="Externe",H1249="Externes",G1249="agence",H1249="STAGIAIRE INFIRMIER(ÈRE)",H1249="STAGIAIRE SI",H1249="STAGIAIRE S.I.",H1249="STAGIAIRE PAB",H1249="STAGIAIRE EN PERFUSION",H1249="Stagiaire Physiothérapeute",H1249="Stagiaire médecine",H1249="Stagiaire - Service sociaux",H1249="STAGIAIRE SOINS INFIRMIERS",H1249="STAGIAIRE EXTERNE EN MÉDECINE",H1249="ss",),1,0)</f>
        <v>0</v>
      </c>
      <c r="E1249" s="28" t="s">
        <v>2353</v>
      </c>
      <c r="F1249" s="28" t="s">
        <v>1091</v>
      </c>
      <c r="G1249" s="257">
        <v>8594</v>
      </c>
      <c r="H1249" s="79" t="s">
        <v>103</v>
      </c>
      <c r="I1249" s="164" t="s">
        <v>5716</v>
      </c>
      <c r="J1249" s="273" t="str">
        <f ca="1">IF(AK1249&lt;=Données!$B$2,1," ")</f>
        <v xml:space="preserve"> </v>
      </c>
      <c r="K1249" s="45"/>
      <c r="L1249" s="46">
        <v>1</v>
      </c>
      <c r="M1249" s="47"/>
      <c r="N1249" s="48"/>
      <c r="O1249" s="185"/>
      <c r="P1249" s="187"/>
      <c r="Q1249" s="185"/>
      <c r="R1249" s="186"/>
      <c r="S1249" s="186"/>
      <c r="T1249" s="187"/>
      <c r="U1249" s="187"/>
      <c r="V1249" s="187"/>
      <c r="W1249" s="320"/>
      <c r="X1249" s="214"/>
      <c r="Y1249" s="215"/>
      <c r="Z1249" s="34"/>
      <c r="AA1249" s="35"/>
      <c r="AB1249" s="35"/>
      <c r="AC1249" s="35"/>
      <c r="AD1249" s="36"/>
      <c r="AE1249" s="224"/>
      <c r="AF1249" s="53"/>
      <c r="AG1249" s="54"/>
      <c r="AH1249" s="55"/>
      <c r="AI1249" s="56"/>
      <c r="AJ1249" s="41" t="s">
        <v>5851</v>
      </c>
      <c r="AK1249" s="42">
        <v>45857</v>
      </c>
      <c r="AL1249" s="50"/>
      <c r="AM1249" s="337" t="str">
        <f>INDEX($K$6:$AE$6,1,MATCH(1,K1249:AE1249,-1))</f>
        <v>95PFE-L2M</v>
      </c>
      <c r="AN1249" s="337" t="str">
        <f>IF(INDEX($K$6:$AE$6,1,MATCH(1,K1249:AE1249,1))&lt;&gt;INDEX($K$6:$AE$6,1,MATCH(1,K1249:AE1249,-1)),INDEX($K$6:$AE$6,1,MATCH(1,K1249:AE1249,1)),"-")</f>
        <v>-</v>
      </c>
      <c r="AO1249"/>
      <c r="AP1249"/>
      <c r="AQ1249"/>
    </row>
    <row r="1250" spans="1:43" x14ac:dyDescent="0.2">
      <c r="A1250" s="169" t="str">
        <f>IF(IFERROR(VLOOKUP(G1250,EmployesActifs,1,FALSE),"Non")&lt;&gt;"Non","Oui","Non")</f>
        <v>Oui</v>
      </c>
      <c r="B1250" s="172">
        <f>IF(A1250="Oui",1,0)</f>
        <v>1</v>
      </c>
      <c r="C1250" s="172">
        <f>IF(OR(G1250="Médecin",H1250="Médecin",I1250="Médecin",I1250="Médecins",H1250="anesthésiste",H1250="boursier univ.",H1250="chercheur",H1250="chirurgien",H1250="Résident(e)",H1250="Md Urg",H1250="Md Card",LEFT(H1250,6)="Fellow",H1250="Externe Médecine",H1250="Directeur de la biobanque Médecin",H1250="monit.-boursier",),1,0)</f>
        <v>0</v>
      </c>
      <c r="D1250" s="172">
        <f>IF(OR(G1250=0,H1250="Stagiaire",H1250="Stagiaires",H1250="Externe",H1250="Externes",G1250="agence",H1250="STAGIAIRE INFIRMIER(ÈRE)",H1250="STAGIAIRE SI",H1250="STAGIAIRE S.I.",H1250="STAGIAIRE PAB",H1250="STAGIAIRE EN PERFUSION",H1250="Stagiaire Physiothérapeute",H1250="Stagiaire médecine",H1250="Stagiaire - Service sociaux",H1250="STAGIAIRE SOINS INFIRMIERS",H1250="STAGIAIRE EXTERNE EN MÉDECINE",H1250="ss",),1,0)</f>
        <v>0</v>
      </c>
      <c r="E1250" s="28" t="s">
        <v>2354</v>
      </c>
      <c r="F1250" s="28" t="s">
        <v>2355</v>
      </c>
      <c r="G1250" s="257">
        <v>4325</v>
      </c>
      <c r="H1250" s="79" t="s">
        <v>1174</v>
      </c>
      <c r="I1250" s="164" t="s">
        <v>933</v>
      </c>
      <c r="J1250" s="273" t="str">
        <f ca="1">IF(AK1250&lt;=Données!$B$2,1," ")</f>
        <v xml:space="preserve"> </v>
      </c>
      <c r="K1250" s="45" t="s">
        <v>56</v>
      </c>
      <c r="L1250" s="46"/>
      <c r="M1250" s="47"/>
      <c r="N1250" s="48"/>
      <c r="O1250" s="185">
        <v>1</v>
      </c>
      <c r="P1250" s="187"/>
      <c r="Q1250" s="185"/>
      <c r="R1250" s="186"/>
      <c r="S1250" s="186"/>
      <c r="T1250" s="187"/>
      <c r="U1250" s="187"/>
      <c r="V1250" s="187"/>
      <c r="W1250" s="320"/>
      <c r="X1250" s="214"/>
      <c r="Y1250" s="215"/>
      <c r="Z1250" s="34"/>
      <c r="AA1250" s="35"/>
      <c r="AB1250" s="35"/>
      <c r="AC1250" s="35"/>
      <c r="AD1250" s="36"/>
      <c r="AE1250" s="224"/>
      <c r="AF1250" s="53"/>
      <c r="AG1250" s="54"/>
      <c r="AH1250" s="55"/>
      <c r="AI1250" s="56"/>
      <c r="AJ1250" s="41" t="s">
        <v>4462</v>
      </c>
      <c r="AK1250" s="42">
        <v>45687</v>
      </c>
      <c r="AL1250" s="50"/>
      <c r="AM1250" s="337" t="str">
        <f>INDEX($K$6:$AE$6,1,MATCH(1,K1250:AE1250,-1))</f>
        <v>1804S</v>
      </c>
      <c r="AN1250" s="337" t="str">
        <f>IF(INDEX($K$6:$AE$6,1,MATCH(1,K1250:AE1250,1))&lt;&gt;INDEX($K$6:$AE$6,1,MATCH(1,K1250:AE1250,-1)),INDEX($K$6:$AE$6,1,MATCH(1,K1250:AE1250,1)),"-")</f>
        <v>-</v>
      </c>
      <c r="AO1250"/>
      <c r="AP1250"/>
      <c r="AQ1250"/>
    </row>
    <row r="1251" spans="1:43" x14ac:dyDescent="0.2">
      <c r="A1251" s="169" t="str">
        <f>IF(IFERROR(VLOOKUP(G1251,EmployesActifs,1,FALSE),"Non")&lt;&gt;"Non","Oui","Non")</f>
        <v>Oui</v>
      </c>
      <c r="B1251" s="172">
        <f>IF(A1251="Oui",1,0)</f>
        <v>1</v>
      </c>
      <c r="C1251" s="172">
        <f>IF(OR(G1251="Médecin",H1251="Médecin",I1251="Médecin",I1251="Médecins",H1251="anesthésiste",H1251="boursier univ.",H1251="chercheur",H1251="chirurgien",H1251="Résident(e)",H1251="Md Urg",H1251="Md Card",LEFT(H1251,6)="Fellow",H1251="Externe Médecine",H1251="Directeur de la biobanque Médecin",H1251="monit.-boursier",),1,0)</f>
        <v>0</v>
      </c>
      <c r="D1251" s="172">
        <f>IF(OR(G1251=0,H1251="Stagiaire",H1251="Stagiaires",H1251="Externe",H1251="Externes",G1251="agence",H1251="STAGIAIRE INFIRMIER(ÈRE)",H1251="STAGIAIRE SI",H1251="STAGIAIRE S.I.",H1251="STAGIAIRE PAB",H1251="STAGIAIRE EN PERFUSION",H1251="Stagiaire Physiothérapeute",H1251="Stagiaire médecine",H1251="Stagiaire - Service sociaux",H1251="STAGIAIRE SOINS INFIRMIERS",H1251="STAGIAIRE EXTERNE EN MÉDECINE",H1251="ss",),1,0)</f>
        <v>0</v>
      </c>
      <c r="E1251" s="28" t="s">
        <v>2354</v>
      </c>
      <c r="F1251" s="28" t="s">
        <v>2356</v>
      </c>
      <c r="G1251" s="257">
        <v>8305</v>
      </c>
      <c r="H1251" s="79" t="s">
        <v>182</v>
      </c>
      <c r="I1251" s="164" t="s">
        <v>5701</v>
      </c>
      <c r="J1251" s="273">
        <f ca="1">IF(AK1251&lt;=Données!$B$2,1," ")</f>
        <v>1</v>
      </c>
      <c r="K1251" s="45" t="s">
        <v>56</v>
      </c>
      <c r="L1251" s="46"/>
      <c r="M1251" s="47"/>
      <c r="N1251" s="48"/>
      <c r="O1251" s="185"/>
      <c r="P1251" s="187"/>
      <c r="Q1251" s="185"/>
      <c r="R1251" s="186"/>
      <c r="S1251" s="186">
        <v>1</v>
      </c>
      <c r="T1251" s="187"/>
      <c r="U1251" s="187"/>
      <c r="V1251" s="187"/>
      <c r="W1251" s="320"/>
      <c r="X1251" s="214"/>
      <c r="Y1251" s="215"/>
      <c r="Z1251" s="34"/>
      <c r="AA1251" s="35"/>
      <c r="AB1251" s="35"/>
      <c r="AC1251" s="35"/>
      <c r="AD1251" s="36"/>
      <c r="AE1251" s="224"/>
      <c r="AF1251" s="53"/>
      <c r="AG1251" s="54"/>
      <c r="AH1251" s="55"/>
      <c r="AI1251" s="56"/>
      <c r="AJ1251" s="41" t="s">
        <v>98</v>
      </c>
      <c r="AK1251" s="42">
        <v>44574</v>
      </c>
      <c r="AL1251" s="50"/>
      <c r="AM1251" s="337" t="str">
        <f>INDEX($K$6:$AE$6,1,MATCH(1,K1251:AE1251,-1))</f>
        <v>1870 +</v>
      </c>
      <c r="AN1251" s="337" t="str">
        <f>IF(INDEX($K$6:$AE$6,1,MATCH(1,K1251:AE1251,1))&lt;&gt;INDEX($K$6:$AE$6,1,MATCH(1,K1251:AE1251,-1)),INDEX($K$6:$AE$6,1,MATCH(1,K1251:AE1251,1)),"-")</f>
        <v>-</v>
      </c>
      <c r="AO1251"/>
      <c r="AP1251"/>
      <c r="AQ1251"/>
    </row>
    <row r="1252" spans="1:43" x14ac:dyDescent="0.2">
      <c r="A1252" s="169" t="str">
        <f>IF(IFERROR(VLOOKUP(G1252,EmployesActifs,1,FALSE),"Non")&lt;&gt;"Non","Oui","Non")</f>
        <v>Oui</v>
      </c>
      <c r="B1252" s="172">
        <f>IF(A1252="Oui",1,0)</f>
        <v>1</v>
      </c>
      <c r="C1252" s="172">
        <f>IF(OR(G1252="Médecin",H1252="Médecin",I1252="Médecin",I1252="Médecins",H1252="anesthésiste",H1252="boursier univ.",H1252="chercheur",H1252="chirurgien",H1252="Résident(e)",H1252="Md Urg",H1252="Md Card",LEFT(H1252,6)="Fellow",H1252="Externe Médecine",H1252="Directeur de la biobanque Médecin",H1252="monit.-boursier",),1,0)</f>
        <v>0</v>
      </c>
      <c r="D1252" s="172">
        <f>IF(OR(G1252=0,H1252="Stagiaire",H1252="Stagiaires",H1252="Externe",H1252="Externes",G1252="agence",H1252="STAGIAIRE INFIRMIER(ÈRE)",H1252="STAGIAIRE SI",H1252="STAGIAIRE S.I.",H1252="STAGIAIRE PAB",H1252="STAGIAIRE EN PERFUSION",H1252="Stagiaire Physiothérapeute",H1252="Stagiaire médecine",H1252="Stagiaire - Service sociaux",H1252="STAGIAIRE SOINS INFIRMIERS",H1252="STAGIAIRE EXTERNE EN MÉDECINE",H1252="ss",),1,0)</f>
        <v>0</v>
      </c>
      <c r="E1252" s="28" t="s">
        <v>2357</v>
      </c>
      <c r="F1252" s="28" t="s">
        <v>161</v>
      </c>
      <c r="G1252" s="257">
        <v>2619</v>
      </c>
      <c r="H1252" s="79" t="s">
        <v>103</v>
      </c>
      <c r="I1252" s="164" t="s">
        <v>61</v>
      </c>
      <c r="J1252" s="273" t="str">
        <f ca="1">IF(AK1252&lt;=Données!$B$2,1," ")</f>
        <v xml:space="preserve"> </v>
      </c>
      <c r="K1252" s="45" t="s">
        <v>56</v>
      </c>
      <c r="L1252" s="46">
        <v>1</v>
      </c>
      <c r="M1252" s="47"/>
      <c r="N1252" s="48"/>
      <c r="O1252" s="185"/>
      <c r="P1252" s="187"/>
      <c r="Q1252" s="185"/>
      <c r="R1252" s="186"/>
      <c r="S1252" s="186"/>
      <c r="T1252" s="187"/>
      <c r="U1252" s="187"/>
      <c r="V1252" s="187"/>
      <c r="W1252" s="320"/>
      <c r="X1252" s="214"/>
      <c r="Y1252" s="215"/>
      <c r="Z1252" s="34"/>
      <c r="AA1252" s="35"/>
      <c r="AB1252" s="35"/>
      <c r="AC1252" s="35"/>
      <c r="AD1252" s="36"/>
      <c r="AE1252" s="224"/>
      <c r="AF1252" s="53"/>
      <c r="AG1252" s="54"/>
      <c r="AH1252" s="55"/>
      <c r="AI1252" s="56"/>
      <c r="AJ1252" s="41" t="s">
        <v>5851</v>
      </c>
      <c r="AK1252" s="42">
        <v>45969</v>
      </c>
      <c r="AL1252" s="50"/>
      <c r="AM1252" s="337" t="str">
        <f>INDEX($K$6:$AE$6,1,MATCH(1,K1252:AE1252,-1))</f>
        <v>95PFE-L2M</v>
      </c>
      <c r="AN1252" s="337" t="str">
        <f>IF(INDEX($K$6:$AE$6,1,MATCH(1,K1252:AE1252,1))&lt;&gt;INDEX($K$6:$AE$6,1,MATCH(1,K1252:AE1252,-1)),INDEX($K$6:$AE$6,1,MATCH(1,K1252:AE1252,1)),"-")</f>
        <v>-</v>
      </c>
      <c r="AO1252"/>
      <c r="AP1252"/>
      <c r="AQ1252"/>
    </row>
    <row r="1253" spans="1:43" x14ac:dyDescent="0.2">
      <c r="A1253" s="169" t="str">
        <f>IF(IFERROR(VLOOKUP(G1253,EmployesActifs,1,FALSE),"Non")&lt;&gt;"Non","Oui","Non")</f>
        <v>Oui</v>
      </c>
      <c r="B1253" s="172">
        <f>IF(A1253="Oui",1,0)</f>
        <v>1</v>
      </c>
      <c r="C1253" s="172">
        <f>IF(OR(G1253="Médecin",H1253="Médecin",I1253="Médecin",I1253="Médecins",H1253="anesthésiste",H1253="boursier univ.",H1253="chercheur",H1253="chirurgien",H1253="Résident(e)",H1253="Md Urg",H1253="Md Card",LEFT(H1253,6)="Fellow",H1253="Externe Médecine",H1253="Directeur de la biobanque Médecin",H1253="monit.-boursier",),1,0)</f>
        <v>0</v>
      </c>
      <c r="D1253" s="172">
        <f>IF(OR(G1253=0,H1253="Stagiaire",H1253="Stagiaires",H1253="Externe",H1253="Externes",G1253="agence",H1253="STAGIAIRE INFIRMIER(ÈRE)",H1253="STAGIAIRE SI",H1253="STAGIAIRE S.I.",H1253="STAGIAIRE PAB",H1253="STAGIAIRE EN PERFUSION",H1253="Stagiaire Physiothérapeute",H1253="Stagiaire médecine",H1253="Stagiaire - Service sociaux",H1253="STAGIAIRE SOINS INFIRMIERS",H1253="STAGIAIRE EXTERNE EN MÉDECINE",H1253="ss",),1,0)</f>
        <v>0</v>
      </c>
      <c r="E1253" s="28" t="s">
        <v>2357</v>
      </c>
      <c r="F1253" s="28" t="s">
        <v>328</v>
      </c>
      <c r="G1253" s="257">
        <v>13228</v>
      </c>
      <c r="H1253" s="79" t="s">
        <v>2098</v>
      </c>
      <c r="I1253" s="164" t="s">
        <v>5717</v>
      </c>
      <c r="J1253" s="273">
        <f ca="1">IF(AK1253&lt;=Données!$B$2,1," ")</f>
        <v>1</v>
      </c>
      <c r="K1253" s="45" t="s">
        <v>56</v>
      </c>
      <c r="L1253" s="46"/>
      <c r="M1253" s="47"/>
      <c r="N1253" s="48">
        <v>1</v>
      </c>
      <c r="O1253" s="185"/>
      <c r="P1253" s="187"/>
      <c r="Q1253" s="185"/>
      <c r="R1253" s="186"/>
      <c r="S1253" s="186"/>
      <c r="T1253" s="187"/>
      <c r="U1253" s="187"/>
      <c r="V1253" s="187"/>
      <c r="W1253" s="320"/>
      <c r="X1253" s="214"/>
      <c r="Y1253" s="215"/>
      <c r="Z1253" s="34"/>
      <c r="AA1253" s="35"/>
      <c r="AB1253" s="35"/>
      <c r="AC1253" s="35"/>
      <c r="AD1253" s="36"/>
      <c r="AE1253" s="224"/>
      <c r="AF1253" s="53"/>
      <c r="AG1253" s="54"/>
      <c r="AH1253" s="55"/>
      <c r="AI1253" s="56"/>
      <c r="AJ1253" s="41" t="s">
        <v>2858</v>
      </c>
      <c r="AK1253" s="42">
        <v>45209</v>
      </c>
      <c r="AL1253" s="50"/>
      <c r="AM1253" s="337" t="str">
        <f>INDEX($K$6:$AE$6,1,MATCH(1,K1253:AE1253,-1))</f>
        <v>F550</v>
      </c>
      <c r="AN1253" s="337" t="str">
        <f>IF(INDEX($K$6:$AE$6,1,MATCH(1,K1253:AE1253,1))&lt;&gt;INDEX($K$6:$AE$6,1,MATCH(1,K1253:AE1253,-1)),INDEX($K$6:$AE$6,1,MATCH(1,K1253:AE1253,1)),"-")</f>
        <v>-</v>
      </c>
      <c r="AO1253"/>
      <c r="AP1253"/>
      <c r="AQ1253"/>
    </row>
    <row r="1254" spans="1:43" x14ac:dyDescent="0.2">
      <c r="A1254" s="169" t="str">
        <f>IF(IFERROR(VLOOKUP(G1254,EmployesActifs,1,FALSE),"Non")&lt;&gt;"Non","Oui","Non")</f>
        <v>Oui</v>
      </c>
      <c r="B1254" s="172">
        <f>IF(A1254="Oui",1,0)</f>
        <v>1</v>
      </c>
      <c r="C1254" s="172">
        <f>IF(OR(G1254="Médecin",H1254="Médecin",I1254="Médecin",I1254="Médecins",H1254="anesthésiste",H1254="boursier univ.",H1254="chercheur",H1254="chirurgien",H1254="Résident(e)",H1254="Md Urg",H1254="Md Card",LEFT(H1254,6)="Fellow",H1254="Externe Médecine",H1254="Directeur de la biobanque Médecin",H1254="monit.-boursier",),1,0)</f>
        <v>0</v>
      </c>
      <c r="D1254" s="172">
        <f>IF(OR(G1254=0,H1254="Stagiaire",H1254="Stagiaires",H1254="Externe",H1254="Externes",G1254="agence",H1254="STAGIAIRE INFIRMIER(ÈRE)",H1254="STAGIAIRE SI",H1254="STAGIAIRE S.I.",H1254="STAGIAIRE PAB",H1254="STAGIAIRE EN PERFUSION",H1254="Stagiaire Physiothérapeute",H1254="Stagiaire médecine",H1254="Stagiaire - Service sociaux",H1254="STAGIAIRE SOINS INFIRMIERS",H1254="STAGIAIRE EXTERNE EN MÉDECINE",H1254="ss",),1,0)</f>
        <v>0</v>
      </c>
      <c r="E1254" s="28" t="s">
        <v>2358</v>
      </c>
      <c r="F1254" s="28" t="s">
        <v>2359</v>
      </c>
      <c r="G1254" s="257">
        <v>5845</v>
      </c>
      <c r="H1254" s="79" t="s">
        <v>103</v>
      </c>
      <c r="I1254" s="164" t="s">
        <v>765</v>
      </c>
      <c r="J1254" s="273">
        <f ca="1">IF(AK1254&lt;=Données!$B$2,1," ")</f>
        <v>1</v>
      </c>
      <c r="K1254" s="45" t="s">
        <v>56</v>
      </c>
      <c r="L1254" s="46" t="s">
        <v>56</v>
      </c>
      <c r="M1254" s="47" t="s">
        <v>56</v>
      </c>
      <c r="N1254" s="48">
        <v>1</v>
      </c>
      <c r="O1254" s="185"/>
      <c r="P1254" s="187"/>
      <c r="Q1254" s="185"/>
      <c r="R1254" s="186"/>
      <c r="S1254" s="186"/>
      <c r="T1254" s="187"/>
      <c r="U1254" s="187"/>
      <c r="V1254" s="187"/>
      <c r="W1254" s="320"/>
      <c r="X1254" s="214"/>
      <c r="Y1254" s="215"/>
      <c r="Z1254" s="34"/>
      <c r="AA1254" s="35"/>
      <c r="AB1254" s="35"/>
      <c r="AC1254" s="35"/>
      <c r="AD1254" s="36"/>
      <c r="AE1254" s="224"/>
      <c r="AF1254" s="53"/>
      <c r="AG1254" s="54"/>
      <c r="AH1254" s="55"/>
      <c r="AI1254" s="56"/>
      <c r="AJ1254" s="41" t="s">
        <v>2858</v>
      </c>
      <c r="AK1254" s="42">
        <v>44972</v>
      </c>
      <c r="AL1254" s="50"/>
      <c r="AM1254" s="337" t="str">
        <f>INDEX($K$6:$AE$6,1,MATCH(1,K1254:AE1254,-1))</f>
        <v>F550</v>
      </c>
      <c r="AN1254" s="337" t="str">
        <f>IF(INDEX($K$6:$AE$6,1,MATCH(1,K1254:AE1254,1))&lt;&gt;INDEX($K$6:$AE$6,1,MATCH(1,K1254:AE1254,-1)),INDEX($K$6:$AE$6,1,MATCH(1,K1254:AE1254,1)),"-")</f>
        <v>-</v>
      </c>
      <c r="AO1254"/>
      <c r="AP1254"/>
      <c r="AQ1254"/>
    </row>
    <row r="1255" spans="1:43" ht="12.75" customHeight="1" x14ac:dyDescent="0.2">
      <c r="A1255" s="169" t="str">
        <f>IF(IFERROR(VLOOKUP(G1255,EmployesActifs,1,FALSE),"Non")&lt;&gt;"Non","Oui","Non")</f>
        <v>Oui</v>
      </c>
      <c r="B1255" s="172">
        <f>IF(A1255="Oui",1,0)</f>
        <v>1</v>
      </c>
      <c r="C1255" s="172">
        <f>IF(OR(G1255="Médecin",H1255="Médecin",I1255="Médecin",I1255="Médecins",H1255="anesthésiste",H1255="boursier univ.",H1255="chercheur",H1255="chirurgien",H1255="Résident(e)",H1255="Md Urg",H1255="Md Card",LEFT(H1255,6)="Fellow",H1255="Externe Médecine",H1255="Directeur de la biobanque Médecin",H1255="monit.-boursier",),1,0)</f>
        <v>0</v>
      </c>
      <c r="D1255" s="172">
        <f>IF(OR(G1255=0,H1255="Stagiaire",H1255="Stagiaires",H1255="Externe",H1255="Externes",G1255="agence",H1255="STAGIAIRE INFIRMIER(ÈRE)",H1255="STAGIAIRE SI",H1255="STAGIAIRE S.I.",H1255="STAGIAIRE PAB",H1255="STAGIAIRE EN PERFUSION",H1255="Stagiaire Physiothérapeute",H1255="Stagiaire médecine",H1255="Stagiaire - Service sociaux",H1255="STAGIAIRE SOINS INFIRMIERS",H1255="STAGIAIRE EXTERNE EN MÉDECINE",H1255="ss",),1,0)</f>
        <v>0</v>
      </c>
      <c r="E1255" s="28" t="s">
        <v>2360</v>
      </c>
      <c r="F1255" s="28" t="s">
        <v>368</v>
      </c>
      <c r="G1255" s="257">
        <v>6860</v>
      </c>
      <c r="H1255" s="79" t="s">
        <v>570</v>
      </c>
      <c r="I1255" s="164" t="s">
        <v>3432</v>
      </c>
      <c r="J1255" s="273" t="str">
        <f ca="1">IF(AK1255&lt;=Données!$B$2,1," ")</f>
        <v xml:space="preserve"> </v>
      </c>
      <c r="K1255" s="45">
        <v>1</v>
      </c>
      <c r="L1255" s="46"/>
      <c r="M1255" s="47"/>
      <c r="N1255" s="48"/>
      <c r="O1255" s="185"/>
      <c r="P1255" s="187"/>
      <c r="Q1255" s="185"/>
      <c r="R1255" s="186"/>
      <c r="S1255" s="186"/>
      <c r="T1255" s="187"/>
      <c r="U1255" s="187"/>
      <c r="V1255" s="187"/>
      <c r="W1255" s="320"/>
      <c r="X1255" s="214"/>
      <c r="Y1255" s="215"/>
      <c r="Z1255" s="34"/>
      <c r="AA1255" s="35"/>
      <c r="AB1255" s="35"/>
      <c r="AC1255" s="35"/>
      <c r="AD1255" s="36"/>
      <c r="AE1255" s="224"/>
      <c r="AF1255" s="53"/>
      <c r="AG1255" s="54"/>
      <c r="AH1255" s="55"/>
      <c r="AI1255" s="56"/>
      <c r="AJ1255" s="41" t="s">
        <v>4462</v>
      </c>
      <c r="AK1255" s="42">
        <v>45707</v>
      </c>
      <c r="AL1255" s="50"/>
      <c r="AM1255" s="337" t="str">
        <f>INDEX($K$6:$AE$6,1,MATCH(1,K1255:AE1255,-1))</f>
        <v>95PFE-L2S</v>
      </c>
      <c r="AN1255" s="337" t="str">
        <f>IF(INDEX($K$6:$AE$6,1,MATCH(1,K1255:AE1255,1))&lt;&gt;INDEX($K$6:$AE$6,1,MATCH(1,K1255:AE1255,-1)),INDEX($K$6:$AE$6,1,MATCH(1,K1255:AE1255,1)),"-")</f>
        <v>-</v>
      </c>
      <c r="AO1255"/>
      <c r="AP1255"/>
      <c r="AQ1255"/>
    </row>
    <row r="1256" spans="1:43" ht="12.75" customHeight="1" x14ac:dyDescent="0.2">
      <c r="A1256" s="169" t="str">
        <f>IF(IFERROR(VLOOKUP(G1256,EmployesActifs,1,FALSE),"Non")&lt;&gt;"Non","Oui","Non")</f>
        <v>Oui</v>
      </c>
      <c r="B1256" s="172">
        <f>IF(A1256="Oui",1,0)</f>
        <v>1</v>
      </c>
      <c r="C1256" s="172">
        <f>IF(OR(G1256="Médecin",H1256="Médecin",I1256="Médecin",I1256="Médecins",H1256="anesthésiste",H1256="boursier univ.",H1256="chercheur",H1256="chirurgien",H1256="Résident(e)",H1256="Md Urg",H1256="Md Card",LEFT(H1256,6)="Fellow",H1256="Externe Médecine",H1256="Directeur de la biobanque Médecin",H1256="monit.-boursier",),1,0)</f>
        <v>0</v>
      </c>
      <c r="D1256" s="172">
        <f>IF(OR(G1256=0,H1256="Stagiaire",H1256="Stagiaires",H1256="Externe",H1256="Externes",G1256="agence",H1256="STAGIAIRE INFIRMIER(ÈRE)",H1256="STAGIAIRE SI",H1256="STAGIAIRE S.I.",H1256="STAGIAIRE PAB",H1256="STAGIAIRE EN PERFUSION",H1256="Stagiaire Physiothérapeute",H1256="Stagiaire médecine",H1256="Stagiaire - Service sociaux",H1256="STAGIAIRE SOINS INFIRMIERS",H1256="STAGIAIRE EXTERNE EN MÉDECINE",H1256="ss",),1,0)</f>
        <v>0</v>
      </c>
      <c r="E1256" s="28" t="s">
        <v>2360</v>
      </c>
      <c r="F1256" s="28" t="s">
        <v>1594</v>
      </c>
      <c r="G1256" s="257">
        <v>1640</v>
      </c>
      <c r="H1256" s="79" t="s">
        <v>2098</v>
      </c>
      <c r="I1256" s="164" t="s">
        <v>5709</v>
      </c>
      <c r="J1256" s="273">
        <f ca="1">IF(AK1256&lt;=Données!$B$2,1," ")</f>
        <v>1</v>
      </c>
      <c r="K1256" s="45" t="s">
        <v>56</v>
      </c>
      <c r="L1256" s="46" t="s">
        <v>56</v>
      </c>
      <c r="M1256" s="47" t="s">
        <v>56</v>
      </c>
      <c r="N1256" s="48"/>
      <c r="O1256" s="185"/>
      <c r="P1256" s="187"/>
      <c r="Q1256" s="185"/>
      <c r="R1256" s="186"/>
      <c r="S1256" s="186">
        <v>1</v>
      </c>
      <c r="T1256" s="187"/>
      <c r="U1256" s="187"/>
      <c r="V1256" s="187"/>
      <c r="W1256" s="320"/>
      <c r="X1256" s="214"/>
      <c r="Y1256" s="215"/>
      <c r="Z1256" s="34"/>
      <c r="AA1256" s="35"/>
      <c r="AB1256" s="35"/>
      <c r="AC1256" s="35"/>
      <c r="AD1256" s="36"/>
      <c r="AE1256" s="224"/>
      <c r="AF1256" s="53"/>
      <c r="AG1256" s="54"/>
      <c r="AH1256" s="55"/>
      <c r="AI1256" s="56"/>
      <c r="AJ1256" s="41" t="s">
        <v>98</v>
      </c>
      <c r="AK1256" s="42">
        <v>44580</v>
      </c>
      <c r="AL1256" s="50"/>
      <c r="AM1256" s="337" t="str">
        <f>INDEX($K$6:$AE$6,1,MATCH(1,K1256:AE1256,-1))</f>
        <v>1870 +</v>
      </c>
      <c r="AN1256" s="337" t="str">
        <f>IF(INDEX($K$6:$AE$6,1,MATCH(1,K1256:AE1256,1))&lt;&gt;INDEX($K$6:$AE$6,1,MATCH(1,K1256:AE1256,-1)),INDEX($K$6:$AE$6,1,MATCH(1,K1256:AE1256,1)),"-")</f>
        <v>-</v>
      </c>
      <c r="AO1256"/>
      <c r="AP1256"/>
      <c r="AQ1256"/>
    </row>
    <row r="1257" spans="1:43" x14ac:dyDescent="0.2">
      <c r="A1257" s="169" t="str">
        <f>IF(IFERROR(VLOOKUP(G1257,EmployesActifs,1,FALSE),"Non")&lt;&gt;"Non","Oui","Non")</f>
        <v>Oui</v>
      </c>
      <c r="B1257" s="172">
        <f>IF(A1257="Oui",1,0)</f>
        <v>1</v>
      </c>
      <c r="C1257" s="172">
        <f>IF(OR(G1257="Médecin",H1257="Médecin",I1257="Médecin",I1257="Médecins",H1257="anesthésiste",H1257="boursier univ.",H1257="chercheur",H1257="chirurgien",H1257="Résident(e)",H1257="Md Urg",H1257="Md Card",LEFT(H1257,6)="Fellow",H1257="Externe Médecine",H1257="Directeur de la biobanque Médecin",H1257="monit.-boursier",),1,0)</f>
        <v>0</v>
      </c>
      <c r="D1257" s="172">
        <f>IF(OR(G1257=0,H1257="Stagiaire",H1257="Stagiaires",H1257="Externe",H1257="Externes",G1257="agence",H1257="STAGIAIRE INFIRMIER(ÈRE)",H1257="STAGIAIRE SI",H1257="STAGIAIRE S.I.",H1257="STAGIAIRE PAB",H1257="STAGIAIRE EN PERFUSION",H1257="Stagiaire Physiothérapeute",H1257="Stagiaire médecine",H1257="Stagiaire - Service sociaux",H1257="STAGIAIRE SOINS INFIRMIERS",H1257="STAGIAIRE EXTERNE EN MÉDECINE",H1257="ss",),1,0)</f>
        <v>0</v>
      </c>
      <c r="E1257" s="28" t="s">
        <v>4325</v>
      </c>
      <c r="F1257" s="28" t="s">
        <v>2385</v>
      </c>
      <c r="G1257" s="255">
        <v>13030</v>
      </c>
      <c r="H1257" s="79" t="s">
        <v>177</v>
      </c>
      <c r="I1257" s="164" t="s">
        <v>5709</v>
      </c>
      <c r="J1257" s="273">
        <f ca="1">IF(AK1257&lt;=Données!$B$2,1," ")</f>
        <v>1</v>
      </c>
      <c r="K1257" s="45" t="s">
        <v>56</v>
      </c>
      <c r="L1257" s="46" t="s">
        <v>56</v>
      </c>
      <c r="M1257" s="47" t="s">
        <v>56</v>
      </c>
      <c r="N1257" s="48">
        <v>1</v>
      </c>
      <c r="O1257" s="185"/>
      <c r="P1257" s="187"/>
      <c r="Q1257" s="185"/>
      <c r="R1257" s="186"/>
      <c r="S1257" s="186"/>
      <c r="T1257" s="187"/>
      <c r="U1257" s="187"/>
      <c r="V1257" s="187"/>
      <c r="W1257" s="320"/>
      <c r="X1257" s="214"/>
      <c r="Y1257" s="215"/>
      <c r="Z1257" s="34"/>
      <c r="AA1257" s="35"/>
      <c r="AB1257" s="35"/>
      <c r="AC1257" s="35"/>
      <c r="AD1257" s="36"/>
      <c r="AE1257" s="224"/>
      <c r="AF1257" s="53"/>
      <c r="AG1257" s="54"/>
      <c r="AH1257" s="55"/>
      <c r="AI1257" s="56"/>
      <c r="AJ1257" s="41" t="s">
        <v>652</v>
      </c>
      <c r="AK1257" s="42">
        <v>45140</v>
      </c>
      <c r="AL1257" s="50"/>
      <c r="AM1257" s="337" t="str">
        <f>INDEX($K$6:$AE$6,1,MATCH(1,K1257:AE1257,-1))</f>
        <v>F550</v>
      </c>
      <c r="AN1257" s="337" t="str">
        <f>IF(INDEX($K$6:$AE$6,1,MATCH(1,K1257:AE1257,1))&lt;&gt;INDEX($K$6:$AE$6,1,MATCH(1,K1257:AE1257,-1)),INDEX($K$6:$AE$6,1,MATCH(1,K1257:AE1257,1)),"-")</f>
        <v>-</v>
      </c>
      <c r="AO1257"/>
      <c r="AP1257"/>
      <c r="AQ1257"/>
    </row>
    <row r="1258" spans="1:43" x14ac:dyDescent="0.2">
      <c r="A1258" s="169" t="str">
        <f>IF(IFERROR(VLOOKUP(G1258,EmployesActifs,1,FALSE),"Non")&lt;&gt;"Non","Oui","Non")</f>
        <v>Oui</v>
      </c>
      <c r="B1258" s="172">
        <f>IF(A1258="Oui",1,0)</f>
        <v>1</v>
      </c>
      <c r="C1258" s="172">
        <f>IF(OR(G1258="Médecin",H1258="Médecin",I1258="Médecin",I1258="Médecins",H1258="anesthésiste",H1258="boursier univ.",H1258="chercheur",H1258="chirurgien",H1258="Résident(e)",H1258="Md Urg",H1258="Md Card",LEFT(H1258,6)="Fellow",H1258="Externe Médecine",H1258="Directeur de la biobanque Médecin",H1258="monit.-boursier",),1,0)</f>
        <v>0</v>
      </c>
      <c r="D1258" s="172">
        <f>IF(OR(G1258=0,H1258="Stagiaire",H1258="Stagiaires",H1258="Externe",H1258="Externes",G1258="agence",H1258="STAGIAIRE INFIRMIER(ÈRE)",H1258="STAGIAIRE SI",H1258="STAGIAIRE S.I.",H1258="STAGIAIRE PAB",H1258="STAGIAIRE EN PERFUSION",H1258="Stagiaire Physiothérapeute",H1258="Stagiaire médecine",H1258="Stagiaire - Service sociaux",H1258="STAGIAIRE SOINS INFIRMIERS",H1258="STAGIAIRE EXTERNE EN MÉDECINE",H1258="ss",),1,0)</f>
        <v>0</v>
      </c>
      <c r="E1258" s="28" t="s">
        <v>2365</v>
      </c>
      <c r="F1258" s="28" t="s">
        <v>2366</v>
      </c>
      <c r="G1258" s="257">
        <v>11456</v>
      </c>
      <c r="H1258" s="79" t="s">
        <v>109</v>
      </c>
      <c r="I1258" s="164" t="s">
        <v>110</v>
      </c>
      <c r="J1258" s="273" t="str">
        <f ca="1">IF(AK1258&lt;=Données!$B$2,1," ")</f>
        <v xml:space="preserve"> </v>
      </c>
      <c r="K1258" s="45"/>
      <c r="L1258" s="46" t="s">
        <v>56</v>
      </c>
      <c r="M1258" s="47" t="s">
        <v>56</v>
      </c>
      <c r="N1258" s="48" t="s">
        <v>56</v>
      </c>
      <c r="O1258" s="185"/>
      <c r="P1258" s="187"/>
      <c r="Q1258" s="185"/>
      <c r="R1258" s="186"/>
      <c r="S1258" s="186">
        <v>1</v>
      </c>
      <c r="T1258" s="187"/>
      <c r="U1258" s="187"/>
      <c r="V1258" s="187"/>
      <c r="W1258" s="320"/>
      <c r="X1258" s="214"/>
      <c r="Y1258" s="215"/>
      <c r="Z1258" s="34"/>
      <c r="AA1258" s="35"/>
      <c r="AB1258" s="35"/>
      <c r="AC1258" s="35"/>
      <c r="AD1258" s="36"/>
      <c r="AE1258" s="224"/>
      <c r="AF1258" s="53"/>
      <c r="AG1258" s="54"/>
      <c r="AH1258" s="55"/>
      <c r="AI1258" s="56"/>
      <c r="AJ1258" s="41" t="s">
        <v>4462</v>
      </c>
      <c r="AK1258" s="42">
        <v>45265</v>
      </c>
      <c r="AL1258" s="50"/>
      <c r="AM1258" s="337" t="str">
        <f>INDEX($K$6:$AE$6,1,MATCH(1,K1258:AE1258,-1))</f>
        <v>1870 +</v>
      </c>
      <c r="AN1258" s="337" t="str">
        <f>IF(INDEX($K$6:$AE$6,1,MATCH(1,K1258:AE1258,1))&lt;&gt;INDEX($K$6:$AE$6,1,MATCH(1,K1258:AE1258,-1)),INDEX($K$6:$AE$6,1,MATCH(1,K1258:AE1258,1)),"-")</f>
        <v>-</v>
      </c>
      <c r="AO1258"/>
      <c r="AP1258"/>
      <c r="AQ1258"/>
    </row>
    <row r="1259" spans="1:43" x14ac:dyDescent="0.2">
      <c r="A1259" s="169" t="str">
        <f>IF(IFERROR(VLOOKUP(G1259,EmployesActifs,1,FALSE),"Non")&lt;&gt;"Non","Oui","Non")</f>
        <v>Oui</v>
      </c>
      <c r="B1259" s="172">
        <f>IF(A1259="Oui",1,0)</f>
        <v>1</v>
      </c>
      <c r="C1259" s="172">
        <f>IF(OR(G1259="Médecin",H1259="Médecin",I1259="Médecin",I1259="Médecins",H1259="anesthésiste",H1259="boursier univ.",H1259="chercheur",H1259="chirurgien",H1259="Résident(e)",H1259="Md Urg",H1259="Md Card",LEFT(H1259,6)="Fellow",H1259="Externe Médecine",H1259="Directeur de la biobanque Médecin",H1259="monit.-boursier",),1,0)</f>
        <v>0</v>
      </c>
      <c r="D1259" s="172">
        <f>IF(OR(G1259=0,H1259="Stagiaire",H1259="Stagiaires",H1259="Externe",H1259="Externes",G1259="agence",H1259="STAGIAIRE INFIRMIER(ÈRE)",H1259="STAGIAIRE SI",H1259="STAGIAIRE S.I.",H1259="STAGIAIRE PAB",H1259="STAGIAIRE EN PERFUSION",H1259="Stagiaire Physiothérapeute",H1259="Stagiaire médecine",H1259="Stagiaire - Service sociaux",H1259="STAGIAIRE SOINS INFIRMIERS",H1259="STAGIAIRE EXTERNE EN MÉDECINE",H1259="ss",),1,0)</f>
        <v>0</v>
      </c>
      <c r="E1259" s="28" t="s">
        <v>4674</v>
      </c>
      <c r="F1259" s="28" t="s">
        <v>627</v>
      </c>
      <c r="G1259" s="262">
        <v>13371</v>
      </c>
      <c r="H1259" s="79" t="s">
        <v>69</v>
      </c>
      <c r="I1259" s="164" t="s">
        <v>61</v>
      </c>
      <c r="J1259" s="273" t="str">
        <f ca="1">IF(AK1259&lt;=Données!$B$2,1," ")</f>
        <v xml:space="preserve"> </v>
      </c>
      <c r="K1259" s="45" t="s">
        <v>56</v>
      </c>
      <c r="L1259" s="46" t="s">
        <v>56</v>
      </c>
      <c r="M1259" s="47"/>
      <c r="N1259" s="48">
        <v>1</v>
      </c>
      <c r="O1259" s="185"/>
      <c r="P1259" s="187"/>
      <c r="Q1259" s="185"/>
      <c r="R1259" s="186"/>
      <c r="S1259" s="186"/>
      <c r="T1259" s="187"/>
      <c r="U1259" s="187"/>
      <c r="V1259" s="187"/>
      <c r="W1259" s="320"/>
      <c r="X1259" s="214"/>
      <c r="Y1259" s="215"/>
      <c r="Z1259" s="34"/>
      <c r="AA1259" s="35"/>
      <c r="AB1259" s="35"/>
      <c r="AC1259" s="35"/>
      <c r="AD1259" s="36"/>
      <c r="AE1259" s="224"/>
      <c r="AF1259" s="53"/>
      <c r="AG1259" s="54"/>
      <c r="AH1259" s="55"/>
      <c r="AI1259" s="56"/>
      <c r="AJ1259" s="41" t="s">
        <v>652</v>
      </c>
      <c r="AK1259" s="42">
        <v>45311</v>
      </c>
      <c r="AL1259" s="50"/>
      <c r="AM1259" s="337" t="str">
        <f>INDEX($K$6:$AE$6,1,MATCH(1,K1259:AE1259,-1))</f>
        <v>F550</v>
      </c>
      <c r="AN1259" s="337" t="str">
        <f>IF(INDEX($K$6:$AE$6,1,MATCH(1,K1259:AE1259,1))&lt;&gt;INDEX($K$6:$AE$6,1,MATCH(1,K1259:AE1259,-1)),INDEX($K$6:$AE$6,1,MATCH(1,K1259:AE1259,1)),"-")</f>
        <v>-</v>
      </c>
      <c r="AO1259"/>
      <c r="AP1259"/>
      <c r="AQ1259"/>
    </row>
    <row r="1260" spans="1:43" ht="12.75" customHeight="1" x14ac:dyDescent="0.2">
      <c r="A1260" s="169" t="str">
        <f>IF(IFERROR(VLOOKUP(G1260,EmployesActifs,1,FALSE),"Non")&lt;&gt;"Non","Oui","Non")</f>
        <v>Oui</v>
      </c>
      <c r="B1260" s="172">
        <f>IF(A1260="Oui",1,0)</f>
        <v>1</v>
      </c>
      <c r="C1260" s="172">
        <f>IF(OR(G1260="Médecin",H1260="Médecin",I1260="Médecin",I1260="Médecins",H1260="anesthésiste",H1260="boursier univ.",H1260="chercheur",H1260="chirurgien",H1260="Résident(e)",H1260="Md Urg",H1260="Md Card",LEFT(H1260,6)="Fellow",H1260="Externe Médecine",H1260="Directeur de la biobanque Médecin",H1260="monit.-boursier",),1,0)</f>
        <v>0</v>
      </c>
      <c r="D1260" s="172">
        <f>IF(OR(G1260=0,H1260="Stagiaire",H1260="Stagiaires",H1260="Externe",H1260="Externes",G1260="agence",H1260="STAGIAIRE INFIRMIER(ÈRE)",H1260="STAGIAIRE SI",H1260="STAGIAIRE S.I.",H1260="STAGIAIRE PAB",H1260="STAGIAIRE EN PERFUSION",H1260="Stagiaire Physiothérapeute",H1260="Stagiaire médecine",H1260="Stagiaire - Service sociaux",H1260="STAGIAIRE SOINS INFIRMIERS",H1260="STAGIAIRE EXTERNE EN MÉDECINE",H1260="ss",),1,0)</f>
        <v>0</v>
      </c>
      <c r="E1260" s="28" t="s">
        <v>2367</v>
      </c>
      <c r="F1260" s="28" t="s">
        <v>3483</v>
      </c>
      <c r="G1260" s="257">
        <v>3886</v>
      </c>
      <c r="H1260" s="79" t="s">
        <v>69</v>
      </c>
      <c r="I1260" s="164" t="s">
        <v>65</v>
      </c>
      <c r="J1260" s="273">
        <f ca="1">IF(AK1260&lt;=Données!$B$2,1," ")</f>
        <v>1</v>
      </c>
      <c r="K1260" s="45">
        <v>1</v>
      </c>
      <c r="L1260" s="46" t="s">
        <v>56</v>
      </c>
      <c r="M1260" s="47" t="s">
        <v>56</v>
      </c>
      <c r="N1260" s="48"/>
      <c r="O1260" s="185"/>
      <c r="P1260" s="187"/>
      <c r="Q1260" s="185"/>
      <c r="R1260" s="186"/>
      <c r="S1260" s="186"/>
      <c r="T1260" s="187"/>
      <c r="U1260" s="187"/>
      <c r="V1260" s="187"/>
      <c r="W1260" s="320"/>
      <c r="X1260" s="214"/>
      <c r="Y1260" s="215"/>
      <c r="Z1260" s="34"/>
      <c r="AA1260" s="35"/>
      <c r="AB1260" s="35"/>
      <c r="AC1260" s="35"/>
      <c r="AD1260" s="36"/>
      <c r="AE1260" s="224"/>
      <c r="AF1260" s="53"/>
      <c r="AG1260" s="54"/>
      <c r="AH1260" s="55"/>
      <c r="AI1260" s="56"/>
      <c r="AJ1260" s="41" t="s">
        <v>85</v>
      </c>
      <c r="AK1260" s="42">
        <v>44581</v>
      </c>
      <c r="AL1260" s="50"/>
      <c r="AM1260" s="337" t="str">
        <f>INDEX($K$6:$AE$6,1,MATCH(1,K1260:AE1260,-1))</f>
        <v>95PFE-L2S</v>
      </c>
      <c r="AN1260" s="337" t="str">
        <f>IF(INDEX($K$6:$AE$6,1,MATCH(1,K1260:AE1260,1))&lt;&gt;INDEX($K$6:$AE$6,1,MATCH(1,K1260:AE1260,-1)),INDEX($K$6:$AE$6,1,MATCH(1,K1260:AE1260,1)),"-")</f>
        <v>-</v>
      </c>
      <c r="AO1260"/>
      <c r="AP1260"/>
      <c r="AQ1260"/>
    </row>
    <row r="1261" spans="1:43" ht="12.75" customHeight="1" x14ac:dyDescent="0.2">
      <c r="A1261" s="169" t="str">
        <f>IF(IFERROR(VLOOKUP(G1261,EmployesActifs,1,FALSE),"Non")&lt;&gt;"Non","Oui","Non")</f>
        <v>Oui</v>
      </c>
      <c r="B1261" s="172">
        <f>IF(A1261="Oui",1,0)</f>
        <v>1</v>
      </c>
      <c r="C1261" s="172">
        <f>IF(OR(G1261="Médecin",H1261="Médecin",I1261="Médecin",I1261="Médecins",H1261="anesthésiste",H1261="boursier univ.",H1261="chercheur",H1261="chirurgien",H1261="Résident(e)",H1261="Md Urg",H1261="Md Card",LEFT(H1261,6)="Fellow",H1261="Externe Médecine",H1261="Directeur de la biobanque Médecin",H1261="monit.-boursier",),1,0)</f>
        <v>0</v>
      </c>
      <c r="D1261" s="172">
        <f>IF(OR(G1261=0,H1261="Stagiaire",H1261="Stagiaires",H1261="Externe",H1261="Externes",G1261="agence",H1261="STAGIAIRE INFIRMIER(ÈRE)",H1261="STAGIAIRE SI",H1261="STAGIAIRE S.I.",H1261="STAGIAIRE PAB",H1261="STAGIAIRE EN PERFUSION",H1261="Stagiaire Physiothérapeute",H1261="Stagiaire médecine",H1261="Stagiaire - Service sociaux",H1261="STAGIAIRE SOINS INFIRMIERS",H1261="STAGIAIRE EXTERNE EN MÉDECINE",H1261="ss",),1,0)</f>
        <v>0</v>
      </c>
      <c r="E1261" s="28" t="s">
        <v>2371</v>
      </c>
      <c r="F1261" s="28" t="s">
        <v>2372</v>
      </c>
      <c r="G1261" s="257">
        <v>10245</v>
      </c>
      <c r="H1261" s="79" t="s">
        <v>103</v>
      </c>
      <c r="I1261" s="164" t="s">
        <v>5715</v>
      </c>
      <c r="J1261" s="273">
        <f ca="1">IF(AK1261&lt;=Données!$B$2,1," ")</f>
        <v>1</v>
      </c>
      <c r="K1261" s="45"/>
      <c r="L1261" s="46" t="s">
        <v>56</v>
      </c>
      <c r="M1261" s="47"/>
      <c r="N1261" s="48"/>
      <c r="O1261" s="185"/>
      <c r="P1261" s="187"/>
      <c r="Q1261" s="185"/>
      <c r="R1261" s="186"/>
      <c r="S1261" s="186">
        <v>1</v>
      </c>
      <c r="T1261" s="187"/>
      <c r="U1261" s="187"/>
      <c r="V1261" s="187"/>
      <c r="W1261" s="320"/>
      <c r="X1261" s="214"/>
      <c r="Y1261" s="215"/>
      <c r="Z1261" s="34"/>
      <c r="AA1261" s="35"/>
      <c r="AB1261" s="35"/>
      <c r="AC1261" s="35"/>
      <c r="AD1261" s="36"/>
      <c r="AE1261" s="224"/>
      <c r="AF1261" s="53"/>
      <c r="AG1261" s="54"/>
      <c r="AH1261" s="55"/>
      <c r="AI1261" s="56"/>
      <c r="AJ1261" s="41" t="s">
        <v>57</v>
      </c>
      <c r="AK1261" s="42">
        <v>44573</v>
      </c>
      <c r="AL1261" s="50"/>
      <c r="AM1261" s="337" t="str">
        <f>INDEX($K$6:$AE$6,1,MATCH(1,K1261:AE1261,-1))</f>
        <v>1870 +</v>
      </c>
      <c r="AN1261" s="337" t="str">
        <f>IF(INDEX($K$6:$AE$6,1,MATCH(1,K1261:AE1261,1))&lt;&gt;INDEX($K$6:$AE$6,1,MATCH(1,K1261:AE1261,-1)),INDEX($K$6:$AE$6,1,MATCH(1,K1261:AE1261,1)),"-")</f>
        <v>-</v>
      </c>
      <c r="AO1261"/>
      <c r="AP1261"/>
      <c r="AQ1261"/>
    </row>
    <row r="1262" spans="1:43" ht="15" customHeight="1" x14ac:dyDescent="0.2">
      <c r="A1262" s="169" t="str">
        <f>IF(IFERROR(VLOOKUP(G1262,EmployesActifs,1,FALSE),"Non")&lt;&gt;"Non","Oui","Non")</f>
        <v>Oui</v>
      </c>
      <c r="B1262" s="172">
        <f>IF(A1262="Oui",1,0)</f>
        <v>1</v>
      </c>
      <c r="C1262" s="172">
        <f>IF(OR(G1262="Médecin",H1262="Médecin",I1262="Médecin",I1262="Médecins",H1262="anesthésiste",H1262="boursier univ.",H1262="chercheur",H1262="chirurgien",H1262="Résident(e)",H1262="Md Urg",H1262="Md Card",LEFT(H1262,6)="Fellow",H1262="Externe Médecine",H1262="Directeur de la biobanque Médecin",H1262="monit.-boursier",),1,0)</f>
        <v>0</v>
      </c>
      <c r="D1262" s="172">
        <f>IF(OR(G1262=0,H1262="Stagiaire",H1262="Stagiaires",H1262="Externe",H1262="Externes",G1262="agence",H1262="STAGIAIRE INFIRMIER(ÈRE)",H1262="STAGIAIRE SI",H1262="STAGIAIRE S.I.",H1262="STAGIAIRE PAB",H1262="STAGIAIRE EN PERFUSION",H1262="Stagiaire Physiothérapeute",H1262="Stagiaire médecine",H1262="Stagiaire - Service sociaux",H1262="STAGIAIRE SOINS INFIRMIERS",H1262="STAGIAIRE EXTERNE EN MÉDECINE",H1262="ss",),1,0)</f>
        <v>0</v>
      </c>
      <c r="E1262" s="28" t="s">
        <v>2375</v>
      </c>
      <c r="F1262" s="28" t="s">
        <v>2376</v>
      </c>
      <c r="G1262" s="257">
        <v>5769</v>
      </c>
      <c r="H1262" s="79" t="s">
        <v>1174</v>
      </c>
      <c r="I1262" s="164" t="s">
        <v>933</v>
      </c>
      <c r="J1262" s="273" t="str">
        <f ca="1">IF(AK1262&lt;=Données!$B$2,1," ")</f>
        <v xml:space="preserve"> </v>
      </c>
      <c r="K1262" s="45">
        <v>1</v>
      </c>
      <c r="L1262" s="46"/>
      <c r="M1262" s="47"/>
      <c r="N1262" s="48"/>
      <c r="O1262" s="185"/>
      <c r="P1262" s="187"/>
      <c r="Q1262" s="185"/>
      <c r="R1262" s="186"/>
      <c r="S1262" s="186"/>
      <c r="T1262" s="187"/>
      <c r="U1262" s="187"/>
      <c r="V1262" s="187"/>
      <c r="W1262" s="320"/>
      <c r="X1262" s="214"/>
      <c r="Y1262" s="215"/>
      <c r="Z1262" s="34"/>
      <c r="AA1262" s="35"/>
      <c r="AB1262" s="35"/>
      <c r="AC1262" s="35"/>
      <c r="AD1262" s="36"/>
      <c r="AE1262" s="224"/>
      <c r="AF1262" s="53"/>
      <c r="AG1262" s="54"/>
      <c r="AH1262" s="55"/>
      <c r="AI1262" s="56"/>
      <c r="AJ1262" s="41" t="s">
        <v>4462</v>
      </c>
      <c r="AK1262" s="42">
        <v>45427</v>
      </c>
      <c r="AL1262" s="50"/>
      <c r="AM1262" s="337" t="str">
        <f>INDEX($K$6:$AE$6,1,MATCH(1,K1262:AE1262,-1))</f>
        <v>95PFE-L2S</v>
      </c>
      <c r="AN1262" s="337" t="str">
        <f>IF(INDEX($K$6:$AE$6,1,MATCH(1,K1262:AE1262,1))&lt;&gt;INDEX($K$6:$AE$6,1,MATCH(1,K1262:AE1262,-1)),INDEX($K$6:$AE$6,1,MATCH(1,K1262:AE1262,1)),"-")</f>
        <v>-</v>
      </c>
      <c r="AO1262"/>
      <c r="AP1262"/>
      <c r="AQ1262"/>
    </row>
    <row r="1263" spans="1:43" x14ac:dyDescent="0.2">
      <c r="A1263" s="169" t="str">
        <f>IF(IFERROR(VLOOKUP(G1263,EmployesActifs,1,FALSE),"Non")&lt;&gt;"Non","Oui","Non")</f>
        <v>Oui</v>
      </c>
      <c r="B1263" s="172">
        <f>IF(A1263="Oui",1,0)</f>
        <v>1</v>
      </c>
      <c r="C1263" s="172">
        <f>IF(OR(G1263="Médecin",H1263="Médecin",I1263="Médecin",I1263="Médecins",H1263="anesthésiste",H1263="boursier univ.",H1263="chercheur",H1263="chirurgien",H1263="Résident(e)",H1263="Md Urg",H1263="Md Card",LEFT(H1263,6)="Fellow",H1263="Externe Médecine",H1263="Directeur de la biobanque Médecin",H1263="monit.-boursier",),1,0)</f>
        <v>0</v>
      </c>
      <c r="D1263" s="172">
        <f>IF(OR(G1263=0,H1263="Stagiaire",H1263="Stagiaires",H1263="Externe",H1263="Externes",G1263="agence",H1263="STAGIAIRE INFIRMIER(ÈRE)",H1263="STAGIAIRE SI",H1263="STAGIAIRE S.I.",H1263="STAGIAIRE PAB",H1263="STAGIAIRE EN PERFUSION",H1263="Stagiaire Physiothérapeute",H1263="Stagiaire médecine",H1263="Stagiaire - Service sociaux",H1263="STAGIAIRE SOINS INFIRMIERS",H1263="STAGIAIRE EXTERNE EN MÉDECINE",H1263="ss",),1,0)</f>
        <v>0</v>
      </c>
      <c r="E1263" s="28" t="s">
        <v>2377</v>
      </c>
      <c r="F1263" s="28" t="s">
        <v>410</v>
      </c>
      <c r="G1263" s="257">
        <v>8622</v>
      </c>
      <c r="H1263" s="79" t="s">
        <v>972</v>
      </c>
      <c r="I1263" s="164" t="s">
        <v>5709</v>
      </c>
      <c r="J1263" s="273">
        <f ca="1">IF(AK1263&lt;=Données!$B$2,1," ")</f>
        <v>1</v>
      </c>
      <c r="K1263" s="45"/>
      <c r="L1263" s="46"/>
      <c r="M1263" s="47"/>
      <c r="N1263" s="48"/>
      <c r="O1263" s="185"/>
      <c r="P1263" s="187"/>
      <c r="Q1263" s="185">
        <v>1</v>
      </c>
      <c r="R1263" s="186"/>
      <c r="S1263" s="186"/>
      <c r="T1263" s="187"/>
      <c r="U1263" s="187"/>
      <c r="V1263" s="187"/>
      <c r="W1263" s="320"/>
      <c r="X1263" s="214"/>
      <c r="Y1263" s="215"/>
      <c r="Z1263" s="34"/>
      <c r="AA1263" s="35"/>
      <c r="AB1263" s="35"/>
      <c r="AC1263" s="35"/>
      <c r="AD1263" s="36"/>
      <c r="AE1263" s="224"/>
      <c r="AF1263" s="53"/>
      <c r="AG1263" s="54"/>
      <c r="AH1263" s="55"/>
      <c r="AI1263" s="56"/>
      <c r="AJ1263" s="41" t="s">
        <v>44</v>
      </c>
      <c r="AK1263" s="42">
        <v>43951</v>
      </c>
      <c r="AL1263" s="50"/>
      <c r="AM1263" s="337" t="str">
        <f>INDEX($K$6:$AE$6,1,MATCH(1,K1263:AE1263,-1))</f>
        <v>1860-S</v>
      </c>
      <c r="AN1263" s="337" t="str">
        <f>IF(INDEX($K$6:$AE$6,1,MATCH(1,K1263:AE1263,1))&lt;&gt;INDEX($K$6:$AE$6,1,MATCH(1,K1263:AE1263,-1)),INDEX($K$6:$AE$6,1,MATCH(1,K1263:AE1263,1)),"-")</f>
        <v>-</v>
      </c>
      <c r="AO1263"/>
      <c r="AP1263"/>
      <c r="AQ1263"/>
    </row>
    <row r="1264" spans="1:43" x14ac:dyDescent="0.2">
      <c r="A1264" s="169" t="str">
        <f>IF(IFERROR(VLOOKUP(G1264,EmployesActifs,1,FALSE),"Non")&lt;&gt;"Non","Oui","Non")</f>
        <v>Oui</v>
      </c>
      <c r="B1264" s="172">
        <f>IF(A1264="Oui",1,0)</f>
        <v>1</v>
      </c>
      <c r="C1264" s="172">
        <f>IF(OR(G1264="Médecin",H1264="Médecin",I1264="Médecin",I1264="Médecins",H1264="anesthésiste",H1264="boursier univ.",H1264="chercheur",H1264="chirurgien",H1264="Résident(e)",H1264="Md Urg",H1264="Md Card",LEFT(H1264,6)="Fellow",H1264="Externe Médecine",H1264="Directeur de la biobanque Médecin",H1264="monit.-boursier",),1,0)</f>
        <v>0</v>
      </c>
      <c r="D1264" s="172">
        <f>IF(OR(G1264=0,H1264="Stagiaire",H1264="Stagiaires",H1264="Externe",H1264="Externes",G1264="agence",H1264="STAGIAIRE INFIRMIER(ÈRE)",H1264="STAGIAIRE SI",H1264="STAGIAIRE S.I.",H1264="STAGIAIRE PAB",H1264="STAGIAIRE EN PERFUSION",H1264="Stagiaire Physiothérapeute",H1264="Stagiaire médecine",H1264="Stagiaire - Service sociaux",H1264="STAGIAIRE SOINS INFIRMIERS",H1264="STAGIAIRE EXTERNE EN MÉDECINE",H1264="ss",),1,0)</f>
        <v>0</v>
      </c>
      <c r="E1264" s="28" t="s">
        <v>2377</v>
      </c>
      <c r="F1264" s="28" t="s">
        <v>1908</v>
      </c>
      <c r="G1264" s="255">
        <v>5396</v>
      </c>
      <c r="H1264" s="79" t="s">
        <v>570</v>
      </c>
      <c r="I1264" s="164" t="s">
        <v>5710</v>
      </c>
      <c r="J1264" s="273" t="str">
        <f ca="1">IF(AK1264&lt;=Données!$B$2,1," ")</f>
        <v xml:space="preserve"> </v>
      </c>
      <c r="K1264" s="45" t="s">
        <v>56</v>
      </c>
      <c r="L1264" s="46"/>
      <c r="M1264" s="47"/>
      <c r="N1264" s="48"/>
      <c r="O1264" s="185" t="s">
        <v>56</v>
      </c>
      <c r="P1264" s="187"/>
      <c r="Q1264" s="185"/>
      <c r="R1264" s="186"/>
      <c r="S1264" s="186">
        <v>1</v>
      </c>
      <c r="T1264" s="187"/>
      <c r="U1264" s="187"/>
      <c r="V1264" s="187"/>
      <c r="W1264" s="320"/>
      <c r="X1264" s="214"/>
      <c r="Y1264" s="215"/>
      <c r="Z1264" s="34"/>
      <c r="AA1264" s="35"/>
      <c r="AB1264" s="35"/>
      <c r="AC1264" s="35"/>
      <c r="AD1264" s="36"/>
      <c r="AE1264" s="224"/>
      <c r="AF1264" s="53"/>
      <c r="AG1264" s="54"/>
      <c r="AH1264" s="55"/>
      <c r="AI1264" s="56"/>
      <c r="AJ1264" s="41" t="s">
        <v>4462</v>
      </c>
      <c r="AK1264" s="42">
        <v>45511</v>
      </c>
      <c r="AL1264" s="50"/>
      <c r="AM1264" s="337" t="str">
        <f>INDEX($K$6:$AE$6,1,MATCH(1,K1264:AE1264,-1))</f>
        <v>1870 +</v>
      </c>
      <c r="AN1264" s="337" t="str">
        <f>IF(INDEX($K$6:$AE$6,1,MATCH(1,K1264:AE1264,1))&lt;&gt;INDEX($K$6:$AE$6,1,MATCH(1,K1264:AE1264,-1)),INDEX($K$6:$AE$6,1,MATCH(1,K1264:AE1264,1)),"-")</f>
        <v>-</v>
      </c>
      <c r="AO1264"/>
      <c r="AP1264"/>
      <c r="AQ1264"/>
    </row>
    <row r="1265" spans="1:261" x14ac:dyDescent="0.2">
      <c r="A1265" s="169" t="str">
        <f>IF(IFERROR(VLOOKUP(G1265,EmployesActifs,1,FALSE),"Non")&lt;&gt;"Non","Oui","Non")</f>
        <v>Oui</v>
      </c>
      <c r="B1265" s="172">
        <f>IF(A1265="Oui",1,0)</f>
        <v>1</v>
      </c>
      <c r="C1265" s="172">
        <f>IF(OR(G1265="Médecin",H1265="Médecin",I1265="Médecin",I1265="Médecins",H1265="anesthésiste",H1265="boursier univ.",H1265="chercheur",H1265="chirurgien",H1265="Résident(e)",H1265="Md Urg",H1265="Md Card",LEFT(H1265,6)="Fellow",H1265="Externe Médecine",H1265="Directeur de la biobanque Médecin",H1265="monit.-boursier",),1,0)</f>
        <v>0</v>
      </c>
      <c r="D1265" s="172">
        <f>IF(OR(G1265=0,H1265="Stagiaire",H1265="Stagiaires",H1265="Externe",H1265="Externes",G1265="agence",H1265="STAGIAIRE INFIRMIER(ÈRE)",H1265="STAGIAIRE SI",H1265="STAGIAIRE S.I.",H1265="STAGIAIRE PAB",H1265="STAGIAIRE EN PERFUSION",H1265="Stagiaire Physiothérapeute",H1265="Stagiaire médecine",H1265="Stagiaire - Service sociaux",H1265="STAGIAIRE SOINS INFIRMIERS",H1265="STAGIAIRE EXTERNE EN MÉDECINE",H1265="ss",),1,0)</f>
        <v>0</v>
      </c>
      <c r="E1265" s="28" t="s">
        <v>3493</v>
      </c>
      <c r="F1265" s="28" t="s">
        <v>3494</v>
      </c>
      <c r="G1265" s="257">
        <v>3989</v>
      </c>
      <c r="H1265" s="79" t="s">
        <v>69</v>
      </c>
      <c r="I1265" s="164" t="s">
        <v>65</v>
      </c>
      <c r="J1265" s="273">
        <f ca="1">IF(AK1265&lt;=Données!$B$2,1," ")</f>
        <v>1</v>
      </c>
      <c r="K1265" s="45" t="s">
        <v>56</v>
      </c>
      <c r="L1265" s="46"/>
      <c r="M1265" s="47"/>
      <c r="N1265" s="48"/>
      <c r="O1265" s="185"/>
      <c r="P1265" s="187"/>
      <c r="Q1265" s="185"/>
      <c r="R1265" s="186"/>
      <c r="S1265" s="186">
        <v>1</v>
      </c>
      <c r="T1265" s="187"/>
      <c r="U1265" s="187"/>
      <c r="V1265" s="187"/>
      <c r="W1265" s="320"/>
      <c r="X1265" s="214"/>
      <c r="Y1265" s="215"/>
      <c r="Z1265" s="34"/>
      <c r="AA1265" s="35"/>
      <c r="AB1265" s="35"/>
      <c r="AC1265" s="35"/>
      <c r="AD1265" s="36"/>
      <c r="AE1265" s="224"/>
      <c r="AF1265" s="53"/>
      <c r="AG1265" s="54"/>
      <c r="AH1265" s="55"/>
      <c r="AI1265" s="56"/>
      <c r="AJ1265" s="41" t="s">
        <v>98</v>
      </c>
      <c r="AK1265" s="42">
        <v>44574</v>
      </c>
      <c r="AL1265" s="50"/>
      <c r="AM1265" s="337" t="str">
        <f>INDEX($K$6:$AE$6,1,MATCH(1,K1265:AE1265,-1))</f>
        <v>1870 +</v>
      </c>
      <c r="AN1265" s="337" t="str">
        <f>IF(INDEX($K$6:$AE$6,1,MATCH(1,K1265:AE1265,1))&lt;&gt;INDEX($K$6:$AE$6,1,MATCH(1,K1265:AE1265,-1)),INDEX($K$6:$AE$6,1,MATCH(1,K1265:AE1265,1)),"-")</f>
        <v>-</v>
      </c>
      <c r="AO1265"/>
      <c r="AP1265"/>
      <c r="AQ1265"/>
    </row>
    <row r="1266" spans="1:261" s="69" customFormat="1" ht="13.35" customHeight="1" x14ac:dyDescent="0.2">
      <c r="A1266" s="169" t="str">
        <f>IF(IFERROR(VLOOKUP(G1266,EmployesActifs,1,FALSE),"Non")&lt;&gt;"Non","Oui","Non")</f>
        <v>Oui</v>
      </c>
      <c r="B1266" s="172">
        <f>IF(A1266="Oui",1,0)</f>
        <v>1</v>
      </c>
      <c r="C1266" s="172">
        <f>IF(OR(G1266="Médecin",H1266="Médecin",I1266="Médecin",I1266="Médecins",H1266="anesthésiste",H1266="boursier univ.",H1266="chercheur",H1266="chirurgien",H1266="Résident(e)",H1266="Md Urg",H1266="Md Card",LEFT(H1266,6)="Fellow",H1266="Externe Médecine",H1266="Directeur de la biobanque Médecin",H1266="monit.-boursier",),1,0)</f>
        <v>0</v>
      </c>
      <c r="D1266" s="172">
        <f>IF(OR(G1266=0,H1266="Stagiaire",H1266="Stagiaires",H1266="Externe",H1266="Externes",G1266="agence",H1266="STAGIAIRE INFIRMIER(ÈRE)",H1266="STAGIAIRE SI",H1266="STAGIAIRE S.I.",H1266="STAGIAIRE PAB",H1266="STAGIAIRE EN PERFUSION",H1266="Stagiaire Physiothérapeute",H1266="Stagiaire médecine",H1266="Stagiaire - Service sociaux",H1266="STAGIAIRE SOINS INFIRMIERS",H1266="STAGIAIRE EXTERNE EN MÉDECINE",H1266="ss",),1,0)</f>
        <v>0</v>
      </c>
      <c r="E1266" s="28" t="s">
        <v>2381</v>
      </c>
      <c r="F1266" s="28" t="s">
        <v>1177</v>
      </c>
      <c r="G1266" s="257">
        <v>10949</v>
      </c>
      <c r="H1266" s="79" t="s">
        <v>544</v>
      </c>
      <c r="I1266" s="164" t="s">
        <v>122</v>
      </c>
      <c r="J1266" s="273">
        <f ca="1">IF(AK1266&lt;=Données!$B$2,1," ")</f>
        <v>1</v>
      </c>
      <c r="K1266" s="45"/>
      <c r="L1266" s="46" t="s">
        <v>56</v>
      </c>
      <c r="M1266" s="47">
        <v>1</v>
      </c>
      <c r="N1266" s="48"/>
      <c r="O1266" s="185"/>
      <c r="P1266" s="187"/>
      <c r="Q1266" s="185"/>
      <c r="R1266" s="186"/>
      <c r="S1266" s="186"/>
      <c r="T1266" s="187"/>
      <c r="U1266" s="187"/>
      <c r="V1266" s="187"/>
      <c r="W1266" s="320"/>
      <c r="X1266" s="214"/>
      <c r="Y1266" s="215"/>
      <c r="Z1266" s="34"/>
      <c r="AA1266" s="35"/>
      <c r="AB1266" s="35"/>
      <c r="AC1266" s="35"/>
      <c r="AD1266" s="36"/>
      <c r="AE1266" s="224"/>
      <c r="AF1266" s="53"/>
      <c r="AG1266" s="54"/>
      <c r="AH1266" s="55"/>
      <c r="AI1266" s="56"/>
      <c r="AJ1266" s="41" t="s">
        <v>57</v>
      </c>
      <c r="AK1266" s="42">
        <v>44589</v>
      </c>
      <c r="AL1266" s="50"/>
      <c r="AM1266" s="337" t="str">
        <f>INDEX($K$6:$AE$6,1,MATCH(1,K1266:AE1266,-1))</f>
        <v>95PFE-L2L</v>
      </c>
      <c r="AN1266" s="337" t="str">
        <f>IF(INDEX($K$6:$AE$6,1,MATCH(1,K1266:AE1266,1))&lt;&gt;INDEX($K$6:$AE$6,1,MATCH(1,K1266:AE1266,-1)),INDEX($K$6:$AE$6,1,MATCH(1,K1266:AE1266,1)),"-")</f>
        <v>-</v>
      </c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  <c r="IO1266"/>
      <c r="IP1266"/>
      <c r="IQ1266"/>
      <c r="IR1266"/>
      <c r="IS1266"/>
      <c r="IT1266"/>
      <c r="IU1266"/>
      <c r="IV1266"/>
      <c r="IW1266"/>
      <c r="IX1266"/>
      <c r="IY1266"/>
      <c r="IZ1266"/>
      <c r="JA1266"/>
    </row>
    <row r="1267" spans="1:261" s="63" customFormat="1" ht="13.15" customHeight="1" x14ac:dyDescent="0.2">
      <c r="A1267" s="169" t="str">
        <f>IF(IFERROR(VLOOKUP(G1267,EmployesActifs,1,FALSE),"Non")&lt;&gt;"Non","Oui","Non")</f>
        <v>Oui</v>
      </c>
      <c r="B1267" s="172">
        <f>IF(A1267="Oui",1,0)</f>
        <v>1</v>
      </c>
      <c r="C1267" s="172">
        <f>IF(OR(G1267="Médecin",H1267="Médecin",I1267="Médecin",I1267="Médecins",H1267="anesthésiste",H1267="boursier univ.",H1267="chercheur",H1267="chirurgien",H1267="Résident(e)",H1267="Md Urg",H1267="Md Card",LEFT(H1267,6)="Fellow",H1267="Externe Médecine",H1267="Directeur de la biobanque Médecin",H1267="monit.-boursier",),1,0)</f>
        <v>0</v>
      </c>
      <c r="D1267" s="172">
        <f>IF(OR(G1267=0,H1267="Stagiaire",H1267="Stagiaires",H1267="Externe",H1267="Externes",G1267="agence",H1267="STAGIAIRE INFIRMIER(ÈRE)",H1267="STAGIAIRE SI",H1267="STAGIAIRE S.I.",H1267="STAGIAIRE PAB",H1267="STAGIAIRE EN PERFUSION",H1267="Stagiaire Physiothérapeute",H1267="Stagiaire médecine",H1267="Stagiaire - Service sociaux",H1267="STAGIAIRE SOINS INFIRMIERS",H1267="STAGIAIRE EXTERNE EN MÉDECINE",H1267="ss",),1,0)</f>
        <v>0</v>
      </c>
      <c r="E1267" s="28" t="s">
        <v>2381</v>
      </c>
      <c r="F1267" s="28" t="s">
        <v>1392</v>
      </c>
      <c r="G1267" s="257">
        <v>6699</v>
      </c>
      <c r="H1267" s="79" t="s">
        <v>2098</v>
      </c>
      <c r="I1267" s="164" t="s">
        <v>5709</v>
      </c>
      <c r="J1267" s="273">
        <f ca="1">IF(AK1267&lt;=Données!$B$2,1," ")</f>
        <v>1</v>
      </c>
      <c r="K1267" s="45">
        <v>1</v>
      </c>
      <c r="L1267" s="46"/>
      <c r="M1267" s="47"/>
      <c r="N1267" s="48"/>
      <c r="O1267" s="185"/>
      <c r="P1267" s="187"/>
      <c r="Q1267" s="185"/>
      <c r="R1267" s="186"/>
      <c r="S1267" s="186"/>
      <c r="T1267" s="187"/>
      <c r="U1267" s="187"/>
      <c r="V1267" s="187"/>
      <c r="W1267" s="320"/>
      <c r="X1267" s="214"/>
      <c r="Y1267" s="215"/>
      <c r="Z1267" s="34"/>
      <c r="AA1267" s="35"/>
      <c r="AB1267" s="35"/>
      <c r="AC1267" s="35"/>
      <c r="AD1267" s="36"/>
      <c r="AE1267" s="224"/>
      <c r="AF1267" s="53"/>
      <c r="AG1267" s="54"/>
      <c r="AH1267" s="55"/>
      <c r="AI1267" s="56"/>
      <c r="AJ1267" s="41" t="s">
        <v>153</v>
      </c>
      <c r="AK1267" s="42">
        <v>44264</v>
      </c>
      <c r="AL1267" s="50"/>
      <c r="AM1267" s="337" t="str">
        <f>INDEX($K$6:$AE$6,1,MATCH(1,K1267:AE1267,-1))</f>
        <v>95PFE-L2S</v>
      </c>
      <c r="AN1267" s="337" t="str">
        <f>IF(INDEX($K$6:$AE$6,1,MATCH(1,K1267:AE1267,1))&lt;&gt;INDEX($K$6:$AE$6,1,MATCH(1,K1267:AE1267,-1)),INDEX($K$6:$AE$6,1,MATCH(1,K1267:AE1267,1)),"-")</f>
        <v>-</v>
      </c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  <c r="IW1267"/>
      <c r="IX1267"/>
      <c r="IY1267"/>
      <c r="IZ1267"/>
      <c r="JA1267"/>
    </row>
    <row r="1268" spans="1:261" x14ac:dyDescent="0.2">
      <c r="A1268" s="169" t="str">
        <f>IF(IFERROR(VLOOKUP(G1268,EmployesActifs,1,FALSE),"Non")&lt;&gt;"Non","Oui","Non")</f>
        <v>Oui</v>
      </c>
      <c r="B1268" s="172">
        <f>IF(A1268="Oui",1,0)</f>
        <v>1</v>
      </c>
      <c r="C1268" s="172">
        <f>IF(OR(G1268="Médecin",H1268="Médecin",I1268="Médecin",I1268="Médecins",H1268="anesthésiste",H1268="boursier univ.",H1268="chercheur",H1268="chirurgien",H1268="Résident(e)",H1268="Md Urg",H1268="Md Card",LEFT(H1268,6)="Fellow",H1268="Externe Médecine",H1268="Directeur de la biobanque Médecin",H1268="monit.-boursier",),1,0)</f>
        <v>0</v>
      </c>
      <c r="D1268" s="172">
        <f>IF(OR(G1268=0,H1268="Stagiaire",H1268="Stagiaires",H1268="Externe",H1268="Externes",G1268="agence",H1268="STAGIAIRE INFIRMIER(ÈRE)",H1268="STAGIAIRE SI",H1268="STAGIAIRE S.I.",H1268="STAGIAIRE PAB",H1268="STAGIAIRE EN PERFUSION",H1268="Stagiaire Physiothérapeute",H1268="Stagiaire médecine",H1268="Stagiaire - Service sociaux",H1268="STAGIAIRE SOINS INFIRMIERS",H1268="STAGIAIRE EXTERNE EN MÉDECINE",H1268="ss",),1,0)</f>
        <v>0</v>
      </c>
      <c r="E1268" s="28" t="s">
        <v>2381</v>
      </c>
      <c r="F1268" s="28" t="s">
        <v>1005</v>
      </c>
      <c r="G1268" s="257">
        <v>8204</v>
      </c>
      <c r="H1268" s="79" t="s">
        <v>2098</v>
      </c>
      <c r="I1268" s="164" t="s">
        <v>152</v>
      </c>
      <c r="J1268" s="273">
        <f ca="1">IF(AK1268&lt;=Données!$B$2,1," ")</f>
        <v>1</v>
      </c>
      <c r="K1268" s="45">
        <v>1</v>
      </c>
      <c r="L1268" s="46"/>
      <c r="M1268" s="47"/>
      <c r="N1268" s="48"/>
      <c r="O1268" s="185"/>
      <c r="P1268" s="187"/>
      <c r="Q1268" s="185"/>
      <c r="R1268" s="186"/>
      <c r="S1268" s="186"/>
      <c r="T1268" s="187"/>
      <c r="U1268" s="187"/>
      <c r="V1268" s="187"/>
      <c r="W1268" s="320"/>
      <c r="X1268" s="214"/>
      <c r="Y1268" s="215"/>
      <c r="Z1268" s="34"/>
      <c r="AA1268" s="35"/>
      <c r="AB1268" s="35"/>
      <c r="AC1268" s="35"/>
      <c r="AD1268" s="36"/>
      <c r="AE1268" s="224"/>
      <c r="AF1268" s="53"/>
      <c r="AG1268" s="54"/>
      <c r="AH1268" s="55"/>
      <c r="AI1268" s="56"/>
      <c r="AJ1268" s="41" t="s">
        <v>98</v>
      </c>
      <c r="AK1268" s="42">
        <v>44574</v>
      </c>
      <c r="AL1268" s="50"/>
      <c r="AM1268" s="337" t="str">
        <f>INDEX($K$6:$AE$6,1,MATCH(1,K1268:AE1268,-1))</f>
        <v>95PFE-L2S</v>
      </c>
      <c r="AN1268" s="337" t="str">
        <f>IF(INDEX($K$6:$AE$6,1,MATCH(1,K1268:AE1268,1))&lt;&gt;INDEX($K$6:$AE$6,1,MATCH(1,K1268:AE1268,-1)),INDEX($K$6:$AE$6,1,MATCH(1,K1268:AE1268,1)),"-")</f>
        <v>-</v>
      </c>
      <c r="AO1268"/>
      <c r="AP1268"/>
      <c r="AQ1268"/>
    </row>
    <row r="1269" spans="1:261" ht="13.35" customHeight="1" x14ac:dyDescent="0.2">
      <c r="A1269" s="169" t="str">
        <f>IF(IFERROR(VLOOKUP(G1269,EmployesActifs,1,FALSE),"Non")&lt;&gt;"Non","Oui","Non")</f>
        <v>Oui</v>
      </c>
      <c r="B1269" s="172">
        <f>IF(A1269="Oui",1,0)</f>
        <v>1</v>
      </c>
      <c r="C1269" s="172">
        <f>IF(OR(G1269="Médecin",H1269="Médecin",I1269="Médecin",I1269="Médecins",H1269="anesthésiste",H1269="boursier univ.",H1269="chercheur",H1269="chirurgien",H1269="Résident(e)",H1269="Md Urg",H1269="Md Card",LEFT(H1269,6)="Fellow",H1269="Externe Médecine",H1269="Directeur de la biobanque Médecin",H1269="monit.-boursier",),1,0)</f>
        <v>0</v>
      </c>
      <c r="D1269" s="172">
        <f>IF(OR(G1269=0,H1269="Stagiaire",H1269="Stagiaires",H1269="Externe",H1269="Externes",G1269="agence",H1269="STAGIAIRE INFIRMIER(ÈRE)",H1269="STAGIAIRE SI",H1269="STAGIAIRE S.I.",H1269="STAGIAIRE PAB",H1269="STAGIAIRE EN PERFUSION",H1269="Stagiaire Physiothérapeute",H1269="Stagiaire médecine",H1269="Stagiaire - Service sociaux",H1269="STAGIAIRE SOINS INFIRMIERS",H1269="STAGIAIRE EXTERNE EN MÉDECINE",H1269="ss",),1,0)</f>
        <v>0</v>
      </c>
      <c r="E1269" s="28" t="s">
        <v>2383</v>
      </c>
      <c r="F1269" s="28" t="s">
        <v>968</v>
      </c>
      <c r="G1269" s="257">
        <v>9433</v>
      </c>
      <c r="H1269" s="79" t="s">
        <v>103</v>
      </c>
      <c r="I1269" s="164" t="s">
        <v>65</v>
      </c>
      <c r="J1269" s="273">
        <f ca="1">IF(AK1269&lt;=Données!$B$2,1," ")</f>
        <v>1</v>
      </c>
      <c r="K1269" s="45">
        <v>1</v>
      </c>
      <c r="L1269" s="46"/>
      <c r="M1269" s="47"/>
      <c r="N1269" s="48"/>
      <c r="O1269" s="185"/>
      <c r="P1269" s="187"/>
      <c r="Q1269" s="185" t="s">
        <v>56</v>
      </c>
      <c r="R1269" s="186"/>
      <c r="S1269" s="186"/>
      <c r="T1269" s="187"/>
      <c r="U1269" s="187"/>
      <c r="V1269" s="187"/>
      <c r="W1269" s="320"/>
      <c r="X1269" s="214"/>
      <c r="Y1269" s="215"/>
      <c r="Z1269" s="34" t="s">
        <v>56</v>
      </c>
      <c r="AA1269" s="35" t="s">
        <v>56</v>
      </c>
      <c r="AB1269" s="35"/>
      <c r="AC1269" s="35"/>
      <c r="AD1269" s="36"/>
      <c r="AE1269" s="224">
        <v>1</v>
      </c>
      <c r="AF1269" s="53"/>
      <c r="AG1269" s="54"/>
      <c r="AH1269" s="55"/>
      <c r="AI1269" s="56"/>
      <c r="AJ1269" s="41" t="s">
        <v>66</v>
      </c>
      <c r="AK1269" s="42">
        <v>44307</v>
      </c>
      <c r="AL1269" s="50"/>
      <c r="AM1269" s="337" t="str">
        <f>INDEX($K$6:$AE$6,1,MATCH(1,K1269:AE1269,-1))</f>
        <v>95PFE-L2S</v>
      </c>
      <c r="AN1269" s="337" t="str">
        <f>IF(INDEX($K$6:$AE$6,1,MATCH(1,K1269:AE1269,1))&lt;&gt;INDEX($K$6:$AE$6,1,MATCH(1,K1269:AE1269,-1)),INDEX($K$6:$AE$6,1,MATCH(1,K1269:AE1269,1)),"-")</f>
        <v>SH-9550</v>
      </c>
      <c r="AO1269"/>
      <c r="AP1269"/>
      <c r="AQ1269"/>
    </row>
    <row r="1270" spans="1:261" ht="13.35" customHeight="1" x14ac:dyDescent="0.2">
      <c r="A1270" s="169" t="str">
        <f>IF(IFERROR(VLOOKUP(G1270,EmployesActifs,1,FALSE),"Non")&lt;&gt;"Non","Oui","Non")</f>
        <v>Oui</v>
      </c>
      <c r="B1270" s="172">
        <f>IF(A1270="Oui",1,0)</f>
        <v>1</v>
      </c>
      <c r="C1270" s="172">
        <f>IF(OR(G1270="Médecin",H1270="Médecin",I1270="Médecin",I1270="Médecins",H1270="anesthésiste",H1270="boursier univ.",H1270="chercheur",H1270="chirurgien",H1270="Résident(e)",H1270="Md Urg",H1270="Md Card",LEFT(H1270,6)="Fellow",H1270="Externe Médecine",H1270="Directeur de la biobanque Médecin",H1270="monit.-boursier",),1,0)</f>
        <v>0</v>
      </c>
      <c r="D1270" s="172">
        <f>IF(OR(G1270=0,H1270="Stagiaire",H1270="Stagiaires",H1270="Externe",H1270="Externes",G1270="agence",H1270="STAGIAIRE INFIRMIER(ÈRE)",H1270="STAGIAIRE SI",H1270="STAGIAIRE S.I.",H1270="STAGIAIRE PAB",H1270="STAGIAIRE EN PERFUSION",H1270="Stagiaire Physiothérapeute",H1270="Stagiaire médecine",H1270="Stagiaire - Service sociaux",H1270="STAGIAIRE SOINS INFIRMIERS",H1270="STAGIAIRE EXTERNE EN MÉDECINE",H1270="ss",),1,0)</f>
        <v>0</v>
      </c>
      <c r="E1270" s="28" t="s">
        <v>2384</v>
      </c>
      <c r="F1270" s="28" t="s">
        <v>2385</v>
      </c>
      <c r="G1270" s="257">
        <v>8231</v>
      </c>
      <c r="H1270" s="79" t="s">
        <v>103</v>
      </c>
      <c r="I1270" s="164" t="s">
        <v>3475</v>
      </c>
      <c r="J1270" s="273" t="str">
        <f ca="1">IF(AK1270&lt;=Données!$B$2,1," ")</f>
        <v xml:space="preserve"> </v>
      </c>
      <c r="K1270" s="45"/>
      <c r="L1270" s="46"/>
      <c r="M1270" s="47">
        <v>1</v>
      </c>
      <c r="N1270" s="48"/>
      <c r="O1270" s="185"/>
      <c r="P1270" s="187"/>
      <c r="Q1270" s="185"/>
      <c r="R1270" s="186"/>
      <c r="S1270" s="186"/>
      <c r="T1270" s="187"/>
      <c r="U1270" s="187"/>
      <c r="V1270" s="187"/>
      <c r="W1270" s="320"/>
      <c r="X1270" s="214"/>
      <c r="Y1270" s="215"/>
      <c r="Z1270" s="34"/>
      <c r="AA1270" s="35"/>
      <c r="AB1270" s="35"/>
      <c r="AC1270" s="35"/>
      <c r="AD1270" s="36"/>
      <c r="AE1270" s="224"/>
      <c r="AF1270" s="53"/>
      <c r="AG1270" s="54"/>
      <c r="AH1270" s="55"/>
      <c r="AI1270" s="56"/>
      <c r="AJ1270" s="41" t="s">
        <v>4462</v>
      </c>
      <c r="AK1270" s="42">
        <v>45826</v>
      </c>
      <c r="AL1270" s="50"/>
      <c r="AM1270" s="337" t="str">
        <f>INDEX($K$6:$AE$6,1,MATCH(1,K1270:AE1270,-1))</f>
        <v>95PFE-L2L</v>
      </c>
      <c r="AN1270" s="337" t="str">
        <f>IF(INDEX($K$6:$AE$6,1,MATCH(1,K1270:AE1270,1))&lt;&gt;INDEX($K$6:$AE$6,1,MATCH(1,K1270:AE1270,-1)),INDEX($K$6:$AE$6,1,MATCH(1,K1270:AE1270,1)),"-")</f>
        <v>-</v>
      </c>
      <c r="AO1270"/>
      <c r="AP1270"/>
      <c r="AQ1270"/>
    </row>
    <row r="1271" spans="1:261" x14ac:dyDescent="0.2">
      <c r="A1271" s="169" t="str">
        <f>IF(IFERROR(VLOOKUP(G1271,EmployesActifs,1,FALSE),"Non")&lt;&gt;"Non","Oui","Non")</f>
        <v>Oui</v>
      </c>
      <c r="B1271" s="172">
        <f>IF(A1271="Oui",1,0)</f>
        <v>1</v>
      </c>
      <c r="C1271" s="172">
        <f>IF(OR(G1271="Médecin",H1271="Médecin",I1271="Médecin",I1271="Médecins",H1271="anesthésiste",H1271="boursier univ.",H1271="chercheur",H1271="chirurgien",H1271="Résident(e)",H1271="Md Urg",H1271="Md Card",LEFT(H1271,6)="Fellow",H1271="Externe Médecine",H1271="Directeur de la biobanque Médecin",H1271="monit.-boursier",),1,0)</f>
        <v>0</v>
      </c>
      <c r="D1271" s="172">
        <f>IF(OR(G1271=0,H1271="Stagiaire",H1271="Stagiaires",H1271="Externe",H1271="Externes",G1271="agence",H1271="STAGIAIRE INFIRMIER(ÈRE)",H1271="STAGIAIRE SI",H1271="STAGIAIRE S.I.",H1271="STAGIAIRE PAB",H1271="STAGIAIRE EN PERFUSION",H1271="Stagiaire Physiothérapeute",H1271="Stagiaire médecine",H1271="Stagiaire - Service sociaux",H1271="STAGIAIRE SOINS INFIRMIERS",H1271="STAGIAIRE EXTERNE EN MÉDECINE",H1271="ss",),1,0)</f>
        <v>0</v>
      </c>
      <c r="E1271" s="28" t="s">
        <v>2384</v>
      </c>
      <c r="F1271" s="28" t="s">
        <v>225</v>
      </c>
      <c r="G1271" s="257">
        <v>8462</v>
      </c>
      <c r="H1271" s="79" t="s">
        <v>72</v>
      </c>
      <c r="I1271" s="164" t="s">
        <v>5708</v>
      </c>
      <c r="J1271" s="273">
        <f ca="1">IF(AK1271&lt;=Données!$B$2,1," ")</f>
        <v>1</v>
      </c>
      <c r="K1271" s="45">
        <v>1</v>
      </c>
      <c r="L1271" s="46"/>
      <c r="M1271" s="47"/>
      <c r="N1271" s="48"/>
      <c r="O1271" s="185"/>
      <c r="P1271" s="187"/>
      <c r="Q1271" s="185"/>
      <c r="R1271" s="186"/>
      <c r="S1271" s="186"/>
      <c r="T1271" s="187"/>
      <c r="U1271" s="187"/>
      <c r="V1271" s="187"/>
      <c r="W1271" s="320"/>
      <c r="X1271" s="214"/>
      <c r="Y1271" s="215"/>
      <c r="Z1271" s="34"/>
      <c r="AA1271" s="35"/>
      <c r="AB1271" s="35"/>
      <c r="AC1271" s="35"/>
      <c r="AD1271" s="36"/>
      <c r="AE1271" s="224"/>
      <c r="AF1271" s="53"/>
      <c r="AG1271" s="54"/>
      <c r="AH1271" s="55"/>
      <c r="AI1271" s="56"/>
      <c r="AJ1271" s="41" t="s">
        <v>98</v>
      </c>
      <c r="AK1271" s="42">
        <v>44587</v>
      </c>
      <c r="AL1271" s="50"/>
      <c r="AM1271" s="337" t="str">
        <f>INDEX($K$6:$AE$6,1,MATCH(1,K1271:AE1271,-1))</f>
        <v>95PFE-L2S</v>
      </c>
      <c r="AN1271" s="337" t="str">
        <f>IF(INDEX($K$6:$AE$6,1,MATCH(1,K1271:AE1271,1))&lt;&gt;INDEX($K$6:$AE$6,1,MATCH(1,K1271:AE1271,-1)),INDEX($K$6:$AE$6,1,MATCH(1,K1271:AE1271,1)),"-")</f>
        <v>-</v>
      </c>
      <c r="AO1271"/>
      <c r="AP1271"/>
      <c r="AQ1271"/>
    </row>
    <row r="1272" spans="1:261" x14ac:dyDescent="0.2">
      <c r="A1272" s="169" t="str">
        <f>IF(IFERROR(VLOOKUP(G1272,EmployesActifs,1,FALSE),"Non")&lt;&gt;"Non","Oui","Non")</f>
        <v>Oui</v>
      </c>
      <c r="B1272" s="172">
        <f>IF(A1272="Oui",1,0)</f>
        <v>1</v>
      </c>
      <c r="C1272" s="172">
        <f>IF(OR(G1272="Médecin",H1272="Médecin",I1272="Médecin",I1272="Médecins",H1272="anesthésiste",H1272="boursier univ.",H1272="chercheur",H1272="chirurgien",H1272="Résident(e)",H1272="Md Urg",H1272="Md Card",LEFT(H1272,6)="Fellow",H1272="Externe Médecine",H1272="Directeur de la biobanque Médecin",H1272="monit.-boursier",),1,0)</f>
        <v>0</v>
      </c>
      <c r="D1272" s="172">
        <f>IF(OR(G1272=0,H1272="Stagiaire",H1272="Stagiaires",H1272="Externe",H1272="Externes",G1272="agence",H1272="STAGIAIRE INFIRMIER(ÈRE)",H1272="STAGIAIRE SI",H1272="STAGIAIRE S.I.",H1272="STAGIAIRE PAB",H1272="STAGIAIRE EN PERFUSION",H1272="Stagiaire Physiothérapeute",H1272="Stagiaire médecine",H1272="Stagiaire - Service sociaux",H1272="STAGIAIRE SOINS INFIRMIERS",H1272="STAGIAIRE EXTERNE EN MÉDECINE",H1272="ss",),1,0)</f>
        <v>0</v>
      </c>
      <c r="E1272" s="28" t="s">
        <v>3562</v>
      </c>
      <c r="F1272" s="28" t="s">
        <v>3545</v>
      </c>
      <c r="G1272" s="257">
        <v>4645</v>
      </c>
      <c r="H1272" s="79" t="s">
        <v>3563</v>
      </c>
      <c r="I1272" s="164" t="s">
        <v>3564</v>
      </c>
      <c r="J1272" s="273" t="str">
        <f ca="1">IF(AK1272&lt;=Données!$B$2,1," ")</f>
        <v xml:space="preserve"> </v>
      </c>
      <c r="K1272" s="45">
        <v>1</v>
      </c>
      <c r="L1272" s="46"/>
      <c r="M1272" s="47"/>
      <c r="N1272" s="48"/>
      <c r="O1272" s="185"/>
      <c r="P1272" s="187"/>
      <c r="Q1272" s="185"/>
      <c r="R1272" s="186"/>
      <c r="S1272" s="186"/>
      <c r="T1272" s="187"/>
      <c r="U1272" s="187"/>
      <c r="V1272" s="187"/>
      <c r="W1272" s="320"/>
      <c r="X1272" s="214"/>
      <c r="Y1272" s="215"/>
      <c r="Z1272" s="34"/>
      <c r="AA1272" s="35"/>
      <c r="AB1272" s="35"/>
      <c r="AC1272" s="35"/>
      <c r="AD1272" s="36"/>
      <c r="AE1272" s="224"/>
      <c r="AF1272" s="53"/>
      <c r="AG1272" s="54"/>
      <c r="AH1272" s="55"/>
      <c r="AI1272" s="56"/>
      <c r="AJ1272" s="41" t="s">
        <v>4462</v>
      </c>
      <c r="AK1272" s="42">
        <v>45715</v>
      </c>
      <c r="AL1272" s="50"/>
      <c r="AM1272" s="337" t="str">
        <f>INDEX($K$6:$AE$6,1,MATCH(1,K1272:AE1272,-1))</f>
        <v>95PFE-L2S</v>
      </c>
      <c r="AN1272" s="337" t="str">
        <f>IF(INDEX($K$6:$AE$6,1,MATCH(1,K1272:AE1272,1))&lt;&gt;INDEX($K$6:$AE$6,1,MATCH(1,K1272:AE1272,-1)),INDEX($K$6:$AE$6,1,MATCH(1,K1272:AE1272,1)),"-")</f>
        <v>-</v>
      </c>
      <c r="AO1272"/>
      <c r="AP1272"/>
      <c r="AQ1272"/>
    </row>
    <row r="1273" spans="1:261" ht="13.35" customHeight="1" x14ac:dyDescent="0.2">
      <c r="A1273" s="169" t="str">
        <f>IF(IFERROR(VLOOKUP(G1273,EmployesActifs,1,FALSE),"Non")&lt;&gt;"Non","Oui","Non")</f>
        <v>Oui</v>
      </c>
      <c r="B1273" s="172">
        <f>IF(A1273="Oui",1,0)</f>
        <v>1</v>
      </c>
      <c r="C1273" s="172">
        <f>IF(OR(G1273="Médecin",H1273="Médecin",I1273="Médecin",I1273="Médecins",H1273="anesthésiste",H1273="boursier univ.",H1273="chercheur",H1273="chirurgien",H1273="Résident(e)",H1273="Md Urg",H1273="Md Card",LEFT(H1273,6)="Fellow",H1273="Externe Médecine",H1273="Directeur de la biobanque Médecin",H1273="monit.-boursier",),1,0)</f>
        <v>0</v>
      </c>
      <c r="D1273" s="172">
        <f>IF(OR(G1273=0,H1273="Stagiaire",H1273="Stagiaires",H1273="Externe",H1273="Externes",G1273="agence",H1273="STAGIAIRE INFIRMIER(ÈRE)",H1273="STAGIAIRE SI",H1273="STAGIAIRE S.I.",H1273="STAGIAIRE PAB",H1273="STAGIAIRE EN PERFUSION",H1273="Stagiaire Physiothérapeute",H1273="Stagiaire médecine",H1273="Stagiaire - Service sociaux",H1273="STAGIAIRE SOINS INFIRMIERS",H1273="STAGIAIRE EXTERNE EN MÉDECINE",H1273="ss",),1,0)</f>
        <v>0</v>
      </c>
      <c r="E1273" s="28" t="s">
        <v>2386</v>
      </c>
      <c r="F1273" s="28" t="s">
        <v>170</v>
      </c>
      <c r="G1273" s="257">
        <v>3860</v>
      </c>
      <c r="H1273" s="79" t="s">
        <v>103</v>
      </c>
      <c r="I1273" s="164" t="s">
        <v>5701</v>
      </c>
      <c r="J1273" s="273">
        <f ca="1">IF(AK1273&lt;=Données!$B$2,1," ")</f>
        <v>1</v>
      </c>
      <c r="K1273" s="45" t="s">
        <v>56</v>
      </c>
      <c r="L1273" s="46" t="s">
        <v>56</v>
      </c>
      <c r="M1273" s="47"/>
      <c r="N1273" s="48">
        <v>1</v>
      </c>
      <c r="O1273" s="185"/>
      <c r="P1273" s="187"/>
      <c r="Q1273" s="185"/>
      <c r="R1273" s="186"/>
      <c r="S1273" s="186" t="s">
        <v>56</v>
      </c>
      <c r="T1273" s="187" t="s">
        <v>56</v>
      </c>
      <c r="U1273" s="187"/>
      <c r="V1273" s="187"/>
      <c r="W1273" s="320"/>
      <c r="X1273" s="214"/>
      <c r="Y1273" s="215"/>
      <c r="Z1273" s="34"/>
      <c r="AA1273" s="35"/>
      <c r="AB1273" s="35" t="s">
        <v>56</v>
      </c>
      <c r="AC1273" s="35"/>
      <c r="AD1273" s="36"/>
      <c r="AE1273" s="224"/>
      <c r="AF1273" s="53"/>
      <c r="AG1273" s="54"/>
      <c r="AH1273" s="55"/>
      <c r="AI1273" s="56"/>
      <c r="AJ1273" s="41" t="s">
        <v>85</v>
      </c>
      <c r="AK1273" s="42">
        <v>44620</v>
      </c>
      <c r="AL1273" s="50"/>
      <c r="AM1273" s="337" t="str">
        <f>INDEX($K$6:$AE$6,1,MATCH(1,K1273:AE1273,-1))</f>
        <v>F550</v>
      </c>
      <c r="AN1273" s="337" t="str">
        <f>IF(INDEX($K$6:$AE$6,1,MATCH(1,K1273:AE1273,1))&lt;&gt;INDEX($K$6:$AE$6,1,MATCH(1,K1273:AE1273,-1)),INDEX($K$6:$AE$6,1,MATCH(1,K1273:AE1273,1)),"-")</f>
        <v>-</v>
      </c>
      <c r="AO1273"/>
      <c r="AP1273"/>
      <c r="AQ1273"/>
    </row>
    <row r="1274" spans="1:261" x14ac:dyDescent="0.2">
      <c r="A1274" s="169" t="str">
        <f>IF(IFERROR(VLOOKUP(G1274,EmployesActifs,1,FALSE),"Non")&lt;&gt;"Non","Oui","Non")</f>
        <v>Oui</v>
      </c>
      <c r="B1274" s="172">
        <f>IF(A1274="Oui",1,0)</f>
        <v>1</v>
      </c>
      <c r="C1274" s="172">
        <f>IF(OR(G1274="Médecin",H1274="Médecin",I1274="Médecin",I1274="Médecins",H1274="anesthésiste",H1274="boursier univ.",H1274="chercheur",H1274="chirurgien",H1274="Résident(e)",H1274="Md Urg",H1274="Md Card",LEFT(H1274,6)="Fellow",H1274="Externe Médecine",H1274="Directeur de la biobanque Médecin",H1274="monit.-boursier",),1,0)</f>
        <v>0</v>
      </c>
      <c r="D1274" s="172">
        <f>IF(OR(G1274=0,H1274="Stagiaire",H1274="Stagiaires",H1274="Externe",H1274="Externes",G1274="agence",H1274="STAGIAIRE INFIRMIER(ÈRE)",H1274="STAGIAIRE SI",H1274="STAGIAIRE S.I.",H1274="STAGIAIRE PAB",H1274="STAGIAIRE EN PERFUSION",H1274="Stagiaire Physiothérapeute",H1274="Stagiaire médecine",H1274="Stagiaire - Service sociaux",H1274="STAGIAIRE SOINS INFIRMIERS",H1274="STAGIAIRE EXTERNE EN MÉDECINE",H1274="ss",),1,0)</f>
        <v>0</v>
      </c>
      <c r="E1274" s="28" t="s">
        <v>3766</v>
      </c>
      <c r="F1274" s="28" t="s">
        <v>158</v>
      </c>
      <c r="G1274" s="257">
        <v>8662</v>
      </c>
      <c r="H1274" s="79" t="s">
        <v>2098</v>
      </c>
      <c r="I1274" s="164" t="s">
        <v>5716</v>
      </c>
      <c r="J1274" s="273">
        <f ca="1">IF(AK1274&lt;=Données!$B$2,1," ")</f>
        <v>1</v>
      </c>
      <c r="K1274" s="45"/>
      <c r="L1274" s="46">
        <v>1</v>
      </c>
      <c r="M1274" s="47"/>
      <c r="N1274" s="48"/>
      <c r="O1274" s="185"/>
      <c r="P1274" s="187"/>
      <c r="Q1274" s="185"/>
      <c r="R1274" s="186"/>
      <c r="S1274" s="186"/>
      <c r="T1274" s="187"/>
      <c r="U1274" s="187"/>
      <c r="V1274" s="187"/>
      <c r="W1274" s="320"/>
      <c r="X1274" s="214"/>
      <c r="Y1274" s="215"/>
      <c r="Z1274" s="34"/>
      <c r="AA1274" s="35"/>
      <c r="AB1274" s="35"/>
      <c r="AC1274" s="35"/>
      <c r="AD1274" s="36"/>
      <c r="AE1274" s="224"/>
      <c r="AF1274" s="53"/>
      <c r="AG1274" s="54"/>
      <c r="AH1274" s="55"/>
      <c r="AI1274" s="56"/>
      <c r="AJ1274" s="41" t="s">
        <v>144</v>
      </c>
      <c r="AK1274" s="42">
        <v>44596</v>
      </c>
      <c r="AL1274" s="50"/>
      <c r="AM1274" s="337" t="str">
        <f>INDEX($K$6:$AE$6,1,MATCH(1,K1274:AE1274,-1))</f>
        <v>95PFE-L2M</v>
      </c>
      <c r="AN1274" s="337" t="str">
        <f>IF(INDEX($K$6:$AE$6,1,MATCH(1,K1274:AE1274,1))&lt;&gt;INDEX($K$6:$AE$6,1,MATCH(1,K1274:AE1274,-1)),INDEX($K$6:$AE$6,1,MATCH(1,K1274:AE1274,1)),"-")</f>
        <v>-</v>
      </c>
      <c r="AO1274"/>
      <c r="AP1274"/>
      <c r="AQ1274"/>
    </row>
    <row r="1275" spans="1:261" ht="13.15" customHeight="1" x14ac:dyDescent="0.2">
      <c r="A1275" s="169" t="str">
        <f>IF(IFERROR(VLOOKUP(G1275,EmployesActifs,1,FALSE),"Non")&lt;&gt;"Non","Oui","Non")</f>
        <v>Oui</v>
      </c>
      <c r="B1275" s="172">
        <f>IF(A1275="Oui",1,0)</f>
        <v>1</v>
      </c>
      <c r="C1275" s="172">
        <f>IF(OR(G1275="Médecin",H1275="Médecin",I1275="Médecin",I1275="Médecins",H1275="anesthésiste",H1275="boursier univ.",H1275="chercheur",H1275="chirurgien",H1275="Résident(e)",H1275="Md Urg",H1275="Md Card",LEFT(H1275,6)="Fellow",H1275="Externe Médecine",H1275="Directeur de la biobanque Médecin",H1275="monit.-boursier",),1,0)</f>
        <v>0</v>
      </c>
      <c r="D1275" s="172">
        <f>IF(OR(G1275=0,H1275="Stagiaire",H1275="Stagiaires",H1275="Externe",H1275="Externes",G1275="agence",H1275="STAGIAIRE INFIRMIER(ÈRE)",H1275="STAGIAIRE SI",H1275="STAGIAIRE S.I.",H1275="STAGIAIRE PAB",H1275="STAGIAIRE EN PERFUSION",H1275="Stagiaire Physiothérapeute",H1275="Stagiaire médecine",H1275="Stagiaire - Service sociaux",H1275="STAGIAIRE SOINS INFIRMIERS",H1275="STAGIAIRE EXTERNE EN MÉDECINE",H1275="ss",),1,0)</f>
        <v>0</v>
      </c>
      <c r="E1275" s="28" t="s">
        <v>3706</v>
      </c>
      <c r="F1275" s="28" t="s">
        <v>3707</v>
      </c>
      <c r="G1275" s="257">
        <v>6457</v>
      </c>
      <c r="H1275" s="79" t="s">
        <v>5011</v>
      </c>
      <c r="I1275" s="164" t="s">
        <v>4464</v>
      </c>
      <c r="J1275" s="273" t="str">
        <f ca="1">IF(AK1275&lt;=Données!$B$2,1," ")</f>
        <v xml:space="preserve"> </v>
      </c>
      <c r="K1275" s="45"/>
      <c r="L1275" s="46"/>
      <c r="M1275" s="47"/>
      <c r="N1275" s="48">
        <v>1</v>
      </c>
      <c r="O1275" s="185"/>
      <c r="P1275" s="187"/>
      <c r="Q1275" s="185"/>
      <c r="R1275" s="186"/>
      <c r="S1275" s="186"/>
      <c r="T1275" s="187"/>
      <c r="U1275" s="187"/>
      <c r="V1275" s="187"/>
      <c r="W1275" s="320"/>
      <c r="X1275" s="214"/>
      <c r="Y1275" s="215"/>
      <c r="Z1275" s="34"/>
      <c r="AA1275" s="35"/>
      <c r="AB1275" s="35"/>
      <c r="AC1275" s="35"/>
      <c r="AD1275" s="36"/>
      <c r="AE1275" s="224"/>
      <c r="AF1275" s="53"/>
      <c r="AG1275" s="54"/>
      <c r="AH1275" s="55"/>
      <c r="AI1275" s="56"/>
      <c r="AJ1275" s="41" t="s">
        <v>4462</v>
      </c>
      <c r="AK1275" s="42">
        <v>45265</v>
      </c>
      <c r="AL1275" s="50"/>
      <c r="AM1275" s="337" t="str">
        <f>INDEX($K$6:$AE$6,1,MATCH(1,K1275:AE1275,-1))</f>
        <v>F550</v>
      </c>
      <c r="AN1275" s="337" t="str">
        <f>IF(INDEX($K$6:$AE$6,1,MATCH(1,K1275:AE1275,1))&lt;&gt;INDEX($K$6:$AE$6,1,MATCH(1,K1275:AE1275,-1)),INDEX($K$6:$AE$6,1,MATCH(1,K1275:AE1275,1)),"-")</f>
        <v>-</v>
      </c>
      <c r="AO1275"/>
      <c r="AP1275"/>
      <c r="AQ1275"/>
    </row>
    <row r="1276" spans="1:261" ht="13.15" customHeight="1" x14ac:dyDescent="0.2">
      <c r="A1276" s="169" t="str">
        <f>IF(IFERROR(VLOOKUP(G1276,EmployesActifs,1,FALSE),"Non")&lt;&gt;"Non","Oui","Non")</f>
        <v>Oui</v>
      </c>
      <c r="B1276" s="172">
        <f>IF(A1276="Oui",1,0)</f>
        <v>1</v>
      </c>
      <c r="C1276" s="172">
        <f>IF(OR(G1276="Médecin",H1276="Médecin",I1276="Médecin",I1276="Médecins",H1276="anesthésiste",H1276="boursier univ.",H1276="chercheur",H1276="chirurgien",H1276="Résident(e)",H1276="Md Urg",H1276="Md Card",LEFT(H1276,6)="Fellow",H1276="Externe Médecine",H1276="Directeur de la biobanque Médecin",H1276="monit.-boursier",),1,0)</f>
        <v>0</v>
      </c>
      <c r="D1276" s="172">
        <f>IF(OR(G1276=0,H1276="Stagiaire",H1276="Stagiaires",H1276="Externe",H1276="Externes",G1276="agence",H1276="STAGIAIRE INFIRMIER(ÈRE)",H1276="STAGIAIRE SI",H1276="STAGIAIRE S.I.",H1276="STAGIAIRE PAB",H1276="STAGIAIRE EN PERFUSION",H1276="Stagiaire Physiothérapeute",H1276="Stagiaire médecine",H1276="Stagiaire - Service sociaux",H1276="STAGIAIRE SOINS INFIRMIERS",H1276="STAGIAIRE EXTERNE EN MÉDECINE",H1276="ss",),1,0)</f>
        <v>0</v>
      </c>
      <c r="E1276" s="28" t="s">
        <v>2388</v>
      </c>
      <c r="F1276" s="28" t="s">
        <v>2389</v>
      </c>
      <c r="G1276" s="257">
        <v>10506</v>
      </c>
      <c r="H1276" s="79" t="s">
        <v>103</v>
      </c>
      <c r="I1276" s="164" t="s">
        <v>3443</v>
      </c>
      <c r="J1276" s="273">
        <f ca="1">IF(AK1276&lt;=Données!$B$2,1," ")</f>
        <v>1</v>
      </c>
      <c r="K1276" s="45"/>
      <c r="L1276" s="46" t="s">
        <v>56</v>
      </c>
      <c r="M1276" s="47"/>
      <c r="N1276" s="48"/>
      <c r="O1276" s="185"/>
      <c r="P1276" s="187"/>
      <c r="Q1276" s="185"/>
      <c r="R1276" s="186"/>
      <c r="S1276" s="186" t="s">
        <v>56</v>
      </c>
      <c r="T1276" s="187">
        <v>1</v>
      </c>
      <c r="U1276" s="187"/>
      <c r="V1276" s="187"/>
      <c r="W1276" s="320"/>
      <c r="X1276" s="214"/>
      <c r="Y1276" s="215"/>
      <c r="Z1276" s="34"/>
      <c r="AA1276" s="35"/>
      <c r="AB1276" s="35"/>
      <c r="AC1276" s="35"/>
      <c r="AD1276" s="36"/>
      <c r="AE1276" s="224"/>
      <c r="AF1276" s="53"/>
      <c r="AG1276" s="54"/>
      <c r="AH1276" s="55"/>
      <c r="AI1276" s="56"/>
      <c r="AJ1276" s="41" t="s">
        <v>57</v>
      </c>
      <c r="AK1276" s="42">
        <v>44573</v>
      </c>
      <c r="AL1276" s="50"/>
      <c r="AM1276" s="337">
        <f>INDEX($K$6:$AE$6,1,MATCH(1,K1276:AE1276,-1))</f>
        <v>8210</v>
      </c>
      <c r="AN1276" s="337" t="str">
        <f>IF(INDEX($K$6:$AE$6,1,MATCH(1,K1276:AE1276,1))&lt;&gt;INDEX($K$6:$AE$6,1,MATCH(1,K1276:AE1276,-1)),INDEX($K$6:$AE$6,1,MATCH(1,K1276:AE1276,1)),"-")</f>
        <v>-</v>
      </c>
      <c r="AO1276"/>
      <c r="AP1276"/>
      <c r="AQ1276"/>
    </row>
    <row r="1277" spans="1:261" x14ac:dyDescent="0.2">
      <c r="A1277" s="169" t="str">
        <f>IF(IFERROR(VLOOKUP(G1277,EmployesActifs,1,FALSE),"Non")&lt;&gt;"Non","Oui","Non")</f>
        <v>Oui</v>
      </c>
      <c r="B1277" s="172">
        <f>IF(A1277="Oui",1,0)</f>
        <v>1</v>
      </c>
      <c r="C1277" s="172">
        <f>IF(OR(G1277="Médecin",H1277="Médecin",I1277="Médecin",I1277="Médecins",H1277="anesthésiste",H1277="boursier univ.",H1277="chercheur",H1277="chirurgien",H1277="Résident(e)",H1277="Md Urg",H1277="Md Card",LEFT(H1277,6)="Fellow",H1277="Externe Médecine",H1277="Directeur de la biobanque Médecin",H1277="monit.-boursier",),1,0)</f>
        <v>0</v>
      </c>
      <c r="D1277" s="172">
        <f>IF(OR(G1277=0,H1277="Stagiaire",H1277="Stagiaires",H1277="Externe",H1277="Externes",G1277="agence",H1277="STAGIAIRE INFIRMIER(ÈRE)",H1277="STAGIAIRE SI",H1277="STAGIAIRE S.I.",H1277="STAGIAIRE PAB",H1277="STAGIAIRE EN PERFUSION",H1277="Stagiaire Physiothérapeute",H1277="Stagiaire médecine",H1277="Stagiaire - Service sociaux",H1277="STAGIAIRE SOINS INFIRMIERS",H1277="STAGIAIRE EXTERNE EN MÉDECINE",H1277="ss",),1,0)</f>
        <v>0</v>
      </c>
      <c r="E1277" s="28" t="s">
        <v>2391</v>
      </c>
      <c r="F1277" s="28" t="s">
        <v>782</v>
      </c>
      <c r="G1277" s="257">
        <v>5353</v>
      </c>
      <c r="H1277" s="79" t="s">
        <v>3563</v>
      </c>
      <c r="I1277" s="164" t="s">
        <v>3377</v>
      </c>
      <c r="J1277" s="273">
        <f ca="1">IF(AK1277&lt;=Données!$B$2,1," ")</f>
        <v>1</v>
      </c>
      <c r="K1277" s="45"/>
      <c r="L1277" s="46"/>
      <c r="M1277" s="47"/>
      <c r="N1277" s="48"/>
      <c r="O1277" s="185"/>
      <c r="P1277" s="187"/>
      <c r="Q1277" s="185"/>
      <c r="R1277" s="186"/>
      <c r="S1277" s="186"/>
      <c r="T1277" s="187"/>
      <c r="U1277" s="187"/>
      <c r="V1277" s="187"/>
      <c r="W1277" s="320"/>
      <c r="X1277" s="214"/>
      <c r="Y1277" s="215"/>
      <c r="Z1277" s="34"/>
      <c r="AA1277" s="35">
        <v>1</v>
      </c>
      <c r="AB1277" s="35"/>
      <c r="AC1277" s="35"/>
      <c r="AD1277" s="36"/>
      <c r="AE1277" s="224"/>
      <c r="AF1277" s="53"/>
      <c r="AG1277" s="54"/>
      <c r="AH1277" s="55"/>
      <c r="AI1277" s="56"/>
      <c r="AJ1277" s="41" t="s">
        <v>193</v>
      </c>
      <c r="AK1277" s="42">
        <v>43923</v>
      </c>
      <c r="AL1277" s="50"/>
      <c r="AM1277" s="337" t="str">
        <f>INDEX($K$6:$AE$6,1,MATCH(1,K1277:AE1277,-1))</f>
        <v>1511-S</v>
      </c>
      <c r="AN1277" s="337" t="str">
        <f>IF(INDEX($K$6:$AE$6,1,MATCH(1,K1277:AE1277,1))&lt;&gt;INDEX($K$6:$AE$6,1,MATCH(1,K1277:AE1277,-1)),INDEX($K$6:$AE$6,1,MATCH(1,K1277:AE1277,1)),"-")</f>
        <v>-</v>
      </c>
      <c r="AO1277"/>
      <c r="AP1277"/>
      <c r="AQ1277"/>
    </row>
    <row r="1278" spans="1:261" x14ac:dyDescent="0.2">
      <c r="A1278" s="169" t="str">
        <f>IF(IFERROR(VLOOKUP(G1278,EmployesActifs,1,FALSE),"Non")&lt;&gt;"Non","Oui","Non")</f>
        <v>Oui</v>
      </c>
      <c r="B1278" s="172">
        <f>IF(A1278="Oui",1,0)</f>
        <v>1</v>
      </c>
      <c r="C1278" s="172">
        <f>IF(OR(G1278="Médecin",H1278="Médecin",I1278="Médecin",I1278="Médecins",H1278="anesthésiste",H1278="boursier univ.",H1278="chercheur",H1278="chirurgien",H1278="Résident(e)",H1278="Md Urg",H1278="Md Card",LEFT(H1278,6)="Fellow",H1278="Externe Médecine",H1278="Directeur de la biobanque Médecin",H1278="monit.-boursier",),1,0)</f>
        <v>0</v>
      </c>
      <c r="D1278" s="172">
        <f>IF(OR(G1278=0,H1278="Stagiaire",H1278="Stagiaires",H1278="Externe",H1278="Externes",G1278="agence",H1278="STAGIAIRE INFIRMIER(ÈRE)",H1278="STAGIAIRE SI",H1278="STAGIAIRE S.I.",H1278="STAGIAIRE PAB",H1278="STAGIAIRE EN PERFUSION",H1278="Stagiaire Physiothérapeute",H1278="Stagiaire médecine",H1278="Stagiaire - Service sociaux",H1278="STAGIAIRE SOINS INFIRMIERS",H1278="STAGIAIRE EXTERNE EN MÉDECINE",H1278="ss",),1,0)</f>
        <v>0</v>
      </c>
      <c r="E1278" s="28" t="s">
        <v>2392</v>
      </c>
      <c r="F1278" s="28" t="s">
        <v>1741</v>
      </c>
      <c r="G1278" s="257">
        <v>11437</v>
      </c>
      <c r="H1278" s="79" t="s">
        <v>1174</v>
      </c>
      <c r="I1278" s="164" t="s">
        <v>933</v>
      </c>
      <c r="J1278" s="273" t="str">
        <f ca="1">IF(AK1278&lt;=Données!$B$2,1," ")</f>
        <v xml:space="preserve"> </v>
      </c>
      <c r="K1278" s="45"/>
      <c r="L1278" s="46"/>
      <c r="M1278" s="47"/>
      <c r="N1278" s="48"/>
      <c r="O1278" s="185"/>
      <c r="P1278" s="187"/>
      <c r="Q1278" s="185"/>
      <c r="R1278" s="186"/>
      <c r="S1278" s="186"/>
      <c r="T1278" s="187"/>
      <c r="U1278" s="187"/>
      <c r="V1278" s="187"/>
      <c r="W1278" s="320"/>
      <c r="X1278" s="214"/>
      <c r="Y1278" s="215"/>
      <c r="Z1278" s="34"/>
      <c r="AA1278" s="35"/>
      <c r="AB1278" s="35"/>
      <c r="AC1278" s="35"/>
      <c r="AD1278" s="36"/>
      <c r="AE1278" s="224"/>
      <c r="AF1278" s="53"/>
      <c r="AG1278" s="54"/>
      <c r="AH1278" s="55"/>
      <c r="AI1278" s="56"/>
      <c r="AJ1278" s="41" t="s">
        <v>5851</v>
      </c>
      <c r="AK1278" s="42">
        <v>45679</v>
      </c>
      <c r="AL1278" s="50"/>
      <c r="AM1278" s="337" t="e">
        <f>INDEX($K$6:$AE$6,1,MATCH(1,K1278:AE1278,-1))</f>
        <v>#N/A</v>
      </c>
      <c r="AN1278" s="337" t="e">
        <f>IF(INDEX($K$6:$AE$6,1,MATCH(1,K1278:AE1278,1))&lt;&gt;INDEX($K$6:$AE$6,1,MATCH(1,K1278:AE1278,-1)),INDEX($K$6:$AE$6,1,MATCH(1,K1278:AE1278,1)),"-")</f>
        <v>#N/A</v>
      </c>
      <c r="AO1278"/>
      <c r="AP1278"/>
      <c r="AQ1278"/>
    </row>
    <row r="1279" spans="1:261" x14ac:dyDescent="0.2">
      <c r="A1279" s="169" t="str">
        <f>IF(IFERROR(VLOOKUP(G1279,EmployesActifs,1,FALSE),"Non")&lt;&gt;"Non","Oui","Non")</f>
        <v>Oui</v>
      </c>
      <c r="B1279" s="172">
        <f>IF(A1279="Oui",1,0)</f>
        <v>1</v>
      </c>
      <c r="C1279" s="172">
        <f>IF(OR(G1279="Médecin",H1279="Médecin",I1279="Médecin",I1279="Médecins",H1279="anesthésiste",H1279="boursier univ.",H1279="chercheur",H1279="chirurgien",H1279="Résident(e)",H1279="Md Urg",H1279="Md Card",LEFT(H1279,6)="Fellow",H1279="Externe Médecine",H1279="Directeur de la biobanque Médecin",H1279="monit.-boursier",),1,0)</f>
        <v>0</v>
      </c>
      <c r="D1279" s="172">
        <f>IF(OR(G1279=0,H1279="Stagiaire",H1279="Stagiaires",H1279="Externe",H1279="Externes",G1279="agence",H1279="STAGIAIRE INFIRMIER(ÈRE)",H1279="STAGIAIRE SI",H1279="STAGIAIRE S.I.",H1279="STAGIAIRE PAB",H1279="STAGIAIRE EN PERFUSION",H1279="Stagiaire Physiothérapeute",H1279="Stagiaire médecine",H1279="Stagiaire - Service sociaux",H1279="STAGIAIRE SOINS INFIRMIERS",H1279="STAGIAIRE EXTERNE EN MÉDECINE",H1279="ss",),1,0)</f>
        <v>0</v>
      </c>
      <c r="E1279" s="28" t="s">
        <v>2394</v>
      </c>
      <c r="F1279" s="28" t="s">
        <v>2395</v>
      </c>
      <c r="G1279" s="257">
        <v>8463</v>
      </c>
      <c r="H1279" s="79" t="s">
        <v>103</v>
      </c>
      <c r="I1279" s="164" t="s">
        <v>2714</v>
      </c>
      <c r="J1279" s="273">
        <f ca="1">IF(AK1279&lt;=Données!$B$2,1," ")</f>
        <v>1</v>
      </c>
      <c r="K1279" s="45"/>
      <c r="L1279" s="46" t="s">
        <v>56</v>
      </c>
      <c r="M1279" s="47">
        <v>1</v>
      </c>
      <c r="N1279" s="48"/>
      <c r="O1279" s="185"/>
      <c r="P1279" s="187"/>
      <c r="Q1279" s="185"/>
      <c r="R1279" s="186"/>
      <c r="S1279" s="186"/>
      <c r="T1279" s="187"/>
      <c r="U1279" s="187"/>
      <c r="V1279" s="187"/>
      <c r="W1279" s="320"/>
      <c r="X1279" s="214"/>
      <c r="Y1279" s="215"/>
      <c r="Z1279" s="34"/>
      <c r="AA1279" s="35"/>
      <c r="AB1279" s="35"/>
      <c r="AC1279" s="35"/>
      <c r="AD1279" s="36"/>
      <c r="AE1279" s="224"/>
      <c r="AF1279" s="53"/>
      <c r="AG1279" s="54"/>
      <c r="AH1279" s="55"/>
      <c r="AI1279" s="56"/>
      <c r="AJ1279" s="41" t="s">
        <v>2858</v>
      </c>
      <c r="AK1279" s="42">
        <v>45022</v>
      </c>
      <c r="AL1279" s="50"/>
      <c r="AM1279" s="337" t="str">
        <f>INDEX($K$6:$AE$6,1,MATCH(1,K1279:AE1279,-1))</f>
        <v>95PFE-L2L</v>
      </c>
      <c r="AN1279" s="337" t="str">
        <f>IF(INDEX($K$6:$AE$6,1,MATCH(1,K1279:AE1279,1))&lt;&gt;INDEX($K$6:$AE$6,1,MATCH(1,K1279:AE1279,-1)),INDEX($K$6:$AE$6,1,MATCH(1,K1279:AE1279,1)),"-")</f>
        <v>-</v>
      </c>
      <c r="AO1279"/>
      <c r="AP1279"/>
      <c r="AQ1279"/>
    </row>
    <row r="1280" spans="1:261" x14ac:dyDescent="0.2">
      <c r="A1280" s="169" t="str">
        <f>IF(IFERROR(VLOOKUP(G1280,EmployesActifs,1,FALSE),"Non")&lt;&gt;"Non","Oui","Non")</f>
        <v>Oui</v>
      </c>
      <c r="B1280" s="172">
        <f>IF(A1280="Oui",1,0)</f>
        <v>1</v>
      </c>
      <c r="C1280" s="172">
        <f>IF(OR(G1280="Médecin",H1280="Médecin",I1280="Médecin",I1280="Médecins",H1280="anesthésiste",H1280="boursier univ.",H1280="chercheur",H1280="chirurgien",H1280="Résident(e)",H1280="Md Urg",H1280="Md Card",LEFT(H1280,6)="Fellow",H1280="Externe Médecine",H1280="Directeur de la biobanque Médecin",H1280="monit.-boursier",),1,0)</f>
        <v>0</v>
      </c>
      <c r="D1280" s="172">
        <f>IF(OR(G1280=0,H1280="Stagiaire",H1280="Stagiaires",H1280="Externe",H1280="Externes",G1280="agence",H1280="STAGIAIRE INFIRMIER(ÈRE)",H1280="STAGIAIRE SI",H1280="STAGIAIRE S.I.",H1280="STAGIAIRE PAB",H1280="STAGIAIRE EN PERFUSION",H1280="Stagiaire Physiothérapeute",H1280="Stagiaire médecine",H1280="Stagiaire - Service sociaux",H1280="STAGIAIRE SOINS INFIRMIERS",H1280="STAGIAIRE EXTERNE EN MÉDECINE",H1280="ss",),1,0)</f>
        <v>0</v>
      </c>
      <c r="E1280" s="28" t="s">
        <v>2399</v>
      </c>
      <c r="F1280" s="28" t="s">
        <v>2032</v>
      </c>
      <c r="G1280" s="257">
        <v>11087</v>
      </c>
      <c r="H1280" s="79" t="s">
        <v>103</v>
      </c>
      <c r="I1280" s="164" t="s">
        <v>65</v>
      </c>
      <c r="J1280" s="273">
        <f ca="1">IF(AK1280&lt;=Données!$B$2,1," ")</f>
        <v>1</v>
      </c>
      <c r="K1280" s="45"/>
      <c r="L1280" s="46" t="s">
        <v>56</v>
      </c>
      <c r="M1280" s="47"/>
      <c r="N1280" s="48"/>
      <c r="O1280" s="185"/>
      <c r="P1280" s="187"/>
      <c r="Q1280" s="185"/>
      <c r="R1280" s="186"/>
      <c r="S1280" s="186">
        <v>1</v>
      </c>
      <c r="T1280" s="187"/>
      <c r="U1280" s="187"/>
      <c r="V1280" s="187"/>
      <c r="W1280" s="320"/>
      <c r="X1280" s="214"/>
      <c r="Y1280" s="215"/>
      <c r="Z1280" s="34"/>
      <c r="AA1280" s="35"/>
      <c r="AB1280" s="35"/>
      <c r="AC1280" s="35"/>
      <c r="AD1280" s="36"/>
      <c r="AE1280" s="224"/>
      <c r="AF1280" s="53"/>
      <c r="AG1280" s="54"/>
      <c r="AH1280" s="55"/>
      <c r="AI1280" s="56"/>
      <c r="AJ1280" s="41" t="s">
        <v>57</v>
      </c>
      <c r="AK1280" s="42">
        <v>44577</v>
      </c>
      <c r="AL1280" s="50"/>
      <c r="AM1280" s="337" t="str">
        <f>INDEX($K$6:$AE$6,1,MATCH(1,K1280:AE1280,-1))</f>
        <v>1870 +</v>
      </c>
      <c r="AN1280" s="337" t="str">
        <f>IF(INDEX($K$6:$AE$6,1,MATCH(1,K1280:AE1280,1))&lt;&gt;INDEX($K$6:$AE$6,1,MATCH(1,K1280:AE1280,-1)),INDEX($K$6:$AE$6,1,MATCH(1,K1280:AE1280,1)),"-")</f>
        <v>-</v>
      </c>
      <c r="AO1280"/>
      <c r="AP1280"/>
      <c r="AQ1280"/>
    </row>
    <row r="1281" spans="1:43" ht="12.75" customHeight="1" x14ac:dyDescent="0.2">
      <c r="A1281" s="169" t="str">
        <f>IF(IFERROR(VLOOKUP(G1281,EmployesActifs,1,FALSE),"Non")&lt;&gt;"Non","Oui","Non")</f>
        <v>Oui</v>
      </c>
      <c r="B1281" s="172">
        <f>IF(A1281="Oui",1,0)</f>
        <v>1</v>
      </c>
      <c r="C1281" s="172">
        <f>IF(OR(G1281="Médecin",H1281="Médecin",I1281="Médecin",I1281="Médecins",H1281="anesthésiste",H1281="boursier univ.",H1281="chercheur",H1281="chirurgien",H1281="Résident(e)",H1281="Md Urg",H1281="Md Card",LEFT(H1281,6)="Fellow",H1281="Externe Médecine",H1281="Directeur de la biobanque Médecin",H1281="monit.-boursier",),1,0)</f>
        <v>0</v>
      </c>
      <c r="D1281" s="172">
        <f>IF(OR(G1281=0,H1281="Stagiaire",H1281="Stagiaires",H1281="Externe",H1281="Externes",G1281="agence",H1281="STAGIAIRE INFIRMIER(ÈRE)",H1281="STAGIAIRE SI",H1281="STAGIAIRE S.I.",H1281="STAGIAIRE PAB",H1281="STAGIAIRE EN PERFUSION",H1281="Stagiaire Physiothérapeute",H1281="Stagiaire médecine",H1281="Stagiaire - Service sociaux",H1281="STAGIAIRE SOINS INFIRMIERS",H1281="STAGIAIRE EXTERNE EN MÉDECINE",H1281="ss",),1,0)</f>
        <v>0</v>
      </c>
      <c r="E1281" s="28" t="s">
        <v>5815</v>
      </c>
      <c r="F1281" s="28" t="s">
        <v>2400</v>
      </c>
      <c r="G1281" s="257">
        <v>9639</v>
      </c>
      <c r="H1281" s="79" t="s">
        <v>54</v>
      </c>
      <c r="I1281" s="164" t="s">
        <v>55</v>
      </c>
      <c r="J1281" s="273" t="str">
        <f ca="1">IF(AK1281&lt;=Données!$B$2,1," ")</f>
        <v xml:space="preserve"> </v>
      </c>
      <c r="K1281" s="45"/>
      <c r="L1281" s="46"/>
      <c r="M1281" s="47"/>
      <c r="N1281" s="48">
        <v>1</v>
      </c>
      <c r="O1281" s="185"/>
      <c r="P1281" s="187"/>
      <c r="Q1281" s="185"/>
      <c r="R1281" s="186"/>
      <c r="S1281" s="186"/>
      <c r="T1281" s="187"/>
      <c r="U1281" s="187"/>
      <c r="V1281" s="187"/>
      <c r="W1281" s="320"/>
      <c r="X1281" s="214"/>
      <c r="Y1281" s="215"/>
      <c r="Z1281" s="34"/>
      <c r="AA1281" s="35"/>
      <c r="AB1281" s="35"/>
      <c r="AC1281" s="35"/>
      <c r="AD1281" s="36"/>
      <c r="AE1281" s="224"/>
      <c r="AF1281" s="53"/>
      <c r="AG1281" s="54"/>
      <c r="AH1281" s="55"/>
      <c r="AI1281" s="56"/>
      <c r="AJ1281" s="41" t="s">
        <v>50</v>
      </c>
      <c r="AK1281" s="42">
        <v>45632</v>
      </c>
      <c r="AL1281" s="50"/>
      <c r="AM1281" s="337" t="str">
        <f>INDEX($K$6:$AE$6,1,MATCH(1,K1281:AE1281,-1))</f>
        <v>F550</v>
      </c>
      <c r="AN1281" s="337" t="str">
        <f>IF(INDEX($K$6:$AE$6,1,MATCH(1,K1281:AE1281,1))&lt;&gt;INDEX($K$6:$AE$6,1,MATCH(1,K1281:AE1281,-1)),INDEX($K$6:$AE$6,1,MATCH(1,K1281:AE1281,1)),"-")</f>
        <v>-</v>
      </c>
      <c r="AO1281"/>
      <c r="AP1281"/>
      <c r="AQ1281"/>
    </row>
    <row r="1282" spans="1:43" ht="12.75" customHeight="1" x14ac:dyDescent="0.2">
      <c r="A1282" s="169" t="str">
        <f>IF(IFERROR(VLOOKUP(G1282,EmployesActifs,1,FALSE),"Non")&lt;&gt;"Non","Oui","Non")</f>
        <v>Oui</v>
      </c>
      <c r="B1282" s="172">
        <f>IF(A1282="Oui",1,0)</f>
        <v>1</v>
      </c>
      <c r="C1282" s="172">
        <f>IF(OR(G1282="Médecin",H1282="Médecin",I1282="Médecin",I1282="Médecins",H1282="anesthésiste",H1282="boursier univ.",H1282="chercheur",H1282="chirurgien",H1282="Résident(e)",H1282="Md Urg",H1282="Md Card",LEFT(H1282,6)="Fellow",H1282="Externe Médecine",H1282="Directeur de la biobanque Médecin",H1282="monit.-boursier",),1,0)</f>
        <v>0</v>
      </c>
      <c r="D1282" s="172">
        <f>IF(OR(G1282=0,H1282="Stagiaire",H1282="Stagiaires",H1282="Externe",H1282="Externes",G1282="agence",H1282="STAGIAIRE INFIRMIER(ÈRE)",H1282="STAGIAIRE SI",H1282="STAGIAIRE S.I.",H1282="STAGIAIRE PAB",H1282="STAGIAIRE EN PERFUSION",H1282="Stagiaire Physiothérapeute",H1282="Stagiaire médecine",H1282="Stagiaire - Service sociaux",H1282="STAGIAIRE SOINS INFIRMIERS",H1282="STAGIAIRE EXTERNE EN MÉDECINE",H1282="ss",),1,0)</f>
        <v>0</v>
      </c>
      <c r="E1282" s="28" t="s">
        <v>2401</v>
      </c>
      <c r="F1282" s="28" t="s">
        <v>2400</v>
      </c>
      <c r="G1282" s="257">
        <v>5794</v>
      </c>
      <c r="H1282" s="79" t="s">
        <v>69</v>
      </c>
      <c r="I1282" s="164" t="s">
        <v>3403</v>
      </c>
      <c r="J1282" s="273" t="str">
        <f ca="1">IF(AK1282&lt;=Données!$B$2,1," ")</f>
        <v xml:space="preserve"> </v>
      </c>
      <c r="K1282" s="45"/>
      <c r="L1282" s="46">
        <v>1</v>
      </c>
      <c r="M1282" s="47"/>
      <c r="N1282" s="48"/>
      <c r="O1282" s="185"/>
      <c r="P1282" s="187"/>
      <c r="Q1282" s="185"/>
      <c r="R1282" s="186"/>
      <c r="S1282" s="186"/>
      <c r="T1282" s="187"/>
      <c r="U1282" s="187"/>
      <c r="V1282" s="187"/>
      <c r="W1282" s="320"/>
      <c r="X1282" s="214"/>
      <c r="Y1282" s="215"/>
      <c r="Z1282" s="34"/>
      <c r="AA1282" s="35"/>
      <c r="AB1282" s="35"/>
      <c r="AC1282" s="35"/>
      <c r="AD1282" s="36"/>
      <c r="AE1282" s="224"/>
      <c r="AF1282" s="53"/>
      <c r="AG1282" s="54"/>
      <c r="AH1282" s="55"/>
      <c r="AI1282" s="56"/>
      <c r="AJ1282" s="41" t="s">
        <v>4462</v>
      </c>
      <c r="AK1282" s="42">
        <v>45917</v>
      </c>
      <c r="AL1282" s="50"/>
      <c r="AM1282" s="337" t="str">
        <f>INDEX($K$6:$AE$6,1,MATCH(1,K1282:AE1282,-1))</f>
        <v>95PFE-L2M</v>
      </c>
      <c r="AN1282" s="337" t="str">
        <f>IF(INDEX($K$6:$AE$6,1,MATCH(1,K1282:AE1282,1))&lt;&gt;INDEX($K$6:$AE$6,1,MATCH(1,K1282:AE1282,-1)),INDEX($K$6:$AE$6,1,MATCH(1,K1282:AE1282,1)),"-")</f>
        <v>-</v>
      </c>
      <c r="AO1282"/>
      <c r="AP1282"/>
      <c r="AQ1282"/>
    </row>
    <row r="1283" spans="1:43" ht="13.15" customHeight="1" x14ac:dyDescent="0.2">
      <c r="A1283" s="169" t="str">
        <f>IF(IFERROR(VLOOKUP(G1283,EmployesActifs,1,FALSE),"Non")&lt;&gt;"Non","Oui","Non")</f>
        <v>Oui</v>
      </c>
      <c r="B1283" s="172">
        <f>IF(A1283="Oui",1,0)</f>
        <v>1</v>
      </c>
      <c r="C1283" s="172">
        <f>IF(OR(G1283="Médecin",H1283="Médecin",I1283="Médecin",I1283="Médecins",H1283="anesthésiste",H1283="boursier univ.",H1283="chercheur",H1283="chirurgien",H1283="Résident(e)",H1283="Md Urg",H1283="Md Card",LEFT(H1283,6)="Fellow",H1283="Externe Médecine",H1283="Directeur de la biobanque Médecin",H1283="monit.-boursier",),1,0)</f>
        <v>0</v>
      </c>
      <c r="D1283" s="172">
        <f>IF(OR(G1283=0,H1283="Stagiaire",H1283="Stagiaires",H1283="Externe",H1283="Externes",G1283="agence",H1283="STAGIAIRE INFIRMIER(ÈRE)",H1283="STAGIAIRE SI",H1283="STAGIAIRE S.I.",H1283="STAGIAIRE PAB",H1283="STAGIAIRE EN PERFUSION",H1283="Stagiaire Physiothérapeute",H1283="Stagiaire médecine",H1283="Stagiaire - Service sociaux",H1283="STAGIAIRE SOINS INFIRMIERS",H1283="STAGIAIRE EXTERNE EN MÉDECINE",H1283="ss",),1,0)</f>
        <v>0</v>
      </c>
      <c r="E1283" s="28" t="s">
        <v>2401</v>
      </c>
      <c r="F1283" s="28" t="s">
        <v>2402</v>
      </c>
      <c r="G1283" s="257">
        <v>10109</v>
      </c>
      <c r="H1283" s="79" t="s">
        <v>544</v>
      </c>
      <c r="I1283" s="164" t="s">
        <v>122</v>
      </c>
      <c r="J1283" s="273">
        <f ca="1">IF(AK1283&lt;=Données!$B$2,1," ")</f>
        <v>1</v>
      </c>
      <c r="K1283" s="45"/>
      <c r="L1283" s="46">
        <v>1</v>
      </c>
      <c r="M1283" s="47"/>
      <c r="N1283" s="48"/>
      <c r="O1283" s="185"/>
      <c r="P1283" s="187"/>
      <c r="Q1283" s="185"/>
      <c r="R1283" s="186"/>
      <c r="S1283" s="186"/>
      <c r="T1283" s="187"/>
      <c r="U1283" s="187"/>
      <c r="V1283" s="187"/>
      <c r="W1283" s="320"/>
      <c r="X1283" s="214"/>
      <c r="Y1283" s="215"/>
      <c r="Z1283" s="34"/>
      <c r="AA1283" s="35"/>
      <c r="AB1283" s="35"/>
      <c r="AC1283" s="35"/>
      <c r="AD1283" s="36"/>
      <c r="AE1283" s="224"/>
      <c r="AF1283" s="53"/>
      <c r="AG1283" s="54"/>
      <c r="AH1283" s="55"/>
      <c r="AI1283" s="56"/>
      <c r="AJ1283" s="41" t="s">
        <v>85</v>
      </c>
      <c r="AK1283" s="42">
        <v>44600</v>
      </c>
      <c r="AL1283" s="50"/>
      <c r="AM1283" s="337" t="str">
        <f>INDEX($K$6:$AE$6,1,MATCH(1,K1283:AE1283,-1))</f>
        <v>95PFE-L2M</v>
      </c>
      <c r="AN1283" s="337" t="str">
        <f>IF(INDEX($K$6:$AE$6,1,MATCH(1,K1283:AE1283,1))&lt;&gt;INDEX($K$6:$AE$6,1,MATCH(1,K1283:AE1283,-1)),INDEX($K$6:$AE$6,1,MATCH(1,K1283:AE1283,1)),"-")</f>
        <v>-</v>
      </c>
      <c r="AO1283"/>
      <c r="AP1283"/>
      <c r="AQ1283"/>
    </row>
    <row r="1284" spans="1:43" ht="12.75" customHeight="1" x14ac:dyDescent="0.2">
      <c r="A1284" s="169" t="str">
        <f>IF(IFERROR(VLOOKUP(G1284,EmployesActifs,1,FALSE),"Non")&lt;&gt;"Non","Oui","Non")</f>
        <v>Oui</v>
      </c>
      <c r="B1284" s="172">
        <f>IF(A1284="Oui",1,0)</f>
        <v>1</v>
      </c>
      <c r="C1284" s="172">
        <f>IF(OR(G1284="Médecin",H1284="Médecin",I1284="Médecin",I1284="Médecins",H1284="anesthésiste",H1284="boursier univ.",H1284="chercheur",H1284="chirurgien",H1284="Résident(e)",H1284="Md Urg",H1284="Md Card",LEFT(H1284,6)="Fellow",H1284="Externe Médecine",H1284="Directeur de la biobanque Médecin",H1284="monit.-boursier",),1,0)</f>
        <v>0</v>
      </c>
      <c r="D1284" s="172">
        <f>IF(OR(G1284=0,H1284="Stagiaire",H1284="Stagiaires",H1284="Externe",H1284="Externes",G1284="agence",H1284="STAGIAIRE INFIRMIER(ÈRE)",H1284="STAGIAIRE SI",H1284="STAGIAIRE S.I.",H1284="STAGIAIRE PAB",H1284="STAGIAIRE EN PERFUSION",H1284="Stagiaire Physiothérapeute",H1284="Stagiaire médecine",H1284="Stagiaire - Service sociaux",H1284="STAGIAIRE SOINS INFIRMIERS",H1284="STAGIAIRE EXTERNE EN MÉDECINE",H1284="ss",),1,0)</f>
        <v>0</v>
      </c>
      <c r="E1284" s="28" t="s">
        <v>5969</v>
      </c>
      <c r="F1284" s="28" t="s">
        <v>5822</v>
      </c>
      <c r="G1284" s="262">
        <v>13638</v>
      </c>
      <c r="H1284" s="79" t="s">
        <v>54</v>
      </c>
      <c r="I1284" s="164" t="s">
        <v>5862</v>
      </c>
      <c r="J1284" s="273" t="str">
        <f ca="1">IF(AK1284&lt;=Données!$B$2,1," ")</f>
        <v xml:space="preserve"> </v>
      </c>
      <c r="K1284" s="45"/>
      <c r="L1284" s="46">
        <v>1</v>
      </c>
      <c r="M1284" s="47"/>
      <c r="N1284" s="48"/>
      <c r="O1284" s="185"/>
      <c r="P1284" s="187"/>
      <c r="Q1284" s="185"/>
      <c r="R1284" s="186"/>
      <c r="S1284" s="186"/>
      <c r="T1284" s="187"/>
      <c r="U1284" s="187"/>
      <c r="V1284" s="187"/>
      <c r="W1284" s="320"/>
      <c r="X1284" s="214"/>
      <c r="Y1284" s="215"/>
      <c r="Z1284" s="34"/>
      <c r="AA1284" s="35"/>
      <c r="AB1284" s="35"/>
      <c r="AC1284" s="35"/>
      <c r="AD1284" s="36"/>
      <c r="AE1284" s="224"/>
      <c r="AF1284" s="53"/>
      <c r="AG1284" s="54"/>
      <c r="AH1284" s="55"/>
      <c r="AI1284" s="56"/>
      <c r="AJ1284" s="41" t="s">
        <v>50</v>
      </c>
      <c r="AK1284" s="42">
        <v>45724</v>
      </c>
      <c r="AL1284" s="50"/>
      <c r="AM1284" s="337" t="str">
        <f>INDEX($K$6:$AE$6,1,MATCH(1,K1284:AE1284,-1))</f>
        <v>95PFE-L2M</v>
      </c>
      <c r="AN1284" s="337" t="str">
        <f>IF(INDEX($K$6:$AE$6,1,MATCH(1,K1284:AE1284,1))&lt;&gt;INDEX($K$6:$AE$6,1,MATCH(1,K1284:AE1284,-1)),INDEX($K$6:$AE$6,1,MATCH(1,K1284:AE1284,1)),"-")</f>
        <v>-</v>
      </c>
      <c r="AO1284"/>
      <c r="AP1284"/>
      <c r="AQ1284"/>
    </row>
    <row r="1285" spans="1:43" ht="12.75" customHeight="1" x14ac:dyDescent="0.2">
      <c r="A1285" s="169" t="str">
        <f>IF(IFERROR(VLOOKUP(G1285,EmployesActifs,1,FALSE),"Non")&lt;&gt;"Non","Oui","Non")</f>
        <v>Oui</v>
      </c>
      <c r="B1285" s="172">
        <f>IF(A1285="Oui",1,0)</f>
        <v>1</v>
      </c>
      <c r="C1285" s="172">
        <f>IF(OR(G1285="Médecin",H1285="Médecin",I1285="Médecin",I1285="Médecins",H1285="anesthésiste",H1285="boursier univ.",H1285="chercheur",H1285="chirurgien",H1285="Résident(e)",H1285="Md Urg",H1285="Md Card",LEFT(H1285,6)="Fellow",H1285="Externe Médecine",H1285="Directeur de la biobanque Médecin",H1285="monit.-boursier",),1,0)</f>
        <v>0</v>
      </c>
      <c r="D1285" s="172">
        <f>IF(OR(G1285=0,H1285="Stagiaire",H1285="Stagiaires",H1285="Externe",H1285="Externes",G1285="agence",H1285="STAGIAIRE INFIRMIER(ÈRE)",H1285="STAGIAIRE SI",H1285="STAGIAIRE S.I.",H1285="STAGIAIRE PAB",H1285="STAGIAIRE EN PERFUSION",H1285="Stagiaire Physiothérapeute",H1285="Stagiaire médecine",H1285="Stagiaire - Service sociaux",H1285="STAGIAIRE SOINS INFIRMIERS",H1285="STAGIAIRE EXTERNE EN MÉDECINE",H1285="ss",),1,0)</f>
        <v>0</v>
      </c>
      <c r="E1285" s="28" t="s">
        <v>4306</v>
      </c>
      <c r="F1285" s="28" t="s">
        <v>4307</v>
      </c>
      <c r="G1285" s="259">
        <v>12971</v>
      </c>
      <c r="H1285" s="79" t="s">
        <v>1559</v>
      </c>
      <c r="I1285" s="164" t="s">
        <v>5716</v>
      </c>
      <c r="J1285" s="273">
        <f ca="1">IF(AK1285&lt;=Données!$B$2,1," ")</f>
        <v>1</v>
      </c>
      <c r="K1285" s="45"/>
      <c r="L1285" s="46">
        <v>1</v>
      </c>
      <c r="M1285" s="47"/>
      <c r="N1285" s="48"/>
      <c r="O1285" s="185"/>
      <c r="P1285" s="187"/>
      <c r="Q1285" s="185"/>
      <c r="R1285" s="186"/>
      <c r="S1285" s="186"/>
      <c r="T1285" s="187"/>
      <c r="U1285" s="187"/>
      <c r="V1285" s="187"/>
      <c r="W1285" s="320"/>
      <c r="X1285" s="214"/>
      <c r="Y1285" s="215"/>
      <c r="Z1285" s="34"/>
      <c r="AA1285" s="35"/>
      <c r="AB1285" s="35"/>
      <c r="AC1285" s="35"/>
      <c r="AD1285" s="36"/>
      <c r="AE1285" s="224"/>
      <c r="AF1285" s="53"/>
      <c r="AG1285" s="54"/>
      <c r="AH1285" s="55"/>
      <c r="AI1285" s="56"/>
      <c r="AJ1285" s="41" t="s">
        <v>2858</v>
      </c>
      <c r="AK1285" s="42">
        <v>45223</v>
      </c>
      <c r="AL1285" s="50"/>
      <c r="AM1285" s="337" t="str">
        <f>INDEX($K$6:$AE$6,1,MATCH(1,K1285:AE1285,-1))</f>
        <v>95PFE-L2M</v>
      </c>
      <c r="AN1285" s="337" t="str">
        <f>IF(INDEX($K$6:$AE$6,1,MATCH(1,K1285:AE1285,1))&lt;&gt;INDEX($K$6:$AE$6,1,MATCH(1,K1285:AE1285,-1)),INDEX($K$6:$AE$6,1,MATCH(1,K1285:AE1285,1)),"-")</f>
        <v>-</v>
      </c>
      <c r="AO1285"/>
      <c r="AP1285"/>
      <c r="AQ1285"/>
    </row>
    <row r="1286" spans="1:43" x14ac:dyDescent="0.2">
      <c r="A1286" s="169" t="str">
        <f>IF(IFERROR(VLOOKUP(G1286,EmployesActifs,1,FALSE),"Non")&lt;&gt;"Non","Oui","Non")</f>
        <v>Oui</v>
      </c>
      <c r="B1286" s="172">
        <f>IF(A1286="Oui",1,0)</f>
        <v>1</v>
      </c>
      <c r="C1286" s="172">
        <f>IF(OR(G1286="Médecin",H1286="Médecin",I1286="Médecin",I1286="Médecins",H1286="anesthésiste",H1286="boursier univ.",H1286="chercheur",H1286="chirurgien",H1286="Résident(e)",H1286="Md Urg",H1286="Md Card",LEFT(H1286,6)="Fellow",H1286="Externe Médecine",H1286="Directeur de la biobanque Médecin",H1286="monit.-boursier",),1,0)</f>
        <v>0</v>
      </c>
      <c r="D1286" s="172">
        <f>IF(OR(G1286=0,H1286="Stagiaire",H1286="Stagiaires",H1286="Externe",H1286="Externes",G1286="agence",H1286="STAGIAIRE INFIRMIER(ÈRE)",H1286="STAGIAIRE SI",H1286="STAGIAIRE S.I.",H1286="STAGIAIRE PAB",H1286="STAGIAIRE EN PERFUSION",H1286="Stagiaire Physiothérapeute",H1286="Stagiaire médecine",H1286="Stagiaire - Service sociaux",H1286="STAGIAIRE SOINS INFIRMIERS",H1286="STAGIAIRE EXTERNE EN MÉDECINE",H1286="ss",),1,0)</f>
        <v>0</v>
      </c>
      <c r="E1286" s="28" t="s">
        <v>2405</v>
      </c>
      <c r="F1286" s="28" t="s">
        <v>2406</v>
      </c>
      <c r="G1286" s="257">
        <v>5840</v>
      </c>
      <c r="H1286" s="79" t="s">
        <v>103</v>
      </c>
      <c r="I1286" s="164" t="s">
        <v>61</v>
      </c>
      <c r="J1286" s="273">
        <f ca="1">IF(AK1286&lt;=Données!$B$2,1," ")</f>
        <v>1</v>
      </c>
      <c r="K1286" s="45"/>
      <c r="L1286" s="46">
        <v>1</v>
      </c>
      <c r="M1286" s="47"/>
      <c r="N1286" s="48"/>
      <c r="O1286" s="185"/>
      <c r="P1286" s="187"/>
      <c r="Q1286" s="185"/>
      <c r="R1286" s="186"/>
      <c r="S1286" s="186"/>
      <c r="T1286" s="187"/>
      <c r="U1286" s="187"/>
      <c r="V1286" s="187"/>
      <c r="W1286" s="320"/>
      <c r="X1286" s="214"/>
      <c r="Y1286" s="215"/>
      <c r="Z1286" s="34"/>
      <c r="AA1286" s="35"/>
      <c r="AB1286" s="35"/>
      <c r="AC1286" s="35"/>
      <c r="AD1286" s="36"/>
      <c r="AE1286" s="224"/>
      <c r="AF1286" s="53"/>
      <c r="AG1286" s="54"/>
      <c r="AH1286" s="55"/>
      <c r="AI1286" s="56"/>
      <c r="AJ1286" s="41" t="s">
        <v>159</v>
      </c>
      <c r="AK1286" s="42">
        <v>44691</v>
      </c>
      <c r="AL1286" s="50"/>
      <c r="AM1286" s="337" t="str">
        <f>INDEX($K$6:$AE$6,1,MATCH(1,K1286:AE1286,-1))</f>
        <v>95PFE-L2M</v>
      </c>
      <c r="AN1286" s="337" t="str">
        <f>IF(INDEX($K$6:$AE$6,1,MATCH(1,K1286:AE1286,1))&lt;&gt;INDEX($K$6:$AE$6,1,MATCH(1,K1286:AE1286,-1)),INDEX($K$6:$AE$6,1,MATCH(1,K1286:AE1286,1)),"-")</f>
        <v>-</v>
      </c>
      <c r="AO1286"/>
      <c r="AP1286"/>
      <c r="AQ1286"/>
    </row>
    <row r="1287" spans="1:43" ht="12.75" customHeight="1" x14ac:dyDescent="0.2">
      <c r="A1287" s="169" t="str">
        <f>IF(IFERROR(VLOOKUP(G1287,EmployesActifs,1,FALSE),"Non")&lt;&gt;"Non","Oui","Non")</f>
        <v>Oui</v>
      </c>
      <c r="B1287" s="172">
        <f>IF(A1287="Oui",1,0)</f>
        <v>1</v>
      </c>
      <c r="C1287" s="172">
        <f>IF(OR(G1287="Médecin",H1287="Médecin",I1287="Médecin",I1287="Médecins",H1287="anesthésiste",H1287="boursier univ.",H1287="chercheur",H1287="chirurgien",H1287="Résident(e)",H1287="Md Urg",H1287="Md Card",LEFT(H1287,6)="Fellow",H1287="Externe Médecine",H1287="Directeur de la biobanque Médecin",H1287="monit.-boursier",),1,0)</f>
        <v>0</v>
      </c>
      <c r="D1287" s="172">
        <f>IF(OR(G1287=0,H1287="Stagiaire",H1287="Stagiaires",H1287="Externe",H1287="Externes",G1287="agence",H1287="STAGIAIRE INFIRMIER(ÈRE)",H1287="STAGIAIRE SI",H1287="STAGIAIRE S.I.",H1287="STAGIAIRE PAB",H1287="STAGIAIRE EN PERFUSION",H1287="Stagiaire Physiothérapeute",H1287="Stagiaire médecine",H1287="Stagiaire - Service sociaux",H1287="STAGIAIRE SOINS INFIRMIERS",H1287="STAGIAIRE EXTERNE EN MÉDECINE",H1287="ss",),1,0)</f>
        <v>0</v>
      </c>
      <c r="E1287" s="28" t="s">
        <v>2407</v>
      </c>
      <c r="F1287" s="28" t="s">
        <v>1419</v>
      </c>
      <c r="G1287" s="255">
        <v>11626</v>
      </c>
      <c r="H1287" s="79" t="s">
        <v>3738</v>
      </c>
      <c r="I1287" s="164" t="s">
        <v>2270</v>
      </c>
      <c r="J1287" s="273">
        <f ca="1">IF(AK1287&lt;=Données!$B$2,1," ")</f>
        <v>1</v>
      </c>
      <c r="K1287" s="45"/>
      <c r="L1287" s="46" t="s">
        <v>56</v>
      </c>
      <c r="M1287" s="47"/>
      <c r="N1287" s="48"/>
      <c r="O1287" s="185"/>
      <c r="P1287" s="187"/>
      <c r="Q1287" s="185"/>
      <c r="R1287" s="186">
        <v>1</v>
      </c>
      <c r="S1287" s="186"/>
      <c r="T1287" s="187"/>
      <c r="U1287" s="187"/>
      <c r="V1287" s="187"/>
      <c r="W1287" s="320"/>
      <c r="X1287" s="214"/>
      <c r="Y1287" s="215"/>
      <c r="Z1287" s="34"/>
      <c r="AA1287" s="35"/>
      <c r="AB1287" s="35"/>
      <c r="AC1287" s="35"/>
      <c r="AD1287" s="36"/>
      <c r="AE1287" s="224"/>
      <c r="AF1287" s="73"/>
      <c r="AG1287" s="95"/>
      <c r="AH1287" s="96"/>
      <c r="AI1287" s="97"/>
      <c r="AJ1287" s="41" t="s">
        <v>57</v>
      </c>
      <c r="AK1287" s="42">
        <v>44565</v>
      </c>
      <c r="AL1287" s="50"/>
      <c r="AM1287" s="337">
        <f>INDEX($K$6:$AE$6,1,MATCH(1,K1287:AE1287,-1))</f>
        <v>1860</v>
      </c>
      <c r="AN1287" s="337" t="str">
        <f>IF(INDEX($K$6:$AE$6,1,MATCH(1,K1287:AE1287,1))&lt;&gt;INDEX($K$6:$AE$6,1,MATCH(1,K1287:AE1287,-1)),INDEX($K$6:$AE$6,1,MATCH(1,K1287:AE1287,1)),"-")</f>
        <v>-</v>
      </c>
      <c r="AO1287"/>
      <c r="AP1287"/>
      <c r="AQ1287"/>
    </row>
    <row r="1288" spans="1:43" ht="12.75" customHeight="1" x14ac:dyDescent="0.2">
      <c r="A1288" s="169" t="str">
        <f>IF(IFERROR(VLOOKUP(G1288,EmployesActifs,1,FALSE),"Non")&lt;&gt;"Non","Oui","Non")</f>
        <v>Oui</v>
      </c>
      <c r="B1288" s="172">
        <f>IF(A1288="Oui",1,0)</f>
        <v>1</v>
      </c>
      <c r="C1288" s="172">
        <f>IF(OR(G1288="Médecin",H1288="Médecin",I1288="Médecin",I1288="Médecins",H1288="anesthésiste",H1288="boursier univ.",H1288="chercheur",H1288="chirurgien",H1288="Résident(e)",H1288="Md Urg",H1288="Md Card",LEFT(H1288,6)="Fellow",H1288="Externe Médecine",H1288="Directeur de la biobanque Médecin",H1288="monit.-boursier",),1,0)</f>
        <v>0</v>
      </c>
      <c r="D1288" s="172">
        <f>IF(OR(G1288=0,H1288="Stagiaire",H1288="Stagiaires",H1288="Externe",H1288="Externes",G1288="agence",H1288="STAGIAIRE INFIRMIER(ÈRE)",H1288="STAGIAIRE SI",H1288="STAGIAIRE S.I.",H1288="STAGIAIRE PAB",H1288="STAGIAIRE EN PERFUSION",H1288="Stagiaire Physiothérapeute",H1288="Stagiaire médecine",H1288="Stagiaire - Service sociaux",H1288="STAGIAIRE SOINS INFIRMIERS",H1288="STAGIAIRE EXTERNE EN MÉDECINE",H1288="ss",),1,0)</f>
        <v>0</v>
      </c>
      <c r="E1288" s="28" t="s">
        <v>2407</v>
      </c>
      <c r="F1288" s="28" t="s">
        <v>1820</v>
      </c>
      <c r="G1288" s="257">
        <v>10917</v>
      </c>
      <c r="H1288" s="79" t="s">
        <v>2408</v>
      </c>
      <c r="I1288" s="164" t="s">
        <v>174</v>
      </c>
      <c r="J1288" s="273">
        <f ca="1">IF(AK1288&lt;=Données!$B$2,1," ")</f>
        <v>1</v>
      </c>
      <c r="K1288" s="45" t="s">
        <v>56</v>
      </c>
      <c r="L1288" s="46" t="s">
        <v>56</v>
      </c>
      <c r="M1288" s="47" t="s">
        <v>56</v>
      </c>
      <c r="N1288" s="48"/>
      <c r="O1288" s="185"/>
      <c r="P1288" s="187"/>
      <c r="Q1288" s="185"/>
      <c r="R1288" s="186"/>
      <c r="S1288" s="186">
        <v>1</v>
      </c>
      <c r="T1288" s="187"/>
      <c r="U1288" s="187"/>
      <c r="V1288" s="187"/>
      <c r="W1288" s="320"/>
      <c r="X1288" s="214"/>
      <c r="Y1288" s="215"/>
      <c r="Z1288" s="34"/>
      <c r="AA1288" s="35"/>
      <c r="AB1288" s="35"/>
      <c r="AC1288" s="35"/>
      <c r="AD1288" s="36"/>
      <c r="AE1288" s="224"/>
      <c r="AF1288" s="53"/>
      <c r="AG1288" s="54"/>
      <c r="AH1288" s="55"/>
      <c r="AI1288" s="56"/>
      <c r="AJ1288" s="41" t="s">
        <v>98</v>
      </c>
      <c r="AK1288" s="42">
        <v>44587</v>
      </c>
      <c r="AL1288" s="50" t="s">
        <v>870</v>
      </c>
      <c r="AM1288" s="337" t="str">
        <f>INDEX($K$6:$AE$6,1,MATCH(1,K1288:AE1288,-1))</f>
        <v>1870 +</v>
      </c>
      <c r="AN1288" s="337" t="str">
        <f>IF(INDEX($K$6:$AE$6,1,MATCH(1,K1288:AE1288,1))&lt;&gt;INDEX($K$6:$AE$6,1,MATCH(1,K1288:AE1288,-1)),INDEX($K$6:$AE$6,1,MATCH(1,K1288:AE1288,1)),"-")</f>
        <v>-</v>
      </c>
      <c r="AO1288"/>
      <c r="AP1288"/>
      <c r="AQ1288"/>
    </row>
    <row r="1289" spans="1:43" ht="15" customHeight="1" x14ac:dyDescent="0.2">
      <c r="A1289" s="169" t="str">
        <f>IF(IFERROR(VLOOKUP(G1289,EmployesActifs,1,FALSE),"Non")&lt;&gt;"Non","Oui","Non")</f>
        <v>Oui</v>
      </c>
      <c r="B1289" s="172">
        <f>IF(A1289="Oui",1,0)</f>
        <v>1</v>
      </c>
      <c r="C1289" s="172">
        <f>IF(OR(G1289="Médecin",H1289="Médecin",I1289="Médecin",I1289="Médecins",H1289="anesthésiste",H1289="boursier univ.",H1289="chercheur",H1289="chirurgien",H1289="Résident(e)",H1289="Md Urg",H1289="Md Card",LEFT(H1289,6)="Fellow",H1289="Externe Médecine",H1289="Directeur de la biobanque Médecin",H1289="monit.-boursier",),1,0)</f>
        <v>0</v>
      </c>
      <c r="D1289" s="172">
        <f>IF(OR(G1289=0,H1289="Stagiaire",H1289="Stagiaires",H1289="Externe",H1289="Externes",G1289="agence",H1289="STAGIAIRE INFIRMIER(ÈRE)",H1289="STAGIAIRE SI",H1289="STAGIAIRE S.I.",H1289="STAGIAIRE PAB",H1289="STAGIAIRE EN PERFUSION",H1289="Stagiaire Physiothérapeute",H1289="Stagiaire médecine",H1289="Stagiaire - Service sociaux",H1289="STAGIAIRE SOINS INFIRMIERS",H1289="STAGIAIRE EXTERNE EN MÉDECINE",H1289="ss",),1,0)</f>
        <v>0</v>
      </c>
      <c r="E1289" s="28" t="s">
        <v>2409</v>
      </c>
      <c r="F1289" s="28" t="s">
        <v>2410</v>
      </c>
      <c r="G1289" s="257">
        <v>11383</v>
      </c>
      <c r="H1289" s="79" t="s">
        <v>60</v>
      </c>
      <c r="I1289" s="164" t="s">
        <v>5215</v>
      </c>
      <c r="J1289" s="273">
        <f ca="1">IF(AK1289&lt;=Données!$B$2,1," ")</f>
        <v>1</v>
      </c>
      <c r="K1289" s="45"/>
      <c r="L1289" s="46" t="s">
        <v>56</v>
      </c>
      <c r="M1289" s="47"/>
      <c r="N1289" s="48"/>
      <c r="O1289" s="185"/>
      <c r="P1289" s="187"/>
      <c r="Q1289" s="185"/>
      <c r="R1289" s="186"/>
      <c r="S1289" s="186">
        <v>1</v>
      </c>
      <c r="T1289" s="187"/>
      <c r="U1289" s="187"/>
      <c r="V1289" s="187"/>
      <c r="W1289" s="320"/>
      <c r="X1289" s="214"/>
      <c r="Y1289" s="215"/>
      <c r="Z1289" s="34"/>
      <c r="AA1289" s="35"/>
      <c r="AB1289" s="35"/>
      <c r="AC1289" s="35"/>
      <c r="AD1289" s="36"/>
      <c r="AE1289" s="224"/>
      <c r="AF1289" s="53"/>
      <c r="AG1289" s="54"/>
      <c r="AH1289" s="55"/>
      <c r="AI1289" s="56"/>
      <c r="AJ1289" s="41" t="s">
        <v>57</v>
      </c>
      <c r="AK1289" s="42">
        <v>44582</v>
      </c>
      <c r="AL1289" s="50"/>
      <c r="AM1289" s="337" t="str">
        <f>INDEX($K$6:$AE$6,1,MATCH(1,K1289:AE1289,-1))</f>
        <v>1870 +</v>
      </c>
      <c r="AN1289" s="337" t="str">
        <f>IF(INDEX($K$6:$AE$6,1,MATCH(1,K1289:AE1289,1))&lt;&gt;INDEX($K$6:$AE$6,1,MATCH(1,K1289:AE1289,-1)),INDEX($K$6:$AE$6,1,MATCH(1,K1289:AE1289,1)),"-")</f>
        <v>-</v>
      </c>
      <c r="AO1289"/>
      <c r="AP1289"/>
      <c r="AQ1289"/>
    </row>
    <row r="1290" spans="1:43" ht="12.75" customHeight="1" x14ac:dyDescent="0.2">
      <c r="A1290" s="169" t="str">
        <f>IF(IFERROR(VLOOKUP(G1290,EmployesActifs,1,FALSE),"Non")&lt;&gt;"Non","Oui","Non")</f>
        <v>Oui</v>
      </c>
      <c r="B1290" s="172">
        <f>IF(A1290="Oui",1,0)</f>
        <v>1</v>
      </c>
      <c r="C1290" s="172">
        <f>IF(OR(G1290="Médecin",H1290="Médecin",I1290="Médecin",I1290="Médecins",H1290="anesthésiste",H1290="boursier univ.",H1290="chercheur",H1290="chirurgien",H1290="Résident(e)",H1290="Md Urg",H1290="Md Card",LEFT(H1290,6)="Fellow",H1290="Externe Médecine",H1290="Directeur de la biobanque Médecin",H1290="monit.-boursier",),1,0)</f>
        <v>0</v>
      </c>
      <c r="D1290" s="172">
        <f>IF(OR(G1290=0,H1290="Stagiaire",H1290="Stagiaires",H1290="Externe",H1290="Externes",G1290="agence",H1290="STAGIAIRE INFIRMIER(ÈRE)",H1290="STAGIAIRE SI",H1290="STAGIAIRE S.I.",H1290="STAGIAIRE PAB",H1290="STAGIAIRE EN PERFUSION",H1290="Stagiaire Physiothérapeute",H1290="Stagiaire médecine",H1290="Stagiaire - Service sociaux",H1290="STAGIAIRE SOINS INFIRMIERS",H1290="STAGIAIRE EXTERNE EN MÉDECINE",H1290="ss",),1,0)</f>
        <v>0</v>
      </c>
      <c r="E1290" s="28" t="s">
        <v>2411</v>
      </c>
      <c r="F1290" s="28" t="s">
        <v>3332</v>
      </c>
      <c r="G1290" s="257">
        <v>6061</v>
      </c>
      <c r="H1290" s="79" t="s">
        <v>2098</v>
      </c>
      <c r="I1290" s="164" t="s">
        <v>5716</v>
      </c>
      <c r="J1290" s="273" t="str">
        <f ca="1">IF(AK1290&lt;=Données!$B$2,1," ")</f>
        <v xml:space="preserve"> </v>
      </c>
      <c r="K1290" s="45" t="s">
        <v>56</v>
      </c>
      <c r="L1290" s="46"/>
      <c r="M1290" s="47"/>
      <c r="N1290" s="48"/>
      <c r="O1290" s="185"/>
      <c r="P1290" s="187"/>
      <c r="Q1290" s="185"/>
      <c r="R1290" s="186"/>
      <c r="S1290" s="186">
        <v>1</v>
      </c>
      <c r="T1290" s="187"/>
      <c r="U1290" s="187"/>
      <c r="V1290" s="187"/>
      <c r="W1290" s="320"/>
      <c r="X1290" s="214"/>
      <c r="Y1290" s="215"/>
      <c r="Z1290" s="34"/>
      <c r="AA1290" s="35"/>
      <c r="AB1290" s="35"/>
      <c r="AC1290" s="35"/>
      <c r="AD1290" s="36">
        <v>1</v>
      </c>
      <c r="AE1290" s="224"/>
      <c r="AF1290" s="53"/>
      <c r="AG1290" s="54"/>
      <c r="AH1290" s="55"/>
      <c r="AI1290" s="56"/>
      <c r="AJ1290" s="41" t="s">
        <v>4462</v>
      </c>
      <c r="AK1290" s="42">
        <v>45882</v>
      </c>
      <c r="AL1290" s="50"/>
      <c r="AM1290" s="337" t="str">
        <f>INDEX($K$6:$AE$6,1,MATCH(1,K1290:AE1290,-1))</f>
        <v>1870 +</v>
      </c>
      <c r="AN1290" s="337" t="str">
        <f>IF(INDEX($K$6:$AE$6,1,MATCH(1,K1290:AE1290,1))&lt;&gt;INDEX($K$6:$AE$6,1,MATCH(1,K1290:AE1290,-1)),INDEX($K$6:$AE$6,1,MATCH(1,K1290:AE1290,1)),"-")</f>
        <v>1517-LP</v>
      </c>
      <c r="AO1290"/>
      <c r="AP1290"/>
      <c r="AQ1290"/>
    </row>
    <row r="1291" spans="1:43" ht="13.15" customHeight="1" x14ac:dyDescent="0.2">
      <c r="A1291" s="169" t="str">
        <f>IF(IFERROR(VLOOKUP(G1291,EmployesActifs,1,FALSE),"Non")&lt;&gt;"Non","Oui","Non")</f>
        <v>Oui</v>
      </c>
      <c r="B1291" s="172">
        <f>IF(A1291="Oui",1,0)</f>
        <v>1</v>
      </c>
      <c r="C1291" s="172">
        <f>IF(OR(G1291="Médecin",H1291="Médecin",I1291="Médecin",I1291="Médecins",H1291="anesthésiste",H1291="boursier univ.",H1291="chercheur",H1291="chirurgien",H1291="Résident(e)",H1291="Md Urg",H1291="Md Card",LEFT(H1291,6)="Fellow",H1291="Externe Médecine",H1291="Directeur de la biobanque Médecin",H1291="monit.-boursier",),1,0)</f>
        <v>0</v>
      </c>
      <c r="D1291" s="172">
        <f>IF(OR(G1291=0,H1291="Stagiaire",H1291="Stagiaires",H1291="Externe",H1291="Externes",G1291="agence",H1291="STAGIAIRE INFIRMIER(ÈRE)",H1291="STAGIAIRE SI",H1291="STAGIAIRE S.I.",H1291="STAGIAIRE PAB",H1291="STAGIAIRE EN PERFUSION",H1291="Stagiaire Physiothérapeute",H1291="Stagiaire médecine",H1291="Stagiaire - Service sociaux",H1291="STAGIAIRE SOINS INFIRMIERS",H1291="STAGIAIRE EXTERNE EN MÉDECINE",H1291="ss",),1,0)</f>
        <v>0</v>
      </c>
      <c r="E1291" s="28" t="s">
        <v>2412</v>
      </c>
      <c r="F1291" s="28" t="s">
        <v>1386</v>
      </c>
      <c r="G1291" s="257">
        <v>6109</v>
      </c>
      <c r="H1291" s="79" t="s">
        <v>103</v>
      </c>
      <c r="I1291" s="164" t="s">
        <v>61</v>
      </c>
      <c r="J1291" s="273">
        <f ca="1">IF(AK1291&lt;=Données!$B$2,1," ")</f>
        <v>1</v>
      </c>
      <c r="K1291" s="45" t="s">
        <v>56</v>
      </c>
      <c r="L1291" s="46"/>
      <c r="M1291" s="47"/>
      <c r="N1291" s="48" t="s">
        <v>56</v>
      </c>
      <c r="O1291" s="185"/>
      <c r="P1291" s="187"/>
      <c r="Q1291" s="185"/>
      <c r="R1291" s="186"/>
      <c r="S1291" s="186">
        <v>1</v>
      </c>
      <c r="T1291" s="187"/>
      <c r="U1291" s="187"/>
      <c r="V1291" s="187"/>
      <c r="W1291" s="320"/>
      <c r="X1291" s="214" t="s">
        <v>56</v>
      </c>
      <c r="Y1291" s="215" t="s">
        <v>56</v>
      </c>
      <c r="Z1291" s="34"/>
      <c r="AA1291" s="35"/>
      <c r="AB1291" s="35"/>
      <c r="AC1291" s="35"/>
      <c r="AD1291" s="36"/>
      <c r="AE1291" s="224"/>
      <c r="AF1291" s="53"/>
      <c r="AG1291" s="54"/>
      <c r="AH1291" s="55"/>
      <c r="AI1291" s="56"/>
      <c r="AJ1291" s="41" t="s">
        <v>2858</v>
      </c>
      <c r="AK1291" s="42">
        <v>45188</v>
      </c>
      <c r="AL1291" s="50"/>
      <c r="AM1291" s="337" t="str">
        <f>INDEX($K$6:$AE$6,1,MATCH(1,K1291:AE1291,-1))</f>
        <v>1870 +</v>
      </c>
      <c r="AN1291" s="337" t="str">
        <f>IF(INDEX($K$6:$AE$6,1,MATCH(1,K1291:AE1291,1))&lt;&gt;INDEX($K$6:$AE$6,1,MATCH(1,K1291:AE1291,-1)),INDEX($K$6:$AE$6,1,MATCH(1,K1291:AE1291,1)),"-")</f>
        <v>-</v>
      </c>
      <c r="AO1291"/>
      <c r="AP1291"/>
      <c r="AQ1291"/>
    </row>
    <row r="1292" spans="1:43" ht="15" customHeight="1" x14ac:dyDescent="0.2">
      <c r="A1292" s="169" t="str">
        <f>IF(IFERROR(VLOOKUP(G1292,EmployesActifs,1,FALSE),"Non")&lt;&gt;"Non","Oui","Non")</f>
        <v>Oui</v>
      </c>
      <c r="B1292" s="172">
        <f>IF(A1292="Oui",1,0)</f>
        <v>1</v>
      </c>
      <c r="C1292" s="172">
        <f>IF(OR(G1292="Médecin",H1292="Médecin",I1292="Médecin",I1292="Médecins",H1292="anesthésiste",H1292="boursier univ.",H1292="chercheur",H1292="chirurgien",H1292="Résident(e)",H1292="Md Urg",H1292="Md Card",LEFT(H1292,6)="Fellow",H1292="Externe Médecine",H1292="Directeur de la biobanque Médecin",H1292="monit.-boursier",),1,0)</f>
        <v>0</v>
      </c>
      <c r="D1292" s="172">
        <f>IF(OR(G1292=0,H1292="Stagiaire",H1292="Stagiaires",H1292="Externe",H1292="Externes",G1292="agence",H1292="STAGIAIRE INFIRMIER(ÈRE)",H1292="STAGIAIRE SI",H1292="STAGIAIRE S.I.",H1292="STAGIAIRE PAB",H1292="STAGIAIRE EN PERFUSION",H1292="Stagiaire Physiothérapeute",H1292="Stagiaire médecine",H1292="Stagiaire - Service sociaux",H1292="STAGIAIRE SOINS INFIRMIERS",H1292="STAGIAIRE EXTERNE EN MÉDECINE",H1292="ss",),1,0)</f>
        <v>0</v>
      </c>
      <c r="E1292" s="28" t="s">
        <v>3817</v>
      </c>
      <c r="F1292" s="28" t="s">
        <v>2413</v>
      </c>
      <c r="G1292" s="257">
        <v>9499</v>
      </c>
      <c r="H1292" s="79" t="s">
        <v>54</v>
      </c>
      <c r="I1292" s="164" t="s">
        <v>55</v>
      </c>
      <c r="J1292" s="273">
        <f ca="1">IF(AK1292&lt;=Données!$B$2,1," ")</f>
        <v>1</v>
      </c>
      <c r="K1292" s="45" t="s">
        <v>56</v>
      </c>
      <c r="L1292" s="46" t="s">
        <v>56</v>
      </c>
      <c r="M1292" s="47"/>
      <c r="N1292" s="48"/>
      <c r="O1292" s="185"/>
      <c r="P1292" s="187"/>
      <c r="Q1292" s="185">
        <v>1</v>
      </c>
      <c r="R1292" s="186"/>
      <c r="S1292" s="186" t="s">
        <v>56</v>
      </c>
      <c r="T1292" s="187" t="s">
        <v>56</v>
      </c>
      <c r="U1292" s="187"/>
      <c r="V1292" s="187"/>
      <c r="W1292" s="320"/>
      <c r="X1292" s="214"/>
      <c r="Y1292" s="215"/>
      <c r="Z1292" s="34" t="s">
        <v>56</v>
      </c>
      <c r="AA1292" s="35" t="s">
        <v>56</v>
      </c>
      <c r="AB1292" s="35"/>
      <c r="AC1292" s="35"/>
      <c r="AD1292" s="36"/>
      <c r="AE1292" s="224"/>
      <c r="AF1292" s="53"/>
      <c r="AG1292" s="54"/>
      <c r="AH1292" s="55"/>
      <c r="AI1292" s="56"/>
      <c r="AJ1292" s="41" t="s">
        <v>57</v>
      </c>
      <c r="AK1292" s="42">
        <v>44562</v>
      </c>
      <c r="AL1292" s="50"/>
      <c r="AM1292" s="337" t="str">
        <f>INDEX($K$6:$AE$6,1,MATCH(1,K1292:AE1292,-1))</f>
        <v>1860-S</v>
      </c>
      <c r="AN1292" s="337" t="str">
        <f>IF(INDEX($K$6:$AE$6,1,MATCH(1,K1292:AE1292,1))&lt;&gt;INDEX($K$6:$AE$6,1,MATCH(1,K1292:AE1292,-1)),INDEX($K$6:$AE$6,1,MATCH(1,K1292:AE1292,1)),"-")</f>
        <v>-</v>
      </c>
      <c r="AO1292"/>
      <c r="AP1292"/>
      <c r="AQ1292"/>
    </row>
    <row r="1293" spans="1:43" x14ac:dyDescent="0.2">
      <c r="A1293" s="169" t="str">
        <f>IF(IFERROR(VLOOKUP(G1293,EmployesActifs,1,FALSE),"Non")&lt;&gt;"Non","Oui","Non")</f>
        <v>Oui</v>
      </c>
      <c r="B1293" s="172">
        <f>IF(A1293="Oui",1,0)</f>
        <v>1</v>
      </c>
      <c r="C1293" s="172">
        <f>IF(OR(G1293="Médecin",H1293="Médecin",I1293="Médecin",I1293="Médecins",H1293="anesthésiste",H1293="boursier univ.",H1293="chercheur",H1293="chirurgien",H1293="Résident(e)",H1293="Md Urg",H1293="Md Card",LEFT(H1293,6)="Fellow",H1293="Externe Médecine",H1293="Directeur de la biobanque Médecin",H1293="monit.-boursier",),1,0)</f>
        <v>0</v>
      </c>
      <c r="D1293" s="172">
        <f>IF(OR(G1293=0,H1293="Stagiaire",H1293="Stagiaires",H1293="Externe",H1293="Externes",G1293="agence",H1293="STAGIAIRE INFIRMIER(ÈRE)",H1293="STAGIAIRE SI",H1293="STAGIAIRE S.I.",H1293="STAGIAIRE PAB",H1293="STAGIAIRE EN PERFUSION",H1293="Stagiaire Physiothérapeute",H1293="Stagiaire médecine",H1293="Stagiaire - Service sociaux",H1293="STAGIAIRE SOINS INFIRMIERS",H1293="STAGIAIRE EXTERNE EN MÉDECINE",H1293="ss",),1,0)</f>
        <v>0</v>
      </c>
      <c r="E1293" s="28" t="s">
        <v>2414</v>
      </c>
      <c r="F1293" s="28" t="s">
        <v>2415</v>
      </c>
      <c r="G1293" s="263">
        <v>8747</v>
      </c>
      <c r="H1293" s="79" t="s">
        <v>2416</v>
      </c>
      <c r="I1293" s="164" t="s">
        <v>3412</v>
      </c>
      <c r="J1293" s="273">
        <f ca="1">IF(AK1293&lt;=Données!$B$2,1," ")</f>
        <v>1</v>
      </c>
      <c r="K1293" s="45" t="s">
        <v>56</v>
      </c>
      <c r="L1293" s="46"/>
      <c r="M1293" s="47"/>
      <c r="N1293" s="48"/>
      <c r="O1293" s="185"/>
      <c r="P1293" s="187"/>
      <c r="Q1293" s="185"/>
      <c r="R1293" s="186"/>
      <c r="S1293" s="186">
        <v>1</v>
      </c>
      <c r="T1293" s="187"/>
      <c r="U1293" s="187"/>
      <c r="V1293" s="187"/>
      <c r="W1293" s="320"/>
      <c r="X1293" s="214"/>
      <c r="Y1293" s="215"/>
      <c r="Z1293" s="34"/>
      <c r="AA1293" s="35"/>
      <c r="AB1293" s="35"/>
      <c r="AC1293" s="35"/>
      <c r="AD1293" s="36"/>
      <c r="AE1293" s="224"/>
      <c r="AF1293" s="53"/>
      <c r="AG1293" s="54"/>
      <c r="AH1293" s="55"/>
      <c r="AI1293" s="56"/>
      <c r="AJ1293" s="41" t="s">
        <v>290</v>
      </c>
      <c r="AK1293" s="42">
        <v>44587</v>
      </c>
      <c r="AL1293" s="50"/>
      <c r="AM1293" s="337" t="str">
        <f>INDEX($K$6:$AE$6,1,MATCH(1,K1293:AE1293,-1))</f>
        <v>1870 +</v>
      </c>
      <c r="AN1293" s="337" t="str">
        <f>IF(INDEX($K$6:$AE$6,1,MATCH(1,K1293:AE1293,1))&lt;&gt;INDEX($K$6:$AE$6,1,MATCH(1,K1293:AE1293,-1)),INDEX($K$6:$AE$6,1,MATCH(1,K1293:AE1293,1)),"-")</f>
        <v>-</v>
      </c>
      <c r="AO1293"/>
      <c r="AP1293"/>
      <c r="AQ1293"/>
    </row>
    <row r="1294" spans="1:43" x14ac:dyDescent="0.2">
      <c r="A1294" s="169" t="str">
        <f>IF(IFERROR(VLOOKUP(G1294,EmployesActifs,1,FALSE),"Non")&lt;&gt;"Non","Oui","Non")</f>
        <v>Oui</v>
      </c>
      <c r="B1294" s="172">
        <f>IF(A1294="Oui",1,0)</f>
        <v>1</v>
      </c>
      <c r="C1294" s="172">
        <f>IF(OR(G1294="Médecin",H1294="Médecin",I1294="Médecin",I1294="Médecins",H1294="anesthésiste",H1294="boursier univ.",H1294="chercheur",H1294="chirurgien",H1294="Résident(e)",H1294="Md Urg",H1294="Md Card",LEFT(H1294,6)="Fellow",H1294="Externe Médecine",H1294="Directeur de la biobanque Médecin",H1294="monit.-boursier",),1,0)</f>
        <v>0</v>
      </c>
      <c r="D1294" s="172">
        <f>IF(OR(G1294=0,H1294="Stagiaire",H1294="Stagiaires",H1294="Externe",H1294="Externes",G1294="agence",H1294="STAGIAIRE INFIRMIER(ÈRE)",H1294="STAGIAIRE SI",H1294="STAGIAIRE S.I.",H1294="STAGIAIRE PAB",H1294="STAGIAIRE EN PERFUSION",H1294="Stagiaire Physiothérapeute",H1294="Stagiaire médecine",H1294="Stagiaire - Service sociaux",H1294="STAGIAIRE SOINS INFIRMIERS",H1294="STAGIAIRE EXTERNE EN MÉDECINE",H1294="ss",),1,0)</f>
        <v>0</v>
      </c>
      <c r="E1294" s="28" t="s">
        <v>2417</v>
      </c>
      <c r="F1294" s="28" t="s">
        <v>2418</v>
      </c>
      <c r="G1294" s="255">
        <v>9985</v>
      </c>
      <c r="H1294" s="79" t="s">
        <v>2463</v>
      </c>
      <c r="I1294" s="164" t="s">
        <v>933</v>
      </c>
      <c r="J1294" s="273" t="str">
        <f ca="1">IF(AK1294&lt;=Données!$B$2,1," ")</f>
        <v xml:space="preserve"> </v>
      </c>
      <c r="K1294" s="45"/>
      <c r="L1294" s="46">
        <v>1</v>
      </c>
      <c r="M1294" s="47"/>
      <c r="N1294" s="48"/>
      <c r="O1294" s="185"/>
      <c r="P1294" s="187"/>
      <c r="Q1294" s="185"/>
      <c r="R1294" s="186"/>
      <c r="S1294" s="186"/>
      <c r="T1294" s="187"/>
      <c r="U1294" s="187"/>
      <c r="V1294" s="187"/>
      <c r="W1294" s="320"/>
      <c r="X1294" s="214"/>
      <c r="Y1294" s="215"/>
      <c r="Z1294" s="34"/>
      <c r="AA1294" s="35"/>
      <c r="AB1294" s="35"/>
      <c r="AC1294" s="35"/>
      <c r="AD1294" s="36"/>
      <c r="AE1294" s="224"/>
      <c r="AF1294" s="53"/>
      <c r="AG1294" s="54"/>
      <c r="AH1294" s="55"/>
      <c r="AI1294" s="56"/>
      <c r="AJ1294" s="41" t="s">
        <v>4462</v>
      </c>
      <c r="AK1294" s="42">
        <v>45749</v>
      </c>
      <c r="AL1294" s="50"/>
      <c r="AM1294" s="337" t="str">
        <f>INDEX($K$6:$AE$6,1,MATCH(1,K1294:AE1294,-1))</f>
        <v>95PFE-L2M</v>
      </c>
      <c r="AN1294" s="337" t="str">
        <f>IF(INDEX($K$6:$AE$6,1,MATCH(1,K1294:AE1294,1))&lt;&gt;INDEX($K$6:$AE$6,1,MATCH(1,K1294:AE1294,-1)),INDEX($K$6:$AE$6,1,MATCH(1,K1294:AE1294,1)),"-")</f>
        <v>-</v>
      </c>
      <c r="AO1294"/>
      <c r="AP1294"/>
      <c r="AQ1294"/>
    </row>
    <row r="1295" spans="1:43" x14ac:dyDescent="0.2">
      <c r="A1295" s="169" t="str">
        <f>IF(IFERROR(VLOOKUP(G1295,EmployesActifs,1,FALSE),"Non")&lt;&gt;"Non","Oui","Non")</f>
        <v>Oui</v>
      </c>
      <c r="B1295" s="172">
        <f>IF(A1295="Oui",1,0)</f>
        <v>1</v>
      </c>
      <c r="C1295" s="172">
        <f>IF(OR(G1295="Médecin",H1295="Médecin",I1295="Médecin",I1295="Médecins",H1295="anesthésiste",H1295="boursier univ.",H1295="chercheur",H1295="chirurgien",H1295="Résident(e)",H1295="Md Urg",H1295="Md Card",LEFT(H1295,6)="Fellow",H1295="Externe Médecine",H1295="Directeur de la biobanque Médecin",H1295="monit.-boursier",),1,0)</f>
        <v>0</v>
      </c>
      <c r="D1295" s="172">
        <f>IF(OR(G1295=0,H1295="Stagiaire",H1295="Stagiaires",H1295="Externe",H1295="Externes",G1295="agence",H1295="STAGIAIRE INFIRMIER(ÈRE)",H1295="STAGIAIRE SI",H1295="STAGIAIRE S.I.",H1295="STAGIAIRE PAB",H1295="STAGIAIRE EN PERFUSION",H1295="Stagiaire Physiothérapeute",H1295="Stagiaire médecine",H1295="Stagiaire - Service sociaux",H1295="STAGIAIRE SOINS INFIRMIERS",H1295="STAGIAIRE EXTERNE EN MÉDECINE",H1295="ss",),1,0)</f>
        <v>0</v>
      </c>
      <c r="E1295" s="28" t="s">
        <v>5756</v>
      </c>
      <c r="F1295" s="28" t="s">
        <v>5757</v>
      </c>
      <c r="G1295" s="257">
        <v>12359</v>
      </c>
      <c r="H1295" s="79" t="s">
        <v>4999</v>
      </c>
      <c r="I1295" s="164" t="s">
        <v>209</v>
      </c>
      <c r="J1295" s="273" t="str">
        <f ca="1">IF(AK1295&lt;=Données!$B$2,1," ")</f>
        <v xml:space="preserve"> </v>
      </c>
      <c r="K1295" s="45"/>
      <c r="L1295" s="46"/>
      <c r="M1295" s="47" t="s">
        <v>56</v>
      </c>
      <c r="N1295" s="48"/>
      <c r="O1295" s="185"/>
      <c r="P1295" s="187"/>
      <c r="Q1295" s="185"/>
      <c r="R1295" s="186"/>
      <c r="S1295" s="186">
        <v>1</v>
      </c>
      <c r="T1295" s="187"/>
      <c r="U1295" s="187"/>
      <c r="V1295" s="187"/>
      <c r="W1295" s="320"/>
      <c r="X1295" s="214"/>
      <c r="Y1295" s="215"/>
      <c r="Z1295" s="34"/>
      <c r="AA1295" s="35"/>
      <c r="AB1295" s="35"/>
      <c r="AC1295" s="35"/>
      <c r="AD1295" s="36"/>
      <c r="AE1295" s="224"/>
      <c r="AF1295" s="53"/>
      <c r="AG1295" s="54"/>
      <c r="AH1295" s="55"/>
      <c r="AI1295" s="56"/>
      <c r="AJ1295" s="41" t="s">
        <v>4462</v>
      </c>
      <c r="AK1295" s="42">
        <v>45833</v>
      </c>
      <c r="AL1295" s="50"/>
      <c r="AM1295" s="337" t="str">
        <f>INDEX($K$6:$AE$6,1,MATCH(1,K1295:AE1295,-1))</f>
        <v>1870 +</v>
      </c>
      <c r="AN1295" s="337" t="str">
        <f>IF(INDEX($K$6:$AE$6,1,MATCH(1,K1295:AE1295,1))&lt;&gt;INDEX($K$6:$AE$6,1,MATCH(1,K1295:AE1295,-1)),INDEX($K$6:$AE$6,1,MATCH(1,K1295:AE1295,1)),"-")</f>
        <v>-</v>
      </c>
      <c r="AO1295"/>
      <c r="AP1295"/>
      <c r="AQ1295"/>
    </row>
    <row r="1296" spans="1:43" ht="13.15" customHeight="1" x14ac:dyDescent="0.2">
      <c r="A1296" s="169" t="str">
        <f>IF(IFERROR(VLOOKUP(G1296,EmployesActifs,1,FALSE),"Non")&lt;&gt;"Non","Oui","Non")</f>
        <v>Oui</v>
      </c>
      <c r="B1296" s="172">
        <f>IF(A1296="Oui",1,0)</f>
        <v>1</v>
      </c>
      <c r="C1296" s="172">
        <f>IF(OR(G1296="Médecin",H1296="Médecin",I1296="Médecin",I1296="Médecins",H1296="anesthésiste",H1296="boursier univ.",H1296="chercheur",H1296="chirurgien",H1296="Résident(e)",H1296="Md Urg",H1296="Md Card",LEFT(H1296,6)="Fellow",H1296="Externe Médecine",H1296="Directeur de la biobanque Médecin",H1296="monit.-boursier",),1,0)</f>
        <v>0</v>
      </c>
      <c r="D1296" s="172">
        <f>IF(OR(G1296=0,H1296="Stagiaire",H1296="Stagiaires",H1296="Externe",H1296="Externes",G1296="agence",H1296="STAGIAIRE INFIRMIER(ÈRE)",H1296="STAGIAIRE SI",H1296="STAGIAIRE S.I.",H1296="STAGIAIRE PAB",H1296="STAGIAIRE EN PERFUSION",H1296="Stagiaire Physiothérapeute",H1296="Stagiaire médecine",H1296="Stagiaire - Service sociaux",H1296="STAGIAIRE SOINS INFIRMIERS",H1296="STAGIAIRE EXTERNE EN MÉDECINE",H1296="ss",),1,0)</f>
        <v>0</v>
      </c>
      <c r="E1296" s="28" t="s">
        <v>2421</v>
      </c>
      <c r="F1296" s="28" t="s">
        <v>68</v>
      </c>
      <c r="G1296" s="257">
        <v>6824</v>
      </c>
      <c r="H1296" s="79" t="s">
        <v>1867</v>
      </c>
      <c r="I1296" s="164" t="s">
        <v>3399</v>
      </c>
      <c r="J1296" s="273">
        <f ca="1">IF(AK1296&lt;=Données!$B$2,1," ")</f>
        <v>1</v>
      </c>
      <c r="K1296" s="45" t="s">
        <v>56</v>
      </c>
      <c r="L1296" s="46" t="s">
        <v>56</v>
      </c>
      <c r="M1296" s="47"/>
      <c r="N1296" s="48"/>
      <c r="O1296" s="185"/>
      <c r="P1296" s="187"/>
      <c r="Q1296" s="185"/>
      <c r="R1296" s="186"/>
      <c r="S1296" s="186" t="s">
        <v>56</v>
      </c>
      <c r="T1296" s="187"/>
      <c r="U1296" s="187"/>
      <c r="V1296" s="187"/>
      <c r="W1296" s="320"/>
      <c r="X1296" s="214"/>
      <c r="Y1296" s="215"/>
      <c r="Z1296" s="34"/>
      <c r="AA1296" s="35">
        <v>1</v>
      </c>
      <c r="AB1296" s="35"/>
      <c r="AC1296" s="35"/>
      <c r="AD1296" s="36"/>
      <c r="AE1296" s="224"/>
      <c r="AF1296" s="53"/>
      <c r="AG1296" s="54"/>
      <c r="AH1296" s="55"/>
      <c r="AI1296" s="56"/>
      <c r="AJ1296" s="41" t="s">
        <v>57</v>
      </c>
      <c r="AK1296" s="42">
        <v>44586</v>
      </c>
      <c r="AL1296" s="50" t="s">
        <v>884</v>
      </c>
      <c r="AM1296" s="337" t="str">
        <f>INDEX($K$6:$AE$6,1,MATCH(1,K1296:AE1296,-1))</f>
        <v>1511-S</v>
      </c>
      <c r="AN1296" s="337" t="str">
        <f>IF(INDEX($K$6:$AE$6,1,MATCH(1,K1296:AE1296,1))&lt;&gt;INDEX($K$6:$AE$6,1,MATCH(1,K1296:AE1296,-1)),INDEX($K$6:$AE$6,1,MATCH(1,K1296:AE1296,1)),"-")</f>
        <v>-</v>
      </c>
      <c r="AO1296"/>
      <c r="AP1296"/>
      <c r="AQ1296"/>
    </row>
    <row r="1297" spans="1:261" s="63" customFormat="1" x14ac:dyDescent="0.2">
      <c r="A1297" s="169" t="str">
        <f>IF(IFERROR(VLOOKUP(G1297,EmployesActifs,1,FALSE),"Non")&lt;&gt;"Non","Oui","Non")</f>
        <v>Oui</v>
      </c>
      <c r="B1297" s="172">
        <f>IF(A1297="Oui",1,0)</f>
        <v>1</v>
      </c>
      <c r="C1297" s="172">
        <f>IF(OR(G1297="Médecin",H1297="Médecin",I1297="Médecin",I1297="Médecins",H1297="anesthésiste",H1297="boursier univ.",H1297="chercheur",H1297="chirurgien",H1297="Résident(e)",H1297="Md Urg",H1297="Md Card",LEFT(H1297,6)="Fellow",H1297="Externe Médecine",H1297="Directeur de la biobanque Médecin",H1297="monit.-boursier",),1,0)</f>
        <v>0</v>
      </c>
      <c r="D1297" s="172">
        <f>IF(OR(G1297=0,H1297="Stagiaire",H1297="Stagiaires",H1297="Externe",H1297="Externes",G1297="agence",H1297="STAGIAIRE INFIRMIER(ÈRE)",H1297="STAGIAIRE SI",H1297="STAGIAIRE S.I.",H1297="STAGIAIRE PAB",H1297="STAGIAIRE EN PERFUSION",H1297="Stagiaire Physiothérapeute",H1297="Stagiaire médecine",H1297="Stagiaire - Service sociaux",H1297="STAGIAIRE SOINS INFIRMIERS",H1297="STAGIAIRE EXTERNE EN MÉDECINE",H1297="ss",),1,0)</f>
        <v>0</v>
      </c>
      <c r="E1297" s="28" t="s">
        <v>2421</v>
      </c>
      <c r="F1297" s="28" t="s">
        <v>464</v>
      </c>
      <c r="G1297" s="257">
        <v>2176</v>
      </c>
      <c r="H1297" s="79" t="s">
        <v>2098</v>
      </c>
      <c r="I1297" s="164" t="s">
        <v>65</v>
      </c>
      <c r="J1297" s="273" t="str">
        <f ca="1">IF(AK1297&lt;=Données!$B$2,1," ")</f>
        <v xml:space="preserve"> </v>
      </c>
      <c r="K1297" s="45"/>
      <c r="L1297" s="46"/>
      <c r="M1297" s="47"/>
      <c r="N1297" s="48"/>
      <c r="O1297" s="185"/>
      <c r="P1297" s="187"/>
      <c r="Q1297" s="185"/>
      <c r="R1297" s="186"/>
      <c r="S1297" s="186">
        <v>1</v>
      </c>
      <c r="T1297" s="187"/>
      <c r="U1297" s="187"/>
      <c r="V1297" s="187"/>
      <c r="W1297" s="320"/>
      <c r="X1297" s="214"/>
      <c r="Y1297" s="215"/>
      <c r="Z1297" s="34"/>
      <c r="AA1297" s="35"/>
      <c r="AB1297" s="35"/>
      <c r="AC1297" s="35"/>
      <c r="AD1297" s="36"/>
      <c r="AE1297" s="224"/>
      <c r="AF1297" s="53"/>
      <c r="AG1297" s="54"/>
      <c r="AH1297" s="55"/>
      <c r="AI1297" s="56"/>
      <c r="AJ1297" s="41" t="s">
        <v>5851</v>
      </c>
      <c r="AK1297" s="42">
        <v>45752</v>
      </c>
      <c r="AL1297" s="50"/>
      <c r="AM1297" s="337" t="str">
        <f>INDEX($K$6:$AE$6,1,MATCH(1,K1297:AE1297,-1))</f>
        <v>1870 +</v>
      </c>
      <c r="AN1297" s="337" t="str">
        <f>IF(INDEX($K$6:$AE$6,1,MATCH(1,K1297:AE1297,1))&lt;&gt;INDEX($K$6:$AE$6,1,MATCH(1,K1297:AE1297,-1)),INDEX($K$6:$AE$6,1,MATCH(1,K1297:AE1297,1)),"-")</f>
        <v>-</v>
      </c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  <c r="IO1297"/>
      <c r="IP1297"/>
      <c r="IQ1297"/>
      <c r="IR1297"/>
      <c r="IS1297"/>
      <c r="IT1297"/>
      <c r="IU1297"/>
      <c r="IV1297"/>
      <c r="IW1297"/>
      <c r="IX1297"/>
      <c r="IY1297"/>
      <c r="IZ1297"/>
      <c r="JA1297"/>
    </row>
    <row r="1298" spans="1:261" s="63" customFormat="1" x14ac:dyDescent="0.2">
      <c r="A1298" s="169" t="str">
        <f>IF(IFERROR(VLOOKUP(G1298,EmployesActifs,1,FALSE),"Non")&lt;&gt;"Non","Oui","Non")</f>
        <v>Oui</v>
      </c>
      <c r="B1298" s="172">
        <f>IF(A1298="Oui",1,0)</f>
        <v>1</v>
      </c>
      <c r="C1298" s="172">
        <f>IF(OR(G1298="Médecin",H1298="Médecin",I1298="Médecin",I1298="Médecins",H1298="anesthésiste",H1298="boursier univ.",H1298="chercheur",H1298="chirurgien",H1298="Résident(e)",H1298="Md Urg",H1298="Md Card",LEFT(H1298,6)="Fellow",H1298="Externe Médecine",H1298="Directeur de la biobanque Médecin",H1298="monit.-boursier",),1,0)</f>
        <v>0</v>
      </c>
      <c r="D1298" s="172">
        <f>IF(OR(G1298=0,H1298="Stagiaire",H1298="Stagiaires",H1298="Externe",H1298="Externes",G1298="agence",H1298="STAGIAIRE INFIRMIER(ÈRE)",H1298="STAGIAIRE SI",H1298="STAGIAIRE S.I.",H1298="STAGIAIRE PAB",H1298="STAGIAIRE EN PERFUSION",H1298="Stagiaire Physiothérapeute",H1298="Stagiaire médecine",H1298="Stagiaire - Service sociaux",H1298="STAGIAIRE SOINS INFIRMIERS",H1298="STAGIAIRE EXTERNE EN MÉDECINE",H1298="ss",),1,0)</f>
        <v>0</v>
      </c>
      <c r="E1298" s="28" t="s">
        <v>3156</v>
      </c>
      <c r="F1298" s="28" t="s">
        <v>2474</v>
      </c>
      <c r="G1298" s="257">
        <v>12823</v>
      </c>
      <c r="H1298" s="79" t="s">
        <v>103</v>
      </c>
      <c r="I1298" s="164" t="s">
        <v>61</v>
      </c>
      <c r="J1298" s="273">
        <f ca="1">IF(AK1298&lt;=Données!$B$2,1," ")</f>
        <v>1</v>
      </c>
      <c r="K1298" s="45" t="s">
        <v>56</v>
      </c>
      <c r="L1298" s="46" t="s">
        <v>56</v>
      </c>
      <c r="M1298" s="47" t="s">
        <v>56</v>
      </c>
      <c r="N1298" s="48" t="s">
        <v>56</v>
      </c>
      <c r="O1298" s="185"/>
      <c r="P1298" s="187"/>
      <c r="Q1298" s="185"/>
      <c r="R1298" s="186"/>
      <c r="S1298" s="186">
        <v>1</v>
      </c>
      <c r="T1298" s="187"/>
      <c r="U1298" s="187"/>
      <c r="V1298" s="187"/>
      <c r="W1298" s="320"/>
      <c r="X1298" s="214"/>
      <c r="Y1298" s="215"/>
      <c r="Z1298" s="34"/>
      <c r="AA1298" s="35"/>
      <c r="AB1298" s="35" t="s">
        <v>56</v>
      </c>
      <c r="AC1298" s="35"/>
      <c r="AD1298" s="36"/>
      <c r="AE1298" s="224"/>
      <c r="AF1298" s="53"/>
      <c r="AG1298" s="54"/>
      <c r="AH1298" s="55"/>
      <c r="AI1298" s="56"/>
      <c r="AJ1298" s="41" t="s">
        <v>2858</v>
      </c>
      <c r="AK1298" s="42">
        <v>44993</v>
      </c>
      <c r="AL1298" s="50" t="s">
        <v>3161</v>
      </c>
      <c r="AM1298" s="337" t="str">
        <f>INDEX($K$6:$AE$6,1,MATCH(1,K1298:AE1298,-1))</f>
        <v>1870 +</v>
      </c>
      <c r="AN1298" s="337" t="str">
        <f>IF(INDEX($K$6:$AE$6,1,MATCH(1,K1298:AE1298,1))&lt;&gt;INDEX($K$6:$AE$6,1,MATCH(1,K1298:AE1298,-1)),INDEX($K$6:$AE$6,1,MATCH(1,K1298:AE1298,1)),"-")</f>
        <v>-</v>
      </c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  <c r="IO1298"/>
      <c r="IP1298"/>
      <c r="IQ1298"/>
      <c r="IR1298"/>
      <c r="IS1298"/>
      <c r="IT1298"/>
      <c r="IU1298"/>
      <c r="IV1298"/>
      <c r="IW1298"/>
      <c r="IX1298"/>
      <c r="IY1298"/>
      <c r="IZ1298"/>
      <c r="JA1298"/>
    </row>
    <row r="1299" spans="1:261" s="63" customFormat="1" ht="15" customHeight="1" x14ac:dyDescent="0.2">
      <c r="A1299" s="169" t="str">
        <f>IF(IFERROR(VLOOKUP(G1299,EmployesActifs,1,FALSE),"Non")&lt;&gt;"Non","Oui","Non")</f>
        <v>Oui</v>
      </c>
      <c r="B1299" s="172">
        <f>IF(A1299="Oui",1,0)</f>
        <v>1</v>
      </c>
      <c r="C1299" s="172">
        <f>IF(OR(G1299="Médecin",H1299="Médecin",I1299="Médecin",I1299="Médecins",H1299="anesthésiste",H1299="boursier univ.",H1299="chercheur",H1299="chirurgien",H1299="Résident(e)",H1299="Md Urg",H1299="Md Card",LEFT(H1299,6)="Fellow",H1299="Externe Médecine",H1299="Directeur de la biobanque Médecin",H1299="monit.-boursier",),1,0)</f>
        <v>0</v>
      </c>
      <c r="D1299" s="172">
        <f>IF(OR(G1299=0,H1299="Stagiaire",H1299="Stagiaires",H1299="Externe",H1299="Externes",G1299="agence",H1299="STAGIAIRE INFIRMIER(ÈRE)",H1299="STAGIAIRE SI",H1299="STAGIAIRE S.I.",H1299="STAGIAIRE PAB",H1299="STAGIAIRE EN PERFUSION",H1299="Stagiaire Physiothérapeute",H1299="Stagiaire médecine",H1299="Stagiaire - Service sociaux",H1299="STAGIAIRE SOINS INFIRMIERS",H1299="STAGIAIRE EXTERNE EN MÉDECINE",H1299="ss",),1,0)</f>
        <v>0</v>
      </c>
      <c r="E1299" s="28" t="s">
        <v>2172</v>
      </c>
      <c r="F1299" s="28" t="s">
        <v>564</v>
      </c>
      <c r="G1299" s="255">
        <v>13986</v>
      </c>
      <c r="H1299" s="79" t="s">
        <v>103</v>
      </c>
      <c r="I1299" s="164" t="s">
        <v>5701</v>
      </c>
      <c r="J1299" s="273" t="str">
        <f ca="1">IF(AK1299&lt;=Données!$B$2,1," ")</f>
        <v xml:space="preserve"> </v>
      </c>
      <c r="K1299" s="45"/>
      <c r="L1299" s="46">
        <v>1</v>
      </c>
      <c r="M1299" s="47"/>
      <c r="N1299" s="48"/>
      <c r="O1299" s="185"/>
      <c r="P1299" s="187"/>
      <c r="Q1299" s="185"/>
      <c r="R1299" s="186"/>
      <c r="S1299" s="186"/>
      <c r="T1299" s="187"/>
      <c r="U1299" s="187"/>
      <c r="V1299" s="187"/>
      <c r="W1299" s="320"/>
      <c r="X1299" s="214"/>
      <c r="Y1299" s="215"/>
      <c r="Z1299" s="34"/>
      <c r="AA1299" s="35"/>
      <c r="AB1299" s="35"/>
      <c r="AC1299" s="35"/>
      <c r="AD1299" s="36"/>
      <c r="AE1299" s="224"/>
      <c r="AF1299" s="53"/>
      <c r="AG1299" s="54"/>
      <c r="AH1299" s="55"/>
      <c r="AI1299" s="56"/>
      <c r="AJ1299" s="41" t="s">
        <v>4462</v>
      </c>
      <c r="AK1299" s="42">
        <v>45721</v>
      </c>
      <c r="AL1299" s="50"/>
      <c r="AM1299" s="337" t="str">
        <f>INDEX($K$6:$AE$6,1,MATCH(1,K1299:AE1299,-1))</f>
        <v>95PFE-L2M</v>
      </c>
      <c r="AN1299" s="337" t="str">
        <f>IF(INDEX($K$6:$AE$6,1,MATCH(1,K1299:AE1299,1))&lt;&gt;INDEX($K$6:$AE$6,1,MATCH(1,K1299:AE1299,-1)),INDEX($K$6:$AE$6,1,MATCH(1,K1299:AE1299,1)),"-")</f>
        <v>-</v>
      </c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  <c r="IO1299"/>
      <c r="IP1299"/>
      <c r="IQ1299"/>
      <c r="IR1299"/>
      <c r="IS1299"/>
      <c r="IT1299"/>
      <c r="IU1299"/>
      <c r="IV1299"/>
      <c r="IW1299"/>
      <c r="IX1299"/>
      <c r="IY1299"/>
      <c r="IZ1299"/>
      <c r="JA1299"/>
    </row>
    <row r="1300" spans="1:261" x14ac:dyDescent="0.2">
      <c r="A1300" s="169" t="str">
        <f>IF(IFERROR(VLOOKUP(G1300,EmployesActifs,1,FALSE),"Non")&lt;&gt;"Non","Oui","Non")</f>
        <v>Oui</v>
      </c>
      <c r="B1300" s="172">
        <f>IF(A1300="Oui",1,0)</f>
        <v>1</v>
      </c>
      <c r="C1300" s="172">
        <f>IF(OR(G1300="Médecin",H1300="Médecin",I1300="Médecin",I1300="Médecins",H1300="anesthésiste",H1300="boursier univ.",H1300="chercheur",H1300="chirurgien",H1300="Résident(e)",H1300="Md Urg",H1300="Md Card",LEFT(H1300,6)="Fellow",H1300="Externe Médecine",H1300="Directeur de la biobanque Médecin",H1300="monit.-boursier",),1,0)</f>
        <v>0</v>
      </c>
      <c r="D1300" s="172">
        <f>IF(OR(G1300=0,H1300="Stagiaire",H1300="Stagiaires",H1300="Externe",H1300="Externes",G1300="agence",H1300="STAGIAIRE INFIRMIER(ÈRE)",H1300="STAGIAIRE SI",H1300="STAGIAIRE S.I.",H1300="STAGIAIRE PAB",H1300="STAGIAIRE EN PERFUSION",H1300="Stagiaire Physiothérapeute",H1300="Stagiaire médecine",H1300="Stagiaire - Service sociaux",H1300="STAGIAIRE SOINS INFIRMIERS",H1300="STAGIAIRE EXTERNE EN MÉDECINE",H1300="ss",),1,0)</f>
        <v>0</v>
      </c>
      <c r="E1300" s="28" t="s">
        <v>2429</v>
      </c>
      <c r="F1300" s="28" t="s">
        <v>358</v>
      </c>
      <c r="G1300" s="257">
        <v>5836</v>
      </c>
      <c r="H1300" s="79" t="s">
        <v>412</v>
      </c>
      <c r="I1300" s="164" t="s">
        <v>1762</v>
      </c>
      <c r="J1300" s="273">
        <f ca="1">IF(AK1300&lt;=Données!$B$2,1," ")</f>
        <v>1</v>
      </c>
      <c r="K1300" s="45"/>
      <c r="L1300" s="46"/>
      <c r="M1300" s="47"/>
      <c r="N1300" s="48"/>
      <c r="O1300" s="185"/>
      <c r="P1300" s="187"/>
      <c r="Q1300" s="185"/>
      <c r="R1300" s="186"/>
      <c r="S1300" s="186">
        <v>1</v>
      </c>
      <c r="T1300" s="187"/>
      <c r="U1300" s="187"/>
      <c r="V1300" s="187"/>
      <c r="W1300" s="320"/>
      <c r="X1300" s="214"/>
      <c r="Y1300" s="215"/>
      <c r="Z1300" s="34"/>
      <c r="AA1300" s="35"/>
      <c r="AB1300" s="35"/>
      <c r="AC1300" s="35"/>
      <c r="AD1300" s="36"/>
      <c r="AE1300" s="224"/>
      <c r="AF1300" s="53"/>
      <c r="AG1300" s="54"/>
      <c r="AH1300" s="55"/>
      <c r="AI1300" s="56"/>
      <c r="AJ1300" s="41" t="s">
        <v>2430</v>
      </c>
      <c r="AK1300" s="42">
        <v>43872</v>
      </c>
      <c r="AL1300" s="50"/>
      <c r="AM1300" s="337" t="str">
        <f>INDEX($K$6:$AE$6,1,MATCH(1,K1300:AE1300,-1))</f>
        <v>1870 +</v>
      </c>
      <c r="AN1300" s="337" t="str">
        <f>IF(INDEX($K$6:$AE$6,1,MATCH(1,K1300:AE1300,1))&lt;&gt;INDEX($K$6:$AE$6,1,MATCH(1,K1300:AE1300,-1)),INDEX($K$6:$AE$6,1,MATCH(1,K1300:AE1300,1)),"-")</f>
        <v>-</v>
      </c>
      <c r="AO1300"/>
      <c r="AP1300"/>
      <c r="AQ1300"/>
    </row>
    <row r="1301" spans="1:261" x14ac:dyDescent="0.2">
      <c r="A1301" s="169" t="str">
        <f>IF(IFERROR(VLOOKUP(G1301,EmployesActifs,1,FALSE),"Non")&lt;&gt;"Non","Oui","Non")</f>
        <v>Oui</v>
      </c>
      <c r="B1301" s="172">
        <f>IF(A1301="Oui",1,0)</f>
        <v>1</v>
      </c>
      <c r="C1301" s="172">
        <f>IF(OR(G1301="Médecin",H1301="Médecin",I1301="Médecin",I1301="Médecins",H1301="anesthésiste",H1301="boursier univ.",H1301="chercheur",H1301="chirurgien",H1301="Résident(e)",H1301="Md Urg",H1301="Md Card",LEFT(H1301,6)="Fellow",H1301="Externe Médecine",H1301="Directeur de la biobanque Médecin",H1301="monit.-boursier",),1,0)</f>
        <v>0</v>
      </c>
      <c r="D1301" s="172">
        <f>IF(OR(G1301=0,H1301="Stagiaire",H1301="Stagiaires",H1301="Externe",H1301="Externes",G1301="agence",H1301="STAGIAIRE INFIRMIER(ÈRE)",H1301="STAGIAIRE SI",H1301="STAGIAIRE S.I.",H1301="STAGIAIRE PAB",H1301="STAGIAIRE EN PERFUSION",H1301="Stagiaire Physiothérapeute",H1301="Stagiaire médecine",H1301="Stagiaire - Service sociaux",H1301="STAGIAIRE SOINS INFIRMIERS",H1301="STAGIAIRE EXTERNE EN MÉDECINE",H1301="ss",),1,0)</f>
        <v>0</v>
      </c>
      <c r="E1301" s="28" t="s">
        <v>2431</v>
      </c>
      <c r="F1301" s="28" t="s">
        <v>2432</v>
      </c>
      <c r="G1301" s="257">
        <v>12133</v>
      </c>
      <c r="H1301" s="79" t="s">
        <v>54</v>
      </c>
      <c r="I1301" s="164" t="s">
        <v>55</v>
      </c>
      <c r="J1301" s="273">
        <f ca="1">IF(AK1301&lt;=Données!$B$2,1," ")</f>
        <v>1</v>
      </c>
      <c r="K1301" s="45" t="s">
        <v>56</v>
      </c>
      <c r="L1301" s="46" t="s">
        <v>56</v>
      </c>
      <c r="M1301" s="47" t="s">
        <v>56</v>
      </c>
      <c r="N1301" s="48"/>
      <c r="O1301" s="185"/>
      <c r="P1301" s="187"/>
      <c r="Q1301" s="185"/>
      <c r="R1301" s="186"/>
      <c r="S1301" s="186">
        <v>1</v>
      </c>
      <c r="T1301" s="187"/>
      <c r="U1301" s="187"/>
      <c r="V1301" s="187"/>
      <c r="W1301" s="320"/>
      <c r="X1301" s="214"/>
      <c r="Y1301" s="215"/>
      <c r="Z1301" s="34"/>
      <c r="AA1301" s="35"/>
      <c r="AB1301" s="35"/>
      <c r="AC1301" s="35"/>
      <c r="AD1301" s="36"/>
      <c r="AE1301" s="224"/>
      <c r="AF1301" s="53"/>
      <c r="AG1301" s="54"/>
      <c r="AH1301" s="55"/>
      <c r="AI1301" s="56"/>
      <c r="AJ1301" s="41" t="s">
        <v>98</v>
      </c>
      <c r="AK1301" s="42">
        <v>44581</v>
      </c>
      <c r="AL1301" s="50"/>
      <c r="AM1301" s="337" t="str">
        <f>INDEX($K$6:$AE$6,1,MATCH(1,K1301:AE1301,-1))</f>
        <v>1870 +</v>
      </c>
      <c r="AN1301" s="337" t="str">
        <f>IF(INDEX($K$6:$AE$6,1,MATCH(1,K1301:AE1301,1))&lt;&gt;INDEX($K$6:$AE$6,1,MATCH(1,K1301:AE1301,-1)),INDEX($K$6:$AE$6,1,MATCH(1,K1301:AE1301,1)),"-")</f>
        <v>-</v>
      </c>
      <c r="AO1301"/>
      <c r="AP1301"/>
      <c r="AQ1301"/>
    </row>
    <row r="1302" spans="1:261" x14ac:dyDescent="0.2">
      <c r="A1302" s="169" t="str">
        <f>IF(IFERROR(VLOOKUP(G1302,EmployesActifs,1,FALSE),"Non")&lt;&gt;"Non","Oui","Non")</f>
        <v>Oui</v>
      </c>
      <c r="B1302" s="172">
        <f>IF(A1302="Oui",1,0)</f>
        <v>1</v>
      </c>
      <c r="C1302" s="172">
        <f>IF(OR(G1302="Médecin",H1302="Médecin",I1302="Médecin",I1302="Médecins",H1302="anesthésiste",H1302="boursier univ.",H1302="chercheur",H1302="chirurgien",H1302="Résident(e)",H1302="Md Urg",H1302="Md Card",LEFT(H1302,6)="Fellow",H1302="Externe Médecine",H1302="Directeur de la biobanque Médecin",H1302="monit.-boursier",),1,0)</f>
        <v>0</v>
      </c>
      <c r="D1302" s="172">
        <f>IF(OR(G1302=0,H1302="Stagiaire",H1302="Stagiaires",H1302="Externe",H1302="Externes",G1302="agence",H1302="STAGIAIRE INFIRMIER(ÈRE)",H1302="STAGIAIRE SI",H1302="STAGIAIRE S.I.",H1302="STAGIAIRE PAB",H1302="STAGIAIRE EN PERFUSION",H1302="Stagiaire Physiothérapeute",H1302="Stagiaire médecine",H1302="Stagiaire - Service sociaux",H1302="STAGIAIRE SOINS INFIRMIERS",H1302="STAGIAIRE EXTERNE EN MÉDECINE",H1302="ss",),1,0)</f>
        <v>0</v>
      </c>
      <c r="E1302" s="28" t="s">
        <v>2434</v>
      </c>
      <c r="F1302" s="28" t="s">
        <v>728</v>
      </c>
      <c r="G1302" s="257">
        <v>6656</v>
      </c>
      <c r="H1302" s="79" t="s">
        <v>103</v>
      </c>
      <c r="I1302" s="164" t="s">
        <v>836</v>
      </c>
      <c r="J1302" s="273" t="str">
        <f ca="1">IF(AK1302&lt;=Données!$B$2,1," ")</f>
        <v xml:space="preserve"> </v>
      </c>
      <c r="K1302" s="45"/>
      <c r="L1302" s="46"/>
      <c r="M1302" s="47" t="s">
        <v>56</v>
      </c>
      <c r="N1302" s="48" t="s">
        <v>56</v>
      </c>
      <c r="O1302" s="185"/>
      <c r="P1302" s="187" t="s">
        <v>56</v>
      </c>
      <c r="Q1302" s="185"/>
      <c r="R1302" s="186"/>
      <c r="S1302" s="186">
        <v>1</v>
      </c>
      <c r="T1302" s="187"/>
      <c r="U1302" s="187"/>
      <c r="V1302" s="187"/>
      <c r="W1302" s="320"/>
      <c r="X1302" s="214"/>
      <c r="Y1302" s="215"/>
      <c r="Z1302" s="34"/>
      <c r="AA1302" s="35"/>
      <c r="AB1302" s="35"/>
      <c r="AC1302" s="35"/>
      <c r="AD1302" s="36"/>
      <c r="AE1302" s="224"/>
      <c r="AF1302" s="53"/>
      <c r="AG1302" s="54"/>
      <c r="AH1302" s="55"/>
      <c r="AI1302" s="56"/>
      <c r="AJ1302" s="41" t="s">
        <v>4462</v>
      </c>
      <c r="AK1302" s="42">
        <v>45959</v>
      </c>
      <c r="AL1302" s="50"/>
      <c r="AM1302" s="337" t="str">
        <f>INDEX($K$6:$AE$6,1,MATCH(1,K1302:AE1302,-1))</f>
        <v>1870 +</v>
      </c>
      <c r="AN1302" s="337" t="str">
        <f>IF(INDEX($K$6:$AE$6,1,MATCH(1,K1302:AE1302,1))&lt;&gt;INDEX($K$6:$AE$6,1,MATCH(1,K1302:AE1302,-1)),INDEX($K$6:$AE$6,1,MATCH(1,K1302:AE1302,1)),"-")</f>
        <v>-</v>
      </c>
      <c r="AO1302"/>
      <c r="AP1302"/>
      <c r="AQ1302"/>
    </row>
    <row r="1303" spans="1:261" x14ac:dyDescent="0.2">
      <c r="A1303" s="169" t="str">
        <f>IF(IFERROR(VLOOKUP(G1303,EmployesActifs,1,FALSE),"Non")&lt;&gt;"Non","Oui","Non")</f>
        <v>Oui</v>
      </c>
      <c r="B1303" s="172">
        <f>IF(A1303="Oui",1,0)</f>
        <v>1</v>
      </c>
      <c r="C1303" s="172">
        <f>IF(OR(G1303="Médecin",H1303="Médecin",I1303="Médecin",I1303="Médecins",H1303="anesthésiste",H1303="boursier univ.",H1303="chercheur",H1303="chirurgien",H1303="Résident(e)",H1303="Md Urg",H1303="Md Card",LEFT(H1303,6)="Fellow",H1303="Externe Médecine",H1303="Directeur de la biobanque Médecin",H1303="monit.-boursier",),1,0)</f>
        <v>0</v>
      </c>
      <c r="D1303" s="172">
        <f>IF(OR(G1303=0,H1303="Stagiaire",H1303="Stagiaires",H1303="Externe",H1303="Externes",G1303="agence",H1303="STAGIAIRE INFIRMIER(ÈRE)",H1303="STAGIAIRE SI",H1303="STAGIAIRE S.I.",H1303="STAGIAIRE PAB",H1303="STAGIAIRE EN PERFUSION",H1303="Stagiaire Physiothérapeute",H1303="Stagiaire médecine",H1303="Stagiaire - Service sociaux",H1303="STAGIAIRE SOINS INFIRMIERS",H1303="STAGIAIRE EXTERNE EN MÉDECINE",H1303="ss",),1,0)</f>
        <v>0</v>
      </c>
      <c r="E1303" s="28" t="s">
        <v>714</v>
      </c>
      <c r="F1303" s="28" t="s">
        <v>2435</v>
      </c>
      <c r="G1303" s="257">
        <v>6884</v>
      </c>
      <c r="H1303" s="79" t="s">
        <v>69</v>
      </c>
      <c r="I1303" s="164" t="s">
        <v>110</v>
      </c>
      <c r="J1303" s="273" t="str">
        <f ca="1">IF(AK1303&lt;=Données!$B$2,1," ")</f>
        <v xml:space="preserve"> </v>
      </c>
      <c r="K1303" s="45">
        <v>1</v>
      </c>
      <c r="L1303" s="46"/>
      <c r="M1303" s="47"/>
      <c r="N1303" s="48"/>
      <c r="O1303" s="185"/>
      <c r="P1303" s="187"/>
      <c r="Q1303" s="185"/>
      <c r="R1303" s="186"/>
      <c r="S1303" s="186"/>
      <c r="T1303" s="187"/>
      <c r="U1303" s="187"/>
      <c r="V1303" s="187"/>
      <c r="W1303" s="320"/>
      <c r="X1303" s="214"/>
      <c r="Y1303" s="215"/>
      <c r="Z1303" s="34"/>
      <c r="AA1303" s="35"/>
      <c r="AB1303" s="35"/>
      <c r="AC1303" s="35"/>
      <c r="AD1303" s="36"/>
      <c r="AE1303" s="224"/>
      <c r="AF1303" s="53"/>
      <c r="AG1303" s="54"/>
      <c r="AH1303" s="55"/>
      <c r="AI1303" s="56"/>
      <c r="AJ1303" s="41" t="s">
        <v>4462</v>
      </c>
      <c r="AK1303" s="42">
        <v>45265</v>
      </c>
      <c r="AL1303" s="50"/>
      <c r="AM1303" s="337" t="str">
        <f>INDEX($K$6:$AE$6,1,MATCH(1,K1303:AE1303,-1))</f>
        <v>95PFE-L2S</v>
      </c>
      <c r="AN1303" s="337" t="str">
        <f>IF(INDEX($K$6:$AE$6,1,MATCH(1,K1303:AE1303,1))&lt;&gt;INDEX($K$6:$AE$6,1,MATCH(1,K1303:AE1303,-1)),INDEX($K$6:$AE$6,1,MATCH(1,K1303:AE1303,1)),"-")</f>
        <v>-</v>
      </c>
      <c r="AO1303"/>
      <c r="AP1303"/>
      <c r="AQ1303"/>
    </row>
    <row r="1304" spans="1:261" x14ac:dyDescent="0.2">
      <c r="A1304" s="169" t="str">
        <f>IF(IFERROR(VLOOKUP(G1304,EmployesActifs,1,FALSE),"Non")&lt;&gt;"Non","Oui","Non")</f>
        <v>Oui</v>
      </c>
      <c r="B1304" s="172">
        <f>IF(A1304="Oui",1,0)</f>
        <v>1</v>
      </c>
      <c r="C1304" s="172">
        <f>IF(OR(G1304="Médecin",H1304="Médecin",I1304="Médecin",I1304="Médecins",H1304="anesthésiste",H1304="boursier univ.",H1304="chercheur",H1304="chirurgien",H1304="Résident(e)",H1304="Md Urg",H1304="Md Card",LEFT(H1304,6)="Fellow",H1304="Externe Médecine",H1304="Directeur de la biobanque Médecin",H1304="monit.-boursier",),1,0)</f>
        <v>0</v>
      </c>
      <c r="D1304" s="172">
        <f>IF(OR(G1304=0,H1304="Stagiaire",H1304="Stagiaires",H1304="Externe",H1304="Externes",G1304="agence",H1304="STAGIAIRE INFIRMIER(ÈRE)",H1304="STAGIAIRE SI",H1304="STAGIAIRE S.I.",H1304="STAGIAIRE PAB",H1304="STAGIAIRE EN PERFUSION",H1304="Stagiaire Physiothérapeute",H1304="Stagiaire médecine",H1304="Stagiaire - Service sociaux",H1304="STAGIAIRE SOINS INFIRMIERS",H1304="STAGIAIRE EXTERNE EN MÉDECINE",H1304="ss",),1,0)</f>
        <v>0</v>
      </c>
      <c r="E1304" s="28" t="s">
        <v>2439</v>
      </c>
      <c r="F1304" s="28" t="s">
        <v>3264</v>
      </c>
      <c r="G1304" s="257">
        <v>13563</v>
      </c>
      <c r="H1304" s="79" t="s">
        <v>1559</v>
      </c>
      <c r="I1304" s="164" t="s">
        <v>5716</v>
      </c>
      <c r="J1304" s="273" t="str">
        <f ca="1">IF(AK1304&lt;=Données!$B$2,1," ")</f>
        <v xml:space="preserve"> </v>
      </c>
      <c r="K1304" s="45">
        <v>1</v>
      </c>
      <c r="L1304" s="46"/>
      <c r="M1304" s="47"/>
      <c r="N1304" s="48"/>
      <c r="O1304" s="185"/>
      <c r="P1304" s="187"/>
      <c r="Q1304" s="185"/>
      <c r="R1304" s="186"/>
      <c r="S1304" s="186"/>
      <c r="T1304" s="187"/>
      <c r="U1304" s="187"/>
      <c r="V1304" s="187"/>
      <c r="W1304" s="320"/>
      <c r="X1304" s="214"/>
      <c r="Y1304" s="215"/>
      <c r="Z1304" s="34"/>
      <c r="AA1304" s="35"/>
      <c r="AB1304" s="35"/>
      <c r="AC1304" s="35"/>
      <c r="AD1304" s="36"/>
      <c r="AE1304" s="224"/>
      <c r="AF1304" s="53"/>
      <c r="AG1304" s="54"/>
      <c r="AH1304" s="55"/>
      <c r="AI1304" s="56"/>
      <c r="AJ1304" s="41" t="s">
        <v>4462</v>
      </c>
      <c r="AK1304" s="42">
        <v>45889</v>
      </c>
      <c r="AL1304" s="50"/>
      <c r="AM1304" s="337" t="str">
        <f>INDEX($K$6:$AE$6,1,MATCH(1,K1304:AE1304,-1))</f>
        <v>95PFE-L2S</v>
      </c>
      <c r="AN1304" s="337" t="str">
        <f>IF(INDEX($K$6:$AE$6,1,MATCH(1,K1304:AE1304,1))&lt;&gt;INDEX($K$6:$AE$6,1,MATCH(1,K1304:AE1304,-1)),INDEX($K$6:$AE$6,1,MATCH(1,K1304:AE1304,1)),"-")</f>
        <v>-</v>
      </c>
      <c r="AO1304"/>
      <c r="AP1304"/>
      <c r="AQ1304"/>
    </row>
    <row r="1305" spans="1:261" ht="12.75" customHeight="1" x14ac:dyDescent="0.2">
      <c r="A1305" s="169" t="str">
        <f>IF(IFERROR(VLOOKUP(G1305,EmployesActifs,1,FALSE),"Non")&lt;&gt;"Non","Oui","Non")</f>
        <v>Oui</v>
      </c>
      <c r="B1305" s="172">
        <f>IF(A1305="Oui",1,0)</f>
        <v>1</v>
      </c>
      <c r="C1305" s="172">
        <f>IF(OR(G1305="Médecin",H1305="Médecin",I1305="Médecin",I1305="Médecins",H1305="anesthésiste",H1305="boursier univ.",H1305="chercheur",H1305="chirurgien",H1305="Résident(e)",H1305="Md Urg",H1305="Md Card",LEFT(H1305,6)="Fellow",H1305="Externe Médecine",H1305="Directeur de la biobanque Médecin",H1305="monit.-boursier",),1,0)</f>
        <v>0</v>
      </c>
      <c r="D1305" s="172">
        <f>IF(OR(G1305=0,H1305="Stagiaire",H1305="Stagiaires",H1305="Externe",H1305="Externes",G1305="agence",H1305="STAGIAIRE INFIRMIER(ÈRE)",H1305="STAGIAIRE SI",H1305="STAGIAIRE S.I.",H1305="STAGIAIRE PAB",H1305="STAGIAIRE EN PERFUSION",H1305="Stagiaire Physiothérapeute",H1305="Stagiaire médecine",H1305="Stagiaire - Service sociaux",H1305="STAGIAIRE SOINS INFIRMIERS",H1305="STAGIAIRE EXTERNE EN MÉDECINE",H1305="ss",),1,0)</f>
        <v>0</v>
      </c>
      <c r="E1305" s="28" t="s">
        <v>2440</v>
      </c>
      <c r="F1305" s="28" t="s">
        <v>447</v>
      </c>
      <c r="G1305" s="257">
        <v>2548</v>
      </c>
      <c r="H1305" s="79" t="s">
        <v>103</v>
      </c>
      <c r="I1305" s="164" t="s">
        <v>152</v>
      </c>
      <c r="J1305" s="273">
        <f ca="1">IF(AK1305&lt;=Données!$B$2,1," ")</f>
        <v>1</v>
      </c>
      <c r="K1305" s="45" t="s">
        <v>56</v>
      </c>
      <c r="L1305" s="46"/>
      <c r="M1305" s="47"/>
      <c r="N1305" s="48"/>
      <c r="O1305" s="185"/>
      <c r="P1305" s="187"/>
      <c r="Q1305" s="185"/>
      <c r="R1305" s="186"/>
      <c r="S1305" s="186">
        <v>1</v>
      </c>
      <c r="T1305" s="187"/>
      <c r="U1305" s="187"/>
      <c r="V1305" s="187"/>
      <c r="W1305" s="320"/>
      <c r="X1305" s="214"/>
      <c r="Y1305" s="215"/>
      <c r="Z1305" s="34"/>
      <c r="AA1305" s="35"/>
      <c r="AB1305" s="35"/>
      <c r="AC1305" s="35"/>
      <c r="AD1305" s="36"/>
      <c r="AE1305" s="224"/>
      <c r="AF1305" s="53"/>
      <c r="AG1305" s="54"/>
      <c r="AH1305" s="55"/>
      <c r="AI1305" s="56"/>
      <c r="AJ1305" s="41" t="s">
        <v>98</v>
      </c>
      <c r="AK1305" s="42">
        <v>44574</v>
      </c>
      <c r="AL1305" s="50"/>
      <c r="AM1305" s="337" t="str">
        <f>INDEX($K$6:$AE$6,1,MATCH(1,K1305:AE1305,-1))</f>
        <v>1870 +</v>
      </c>
      <c r="AN1305" s="337" t="str">
        <f>IF(INDEX($K$6:$AE$6,1,MATCH(1,K1305:AE1305,1))&lt;&gt;INDEX($K$6:$AE$6,1,MATCH(1,K1305:AE1305,-1)),INDEX($K$6:$AE$6,1,MATCH(1,K1305:AE1305,1)),"-")</f>
        <v>-</v>
      </c>
      <c r="AO1305"/>
      <c r="AP1305"/>
      <c r="AQ1305"/>
    </row>
    <row r="1306" spans="1:261" ht="12.75" customHeight="1" x14ac:dyDescent="0.2">
      <c r="A1306" s="169" t="str">
        <f>IF(IFERROR(VLOOKUP(G1306,EmployesActifs,1,FALSE),"Non")&lt;&gt;"Non","Oui","Non")</f>
        <v>Oui</v>
      </c>
      <c r="B1306" s="172">
        <f>IF(A1306="Oui",1,0)</f>
        <v>1</v>
      </c>
      <c r="C1306" s="172">
        <f>IF(OR(G1306="Médecin",H1306="Médecin",I1306="Médecin",I1306="Médecins",H1306="anesthésiste",H1306="boursier univ.",H1306="chercheur",H1306="chirurgien",H1306="Résident(e)",H1306="Md Urg",H1306="Md Card",LEFT(H1306,6)="Fellow",H1306="Externe Médecine",H1306="Directeur de la biobanque Médecin",H1306="monit.-boursier",),1,0)</f>
        <v>0</v>
      </c>
      <c r="D1306" s="172">
        <f>IF(OR(G1306=0,H1306="Stagiaire",H1306="Stagiaires",H1306="Externe",H1306="Externes",G1306="agence",H1306="STAGIAIRE INFIRMIER(ÈRE)",H1306="STAGIAIRE SI",H1306="STAGIAIRE S.I.",H1306="STAGIAIRE PAB",H1306="STAGIAIRE EN PERFUSION",H1306="Stagiaire Physiothérapeute",H1306="Stagiaire médecine",H1306="Stagiaire - Service sociaux",H1306="STAGIAIRE SOINS INFIRMIERS",H1306="STAGIAIRE EXTERNE EN MÉDECINE",H1306="ss",),1,0)</f>
        <v>0</v>
      </c>
      <c r="E1306" s="28" t="s">
        <v>3209</v>
      </c>
      <c r="F1306" s="28" t="s">
        <v>3210</v>
      </c>
      <c r="G1306" s="256">
        <v>13127</v>
      </c>
      <c r="H1306" s="79" t="s">
        <v>3965</v>
      </c>
      <c r="I1306" s="164" t="s">
        <v>5717</v>
      </c>
      <c r="J1306" s="273" t="str">
        <f ca="1">IF(AK1306&lt;=Données!$B$2,1," ")</f>
        <v xml:space="preserve"> </v>
      </c>
      <c r="K1306" s="45" t="s">
        <v>56</v>
      </c>
      <c r="L1306" s="46"/>
      <c r="M1306" s="47"/>
      <c r="N1306" s="48">
        <v>1</v>
      </c>
      <c r="O1306" s="185">
        <v>1</v>
      </c>
      <c r="P1306" s="187"/>
      <c r="Q1306" s="185"/>
      <c r="R1306" s="186"/>
      <c r="S1306" s="186" t="s">
        <v>56</v>
      </c>
      <c r="T1306" s="187"/>
      <c r="U1306" s="187"/>
      <c r="V1306" s="187"/>
      <c r="W1306" s="320"/>
      <c r="X1306" s="214"/>
      <c r="Y1306" s="215"/>
      <c r="Z1306" s="34"/>
      <c r="AA1306" s="35"/>
      <c r="AB1306" s="35"/>
      <c r="AC1306" s="35"/>
      <c r="AD1306" s="36"/>
      <c r="AE1306" s="224"/>
      <c r="AF1306" s="53"/>
      <c r="AG1306" s="54"/>
      <c r="AH1306" s="55"/>
      <c r="AI1306" s="56"/>
      <c r="AJ1306" s="41" t="s">
        <v>4462</v>
      </c>
      <c r="AK1306" s="42">
        <v>45854</v>
      </c>
      <c r="AL1306" s="50"/>
      <c r="AM1306" s="337" t="str">
        <f>INDEX($K$6:$AE$6,1,MATCH(1,K1306:AE1306,-1))</f>
        <v>F550</v>
      </c>
      <c r="AN1306" s="337" t="str">
        <f>IF(INDEX($K$6:$AE$6,1,MATCH(1,K1306:AE1306,1))&lt;&gt;INDEX($K$6:$AE$6,1,MATCH(1,K1306:AE1306,-1)),INDEX($K$6:$AE$6,1,MATCH(1,K1306:AE1306,1)),"-")</f>
        <v>1804S</v>
      </c>
      <c r="AO1306"/>
      <c r="AP1306"/>
      <c r="AQ1306"/>
    </row>
    <row r="1307" spans="1:261" x14ac:dyDescent="0.2">
      <c r="A1307" s="169" t="str">
        <f>IF(IFERROR(VLOOKUP(G1307,EmployesActifs,1,FALSE),"Non")&lt;&gt;"Non","Oui","Non")</f>
        <v>Oui</v>
      </c>
      <c r="B1307" s="172">
        <f>IF(A1307="Oui",1,0)</f>
        <v>1</v>
      </c>
      <c r="C1307" s="172">
        <f>IF(OR(G1307="Médecin",H1307="Médecin",I1307="Médecin",I1307="Médecins",H1307="anesthésiste",H1307="boursier univ.",H1307="chercheur",H1307="chirurgien",H1307="Résident(e)",H1307="Md Urg",H1307="Md Card",LEFT(H1307,6)="Fellow",H1307="Externe Médecine",H1307="Directeur de la biobanque Médecin",H1307="monit.-boursier",),1,0)</f>
        <v>0</v>
      </c>
      <c r="D1307" s="172">
        <f>IF(OR(G1307=0,H1307="Stagiaire",H1307="Stagiaires",H1307="Externe",H1307="Externes",G1307="agence",H1307="STAGIAIRE INFIRMIER(ÈRE)",H1307="STAGIAIRE SI",H1307="STAGIAIRE S.I.",H1307="STAGIAIRE PAB",H1307="STAGIAIRE EN PERFUSION",H1307="Stagiaire Physiothérapeute",H1307="Stagiaire médecine",H1307="Stagiaire - Service sociaux",H1307="STAGIAIRE SOINS INFIRMIERS",H1307="STAGIAIRE EXTERNE EN MÉDECINE",H1307="ss",),1,0)</f>
        <v>0</v>
      </c>
      <c r="E1307" s="28" t="s">
        <v>2441</v>
      </c>
      <c r="F1307" s="28" t="s">
        <v>5778</v>
      </c>
      <c r="G1307" s="255">
        <v>6439</v>
      </c>
      <c r="H1307" s="79" t="s">
        <v>5754</v>
      </c>
      <c r="I1307" s="164" t="s">
        <v>4464</v>
      </c>
      <c r="J1307" s="273" t="str">
        <f ca="1">IF(AK1307&lt;=Données!$B$2,1," ")</f>
        <v xml:space="preserve"> </v>
      </c>
      <c r="K1307" s="45">
        <v>1</v>
      </c>
      <c r="L1307" s="46"/>
      <c r="M1307" s="47"/>
      <c r="N1307" s="48"/>
      <c r="O1307" s="185"/>
      <c r="P1307" s="187"/>
      <c r="Q1307" s="185"/>
      <c r="R1307" s="186"/>
      <c r="S1307" s="186"/>
      <c r="T1307" s="187"/>
      <c r="U1307" s="187"/>
      <c r="V1307" s="187"/>
      <c r="W1307" s="320"/>
      <c r="X1307" s="214"/>
      <c r="Y1307" s="215"/>
      <c r="Z1307" s="34"/>
      <c r="AA1307" s="35"/>
      <c r="AB1307" s="35"/>
      <c r="AC1307" s="35"/>
      <c r="AD1307" s="36"/>
      <c r="AE1307" s="224"/>
      <c r="AF1307" s="53"/>
      <c r="AG1307" s="54"/>
      <c r="AH1307" s="55"/>
      <c r="AI1307" s="56"/>
      <c r="AJ1307" s="41" t="s">
        <v>4462</v>
      </c>
      <c r="AK1307" s="42">
        <v>45610</v>
      </c>
      <c r="AL1307" s="50"/>
      <c r="AM1307" s="337" t="str">
        <f>INDEX($K$6:$AE$6,1,MATCH(1,K1307:AE1307,-1))</f>
        <v>95PFE-L2S</v>
      </c>
      <c r="AN1307" s="337" t="str">
        <f>IF(INDEX($K$6:$AE$6,1,MATCH(1,K1307:AE1307,1))&lt;&gt;INDEX($K$6:$AE$6,1,MATCH(1,K1307:AE1307,-1)),INDEX($K$6:$AE$6,1,MATCH(1,K1307:AE1307,1)),"-")</f>
        <v>-</v>
      </c>
      <c r="AO1307"/>
      <c r="AP1307"/>
      <c r="AQ1307"/>
    </row>
    <row r="1308" spans="1:261" x14ac:dyDescent="0.2">
      <c r="A1308" s="169" t="str">
        <f>IF(IFERROR(VLOOKUP(G1308,EmployesActifs,1,FALSE),"Non")&lt;&gt;"Non","Oui","Non")</f>
        <v>Oui</v>
      </c>
      <c r="B1308" s="172">
        <f>IF(A1308="Oui",1,0)</f>
        <v>1</v>
      </c>
      <c r="C1308" s="172">
        <f>IF(OR(G1308="Médecin",H1308="Médecin",I1308="Médecin",I1308="Médecins",H1308="anesthésiste",H1308="boursier univ.",H1308="chercheur",H1308="chirurgien",H1308="Résident(e)",H1308="Md Urg",H1308="Md Card",LEFT(H1308,6)="Fellow",H1308="Externe Médecine",H1308="Directeur de la biobanque Médecin",H1308="monit.-boursier",),1,0)</f>
        <v>0</v>
      </c>
      <c r="D1308" s="172">
        <f>IF(OR(G1308=0,H1308="Stagiaire",H1308="Stagiaires",H1308="Externe",H1308="Externes",G1308="agence",H1308="STAGIAIRE INFIRMIER(ÈRE)",H1308="STAGIAIRE SI",H1308="STAGIAIRE S.I.",H1308="STAGIAIRE PAB",H1308="STAGIAIRE EN PERFUSION",H1308="Stagiaire Physiothérapeute",H1308="Stagiaire médecine",H1308="Stagiaire - Service sociaux",H1308="STAGIAIRE SOINS INFIRMIERS",H1308="STAGIAIRE EXTERNE EN MÉDECINE",H1308="ss",),1,0)</f>
        <v>0</v>
      </c>
      <c r="E1308" s="28" t="s">
        <v>2448</v>
      </c>
      <c r="F1308" s="28" t="s">
        <v>2449</v>
      </c>
      <c r="G1308" s="257">
        <v>11179</v>
      </c>
      <c r="H1308" s="79" t="s">
        <v>103</v>
      </c>
      <c r="I1308" s="164" t="s">
        <v>2714</v>
      </c>
      <c r="J1308" s="273" t="str">
        <f ca="1">IF(AK1308&lt;=Données!$B$2,1," ")</f>
        <v xml:space="preserve"> </v>
      </c>
      <c r="K1308" s="45"/>
      <c r="L1308" s="46">
        <v>1</v>
      </c>
      <c r="M1308" s="47"/>
      <c r="N1308" s="48"/>
      <c r="O1308" s="185"/>
      <c r="P1308" s="187"/>
      <c r="Q1308" s="185"/>
      <c r="R1308" s="186"/>
      <c r="S1308" s="186"/>
      <c r="T1308" s="187"/>
      <c r="U1308" s="187"/>
      <c r="V1308" s="187"/>
      <c r="W1308" s="320"/>
      <c r="X1308" s="214"/>
      <c r="Y1308" s="215"/>
      <c r="Z1308" s="34"/>
      <c r="AA1308" s="35"/>
      <c r="AB1308" s="35"/>
      <c r="AC1308" s="35"/>
      <c r="AD1308" s="36"/>
      <c r="AE1308" s="224"/>
      <c r="AF1308" s="105"/>
      <c r="AG1308" s="106"/>
      <c r="AH1308" s="107"/>
      <c r="AI1308" s="56"/>
      <c r="AJ1308" s="41" t="s">
        <v>4462</v>
      </c>
      <c r="AK1308" s="42">
        <v>45792</v>
      </c>
      <c r="AL1308" s="50"/>
      <c r="AM1308" s="337" t="str">
        <f>INDEX($K$6:$AE$6,1,MATCH(1,K1308:AE1308,-1))</f>
        <v>95PFE-L2M</v>
      </c>
      <c r="AN1308" s="337" t="str">
        <f>IF(INDEX($K$6:$AE$6,1,MATCH(1,K1308:AE1308,1))&lt;&gt;INDEX($K$6:$AE$6,1,MATCH(1,K1308:AE1308,-1)),INDEX($K$6:$AE$6,1,MATCH(1,K1308:AE1308,1)),"-")</f>
        <v>-</v>
      </c>
      <c r="AO1308"/>
      <c r="AP1308"/>
      <c r="AQ1308"/>
    </row>
    <row r="1309" spans="1:261" s="63" customFormat="1" ht="13.15" customHeight="1" x14ac:dyDescent="0.2">
      <c r="A1309" s="169" t="str">
        <f>IF(IFERROR(VLOOKUP(G1309,EmployesActifs,1,FALSE),"Non")&lt;&gt;"Non","Oui","Non")</f>
        <v>Oui</v>
      </c>
      <c r="B1309" s="172">
        <f>IF(A1309="Oui",1,0)</f>
        <v>1</v>
      </c>
      <c r="C1309" s="172">
        <f>IF(OR(G1309="Médecin",H1309="Médecin",I1309="Médecin",I1309="Médecins",H1309="anesthésiste",H1309="boursier univ.",H1309="chercheur",H1309="chirurgien",H1309="Résident(e)",H1309="Md Urg",H1309="Md Card",LEFT(H1309,6)="Fellow",H1309="Externe Médecine",H1309="Directeur de la biobanque Médecin",H1309="monit.-boursier",),1,0)</f>
        <v>0</v>
      </c>
      <c r="D1309" s="172">
        <f>IF(OR(G1309=0,H1309="Stagiaire",H1309="Stagiaires",H1309="Externe",H1309="Externes",G1309="agence",H1309="STAGIAIRE INFIRMIER(ÈRE)",H1309="STAGIAIRE SI",H1309="STAGIAIRE S.I.",H1309="STAGIAIRE PAB",H1309="STAGIAIRE EN PERFUSION",H1309="Stagiaire Physiothérapeute",H1309="Stagiaire médecine",H1309="Stagiaire - Service sociaux",H1309="STAGIAIRE SOINS INFIRMIERS",H1309="STAGIAIRE EXTERNE EN MÉDECINE",H1309="ss",),1,0)</f>
        <v>0</v>
      </c>
      <c r="E1309" s="28" t="s">
        <v>2450</v>
      </c>
      <c r="F1309" s="28" t="s">
        <v>457</v>
      </c>
      <c r="G1309" s="257">
        <v>11263</v>
      </c>
      <c r="H1309" s="79" t="s">
        <v>2098</v>
      </c>
      <c r="I1309" s="164" t="s">
        <v>152</v>
      </c>
      <c r="J1309" s="273">
        <f ca="1">IF(AK1309&lt;=Données!$B$2,1," ")</f>
        <v>1</v>
      </c>
      <c r="K1309" s="45">
        <v>1</v>
      </c>
      <c r="L1309" s="46"/>
      <c r="M1309" s="47"/>
      <c r="N1309" s="48"/>
      <c r="O1309" s="185"/>
      <c r="P1309" s="187"/>
      <c r="Q1309" s="185"/>
      <c r="R1309" s="186"/>
      <c r="S1309" s="186"/>
      <c r="T1309" s="187"/>
      <c r="U1309" s="187"/>
      <c r="V1309" s="187"/>
      <c r="W1309" s="320"/>
      <c r="X1309" s="214"/>
      <c r="Y1309" s="215"/>
      <c r="Z1309" s="34"/>
      <c r="AA1309" s="35"/>
      <c r="AB1309" s="35"/>
      <c r="AC1309" s="35"/>
      <c r="AD1309" s="36"/>
      <c r="AE1309" s="224"/>
      <c r="AF1309" s="105"/>
      <c r="AG1309" s="106"/>
      <c r="AH1309" s="107"/>
      <c r="AI1309" s="56"/>
      <c r="AJ1309" s="41" t="s">
        <v>98</v>
      </c>
      <c r="AK1309" s="42">
        <v>44588</v>
      </c>
      <c r="AL1309" s="50"/>
      <c r="AM1309" s="337" t="str">
        <f>INDEX($K$6:$AE$6,1,MATCH(1,K1309:AE1309,-1))</f>
        <v>95PFE-L2S</v>
      </c>
      <c r="AN1309" s="337" t="str">
        <f>IF(INDEX($K$6:$AE$6,1,MATCH(1,K1309:AE1309,1))&lt;&gt;INDEX($K$6:$AE$6,1,MATCH(1,K1309:AE1309,-1)),INDEX($K$6:$AE$6,1,MATCH(1,K1309:AE1309,1)),"-")</f>
        <v>-</v>
      </c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  <c r="IW1309"/>
      <c r="IX1309"/>
      <c r="IY1309"/>
      <c r="IZ1309"/>
      <c r="JA1309"/>
    </row>
    <row r="1310" spans="1:261" s="63" customFormat="1" ht="13.15" customHeight="1" x14ac:dyDescent="0.2">
      <c r="A1310" s="169" t="str">
        <f>IF(IFERROR(VLOOKUP(G1310,EmployesActifs,1,FALSE),"Non")&lt;&gt;"Non","Oui","Non")</f>
        <v>Oui</v>
      </c>
      <c r="B1310" s="172">
        <f>IF(A1310="Oui",1,0)</f>
        <v>1</v>
      </c>
      <c r="C1310" s="172">
        <f>IF(OR(G1310="Médecin",H1310="Médecin",I1310="Médecin",I1310="Médecins",H1310="anesthésiste",H1310="boursier univ.",H1310="chercheur",H1310="chirurgien",H1310="Résident(e)",H1310="Md Urg",H1310="Md Card",LEFT(H1310,6)="Fellow",H1310="Externe Médecine",H1310="Directeur de la biobanque Médecin",H1310="monit.-boursier",),1,0)</f>
        <v>0</v>
      </c>
      <c r="D1310" s="172">
        <f>IF(OR(G1310=0,H1310="Stagiaire",H1310="Stagiaires",H1310="Externe",H1310="Externes",G1310="agence",H1310="STAGIAIRE INFIRMIER(ÈRE)",H1310="STAGIAIRE SI",H1310="STAGIAIRE S.I.",H1310="STAGIAIRE PAB",H1310="STAGIAIRE EN PERFUSION",H1310="Stagiaire Physiothérapeute",H1310="Stagiaire médecine",H1310="Stagiaire - Service sociaux",H1310="STAGIAIRE SOINS INFIRMIERS",H1310="STAGIAIRE EXTERNE EN MÉDECINE",H1310="ss",),1,0)</f>
        <v>0</v>
      </c>
      <c r="E1310" s="28" t="s">
        <v>2451</v>
      </c>
      <c r="F1310" s="28" t="s">
        <v>2452</v>
      </c>
      <c r="G1310" s="257">
        <v>11769</v>
      </c>
      <c r="H1310" s="79" t="s">
        <v>2098</v>
      </c>
      <c r="I1310" s="164" t="s">
        <v>65</v>
      </c>
      <c r="J1310" s="273">
        <f ca="1">IF(AK1310&lt;=Données!$B$2,1," ")</f>
        <v>1</v>
      </c>
      <c r="K1310" s="45"/>
      <c r="L1310" s="46">
        <v>1</v>
      </c>
      <c r="M1310" s="47"/>
      <c r="N1310" s="48"/>
      <c r="O1310" s="185"/>
      <c r="P1310" s="187"/>
      <c r="Q1310" s="185"/>
      <c r="R1310" s="186"/>
      <c r="S1310" s="186"/>
      <c r="T1310" s="187" t="s">
        <v>56</v>
      </c>
      <c r="U1310" s="187"/>
      <c r="V1310" s="187"/>
      <c r="W1310" s="320"/>
      <c r="X1310" s="214"/>
      <c r="Y1310" s="215"/>
      <c r="Z1310" s="34"/>
      <c r="AA1310" s="35"/>
      <c r="AB1310" s="35"/>
      <c r="AC1310" s="35"/>
      <c r="AD1310" s="36"/>
      <c r="AE1310" s="224"/>
      <c r="AF1310" s="105"/>
      <c r="AG1310" s="106"/>
      <c r="AH1310" s="107"/>
      <c r="AI1310" s="56"/>
      <c r="AJ1310" s="41" t="s">
        <v>85</v>
      </c>
      <c r="AK1310" s="42">
        <v>44544</v>
      </c>
      <c r="AL1310" s="50"/>
      <c r="AM1310" s="337" t="str">
        <f>INDEX($K$6:$AE$6,1,MATCH(1,K1310:AE1310,-1))</f>
        <v>95PFE-L2M</v>
      </c>
      <c r="AN1310" s="337" t="str">
        <f>IF(INDEX($K$6:$AE$6,1,MATCH(1,K1310:AE1310,1))&lt;&gt;INDEX($K$6:$AE$6,1,MATCH(1,K1310:AE1310,-1)),INDEX($K$6:$AE$6,1,MATCH(1,K1310:AE1310,1)),"-")</f>
        <v>-</v>
      </c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  <c r="IO1310"/>
      <c r="IP1310"/>
      <c r="IQ1310"/>
      <c r="IR1310"/>
      <c r="IS1310"/>
      <c r="IT1310"/>
      <c r="IU1310"/>
      <c r="IV1310"/>
      <c r="IW1310"/>
      <c r="IX1310"/>
      <c r="IY1310"/>
      <c r="IZ1310"/>
      <c r="JA1310"/>
    </row>
    <row r="1311" spans="1:261" s="63" customFormat="1" ht="13.15" customHeight="1" x14ac:dyDescent="0.2">
      <c r="A1311" s="169" t="str">
        <f>IF(IFERROR(VLOOKUP(G1311,EmployesActifs,1,FALSE),"Non")&lt;&gt;"Non","Oui","Non")</f>
        <v>Oui</v>
      </c>
      <c r="B1311" s="172">
        <f>IF(A1311="Oui",1,0)</f>
        <v>1</v>
      </c>
      <c r="C1311" s="172">
        <f>IF(OR(G1311="Médecin",H1311="Médecin",I1311="Médecin",I1311="Médecins",H1311="anesthésiste",H1311="boursier univ.",H1311="chercheur",H1311="chirurgien",H1311="Résident(e)",H1311="Md Urg",H1311="Md Card",LEFT(H1311,6)="Fellow",H1311="Externe Médecine",H1311="Directeur de la biobanque Médecin",H1311="monit.-boursier",),1,0)</f>
        <v>0</v>
      </c>
      <c r="D1311" s="172">
        <f>IF(OR(G1311=0,H1311="Stagiaire",H1311="Stagiaires",H1311="Externe",H1311="Externes",G1311="agence",H1311="STAGIAIRE INFIRMIER(ÈRE)",H1311="STAGIAIRE SI",H1311="STAGIAIRE S.I.",H1311="STAGIAIRE PAB",H1311="STAGIAIRE EN PERFUSION",H1311="Stagiaire Physiothérapeute",H1311="Stagiaire médecine",H1311="Stagiaire - Service sociaux",H1311="STAGIAIRE SOINS INFIRMIERS",H1311="STAGIAIRE EXTERNE EN MÉDECINE",H1311="ss",),1,0)</f>
        <v>0</v>
      </c>
      <c r="E1311" s="28" t="s">
        <v>2453</v>
      </c>
      <c r="F1311" s="28" t="s">
        <v>2454</v>
      </c>
      <c r="G1311" s="257">
        <v>4254</v>
      </c>
      <c r="H1311" s="79" t="s">
        <v>747</v>
      </c>
      <c r="I1311" s="164" t="s">
        <v>152</v>
      </c>
      <c r="J1311" s="273">
        <f ca="1">IF(AK1311&lt;=Données!$B$2,1," ")</f>
        <v>1</v>
      </c>
      <c r="K1311" s="45"/>
      <c r="L1311" s="46" t="s">
        <v>56</v>
      </c>
      <c r="M1311" s="47"/>
      <c r="N1311" s="48" t="s">
        <v>56</v>
      </c>
      <c r="O1311" s="185"/>
      <c r="P1311" s="187"/>
      <c r="Q1311" s="185"/>
      <c r="R1311" s="186"/>
      <c r="S1311" s="186">
        <v>1</v>
      </c>
      <c r="T1311" s="187"/>
      <c r="U1311" s="187"/>
      <c r="V1311" s="187"/>
      <c r="W1311" s="320"/>
      <c r="X1311" s="214"/>
      <c r="Y1311" s="215"/>
      <c r="Z1311" s="34"/>
      <c r="AA1311" s="35"/>
      <c r="AB1311" s="35"/>
      <c r="AC1311" s="35"/>
      <c r="AD1311" s="36"/>
      <c r="AE1311" s="224"/>
      <c r="AF1311" s="53"/>
      <c r="AG1311" s="54"/>
      <c r="AH1311" s="55"/>
      <c r="AI1311" s="56"/>
      <c r="AJ1311" s="41" t="s">
        <v>85</v>
      </c>
      <c r="AK1311" s="42">
        <v>44860</v>
      </c>
      <c r="AL1311" s="50"/>
      <c r="AM1311" s="337" t="str">
        <f>INDEX($K$6:$AE$6,1,MATCH(1,K1311:AE1311,-1))</f>
        <v>1870 +</v>
      </c>
      <c r="AN1311" s="337" t="str">
        <f>IF(INDEX($K$6:$AE$6,1,MATCH(1,K1311:AE1311,1))&lt;&gt;INDEX($K$6:$AE$6,1,MATCH(1,K1311:AE1311,-1)),INDEX($K$6:$AE$6,1,MATCH(1,K1311:AE1311,1)),"-")</f>
        <v>-</v>
      </c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  <c r="IO1311"/>
      <c r="IP1311"/>
      <c r="IQ1311"/>
      <c r="IR1311"/>
      <c r="IS1311"/>
      <c r="IT1311"/>
      <c r="IU1311"/>
      <c r="IV1311"/>
      <c r="IW1311"/>
      <c r="IX1311"/>
      <c r="IY1311"/>
      <c r="IZ1311"/>
      <c r="JA1311"/>
    </row>
    <row r="1312" spans="1:261" s="63" customFormat="1" ht="13.15" customHeight="1" x14ac:dyDescent="0.2">
      <c r="A1312" s="169" t="str">
        <f>IF(IFERROR(VLOOKUP(G1312,EmployesActifs,1,FALSE),"Non")&lt;&gt;"Non","Oui","Non")</f>
        <v>Oui</v>
      </c>
      <c r="B1312" s="172">
        <f>IF(A1312="Oui",1,0)</f>
        <v>1</v>
      </c>
      <c r="C1312" s="172">
        <f>IF(OR(G1312="Médecin",H1312="Médecin",I1312="Médecin",I1312="Médecins",H1312="anesthésiste",H1312="boursier univ.",H1312="chercheur",H1312="chirurgien",H1312="Résident(e)",H1312="Md Urg",H1312="Md Card",LEFT(H1312,6)="Fellow",H1312="Externe Médecine",H1312="Directeur de la biobanque Médecin",H1312="monit.-boursier",),1,0)</f>
        <v>0</v>
      </c>
      <c r="D1312" s="172">
        <f>IF(OR(G1312=0,H1312="Stagiaire",H1312="Stagiaires",H1312="Externe",H1312="Externes",G1312="agence",H1312="STAGIAIRE INFIRMIER(ÈRE)",H1312="STAGIAIRE SI",H1312="STAGIAIRE S.I.",H1312="STAGIAIRE PAB",H1312="STAGIAIRE EN PERFUSION",H1312="Stagiaire Physiothérapeute",H1312="Stagiaire médecine",H1312="Stagiaire - Service sociaux",H1312="STAGIAIRE SOINS INFIRMIERS",H1312="STAGIAIRE EXTERNE EN MÉDECINE",H1312="ss",),1,0)</f>
        <v>0</v>
      </c>
      <c r="E1312" s="28" t="s">
        <v>2455</v>
      </c>
      <c r="F1312" s="28" t="s">
        <v>564</v>
      </c>
      <c r="G1312" s="257">
        <v>4997</v>
      </c>
      <c r="H1312" s="79" t="s">
        <v>747</v>
      </c>
      <c r="I1312" s="164" t="s">
        <v>65</v>
      </c>
      <c r="J1312" s="273">
        <f ca="1">IF(AK1312&lt;=Données!$B$2,1," ")</f>
        <v>1</v>
      </c>
      <c r="K1312" s="45"/>
      <c r="L1312" s="46"/>
      <c r="M1312" s="47"/>
      <c r="N1312" s="48"/>
      <c r="O1312" s="185"/>
      <c r="P1312" s="187"/>
      <c r="Q1312" s="185"/>
      <c r="R1312" s="186"/>
      <c r="S1312" s="186"/>
      <c r="T1312" s="187"/>
      <c r="U1312" s="187"/>
      <c r="V1312" s="187"/>
      <c r="W1312" s="320"/>
      <c r="X1312" s="214"/>
      <c r="Y1312" s="215"/>
      <c r="Z1312" s="34"/>
      <c r="AA1312" s="35">
        <v>1</v>
      </c>
      <c r="AB1312" s="35"/>
      <c r="AC1312" s="35"/>
      <c r="AD1312" s="36"/>
      <c r="AE1312" s="224"/>
      <c r="AF1312" s="53"/>
      <c r="AG1312" s="54"/>
      <c r="AH1312" s="55"/>
      <c r="AI1312" s="56"/>
      <c r="AJ1312" s="41" t="s">
        <v>193</v>
      </c>
      <c r="AK1312" s="42">
        <v>43907</v>
      </c>
      <c r="AL1312" s="50"/>
      <c r="AM1312" s="337" t="str">
        <f>INDEX($K$6:$AE$6,1,MATCH(1,K1312:AE1312,-1))</f>
        <v>1511-S</v>
      </c>
      <c r="AN1312" s="337" t="str">
        <f>IF(INDEX($K$6:$AE$6,1,MATCH(1,K1312:AE1312,1))&lt;&gt;INDEX($K$6:$AE$6,1,MATCH(1,K1312:AE1312,-1)),INDEX($K$6:$AE$6,1,MATCH(1,K1312:AE1312,1)),"-")</f>
        <v>-</v>
      </c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  <c r="IW1312"/>
      <c r="IX1312"/>
      <c r="IY1312"/>
      <c r="IZ1312"/>
      <c r="JA1312"/>
    </row>
    <row r="1313" spans="1:261" s="63" customFormat="1" ht="13.15" customHeight="1" x14ac:dyDescent="0.2">
      <c r="A1313" s="169" t="str">
        <f>IF(IFERROR(VLOOKUP(G1313,EmployesActifs,1,FALSE),"Non")&lt;&gt;"Non","Oui","Non")</f>
        <v>Oui</v>
      </c>
      <c r="B1313" s="172">
        <f>IF(A1313="Oui",1,0)</f>
        <v>1</v>
      </c>
      <c r="C1313" s="172">
        <f>IF(OR(G1313="Médecin",H1313="Médecin",I1313="Médecin",I1313="Médecins",H1313="anesthésiste",H1313="boursier univ.",H1313="chercheur",H1313="chirurgien",H1313="Résident(e)",H1313="Md Urg",H1313="Md Card",LEFT(H1313,6)="Fellow",H1313="Externe Médecine",H1313="Directeur de la biobanque Médecin",H1313="monit.-boursier",),1,0)</f>
        <v>0</v>
      </c>
      <c r="D1313" s="172">
        <f>IF(OR(G1313=0,H1313="Stagiaire",H1313="Stagiaires",H1313="Externe",H1313="Externes",G1313="agence",H1313="STAGIAIRE INFIRMIER(ÈRE)",H1313="STAGIAIRE SI",H1313="STAGIAIRE S.I.",H1313="STAGIAIRE PAB",H1313="STAGIAIRE EN PERFUSION",H1313="Stagiaire Physiothérapeute",H1313="Stagiaire médecine",H1313="Stagiaire - Service sociaux",H1313="STAGIAIRE SOINS INFIRMIERS",H1313="STAGIAIRE EXTERNE EN MÉDECINE",H1313="ss",),1,0)</f>
        <v>0</v>
      </c>
      <c r="E1313" s="28" t="s">
        <v>2456</v>
      </c>
      <c r="F1313" s="28" t="s">
        <v>838</v>
      </c>
      <c r="G1313" s="257">
        <v>10618</v>
      </c>
      <c r="H1313" s="79" t="s">
        <v>3918</v>
      </c>
      <c r="I1313" s="164" t="s">
        <v>1395</v>
      </c>
      <c r="J1313" s="273">
        <f ca="1">IF(AK1313&lt;=Données!$B$2,1," ")</f>
        <v>1</v>
      </c>
      <c r="K1313" s="45"/>
      <c r="L1313" s="46"/>
      <c r="M1313" s="47"/>
      <c r="N1313" s="48"/>
      <c r="O1313" s="185"/>
      <c r="P1313" s="187"/>
      <c r="Q1313" s="185"/>
      <c r="R1313" s="186"/>
      <c r="S1313" s="186"/>
      <c r="T1313" s="187"/>
      <c r="U1313" s="187"/>
      <c r="V1313" s="187"/>
      <c r="W1313" s="320"/>
      <c r="X1313" s="214"/>
      <c r="Y1313" s="215"/>
      <c r="Z1313" s="34"/>
      <c r="AA1313" s="35"/>
      <c r="AB1313" s="35"/>
      <c r="AC1313" s="35"/>
      <c r="AD1313" s="36">
        <v>1</v>
      </c>
      <c r="AE1313" s="224"/>
      <c r="AF1313" s="53"/>
      <c r="AG1313" s="54"/>
      <c r="AH1313" s="55"/>
      <c r="AI1313" s="56"/>
      <c r="AJ1313" s="41" t="s">
        <v>308</v>
      </c>
      <c r="AK1313" s="42">
        <v>44152</v>
      </c>
      <c r="AL1313" s="50"/>
      <c r="AM1313" s="337" t="str">
        <f>INDEX($K$6:$AE$6,1,MATCH(1,K1313:AE1313,-1))</f>
        <v>1517-LP</v>
      </c>
      <c r="AN1313" s="337" t="str">
        <f>IF(INDEX($K$6:$AE$6,1,MATCH(1,K1313:AE1313,1))&lt;&gt;INDEX($K$6:$AE$6,1,MATCH(1,K1313:AE1313,-1)),INDEX($K$6:$AE$6,1,MATCH(1,K1313:AE1313,1)),"-")</f>
        <v>-</v>
      </c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  <c r="IO1313"/>
      <c r="IP1313"/>
      <c r="IQ1313"/>
      <c r="IR1313"/>
      <c r="IS1313"/>
      <c r="IT1313"/>
      <c r="IU1313"/>
      <c r="IV1313"/>
      <c r="IW1313"/>
      <c r="IX1313"/>
      <c r="IY1313"/>
      <c r="IZ1313"/>
      <c r="JA1313"/>
    </row>
    <row r="1314" spans="1:261" s="63" customFormat="1" ht="13.15" customHeight="1" x14ac:dyDescent="0.2">
      <c r="A1314" s="169" t="str">
        <f>IF(IFERROR(VLOOKUP(G1314,EmployesActifs,1,FALSE),"Non")&lt;&gt;"Non","Oui","Non")</f>
        <v>Oui</v>
      </c>
      <c r="B1314" s="172">
        <f>IF(A1314="Oui",1,0)</f>
        <v>1</v>
      </c>
      <c r="C1314" s="172">
        <f>IF(OR(G1314="Médecin",H1314="Médecin",I1314="Médecin",I1314="Médecins",H1314="anesthésiste",H1314="boursier univ.",H1314="chercheur",H1314="chirurgien",H1314="Résident(e)",H1314="Md Urg",H1314="Md Card",LEFT(H1314,6)="Fellow",H1314="Externe Médecine",H1314="Directeur de la biobanque Médecin",H1314="monit.-boursier",),1,0)</f>
        <v>0</v>
      </c>
      <c r="D1314" s="172">
        <f>IF(OR(G1314=0,H1314="Stagiaire",H1314="Stagiaires",H1314="Externe",H1314="Externes",G1314="agence",H1314="STAGIAIRE INFIRMIER(ÈRE)",H1314="STAGIAIRE SI",H1314="STAGIAIRE S.I.",H1314="STAGIAIRE PAB",H1314="STAGIAIRE EN PERFUSION",H1314="Stagiaire Physiothérapeute",H1314="Stagiaire médecine",H1314="Stagiaire - Service sociaux",H1314="STAGIAIRE SOINS INFIRMIERS",H1314="STAGIAIRE EXTERNE EN MÉDECINE",H1314="ss",),1,0)</f>
        <v>0</v>
      </c>
      <c r="E1314" s="28" t="s">
        <v>2456</v>
      </c>
      <c r="F1314" s="28" t="s">
        <v>3461</v>
      </c>
      <c r="G1314" s="257">
        <v>3270</v>
      </c>
      <c r="H1314" s="79" t="s">
        <v>2098</v>
      </c>
      <c r="I1314" s="164" t="s">
        <v>5717</v>
      </c>
      <c r="J1314" s="273" t="str">
        <f ca="1">IF(AK1314&lt;=Données!$B$2,1," ")</f>
        <v xml:space="preserve"> </v>
      </c>
      <c r="K1314" s="45"/>
      <c r="L1314" s="46">
        <v>1</v>
      </c>
      <c r="M1314" s="47"/>
      <c r="N1314" s="48"/>
      <c r="O1314" s="185"/>
      <c r="P1314" s="187"/>
      <c r="Q1314" s="185"/>
      <c r="R1314" s="186"/>
      <c r="S1314" s="186"/>
      <c r="T1314" s="187"/>
      <c r="U1314" s="187"/>
      <c r="V1314" s="187"/>
      <c r="W1314" s="320"/>
      <c r="X1314" s="214"/>
      <c r="Y1314" s="215"/>
      <c r="Z1314" s="34"/>
      <c r="AA1314" s="35"/>
      <c r="AB1314" s="35"/>
      <c r="AC1314" s="35"/>
      <c r="AD1314" s="36"/>
      <c r="AE1314" s="224"/>
      <c r="AF1314" s="53"/>
      <c r="AG1314" s="54"/>
      <c r="AH1314" s="55"/>
      <c r="AI1314" s="56"/>
      <c r="AJ1314" s="41" t="s">
        <v>5851</v>
      </c>
      <c r="AK1314" s="42">
        <v>45787</v>
      </c>
      <c r="AL1314" s="50"/>
      <c r="AM1314" s="337" t="str">
        <f>INDEX($K$6:$AE$6,1,MATCH(1,K1314:AE1314,-1))</f>
        <v>95PFE-L2M</v>
      </c>
      <c r="AN1314" s="337" t="str">
        <f>IF(INDEX($K$6:$AE$6,1,MATCH(1,K1314:AE1314,1))&lt;&gt;INDEX($K$6:$AE$6,1,MATCH(1,K1314:AE1314,-1)),INDEX($K$6:$AE$6,1,MATCH(1,K1314:AE1314,1)),"-")</f>
        <v>-</v>
      </c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  <c r="IO1314"/>
      <c r="IP1314"/>
      <c r="IQ1314"/>
      <c r="IR1314"/>
      <c r="IS1314"/>
      <c r="IT1314"/>
      <c r="IU1314"/>
      <c r="IV1314"/>
      <c r="IW1314"/>
      <c r="IX1314"/>
      <c r="IY1314"/>
      <c r="IZ1314"/>
      <c r="JA1314"/>
    </row>
    <row r="1315" spans="1:261" s="69" customFormat="1" ht="13.15" customHeight="1" x14ac:dyDescent="0.2">
      <c r="A1315" s="169" t="str">
        <f>IF(IFERROR(VLOOKUP(G1315,EmployesActifs,1,FALSE),"Non")&lt;&gt;"Non","Oui","Non")</f>
        <v>Oui</v>
      </c>
      <c r="B1315" s="172">
        <f>IF(A1315="Oui",1,0)</f>
        <v>1</v>
      </c>
      <c r="C1315" s="172">
        <f>IF(OR(G1315="Médecin",H1315="Médecin",I1315="Médecin",I1315="Médecins",H1315="anesthésiste",H1315="boursier univ.",H1315="chercheur",H1315="chirurgien",H1315="Résident(e)",H1315="Md Urg",H1315="Md Card",LEFT(H1315,6)="Fellow",H1315="Externe Médecine",H1315="Directeur de la biobanque Médecin",H1315="monit.-boursier",),1,0)</f>
        <v>0</v>
      </c>
      <c r="D1315" s="172">
        <f>IF(OR(G1315=0,H1315="Stagiaire",H1315="Stagiaires",H1315="Externe",H1315="Externes",G1315="agence",H1315="STAGIAIRE INFIRMIER(ÈRE)",H1315="STAGIAIRE SI",H1315="STAGIAIRE S.I.",H1315="STAGIAIRE PAB",H1315="STAGIAIRE EN PERFUSION",H1315="Stagiaire Physiothérapeute",H1315="Stagiaire médecine",H1315="Stagiaire - Service sociaux",H1315="STAGIAIRE SOINS INFIRMIERS",H1315="STAGIAIRE EXTERNE EN MÉDECINE",H1315="ss",),1,0)</f>
        <v>0</v>
      </c>
      <c r="E1315" s="28" t="s">
        <v>2456</v>
      </c>
      <c r="F1315" s="28" t="s">
        <v>3153</v>
      </c>
      <c r="G1315" s="257">
        <v>8519</v>
      </c>
      <c r="H1315" s="79" t="s">
        <v>72</v>
      </c>
      <c r="I1315" s="164" t="s">
        <v>5708</v>
      </c>
      <c r="J1315" s="273">
        <f ca="1">IF(AK1315&lt;=Données!$B$2,1," ")</f>
        <v>1</v>
      </c>
      <c r="K1315" s="45" t="s">
        <v>56</v>
      </c>
      <c r="L1315" s="46"/>
      <c r="M1315" s="47"/>
      <c r="N1315" s="48"/>
      <c r="O1315" s="185"/>
      <c r="P1315" s="187"/>
      <c r="Q1315" s="185"/>
      <c r="R1315" s="186"/>
      <c r="S1315" s="186">
        <v>1</v>
      </c>
      <c r="T1315" s="187"/>
      <c r="U1315" s="187"/>
      <c r="V1315" s="187"/>
      <c r="W1315" s="320"/>
      <c r="X1315" s="214"/>
      <c r="Y1315" s="215"/>
      <c r="Z1315" s="34"/>
      <c r="AA1315" s="35"/>
      <c r="AB1315" s="35"/>
      <c r="AC1315" s="35"/>
      <c r="AD1315" s="36"/>
      <c r="AE1315" s="224"/>
      <c r="AF1315" s="53"/>
      <c r="AG1315" s="54"/>
      <c r="AH1315" s="55"/>
      <c r="AI1315" s="56"/>
      <c r="AJ1315" s="41" t="s">
        <v>85</v>
      </c>
      <c r="AK1315" s="42">
        <v>44588</v>
      </c>
      <c r="AL1315" s="50"/>
      <c r="AM1315" s="337" t="str">
        <f>INDEX($K$6:$AE$6,1,MATCH(1,K1315:AE1315,-1))</f>
        <v>1870 +</v>
      </c>
      <c r="AN1315" s="337" t="str">
        <f>IF(INDEX($K$6:$AE$6,1,MATCH(1,K1315:AE1315,1))&lt;&gt;INDEX($K$6:$AE$6,1,MATCH(1,K1315:AE1315,-1)),INDEX($K$6:$AE$6,1,MATCH(1,K1315:AE1315,1)),"-")</f>
        <v>-</v>
      </c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  <c r="IW1315"/>
      <c r="IX1315"/>
      <c r="IY1315"/>
      <c r="IZ1315"/>
      <c r="JA1315"/>
    </row>
    <row r="1316" spans="1:261" s="69" customFormat="1" ht="13.15" customHeight="1" x14ac:dyDescent="0.2">
      <c r="A1316" s="169" t="str">
        <f>IF(IFERROR(VLOOKUP(G1316,EmployesActifs,1,FALSE),"Non")&lt;&gt;"Non","Oui","Non")</f>
        <v>Oui</v>
      </c>
      <c r="B1316" s="172">
        <f>IF(A1316="Oui",1,0)</f>
        <v>1</v>
      </c>
      <c r="C1316" s="172">
        <f>IF(OR(G1316="Médecin",H1316="Médecin",I1316="Médecin",I1316="Médecins",H1316="anesthésiste",H1316="boursier univ.",H1316="chercheur",H1316="chirurgien",H1316="Résident(e)",H1316="Md Urg",H1316="Md Card",LEFT(H1316,6)="Fellow",H1316="Externe Médecine",H1316="Directeur de la biobanque Médecin",H1316="monit.-boursier",),1,0)</f>
        <v>0</v>
      </c>
      <c r="D1316" s="172">
        <f>IF(OR(G1316=0,H1316="Stagiaire",H1316="Stagiaires",H1316="Externe",H1316="Externes",G1316="agence",H1316="STAGIAIRE INFIRMIER(ÈRE)",H1316="STAGIAIRE SI",H1316="STAGIAIRE S.I.",H1316="STAGIAIRE PAB",H1316="STAGIAIRE EN PERFUSION",H1316="Stagiaire Physiothérapeute",H1316="Stagiaire médecine",H1316="Stagiaire - Service sociaux",H1316="STAGIAIRE SOINS INFIRMIERS",H1316="STAGIAIRE EXTERNE EN MÉDECINE",H1316="ss",),1,0)</f>
        <v>0</v>
      </c>
      <c r="E1316" s="28" t="s">
        <v>5611</v>
      </c>
      <c r="F1316" s="28" t="s">
        <v>5612</v>
      </c>
      <c r="G1316" s="255">
        <v>13820</v>
      </c>
      <c r="H1316" s="79" t="s">
        <v>69</v>
      </c>
      <c r="I1316" s="164" t="s">
        <v>4406</v>
      </c>
      <c r="J1316" s="273" t="str">
        <f ca="1">IF(AK1316&lt;=Données!$B$2,1," ")</f>
        <v xml:space="preserve"> </v>
      </c>
      <c r="K1316" s="45">
        <v>1</v>
      </c>
      <c r="L1316" s="46"/>
      <c r="M1316" s="47"/>
      <c r="N1316" s="48"/>
      <c r="O1316" s="185"/>
      <c r="P1316" s="187"/>
      <c r="Q1316" s="185"/>
      <c r="R1316" s="186"/>
      <c r="S1316" s="186"/>
      <c r="T1316" s="187"/>
      <c r="U1316" s="187"/>
      <c r="V1316" s="187"/>
      <c r="W1316" s="320"/>
      <c r="X1316" s="214"/>
      <c r="Y1316" s="215"/>
      <c r="Z1316" s="34"/>
      <c r="AA1316" s="35"/>
      <c r="AB1316" s="35"/>
      <c r="AC1316" s="35"/>
      <c r="AD1316" s="36"/>
      <c r="AE1316" s="224"/>
      <c r="AF1316" s="53"/>
      <c r="AG1316" s="54"/>
      <c r="AH1316" s="55"/>
      <c r="AI1316" s="56"/>
      <c r="AJ1316" s="41" t="s">
        <v>4462</v>
      </c>
      <c r="AK1316" s="42">
        <v>45602</v>
      </c>
      <c r="AL1316" s="50"/>
      <c r="AM1316" s="337" t="str">
        <f>INDEX($K$6:$AE$6,1,MATCH(1,K1316:AE1316,-1))</f>
        <v>95PFE-L2S</v>
      </c>
      <c r="AN1316" s="337" t="str">
        <f>IF(INDEX($K$6:$AE$6,1,MATCH(1,K1316:AE1316,1))&lt;&gt;INDEX($K$6:$AE$6,1,MATCH(1,K1316:AE1316,-1)),INDEX($K$6:$AE$6,1,MATCH(1,K1316:AE1316,1)),"-")</f>
        <v>-</v>
      </c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  <c r="IW1316"/>
      <c r="IX1316"/>
      <c r="IY1316"/>
      <c r="IZ1316"/>
      <c r="JA1316"/>
    </row>
    <row r="1317" spans="1:261" s="69" customFormat="1" x14ac:dyDescent="0.2">
      <c r="A1317" s="169" t="str">
        <f>IF(IFERROR(VLOOKUP(G1317,EmployesActifs,1,FALSE),"Non")&lt;&gt;"Non","Oui","Non")</f>
        <v>Oui</v>
      </c>
      <c r="B1317" s="172">
        <f>IF(A1317="Oui",1,0)</f>
        <v>1</v>
      </c>
      <c r="C1317" s="172">
        <f>IF(OR(G1317="Médecin",H1317="Médecin",I1317="Médecin",I1317="Médecins",H1317="anesthésiste",H1317="boursier univ.",H1317="chercheur",H1317="chirurgien",H1317="Résident(e)",H1317="Md Urg",H1317="Md Card",LEFT(H1317,6)="Fellow",H1317="Externe Médecine",H1317="Directeur de la biobanque Médecin",H1317="monit.-boursier",),1,0)</f>
        <v>0</v>
      </c>
      <c r="D1317" s="172">
        <f>IF(OR(G1317=0,H1317="Stagiaire",H1317="Stagiaires",H1317="Externe",H1317="Externes",G1317="agence",H1317="STAGIAIRE INFIRMIER(ÈRE)",H1317="STAGIAIRE SI",H1317="STAGIAIRE S.I.",H1317="STAGIAIRE PAB",H1317="STAGIAIRE EN PERFUSION",H1317="Stagiaire Physiothérapeute",H1317="Stagiaire médecine",H1317="Stagiaire - Service sociaux",H1317="STAGIAIRE SOINS INFIRMIERS",H1317="STAGIAIRE EXTERNE EN MÉDECINE",H1317="ss",),1,0)</f>
        <v>0</v>
      </c>
      <c r="E1317" s="28" t="s">
        <v>294</v>
      </c>
      <c r="F1317" s="28" t="s">
        <v>564</v>
      </c>
      <c r="G1317" s="257">
        <v>5533</v>
      </c>
      <c r="H1317" s="79" t="s">
        <v>3390</v>
      </c>
      <c r="I1317" s="164" t="s">
        <v>3391</v>
      </c>
      <c r="J1317" s="273">
        <f ca="1">IF(AK1317&lt;=Données!$B$2,1," ")</f>
        <v>1</v>
      </c>
      <c r="K1317" s="45"/>
      <c r="L1317" s="46"/>
      <c r="M1317" s="47"/>
      <c r="N1317" s="48"/>
      <c r="O1317" s="185"/>
      <c r="P1317" s="187"/>
      <c r="Q1317" s="185">
        <v>1</v>
      </c>
      <c r="R1317" s="186"/>
      <c r="S1317" s="186"/>
      <c r="T1317" s="187"/>
      <c r="U1317" s="187"/>
      <c r="V1317" s="187"/>
      <c r="W1317" s="320"/>
      <c r="X1317" s="214"/>
      <c r="Y1317" s="215"/>
      <c r="Z1317" s="34"/>
      <c r="AA1317" s="35"/>
      <c r="AB1317" s="35"/>
      <c r="AC1317" s="35"/>
      <c r="AD1317" s="36"/>
      <c r="AE1317" s="224"/>
      <c r="AF1317" s="53"/>
      <c r="AG1317" s="54"/>
      <c r="AH1317" s="55"/>
      <c r="AI1317" s="56"/>
      <c r="AJ1317" s="41" t="s">
        <v>666</v>
      </c>
      <c r="AK1317" s="42">
        <v>43175</v>
      </c>
      <c r="AL1317" s="50"/>
      <c r="AM1317" s="337" t="str">
        <f>INDEX($K$6:$AE$6,1,MATCH(1,K1317:AE1317,-1))</f>
        <v>1860-S</v>
      </c>
      <c r="AN1317" s="337" t="str">
        <f>IF(INDEX($K$6:$AE$6,1,MATCH(1,K1317:AE1317,1))&lt;&gt;INDEX($K$6:$AE$6,1,MATCH(1,K1317:AE1317,-1)),INDEX($K$6:$AE$6,1,MATCH(1,K1317:AE1317,1)),"-")</f>
        <v>-</v>
      </c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  <c r="IW1317"/>
      <c r="IX1317"/>
      <c r="IY1317"/>
      <c r="IZ1317"/>
      <c r="JA1317"/>
    </row>
    <row r="1318" spans="1:261" s="69" customFormat="1" x14ac:dyDescent="0.2">
      <c r="A1318" s="169" t="str">
        <f>IF(IFERROR(VLOOKUP(G1318,EmployesActifs,1,FALSE),"Non")&lt;&gt;"Non","Oui","Non")</f>
        <v>Oui</v>
      </c>
      <c r="B1318" s="172">
        <f>IF(A1318="Oui",1,0)</f>
        <v>1</v>
      </c>
      <c r="C1318" s="172">
        <f>IF(OR(G1318="Médecin",H1318="Médecin",I1318="Médecin",I1318="Médecins",H1318="anesthésiste",H1318="boursier univ.",H1318="chercheur",H1318="chirurgien",H1318="Résident(e)",H1318="Md Urg",H1318="Md Card",LEFT(H1318,6)="Fellow",H1318="Externe Médecine",H1318="Directeur de la biobanque Médecin",H1318="monit.-boursier",),1,0)</f>
        <v>0</v>
      </c>
      <c r="D1318" s="172">
        <f>IF(OR(G1318=0,H1318="Stagiaire",H1318="Stagiaires",H1318="Externe",H1318="Externes",G1318="agence",H1318="STAGIAIRE INFIRMIER(ÈRE)",H1318="STAGIAIRE SI",H1318="STAGIAIRE S.I.",H1318="STAGIAIRE PAB",H1318="STAGIAIRE EN PERFUSION",H1318="Stagiaire Physiothérapeute",H1318="Stagiaire médecine",H1318="Stagiaire - Service sociaux",H1318="STAGIAIRE SOINS INFIRMIERS",H1318="STAGIAIRE EXTERNE EN MÉDECINE",H1318="ss",),1,0)</f>
        <v>0</v>
      </c>
      <c r="E1318" s="28" t="s">
        <v>294</v>
      </c>
      <c r="F1318" s="28" t="s">
        <v>2378</v>
      </c>
      <c r="G1318" s="257">
        <v>12284</v>
      </c>
      <c r="H1318" s="79" t="s">
        <v>103</v>
      </c>
      <c r="I1318" s="164" t="s">
        <v>5717</v>
      </c>
      <c r="J1318" s="273" t="str">
        <f ca="1">IF(AK1318&lt;=Données!$B$2,1," ")</f>
        <v xml:space="preserve"> </v>
      </c>
      <c r="K1318" s="45"/>
      <c r="L1318" s="46"/>
      <c r="M1318" s="47"/>
      <c r="N1318" s="48"/>
      <c r="O1318" s="185"/>
      <c r="P1318" s="187"/>
      <c r="Q1318" s="185"/>
      <c r="R1318" s="186"/>
      <c r="S1318" s="186">
        <v>1</v>
      </c>
      <c r="T1318" s="187"/>
      <c r="U1318" s="187"/>
      <c r="V1318" s="187"/>
      <c r="W1318" s="320"/>
      <c r="X1318" s="214"/>
      <c r="Y1318" s="215"/>
      <c r="Z1318" s="34"/>
      <c r="AA1318" s="35"/>
      <c r="AB1318" s="35"/>
      <c r="AC1318" s="35"/>
      <c r="AD1318" s="36"/>
      <c r="AE1318" s="224"/>
      <c r="AF1318" s="53"/>
      <c r="AG1318" s="54"/>
      <c r="AH1318" s="55"/>
      <c r="AI1318" s="56"/>
      <c r="AJ1318" s="41" t="s">
        <v>5851</v>
      </c>
      <c r="AK1318" s="42">
        <v>45762</v>
      </c>
      <c r="AL1318" s="50"/>
      <c r="AM1318" s="337" t="str">
        <f>INDEX($K$6:$AE$6,1,MATCH(1,K1318:AE1318,-1))</f>
        <v>1870 +</v>
      </c>
      <c r="AN1318" s="337" t="str">
        <f>IF(INDEX($K$6:$AE$6,1,MATCH(1,K1318:AE1318,1))&lt;&gt;INDEX($K$6:$AE$6,1,MATCH(1,K1318:AE1318,-1)),INDEX($K$6:$AE$6,1,MATCH(1,K1318:AE1318,1)),"-")</f>
        <v>-</v>
      </c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  <c r="IW1318"/>
      <c r="IX1318"/>
      <c r="IY1318"/>
      <c r="IZ1318"/>
      <c r="JA1318"/>
    </row>
    <row r="1319" spans="1:261" s="69" customFormat="1" x14ac:dyDescent="0.2">
      <c r="A1319" s="169" t="str">
        <f>IF(IFERROR(VLOOKUP(G1319,EmployesActifs,1,FALSE),"Non")&lt;&gt;"Non","Oui","Non")</f>
        <v>Oui</v>
      </c>
      <c r="B1319" s="172">
        <f>IF(A1319="Oui",1,0)</f>
        <v>1</v>
      </c>
      <c r="C1319" s="172">
        <f>IF(OR(G1319="Médecin",H1319="Médecin",I1319="Médecin",I1319="Médecins",H1319="anesthésiste",H1319="boursier univ.",H1319="chercheur",H1319="chirurgien",H1319="Résident(e)",H1319="Md Urg",H1319="Md Card",LEFT(H1319,6)="Fellow",H1319="Externe Médecine",H1319="Directeur de la biobanque Médecin",H1319="monit.-boursier",),1,0)</f>
        <v>0</v>
      </c>
      <c r="D1319" s="172">
        <f>IF(OR(G1319=0,H1319="Stagiaire",H1319="Stagiaires",H1319="Externe",H1319="Externes",G1319="agence",H1319="STAGIAIRE INFIRMIER(ÈRE)",H1319="STAGIAIRE SI",H1319="STAGIAIRE S.I.",H1319="STAGIAIRE PAB",H1319="STAGIAIRE EN PERFUSION",H1319="Stagiaire Physiothérapeute",H1319="Stagiaire médecine",H1319="Stagiaire - Service sociaux",H1319="STAGIAIRE SOINS INFIRMIERS",H1319="STAGIAIRE EXTERNE EN MÉDECINE",H1319="ss",),1,0)</f>
        <v>0</v>
      </c>
      <c r="E1319" s="28" t="s">
        <v>294</v>
      </c>
      <c r="F1319" s="28" t="s">
        <v>2458</v>
      </c>
      <c r="G1319" s="257">
        <v>3327</v>
      </c>
      <c r="H1319" s="79" t="s">
        <v>2463</v>
      </c>
      <c r="I1319" s="164" t="s">
        <v>933</v>
      </c>
      <c r="J1319" s="273" t="str">
        <f ca="1">IF(AK1319&lt;=Données!$B$2,1," ")</f>
        <v xml:space="preserve"> </v>
      </c>
      <c r="K1319" s="45"/>
      <c r="L1319" s="46">
        <v>1</v>
      </c>
      <c r="M1319" s="47"/>
      <c r="N1319" s="48"/>
      <c r="O1319" s="185"/>
      <c r="P1319" s="187"/>
      <c r="Q1319" s="185"/>
      <c r="R1319" s="186"/>
      <c r="S1319" s="186"/>
      <c r="T1319" s="187"/>
      <c r="U1319" s="187"/>
      <c r="V1319" s="187"/>
      <c r="W1319" s="320"/>
      <c r="X1319" s="214"/>
      <c r="Y1319" s="215"/>
      <c r="Z1319" s="34"/>
      <c r="AA1319" s="35"/>
      <c r="AB1319" s="35"/>
      <c r="AC1319" s="35"/>
      <c r="AD1319" s="36"/>
      <c r="AE1319" s="224"/>
      <c r="AF1319" s="53"/>
      <c r="AG1319" s="54"/>
      <c r="AH1319" s="55"/>
      <c r="AI1319" s="56"/>
      <c r="AJ1319" s="41" t="s">
        <v>4462</v>
      </c>
      <c r="AK1319" s="42">
        <v>45399</v>
      </c>
      <c r="AL1319" s="50"/>
      <c r="AM1319" s="337" t="str">
        <f>INDEX($K$6:$AE$6,1,MATCH(1,K1319:AE1319,-1))</f>
        <v>95PFE-L2M</v>
      </c>
      <c r="AN1319" s="337" t="str">
        <f>IF(INDEX($K$6:$AE$6,1,MATCH(1,K1319:AE1319,1))&lt;&gt;INDEX($K$6:$AE$6,1,MATCH(1,K1319:AE1319,-1)),INDEX($K$6:$AE$6,1,MATCH(1,K1319:AE1319,1)),"-")</f>
        <v>-</v>
      </c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  <c r="IW1319"/>
      <c r="IX1319"/>
      <c r="IY1319"/>
      <c r="IZ1319"/>
      <c r="JA1319"/>
    </row>
    <row r="1320" spans="1:261" s="69" customFormat="1" ht="13.15" customHeight="1" x14ac:dyDescent="0.2">
      <c r="A1320" s="169" t="str">
        <f>IF(IFERROR(VLOOKUP(G1320,EmployesActifs,1,FALSE),"Non")&lt;&gt;"Non","Oui","Non")</f>
        <v>Oui</v>
      </c>
      <c r="B1320" s="172">
        <f>IF(A1320="Oui",1,0)</f>
        <v>1</v>
      </c>
      <c r="C1320" s="172">
        <f>IF(OR(G1320="Médecin",H1320="Médecin",I1320="Médecin",I1320="Médecins",H1320="anesthésiste",H1320="boursier univ.",H1320="chercheur",H1320="chirurgien",H1320="Résident(e)",H1320="Md Urg",H1320="Md Card",LEFT(H1320,6)="Fellow",H1320="Externe Médecine",H1320="Directeur de la biobanque Médecin",H1320="monit.-boursier",),1,0)</f>
        <v>0</v>
      </c>
      <c r="D1320" s="172">
        <f>IF(OR(G1320=0,H1320="Stagiaire",H1320="Stagiaires",H1320="Externe",H1320="Externes",G1320="agence",H1320="STAGIAIRE INFIRMIER(ÈRE)",H1320="STAGIAIRE SI",H1320="STAGIAIRE S.I.",H1320="STAGIAIRE PAB",H1320="STAGIAIRE EN PERFUSION",H1320="Stagiaire Physiothérapeute",H1320="Stagiaire médecine",H1320="Stagiaire - Service sociaux",H1320="STAGIAIRE SOINS INFIRMIERS",H1320="STAGIAIRE EXTERNE EN MÉDECINE",H1320="ss",),1,0)</f>
        <v>0</v>
      </c>
      <c r="E1320" s="28" t="s">
        <v>2459</v>
      </c>
      <c r="F1320" s="28" t="s">
        <v>277</v>
      </c>
      <c r="G1320" s="257">
        <v>3473</v>
      </c>
      <c r="H1320" s="79" t="s">
        <v>72</v>
      </c>
      <c r="I1320" s="164" t="s">
        <v>3471</v>
      </c>
      <c r="J1320" s="273">
        <f ca="1">IF(AK1320&lt;=Données!$B$2,1," ")</f>
        <v>1</v>
      </c>
      <c r="K1320" s="45"/>
      <c r="L1320" s="46" t="s">
        <v>56</v>
      </c>
      <c r="M1320" s="47"/>
      <c r="N1320" s="48"/>
      <c r="O1320" s="185"/>
      <c r="P1320" s="187"/>
      <c r="Q1320" s="185"/>
      <c r="R1320" s="186"/>
      <c r="S1320" s="186">
        <v>1</v>
      </c>
      <c r="T1320" s="187"/>
      <c r="U1320" s="187"/>
      <c r="V1320" s="187"/>
      <c r="W1320" s="320"/>
      <c r="X1320" s="214"/>
      <c r="Y1320" s="215"/>
      <c r="Z1320" s="34"/>
      <c r="AA1320" s="35"/>
      <c r="AB1320" s="35"/>
      <c r="AC1320" s="35"/>
      <c r="AD1320" s="36"/>
      <c r="AE1320" s="224"/>
      <c r="AF1320" s="53"/>
      <c r="AG1320" s="54"/>
      <c r="AH1320" s="55"/>
      <c r="AI1320" s="56"/>
      <c r="AJ1320" s="41" t="s">
        <v>57</v>
      </c>
      <c r="AK1320" s="42">
        <v>44568</v>
      </c>
      <c r="AL1320" s="50"/>
      <c r="AM1320" s="337" t="str">
        <f>INDEX($K$6:$AE$6,1,MATCH(1,K1320:AE1320,-1))</f>
        <v>1870 +</v>
      </c>
      <c r="AN1320" s="337" t="str">
        <f>IF(INDEX($K$6:$AE$6,1,MATCH(1,K1320:AE1320,1))&lt;&gt;INDEX($K$6:$AE$6,1,MATCH(1,K1320:AE1320,-1)),INDEX($K$6:$AE$6,1,MATCH(1,K1320:AE1320,1)),"-")</f>
        <v>-</v>
      </c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  <c r="IW1320"/>
      <c r="IX1320"/>
      <c r="IY1320"/>
      <c r="IZ1320"/>
      <c r="JA1320"/>
    </row>
    <row r="1321" spans="1:261" s="69" customFormat="1" ht="13.15" customHeight="1" x14ac:dyDescent="0.2">
      <c r="A1321" s="169" t="str">
        <f>IF(IFERROR(VLOOKUP(G1321,EmployesActifs,1,FALSE),"Non")&lt;&gt;"Non","Oui","Non")</f>
        <v>Oui</v>
      </c>
      <c r="B1321" s="172">
        <f>IF(A1321="Oui",1,0)</f>
        <v>1</v>
      </c>
      <c r="C1321" s="172">
        <f>IF(OR(G1321="Médecin",H1321="Médecin",I1321="Médecin",I1321="Médecins",H1321="anesthésiste",H1321="boursier univ.",H1321="chercheur",H1321="chirurgien",H1321="Résident(e)",H1321="Md Urg",H1321="Md Card",LEFT(H1321,6)="Fellow",H1321="Externe Médecine",H1321="Directeur de la biobanque Médecin",H1321="monit.-boursier",),1,0)</f>
        <v>0</v>
      </c>
      <c r="D1321" s="172">
        <f>IF(OR(G1321=0,H1321="Stagiaire",H1321="Stagiaires",H1321="Externe",H1321="Externes",G1321="agence",H1321="STAGIAIRE INFIRMIER(ÈRE)",H1321="STAGIAIRE SI",H1321="STAGIAIRE S.I.",H1321="STAGIAIRE PAB",H1321="STAGIAIRE EN PERFUSION",H1321="Stagiaire Physiothérapeute",H1321="Stagiaire médecine",H1321="Stagiaire - Service sociaux",H1321="STAGIAIRE SOINS INFIRMIERS",H1321="STAGIAIRE EXTERNE EN MÉDECINE",H1321="ss",),1,0)</f>
        <v>0</v>
      </c>
      <c r="E1321" s="28" t="s">
        <v>2461</v>
      </c>
      <c r="F1321" s="28" t="s">
        <v>2177</v>
      </c>
      <c r="G1321" s="257">
        <v>11115</v>
      </c>
      <c r="H1321" s="79" t="s">
        <v>3378</v>
      </c>
      <c r="I1321" s="164" t="s">
        <v>282</v>
      </c>
      <c r="J1321" s="273" t="str">
        <f ca="1">IF(AK1321&lt;=Données!$B$2,1," ")</f>
        <v xml:space="preserve"> </v>
      </c>
      <c r="K1321" s="45" t="s">
        <v>56</v>
      </c>
      <c r="L1321" s="46">
        <v>1</v>
      </c>
      <c r="M1321" s="47"/>
      <c r="N1321" s="48"/>
      <c r="O1321" s="185"/>
      <c r="P1321" s="187"/>
      <c r="Q1321" s="185"/>
      <c r="R1321" s="186"/>
      <c r="S1321" s="186"/>
      <c r="T1321" s="187"/>
      <c r="U1321" s="187"/>
      <c r="V1321" s="187"/>
      <c r="W1321" s="320"/>
      <c r="X1321" s="214"/>
      <c r="Y1321" s="215"/>
      <c r="Z1321" s="34"/>
      <c r="AA1321" s="35"/>
      <c r="AB1321" s="35"/>
      <c r="AC1321" s="35"/>
      <c r="AD1321" s="36"/>
      <c r="AE1321" s="224"/>
      <c r="AF1321" s="53"/>
      <c r="AG1321" s="54"/>
      <c r="AH1321" s="55"/>
      <c r="AI1321" s="56"/>
      <c r="AJ1321" s="41" t="s">
        <v>4462</v>
      </c>
      <c r="AK1321" s="42">
        <v>45308</v>
      </c>
      <c r="AL1321" s="50"/>
      <c r="AM1321" s="337" t="str">
        <f>INDEX($K$6:$AE$6,1,MATCH(1,K1321:AE1321,-1))</f>
        <v>95PFE-L2M</v>
      </c>
      <c r="AN1321" s="337" t="str">
        <f>IF(INDEX($K$6:$AE$6,1,MATCH(1,K1321:AE1321,1))&lt;&gt;INDEX($K$6:$AE$6,1,MATCH(1,K1321:AE1321,-1)),INDEX($K$6:$AE$6,1,MATCH(1,K1321:AE1321,1)),"-")</f>
        <v>-</v>
      </c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  <c r="IW1321"/>
      <c r="IX1321"/>
      <c r="IY1321"/>
      <c r="IZ1321"/>
      <c r="JA1321"/>
    </row>
    <row r="1322" spans="1:261" s="69" customFormat="1" x14ac:dyDescent="0.2">
      <c r="A1322" s="169" t="str">
        <f>IF(IFERROR(VLOOKUP(G1322,EmployesActifs,1,FALSE),"Non")&lt;&gt;"Non","Oui","Non")</f>
        <v>Oui</v>
      </c>
      <c r="B1322" s="172">
        <f>IF(A1322="Oui",1,0)</f>
        <v>1</v>
      </c>
      <c r="C1322" s="172">
        <f>IF(OR(G1322="Médecin",H1322="Médecin",I1322="Médecin",I1322="Médecins",H1322="anesthésiste",H1322="boursier univ.",H1322="chercheur",H1322="chirurgien",H1322="Résident(e)",H1322="Md Urg",H1322="Md Card",LEFT(H1322,6)="Fellow",H1322="Externe Médecine",H1322="Directeur de la biobanque Médecin",H1322="monit.-boursier",),1,0)</f>
        <v>0</v>
      </c>
      <c r="D1322" s="172">
        <f>IF(OR(G1322=0,H1322="Stagiaire",H1322="Stagiaires",H1322="Externe",H1322="Externes",G1322="agence",H1322="STAGIAIRE INFIRMIER(ÈRE)",H1322="STAGIAIRE SI",H1322="STAGIAIRE S.I.",H1322="STAGIAIRE PAB",H1322="STAGIAIRE EN PERFUSION",H1322="Stagiaire Physiothérapeute",H1322="Stagiaire médecine",H1322="Stagiaire - Service sociaux",H1322="STAGIAIRE SOINS INFIRMIERS",H1322="STAGIAIRE EXTERNE EN MÉDECINE",H1322="ss",),1,0)</f>
        <v>0</v>
      </c>
      <c r="E1322" s="28" t="s">
        <v>6226</v>
      </c>
      <c r="F1322" s="28" t="s">
        <v>806</v>
      </c>
      <c r="G1322" s="257">
        <v>14123</v>
      </c>
      <c r="H1322" s="79" t="s">
        <v>103</v>
      </c>
      <c r="I1322" s="164" t="s">
        <v>5701</v>
      </c>
      <c r="J1322" s="273" t="str">
        <f ca="1">IF(AK1322&lt;=Données!$B$2,1," ")</f>
        <v xml:space="preserve"> </v>
      </c>
      <c r="K1322" s="45" t="s">
        <v>56</v>
      </c>
      <c r="L1322" s="46"/>
      <c r="M1322" s="47"/>
      <c r="N1322" s="48"/>
      <c r="O1322" s="185"/>
      <c r="P1322" s="187"/>
      <c r="Q1322" s="185"/>
      <c r="R1322" s="186"/>
      <c r="S1322" s="186">
        <v>1</v>
      </c>
      <c r="T1322" s="187"/>
      <c r="U1322" s="187"/>
      <c r="V1322" s="187"/>
      <c r="W1322" s="320"/>
      <c r="X1322" s="214"/>
      <c r="Y1322" s="215"/>
      <c r="Z1322" s="34"/>
      <c r="AA1322" s="35"/>
      <c r="AB1322" s="35"/>
      <c r="AC1322" s="35"/>
      <c r="AD1322" s="36"/>
      <c r="AE1322" s="224"/>
      <c r="AF1322" s="53"/>
      <c r="AG1322" s="54"/>
      <c r="AH1322" s="55"/>
      <c r="AI1322" s="56"/>
      <c r="AJ1322" s="41" t="s">
        <v>4462</v>
      </c>
      <c r="AK1322" s="42">
        <v>45903</v>
      </c>
      <c r="AL1322" s="50"/>
      <c r="AM1322" s="337" t="str">
        <f>INDEX($K$6:$AE$6,1,MATCH(1,K1322:AE1322,-1))</f>
        <v>1870 +</v>
      </c>
      <c r="AN1322" s="337" t="str">
        <f>IF(INDEX($K$6:$AE$6,1,MATCH(1,K1322:AE1322,1))&lt;&gt;INDEX($K$6:$AE$6,1,MATCH(1,K1322:AE1322,-1)),INDEX($K$6:$AE$6,1,MATCH(1,K1322:AE1322,1)),"-")</f>
        <v>-</v>
      </c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  <c r="IO1322"/>
      <c r="IP1322"/>
      <c r="IQ1322"/>
      <c r="IR1322"/>
      <c r="IS1322"/>
      <c r="IT1322"/>
      <c r="IU1322"/>
      <c r="IV1322"/>
      <c r="IW1322"/>
      <c r="IX1322"/>
      <c r="IY1322"/>
      <c r="IZ1322"/>
      <c r="JA1322"/>
    </row>
    <row r="1323" spans="1:261" s="69" customFormat="1" x14ac:dyDescent="0.2">
      <c r="A1323" s="169" t="str">
        <f>IF(IFERROR(VLOOKUP(G1323,EmployesActifs,1,FALSE),"Non")&lt;&gt;"Non","Oui","Non")</f>
        <v>Oui</v>
      </c>
      <c r="B1323" s="172">
        <f>IF(A1323="Oui",1,0)</f>
        <v>1</v>
      </c>
      <c r="C1323" s="172">
        <f>IF(OR(G1323="Médecin",H1323="Médecin",I1323="Médecin",I1323="Médecins",H1323="anesthésiste",H1323="boursier univ.",H1323="chercheur",H1323="chirurgien",H1323="Résident(e)",H1323="Md Urg",H1323="Md Card",LEFT(H1323,6)="Fellow",H1323="Externe Médecine",H1323="Directeur de la biobanque Médecin",H1323="monit.-boursier",),1,0)</f>
        <v>0</v>
      </c>
      <c r="D1323" s="172">
        <f>IF(OR(G1323=0,H1323="Stagiaire",H1323="Stagiaires",H1323="Externe",H1323="Externes",G1323="agence",H1323="STAGIAIRE INFIRMIER(ÈRE)",H1323="STAGIAIRE SI",H1323="STAGIAIRE S.I.",H1323="STAGIAIRE PAB",H1323="STAGIAIRE EN PERFUSION",H1323="Stagiaire Physiothérapeute",H1323="Stagiaire médecine",H1323="Stagiaire - Service sociaux",H1323="STAGIAIRE SOINS INFIRMIERS",H1323="STAGIAIRE EXTERNE EN MÉDECINE",H1323="ss",),1,0)</f>
        <v>0</v>
      </c>
      <c r="E1323" s="28" t="s">
        <v>3472</v>
      </c>
      <c r="F1323" s="28" t="s">
        <v>997</v>
      </c>
      <c r="G1323" s="257">
        <v>3521</v>
      </c>
      <c r="H1323" s="79" t="s">
        <v>4991</v>
      </c>
      <c r="I1323" s="164" t="s">
        <v>209</v>
      </c>
      <c r="J1323" s="273" t="str">
        <f ca="1">IF(AK1323&lt;=Données!$B$2,1," ")</f>
        <v xml:space="preserve"> </v>
      </c>
      <c r="K1323" s="45"/>
      <c r="L1323" s="46">
        <v>1</v>
      </c>
      <c r="M1323" s="47"/>
      <c r="N1323" s="48"/>
      <c r="O1323" s="185"/>
      <c r="P1323" s="187"/>
      <c r="Q1323" s="185"/>
      <c r="R1323" s="186"/>
      <c r="S1323" s="186"/>
      <c r="T1323" s="187"/>
      <c r="U1323" s="187"/>
      <c r="V1323" s="187"/>
      <c r="W1323" s="320"/>
      <c r="X1323" s="214"/>
      <c r="Y1323" s="215"/>
      <c r="Z1323" s="34"/>
      <c r="AA1323" s="35"/>
      <c r="AB1323" s="35"/>
      <c r="AC1323" s="35"/>
      <c r="AD1323" s="36"/>
      <c r="AE1323" s="224"/>
      <c r="AF1323" s="53"/>
      <c r="AG1323" s="54"/>
      <c r="AH1323" s="55"/>
      <c r="AI1323" s="56"/>
      <c r="AJ1323" s="41" t="s">
        <v>4462</v>
      </c>
      <c r="AK1323" s="42">
        <v>45252</v>
      </c>
      <c r="AL1323" s="50"/>
      <c r="AM1323" s="337" t="str">
        <f>INDEX($K$6:$AE$6,1,MATCH(1,K1323:AE1323,-1))</f>
        <v>95PFE-L2M</v>
      </c>
      <c r="AN1323" s="337" t="str">
        <f>IF(INDEX($K$6:$AE$6,1,MATCH(1,K1323:AE1323,1))&lt;&gt;INDEX($K$6:$AE$6,1,MATCH(1,K1323:AE1323,-1)),INDEX($K$6:$AE$6,1,MATCH(1,K1323:AE1323,1)),"-")</f>
        <v>-</v>
      </c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  <c r="IW1323"/>
      <c r="IX1323"/>
      <c r="IY1323"/>
      <c r="IZ1323"/>
      <c r="JA1323"/>
    </row>
    <row r="1324" spans="1:261" s="69" customFormat="1" x14ac:dyDescent="0.2">
      <c r="A1324" s="169" t="str">
        <f>IF(IFERROR(VLOOKUP(G1324,EmployesActifs,1,FALSE),"Non")&lt;&gt;"Non","Oui","Non")</f>
        <v>Oui</v>
      </c>
      <c r="B1324" s="172">
        <f>IF(A1324="Oui",1,0)</f>
        <v>1</v>
      </c>
      <c r="C1324" s="172">
        <f>IF(OR(G1324="Médecin",H1324="Médecin",I1324="Médecin",I1324="Médecins",H1324="anesthésiste",H1324="boursier univ.",H1324="chercheur",H1324="chirurgien",H1324="Résident(e)",H1324="Md Urg",H1324="Md Card",LEFT(H1324,6)="Fellow",H1324="Externe Médecine",H1324="Directeur de la biobanque Médecin",H1324="monit.-boursier",),1,0)</f>
        <v>0</v>
      </c>
      <c r="D1324" s="172">
        <f>IF(OR(G1324=0,H1324="Stagiaire",H1324="Stagiaires",H1324="Externe",H1324="Externes",G1324="agence",H1324="STAGIAIRE INFIRMIER(ÈRE)",H1324="STAGIAIRE SI",H1324="STAGIAIRE S.I.",H1324="STAGIAIRE PAB",H1324="STAGIAIRE EN PERFUSION",H1324="Stagiaire Physiothérapeute",H1324="Stagiaire médecine",H1324="Stagiaire - Service sociaux",H1324="STAGIAIRE SOINS INFIRMIERS",H1324="STAGIAIRE EXTERNE EN MÉDECINE",H1324="ss",),1,0)</f>
        <v>0</v>
      </c>
      <c r="E1324" s="28" t="s">
        <v>3472</v>
      </c>
      <c r="F1324" s="28" t="s">
        <v>2274</v>
      </c>
      <c r="G1324" s="262">
        <v>13533</v>
      </c>
      <c r="H1324" s="79" t="s">
        <v>103</v>
      </c>
      <c r="I1324" s="164" t="s">
        <v>2714</v>
      </c>
      <c r="J1324" s="273" t="str">
        <f ca="1">IF(AK1324&lt;=Données!$B$2,1," ")</f>
        <v xml:space="preserve"> </v>
      </c>
      <c r="K1324" s="45"/>
      <c r="L1324" s="46">
        <v>1</v>
      </c>
      <c r="M1324" s="47"/>
      <c r="N1324" s="48"/>
      <c r="O1324" s="185"/>
      <c r="P1324" s="187"/>
      <c r="Q1324" s="185"/>
      <c r="R1324" s="186"/>
      <c r="S1324" s="186"/>
      <c r="T1324" s="187"/>
      <c r="U1324" s="187"/>
      <c r="V1324" s="187"/>
      <c r="W1324" s="320"/>
      <c r="X1324" s="214"/>
      <c r="Y1324" s="215"/>
      <c r="Z1324" s="34"/>
      <c r="AA1324" s="35"/>
      <c r="AB1324" s="35"/>
      <c r="AC1324" s="35"/>
      <c r="AD1324" s="36"/>
      <c r="AE1324" s="224"/>
      <c r="AF1324" s="53"/>
      <c r="AG1324" s="54"/>
      <c r="AH1324" s="55"/>
      <c r="AI1324" s="56"/>
      <c r="AJ1324" s="41" t="s">
        <v>4462</v>
      </c>
      <c r="AK1324" s="42">
        <v>45364</v>
      </c>
      <c r="AL1324" s="50"/>
      <c r="AM1324" s="337" t="str">
        <f>INDEX($K$6:$AE$6,1,MATCH(1,K1324:AE1324,-1))</f>
        <v>95PFE-L2M</v>
      </c>
      <c r="AN1324" s="337" t="str">
        <f>IF(INDEX($K$6:$AE$6,1,MATCH(1,K1324:AE1324,1))&lt;&gt;INDEX($K$6:$AE$6,1,MATCH(1,K1324:AE1324,-1)),INDEX($K$6:$AE$6,1,MATCH(1,K1324:AE1324,1)),"-")</f>
        <v>-</v>
      </c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  <c r="IO1324"/>
      <c r="IP1324"/>
      <c r="IQ1324"/>
      <c r="IR1324"/>
      <c r="IS1324"/>
      <c r="IT1324"/>
      <c r="IU1324"/>
      <c r="IV1324"/>
      <c r="IW1324"/>
      <c r="IX1324"/>
      <c r="IY1324"/>
      <c r="IZ1324"/>
      <c r="JA1324"/>
    </row>
    <row r="1325" spans="1:261" s="69" customFormat="1" ht="13.15" customHeight="1" x14ac:dyDescent="0.2">
      <c r="A1325" s="169" t="str">
        <f>IF(IFERROR(VLOOKUP(G1325,EmployesActifs,1,FALSE),"Non")&lt;&gt;"Non","Oui","Non")</f>
        <v>Oui</v>
      </c>
      <c r="B1325" s="172">
        <f>IF(A1325="Oui",1,0)</f>
        <v>1</v>
      </c>
      <c r="C1325" s="172">
        <f>IF(OR(G1325="Médecin",H1325="Médecin",I1325="Médecin",I1325="Médecins",H1325="anesthésiste",H1325="boursier univ.",H1325="chercheur",H1325="chirurgien",H1325="Résident(e)",H1325="Md Urg",H1325="Md Card",LEFT(H1325,6)="Fellow",H1325="Externe Médecine",H1325="Directeur de la biobanque Médecin",H1325="monit.-boursier",),1,0)</f>
        <v>0</v>
      </c>
      <c r="D1325" s="172">
        <f>IF(OR(G1325=0,H1325="Stagiaire",H1325="Stagiaires",H1325="Externe",H1325="Externes",G1325="agence",H1325="STAGIAIRE INFIRMIER(ÈRE)",H1325="STAGIAIRE SI",H1325="STAGIAIRE S.I.",H1325="STAGIAIRE PAB",H1325="STAGIAIRE EN PERFUSION",H1325="Stagiaire Physiothérapeute",H1325="Stagiaire médecine",H1325="Stagiaire - Service sociaux",H1325="STAGIAIRE SOINS INFIRMIERS",H1325="STAGIAIRE EXTERNE EN MÉDECINE",H1325="ss",),1,0)</f>
        <v>0</v>
      </c>
      <c r="E1325" s="28" t="s">
        <v>4149</v>
      </c>
      <c r="F1325" s="28" t="s">
        <v>4150</v>
      </c>
      <c r="G1325" s="262">
        <v>12430</v>
      </c>
      <c r="H1325" s="79" t="s">
        <v>69</v>
      </c>
      <c r="I1325" s="164" t="s">
        <v>5716</v>
      </c>
      <c r="J1325" s="273" t="str">
        <f ca="1">IF(AK1325&lt;=Données!$B$2,1," ")</f>
        <v xml:space="preserve"> </v>
      </c>
      <c r="K1325" s="45"/>
      <c r="L1325" s="46">
        <v>1</v>
      </c>
      <c r="M1325" s="47"/>
      <c r="N1325" s="48"/>
      <c r="O1325" s="185"/>
      <c r="P1325" s="187"/>
      <c r="Q1325" s="185"/>
      <c r="R1325" s="186"/>
      <c r="S1325" s="186"/>
      <c r="T1325" s="187"/>
      <c r="U1325" s="187"/>
      <c r="V1325" s="187"/>
      <c r="W1325" s="320"/>
      <c r="X1325" s="214"/>
      <c r="Y1325" s="215"/>
      <c r="Z1325" s="34"/>
      <c r="AA1325" s="35"/>
      <c r="AB1325" s="35"/>
      <c r="AC1325" s="35"/>
      <c r="AD1325" s="36"/>
      <c r="AE1325" s="224"/>
      <c r="AF1325" s="53"/>
      <c r="AG1325" s="54"/>
      <c r="AH1325" s="55"/>
      <c r="AI1325" s="56"/>
      <c r="AJ1325" s="41" t="s">
        <v>4462</v>
      </c>
      <c r="AK1325" s="42">
        <v>45770</v>
      </c>
      <c r="AL1325" s="50"/>
      <c r="AM1325" s="337" t="str">
        <f>INDEX($K$6:$AE$6,1,MATCH(1,K1325:AE1325,-1))</f>
        <v>95PFE-L2M</v>
      </c>
      <c r="AN1325" s="337" t="str">
        <f>IF(INDEX($K$6:$AE$6,1,MATCH(1,K1325:AE1325,1))&lt;&gt;INDEX($K$6:$AE$6,1,MATCH(1,K1325:AE1325,-1)),INDEX($K$6:$AE$6,1,MATCH(1,K1325:AE1325,1)),"-")</f>
        <v>-</v>
      </c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  <c r="IW1325"/>
      <c r="IX1325"/>
      <c r="IY1325"/>
      <c r="IZ1325"/>
      <c r="JA1325"/>
    </row>
    <row r="1326" spans="1:261" s="69" customFormat="1" ht="13.15" customHeight="1" x14ac:dyDescent="0.2">
      <c r="A1326" s="169" t="str">
        <f>IF(IFERROR(VLOOKUP(G1326,EmployesActifs,1,FALSE),"Non")&lt;&gt;"Non","Oui","Non")</f>
        <v>Oui</v>
      </c>
      <c r="B1326" s="172">
        <f>IF(A1326="Oui",1,0)</f>
        <v>1</v>
      </c>
      <c r="C1326" s="172">
        <f>IF(OR(G1326="Médecin",H1326="Médecin",I1326="Médecin",I1326="Médecins",H1326="anesthésiste",H1326="boursier univ.",H1326="chercheur",H1326="chirurgien",H1326="Résident(e)",H1326="Md Urg",H1326="Md Card",LEFT(H1326,6)="Fellow",H1326="Externe Médecine",H1326="Directeur de la biobanque Médecin",H1326="monit.-boursier",),1,0)</f>
        <v>0</v>
      </c>
      <c r="D1326" s="172">
        <f>IF(OR(G1326=0,H1326="Stagiaire",H1326="Stagiaires",H1326="Externe",H1326="Externes",G1326="agence",H1326="STAGIAIRE INFIRMIER(ÈRE)",H1326="STAGIAIRE SI",H1326="STAGIAIRE S.I.",H1326="STAGIAIRE PAB",H1326="STAGIAIRE EN PERFUSION",H1326="Stagiaire Physiothérapeute",H1326="Stagiaire médecine",H1326="Stagiaire - Service sociaux",H1326="STAGIAIRE SOINS INFIRMIERS",H1326="STAGIAIRE EXTERNE EN MÉDECINE",H1326="ss",),1,0)</f>
        <v>0</v>
      </c>
      <c r="E1326" s="28" t="s">
        <v>2464</v>
      </c>
      <c r="F1326" s="28" t="s">
        <v>1126</v>
      </c>
      <c r="G1326" s="257">
        <v>3856</v>
      </c>
      <c r="H1326" s="79" t="s">
        <v>103</v>
      </c>
      <c r="I1326" s="164" t="s">
        <v>3443</v>
      </c>
      <c r="J1326" s="273">
        <f ca="1">IF(AK1326&lt;=Données!$B$2,1," ")</f>
        <v>1</v>
      </c>
      <c r="K1326" s="45" t="s">
        <v>56</v>
      </c>
      <c r="L1326" s="46"/>
      <c r="M1326" s="47"/>
      <c r="N1326" s="48"/>
      <c r="O1326" s="185"/>
      <c r="P1326" s="187"/>
      <c r="Q1326" s="185"/>
      <c r="R1326" s="186"/>
      <c r="S1326" s="186">
        <v>1</v>
      </c>
      <c r="T1326" s="187"/>
      <c r="U1326" s="187"/>
      <c r="V1326" s="187"/>
      <c r="W1326" s="320"/>
      <c r="X1326" s="214"/>
      <c r="Y1326" s="215"/>
      <c r="Z1326" s="34"/>
      <c r="AA1326" s="35"/>
      <c r="AB1326" s="35"/>
      <c r="AC1326" s="35"/>
      <c r="AD1326" s="36"/>
      <c r="AE1326" s="224"/>
      <c r="AF1326" s="53"/>
      <c r="AG1326" s="54"/>
      <c r="AH1326" s="55"/>
      <c r="AI1326" s="56"/>
      <c r="AJ1326" s="41" t="s">
        <v>98</v>
      </c>
      <c r="AK1326" s="42">
        <v>44574</v>
      </c>
      <c r="AL1326" s="50"/>
      <c r="AM1326" s="337" t="str">
        <f>INDEX($K$6:$AE$6,1,MATCH(1,K1326:AE1326,-1))</f>
        <v>1870 +</v>
      </c>
      <c r="AN1326" s="337" t="str">
        <f>IF(INDEX($K$6:$AE$6,1,MATCH(1,K1326:AE1326,1))&lt;&gt;INDEX($K$6:$AE$6,1,MATCH(1,K1326:AE1326,-1)),INDEX($K$6:$AE$6,1,MATCH(1,K1326:AE1326,1)),"-")</f>
        <v>-</v>
      </c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  <c r="IO1326"/>
      <c r="IP1326"/>
      <c r="IQ1326"/>
      <c r="IR1326"/>
      <c r="IS1326"/>
      <c r="IT1326"/>
      <c r="IU1326"/>
      <c r="IV1326"/>
      <c r="IW1326"/>
      <c r="IX1326"/>
      <c r="IY1326"/>
      <c r="IZ1326"/>
      <c r="JA1326"/>
    </row>
    <row r="1327" spans="1:261" s="69" customFormat="1" x14ac:dyDescent="0.2">
      <c r="A1327" s="169" t="str">
        <f>IF(IFERROR(VLOOKUP(G1327,EmployesActifs,1,FALSE),"Non")&lt;&gt;"Non","Oui","Non")</f>
        <v>Oui</v>
      </c>
      <c r="B1327" s="172">
        <f>IF(A1327="Oui",1,0)</f>
        <v>1</v>
      </c>
      <c r="C1327" s="172">
        <f>IF(OR(G1327="Médecin",H1327="Médecin",I1327="Médecin",I1327="Médecins",H1327="anesthésiste",H1327="boursier univ.",H1327="chercheur",H1327="chirurgien",H1327="Résident(e)",H1327="Md Urg",H1327="Md Card",LEFT(H1327,6)="Fellow",H1327="Externe Médecine",H1327="Directeur de la biobanque Médecin",H1327="monit.-boursier",),1,0)</f>
        <v>0</v>
      </c>
      <c r="D1327" s="172">
        <f>IF(OR(G1327=0,H1327="Stagiaire",H1327="Stagiaires",H1327="Externe",H1327="Externes",G1327="agence",H1327="STAGIAIRE INFIRMIER(ÈRE)",H1327="STAGIAIRE SI",H1327="STAGIAIRE S.I.",H1327="STAGIAIRE PAB",H1327="STAGIAIRE EN PERFUSION",H1327="Stagiaire Physiothérapeute",H1327="Stagiaire médecine",H1327="Stagiaire - Service sociaux",H1327="STAGIAIRE SOINS INFIRMIERS",H1327="STAGIAIRE EXTERNE EN MÉDECINE",H1327="ss",),1,0)</f>
        <v>0</v>
      </c>
      <c r="E1327" s="28" t="s">
        <v>2465</v>
      </c>
      <c r="F1327" s="28" t="s">
        <v>2466</v>
      </c>
      <c r="G1327" s="257">
        <v>2992</v>
      </c>
      <c r="H1327" s="79" t="s">
        <v>69</v>
      </c>
      <c r="I1327" s="164" t="s">
        <v>61</v>
      </c>
      <c r="J1327" s="273">
        <f ca="1">IF(AK1327&lt;=Données!$B$2,1," ")</f>
        <v>1</v>
      </c>
      <c r="K1327" s="45"/>
      <c r="L1327" s="46" t="s">
        <v>56</v>
      </c>
      <c r="M1327" s="47"/>
      <c r="N1327" s="48"/>
      <c r="O1327" s="185"/>
      <c r="P1327" s="187"/>
      <c r="Q1327" s="185"/>
      <c r="R1327" s="186">
        <v>1</v>
      </c>
      <c r="S1327" s="186" t="s">
        <v>56</v>
      </c>
      <c r="T1327" s="187"/>
      <c r="U1327" s="187"/>
      <c r="V1327" s="187"/>
      <c r="W1327" s="320"/>
      <c r="X1327" s="214"/>
      <c r="Y1327" s="215"/>
      <c r="Z1327" s="34" t="s">
        <v>56</v>
      </c>
      <c r="AA1327" s="35" t="s">
        <v>56</v>
      </c>
      <c r="AB1327" s="35" t="s">
        <v>56</v>
      </c>
      <c r="AC1327" s="35"/>
      <c r="AD1327" s="36"/>
      <c r="AE1327" s="224"/>
      <c r="AF1327" s="53"/>
      <c r="AG1327" s="54"/>
      <c r="AH1327" s="55"/>
      <c r="AI1327" s="56"/>
      <c r="AJ1327" s="41" t="s">
        <v>57</v>
      </c>
      <c r="AK1327" s="42">
        <v>44577</v>
      </c>
      <c r="AL1327" s="50"/>
      <c r="AM1327" s="337">
        <f>INDEX($K$6:$AE$6,1,MATCH(1,K1327:AE1327,-1))</f>
        <v>1860</v>
      </c>
      <c r="AN1327" s="337" t="str">
        <f>IF(INDEX($K$6:$AE$6,1,MATCH(1,K1327:AE1327,1))&lt;&gt;INDEX($K$6:$AE$6,1,MATCH(1,K1327:AE1327,-1)),INDEX($K$6:$AE$6,1,MATCH(1,K1327:AE1327,1)),"-")</f>
        <v>-</v>
      </c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  <c r="IW1327"/>
      <c r="IX1327"/>
      <c r="IY1327"/>
      <c r="IZ1327"/>
      <c r="JA1327"/>
    </row>
    <row r="1328" spans="1:261" s="69" customFormat="1" ht="13.15" customHeight="1" x14ac:dyDescent="0.2">
      <c r="A1328" s="169" t="str">
        <f>IF(IFERROR(VLOOKUP(G1328,EmployesActifs,1,FALSE),"Non")&lt;&gt;"Non","Oui","Non")</f>
        <v>Oui</v>
      </c>
      <c r="B1328" s="172">
        <f>IF(A1328="Oui",1,0)</f>
        <v>1</v>
      </c>
      <c r="C1328" s="172">
        <f>IF(OR(G1328="Médecin",H1328="Médecin",I1328="Médecin",I1328="Médecins",H1328="anesthésiste",H1328="boursier univ.",H1328="chercheur",H1328="chirurgien",H1328="Résident(e)",H1328="Md Urg",H1328="Md Card",LEFT(H1328,6)="Fellow",H1328="Externe Médecine",H1328="Directeur de la biobanque Médecin",H1328="monit.-boursier",),1,0)</f>
        <v>0</v>
      </c>
      <c r="D1328" s="172">
        <f>IF(OR(G1328=0,H1328="Stagiaire",H1328="Stagiaires",H1328="Externe",H1328="Externes",G1328="agence",H1328="STAGIAIRE INFIRMIER(ÈRE)",H1328="STAGIAIRE SI",H1328="STAGIAIRE S.I.",H1328="STAGIAIRE PAB",H1328="STAGIAIRE EN PERFUSION",H1328="Stagiaire Physiothérapeute",H1328="Stagiaire médecine",H1328="Stagiaire - Service sociaux",H1328="STAGIAIRE SOINS INFIRMIERS",H1328="STAGIAIRE EXTERNE EN MÉDECINE",H1328="ss",),1,0)</f>
        <v>0</v>
      </c>
      <c r="E1328" s="28" t="s">
        <v>2467</v>
      </c>
      <c r="F1328" s="28" t="s">
        <v>597</v>
      </c>
      <c r="G1328" s="257">
        <v>2834</v>
      </c>
      <c r="H1328" s="79" t="s">
        <v>426</v>
      </c>
      <c r="I1328" s="164" t="s">
        <v>1764</v>
      </c>
      <c r="J1328" s="273">
        <f ca="1">IF(AK1328&lt;=Données!$B$2,1," ")</f>
        <v>1</v>
      </c>
      <c r="K1328" s="45" t="s">
        <v>56</v>
      </c>
      <c r="L1328" s="46"/>
      <c r="M1328" s="47"/>
      <c r="N1328" s="48"/>
      <c r="O1328" s="185"/>
      <c r="P1328" s="187"/>
      <c r="Q1328" s="185"/>
      <c r="R1328" s="186"/>
      <c r="S1328" s="186">
        <v>1</v>
      </c>
      <c r="T1328" s="187"/>
      <c r="U1328" s="187"/>
      <c r="V1328" s="187"/>
      <c r="W1328" s="320"/>
      <c r="X1328" s="214"/>
      <c r="Y1328" s="215"/>
      <c r="Z1328" s="34"/>
      <c r="AA1328" s="35"/>
      <c r="AB1328" s="35"/>
      <c r="AC1328" s="35"/>
      <c r="AD1328" s="36"/>
      <c r="AE1328" s="224"/>
      <c r="AF1328" s="53"/>
      <c r="AG1328" s="54"/>
      <c r="AH1328" s="55"/>
      <c r="AI1328" s="56"/>
      <c r="AJ1328" s="41" t="s">
        <v>98</v>
      </c>
      <c r="AK1328" s="42">
        <v>44575</v>
      </c>
      <c r="AL1328" s="50"/>
      <c r="AM1328" s="337" t="str">
        <f>INDEX($K$6:$AE$6,1,MATCH(1,K1328:AE1328,-1))</f>
        <v>1870 +</v>
      </c>
      <c r="AN1328" s="337" t="str">
        <f>IF(INDEX($K$6:$AE$6,1,MATCH(1,K1328:AE1328,1))&lt;&gt;INDEX($K$6:$AE$6,1,MATCH(1,K1328:AE1328,-1)),INDEX($K$6:$AE$6,1,MATCH(1,K1328:AE1328,1)),"-")</f>
        <v>-</v>
      </c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  <c r="IO1328"/>
      <c r="IP1328"/>
      <c r="IQ1328"/>
      <c r="IR1328"/>
      <c r="IS1328"/>
      <c r="IT1328"/>
      <c r="IU1328"/>
      <c r="IV1328"/>
      <c r="IW1328"/>
      <c r="IX1328"/>
      <c r="IY1328"/>
      <c r="IZ1328"/>
      <c r="JA1328"/>
    </row>
    <row r="1329" spans="1:261" s="69" customFormat="1" x14ac:dyDescent="0.2">
      <c r="A1329" s="169" t="str">
        <f>IF(IFERROR(VLOOKUP(G1329,EmployesActifs,1,FALSE),"Non")&lt;&gt;"Non","Oui","Non")</f>
        <v>Oui</v>
      </c>
      <c r="B1329" s="172">
        <f>IF(A1329="Oui",1,0)</f>
        <v>1</v>
      </c>
      <c r="C1329" s="172">
        <f>IF(OR(G1329="Médecin",H1329="Médecin",I1329="Médecin",I1329="Médecins",H1329="anesthésiste",H1329="boursier univ.",H1329="chercheur",H1329="chirurgien",H1329="Résident(e)",H1329="Md Urg",H1329="Md Card",LEFT(H1329,6)="Fellow",H1329="Externe Médecine",H1329="Directeur de la biobanque Médecin",H1329="monit.-boursier",),1,0)</f>
        <v>0</v>
      </c>
      <c r="D1329" s="172">
        <f>IF(OR(G1329=0,H1329="Stagiaire",H1329="Stagiaires",H1329="Externe",H1329="Externes",G1329="agence",H1329="STAGIAIRE INFIRMIER(ÈRE)",H1329="STAGIAIRE SI",H1329="STAGIAIRE S.I.",H1329="STAGIAIRE PAB",H1329="STAGIAIRE EN PERFUSION",H1329="Stagiaire Physiothérapeute",H1329="Stagiaire médecine",H1329="Stagiaire - Service sociaux",H1329="STAGIAIRE SOINS INFIRMIERS",H1329="STAGIAIRE EXTERNE EN MÉDECINE",H1329="ss",),1,0)</f>
        <v>0</v>
      </c>
      <c r="E1329" s="28" t="s">
        <v>2467</v>
      </c>
      <c r="F1329" s="28" t="s">
        <v>408</v>
      </c>
      <c r="G1329" s="257">
        <v>2253</v>
      </c>
      <c r="H1329" s="79" t="s">
        <v>426</v>
      </c>
      <c r="I1329" s="164" t="s">
        <v>1764</v>
      </c>
      <c r="J1329" s="273">
        <f ca="1">IF(AK1329&lt;=Données!$B$2,1," ")</f>
        <v>1</v>
      </c>
      <c r="K1329" s="45"/>
      <c r="L1329" s="46"/>
      <c r="M1329" s="47"/>
      <c r="N1329" s="48"/>
      <c r="O1329" s="185"/>
      <c r="P1329" s="187"/>
      <c r="Q1329" s="185"/>
      <c r="R1329" s="186"/>
      <c r="S1329" s="186"/>
      <c r="T1329" s="187"/>
      <c r="U1329" s="187"/>
      <c r="V1329" s="187"/>
      <c r="W1329" s="320"/>
      <c r="X1329" s="214"/>
      <c r="Y1329" s="215"/>
      <c r="Z1329" s="34"/>
      <c r="AA1329" s="35"/>
      <c r="AB1329" s="35">
        <v>1</v>
      </c>
      <c r="AC1329" s="35"/>
      <c r="AD1329" s="36"/>
      <c r="AE1329" s="224"/>
      <c r="AF1329" s="53"/>
      <c r="AG1329" s="54"/>
      <c r="AH1329" s="55"/>
      <c r="AI1329" s="56"/>
      <c r="AJ1329" s="41" t="s">
        <v>153</v>
      </c>
      <c r="AK1329" s="42">
        <v>44148</v>
      </c>
      <c r="AL1329" s="50"/>
      <c r="AM1329" s="337" t="str">
        <f>INDEX($K$6:$AE$6,1,MATCH(1,K1329:AE1329,-1))</f>
        <v>1512-M</v>
      </c>
      <c r="AN1329" s="337" t="str">
        <f>IF(INDEX($K$6:$AE$6,1,MATCH(1,K1329:AE1329,1))&lt;&gt;INDEX($K$6:$AE$6,1,MATCH(1,K1329:AE1329,-1)),INDEX($K$6:$AE$6,1,MATCH(1,K1329:AE1329,1)),"-")</f>
        <v>-</v>
      </c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  <c r="IO1329"/>
      <c r="IP1329"/>
      <c r="IQ1329"/>
      <c r="IR1329"/>
      <c r="IS1329"/>
      <c r="IT1329"/>
      <c r="IU1329"/>
      <c r="IV1329"/>
      <c r="IW1329"/>
      <c r="IX1329"/>
      <c r="IY1329"/>
      <c r="IZ1329"/>
      <c r="JA1329"/>
    </row>
    <row r="1330" spans="1:261" s="69" customFormat="1" x14ac:dyDescent="0.2">
      <c r="A1330" s="169" t="str">
        <f>IF(IFERROR(VLOOKUP(G1330,EmployesActifs,1,FALSE),"Non")&lt;&gt;"Non","Oui","Non")</f>
        <v>Oui</v>
      </c>
      <c r="B1330" s="172">
        <f>IF(A1330="Oui",1,0)</f>
        <v>1</v>
      </c>
      <c r="C1330" s="172">
        <f>IF(OR(G1330="Médecin",H1330="Médecin",I1330="Médecin",I1330="Médecins",H1330="anesthésiste",H1330="boursier univ.",H1330="chercheur",H1330="chirurgien",H1330="Résident(e)",H1330="Md Urg",H1330="Md Card",LEFT(H1330,6)="Fellow",H1330="Externe Médecine",H1330="Directeur de la biobanque Médecin",H1330="monit.-boursier",),1,0)</f>
        <v>0</v>
      </c>
      <c r="D1330" s="172">
        <f>IF(OR(G1330=0,H1330="Stagiaire",H1330="Stagiaires",H1330="Externe",H1330="Externes",G1330="agence",H1330="STAGIAIRE INFIRMIER(ÈRE)",H1330="STAGIAIRE SI",H1330="STAGIAIRE S.I.",H1330="STAGIAIRE PAB",H1330="STAGIAIRE EN PERFUSION",H1330="Stagiaire Physiothérapeute",H1330="Stagiaire médecine",H1330="Stagiaire - Service sociaux",H1330="STAGIAIRE SOINS INFIRMIERS",H1330="STAGIAIRE EXTERNE EN MÉDECINE",H1330="ss",),1,0)</f>
        <v>0</v>
      </c>
      <c r="E1330" s="28" t="s">
        <v>2468</v>
      </c>
      <c r="F1330" s="28" t="s">
        <v>447</v>
      </c>
      <c r="G1330" s="257">
        <v>5785</v>
      </c>
      <c r="H1330" s="79" t="s">
        <v>2098</v>
      </c>
      <c r="I1330" s="164" t="s">
        <v>5716</v>
      </c>
      <c r="J1330" s="273" t="str">
        <f ca="1">IF(AK1330&lt;=Données!$B$2,1," ")</f>
        <v xml:space="preserve"> </v>
      </c>
      <c r="K1330" s="45"/>
      <c r="L1330" s="46">
        <v>1</v>
      </c>
      <c r="M1330" s="47"/>
      <c r="N1330" s="48"/>
      <c r="O1330" s="185"/>
      <c r="P1330" s="187"/>
      <c r="Q1330" s="185"/>
      <c r="R1330" s="186"/>
      <c r="S1330" s="186"/>
      <c r="T1330" s="187"/>
      <c r="U1330" s="187"/>
      <c r="V1330" s="187"/>
      <c r="W1330" s="320"/>
      <c r="X1330" s="214"/>
      <c r="Y1330" s="215"/>
      <c r="Z1330" s="34"/>
      <c r="AA1330" s="35"/>
      <c r="AB1330" s="35"/>
      <c r="AC1330" s="35"/>
      <c r="AD1330" s="36"/>
      <c r="AE1330" s="224"/>
      <c r="AF1330" s="53"/>
      <c r="AG1330" s="54"/>
      <c r="AH1330" s="345"/>
      <c r="AI1330" s="56"/>
      <c r="AJ1330" s="41" t="s">
        <v>5851</v>
      </c>
      <c r="AK1330" s="42">
        <v>45752</v>
      </c>
      <c r="AL1330" s="50"/>
      <c r="AM1330" s="337" t="str">
        <f>INDEX($K$6:$AE$6,1,MATCH(1,K1330:AE1330,-1))</f>
        <v>95PFE-L2M</v>
      </c>
      <c r="AN1330" s="337" t="str">
        <f>IF(INDEX($K$6:$AE$6,1,MATCH(1,K1330:AE1330,1))&lt;&gt;INDEX($K$6:$AE$6,1,MATCH(1,K1330:AE1330,-1)),INDEX($K$6:$AE$6,1,MATCH(1,K1330:AE1330,1)),"-")</f>
        <v>-</v>
      </c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  <c r="IO1330"/>
      <c r="IP1330"/>
      <c r="IQ1330"/>
      <c r="IR1330"/>
      <c r="IS1330"/>
      <c r="IT1330"/>
      <c r="IU1330"/>
      <c r="IV1330"/>
      <c r="IW1330"/>
      <c r="IX1330"/>
      <c r="IY1330"/>
      <c r="IZ1330"/>
      <c r="JA1330"/>
    </row>
    <row r="1331" spans="1:261" s="69" customFormat="1" x14ac:dyDescent="0.2">
      <c r="A1331" s="169" t="str">
        <f>IF(IFERROR(VLOOKUP(G1331,EmployesActifs,1,FALSE),"Non")&lt;&gt;"Non","Oui","Non")</f>
        <v>Oui</v>
      </c>
      <c r="B1331" s="172">
        <f>IF(A1331="Oui",1,0)</f>
        <v>1</v>
      </c>
      <c r="C1331" s="172">
        <f>IF(OR(G1331="Médecin",H1331="Médecin",I1331="Médecin",I1331="Médecins",H1331="anesthésiste",H1331="boursier univ.",H1331="chercheur",H1331="chirurgien",H1331="Résident(e)",H1331="Md Urg",H1331="Md Card",LEFT(H1331,6)="Fellow",H1331="Externe Médecine",H1331="Directeur de la biobanque Médecin",H1331="monit.-boursier",),1,0)</f>
        <v>0</v>
      </c>
      <c r="D1331" s="172">
        <f>IF(OR(G1331=0,H1331="Stagiaire",H1331="Stagiaires",H1331="Externe",H1331="Externes",G1331="agence",H1331="STAGIAIRE INFIRMIER(ÈRE)",H1331="STAGIAIRE SI",H1331="STAGIAIRE S.I.",H1331="STAGIAIRE PAB",H1331="STAGIAIRE EN PERFUSION",H1331="Stagiaire Physiothérapeute",H1331="Stagiaire médecine",H1331="Stagiaire - Service sociaux",H1331="STAGIAIRE SOINS INFIRMIERS",H1331="STAGIAIRE EXTERNE EN MÉDECINE",H1331="ss",),1,0)</f>
        <v>0</v>
      </c>
      <c r="E1331" s="28" t="s">
        <v>3582</v>
      </c>
      <c r="F1331" s="28" t="s">
        <v>3583</v>
      </c>
      <c r="G1331" s="257">
        <v>4814</v>
      </c>
      <c r="H1331" s="79" t="s">
        <v>517</v>
      </c>
      <c r="I1331" s="164" t="s">
        <v>143</v>
      </c>
      <c r="J1331" s="273">
        <f ca="1">IF(AK1331&lt;=Données!$B$2,1," ")</f>
        <v>1</v>
      </c>
      <c r="K1331" s="45"/>
      <c r="L1331" s="46" t="s">
        <v>56</v>
      </c>
      <c r="M1331" s="47" t="s">
        <v>56</v>
      </c>
      <c r="N1331" s="48"/>
      <c r="O1331" s="185"/>
      <c r="P1331" s="187"/>
      <c r="Q1331" s="185"/>
      <c r="R1331" s="186"/>
      <c r="S1331" s="186"/>
      <c r="T1331" s="187"/>
      <c r="U1331" s="187"/>
      <c r="V1331" s="187"/>
      <c r="W1331" s="320"/>
      <c r="X1331" s="214"/>
      <c r="Y1331" s="215"/>
      <c r="Z1331" s="34"/>
      <c r="AA1331" s="35"/>
      <c r="AB1331" s="35"/>
      <c r="AC1331" s="35"/>
      <c r="AD1331" s="36"/>
      <c r="AE1331" s="224"/>
      <c r="AF1331" s="53"/>
      <c r="AG1331" s="54"/>
      <c r="AH1331" s="55"/>
      <c r="AI1331" s="56"/>
      <c r="AJ1331" s="41" t="s">
        <v>159</v>
      </c>
      <c r="AK1331" s="42">
        <v>44771</v>
      </c>
      <c r="AL1331" s="50" t="s">
        <v>2920</v>
      </c>
      <c r="AM1331" s="337" t="e">
        <f>INDEX($K$6:$AE$6,1,MATCH(1,K1331:AE1331,-1))</f>
        <v>#N/A</v>
      </c>
      <c r="AN1331" s="337" t="e">
        <f>IF(INDEX($K$6:$AE$6,1,MATCH(1,K1331:AE1331,1))&lt;&gt;INDEX($K$6:$AE$6,1,MATCH(1,K1331:AE1331,-1)),INDEX($K$6:$AE$6,1,MATCH(1,K1331:AE1331,1)),"-")</f>
        <v>#N/A</v>
      </c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  <c r="IO1331"/>
      <c r="IP1331"/>
      <c r="IQ1331"/>
      <c r="IR1331"/>
      <c r="IS1331"/>
      <c r="IT1331"/>
      <c r="IU1331"/>
      <c r="IV1331"/>
      <c r="IW1331"/>
      <c r="IX1331"/>
      <c r="IY1331"/>
      <c r="IZ1331"/>
      <c r="JA1331"/>
    </row>
    <row r="1332" spans="1:261" s="69" customFormat="1" ht="13.15" customHeight="1" x14ac:dyDescent="0.2">
      <c r="A1332" s="169" t="str">
        <f>IF(IFERROR(VLOOKUP(G1332,EmployesActifs,1,FALSE),"Non")&lt;&gt;"Non","Oui","Non")</f>
        <v>Oui</v>
      </c>
      <c r="B1332" s="172">
        <f>IF(A1332="Oui",1,0)</f>
        <v>1</v>
      </c>
      <c r="C1332" s="172">
        <f>IF(OR(G1332="Médecin",H1332="Médecin",I1332="Médecin",I1332="Médecins",H1332="anesthésiste",H1332="boursier univ.",H1332="chercheur",H1332="chirurgien",H1332="Résident(e)",H1332="Md Urg",H1332="Md Card",LEFT(H1332,6)="Fellow",H1332="Externe Médecine",H1332="Directeur de la biobanque Médecin",H1332="monit.-boursier",),1,0)</f>
        <v>0</v>
      </c>
      <c r="D1332" s="172">
        <f>IF(OR(G1332=0,H1332="Stagiaire",H1332="Stagiaires",H1332="Externe",H1332="Externes",G1332="agence",H1332="STAGIAIRE INFIRMIER(ÈRE)",H1332="STAGIAIRE SI",H1332="STAGIAIRE S.I.",H1332="STAGIAIRE PAB",H1332="STAGIAIRE EN PERFUSION",H1332="Stagiaire Physiothérapeute",H1332="Stagiaire médecine",H1332="Stagiaire - Service sociaux",H1332="STAGIAIRE SOINS INFIRMIERS",H1332="STAGIAIRE EXTERNE EN MÉDECINE",H1332="ss",),1,0)</f>
        <v>0</v>
      </c>
      <c r="E1332" s="28" t="s">
        <v>2470</v>
      </c>
      <c r="F1332" s="28" t="s">
        <v>277</v>
      </c>
      <c r="G1332" s="257">
        <v>4228</v>
      </c>
      <c r="H1332" s="79" t="s">
        <v>570</v>
      </c>
      <c r="I1332" s="164" t="s">
        <v>3392</v>
      </c>
      <c r="J1332" s="273" t="str">
        <f ca="1">IF(AK1332&lt;=Données!$B$2,1," ")</f>
        <v xml:space="preserve"> </v>
      </c>
      <c r="K1332" s="45">
        <v>1</v>
      </c>
      <c r="L1332" s="46"/>
      <c r="M1332" s="47"/>
      <c r="N1332" s="48"/>
      <c r="O1332" s="185"/>
      <c r="P1332" s="187"/>
      <c r="Q1332" s="185"/>
      <c r="R1332" s="186"/>
      <c r="S1332" s="186"/>
      <c r="T1332" s="187"/>
      <c r="U1332" s="187"/>
      <c r="V1332" s="187"/>
      <c r="W1332" s="320"/>
      <c r="X1332" s="214"/>
      <c r="Y1332" s="215"/>
      <c r="Z1332" s="34"/>
      <c r="AA1332" s="35"/>
      <c r="AB1332" s="35"/>
      <c r="AC1332" s="35"/>
      <c r="AD1332" s="36"/>
      <c r="AE1332" s="224"/>
      <c r="AF1332" s="53"/>
      <c r="AG1332" s="54"/>
      <c r="AH1332" s="55"/>
      <c r="AI1332" s="56"/>
      <c r="AJ1332" s="41" t="s">
        <v>4462</v>
      </c>
      <c r="AK1332" s="42">
        <v>45715</v>
      </c>
      <c r="AL1332" s="50"/>
      <c r="AM1332" s="337" t="str">
        <f>INDEX($K$6:$AE$6,1,MATCH(1,K1332:AE1332,-1))</f>
        <v>95PFE-L2S</v>
      </c>
      <c r="AN1332" s="337" t="str">
        <f>IF(INDEX($K$6:$AE$6,1,MATCH(1,K1332:AE1332,1))&lt;&gt;INDEX($K$6:$AE$6,1,MATCH(1,K1332:AE1332,-1)),INDEX($K$6:$AE$6,1,MATCH(1,K1332:AE1332,1)),"-")</f>
        <v>-</v>
      </c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  <c r="IO1332"/>
      <c r="IP1332"/>
      <c r="IQ1332"/>
      <c r="IR1332"/>
      <c r="IS1332"/>
      <c r="IT1332"/>
      <c r="IU1332"/>
      <c r="IV1332"/>
      <c r="IW1332"/>
      <c r="IX1332"/>
      <c r="IY1332"/>
      <c r="IZ1332"/>
      <c r="JA1332"/>
    </row>
    <row r="1333" spans="1:261" s="69" customFormat="1" x14ac:dyDescent="0.2">
      <c r="A1333" s="169" t="str">
        <f>IF(IFERROR(VLOOKUP(G1333,EmployesActifs,1,FALSE),"Non")&lt;&gt;"Non","Oui","Non")</f>
        <v>Oui</v>
      </c>
      <c r="B1333" s="172">
        <f>IF(A1333="Oui",1,0)</f>
        <v>1</v>
      </c>
      <c r="C1333" s="172">
        <f>IF(OR(G1333="Médecin",H1333="Médecin",I1333="Médecin",I1333="Médecins",H1333="anesthésiste",H1333="boursier univ.",H1333="chercheur",H1333="chirurgien",H1333="Résident(e)",H1333="Md Urg",H1333="Md Card",LEFT(H1333,6)="Fellow",H1333="Externe Médecine",H1333="Directeur de la biobanque Médecin",H1333="monit.-boursier",),1,0)</f>
        <v>0</v>
      </c>
      <c r="D1333" s="172">
        <f>IF(OR(G1333=0,H1333="Stagiaire",H1333="Stagiaires",H1333="Externe",H1333="Externes",G1333="agence",H1333="STAGIAIRE INFIRMIER(ÈRE)",H1333="STAGIAIRE SI",H1333="STAGIAIRE S.I.",H1333="STAGIAIRE PAB",H1333="STAGIAIRE EN PERFUSION",H1333="Stagiaire Physiothérapeute",H1333="Stagiaire médecine",H1333="Stagiaire - Service sociaux",H1333="STAGIAIRE SOINS INFIRMIERS",H1333="STAGIAIRE EXTERNE EN MÉDECINE",H1333="ss",),1,0)</f>
        <v>0</v>
      </c>
      <c r="E1333" s="28" t="s">
        <v>2471</v>
      </c>
      <c r="F1333" s="28" t="s">
        <v>231</v>
      </c>
      <c r="G1333" s="257">
        <v>5526</v>
      </c>
      <c r="H1333" s="79" t="s">
        <v>2098</v>
      </c>
      <c r="I1333" s="164" t="s">
        <v>65</v>
      </c>
      <c r="J1333" s="273">
        <f ca="1">IF(AK1333&lt;=Données!$B$2,1," ")</f>
        <v>1</v>
      </c>
      <c r="K1333" s="45"/>
      <c r="L1333" s="46">
        <v>1</v>
      </c>
      <c r="M1333" s="47"/>
      <c r="N1333" s="48"/>
      <c r="O1333" s="185"/>
      <c r="P1333" s="187"/>
      <c r="Q1333" s="185"/>
      <c r="R1333" s="186"/>
      <c r="S1333" s="186">
        <v>1</v>
      </c>
      <c r="T1333" s="187">
        <v>1</v>
      </c>
      <c r="U1333" s="187"/>
      <c r="V1333" s="187"/>
      <c r="W1333" s="320"/>
      <c r="X1333" s="214"/>
      <c r="Y1333" s="215"/>
      <c r="Z1333" s="34"/>
      <c r="AA1333" s="35"/>
      <c r="AB1333" s="35"/>
      <c r="AC1333" s="35"/>
      <c r="AD1333" s="36"/>
      <c r="AE1333" s="224" t="s">
        <v>56</v>
      </c>
      <c r="AF1333" s="53"/>
      <c r="AG1333" s="54"/>
      <c r="AH1333" s="55"/>
      <c r="AI1333" s="56"/>
      <c r="AJ1333" s="41" t="s">
        <v>85</v>
      </c>
      <c r="AK1333" s="42">
        <v>44306</v>
      </c>
      <c r="AL1333" s="50"/>
      <c r="AM1333" s="337" t="str">
        <f>INDEX($K$6:$AE$6,1,MATCH(1,K1333:AE1333,-1))</f>
        <v>95PFE-L2M</v>
      </c>
      <c r="AN1333" s="337">
        <f>IF(INDEX($K$6:$AE$6,1,MATCH(1,K1333:AE1333,1))&lt;&gt;INDEX($K$6:$AE$6,1,MATCH(1,K1333:AE1333,-1)),INDEX($K$6:$AE$6,1,MATCH(1,K1333:AE1333,1)),"-")</f>
        <v>8210</v>
      </c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  <c r="IO1333"/>
      <c r="IP1333"/>
      <c r="IQ1333"/>
      <c r="IR1333"/>
      <c r="IS1333"/>
      <c r="IT1333"/>
      <c r="IU1333"/>
      <c r="IV1333"/>
      <c r="IW1333"/>
      <c r="IX1333"/>
      <c r="IY1333"/>
      <c r="IZ1333"/>
      <c r="JA1333"/>
    </row>
    <row r="1334" spans="1:261" s="69" customFormat="1" x14ac:dyDescent="0.2">
      <c r="A1334" s="169" t="str">
        <f>IF(IFERROR(VLOOKUP(G1334,EmployesActifs,1,FALSE),"Non")&lt;&gt;"Non","Oui","Non")</f>
        <v>Oui</v>
      </c>
      <c r="B1334" s="172">
        <f>IF(A1334="Oui",1,0)</f>
        <v>1</v>
      </c>
      <c r="C1334" s="172">
        <f>IF(OR(G1334="Médecin",H1334="Médecin",I1334="Médecin",I1334="Médecins",H1334="anesthésiste",H1334="boursier univ.",H1334="chercheur",H1334="chirurgien",H1334="Résident(e)",H1334="Md Urg",H1334="Md Card",LEFT(H1334,6)="Fellow",H1334="Externe Médecine",H1334="Directeur de la biobanque Médecin",H1334="monit.-boursier",),1,0)</f>
        <v>0</v>
      </c>
      <c r="D1334" s="172">
        <f>IF(OR(G1334=0,H1334="Stagiaire",H1334="Stagiaires",H1334="Externe",H1334="Externes",G1334="agence",H1334="STAGIAIRE INFIRMIER(ÈRE)",H1334="STAGIAIRE SI",H1334="STAGIAIRE S.I.",H1334="STAGIAIRE PAB",H1334="STAGIAIRE EN PERFUSION",H1334="Stagiaire Physiothérapeute",H1334="Stagiaire médecine",H1334="Stagiaire - Service sociaux",H1334="STAGIAIRE SOINS INFIRMIERS",H1334="STAGIAIRE EXTERNE EN MÉDECINE",H1334="ss",),1,0)</f>
        <v>0</v>
      </c>
      <c r="E1334" s="28" t="s">
        <v>2471</v>
      </c>
      <c r="F1334" s="28" t="s">
        <v>2472</v>
      </c>
      <c r="G1334" s="257">
        <v>6516</v>
      </c>
      <c r="H1334" s="79" t="s">
        <v>2098</v>
      </c>
      <c r="I1334" s="164" t="s">
        <v>5717</v>
      </c>
      <c r="J1334" s="273" t="str">
        <f ca="1">IF(AK1334&lt;=Données!$B$2,1," ")</f>
        <v xml:space="preserve"> </v>
      </c>
      <c r="K1334" s="45"/>
      <c r="L1334" s="46"/>
      <c r="M1334" s="47"/>
      <c r="N1334" s="48"/>
      <c r="O1334" s="185"/>
      <c r="P1334" s="187"/>
      <c r="Q1334" s="185"/>
      <c r="R1334" s="186"/>
      <c r="S1334" s="186">
        <v>1</v>
      </c>
      <c r="T1334" s="187"/>
      <c r="U1334" s="187"/>
      <c r="V1334" s="187"/>
      <c r="W1334" s="320"/>
      <c r="X1334" s="214"/>
      <c r="Y1334" s="215"/>
      <c r="Z1334" s="34"/>
      <c r="AA1334" s="35"/>
      <c r="AB1334" s="35"/>
      <c r="AC1334" s="35"/>
      <c r="AD1334" s="36"/>
      <c r="AE1334" s="224"/>
      <c r="AF1334" s="53"/>
      <c r="AG1334" s="54"/>
      <c r="AH1334" s="55"/>
      <c r="AI1334" s="56"/>
      <c r="AJ1334" s="41" t="s">
        <v>4462</v>
      </c>
      <c r="AK1334" s="42">
        <v>45938</v>
      </c>
      <c r="AL1334" s="50"/>
      <c r="AM1334" s="337" t="str">
        <f>INDEX($K$6:$AE$6,1,MATCH(1,K1334:AE1334,-1))</f>
        <v>1870 +</v>
      </c>
      <c r="AN1334" s="337" t="str">
        <f>IF(INDEX($K$6:$AE$6,1,MATCH(1,K1334:AE1334,1))&lt;&gt;INDEX($K$6:$AE$6,1,MATCH(1,K1334:AE1334,-1)),INDEX($K$6:$AE$6,1,MATCH(1,K1334:AE1334,1)),"-")</f>
        <v>-</v>
      </c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  <c r="IW1334"/>
      <c r="IX1334"/>
      <c r="IY1334"/>
      <c r="IZ1334"/>
      <c r="JA1334"/>
    </row>
    <row r="1335" spans="1:261" s="69" customFormat="1" x14ac:dyDescent="0.2">
      <c r="A1335" s="169" t="str">
        <f>IF(IFERROR(VLOOKUP(G1335,EmployesActifs,1,FALSE),"Non")&lt;&gt;"Non","Oui","Non")</f>
        <v>Oui</v>
      </c>
      <c r="B1335" s="172">
        <f>IF(A1335="Oui",1,0)</f>
        <v>1</v>
      </c>
      <c r="C1335" s="172">
        <f>IF(OR(G1335="Médecin",H1335="Médecin",I1335="Médecin",I1335="Médecins",H1335="anesthésiste",H1335="boursier univ.",H1335="chercheur",H1335="chirurgien",H1335="Résident(e)",H1335="Md Urg",H1335="Md Card",LEFT(H1335,6)="Fellow",H1335="Externe Médecine",H1335="Directeur de la biobanque Médecin",H1335="monit.-boursier",),1,0)</f>
        <v>0</v>
      </c>
      <c r="D1335" s="172">
        <f>IF(OR(G1335=0,H1335="Stagiaire",H1335="Stagiaires",H1335="Externe",H1335="Externes",G1335="agence",H1335="STAGIAIRE INFIRMIER(ÈRE)",H1335="STAGIAIRE SI",H1335="STAGIAIRE S.I.",H1335="STAGIAIRE PAB",H1335="STAGIAIRE EN PERFUSION",H1335="Stagiaire Physiothérapeute",H1335="Stagiaire médecine",H1335="Stagiaire - Service sociaux",H1335="STAGIAIRE SOINS INFIRMIERS",H1335="STAGIAIRE EXTERNE EN MÉDECINE",H1335="ss",),1,0)</f>
        <v>0</v>
      </c>
      <c r="E1335" s="28" t="s">
        <v>5979</v>
      </c>
      <c r="F1335" s="28" t="s">
        <v>336</v>
      </c>
      <c r="G1335" s="255">
        <v>13985</v>
      </c>
      <c r="H1335" s="79" t="s">
        <v>103</v>
      </c>
      <c r="I1335" s="164" t="s">
        <v>61</v>
      </c>
      <c r="J1335" s="273" t="str">
        <f ca="1">IF(AK1335&lt;=Données!$B$2,1," ")</f>
        <v xml:space="preserve"> </v>
      </c>
      <c r="K1335" s="45" t="s">
        <v>56</v>
      </c>
      <c r="L1335" s="46"/>
      <c r="M1335" s="47"/>
      <c r="N1335" s="48">
        <v>1</v>
      </c>
      <c r="O1335" s="185" t="s">
        <v>56</v>
      </c>
      <c r="P1335" s="187"/>
      <c r="Q1335" s="185"/>
      <c r="R1335" s="186"/>
      <c r="S1335" s="186" t="s">
        <v>56</v>
      </c>
      <c r="T1335" s="187"/>
      <c r="U1335" s="187"/>
      <c r="V1335" s="187"/>
      <c r="W1335" s="320"/>
      <c r="X1335" s="214"/>
      <c r="Y1335" s="215"/>
      <c r="Z1335" s="34"/>
      <c r="AA1335" s="35"/>
      <c r="AB1335" s="35"/>
      <c r="AC1335" s="35"/>
      <c r="AD1335" s="36"/>
      <c r="AE1335" s="224"/>
      <c r="AF1335" s="53"/>
      <c r="AG1335" s="54"/>
      <c r="AH1335" s="55"/>
      <c r="AI1335" s="56"/>
      <c r="AJ1335" s="41" t="s">
        <v>5851</v>
      </c>
      <c r="AK1335" s="42">
        <v>45958</v>
      </c>
      <c r="AL1335" s="50"/>
      <c r="AM1335" s="337" t="str">
        <f>INDEX($K$6:$AE$6,1,MATCH(1,K1335:AE1335,-1))</f>
        <v>F550</v>
      </c>
      <c r="AN1335" s="337" t="str">
        <f>IF(INDEX($K$6:$AE$6,1,MATCH(1,K1335:AE1335,1))&lt;&gt;INDEX($K$6:$AE$6,1,MATCH(1,K1335:AE1335,-1)),INDEX($K$6:$AE$6,1,MATCH(1,K1335:AE1335,1)),"-")</f>
        <v>-</v>
      </c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  <c r="IO1335"/>
      <c r="IP1335"/>
      <c r="IQ1335"/>
      <c r="IR1335"/>
      <c r="IS1335"/>
      <c r="IT1335"/>
      <c r="IU1335"/>
      <c r="IV1335"/>
      <c r="IW1335"/>
      <c r="IX1335"/>
      <c r="IY1335"/>
      <c r="IZ1335"/>
      <c r="JA1335"/>
    </row>
    <row r="1336" spans="1:261" s="69" customFormat="1" x14ac:dyDescent="0.2">
      <c r="A1336" s="169" t="str">
        <f>IF(IFERROR(VLOOKUP(G1336,EmployesActifs,1,FALSE),"Non")&lt;&gt;"Non","Oui","Non")</f>
        <v>Oui</v>
      </c>
      <c r="B1336" s="172">
        <f>IF(A1336="Oui",1,0)</f>
        <v>1</v>
      </c>
      <c r="C1336" s="172">
        <f>IF(OR(G1336="Médecin",H1336="Médecin",I1336="Médecin",I1336="Médecins",H1336="anesthésiste",H1336="boursier univ.",H1336="chercheur",H1336="chirurgien",H1336="Résident(e)",H1336="Md Urg",H1336="Md Card",LEFT(H1336,6)="Fellow",H1336="Externe Médecine",H1336="Directeur de la biobanque Médecin",H1336="monit.-boursier",),1,0)</f>
        <v>0</v>
      </c>
      <c r="D1336" s="172">
        <f>IF(OR(G1336=0,H1336="Stagiaire",H1336="Stagiaires",H1336="Externe",H1336="Externes",G1336="agence",H1336="STAGIAIRE INFIRMIER(ÈRE)",H1336="STAGIAIRE SI",H1336="STAGIAIRE S.I.",H1336="STAGIAIRE PAB",H1336="STAGIAIRE EN PERFUSION",H1336="Stagiaire Physiothérapeute",H1336="Stagiaire médecine",H1336="Stagiaire - Service sociaux",H1336="STAGIAIRE SOINS INFIRMIERS",H1336="STAGIAIRE EXTERNE EN MÉDECINE",H1336="ss",),1,0)</f>
        <v>0</v>
      </c>
      <c r="E1336" s="28" t="s">
        <v>2475</v>
      </c>
      <c r="F1336" s="28" t="s">
        <v>2476</v>
      </c>
      <c r="G1336" s="257">
        <v>6913</v>
      </c>
      <c r="H1336" s="79" t="s">
        <v>103</v>
      </c>
      <c r="I1336" s="164" t="s">
        <v>836</v>
      </c>
      <c r="J1336" s="273">
        <f ca="1">IF(AK1336&lt;=Données!$B$2,1," ")</f>
        <v>1</v>
      </c>
      <c r="K1336" s="45" t="s">
        <v>56</v>
      </c>
      <c r="L1336" s="46"/>
      <c r="M1336" s="47"/>
      <c r="N1336" s="48"/>
      <c r="O1336" s="185"/>
      <c r="P1336" s="187"/>
      <c r="Q1336" s="185"/>
      <c r="R1336" s="186"/>
      <c r="S1336" s="186">
        <v>1</v>
      </c>
      <c r="T1336" s="187"/>
      <c r="U1336" s="187"/>
      <c r="V1336" s="187"/>
      <c r="W1336" s="320"/>
      <c r="X1336" s="214"/>
      <c r="Y1336" s="215"/>
      <c r="Z1336" s="34"/>
      <c r="AA1336" s="35"/>
      <c r="AB1336" s="35"/>
      <c r="AC1336" s="35"/>
      <c r="AD1336" s="36"/>
      <c r="AE1336" s="224"/>
      <c r="AF1336" s="53"/>
      <c r="AG1336" s="54"/>
      <c r="AH1336" s="55"/>
      <c r="AI1336" s="56"/>
      <c r="AJ1336" s="41" t="s">
        <v>98</v>
      </c>
      <c r="AK1336" s="42">
        <v>44574</v>
      </c>
      <c r="AL1336" s="50"/>
      <c r="AM1336" s="337" t="str">
        <f>INDEX($K$6:$AE$6,1,MATCH(1,K1336:AE1336,-1))</f>
        <v>1870 +</v>
      </c>
      <c r="AN1336" s="337" t="str">
        <f>IF(INDEX($K$6:$AE$6,1,MATCH(1,K1336:AE1336,1))&lt;&gt;INDEX($K$6:$AE$6,1,MATCH(1,K1336:AE1336,-1)),INDEX($K$6:$AE$6,1,MATCH(1,K1336:AE1336,1)),"-")</f>
        <v>-</v>
      </c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  <c r="IO1336"/>
      <c r="IP1336"/>
      <c r="IQ1336"/>
      <c r="IR1336"/>
      <c r="IS1336"/>
      <c r="IT1336"/>
      <c r="IU1336"/>
      <c r="IV1336"/>
      <c r="IW1336"/>
      <c r="IX1336"/>
      <c r="IY1336"/>
      <c r="IZ1336"/>
      <c r="JA1336"/>
    </row>
    <row r="1337" spans="1:261" s="69" customFormat="1" ht="13.15" customHeight="1" x14ac:dyDescent="0.2">
      <c r="A1337" s="169" t="str">
        <f>IF(IFERROR(VLOOKUP(G1337,EmployesActifs,1,FALSE),"Non")&lt;&gt;"Non","Oui","Non")</f>
        <v>Oui</v>
      </c>
      <c r="B1337" s="172">
        <f>IF(A1337="Oui",1,0)</f>
        <v>1</v>
      </c>
      <c r="C1337" s="172">
        <f>IF(OR(G1337="Médecin",H1337="Médecin",I1337="Médecin",I1337="Médecins",H1337="anesthésiste",H1337="boursier univ.",H1337="chercheur",H1337="chirurgien",H1337="Résident(e)",H1337="Md Urg",H1337="Md Card",LEFT(H1337,6)="Fellow",H1337="Externe Médecine",H1337="Directeur de la biobanque Médecin",H1337="monit.-boursier",),1,0)</f>
        <v>0</v>
      </c>
      <c r="D1337" s="172">
        <f>IF(OR(G1337=0,H1337="Stagiaire",H1337="Stagiaires",H1337="Externe",H1337="Externes",G1337="agence",H1337="STAGIAIRE INFIRMIER(ÈRE)",H1337="STAGIAIRE SI",H1337="STAGIAIRE S.I.",H1337="STAGIAIRE PAB",H1337="STAGIAIRE EN PERFUSION",H1337="Stagiaire Physiothérapeute",H1337="Stagiaire médecine",H1337="Stagiaire - Service sociaux",H1337="STAGIAIRE SOINS INFIRMIERS",H1337="STAGIAIRE EXTERNE EN MÉDECINE",H1337="ss",),1,0)</f>
        <v>0</v>
      </c>
      <c r="E1337" s="28" t="s">
        <v>2478</v>
      </c>
      <c r="F1337" s="28" t="s">
        <v>2479</v>
      </c>
      <c r="G1337" s="257">
        <v>10343</v>
      </c>
      <c r="H1337" s="79" t="s">
        <v>103</v>
      </c>
      <c r="I1337" s="164" t="s">
        <v>5717</v>
      </c>
      <c r="J1337" s="273" t="str">
        <f ca="1">IF(AK1337&lt;=Données!$B$2,1," ")</f>
        <v xml:space="preserve"> </v>
      </c>
      <c r="K1337" s="45"/>
      <c r="L1337" s="46"/>
      <c r="M1337" s="47"/>
      <c r="N1337" s="48">
        <v>1</v>
      </c>
      <c r="O1337" s="185"/>
      <c r="P1337" s="187"/>
      <c r="Q1337" s="185"/>
      <c r="R1337" s="186"/>
      <c r="S1337" s="186"/>
      <c r="T1337" s="187"/>
      <c r="U1337" s="187"/>
      <c r="V1337" s="187"/>
      <c r="W1337" s="320"/>
      <c r="X1337" s="214"/>
      <c r="Y1337" s="215"/>
      <c r="Z1337" s="34"/>
      <c r="AA1337" s="35"/>
      <c r="AB1337" s="35"/>
      <c r="AC1337" s="35"/>
      <c r="AD1337" s="36"/>
      <c r="AE1337" s="224"/>
      <c r="AF1337" s="53"/>
      <c r="AG1337" s="54"/>
      <c r="AH1337" s="55"/>
      <c r="AI1337" s="56"/>
      <c r="AJ1337" s="41" t="s">
        <v>4462</v>
      </c>
      <c r="AK1337" s="42">
        <v>45938</v>
      </c>
      <c r="AL1337" s="50"/>
      <c r="AM1337" s="337" t="str">
        <f>INDEX($K$6:$AE$6,1,MATCH(1,K1337:AE1337,-1))</f>
        <v>F550</v>
      </c>
      <c r="AN1337" s="337" t="str">
        <f>IF(INDEX($K$6:$AE$6,1,MATCH(1,K1337:AE1337,1))&lt;&gt;INDEX($K$6:$AE$6,1,MATCH(1,K1337:AE1337,-1)),INDEX($K$6:$AE$6,1,MATCH(1,K1337:AE1337,1)),"-")</f>
        <v>-</v>
      </c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  <c r="IW1337"/>
      <c r="IX1337"/>
      <c r="IY1337"/>
      <c r="IZ1337"/>
      <c r="JA1337"/>
    </row>
    <row r="1338" spans="1:261" s="69" customFormat="1" ht="13.15" customHeight="1" x14ac:dyDescent="0.2">
      <c r="A1338" s="169" t="str">
        <f>IF(IFERROR(VLOOKUP(G1338,EmployesActifs,1,FALSE),"Non")&lt;&gt;"Non","Oui","Non")</f>
        <v>Oui</v>
      </c>
      <c r="B1338" s="172">
        <f>IF(A1338="Oui",1,0)</f>
        <v>1</v>
      </c>
      <c r="C1338" s="172">
        <f>IF(OR(G1338="Médecin",H1338="Médecin",I1338="Médecin",I1338="Médecins",H1338="anesthésiste",H1338="boursier univ.",H1338="chercheur",H1338="chirurgien",H1338="Résident(e)",H1338="Md Urg",H1338="Md Card",LEFT(H1338,6)="Fellow",H1338="Externe Médecine",H1338="Directeur de la biobanque Médecin",H1338="monit.-boursier",),1,0)</f>
        <v>0</v>
      </c>
      <c r="D1338" s="172">
        <f>IF(OR(G1338=0,H1338="Stagiaire",H1338="Stagiaires",H1338="Externe",H1338="Externes",G1338="agence",H1338="STAGIAIRE INFIRMIER(ÈRE)",H1338="STAGIAIRE SI",H1338="STAGIAIRE S.I.",H1338="STAGIAIRE PAB",H1338="STAGIAIRE EN PERFUSION",H1338="Stagiaire Physiothérapeute",H1338="Stagiaire médecine",H1338="Stagiaire - Service sociaux",H1338="STAGIAIRE SOINS INFIRMIERS",H1338="STAGIAIRE EXTERNE EN MÉDECINE",H1338="ss",),1,0)</f>
        <v>0</v>
      </c>
      <c r="E1338" s="28" t="s">
        <v>2480</v>
      </c>
      <c r="F1338" s="28" t="s">
        <v>597</v>
      </c>
      <c r="G1338" s="257">
        <v>10612</v>
      </c>
      <c r="H1338" s="79" t="s">
        <v>3738</v>
      </c>
      <c r="I1338" s="164" t="s">
        <v>2270</v>
      </c>
      <c r="J1338" s="273" t="str">
        <f ca="1">IF(AK1338&lt;=Données!$B$2,1," ")</f>
        <v xml:space="preserve"> </v>
      </c>
      <c r="K1338" s="45" t="s">
        <v>56</v>
      </c>
      <c r="L1338" s="46"/>
      <c r="M1338" s="47"/>
      <c r="N1338" s="48" t="s">
        <v>56</v>
      </c>
      <c r="O1338" s="185"/>
      <c r="P1338" s="187"/>
      <c r="Q1338" s="185"/>
      <c r="R1338" s="186"/>
      <c r="S1338" s="186">
        <v>1</v>
      </c>
      <c r="T1338" s="187"/>
      <c r="U1338" s="187"/>
      <c r="V1338" s="187"/>
      <c r="W1338" s="320"/>
      <c r="X1338" s="214"/>
      <c r="Y1338" s="215"/>
      <c r="Z1338" s="34"/>
      <c r="AA1338" s="35"/>
      <c r="AB1338" s="35"/>
      <c r="AC1338" s="35"/>
      <c r="AD1338" s="36"/>
      <c r="AE1338" s="224"/>
      <c r="AF1338" s="53"/>
      <c r="AG1338" s="54"/>
      <c r="AH1338" s="55"/>
      <c r="AI1338" s="56"/>
      <c r="AJ1338" s="41" t="s">
        <v>4462</v>
      </c>
      <c r="AK1338" s="42">
        <v>45252</v>
      </c>
      <c r="AL1338" s="50"/>
      <c r="AM1338" s="337" t="str">
        <f>INDEX($K$6:$AE$6,1,MATCH(1,K1338:AE1338,-1))</f>
        <v>1870 +</v>
      </c>
      <c r="AN1338" s="337" t="str">
        <f>IF(INDEX($K$6:$AE$6,1,MATCH(1,K1338:AE1338,1))&lt;&gt;INDEX($K$6:$AE$6,1,MATCH(1,K1338:AE1338,-1)),INDEX($K$6:$AE$6,1,MATCH(1,K1338:AE1338,1)),"-")</f>
        <v>-</v>
      </c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  <c r="IO1338"/>
      <c r="IP1338"/>
      <c r="IQ1338"/>
      <c r="IR1338"/>
      <c r="IS1338"/>
      <c r="IT1338"/>
      <c r="IU1338"/>
      <c r="IV1338"/>
      <c r="IW1338"/>
      <c r="IX1338"/>
      <c r="IY1338"/>
      <c r="IZ1338"/>
      <c r="JA1338"/>
    </row>
    <row r="1339" spans="1:261" s="69" customFormat="1" ht="12.75" customHeight="1" x14ac:dyDescent="0.2">
      <c r="A1339" s="169" t="str">
        <f>IF(IFERROR(VLOOKUP(G1339,EmployesActifs,1,FALSE),"Non")&lt;&gt;"Non","Oui","Non")</f>
        <v>Oui</v>
      </c>
      <c r="B1339" s="172">
        <f>IF(A1339="Oui",1,0)</f>
        <v>1</v>
      </c>
      <c r="C1339" s="172">
        <f>IF(OR(G1339="Médecin",H1339="Médecin",I1339="Médecin",I1339="Médecins",H1339="anesthésiste",H1339="boursier univ.",H1339="chercheur",H1339="chirurgien",H1339="Résident(e)",H1339="Md Urg",H1339="Md Card",LEFT(H1339,6)="Fellow",H1339="Externe Médecine",H1339="Directeur de la biobanque Médecin",H1339="monit.-boursier",),1,0)</f>
        <v>0</v>
      </c>
      <c r="D1339" s="172">
        <f>IF(OR(G1339=0,H1339="Stagiaire",H1339="Stagiaires",H1339="Externe",H1339="Externes",G1339="agence",H1339="STAGIAIRE INFIRMIER(ÈRE)",H1339="STAGIAIRE SI",H1339="STAGIAIRE S.I.",H1339="STAGIAIRE PAB",H1339="STAGIAIRE EN PERFUSION",H1339="Stagiaire Physiothérapeute",H1339="Stagiaire médecine",H1339="Stagiaire - Service sociaux",H1339="STAGIAIRE SOINS INFIRMIERS",H1339="STAGIAIRE EXTERNE EN MÉDECINE",H1339="ss",),1,0)</f>
        <v>0</v>
      </c>
      <c r="E1339" s="28" t="s">
        <v>2480</v>
      </c>
      <c r="F1339" s="28" t="s">
        <v>564</v>
      </c>
      <c r="G1339" s="257">
        <v>6391</v>
      </c>
      <c r="H1339" s="79" t="s">
        <v>1074</v>
      </c>
      <c r="I1339" s="164" t="s">
        <v>1855</v>
      </c>
      <c r="J1339" s="273">
        <f ca="1">IF(AK1339&lt;=Données!$B$2,1," ")</f>
        <v>1</v>
      </c>
      <c r="K1339" s="45" t="s">
        <v>56</v>
      </c>
      <c r="L1339" s="46"/>
      <c r="M1339" s="47"/>
      <c r="N1339" s="48"/>
      <c r="O1339" s="185"/>
      <c r="P1339" s="187"/>
      <c r="Q1339" s="185"/>
      <c r="R1339" s="186"/>
      <c r="S1339" s="186">
        <v>1</v>
      </c>
      <c r="T1339" s="187"/>
      <c r="U1339" s="187"/>
      <c r="V1339" s="187"/>
      <c r="W1339" s="320"/>
      <c r="X1339" s="214"/>
      <c r="Y1339" s="215"/>
      <c r="Z1339" s="34"/>
      <c r="AA1339" s="35"/>
      <c r="AB1339" s="35"/>
      <c r="AC1339" s="35"/>
      <c r="AD1339" s="36"/>
      <c r="AE1339" s="224"/>
      <c r="AF1339" s="53"/>
      <c r="AG1339" s="54"/>
      <c r="AH1339" s="55"/>
      <c r="AI1339" s="56"/>
      <c r="AJ1339" s="41" t="s">
        <v>98</v>
      </c>
      <c r="AK1339" s="42">
        <v>44572</v>
      </c>
      <c r="AL1339" s="50"/>
      <c r="AM1339" s="337" t="str">
        <f>INDEX($K$6:$AE$6,1,MATCH(1,K1339:AE1339,-1))</f>
        <v>1870 +</v>
      </c>
      <c r="AN1339" s="337" t="str">
        <f>IF(INDEX($K$6:$AE$6,1,MATCH(1,K1339:AE1339,1))&lt;&gt;INDEX($K$6:$AE$6,1,MATCH(1,K1339:AE1339,-1)),INDEX($K$6:$AE$6,1,MATCH(1,K1339:AE1339,1)),"-")</f>
        <v>-</v>
      </c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  <c r="IW1339"/>
      <c r="IX1339"/>
      <c r="IY1339"/>
      <c r="IZ1339"/>
      <c r="JA1339"/>
    </row>
    <row r="1340" spans="1:261" ht="12.75" customHeight="1" x14ac:dyDescent="0.2">
      <c r="A1340" s="169" t="str">
        <f>IF(IFERROR(VLOOKUP(G1340,EmployesActifs,1,FALSE),"Non")&lt;&gt;"Non","Oui","Non")</f>
        <v>Oui</v>
      </c>
      <c r="B1340" s="172">
        <f>IF(A1340="Oui",1,0)</f>
        <v>1</v>
      </c>
      <c r="C1340" s="172">
        <f>IF(OR(G1340="Médecin",H1340="Médecin",I1340="Médecin",I1340="Médecins",H1340="anesthésiste",H1340="boursier univ.",H1340="chercheur",H1340="chirurgien",H1340="Résident(e)",H1340="Md Urg",H1340="Md Card",LEFT(H1340,6)="Fellow",H1340="Externe Médecine",H1340="Directeur de la biobanque Médecin",H1340="monit.-boursier",),1,0)</f>
        <v>0</v>
      </c>
      <c r="D1340" s="172">
        <f>IF(OR(G1340=0,H1340="Stagiaire",H1340="Stagiaires",H1340="Externe",H1340="Externes",G1340="agence",H1340="STAGIAIRE INFIRMIER(ÈRE)",H1340="STAGIAIRE SI",H1340="STAGIAIRE S.I.",H1340="STAGIAIRE PAB",H1340="STAGIAIRE EN PERFUSION",H1340="Stagiaire Physiothérapeute",H1340="Stagiaire médecine",H1340="Stagiaire - Service sociaux",H1340="STAGIAIRE SOINS INFIRMIERS",H1340="STAGIAIRE EXTERNE EN MÉDECINE",H1340="ss",),1,0)</f>
        <v>0</v>
      </c>
      <c r="E1340" s="28" t="s">
        <v>2480</v>
      </c>
      <c r="F1340" s="28" t="s">
        <v>886</v>
      </c>
      <c r="G1340" s="257">
        <v>8412</v>
      </c>
      <c r="H1340" s="79" t="s">
        <v>544</v>
      </c>
      <c r="I1340" s="164" t="s">
        <v>122</v>
      </c>
      <c r="J1340" s="273">
        <f ca="1">IF(AK1340&lt;=Données!$B$2,1," ")</f>
        <v>1</v>
      </c>
      <c r="K1340" s="45"/>
      <c r="L1340" s="46" t="s">
        <v>56</v>
      </c>
      <c r="M1340" s="47"/>
      <c r="N1340" s="48"/>
      <c r="O1340" s="185"/>
      <c r="P1340" s="187"/>
      <c r="Q1340" s="185"/>
      <c r="R1340" s="186" t="s">
        <v>56</v>
      </c>
      <c r="S1340" s="186">
        <v>1</v>
      </c>
      <c r="T1340" s="187"/>
      <c r="U1340" s="187"/>
      <c r="V1340" s="187"/>
      <c r="W1340" s="320"/>
      <c r="X1340" s="214"/>
      <c r="Y1340" s="215"/>
      <c r="Z1340" s="34"/>
      <c r="AA1340" s="35"/>
      <c r="AB1340" s="35"/>
      <c r="AC1340" s="35"/>
      <c r="AD1340" s="36"/>
      <c r="AE1340" s="224"/>
      <c r="AF1340" s="53"/>
      <c r="AG1340" s="54"/>
      <c r="AH1340" s="55"/>
      <c r="AI1340" s="56"/>
      <c r="AJ1340" s="41" t="s">
        <v>57</v>
      </c>
      <c r="AK1340" s="42">
        <v>44566</v>
      </c>
      <c r="AL1340" s="50"/>
      <c r="AM1340" s="337" t="str">
        <f>INDEX($K$6:$AE$6,1,MATCH(1,K1340:AE1340,-1))</f>
        <v>1870 +</v>
      </c>
      <c r="AN1340" s="337" t="str">
        <f>IF(INDEX($K$6:$AE$6,1,MATCH(1,K1340:AE1340,1))&lt;&gt;INDEX($K$6:$AE$6,1,MATCH(1,K1340:AE1340,-1)),INDEX($K$6:$AE$6,1,MATCH(1,K1340:AE1340,1)),"-")</f>
        <v>-</v>
      </c>
      <c r="AO1340"/>
      <c r="AP1340"/>
      <c r="AQ1340"/>
    </row>
    <row r="1341" spans="1:261" ht="13.15" customHeight="1" x14ac:dyDescent="0.2">
      <c r="A1341" s="169" t="str">
        <f>IF(IFERROR(VLOOKUP(G1341,EmployesActifs,1,FALSE),"Non")&lt;&gt;"Non","Oui","Non")</f>
        <v>Oui</v>
      </c>
      <c r="B1341" s="172">
        <f>IF(A1341="Oui",1,0)</f>
        <v>1</v>
      </c>
      <c r="C1341" s="172">
        <f>IF(OR(G1341="Médecin",H1341="Médecin",I1341="Médecin",I1341="Médecins",H1341="anesthésiste",H1341="boursier univ.",H1341="chercheur",H1341="chirurgien",H1341="Résident(e)",H1341="Md Urg",H1341="Md Card",LEFT(H1341,6)="Fellow",H1341="Externe Médecine",H1341="Directeur de la biobanque Médecin",H1341="monit.-boursier",),1,0)</f>
        <v>0</v>
      </c>
      <c r="D1341" s="172">
        <f>IF(OR(G1341=0,H1341="Stagiaire",H1341="Stagiaires",H1341="Externe",H1341="Externes",G1341="agence",H1341="STAGIAIRE INFIRMIER(ÈRE)",H1341="STAGIAIRE SI",H1341="STAGIAIRE S.I.",H1341="STAGIAIRE PAB",H1341="STAGIAIRE EN PERFUSION",H1341="Stagiaire Physiothérapeute",H1341="Stagiaire médecine",H1341="Stagiaire - Service sociaux",H1341="STAGIAIRE SOINS INFIRMIERS",H1341="STAGIAIRE EXTERNE EN MÉDECINE",H1341="ss",),1,0)</f>
        <v>0</v>
      </c>
      <c r="E1341" s="28" t="s">
        <v>2480</v>
      </c>
      <c r="F1341" s="28" t="s">
        <v>714</v>
      </c>
      <c r="G1341" s="257">
        <v>5385</v>
      </c>
      <c r="H1341" s="79" t="s">
        <v>69</v>
      </c>
      <c r="I1341" s="164" t="s">
        <v>65</v>
      </c>
      <c r="J1341" s="273">
        <f ca="1">IF(AK1341&lt;=Données!$B$2,1," ")</f>
        <v>1</v>
      </c>
      <c r="K1341" s="45"/>
      <c r="L1341" s="46">
        <v>1</v>
      </c>
      <c r="M1341" s="47"/>
      <c r="N1341" s="48"/>
      <c r="O1341" s="185"/>
      <c r="P1341" s="187"/>
      <c r="Q1341" s="185"/>
      <c r="R1341" s="186"/>
      <c r="S1341" s="186"/>
      <c r="T1341" s="187"/>
      <c r="U1341" s="187"/>
      <c r="V1341" s="187"/>
      <c r="W1341" s="320"/>
      <c r="X1341" s="214"/>
      <c r="Y1341" s="215"/>
      <c r="Z1341" s="34"/>
      <c r="AA1341" s="35"/>
      <c r="AB1341" s="35"/>
      <c r="AC1341" s="35"/>
      <c r="AD1341" s="36"/>
      <c r="AE1341" s="224"/>
      <c r="AF1341" s="53"/>
      <c r="AG1341" s="54"/>
      <c r="AH1341" s="55"/>
      <c r="AI1341" s="56"/>
      <c r="AJ1341" s="41" t="s">
        <v>85</v>
      </c>
      <c r="AK1341" s="42">
        <v>44574</v>
      </c>
      <c r="AL1341" s="50"/>
      <c r="AM1341" s="337" t="str">
        <f>INDEX($K$6:$AE$6,1,MATCH(1,K1341:AE1341,-1))</f>
        <v>95PFE-L2M</v>
      </c>
      <c r="AN1341" s="337" t="str">
        <f>IF(INDEX($K$6:$AE$6,1,MATCH(1,K1341:AE1341,1))&lt;&gt;INDEX($K$6:$AE$6,1,MATCH(1,K1341:AE1341,-1)),INDEX($K$6:$AE$6,1,MATCH(1,K1341:AE1341,1)),"-")</f>
        <v>-</v>
      </c>
      <c r="AO1341"/>
      <c r="AP1341"/>
      <c r="AQ1341"/>
    </row>
    <row r="1342" spans="1:261" ht="12.75" customHeight="1" x14ac:dyDescent="0.2">
      <c r="A1342" s="169" t="str">
        <f>IF(IFERROR(VLOOKUP(G1342,EmployesActifs,1,FALSE),"Non")&lt;&gt;"Non","Oui","Non")</f>
        <v>Oui</v>
      </c>
      <c r="B1342" s="172">
        <f>IF(A1342="Oui",1,0)</f>
        <v>1</v>
      </c>
      <c r="C1342" s="172">
        <f>IF(OR(G1342="Médecin",H1342="Médecin",I1342="Médecin",I1342="Médecins",H1342="anesthésiste",H1342="boursier univ.",H1342="chercheur",H1342="chirurgien",H1342="Résident(e)",H1342="Md Urg",H1342="Md Card",LEFT(H1342,6)="Fellow",H1342="Externe Médecine",H1342="Directeur de la biobanque Médecin",H1342="monit.-boursier",),1,0)</f>
        <v>0</v>
      </c>
      <c r="D1342" s="172">
        <f>IF(OR(G1342=0,H1342="Stagiaire",H1342="Stagiaires",H1342="Externe",H1342="Externes",G1342="agence",H1342="STAGIAIRE INFIRMIER(ÈRE)",H1342="STAGIAIRE SI",H1342="STAGIAIRE S.I.",H1342="STAGIAIRE PAB",H1342="STAGIAIRE EN PERFUSION",H1342="Stagiaire Physiothérapeute",H1342="Stagiaire médecine",H1342="Stagiaire - Service sociaux",H1342="STAGIAIRE SOINS INFIRMIERS",H1342="STAGIAIRE EXTERNE EN MÉDECINE",H1342="ss",),1,0)</f>
        <v>0</v>
      </c>
      <c r="E1342" s="28" t="s">
        <v>6056</v>
      </c>
      <c r="F1342" s="28" t="s">
        <v>1503</v>
      </c>
      <c r="G1342" s="255">
        <v>13956</v>
      </c>
      <c r="H1342" s="79" t="s">
        <v>103</v>
      </c>
      <c r="I1342" s="164" t="s">
        <v>61</v>
      </c>
      <c r="J1342" s="273" t="str">
        <f ca="1">IF(AK1342&lt;=Données!$B$2,1," ")</f>
        <v xml:space="preserve"> </v>
      </c>
      <c r="K1342" s="45"/>
      <c r="L1342" s="46">
        <v>1</v>
      </c>
      <c r="M1342" s="47"/>
      <c r="N1342" s="48"/>
      <c r="O1342" s="185"/>
      <c r="P1342" s="187"/>
      <c r="Q1342" s="185"/>
      <c r="R1342" s="186"/>
      <c r="S1342" s="186"/>
      <c r="T1342" s="187"/>
      <c r="U1342" s="187"/>
      <c r="V1342" s="187"/>
      <c r="W1342" s="320"/>
      <c r="X1342" s="214"/>
      <c r="Y1342" s="215"/>
      <c r="Z1342" s="34"/>
      <c r="AA1342" s="35"/>
      <c r="AB1342" s="35"/>
      <c r="AC1342" s="35"/>
      <c r="AD1342" s="36"/>
      <c r="AE1342" s="224"/>
      <c r="AF1342" s="53"/>
      <c r="AG1342" s="54"/>
      <c r="AH1342" s="55"/>
      <c r="AI1342" s="56"/>
      <c r="AJ1342" s="41" t="s">
        <v>652</v>
      </c>
      <c r="AK1342" s="42">
        <v>45952</v>
      </c>
      <c r="AL1342" s="50"/>
      <c r="AM1342" s="337" t="str">
        <f>INDEX($K$6:$AE$6,1,MATCH(1,K1342:AE1342,-1))</f>
        <v>95PFE-L2M</v>
      </c>
      <c r="AN1342" s="337" t="str">
        <f>IF(INDEX($K$6:$AE$6,1,MATCH(1,K1342:AE1342,1))&lt;&gt;INDEX($K$6:$AE$6,1,MATCH(1,K1342:AE1342,-1)),INDEX($K$6:$AE$6,1,MATCH(1,K1342:AE1342,1)),"-")</f>
        <v>-</v>
      </c>
      <c r="AO1342"/>
      <c r="AP1342"/>
      <c r="AQ1342"/>
    </row>
    <row r="1343" spans="1:261" ht="13.15" customHeight="1" x14ac:dyDescent="0.2">
      <c r="A1343" s="169" t="str">
        <f>IF(IFERROR(VLOOKUP(G1343,EmployesActifs,1,FALSE),"Non")&lt;&gt;"Non","Oui","Non")</f>
        <v>Oui</v>
      </c>
      <c r="B1343" s="172">
        <f>IF(A1343="Oui",1,0)</f>
        <v>1</v>
      </c>
      <c r="C1343" s="172">
        <f>IF(OR(G1343="Médecin",H1343="Médecin",I1343="Médecin",I1343="Médecins",H1343="anesthésiste",H1343="boursier univ.",H1343="chercheur",H1343="chirurgien",H1343="Résident(e)",H1343="Md Urg",H1343="Md Card",LEFT(H1343,6)="Fellow",H1343="Externe Médecine",H1343="Directeur de la biobanque Médecin",H1343="monit.-boursier",),1,0)</f>
        <v>0</v>
      </c>
      <c r="D1343" s="172">
        <f>IF(OR(G1343=0,H1343="Stagiaire",H1343="Stagiaires",H1343="Externe",H1343="Externes",G1343="agence",H1343="STAGIAIRE INFIRMIER(ÈRE)",H1343="STAGIAIRE SI",H1343="STAGIAIRE S.I.",H1343="STAGIAIRE PAB",H1343="STAGIAIRE EN PERFUSION",H1343="Stagiaire Physiothérapeute",H1343="Stagiaire médecine",H1343="Stagiaire - Service sociaux",H1343="STAGIAIRE SOINS INFIRMIERS",H1343="STAGIAIRE EXTERNE EN MÉDECINE",H1343="ss",),1,0)</f>
        <v>0</v>
      </c>
      <c r="E1343" s="28" t="s">
        <v>2485</v>
      </c>
      <c r="F1343" s="28" t="s">
        <v>3906</v>
      </c>
      <c r="G1343" s="257">
        <v>10423</v>
      </c>
      <c r="H1343" s="79" t="s">
        <v>103</v>
      </c>
      <c r="I1343" s="164" t="s">
        <v>836</v>
      </c>
      <c r="J1343" s="273">
        <f ca="1">IF(AK1343&lt;=Données!$B$2,1," ")</f>
        <v>1</v>
      </c>
      <c r="K1343" s="45"/>
      <c r="L1343" s="46"/>
      <c r="M1343" s="47"/>
      <c r="N1343" s="48"/>
      <c r="O1343" s="185"/>
      <c r="P1343" s="187"/>
      <c r="Q1343" s="185"/>
      <c r="R1343" s="186"/>
      <c r="S1343" s="186"/>
      <c r="T1343" s="187"/>
      <c r="U1343" s="187"/>
      <c r="V1343" s="187"/>
      <c r="W1343" s="320"/>
      <c r="X1343" s="214"/>
      <c r="Y1343" s="215"/>
      <c r="Z1343" s="34"/>
      <c r="AA1343" s="35"/>
      <c r="AB1343" s="35">
        <v>1</v>
      </c>
      <c r="AC1343" s="35"/>
      <c r="AD1343" s="36"/>
      <c r="AE1343" s="224"/>
      <c r="AF1343" s="53"/>
      <c r="AG1343" s="54"/>
      <c r="AH1343" s="55"/>
      <c r="AI1343" s="56"/>
      <c r="AJ1343" s="41" t="s">
        <v>159</v>
      </c>
      <c r="AK1343" s="42">
        <v>43911</v>
      </c>
      <c r="AL1343" s="50"/>
      <c r="AM1343" s="337" t="str">
        <f>INDEX($K$6:$AE$6,1,MATCH(1,K1343:AE1343,-1))</f>
        <v>1512-M</v>
      </c>
      <c r="AN1343" s="337" t="str">
        <f>IF(INDEX($K$6:$AE$6,1,MATCH(1,K1343:AE1343,1))&lt;&gt;INDEX($K$6:$AE$6,1,MATCH(1,K1343:AE1343,-1)),INDEX($K$6:$AE$6,1,MATCH(1,K1343:AE1343,1)),"-")</f>
        <v>-</v>
      </c>
      <c r="AO1343"/>
      <c r="AP1343"/>
      <c r="AQ1343"/>
    </row>
    <row r="1344" spans="1:261" ht="13.15" customHeight="1" x14ac:dyDescent="0.2">
      <c r="A1344" s="169" t="str">
        <f>IF(IFERROR(VLOOKUP(G1344,EmployesActifs,1,FALSE),"Non")&lt;&gt;"Non","Oui","Non")</f>
        <v>Oui</v>
      </c>
      <c r="B1344" s="172">
        <f>IF(A1344="Oui",1,0)</f>
        <v>1</v>
      </c>
      <c r="C1344" s="172">
        <f>IF(OR(G1344="Médecin",H1344="Médecin",I1344="Médecin",I1344="Médecins",H1344="anesthésiste",H1344="boursier univ.",H1344="chercheur",H1344="chirurgien",H1344="Résident(e)",H1344="Md Urg",H1344="Md Card",LEFT(H1344,6)="Fellow",H1344="Externe Médecine",H1344="Directeur de la biobanque Médecin",H1344="monit.-boursier",),1,0)</f>
        <v>0</v>
      </c>
      <c r="D1344" s="172">
        <f>IF(OR(G1344=0,H1344="Stagiaire",H1344="Stagiaires",H1344="Externe",H1344="Externes",G1344="agence",H1344="STAGIAIRE INFIRMIER(ÈRE)",H1344="STAGIAIRE SI",H1344="STAGIAIRE S.I.",H1344="STAGIAIRE PAB",H1344="STAGIAIRE EN PERFUSION",H1344="Stagiaire Physiothérapeute",H1344="Stagiaire médecine",H1344="Stagiaire - Service sociaux",H1344="STAGIAIRE SOINS INFIRMIERS",H1344="STAGIAIRE EXTERNE EN MÉDECINE",H1344="ss",),1,0)</f>
        <v>0</v>
      </c>
      <c r="E1344" s="28" t="s">
        <v>2489</v>
      </c>
      <c r="F1344" s="28" t="s">
        <v>306</v>
      </c>
      <c r="G1344" s="257">
        <v>1894</v>
      </c>
      <c r="H1344" s="79" t="s">
        <v>72</v>
      </c>
      <c r="I1344" s="164" t="s">
        <v>888</v>
      </c>
      <c r="J1344" s="273">
        <f ca="1">IF(AK1344&lt;=Données!$B$2,1," ")</f>
        <v>1</v>
      </c>
      <c r="K1344" s="45"/>
      <c r="L1344" s="46"/>
      <c r="M1344" s="47"/>
      <c r="N1344" s="48"/>
      <c r="O1344" s="185"/>
      <c r="P1344" s="187"/>
      <c r="Q1344" s="185"/>
      <c r="R1344" s="186"/>
      <c r="S1344" s="186"/>
      <c r="T1344" s="187"/>
      <c r="U1344" s="187"/>
      <c r="V1344" s="187"/>
      <c r="W1344" s="320"/>
      <c r="X1344" s="214"/>
      <c r="Y1344" s="215"/>
      <c r="Z1344" s="34"/>
      <c r="AA1344" s="35">
        <v>1</v>
      </c>
      <c r="AB1344" s="35"/>
      <c r="AC1344" s="35"/>
      <c r="AD1344" s="36"/>
      <c r="AE1344" s="224"/>
      <c r="AF1344" s="53"/>
      <c r="AG1344" s="54"/>
      <c r="AH1344" s="55"/>
      <c r="AI1344" s="56"/>
      <c r="AJ1344" s="41" t="s">
        <v>159</v>
      </c>
      <c r="AK1344" s="42">
        <v>43914</v>
      </c>
      <c r="AL1344" s="50"/>
      <c r="AM1344" s="337" t="str">
        <f>INDEX($K$6:$AE$6,1,MATCH(1,K1344:AE1344,-1))</f>
        <v>1511-S</v>
      </c>
      <c r="AN1344" s="337" t="str">
        <f>IF(INDEX($K$6:$AE$6,1,MATCH(1,K1344:AE1344,1))&lt;&gt;INDEX($K$6:$AE$6,1,MATCH(1,K1344:AE1344,-1)),INDEX($K$6:$AE$6,1,MATCH(1,K1344:AE1344,1)),"-")</f>
        <v>-</v>
      </c>
      <c r="AO1344"/>
      <c r="AP1344"/>
      <c r="AQ1344"/>
    </row>
    <row r="1345" spans="1:261" ht="12.75" customHeight="1" x14ac:dyDescent="0.2">
      <c r="A1345" s="169" t="str">
        <f>IF(IFERROR(VLOOKUP(G1345,EmployesActifs,1,FALSE),"Non")&lt;&gt;"Non","Oui","Non")</f>
        <v>Oui</v>
      </c>
      <c r="B1345" s="172">
        <f>IF(A1345="Oui",1,0)</f>
        <v>1</v>
      </c>
      <c r="C1345" s="172">
        <f>IF(OR(G1345="Médecin",H1345="Médecin",I1345="Médecin",I1345="Médecins",H1345="anesthésiste",H1345="boursier univ.",H1345="chercheur",H1345="chirurgien",H1345="Résident(e)",H1345="Md Urg",H1345="Md Card",LEFT(H1345,6)="Fellow",H1345="Externe Médecine",H1345="Directeur de la biobanque Médecin",H1345="monit.-boursier",),1,0)</f>
        <v>0</v>
      </c>
      <c r="D1345" s="172">
        <f>IF(OR(G1345=0,H1345="Stagiaire",H1345="Stagiaires",H1345="Externe",H1345="Externes",G1345="agence",H1345="STAGIAIRE INFIRMIER(ÈRE)",H1345="STAGIAIRE SI",H1345="STAGIAIRE S.I.",H1345="STAGIAIRE PAB",H1345="STAGIAIRE EN PERFUSION",H1345="Stagiaire Physiothérapeute",H1345="Stagiaire médecine",H1345="Stagiaire - Service sociaux",H1345="STAGIAIRE SOINS INFIRMIERS",H1345="STAGIAIRE EXTERNE EN MÉDECINE",H1345="ss",),1,0)</f>
        <v>0</v>
      </c>
      <c r="E1345" s="28" t="s">
        <v>3604</v>
      </c>
      <c r="F1345" s="28" t="s">
        <v>3605</v>
      </c>
      <c r="G1345" s="257">
        <v>4903</v>
      </c>
      <c r="H1345" s="79" t="s">
        <v>747</v>
      </c>
      <c r="I1345" s="164" t="s">
        <v>61</v>
      </c>
      <c r="J1345" s="273" t="str">
        <f ca="1">IF(AK1345&lt;=Données!$B$2,1," ")</f>
        <v xml:space="preserve"> </v>
      </c>
      <c r="K1345" s="45"/>
      <c r="L1345" s="46">
        <v>1</v>
      </c>
      <c r="M1345" s="47"/>
      <c r="N1345" s="48"/>
      <c r="O1345" s="185"/>
      <c r="P1345" s="187"/>
      <c r="Q1345" s="185"/>
      <c r="R1345" s="186"/>
      <c r="S1345" s="186"/>
      <c r="T1345" s="187"/>
      <c r="U1345" s="187"/>
      <c r="V1345" s="187"/>
      <c r="W1345" s="320"/>
      <c r="X1345" s="214"/>
      <c r="Y1345" s="215"/>
      <c r="Z1345" s="34"/>
      <c r="AA1345" s="35"/>
      <c r="AB1345" s="35"/>
      <c r="AC1345" s="35"/>
      <c r="AD1345" s="36"/>
      <c r="AE1345" s="224"/>
      <c r="AF1345" s="53"/>
      <c r="AG1345" s="54"/>
      <c r="AH1345" s="55"/>
      <c r="AI1345" s="56"/>
      <c r="AJ1345" s="41" t="s">
        <v>5851</v>
      </c>
      <c r="AK1345" s="42">
        <v>45937</v>
      </c>
      <c r="AL1345" s="50"/>
      <c r="AM1345" s="337" t="str">
        <f>INDEX($K$6:$AE$6,1,MATCH(1,K1345:AE1345,-1))</f>
        <v>95PFE-L2M</v>
      </c>
      <c r="AN1345" s="337" t="str">
        <f>IF(INDEX($K$6:$AE$6,1,MATCH(1,K1345:AE1345,1))&lt;&gt;INDEX($K$6:$AE$6,1,MATCH(1,K1345:AE1345,-1)),INDEX($K$6:$AE$6,1,MATCH(1,K1345:AE1345,1)),"-")</f>
        <v>-</v>
      </c>
      <c r="AO1345"/>
      <c r="AP1345"/>
      <c r="AQ1345"/>
    </row>
    <row r="1346" spans="1:261" x14ac:dyDescent="0.2">
      <c r="A1346" s="169" t="str">
        <f>IF(IFERROR(VLOOKUP(G1346,EmployesActifs,1,FALSE),"Non")&lt;&gt;"Non","Oui","Non")</f>
        <v>Oui</v>
      </c>
      <c r="B1346" s="172">
        <f>IF(A1346="Oui",1,0)</f>
        <v>1</v>
      </c>
      <c r="C1346" s="172">
        <f>IF(OR(G1346="Médecin",H1346="Médecin",I1346="Médecin",I1346="Médecins",H1346="anesthésiste",H1346="boursier univ.",H1346="chercheur",H1346="chirurgien",H1346="Résident(e)",H1346="Md Urg",H1346="Md Card",LEFT(H1346,6)="Fellow",H1346="Externe Médecine",H1346="Directeur de la biobanque Médecin",H1346="monit.-boursier",),1,0)</f>
        <v>0</v>
      </c>
      <c r="D1346" s="172">
        <f>IF(OR(G1346=0,H1346="Stagiaire",H1346="Stagiaires",H1346="Externe",H1346="Externes",G1346="agence",H1346="STAGIAIRE INFIRMIER(ÈRE)",H1346="STAGIAIRE SI",H1346="STAGIAIRE S.I.",H1346="STAGIAIRE PAB",H1346="STAGIAIRE EN PERFUSION",H1346="Stagiaire Physiothérapeute",H1346="Stagiaire médecine",H1346="Stagiaire - Service sociaux",H1346="STAGIAIRE SOINS INFIRMIERS",H1346="STAGIAIRE EXTERNE EN MÉDECINE",H1346="ss",),1,0)</f>
        <v>0</v>
      </c>
      <c r="E1346" s="28" t="s">
        <v>2491</v>
      </c>
      <c r="F1346" s="28" t="s">
        <v>2492</v>
      </c>
      <c r="G1346" s="257">
        <v>5038</v>
      </c>
      <c r="H1346" s="79" t="s">
        <v>3620</v>
      </c>
      <c r="I1346" s="164" t="s">
        <v>3581</v>
      </c>
      <c r="J1346" s="273" t="str">
        <f ca="1">IF(AK1346&lt;=Données!$B$2,1," ")</f>
        <v xml:space="preserve"> </v>
      </c>
      <c r="K1346" s="45"/>
      <c r="L1346" s="46">
        <v>1</v>
      </c>
      <c r="M1346" s="47"/>
      <c r="N1346" s="48"/>
      <c r="O1346" s="185"/>
      <c r="P1346" s="187"/>
      <c r="Q1346" s="185"/>
      <c r="R1346" s="186"/>
      <c r="S1346" s="186"/>
      <c r="T1346" s="187"/>
      <c r="U1346" s="187"/>
      <c r="V1346" s="187"/>
      <c r="W1346" s="320"/>
      <c r="X1346" s="214"/>
      <c r="Y1346" s="215"/>
      <c r="Z1346" s="34"/>
      <c r="AA1346" s="35"/>
      <c r="AB1346" s="35"/>
      <c r="AC1346" s="35"/>
      <c r="AD1346" s="36"/>
      <c r="AE1346" s="224"/>
      <c r="AF1346" s="37"/>
      <c r="AG1346" s="38"/>
      <c r="AH1346" s="55"/>
      <c r="AI1346" s="56"/>
      <c r="AJ1346" s="41" t="s">
        <v>4462</v>
      </c>
      <c r="AK1346" s="42">
        <v>45841</v>
      </c>
      <c r="AL1346" s="50"/>
      <c r="AM1346" s="337" t="str">
        <f>INDEX($K$6:$AE$6,1,MATCH(1,K1346:AE1346,-1))</f>
        <v>95PFE-L2M</v>
      </c>
      <c r="AN1346" s="337" t="str">
        <f>IF(INDEX($K$6:$AE$6,1,MATCH(1,K1346:AE1346,1))&lt;&gt;INDEX($K$6:$AE$6,1,MATCH(1,K1346:AE1346,-1)),INDEX($K$6:$AE$6,1,MATCH(1,K1346:AE1346,1)),"-")</f>
        <v>-</v>
      </c>
      <c r="AO1346"/>
      <c r="AP1346"/>
      <c r="AQ1346"/>
    </row>
    <row r="1347" spans="1:261" s="44" customFormat="1" x14ac:dyDescent="0.2">
      <c r="A1347" s="169" t="str">
        <f>IF(IFERROR(VLOOKUP(G1347,EmployesActifs,1,FALSE),"Non")&lt;&gt;"Non","Oui","Non")</f>
        <v>Oui</v>
      </c>
      <c r="B1347" s="172">
        <f>IF(A1347="Oui",1,0)</f>
        <v>1</v>
      </c>
      <c r="C1347" s="172">
        <f>IF(OR(G1347="Médecin",H1347="Médecin",I1347="Médecin",I1347="Médecins",H1347="anesthésiste",H1347="boursier univ.",H1347="chercheur",H1347="chirurgien",H1347="Résident(e)",H1347="Md Urg",H1347="Md Card",LEFT(H1347,6)="Fellow",H1347="Externe Médecine",H1347="Directeur de la biobanque Médecin",H1347="monit.-boursier",),1,0)</f>
        <v>0</v>
      </c>
      <c r="D1347" s="172">
        <f>IF(OR(G1347=0,H1347="Stagiaire",H1347="Stagiaires",H1347="Externe",H1347="Externes",G1347="agence",H1347="STAGIAIRE INFIRMIER(ÈRE)",H1347="STAGIAIRE SI",H1347="STAGIAIRE S.I.",H1347="STAGIAIRE PAB",H1347="STAGIAIRE EN PERFUSION",H1347="Stagiaire Physiothérapeute",H1347="Stagiaire médecine",H1347="Stagiaire - Service sociaux",H1347="STAGIAIRE SOINS INFIRMIERS",H1347="STAGIAIRE EXTERNE EN MÉDECINE",H1347="ss",),1,0)</f>
        <v>0</v>
      </c>
      <c r="E1347" s="28" t="s">
        <v>2493</v>
      </c>
      <c r="F1347" s="28" t="s">
        <v>1071</v>
      </c>
      <c r="G1347" s="257">
        <v>4246</v>
      </c>
      <c r="H1347" s="79" t="s">
        <v>72</v>
      </c>
      <c r="I1347" s="164" t="s">
        <v>5708</v>
      </c>
      <c r="J1347" s="273">
        <f ca="1">IF(AK1347&lt;=Données!$B$2,1," ")</f>
        <v>1</v>
      </c>
      <c r="K1347" s="45">
        <v>1</v>
      </c>
      <c r="L1347" s="46"/>
      <c r="M1347" s="47"/>
      <c r="N1347" s="48"/>
      <c r="O1347" s="185"/>
      <c r="P1347" s="187"/>
      <c r="Q1347" s="185"/>
      <c r="R1347" s="186"/>
      <c r="S1347" s="186"/>
      <c r="T1347" s="187"/>
      <c r="U1347" s="187"/>
      <c r="V1347" s="187"/>
      <c r="W1347" s="320"/>
      <c r="X1347" s="214"/>
      <c r="Y1347" s="215"/>
      <c r="Z1347" s="34"/>
      <c r="AA1347" s="35"/>
      <c r="AB1347" s="35"/>
      <c r="AC1347" s="35"/>
      <c r="AD1347" s="36"/>
      <c r="AE1347" s="224"/>
      <c r="AF1347" s="37"/>
      <c r="AG1347" s="38"/>
      <c r="AH1347" s="55"/>
      <c r="AI1347" s="56"/>
      <c r="AJ1347" s="41" t="s">
        <v>85</v>
      </c>
      <c r="AK1347" s="42">
        <v>44642</v>
      </c>
      <c r="AL1347" s="50"/>
      <c r="AM1347" s="337" t="str">
        <f>INDEX($K$6:$AE$6,1,MATCH(1,K1347:AE1347,-1))</f>
        <v>95PFE-L2S</v>
      </c>
      <c r="AN1347" s="337" t="str">
        <f>IF(INDEX($K$6:$AE$6,1,MATCH(1,K1347:AE1347,1))&lt;&gt;INDEX($K$6:$AE$6,1,MATCH(1,K1347:AE1347,-1)),INDEX($K$6:$AE$6,1,MATCH(1,K1347:AE1347,1)),"-")</f>
        <v>-</v>
      </c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  <c r="IW1347"/>
      <c r="IX1347"/>
      <c r="IY1347"/>
      <c r="IZ1347"/>
      <c r="JA1347"/>
    </row>
    <row r="1348" spans="1:261" s="44" customFormat="1" x14ac:dyDescent="0.2">
      <c r="A1348" s="169" t="str">
        <f>IF(IFERROR(VLOOKUP(G1348,EmployesActifs,1,FALSE),"Non")&lt;&gt;"Non","Oui","Non")</f>
        <v>Oui</v>
      </c>
      <c r="B1348" s="172">
        <f>IF(A1348="Oui",1,0)</f>
        <v>1</v>
      </c>
      <c r="C1348" s="172">
        <f>IF(OR(G1348="Médecin",H1348="Médecin",I1348="Médecin",I1348="Médecins",H1348="anesthésiste",H1348="boursier univ.",H1348="chercheur",H1348="chirurgien",H1348="Résident(e)",H1348="Md Urg",H1348="Md Card",LEFT(H1348,6)="Fellow",H1348="Externe Médecine",H1348="Directeur de la biobanque Médecin",H1348="monit.-boursier",),1,0)</f>
        <v>0</v>
      </c>
      <c r="D1348" s="172">
        <f>IF(OR(G1348=0,H1348="Stagiaire",H1348="Stagiaires",H1348="Externe",H1348="Externes",G1348="agence",H1348="STAGIAIRE INFIRMIER(ÈRE)",H1348="STAGIAIRE SI",H1348="STAGIAIRE S.I.",H1348="STAGIAIRE PAB",H1348="STAGIAIRE EN PERFUSION",H1348="Stagiaire Physiothérapeute",H1348="Stagiaire médecine",H1348="Stagiaire - Service sociaux",H1348="STAGIAIRE SOINS INFIRMIERS",H1348="STAGIAIRE EXTERNE EN MÉDECINE",H1348="ss",),1,0)</f>
        <v>0</v>
      </c>
      <c r="E1348" s="28" t="s">
        <v>2493</v>
      </c>
      <c r="F1348" s="28" t="s">
        <v>2494</v>
      </c>
      <c r="G1348" s="257">
        <v>1286</v>
      </c>
      <c r="H1348" s="79" t="s">
        <v>3398</v>
      </c>
      <c r="I1348" s="164" t="s">
        <v>3377</v>
      </c>
      <c r="J1348" s="273">
        <f ca="1">IF(AK1348&lt;=Données!$B$2,1," ")</f>
        <v>1</v>
      </c>
      <c r="K1348" s="45">
        <v>1</v>
      </c>
      <c r="L1348" s="46"/>
      <c r="M1348" s="47"/>
      <c r="N1348" s="48"/>
      <c r="O1348" s="185"/>
      <c r="P1348" s="187"/>
      <c r="Q1348" s="185"/>
      <c r="R1348" s="186"/>
      <c r="S1348" s="186"/>
      <c r="T1348" s="187"/>
      <c r="U1348" s="187"/>
      <c r="V1348" s="187"/>
      <c r="W1348" s="320"/>
      <c r="X1348" s="214"/>
      <c r="Y1348" s="215"/>
      <c r="Z1348" s="34"/>
      <c r="AA1348" s="35"/>
      <c r="AB1348" s="35"/>
      <c r="AC1348" s="35"/>
      <c r="AD1348" s="36"/>
      <c r="AE1348" s="224"/>
      <c r="AF1348" s="53"/>
      <c r="AG1348" s="54"/>
      <c r="AH1348" s="55"/>
      <c r="AI1348" s="56"/>
      <c r="AJ1348" s="41" t="s">
        <v>57</v>
      </c>
      <c r="AK1348" s="42">
        <v>44573</v>
      </c>
      <c r="AL1348" s="50"/>
      <c r="AM1348" s="337" t="str">
        <f>INDEX($K$6:$AE$6,1,MATCH(1,K1348:AE1348,-1))</f>
        <v>95PFE-L2S</v>
      </c>
      <c r="AN1348" s="337" t="str">
        <f>IF(INDEX($K$6:$AE$6,1,MATCH(1,K1348:AE1348,1))&lt;&gt;INDEX($K$6:$AE$6,1,MATCH(1,K1348:AE1348,-1)),INDEX($K$6:$AE$6,1,MATCH(1,K1348:AE1348,1)),"-")</f>
        <v>-</v>
      </c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  <c r="IW1348"/>
      <c r="IX1348"/>
      <c r="IY1348"/>
      <c r="IZ1348"/>
      <c r="JA1348"/>
    </row>
    <row r="1349" spans="1:261" ht="12.75" customHeight="1" x14ac:dyDescent="0.25">
      <c r="A1349" s="169" t="str">
        <f>IF(IFERROR(VLOOKUP(G1349,EmployesActifs,1,FALSE),"Non")&lt;&gt;"Non","Oui","Non")</f>
        <v>Oui</v>
      </c>
      <c r="B1349" s="172">
        <f>IF(A1349="Oui",1,0)</f>
        <v>1</v>
      </c>
      <c r="C1349" s="172">
        <f>IF(OR(G1349="Médecin",H1349="Médecin",I1349="Médecin",I1349="Médecins",H1349="anesthésiste",H1349="boursier univ.",H1349="chercheur",H1349="chirurgien",H1349="Résident(e)",H1349="Md Urg",H1349="Md Card",LEFT(H1349,6)="Fellow",H1349="Externe Médecine",H1349="Directeur de la biobanque Médecin",H1349="monit.-boursier",),1,0)</f>
        <v>0</v>
      </c>
      <c r="D1349" s="172">
        <f>IF(OR(G1349=0,H1349="Stagiaire",H1349="Stagiaires",H1349="Externe",H1349="Externes",G1349="agence",H1349="STAGIAIRE INFIRMIER(ÈRE)",H1349="STAGIAIRE SI",H1349="STAGIAIRE S.I.",H1349="STAGIAIRE PAB",H1349="STAGIAIRE EN PERFUSION",H1349="Stagiaire Physiothérapeute",H1349="Stagiaire médecine",H1349="Stagiaire - Service sociaux",H1349="STAGIAIRE SOINS INFIRMIERS",H1349="STAGIAIRE EXTERNE EN MÉDECINE",H1349="ss",),1,0)</f>
        <v>0</v>
      </c>
      <c r="E1349" s="28" t="s">
        <v>2493</v>
      </c>
      <c r="F1349" s="28" t="s">
        <v>4161</v>
      </c>
      <c r="G1349" s="259">
        <v>12492</v>
      </c>
      <c r="H1349" s="342" t="s">
        <v>4917</v>
      </c>
      <c r="I1349" s="343" t="s">
        <v>3436</v>
      </c>
      <c r="J1349" s="273" t="str">
        <f ca="1">IF(AK1349&lt;=Données!$B$2,1," ")</f>
        <v xml:space="preserve"> </v>
      </c>
      <c r="K1349" s="45"/>
      <c r="L1349" s="46">
        <v>1</v>
      </c>
      <c r="M1349" s="47"/>
      <c r="N1349" s="48"/>
      <c r="O1349" s="185"/>
      <c r="P1349" s="187"/>
      <c r="Q1349" s="185"/>
      <c r="R1349" s="186"/>
      <c r="S1349" s="186"/>
      <c r="T1349" s="187"/>
      <c r="U1349" s="187"/>
      <c r="V1349" s="187"/>
      <c r="W1349" s="320"/>
      <c r="X1349" s="214"/>
      <c r="Y1349" s="215"/>
      <c r="Z1349" s="34"/>
      <c r="AA1349" s="35"/>
      <c r="AB1349" s="35"/>
      <c r="AC1349" s="35"/>
      <c r="AD1349" s="36"/>
      <c r="AE1349" s="224"/>
      <c r="AF1349" s="53"/>
      <c r="AG1349" s="54"/>
      <c r="AH1349" s="55"/>
      <c r="AI1349" s="56"/>
      <c r="AJ1349" s="41" t="s">
        <v>4462</v>
      </c>
      <c r="AK1349" s="42">
        <v>45695</v>
      </c>
      <c r="AL1349" s="50"/>
      <c r="AM1349" s="337" t="str">
        <f>INDEX($K$6:$AE$6,1,MATCH(1,K1349:AE1349,-1))</f>
        <v>95PFE-L2M</v>
      </c>
      <c r="AN1349" s="337" t="str">
        <f>IF(INDEX($K$6:$AE$6,1,MATCH(1,K1349:AE1349,1))&lt;&gt;INDEX($K$6:$AE$6,1,MATCH(1,K1349:AE1349,-1)),INDEX($K$6:$AE$6,1,MATCH(1,K1349:AE1349,1)),"-")</f>
        <v>-</v>
      </c>
      <c r="AO1349"/>
      <c r="AP1349"/>
      <c r="AQ1349"/>
    </row>
    <row r="1350" spans="1:261" x14ac:dyDescent="0.2">
      <c r="A1350" s="169" t="str">
        <f>IF(IFERROR(VLOOKUP(G1350,EmployesActifs,1,FALSE),"Non")&lt;&gt;"Non","Oui","Non")</f>
        <v>Oui</v>
      </c>
      <c r="B1350" s="172">
        <f>IF(A1350="Oui",1,0)</f>
        <v>1</v>
      </c>
      <c r="C1350" s="172">
        <f>IF(OR(G1350="Médecin",H1350="Médecin",I1350="Médecin",I1350="Médecins",H1350="anesthésiste",H1350="boursier univ.",H1350="chercheur",H1350="chirurgien",H1350="Résident(e)",H1350="Md Urg",H1350="Md Card",LEFT(H1350,6)="Fellow",H1350="Externe Médecine",H1350="Directeur de la biobanque Médecin",H1350="monit.-boursier",),1,0)</f>
        <v>0</v>
      </c>
      <c r="D1350" s="172">
        <f>IF(OR(G1350=0,H1350="Stagiaire",H1350="Stagiaires",H1350="Externe",H1350="Externes",G1350="agence",H1350="STAGIAIRE INFIRMIER(ÈRE)",H1350="STAGIAIRE SI",H1350="STAGIAIRE S.I.",H1350="STAGIAIRE PAB",H1350="STAGIAIRE EN PERFUSION",H1350="Stagiaire Physiothérapeute",H1350="Stagiaire médecine",H1350="Stagiaire - Service sociaux",H1350="STAGIAIRE SOINS INFIRMIERS",H1350="STAGIAIRE EXTERNE EN MÉDECINE",H1350="ss",),1,0)</f>
        <v>0</v>
      </c>
      <c r="E1350" s="28" t="s">
        <v>2493</v>
      </c>
      <c r="F1350" s="28" t="s">
        <v>170</v>
      </c>
      <c r="G1350" s="257">
        <v>2256</v>
      </c>
      <c r="H1350" s="79" t="s">
        <v>3390</v>
      </c>
      <c r="I1350" s="164" t="s">
        <v>3391</v>
      </c>
      <c r="J1350" s="273">
        <f ca="1">IF(AK1350&lt;=Données!$B$2,1," ")</f>
        <v>1</v>
      </c>
      <c r="K1350" s="45">
        <v>1</v>
      </c>
      <c r="L1350" s="46"/>
      <c r="M1350" s="47"/>
      <c r="N1350" s="48"/>
      <c r="O1350" s="185"/>
      <c r="P1350" s="187"/>
      <c r="Q1350" s="185"/>
      <c r="R1350" s="186"/>
      <c r="S1350" s="186"/>
      <c r="T1350" s="187"/>
      <c r="U1350" s="187"/>
      <c r="V1350" s="187"/>
      <c r="W1350" s="320"/>
      <c r="X1350" s="214"/>
      <c r="Y1350" s="215"/>
      <c r="Z1350" s="34"/>
      <c r="AA1350" s="35"/>
      <c r="AB1350" s="35"/>
      <c r="AC1350" s="35"/>
      <c r="AD1350" s="36"/>
      <c r="AE1350" s="224"/>
      <c r="AF1350" s="53"/>
      <c r="AG1350" s="54"/>
      <c r="AH1350" s="55"/>
      <c r="AI1350" s="56"/>
      <c r="AJ1350" s="41" t="s">
        <v>98</v>
      </c>
      <c r="AK1350" s="42">
        <v>44575</v>
      </c>
      <c r="AL1350" s="50"/>
      <c r="AM1350" s="337" t="str">
        <f>INDEX($K$6:$AE$6,1,MATCH(1,K1350:AE1350,-1))</f>
        <v>95PFE-L2S</v>
      </c>
      <c r="AN1350" s="337" t="str">
        <f>IF(INDEX($K$6:$AE$6,1,MATCH(1,K1350:AE1350,1))&lt;&gt;INDEX($K$6:$AE$6,1,MATCH(1,K1350:AE1350,-1)),INDEX($K$6:$AE$6,1,MATCH(1,K1350:AE1350,1)),"-")</f>
        <v>-</v>
      </c>
      <c r="AO1350"/>
      <c r="AP1350"/>
      <c r="AQ1350"/>
    </row>
    <row r="1351" spans="1:261" ht="12.95" customHeight="1" x14ac:dyDescent="0.2">
      <c r="A1351" s="169" t="str">
        <f>IF(IFERROR(VLOOKUP(G1351,EmployesActifs,1,FALSE),"Non")&lt;&gt;"Non","Oui","Non")</f>
        <v>Oui</v>
      </c>
      <c r="B1351" s="172">
        <f>IF(A1351="Oui",1,0)</f>
        <v>1</v>
      </c>
      <c r="C1351" s="172">
        <f>IF(OR(G1351="Médecin",H1351="Médecin",I1351="Médecin",I1351="Médecins",H1351="anesthésiste",H1351="boursier univ.",H1351="chercheur",H1351="chirurgien",H1351="Résident(e)",H1351="Md Urg",H1351="Md Card",LEFT(H1351,6)="Fellow",H1351="Externe Médecine",H1351="Directeur de la biobanque Médecin",H1351="monit.-boursier",),1,0)</f>
        <v>0</v>
      </c>
      <c r="D1351" s="172">
        <f>IF(OR(G1351=0,H1351="Stagiaire",H1351="Stagiaires",H1351="Externe",H1351="Externes",G1351="agence",H1351="STAGIAIRE INFIRMIER(ÈRE)",H1351="STAGIAIRE SI",H1351="STAGIAIRE S.I.",H1351="STAGIAIRE PAB",H1351="STAGIAIRE EN PERFUSION",H1351="Stagiaire Physiothérapeute",H1351="Stagiaire médecine",H1351="Stagiaire - Service sociaux",H1351="STAGIAIRE SOINS INFIRMIERS",H1351="STAGIAIRE EXTERNE EN MÉDECINE",H1351="ss",),1,0)</f>
        <v>0</v>
      </c>
      <c r="E1351" s="28" t="s">
        <v>2493</v>
      </c>
      <c r="F1351" s="28" t="s">
        <v>1987</v>
      </c>
      <c r="G1351" s="257">
        <v>6915</v>
      </c>
      <c r="H1351" s="79" t="s">
        <v>1821</v>
      </c>
      <c r="I1351" s="164" t="s">
        <v>553</v>
      </c>
      <c r="J1351" s="273">
        <f ca="1">IF(AK1351&lt;=Données!$B$2,1," ")</f>
        <v>1</v>
      </c>
      <c r="K1351" s="45"/>
      <c r="L1351" s="46" t="s">
        <v>56</v>
      </c>
      <c r="M1351" s="47" t="s">
        <v>56</v>
      </c>
      <c r="N1351" s="48"/>
      <c r="O1351" s="185"/>
      <c r="P1351" s="187"/>
      <c r="Q1351" s="185"/>
      <c r="R1351" s="186" t="s">
        <v>56</v>
      </c>
      <c r="S1351" s="186">
        <v>1</v>
      </c>
      <c r="T1351" s="187"/>
      <c r="U1351" s="187"/>
      <c r="V1351" s="187"/>
      <c r="W1351" s="320"/>
      <c r="X1351" s="214"/>
      <c r="Y1351" s="215"/>
      <c r="Z1351" s="34" t="s">
        <v>56</v>
      </c>
      <c r="AA1351" s="35" t="s">
        <v>56</v>
      </c>
      <c r="AB1351" s="35" t="s">
        <v>56</v>
      </c>
      <c r="AC1351" s="35"/>
      <c r="AD1351" s="36"/>
      <c r="AE1351" s="224" t="s">
        <v>56</v>
      </c>
      <c r="AF1351" s="53"/>
      <c r="AG1351" s="54"/>
      <c r="AH1351" s="55"/>
      <c r="AI1351" s="56"/>
      <c r="AJ1351" s="41" t="s">
        <v>66</v>
      </c>
      <c r="AK1351" s="42">
        <v>44377</v>
      </c>
      <c r="AL1351" s="50" t="s">
        <v>2497</v>
      </c>
      <c r="AM1351" s="337" t="str">
        <f>INDEX($K$6:$AE$6,1,MATCH(1,K1351:AE1351,-1))</f>
        <v>1870 +</v>
      </c>
      <c r="AN1351" s="337" t="str">
        <f>IF(INDEX($K$6:$AE$6,1,MATCH(1,K1351:AE1351,1))&lt;&gt;INDEX($K$6:$AE$6,1,MATCH(1,K1351:AE1351,-1)),INDEX($K$6:$AE$6,1,MATCH(1,K1351:AE1351,1)),"-")</f>
        <v>-</v>
      </c>
      <c r="AO1351"/>
      <c r="AP1351"/>
      <c r="AQ1351"/>
    </row>
    <row r="1352" spans="1:261" ht="12.75" customHeight="1" x14ac:dyDescent="0.2">
      <c r="A1352" s="169" t="str">
        <f>IF(IFERROR(VLOOKUP(G1352,EmployesActifs,1,FALSE),"Non")&lt;&gt;"Non","Oui","Non")</f>
        <v>Oui</v>
      </c>
      <c r="B1352" s="172">
        <f>IF(A1352="Oui",1,0)</f>
        <v>1</v>
      </c>
      <c r="C1352" s="172">
        <f>IF(OR(G1352="Médecin",H1352="Médecin",I1352="Médecin",I1352="Médecins",H1352="anesthésiste",H1352="boursier univ.",H1352="chercheur",H1352="chirurgien",H1352="Résident(e)",H1352="Md Urg",H1352="Md Card",LEFT(H1352,6)="Fellow",H1352="Externe Médecine",H1352="Directeur de la biobanque Médecin",H1352="monit.-boursier",),1,0)</f>
        <v>0</v>
      </c>
      <c r="D1352" s="172">
        <f>IF(OR(G1352=0,H1352="Stagiaire",H1352="Stagiaires",H1352="Externe",H1352="Externes",G1352="agence",H1352="STAGIAIRE INFIRMIER(ÈRE)",H1352="STAGIAIRE SI",H1352="STAGIAIRE S.I.",H1352="STAGIAIRE PAB",H1352="STAGIAIRE EN PERFUSION",H1352="Stagiaire Physiothérapeute",H1352="Stagiaire médecine",H1352="Stagiaire - Service sociaux",H1352="STAGIAIRE SOINS INFIRMIERS",H1352="STAGIAIRE EXTERNE EN MÉDECINE",H1352="ss",),1,0)</f>
        <v>0</v>
      </c>
      <c r="E1352" s="28" t="s">
        <v>2493</v>
      </c>
      <c r="F1352" s="28" t="s">
        <v>599</v>
      </c>
      <c r="G1352" s="255">
        <v>13311</v>
      </c>
      <c r="H1352" s="79" t="s">
        <v>103</v>
      </c>
      <c r="I1352" s="164" t="s">
        <v>2714</v>
      </c>
      <c r="J1352" s="273" t="str">
        <f ca="1">IF(AK1352&lt;=Données!$B$2,1," ")</f>
        <v xml:space="preserve"> </v>
      </c>
      <c r="K1352" s="45"/>
      <c r="L1352" s="46" t="s">
        <v>56</v>
      </c>
      <c r="M1352" s="47"/>
      <c r="N1352" s="48"/>
      <c r="O1352" s="185"/>
      <c r="P1352" s="187"/>
      <c r="Q1352" s="185"/>
      <c r="R1352" s="186"/>
      <c r="S1352" s="186">
        <v>1</v>
      </c>
      <c r="T1352" s="187"/>
      <c r="U1352" s="187"/>
      <c r="V1352" s="187"/>
      <c r="W1352" s="320"/>
      <c r="X1352" s="214"/>
      <c r="Y1352" s="215"/>
      <c r="Z1352" s="34"/>
      <c r="AA1352" s="35"/>
      <c r="AB1352" s="35"/>
      <c r="AC1352" s="35"/>
      <c r="AD1352" s="36"/>
      <c r="AE1352" s="224"/>
      <c r="AF1352" s="53"/>
      <c r="AG1352" s="54"/>
      <c r="AH1352" s="55"/>
      <c r="AI1352" s="56"/>
      <c r="AJ1352" s="41" t="s">
        <v>4462</v>
      </c>
      <c r="AK1352" s="42">
        <v>45805</v>
      </c>
      <c r="AL1352" s="50"/>
      <c r="AM1352" s="337" t="str">
        <f>INDEX($K$6:$AE$6,1,MATCH(1,K1352:AE1352,-1))</f>
        <v>1870 +</v>
      </c>
      <c r="AN1352" s="337" t="str">
        <f>IF(INDEX($K$6:$AE$6,1,MATCH(1,K1352:AE1352,1))&lt;&gt;INDEX($K$6:$AE$6,1,MATCH(1,K1352:AE1352,-1)),INDEX($K$6:$AE$6,1,MATCH(1,K1352:AE1352,1)),"-")</f>
        <v>-</v>
      </c>
      <c r="AO1352"/>
      <c r="AP1352"/>
      <c r="AQ1352"/>
    </row>
    <row r="1353" spans="1:261" ht="12.75" customHeight="1" x14ac:dyDescent="0.2">
      <c r="A1353" s="169" t="str">
        <f>IF(IFERROR(VLOOKUP(G1353,EmployesActifs,1,FALSE),"Non")&lt;&gt;"Non","Oui","Non")</f>
        <v>Oui</v>
      </c>
      <c r="B1353" s="172">
        <f>IF(A1353="Oui",1,0)</f>
        <v>1</v>
      </c>
      <c r="C1353" s="172">
        <f>IF(OR(G1353="Médecin",H1353="Médecin",I1353="Médecin",I1353="Médecins",H1353="anesthésiste",H1353="boursier univ.",H1353="chercheur",H1353="chirurgien",H1353="Résident(e)",H1353="Md Urg",H1353="Md Card",LEFT(H1353,6)="Fellow",H1353="Externe Médecine",H1353="Directeur de la biobanque Médecin",H1353="monit.-boursier",),1,0)</f>
        <v>0</v>
      </c>
      <c r="D1353" s="172">
        <f>IF(OR(G1353=0,H1353="Stagiaire",H1353="Stagiaires",H1353="Externe",H1353="Externes",G1353="agence",H1353="STAGIAIRE INFIRMIER(ÈRE)",H1353="STAGIAIRE SI",H1353="STAGIAIRE S.I.",H1353="STAGIAIRE PAB",H1353="STAGIAIRE EN PERFUSION",H1353="Stagiaire Physiothérapeute",H1353="Stagiaire médecine",H1353="Stagiaire - Service sociaux",H1353="STAGIAIRE SOINS INFIRMIERS",H1353="STAGIAIRE EXTERNE EN MÉDECINE",H1353="ss",),1,0)</f>
        <v>0</v>
      </c>
      <c r="E1353" s="28" t="s">
        <v>2493</v>
      </c>
      <c r="F1353" s="28" t="s">
        <v>225</v>
      </c>
      <c r="G1353" s="257">
        <v>8248</v>
      </c>
      <c r="H1353" s="79" t="s">
        <v>3634</v>
      </c>
      <c r="I1353" s="164" t="s">
        <v>5714</v>
      </c>
      <c r="J1353" s="273">
        <f ca="1">IF(AK1353&lt;=Données!$B$2,1," ")</f>
        <v>1</v>
      </c>
      <c r="K1353" s="45"/>
      <c r="L1353" s="46"/>
      <c r="M1353" s="47"/>
      <c r="N1353" s="48"/>
      <c r="O1353" s="185"/>
      <c r="P1353" s="187"/>
      <c r="Q1353" s="185"/>
      <c r="R1353" s="186"/>
      <c r="S1353" s="186"/>
      <c r="T1353" s="187"/>
      <c r="U1353" s="187"/>
      <c r="V1353" s="187"/>
      <c r="W1353" s="320"/>
      <c r="X1353" s="214"/>
      <c r="Y1353" s="215"/>
      <c r="Z1353" s="34"/>
      <c r="AA1353" s="35">
        <v>1</v>
      </c>
      <c r="AB1353" s="35"/>
      <c r="AC1353" s="35"/>
      <c r="AD1353" s="36"/>
      <c r="AE1353" s="224"/>
      <c r="AF1353" s="53"/>
      <c r="AG1353" s="54"/>
      <c r="AH1353" s="55"/>
      <c r="AI1353" s="56"/>
      <c r="AJ1353" s="41" t="s">
        <v>106</v>
      </c>
      <c r="AK1353" s="42">
        <v>44131</v>
      </c>
      <c r="AL1353" s="50"/>
      <c r="AM1353" s="337" t="str">
        <f>INDEX($K$6:$AE$6,1,MATCH(1,K1353:AE1353,-1))</f>
        <v>1511-S</v>
      </c>
      <c r="AN1353" s="337" t="str">
        <f>IF(INDEX($K$6:$AE$6,1,MATCH(1,K1353:AE1353,1))&lt;&gt;INDEX($K$6:$AE$6,1,MATCH(1,K1353:AE1353,-1)),INDEX($K$6:$AE$6,1,MATCH(1,K1353:AE1353,1)),"-")</f>
        <v>-</v>
      </c>
      <c r="AO1353"/>
      <c r="AP1353"/>
      <c r="AQ1353"/>
    </row>
    <row r="1354" spans="1:261" ht="12.75" customHeight="1" x14ac:dyDescent="0.2">
      <c r="A1354" s="169" t="str">
        <f>IF(IFERROR(VLOOKUP(G1354,EmployesActifs,1,FALSE),"Non")&lt;&gt;"Non","Oui","Non")</f>
        <v>Oui</v>
      </c>
      <c r="B1354" s="172">
        <f>IF(A1354="Oui",1,0)</f>
        <v>1</v>
      </c>
      <c r="C1354" s="172">
        <f>IF(OR(G1354="Médecin",H1354="Médecin",I1354="Médecin",I1354="Médecins",H1354="anesthésiste",H1354="boursier univ.",H1354="chercheur",H1354="chirurgien",H1354="Résident(e)",H1354="Md Urg",H1354="Md Card",LEFT(H1354,6)="Fellow",H1354="Externe Médecine",H1354="Directeur de la biobanque Médecin",H1354="monit.-boursier",),1,0)</f>
        <v>0</v>
      </c>
      <c r="D1354" s="172">
        <f>IF(OR(G1354=0,H1354="Stagiaire",H1354="Stagiaires",H1354="Externe",H1354="Externes",G1354="agence",H1354="STAGIAIRE INFIRMIER(ÈRE)",H1354="STAGIAIRE SI",H1354="STAGIAIRE S.I.",H1354="STAGIAIRE PAB",H1354="STAGIAIRE EN PERFUSION",H1354="Stagiaire Physiothérapeute",H1354="Stagiaire médecine",H1354="Stagiaire - Service sociaux",H1354="STAGIAIRE SOINS INFIRMIERS",H1354="STAGIAIRE EXTERNE EN MÉDECINE",H1354="ss",),1,0)</f>
        <v>0</v>
      </c>
      <c r="E1354" s="28" t="s">
        <v>2493</v>
      </c>
      <c r="F1354" s="28" t="s">
        <v>1269</v>
      </c>
      <c r="G1354" s="257">
        <v>2310</v>
      </c>
      <c r="H1354" s="79" t="s">
        <v>103</v>
      </c>
      <c r="I1354" s="164" t="s">
        <v>4464</v>
      </c>
      <c r="J1354" s="273" t="str">
        <f ca="1">IF(AK1354&lt;=Données!$B$2,1," ")</f>
        <v xml:space="preserve"> </v>
      </c>
      <c r="K1354" s="45">
        <v>1</v>
      </c>
      <c r="L1354" s="46"/>
      <c r="M1354" s="47"/>
      <c r="N1354" s="48"/>
      <c r="O1354" s="185"/>
      <c r="P1354" s="187"/>
      <c r="Q1354" s="185"/>
      <c r="R1354" s="186"/>
      <c r="S1354" s="186"/>
      <c r="T1354" s="187"/>
      <c r="U1354" s="187"/>
      <c r="V1354" s="187"/>
      <c r="W1354" s="320"/>
      <c r="X1354" s="214"/>
      <c r="Y1354" s="215"/>
      <c r="Z1354" s="34"/>
      <c r="AA1354" s="35"/>
      <c r="AB1354" s="35"/>
      <c r="AC1354" s="35"/>
      <c r="AD1354" s="36"/>
      <c r="AE1354" s="224"/>
      <c r="AF1354" s="53"/>
      <c r="AG1354" s="54"/>
      <c r="AH1354" s="55"/>
      <c r="AI1354" s="56"/>
      <c r="AJ1354" s="41" t="s">
        <v>4462</v>
      </c>
      <c r="AK1354" s="42">
        <v>45272</v>
      </c>
      <c r="AL1354" s="50"/>
      <c r="AM1354" s="337" t="str">
        <f>INDEX($K$6:$AE$6,1,MATCH(1,K1354:AE1354,-1))</f>
        <v>95PFE-L2S</v>
      </c>
      <c r="AN1354" s="337" t="str">
        <f>IF(INDEX($K$6:$AE$6,1,MATCH(1,K1354:AE1354,1))&lt;&gt;INDEX($K$6:$AE$6,1,MATCH(1,K1354:AE1354,-1)),INDEX($K$6:$AE$6,1,MATCH(1,K1354:AE1354,1)),"-")</f>
        <v>-</v>
      </c>
      <c r="AO1354"/>
      <c r="AP1354"/>
      <c r="AQ1354"/>
    </row>
    <row r="1355" spans="1:261" x14ac:dyDescent="0.2">
      <c r="A1355" s="169" t="str">
        <f>IF(IFERROR(VLOOKUP(G1355,EmployesActifs,1,FALSE),"Non")&lt;&gt;"Non","Oui","Non")</f>
        <v>Oui</v>
      </c>
      <c r="B1355" s="172">
        <f>IF(A1355="Oui",1,0)</f>
        <v>1</v>
      </c>
      <c r="C1355" s="172">
        <f>IF(OR(G1355="Médecin",H1355="Médecin",I1355="Médecin",I1355="Médecins",H1355="anesthésiste",H1355="boursier univ.",H1355="chercheur",H1355="chirurgien",H1355="Résident(e)",H1355="Md Urg",H1355="Md Card",LEFT(H1355,6)="Fellow",H1355="Externe Médecine",H1355="Directeur de la biobanque Médecin",H1355="monit.-boursier",),1,0)</f>
        <v>0</v>
      </c>
      <c r="D1355" s="172">
        <f>IF(OR(G1355=0,H1355="Stagiaire",H1355="Stagiaires",H1355="Externe",H1355="Externes",G1355="agence",H1355="STAGIAIRE INFIRMIER(ÈRE)",H1355="STAGIAIRE SI",H1355="STAGIAIRE S.I.",H1355="STAGIAIRE PAB",H1355="STAGIAIRE EN PERFUSION",H1355="Stagiaire Physiothérapeute",H1355="Stagiaire médecine",H1355="Stagiaire - Service sociaux",H1355="STAGIAIRE SOINS INFIRMIERS",H1355="STAGIAIRE EXTERNE EN MÉDECINE",H1355="ss",),1,0)</f>
        <v>0</v>
      </c>
      <c r="E1355" s="28" t="s">
        <v>2493</v>
      </c>
      <c r="F1355" s="28" t="s">
        <v>902</v>
      </c>
      <c r="G1355" s="257">
        <v>12080</v>
      </c>
      <c r="H1355" s="79" t="s">
        <v>54</v>
      </c>
      <c r="I1355" s="164" t="s">
        <v>531</v>
      </c>
      <c r="J1355" s="273" t="str">
        <f ca="1">IF(AK1355&lt;=Données!$B$2,1," ")</f>
        <v xml:space="preserve"> </v>
      </c>
      <c r="K1355" s="45"/>
      <c r="L1355" s="46"/>
      <c r="M1355" s="47"/>
      <c r="N1355" s="48"/>
      <c r="O1355" s="185"/>
      <c r="P1355" s="187"/>
      <c r="Q1355" s="185"/>
      <c r="R1355" s="186"/>
      <c r="S1355" s="186">
        <v>1</v>
      </c>
      <c r="T1355" s="187"/>
      <c r="U1355" s="187"/>
      <c r="V1355" s="187"/>
      <c r="W1355" s="320"/>
      <c r="X1355" s="214"/>
      <c r="Y1355" s="215"/>
      <c r="Z1355" s="34"/>
      <c r="AA1355" s="35"/>
      <c r="AB1355" s="35"/>
      <c r="AC1355" s="35"/>
      <c r="AD1355" s="36"/>
      <c r="AE1355" s="224"/>
      <c r="AF1355" s="53"/>
      <c r="AG1355" s="54"/>
      <c r="AH1355" s="55"/>
      <c r="AI1355" s="56"/>
      <c r="AJ1355" s="41" t="s">
        <v>4462</v>
      </c>
      <c r="AK1355" s="42">
        <v>45644</v>
      </c>
      <c r="AL1355" s="50"/>
      <c r="AM1355" s="337" t="str">
        <f>INDEX($K$6:$AE$6,1,MATCH(1,K1355:AE1355,-1))</f>
        <v>1870 +</v>
      </c>
      <c r="AN1355" s="337" t="str">
        <f>IF(INDEX($K$6:$AE$6,1,MATCH(1,K1355:AE1355,1))&lt;&gt;INDEX($K$6:$AE$6,1,MATCH(1,K1355:AE1355,-1)),INDEX($K$6:$AE$6,1,MATCH(1,K1355:AE1355,1)),"-")</f>
        <v>-</v>
      </c>
      <c r="AO1355"/>
      <c r="AP1355"/>
      <c r="AQ1355"/>
    </row>
    <row r="1356" spans="1:261" s="63" customFormat="1" x14ac:dyDescent="0.2">
      <c r="A1356" s="169" t="str">
        <f>IF(IFERROR(VLOOKUP(G1356,EmployesActifs,1,FALSE),"Non")&lt;&gt;"Non","Oui","Non")</f>
        <v>Oui</v>
      </c>
      <c r="B1356" s="172">
        <f>IF(A1356="Oui",1,0)</f>
        <v>1</v>
      </c>
      <c r="C1356" s="172">
        <f>IF(OR(G1356="Médecin",H1356="Médecin",I1356="Médecin",I1356="Médecins",H1356="anesthésiste",H1356="boursier univ.",H1356="chercheur",H1356="chirurgien",H1356="Résident(e)",H1356="Md Urg",H1356="Md Card",LEFT(H1356,6)="Fellow",H1356="Externe Médecine",H1356="Directeur de la biobanque Médecin",H1356="monit.-boursier",),1,0)</f>
        <v>0</v>
      </c>
      <c r="D1356" s="172">
        <f>IF(OR(G1356=0,H1356="Stagiaire",H1356="Stagiaires",H1356="Externe",H1356="Externes",G1356="agence",H1356="STAGIAIRE INFIRMIER(ÈRE)",H1356="STAGIAIRE SI",H1356="STAGIAIRE S.I.",H1356="STAGIAIRE PAB",H1356="STAGIAIRE EN PERFUSION",H1356="Stagiaire Physiothérapeute",H1356="Stagiaire médecine",H1356="Stagiaire - Service sociaux",H1356="STAGIAIRE SOINS INFIRMIERS",H1356="STAGIAIRE EXTERNE EN MÉDECINE",H1356="ss",),1,0)</f>
        <v>0</v>
      </c>
      <c r="E1356" s="28" t="s">
        <v>5460</v>
      </c>
      <c r="F1356" s="28" t="s">
        <v>599</v>
      </c>
      <c r="G1356" s="257">
        <v>13739</v>
      </c>
      <c r="H1356" s="79" t="s">
        <v>103</v>
      </c>
      <c r="I1356" s="164" t="s">
        <v>2714</v>
      </c>
      <c r="J1356" s="273" t="str">
        <f ca="1">IF(AK1356&lt;=Données!$B$2,1," ")</f>
        <v xml:space="preserve"> </v>
      </c>
      <c r="K1356" s="45"/>
      <c r="L1356" s="46" t="s">
        <v>56</v>
      </c>
      <c r="M1356" s="47"/>
      <c r="N1356" s="48"/>
      <c r="O1356" s="185" t="s">
        <v>56</v>
      </c>
      <c r="P1356" s="187"/>
      <c r="Q1356" s="185"/>
      <c r="R1356" s="186"/>
      <c r="S1356" s="186">
        <v>1</v>
      </c>
      <c r="T1356" s="187"/>
      <c r="U1356" s="187"/>
      <c r="V1356" s="187"/>
      <c r="W1356" s="320"/>
      <c r="X1356" s="214"/>
      <c r="Y1356" s="215"/>
      <c r="Z1356" s="34"/>
      <c r="AA1356" s="35"/>
      <c r="AB1356" s="35"/>
      <c r="AC1356" s="35"/>
      <c r="AD1356" s="36"/>
      <c r="AE1356" s="224"/>
      <c r="AF1356" s="53"/>
      <c r="AG1356" s="54"/>
      <c r="AH1356" s="55"/>
      <c r="AI1356" s="56"/>
      <c r="AJ1356" s="41" t="s">
        <v>4462</v>
      </c>
      <c r="AK1356" s="42">
        <v>45518</v>
      </c>
      <c r="AL1356" s="50"/>
      <c r="AM1356" s="337" t="str">
        <f>INDEX($K$6:$AE$6,1,MATCH(1,K1356:AE1356,-1))</f>
        <v>1870 +</v>
      </c>
      <c r="AN1356" s="337" t="str">
        <f>IF(INDEX($K$6:$AE$6,1,MATCH(1,K1356:AE1356,1))&lt;&gt;INDEX($K$6:$AE$6,1,MATCH(1,K1356:AE1356,-1)),INDEX($K$6:$AE$6,1,MATCH(1,K1356:AE1356,1)),"-")</f>
        <v>-</v>
      </c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  <c r="IO1356"/>
      <c r="IP1356"/>
      <c r="IQ1356"/>
      <c r="IR1356"/>
      <c r="IS1356"/>
      <c r="IT1356"/>
      <c r="IU1356"/>
      <c r="IV1356"/>
      <c r="IW1356"/>
      <c r="IX1356"/>
      <c r="IY1356"/>
      <c r="IZ1356"/>
      <c r="JA1356"/>
    </row>
    <row r="1357" spans="1:261" s="63" customFormat="1" ht="12.75" customHeight="1" x14ac:dyDescent="0.2">
      <c r="A1357" s="169" t="str">
        <f>IF(IFERROR(VLOOKUP(G1357,EmployesActifs,1,FALSE),"Non")&lt;&gt;"Non","Oui","Non")</f>
        <v>Oui</v>
      </c>
      <c r="B1357" s="172">
        <f>IF(A1357="Oui",1,0)</f>
        <v>1</v>
      </c>
      <c r="C1357" s="172">
        <f>IF(OR(G1357="Médecin",H1357="Médecin",I1357="Médecin",I1357="Médecins",H1357="anesthésiste",H1357="boursier univ.",H1357="chercheur",H1357="chirurgien",H1357="Résident(e)",H1357="Md Urg",H1357="Md Card",LEFT(H1357,6)="Fellow",H1357="Externe Médecine",H1357="Directeur de la biobanque Médecin",H1357="monit.-boursier",),1,0)</f>
        <v>0</v>
      </c>
      <c r="D1357" s="172">
        <f>IF(OR(G1357=0,H1357="Stagiaire",H1357="Stagiaires",H1357="Externe",H1357="Externes",G1357="agence",H1357="STAGIAIRE INFIRMIER(ÈRE)",H1357="STAGIAIRE SI",H1357="STAGIAIRE S.I.",H1357="STAGIAIRE PAB",H1357="STAGIAIRE EN PERFUSION",H1357="Stagiaire Physiothérapeute",H1357="Stagiaire médecine",H1357="Stagiaire - Service sociaux",H1357="STAGIAIRE SOINS INFIRMIERS",H1357="STAGIAIRE EXTERNE EN MÉDECINE",H1357="ss",),1,0)</f>
        <v>0</v>
      </c>
      <c r="E1357" s="28" t="s">
        <v>6153</v>
      </c>
      <c r="F1357" s="28" t="s">
        <v>204</v>
      </c>
      <c r="G1357" s="312">
        <v>13834</v>
      </c>
      <c r="H1357" s="79" t="s">
        <v>3965</v>
      </c>
      <c r="I1357" s="164" t="s">
        <v>61</v>
      </c>
      <c r="J1357" s="273" t="str">
        <f ca="1">IF(AK1357&lt;=Données!$B$2,1," ")</f>
        <v xml:space="preserve"> </v>
      </c>
      <c r="K1357" s="45"/>
      <c r="L1357" s="46">
        <v>1</v>
      </c>
      <c r="M1357" s="47"/>
      <c r="N1357" s="48"/>
      <c r="O1357" s="185"/>
      <c r="P1357" s="187"/>
      <c r="Q1357" s="185"/>
      <c r="R1357" s="186"/>
      <c r="S1357" s="186"/>
      <c r="T1357" s="187"/>
      <c r="U1357" s="187"/>
      <c r="V1357" s="187"/>
      <c r="W1357" s="320"/>
      <c r="X1357" s="214"/>
      <c r="Y1357" s="215"/>
      <c r="Z1357" s="34"/>
      <c r="AA1357" s="35"/>
      <c r="AB1357" s="35"/>
      <c r="AC1357" s="35"/>
      <c r="AD1357" s="36"/>
      <c r="AE1357" s="224"/>
      <c r="AF1357" s="53"/>
      <c r="AG1357" s="54"/>
      <c r="AH1357" s="55"/>
      <c r="AI1357" s="56"/>
      <c r="AJ1357" s="41" t="s">
        <v>652</v>
      </c>
      <c r="AK1357" s="42">
        <v>45952</v>
      </c>
      <c r="AL1357" s="50"/>
      <c r="AM1357" s="337" t="str">
        <f>INDEX($K$6:$AE$6,1,MATCH(1,K1357:AE1357,-1))</f>
        <v>95PFE-L2M</v>
      </c>
      <c r="AN1357" s="337" t="str">
        <f>IF(INDEX($K$6:$AE$6,1,MATCH(1,K1357:AE1357,1))&lt;&gt;INDEX($K$6:$AE$6,1,MATCH(1,K1357:AE1357,-1)),INDEX($K$6:$AE$6,1,MATCH(1,K1357:AE1357,1)),"-")</f>
        <v>-</v>
      </c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  <c r="IO1357"/>
      <c r="IP1357"/>
      <c r="IQ1357"/>
      <c r="IR1357"/>
      <c r="IS1357"/>
      <c r="IT1357"/>
      <c r="IU1357"/>
      <c r="IV1357"/>
      <c r="IW1357"/>
      <c r="IX1357"/>
      <c r="IY1357"/>
      <c r="IZ1357"/>
      <c r="JA1357"/>
    </row>
    <row r="1358" spans="1:261" s="63" customFormat="1" x14ac:dyDescent="0.2">
      <c r="A1358" s="169" t="str">
        <f>IF(IFERROR(VLOOKUP(G1358,EmployesActifs,1,FALSE),"Non")&lt;&gt;"Non","Oui","Non")</f>
        <v>Oui</v>
      </c>
      <c r="B1358" s="172">
        <f>IF(A1358="Oui",1,0)</f>
        <v>1</v>
      </c>
      <c r="C1358" s="172">
        <f>IF(OR(G1358="Médecin",H1358="Médecin",I1358="Médecin",I1358="Médecins",H1358="anesthésiste",H1358="boursier univ.",H1358="chercheur",H1358="chirurgien",H1358="Résident(e)",H1358="Md Urg",H1358="Md Card",LEFT(H1358,6)="Fellow",H1358="Externe Médecine",H1358="Directeur de la biobanque Médecin",H1358="monit.-boursier",),1,0)</f>
        <v>0</v>
      </c>
      <c r="D1358" s="172">
        <f>IF(OR(G1358=0,H1358="Stagiaire",H1358="Stagiaires",H1358="Externe",H1358="Externes",G1358="agence",H1358="STAGIAIRE INFIRMIER(ÈRE)",H1358="STAGIAIRE SI",H1358="STAGIAIRE S.I.",H1358="STAGIAIRE PAB",H1358="STAGIAIRE EN PERFUSION",H1358="Stagiaire Physiothérapeute",H1358="Stagiaire médecine",H1358="Stagiaire - Service sociaux",H1358="STAGIAIRE SOINS INFIRMIERS",H1358="STAGIAIRE EXTERNE EN MÉDECINE",H1358="ss",),1,0)</f>
        <v>0</v>
      </c>
      <c r="E1358" s="28" t="s">
        <v>2814</v>
      </c>
      <c r="F1358" s="28" t="s">
        <v>161</v>
      </c>
      <c r="G1358" s="312">
        <v>12480</v>
      </c>
      <c r="H1358" s="79" t="s">
        <v>69</v>
      </c>
      <c r="I1358" s="164" t="s">
        <v>65</v>
      </c>
      <c r="J1358" s="273" t="str">
        <f ca="1">IF(AK1358&lt;=Données!$B$2,1," ")</f>
        <v xml:space="preserve"> </v>
      </c>
      <c r="K1358" s="45"/>
      <c r="L1358" s="46" t="s">
        <v>56</v>
      </c>
      <c r="M1358" s="47"/>
      <c r="N1358" s="48"/>
      <c r="O1358" s="185"/>
      <c r="P1358" s="187"/>
      <c r="Q1358" s="185"/>
      <c r="R1358" s="186"/>
      <c r="S1358" s="186">
        <v>1</v>
      </c>
      <c r="T1358" s="187"/>
      <c r="U1358" s="187"/>
      <c r="V1358" s="187"/>
      <c r="W1358" s="320"/>
      <c r="X1358" s="214"/>
      <c r="Y1358" s="215"/>
      <c r="Z1358" s="34"/>
      <c r="AA1358" s="35"/>
      <c r="AB1358" s="35"/>
      <c r="AC1358" s="35"/>
      <c r="AD1358" s="36"/>
      <c r="AE1358" s="224"/>
      <c r="AF1358" s="53"/>
      <c r="AG1358" s="54"/>
      <c r="AH1358" s="55"/>
      <c r="AI1358" s="56"/>
      <c r="AJ1358" s="41" t="s">
        <v>5851</v>
      </c>
      <c r="AK1358" s="42">
        <v>45752</v>
      </c>
      <c r="AL1358" s="50"/>
      <c r="AM1358" s="337" t="str">
        <f>INDEX($K$6:$AE$6,1,MATCH(1,K1358:AE1358,-1))</f>
        <v>1870 +</v>
      </c>
      <c r="AN1358" s="337" t="str">
        <f>IF(INDEX($K$6:$AE$6,1,MATCH(1,K1358:AE1358,1))&lt;&gt;INDEX($K$6:$AE$6,1,MATCH(1,K1358:AE1358,-1)),INDEX($K$6:$AE$6,1,MATCH(1,K1358:AE1358,1)),"-")</f>
        <v>-</v>
      </c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  <c r="IO1358"/>
      <c r="IP1358"/>
      <c r="IQ1358"/>
      <c r="IR1358"/>
      <c r="IS1358"/>
      <c r="IT1358"/>
      <c r="IU1358"/>
      <c r="IV1358"/>
      <c r="IW1358"/>
      <c r="IX1358"/>
      <c r="IY1358"/>
      <c r="IZ1358"/>
      <c r="JA1358"/>
    </row>
    <row r="1359" spans="1:261" s="63" customFormat="1" x14ac:dyDescent="0.2">
      <c r="A1359" s="169" t="str">
        <f>IF(IFERROR(VLOOKUP(G1359,EmployesActifs,1,FALSE),"Non")&lt;&gt;"Non","Oui","Non")</f>
        <v>Oui</v>
      </c>
      <c r="B1359" s="172">
        <f>IF(A1359="Oui",1,0)</f>
        <v>1</v>
      </c>
      <c r="C1359" s="172">
        <f>IF(OR(G1359="Médecin",H1359="Médecin",I1359="Médecin",I1359="Médecins",H1359="anesthésiste",H1359="boursier univ.",H1359="chercheur",H1359="chirurgien",H1359="Résident(e)",H1359="Md Urg",H1359="Md Card",LEFT(H1359,6)="Fellow",H1359="Externe Médecine",H1359="Directeur de la biobanque Médecin",H1359="monit.-boursier",),1,0)</f>
        <v>0</v>
      </c>
      <c r="D1359" s="172">
        <f>IF(OR(G1359=0,H1359="Stagiaire",H1359="Stagiaires",H1359="Externe",H1359="Externes",G1359="agence",H1359="STAGIAIRE INFIRMIER(ÈRE)",H1359="STAGIAIRE SI",H1359="STAGIAIRE S.I.",H1359="STAGIAIRE PAB",H1359="STAGIAIRE EN PERFUSION",H1359="Stagiaire Physiothérapeute",H1359="Stagiaire médecine",H1359="Stagiaire - Service sociaux",H1359="STAGIAIRE SOINS INFIRMIERS",H1359="STAGIAIRE EXTERNE EN MÉDECINE",H1359="ss",),1,0)</f>
        <v>0</v>
      </c>
      <c r="E1359" s="28" t="s">
        <v>2500</v>
      </c>
      <c r="F1359" s="28" t="s">
        <v>564</v>
      </c>
      <c r="G1359" s="264">
        <v>3621</v>
      </c>
      <c r="H1359" s="79" t="s">
        <v>103</v>
      </c>
      <c r="I1359" s="164" t="s">
        <v>61</v>
      </c>
      <c r="J1359" s="273">
        <f ca="1">IF(AK1359&lt;=Données!$B$2,1," ")</f>
        <v>1</v>
      </c>
      <c r="K1359" s="45"/>
      <c r="L1359" s="46">
        <v>1</v>
      </c>
      <c r="M1359" s="47"/>
      <c r="N1359" s="48"/>
      <c r="O1359" s="185"/>
      <c r="P1359" s="187"/>
      <c r="Q1359" s="185"/>
      <c r="R1359" s="186"/>
      <c r="S1359" s="186"/>
      <c r="T1359" s="187"/>
      <c r="U1359" s="187"/>
      <c r="V1359" s="187"/>
      <c r="W1359" s="320"/>
      <c r="X1359" s="214"/>
      <c r="Y1359" s="215"/>
      <c r="Z1359" s="34"/>
      <c r="AA1359" s="35"/>
      <c r="AB1359" s="35"/>
      <c r="AC1359" s="35"/>
      <c r="AD1359" s="36"/>
      <c r="AE1359" s="224"/>
      <c r="AF1359" s="53"/>
      <c r="AG1359" s="54"/>
      <c r="AH1359" s="55"/>
      <c r="AI1359" s="56"/>
      <c r="AJ1359" s="41" t="s">
        <v>85</v>
      </c>
      <c r="AK1359" s="42">
        <v>44578</v>
      </c>
      <c r="AL1359" s="50"/>
      <c r="AM1359" s="337" t="str">
        <f>INDEX($K$6:$AE$6,1,MATCH(1,K1359:AE1359,-1))</f>
        <v>95PFE-L2M</v>
      </c>
      <c r="AN1359" s="337" t="str">
        <f>IF(INDEX($K$6:$AE$6,1,MATCH(1,K1359:AE1359,1))&lt;&gt;INDEX($K$6:$AE$6,1,MATCH(1,K1359:AE1359,-1)),INDEX($K$6:$AE$6,1,MATCH(1,K1359:AE1359,1)),"-")</f>
        <v>-</v>
      </c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  <c r="IO1359"/>
      <c r="IP1359"/>
      <c r="IQ1359"/>
      <c r="IR1359"/>
      <c r="IS1359"/>
      <c r="IT1359"/>
      <c r="IU1359"/>
      <c r="IV1359"/>
      <c r="IW1359"/>
      <c r="IX1359"/>
      <c r="IY1359"/>
      <c r="IZ1359"/>
      <c r="JA1359"/>
    </row>
    <row r="1360" spans="1:261" s="63" customFormat="1" ht="12.75" customHeight="1" x14ac:dyDescent="0.2">
      <c r="A1360" s="169" t="str">
        <f>IF(IFERROR(VLOOKUP(G1360,EmployesActifs,1,FALSE),"Non")&lt;&gt;"Non","Oui","Non")</f>
        <v>Oui</v>
      </c>
      <c r="B1360" s="172">
        <f>IF(A1360="Oui",1,0)</f>
        <v>1</v>
      </c>
      <c r="C1360" s="172">
        <f>IF(OR(G1360="Médecin",H1360="Médecin",I1360="Médecin",I1360="Médecins",H1360="anesthésiste",H1360="boursier univ.",H1360="chercheur",H1360="chirurgien",H1360="Résident(e)",H1360="Md Urg",H1360="Md Card",LEFT(H1360,6)="Fellow",H1360="Externe Médecine",H1360="Directeur de la biobanque Médecin",H1360="monit.-boursier",),1,0)</f>
        <v>0</v>
      </c>
      <c r="D1360" s="172">
        <f>IF(OR(G1360=0,H1360="Stagiaire",H1360="Stagiaires",H1360="Externe",H1360="Externes",G1360="agence",H1360="STAGIAIRE INFIRMIER(ÈRE)",H1360="STAGIAIRE SI",H1360="STAGIAIRE S.I.",H1360="STAGIAIRE PAB",H1360="STAGIAIRE EN PERFUSION",H1360="Stagiaire Physiothérapeute",H1360="Stagiaire médecine",H1360="Stagiaire - Service sociaux",H1360="STAGIAIRE SOINS INFIRMIERS",H1360="STAGIAIRE EXTERNE EN MÉDECINE",H1360="ss",),1,0)</f>
        <v>0</v>
      </c>
      <c r="E1360" s="28" t="s">
        <v>2500</v>
      </c>
      <c r="F1360" s="28" t="s">
        <v>1149</v>
      </c>
      <c r="G1360" s="264">
        <v>12159</v>
      </c>
      <c r="H1360" s="57" t="s">
        <v>60</v>
      </c>
      <c r="I1360" s="52" t="s">
        <v>575</v>
      </c>
      <c r="J1360" s="273">
        <f ca="1">IF(AK1360&lt;=Données!$B$2,1," ")</f>
        <v>1</v>
      </c>
      <c r="K1360" s="45"/>
      <c r="L1360" s="46">
        <v>1</v>
      </c>
      <c r="M1360" s="47"/>
      <c r="N1360" s="48"/>
      <c r="O1360" s="185"/>
      <c r="P1360" s="187"/>
      <c r="Q1360" s="185"/>
      <c r="R1360" s="186"/>
      <c r="S1360" s="186"/>
      <c r="T1360" s="187"/>
      <c r="U1360" s="187"/>
      <c r="V1360" s="187"/>
      <c r="W1360" s="320"/>
      <c r="X1360" s="214"/>
      <c r="Y1360" s="215"/>
      <c r="Z1360" s="34"/>
      <c r="AA1360" s="35"/>
      <c r="AB1360" s="35"/>
      <c r="AC1360" s="35"/>
      <c r="AD1360" s="36"/>
      <c r="AE1360" s="224"/>
      <c r="AF1360" s="53"/>
      <c r="AG1360" s="54"/>
      <c r="AH1360" s="345"/>
      <c r="AI1360" s="56"/>
      <c r="AJ1360" s="41" t="s">
        <v>144</v>
      </c>
      <c r="AK1360" s="42">
        <v>44589</v>
      </c>
      <c r="AL1360" s="50"/>
      <c r="AM1360" s="337" t="str">
        <f>INDEX($K$6:$AE$6,1,MATCH(1,K1360:AE1360,-1))</f>
        <v>95PFE-L2M</v>
      </c>
      <c r="AN1360" s="337" t="str">
        <f>IF(INDEX($K$6:$AE$6,1,MATCH(1,K1360:AE1360,1))&lt;&gt;INDEX($K$6:$AE$6,1,MATCH(1,K1360:AE1360,-1)),INDEX($K$6:$AE$6,1,MATCH(1,K1360:AE1360,1)),"-")</f>
        <v>-</v>
      </c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  <c r="IO1360"/>
      <c r="IP1360"/>
      <c r="IQ1360"/>
      <c r="IR1360"/>
      <c r="IS1360"/>
      <c r="IT1360"/>
      <c r="IU1360"/>
      <c r="IV1360"/>
      <c r="IW1360"/>
      <c r="IX1360"/>
      <c r="IY1360"/>
      <c r="IZ1360"/>
      <c r="JA1360"/>
    </row>
    <row r="1361" spans="1:261" s="63" customFormat="1" ht="13.15" customHeight="1" x14ac:dyDescent="0.2">
      <c r="A1361" s="169" t="str">
        <f>IF(IFERROR(VLOOKUP(G1361,EmployesActifs,1,FALSE),"Non")&lt;&gt;"Non","Oui","Non")</f>
        <v>Oui</v>
      </c>
      <c r="B1361" s="172">
        <f>IF(A1361="Oui",1,0)</f>
        <v>1</v>
      </c>
      <c r="C1361" s="172">
        <f>IF(OR(G1361="Médecin",H1361="Médecin",I1361="Médecin",I1361="Médecins",H1361="anesthésiste",H1361="boursier univ.",H1361="chercheur",H1361="chirurgien",H1361="Résident(e)",H1361="Md Urg",H1361="Md Card",LEFT(H1361,6)="Fellow",H1361="Externe Médecine",H1361="Directeur de la biobanque Médecin",H1361="monit.-boursier",),1,0)</f>
        <v>0</v>
      </c>
      <c r="D1361" s="172">
        <f>IF(OR(G1361=0,H1361="Stagiaire",H1361="Stagiaires",H1361="Externe",H1361="Externes",G1361="agence",H1361="STAGIAIRE INFIRMIER(ÈRE)",H1361="STAGIAIRE SI",H1361="STAGIAIRE S.I.",H1361="STAGIAIRE PAB",H1361="STAGIAIRE EN PERFUSION",H1361="Stagiaire Physiothérapeute",H1361="Stagiaire médecine",H1361="Stagiaire - Service sociaux",H1361="STAGIAIRE SOINS INFIRMIERS",H1361="STAGIAIRE EXTERNE EN MÉDECINE",H1361="ss",),1,0)</f>
        <v>0</v>
      </c>
      <c r="E1361" s="28" t="s">
        <v>2502</v>
      </c>
      <c r="F1361" s="28" t="s">
        <v>2503</v>
      </c>
      <c r="G1361" s="264">
        <v>11506</v>
      </c>
      <c r="H1361" s="79" t="s">
        <v>103</v>
      </c>
      <c r="I1361" s="164" t="s">
        <v>3459</v>
      </c>
      <c r="J1361" s="273">
        <f ca="1">IF(AK1361&lt;=Données!$B$2,1," ")</f>
        <v>1</v>
      </c>
      <c r="K1361" s="45" t="s">
        <v>56</v>
      </c>
      <c r="L1361" s="46"/>
      <c r="M1361" s="47"/>
      <c r="N1361" s="48"/>
      <c r="O1361" s="185"/>
      <c r="P1361" s="187"/>
      <c r="Q1361" s="185"/>
      <c r="R1361" s="186"/>
      <c r="S1361" s="186"/>
      <c r="T1361" s="187">
        <v>1</v>
      </c>
      <c r="U1361" s="187"/>
      <c r="V1361" s="187"/>
      <c r="W1361" s="320"/>
      <c r="X1361" s="214"/>
      <c r="Y1361" s="215"/>
      <c r="Z1361" s="34" t="s">
        <v>56</v>
      </c>
      <c r="AA1361" s="35"/>
      <c r="AB1361" s="35"/>
      <c r="AC1361" s="35"/>
      <c r="AD1361" s="36"/>
      <c r="AE1361" s="224"/>
      <c r="AF1361" s="53"/>
      <c r="AG1361" s="54"/>
      <c r="AH1361" s="55"/>
      <c r="AI1361" s="56"/>
      <c r="AJ1361" s="41" t="s">
        <v>565</v>
      </c>
      <c r="AK1361" s="42">
        <v>44329</v>
      </c>
      <c r="AL1361" s="50"/>
      <c r="AM1361" s="337">
        <f>INDEX($K$6:$AE$6,1,MATCH(1,K1361:AE1361,-1))</f>
        <v>8210</v>
      </c>
      <c r="AN1361" s="337" t="str">
        <f>IF(INDEX($K$6:$AE$6,1,MATCH(1,K1361:AE1361,1))&lt;&gt;INDEX($K$6:$AE$6,1,MATCH(1,K1361:AE1361,-1)),INDEX($K$6:$AE$6,1,MATCH(1,K1361:AE1361,1)),"-")</f>
        <v>-</v>
      </c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  <c r="IW1361"/>
      <c r="IX1361"/>
      <c r="IY1361"/>
      <c r="IZ1361"/>
      <c r="JA1361"/>
    </row>
    <row r="1362" spans="1:261" s="63" customFormat="1" ht="12.75" customHeight="1" x14ac:dyDescent="0.2">
      <c r="A1362" s="169" t="str">
        <f>IF(IFERROR(VLOOKUP(G1362,EmployesActifs,1,FALSE),"Non")&lt;&gt;"Non","Oui","Non")</f>
        <v>Oui</v>
      </c>
      <c r="B1362" s="172">
        <f>IF(A1362="Oui",1,0)</f>
        <v>1</v>
      </c>
      <c r="C1362" s="172">
        <f>IF(OR(G1362="Médecin",H1362="Médecin",I1362="Médecin",I1362="Médecins",H1362="anesthésiste",H1362="boursier univ.",H1362="chercheur",H1362="chirurgien",H1362="Résident(e)",H1362="Md Urg",H1362="Md Card",LEFT(H1362,6)="Fellow",H1362="Externe Médecine",H1362="Directeur de la biobanque Médecin",H1362="monit.-boursier",),1,0)</f>
        <v>0</v>
      </c>
      <c r="D1362" s="172">
        <f>IF(OR(G1362=0,H1362="Stagiaire",H1362="Stagiaires",H1362="Externe",H1362="Externes",G1362="agence",H1362="STAGIAIRE INFIRMIER(ÈRE)",H1362="STAGIAIRE SI",H1362="STAGIAIRE S.I.",H1362="STAGIAIRE PAB",H1362="STAGIAIRE EN PERFUSION",H1362="Stagiaire Physiothérapeute",H1362="Stagiaire médecine",H1362="Stagiaire - Service sociaux",H1362="STAGIAIRE SOINS INFIRMIERS",H1362="STAGIAIRE EXTERNE EN MÉDECINE",H1362="ss",),1,0)</f>
        <v>0</v>
      </c>
      <c r="E1362" s="28" t="s">
        <v>2504</v>
      </c>
      <c r="F1362" s="28" t="s">
        <v>2505</v>
      </c>
      <c r="G1362" s="264">
        <v>9982</v>
      </c>
      <c r="H1362" s="79" t="s">
        <v>747</v>
      </c>
      <c r="I1362" s="164" t="s">
        <v>5718</v>
      </c>
      <c r="J1362" s="273">
        <f ca="1">IF(AK1362&lt;=Données!$B$2,1," ")</f>
        <v>1</v>
      </c>
      <c r="K1362" s="45" t="s">
        <v>56</v>
      </c>
      <c r="L1362" s="46" t="s">
        <v>56</v>
      </c>
      <c r="M1362" s="47" t="s">
        <v>56</v>
      </c>
      <c r="N1362" s="48"/>
      <c r="O1362" s="185"/>
      <c r="P1362" s="187"/>
      <c r="Q1362" s="185"/>
      <c r="R1362" s="186"/>
      <c r="S1362" s="186">
        <v>1</v>
      </c>
      <c r="T1362" s="187"/>
      <c r="U1362" s="187"/>
      <c r="V1362" s="187"/>
      <c r="W1362" s="320"/>
      <c r="X1362" s="214"/>
      <c r="Y1362" s="215"/>
      <c r="Z1362" s="34"/>
      <c r="AA1362" s="35"/>
      <c r="AB1362" s="35"/>
      <c r="AC1362" s="35"/>
      <c r="AD1362" s="36"/>
      <c r="AE1362" s="224"/>
      <c r="AF1362" s="53"/>
      <c r="AG1362" s="54"/>
      <c r="AH1362" s="55"/>
      <c r="AI1362" s="56"/>
      <c r="AJ1362" s="41" t="s">
        <v>98</v>
      </c>
      <c r="AK1362" s="42">
        <v>44580</v>
      </c>
      <c r="AL1362" s="50"/>
      <c r="AM1362" s="337" t="str">
        <f>INDEX($K$6:$AE$6,1,MATCH(1,K1362:AE1362,-1))</f>
        <v>1870 +</v>
      </c>
      <c r="AN1362" s="337" t="str">
        <f>IF(INDEX($K$6:$AE$6,1,MATCH(1,K1362:AE1362,1))&lt;&gt;INDEX($K$6:$AE$6,1,MATCH(1,K1362:AE1362,-1)),INDEX($K$6:$AE$6,1,MATCH(1,K1362:AE1362,1)),"-")</f>
        <v>-</v>
      </c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  <c r="IO1362"/>
      <c r="IP1362"/>
      <c r="IQ1362"/>
      <c r="IR1362"/>
      <c r="IS1362"/>
      <c r="IT1362"/>
      <c r="IU1362"/>
      <c r="IV1362"/>
      <c r="IW1362"/>
      <c r="IX1362"/>
      <c r="IY1362"/>
      <c r="IZ1362"/>
      <c r="JA1362"/>
    </row>
    <row r="1363" spans="1:261" s="63" customFormat="1" ht="13.15" customHeight="1" x14ac:dyDescent="0.2">
      <c r="A1363" s="169" t="str">
        <f>IF(IFERROR(VLOOKUP(G1363,EmployesActifs,1,FALSE),"Non")&lt;&gt;"Non","Oui","Non")</f>
        <v>Oui</v>
      </c>
      <c r="B1363" s="172">
        <f>IF(A1363="Oui",1,0)</f>
        <v>1</v>
      </c>
      <c r="C1363" s="172">
        <f>IF(OR(G1363="Médecin",H1363="Médecin",I1363="Médecin",I1363="Médecins",H1363="anesthésiste",H1363="boursier univ.",H1363="chercheur",H1363="chirurgien",H1363="Résident(e)",H1363="Md Urg",H1363="Md Card",LEFT(H1363,6)="Fellow",H1363="Externe Médecine",H1363="Directeur de la biobanque Médecin",H1363="monit.-boursier",),1,0)</f>
        <v>0</v>
      </c>
      <c r="D1363" s="172">
        <f>IF(OR(G1363=0,H1363="Stagiaire",H1363="Stagiaires",H1363="Externe",H1363="Externes",G1363="agence",H1363="STAGIAIRE INFIRMIER(ÈRE)",H1363="STAGIAIRE SI",H1363="STAGIAIRE S.I.",H1363="STAGIAIRE PAB",H1363="STAGIAIRE EN PERFUSION",H1363="Stagiaire Physiothérapeute",H1363="Stagiaire médecine",H1363="Stagiaire - Service sociaux",H1363="STAGIAIRE SOINS INFIRMIERS",H1363="STAGIAIRE EXTERNE EN MÉDECINE",H1363="ss",),1,0)</f>
        <v>0</v>
      </c>
      <c r="E1363" s="28" t="s">
        <v>4385</v>
      </c>
      <c r="F1363" s="28" t="s">
        <v>6077</v>
      </c>
      <c r="G1363" s="485">
        <v>13203</v>
      </c>
      <c r="H1363" s="267" t="s">
        <v>103</v>
      </c>
      <c r="I1363" s="164" t="s">
        <v>2714</v>
      </c>
      <c r="J1363" s="273" t="str">
        <f ca="1">IF(AK1363&lt;=Données!$B$2,1," ")</f>
        <v xml:space="preserve"> </v>
      </c>
      <c r="K1363" s="45">
        <v>1</v>
      </c>
      <c r="L1363" s="46"/>
      <c r="M1363" s="47"/>
      <c r="N1363" s="48"/>
      <c r="O1363" s="185"/>
      <c r="P1363" s="187"/>
      <c r="Q1363" s="185"/>
      <c r="R1363" s="186"/>
      <c r="S1363" s="186"/>
      <c r="T1363" s="187"/>
      <c r="U1363" s="187"/>
      <c r="V1363" s="187"/>
      <c r="W1363" s="320"/>
      <c r="X1363" s="214"/>
      <c r="Y1363" s="215"/>
      <c r="Z1363" s="34"/>
      <c r="AA1363" s="35"/>
      <c r="AB1363" s="35"/>
      <c r="AC1363" s="35"/>
      <c r="AD1363" s="36"/>
      <c r="AE1363" s="224"/>
      <c r="AF1363" s="53"/>
      <c r="AG1363" s="54"/>
      <c r="AH1363" s="55"/>
      <c r="AI1363" s="56"/>
      <c r="AJ1363" s="41" t="s">
        <v>4462</v>
      </c>
      <c r="AK1363" s="42">
        <v>45784</v>
      </c>
      <c r="AL1363" s="50"/>
      <c r="AM1363" s="337" t="str">
        <f>INDEX($K$6:$AE$6,1,MATCH(1,K1363:AE1363,-1))</f>
        <v>95PFE-L2S</v>
      </c>
      <c r="AN1363" s="337" t="str">
        <f>IF(INDEX($K$6:$AE$6,1,MATCH(1,K1363:AE1363,1))&lt;&gt;INDEX($K$6:$AE$6,1,MATCH(1,K1363:AE1363,-1)),INDEX($K$6:$AE$6,1,MATCH(1,K1363:AE1363,1)),"-")</f>
        <v>-</v>
      </c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  <c r="IO1363"/>
      <c r="IP1363"/>
      <c r="IQ1363"/>
      <c r="IR1363"/>
      <c r="IS1363"/>
      <c r="IT1363"/>
      <c r="IU1363"/>
      <c r="IV1363"/>
      <c r="IW1363"/>
      <c r="IX1363"/>
      <c r="IY1363"/>
      <c r="IZ1363"/>
      <c r="JA1363"/>
    </row>
    <row r="1364" spans="1:261" s="63" customFormat="1" ht="13.15" customHeight="1" x14ac:dyDescent="0.2">
      <c r="A1364" s="169" t="str">
        <f>IF(IFERROR(VLOOKUP(G1364,EmployesActifs,1,FALSE),"Non")&lt;&gt;"Non","Oui","Non")</f>
        <v>Oui</v>
      </c>
      <c r="B1364" s="172">
        <f>IF(A1364="Oui",1,0)</f>
        <v>1</v>
      </c>
      <c r="C1364" s="172">
        <f>IF(OR(G1364="Médecin",H1364="Médecin",I1364="Médecin",I1364="Médecins",H1364="anesthésiste",H1364="boursier univ.",H1364="chercheur",H1364="chirurgien",H1364="Résident(e)",H1364="Md Urg",H1364="Md Card",LEFT(H1364,6)="Fellow",H1364="Externe Médecine",H1364="Directeur de la biobanque Médecin",H1364="monit.-boursier",),1,0)</f>
        <v>0</v>
      </c>
      <c r="D1364" s="172">
        <f>IF(OR(G1364=0,H1364="Stagiaire",H1364="Stagiaires",H1364="Externe",H1364="Externes",G1364="agence",H1364="STAGIAIRE INFIRMIER(ÈRE)",H1364="STAGIAIRE SI",H1364="STAGIAIRE S.I.",H1364="STAGIAIRE PAB",H1364="STAGIAIRE EN PERFUSION",H1364="Stagiaire Physiothérapeute",H1364="Stagiaire médecine",H1364="Stagiaire - Service sociaux",H1364="STAGIAIRE SOINS INFIRMIERS",H1364="STAGIAIRE EXTERNE EN MÉDECINE",H1364="ss",),1,0)</f>
        <v>0</v>
      </c>
      <c r="E1364" s="28" t="s">
        <v>2507</v>
      </c>
      <c r="F1364" s="28" t="s">
        <v>1525</v>
      </c>
      <c r="G1364" s="257">
        <v>11148</v>
      </c>
      <c r="H1364" s="79" t="s">
        <v>103</v>
      </c>
      <c r="I1364" s="164" t="s">
        <v>836</v>
      </c>
      <c r="J1364" s="273" t="str">
        <f ca="1">IF(AK1364&lt;=Données!$B$2,1," ")</f>
        <v xml:space="preserve"> </v>
      </c>
      <c r="K1364" s="45"/>
      <c r="L1364" s="46"/>
      <c r="M1364" s="47"/>
      <c r="N1364" s="48"/>
      <c r="O1364" s="185"/>
      <c r="P1364" s="187"/>
      <c r="Q1364" s="185"/>
      <c r="R1364" s="186"/>
      <c r="S1364" s="186">
        <v>1</v>
      </c>
      <c r="T1364" s="187"/>
      <c r="U1364" s="187"/>
      <c r="V1364" s="187"/>
      <c r="W1364" s="320"/>
      <c r="X1364" s="214"/>
      <c r="Y1364" s="215"/>
      <c r="Z1364" s="34"/>
      <c r="AA1364" s="35"/>
      <c r="AB1364" s="35"/>
      <c r="AC1364" s="35"/>
      <c r="AD1364" s="36"/>
      <c r="AE1364" s="224"/>
      <c r="AF1364" s="53"/>
      <c r="AG1364" s="54"/>
      <c r="AH1364" s="55"/>
      <c r="AI1364" s="56"/>
      <c r="AJ1364" s="41" t="s">
        <v>5851</v>
      </c>
      <c r="AK1364" s="42">
        <v>45787</v>
      </c>
      <c r="AL1364" s="50"/>
      <c r="AM1364" s="337" t="str">
        <f>INDEX($K$6:$AE$6,1,MATCH(1,K1364:AE1364,-1))</f>
        <v>1870 +</v>
      </c>
      <c r="AN1364" s="337" t="str">
        <f>IF(INDEX($K$6:$AE$6,1,MATCH(1,K1364:AE1364,1))&lt;&gt;INDEX($K$6:$AE$6,1,MATCH(1,K1364:AE1364,-1)),INDEX($K$6:$AE$6,1,MATCH(1,K1364:AE1364,1)),"-")</f>
        <v>-</v>
      </c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  <c r="IW1364"/>
      <c r="IX1364"/>
      <c r="IY1364"/>
      <c r="IZ1364"/>
      <c r="JA1364"/>
    </row>
    <row r="1365" spans="1:261" s="63" customFormat="1" ht="12.75" customHeight="1" x14ac:dyDescent="0.2">
      <c r="A1365" s="169" t="str">
        <f>IF(IFERROR(VLOOKUP(G1365,EmployesActifs,1,FALSE),"Non")&lt;&gt;"Non","Oui","Non")</f>
        <v>Oui</v>
      </c>
      <c r="B1365" s="172">
        <f>IF(A1365="Oui",1,0)</f>
        <v>1</v>
      </c>
      <c r="C1365" s="172">
        <f>IF(OR(G1365="Médecin",H1365="Médecin",I1365="Médecin",I1365="Médecins",H1365="anesthésiste",H1365="boursier univ.",H1365="chercheur",H1365="chirurgien",H1365="Résident(e)",H1365="Md Urg",H1365="Md Card",LEFT(H1365,6)="Fellow",H1365="Externe Médecine",H1365="Directeur de la biobanque Médecin",H1365="monit.-boursier",),1,0)</f>
        <v>0</v>
      </c>
      <c r="D1365" s="172">
        <f>IF(OR(G1365=0,H1365="Stagiaire",H1365="Stagiaires",H1365="Externe",H1365="Externes",G1365="agence",H1365="STAGIAIRE INFIRMIER(ÈRE)",H1365="STAGIAIRE SI",H1365="STAGIAIRE S.I.",H1365="STAGIAIRE PAB",H1365="STAGIAIRE EN PERFUSION",H1365="Stagiaire Physiothérapeute",H1365="Stagiaire médecine",H1365="Stagiaire - Service sociaux",H1365="STAGIAIRE SOINS INFIRMIERS",H1365="STAGIAIRE EXTERNE EN MÉDECINE",H1365="ss",),1,0)</f>
        <v>0</v>
      </c>
      <c r="E1365" s="28" t="s">
        <v>2507</v>
      </c>
      <c r="F1365" s="28" t="s">
        <v>1627</v>
      </c>
      <c r="G1365" s="257">
        <v>9934</v>
      </c>
      <c r="H1365" s="79" t="s">
        <v>103</v>
      </c>
      <c r="I1365" s="164" t="s">
        <v>5715</v>
      </c>
      <c r="J1365" s="273">
        <f ca="1">IF(AK1365&lt;=Données!$B$2,1," ")</f>
        <v>1</v>
      </c>
      <c r="K1365" s="45"/>
      <c r="L1365" s="46" t="s">
        <v>56</v>
      </c>
      <c r="M1365" s="47"/>
      <c r="N1365" s="48"/>
      <c r="O1365" s="185"/>
      <c r="P1365" s="187"/>
      <c r="Q1365" s="185"/>
      <c r="R1365" s="186"/>
      <c r="S1365" s="186">
        <v>1</v>
      </c>
      <c r="T1365" s="187"/>
      <c r="U1365" s="187"/>
      <c r="V1365" s="187"/>
      <c r="W1365" s="320"/>
      <c r="X1365" s="214"/>
      <c r="Y1365" s="215"/>
      <c r="Z1365" s="34"/>
      <c r="AA1365" s="35"/>
      <c r="AB1365" s="35"/>
      <c r="AC1365" s="35"/>
      <c r="AD1365" s="36"/>
      <c r="AE1365" s="224"/>
      <c r="AF1365" s="53"/>
      <c r="AG1365" s="54"/>
      <c r="AH1365" s="55"/>
      <c r="AI1365" s="56"/>
      <c r="AJ1365" s="41" t="s">
        <v>98</v>
      </c>
      <c r="AK1365" s="42">
        <v>44575</v>
      </c>
      <c r="AL1365" s="50"/>
      <c r="AM1365" s="337" t="str">
        <f>INDEX($K$6:$AE$6,1,MATCH(1,K1365:AE1365,-1))</f>
        <v>1870 +</v>
      </c>
      <c r="AN1365" s="337" t="str">
        <f>IF(INDEX($K$6:$AE$6,1,MATCH(1,K1365:AE1365,1))&lt;&gt;INDEX($K$6:$AE$6,1,MATCH(1,K1365:AE1365,-1)),INDEX($K$6:$AE$6,1,MATCH(1,K1365:AE1365,1)),"-")</f>
        <v>-</v>
      </c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  <c r="IO1365"/>
      <c r="IP1365"/>
      <c r="IQ1365"/>
      <c r="IR1365"/>
      <c r="IS1365"/>
      <c r="IT1365"/>
      <c r="IU1365"/>
      <c r="IV1365"/>
      <c r="IW1365"/>
      <c r="IX1365"/>
      <c r="IY1365"/>
      <c r="IZ1365"/>
      <c r="JA1365"/>
    </row>
    <row r="1366" spans="1:261" s="63" customFormat="1" ht="12.75" customHeight="1" x14ac:dyDescent="0.2">
      <c r="A1366" s="169" t="str">
        <f>IF(IFERROR(VLOOKUP(G1366,EmployesActifs,1,FALSE),"Non")&lt;&gt;"Non","Oui","Non")</f>
        <v>Oui</v>
      </c>
      <c r="B1366" s="172">
        <f>IF(A1366="Oui",1,0)</f>
        <v>1</v>
      </c>
      <c r="C1366" s="172">
        <f>IF(OR(G1366="Médecin",H1366="Médecin",I1366="Médecin",I1366="Médecins",H1366="anesthésiste",H1366="boursier univ.",H1366="chercheur",H1366="chirurgien",H1366="Résident(e)",H1366="Md Urg",H1366="Md Card",LEFT(H1366,6)="Fellow",H1366="Externe Médecine",H1366="Directeur de la biobanque Médecin",H1366="monit.-boursier",),1,0)</f>
        <v>0</v>
      </c>
      <c r="D1366" s="172">
        <f>IF(OR(G1366=0,H1366="Stagiaire",H1366="Stagiaires",H1366="Externe",H1366="Externes",G1366="agence",H1366="STAGIAIRE INFIRMIER(ÈRE)",H1366="STAGIAIRE SI",H1366="STAGIAIRE S.I.",H1366="STAGIAIRE PAB",H1366="STAGIAIRE EN PERFUSION",H1366="Stagiaire Physiothérapeute",H1366="Stagiaire médecine",H1366="Stagiaire - Service sociaux",H1366="STAGIAIRE SOINS INFIRMIERS",H1366="STAGIAIRE EXTERNE EN MÉDECINE",H1366="ss",),1,0)</f>
        <v>0</v>
      </c>
      <c r="E1366" s="28" t="s">
        <v>5213</v>
      </c>
      <c r="F1366" s="28" t="s">
        <v>5214</v>
      </c>
      <c r="G1366" s="384">
        <v>13508</v>
      </c>
      <c r="H1366" s="79" t="s">
        <v>69</v>
      </c>
      <c r="I1366" s="164" t="s">
        <v>5215</v>
      </c>
      <c r="J1366" s="273" t="str">
        <f ca="1">IF(AK1366&lt;=Données!$B$2,1," ")</f>
        <v xml:space="preserve"> </v>
      </c>
      <c r="K1366" s="45" t="s">
        <v>56</v>
      </c>
      <c r="L1366" s="46" t="s">
        <v>56</v>
      </c>
      <c r="M1366" s="47"/>
      <c r="N1366" s="48" t="s">
        <v>56</v>
      </c>
      <c r="O1366" s="185">
        <v>1</v>
      </c>
      <c r="P1366" s="187"/>
      <c r="Q1366" s="185"/>
      <c r="R1366" s="186"/>
      <c r="S1366" s="186" t="s">
        <v>56</v>
      </c>
      <c r="T1366" s="187"/>
      <c r="U1366" s="187"/>
      <c r="V1366" s="187"/>
      <c r="W1366" s="320"/>
      <c r="X1366" s="214"/>
      <c r="Y1366" s="215"/>
      <c r="Z1366" s="34"/>
      <c r="AA1366" s="35"/>
      <c r="AB1366" s="35"/>
      <c r="AC1366" s="35"/>
      <c r="AD1366" s="36"/>
      <c r="AE1366" s="224"/>
      <c r="AF1366" s="53"/>
      <c r="AG1366" s="54"/>
      <c r="AH1366" s="55"/>
      <c r="AI1366" s="56"/>
      <c r="AJ1366" s="178" t="s">
        <v>4462</v>
      </c>
      <c r="AK1366" s="42">
        <v>45349</v>
      </c>
      <c r="AL1366" s="50"/>
      <c r="AM1366" s="337" t="str">
        <f>INDEX($K$6:$AE$6,1,MATCH(1,K1366:AE1366,-1))</f>
        <v>1804S</v>
      </c>
      <c r="AN1366" s="337" t="str">
        <f>IF(INDEX($K$6:$AE$6,1,MATCH(1,K1366:AE1366,1))&lt;&gt;INDEX($K$6:$AE$6,1,MATCH(1,K1366:AE1366,-1)),INDEX($K$6:$AE$6,1,MATCH(1,K1366:AE1366,1)),"-")</f>
        <v>-</v>
      </c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  <c r="IO1366"/>
      <c r="IP1366"/>
      <c r="IQ1366"/>
      <c r="IR1366"/>
      <c r="IS1366"/>
      <c r="IT1366"/>
      <c r="IU1366"/>
      <c r="IV1366"/>
      <c r="IW1366"/>
      <c r="IX1366"/>
      <c r="IY1366"/>
      <c r="IZ1366"/>
      <c r="JA1366"/>
    </row>
    <row r="1367" spans="1:261" s="63" customFormat="1" ht="12.75" customHeight="1" x14ac:dyDescent="0.2">
      <c r="A1367" s="169" t="str">
        <f>IF(IFERROR(VLOOKUP(G1367,EmployesActifs,1,FALSE),"Non")&lt;&gt;"Non","Oui","Non")</f>
        <v>Oui</v>
      </c>
      <c r="B1367" s="172">
        <f>IF(A1367="Oui",1,0)</f>
        <v>1</v>
      </c>
      <c r="C1367" s="172">
        <f>IF(OR(G1367="Médecin",H1367="Médecin",I1367="Médecin",I1367="Médecins",H1367="anesthésiste",H1367="boursier univ.",H1367="chercheur",H1367="chirurgien",H1367="Résident(e)",H1367="Md Urg",H1367="Md Card",LEFT(H1367,6)="Fellow",H1367="Externe Médecine",H1367="Directeur de la biobanque Médecin",H1367="monit.-boursier",),1,0)</f>
        <v>0</v>
      </c>
      <c r="D1367" s="172">
        <f>IF(OR(G1367=0,H1367="Stagiaire",H1367="Stagiaires",H1367="Externe",H1367="Externes",G1367="agence",H1367="STAGIAIRE INFIRMIER(ÈRE)",H1367="STAGIAIRE SI",H1367="STAGIAIRE S.I.",H1367="STAGIAIRE PAB",H1367="STAGIAIRE EN PERFUSION",H1367="Stagiaire Physiothérapeute",H1367="Stagiaire médecine",H1367="Stagiaire - Service sociaux",H1367="STAGIAIRE SOINS INFIRMIERS",H1367="STAGIAIRE EXTERNE EN MÉDECINE",H1367="ss",),1,0)</f>
        <v>0</v>
      </c>
      <c r="E1367" s="28" t="s">
        <v>4435</v>
      </c>
      <c r="F1367" s="28" t="s">
        <v>1719</v>
      </c>
      <c r="G1367" s="264">
        <v>13277</v>
      </c>
      <c r="H1367" s="79" t="s">
        <v>54</v>
      </c>
      <c r="I1367" s="164" t="s">
        <v>55</v>
      </c>
      <c r="J1367" s="273">
        <f ca="1">IF(AK1367&lt;=Données!$B$2,1," ")</f>
        <v>1</v>
      </c>
      <c r="K1367" s="45"/>
      <c r="L1367" s="46" t="s">
        <v>56</v>
      </c>
      <c r="M1367" s="47"/>
      <c r="N1367" s="48">
        <v>1</v>
      </c>
      <c r="O1367" s="185"/>
      <c r="P1367" s="187"/>
      <c r="Q1367" s="185"/>
      <c r="R1367" s="186"/>
      <c r="S1367" s="186"/>
      <c r="T1367" s="187"/>
      <c r="U1367" s="187"/>
      <c r="V1367" s="187"/>
      <c r="W1367" s="320"/>
      <c r="X1367" s="214"/>
      <c r="Y1367" s="215"/>
      <c r="Z1367" s="34"/>
      <c r="AA1367" s="35"/>
      <c r="AB1367" s="35"/>
      <c r="AC1367" s="35"/>
      <c r="AD1367" s="36"/>
      <c r="AE1367" s="224"/>
      <c r="AF1367" s="53"/>
      <c r="AG1367" s="54"/>
      <c r="AH1367" s="55"/>
      <c r="AI1367" s="56"/>
      <c r="AJ1367" s="41" t="s">
        <v>652</v>
      </c>
      <c r="AK1367" s="42">
        <v>45189</v>
      </c>
      <c r="AL1367" s="50"/>
      <c r="AM1367" s="337" t="str">
        <f>INDEX($K$6:$AE$6,1,MATCH(1,K1367:AE1367,-1))</f>
        <v>F550</v>
      </c>
      <c r="AN1367" s="337" t="str">
        <f>IF(INDEX($K$6:$AE$6,1,MATCH(1,K1367:AE1367,1))&lt;&gt;INDEX($K$6:$AE$6,1,MATCH(1,K1367:AE1367,-1)),INDEX($K$6:$AE$6,1,MATCH(1,K1367:AE1367,1)),"-")</f>
        <v>-</v>
      </c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  <c r="IO1367"/>
      <c r="IP1367"/>
      <c r="IQ1367"/>
      <c r="IR1367"/>
      <c r="IS1367"/>
      <c r="IT1367"/>
      <c r="IU1367"/>
      <c r="IV1367"/>
      <c r="IW1367"/>
      <c r="IX1367"/>
      <c r="IY1367"/>
      <c r="IZ1367"/>
      <c r="JA1367"/>
    </row>
    <row r="1368" spans="1:261" s="63" customFormat="1" ht="12.75" customHeight="1" x14ac:dyDescent="0.2">
      <c r="A1368" s="169" t="str">
        <f>IF(IFERROR(VLOOKUP(G1368,EmployesActifs,1,FALSE),"Non")&lt;&gt;"Non","Oui","Non")</f>
        <v>Oui</v>
      </c>
      <c r="B1368" s="172">
        <f>IF(A1368="Oui",1,0)</f>
        <v>1</v>
      </c>
      <c r="C1368" s="172">
        <f>IF(OR(G1368="Médecin",H1368="Médecin",I1368="Médecin",I1368="Médecins",H1368="anesthésiste",H1368="boursier univ.",H1368="chercheur",H1368="chirurgien",H1368="Résident(e)",H1368="Md Urg",H1368="Md Card",LEFT(H1368,6)="Fellow",H1368="Externe Médecine",H1368="Directeur de la biobanque Médecin",H1368="monit.-boursier",),1,0)</f>
        <v>0</v>
      </c>
      <c r="D1368" s="172">
        <f>IF(OR(G1368=0,H1368="Stagiaire",H1368="Stagiaires",H1368="Externe",H1368="Externes",G1368="agence",H1368="STAGIAIRE INFIRMIER(ÈRE)",H1368="STAGIAIRE SI",H1368="STAGIAIRE S.I.",H1368="STAGIAIRE PAB",H1368="STAGIAIRE EN PERFUSION",H1368="Stagiaire Physiothérapeute",H1368="Stagiaire médecine",H1368="Stagiaire - Service sociaux",H1368="STAGIAIRE SOINS INFIRMIERS",H1368="STAGIAIRE EXTERNE EN MÉDECINE",H1368="ss",),1,0)</f>
        <v>0</v>
      </c>
      <c r="E1368" s="28" t="s">
        <v>2508</v>
      </c>
      <c r="F1368" s="28" t="s">
        <v>2274</v>
      </c>
      <c r="G1368" s="264">
        <v>11791</v>
      </c>
      <c r="H1368" s="79" t="s">
        <v>103</v>
      </c>
      <c r="I1368" s="164" t="s">
        <v>65</v>
      </c>
      <c r="J1368" s="273">
        <f ca="1">IF(AK1368&lt;=Données!$B$2,1," ")</f>
        <v>1</v>
      </c>
      <c r="K1368" s="45" t="s">
        <v>56</v>
      </c>
      <c r="L1368" s="46"/>
      <c r="M1368" s="47"/>
      <c r="N1368" s="48"/>
      <c r="O1368" s="185"/>
      <c r="P1368" s="187"/>
      <c r="Q1368" s="185">
        <v>1</v>
      </c>
      <c r="R1368" s="186"/>
      <c r="S1368" s="186"/>
      <c r="T1368" s="187"/>
      <c r="U1368" s="187"/>
      <c r="V1368" s="187"/>
      <c r="W1368" s="320"/>
      <c r="X1368" s="214"/>
      <c r="Y1368" s="215"/>
      <c r="Z1368" s="34"/>
      <c r="AA1368" s="35"/>
      <c r="AB1368" s="35"/>
      <c r="AC1368" s="35"/>
      <c r="AD1368" s="36"/>
      <c r="AE1368" s="224"/>
      <c r="AF1368" s="53"/>
      <c r="AG1368" s="54"/>
      <c r="AH1368" s="55"/>
      <c r="AI1368" s="56"/>
      <c r="AJ1368" s="41" t="s">
        <v>159</v>
      </c>
      <c r="AK1368" s="42">
        <v>44446</v>
      </c>
      <c r="AL1368" s="50"/>
      <c r="AM1368" s="337" t="str">
        <f>INDEX($K$6:$AE$6,1,MATCH(1,K1368:AE1368,-1))</f>
        <v>1860-S</v>
      </c>
      <c r="AN1368" s="337" t="str">
        <f>IF(INDEX($K$6:$AE$6,1,MATCH(1,K1368:AE1368,1))&lt;&gt;INDEX($K$6:$AE$6,1,MATCH(1,K1368:AE1368,-1)),INDEX($K$6:$AE$6,1,MATCH(1,K1368:AE1368,1)),"-")</f>
        <v>-</v>
      </c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  <c r="IO1368"/>
      <c r="IP1368"/>
      <c r="IQ1368"/>
      <c r="IR1368"/>
      <c r="IS1368"/>
      <c r="IT1368"/>
      <c r="IU1368"/>
      <c r="IV1368"/>
      <c r="IW1368"/>
      <c r="IX1368"/>
      <c r="IY1368"/>
      <c r="IZ1368"/>
      <c r="JA1368"/>
    </row>
    <row r="1369" spans="1:261" s="63" customFormat="1" ht="12.75" customHeight="1" x14ac:dyDescent="0.2">
      <c r="A1369" s="169" t="str">
        <f>IF(IFERROR(VLOOKUP(G1369,EmployesActifs,1,FALSE),"Non")&lt;&gt;"Non","Oui","Non")</f>
        <v>Oui</v>
      </c>
      <c r="B1369" s="172">
        <f>IF(A1369="Oui",1,0)</f>
        <v>1</v>
      </c>
      <c r="C1369" s="172">
        <f>IF(OR(G1369="Médecin",H1369="Médecin",I1369="Médecin",I1369="Médecins",H1369="anesthésiste",H1369="boursier univ.",H1369="chercheur",H1369="chirurgien",H1369="Résident(e)",H1369="Md Urg",H1369="Md Card",LEFT(H1369,6)="Fellow",H1369="Externe Médecine",H1369="Directeur de la biobanque Médecin",H1369="monit.-boursier",),1,0)</f>
        <v>0</v>
      </c>
      <c r="D1369" s="172">
        <f>IF(OR(G1369=0,H1369="Stagiaire",H1369="Stagiaires",H1369="Externe",H1369="Externes",G1369="agence",H1369="STAGIAIRE INFIRMIER(ÈRE)",H1369="STAGIAIRE SI",H1369="STAGIAIRE S.I.",H1369="STAGIAIRE PAB",H1369="STAGIAIRE EN PERFUSION",H1369="Stagiaire Physiothérapeute",H1369="Stagiaire médecine",H1369="Stagiaire - Service sociaux",H1369="STAGIAIRE SOINS INFIRMIERS",H1369="STAGIAIRE EXTERNE EN MÉDECINE",H1369="ss",),1,0)</f>
        <v>0</v>
      </c>
      <c r="E1369" s="28" t="s">
        <v>2509</v>
      </c>
      <c r="F1369" s="28" t="s">
        <v>2510</v>
      </c>
      <c r="G1369" s="264">
        <v>4786</v>
      </c>
      <c r="H1369" s="79" t="s">
        <v>69</v>
      </c>
      <c r="I1369" s="164" t="s">
        <v>5716</v>
      </c>
      <c r="J1369" s="273" t="str">
        <f ca="1">IF(AK1369&lt;=Données!$B$2,1," ")</f>
        <v xml:space="preserve"> </v>
      </c>
      <c r="K1369" s="45"/>
      <c r="L1369" s="46" t="s">
        <v>56</v>
      </c>
      <c r="M1369" s="47"/>
      <c r="N1369" s="48"/>
      <c r="O1369" s="185"/>
      <c r="P1369" s="187">
        <v>1</v>
      </c>
      <c r="Q1369" s="185"/>
      <c r="R1369" s="186"/>
      <c r="S1369" s="186"/>
      <c r="T1369" s="187" t="s">
        <v>56</v>
      </c>
      <c r="U1369" s="187"/>
      <c r="V1369" s="187"/>
      <c r="W1369" s="320"/>
      <c r="X1369" s="214"/>
      <c r="Y1369" s="215"/>
      <c r="Z1369" s="34"/>
      <c r="AA1369" s="35"/>
      <c r="AB1369" s="35"/>
      <c r="AC1369" s="35"/>
      <c r="AD1369" s="36"/>
      <c r="AE1369" s="224"/>
      <c r="AF1369" s="53"/>
      <c r="AG1369" s="54"/>
      <c r="AH1369" s="55"/>
      <c r="AI1369" s="56"/>
      <c r="AJ1369" s="41" t="s">
        <v>5851</v>
      </c>
      <c r="AK1369" s="42">
        <v>45770</v>
      </c>
      <c r="AL1369" s="50"/>
      <c r="AM1369" s="337">
        <f>INDEX($K$6:$AE$6,1,MATCH(1,K1369:AE1369,-1))</f>
        <v>1804</v>
      </c>
      <c r="AN1369" s="337" t="str">
        <f>IF(INDEX($K$6:$AE$6,1,MATCH(1,K1369:AE1369,1))&lt;&gt;INDEX($K$6:$AE$6,1,MATCH(1,K1369:AE1369,-1)),INDEX($K$6:$AE$6,1,MATCH(1,K1369:AE1369,1)),"-")</f>
        <v>-</v>
      </c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  <c r="IW1369"/>
      <c r="IX1369"/>
      <c r="IY1369"/>
      <c r="IZ1369"/>
      <c r="JA1369"/>
    </row>
    <row r="1370" spans="1:261" s="63" customFormat="1" ht="13.15" customHeight="1" x14ac:dyDescent="0.2">
      <c r="A1370" s="169" t="str">
        <f>IF(IFERROR(VLOOKUP(G1370,EmployesActifs,1,FALSE),"Non")&lt;&gt;"Non","Oui","Non")</f>
        <v>Oui</v>
      </c>
      <c r="B1370" s="172">
        <f>IF(A1370="Oui",1,0)</f>
        <v>1</v>
      </c>
      <c r="C1370" s="172">
        <f>IF(OR(G1370="Médecin",H1370="Médecin",I1370="Médecin",I1370="Médecins",H1370="anesthésiste",H1370="boursier univ.",H1370="chercheur",H1370="chirurgien",H1370="Résident(e)",H1370="Md Urg",H1370="Md Card",LEFT(H1370,6)="Fellow",H1370="Externe Médecine",H1370="Directeur de la biobanque Médecin",H1370="monit.-boursier",),1,0)</f>
        <v>0</v>
      </c>
      <c r="D1370" s="172">
        <f>IF(OR(G1370=0,H1370="Stagiaire",H1370="Stagiaires",H1370="Externe",H1370="Externes",G1370="agence",H1370="STAGIAIRE INFIRMIER(ÈRE)",H1370="STAGIAIRE SI",H1370="STAGIAIRE S.I.",H1370="STAGIAIRE PAB",H1370="STAGIAIRE EN PERFUSION",H1370="Stagiaire Physiothérapeute",H1370="Stagiaire médecine",H1370="Stagiaire - Service sociaux",H1370="STAGIAIRE SOINS INFIRMIERS",H1370="STAGIAIRE EXTERNE EN MÉDECINE",H1370="ss",),1,0)</f>
        <v>0</v>
      </c>
      <c r="E1370" s="28" t="s">
        <v>4349</v>
      </c>
      <c r="F1370" s="28" t="s">
        <v>564</v>
      </c>
      <c r="G1370" s="255">
        <v>13089</v>
      </c>
      <c r="H1370" s="79" t="s">
        <v>2463</v>
      </c>
      <c r="I1370" s="164" t="s">
        <v>933</v>
      </c>
      <c r="J1370" s="273" t="str">
        <f ca="1">IF(AK1370&lt;=Données!$B$2,1," ")</f>
        <v xml:space="preserve"> </v>
      </c>
      <c r="K1370" s="45">
        <v>1</v>
      </c>
      <c r="L1370" s="46"/>
      <c r="M1370" s="47"/>
      <c r="N1370" s="48"/>
      <c r="O1370" s="185"/>
      <c r="P1370" s="187"/>
      <c r="Q1370" s="185"/>
      <c r="R1370" s="186"/>
      <c r="S1370" s="186"/>
      <c r="T1370" s="187"/>
      <c r="U1370" s="187"/>
      <c r="V1370" s="187"/>
      <c r="W1370" s="320"/>
      <c r="X1370" s="214"/>
      <c r="Y1370" s="215"/>
      <c r="Z1370" s="34"/>
      <c r="AA1370" s="35"/>
      <c r="AB1370" s="35"/>
      <c r="AC1370" s="35"/>
      <c r="AD1370" s="36"/>
      <c r="AE1370" s="224"/>
      <c r="AF1370" s="53"/>
      <c r="AG1370" s="54"/>
      <c r="AH1370" s="55"/>
      <c r="AI1370" s="56"/>
      <c r="AJ1370" s="41" t="s">
        <v>5851</v>
      </c>
      <c r="AK1370" s="42">
        <v>45927</v>
      </c>
      <c r="AL1370" s="50"/>
      <c r="AM1370" s="337" t="str">
        <f>INDEX($K$6:$AE$6,1,MATCH(1,K1370:AE1370,-1))</f>
        <v>95PFE-L2S</v>
      </c>
      <c r="AN1370" s="337" t="str">
        <f>IF(INDEX($K$6:$AE$6,1,MATCH(1,K1370:AE1370,1))&lt;&gt;INDEX($K$6:$AE$6,1,MATCH(1,K1370:AE1370,-1)),INDEX($K$6:$AE$6,1,MATCH(1,K1370:AE1370,1)),"-")</f>
        <v>-</v>
      </c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  <c r="IO1370"/>
      <c r="IP1370"/>
      <c r="IQ1370"/>
      <c r="IR1370"/>
      <c r="IS1370"/>
      <c r="IT1370"/>
      <c r="IU1370"/>
      <c r="IV1370"/>
      <c r="IW1370"/>
      <c r="IX1370"/>
      <c r="IY1370"/>
      <c r="IZ1370"/>
      <c r="JA1370"/>
    </row>
    <row r="1371" spans="1:261" s="63" customFormat="1" ht="12.75" customHeight="1" x14ac:dyDescent="0.2">
      <c r="A1371" s="169" t="str">
        <f>IF(IFERROR(VLOOKUP(G1371,EmployesActifs,1,FALSE),"Non")&lt;&gt;"Non","Oui","Non")</f>
        <v>Oui</v>
      </c>
      <c r="B1371" s="172">
        <f>IF(A1371="Oui",1,0)</f>
        <v>1</v>
      </c>
      <c r="C1371" s="172">
        <f>IF(OR(G1371="Médecin",H1371="Médecin",I1371="Médecin",I1371="Médecins",H1371="anesthésiste",H1371="boursier univ.",H1371="chercheur",H1371="chirurgien",H1371="Résident(e)",H1371="Md Urg",H1371="Md Card",LEFT(H1371,6)="Fellow",H1371="Externe Médecine",H1371="Directeur de la biobanque Médecin",H1371="monit.-boursier",),1,0)</f>
        <v>0</v>
      </c>
      <c r="D1371" s="172">
        <f>IF(OR(G1371=0,H1371="Stagiaire",H1371="Stagiaires",H1371="Externe",H1371="Externes",G1371="agence",H1371="STAGIAIRE INFIRMIER(ÈRE)",H1371="STAGIAIRE SI",H1371="STAGIAIRE S.I.",H1371="STAGIAIRE PAB",H1371="STAGIAIRE EN PERFUSION",H1371="Stagiaire Physiothérapeute",H1371="Stagiaire médecine",H1371="Stagiaire - Service sociaux",H1371="STAGIAIRE SOINS INFIRMIERS",H1371="STAGIAIRE EXTERNE EN MÉDECINE",H1371="ss",),1,0)</f>
        <v>0</v>
      </c>
      <c r="E1371" s="28" t="s">
        <v>3303</v>
      </c>
      <c r="F1371" s="28" t="s">
        <v>3304</v>
      </c>
      <c r="G1371" s="257">
        <v>12982</v>
      </c>
      <c r="H1371" s="79" t="s">
        <v>69</v>
      </c>
      <c r="I1371" s="164" t="s">
        <v>5215</v>
      </c>
      <c r="J1371" s="273">
        <f ca="1">IF(AK1371&lt;=Données!$B$2,1," ")</f>
        <v>1</v>
      </c>
      <c r="K1371" s="45"/>
      <c r="L1371" s="46" t="s">
        <v>56</v>
      </c>
      <c r="M1371" s="47" t="s">
        <v>56</v>
      </c>
      <c r="N1371" s="48"/>
      <c r="O1371" s="185"/>
      <c r="P1371" s="187"/>
      <c r="Q1371" s="185"/>
      <c r="R1371" s="186"/>
      <c r="S1371" s="186">
        <v>1</v>
      </c>
      <c r="T1371" s="187"/>
      <c r="U1371" s="187"/>
      <c r="V1371" s="187"/>
      <c r="W1371" s="320"/>
      <c r="X1371" s="214"/>
      <c r="Y1371" s="215"/>
      <c r="Z1371" s="34"/>
      <c r="AA1371" s="35"/>
      <c r="AB1371" s="35"/>
      <c r="AC1371" s="35"/>
      <c r="AD1371" s="36"/>
      <c r="AE1371" s="224"/>
      <c r="AF1371" s="53"/>
      <c r="AG1371" s="54"/>
      <c r="AH1371" s="55"/>
      <c r="AI1371" s="56"/>
      <c r="AJ1371" s="41" t="s">
        <v>85</v>
      </c>
      <c r="AK1371" s="42">
        <v>45097</v>
      </c>
      <c r="AL1371" s="50"/>
      <c r="AM1371" s="337" t="str">
        <f>INDEX($K$6:$AE$6,1,MATCH(1,K1371:AE1371,-1))</f>
        <v>1870 +</v>
      </c>
      <c r="AN1371" s="337" t="str">
        <f>IF(INDEX($K$6:$AE$6,1,MATCH(1,K1371:AE1371,1))&lt;&gt;INDEX($K$6:$AE$6,1,MATCH(1,K1371:AE1371,-1)),INDEX($K$6:$AE$6,1,MATCH(1,K1371:AE1371,1)),"-")</f>
        <v>-</v>
      </c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  <c r="IW1371"/>
      <c r="IX1371"/>
      <c r="IY1371"/>
      <c r="IZ1371"/>
      <c r="JA1371"/>
    </row>
    <row r="1372" spans="1:261" s="63" customFormat="1" x14ac:dyDescent="0.2">
      <c r="A1372" s="169" t="str">
        <f>IF(IFERROR(VLOOKUP(G1372,EmployesActifs,1,FALSE),"Non")&lt;&gt;"Non","Oui","Non")</f>
        <v>Oui</v>
      </c>
      <c r="B1372" s="172">
        <f>IF(A1372="Oui",1,0)</f>
        <v>1</v>
      </c>
      <c r="C1372" s="172">
        <f>IF(OR(G1372="Médecin",H1372="Médecin",I1372="Médecin",I1372="Médecins",H1372="anesthésiste",H1372="boursier univ.",H1372="chercheur",H1372="chirurgien",H1372="Résident(e)",H1372="Md Urg",H1372="Md Card",LEFT(H1372,6)="Fellow",H1372="Externe Médecine",H1372="Directeur de la biobanque Médecin",H1372="monit.-boursier",),1,0)</f>
        <v>0</v>
      </c>
      <c r="D1372" s="172">
        <f>IF(OR(G1372=0,H1372="Stagiaire",H1372="Stagiaires",H1372="Externe",H1372="Externes",G1372="agence",H1372="STAGIAIRE INFIRMIER(ÈRE)",H1372="STAGIAIRE SI",H1372="STAGIAIRE S.I.",H1372="STAGIAIRE PAB",H1372="STAGIAIRE EN PERFUSION",H1372="Stagiaire Physiothérapeute",H1372="Stagiaire médecine",H1372="Stagiaire - Service sociaux",H1372="STAGIAIRE SOINS INFIRMIERS",H1372="STAGIAIRE EXTERNE EN MÉDECINE",H1372="ss",),1,0)</f>
        <v>0</v>
      </c>
      <c r="E1372" s="28" t="s">
        <v>2514</v>
      </c>
      <c r="F1372" s="28" t="s">
        <v>728</v>
      </c>
      <c r="G1372" s="257">
        <v>4214</v>
      </c>
      <c r="H1372" s="79" t="s">
        <v>182</v>
      </c>
      <c r="I1372" s="164" t="s">
        <v>152</v>
      </c>
      <c r="J1372" s="273">
        <f ca="1">IF(AK1372&lt;=Données!$B$2,1," ")</f>
        <v>1</v>
      </c>
      <c r="K1372" s="45" t="s">
        <v>56</v>
      </c>
      <c r="L1372" s="46"/>
      <c r="M1372" s="47"/>
      <c r="N1372" s="48"/>
      <c r="O1372" s="185"/>
      <c r="P1372" s="187"/>
      <c r="Q1372" s="185"/>
      <c r="R1372" s="186"/>
      <c r="S1372" s="186">
        <v>1</v>
      </c>
      <c r="T1372" s="187"/>
      <c r="U1372" s="187"/>
      <c r="V1372" s="187"/>
      <c r="W1372" s="320"/>
      <c r="X1372" s="214"/>
      <c r="Y1372" s="215"/>
      <c r="Z1372" s="34"/>
      <c r="AA1372" s="35"/>
      <c r="AB1372" s="35"/>
      <c r="AC1372" s="35"/>
      <c r="AD1372" s="36"/>
      <c r="AE1372" s="224"/>
      <c r="AF1372" s="53"/>
      <c r="AG1372" s="54"/>
      <c r="AH1372" s="55"/>
      <c r="AI1372" s="56"/>
      <c r="AJ1372" s="41" t="s">
        <v>98</v>
      </c>
      <c r="AK1372" s="42">
        <v>44572</v>
      </c>
      <c r="AL1372" s="50"/>
      <c r="AM1372" s="337" t="str">
        <f>INDEX($K$6:$AE$6,1,MATCH(1,K1372:AE1372,-1))</f>
        <v>1870 +</v>
      </c>
      <c r="AN1372" s="337" t="str">
        <f>IF(INDEX($K$6:$AE$6,1,MATCH(1,K1372:AE1372,1))&lt;&gt;INDEX($K$6:$AE$6,1,MATCH(1,K1372:AE1372,-1)),INDEX($K$6:$AE$6,1,MATCH(1,K1372:AE1372,1)),"-")</f>
        <v>-</v>
      </c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  <c r="IW1372"/>
      <c r="IX1372"/>
      <c r="IY1372"/>
      <c r="IZ1372"/>
      <c r="JA1372"/>
    </row>
    <row r="1373" spans="1:261" s="63" customFormat="1" x14ac:dyDescent="0.2">
      <c r="A1373" s="169" t="str">
        <f>IF(IFERROR(VLOOKUP(G1373,EmployesActifs,1,FALSE),"Non")&lt;&gt;"Non","Oui","Non")</f>
        <v>Oui</v>
      </c>
      <c r="B1373" s="172">
        <f>IF(A1373="Oui",1,0)</f>
        <v>1</v>
      </c>
      <c r="C1373" s="172">
        <f>IF(OR(G1373="Médecin",H1373="Médecin",I1373="Médecin",I1373="Médecins",H1373="anesthésiste",H1373="boursier univ.",H1373="chercheur",H1373="chirurgien",H1373="Résident(e)",H1373="Md Urg",H1373="Md Card",LEFT(H1373,6)="Fellow",H1373="Externe Médecine",H1373="Directeur de la biobanque Médecin",H1373="monit.-boursier",),1,0)</f>
        <v>0</v>
      </c>
      <c r="D1373" s="172">
        <f>IF(OR(G1373=0,H1373="Stagiaire",H1373="Stagiaires",H1373="Externe",H1373="Externes",G1373="agence",H1373="STAGIAIRE INFIRMIER(ÈRE)",H1373="STAGIAIRE SI",H1373="STAGIAIRE S.I.",H1373="STAGIAIRE PAB",H1373="STAGIAIRE EN PERFUSION",H1373="Stagiaire Physiothérapeute",H1373="Stagiaire médecine",H1373="Stagiaire - Service sociaux",H1373="STAGIAIRE SOINS INFIRMIERS",H1373="STAGIAIRE EXTERNE EN MÉDECINE",H1373="ss",),1,0)</f>
        <v>0</v>
      </c>
      <c r="E1373" s="28" t="s">
        <v>2825</v>
      </c>
      <c r="F1373" s="28" t="s">
        <v>2826</v>
      </c>
      <c r="G1373" s="257">
        <v>12283</v>
      </c>
      <c r="H1373" s="79" t="s">
        <v>69</v>
      </c>
      <c r="I1373" s="164" t="s">
        <v>5215</v>
      </c>
      <c r="J1373" s="273">
        <f ca="1">IF(AK1373&lt;=Données!$B$2,1," ")</f>
        <v>1</v>
      </c>
      <c r="K1373" s="45">
        <v>1</v>
      </c>
      <c r="L1373" s="46"/>
      <c r="M1373" s="47"/>
      <c r="N1373" s="48"/>
      <c r="O1373" s="185"/>
      <c r="P1373" s="187"/>
      <c r="Q1373" s="185"/>
      <c r="R1373" s="186"/>
      <c r="S1373" s="186"/>
      <c r="T1373" s="187"/>
      <c r="U1373" s="187"/>
      <c r="V1373" s="187"/>
      <c r="W1373" s="320"/>
      <c r="X1373" s="214"/>
      <c r="Y1373" s="215"/>
      <c r="Z1373" s="34"/>
      <c r="AA1373" s="35"/>
      <c r="AB1373" s="35"/>
      <c r="AC1373" s="35"/>
      <c r="AD1373" s="36"/>
      <c r="AE1373" s="224"/>
      <c r="AF1373" s="53"/>
      <c r="AG1373" s="54"/>
      <c r="AH1373" s="55"/>
      <c r="AI1373" s="56"/>
      <c r="AJ1373" s="41" t="s">
        <v>159</v>
      </c>
      <c r="AK1373" s="42">
        <v>44690</v>
      </c>
      <c r="AL1373" s="50"/>
      <c r="AM1373" s="337" t="str">
        <f>INDEX($K$6:$AE$6,1,MATCH(1,K1373:AE1373,-1))</f>
        <v>95PFE-L2S</v>
      </c>
      <c r="AN1373" s="337" t="str">
        <f>IF(INDEX($K$6:$AE$6,1,MATCH(1,K1373:AE1373,1))&lt;&gt;INDEX($K$6:$AE$6,1,MATCH(1,K1373:AE1373,-1)),INDEX($K$6:$AE$6,1,MATCH(1,K1373:AE1373,1)),"-")</f>
        <v>-</v>
      </c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  <c r="IW1373"/>
      <c r="IX1373"/>
      <c r="IY1373"/>
      <c r="IZ1373"/>
      <c r="JA1373"/>
    </row>
    <row r="1374" spans="1:261" s="63" customFormat="1" x14ac:dyDescent="0.2">
      <c r="A1374" s="169" t="str">
        <f>IF(IFERROR(VLOOKUP(G1374,EmployesActifs,1,FALSE),"Non")&lt;&gt;"Non","Oui","Non")</f>
        <v>Oui</v>
      </c>
      <c r="B1374" s="172">
        <f>IF(A1374="Oui",1,0)</f>
        <v>1</v>
      </c>
      <c r="C1374" s="172">
        <f>IF(OR(G1374="Médecin",H1374="Médecin",I1374="Médecin",I1374="Médecins",H1374="anesthésiste",H1374="boursier univ.",H1374="chercheur",H1374="chirurgien",H1374="Résident(e)",H1374="Md Urg",H1374="Md Card",LEFT(H1374,6)="Fellow",H1374="Externe Médecine",H1374="Directeur de la biobanque Médecin",H1374="monit.-boursier",),1,0)</f>
        <v>0</v>
      </c>
      <c r="D1374" s="172">
        <f>IF(OR(G1374=0,H1374="Stagiaire",H1374="Stagiaires",H1374="Externe",H1374="Externes",G1374="agence",H1374="STAGIAIRE INFIRMIER(ÈRE)",H1374="STAGIAIRE SI",H1374="STAGIAIRE S.I.",H1374="STAGIAIRE PAB",H1374="STAGIAIRE EN PERFUSION",H1374="Stagiaire Physiothérapeute",H1374="Stagiaire médecine",H1374="Stagiaire - Service sociaux",H1374="STAGIAIRE SOINS INFIRMIERS",H1374="STAGIAIRE EXTERNE EN MÉDECINE",H1374="ss",),1,0)</f>
        <v>0</v>
      </c>
      <c r="E1374" s="28" t="s">
        <v>2517</v>
      </c>
      <c r="F1374" s="28" t="s">
        <v>2518</v>
      </c>
      <c r="G1374" s="257">
        <v>6900</v>
      </c>
      <c r="H1374" s="79" t="s">
        <v>570</v>
      </c>
      <c r="I1374" s="164" t="s">
        <v>3432</v>
      </c>
      <c r="J1374" s="273">
        <f ca="1">IF(AK1374&lt;=Données!$B$2,1," ")</f>
        <v>1</v>
      </c>
      <c r="K1374" s="45" t="s">
        <v>56</v>
      </c>
      <c r="L1374" s="46"/>
      <c r="M1374" s="47"/>
      <c r="N1374" s="48"/>
      <c r="O1374" s="185"/>
      <c r="P1374" s="187"/>
      <c r="Q1374" s="185"/>
      <c r="R1374" s="186"/>
      <c r="S1374" s="186">
        <v>1</v>
      </c>
      <c r="T1374" s="187"/>
      <c r="U1374" s="187"/>
      <c r="V1374" s="187"/>
      <c r="W1374" s="320"/>
      <c r="X1374" s="214"/>
      <c r="Y1374" s="215"/>
      <c r="Z1374" s="34"/>
      <c r="AA1374" s="35"/>
      <c r="AB1374" s="35"/>
      <c r="AC1374" s="35"/>
      <c r="AD1374" s="36"/>
      <c r="AE1374" s="224"/>
      <c r="AF1374" s="37"/>
      <c r="AG1374" s="38"/>
      <c r="AH1374" s="55"/>
      <c r="AI1374" s="56"/>
      <c r="AJ1374" s="41" t="s">
        <v>98</v>
      </c>
      <c r="AK1374" s="42">
        <v>44575</v>
      </c>
      <c r="AL1374" s="50"/>
      <c r="AM1374" s="337" t="str">
        <f>INDEX($K$6:$AE$6,1,MATCH(1,K1374:AE1374,-1))</f>
        <v>1870 +</v>
      </c>
      <c r="AN1374" s="337" t="str">
        <f>IF(INDEX($K$6:$AE$6,1,MATCH(1,K1374:AE1374,1))&lt;&gt;INDEX($K$6:$AE$6,1,MATCH(1,K1374:AE1374,-1)),INDEX($K$6:$AE$6,1,MATCH(1,K1374:AE1374,1)),"-")</f>
        <v>-</v>
      </c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  <c r="IW1374"/>
      <c r="IX1374"/>
      <c r="IY1374"/>
      <c r="IZ1374"/>
      <c r="JA1374"/>
    </row>
    <row r="1375" spans="1:261" s="63" customFormat="1" x14ac:dyDescent="0.2">
      <c r="A1375" s="169" t="str">
        <f>IF(IFERROR(VLOOKUP(G1375,EmployesActifs,1,FALSE),"Non")&lt;&gt;"Non","Oui","Non")</f>
        <v>Oui</v>
      </c>
      <c r="B1375" s="172">
        <f>IF(A1375="Oui",1,0)</f>
        <v>1</v>
      </c>
      <c r="C1375" s="172">
        <f>IF(OR(G1375="Médecin",H1375="Médecin",I1375="Médecin",I1375="Médecins",H1375="anesthésiste",H1375="boursier univ.",H1375="chercheur",H1375="chirurgien",H1375="Résident(e)",H1375="Md Urg",H1375="Md Card",LEFT(H1375,6)="Fellow",H1375="Externe Médecine",H1375="Directeur de la biobanque Médecin",H1375="monit.-boursier",),1,0)</f>
        <v>0</v>
      </c>
      <c r="D1375" s="172">
        <f>IF(OR(G1375=0,H1375="Stagiaire",H1375="Stagiaires",H1375="Externe",H1375="Externes",G1375="agence",H1375="STAGIAIRE INFIRMIER(ÈRE)",H1375="STAGIAIRE SI",H1375="STAGIAIRE S.I.",H1375="STAGIAIRE PAB",H1375="STAGIAIRE EN PERFUSION",H1375="Stagiaire Physiothérapeute",H1375="Stagiaire médecine",H1375="Stagiaire - Service sociaux",H1375="STAGIAIRE SOINS INFIRMIERS",H1375="STAGIAIRE EXTERNE EN MÉDECINE",H1375="ss",),1,0)</f>
        <v>0</v>
      </c>
      <c r="E1375" s="28" t="s">
        <v>2519</v>
      </c>
      <c r="F1375" s="28" t="s">
        <v>1130</v>
      </c>
      <c r="G1375" s="257">
        <v>6823</v>
      </c>
      <c r="H1375" s="79" t="s">
        <v>3729</v>
      </c>
      <c r="I1375" s="164" t="s">
        <v>5707</v>
      </c>
      <c r="J1375" s="273">
        <f ca="1">IF(AK1375&lt;=Données!$B$2,1," ")</f>
        <v>1</v>
      </c>
      <c r="K1375" s="45"/>
      <c r="L1375" s="46" t="s">
        <v>56</v>
      </c>
      <c r="M1375" s="47" t="s">
        <v>56</v>
      </c>
      <c r="N1375" s="48"/>
      <c r="O1375" s="185"/>
      <c r="P1375" s="187"/>
      <c r="Q1375" s="185"/>
      <c r="R1375" s="186"/>
      <c r="S1375" s="186">
        <v>1</v>
      </c>
      <c r="T1375" s="187"/>
      <c r="U1375" s="187">
        <v>1</v>
      </c>
      <c r="V1375" s="187"/>
      <c r="W1375" s="320"/>
      <c r="X1375" s="214"/>
      <c r="Y1375" s="215"/>
      <c r="Z1375" s="34"/>
      <c r="AA1375" s="35"/>
      <c r="AB1375" s="35"/>
      <c r="AC1375" s="35"/>
      <c r="AD1375" s="36"/>
      <c r="AE1375" s="224"/>
      <c r="AF1375" s="37"/>
      <c r="AG1375" s="38"/>
      <c r="AH1375" s="55"/>
      <c r="AI1375" s="56"/>
      <c r="AJ1375" s="41" t="s">
        <v>98</v>
      </c>
      <c r="AK1375" s="42">
        <v>44581</v>
      </c>
      <c r="AL1375" s="50" t="s">
        <v>2520</v>
      </c>
      <c r="AM1375" s="337" t="str">
        <f>INDEX($K$6:$AE$6,1,MATCH(1,K1375:AE1375,-1))</f>
        <v>1870 +</v>
      </c>
      <c r="AN1375" s="337" t="str">
        <f>IF(INDEX($K$6:$AE$6,1,MATCH(1,K1375:AE1375,1))&lt;&gt;INDEX($K$6:$AE$6,1,MATCH(1,K1375:AE1375,-1)),INDEX($K$6:$AE$6,1,MATCH(1,K1375:AE1375,1)),"-")</f>
        <v>½ masque</v>
      </c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  <c r="IO1375"/>
      <c r="IP1375"/>
      <c r="IQ1375"/>
      <c r="IR1375"/>
      <c r="IS1375"/>
      <c r="IT1375"/>
      <c r="IU1375"/>
      <c r="IV1375"/>
      <c r="IW1375"/>
      <c r="IX1375"/>
      <c r="IY1375"/>
      <c r="IZ1375"/>
      <c r="JA1375"/>
    </row>
    <row r="1376" spans="1:261" s="63" customFormat="1" x14ac:dyDescent="0.2">
      <c r="A1376" s="169" t="str">
        <f>IF(IFERROR(VLOOKUP(G1376,EmployesActifs,1,FALSE),"Non")&lt;&gt;"Non","Oui","Non")</f>
        <v>Oui</v>
      </c>
      <c r="B1376" s="172">
        <f>IF(A1376="Oui",1,0)</f>
        <v>1</v>
      </c>
      <c r="C1376" s="172">
        <f>IF(OR(G1376="Médecin",H1376="Médecin",I1376="Médecin",I1376="Médecins",H1376="anesthésiste",H1376="boursier univ.",H1376="chercheur",H1376="chirurgien",H1376="Résident(e)",H1376="Md Urg",H1376="Md Card",LEFT(H1376,6)="Fellow",H1376="Externe Médecine",H1376="Directeur de la biobanque Médecin",H1376="monit.-boursier",),1,0)</f>
        <v>0</v>
      </c>
      <c r="D1376" s="172">
        <f>IF(OR(G1376=0,H1376="Stagiaire",H1376="Stagiaires",H1376="Externe",H1376="Externes",G1376="agence",H1376="STAGIAIRE INFIRMIER(ÈRE)",H1376="STAGIAIRE SI",H1376="STAGIAIRE S.I.",H1376="STAGIAIRE PAB",H1376="STAGIAIRE EN PERFUSION",H1376="Stagiaire Physiothérapeute",H1376="Stagiaire médecine",H1376="Stagiaire - Service sociaux",H1376="STAGIAIRE SOINS INFIRMIERS",H1376="STAGIAIRE EXTERNE EN MÉDECINE",H1376="ss",),1,0)</f>
        <v>0</v>
      </c>
      <c r="E1376" s="28" t="s">
        <v>2519</v>
      </c>
      <c r="F1376" s="28" t="s">
        <v>720</v>
      </c>
      <c r="G1376" s="255">
        <v>12807</v>
      </c>
      <c r="H1376" s="79" t="s">
        <v>319</v>
      </c>
      <c r="I1376" s="164" t="s">
        <v>3527</v>
      </c>
      <c r="J1376" s="273">
        <f ca="1">IF(AK1376&lt;=Données!$B$2,1," ")</f>
        <v>1</v>
      </c>
      <c r="K1376" s="45" t="s">
        <v>56</v>
      </c>
      <c r="L1376" s="46"/>
      <c r="M1376" s="47"/>
      <c r="N1376" s="48" t="s">
        <v>56</v>
      </c>
      <c r="O1376" s="185"/>
      <c r="P1376" s="187"/>
      <c r="Q1376" s="185"/>
      <c r="R1376" s="186"/>
      <c r="S1376" s="186">
        <v>1</v>
      </c>
      <c r="T1376" s="187"/>
      <c r="U1376" s="187"/>
      <c r="V1376" s="187"/>
      <c r="W1376" s="320"/>
      <c r="X1376" s="214"/>
      <c r="Y1376" s="215"/>
      <c r="Z1376" s="34"/>
      <c r="AA1376" s="35"/>
      <c r="AB1376" s="35"/>
      <c r="AC1376" s="35"/>
      <c r="AD1376" s="36"/>
      <c r="AE1376" s="224"/>
      <c r="AF1376" s="53"/>
      <c r="AG1376" s="54"/>
      <c r="AH1376" s="55"/>
      <c r="AI1376" s="56"/>
      <c r="AJ1376" s="41" t="s">
        <v>85</v>
      </c>
      <c r="AK1376" s="42">
        <v>44958</v>
      </c>
      <c r="AL1376" s="50"/>
      <c r="AM1376" s="337" t="str">
        <f>INDEX($K$6:$AE$6,1,MATCH(1,K1376:AE1376,-1))</f>
        <v>1870 +</v>
      </c>
      <c r="AN1376" s="337" t="str">
        <f>IF(INDEX($K$6:$AE$6,1,MATCH(1,K1376:AE1376,1))&lt;&gt;INDEX($K$6:$AE$6,1,MATCH(1,K1376:AE1376,-1)),INDEX($K$6:$AE$6,1,MATCH(1,K1376:AE1376,1)),"-")</f>
        <v>-</v>
      </c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  <c r="IW1376"/>
      <c r="IX1376"/>
      <c r="IY1376"/>
      <c r="IZ1376"/>
      <c r="JA1376"/>
    </row>
    <row r="1377" spans="1:261" s="63" customFormat="1" ht="12.75" customHeight="1" x14ac:dyDescent="0.25">
      <c r="A1377" s="169" t="str">
        <f>IF(IFERROR(VLOOKUP(G1377,EmployesActifs,1,FALSE),"Non")&lt;&gt;"Non","Oui","Non")</f>
        <v>Oui</v>
      </c>
      <c r="B1377" s="172">
        <f>IF(A1377="Oui",1,0)</f>
        <v>1</v>
      </c>
      <c r="C1377" s="172">
        <f>IF(OR(G1377="Médecin",H1377="Médecin",I1377="Médecin",I1377="Médecins",H1377="anesthésiste",H1377="boursier univ.",H1377="chercheur",H1377="chirurgien",H1377="Résident(e)",H1377="Md Urg",H1377="Md Card",LEFT(H1377,6)="Fellow",H1377="Externe Médecine",H1377="Directeur de la biobanque Médecin",H1377="monit.-boursier",),1,0)</f>
        <v>0</v>
      </c>
      <c r="D1377" s="172">
        <f>IF(OR(G1377=0,H1377="Stagiaire",H1377="Stagiaires",H1377="Externe",H1377="Externes",G1377="agence",H1377="STAGIAIRE INFIRMIER(ÈRE)",H1377="STAGIAIRE SI",H1377="STAGIAIRE S.I.",H1377="STAGIAIRE PAB",H1377="STAGIAIRE EN PERFUSION",H1377="Stagiaire Physiothérapeute",H1377="Stagiaire médecine",H1377="Stagiaire - Service sociaux",H1377="STAGIAIRE SOINS INFIRMIERS",H1377="STAGIAIRE EXTERNE EN MÉDECINE",H1377="ss",),1,0)</f>
        <v>0</v>
      </c>
      <c r="E1377" s="28" t="s">
        <v>2519</v>
      </c>
      <c r="F1377" s="28" t="s">
        <v>2522</v>
      </c>
      <c r="G1377" s="486">
        <v>3787</v>
      </c>
      <c r="H1377" s="79" t="s">
        <v>570</v>
      </c>
      <c r="I1377" s="164" t="s">
        <v>3456</v>
      </c>
      <c r="J1377" s="273">
        <f ca="1">IF(AK1377&lt;=Données!$B$2,1," ")</f>
        <v>1</v>
      </c>
      <c r="K1377" s="45">
        <v>1</v>
      </c>
      <c r="L1377" s="46"/>
      <c r="M1377" s="47"/>
      <c r="N1377" s="48"/>
      <c r="O1377" s="185"/>
      <c r="P1377" s="187"/>
      <c r="Q1377" s="185"/>
      <c r="R1377" s="186"/>
      <c r="S1377" s="186"/>
      <c r="T1377" s="187"/>
      <c r="U1377" s="187"/>
      <c r="V1377" s="187"/>
      <c r="W1377" s="320"/>
      <c r="X1377" s="214"/>
      <c r="Y1377" s="215"/>
      <c r="Z1377" s="34"/>
      <c r="AA1377" s="35"/>
      <c r="AB1377" s="35"/>
      <c r="AC1377" s="35"/>
      <c r="AD1377" s="36"/>
      <c r="AE1377" s="224"/>
      <c r="AF1377" s="53"/>
      <c r="AG1377" s="54"/>
      <c r="AH1377" s="55"/>
      <c r="AI1377" s="56"/>
      <c r="AJ1377" s="41" t="s">
        <v>144</v>
      </c>
      <c r="AK1377" s="42">
        <v>44585</v>
      </c>
      <c r="AL1377" s="50"/>
      <c r="AM1377" s="337" t="str">
        <f>INDEX($K$6:$AE$6,1,MATCH(1,K1377:AE1377,-1))</f>
        <v>95PFE-L2S</v>
      </c>
      <c r="AN1377" s="337" t="str">
        <f>IF(INDEX($K$6:$AE$6,1,MATCH(1,K1377:AE1377,1))&lt;&gt;INDEX($K$6:$AE$6,1,MATCH(1,K1377:AE1377,-1)),INDEX($K$6:$AE$6,1,MATCH(1,K1377:AE1377,1)),"-")</f>
        <v>-</v>
      </c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  <c r="IW1377"/>
      <c r="IX1377"/>
      <c r="IY1377"/>
      <c r="IZ1377"/>
      <c r="JA1377"/>
    </row>
    <row r="1378" spans="1:261" s="63" customFormat="1" x14ac:dyDescent="0.2">
      <c r="A1378" s="169" t="str">
        <f>IF(IFERROR(VLOOKUP(G1378,EmployesActifs,1,FALSE),"Non")&lt;&gt;"Non","Oui","Non")</f>
        <v>Oui</v>
      </c>
      <c r="B1378" s="172">
        <f>IF(A1378="Oui",1,0)</f>
        <v>1</v>
      </c>
      <c r="C1378" s="172">
        <f>IF(OR(G1378="Médecin",H1378="Médecin",I1378="Médecin",I1378="Médecins",H1378="anesthésiste",H1378="boursier univ.",H1378="chercheur",H1378="chirurgien",H1378="Résident(e)",H1378="Md Urg",H1378="Md Card",LEFT(H1378,6)="Fellow",H1378="Externe Médecine",H1378="Directeur de la biobanque Médecin",H1378="monit.-boursier",),1,0)</f>
        <v>0</v>
      </c>
      <c r="D1378" s="172">
        <f>IF(OR(G1378=0,H1378="Stagiaire",H1378="Stagiaires",H1378="Externe",H1378="Externes",G1378="agence",H1378="STAGIAIRE INFIRMIER(ÈRE)",H1378="STAGIAIRE SI",H1378="STAGIAIRE S.I.",H1378="STAGIAIRE PAB",H1378="STAGIAIRE EN PERFUSION",H1378="Stagiaire Physiothérapeute",H1378="Stagiaire médecine",H1378="Stagiaire - Service sociaux",H1378="STAGIAIRE SOINS INFIRMIERS",H1378="STAGIAIRE EXTERNE EN MÉDECINE",H1378="ss",),1,0)</f>
        <v>0</v>
      </c>
      <c r="E1378" s="28" t="s">
        <v>2519</v>
      </c>
      <c r="F1378" s="28" t="s">
        <v>433</v>
      </c>
      <c r="G1378" s="257">
        <v>5195</v>
      </c>
      <c r="H1378" s="79" t="s">
        <v>103</v>
      </c>
      <c r="I1378" s="164" t="s">
        <v>1227</v>
      </c>
      <c r="J1378" s="273">
        <f ca="1">IF(AK1378&lt;=Données!$B$2,1," ")</f>
        <v>1</v>
      </c>
      <c r="K1378" s="45">
        <v>1</v>
      </c>
      <c r="L1378" s="46"/>
      <c r="M1378" s="47"/>
      <c r="N1378" s="48"/>
      <c r="O1378" s="185"/>
      <c r="P1378" s="187"/>
      <c r="Q1378" s="185"/>
      <c r="R1378" s="186"/>
      <c r="S1378" s="186"/>
      <c r="T1378" s="187"/>
      <c r="U1378" s="187"/>
      <c r="V1378" s="187"/>
      <c r="W1378" s="320"/>
      <c r="X1378" s="214"/>
      <c r="Y1378" s="215"/>
      <c r="Z1378" s="34"/>
      <c r="AA1378" s="35"/>
      <c r="AB1378" s="35"/>
      <c r="AC1378" s="35"/>
      <c r="AD1378" s="36"/>
      <c r="AE1378" s="224"/>
      <c r="AF1378" s="53"/>
      <c r="AG1378" s="54"/>
      <c r="AH1378" s="55"/>
      <c r="AI1378" s="56"/>
      <c r="AJ1378" s="41" t="s">
        <v>85</v>
      </c>
      <c r="AK1378" s="42">
        <v>44595</v>
      </c>
      <c r="AL1378" s="50"/>
      <c r="AM1378" s="337" t="str">
        <f>INDEX($K$6:$AE$6,1,MATCH(1,K1378:AE1378,-1))</f>
        <v>95PFE-L2S</v>
      </c>
      <c r="AN1378" s="337" t="str">
        <f>IF(INDEX($K$6:$AE$6,1,MATCH(1,K1378:AE1378,1))&lt;&gt;INDEX($K$6:$AE$6,1,MATCH(1,K1378:AE1378,-1)),INDEX($K$6:$AE$6,1,MATCH(1,K1378:AE1378,1)),"-")</f>
        <v>-</v>
      </c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  <c r="IW1378"/>
      <c r="IX1378"/>
      <c r="IY1378"/>
      <c r="IZ1378"/>
      <c r="JA1378"/>
    </row>
    <row r="1379" spans="1:261" s="63" customFormat="1" ht="12.75" customHeight="1" x14ac:dyDescent="0.2">
      <c r="A1379" s="169" t="str">
        <f>IF(IFERROR(VLOOKUP(G1379,EmployesActifs,1,FALSE),"Non")&lt;&gt;"Non","Oui","Non")</f>
        <v>Oui</v>
      </c>
      <c r="B1379" s="172">
        <f>IF(A1379="Oui",1,0)</f>
        <v>1</v>
      </c>
      <c r="C1379" s="172">
        <f>IF(OR(G1379="Médecin",H1379="Médecin",I1379="Médecin",I1379="Médecins",H1379="anesthésiste",H1379="boursier univ.",H1379="chercheur",H1379="chirurgien",H1379="Résident(e)",H1379="Md Urg",H1379="Md Card",LEFT(H1379,6)="Fellow",H1379="Externe Médecine",H1379="Directeur de la biobanque Médecin",H1379="monit.-boursier",),1,0)</f>
        <v>0</v>
      </c>
      <c r="D1379" s="172">
        <f>IF(OR(G1379=0,H1379="Stagiaire",H1379="Stagiaires",H1379="Externe",H1379="Externes",G1379="agence",H1379="STAGIAIRE INFIRMIER(ÈRE)",H1379="STAGIAIRE SI",H1379="STAGIAIRE S.I.",H1379="STAGIAIRE PAB",H1379="STAGIAIRE EN PERFUSION",H1379="Stagiaire Physiothérapeute",H1379="Stagiaire médecine",H1379="Stagiaire - Service sociaux",H1379="STAGIAIRE SOINS INFIRMIERS",H1379="STAGIAIRE EXTERNE EN MÉDECINE",H1379="ss",),1,0)</f>
        <v>0</v>
      </c>
      <c r="E1379" s="28" t="s">
        <v>2525</v>
      </c>
      <c r="F1379" s="28" t="s">
        <v>2526</v>
      </c>
      <c r="G1379" s="257">
        <v>10569</v>
      </c>
      <c r="H1379" s="79" t="s">
        <v>3918</v>
      </c>
      <c r="I1379" s="164" t="s">
        <v>1395</v>
      </c>
      <c r="J1379" s="273">
        <f ca="1">IF(AK1379&lt;=Données!$B$2,1," ")</f>
        <v>1</v>
      </c>
      <c r="K1379" s="45"/>
      <c r="L1379" s="46"/>
      <c r="M1379" s="47"/>
      <c r="N1379" s="48"/>
      <c r="O1379" s="185"/>
      <c r="P1379" s="187"/>
      <c r="Q1379" s="185"/>
      <c r="R1379" s="186"/>
      <c r="S1379" s="186"/>
      <c r="T1379" s="187"/>
      <c r="U1379" s="187"/>
      <c r="V1379" s="187"/>
      <c r="W1379" s="320"/>
      <c r="X1379" s="214"/>
      <c r="Y1379" s="215"/>
      <c r="Z1379" s="34"/>
      <c r="AA1379" s="35"/>
      <c r="AB1379" s="35">
        <v>1</v>
      </c>
      <c r="AC1379" s="35"/>
      <c r="AD1379" s="36"/>
      <c r="AE1379" s="224"/>
      <c r="AF1379" s="53"/>
      <c r="AG1379" s="54"/>
      <c r="AH1379" s="55"/>
      <c r="AI1379" s="56"/>
      <c r="AJ1379" s="41" t="s">
        <v>308</v>
      </c>
      <c r="AK1379" s="42">
        <v>44155</v>
      </c>
      <c r="AL1379" s="50"/>
      <c r="AM1379" s="337" t="str">
        <f>INDEX($K$6:$AE$6,1,MATCH(1,K1379:AE1379,-1))</f>
        <v>1512-M</v>
      </c>
      <c r="AN1379" s="337" t="str">
        <f>IF(INDEX($K$6:$AE$6,1,MATCH(1,K1379:AE1379,1))&lt;&gt;INDEX($K$6:$AE$6,1,MATCH(1,K1379:AE1379,-1)),INDEX($K$6:$AE$6,1,MATCH(1,K1379:AE1379,1)),"-")</f>
        <v>-</v>
      </c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  <c r="IW1379"/>
      <c r="IX1379"/>
      <c r="IY1379"/>
      <c r="IZ1379"/>
      <c r="JA1379"/>
    </row>
    <row r="1380" spans="1:261" s="63" customFormat="1" ht="12.75" customHeight="1" x14ac:dyDescent="0.2">
      <c r="A1380" s="169" t="str">
        <f>IF(IFERROR(VLOOKUP(G1380,EmployesActifs,1,FALSE),"Non")&lt;&gt;"Non","Oui","Non")</f>
        <v>Oui</v>
      </c>
      <c r="B1380" s="172">
        <f>IF(A1380="Oui",1,0)</f>
        <v>1</v>
      </c>
      <c r="C1380" s="172">
        <f>IF(OR(G1380="Médecin",H1380="Médecin",I1380="Médecin",I1380="Médecins",H1380="anesthésiste",H1380="boursier univ.",H1380="chercheur",H1380="chirurgien",H1380="Résident(e)",H1380="Md Urg",H1380="Md Card",LEFT(H1380,6)="Fellow",H1380="Externe Médecine",H1380="Directeur de la biobanque Médecin",H1380="monit.-boursier",),1,0)</f>
        <v>0</v>
      </c>
      <c r="D1380" s="172">
        <f>IF(OR(G1380=0,H1380="Stagiaire",H1380="Stagiaires",H1380="Externe",H1380="Externes",G1380="agence",H1380="STAGIAIRE INFIRMIER(ÈRE)",H1380="STAGIAIRE SI",H1380="STAGIAIRE S.I.",H1380="STAGIAIRE PAB",H1380="STAGIAIRE EN PERFUSION",H1380="Stagiaire Physiothérapeute",H1380="Stagiaire médecine",H1380="Stagiaire - Service sociaux",H1380="STAGIAIRE SOINS INFIRMIERS",H1380="STAGIAIRE EXTERNE EN MÉDECINE",H1380="ss",),1,0)</f>
        <v>0</v>
      </c>
      <c r="E1380" s="28" t="s">
        <v>2530</v>
      </c>
      <c r="F1380" s="28" t="s">
        <v>1695</v>
      </c>
      <c r="G1380" s="257">
        <v>9786</v>
      </c>
      <c r="H1380" s="79" t="s">
        <v>103</v>
      </c>
      <c r="I1380" s="164" t="s">
        <v>836</v>
      </c>
      <c r="J1380" s="273" t="str">
        <f ca="1">IF(AK1380&lt;=Données!$B$2,1," ")</f>
        <v xml:space="preserve"> </v>
      </c>
      <c r="K1380" s="45"/>
      <c r="L1380" s="46">
        <v>1</v>
      </c>
      <c r="M1380" s="47"/>
      <c r="N1380" s="48"/>
      <c r="O1380" s="185"/>
      <c r="P1380" s="187"/>
      <c r="Q1380" s="185"/>
      <c r="R1380" s="186"/>
      <c r="S1380" s="186"/>
      <c r="T1380" s="187"/>
      <c r="U1380" s="187"/>
      <c r="V1380" s="187"/>
      <c r="W1380" s="320"/>
      <c r="X1380" s="214"/>
      <c r="Y1380" s="215"/>
      <c r="Z1380" s="34"/>
      <c r="AA1380" s="35"/>
      <c r="AB1380" s="35"/>
      <c r="AC1380" s="35"/>
      <c r="AD1380" s="36"/>
      <c r="AE1380" s="224"/>
      <c r="AF1380" s="53"/>
      <c r="AG1380" s="54"/>
      <c r="AH1380" s="55"/>
      <c r="AI1380" s="56"/>
      <c r="AJ1380" s="41" t="s">
        <v>4462</v>
      </c>
      <c r="AK1380" s="42">
        <v>45815</v>
      </c>
      <c r="AL1380" s="50"/>
      <c r="AM1380" s="337" t="str">
        <f>INDEX($K$6:$AE$6,1,MATCH(1,K1380:AE1380,-1))</f>
        <v>95PFE-L2M</v>
      </c>
      <c r="AN1380" s="337" t="str">
        <f>IF(INDEX($K$6:$AE$6,1,MATCH(1,K1380:AE1380,1))&lt;&gt;INDEX($K$6:$AE$6,1,MATCH(1,K1380:AE1380,-1)),INDEX($K$6:$AE$6,1,MATCH(1,K1380:AE1380,1)),"-")</f>
        <v>-</v>
      </c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  <c r="IO1380"/>
      <c r="IP1380"/>
      <c r="IQ1380"/>
      <c r="IR1380"/>
      <c r="IS1380"/>
      <c r="IT1380"/>
      <c r="IU1380"/>
      <c r="IV1380"/>
      <c r="IW1380"/>
      <c r="IX1380"/>
      <c r="IY1380"/>
      <c r="IZ1380"/>
      <c r="JA1380"/>
    </row>
    <row r="1381" spans="1:261" s="63" customFormat="1" ht="12.75" customHeight="1" x14ac:dyDescent="0.2">
      <c r="A1381" s="169" t="str">
        <f>IF(IFERROR(VLOOKUP(G1381,EmployesActifs,1,FALSE),"Non")&lt;&gt;"Non","Oui","Non")</f>
        <v>Oui</v>
      </c>
      <c r="B1381" s="172">
        <f>IF(A1381="Oui",1,0)</f>
        <v>1</v>
      </c>
      <c r="C1381" s="172">
        <f>IF(OR(G1381="Médecin",H1381="Médecin",I1381="Médecin",I1381="Médecins",H1381="anesthésiste",H1381="boursier univ.",H1381="chercheur",H1381="chirurgien",H1381="Résident(e)",H1381="Md Urg",H1381="Md Card",LEFT(H1381,6)="Fellow",H1381="Externe Médecine",H1381="Directeur de la biobanque Médecin",H1381="monit.-boursier",),1,0)</f>
        <v>0</v>
      </c>
      <c r="D1381" s="172">
        <f>IF(OR(G1381=0,H1381="Stagiaire",H1381="Stagiaires",H1381="Externe",H1381="Externes",G1381="agence",H1381="STAGIAIRE INFIRMIER(ÈRE)",H1381="STAGIAIRE SI",H1381="STAGIAIRE S.I.",H1381="STAGIAIRE PAB",H1381="STAGIAIRE EN PERFUSION",H1381="Stagiaire Physiothérapeute",H1381="Stagiaire médecine",H1381="Stagiaire - Service sociaux",H1381="STAGIAIRE SOINS INFIRMIERS",H1381="STAGIAIRE EXTERNE EN MÉDECINE",H1381="ss",),1,0)</f>
        <v>0</v>
      </c>
      <c r="E1381" s="28" t="s">
        <v>2530</v>
      </c>
      <c r="F1381" s="28" t="s">
        <v>3972</v>
      </c>
      <c r="G1381" s="257">
        <v>11033</v>
      </c>
      <c r="H1381" s="79" t="s">
        <v>2463</v>
      </c>
      <c r="I1381" s="164" t="s">
        <v>933</v>
      </c>
      <c r="J1381" s="273" t="str">
        <f ca="1">IF(AK1381&lt;=Données!$B$2,1," ")</f>
        <v xml:space="preserve"> </v>
      </c>
      <c r="K1381" s="45"/>
      <c r="L1381" s="46">
        <v>1</v>
      </c>
      <c r="M1381" s="47"/>
      <c r="N1381" s="48"/>
      <c r="O1381" s="185"/>
      <c r="P1381" s="187"/>
      <c r="Q1381" s="185"/>
      <c r="R1381" s="186"/>
      <c r="S1381" s="186"/>
      <c r="T1381" s="187"/>
      <c r="U1381" s="187"/>
      <c r="V1381" s="187"/>
      <c r="W1381" s="320"/>
      <c r="X1381" s="214"/>
      <c r="Y1381" s="215"/>
      <c r="Z1381" s="34"/>
      <c r="AA1381" s="35"/>
      <c r="AB1381" s="35"/>
      <c r="AC1381" s="35"/>
      <c r="AD1381" s="36"/>
      <c r="AE1381" s="224"/>
      <c r="AF1381" s="37"/>
      <c r="AG1381" s="38"/>
      <c r="AH1381" s="55"/>
      <c r="AI1381" s="56"/>
      <c r="AJ1381" s="41" t="s">
        <v>4462</v>
      </c>
      <c r="AK1381" s="42">
        <v>45441</v>
      </c>
      <c r="AL1381" s="50"/>
      <c r="AM1381" s="337" t="str">
        <f>INDEX($K$6:$AE$6,1,MATCH(1,K1381:AE1381,-1))</f>
        <v>95PFE-L2M</v>
      </c>
      <c r="AN1381" s="337" t="str">
        <f>IF(INDEX($K$6:$AE$6,1,MATCH(1,K1381:AE1381,1))&lt;&gt;INDEX($K$6:$AE$6,1,MATCH(1,K1381:AE1381,-1)),INDEX($K$6:$AE$6,1,MATCH(1,K1381:AE1381,1)),"-")</f>
        <v>-</v>
      </c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  <c r="IW1381"/>
      <c r="IX1381"/>
      <c r="IY1381"/>
      <c r="IZ1381"/>
      <c r="JA1381"/>
    </row>
    <row r="1382" spans="1:261" s="63" customFormat="1" x14ac:dyDescent="0.2">
      <c r="A1382" s="169" t="str">
        <f>IF(IFERROR(VLOOKUP(G1382,EmployesActifs,1,FALSE),"Non")&lt;&gt;"Non","Oui","Non")</f>
        <v>Oui</v>
      </c>
      <c r="B1382" s="172">
        <f>IF(A1382="Oui",1,0)</f>
        <v>1</v>
      </c>
      <c r="C1382" s="172">
        <f>IF(OR(G1382="Médecin",H1382="Médecin",I1382="Médecin",I1382="Médecins",H1382="anesthésiste",H1382="boursier univ.",H1382="chercheur",H1382="chirurgien",H1382="Résident(e)",H1382="Md Urg",H1382="Md Card",LEFT(H1382,6)="Fellow",H1382="Externe Médecine",H1382="Directeur de la biobanque Médecin",H1382="monit.-boursier",),1,0)</f>
        <v>0</v>
      </c>
      <c r="D1382" s="172">
        <f>IF(OR(G1382=0,H1382="Stagiaire",H1382="Stagiaires",H1382="Externe",H1382="Externes",G1382="agence",H1382="STAGIAIRE INFIRMIER(ÈRE)",H1382="STAGIAIRE SI",H1382="STAGIAIRE S.I.",H1382="STAGIAIRE PAB",H1382="STAGIAIRE EN PERFUSION",H1382="Stagiaire Physiothérapeute",H1382="Stagiaire médecine",H1382="Stagiaire - Service sociaux",H1382="STAGIAIRE SOINS INFIRMIERS",H1382="STAGIAIRE EXTERNE EN MÉDECINE",H1382="ss",),1,0)</f>
        <v>0</v>
      </c>
      <c r="E1382" s="28" t="s">
        <v>2532</v>
      </c>
      <c r="F1382" s="28" t="s">
        <v>2533</v>
      </c>
      <c r="G1382" s="257">
        <v>4882</v>
      </c>
      <c r="H1382" s="79" t="s">
        <v>1028</v>
      </c>
      <c r="I1382" s="164" t="s">
        <v>3410</v>
      </c>
      <c r="J1382" s="273">
        <f ca="1">IF(AK1382&lt;=Données!$B$2,1," ")</f>
        <v>1</v>
      </c>
      <c r="K1382" s="45"/>
      <c r="L1382" s="46">
        <v>1</v>
      </c>
      <c r="M1382" s="47"/>
      <c r="N1382" s="48"/>
      <c r="O1382" s="185"/>
      <c r="P1382" s="187"/>
      <c r="Q1382" s="185"/>
      <c r="R1382" s="186"/>
      <c r="S1382" s="186"/>
      <c r="T1382" s="187"/>
      <c r="U1382" s="187"/>
      <c r="V1382" s="187"/>
      <c r="W1382" s="320"/>
      <c r="X1382" s="214"/>
      <c r="Y1382" s="215"/>
      <c r="Z1382" s="34"/>
      <c r="AA1382" s="35"/>
      <c r="AB1382" s="35"/>
      <c r="AC1382" s="35"/>
      <c r="AD1382" s="36"/>
      <c r="AE1382" s="224">
        <v>1</v>
      </c>
      <c r="AF1382" s="37"/>
      <c r="AG1382" s="38"/>
      <c r="AH1382" s="55"/>
      <c r="AI1382" s="56"/>
      <c r="AJ1382" s="41" t="s">
        <v>66</v>
      </c>
      <c r="AK1382" s="42">
        <v>44250</v>
      </c>
      <c r="AL1382" s="50"/>
      <c r="AM1382" s="337" t="str">
        <f>INDEX($K$6:$AE$6,1,MATCH(1,K1382:AE1382,-1))</f>
        <v>95PFE-L2M</v>
      </c>
      <c r="AN1382" s="337" t="str">
        <f>IF(INDEX($K$6:$AE$6,1,MATCH(1,K1382:AE1382,1))&lt;&gt;INDEX($K$6:$AE$6,1,MATCH(1,K1382:AE1382,-1)),INDEX($K$6:$AE$6,1,MATCH(1,K1382:AE1382,1)),"-")</f>
        <v>SH-9550</v>
      </c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  <c r="IW1382"/>
      <c r="IX1382"/>
      <c r="IY1382"/>
      <c r="IZ1382"/>
      <c r="JA1382"/>
    </row>
    <row r="1383" spans="1:261" s="63" customFormat="1" x14ac:dyDescent="0.2">
      <c r="A1383" s="169" t="str">
        <f>IF(IFERROR(VLOOKUP(G1383,EmployesActifs,1,FALSE),"Non")&lt;&gt;"Non","Oui","Non")</f>
        <v>Oui</v>
      </c>
      <c r="B1383" s="172">
        <f>IF(A1383="Oui",1,0)</f>
        <v>1</v>
      </c>
      <c r="C1383" s="172">
        <f>IF(OR(G1383="Médecin",H1383="Médecin",I1383="Médecin",I1383="Médecins",H1383="anesthésiste",H1383="boursier univ.",H1383="chercheur",H1383="chirurgien",H1383="Résident(e)",H1383="Md Urg",H1383="Md Card",LEFT(H1383,6)="Fellow",H1383="Externe Médecine",H1383="Directeur de la biobanque Médecin",H1383="monit.-boursier",),1,0)</f>
        <v>1</v>
      </c>
      <c r="D1383" s="172">
        <f>IF(OR(G1383=0,H1383="Stagiaire",H1383="Stagiaires",H1383="Externe",H1383="Externes",G1383="agence",H1383="STAGIAIRE INFIRMIER(ÈRE)",H1383="STAGIAIRE SI",H1383="STAGIAIRE S.I.",H1383="STAGIAIRE PAB",H1383="STAGIAIRE EN PERFUSION",H1383="Stagiaire Physiothérapeute",H1383="Stagiaire médecine",H1383="Stagiaire - Service sociaux",H1383="STAGIAIRE SOINS INFIRMIERS",H1383="STAGIAIRE EXTERNE EN MÉDECINE",H1383="ss",),1,0)</f>
        <v>0</v>
      </c>
      <c r="E1383" s="28" t="s">
        <v>6283</v>
      </c>
      <c r="F1383" s="28" t="s">
        <v>5987</v>
      </c>
      <c r="G1383" s="257">
        <v>14161</v>
      </c>
      <c r="H1383" s="79" t="s">
        <v>6287</v>
      </c>
      <c r="I1383" s="164" t="s">
        <v>61</v>
      </c>
      <c r="J1383" s="273" t="s">
        <v>2976</v>
      </c>
      <c r="K1383" s="45" t="s">
        <v>56</v>
      </c>
      <c r="L1383" s="46"/>
      <c r="M1383" s="47"/>
      <c r="N1383" s="48"/>
      <c r="O1383" s="185"/>
      <c r="P1383" s="187"/>
      <c r="Q1383" s="185"/>
      <c r="R1383" s="186"/>
      <c r="S1383" s="186">
        <v>1</v>
      </c>
      <c r="T1383" s="187"/>
      <c r="U1383" s="187"/>
      <c r="V1383" s="187"/>
      <c r="W1383" s="320"/>
      <c r="X1383" s="214"/>
      <c r="Y1383" s="215"/>
      <c r="Z1383" s="34"/>
      <c r="AA1383" s="35"/>
      <c r="AB1383" s="35"/>
      <c r="AC1383" s="35"/>
      <c r="AD1383" s="36"/>
      <c r="AE1383" s="49"/>
      <c r="AF1383" s="53"/>
      <c r="AG1383" s="54"/>
      <c r="AH1383" s="55"/>
      <c r="AI1383" s="56"/>
      <c r="AJ1383" s="41" t="s">
        <v>4462</v>
      </c>
      <c r="AK1383" s="42">
        <v>45889</v>
      </c>
      <c r="AL1383" s="50"/>
      <c r="AM1383" s="376" t="s">
        <v>27</v>
      </c>
      <c r="AN1383" s="376" t="s">
        <v>6391</v>
      </c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  <c r="IW1383"/>
      <c r="IX1383"/>
      <c r="IY1383"/>
      <c r="IZ1383"/>
      <c r="JA1383"/>
    </row>
    <row r="1384" spans="1:261" s="63" customFormat="1" x14ac:dyDescent="0.2">
      <c r="A1384" s="169" t="str">
        <f>IF(IFERROR(VLOOKUP(G1384,EmployesActifs,1,FALSE),"Non")&lt;&gt;"Non","Oui","Non")</f>
        <v>Oui</v>
      </c>
      <c r="B1384" s="172">
        <f>IF(A1384="Oui",1,0)</f>
        <v>1</v>
      </c>
      <c r="C1384" s="172">
        <f>IF(OR(G1384="Médecin",H1384="Médecin",I1384="Médecin",I1384="Médecins",H1384="anesthésiste",H1384="boursier univ.",H1384="chercheur",H1384="chirurgien",H1384="Résident(e)",H1384="Md Urg",H1384="Md Card",LEFT(H1384,6)="Fellow",H1384="Externe Médecine",H1384="Directeur de la biobanque Médecin",H1384="monit.-boursier",),1,0)</f>
        <v>0</v>
      </c>
      <c r="D1384" s="172">
        <f>IF(OR(G1384=0,H1384="Stagiaire",H1384="Stagiaires",H1384="Externe",H1384="Externes",G1384="agence",H1384="STAGIAIRE INFIRMIER(ÈRE)",H1384="STAGIAIRE SI",H1384="STAGIAIRE S.I.",H1384="STAGIAIRE PAB",H1384="STAGIAIRE EN PERFUSION",H1384="Stagiaire Physiothérapeute",H1384="Stagiaire médecine",H1384="Stagiaire - Service sociaux",H1384="STAGIAIRE SOINS INFIRMIERS",H1384="STAGIAIRE EXTERNE EN MÉDECINE",H1384="ss",),1,0)</f>
        <v>0</v>
      </c>
      <c r="E1384" s="28" t="s">
        <v>2541</v>
      </c>
      <c r="F1384" s="28" t="s">
        <v>3971</v>
      </c>
      <c r="G1384" s="264">
        <v>10965</v>
      </c>
      <c r="H1384" s="79" t="s">
        <v>69</v>
      </c>
      <c r="I1384" s="164" t="s">
        <v>5215</v>
      </c>
      <c r="J1384" s="273" t="str">
        <f ca="1">IF(AK1384&lt;=Données!$B$2,1," ")</f>
        <v xml:space="preserve"> </v>
      </c>
      <c r="K1384" s="45"/>
      <c r="L1384" s="46" t="s">
        <v>56</v>
      </c>
      <c r="M1384" s="47">
        <v>1</v>
      </c>
      <c r="N1384" s="48"/>
      <c r="O1384" s="185"/>
      <c r="P1384" s="187"/>
      <c r="Q1384" s="185"/>
      <c r="R1384" s="186"/>
      <c r="S1384" s="186"/>
      <c r="T1384" s="187"/>
      <c r="U1384" s="187"/>
      <c r="V1384" s="187"/>
      <c r="W1384" s="320"/>
      <c r="X1384" s="214"/>
      <c r="Y1384" s="215"/>
      <c r="Z1384" s="34"/>
      <c r="AA1384" s="35"/>
      <c r="AB1384" s="35"/>
      <c r="AC1384" s="35"/>
      <c r="AD1384" s="36"/>
      <c r="AE1384" s="224"/>
      <c r="AF1384" s="53"/>
      <c r="AG1384" s="54"/>
      <c r="AH1384" s="55"/>
      <c r="AI1384" s="56"/>
      <c r="AJ1384" s="41" t="s">
        <v>5851</v>
      </c>
      <c r="AK1384" s="42">
        <v>45679</v>
      </c>
      <c r="AL1384" s="50"/>
      <c r="AM1384" s="337" t="str">
        <f>INDEX($K$6:$AE$6,1,MATCH(1,K1384:AE1384,-1))</f>
        <v>95PFE-L2L</v>
      </c>
      <c r="AN1384" s="337" t="str">
        <f>IF(INDEX($K$6:$AE$6,1,MATCH(1,K1384:AE1384,1))&lt;&gt;INDEX($K$6:$AE$6,1,MATCH(1,K1384:AE1384,-1)),INDEX($K$6:$AE$6,1,MATCH(1,K1384:AE1384,1)),"-")</f>
        <v>-</v>
      </c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  <c r="IW1384"/>
      <c r="IX1384"/>
      <c r="IY1384"/>
      <c r="IZ1384"/>
      <c r="JA1384"/>
    </row>
    <row r="1385" spans="1:261" s="63" customFormat="1" x14ac:dyDescent="0.2">
      <c r="A1385" s="169" t="str">
        <f>IF(IFERROR(VLOOKUP(G1385,EmployesActifs,1,FALSE),"Non")&lt;&gt;"Non","Oui","Non")</f>
        <v>Oui</v>
      </c>
      <c r="B1385" s="172">
        <f>IF(A1385="Oui",1,0)</f>
        <v>1</v>
      </c>
      <c r="C1385" s="172">
        <f>IF(OR(G1385="Médecin",H1385="Médecin",I1385="Médecin",I1385="Médecins",H1385="anesthésiste",H1385="boursier univ.",H1385="chercheur",H1385="chirurgien",H1385="Résident(e)",H1385="Md Urg",H1385="Md Card",LEFT(H1385,6)="Fellow",H1385="Externe Médecine",H1385="Directeur de la biobanque Médecin",H1385="monit.-boursier",),1,0)</f>
        <v>0</v>
      </c>
      <c r="D1385" s="172">
        <f>IF(OR(G1385=0,H1385="Stagiaire",H1385="Stagiaires",H1385="Externe",H1385="Externes",G1385="agence",H1385="STAGIAIRE INFIRMIER(ÈRE)",H1385="STAGIAIRE SI",H1385="STAGIAIRE S.I.",H1385="STAGIAIRE PAB",H1385="STAGIAIRE EN PERFUSION",H1385="Stagiaire Physiothérapeute",H1385="Stagiaire médecine",H1385="Stagiaire - Service sociaux",H1385="STAGIAIRE SOINS INFIRMIERS",H1385="STAGIAIRE EXTERNE EN MÉDECINE",H1385="ss",),1,0)</f>
        <v>0</v>
      </c>
      <c r="E1385" s="28" t="s">
        <v>2542</v>
      </c>
      <c r="F1385" s="28" t="s">
        <v>368</v>
      </c>
      <c r="G1385" s="264">
        <v>11478</v>
      </c>
      <c r="H1385" s="79" t="s">
        <v>2098</v>
      </c>
      <c r="I1385" s="164" t="s">
        <v>1471</v>
      </c>
      <c r="J1385" s="273">
        <f ca="1">IF(AK1385&lt;=Données!$B$2,1," ")</f>
        <v>1</v>
      </c>
      <c r="K1385" s="45" t="s">
        <v>56</v>
      </c>
      <c r="L1385" s="46">
        <v>1</v>
      </c>
      <c r="M1385" s="47"/>
      <c r="N1385" s="48"/>
      <c r="O1385" s="185"/>
      <c r="P1385" s="187"/>
      <c r="Q1385" s="185"/>
      <c r="R1385" s="186"/>
      <c r="S1385" s="186"/>
      <c r="T1385" s="187"/>
      <c r="U1385" s="187"/>
      <c r="V1385" s="187"/>
      <c r="W1385" s="320"/>
      <c r="X1385" s="214"/>
      <c r="Y1385" s="215"/>
      <c r="Z1385" s="34"/>
      <c r="AA1385" s="35"/>
      <c r="AB1385" s="35"/>
      <c r="AC1385" s="35"/>
      <c r="AD1385" s="36"/>
      <c r="AE1385" s="224"/>
      <c r="AF1385" s="53"/>
      <c r="AG1385" s="54"/>
      <c r="AH1385" s="55"/>
      <c r="AI1385" s="56"/>
      <c r="AJ1385" s="41" t="s">
        <v>85</v>
      </c>
      <c r="AK1385" s="42">
        <v>44578</v>
      </c>
      <c r="AL1385" s="50"/>
      <c r="AM1385" s="337" t="str">
        <f>INDEX($K$6:$AE$6,1,MATCH(1,K1385:AE1385,-1))</f>
        <v>95PFE-L2M</v>
      </c>
      <c r="AN1385" s="337" t="str">
        <f>IF(INDEX($K$6:$AE$6,1,MATCH(1,K1385:AE1385,1))&lt;&gt;INDEX($K$6:$AE$6,1,MATCH(1,K1385:AE1385,-1)),INDEX($K$6:$AE$6,1,MATCH(1,K1385:AE1385,1)),"-")</f>
        <v>-</v>
      </c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  <c r="IW1385"/>
      <c r="IX1385"/>
      <c r="IY1385"/>
      <c r="IZ1385"/>
      <c r="JA1385"/>
    </row>
    <row r="1386" spans="1:261" s="63" customFormat="1" x14ac:dyDescent="0.2">
      <c r="A1386" s="169" t="str">
        <f>IF(IFERROR(VLOOKUP(G1386,EmployesActifs,1,FALSE),"Non")&lt;&gt;"Non","Oui","Non")</f>
        <v>Oui</v>
      </c>
      <c r="B1386" s="172">
        <f>IF(A1386="Oui",1,0)</f>
        <v>1</v>
      </c>
      <c r="C1386" s="172">
        <f>IF(OR(G1386="Médecin",H1386="Médecin",I1386="Médecin",I1386="Médecins",H1386="anesthésiste",H1386="boursier univ.",H1386="chercheur",H1386="chirurgien",H1386="Résident(e)",H1386="Md Urg",H1386="Md Card",LEFT(H1386,6)="Fellow",H1386="Externe Médecine",H1386="Directeur de la biobanque Médecin",H1386="monit.-boursier",),1,0)</f>
        <v>0</v>
      </c>
      <c r="D1386" s="172">
        <f>IF(OR(G1386=0,H1386="Stagiaire",H1386="Stagiaires",H1386="Externe",H1386="Externes",G1386="agence",H1386="STAGIAIRE INFIRMIER(ÈRE)",H1386="STAGIAIRE SI",H1386="STAGIAIRE S.I.",H1386="STAGIAIRE PAB",H1386="STAGIAIRE EN PERFUSION",H1386="Stagiaire Physiothérapeute",H1386="Stagiaire médecine",H1386="Stagiaire - Service sociaux",H1386="STAGIAIRE SOINS INFIRMIERS",H1386="STAGIAIRE EXTERNE EN MÉDECINE",H1386="ss",),1,0)</f>
        <v>0</v>
      </c>
      <c r="E1386" s="28" t="s">
        <v>2542</v>
      </c>
      <c r="F1386" s="28" t="s">
        <v>437</v>
      </c>
      <c r="G1386" s="264">
        <v>1280</v>
      </c>
      <c r="H1386" s="79" t="s">
        <v>2098</v>
      </c>
      <c r="I1386" s="164" t="s">
        <v>765</v>
      </c>
      <c r="J1386" s="273">
        <f ca="1">IF(AK1386&lt;=Données!$B$2,1," ")</f>
        <v>1</v>
      </c>
      <c r="K1386" s="45" t="s">
        <v>56</v>
      </c>
      <c r="L1386" s="46"/>
      <c r="M1386" s="47"/>
      <c r="N1386" s="48"/>
      <c r="O1386" s="185"/>
      <c r="P1386" s="187"/>
      <c r="Q1386" s="185"/>
      <c r="R1386" s="186"/>
      <c r="S1386" s="186">
        <v>1</v>
      </c>
      <c r="T1386" s="187"/>
      <c r="U1386" s="187"/>
      <c r="V1386" s="187"/>
      <c r="W1386" s="320"/>
      <c r="X1386" s="214"/>
      <c r="Y1386" s="215"/>
      <c r="Z1386" s="34"/>
      <c r="AA1386" s="35"/>
      <c r="AB1386" s="35"/>
      <c r="AC1386" s="35"/>
      <c r="AD1386" s="36"/>
      <c r="AE1386" s="224"/>
      <c r="AF1386" s="53"/>
      <c r="AG1386" s="54"/>
      <c r="AH1386" s="55"/>
      <c r="AI1386" s="56"/>
      <c r="AJ1386" s="41" t="s">
        <v>98</v>
      </c>
      <c r="AK1386" s="42">
        <v>44574</v>
      </c>
      <c r="AL1386" s="50"/>
      <c r="AM1386" s="337" t="str">
        <f>INDEX($K$6:$AE$6,1,MATCH(1,K1386:AE1386,-1))</f>
        <v>1870 +</v>
      </c>
      <c r="AN1386" s="337" t="str">
        <f>IF(INDEX($K$6:$AE$6,1,MATCH(1,K1386:AE1386,1))&lt;&gt;INDEX($K$6:$AE$6,1,MATCH(1,K1386:AE1386,-1)),INDEX($K$6:$AE$6,1,MATCH(1,K1386:AE1386,1)),"-")</f>
        <v>-</v>
      </c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  <c r="IW1386"/>
      <c r="IX1386"/>
      <c r="IY1386"/>
      <c r="IZ1386"/>
      <c r="JA1386"/>
    </row>
    <row r="1387" spans="1:261" s="63" customFormat="1" x14ac:dyDescent="0.2">
      <c r="A1387" s="169" t="str">
        <f>IF(IFERROR(VLOOKUP(G1387,EmployesActifs,1,FALSE),"Non")&lt;&gt;"Non","Oui","Non")</f>
        <v>Oui</v>
      </c>
      <c r="B1387" s="172">
        <f>IF(A1387="Oui",1,0)</f>
        <v>1</v>
      </c>
      <c r="C1387" s="172">
        <f>IF(OR(G1387="Médecin",H1387="Médecin",I1387="Médecin",I1387="Médecins",H1387="anesthésiste",H1387="boursier univ.",H1387="chercheur",H1387="chirurgien",H1387="Résident(e)",H1387="Md Urg",H1387="Md Card",LEFT(H1387,6)="Fellow",H1387="Externe Médecine",H1387="Directeur de la biobanque Médecin",H1387="monit.-boursier",),1,0)</f>
        <v>0</v>
      </c>
      <c r="D1387" s="172">
        <f>IF(OR(G1387=0,H1387="Stagiaire",H1387="Stagiaires",H1387="Externe",H1387="Externes",G1387="agence",H1387="STAGIAIRE INFIRMIER(ÈRE)",H1387="STAGIAIRE SI",H1387="STAGIAIRE S.I.",H1387="STAGIAIRE PAB",H1387="STAGIAIRE EN PERFUSION",H1387="Stagiaire Physiothérapeute",H1387="Stagiaire médecine",H1387="Stagiaire - Service sociaux",H1387="STAGIAIRE SOINS INFIRMIERS",H1387="STAGIAIRE EXTERNE EN MÉDECINE",H1387="ss",),1,0)</f>
        <v>0</v>
      </c>
      <c r="E1387" s="28" t="s">
        <v>2542</v>
      </c>
      <c r="F1387" s="28" t="s">
        <v>1232</v>
      </c>
      <c r="G1387" s="264">
        <v>8334</v>
      </c>
      <c r="H1387" s="79" t="s">
        <v>3754</v>
      </c>
      <c r="I1387" s="164" t="s">
        <v>1197</v>
      </c>
      <c r="J1387" s="273">
        <f ca="1">IF(AK1387&lt;=Données!$B$2,1," ")</f>
        <v>1</v>
      </c>
      <c r="K1387" s="45"/>
      <c r="L1387" s="46"/>
      <c r="M1387" s="47"/>
      <c r="N1387" s="48"/>
      <c r="O1387" s="185"/>
      <c r="P1387" s="187"/>
      <c r="Q1387" s="185"/>
      <c r="R1387" s="186">
        <v>1</v>
      </c>
      <c r="S1387" s="186"/>
      <c r="T1387" s="187"/>
      <c r="U1387" s="187"/>
      <c r="V1387" s="187"/>
      <c r="W1387" s="320"/>
      <c r="X1387" s="214"/>
      <c r="Y1387" s="215"/>
      <c r="Z1387" s="34"/>
      <c r="AA1387" s="35"/>
      <c r="AB1387" s="35"/>
      <c r="AC1387" s="35"/>
      <c r="AD1387" s="36"/>
      <c r="AE1387" s="224"/>
      <c r="AF1387" s="53"/>
      <c r="AG1387" s="54"/>
      <c r="AH1387" s="55"/>
      <c r="AI1387" s="56"/>
      <c r="AJ1387" s="41" t="s">
        <v>159</v>
      </c>
      <c r="AK1387" s="42">
        <v>43868</v>
      </c>
      <c r="AL1387" s="50"/>
      <c r="AM1387" s="337">
        <f>INDEX($K$6:$AE$6,1,MATCH(1,K1387:AE1387,-1))</f>
        <v>1860</v>
      </c>
      <c r="AN1387" s="337" t="str">
        <f>IF(INDEX($K$6:$AE$6,1,MATCH(1,K1387:AE1387,1))&lt;&gt;INDEX($K$6:$AE$6,1,MATCH(1,K1387:AE1387,-1)),INDEX($K$6:$AE$6,1,MATCH(1,K1387:AE1387,1)),"-")</f>
        <v>-</v>
      </c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  <c r="IW1387"/>
      <c r="IX1387"/>
      <c r="IY1387"/>
      <c r="IZ1387"/>
      <c r="JA1387"/>
    </row>
    <row r="1388" spans="1:261" s="63" customFormat="1" x14ac:dyDescent="0.2">
      <c r="A1388" s="169" t="str">
        <f>IF(IFERROR(VLOOKUP(G1388,EmployesActifs,1,FALSE),"Non")&lt;&gt;"Non","Oui","Non")</f>
        <v>Oui</v>
      </c>
      <c r="B1388" s="172">
        <f>IF(A1388="Oui",1,0)</f>
        <v>1</v>
      </c>
      <c r="C1388" s="172">
        <f>IF(OR(G1388="Médecin",H1388="Médecin",I1388="Médecin",I1388="Médecins",H1388="anesthésiste",H1388="boursier univ.",H1388="chercheur",H1388="chirurgien",H1388="Résident(e)",H1388="Md Urg",H1388="Md Card",LEFT(H1388,6)="Fellow",H1388="Externe Médecine",H1388="Directeur de la biobanque Médecin",H1388="monit.-boursier",),1,0)</f>
        <v>0</v>
      </c>
      <c r="D1388" s="172">
        <f>IF(OR(G1388=0,H1388="Stagiaire",H1388="Stagiaires",H1388="Externe",H1388="Externes",G1388="agence",H1388="STAGIAIRE INFIRMIER(ÈRE)",H1388="STAGIAIRE SI",H1388="STAGIAIRE S.I.",H1388="STAGIAIRE PAB",H1388="STAGIAIRE EN PERFUSION",H1388="Stagiaire Physiothérapeute",H1388="Stagiaire médecine",H1388="Stagiaire - Service sociaux",H1388="STAGIAIRE SOINS INFIRMIERS",H1388="STAGIAIRE EXTERNE EN MÉDECINE",H1388="ss",),1,0)</f>
        <v>0</v>
      </c>
      <c r="E1388" s="28" t="s">
        <v>2542</v>
      </c>
      <c r="F1388" s="28" t="s">
        <v>893</v>
      </c>
      <c r="G1388" s="264">
        <v>10557</v>
      </c>
      <c r="H1388" s="79" t="s">
        <v>1405</v>
      </c>
      <c r="I1388" s="164" t="s">
        <v>3402</v>
      </c>
      <c r="J1388" s="273">
        <f ca="1">IF(AK1388&lt;=Données!$B$2,1," ")</f>
        <v>1</v>
      </c>
      <c r="K1388" s="45"/>
      <c r="L1388" s="46"/>
      <c r="M1388" s="47"/>
      <c r="N1388" s="48"/>
      <c r="O1388" s="185"/>
      <c r="P1388" s="187"/>
      <c r="Q1388" s="185"/>
      <c r="R1388" s="186"/>
      <c r="S1388" s="186"/>
      <c r="T1388" s="187"/>
      <c r="U1388" s="187"/>
      <c r="V1388" s="187"/>
      <c r="W1388" s="320"/>
      <c r="X1388" s="214"/>
      <c r="Y1388" s="215"/>
      <c r="Z1388" s="34"/>
      <c r="AA1388" s="35">
        <v>1</v>
      </c>
      <c r="AB1388" s="35"/>
      <c r="AC1388" s="35"/>
      <c r="AD1388" s="36"/>
      <c r="AE1388" s="224"/>
      <c r="AF1388" s="53"/>
      <c r="AG1388" s="54"/>
      <c r="AH1388" s="55"/>
      <c r="AI1388" s="56"/>
      <c r="AJ1388" s="41" t="s">
        <v>308</v>
      </c>
      <c r="AK1388" s="42">
        <v>44152</v>
      </c>
      <c r="AL1388" s="50"/>
      <c r="AM1388" s="337" t="str">
        <f>INDEX($K$6:$AE$6,1,MATCH(1,K1388:AE1388,-1))</f>
        <v>1511-S</v>
      </c>
      <c r="AN1388" s="337" t="str">
        <f>IF(INDEX($K$6:$AE$6,1,MATCH(1,K1388:AE1388,1))&lt;&gt;INDEX($K$6:$AE$6,1,MATCH(1,K1388:AE1388,-1)),INDEX($K$6:$AE$6,1,MATCH(1,K1388:AE1388,1)),"-")</f>
        <v>-</v>
      </c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  <c r="IO1388"/>
      <c r="IP1388"/>
      <c r="IQ1388"/>
      <c r="IR1388"/>
      <c r="IS1388"/>
      <c r="IT1388"/>
      <c r="IU1388"/>
      <c r="IV1388"/>
      <c r="IW1388"/>
      <c r="IX1388"/>
      <c r="IY1388"/>
      <c r="IZ1388"/>
      <c r="JA1388"/>
    </row>
    <row r="1389" spans="1:261" s="63" customFormat="1" x14ac:dyDescent="0.2">
      <c r="A1389" s="169" t="str">
        <f>IF(IFERROR(VLOOKUP(G1389,EmployesActifs,1,FALSE),"Non")&lt;&gt;"Non","Oui","Non")</f>
        <v>Oui</v>
      </c>
      <c r="B1389" s="172">
        <f>IF(A1389="Oui",1,0)</f>
        <v>1</v>
      </c>
      <c r="C1389" s="172">
        <f>IF(OR(G1389="Médecin",H1389="Médecin",I1389="Médecin",I1389="Médecins",H1389="anesthésiste",H1389="boursier univ.",H1389="chercheur",H1389="chirurgien",H1389="Résident(e)",H1389="Md Urg",H1389="Md Card",LEFT(H1389,6)="Fellow",H1389="Externe Médecine",H1389="Directeur de la biobanque Médecin",H1389="monit.-boursier",),1,0)</f>
        <v>0</v>
      </c>
      <c r="D1389" s="172">
        <f>IF(OR(G1389=0,H1389="Stagiaire",H1389="Stagiaires",H1389="Externe",H1389="Externes",G1389="agence",H1389="STAGIAIRE INFIRMIER(ÈRE)",H1389="STAGIAIRE SI",H1389="STAGIAIRE S.I.",H1389="STAGIAIRE PAB",H1389="STAGIAIRE EN PERFUSION",H1389="Stagiaire Physiothérapeute",H1389="Stagiaire médecine",H1389="Stagiaire - Service sociaux",H1389="STAGIAIRE SOINS INFIRMIERS",H1389="STAGIAIRE EXTERNE EN MÉDECINE",H1389="ss",),1,0)</f>
        <v>0</v>
      </c>
      <c r="E1389" s="28" t="s">
        <v>2542</v>
      </c>
      <c r="F1389" s="28" t="s">
        <v>225</v>
      </c>
      <c r="G1389" s="312">
        <v>4626</v>
      </c>
      <c r="H1389" s="79" t="s">
        <v>3556</v>
      </c>
      <c r="I1389" s="164" t="s">
        <v>1227</v>
      </c>
      <c r="J1389" s="273">
        <f ca="1">IF(AK1389&lt;=Données!$B$2,1," ")</f>
        <v>1</v>
      </c>
      <c r="K1389" s="45"/>
      <c r="L1389" s="46">
        <v>1</v>
      </c>
      <c r="M1389" s="47"/>
      <c r="N1389" s="48"/>
      <c r="O1389" s="185"/>
      <c r="P1389" s="187"/>
      <c r="Q1389" s="185"/>
      <c r="R1389" s="186"/>
      <c r="S1389" s="186"/>
      <c r="T1389" s="187"/>
      <c r="U1389" s="187"/>
      <c r="V1389" s="187"/>
      <c r="W1389" s="320"/>
      <c r="X1389" s="214"/>
      <c r="Y1389" s="215"/>
      <c r="Z1389" s="34"/>
      <c r="AA1389" s="35"/>
      <c r="AB1389" s="35"/>
      <c r="AC1389" s="35"/>
      <c r="AD1389" s="36"/>
      <c r="AE1389" s="224"/>
      <c r="AF1389" s="53"/>
      <c r="AG1389" s="54"/>
      <c r="AH1389" s="55"/>
      <c r="AI1389" s="56"/>
      <c r="AJ1389" s="41" t="s">
        <v>85</v>
      </c>
      <c r="AK1389" s="42">
        <v>44874</v>
      </c>
      <c r="AL1389" s="50"/>
      <c r="AM1389" s="337" t="str">
        <f>INDEX($K$6:$AE$6,1,MATCH(1,K1389:AE1389,-1))</f>
        <v>95PFE-L2M</v>
      </c>
      <c r="AN1389" s="337" t="str">
        <f>IF(INDEX($K$6:$AE$6,1,MATCH(1,K1389:AE1389,1))&lt;&gt;INDEX($K$6:$AE$6,1,MATCH(1,K1389:AE1389,-1)),INDEX($K$6:$AE$6,1,MATCH(1,K1389:AE1389,1)),"-")</f>
        <v>-</v>
      </c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  <c r="IW1389"/>
      <c r="IX1389"/>
      <c r="IY1389"/>
      <c r="IZ1389"/>
      <c r="JA1389"/>
    </row>
    <row r="1390" spans="1:261" s="63" customFormat="1" x14ac:dyDescent="0.2">
      <c r="A1390" s="169" t="str">
        <f>IF(IFERROR(VLOOKUP(G1390,EmployesActifs,1,FALSE),"Non")&lt;&gt;"Non","Oui","Non")</f>
        <v>Oui</v>
      </c>
      <c r="B1390" s="172">
        <f>IF(A1390="Oui",1,0)</f>
        <v>1</v>
      </c>
      <c r="C1390" s="172">
        <f>IF(OR(G1390="Médecin",H1390="Médecin",I1390="Médecin",I1390="Médecins",H1390="anesthésiste",H1390="boursier univ.",H1390="chercheur",H1390="chirurgien",H1390="Résident(e)",H1390="Md Urg",H1390="Md Card",LEFT(H1390,6)="Fellow",H1390="Externe Médecine",H1390="Directeur de la biobanque Médecin",H1390="monit.-boursier",),1,0)</f>
        <v>0</v>
      </c>
      <c r="D1390" s="172">
        <f>IF(OR(G1390=0,H1390="Stagiaire",H1390="Stagiaires",H1390="Externe",H1390="Externes",G1390="agence",H1390="STAGIAIRE INFIRMIER(ÈRE)",H1390="STAGIAIRE SI",H1390="STAGIAIRE S.I.",H1390="STAGIAIRE PAB",H1390="STAGIAIRE EN PERFUSION",H1390="Stagiaire Physiothérapeute",H1390="Stagiaire médecine",H1390="Stagiaire - Service sociaux",H1390="STAGIAIRE SOINS INFIRMIERS",H1390="STAGIAIRE EXTERNE EN MÉDECINE",H1390="ss",),1,0)</f>
        <v>0</v>
      </c>
      <c r="E1390" s="28" t="s">
        <v>2543</v>
      </c>
      <c r="F1390" s="28" t="s">
        <v>892</v>
      </c>
      <c r="G1390" s="264">
        <v>3193</v>
      </c>
      <c r="H1390" s="79" t="s">
        <v>3390</v>
      </c>
      <c r="I1390" s="164" t="s">
        <v>3391</v>
      </c>
      <c r="J1390" s="273">
        <f ca="1">IF(AK1390&lt;=Données!$B$2,1," ")</f>
        <v>1</v>
      </c>
      <c r="K1390" s="45" t="s">
        <v>56</v>
      </c>
      <c r="L1390" s="46"/>
      <c r="M1390" s="47"/>
      <c r="N1390" s="48"/>
      <c r="O1390" s="185"/>
      <c r="P1390" s="187"/>
      <c r="Q1390" s="185"/>
      <c r="R1390" s="186"/>
      <c r="S1390" s="186">
        <v>1</v>
      </c>
      <c r="T1390" s="187"/>
      <c r="U1390" s="187"/>
      <c r="V1390" s="187"/>
      <c r="W1390" s="320"/>
      <c r="X1390" s="214"/>
      <c r="Y1390" s="215"/>
      <c r="Z1390" s="34"/>
      <c r="AA1390" s="35"/>
      <c r="AB1390" s="35"/>
      <c r="AC1390" s="35"/>
      <c r="AD1390" s="36"/>
      <c r="AE1390" s="224"/>
      <c r="AF1390" s="53"/>
      <c r="AG1390" s="54"/>
      <c r="AH1390" s="55"/>
      <c r="AI1390" s="56"/>
      <c r="AJ1390" s="41" t="s">
        <v>98</v>
      </c>
      <c r="AK1390" s="42">
        <v>44575</v>
      </c>
      <c r="AL1390" s="50"/>
      <c r="AM1390" s="337" t="str">
        <f>INDEX($K$6:$AE$6,1,MATCH(1,K1390:AE1390,-1))</f>
        <v>1870 +</v>
      </c>
      <c r="AN1390" s="337" t="str">
        <f>IF(INDEX($K$6:$AE$6,1,MATCH(1,K1390:AE1390,1))&lt;&gt;INDEX($K$6:$AE$6,1,MATCH(1,K1390:AE1390,-1)),INDEX($K$6:$AE$6,1,MATCH(1,K1390:AE1390,1)),"-")</f>
        <v>-</v>
      </c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  <c r="IW1390"/>
      <c r="IX1390"/>
      <c r="IY1390"/>
      <c r="IZ1390"/>
      <c r="JA1390"/>
    </row>
    <row r="1391" spans="1:261" s="63" customFormat="1" x14ac:dyDescent="0.2">
      <c r="A1391" s="169" t="str">
        <f>IF(IFERROR(VLOOKUP(G1391,EmployesActifs,1,FALSE),"Non")&lt;&gt;"Non","Oui","Non")</f>
        <v>Oui</v>
      </c>
      <c r="B1391" s="172">
        <f>IF(A1391="Oui",1,0)</f>
        <v>1</v>
      </c>
      <c r="C1391" s="172">
        <f>IF(OR(G1391="Médecin",H1391="Médecin",I1391="Médecin",I1391="Médecins",H1391="anesthésiste",H1391="boursier univ.",H1391="chercheur",H1391="chirurgien",H1391="Résident(e)",H1391="Md Urg",H1391="Md Card",LEFT(H1391,6)="Fellow",H1391="Externe Médecine",H1391="Directeur de la biobanque Médecin",H1391="monit.-boursier",),1,0)</f>
        <v>0</v>
      </c>
      <c r="D1391" s="172">
        <f>IF(OR(G1391=0,H1391="Stagiaire",H1391="Stagiaires",H1391="Externe",H1391="Externes",G1391="agence",H1391="STAGIAIRE INFIRMIER(ÈRE)",H1391="STAGIAIRE SI",H1391="STAGIAIRE S.I.",H1391="STAGIAIRE PAB",H1391="STAGIAIRE EN PERFUSION",H1391="Stagiaire Physiothérapeute",H1391="Stagiaire médecine",H1391="Stagiaire - Service sociaux",H1391="STAGIAIRE SOINS INFIRMIERS",H1391="STAGIAIRE EXTERNE EN MÉDECINE",H1391="ss",),1,0)</f>
        <v>0</v>
      </c>
      <c r="E1391" s="28" t="s">
        <v>3988</v>
      </c>
      <c r="F1391" s="28" t="s">
        <v>6164</v>
      </c>
      <c r="G1391" s="264">
        <v>14114</v>
      </c>
      <c r="H1391" s="79" t="s">
        <v>54</v>
      </c>
      <c r="I1391" s="164" t="s">
        <v>55</v>
      </c>
      <c r="J1391" s="273" t="str">
        <f ca="1">IF(AK1391&lt;=Données!$B$2,1," ")</f>
        <v xml:space="preserve"> </v>
      </c>
      <c r="K1391" s="45"/>
      <c r="L1391" s="46">
        <v>1</v>
      </c>
      <c r="M1391" s="47"/>
      <c r="N1391" s="48"/>
      <c r="O1391" s="185"/>
      <c r="P1391" s="187"/>
      <c r="Q1391" s="185"/>
      <c r="R1391" s="186"/>
      <c r="S1391" s="186"/>
      <c r="T1391" s="187"/>
      <c r="U1391" s="187"/>
      <c r="V1391" s="187"/>
      <c r="W1391" s="320"/>
      <c r="X1391" s="214"/>
      <c r="Y1391" s="215"/>
      <c r="Z1391" s="34"/>
      <c r="AA1391" s="35"/>
      <c r="AB1391" s="35"/>
      <c r="AC1391" s="35"/>
      <c r="AD1391" s="36"/>
      <c r="AE1391" s="224"/>
      <c r="AF1391" s="53"/>
      <c r="AG1391" s="54"/>
      <c r="AH1391" s="55"/>
      <c r="AI1391" s="56"/>
      <c r="AJ1391" s="41" t="s">
        <v>5851</v>
      </c>
      <c r="AK1391" s="42">
        <v>45927</v>
      </c>
      <c r="AL1391" s="50"/>
      <c r="AM1391" s="337" t="str">
        <f>INDEX($K$6:$AE$6,1,MATCH(1,K1391:AE1391,-1))</f>
        <v>95PFE-L2M</v>
      </c>
      <c r="AN1391" s="337" t="str">
        <f>IF(INDEX($K$6:$AE$6,1,MATCH(1,K1391:AE1391,1))&lt;&gt;INDEX($K$6:$AE$6,1,MATCH(1,K1391:AE1391,-1)),INDEX($K$6:$AE$6,1,MATCH(1,K1391:AE1391,1)),"-")</f>
        <v>-</v>
      </c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  <c r="IW1391"/>
      <c r="IX1391"/>
      <c r="IY1391"/>
      <c r="IZ1391"/>
      <c r="JA1391"/>
    </row>
    <row r="1392" spans="1:261" ht="12.75" customHeight="1" x14ac:dyDescent="0.2">
      <c r="A1392" s="169" t="str">
        <f>IF(IFERROR(VLOOKUP(G1392,EmployesActifs,1,FALSE),"Non")&lt;&gt;"Non","Oui","Non")</f>
        <v>Oui</v>
      </c>
      <c r="B1392" s="172">
        <f>IF(A1392="Oui",1,0)</f>
        <v>1</v>
      </c>
      <c r="C1392" s="172">
        <f>IF(OR(G1392="Médecin",H1392="Médecin",I1392="Médecin",I1392="Médecins",H1392="anesthésiste",H1392="boursier univ.",H1392="chercheur",H1392="chirurgien",H1392="Résident(e)",H1392="Md Urg",H1392="Md Card",LEFT(H1392,6)="Fellow",H1392="Externe Médecine",H1392="Directeur de la biobanque Médecin",H1392="monit.-boursier",),1,0)</f>
        <v>0</v>
      </c>
      <c r="D1392" s="172">
        <f>IF(OR(G1392=0,H1392="Stagiaire",H1392="Stagiaires",H1392="Externe",H1392="Externes",G1392="agence",H1392="STAGIAIRE INFIRMIER(ÈRE)",H1392="STAGIAIRE SI",H1392="STAGIAIRE S.I.",H1392="STAGIAIRE PAB",H1392="STAGIAIRE EN PERFUSION",H1392="Stagiaire Physiothérapeute",H1392="Stagiaire médecine",H1392="Stagiaire - Service sociaux",H1392="STAGIAIRE SOINS INFIRMIERS",H1392="STAGIAIRE EXTERNE EN MÉDECINE",H1392="ss",),1,0)</f>
        <v>0</v>
      </c>
      <c r="E1392" s="28" t="s">
        <v>3107</v>
      </c>
      <c r="F1392" s="28" t="s">
        <v>3108</v>
      </c>
      <c r="G1392" s="255">
        <v>12717</v>
      </c>
      <c r="H1392" s="79" t="s">
        <v>69</v>
      </c>
      <c r="I1392" s="164" t="s">
        <v>5215</v>
      </c>
      <c r="J1392" s="273">
        <f ca="1">IF(AL1392&lt;=Données!$B$2,1," ")</f>
        <v>1</v>
      </c>
      <c r="K1392" s="45"/>
      <c r="L1392" s="46">
        <v>1</v>
      </c>
      <c r="M1392" s="47"/>
      <c r="N1392" s="48"/>
      <c r="O1392" s="185"/>
      <c r="P1392" s="187"/>
      <c r="Q1392" s="185"/>
      <c r="R1392" s="186"/>
      <c r="S1392" s="186"/>
      <c r="T1392" s="187"/>
      <c r="U1392" s="187"/>
      <c r="V1392" s="187"/>
      <c r="W1392" s="320"/>
      <c r="X1392" s="214"/>
      <c r="Y1392" s="215"/>
      <c r="Z1392" s="34"/>
      <c r="AA1392" s="35"/>
      <c r="AB1392" s="35"/>
      <c r="AC1392" s="35"/>
      <c r="AD1392" s="36"/>
      <c r="AE1392" s="224"/>
      <c r="AF1392" s="53"/>
      <c r="AG1392" s="54"/>
      <c r="AH1392" s="345"/>
      <c r="AI1392" s="56"/>
      <c r="AJ1392" s="41" t="s">
        <v>85</v>
      </c>
      <c r="AK1392" s="42">
        <v>44950</v>
      </c>
      <c r="AL1392" s="331"/>
      <c r="AM1392" s="337" t="str">
        <f>INDEX($K$6:$AE$6,1,MATCH(1,K1392:AE1392,-1))</f>
        <v>95PFE-L2M</v>
      </c>
      <c r="AN1392" s="337" t="str">
        <f>IF(INDEX($K$6:$AE$6,1,MATCH(1,K1392:AE1392,1))&lt;&gt;INDEX($K$6:$AE$6,1,MATCH(1,K1392:AE1392,-1)),INDEX($K$6:$AE$6,1,MATCH(1,K1392:AE1392,1)),"-")</f>
        <v>-</v>
      </c>
      <c r="AO1392"/>
      <c r="AP1392"/>
      <c r="AQ1392"/>
    </row>
    <row r="1393" spans="1:43" ht="12.75" customHeight="1" x14ac:dyDescent="0.2">
      <c r="A1393" s="169" t="str">
        <f>IF(IFERROR(VLOOKUP(G1393,EmployesActifs,1,FALSE),"Non")&lt;&gt;"Non","Oui","Non")</f>
        <v>Oui</v>
      </c>
      <c r="B1393" s="172">
        <f>IF(A1393="Oui",1,0)</f>
        <v>1</v>
      </c>
      <c r="C1393" s="172">
        <f>IF(OR(G1393="Médecin",H1393="Médecin",I1393="Médecin",I1393="Médecins",H1393="anesthésiste",H1393="boursier univ.",H1393="chercheur",H1393="chirurgien",H1393="Résident(e)",H1393="Md Urg",H1393="Md Card",LEFT(H1393,6)="Fellow",H1393="Externe Médecine",H1393="Directeur de la biobanque Médecin",H1393="monit.-boursier",),1,0)</f>
        <v>0</v>
      </c>
      <c r="D1393" s="172">
        <f>IF(OR(G1393=0,H1393="Stagiaire",H1393="Stagiaires",H1393="Externe",H1393="Externes",G1393="agence",H1393="STAGIAIRE INFIRMIER(ÈRE)",H1393="STAGIAIRE SI",H1393="STAGIAIRE S.I.",H1393="STAGIAIRE PAB",H1393="STAGIAIRE EN PERFUSION",H1393="Stagiaire Physiothérapeute",H1393="Stagiaire médecine",H1393="Stagiaire - Service sociaux",H1393="STAGIAIRE SOINS INFIRMIERS",H1393="STAGIAIRE EXTERNE EN MÉDECINE",H1393="ss",),1,0)</f>
        <v>0</v>
      </c>
      <c r="E1393" s="28" t="s">
        <v>3107</v>
      </c>
      <c r="F1393" s="28" t="s">
        <v>3108</v>
      </c>
      <c r="G1393" s="255">
        <v>12717</v>
      </c>
      <c r="H1393" s="79" t="s">
        <v>69</v>
      </c>
      <c r="I1393" s="164" t="s">
        <v>5215</v>
      </c>
      <c r="J1393" s="273">
        <f ca="1">IF(AK1393&lt;=Données!$B$2,1," ")</f>
        <v>1</v>
      </c>
      <c r="K1393" s="45"/>
      <c r="L1393" s="46">
        <v>1</v>
      </c>
      <c r="M1393" s="47"/>
      <c r="N1393" s="48"/>
      <c r="O1393" s="185"/>
      <c r="P1393" s="187"/>
      <c r="Q1393" s="185"/>
      <c r="R1393" s="186"/>
      <c r="S1393" s="186"/>
      <c r="T1393" s="187"/>
      <c r="U1393" s="187"/>
      <c r="V1393" s="187"/>
      <c r="W1393" s="320"/>
      <c r="X1393" s="214"/>
      <c r="Y1393" s="215"/>
      <c r="Z1393" s="34"/>
      <c r="AA1393" s="35"/>
      <c r="AB1393" s="35"/>
      <c r="AC1393" s="35"/>
      <c r="AD1393" s="36"/>
      <c r="AE1393" s="224"/>
      <c r="AF1393" s="53"/>
      <c r="AG1393" s="54"/>
      <c r="AH1393" s="345"/>
      <c r="AI1393" s="56"/>
      <c r="AJ1393" s="41" t="s">
        <v>85</v>
      </c>
      <c r="AK1393" s="42">
        <v>44950</v>
      </c>
      <c r="AL1393" s="331"/>
      <c r="AM1393" s="337" t="str">
        <f>INDEX($K$6:$AE$6,1,MATCH(1,K1393:AE1393,-1))</f>
        <v>95PFE-L2M</v>
      </c>
      <c r="AN1393" s="337" t="str">
        <f>IF(INDEX($K$6:$AE$6,1,MATCH(1,K1393:AE1393,1))&lt;&gt;INDEX($K$6:$AE$6,1,MATCH(1,K1393:AE1393,-1)),INDEX($K$6:$AE$6,1,MATCH(1,K1393:AE1393,1)),"-")</f>
        <v>-</v>
      </c>
      <c r="AO1393"/>
      <c r="AP1393"/>
      <c r="AQ1393"/>
    </row>
    <row r="1394" spans="1:43" ht="12.75" customHeight="1" x14ac:dyDescent="0.2">
      <c r="A1394" s="169" t="str">
        <f>IF(IFERROR(VLOOKUP(G1394,EmployesActifs,1,FALSE),"Non")&lt;&gt;"Non","Oui","Non")</f>
        <v>Oui</v>
      </c>
      <c r="B1394" s="172">
        <f>IF(A1394="Oui",1,0)</f>
        <v>1</v>
      </c>
      <c r="C1394" s="172">
        <f>IF(OR(G1394="Médecin",H1394="Médecin",I1394="Médecin",I1394="Médecins",H1394="anesthésiste",H1394="boursier univ.",H1394="chercheur",H1394="chirurgien",H1394="Résident(e)",H1394="Md Urg",H1394="Md Card",LEFT(H1394,6)="Fellow",H1394="Externe Médecine",H1394="Directeur de la biobanque Médecin",H1394="monit.-boursier",),1,0)</f>
        <v>0</v>
      </c>
      <c r="D1394" s="172">
        <f>IF(OR(G1394=0,H1394="Stagiaire",H1394="Stagiaires",H1394="Externe",H1394="Externes",G1394="agence",H1394="STAGIAIRE INFIRMIER(ÈRE)",H1394="STAGIAIRE SI",H1394="STAGIAIRE S.I.",H1394="STAGIAIRE PAB",H1394="STAGIAIRE EN PERFUSION",H1394="Stagiaire Physiothérapeute",H1394="Stagiaire médecine",H1394="Stagiaire - Service sociaux",H1394="STAGIAIRE SOINS INFIRMIERS",H1394="STAGIAIRE EXTERNE EN MÉDECINE",H1394="ss",),1,0)</f>
        <v>0</v>
      </c>
      <c r="E1394" s="28" t="s">
        <v>6325</v>
      </c>
      <c r="F1394" s="28" t="s">
        <v>6326</v>
      </c>
      <c r="G1394" s="255">
        <v>14008</v>
      </c>
      <c r="H1394" s="79" t="s">
        <v>103</v>
      </c>
      <c r="I1394" s="164" t="s">
        <v>5717</v>
      </c>
      <c r="J1394" s="273" t="str">
        <f ca="1">IF(AK1394&lt;=Données!$B$2,1," ")</f>
        <v xml:space="preserve"> </v>
      </c>
      <c r="K1394" s="45" t="s">
        <v>56</v>
      </c>
      <c r="L1394" s="46"/>
      <c r="M1394" s="47"/>
      <c r="N1394" s="48"/>
      <c r="O1394" s="185"/>
      <c r="P1394" s="187"/>
      <c r="Q1394" s="185"/>
      <c r="R1394" s="186"/>
      <c r="S1394" s="186">
        <v>1</v>
      </c>
      <c r="T1394" s="187"/>
      <c r="U1394" s="187"/>
      <c r="V1394" s="187"/>
      <c r="W1394" s="320"/>
      <c r="X1394" s="214"/>
      <c r="Y1394" s="215"/>
      <c r="Z1394" s="34"/>
      <c r="AA1394" s="35"/>
      <c r="AB1394" s="35"/>
      <c r="AC1394" s="35"/>
      <c r="AD1394" s="36"/>
      <c r="AE1394" s="224"/>
      <c r="AF1394" s="53"/>
      <c r="AG1394" s="54"/>
      <c r="AH1394" s="55"/>
      <c r="AI1394" s="56"/>
      <c r="AJ1394" s="41" t="s">
        <v>5851</v>
      </c>
      <c r="AK1394" s="42">
        <v>45927</v>
      </c>
      <c r="AL1394" s="50"/>
      <c r="AM1394" s="337" t="str">
        <f>INDEX($K$6:$AE$6,1,MATCH(1,K1394:AE1394,-1))</f>
        <v>1870 +</v>
      </c>
      <c r="AN1394" s="337" t="str">
        <f>IF(INDEX($K$6:$AE$6,1,MATCH(1,K1394:AE1394,1))&lt;&gt;INDEX($K$6:$AE$6,1,MATCH(1,K1394:AE1394,-1)),INDEX($K$6:$AE$6,1,MATCH(1,K1394:AE1394,1)),"-")</f>
        <v>-</v>
      </c>
      <c r="AO1394"/>
      <c r="AP1394"/>
      <c r="AQ1394"/>
    </row>
    <row r="1395" spans="1:43" ht="12.75" customHeight="1" x14ac:dyDescent="0.2">
      <c r="A1395" s="169" t="str">
        <f>IF(IFERROR(VLOOKUP(G1395,EmployesActifs,1,FALSE),"Non")&lt;&gt;"Non","Oui","Non")</f>
        <v>Oui</v>
      </c>
      <c r="B1395" s="172">
        <f>IF(A1395="Oui",1,0)</f>
        <v>1</v>
      </c>
      <c r="C1395" s="172">
        <f>IF(OR(G1395="Médecin",H1395="Médecin",I1395="Médecin",I1395="Médecins",H1395="anesthésiste",H1395="boursier univ.",H1395="chercheur",H1395="chirurgien",H1395="Résident(e)",H1395="Md Urg",H1395="Md Card",LEFT(H1395,6)="Fellow",H1395="Externe Médecine",H1395="Directeur de la biobanque Médecin",H1395="monit.-boursier",),1,0)</f>
        <v>0</v>
      </c>
      <c r="D1395" s="172">
        <f>IF(OR(G1395=0,H1395="Stagiaire",H1395="Stagiaires",H1395="Externe",H1395="Externes",G1395="agence",H1395="STAGIAIRE INFIRMIER(ÈRE)",H1395="STAGIAIRE SI",H1395="STAGIAIRE S.I.",H1395="STAGIAIRE PAB",H1395="STAGIAIRE EN PERFUSION",H1395="Stagiaire Physiothérapeute",H1395="Stagiaire médecine",H1395="Stagiaire - Service sociaux",H1395="STAGIAIRE SOINS INFIRMIERS",H1395="STAGIAIRE EXTERNE EN MÉDECINE",H1395="ss",),1,0)</f>
        <v>0</v>
      </c>
      <c r="E1395" s="28" t="s">
        <v>3119</v>
      </c>
      <c r="F1395" s="28" t="s">
        <v>3120</v>
      </c>
      <c r="G1395" s="255">
        <v>12796</v>
      </c>
      <c r="H1395" s="79" t="s">
        <v>69</v>
      </c>
      <c r="I1395" s="164" t="s">
        <v>5215</v>
      </c>
      <c r="J1395" s="273" t="str">
        <f ca="1">IF(AK1395&lt;=Données!$B$2,1," ")</f>
        <v xml:space="preserve"> </v>
      </c>
      <c r="K1395" s="45"/>
      <c r="L1395" s="46"/>
      <c r="M1395" s="47"/>
      <c r="N1395" s="48">
        <v>1</v>
      </c>
      <c r="O1395" s="185"/>
      <c r="P1395" s="187"/>
      <c r="Q1395" s="185"/>
      <c r="R1395" s="186"/>
      <c r="S1395" s="186"/>
      <c r="T1395" s="187"/>
      <c r="U1395" s="187"/>
      <c r="V1395" s="187"/>
      <c r="W1395" s="320"/>
      <c r="X1395" s="214"/>
      <c r="Y1395" s="215"/>
      <c r="Z1395" s="34"/>
      <c r="AA1395" s="35"/>
      <c r="AB1395" s="35"/>
      <c r="AC1395" s="35"/>
      <c r="AD1395" s="36"/>
      <c r="AE1395" s="224"/>
      <c r="AF1395" s="53"/>
      <c r="AG1395" s="54"/>
      <c r="AH1395" s="55"/>
      <c r="AI1395" s="56"/>
      <c r="AJ1395" s="41" t="s">
        <v>4462</v>
      </c>
      <c r="AK1395" s="42">
        <v>45815</v>
      </c>
      <c r="AL1395" s="50"/>
      <c r="AM1395" s="337" t="str">
        <f>INDEX($K$6:$AE$6,1,MATCH(1,K1395:AE1395,-1))</f>
        <v>F550</v>
      </c>
      <c r="AN1395" s="337" t="str">
        <f>IF(INDEX($K$6:$AE$6,1,MATCH(1,K1395:AE1395,1))&lt;&gt;INDEX($K$6:$AE$6,1,MATCH(1,K1395:AE1395,-1)),INDEX($K$6:$AE$6,1,MATCH(1,K1395:AE1395,1)),"-")</f>
        <v>-</v>
      </c>
      <c r="AO1395"/>
      <c r="AP1395"/>
      <c r="AQ1395"/>
    </row>
    <row r="1396" spans="1:43" ht="12.75" customHeight="1" x14ac:dyDescent="0.2">
      <c r="A1396" s="169" t="str">
        <f>IF(IFERROR(VLOOKUP(G1396,EmployesActifs,1,FALSE),"Non")&lt;&gt;"Non","Oui","Non")</f>
        <v>Oui</v>
      </c>
      <c r="B1396" s="172">
        <f>IF(A1396="Oui",1,0)</f>
        <v>1</v>
      </c>
      <c r="C1396" s="172">
        <f>IF(OR(G1396="Médecin",H1396="Médecin",I1396="Médecin",I1396="Médecins",H1396="anesthésiste",H1396="boursier univ.",H1396="chercheur",H1396="chirurgien",H1396="Résident(e)",H1396="Md Urg",H1396="Md Card",LEFT(H1396,6)="Fellow",H1396="Externe Médecine",H1396="Directeur de la biobanque Médecin",H1396="monit.-boursier",),1,0)</f>
        <v>1</v>
      </c>
      <c r="D1396" s="172">
        <f>IF(OR(G1396=0,H1396="Stagiaire",H1396="Stagiaires",H1396="Externe",H1396="Externes",G1396="agence",H1396="STAGIAIRE INFIRMIER(ÈRE)",H1396="STAGIAIRE SI",H1396="STAGIAIRE S.I.",H1396="STAGIAIRE PAB",H1396="STAGIAIRE EN PERFUSION",H1396="Stagiaire Physiothérapeute",H1396="Stagiaire médecine",H1396="Stagiaire - Service sociaux",H1396="STAGIAIRE SOINS INFIRMIERS",H1396="STAGIAIRE EXTERNE EN MÉDECINE",H1396="ss",),1,0)</f>
        <v>0</v>
      </c>
      <c r="E1396" s="28" t="s">
        <v>5807</v>
      </c>
      <c r="F1396" s="28" t="s">
        <v>5808</v>
      </c>
      <c r="G1396" s="257">
        <v>13948</v>
      </c>
      <c r="H1396" s="79" t="s">
        <v>6301</v>
      </c>
      <c r="I1396" s="164" t="s">
        <v>651</v>
      </c>
      <c r="J1396" s="273" t="s">
        <v>2976</v>
      </c>
      <c r="K1396" s="45"/>
      <c r="L1396" s="46">
        <v>1</v>
      </c>
      <c r="M1396" s="47"/>
      <c r="N1396" s="48"/>
      <c r="O1396" s="185"/>
      <c r="P1396" s="187"/>
      <c r="Q1396" s="185"/>
      <c r="R1396" s="186"/>
      <c r="S1396" s="186"/>
      <c r="T1396" s="187"/>
      <c r="U1396" s="187"/>
      <c r="V1396" s="187"/>
      <c r="W1396" s="320"/>
      <c r="X1396" s="214"/>
      <c r="Y1396" s="215"/>
      <c r="Z1396" s="34"/>
      <c r="AA1396" s="35"/>
      <c r="AB1396" s="35"/>
      <c r="AC1396" s="35"/>
      <c r="AD1396" s="36"/>
      <c r="AE1396" s="49"/>
      <c r="AF1396" s="53"/>
      <c r="AG1396" s="54"/>
      <c r="AH1396" s="55"/>
      <c r="AI1396" s="56"/>
      <c r="AJ1396" s="41" t="s">
        <v>4462</v>
      </c>
      <c r="AK1396" s="42">
        <v>45624</v>
      </c>
      <c r="AL1396" s="50"/>
      <c r="AM1396" s="376" t="s">
        <v>19</v>
      </c>
      <c r="AN1396" s="376" t="s">
        <v>6391</v>
      </c>
      <c r="AO1396"/>
      <c r="AP1396"/>
      <c r="AQ1396"/>
    </row>
    <row r="1397" spans="1:43" ht="12.75" customHeight="1" x14ac:dyDescent="0.2">
      <c r="A1397" s="169" t="str">
        <f>IF(IFERROR(VLOOKUP(G1397,EmployesActifs,1,FALSE),"Non")&lt;&gt;"Non","Oui","Non")</f>
        <v>Oui</v>
      </c>
      <c r="B1397" s="172">
        <f>IF(A1397="Oui",1,0)</f>
        <v>1</v>
      </c>
      <c r="C1397" s="172">
        <f>IF(OR(G1397="Médecin",H1397="Médecin",I1397="Médecin",I1397="Médecins",H1397="anesthésiste",H1397="boursier univ.",H1397="chercheur",H1397="chirurgien",H1397="Résident(e)",H1397="Md Urg",H1397="Md Card",LEFT(H1397,6)="Fellow",H1397="Externe Médecine",H1397="Directeur de la biobanque Médecin",H1397="monit.-boursier",),1,0)</f>
        <v>0</v>
      </c>
      <c r="D1397" s="172">
        <f>IF(OR(G1397=0,H1397="Stagiaire",H1397="Stagiaires",H1397="Externe",H1397="Externes",G1397="agence",H1397="STAGIAIRE INFIRMIER(ÈRE)",H1397="STAGIAIRE SI",H1397="STAGIAIRE S.I.",H1397="STAGIAIRE PAB",H1397="STAGIAIRE EN PERFUSION",H1397="Stagiaire Physiothérapeute",H1397="Stagiaire médecine",H1397="Stagiaire - Service sociaux",H1397="STAGIAIRE SOINS INFIRMIERS",H1397="STAGIAIRE EXTERNE EN MÉDECINE",H1397="ss",),1,0)</f>
        <v>0</v>
      </c>
      <c r="E1397" s="28" t="s">
        <v>2959</v>
      </c>
      <c r="F1397" s="28" t="s">
        <v>368</v>
      </c>
      <c r="G1397" s="255">
        <v>11915</v>
      </c>
      <c r="H1397" s="79" t="s">
        <v>517</v>
      </c>
      <c r="I1397" s="164" t="s">
        <v>339</v>
      </c>
      <c r="J1397" s="273">
        <f ca="1">IF(AK1397&lt;=Données!$B$2,1," ")</f>
        <v>1</v>
      </c>
      <c r="K1397" s="45"/>
      <c r="L1397" s="46"/>
      <c r="M1397" s="47">
        <v>1</v>
      </c>
      <c r="N1397" s="48"/>
      <c r="O1397" s="185"/>
      <c r="P1397" s="187"/>
      <c r="Q1397" s="185"/>
      <c r="R1397" s="186"/>
      <c r="S1397" s="186"/>
      <c r="T1397" s="187"/>
      <c r="U1397" s="187"/>
      <c r="V1397" s="187"/>
      <c r="W1397" s="320"/>
      <c r="X1397" s="214"/>
      <c r="Y1397" s="215"/>
      <c r="Z1397" s="34"/>
      <c r="AA1397" s="35"/>
      <c r="AB1397" s="35"/>
      <c r="AC1397" s="35"/>
      <c r="AD1397" s="36"/>
      <c r="AE1397" s="224"/>
      <c r="AF1397" s="53"/>
      <c r="AG1397" s="54"/>
      <c r="AH1397" s="55"/>
      <c r="AI1397" s="56"/>
      <c r="AJ1397" s="41" t="s">
        <v>85</v>
      </c>
      <c r="AK1397" s="42">
        <v>44797</v>
      </c>
      <c r="AL1397" s="50"/>
      <c r="AM1397" s="337" t="str">
        <f>INDEX($K$6:$AE$6,1,MATCH(1,K1397:AE1397,-1))</f>
        <v>95PFE-L2L</v>
      </c>
      <c r="AN1397" s="337" t="str">
        <f>IF(INDEX($K$6:$AE$6,1,MATCH(1,K1397:AE1397,1))&lt;&gt;INDEX($K$6:$AE$6,1,MATCH(1,K1397:AE1397,-1)),INDEX($K$6:$AE$6,1,MATCH(1,K1397:AE1397,1)),"-")</f>
        <v>-</v>
      </c>
      <c r="AO1397"/>
      <c r="AP1397"/>
      <c r="AQ1397"/>
    </row>
    <row r="1398" spans="1:43" ht="12.75" customHeight="1" x14ac:dyDescent="0.2">
      <c r="A1398" s="169" t="str">
        <f>IF(IFERROR(VLOOKUP(G1398,EmployesActifs,1,FALSE),"Non")&lt;&gt;"Non","Oui","Non")</f>
        <v>Oui</v>
      </c>
      <c r="B1398" s="172">
        <f>IF(A1398="Oui",1,0)</f>
        <v>1</v>
      </c>
      <c r="C1398" s="172">
        <f>IF(OR(G1398="Médecin",H1398="Médecin",I1398="Médecin",I1398="Médecins",H1398="anesthésiste",H1398="boursier univ.",H1398="chercheur",H1398="chirurgien",H1398="Résident(e)",H1398="Md Urg",H1398="Md Card",LEFT(H1398,6)="Fellow",H1398="Externe Médecine",H1398="Directeur de la biobanque Médecin",H1398="monit.-boursier",),1,0)</f>
        <v>0</v>
      </c>
      <c r="D1398" s="172">
        <f>IF(OR(G1398=0,H1398="Stagiaire",H1398="Stagiaires",H1398="Externe",H1398="Externes",G1398="agence",H1398="STAGIAIRE INFIRMIER(ÈRE)",H1398="STAGIAIRE SI",H1398="STAGIAIRE S.I.",H1398="STAGIAIRE PAB",H1398="STAGIAIRE EN PERFUSION",H1398="Stagiaire Physiothérapeute",H1398="Stagiaire médecine",H1398="Stagiaire - Service sociaux",H1398="STAGIAIRE SOINS INFIRMIERS",H1398="STAGIAIRE EXTERNE EN MÉDECINE",H1398="ss",),1,0)</f>
        <v>0</v>
      </c>
      <c r="E1398" s="28" t="s">
        <v>2547</v>
      </c>
      <c r="F1398" s="28" t="s">
        <v>2548</v>
      </c>
      <c r="G1398" s="257">
        <v>11629</v>
      </c>
      <c r="H1398" s="79" t="s">
        <v>69</v>
      </c>
      <c r="I1398" s="164" t="s">
        <v>5715</v>
      </c>
      <c r="J1398" s="273">
        <f ca="1">IF(AK1398&lt;=Données!$B$2,1," ")</f>
        <v>1</v>
      </c>
      <c r="K1398" s="45"/>
      <c r="L1398" s="46" t="s">
        <v>56</v>
      </c>
      <c r="M1398" s="47" t="s">
        <v>56</v>
      </c>
      <c r="N1398" s="48"/>
      <c r="O1398" s="185"/>
      <c r="P1398" s="187"/>
      <c r="Q1398" s="185"/>
      <c r="R1398" s="186"/>
      <c r="S1398" s="186" t="s">
        <v>56</v>
      </c>
      <c r="T1398" s="187" t="s">
        <v>56</v>
      </c>
      <c r="U1398" s="187"/>
      <c r="V1398" s="187"/>
      <c r="W1398" s="320"/>
      <c r="X1398" s="214"/>
      <c r="Y1398" s="215"/>
      <c r="Z1398" s="34"/>
      <c r="AA1398" s="35">
        <v>1</v>
      </c>
      <c r="AB1398" s="35" t="s">
        <v>56</v>
      </c>
      <c r="AC1398" s="35"/>
      <c r="AD1398" s="36"/>
      <c r="AE1398" s="224"/>
      <c r="AF1398" s="53"/>
      <c r="AG1398" s="54"/>
      <c r="AH1398" s="55"/>
      <c r="AI1398" s="56"/>
      <c r="AJ1398" s="41" t="s">
        <v>85</v>
      </c>
      <c r="AK1398" s="42">
        <v>44579</v>
      </c>
      <c r="AL1398" s="50"/>
      <c r="AM1398" s="337" t="str">
        <f>INDEX($K$6:$AE$6,1,MATCH(1,K1398:AE1398,-1))</f>
        <v>1511-S</v>
      </c>
      <c r="AN1398" s="337" t="str">
        <f>IF(INDEX($K$6:$AE$6,1,MATCH(1,K1398:AE1398,1))&lt;&gt;INDEX($K$6:$AE$6,1,MATCH(1,K1398:AE1398,-1)),INDEX($K$6:$AE$6,1,MATCH(1,K1398:AE1398,1)),"-")</f>
        <v>-</v>
      </c>
      <c r="AO1398"/>
      <c r="AP1398"/>
      <c r="AQ1398"/>
    </row>
    <row r="1399" spans="1:43" ht="12.75" customHeight="1" x14ac:dyDescent="0.2">
      <c r="A1399" s="169" t="str">
        <f>IF(IFERROR(VLOOKUP(G1399,EmployesActifs,1,FALSE),"Non")&lt;&gt;"Non","Oui","Non")</f>
        <v>Oui</v>
      </c>
      <c r="B1399" s="172">
        <f>IF(A1399="Oui",1,0)</f>
        <v>1</v>
      </c>
      <c r="C1399" s="172">
        <f>IF(OR(G1399="Médecin",H1399="Médecin",I1399="Médecin",I1399="Médecins",H1399="anesthésiste",H1399="boursier univ.",H1399="chercheur",H1399="chirurgien",H1399="Résident(e)",H1399="Md Urg",H1399="Md Card",LEFT(H1399,6)="Fellow",H1399="Externe Médecine",H1399="Directeur de la biobanque Médecin",H1399="monit.-boursier",),1,0)</f>
        <v>0</v>
      </c>
      <c r="D1399" s="172">
        <f>IF(OR(G1399=0,H1399="Stagiaire",H1399="Stagiaires",H1399="Externe",H1399="Externes",G1399="agence",H1399="STAGIAIRE INFIRMIER(ÈRE)",H1399="STAGIAIRE SI",H1399="STAGIAIRE S.I.",H1399="STAGIAIRE PAB",H1399="STAGIAIRE EN PERFUSION",H1399="Stagiaire Physiothérapeute",H1399="Stagiaire médecine",H1399="Stagiaire - Service sociaux",H1399="STAGIAIRE SOINS INFIRMIERS",H1399="STAGIAIRE EXTERNE EN MÉDECINE",H1399="ss",),1,0)</f>
        <v>0</v>
      </c>
      <c r="E1399" s="28" t="s">
        <v>2549</v>
      </c>
      <c r="F1399" s="28" t="s">
        <v>1248</v>
      </c>
      <c r="G1399" s="257">
        <v>6127</v>
      </c>
      <c r="H1399" s="79" t="s">
        <v>3683</v>
      </c>
      <c r="I1399" s="164" t="s">
        <v>5714</v>
      </c>
      <c r="J1399" s="273">
        <f ca="1">IF(AK1399&lt;=Données!$B$2,1," ")</f>
        <v>1</v>
      </c>
      <c r="K1399" s="45"/>
      <c r="L1399" s="46"/>
      <c r="M1399" s="47"/>
      <c r="N1399" s="48"/>
      <c r="O1399" s="185"/>
      <c r="P1399" s="187"/>
      <c r="Q1399" s="185"/>
      <c r="R1399" s="186"/>
      <c r="S1399" s="186">
        <v>1</v>
      </c>
      <c r="T1399" s="187"/>
      <c r="U1399" s="187"/>
      <c r="V1399" s="187"/>
      <c r="W1399" s="320"/>
      <c r="X1399" s="214"/>
      <c r="Y1399" s="215"/>
      <c r="Z1399" s="34"/>
      <c r="AA1399" s="35"/>
      <c r="AB1399" s="35"/>
      <c r="AC1399" s="35"/>
      <c r="AD1399" s="36"/>
      <c r="AE1399" s="224"/>
      <c r="AF1399" s="53"/>
      <c r="AG1399" s="54"/>
      <c r="AH1399" s="55"/>
      <c r="AI1399" s="56"/>
      <c r="AJ1399" s="41" t="s">
        <v>1396</v>
      </c>
      <c r="AK1399" s="42">
        <v>41445</v>
      </c>
      <c r="AL1399" s="50" t="s">
        <v>200</v>
      </c>
      <c r="AM1399" s="337" t="str">
        <f>INDEX($K$6:$AE$6,1,MATCH(1,K1399:AE1399,-1))</f>
        <v>1870 +</v>
      </c>
      <c r="AN1399" s="337" t="str">
        <f>IF(INDEX($K$6:$AE$6,1,MATCH(1,K1399:AE1399,1))&lt;&gt;INDEX($K$6:$AE$6,1,MATCH(1,K1399:AE1399,-1)),INDEX($K$6:$AE$6,1,MATCH(1,K1399:AE1399,1)),"-")</f>
        <v>-</v>
      </c>
      <c r="AO1399"/>
      <c r="AP1399"/>
      <c r="AQ1399"/>
    </row>
    <row r="1400" spans="1:43" ht="12.75" customHeight="1" x14ac:dyDescent="0.2">
      <c r="A1400" s="169" t="str">
        <f>IF(IFERROR(VLOOKUP(G1400,EmployesActifs,1,FALSE),"Non")&lt;&gt;"Non","Oui","Non")</f>
        <v>Oui</v>
      </c>
      <c r="B1400" s="172">
        <f>IF(A1400="Oui",1,0)</f>
        <v>1</v>
      </c>
      <c r="C1400" s="172">
        <f>IF(OR(G1400="Médecin",H1400="Médecin",I1400="Médecin",I1400="Médecins",H1400="anesthésiste",H1400="boursier univ.",H1400="chercheur",H1400="chirurgien",H1400="Résident(e)",H1400="Md Urg",H1400="Md Card",LEFT(H1400,6)="Fellow",H1400="Externe Médecine",H1400="Directeur de la biobanque Médecin",H1400="monit.-boursier",),1,0)</f>
        <v>0</v>
      </c>
      <c r="D1400" s="172">
        <f>IF(OR(G1400=0,H1400="Stagiaire",H1400="Stagiaires",H1400="Externe",H1400="Externes",G1400="agence",H1400="STAGIAIRE INFIRMIER(ÈRE)",H1400="STAGIAIRE SI",H1400="STAGIAIRE S.I.",H1400="STAGIAIRE PAB",H1400="STAGIAIRE EN PERFUSION",H1400="Stagiaire Physiothérapeute",H1400="Stagiaire médecine",H1400="Stagiaire - Service sociaux",H1400="STAGIAIRE SOINS INFIRMIERS",H1400="STAGIAIRE EXTERNE EN MÉDECINE",H1400="ss",),1,0)</f>
        <v>0</v>
      </c>
      <c r="E1400" s="28" t="s">
        <v>2550</v>
      </c>
      <c r="F1400" s="28" t="s">
        <v>2551</v>
      </c>
      <c r="G1400" s="257">
        <v>8635</v>
      </c>
      <c r="H1400" s="79" t="s">
        <v>3563</v>
      </c>
      <c r="I1400" s="164" t="s">
        <v>1742</v>
      </c>
      <c r="J1400" s="273" t="str">
        <f ca="1">IF(AK1400&lt;=Données!$B$2,1," ")</f>
        <v xml:space="preserve"> </v>
      </c>
      <c r="K1400" s="45"/>
      <c r="L1400" s="46"/>
      <c r="M1400" s="47"/>
      <c r="N1400" s="48"/>
      <c r="O1400" s="185">
        <v>1</v>
      </c>
      <c r="P1400" s="187"/>
      <c r="Q1400" s="185"/>
      <c r="R1400" s="186"/>
      <c r="S1400" s="186" t="s">
        <v>56</v>
      </c>
      <c r="T1400" s="187"/>
      <c r="U1400" s="187"/>
      <c r="V1400" s="187"/>
      <c r="W1400" s="320"/>
      <c r="X1400" s="214"/>
      <c r="Y1400" s="215"/>
      <c r="Z1400" s="34"/>
      <c r="AA1400" s="35"/>
      <c r="AB1400" s="35"/>
      <c r="AC1400" s="35"/>
      <c r="AD1400" s="36"/>
      <c r="AE1400" s="224"/>
      <c r="AF1400" s="53"/>
      <c r="AG1400" s="54"/>
      <c r="AH1400" s="55"/>
      <c r="AI1400" s="56"/>
      <c r="AJ1400" s="41" t="s">
        <v>4462</v>
      </c>
      <c r="AK1400" s="42">
        <v>45539</v>
      </c>
      <c r="AL1400" s="50"/>
      <c r="AM1400" s="337" t="str">
        <f>INDEX($K$6:$AE$6,1,MATCH(1,K1400:AE1400,-1))</f>
        <v>1804S</v>
      </c>
      <c r="AN1400" s="337" t="str">
        <f>IF(INDEX($K$6:$AE$6,1,MATCH(1,K1400:AE1400,1))&lt;&gt;INDEX($K$6:$AE$6,1,MATCH(1,K1400:AE1400,-1)),INDEX($K$6:$AE$6,1,MATCH(1,K1400:AE1400,1)),"-")</f>
        <v>-</v>
      </c>
      <c r="AO1400"/>
      <c r="AP1400"/>
      <c r="AQ1400"/>
    </row>
    <row r="1401" spans="1:43" ht="12.75" customHeight="1" x14ac:dyDescent="0.2">
      <c r="A1401" s="169" t="str">
        <f>IF(IFERROR(VLOOKUP(G1401,EmployesActifs,1,FALSE),"Non")&lt;&gt;"Non","Oui","Non")</f>
        <v>Oui</v>
      </c>
      <c r="B1401" s="172">
        <f>IF(A1401="Oui",1,0)</f>
        <v>1</v>
      </c>
      <c r="C1401" s="172">
        <f>IF(OR(G1401="Médecin",H1401="Médecin",I1401="Médecin",I1401="Médecins",H1401="anesthésiste",H1401="boursier univ.",H1401="chercheur",H1401="chirurgien",H1401="Résident(e)",H1401="Md Urg",H1401="Md Card",LEFT(H1401,6)="Fellow",H1401="Externe Médecine",H1401="Directeur de la biobanque Médecin",H1401="monit.-boursier",),1,0)</f>
        <v>0</v>
      </c>
      <c r="D1401" s="172">
        <f>IF(OR(G1401=0,H1401="Stagiaire",H1401="Stagiaires",H1401="Externe",H1401="Externes",G1401="agence",H1401="STAGIAIRE INFIRMIER(ÈRE)",H1401="STAGIAIRE SI",H1401="STAGIAIRE S.I.",H1401="STAGIAIRE PAB",H1401="STAGIAIRE EN PERFUSION",H1401="Stagiaire Physiothérapeute",H1401="Stagiaire médecine",H1401="Stagiaire - Service sociaux",H1401="STAGIAIRE SOINS INFIRMIERS",H1401="STAGIAIRE EXTERNE EN MÉDECINE",H1401="ss",),1,0)</f>
        <v>0</v>
      </c>
      <c r="E1401" s="28" t="s">
        <v>2552</v>
      </c>
      <c r="F1401" s="28" t="s">
        <v>2553</v>
      </c>
      <c r="G1401" s="255">
        <v>5399</v>
      </c>
      <c r="H1401" s="79" t="s">
        <v>103</v>
      </c>
      <c r="I1401" s="164" t="s">
        <v>5717</v>
      </c>
      <c r="J1401" s="273" t="str">
        <f ca="1">IF(AK1401&lt;=Données!$B$2,1," ")</f>
        <v xml:space="preserve"> </v>
      </c>
      <c r="K1401" s="45"/>
      <c r="L1401" s="46">
        <v>1</v>
      </c>
      <c r="M1401" s="47"/>
      <c r="N1401" s="48"/>
      <c r="O1401" s="185"/>
      <c r="P1401" s="187"/>
      <c r="Q1401" s="185"/>
      <c r="R1401" s="186"/>
      <c r="S1401" s="186"/>
      <c r="T1401" s="187"/>
      <c r="U1401" s="187"/>
      <c r="V1401" s="187"/>
      <c r="W1401" s="320"/>
      <c r="X1401" s="214"/>
      <c r="Y1401" s="215"/>
      <c r="Z1401" s="34"/>
      <c r="AA1401" s="35"/>
      <c r="AB1401" s="35"/>
      <c r="AC1401" s="35"/>
      <c r="AD1401" s="36"/>
      <c r="AE1401" s="224"/>
      <c r="AF1401" s="53"/>
      <c r="AG1401" s="54"/>
      <c r="AH1401" s="55"/>
      <c r="AI1401" s="56"/>
      <c r="AJ1401" s="41" t="s">
        <v>5851</v>
      </c>
      <c r="AK1401" s="42">
        <v>45808</v>
      </c>
      <c r="AL1401" s="50"/>
      <c r="AM1401" s="337" t="str">
        <f>INDEX($K$6:$AE$6,1,MATCH(1,K1401:AE1401,-1))</f>
        <v>95PFE-L2M</v>
      </c>
      <c r="AN1401" s="337" t="str">
        <f>IF(INDEX($K$6:$AE$6,1,MATCH(1,K1401:AE1401,1))&lt;&gt;INDEX($K$6:$AE$6,1,MATCH(1,K1401:AE1401,-1)),INDEX($K$6:$AE$6,1,MATCH(1,K1401:AE1401,1)),"-")</f>
        <v>-</v>
      </c>
      <c r="AO1401"/>
      <c r="AP1401"/>
      <c r="AQ1401"/>
    </row>
    <row r="1402" spans="1:43" ht="12.75" customHeight="1" x14ac:dyDescent="0.2">
      <c r="A1402" s="169" t="str">
        <f>IF(IFERROR(VLOOKUP(G1402,EmployesActifs,1,FALSE),"Non")&lt;&gt;"Non","Oui","Non")</f>
        <v>Oui</v>
      </c>
      <c r="B1402" s="172">
        <f>IF(A1402="Oui",1,0)</f>
        <v>1</v>
      </c>
      <c r="C1402" s="172">
        <f>IF(OR(G1402="Médecin",H1402="Médecin",I1402="Médecin",I1402="Médecins",H1402="anesthésiste",H1402="boursier univ.",H1402="chercheur",H1402="chirurgien",H1402="Résident(e)",H1402="Md Urg",H1402="Md Card",LEFT(H1402,6)="Fellow",H1402="Externe Médecine",H1402="Directeur de la biobanque Médecin",H1402="monit.-boursier",),1,0)</f>
        <v>0</v>
      </c>
      <c r="D1402" s="172">
        <f>IF(OR(G1402=0,H1402="Stagiaire",H1402="Stagiaires",H1402="Externe",H1402="Externes",G1402="agence",H1402="STAGIAIRE INFIRMIER(ÈRE)",H1402="STAGIAIRE SI",H1402="STAGIAIRE S.I.",H1402="STAGIAIRE PAB",H1402="STAGIAIRE EN PERFUSION",H1402="Stagiaire Physiothérapeute",H1402="Stagiaire médecine",H1402="Stagiaire - Service sociaux",H1402="STAGIAIRE SOINS INFIRMIERS",H1402="STAGIAIRE EXTERNE EN MÉDECINE",H1402="ss",),1,0)</f>
        <v>0</v>
      </c>
      <c r="E1402" s="28" t="s">
        <v>2555</v>
      </c>
      <c r="F1402" s="28" t="s">
        <v>233</v>
      </c>
      <c r="G1402" s="257">
        <v>4011</v>
      </c>
      <c r="H1402" s="79" t="s">
        <v>1074</v>
      </c>
      <c r="I1402" s="164" t="s">
        <v>1855</v>
      </c>
      <c r="J1402" s="273">
        <f ca="1">IF(AK1402&lt;=Données!$B$2,1," ")</f>
        <v>1</v>
      </c>
      <c r="K1402" s="45" t="s">
        <v>56</v>
      </c>
      <c r="L1402" s="46"/>
      <c r="M1402" s="47"/>
      <c r="N1402" s="48"/>
      <c r="O1402" s="185"/>
      <c r="P1402" s="187"/>
      <c r="Q1402" s="185"/>
      <c r="R1402" s="186"/>
      <c r="S1402" s="186">
        <v>1</v>
      </c>
      <c r="T1402" s="187"/>
      <c r="U1402" s="187"/>
      <c r="V1402" s="187"/>
      <c r="W1402" s="320"/>
      <c r="X1402" s="214"/>
      <c r="Y1402" s="215"/>
      <c r="Z1402" s="34"/>
      <c r="AA1402" s="35"/>
      <c r="AB1402" s="35"/>
      <c r="AC1402" s="35"/>
      <c r="AD1402" s="36"/>
      <c r="AE1402" s="224"/>
      <c r="AF1402" s="53"/>
      <c r="AG1402" s="54"/>
      <c r="AH1402" s="55"/>
      <c r="AI1402" s="56"/>
      <c r="AJ1402" s="41" t="s">
        <v>57</v>
      </c>
      <c r="AK1402" s="42">
        <v>44582</v>
      </c>
      <c r="AL1402" s="50"/>
      <c r="AM1402" s="337" t="str">
        <f>INDEX($K$6:$AE$6,1,MATCH(1,K1402:AE1402,-1))</f>
        <v>1870 +</v>
      </c>
      <c r="AN1402" s="337" t="str">
        <f>IF(INDEX($K$6:$AE$6,1,MATCH(1,K1402:AE1402,1))&lt;&gt;INDEX($K$6:$AE$6,1,MATCH(1,K1402:AE1402,-1)),INDEX($K$6:$AE$6,1,MATCH(1,K1402:AE1402,1)),"-")</f>
        <v>-</v>
      </c>
      <c r="AO1402"/>
      <c r="AP1402"/>
      <c r="AQ1402"/>
    </row>
    <row r="1403" spans="1:43" ht="12.75" customHeight="1" x14ac:dyDescent="0.2">
      <c r="A1403" s="169" t="str">
        <f>IF(IFERROR(VLOOKUP(G1403,EmployesActifs,1,FALSE),"Non")&lt;&gt;"Non","Oui","Non")</f>
        <v>Oui</v>
      </c>
      <c r="B1403" s="172">
        <f>IF(A1403="Oui",1,0)</f>
        <v>1</v>
      </c>
      <c r="C1403" s="172">
        <f>IF(OR(G1403="Médecin",H1403="Médecin",I1403="Médecin",I1403="Médecins",H1403="anesthésiste",H1403="boursier univ.",H1403="chercheur",H1403="chirurgien",H1403="Résident(e)",H1403="Md Urg",H1403="Md Card",LEFT(H1403,6)="Fellow",H1403="Externe Médecine",H1403="Directeur de la biobanque Médecin",H1403="monit.-boursier",),1,0)</f>
        <v>0</v>
      </c>
      <c r="D1403" s="172">
        <f>IF(OR(G1403=0,H1403="Stagiaire",H1403="Stagiaires",H1403="Externe",H1403="Externes",G1403="agence",H1403="STAGIAIRE INFIRMIER(ÈRE)",H1403="STAGIAIRE SI",H1403="STAGIAIRE S.I.",H1403="STAGIAIRE PAB",H1403="STAGIAIRE EN PERFUSION",H1403="Stagiaire Physiothérapeute",H1403="Stagiaire médecine",H1403="Stagiaire - Service sociaux",H1403="STAGIAIRE SOINS INFIRMIERS",H1403="STAGIAIRE EXTERNE EN MÉDECINE",H1403="ss",),1,0)</f>
        <v>0</v>
      </c>
      <c r="E1403" s="28" t="s">
        <v>2555</v>
      </c>
      <c r="F1403" s="28" t="s">
        <v>1245</v>
      </c>
      <c r="G1403" s="257">
        <v>9676</v>
      </c>
      <c r="H1403" s="79" t="s">
        <v>517</v>
      </c>
      <c r="I1403" s="164" t="s">
        <v>339</v>
      </c>
      <c r="J1403" s="273">
        <f ca="1">IF(AK1403&lt;=Données!$B$2,1," ")</f>
        <v>1</v>
      </c>
      <c r="K1403" s="45"/>
      <c r="L1403" s="46">
        <v>1</v>
      </c>
      <c r="M1403" s="47" t="s">
        <v>56</v>
      </c>
      <c r="N1403" s="48"/>
      <c r="O1403" s="185"/>
      <c r="P1403" s="187"/>
      <c r="Q1403" s="185"/>
      <c r="R1403" s="186"/>
      <c r="S1403" s="186"/>
      <c r="T1403" s="187"/>
      <c r="U1403" s="187"/>
      <c r="V1403" s="187"/>
      <c r="W1403" s="320"/>
      <c r="X1403" s="214"/>
      <c r="Y1403" s="215"/>
      <c r="Z1403" s="34"/>
      <c r="AA1403" s="35"/>
      <c r="AB1403" s="35"/>
      <c r="AC1403" s="35"/>
      <c r="AD1403" s="36"/>
      <c r="AE1403" s="224"/>
      <c r="AF1403" s="53"/>
      <c r="AG1403" s="54"/>
      <c r="AH1403" s="55"/>
      <c r="AI1403" s="56"/>
      <c r="AJ1403" s="41" t="s">
        <v>85</v>
      </c>
      <c r="AK1403" s="42">
        <v>44616</v>
      </c>
      <c r="AL1403" s="50"/>
      <c r="AM1403" s="337" t="str">
        <f>INDEX($K$6:$AE$6,1,MATCH(1,K1403:AE1403,-1))</f>
        <v>95PFE-L2M</v>
      </c>
      <c r="AN1403" s="337" t="str">
        <f>IF(INDEX($K$6:$AE$6,1,MATCH(1,K1403:AE1403,1))&lt;&gt;INDEX($K$6:$AE$6,1,MATCH(1,K1403:AE1403,-1)),INDEX($K$6:$AE$6,1,MATCH(1,K1403:AE1403,1)),"-")</f>
        <v>-</v>
      </c>
      <c r="AO1403"/>
      <c r="AP1403"/>
      <c r="AQ1403"/>
    </row>
    <row r="1404" spans="1:43" ht="12.75" customHeight="1" x14ac:dyDescent="0.2">
      <c r="A1404" s="169" t="str">
        <f>IF(IFERROR(VLOOKUP(G1404,EmployesActifs,1,FALSE),"Non")&lt;&gt;"Non","Oui","Non")</f>
        <v>Oui</v>
      </c>
      <c r="B1404" s="172">
        <f>IF(A1404="Oui",1,0)</f>
        <v>1</v>
      </c>
      <c r="C1404" s="172">
        <f>IF(OR(G1404="Médecin",H1404="Médecin",I1404="Médecin",I1404="Médecins",H1404="anesthésiste",H1404="boursier univ.",H1404="chercheur",H1404="chirurgien",H1404="Résident(e)",H1404="Md Urg",H1404="Md Card",LEFT(H1404,6)="Fellow",H1404="Externe Médecine",H1404="Directeur de la biobanque Médecin",H1404="monit.-boursier",),1,0)</f>
        <v>0</v>
      </c>
      <c r="D1404" s="172">
        <f>IF(OR(G1404=0,H1404="Stagiaire",H1404="Stagiaires",H1404="Externe",H1404="Externes",G1404="agence",H1404="STAGIAIRE INFIRMIER(ÈRE)",H1404="STAGIAIRE SI",H1404="STAGIAIRE S.I.",H1404="STAGIAIRE PAB",H1404="STAGIAIRE EN PERFUSION",H1404="Stagiaire Physiothérapeute",H1404="Stagiaire médecine",H1404="Stagiaire - Service sociaux",H1404="STAGIAIRE SOINS INFIRMIERS",H1404="STAGIAIRE EXTERNE EN MÉDECINE",H1404="ss",),1,0)</f>
        <v>0</v>
      </c>
      <c r="E1404" s="28" t="s">
        <v>2555</v>
      </c>
      <c r="F1404" s="28" t="s">
        <v>2278</v>
      </c>
      <c r="G1404" s="257">
        <v>9455</v>
      </c>
      <c r="H1404" s="79" t="s">
        <v>64</v>
      </c>
      <c r="I1404" s="164" t="s">
        <v>2270</v>
      </c>
      <c r="J1404" s="273">
        <f ca="1">IF(AK1404&lt;=Données!$B$2,1," ")</f>
        <v>1</v>
      </c>
      <c r="K1404" s="45">
        <v>1</v>
      </c>
      <c r="L1404" s="46"/>
      <c r="M1404" s="47"/>
      <c r="N1404" s="48"/>
      <c r="O1404" s="185"/>
      <c r="P1404" s="187"/>
      <c r="Q1404" s="185"/>
      <c r="R1404" s="186"/>
      <c r="S1404" s="186"/>
      <c r="T1404" s="187"/>
      <c r="U1404" s="187"/>
      <c r="V1404" s="187"/>
      <c r="W1404" s="320"/>
      <c r="X1404" s="214"/>
      <c r="Y1404" s="215"/>
      <c r="Z1404" s="34"/>
      <c r="AA1404" s="35"/>
      <c r="AB1404" s="35"/>
      <c r="AC1404" s="35"/>
      <c r="AD1404" s="36"/>
      <c r="AE1404" s="224"/>
      <c r="AF1404" s="53"/>
      <c r="AG1404" s="54"/>
      <c r="AH1404" s="55"/>
      <c r="AI1404" s="56"/>
      <c r="AJ1404" s="41" t="s">
        <v>85</v>
      </c>
      <c r="AK1404" s="42">
        <v>44593</v>
      </c>
      <c r="AL1404" s="50"/>
      <c r="AM1404" s="337" t="str">
        <f>INDEX($K$6:$AE$6,1,MATCH(1,K1404:AE1404,-1))</f>
        <v>95PFE-L2S</v>
      </c>
      <c r="AN1404" s="337" t="str">
        <f>IF(INDEX($K$6:$AE$6,1,MATCH(1,K1404:AE1404,1))&lt;&gt;INDEX($K$6:$AE$6,1,MATCH(1,K1404:AE1404,-1)),INDEX($K$6:$AE$6,1,MATCH(1,K1404:AE1404,1)),"-")</f>
        <v>-</v>
      </c>
      <c r="AO1404"/>
      <c r="AP1404"/>
      <c r="AQ1404"/>
    </row>
    <row r="1405" spans="1:43" ht="12.75" customHeight="1" x14ac:dyDescent="0.2">
      <c r="A1405" s="169" t="str">
        <f>IF(IFERROR(VLOOKUP(G1405,EmployesActifs,1,FALSE),"Non")&lt;&gt;"Non","Oui","Non")</f>
        <v>Oui</v>
      </c>
      <c r="B1405" s="172">
        <f>IF(A1405="Oui",1,0)</f>
        <v>1</v>
      </c>
      <c r="C1405" s="172">
        <f>IF(OR(G1405="Médecin",H1405="Médecin",I1405="Médecin",I1405="Médecins",H1405="anesthésiste",H1405="boursier univ.",H1405="chercheur",H1405="chirurgien",H1405="Résident(e)",H1405="Md Urg",H1405="Md Card",LEFT(H1405,6)="Fellow",H1405="Externe Médecine",H1405="Directeur de la biobanque Médecin",H1405="monit.-boursier",),1,0)</f>
        <v>0</v>
      </c>
      <c r="D1405" s="172">
        <f>IF(OR(G1405=0,H1405="Stagiaire",H1405="Stagiaires",H1405="Externe",H1405="Externes",G1405="agence",H1405="STAGIAIRE INFIRMIER(ÈRE)",H1405="STAGIAIRE SI",H1405="STAGIAIRE S.I.",H1405="STAGIAIRE PAB",H1405="STAGIAIRE EN PERFUSION",H1405="Stagiaire Physiothérapeute",H1405="Stagiaire médecine",H1405="Stagiaire - Service sociaux",H1405="STAGIAIRE SOINS INFIRMIERS",H1405="STAGIAIRE EXTERNE EN MÉDECINE",H1405="ss",),1,0)</f>
        <v>0</v>
      </c>
      <c r="E1405" s="28" t="s">
        <v>2559</v>
      </c>
      <c r="F1405" s="28" t="s">
        <v>233</v>
      </c>
      <c r="G1405" s="257">
        <v>6430</v>
      </c>
      <c r="H1405" s="79" t="s">
        <v>2098</v>
      </c>
      <c r="I1405" s="164" t="s">
        <v>152</v>
      </c>
      <c r="J1405" s="273">
        <f ca="1">IF(AK1405&lt;=Données!$B$2,1," ")</f>
        <v>1</v>
      </c>
      <c r="K1405" s="45">
        <v>1</v>
      </c>
      <c r="L1405" s="46"/>
      <c r="M1405" s="47"/>
      <c r="N1405" s="48"/>
      <c r="O1405" s="185"/>
      <c r="P1405" s="187"/>
      <c r="Q1405" s="185"/>
      <c r="R1405" s="186"/>
      <c r="S1405" s="186"/>
      <c r="T1405" s="187"/>
      <c r="U1405" s="187"/>
      <c r="V1405" s="187"/>
      <c r="W1405" s="320"/>
      <c r="X1405" s="214"/>
      <c r="Y1405" s="215"/>
      <c r="Z1405" s="34"/>
      <c r="AA1405" s="35"/>
      <c r="AB1405" s="35"/>
      <c r="AC1405" s="35"/>
      <c r="AD1405" s="36"/>
      <c r="AE1405" s="224"/>
      <c r="AF1405" s="53"/>
      <c r="AG1405" s="54"/>
      <c r="AH1405" s="55"/>
      <c r="AI1405" s="56"/>
      <c r="AJ1405" s="41" t="s">
        <v>85</v>
      </c>
      <c r="AK1405" s="42">
        <v>44600</v>
      </c>
      <c r="AL1405" s="50"/>
      <c r="AM1405" s="337" t="str">
        <f>INDEX($K$6:$AE$6,1,MATCH(1,K1405:AE1405,-1))</f>
        <v>95PFE-L2S</v>
      </c>
      <c r="AN1405" s="337" t="str">
        <f>IF(INDEX($K$6:$AE$6,1,MATCH(1,K1405:AE1405,1))&lt;&gt;INDEX($K$6:$AE$6,1,MATCH(1,K1405:AE1405,-1)),INDEX($K$6:$AE$6,1,MATCH(1,K1405:AE1405,1)),"-")</f>
        <v>-</v>
      </c>
      <c r="AO1405"/>
      <c r="AP1405"/>
      <c r="AQ1405"/>
    </row>
    <row r="1406" spans="1:43" ht="12.75" customHeight="1" x14ac:dyDescent="0.2">
      <c r="A1406" s="169" t="str">
        <f>IF(IFERROR(VLOOKUP(G1406,EmployesActifs,1,FALSE),"Non")&lt;&gt;"Non","Oui","Non")</f>
        <v>Oui</v>
      </c>
      <c r="B1406" s="172">
        <f>IF(A1406="Oui",1,0)</f>
        <v>1</v>
      </c>
      <c r="C1406" s="172">
        <f>IF(OR(G1406="Médecin",H1406="Médecin",I1406="Médecin",I1406="Médecins",H1406="anesthésiste",H1406="boursier univ.",H1406="chercheur",H1406="chirurgien",H1406="Résident(e)",H1406="Md Urg",H1406="Md Card",LEFT(H1406,6)="Fellow",H1406="Externe Médecine",H1406="Directeur de la biobanque Médecin",H1406="monit.-boursier",),1,0)</f>
        <v>0</v>
      </c>
      <c r="D1406" s="172">
        <f>IF(OR(G1406=0,H1406="Stagiaire",H1406="Stagiaires",H1406="Externe",H1406="Externes",G1406="agence",H1406="STAGIAIRE INFIRMIER(ÈRE)",H1406="STAGIAIRE SI",H1406="STAGIAIRE S.I.",H1406="STAGIAIRE PAB",H1406="STAGIAIRE EN PERFUSION",H1406="Stagiaire Physiothérapeute",H1406="Stagiaire médecine",H1406="Stagiaire - Service sociaux",H1406="STAGIAIRE SOINS INFIRMIERS",H1406="STAGIAIRE EXTERNE EN MÉDECINE",H1406="ss",),1,0)</f>
        <v>0</v>
      </c>
      <c r="E1406" s="28" t="s">
        <v>2560</v>
      </c>
      <c r="F1406" s="28" t="s">
        <v>2561</v>
      </c>
      <c r="G1406" s="257">
        <v>11486</v>
      </c>
      <c r="H1406" s="79" t="s">
        <v>54</v>
      </c>
      <c r="I1406" s="164" t="s">
        <v>55</v>
      </c>
      <c r="J1406" s="273" t="str">
        <f ca="1">IF(AK1406&lt;=Données!$B$2,1," ")</f>
        <v xml:space="preserve"> </v>
      </c>
      <c r="K1406" s="45"/>
      <c r="L1406" s="46"/>
      <c r="M1406" s="47"/>
      <c r="N1406" s="48"/>
      <c r="O1406" s="185"/>
      <c r="P1406" s="187"/>
      <c r="Q1406" s="185"/>
      <c r="R1406" s="186"/>
      <c r="S1406" s="186"/>
      <c r="T1406" s="187">
        <v>1</v>
      </c>
      <c r="U1406" s="187"/>
      <c r="V1406" s="187"/>
      <c r="W1406" s="320"/>
      <c r="X1406" s="214"/>
      <c r="Y1406" s="215"/>
      <c r="Z1406" s="34"/>
      <c r="AA1406" s="35"/>
      <c r="AB1406" s="35"/>
      <c r="AC1406" s="35"/>
      <c r="AD1406" s="36"/>
      <c r="AE1406" s="224"/>
      <c r="AF1406" s="53"/>
      <c r="AG1406" s="54"/>
      <c r="AH1406" s="55"/>
      <c r="AI1406" s="56"/>
      <c r="AJ1406" s="41" t="s">
        <v>50</v>
      </c>
      <c r="AK1406" s="42">
        <v>45642</v>
      </c>
      <c r="AL1406" s="50"/>
      <c r="AM1406" s="337">
        <f>INDEX($K$6:$AE$6,1,MATCH(1,K1406:AE1406,-1))</f>
        <v>8210</v>
      </c>
      <c r="AN1406" s="337" t="str">
        <f>IF(INDEX($K$6:$AE$6,1,MATCH(1,K1406:AE1406,1))&lt;&gt;INDEX($K$6:$AE$6,1,MATCH(1,K1406:AE1406,-1)),INDEX($K$6:$AE$6,1,MATCH(1,K1406:AE1406,1)),"-")</f>
        <v>-</v>
      </c>
      <c r="AO1406"/>
      <c r="AP1406"/>
      <c r="AQ1406"/>
    </row>
    <row r="1407" spans="1:43" ht="12.75" customHeight="1" x14ac:dyDescent="0.2">
      <c r="A1407" s="169" t="str">
        <f>IF(IFERROR(VLOOKUP(G1407,EmployesActifs,1,FALSE),"Non")&lt;&gt;"Non","Oui","Non")</f>
        <v>Oui</v>
      </c>
      <c r="B1407" s="172">
        <f>IF(A1407="Oui",1,0)</f>
        <v>1</v>
      </c>
      <c r="C1407" s="172">
        <f>IF(OR(G1407="Médecin",H1407="Médecin",I1407="Médecin",I1407="Médecins",H1407="anesthésiste",H1407="boursier univ.",H1407="chercheur",H1407="chirurgien",H1407="Résident(e)",H1407="Md Urg",H1407="Md Card",LEFT(H1407,6)="Fellow",H1407="Externe Médecine",H1407="Directeur de la biobanque Médecin",H1407="monit.-boursier",),1,0)</f>
        <v>0</v>
      </c>
      <c r="D1407" s="172">
        <f>IF(OR(G1407=0,H1407="Stagiaire",H1407="Stagiaires",H1407="Externe",H1407="Externes",G1407="agence",H1407="STAGIAIRE INFIRMIER(ÈRE)",H1407="STAGIAIRE SI",H1407="STAGIAIRE S.I.",H1407="STAGIAIRE PAB",H1407="STAGIAIRE EN PERFUSION",H1407="Stagiaire Physiothérapeute",H1407="Stagiaire médecine",H1407="Stagiaire - Service sociaux",H1407="STAGIAIRE SOINS INFIRMIERS",H1407="STAGIAIRE EXTERNE EN MÉDECINE",H1407="ss",),1,0)</f>
        <v>0</v>
      </c>
      <c r="E1407" s="28" t="s">
        <v>2563</v>
      </c>
      <c r="F1407" s="28" t="s">
        <v>147</v>
      </c>
      <c r="G1407" s="257">
        <v>11348</v>
      </c>
      <c r="H1407" s="79" t="s">
        <v>54</v>
      </c>
      <c r="I1407" s="164" t="s">
        <v>705</v>
      </c>
      <c r="J1407" s="273" t="str">
        <f ca="1">IF(AK1407&lt;=Données!$B$2,1," ")</f>
        <v xml:space="preserve"> </v>
      </c>
      <c r="K1407" s="45">
        <v>1</v>
      </c>
      <c r="L1407" s="46"/>
      <c r="M1407" s="47"/>
      <c r="N1407" s="48"/>
      <c r="O1407" s="185"/>
      <c r="P1407" s="187"/>
      <c r="Q1407" s="185"/>
      <c r="R1407" s="186"/>
      <c r="S1407" s="186"/>
      <c r="T1407" s="187"/>
      <c r="U1407" s="187"/>
      <c r="V1407" s="187"/>
      <c r="W1407" s="320"/>
      <c r="X1407" s="214"/>
      <c r="Y1407" s="215"/>
      <c r="Z1407" s="34"/>
      <c r="AA1407" s="35"/>
      <c r="AB1407" s="35"/>
      <c r="AC1407" s="35"/>
      <c r="AD1407" s="36"/>
      <c r="AE1407" s="224"/>
      <c r="AF1407" s="53"/>
      <c r="AG1407" s="54"/>
      <c r="AH1407" s="55"/>
      <c r="AI1407" s="56"/>
      <c r="AJ1407" s="41" t="s">
        <v>4462</v>
      </c>
      <c r="AK1407" s="42">
        <v>45707</v>
      </c>
      <c r="AL1407" s="50"/>
      <c r="AM1407" s="337" t="str">
        <f>INDEX($K$6:$AE$6,1,MATCH(1,K1407:AE1407,-1))</f>
        <v>95PFE-L2S</v>
      </c>
      <c r="AN1407" s="337" t="str">
        <f>IF(INDEX($K$6:$AE$6,1,MATCH(1,K1407:AE1407,1))&lt;&gt;INDEX($K$6:$AE$6,1,MATCH(1,K1407:AE1407,-1)),INDEX($K$6:$AE$6,1,MATCH(1,K1407:AE1407,1)),"-")</f>
        <v>-</v>
      </c>
      <c r="AO1407"/>
      <c r="AP1407"/>
      <c r="AQ1407"/>
    </row>
    <row r="1408" spans="1:43" ht="12.75" customHeight="1" x14ac:dyDescent="0.2">
      <c r="A1408" s="169" t="str">
        <f>IF(IFERROR(VLOOKUP(G1408,EmployesActifs,1,FALSE),"Non")&lt;&gt;"Non","Oui","Non")</f>
        <v>Oui</v>
      </c>
      <c r="B1408" s="172">
        <f>IF(A1408="Oui",1,0)</f>
        <v>1</v>
      </c>
      <c r="C1408" s="172">
        <f>IF(OR(G1408="Médecin",H1408="Médecin",I1408="Médecin",I1408="Médecins",H1408="anesthésiste",H1408="boursier univ.",H1408="chercheur",H1408="chirurgien",H1408="Résident(e)",H1408="Md Urg",H1408="Md Card",LEFT(H1408,6)="Fellow",H1408="Externe Médecine",H1408="Directeur de la biobanque Médecin",H1408="monit.-boursier",),1,0)</f>
        <v>0</v>
      </c>
      <c r="D1408" s="172">
        <f>IF(OR(G1408=0,H1408="Stagiaire",H1408="Stagiaires",H1408="Externe",H1408="Externes",G1408="agence",H1408="STAGIAIRE INFIRMIER(ÈRE)",H1408="STAGIAIRE SI",H1408="STAGIAIRE S.I.",H1408="STAGIAIRE PAB",H1408="STAGIAIRE EN PERFUSION",H1408="Stagiaire Physiothérapeute",H1408="Stagiaire médecine",H1408="Stagiaire - Service sociaux",H1408="STAGIAIRE SOINS INFIRMIERS",H1408="STAGIAIRE EXTERNE EN MÉDECINE",H1408="ss",),1,0)</f>
        <v>0</v>
      </c>
      <c r="E1408" s="28" t="s">
        <v>5792</v>
      </c>
      <c r="F1408" s="28" t="s">
        <v>902</v>
      </c>
      <c r="G1408" s="257">
        <v>13932</v>
      </c>
      <c r="H1408" s="79" t="s">
        <v>2463</v>
      </c>
      <c r="I1408" s="164" t="s">
        <v>5861</v>
      </c>
      <c r="J1408" s="273" t="str">
        <f ca="1">IF(AK1408&lt;=Données!$B$2,1," ")</f>
        <v xml:space="preserve"> </v>
      </c>
      <c r="K1408" s="45"/>
      <c r="L1408" s="46" t="s">
        <v>56</v>
      </c>
      <c r="M1408" s="47" t="s">
        <v>56</v>
      </c>
      <c r="N1408" s="48" t="s">
        <v>56</v>
      </c>
      <c r="O1408" s="185"/>
      <c r="P1408" s="187" t="s">
        <v>56</v>
      </c>
      <c r="Q1408" s="185"/>
      <c r="R1408" s="186"/>
      <c r="S1408" s="186" t="s">
        <v>56</v>
      </c>
      <c r="T1408" s="187"/>
      <c r="U1408" s="187"/>
      <c r="V1408" s="187"/>
      <c r="W1408" s="320"/>
      <c r="X1408" s="214"/>
      <c r="Y1408" s="215" t="s">
        <v>56</v>
      </c>
      <c r="Z1408" s="34"/>
      <c r="AA1408" s="35"/>
      <c r="AB1408" s="35"/>
      <c r="AC1408" s="35">
        <v>1</v>
      </c>
      <c r="AD1408" s="36"/>
      <c r="AE1408" s="224"/>
      <c r="AF1408" s="53"/>
      <c r="AG1408" s="54"/>
      <c r="AH1408" s="55"/>
      <c r="AI1408" s="56"/>
      <c r="AJ1408" s="41" t="s">
        <v>5851</v>
      </c>
      <c r="AK1408" s="42">
        <v>45703</v>
      </c>
      <c r="AL1408" s="50"/>
      <c r="AM1408" s="337" t="str">
        <f>INDEX($K$6:$AE$6,1,MATCH(1,K1408:AE1408,-1))</f>
        <v>1513-L</v>
      </c>
      <c r="AN1408" s="337" t="str">
        <f>IF(INDEX($K$6:$AE$6,1,MATCH(1,K1408:AE1408,1))&lt;&gt;INDEX($K$6:$AE$6,1,MATCH(1,K1408:AE1408,-1)),INDEX($K$6:$AE$6,1,MATCH(1,K1408:AE1408,1)),"-")</f>
        <v>-</v>
      </c>
      <c r="AO1408"/>
      <c r="AP1408"/>
      <c r="AQ1408"/>
    </row>
    <row r="1409" spans="1:43" ht="12.75" customHeight="1" x14ac:dyDescent="0.2">
      <c r="A1409" s="169" t="str">
        <f>IF(IFERROR(VLOOKUP(G1409,EmployesActifs,1,FALSE),"Non")&lt;&gt;"Non","Oui","Non")</f>
        <v>Oui</v>
      </c>
      <c r="B1409" s="172">
        <f>IF(A1409="Oui",1,0)</f>
        <v>1</v>
      </c>
      <c r="C1409" s="172">
        <f>IF(OR(G1409="Médecin",H1409="Médecin",I1409="Médecin",I1409="Médecins",H1409="anesthésiste",H1409="boursier univ.",H1409="chercheur",H1409="chirurgien",H1409="Résident(e)",H1409="Md Urg",H1409="Md Card",LEFT(H1409,6)="Fellow",H1409="Externe Médecine",H1409="Directeur de la biobanque Médecin",H1409="monit.-boursier",),1,0)</f>
        <v>0</v>
      </c>
      <c r="D1409" s="172">
        <f>IF(OR(G1409=0,H1409="Stagiaire",H1409="Stagiaires",H1409="Externe",H1409="Externes",G1409="agence",H1409="STAGIAIRE INFIRMIER(ÈRE)",H1409="STAGIAIRE SI",H1409="STAGIAIRE S.I.",H1409="STAGIAIRE PAB",H1409="STAGIAIRE EN PERFUSION",H1409="Stagiaire Physiothérapeute",H1409="Stagiaire médecine",H1409="Stagiaire - Service sociaux",H1409="STAGIAIRE SOINS INFIRMIERS",H1409="STAGIAIRE EXTERNE EN MÉDECINE",H1409="ss",),1,0)</f>
        <v>0</v>
      </c>
      <c r="E1409" s="28" t="s">
        <v>3508</v>
      </c>
      <c r="F1409" s="28" t="s">
        <v>3509</v>
      </c>
      <c r="G1409" s="257">
        <v>4187</v>
      </c>
      <c r="H1409" s="79" t="s">
        <v>517</v>
      </c>
      <c r="I1409" s="164" t="s">
        <v>143</v>
      </c>
      <c r="J1409" s="273">
        <f ca="1">IF(AK1409&lt;=Données!$B$2,1," ")</f>
        <v>1</v>
      </c>
      <c r="K1409" s="45" t="s">
        <v>56</v>
      </c>
      <c r="L1409" s="46"/>
      <c r="M1409" s="47"/>
      <c r="N1409" s="48"/>
      <c r="O1409" s="185"/>
      <c r="P1409" s="187"/>
      <c r="Q1409" s="185"/>
      <c r="R1409" s="186"/>
      <c r="S1409" s="186">
        <v>1</v>
      </c>
      <c r="T1409" s="187"/>
      <c r="U1409" s="187"/>
      <c r="V1409" s="187"/>
      <c r="W1409" s="320"/>
      <c r="X1409" s="214"/>
      <c r="Y1409" s="215"/>
      <c r="Z1409" s="34"/>
      <c r="AA1409" s="35"/>
      <c r="AB1409" s="35"/>
      <c r="AC1409" s="35"/>
      <c r="AD1409" s="36"/>
      <c r="AE1409" s="224"/>
      <c r="AF1409" s="53"/>
      <c r="AG1409" s="54"/>
      <c r="AH1409" s="55"/>
      <c r="AI1409" s="56"/>
      <c r="AJ1409" s="41" t="s">
        <v>85</v>
      </c>
      <c r="AK1409" s="42">
        <v>44585</v>
      </c>
      <c r="AL1409" s="50"/>
      <c r="AM1409" s="337" t="str">
        <f>INDEX($K$6:$AE$6,1,MATCH(1,K1409:AE1409,-1))</f>
        <v>1870 +</v>
      </c>
      <c r="AN1409" s="337" t="str">
        <f>IF(INDEX($K$6:$AE$6,1,MATCH(1,K1409:AE1409,1))&lt;&gt;INDEX($K$6:$AE$6,1,MATCH(1,K1409:AE1409,-1)),INDEX($K$6:$AE$6,1,MATCH(1,K1409:AE1409,1)),"-")</f>
        <v>-</v>
      </c>
      <c r="AO1409"/>
      <c r="AP1409"/>
      <c r="AQ1409"/>
    </row>
    <row r="1410" spans="1:43" ht="12.75" customHeight="1" x14ac:dyDescent="0.2">
      <c r="A1410" s="169" t="str">
        <f>IF(IFERROR(VLOOKUP(G1410,EmployesActifs,1,FALSE),"Non")&lt;&gt;"Non","Oui","Non")</f>
        <v>Oui</v>
      </c>
      <c r="B1410" s="172">
        <f>IF(A1410="Oui",1,0)</f>
        <v>1</v>
      </c>
      <c r="C1410" s="172">
        <f>IF(OR(G1410="Médecin",H1410="Médecin",I1410="Médecin",I1410="Médecins",H1410="anesthésiste",H1410="boursier univ.",H1410="chercheur",H1410="chirurgien",H1410="Résident(e)",H1410="Md Urg",H1410="Md Card",LEFT(H1410,6)="Fellow",H1410="Externe Médecine",H1410="Directeur de la biobanque Médecin",H1410="monit.-boursier",),1,0)</f>
        <v>0</v>
      </c>
      <c r="D1410" s="172">
        <f>IF(OR(G1410=0,H1410="Stagiaire",H1410="Stagiaires",H1410="Externe",H1410="Externes",G1410="agence",H1410="STAGIAIRE INFIRMIER(ÈRE)",H1410="STAGIAIRE SI",H1410="STAGIAIRE S.I.",H1410="STAGIAIRE PAB",H1410="STAGIAIRE EN PERFUSION",H1410="Stagiaire Physiothérapeute",H1410="Stagiaire médecine",H1410="Stagiaire - Service sociaux",H1410="STAGIAIRE SOINS INFIRMIERS",H1410="STAGIAIRE EXTERNE EN MÉDECINE",H1410="ss",),1,0)</f>
        <v>0</v>
      </c>
      <c r="E1410" s="28" t="s">
        <v>2568</v>
      </c>
      <c r="F1410" s="28" t="s">
        <v>1694</v>
      </c>
      <c r="G1410" s="257">
        <v>9952</v>
      </c>
      <c r="H1410" s="79" t="s">
        <v>570</v>
      </c>
      <c r="I1410" s="164" t="s">
        <v>1319</v>
      </c>
      <c r="J1410" s="273" t="str">
        <f ca="1">IF(AK1410&lt;=Données!$B$2,1," ")</f>
        <v xml:space="preserve"> </v>
      </c>
      <c r="K1410" s="45"/>
      <c r="L1410" s="46"/>
      <c r="M1410" s="47" t="s">
        <v>56</v>
      </c>
      <c r="N1410" s="48"/>
      <c r="O1410" s="185"/>
      <c r="P1410" s="187">
        <v>1</v>
      </c>
      <c r="Q1410" s="185"/>
      <c r="R1410" s="186"/>
      <c r="S1410" s="186"/>
      <c r="T1410" s="187"/>
      <c r="U1410" s="187"/>
      <c r="V1410" s="187"/>
      <c r="W1410" s="320"/>
      <c r="X1410" s="214"/>
      <c r="Y1410" s="215"/>
      <c r="Z1410" s="34"/>
      <c r="AA1410" s="35"/>
      <c r="AB1410" s="35"/>
      <c r="AC1410" s="35"/>
      <c r="AD1410" s="36"/>
      <c r="AE1410" s="224"/>
      <c r="AF1410" s="53"/>
      <c r="AG1410" s="54"/>
      <c r="AH1410" s="55"/>
      <c r="AI1410" s="56"/>
      <c r="AJ1410" s="41" t="s">
        <v>4462</v>
      </c>
      <c r="AK1410" s="42">
        <v>45321</v>
      </c>
      <c r="AL1410" s="50"/>
      <c r="AM1410" s="337">
        <f>INDEX($K$6:$AE$6,1,MATCH(1,K1410:AE1410,-1))</f>
        <v>1804</v>
      </c>
      <c r="AN1410" s="337" t="str">
        <f>IF(INDEX($K$6:$AE$6,1,MATCH(1,K1410:AE1410,1))&lt;&gt;INDEX($K$6:$AE$6,1,MATCH(1,K1410:AE1410,-1)),INDEX($K$6:$AE$6,1,MATCH(1,K1410:AE1410,1)),"-")</f>
        <v>-</v>
      </c>
      <c r="AO1410"/>
      <c r="AP1410"/>
      <c r="AQ1410"/>
    </row>
    <row r="1411" spans="1:43" ht="12.75" customHeight="1" x14ac:dyDescent="0.2">
      <c r="A1411" s="169" t="str">
        <f>IF(IFERROR(VLOOKUP(G1411,EmployesActifs,1,FALSE),"Non")&lt;&gt;"Non","Oui","Non")</f>
        <v>Oui</v>
      </c>
      <c r="B1411" s="172">
        <f>IF(A1411="Oui",1,0)</f>
        <v>1</v>
      </c>
      <c r="C1411" s="172">
        <f>IF(OR(G1411="Médecin",H1411="Médecin",I1411="Médecin",I1411="Médecins",H1411="anesthésiste",H1411="boursier univ.",H1411="chercheur",H1411="chirurgien",H1411="Résident(e)",H1411="Md Urg",H1411="Md Card",LEFT(H1411,6)="Fellow",H1411="Externe Médecine",H1411="Directeur de la biobanque Médecin",H1411="monit.-boursier",),1,0)</f>
        <v>0</v>
      </c>
      <c r="D1411" s="172">
        <f>IF(OR(G1411=0,H1411="Stagiaire",H1411="Stagiaires",H1411="Externe",H1411="Externes",G1411="agence",H1411="STAGIAIRE INFIRMIER(ÈRE)",H1411="STAGIAIRE SI",H1411="STAGIAIRE S.I.",H1411="STAGIAIRE PAB",H1411="STAGIAIRE EN PERFUSION",H1411="Stagiaire Physiothérapeute",H1411="Stagiaire médecine",H1411="Stagiaire - Service sociaux",H1411="STAGIAIRE SOINS INFIRMIERS",H1411="STAGIAIRE EXTERNE EN MÉDECINE",H1411="ss",),1,0)</f>
        <v>0</v>
      </c>
      <c r="E1411" s="28" t="s">
        <v>2867</v>
      </c>
      <c r="F1411" s="28" t="s">
        <v>2868</v>
      </c>
      <c r="G1411" s="257">
        <v>12451</v>
      </c>
      <c r="H1411" s="79" t="s">
        <v>103</v>
      </c>
      <c r="I1411" s="164" t="s">
        <v>2714</v>
      </c>
      <c r="J1411" s="273" t="str">
        <f ca="1">IF(AK1411&lt;=Données!$B$2,1," ")</f>
        <v xml:space="preserve"> </v>
      </c>
      <c r="K1411" s="45"/>
      <c r="L1411" s="46" t="s">
        <v>56</v>
      </c>
      <c r="M1411" s="47"/>
      <c r="N1411" s="48" t="s">
        <v>56</v>
      </c>
      <c r="O1411" s="185"/>
      <c r="P1411" s="187"/>
      <c r="Q1411" s="185"/>
      <c r="R1411" s="186"/>
      <c r="S1411" s="186">
        <v>1</v>
      </c>
      <c r="T1411" s="187"/>
      <c r="U1411" s="187"/>
      <c r="V1411" s="187"/>
      <c r="W1411" s="320"/>
      <c r="X1411" s="214"/>
      <c r="Y1411" s="215"/>
      <c r="Z1411" s="34"/>
      <c r="AA1411" s="35"/>
      <c r="AB1411" s="35"/>
      <c r="AC1411" s="35"/>
      <c r="AD1411" s="36"/>
      <c r="AE1411" s="224"/>
      <c r="AF1411" s="53"/>
      <c r="AG1411" s="54"/>
      <c r="AH1411" s="55"/>
      <c r="AI1411" s="56"/>
      <c r="AJ1411" s="41" t="s">
        <v>4462</v>
      </c>
      <c r="AK1411" s="42">
        <v>45798</v>
      </c>
      <c r="AL1411" s="50"/>
      <c r="AM1411" s="337" t="str">
        <f>INDEX($K$6:$AE$6,1,MATCH(1,K1411:AE1411,-1))</f>
        <v>1870 +</v>
      </c>
      <c r="AN1411" s="337" t="str">
        <f>IF(INDEX($K$6:$AE$6,1,MATCH(1,K1411:AE1411,1))&lt;&gt;INDEX($K$6:$AE$6,1,MATCH(1,K1411:AE1411,-1)),INDEX($K$6:$AE$6,1,MATCH(1,K1411:AE1411,1)),"-")</f>
        <v>-</v>
      </c>
      <c r="AO1411"/>
      <c r="AP1411"/>
      <c r="AQ1411"/>
    </row>
    <row r="1412" spans="1:43" ht="12.75" customHeight="1" x14ac:dyDescent="0.2">
      <c r="A1412" s="169" t="str">
        <f>IF(IFERROR(VLOOKUP(G1412,EmployesActifs,1,FALSE),"Non")&lt;&gt;"Non","Oui","Non")</f>
        <v>Oui</v>
      </c>
      <c r="B1412" s="172">
        <f>IF(A1412="Oui",1,0)</f>
        <v>1</v>
      </c>
      <c r="C1412" s="172">
        <f>IF(OR(G1412="Médecin",H1412="Médecin",I1412="Médecin",I1412="Médecins",H1412="anesthésiste",H1412="boursier univ.",H1412="chercheur",H1412="chirurgien",H1412="Résident(e)",H1412="Md Urg",H1412="Md Card",LEFT(H1412,6)="Fellow",H1412="Externe Médecine",H1412="Directeur de la biobanque Médecin",H1412="monit.-boursier",),1,0)</f>
        <v>0</v>
      </c>
      <c r="D1412" s="172">
        <f>IF(OR(G1412=0,H1412="Stagiaire",H1412="Stagiaires",H1412="Externe",H1412="Externes",G1412="agence",H1412="STAGIAIRE INFIRMIER(ÈRE)",H1412="STAGIAIRE SI",H1412="STAGIAIRE S.I.",H1412="STAGIAIRE PAB",H1412="STAGIAIRE EN PERFUSION",H1412="Stagiaire Physiothérapeute",H1412="Stagiaire médecine",H1412="Stagiaire - Service sociaux",H1412="STAGIAIRE SOINS INFIRMIERS",H1412="STAGIAIRE EXTERNE EN MÉDECINE",H1412="ss",),1,0)</f>
        <v>0</v>
      </c>
      <c r="E1412" s="28" t="s">
        <v>5600</v>
      </c>
      <c r="F1412" s="28" t="s">
        <v>5601</v>
      </c>
      <c r="G1412" s="262">
        <v>13809</v>
      </c>
      <c r="H1412" s="79" t="s">
        <v>5742</v>
      </c>
      <c r="I1412" s="164" t="s">
        <v>5743</v>
      </c>
      <c r="J1412" s="273" t="str">
        <f ca="1">IF(AK1412&lt;=Données!$B$2,1," ")</f>
        <v xml:space="preserve"> </v>
      </c>
      <c r="K1412" s="45"/>
      <c r="L1412" s="46">
        <v>1</v>
      </c>
      <c r="M1412" s="47"/>
      <c r="N1412" s="48"/>
      <c r="O1412" s="185"/>
      <c r="P1412" s="187"/>
      <c r="Q1412" s="185"/>
      <c r="R1412" s="186"/>
      <c r="S1412" s="186"/>
      <c r="T1412" s="187"/>
      <c r="U1412" s="187"/>
      <c r="V1412" s="187"/>
      <c r="W1412" s="320"/>
      <c r="X1412" s="214"/>
      <c r="Y1412" s="215"/>
      <c r="Z1412" s="34"/>
      <c r="AA1412" s="35"/>
      <c r="AB1412" s="35"/>
      <c r="AC1412" s="35"/>
      <c r="AD1412" s="36"/>
      <c r="AE1412" s="224"/>
      <c r="AF1412" s="53"/>
      <c r="AG1412" s="54"/>
      <c r="AH1412" s="55"/>
      <c r="AI1412" s="56"/>
      <c r="AJ1412" s="41" t="s">
        <v>4462</v>
      </c>
      <c r="AK1412" s="42">
        <v>45587</v>
      </c>
      <c r="AL1412" s="50"/>
      <c r="AM1412" s="337" t="str">
        <f>INDEX($K$6:$AE$6,1,MATCH(1,K1412:AE1412,-1))</f>
        <v>95PFE-L2M</v>
      </c>
      <c r="AN1412" s="337" t="str">
        <f>IF(INDEX($K$6:$AE$6,1,MATCH(1,K1412:AE1412,1))&lt;&gt;INDEX($K$6:$AE$6,1,MATCH(1,K1412:AE1412,-1)),INDEX($K$6:$AE$6,1,MATCH(1,K1412:AE1412,1)),"-")</f>
        <v>-</v>
      </c>
      <c r="AO1412"/>
      <c r="AP1412"/>
      <c r="AQ1412"/>
    </row>
    <row r="1413" spans="1:43" ht="12.75" customHeight="1" x14ac:dyDescent="0.2">
      <c r="A1413" s="169" t="str">
        <f>IF(IFERROR(VLOOKUP(G1413,EmployesActifs,1,FALSE),"Non")&lt;&gt;"Non","Oui","Non")</f>
        <v>Oui</v>
      </c>
      <c r="B1413" s="172">
        <f>IF(A1413="Oui",1,0)</f>
        <v>1</v>
      </c>
      <c r="C1413" s="172">
        <f>IF(OR(G1413="Médecin",H1413="Médecin",I1413="Médecin",I1413="Médecins",H1413="anesthésiste",H1413="boursier univ.",H1413="chercheur",H1413="chirurgien",H1413="Résident(e)",H1413="Md Urg",H1413="Md Card",LEFT(H1413,6)="Fellow",H1413="Externe Médecine",H1413="Directeur de la biobanque Médecin",H1413="monit.-boursier",),1,0)</f>
        <v>0</v>
      </c>
      <c r="D1413" s="172">
        <f>IF(OR(G1413=0,H1413="Stagiaire",H1413="Stagiaires",H1413="Externe",H1413="Externes",G1413="agence",H1413="STAGIAIRE INFIRMIER(ÈRE)",H1413="STAGIAIRE SI",H1413="STAGIAIRE S.I.",H1413="STAGIAIRE PAB",H1413="STAGIAIRE EN PERFUSION",H1413="Stagiaire Physiothérapeute",H1413="Stagiaire médecine",H1413="Stagiaire - Service sociaux",H1413="STAGIAIRE SOINS INFIRMIERS",H1413="STAGIAIRE EXTERNE EN MÉDECINE",H1413="ss",),1,0)</f>
        <v>0</v>
      </c>
      <c r="E1413" s="28" t="s">
        <v>3713</v>
      </c>
      <c r="F1413" s="28" t="s">
        <v>2574</v>
      </c>
      <c r="G1413" s="257">
        <v>6571</v>
      </c>
      <c r="H1413" s="79" t="s">
        <v>3714</v>
      </c>
      <c r="I1413" s="164" t="s">
        <v>55</v>
      </c>
      <c r="J1413" s="273">
        <f ca="1">IF(AK1413&lt;=Données!$B$2,1," ")</f>
        <v>1</v>
      </c>
      <c r="K1413" s="45">
        <v>1</v>
      </c>
      <c r="L1413" s="46"/>
      <c r="M1413" s="47"/>
      <c r="N1413" s="48"/>
      <c r="O1413" s="185"/>
      <c r="P1413" s="187"/>
      <c r="Q1413" s="185"/>
      <c r="R1413" s="186"/>
      <c r="S1413" s="186"/>
      <c r="T1413" s="187"/>
      <c r="U1413" s="187"/>
      <c r="V1413" s="187"/>
      <c r="W1413" s="320"/>
      <c r="X1413" s="214"/>
      <c r="Y1413" s="215"/>
      <c r="Z1413" s="34"/>
      <c r="AA1413" s="35"/>
      <c r="AB1413" s="35"/>
      <c r="AC1413" s="35"/>
      <c r="AD1413" s="36"/>
      <c r="AE1413" s="224"/>
      <c r="AF1413" s="53"/>
      <c r="AG1413" s="54"/>
      <c r="AH1413" s="55"/>
      <c r="AI1413" s="56"/>
      <c r="AJ1413" s="41" t="s">
        <v>66</v>
      </c>
      <c r="AK1413" s="42">
        <v>44263</v>
      </c>
      <c r="AL1413" s="50"/>
      <c r="AM1413" s="337" t="str">
        <f>INDEX($K$6:$AE$6,1,MATCH(1,K1413:AE1413,-1))</f>
        <v>95PFE-L2S</v>
      </c>
      <c r="AN1413" s="337" t="str">
        <f>IF(INDEX($K$6:$AE$6,1,MATCH(1,K1413:AE1413,1))&lt;&gt;INDEX($K$6:$AE$6,1,MATCH(1,K1413:AE1413,-1)),INDEX($K$6:$AE$6,1,MATCH(1,K1413:AE1413,1)),"-")</f>
        <v>-</v>
      </c>
      <c r="AO1413"/>
      <c r="AP1413"/>
      <c r="AQ1413"/>
    </row>
    <row r="1414" spans="1:43" ht="12.75" customHeight="1" x14ac:dyDescent="0.2">
      <c r="A1414" s="169" t="str">
        <f>IF(IFERROR(VLOOKUP(G1414,EmployesActifs,1,FALSE),"Non")&lt;&gt;"Non","Oui","Non")</f>
        <v>Oui</v>
      </c>
      <c r="B1414" s="172">
        <f>IF(A1414="Oui",1,0)</f>
        <v>1</v>
      </c>
      <c r="C1414" s="172">
        <f>IF(OR(G1414="Médecin",H1414="Médecin",I1414="Médecin",I1414="Médecins",H1414="anesthésiste",H1414="boursier univ.",H1414="chercheur",H1414="chirurgien",H1414="Résident(e)",H1414="Md Urg",H1414="Md Card",LEFT(H1414,6)="Fellow",H1414="Externe Médecine",H1414="Directeur de la biobanque Médecin",H1414="monit.-boursier",),1,0)</f>
        <v>0</v>
      </c>
      <c r="D1414" s="172">
        <f>IF(OR(G1414=0,H1414="Stagiaire",H1414="Stagiaires",H1414="Externe",H1414="Externes",G1414="agence",H1414="STAGIAIRE INFIRMIER(ÈRE)",H1414="STAGIAIRE SI",H1414="STAGIAIRE S.I.",H1414="STAGIAIRE PAB",H1414="STAGIAIRE EN PERFUSION",H1414="Stagiaire Physiothérapeute",H1414="Stagiaire médecine",H1414="Stagiaire - Service sociaux",H1414="STAGIAIRE SOINS INFIRMIERS",H1414="STAGIAIRE EXTERNE EN MÉDECINE",H1414="ss",),1,0)</f>
        <v>0</v>
      </c>
      <c r="E1414" s="28" t="s">
        <v>4080</v>
      </c>
      <c r="F1414" s="28" t="s">
        <v>4081</v>
      </c>
      <c r="G1414" s="257">
        <v>12064</v>
      </c>
      <c r="H1414" s="79" t="s">
        <v>5028</v>
      </c>
      <c r="I1414" s="164" t="s">
        <v>4464</v>
      </c>
      <c r="J1414" s="273" t="str">
        <f ca="1">IF(AK1414&lt;=Données!$B$2,1," ")</f>
        <v xml:space="preserve"> </v>
      </c>
      <c r="K1414" s="45">
        <v>1</v>
      </c>
      <c r="L1414" s="46"/>
      <c r="M1414" s="47"/>
      <c r="N1414" s="48"/>
      <c r="O1414" s="185"/>
      <c r="P1414" s="187"/>
      <c r="Q1414" s="185"/>
      <c r="R1414" s="186"/>
      <c r="S1414" s="186"/>
      <c r="T1414" s="187"/>
      <c r="U1414" s="187"/>
      <c r="V1414" s="187"/>
      <c r="W1414" s="320"/>
      <c r="X1414" s="214"/>
      <c r="Y1414" s="215"/>
      <c r="Z1414" s="34"/>
      <c r="AA1414" s="35"/>
      <c r="AB1414" s="35"/>
      <c r="AC1414" s="35"/>
      <c r="AD1414" s="36"/>
      <c r="AE1414" s="224"/>
      <c r="AF1414" s="53"/>
      <c r="AG1414" s="54"/>
      <c r="AH1414" s="55"/>
      <c r="AI1414" s="56"/>
      <c r="AJ1414" s="41" t="s">
        <v>4462</v>
      </c>
      <c r="AK1414" s="42">
        <v>45272</v>
      </c>
      <c r="AL1414" s="50"/>
      <c r="AM1414" s="337" t="str">
        <f>INDEX($K$6:$AE$6,1,MATCH(1,K1414:AE1414,-1))</f>
        <v>95PFE-L2S</v>
      </c>
      <c r="AN1414" s="337" t="str">
        <f>IF(INDEX($K$6:$AE$6,1,MATCH(1,K1414:AE1414,1))&lt;&gt;INDEX($K$6:$AE$6,1,MATCH(1,K1414:AE1414,-1)),INDEX($K$6:$AE$6,1,MATCH(1,K1414:AE1414,1)),"-")</f>
        <v>-</v>
      </c>
      <c r="AO1414"/>
      <c r="AP1414"/>
      <c r="AQ1414"/>
    </row>
    <row r="1415" spans="1:43" ht="12.75" customHeight="1" x14ac:dyDescent="0.2">
      <c r="A1415" s="169" t="str">
        <f>IF(IFERROR(VLOOKUP(G1415,EmployesActifs,1,FALSE),"Non")&lt;&gt;"Non","Oui","Non")</f>
        <v>Oui</v>
      </c>
      <c r="B1415" s="172">
        <f>IF(A1415="Oui",1,0)</f>
        <v>1</v>
      </c>
      <c r="C1415" s="172">
        <f>IF(OR(G1415="Médecin",H1415="Médecin",I1415="Médecin",I1415="Médecins",H1415="anesthésiste",H1415="boursier univ.",H1415="chercheur",H1415="chirurgien",H1415="Résident(e)",H1415="Md Urg",H1415="Md Card",LEFT(H1415,6)="Fellow",H1415="Externe Médecine",H1415="Directeur de la biobanque Médecin",H1415="monit.-boursier",),1,0)</f>
        <v>0</v>
      </c>
      <c r="D1415" s="172">
        <f>IF(OR(G1415=0,H1415="Stagiaire",H1415="Stagiaires",H1415="Externe",H1415="Externes",G1415="agence",H1415="STAGIAIRE INFIRMIER(ÈRE)",H1415="STAGIAIRE SI",H1415="STAGIAIRE S.I.",H1415="STAGIAIRE PAB",H1415="STAGIAIRE EN PERFUSION",H1415="Stagiaire Physiothérapeute",H1415="Stagiaire médecine",H1415="Stagiaire - Service sociaux",H1415="STAGIAIRE SOINS INFIRMIERS",H1415="STAGIAIRE EXTERNE EN MÉDECINE",H1415="ss",),1,0)</f>
        <v>0</v>
      </c>
      <c r="E1415" s="28" t="s">
        <v>4523</v>
      </c>
      <c r="F1415" s="28" t="s">
        <v>4524</v>
      </c>
      <c r="G1415" s="262">
        <v>13331</v>
      </c>
      <c r="H1415" s="79" t="s">
        <v>5095</v>
      </c>
      <c r="I1415" s="164" t="s">
        <v>4405</v>
      </c>
      <c r="J1415" s="273" t="str">
        <f ca="1">IF(AK1415&lt;=Données!$B$2,1," ")</f>
        <v xml:space="preserve"> </v>
      </c>
      <c r="K1415" s="45"/>
      <c r="L1415" s="46"/>
      <c r="M1415" s="47"/>
      <c r="N1415" s="48">
        <v>1</v>
      </c>
      <c r="O1415" s="185"/>
      <c r="P1415" s="187"/>
      <c r="Q1415" s="185"/>
      <c r="R1415" s="186"/>
      <c r="S1415" s="186"/>
      <c r="T1415" s="187"/>
      <c r="U1415" s="187"/>
      <c r="V1415" s="187"/>
      <c r="W1415" s="320"/>
      <c r="X1415" s="214"/>
      <c r="Y1415" s="215"/>
      <c r="Z1415" s="34"/>
      <c r="AA1415" s="35"/>
      <c r="AB1415" s="35"/>
      <c r="AC1415" s="35"/>
      <c r="AD1415" s="36"/>
      <c r="AE1415" s="224"/>
      <c r="AF1415" s="53"/>
      <c r="AG1415" s="54"/>
      <c r="AH1415" s="55"/>
      <c r="AI1415" s="56"/>
      <c r="AJ1415" s="41" t="s">
        <v>4462</v>
      </c>
      <c r="AK1415" s="42">
        <v>45315</v>
      </c>
      <c r="AL1415" s="50"/>
      <c r="AM1415" s="337" t="str">
        <f>INDEX($K$6:$AE$6,1,MATCH(1,K1415:AE1415,-1))</f>
        <v>F550</v>
      </c>
      <c r="AN1415" s="337" t="str">
        <f>IF(INDEX($K$6:$AE$6,1,MATCH(1,K1415:AE1415,1))&lt;&gt;INDEX($K$6:$AE$6,1,MATCH(1,K1415:AE1415,-1)),INDEX($K$6:$AE$6,1,MATCH(1,K1415:AE1415,1)),"-")</f>
        <v>-</v>
      </c>
      <c r="AO1415"/>
      <c r="AP1415"/>
      <c r="AQ1415"/>
    </row>
    <row r="1416" spans="1:43" ht="12.75" customHeight="1" x14ac:dyDescent="0.2">
      <c r="A1416" s="169" t="str">
        <f>IF(IFERROR(VLOOKUP(G1416,EmployesActifs,1,FALSE),"Non")&lt;&gt;"Non","Oui","Non")</f>
        <v>Oui</v>
      </c>
      <c r="B1416" s="172">
        <f>IF(A1416="Oui",1,0)</f>
        <v>1</v>
      </c>
      <c r="C1416" s="172">
        <f>IF(OR(G1416="Médecin",H1416="Médecin",I1416="Médecin",I1416="Médecins",H1416="anesthésiste",H1416="boursier univ.",H1416="chercheur",H1416="chirurgien",H1416="Résident(e)",H1416="Md Urg",H1416="Md Card",LEFT(H1416,6)="Fellow",H1416="Externe Médecine",H1416="Directeur de la biobanque Médecin",H1416="monit.-boursier",),1,0)</f>
        <v>0</v>
      </c>
      <c r="D1416" s="172">
        <f>IF(OR(G1416=0,H1416="Stagiaire",H1416="Stagiaires",H1416="Externe",H1416="Externes",G1416="agence",H1416="STAGIAIRE INFIRMIER(ÈRE)",H1416="STAGIAIRE SI",H1416="STAGIAIRE S.I.",H1416="STAGIAIRE PAB",H1416="STAGIAIRE EN PERFUSION",H1416="Stagiaire Physiothérapeute",H1416="Stagiaire médecine",H1416="Stagiaire - Service sociaux",H1416="STAGIAIRE SOINS INFIRMIERS",H1416="STAGIAIRE EXTERNE EN MÉDECINE",H1416="ss",),1,0)</f>
        <v>0</v>
      </c>
      <c r="E1416" s="28" t="s">
        <v>2578</v>
      </c>
      <c r="F1416" s="28" t="s">
        <v>2099</v>
      </c>
      <c r="G1416" s="257">
        <v>10026</v>
      </c>
      <c r="H1416" s="79" t="s">
        <v>103</v>
      </c>
      <c r="I1416" s="164" t="s">
        <v>5717</v>
      </c>
      <c r="J1416" s="273" t="str">
        <f ca="1">IF(AK1416&lt;=Données!$B$2,1," ")</f>
        <v xml:space="preserve"> </v>
      </c>
      <c r="K1416" s="45"/>
      <c r="L1416" s="46">
        <v>1</v>
      </c>
      <c r="M1416" s="47"/>
      <c r="N1416" s="48"/>
      <c r="O1416" s="185"/>
      <c r="P1416" s="187"/>
      <c r="Q1416" s="185"/>
      <c r="R1416" s="186"/>
      <c r="S1416" s="186"/>
      <c r="T1416" s="187"/>
      <c r="U1416" s="187"/>
      <c r="V1416" s="187"/>
      <c r="W1416" s="320"/>
      <c r="X1416" s="214"/>
      <c r="Y1416" s="215"/>
      <c r="Z1416" s="34"/>
      <c r="AA1416" s="35"/>
      <c r="AB1416" s="35"/>
      <c r="AC1416" s="35"/>
      <c r="AD1416" s="36"/>
      <c r="AE1416" s="224"/>
      <c r="AF1416" s="53"/>
      <c r="AG1416" s="54"/>
      <c r="AH1416" s="55"/>
      <c r="AI1416" s="56"/>
      <c r="AJ1416" s="41" t="s">
        <v>5851</v>
      </c>
      <c r="AK1416" s="42">
        <v>45829</v>
      </c>
      <c r="AL1416" s="50"/>
      <c r="AM1416" s="337" t="str">
        <f>INDEX($K$6:$AE$6,1,MATCH(1,K1416:AE1416,-1))</f>
        <v>95PFE-L2M</v>
      </c>
      <c r="AN1416" s="337" t="str">
        <f>IF(INDEX($K$6:$AE$6,1,MATCH(1,K1416:AE1416,1))&lt;&gt;INDEX($K$6:$AE$6,1,MATCH(1,K1416:AE1416,-1)),INDEX($K$6:$AE$6,1,MATCH(1,K1416:AE1416,1)),"-")</f>
        <v>-</v>
      </c>
      <c r="AO1416"/>
      <c r="AP1416"/>
      <c r="AQ1416"/>
    </row>
    <row r="1417" spans="1:43" ht="12.75" customHeight="1" x14ac:dyDescent="0.2">
      <c r="A1417" s="169" t="str">
        <f>IF(IFERROR(VLOOKUP(G1417,EmployesActifs,1,FALSE),"Non")&lt;&gt;"Non","Oui","Non")</f>
        <v>Oui</v>
      </c>
      <c r="B1417" s="172">
        <f>IF(A1417="Oui",1,0)</f>
        <v>1</v>
      </c>
      <c r="C1417" s="172">
        <f>IF(OR(G1417="Médecin",H1417="Médecin",I1417="Médecin",I1417="Médecins",H1417="anesthésiste",H1417="boursier univ.",H1417="chercheur",H1417="chirurgien",H1417="Résident(e)",H1417="Md Urg",H1417="Md Card",LEFT(H1417,6)="Fellow",H1417="Externe Médecine",H1417="Directeur de la biobanque Médecin",H1417="monit.-boursier",),1,0)</f>
        <v>0</v>
      </c>
      <c r="D1417" s="172">
        <f>IF(OR(G1417=0,H1417="Stagiaire",H1417="Stagiaires",H1417="Externe",H1417="Externes",G1417="agence",H1417="STAGIAIRE INFIRMIER(ÈRE)",H1417="STAGIAIRE SI",H1417="STAGIAIRE S.I.",H1417="STAGIAIRE PAB",H1417="STAGIAIRE EN PERFUSION",H1417="Stagiaire Physiothérapeute",H1417="Stagiaire médecine",H1417="Stagiaire - Service sociaux",H1417="STAGIAIRE SOINS INFIRMIERS",H1417="STAGIAIRE EXTERNE EN MÉDECINE",H1417="ss",),1,0)</f>
        <v>0</v>
      </c>
      <c r="E1417" s="28" t="s">
        <v>4372</v>
      </c>
      <c r="F1417" s="28" t="s">
        <v>546</v>
      </c>
      <c r="G1417" s="257">
        <v>13168</v>
      </c>
      <c r="H1417" s="304" t="s">
        <v>54</v>
      </c>
      <c r="I1417" s="164" t="s">
        <v>55</v>
      </c>
      <c r="J1417" s="273">
        <f ca="1">IF(AK1417&lt;=Données!$B$2,1," ")</f>
        <v>1</v>
      </c>
      <c r="K1417" s="45"/>
      <c r="L1417" s="46">
        <v>1</v>
      </c>
      <c r="M1417" s="47"/>
      <c r="N1417" s="48"/>
      <c r="O1417" s="185"/>
      <c r="P1417" s="187"/>
      <c r="Q1417" s="185"/>
      <c r="R1417" s="186"/>
      <c r="S1417" s="186"/>
      <c r="T1417" s="187"/>
      <c r="U1417" s="187"/>
      <c r="V1417" s="187"/>
      <c r="W1417" s="320"/>
      <c r="X1417" s="214"/>
      <c r="Y1417" s="215"/>
      <c r="Z1417" s="34"/>
      <c r="AA1417" s="35"/>
      <c r="AB1417" s="35"/>
      <c r="AC1417" s="35"/>
      <c r="AD1417" s="36"/>
      <c r="AE1417" s="224"/>
      <c r="AF1417" s="53"/>
      <c r="AG1417" s="54"/>
      <c r="AH1417" s="55"/>
      <c r="AI1417" s="56"/>
      <c r="AJ1417" s="41" t="s">
        <v>652</v>
      </c>
      <c r="AK1417" s="42">
        <v>45227</v>
      </c>
      <c r="AL1417" s="50"/>
      <c r="AM1417" s="337" t="str">
        <f>INDEX($K$6:$AE$6,1,MATCH(1,K1417:AE1417,-1))</f>
        <v>95PFE-L2M</v>
      </c>
      <c r="AN1417" s="337" t="str">
        <f>IF(INDEX($K$6:$AE$6,1,MATCH(1,K1417:AE1417,1))&lt;&gt;INDEX($K$6:$AE$6,1,MATCH(1,K1417:AE1417,-1)),INDEX($K$6:$AE$6,1,MATCH(1,K1417:AE1417,1)),"-")</f>
        <v>-</v>
      </c>
      <c r="AO1417"/>
      <c r="AP1417"/>
      <c r="AQ1417"/>
    </row>
    <row r="1418" spans="1:43" ht="12.75" customHeight="1" x14ac:dyDescent="0.2">
      <c r="A1418" s="169" t="str">
        <f>IF(IFERROR(VLOOKUP(G1418,EmployesActifs,1,FALSE),"Non")&lt;&gt;"Non","Oui","Non")</f>
        <v>Oui</v>
      </c>
      <c r="B1418" s="172">
        <f>IF(A1418="Oui",1,0)</f>
        <v>1</v>
      </c>
      <c r="C1418" s="172">
        <f>IF(OR(G1418="Médecin",H1418="Médecin",I1418="Médecin",I1418="Médecins",H1418="anesthésiste",H1418="boursier univ.",H1418="chercheur",H1418="chirurgien",H1418="Résident(e)",H1418="Md Urg",H1418="Md Card",LEFT(H1418,6)="Fellow",H1418="Externe Médecine",H1418="Directeur de la biobanque Médecin",H1418="monit.-boursier",),1,0)</f>
        <v>0</v>
      </c>
      <c r="D1418" s="172">
        <f>IF(OR(G1418=0,H1418="Stagiaire",H1418="Stagiaires",H1418="Externe",H1418="Externes",G1418="agence",H1418="STAGIAIRE INFIRMIER(ÈRE)",H1418="STAGIAIRE SI",H1418="STAGIAIRE S.I.",H1418="STAGIAIRE PAB",H1418="STAGIAIRE EN PERFUSION",H1418="Stagiaire Physiothérapeute",H1418="Stagiaire médecine",H1418="Stagiaire - Service sociaux",H1418="STAGIAIRE SOINS INFIRMIERS",H1418="STAGIAIRE EXTERNE EN MÉDECINE",H1418="ss",),1,0)</f>
        <v>0</v>
      </c>
      <c r="E1418" s="28" t="s">
        <v>5771</v>
      </c>
      <c r="F1418" s="28" t="s">
        <v>5772</v>
      </c>
      <c r="G1418" s="259">
        <v>13911</v>
      </c>
      <c r="H1418" s="79" t="s">
        <v>54</v>
      </c>
      <c r="I1418" s="164" t="s">
        <v>55</v>
      </c>
      <c r="J1418" s="273" t="str">
        <f ca="1">IF(AK1418&lt;=Données!$B$2,1," ")</f>
        <v xml:space="preserve"> </v>
      </c>
      <c r="K1418" s="45"/>
      <c r="L1418" s="46" t="s">
        <v>56</v>
      </c>
      <c r="M1418" s="47" t="s">
        <v>56</v>
      </c>
      <c r="N1418" s="48"/>
      <c r="O1418" s="185"/>
      <c r="P1418" s="187">
        <v>1</v>
      </c>
      <c r="Q1418" s="185"/>
      <c r="R1418" s="186"/>
      <c r="S1418" s="186"/>
      <c r="T1418" s="187"/>
      <c r="U1418" s="187"/>
      <c r="V1418" s="187"/>
      <c r="W1418" s="320"/>
      <c r="X1418" s="214"/>
      <c r="Y1418" s="215"/>
      <c r="Z1418" s="34"/>
      <c r="AA1418" s="35"/>
      <c r="AB1418" s="35"/>
      <c r="AC1418" s="35"/>
      <c r="AD1418" s="36"/>
      <c r="AE1418" s="224"/>
      <c r="AF1418" s="53"/>
      <c r="AG1418" s="54"/>
      <c r="AH1418" s="55"/>
      <c r="AI1418" s="56"/>
      <c r="AJ1418" s="41" t="s">
        <v>5851</v>
      </c>
      <c r="AK1418" s="42">
        <v>45703</v>
      </c>
      <c r="AL1418" s="50"/>
      <c r="AM1418" s="337">
        <f>INDEX($K$6:$AE$6,1,MATCH(1,K1418:AE1418,-1))</f>
        <v>1804</v>
      </c>
      <c r="AN1418" s="337" t="str">
        <f>IF(INDEX($K$6:$AE$6,1,MATCH(1,K1418:AE1418,1))&lt;&gt;INDEX($K$6:$AE$6,1,MATCH(1,K1418:AE1418,-1)),INDEX($K$6:$AE$6,1,MATCH(1,K1418:AE1418,1)),"-")</f>
        <v>-</v>
      </c>
      <c r="AO1418"/>
      <c r="AP1418"/>
      <c r="AQ1418"/>
    </row>
    <row r="1419" spans="1:43" ht="12.75" customHeight="1" x14ac:dyDescent="0.2">
      <c r="A1419" s="169" t="str">
        <f>IF(IFERROR(VLOOKUP(G1419,EmployesActifs,1,FALSE),"Non")&lt;&gt;"Non","Oui","Non")</f>
        <v>Oui</v>
      </c>
      <c r="B1419" s="172">
        <f>IF(A1419="Oui",1,0)</f>
        <v>1</v>
      </c>
      <c r="C1419" s="172">
        <f>IF(OR(G1419="Médecin",H1419="Médecin",I1419="Médecin",I1419="Médecins",H1419="anesthésiste",H1419="boursier univ.",H1419="chercheur",H1419="chirurgien",H1419="Résident(e)",H1419="Md Urg",H1419="Md Card",LEFT(H1419,6)="Fellow",H1419="Externe Médecine",H1419="Directeur de la biobanque Médecin",H1419="monit.-boursier",),1,0)</f>
        <v>0</v>
      </c>
      <c r="D1419" s="172">
        <f>IF(OR(G1419=0,H1419="Stagiaire",H1419="Stagiaires",H1419="Externe",H1419="Externes",G1419="agence",H1419="STAGIAIRE INFIRMIER(ÈRE)",H1419="STAGIAIRE SI",H1419="STAGIAIRE S.I.",H1419="STAGIAIRE PAB",H1419="STAGIAIRE EN PERFUSION",H1419="Stagiaire Physiothérapeute",H1419="Stagiaire médecine",H1419="Stagiaire - Service sociaux",H1419="STAGIAIRE SOINS INFIRMIERS",H1419="STAGIAIRE EXTERNE EN MÉDECINE",H1419="ss",),1,0)</f>
        <v>0</v>
      </c>
      <c r="E1419" s="266" t="s">
        <v>3419</v>
      </c>
      <c r="F1419" s="306" t="s">
        <v>485</v>
      </c>
      <c r="G1419" s="257">
        <v>1991</v>
      </c>
      <c r="H1419" s="79" t="s">
        <v>4463</v>
      </c>
      <c r="I1419" s="164" t="s">
        <v>4464</v>
      </c>
      <c r="J1419" s="273">
        <f ca="1">IF(AK1419&lt;=Données!$B$2,1," ")</f>
        <v>1</v>
      </c>
      <c r="K1419" s="45" t="s">
        <v>56</v>
      </c>
      <c r="L1419" s="46" t="s">
        <v>56</v>
      </c>
      <c r="M1419" s="47"/>
      <c r="N1419" s="48" t="s">
        <v>56</v>
      </c>
      <c r="O1419" s="185"/>
      <c r="P1419" s="187"/>
      <c r="Q1419" s="185"/>
      <c r="R1419" s="186"/>
      <c r="S1419" s="186">
        <v>1</v>
      </c>
      <c r="T1419" s="187"/>
      <c r="U1419" s="187"/>
      <c r="V1419" s="187"/>
      <c r="W1419" s="320"/>
      <c r="X1419" s="214"/>
      <c r="Y1419" s="215"/>
      <c r="Z1419" s="34"/>
      <c r="AA1419" s="35"/>
      <c r="AB1419" s="35"/>
      <c r="AC1419" s="35"/>
      <c r="AD1419" s="36"/>
      <c r="AE1419" s="224"/>
      <c r="AF1419" s="53"/>
      <c r="AG1419" s="54"/>
      <c r="AH1419" s="55"/>
      <c r="AI1419" s="56"/>
      <c r="AJ1419" s="41" t="s">
        <v>2858</v>
      </c>
      <c r="AK1419" s="42">
        <v>45188</v>
      </c>
      <c r="AL1419" s="50"/>
      <c r="AM1419" s="337" t="str">
        <f>INDEX($K$6:$AE$6,1,MATCH(1,K1419:AE1419,-1))</f>
        <v>1870 +</v>
      </c>
      <c r="AN1419" s="337" t="str">
        <f>IF(INDEX($K$6:$AE$6,1,MATCH(1,K1419:AE1419,1))&lt;&gt;INDEX($K$6:$AE$6,1,MATCH(1,K1419:AE1419,-1)),INDEX($K$6:$AE$6,1,MATCH(1,K1419:AE1419,1)),"-")</f>
        <v>-</v>
      </c>
      <c r="AO1419"/>
      <c r="AP1419"/>
      <c r="AQ1419"/>
    </row>
    <row r="1420" spans="1:43" ht="12.75" customHeight="1" x14ac:dyDescent="0.2">
      <c r="A1420" s="169" t="str">
        <f>IF(IFERROR(VLOOKUP(G1420,EmployesActifs,1,FALSE),"Non")&lt;&gt;"Non","Oui","Non")</f>
        <v>Oui</v>
      </c>
      <c r="B1420" s="172">
        <f>IF(A1420="Oui",1,0)</f>
        <v>1</v>
      </c>
      <c r="C1420" s="172">
        <f>IF(OR(G1420="Médecin",H1420="Médecin",I1420="Médecin",I1420="Médecins",H1420="anesthésiste",H1420="boursier univ.",H1420="chercheur",H1420="chirurgien",H1420="Résident(e)",H1420="Md Urg",H1420="Md Card",LEFT(H1420,6)="Fellow",H1420="Externe Médecine",H1420="Directeur de la biobanque Médecin",H1420="monit.-boursier",),1,0)</f>
        <v>0</v>
      </c>
      <c r="D1420" s="172">
        <f>IF(OR(G1420=0,H1420="Stagiaire",H1420="Stagiaires",H1420="Externe",H1420="Externes",G1420="agence",H1420="STAGIAIRE INFIRMIER(ÈRE)",H1420="STAGIAIRE SI",H1420="STAGIAIRE S.I.",H1420="STAGIAIRE PAB",H1420="STAGIAIRE EN PERFUSION",H1420="Stagiaire Physiothérapeute",H1420="Stagiaire médecine",H1420="Stagiaire - Service sociaux",H1420="STAGIAIRE SOINS INFIRMIERS",H1420="STAGIAIRE EXTERNE EN MÉDECINE",H1420="ss",),1,0)</f>
        <v>0</v>
      </c>
      <c r="E1420" s="28" t="s">
        <v>2585</v>
      </c>
      <c r="F1420" s="28" t="s">
        <v>1403</v>
      </c>
      <c r="G1420" s="257">
        <v>6647</v>
      </c>
      <c r="H1420" s="387" t="s">
        <v>1174</v>
      </c>
      <c r="I1420" s="164" t="s">
        <v>933</v>
      </c>
      <c r="J1420" s="273" t="str">
        <f ca="1">IF(AK1420&lt;=Données!$B$2,1," ")</f>
        <v xml:space="preserve"> </v>
      </c>
      <c r="K1420" s="45">
        <v>1</v>
      </c>
      <c r="L1420" s="46"/>
      <c r="M1420" s="47"/>
      <c r="N1420" s="48"/>
      <c r="O1420" s="185"/>
      <c r="P1420" s="187"/>
      <c r="Q1420" s="185"/>
      <c r="R1420" s="186"/>
      <c r="S1420" s="186"/>
      <c r="T1420" s="187"/>
      <c r="U1420" s="187"/>
      <c r="V1420" s="187"/>
      <c r="W1420" s="320"/>
      <c r="X1420" s="214"/>
      <c r="Y1420" s="215"/>
      <c r="Z1420" s="34"/>
      <c r="AA1420" s="35"/>
      <c r="AB1420" s="35"/>
      <c r="AC1420" s="35"/>
      <c r="AD1420" s="36"/>
      <c r="AE1420" s="224"/>
      <c r="AF1420" s="53"/>
      <c r="AG1420" s="54"/>
      <c r="AH1420" s="55"/>
      <c r="AI1420" s="56"/>
      <c r="AJ1420" s="41" t="s">
        <v>4462</v>
      </c>
      <c r="AK1420" s="42">
        <v>45259</v>
      </c>
      <c r="AL1420" s="50"/>
      <c r="AM1420" s="337" t="str">
        <f>INDEX($K$6:$AE$6,1,MATCH(1,K1420:AE1420,-1))</f>
        <v>95PFE-L2S</v>
      </c>
      <c r="AN1420" s="337" t="str">
        <f>IF(INDEX($K$6:$AE$6,1,MATCH(1,K1420:AE1420,1))&lt;&gt;INDEX($K$6:$AE$6,1,MATCH(1,K1420:AE1420,-1)),INDEX($K$6:$AE$6,1,MATCH(1,K1420:AE1420,1)),"-")</f>
        <v>-</v>
      </c>
      <c r="AO1420"/>
      <c r="AP1420"/>
      <c r="AQ1420"/>
    </row>
    <row r="1421" spans="1:43" ht="12.75" customHeight="1" x14ac:dyDescent="0.2">
      <c r="A1421" s="169" t="str">
        <f>IF(IFERROR(VLOOKUP(G1421,EmployesActifs,1,FALSE),"Non")&lt;&gt;"Non","Oui","Non")</f>
        <v>Oui</v>
      </c>
      <c r="B1421" s="172">
        <f>IF(A1421="Oui",1,0)</f>
        <v>1</v>
      </c>
      <c r="C1421" s="172">
        <f>IF(OR(G1421="Médecin",H1421="Médecin",I1421="Médecin",I1421="Médecins",H1421="anesthésiste",H1421="boursier univ.",H1421="chercheur",H1421="chirurgien",H1421="Résident(e)",H1421="Md Urg",H1421="Md Card",LEFT(H1421,6)="Fellow",H1421="Externe Médecine",H1421="Directeur de la biobanque Médecin",H1421="monit.-boursier",),1,0)</f>
        <v>0</v>
      </c>
      <c r="D1421" s="172">
        <f>IF(OR(G1421=0,H1421="Stagiaire",H1421="Stagiaires",H1421="Externe",H1421="Externes",G1421="agence",H1421="STAGIAIRE INFIRMIER(ÈRE)",H1421="STAGIAIRE SI",H1421="STAGIAIRE S.I.",H1421="STAGIAIRE PAB",H1421="STAGIAIRE EN PERFUSION",H1421="Stagiaire Physiothérapeute",H1421="Stagiaire médecine",H1421="Stagiaire - Service sociaux",H1421="STAGIAIRE SOINS INFIRMIERS",H1421="STAGIAIRE EXTERNE EN MÉDECINE",H1421="ss",),1,0)</f>
        <v>0</v>
      </c>
      <c r="E1421" s="28" t="s">
        <v>2590</v>
      </c>
      <c r="F1421" s="28" t="s">
        <v>2591</v>
      </c>
      <c r="G1421" s="257">
        <v>10641</v>
      </c>
      <c r="H1421" s="79" t="s">
        <v>103</v>
      </c>
      <c r="I1421" s="164" t="s">
        <v>3475</v>
      </c>
      <c r="J1421" s="273">
        <f ca="1">IF(AK1421&lt;=Données!$B$2,1," ")</f>
        <v>1</v>
      </c>
      <c r="K1421" s="45"/>
      <c r="L1421" s="46">
        <v>1</v>
      </c>
      <c r="M1421" s="47"/>
      <c r="N1421" s="48"/>
      <c r="O1421" s="185"/>
      <c r="P1421" s="187"/>
      <c r="Q1421" s="185"/>
      <c r="R1421" s="186"/>
      <c r="S1421" s="186"/>
      <c r="T1421" s="187"/>
      <c r="U1421" s="187"/>
      <c r="V1421" s="187"/>
      <c r="W1421" s="320"/>
      <c r="X1421" s="214"/>
      <c r="Y1421" s="215"/>
      <c r="Z1421" s="34"/>
      <c r="AA1421" s="35"/>
      <c r="AB1421" s="35"/>
      <c r="AC1421" s="35"/>
      <c r="AD1421" s="36"/>
      <c r="AE1421" s="224"/>
      <c r="AF1421" s="53"/>
      <c r="AG1421" s="54"/>
      <c r="AH1421" s="55"/>
      <c r="AI1421" s="56"/>
      <c r="AJ1421" s="41" t="s">
        <v>57</v>
      </c>
      <c r="AK1421" s="42">
        <v>44586</v>
      </c>
      <c r="AL1421" s="50" t="s">
        <v>2592</v>
      </c>
      <c r="AM1421" s="337" t="str">
        <f>INDEX($K$6:$AE$6,1,MATCH(1,K1421:AE1421,-1))</f>
        <v>95PFE-L2M</v>
      </c>
      <c r="AN1421" s="337" t="str">
        <f>IF(INDEX($K$6:$AE$6,1,MATCH(1,K1421:AE1421,1))&lt;&gt;INDEX($K$6:$AE$6,1,MATCH(1,K1421:AE1421,-1)),INDEX($K$6:$AE$6,1,MATCH(1,K1421:AE1421,1)),"-")</f>
        <v>-</v>
      </c>
      <c r="AO1421"/>
      <c r="AP1421"/>
      <c r="AQ1421"/>
    </row>
    <row r="1422" spans="1:43" ht="12.75" customHeight="1" x14ac:dyDescent="0.2">
      <c r="A1422" s="169" t="str">
        <f>IF(IFERROR(VLOOKUP(G1422,EmployesActifs,1,FALSE),"Non")&lt;&gt;"Non","Oui","Non")</f>
        <v>Oui</v>
      </c>
      <c r="B1422" s="172">
        <f>IF(A1422="Oui",1,0)</f>
        <v>1</v>
      </c>
      <c r="C1422" s="172">
        <f>IF(OR(G1422="Médecin",H1422="Médecin",I1422="Médecin",I1422="Médecins",H1422="anesthésiste",H1422="boursier univ.",H1422="chercheur",H1422="chirurgien",H1422="Résident(e)",H1422="Md Urg",H1422="Md Card",LEFT(H1422,6)="Fellow",H1422="Externe Médecine",H1422="Directeur de la biobanque Médecin",H1422="monit.-boursier",),1,0)</f>
        <v>0</v>
      </c>
      <c r="D1422" s="172">
        <f>IF(OR(G1422=0,H1422="Stagiaire",H1422="Stagiaires",H1422="Externe",H1422="Externes",G1422="agence",H1422="STAGIAIRE INFIRMIER(ÈRE)",H1422="STAGIAIRE SI",H1422="STAGIAIRE S.I.",H1422="STAGIAIRE PAB",H1422="STAGIAIRE EN PERFUSION",H1422="Stagiaire Physiothérapeute",H1422="Stagiaire médecine",H1422="Stagiaire - Service sociaux",H1422="STAGIAIRE SOINS INFIRMIERS",H1422="STAGIAIRE EXTERNE EN MÉDECINE",H1422="ss",),1,0)</f>
        <v>0</v>
      </c>
      <c r="E1422" s="28" t="s">
        <v>2593</v>
      </c>
      <c r="F1422" s="28" t="s">
        <v>618</v>
      </c>
      <c r="G1422" s="257">
        <v>8016</v>
      </c>
      <c r="H1422" s="165" t="s">
        <v>2098</v>
      </c>
      <c r="I1422" s="164" t="s">
        <v>5709</v>
      </c>
      <c r="J1422" s="273">
        <f ca="1">IF(AK1422&lt;=Données!$B$2,1," ")</f>
        <v>1</v>
      </c>
      <c r="K1422" s="45">
        <v>1</v>
      </c>
      <c r="L1422" s="46"/>
      <c r="M1422" s="47"/>
      <c r="N1422" s="48"/>
      <c r="O1422" s="185"/>
      <c r="P1422" s="187"/>
      <c r="Q1422" s="185"/>
      <c r="R1422" s="186"/>
      <c r="S1422" s="186"/>
      <c r="T1422" s="187"/>
      <c r="U1422" s="187"/>
      <c r="V1422" s="187"/>
      <c r="W1422" s="320"/>
      <c r="X1422" s="214"/>
      <c r="Y1422" s="215"/>
      <c r="Z1422" s="34"/>
      <c r="AA1422" s="35"/>
      <c r="AB1422" s="35"/>
      <c r="AC1422" s="35"/>
      <c r="AD1422" s="36"/>
      <c r="AE1422" s="224"/>
      <c r="AF1422" s="53"/>
      <c r="AG1422" s="54"/>
      <c r="AH1422" s="55"/>
      <c r="AI1422" s="56"/>
      <c r="AJ1422" s="41" t="s">
        <v>85</v>
      </c>
      <c r="AK1422" s="42">
        <v>44418</v>
      </c>
      <c r="AL1422" s="50"/>
      <c r="AM1422" s="337" t="str">
        <f>INDEX($K$6:$AE$6,1,MATCH(1,K1422:AE1422,-1))</f>
        <v>95PFE-L2S</v>
      </c>
      <c r="AN1422" s="337" t="str">
        <f>IF(INDEX($K$6:$AE$6,1,MATCH(1,K1422:AE1422,1))&lt;&gt;INDEX($K$6:$AE$6,1,MATCH(1,K1422:AE1422,-1)),INDEX($K$6:$AE$6,1,MATCH(1,K1422:AE1422,1)),"-")</f>
        <v>-</v>
      </c>
      <c r="AO1422"/>
      <c r="AP1422"/>
      <c r="AQ1422"/>
    </row>
    <row r="1423" spans="1:43" ht="12.75" customHeight="1" x14ac:dyDescent="0.2">
      <c r="A1423" s="169" t="str">
        <f>IF(IFERROR(VLOOKUP(G1423,EmployesActifs,1,FALSE),"Non")&lt;&gt;"Non","Oui","Non")</f>
        <v>Oui</v>
      </c>
      <c r="B1423" s="172">
        <f>IF(A1423="Oui",1,0)</f>
        <v>1</v>
      </c>
      <c r="C1423" s="172">
        <f>IF(OR(G1423="Médecin",H1423="Médecin",I1423="Médecin",I1423="Médecins",H1423="anesthésiste",H1423="boursier univ.",H1423="chercheur",H1423="chirurgien",H1423="Résident(e)",H1423="Md Urg",H1423="Md Card",LEFT(H1423,6)="Fellow",H1423="Externe Médecine",H1423="Directeur de la biobanque Médecin",H1423="monit.-boursier",),1,0)</f>
        <v>0</v>
      </c>
      <c r="D1423" s="172">
        <f>IF(OR(G1423=0,H1423="Stagiaire",H1423="Stagiaires",H1423="Externe",H1423="Externes",G1423="agence",H1423="STAGIAIRE INFIRMIER(ÈRE)",H1423="STAGIAIRE SI",H1423="STAGIAIRE S.I.",H1423="STAGIAIRE PAB",H1423="STAGIAIRE EN PERFUSION",H1423="Stagiaire Physiothérapeute",H1423="Stagiaire médecine",H1423="Stagiaire - Service sociaux",H1423="STAGIAIRE SOINS INFIRMIERS",H1423="STAGIAIRE EXTERNE EN MÉDECINE",H1423="ss",),1,0)</f>
        <v>0</v>
      </c>
      <c r="E1423" s="28" t="s">
        <v>2594</v>
      </c>
      <c r="F1423" s="28" t="s">
        <v>485</v>
      </c>
      <c r="G1423" s="257">
        <v>4592</v>
      </c>
      <c r="H1423" s="267" t="s">
        <v>747</v>
      </c>
      <c r="I1423" s="164" t="s">
        <v>65</v>
      </c>
      <c r="J1423" s="273">
        <f ca="1">IF(AK1423&lt;=Données!$B$2,1," ")</f>
        <v>1</v>
      </c>
      <c r="K1423" s="45" t="s">
        <v>56</v>
      </c>
      <c r="L1423" s="46"/>
      <c r="M1423" s="47"/>
      <c r="N1423" s="48"/>
      <c r="O1423" s="185"/>
      <c r="P1423" s="187"/>
      <c r="Q1423" s="185"/>
      <c r="R1423" s="186"/>
      <c r="S1423" s="186">
        <v>1</v>
      </c>
      <c r="T1423" s="187"/>
      <c r="U1423" s="187"/>
      <c r="V1423" s="187"/>
      <c r="W1423" s="320"/>
      <c r="X1423" s="214"/>
      <c r="Y1423" s="215"/>
      <c r="Z1423" s="34"/>
      <c r="AA1423" s="35"/>
      <c r="AB1423" s="35"/>
      <c r="AC1423" s="35"/>
      <c r="AD1423" s="36"/>
      <c r="AE1423" s="224"/>
      <c r="AF1423" s="53"/>
      <c r="AG1423" s="54"/>
      <c r="AH1423" s="55"/>
      <c r="AI1423" s="56"/>
      <c r="AJ1423" s="41" t="s">
        <v>98</v>
      </c>
      <c r="AK1423" s="42">
        <v>44572</v>
      </c>
      <c r="AL1423" s="50"/>
      <c r="AM1423" s="337" t="str">
        <f>INDEX($K$6:$AE$6,1,MATCH(1,K1423:AE1423,-1))</f>
        <v>1870 +</v>
      </c>
      <c r="AN1423" s="337" t="str">
        <f>IF(INDEX($K$6:$AE$6,1,MATCH(1,K1423:AE1423,1))&lt;&gt;INDEX($K$6:$AE$6,1,MATCH(1,K1423:AE1423,-1)),INDEX($K$6:$AE$6,1,MATCH(1,K1423:AE1423,1)),"-")</f>
        <v>-</v>
      </c>
      <c r="AO1423"/>
      <c r="AP1423"/>
      <c r="AQ1423"/>
    </row>
    <row r="1424" spans="1:43" ht="12.75" customHeight="1" x14ac:dyDescent="0.2">
      <c r="A1424" s="169" t="str">
        <f>IF(IFERROR(VLOOKUP(G1424,EmployesActifs,1,FALSE),"Non")&lt;&gt;"Non","Oui","Non")</f>
        <v>Oui</v>
      </c>
      <c r="B1424" s="172">
        <f>IF(A1424="Oui",1,0)</f>
        <v>1</v>
      </c>
      <c r="C1424" s="172">
        <f>IF(OR(G1424="Médecin",H1424="Médecin",I1424="Médecin",I1424="Médecins",H1424="anesthésiste",H1424="boursier univ.",H1424="chercheur",H1424="chirurgien",H1424="Résident(e)",H1424="Md Urg",H1424="Md Card",LEFT(H1424,6)="Fellow",H1424="Externe Médecine",H1424="Directeur de la biobanque Médecin",H1424="monit.-boursier",),1,0)</f>
        <v>0</v>
      </c>
      <c r="D1424" s="172">
        <f>IF(OR(G1424=0,H1424="Stagiaire",H1424="Stagiaires",H1424="Externe",H1424="Externes",G1424="agence",H1424="STAGIAIRE INFIRMIER(ÈRE)",H1424="STAGIAIRE SI",H1424="STAGIAIRE S.I.",H1424="STAGIAIRE PAB",H1424="STAGIAIRE EN PERFUSION",H1424="Stagiaire Physiothérapeute",H1424="Stagiaire médecine",H1424="Stagiaire - Service sociaux",H1424="STAGIAIRE SOINS INFIRMIERS",H1424="STAGIAIRE EXTERNE EN MÉDECINE",H1424="ss",),1,0)</f>
        <v>0</v>
      </c>
      <c r="E1424" s="28" t="s">
        <v>2596</v>
      </c>
      <c r="F1424" s="28" t="s">
        <v>1492</v>
      </c>
      <c r="G1424" s="257">
        <v>11479</v>
      </c>
      <c r="H1424" s="79" t="s">
        <v>544</v>
      </c>
      <c r="I1424" s="164" t="s">
        <v>122</v>
      </c>
      <c r="J1424" s="273">
        <f ca="1">IF(AK1424&lt;=Données!$B$2,1," ")</f>
        <v>1</v>
      </c>
      <c r="K1424" s="45"/>
      <c r="L1424" s="46"/>
      <c r="M1424" s="47">
        <v>1</v>
      </c>
      <c r="N1424" s="48"/>
      <c r="O1424" s="185"/>
      <c r="P1424" s="187"/>
      <c r="Q1424" s="185"/>
      <c r="R1424" s="186"/>
      <c r="S1424" s="186"/>
      <c r="T1424" s="187"/>
      <c r="U1424" s="187"/>
      <c r="V1424" s="187"/>
      <c r="W1424" s="320"/>
      <c r="X1424" s="214"/>
      <c r="Y1424" s="215"/>
      <c r="Z1424" s="34"/>
      <c r="AA1424" s="35"/>
      <c r="AB1424" s="35"/>
      <c r="AC1424" s="35"/>
      <c r="AD1424" s="36"/>
      <c r="AE1424" s="224"/>
      <c r="AF1424" s="53"/>
      <c r="AG1424" s="54"/>
      <c r="AH1424" s="55"/>
      <c r="AI1424" s="56"/>
      <c r="AJ1424" s="41" t="s">
        <v>85</v>
      </c>
      <c r="AK1424" s="42">
        <v>44588</v>
      </c>
      <c r="AL1424" s="50"/>
      <c r="AM1424" s="337" t="str">
        <f>INDEX($K$6:$AE$6,1,MATCH(1,K1424:AE1424,-1))</f>
        <v>95PFE-L2L</v>
      </c>
      <c r="AN1424" s="337" t="str">
        <f>IF(INDEX($K$6:$AE$6,1,MATCH(1,K1424:AE1424,1))&lt;&gt;INDEX($K$6:$AE$6,1,MATCH(1,K1424:AE1424,-1)),INDEX($K$6:$AE$6,1,MATCH(1,K1424:AE1424,1)),"-")</f>
        <v>-</v>
      </c>
      <c r="AO1424"/>
      <c r="AP1424"/>
      <c r="AQ1424"/>
    </row>
    <row r="1425" spans="1:43" ht="12.75" customHeight="1" x14ac:dyDescent="0.2">
      <c r="A1425" s="169" t="str">
        <f>IF(IFERROR(VLOOKUP(G1425,EmployesActifs,1,FALSE),"Non")&lt;&gt;"Non","Oui","Non")</f>
        <v>Oui</v>
      </c>
      <c r="B1425" s="172">
        <f>IF(A1425="Oui",1,0)</f>
        <v>1</v>
      </c>
      <c r="C1425" s="172">
        <f>IF(OR(G1425="Médecin",H1425="Médecin",I1425="Médecin",I1425="Médecins",H1425="anesthésiste",H1425="boursier univ.",H1425="chercheur",H1425="chirurgien",H1425="Résident(e)",H1425="Md Urg",H1425="Md Card",LEFT(H1425,6)="Fellow",H1425="Externe Médecine",H1425="Directeur de la biobanque Médecin",H1425="monit.-boursier",),1,0)</f>
        <v>0</v>
      </c>
      <c r="D1425" s="172">
        <f>IF(OR(G1425=0,H1425="Stagiaire",H1425="Stagiaires",H1425="Externe",H1425="Externes",G1425="agence",H1425="STAGIAIRE INFIRMIER(ÈRE)",H1425="STAGIAIRE SI",H1425="STAGIAIRE S.I.",H1425="STAGIAIRE PAB",H1425="STAGIAIRE EN PERFUSION",H1425="Stagiaire Physiothérapeute",H1425="Stagiaire médecine",H1425="Stagiaire - Service sociaux",H1425="STAGIAIRE SOINS INFIRMIERS",H1425="STAGIAIRE EXTERNE EN MÉDECINE",H1425="ss",),1,0)</f>
        <v>0</v>
      </c>
      <c r="E1425" s="28" t="s">
        <v>2597</v>
      </c>
      <c r="F1425" s="28" t="s">
        <v>1651</v>
      </c>
      <c r="G1425" s="257">
        <v>2542</v>
      </c>
      <c r="H1425" s="79" t="s">
        <v>1074</v>
      </c>
      <c r="I1425" s="164" t="s">
        <v>2714</v>
      </c>
      <c r="J1425" s="273" t="str">
        <f ca="1">IF(AK1425&lt;=Données!$B$2,1," ")</f>
        <v xml:space="preserve"> </v>
      </c>
      <c r="K1425" s="45">
        <v>1</v>
      </c>
      <c r="L1425" s="46"/>
      <c r="M1425" s="47"/>
      <c r="N1425" s="48"/>
      <c r="O1425" s="185"/>
      <c r="P1425" s="187"/>
      <c r="Q1425" s="185"/>
      <c r="R1425" s="186"/>
      <c r="S1425" s="186"/>
      <c r="T1425" s="187"/>
      <c r="U1425" s="187"/>
      <c r="V1425" s="187"/>
      <c r="W1425" s="320"/>
      <c r="X1425" s="214"/>
      <c r="Y1425" s="215"/>
      <c r="Z1425" s="34"/>
      <c r="AA1425" s="35"/>
      <c r="AB1425" s="35"/>
      <c r="AC1425" s="35"/>
      <c r="AD1425" s="36"/>
      <c r="AE1425" s="224"/>
      <c r="AF1425" s="53"/>
      <c r="AG1425" s="54"/>
      <c r="AH1425" s="55"/>
      <c r="AI1425" s="56"/>
      <c r="AJ1425" s="41" t="s">
        <v>4462</v>
      </c>
      <c r="AK1425" s="42">
        <v>45791</v>
      </c>
      <c r="AL1425" s="50"/>
      <c r="AM1425" s="337" t="str">
        <f>INDEX($K$6:$AE$6,1,MATCH(1,K1425:AE1425,-1))</f>
        <v>95PFE-L2S</v>
      </c>
      <c r="AN1425" s="337" t="str">
        <f>IF(INDEX($K$6:$AE$6,1,MATCH(1,K1425:AE1425,1))&lt;&gt;INDEX($K$6:$AE$6,1,MATCH(1,K1425:AE1425,-1)),INDEX($K$6:$AE$6,1,MATCH(1,K1425:AE1425,1)),"-")</f>
        <v>-</v>
      </c>
      <c r="AO1425"/>
      <c r="AP1425"/>
      <c r="AQ1425"/>
    </row>
    <row r="1426" spans="1:43" ht="12.75" customHeight="1" x14ac:dyDescent="0.2">
      <c r="A1426" s="169" t="str">
        <f>IF(IFERROR(VLOOKUP(G1426,EmployesActifs,1,FALSE),"Non")&lt;&gt;"Non","Oui","Non")</f>
        <v>Oui</v>
      </c>
      <c r="B1426" s="172">
        <f>IF(A1426="Oui",1,0)</f>
        <v>1</v>
      </c>
      <c r="C1426" s="172">
        <f>IF(OR(G1426="Médecin",H1426="Médecin",I1426="Médecin",I1426="Médecins",H1426="anesthésiste",H1426="boursier univ.",H1426="chercheur",H1426="chirurgien",H1426="Résident(e)",H1426="Md Urg",H1426="Md Card",LEFT(H1426,6)="Fellow",H1426="Externe Médecine",H1426="Directeur de la biobanque Médecin",H1426="monit.-boursier",),1,0)</f>
        <v>0</v>
      </c>
      <c r="D1426" s="172">
        <f>IF(OR(G1426=0,H1426="Stagiaire",H1426="Stagiaires",H1426="Externe",H1426="Externes",G1426="agence",H1426="STAGIAIRE INFIRMIER(ÈRE)",H1426="STAGIAIRE SI",H1426="STAGIAIRE S.I.",H1426="STAGIAIRE PAB",H1426="STAGIAIRE EN PERFUSION",H1426="Stagiaire Physiothérapeute",H1426="Stagiaire médecine",H1426="Stagiaire - Service sociaux",H1426="STAGIAIRE SOINS INFIRMIERS",H1426="STAGIAIRE EXTERNE EN MÉDECINE",H1426="ss",),1,0)</f>
        <v>0</v>
      </c>
      <c r="E1426" s="28" t="s">
        <v>2598</v>
      </c>
      <c r="F1426" s="28" t="s">
        <v>2599</v>
      </c>
      <c r="G1426" s="257">
        <v>9295</v>
      </c>
      <c r="H1426" s="79" t="s">
        <v>1174</v>
      </c>
      <c r="I1426" s="164" t="s">
        <v>933</v>
      </c>
      <c r="J1426" s="273" t="str">
        <f ca="1">IF(AK1426&lt;=Données!$B$2,1," ")</f>
        <v xml:space="preserve"> </v>
      </c>
      <c r="K1426" s="45"/>
      <c r="L1426" s="46">
        <v>1</v>
      </c>
      <c r="M1426" s="47"/>
      <c r="N1426" s="48"/>
      <c r="O1426" s="185"/>
      <c r="P1426" s="300"/>
      <c r="Q1426" s="185"/>
      <c r="R1426" s="186"/>
      <c r="S1426" s="186">
        <v>1</v>
      </c>
      <c r="T1426" s="187"/>
      <c r="U1426" s="187"/>
      <c r="V1426" s="187"/>
      <c r="W1426" s="320"/>
      <c r="X1426" s="214"/>
      <c r="Y1426" s="215"/>
      <c r="Z1426" s="34"/>
      <c r="AA1426" s="35"/>
      <c r="AB1426" s="35"/>
      <c r="AC1426" s="35"/>
      <c r="AD1426" s="36"/>
      <c r="AE1426" s="224"/>
      <c r="AF1426" s="53"/>
      <c r="AG1426" s="54"/>
      <c r="AH1426" s="55"/>
      <c r="AI1426" s="56"/>
      <c r="AJ1426" s="41" t="s">
        <v>4462</v>
      </c>
      <c r="AK1426" s="42">
        <v>45307</v>
      </c>
      <c r="AL1426" s="50"/>
      <c r="AM1426" s="337" t="str">
        <f>INDEX($K$6:$AE$6,1,MATCH(1,K1426:AE1426,-1))</f>
        <v>95PFE-L2M</v>
      </c>
      <c r="AN1426" s="337" t="str">
        <f>IF(INDEX($K$6:$AE$6,1,MATCH(1,K1426:AE1426,1))&lt;&gt;INDEX($K$6:$AE$6,1,MATCH(1,K1426:AE1426,-1)),INDEX($K$6:$AE$6,1,MATCH(1,K1426:AE1426,1)),"-")</f>
        <v>1870 +</v>
      </c>
      <c r="AO1426"/>
      <c r="AP1426"/>
      <c r="AQ1426"/>
    </row>
    <row r="1427" spans="1:43" ht="12.75" customHeight="1" x14ac:dyDescent="0.2">
      <c r="A1427" s="169" t="str">
        <f>IF(IFERROR(VLOOKUP(G1427,EmployesActifs,1,FALSE),"Non")&lt;&gt;"Non","Oui","Non")</f>
        <v>Oui</v>
      </c>
      <c r="B1427" s="172">
        <f>IF(A1427="Oui",1,0)</f>
        <v>1</v>
      </c>
      <c r="C1427" s="172">
        <f>IF(OR(G1427="Médecin",H1427="Médecin",I1427="Médecin",I1427="Médecins",H1427="anesthésiste",H1427="boursier univ.",H1427="chercheur",H1427="chirurgien",H1427="Résident(e)",H1427="Md Urg",H1427="Md Card",LEFT(H1427,6)="Fellow",H1427="Externe Médecine",H1427="Directeur de la biobanque Médecin",H1427="monit.-boursier",),1,0)</f>
        <v>0</v>
      </c>
      <c r="D1427" s="172">
        <f>IF(OR(G1427=0,H1427="Stagiaire",H1427="Stagiaires",H1427="Externe",H1427="Externes",G1427="agence",H1427="STAGIAIRE INFIRMIER(ÈRE)",H1427="STAGIAIRE SI",H1427="STAGIAIRE S.I.",H1427="STAGIAIRE PAB",H1427="STAGIAIRE EN PERFUSION",H1427="Stagiaire Physiothérapeute",H1427="Stagiaire médecine",H1427="Stagiaire - Service sociaux",H1427="STAGIAIRE SOINS INFIRMIERS",H1427="STAGIAIRE EXTERNE EN MÉDECINE",H1427="ss",),1,0)</f>
        <v>0</v>
      </c>
      <c r="E1427" s="28" t="s">
        <v>2600</v>
      </c>
      <c r="F1427" s="28" t="s">
        <v>485</v>
      </c>
      <c r="G1427" s="257">
        <v>1231</v>
      </c>
      <c r="H1427" s="79" t="s">
        <v>319</v>
      </c>
      <c r="I1427" s="164" t="s">
        <v>2601</v>
      </c>
      <c r="J1427" s="273" t="str">
        <f ca="1">IF(AK1427&lt;=Données!$B$2,1," ")</f>
        <v xml:space="preserve"> </v>
      </c>
      <c r="K1427" s="45"/>
      <c r="L1427" s="46"/>
      <c r="M1427" s="47"/>
      <c r="N1427" s="48"/>
      <c r="O1427" s="185"/>
      <c r="P1427" s="300"/>
      <c r="Q1427" s="185"/>
      <c r="R1427" s="186"/>
      <c r="S1427" s="186">
        <v>1</v>
      </c>
      <c r="T1427" s="187"/>
      <c r="U1427" s="187"/>
      <c r="V1427" s="187"/>
      <c r="W1427" s="320"/>
      <c r="X1427" s="214"/>
      <c r="Y1427" s="215"/>
      <c r="Z1427" s="34"/>
      <c r="AA1427" s="35"/>
      <c r="AB1427" s="35"/>
      <c r="AC1427" s="35"/>
      <c r="AD1427" s="36"/>
      <c r="AE1427" s="224"/>
      <c r="AF1427" s="53"/>
      <c r="AG1427" s="54"/>
      <c r="AH1427" s="55"/>
      <c r="AI1427" s="56"/>
      <c r="AJ1427" s="41" t="s">
        <v>4462</v>
      </c>
      <c r="AK1427" s="42">
        <v>45917</v>
      </c>
      <c r="AL1427" s="50"/>
      <c r="AM1427" s="337" t="str">
        <f>INDEX($K$6:$AE$6,1,MATCH(1,K1427:AE1427,-1))</f>
        <v>1870 +</v>
      </c>
      <c r="AN1427" s="337" t="str">
        <f>IF(INDEX($K$6:$AE$6,1,MATCH(1,K1427:AE1427,1))&lt;&gt;INDEX($K$6:$AE$6,1,MATCH(1,K1427:AE1427,-1)),INDEX($K$6:$AE$6,1,MATCH(1,K1427:AE1427,1)),"-")</f>
        <v>-</v>
      </c>
      <c r="AO1427"/>
      <c r="AP1427"/>
      <c r="AQ1427"/>
    </row>
    <row r="1428" spans="1:43" ht="12.75" customHeight="1" x14ac:dyDescent="0.2">
      <c r="A1428" s="169" t="str">
        <f>IF(IFERROR(VLOOKUP(G1428,EmployesActifs,1,FALSE),"Non")&lt;&gt;"Non","Oui","Non")</f>
        <v>Oui</v>
      </c>
      <c r="B1428" s="172">
        <f>IF(A1428="Oui",1,0)</f>
        <v>1</v>
      </c>
      <c r="C1428" s="172">
        <f>IF(OR(G1428="Médecin",H1428="Médecin",I1428="Médecin",I1428="Médecins",H1428="anesthésiste",H1428="boursier univ.",H1428="chercheur",H1428="chirurgien",H1428="Résident(e)",H1428="Md Urg",H1428="Md Card",LEFT(H1428,6)="Fellow",H1428="Externe Médecine",H1428="Directeur de la biobanque Médecin",H1428="monit.-boursier",),1,0)</f>
        <v>0</v>
      </c>
      <c r="D1428" s="172">
        <f>IF(OR(G1428=0,H1428="Stagiaire",H1428="Stagiaires",H1428="Externe",H1428="Externes",G1428="agence",H1428="STAGIAIRE INFIRMIER(ÈRE)",H1428="STAGIAIRE SI",H1428="STAGIAIRE S.I.",H1428="STAGIAIRE PAB",H1428="STAGIAIRE EN PERFUSION",H1428="Stagiaire Physiothérapeute",H1428="Stagiaire médecine",H1428="Stagiaire - Service sociaux",H1428="STAGIAIRE SOINS INFIRMIERS",H1428="STAGIAIRE EXTERNE EN MÉDECINE",H1428="ss",),1,0)</f>
        <v>0</v>
      </c>
      <c r="E1428" s="28" t="s">
        <v>5847</v>
      </c>
      <c r="F1428" s="28" t="s">
        <v>5848</v>
      </c>
      <c r="G1428" s="255">
        <v>13979</v>
      </c>
      <c r="H1428" s="79" t="s">
        <v>42</v>
      </c>
      <c r="I1428" s="164" t="s">
        <v>5717</v>
      </c>
      <c r="J1428" s="273" t="str">
        <f ca="1">IF(AK1428&lt;=Données!$B$2,1," ")</f>
        <v xml:space="preserve"> </v>
      </c>
      <c r="K1428" s="45"/>
      <c r="L1428" s="46"/>
      <c r="M1428" s="47"/>
      <c r="N1428" s="48"/>
      <c r="O1428" s="185">
        <v>1</v>
      </c>
      <c r="P1428" s="300"/>
      <c r="Q1428" s="185"/>
      <c r="R1428" s="186"/>
      <c r="S1428" s="186"/>
      <c r="T1428" s="187"/>
      <c r="U1428" s="187"/>
      <c r="V1428" s="187"/>
      <c r="W1428" s="320"/>
      <c r="X1428" s="214"/>
      <c r="Y1428" s="215"/>
      <c r="Z1428" s="34"/>
      <c r="AA1428" s="35"/>
      <c r="AB1428" s="35"/>
      <c r="AC1428" s="35"/>
      <c r="AD1428" s="36"/>
      <c r="AE1428" s="224"/>
      <c r="AF1428" s="53"/>
      <c r="AG1428" s="54"/>
      <c r="AH1428" s="55"/>
      <c r="AI1428" s="56"/>
      <c r="AJ1428" s="41" t="s">
        <v>5851</v>
      </c>
      <c r="AK1428" s="42">
        <v>45951</v>
      </c>
      <c r="AL1428" s="50"/>
      <c r="AM1428" s="337" t="str">
        <f>INDEX($K$6:$AE$6,1,MATCH(1,K1428:AE1428,-1))</f>
        <v>1804S</v>
      </c>
      <c r="AN1428" s="337" t="str">
        <f>IF(INDEX($K$6:$AE$6,1,MATCH(1,K1428:AE1428,1))&lt;&gt;INDEX($K$6:$AE$6,1,MATCH(1,K1428:AE1428,-1)),INDEX($K$6:$AE$6,1,MATCH(1,K1428:AE1428,1)),"-")</f>
        <v>-</v>
      </c>
      <c r="AO1428"/>
      <c r="AP1428"/>
      <c r="AQ1428"/>
    </row>
    <row r="1429" spans="1:43" ht="12.75" customHeight="1" x14ac:dyDescent="0.2">
      <c r="A1429" s="169" t="str">
        <f>IF(IFERROR(VLOOKUP(G1429,EmployesActifs,1,FALSE),"Non")&lt;&gt;"Non","Oui","Non")</f>
        <v>Oui</v>
      </c>
      <c r="B1429" s="172">
        <f>IF(A1429="Oui",1,0)</f>
        <v>1</v>
      </c>
      <c r="C1429" s="172">
        <f>IF(OR(G1429="Médecin",H1429="Médecin",I1429="Médecin",I1429="Médecins",H1429="anesthésiste",H1429="boursier univ.",H1429="chercheur",H1429="chirurgien",H1429="Résident(e)",H1429="Md Urg",H1429="Md Card",LEFT(H1429,6)="Fellow",H1429="Externe Médecine",H1429="Directeur de la biobanque Médecin",H1429="monit.-boursier",),1,0)</f>
        <v>0</v>
      </c>
      <c r="D1429" s="172">
        <f>IF(OR(G1429=0,H1429="Stagiaire",H1429="Stagiaires",H1429="Externe",H1429="Externes",G1429="agence",H1429="STAGIAIRE INFIRMIER(ÈRE)",H1429="STAGIAIRE SI",H1429="STAGIAIRE S.I.",H1429="STAGIAIRE PAB",H1429="STAGIAIRE EN PERFUSION",H1429="Stagiaire Physiothérapeute",H1429="Stagiaire médecine",H1429="Stagiaire - Service sociaux",H1429="STAGIAIRE SOINS INFIRMIERS",H1429="STAGIAIRE EXTERNE EN MÉDECINE",H1429="ss",),1,0)</f>
        <v>0</v>
      </c>
      <c r="E1429" s="28" t="s">
        <v>5847</v>
      </c>
      <c r="F1429" s="28" t="s">
        <v>5848</v>
      </c>
      <c r="G1429" s="255">
        <v>13979</v>
      </c>
      <c r="H1429" s="79" t="s">
        <v>42</v>
      </c>
      <c r="I1429" s="164" t="s">
        <v>5717</v>
      </c>
      <c r="J1429" s="273" t="str">
        <f ca="1">IF(AK1429&lt;=Données!$B$2,1," ")</f>
        <v xml:space="preserve"> </v>
      </c>
      <c r="K1429" s="45"/>
      <c r="L1429" s="46">
        <v>1</v>
      </c>
      <c r="M1429" s="47"/>
      <c r="N1429" s="48"/>
      <c r="O1429" s="185"/>
      <c r="P1429" s="300"/>
      <c r="Q1429" s="185"/>
      <c r="R1429" s="186"/>
      <c r="S1429" s="186"/>
      <c r="T1429" s="187"/>
      <c r="U1429" s="187"/>
      <c r="V1429" s="187"/>
      <c r="W1429" s="320"/>
      <c r="X1429" s="214"/>
      <c r="Y1429" s="215"/>
      <c r="Z1429" s="34"/>
      <c r="AA1429" s="35"/>
      <c r="AB1429" s="35"/>
      <c r="AC1429" s="35"/>
      <c r="AD1429" s="36"/>
      <c r="AE1429" s="224"/>
      <c r="AF1429" s="53"/>
      <c r="AG1429" s="54"/>
      <c r="AH1429" s="55"/>
      <c r="AI1429" s="56"/>
      <c r="AJ1429" s="178" t="s">
        <v>4462</v>
      </c>
      <c r="AK1429" s="42">
        <v>45342</v>
      </c>
      <c r="AL1429" s="50"/>
      <c r="AM1429" s="337" t="str">
        <f>INDEX($K$6:$AE$6,1,MATCH(1,K1429:AE1429,-1))</f>
        <v>95PFE-L2M</v>
      </c>
      <c r="AN1429" s="337" t="str">
        <f>IF(INDEX($K$6:$AE$6,1,MATCH(1,K1429:AE1429,1))&lt;&gt;INDEX($K$6:$AE$6,1,MATCH(1,K1429:AE1429,-1)),INDEX($K$6:$AE$6,1,MATCH(1,K1429:AE1429,1)),"-")</f>
        <v>-</v>
      </c>
      <c r="AO1429"/>
      <c r="AP1429"/>
      <c r="AQ1429"/>
    </row>
    <row r="1430" spans="1:43" ht="12.75" customHeight="1" x14ac:dyDescent="0.2">
      <c r="A1430" s="169" t="str">
        <f>IF(IFERROR(VLOOKUP(G1430,EmployesActifs,1,FALSE),"Non")&lt;&gt;"Non","Oui","Non")</f>
        <v>Oui</v>
      </c>
      <c r="B1430" s="172">
        <f>IF(A1430="Oui",1,0)</f>
        <v>1</v>
      </c>
      <c r="C1430" s="172">
        <f>IF(OR(G1430="Médecin",H1430="Médecin",I1430="Médecin",I1430="Médecins",H1430="anesthésiste",H1430="boursier univ.",H1430="chercheur",H1430="chirurgien",H1430="Résident(e)",H1430="Md Urg",H1430="Md Card",LEFT(H1430,6)="Fellow",H1430="Externe Médecine",H1430="Directeur de la biobanque Médecin",H1430="monit.-boursier",),1,0)</f>
        <v>0</v>
      </c>
      <c r="D1430" s="172">
        <f>IF(OR(G1430=0,H1430="Stagiaire",H1430="Stagiaires",H1430="Externe",H1430="Externes",G1430="agence",H1430="STAGIAIRE INFIRMIER(ÈRE)",H1430="STAGIAIRE SI",H1430="STAGIAIRE S.I.",H1430="STAGIAIRE PAB",H1430="STAGIAIRE EN PERFUSION",H1430="Stagiaire Physiothérapeute",H1430="Stagiaire médecine",H1430="Stagiaire - Service sociaux",H1430="STAGIAIRE SOINS INFIRMIERS",H1430="STAGIAIRE EXTERNE EN MÉDECINE",H1430="ss",),1,0)</f>
        <v>0</v>
      </c>
      <c r="E1430" s="28" t="s">
        <v>2602</v>
      </c>
      <c r="F1430" s="28" t="s">
        <v>602</v>
      </c>
      <c r="G1430" s="257">
        <v>11168</v>
      </c>
      <c r="H1430" s="79" t="s">
        <v>103</v>
      </c>
      <c r="I1430" s="164" t="s">
        <v>5701</v>
      </c>
      <c r="J1430" s="273">
        <f ca="1">IF(AK1430&lt;=Données!$B$2,1," ")</f>
        <v>1</v>
      </c>
      <c r="K1430" s="45"/>
      <c r="L1430" s="46">
        <v>1</v>
      </c>
      <c r="M1430" s="47"/>
      <c r="N1430" s="48"/>
      <c r="O1430" s="185"/>
      <c r="P1430" s="300"/>
      <c r="Q1430" s="185"/>
      <c r="R1430" s="186">
        <v>1</v>
      </c>
      <c r="S1430" s="186"/>
      <c r="T1430" s="187"/>
      <c r="U1430" s="187"/>
      <c r="V1430" s="187"/>
      <c r="W1430" s="320"/>
      <c r="X1430" s="214"/>
      <c r="Y1430" s="215"/>
      <c r="Z1430" s="34"/>
      <c r="AA1430" s="35">
        <v>1</v>
      </c>
      <c r="AB1430" s="35"/>
      <c r="AC1430" s="35"/>
      <c r="AD1430" s="36"/>
      <c r="AE1430" s="224"/>
      <c r="AF1430" s="53"/>
      <c r="AG1430" s="54"/>
      <c r="AH1430" s="55"/>
      <c r="AI1430" s="56"/>
      <c r="AJ1430" s="41" t="s">
        <v>159</v>
      </c>
      <c r="AK1430" s="42">
        <v>44392</v>
      </c>
      <c r="AL1430" s="50"/>
      <c r="AM1430" s="337" t="str">
        <f>INDEX($K$6:$AE$6,1,MATCH(1,K1430:AE1430,-1))</f>
        <v>95PFE-L2M</v>
      </c>
      <c r="AN1430" s="337" t="str">
        <f>IF(INDEX($K$6:$AE$6,1,MATCH(1,K1430:AE1430,1))&lt;&gt;INDEX($K$6:$AE$6,1,MATCH(1,K1430:AE1430,-1)),INDEX($K$6:$AE$6,1,MATCH(1,K1430:AE1430,1)),"-")</f>
        <v>1511-S</v>
      </c>
      <c r="AO1430"/>
      <c r="AP1430"/>
      <c r="AQ1430"/>
    </row>
    <row r="1431" spans="1:43" ht="12.75" customHeight="1" x14ac:dyDescent="0.2">
      <c r="A1431" s="169" t="str">
        <f>IF(IFERROR(VLOOKUP(G1431,EmployesActifs,1,FALSE),"Non")&lt;&gt;"Non","Oui","Non")</f>
        <v>Oui</v>
      </c>
      <c r="B1431" s="172">
        <f>IF(A1431="Oui",1,0)</f>
        <v>1</v>
      </c>
      <c r="C1431" s="172">
        <f>IF(OR(G1431="Médecin",H1431="Médecin",I1431="Médecin",I1431="Médecins",H1431="anesthésiste",H1431="boursier univ.",H1431="chercheur",H1431="chirurgien",H1431="Résident(e)",H1431="Md Urg",H1431="Md Card",LEFT(H1431,6)="Fellow",H1431="Externe Médecine",H1431="Directeur de la biobanque Médecin",H1431="monit.-boursier",),1,0)</f>
        <v>0</v>
      </c>
      <c r="D1431" s="172">
        <f>IF(OR(G1431=0,H1431="Stagiaire",H1431="Stagiaires",H1431="Externe",H1431="Externes",G1431="agence",H1431="STAGIAIRE INFIRMIER(ÈRE)",H1431="STAGIAIRE SI",H1431="STAGIAIRE S.I.",H1431="STAGIAIRE PAB",H1431="STAGIAIRE EN PERFUSION",H1431="Stagiaire Physiothérapeute",H1431="Stagiaire médecine",H1431="Stagiaire - Service sociaux",H1431="STAGIAIRE SOINS INFIRMIERS",H1431="STAGIAIRE EXTERNE EN MÉDECINE",H1431="ss",),1,0)</f>
        <v>0</v>
      </c>
      <c r="E1431" s="28" t="s">
        <v>2602</v>
      </c>
      <c r="F1431" s="28" t="s">
        <v>2603</v>
      </c>
      <c r="G1431" s="257">
        <v>5820</v>
      </c>
      <c r="H1431" s="79" t="s">
        <v>72</v>
      </c>
      <c r="I1431" s="164" t="s">
        <v>888</v>
      </c>
      <c r="J1431" s="273">
        <f ca="1">IF(AK1431&lt;=Données!$B$2,1," ")</f>
        <v>1</v>
      </c>
      <c r="K1431" s="45"/>
      <c r="L1431" s="46"/>
      <c r="M1431" s="47"/>
      <c r="N1431" s="48"/>
      <c r="O1431" s="185"/>
      <c r="P1431" s="300"/>
      <c r="Q1431" s="185"/>
      <c r="R1431" s="186"/>
      <c r="S1431" s="186">
        <v>1</v>
      </c>
      <c r="T1431" s="187"/>
      <c r="U1431" s="187"/>
      <c r="V1431" s="187"/>
      <c r="W1431" s="320"/>
      <c r="X1431" s="214"/>
      <c r="Y1431" s="215"/>
      <c r="Z1431" s="34"/>
      <c r="AA1431" s="35"/>
      <c r="AB1431" s="35"/>
      <c r="AC1431" s="35"/>
      <c r="AD1431" s="36"/>
      <c r="AE1431" s="224"/>
      <c r="AF1431" s="53"/>
      <c r="AG1431" s="54"/>
      <c r="AH1431" s="55"/>
      <c r="AI1431" s="56"/>
      <c r="AJ1431" s="41" t="s">
        <v>44</v>
      </c>
      <c r="AK1431" s="42">
        <v>43872</v>
      </c>
      <c r="AL1431" s="50"/>
      <c r="AM1431" s="337" t="str">
        <f>INDEX($K$6:$AE$6,1,MATCH(1,K1431:AE1431,-1))</f>
        <v>1870 +</v>
      </c>
      <c r="AN1431" s="337" t="str">
        <f>IF(INDEX($K$6:$AE$6,1,MATCH(1,K1431:AE1431,1))&lt;&gt;INDEX($K$6:$AE$6,1,MATCH(1,K1431:AE1431,-1)),INDEX($K$6:$AE$6,1,MATCH(1,K1431:AE1431,1)),"-")</f>
        <v>-</v>
      </c>
      <c r="AO1431"/>
      <c r="AP1431"/>
      <c r="AQ1431"/>
    </row>
    <row r="1432" spans="1:43" ht="12.75" customHeight="1" x14ac:dyDescent="0.2">
      <c r="A1432" s="169" t="str">
        <f>IF(IFERROR(VLOOKUP(G1432,EmployesActifs,1,FALSE),"Non")&lt;&gt;"Non","Oui","Non")</f>
        <v>Oui</v>
      </c>
      <c r="B1432" s="172">
        <f>IF(A1432="Oui",1,0)</f>
        <v>1</v>
      </c>
      <c r="C1432" s="172">
        <f>IF(OR(G1432="Médecin",H1432="Médecin",I1432="Médecin",I1432="Médecins",H1432="anesthésiste",H1432="boursier univ.",H1432="chercheur",H1432="chirurgien",H1432="Résident(e)",H1432="Md Urg",H1432="Md Card",LEFT(H1432,6)="Fellow",H1432="Externe Médecine",H1432="Directeur de la biobanque Médecin",H1432="monit.-boursier",),1,0)</f>
        <v>0</v>
      </c>
      <c r="D1432" s="172">
        <f>IF(OR(G1432=0,H1432="Stagiaire",H1432="Stagiaires",H1432="Externe",H1432="Externes",G1432="agence",H1432="STAGIAIRE INFIRMIER(ÈRE)",H1432="STAGIAIRE SI",H1432="STAGIAIRE S.I.",H1432="STAGIAIRE PAB",H1432="STAGIAIRE EN PERFUSION",H1432="Stagiaire Physiothérapeute",H1432="Stagiaire médecine",H1432="Stagiaire - Service sociaux",H1432="STAGIAIRE SOINS INFIRMIERS",H1432="STAGIAIRE EXTERNE EN MÉDECINE",H1432="ss",),1,0)</f>
        <v>0</v>
      </c>
      <c r="E1432" s="28" t="s">
        <v>2602</v>
      </c>
      <c r="F1432" s="28" t="s">
        <v>2172</v>
      </c>
      <c r="G1432" s="257">
        <v>5556</v>
      </c>
      <c r="H1432" s="79" t="s">
        <v>54</v>
      </c>
      <c r="I1432" s="164" t="s">
        <v>55</v>
      </c>
      <c r="J1432" s="273" t="str">
        <f ca="1">IF(AK1432&lt;=Données!$B$2,1," ")</f>
        <v xml:space="preserve"> </v>
      </c>
      <c r="K1432" s="45"/>
      <c r="L1432" s="46" t="s">
        <v>56</v>
      </c>
      <c r="M1432" s="47"/>
      <c r="N1432" s="48"/>
      <c r="O1432" s="185"/>
      <c r="P1432" s="300"/>
      <c r="Q1432" s="185"/>
      <c r="R1432" s="186"/>
      <c r="S1432" s="186">
        <v>1</v>
      </c>
      <c r="T1432" s="187"/>
      <c r="U1432" s="187"/>
      <c r="V1432" s="187"/>
      <c r="W1432" s="320"/>
      <c r="X1432" s="214"/>
      <c r="Y1432" s="215"/>
      <c r="Z1432" s="34"/>
      <c r="AA1432" s="35"/>
      <c r="AB1432" s="35"/>
      <c r="AC1432" s="35"/>
      <c r="AD1432" s="36"/>
      <c r="AE1432" s="224"/>
      <c r="AF1432" s="53"/>
      <c r="AG1432" s="54"/>
      <c r="AH1432" s="55"/>
      <c r="AI1432" s="56"/>
      <c r="AJ1432" s="41" t="s">
        <v>50</v>
      </c>
      <c r="AK1432" s="42">
        <v>45631</v>
      </c>
      <c r="AL1432" s="50"/>
      <c r="AM1432" s="337" t="str">
        <f>INDEX($K$6:$AE$6,1,MATCH(1,K1432:AE1432,-1))</f>
        <v>1870 +</v>
      </c>
      <c r="AN1432" s="337" t="str">
        <f>IF(INDEX($K$6:$AE$6,1,MATCH(1,K1432:AE1432,1))&lt;&gt;INDEX($K$6:$AE$6,1,MATCH(1,K1432:AE1432,-1)),INDEX($K$6:$AE$6,1,MATCH(1,K1432:AE1432,1)),"-")</f>
        <v>-</v>
      </c>
      <c r="AO1432"/>
      <c r="AP1432"/>
      <c r="AQ1432"/>
    </row>
    <row r="1433" spans="1:43" ht="12.75" customHeight="1" x14ac:dyDescent="0.2">
      <c r="A1433" s="169" t="str">
        <f>IF(IFERROR(VLOOKUP(G1433,EmployesActifs,1,FALSE),"Non")&lt;&gt;"Non","Oui","Non")</f>
        <v>Oui</v>
      </c>
      <c r="B1433" s="172">
        <f>IF(A1433="Oui",1,0)</f>
        <v>1</v>
      </c>
      <c r="C1433" s="172">
        <f>IF(OR(G1433="Médecin",H1433="Médecin",I1433="Médecin",I1433="Médecins",H1433="anesthésiste",H1433="boursier univ.",H1433="chercheur",H1433="chirurgien",H1433="Résident(e)",H1433="Md Urg",H1433="Md Card",LEFT(H1433,6)="Fellow",H1433="Externe Médecine",H1433="Directeur de la biobanque Médecin",H1433="monit.-boursier",),1,0)</f>
        <v>0</v>
      </c>
      <c r="D1433" s="172">
        <f>IF(OR(G1433=0,H1433="Stagiaire",H1433="Stagiaires",H1433="Externe",H1433="Externes",G1433="agence",H1433="STAGIAIRE INFIRMIER(ÈRE)",H1433="STAGIAIRE SI",H1433="STAGIAIRE S.I.",H1433="STAGIAIRE PAB",H1433="STAGIAIRE EN PERFUSION",H1433="Stagiaire Physiothérapeute",H1433="Stagiaire médecine",H1433="Stagiaire - Service sociaux",H1433="STAGIAIRE SOINS INFIRMIERS",H1433="STAGIAIRE EXTERNE EN MÉDECINE",H1433="ss",),1,0)</f>
        <v>0</v>
      </c>
      <c r="E1433" s="28" t="s">
        <v>3088</v>
      </c>
      <c r="F1433" s="28" t="s">
        <v>3089</v>
      </c>
      <c r="G1433" s="255">
        <v>12599</v>
      </c>
      <c r="H1433" s="79" t="s">
        <v>517</v>
      </c>
      <c r="I1433" s="164" t="s">
        <v>5713</v>
      </c>
      <c r="J1433" s="273">
        <f ca="1">IF(AK1433&lt;=Données!$B$2,1," ")</f>
        <v>1</v>
      </c>
      <c r="K1433" s="45"/>
      <c r="L1433" s="46">
        <v>1</v>
      </c>
      <c r="M1433" s="47"/>
      <c r="N1433" s="48"/>
      <c r="O1433" s="185"/>
      <c r="P1433" s="300"/>
      <c r="Q1433" s="185"/>
      <c r="R1433" s="186"/>
      <c r="S1433" s="186"/>
      <c r="T1433" s="187"/>
      <c r="U1433" s="187"/>
      <c r="V1433" s="187"/>
      <c r="W1433" s="320"/>
      <c r="X1433" s="214"/>
      <c r="Y1433" s="215"/>
      <c r="Z1433" s="34"/>
      <c r="AA1433" s="35"/>
      <c r="AB1433" s="35"/>
      <c r="AC1433" s="35"/>
      <c r="AD1433" s="36"/>
      <c r="AE1433" s="224"/>
      <c r="AF1433" s="53"/>
      <c r="AG1433" s="54"/>
      <c r="AH1433" s="55"/>
      <c r="AI1433" s="56"/>
      <c r="AJ1433" s="41" t="s">
        <v>85</v>
      </c>
      <c r="AK1433" s="42">
        <v>44909</v>
      </c>
      <c r="AL1433" s="50"/>
      <c r="AM1433" s="337" t="str">
        <f>INDEX($K$6:$AE$6,1,MATCH(1,K1433:AE1433,-1))</f>
        <v>95PFE-L2M</v>
      </c>
      <c r="AN1433" s="337" t="str">
        <f>IF(INDEX($K$6:$AE$6,1,MATCH(1,K1433:AE1433,1))&lt;&gt;INDEX($K$6:$AE$6,1,MATCH(1,K1433:AE1433,-1)),INDEX($K$6:$AE$6,1,MATCH(1,K1433:AE1433,1)),"-")</f>
        <v>-</v>
      </c>
      <c r="AO1433"/>
      <c r="AP1433"/>
      <c r="AQ1433"/>
    </row>
    <row r="1434" spans="1:43" ht="12.75" customHeight="1" x14ac:dyDescent="0.2">
      <c r="A1434" s="169" t="str">
        <f>IF(IFERROR(VLOOKUP(G1434,EmployesActifs,1,FALSE),"Non")&lt;&gt;"Non","Oui","Non")</f>
        <v>Oui</v>
      </c>
      <c r="B1434" s="172">
        <f>IF(A1434="Oui",1,0)</f>
        <v>1</v>
      </c>
      <c r="C1434" s="172">
        <f>IF(OR(G1434="Médecin",H1434="Médecin",I1434="Médecin",I1434="Médecins",H1434="anesthésiste",H1434="boursier univ.",H1434="chercheur",H1434="chirurgien",H1434="Résident(e)",H1434="Md Urg",H1434="Md Card",LEFT(H1434,6)="Fellow",H1434="Externe Médecine",H1434="Directeur de la biobanque Médecin",H1434="monit.-boursier",),1,0)</f>
        <v>0</v>
      </c>
      <c r="D1434" s="172">
        <f>IF(OR(G1434=0,H1434="Stagiaire",H1434="Stagiaires",H1434="Externe",H1434="Externes",G1434="agence",H1434="STAGIAIRE INFIRMIER(ÈRE)",H1434="STAGIAIRE SI",H1434="STAGIAIRE S.I.",H1434="STAGIAIRE PAB",H1434="STAGIAIRE EN PERFUSION",H1434="Stagiaire Physiothérapeute",H1434="Stagiaire médecine",H1434="Stagiaire - Service sociaux",H1434="STAGIAIRE SOINS INFIRMIERS",H1434="STAGIAIRE EXTERNE EN MÉDECINE",H1434="ss",),1,0)</f>
        <v>0</v>
      </c>
      <c r="E1434" s="28" t="s">
        <v>2607</v>
      </c>
      <c r="F1434" s="28" t="s">
        <v>2608</v>
      </c>
      <c r="G1434" s="257">
        <v>9880</v>
      </c>
      <c r="H1434" s="79" t="s">
        <v>426</v>
      </c>
      <c r="I1434" s="164" t="s">
        <v>1764</v>
      </c>
      <c r="J1434" s="273">
        <f ca="1">IF(AK1434&lt;=Données!$B$2,1," ")</f>
        <v>1</v>
      </c>
      <c r="K1434" s="45"/>
      <c r="L1434" s="46">
        <v>1</v>
      </c>
      <c r="M1434" s="47"/>
      <c r="N1434" s="48"/>
      <c r="O1434" s="185"/>
      <c r="P1434" s="300"/>
      <c r="Q1434" s="185"/>
      <c r="R1434" s="186"/>
      <c r="S1434" s="186"/>
      <c r="T1434" s="187"/>
      <c r="U1434" s="187"/>
      <c r="V1434" s="187"/>
      <c r="W1434" s="320"/>
      <c r="X1434" s="214"/>
      <c r="Y1434" s="215"/>
      <c r="Z1434" s="34"/>
      <c r="AA1434" s="35"/>
      <c r="AB1434" s="35"/>
      <c r="AC1434" s="35"/>
      <c r="AD1434" s="36"/>
      <c r="AE1434" s="224"/>
      <c r="AF1434" s="53"/>
      <c r="AG1434" s="54"/>
      <c r="AH1434" s="55"/>
      <c r="AI1434" s="56"/>
      <c r="AJ1434" s="41" t="s">
        <v>144</v>
      </c>
      <c r="AK1434" s="42">
        <v>44587</v>
      </c>
      <c r="AL1434" s="50"/>
      <c r="AM1434" s="337" t="str">
        <f>INDEX($K$6:$AE$6,1,MATCH(1,K1434:AE1434,-1))</f>
        <v>95PFE-L2M</v>
      </c>
      <c r="AN1434" s="337" t="str">
        <f>IF(INDEX($K$6:$AE$6,1,MATCH(1,K1434:AE1434,1))&lt;&gt;INDEX($K$6:$AE$6,1,MATCH(1,K1434:AE1434,-1)),INDEX($K$6:$AE$6,1,MATCH(1,K1434:AE1434,1)),"-")</f>
        <v>-</v>
      </c>
      <c r="AO1434"/>
      <c r="AP1434"/>
      <c r="AQ1434"/>
    </row>
    <row r="1435" spans="1:43" ht="12.75" customHeight="1" x14ac:dyDescent="0.2">
      <c r="A1435" s="169" t="str">
        <f>IF(IFERROR(VLOOKUP(G1435,EmployesActifs,1,FALSE),"Non")&lt;&gt;"Non","Oui","Non")</f>
        <v>Oui</v>
      </c>
      <c r="B1435" s="172">
        <f>IF(A1435="Oui",1,0)</f>
        <v>1</v>
      </c>
      <c r="C1435" s="172">
        <f>IF(OR(G1435="Médecin",H1435="Médecin",I1435="Médecin",I1435="Médecins",H1435="anesthésiste",H1435="boursier univ.",H1435="chercheur",H1435="chirurgien",H1435="Résident(e)",H1435="Md Urg",H1435="Md Card",LEFT(H1435,6)="Fellow",H1435="Externe Médecine",H1435="Directeur de la biobanque Médecin",H1435="monit.-boursier",),1,0)</f>
        <v>0</v>
      </c>
      <c r="D1435" s="172">
        <f>IF(OR(G1435=0,H1435="Stagiaire",H1435="Stagiaires",H1435="Externe",H1435="Externes",G1435="agence",H1435="STAGIAIRE INFIRMIER(ÈRE)",H1435="STAGIAIRE SI",H1435="STAGIAIRE S.I.",H1435="STAGIAIRE PAB",H1435="STAGIAIRE EN PERFUSION",H1435="Stagiaire Physiothérapeute",H1435="Stagiaire médecine",H1435="Stagiaire - Service sociaux",H1435="STAGIAIRE SOINS INFIRMIERS",H1435="STAGIAIRE EXTERNE EN MÉDECINE",H1435="ss",),1,0)</f>
        <v>0</v>
      </c>
      <c r="E1435" s="28" t="s">
        <v>2609</v>
      </c>
      <c r="F1435" s="28" t="s">
        <v>3679</v>
      </c>
      <c r="G1435" s="257">
        <v>5990</v>
      </c>
      <c r="H1435" s="79" t="s">
        <v>69</v>
      </c>
      <c r="I1435" s="164" t="s">
        <v>5717</v>
      </c>
      <c r="J1435" s="273">
        <f ca="1">IF(AK1435&lt;=Données!$B$2,1," ")</f>
        <v>1</v>
      </c>
      <c r="K1435" s="45"/>
      <c r="L1435" s="46" t="s">
        <v>56</v>
      </c>
      <c r="M1435" s="47" t="s">
        <v>56</v>
      </c>
      <c r="N1435" s="48"/>
      <c r="O1435" s="185"/>
      <c r="P1435" s="300"/>
      <c r="Q1435" s="185"/>
      <c r="R1435" s="186" t="s">
        <v>56</v>
      </c>
      <c r="S1435" s="186" t="s">
        <v>56</v>
      </c>
      <c r="T1435" s="187"/>
      <c r="U1435" s="187"/>
      <c r="V1435" s="187"/>
      <c r="W1435" s="320"/>
      <c r="X1435" s="214"/>
      <c r="Y1435" s="215"/>
      <c r="Z1435" s="34"/>
      <c r="AA1435" s="35"/>
      <c r="AB1435" s="35"/>
      <c r="AC1435" s="35"/>
      <c r="AD1435" s="36">
        <v>1</v>
      </c>
      <c r="AE1435" s="224"/>
      <c r="AF1435" s="53"/>
      <c r="AG1435" s="54"/>
      <c r="AH1435" s="55"/>
      <c r="AI1435" s="56"/>
      <c r="AJ1435" s="41" t="s">
        <v>57</v>
      </c>
      <c r="AK1435" s="42">
        <v>44565</v>
      </c>
      <c r="AL1435" s="50"/>
      <c r="AM1435" s="337" t="str">
        <f>INDEX($K$6:$AE$6,1,MATCH(1,K1435:AE1435,-1))</f>
        <v>1517-LP</v>
      </c>
      <c r="AN1435" s="337" t="str">
        <f>IF(INDEX($K$6:$AE$6,1,MATCH(1,K1435:AE1435,1))&lt;&gt;INDEX($K$6:$AE$6,1,MATCH(1,K1435:AE1435,-1)),INDEX($K$6:$AE$6,1,MATCH(1,K1435:AE1435,1)),"-")</f>
        <v>-</v>
      </c>
      <c r="AO1435"/>
      <c r="AP1435"/>
      <c r="AQ1435"/>
    </row>
    <row r="1436" spans="1:43" ht="12.75" customHeight="1" x14ac:dyDescent="0.2">
      <c r="A1436" s="169" t="str">
        <f>IF(IFERROR(VLOOKUP(G1436,EmployesActifs,1,FALSE),"Non")&lt;&gt;"Non","Oui","Non")</f>
        <v>Oui</v>
      </c>
      <c r="B1436" s="172">
        <f>IF(A1436="Oui",1,0)</f>
        <v>1</v>
      </c>
      <c r="C1436" s="172">
        <f>IF(OR(G1436="Médecin",H1436="Médecin",I1436="Médecin",I1436="Médecins",H1436="anesthésiste",H1436="boursier univ.",H1436="chercheur",H1436="chirurgien",H1436="Résident(e)",H1436="Md Urg",H1436="Md Card",LEFT(H1436,6)="Fellow",H1436="Externe Médecine",H1436="Directeur de la biobanque Médecin",H1436="monit.-boursier",),1,0)</f>
        <v>0</v>
      </c>
      <c r="D1436" s="172">
        <f>IF(OR(G1436=0,H1436="Stagiaire",H1436="Stagiaires",H1436="Externe",H1436="Externes",G1436="agence",H1436="STAGIAIRE INFIRMIER(ÈRE)",H1436="STAGIAIRE SI",H1436="STAGIAIRE S.I.",H1436="STAGIAIRE PAB",H1436="STAGIAIRE EN PERFUSION",H1436="Stagiaire Physiothérapeute",H1436="Stagiaire médecine",H1436="Stagiaire - Service sociaux",H1436="STAGIAIRE SOINS INFIRMIERS",H1436="STAGIAIRE EXTERNE EN MÉDECINE",H1436="ss",),1,0)</f>
        <v>0</v>
      </c>
      <c r="E1436" s="28" t="s">
        <v>2612</v>
      </c>
      <c r="F1436" s="28" t="s">
        <v>458</v>
      </c>
      <c r="G1436" s="257">
        <v>8842</v>
      </c>
      <c r="H1436" s="79" t="s">
        <v>342</v>
      </c>
      <c r="I1436" s="164" t="s">
        <v>171</v>
      </c>
      <c r="J1436" s="273">
        <f ca="1">IF(AK1436&lt;=Données!$B$2,1," ")</f>
        <v>1</v>
      </c>
      <c r="K1436" s="45">
        <v>1</v>
      </c>
      <c r="L1436" s="46"/>
      <c r="M1436" s="47"/>
      <c r="N1436" s="48"/>
      <c r="O1436" s="185"/>
      <c r="P1436" s="300"/>
      <c r="Q1436" s="185"/>
      <c r="R1436" s="186"/>
      <c r="S1436" s="186"/>
      <c r="T1436" s="187"/>
      <c r="U1436" s="187"/>
      <c r="V1436" s="187"/>
      <c r="W1436" s="320"/>
      <c r="X1436" s="214"/>
      <c r="Y1436" s="215"/>
      <c r="Z1436" s="34"/>
      <c r="AA1436" s="35"/>
      <c r="AB1436" s="35"/>
      <c r="AC1436" s="35"/>
      <c r="AD1436" s="36"/>
      <c r="AE1436" s="224"/>
      <c r="AF1436" s="53"/>
      <c r="AG1436" s="54"/>
      <c r="AH1436" s="55"/>
      <c r="AI1436" s="56"/>
      <c r="AJ1436" s="41" t="s">
        <v>290</v>
      </c>
      <c r="AK1436" s="42">
        <v>44589</v>
      </c>
      <c r="AL1436" s="50"/>
      <c r="AM1436" s="337" t="str">
        <f>INDEX($K$6:$AE$6,1,MATCH(1,K1436:AE1436,-1))</f>
        <v>95PFE-L2S</v>
      </c>
      <c r="AN1436" s="337" t="str">
        <f>IF(INDEX($K$6:$AE$6,1,MATCH(1,K1436:AE1436,1))&lt;&gt;INDEX($K$6:$AE$6,1,MATCH(1,K1436:AE1436,-1)),INDEX($K$6:$AE$6,1,MATCH(1,K1436:AE1436,1)),"-")</f>
        <v>-</v>
      </c>
      <c r="AO1436"/>
      <c r="AP1436"/>
      <c r="AQ1436"/>
    </row>
    <row r="1437" spans="1:43" ht="12.75" customHeight="1" x14ac:dyDescent="0.2">
      <c r="A1437" s="169" t="str">
        <f>IF(IFERROR(VLOOKUP(G1437,EmployesActifs,1,FALSE),"Non")&lt;&gt;"Non","Oui","Non")</f>
        <v>Oui</v>
      </c>
      <c r="B1437" s="172">
        <f>IF(A1437="Oui",1,0)</f>
        <v>1</v>
      </c>
      <c r="C1437" s="172">
        <f>IF(OR(G1437="Médecin",H1437="Médecin",I1437="Médecin",I1437="Médecins",H1437="anesthésiste",H1437="boursier univ.",H1437="chercheur",H1437="chirurgien",H1437="Résident(e)",H1437="Md Urg",H1437="Md Card",LEFT(H1437,6)="Fellow",H1437="Externe Médecine",H1437="Directeur de la biobanque Médecin",H1437="monit.-boursier",),1,0)</f>
        <v>0</v>
      </c>
      <c r="D1437" s="172">
        <f>IF(OR(G1437=0,H1437="Stagiaire",H1437="Stagiaires",H1437="Externe",H1437="Externes",G1437="agence",H1437="STAGIAIRE INFIRMIER(ÈRE)",H1437="STAGIAIRE SI",H1437="STAGIAIRE S.I.",H1437="STAGIAIRE PAB",H1437="STAGIAIRE EN PERFUSION",H1437="Stagiaire Physiothérapeute",H1437="Stagiaire médecine",H1437="Stagiaire - Service sociaux",H1437="STAGIAIRE SOINS INFIRMIERS",H1437="STAGIAIRE EXTERNE EN MÉDECINE",H1437="ss",),1,0)</f>
        <v>0</v>
      </c>
      <c r="E1437" s="28" t="s">
        <v>2613</v>
      </c>
      <c r="F1437" s="28" t="s">
        <v>535</v>
      </c>
      <c r="G1437" s="257">
        <v>8694</v>
      </c>
      <c r="H1437" s="79" t="s">
        <v>103</v>
      </c>
      <c r="I1437" s="164" t="s">
        <v>61</v>
      </c>
      <c r="J1437" s="273">
        <f ca="1">IF(AK1437&lt;=Données!$B$2,1," ")</f>
        <v>1</v>
      </c>
      <c r="K1437" s="45"/>
      <c r="L1437" s="46">
        <v>1</v>
      </c>
      <c r="M1437" s="47"/>
      <c r="N1437" s="48"/>
      <c r="O1437" s="185"/>
      <c r="P1437" s="300"/>
      <c r="Q1437" s="185"/>
      <c r="R1437" s="186"/>
      <c r="S1437" s="186"/>
      <c r="T1437" s="187"/>
      <c r="U1437" s="187"/>
      <c r="V1437" s="187"/>
      <c r="W1437" s="320"/>
      <c r="X1437" s="214"/>
      <c r="Y1437" s="215"/>
      <c r="Z1437" s="34"/>
      <c r="AA1437" s="35"/>
      <c r="AB1437" s="35"/>
      <c r="AC1437" s="35"/>
      <c r="AD1437" s="36"/>
      <c r="AE1437" s="224"/>
      <c r="AF1437" s="53"/>
      <c r="AG1437" s="54"/>
      <c r="AH1437" s="55"/>
      <c r="AI1437" s="56"/>
      <c r="AJ1437" s="41" t="s">
        <v>652</v>
      </c>
      <c r="AK1437" s="42">
        <v>45194</v>
      </c>
      <c r="AL1437" s="50"/>
      <c r="AM1437" s="337" t="str">
        <f>INDEX($K$6:$AE$6,1,MATCH(1,K1437:AE1437,-1))</f>
        <v>95PFE-L2M</v>
      </c>
      <c r="AN1437" s="337" t="str">
        <f>IF(INDEX($K$6:$AE$6,1,MATCH(1,K1437:AE1437,1))&lt;&gt;INDEX($K$6:$AE$6,1,MATCH(1,K1437:AE1437,-1)),INDEX($K$6:$AE$6,1,MATCH(1,K1437:AE1437,1)),"-")</f>
        <v>-</v>
      </c>
      <c r="AO1437"/>
      <c r="AP1437"/>
      <c r="AQ1437"/>
    </row>
    <row r="1438" spans="1:43" ht="12.75" customHeight="1" x14ac:dyDescent="0.2">
      <c r="A1438" s="169" t="str">
        <f>IF(IFERROR(VLOOKUP(G1438,EmployesActifs,1,FALSE),"Non")&lt;&gt;"Non","Oui","Non")</f>
        <v>Oui</v>
      </c>
      <c r="B1438" s="172">
        <f>IF(A1438="Oui",1,0)</f>
        <v>1</v>
      </c>
      <c r="C1438" s="172">
        <f>IF(OR(G1438="Médecin",H1438="Médecin",I1438="Médecin",I1438="Médecins",H1438="anesthésiste",H1438="boursier univ.",H1438="chercheur",H1438="chirurgien",H1438="Résident(e)",H1438="Md Urg",H1438="Md Card",LEFT(H1438,6)="Fellow",H1438="Externe Médecine",H1438="Directeur de la biobanque Médecin",H1438="monit.-boursier",),1,0)</f>
        <v>0</v>
      </c>
      <c r="D1438" s="172">
        <f>IF(OR(G1438=0,H1438="Stagiaire",H1438="Stagiaires",H1438="Externe",H1438="Externes",G1438="agence",H1438="STAGIAIRE INFIRMIER(ÈRE)",H1438="STAGIAIRE SI",H1438="STAGIAIRE S.I.",H1438="STAGIAIRE PAB",H1438="STAGIAIRE EN PERFUSION",H1438="Stagiaire Physiothérapeute",H1438="Stagiaire médecine",H1438="Stagiaire - Service sociaux",H1438="STAGIAIRE SOINS INFIRMIERS",H1438="STAGIAIRE EXTERNE EN MÉDECINE",H1438="ss",),1,0)</f>
        <v>0</v>
      </c>
      <c r="E1438" s="28" t="s">
        <v>5195</v>
      </c>
      <c r="F1438" s="28" t="s">
        <v>684</v>
      </c>
      <c r="G1438" s="262">
        <v>13521</v>
      </c>
      <c r="H1438" s="79" t="s">
        <v>69</v>
      </c>
      <c r="I1438" s="164" t="s">
        <v>5215</v>
      </c>
      <c r="J1438" s="273" t="str">
        <f ca="1">IF(AK1438&lt;=Données!$B$2,1," ")</f>
        <v xml:space="preserve"> </v>
      </c>
      <c r="K1438" s="45">
        <v>1</v>
      </c>
      <c r="L1438" s="46"/>
      <c r="M1438" s="47"/>
      <c r="N1438" s="48"/>
      <c r="O1438" s="185"/>
      <c r="P1438" s="300"/>
      <c r="Q1438" s="185"/>
      <c r="R1438" s="186"/>
      <c r="S1438" s="186"/>
      <c r="T1438" s="187"/>
      <c r="U1438" s="187"/>
      <c r="V1438" s="187"/>
      <c r="W1438" s="320"/>
      <c r="X1438" s="214"/>
      <c r="Y1438" s="215"/>
      <c r="Z1438" s="34"/>
      <c r="AA1438" s="35"/>
      <c r="AB1438" s="35"/>
      <c r="AC1438" s="35"/>
      <c r="AD1438" s="36"/>
      <c r="AE1438" s="224"/>
      <c r="AF1438" s="53"/>
      <c r="AG1438" s="54"/>
      <c r="AH1438" s="55"/>
      <c r="AI1438" s="56"/>
      <c r="AJ1438" s="178" t="s">
        <v>4462</v>
      </c>
      <c r="AK1438" s="42">
        <v>45342</v>
      </c>
      <c r="AL1438" s="50"/>
      <c r="AM1438" s="337" t="str">
        <f>INDEX($K$6:$AE$6,1,MATCH(1,K1438:AE1438,-1))</f>
        <v>95PFE-L2S</v>
      </c>
      <c r="AN1438" s="337" t="str">
        <f>IF(INDEX($K$6:$AE$6,1,MATCH(1,K1438:AE1438,1))&lt;&gt;INDEX($K$6:$AE$6,1,MATCH(1,K1438:AE1438,-1)),INDEX($K$6:$AE$6,1,MATCH(1,K1438:AE1438,1)),"-")</f>
        <v>-</v>
      </c>
      <c r="AO1438"/>
      <c r="AP1438"/>
      <c r="AQ1438"/>
    </row>
    <row r="1439" spans="1:43" ht="12.75" customHeight="1" x14ac:dyDescent="0.2">
      <c r="A1439" s="169" t="str">
        <f>IF(IFERROR(VLOOKUP(G1439,EmployesActifs,1,FALSE),"Non")&lt;&gt;"Non","Oui","Non")</f>
        <v>Oui</v>
      </c>
      <c r="B1439" s="172">
        <f>IF(A1439="Oui",1,0)</f>
        <v>1</v>
      </c>
      <c r="C1439" s="172">
        <f>IF(OR(G1439="Médecin",H1439="Médecin",I1439="Médecin",I1439="Médecins",H1439="anesthésiste",H1439="boursier univ.",H1439="chercheur",H1439="chirurgien",H1439="Résident(e)",H1439="Md Urg",H1439="Md Card",LEFT(H1439,6)="Fellow",H1439="Externe Médecine",H1439="Directeur de la biobanque Médecin",H1439="monit.-boursier",),1,0)</f>
        <v>0</v>
      </c>
      <c r="D1439" s="172">
        <f>IF(OR(G1439=0,H1439="Stagiaire",H1439="Stagiaires",H1439="Externe",H1439="Externes",G1439="agence",H1439="STAGIAIRE INFIRMIER(ÈRE)",H1439="STAGIAIRE SI",H1439="STAGIAIRE S.I.",H1439="STAGIAIRE PAB",H1439="STAGIAIRE EN PERFUSION",H1439="Stagiaire Physiothérapeute",H1439="Stagiaire médecine",H1439="Stagiaire - Service sociaux",H1439="STAGIAIRE SOINS INFIRMIERS",H1439="STAGIAIRE EXTERNE EN MÉDECINE",H1439="ss",),1,0)</f>
        <v>0</v>
      </c>
      <c r="E1439" s="28" t="s">
        <v>2616</v>
      </c>
      <c r="F1439" s="28" t="s">
        <v>1609</v>
      </c>
      <c r="G1439" s="255">
        <v>12249</v>
      </c>
      <c r="H1439" s="79" t="s">
        <v>3965</v>
      </c>
      <c r="I1439" s="164" t="s">
        <v>5717</v>
      </c>
      <c r="J1439" s="273" t="str">
        <f ca="1">IF(AK1439&lt;=Données!$B$2,1," ")</f>
        <v xml:space="preserve"> </v>
      </c>
      <c r="K1439" s="45"/>
      <c r="L1439" s="46"/>
      <c r="M1439" s="47"/>
      <c r="N1439" s="48"/>
      <c r="O1439" s="185"/>
      <c r="P1439" s="300"/>
      <c r="Q1439" s="185"/>
      <c r="R1439" s="186"/>
      <c r="S1439" s="186">
        <v>1</v>
      </c>
      <c r="T1439" s="187"/>
      <c r="U1439" s="187"/>
      <c r="V1439" s="187"/>
      <c r="W1439" s="320"/>
      <c r="X1439" s="214"/>
      <c r="Y1439" s="215"/>
      <c r="Z1439" s="34"/>
      <c r="AA1439" s="35"/>
      <c r="AB1439" s="35"/>
      <c r="AC1439" s="35"/>
      <c r="AD1439" s="36"/>
      <c r="AE1439" s="224"/>
      <c r="AF1439" s="53"/>
      <c r="AG1439" s="54"/>
      <c r="AH1439" s="55"/>
      <c r="AI1439" s="56"/>
      <c r="AJ1439" s="41" t="s">
        <v>5851</v>
      </c>
      <c r="AK1439" s="42">
        <v>45798</v>
      </c>
      <c r="AL1439" s="50"/>
      <c r="AM1439" s="337" t="str">
        <f>INDEX($K$6:$AE$6,1,MATCH(1,K1439:AE1439,-1))</f>
        <v>1870 +</v>
      </c>
      <c r="AN1439" s="337" t="str">
        <f>IF(INDEX($K$6:$AE$6,1,MATCH(1,K1439:AE1439,1))&lt;&gt;INDEX($K$6:$AE$6,1,MATCH(1,K1439:AE1439,-1)),INDEX($K$6:$AE$6,1,MATCH(1,K1439:AE1439,1)),"-")</f>
        <v>-</v>
      </c>
      <c r="AO1439"/>
      <c r="AP1439"/>
      <c r="AQ1439"/>
    </row>
    <row r="1440" spans="1:43" ht="12.75" customHeight="1" x14ac:dyDescent="0.2">
      <c r="A1440" s="169" t="str">
        <f>IF(IFERROR(VLOOKUP(G1440,EmployesActifs,1,FALSE),"Non")&lt;&gt;"Non","Oui","Non")</f>
        <v>Oui</v>
      </c>
      <c r="B1440" s="172">
        <f>IF(A1440="Oui",1,0)</f>
        <v>1</v>
      </c>
      <c r="C1440" s="172">
        <f>IF(OR(G1440="Médecin",H1440="Médecin",I1440="Médecin",I1440="Médecins",H1440="anesthésiste",H1440="boursier univ.",H1440="chercheur",H1440="chirurgien",H1440="Résident(e)",H1440="Md Urg",H1440="Md Card",LEFT(H1440,6)="Fellow",H1440="Externe Médecine",H1440="Directeur de la biobanque Médecin",H1440="monit.-boursier",),1,0)</f>
        <v>0</v>
      </c>
      <c r="D1440" s="172">
        <f>IF(OR(G1440=0,H1440="Stagiaire",H1440="Stagiaires",H1440="Externe",H1440="Externes",G1440="agence",H1440="STAGIAIRE INFIRMIER(ÈRE)",H1440="STAGIAIRE SI",H1440="STAGIAIRE S.I.",H1440="STAGIAIRE PAB",H1440="STAGIAIRE EN PERFUSION",H1440="Stagiaire Physiothérapeute",H1440="Stagiaire médecine",H1440="Stagiaire - Service sociaux",H1440="STAGIAIRE SOINS INFIRMIERS",H1440="STAGIAIRE EXTERNE EN MÉDECINE",H1440="ss",),1,0)</f>
        <v>0</v>
      </c>
      <c r="E1440" s="28" t="s">
        <v>5837</v>
      </c>
      <c r="F1440" s="28" t="s">
        <v>5838</v>
      </c>
      <c r="G1440" s="255">
        <v>13957</v>
      </c>
      <c r="H1440" s="79" t="s">
        <v>103</v>
      </c>
      <c r="I1440" s="164" t="s">
        <v>61</v>
      </c>
      <c r="J1440" s="273" t="str">
        <f ca="1">IF(AK1440&lt;=Données!$B$2,1," ")</f>
        <v xml:space="preserve"> </v>
      </c>
      <c r="K1440" s="45" t="s">
        <v>56</v>
      </c>
      <c r="L1440" s="46"/>
      <c r="M1440" s="47"/>
      <c r="N1440" s="48"/>
      <c r="O1440" s="185">
        <v>1</v>
      </c>
      <c r="P1440" s="300"/>
      <c r="Q1440" s="185"/>
      <c r="R1440" s="186"/>
      <c r="S1440" s="186" t="s">
        <v>56</v>
      </c>
      <c r="T1440" s="187"/>
      <c r="U1440" s="187"/>
      <c r="V1440" s="187"/>
      <c r="W1440" s="320"/>
      <c r="X1440" s="214"/>
      <c r="Y1440" s="215"/>
      <c r="Z1440" s="34"/>
      <c r="AA1440" s="35"/>
      <c r="AB1440" s="35"/>
      <c r="AC1440" s="35"/>
      <c r="AD1440" s="36"/>
      <c r="AE1440" s="224"/>
      <c r="AF1440" s="53"/>
      <c r="AG1440" s="54"/>
      <c r="AH1440" s="55"/>
      <c r="AI1440" s="56"/>
      <c r="AJ1440" s="41" t="s">
        <v>5851</v>
      </c>
      <c r="AK1440" s="42">
        <v>45948</v>
      </c>
      <c r="AL1440" s="50"/>
      <c r="AM1440" s="337" t="str">
        <f>INDEX($K$6:$AE$6,1,MATCH(1,K1440:AE1440,-1))</f>
        <v>1804S</v>
      </c>
      <c r="AN1440" s="337" t="str">
        <f>IF(INDEX($K$6:$AE$6,1,MATCH(1,K1440:AE1440,1))&lt;&gt;INDEX($K$6:$AE$6,1,MATCH(1,K1440:AE1440,-1)),INDEX($K$6:$AE$6,1,MATCH(1,K1440:AE1440,1)),"-")</f>
        <v>-</v>
      </c>
      <c r="AO1440"/>
      <c r="AP1440"/>
      <c r="AQ1440"/>
    </row>
    <row r="1441" spans="1:43" ht="12.75" customHeight="1" x14ac:dyDescent="0.2">
      <c r="A1441" s="169" t="str">
        <f>IF(IFERROR(VLOOKUP(G1441,EmployesActifs,1,FALSE),"Non")&lt;&gt;"Non","Oui","Non")</f>
        <v>Oui</v>
      </c>
      <c r="B1441" s="172">
        <f>IF(A1441="Oui",1,0)</f>
        <v>1</v>
      </c>
      <c r="C1441" s="172">
        <f>IF(OR(G1441="Médecin",H1441="Médecin",I1441="Médecin",I1441="Médecins",H1441="anesthésiste",H1441="boursier univ.",H1441="chercheur",H1441="chirurgien",H1441="Résident(e)",H1441="Md Urg",H1441="Md Card",LEFT(H1441,6)="Fellow",H1441="Externe Médecine",H1441="Directeur de la biobanque Médecin",H1441="monit.-boursier",),1,0)</f>
        <v>0</v>
      </c>
      <c r="D1441" s="172">
        <f>IF(OR(G1441=0,H1441="Stagiaire",H1441="Stagiaires",H1441="Externe",H1441="Externes",G1441="agence",H1441="STAGIAIRE INFIRMIER(ÈRE)",H1441="STAGIAIRE SI",H1441="STAGIAIRE S.I.",H1441="STAGIAIRE PAB",H1441="STAGIAIRE EN PERFUSION",H1441="Stagiaire Physiothérapeute",H1441="Stagiaire médecine",H1441="Stagiaire - Service sociaux",H1441="STAGIAIRE SOINS INFIRMIERS",H1441="STAGIAIRE EXTERNE EN MÉDECINE",H1441="ss",),1,0)</f>
        <v>0</v>
      </c>
      <c r="E1441" s="28" t="s">
        <v>5261</v>
      </c>
      <c r="F1441" s="28" t="s">
        <v>5262</v>
      </c>
      <c r="G1441" s="262">
        <v>13522</v>
      </c>
      <c r="H1441" s="79" t="s">
        <v>69</v>
      </c>
      <c r="I1441" s="164" t="s">
        <v>5215</v>
      </c>
      <c r="J1441" s="273" t="str">
        <f ca="1">IF(AK1441&lt;=Données!$B$2,1," ")</f>
        <v xml:space="preserve"> </v>
      </c>
      <c r="K1441" s="45" t="s">
        <v>56</v>
      </c>
      <c r="L1441" s="46">
        <v>1</v>
      </c>
      <c r="M1441" s="47"/>
      <c r="N1441" s="48"/>
      <c r="O1441" s="185"/>
      <c r="P1441" s="300"/>
      <c r="Q1441" s="185"/>
      <c r="R1441" s="186"/>
      <c r="S1441" s="186"/>
      <c r="T1441" s="187"/>
      <c r="U1441" s="187"/>
      <c r="V1441" s="187"/>
      <c r="W1441" s="320"/>
      <c r="X1441" s="214"/>
      <c r="Y1441" s="215"/>
      <c r="Z1441" s="34"/>
      <c r="AA1441" s="35"/>
      <c r="AB1441" s="35"/>
      <c r="AC1441" s="35"/>
      <c r="AD1441" s="36"/>
      <c r="AE1441" s="224"/>
      <c r="AF1441" s="53"/>
      <c r="AG1441" s="54"/>
      <c r="AH1441" s="55"/>
      <c r="AI1441" s="56"/>
      <c r="AJ1441" s="178" t="s">
        <v>4462</v>
      </c>
      <c r="AK1441" s="42">
        <v>45370</v>
      </c>
      <c r="AL1441" s="50"/>
      <c r="AM1441" s="337" t="str">
        <f>INDEX($K$6:$AE$6,1,MATCH(1,K1441:AE1441,-1))</f>
        <v>95PFE-L2M</v>
      </c>
      <c r="AN1441" s="337" t="str">
        <f>IF(INDEX($K$6:$AE$6,1,MATCH(1,K1441:AE1441,1))&lt;&gt;INDEX($K$6:$AE$6,1,MATCH(1,K1441:AE1441,-1)),INDEX($K$6:$AE$6,1,MATCH(1,K1441:AE1441,1)),"-")</f>
        <v>-</v>
      </c>
      <c r="AO1441"/>
      <c r="AP1441"/>
      <c r="AQ1441"/>
    </row>
    <row r="1442" spans="1:43" ht="12.75" customHeight="1" x14ac:dyDescent="0.2">
      <c r="A1442" s="169" t="str">
        <f>IF(IFERROR(VLOOKUP(G1442,EmployesActifs,1,FALSE),"Non")&lt;&gt;"Non","Oui","Non")</f>
        <v>Oui</v>
      </c>
      <c r="B1442" s="172">
        <f>IF(A1442="Oui",1,0)</f>
        <v>1</v>
      </c>
      <c r="C1442" s="172">
        <f>IF(OR(G1442="Médecin",H1442="Médecin",I1442="Médecin",I1442="Médecins",H1442="anesthésiste",H1442="boursier univ.",H1442="chercheur",H1442="chirurgien",H1442="Résident(e)",H1442="Md Urg",H1442="Md Card",LEFT(H1442,6)="Fellow",H1442="Externe Médecine",H1442="Directeur de la biobanque Médecin",H1442="monit.-boursier",),1,0)</f>
        <v>0</v>
      </c>
      <c r="D1442" s="172">
        <f>IF(OR(G1442=0,H1442="Stagiaire",H1442="Stagiaires",H1442="Externe",H1442="Externes",G1442="agence",H1442="STAGIAIRE INFIRMIER(ÈRE)",H1442="STAGIAIRE SI",H1442="STAGIAIRE S.I.",H1442="STAGIAIRE PAB",H1442="STAGIAIRE EN PERFUSION",H1442="Stagiaire Physiothérapeute",H1442="Stagiaire médecine",H1442="Stagiaire - Service sociaux",H1442="STAGIAIRE SOINS INFIRMIERS",H1442="STAGIAIRE EXTERNE EN MÉDECINE",H1442="ss",),1,0)</f>
        <v>0</v>
      </c>
      <c r="E1442" s="28" t="s">
        <v>3835</v>
      </c>
      <c r="F1442" s="28" t="s">
        <v>3836</v>
      </c>
      <c r="G1442" s="257">
        <v>9685</v>
      </c>
      <c r="H1442" s="79" t="s">
        <v>69</v>
      </c>
      <c r="I1442" s="164" t="s">
        <v>5701</v>
      </c>
      <c r="J1442" s="273" t="str">
        <f ca="1">IF(AK1442&lt;=Données!$B$2,1," ")</f>
        <v xml:space="preserve"> </v>
      </c>
      <c r="K1442" s="45">
        <v>1</v>
      </c>
      <c r="L1442" s="46"/>
      <c r="M1442" s="47"/>
      <c r="N1442" s="48"/>
      <c r="O1442" s="185"/>
      <c r="P1442" s="300"/>
      <c r="Q1442" s="185"/>
      <c r="R1442" s="186"/>
      <c r="S1442" s="186"/>
      <c r="T1442" s="187"/>
      <c r="U1442" s="187"/>
      <c r="V1442" s="187"/>
      <c r="W1442" s="320"/>
      <c r="X1442" s="214"/>
      <c r="Y1442" s="215"/>
      <c r="Z1442" s="34"/>
      <c r="AA1442" s="35"/>
      <c r="AB1442" s="35"/>
      <c r="AC1442" s="35"/>
      <c r="AD1442" s="36"/>
      <c r="AE1442" s="224"/>
      <c r="AF1442" s="53"/>
      <c r="AG1442" s="54"/>
      <c r="AH1442" s="55"/>
      <c r="AI1442" s="56"/>
      <c r="AJ1442" s="41" t="s">
        <v>4462</v>
      </c>
      <c r="AK1442" s="42">
        <v>45259</v>
      </c>
      <c r="AL1442" s="50"/>
      <c r="AM1442" s="337" t="str">
        <f>INDEX($K$6:$AE$6,1,MATCH(1,K1442:AE1442,-1))</f>
        <v>95PFE-L2S</v>
      </c>
      <c r="AN1442" s="337" t="str">
        <f>IF(INDEX($K$6:$AE$6,1,MATCH(1,K1442:AE1442,1))&lt;&gt;INDEX($K$6:$AE$6,1,MATCH(1,K1442:AE1442,-1)),INDEX($K$6:$AE$6,1,MATCH(1,K1442:AE1442,1)),"-")</f>
        <v>-</v>
      </c>
      <c r="AO1442"/>
      <c r="AP1442"/>
      <c r="AQ1442"/>
    </row>
    <row r="1443" spans="1:43" ht="12.75" customHeight="1" x14ac:dyDescent="0.2">
      <c r="A1443" s="169" t="str">
        <f>IF(IFERROR(VLOOKUP(G1443,EmployesActifs,1,FALSE),"Non")&lt;&gt;"Non","Oui","Non")</f>
        <v>Oui</v>
      </c>
      <c r="B1443" s="172">
        <f>IF(A1443="Oui",1,0)</f>
        <v>1</v>
      </c>
      <c r="C1443" s="172">
        <f>IF(OR(G1443="Médecin",H1443="Médecin",I1443="Médecin",I1443="Médecins",H1443="anesthésiste",H1443="boursier univ.",H1443="chercheur",H1443="chirurgien",H1443="Résident(e)",H1443="Md Urg",H1443="Md Card",LEFT(H1443,6)="Fellow",H1443="Externe Médecine",H1443="Directeur de la biobanque Médecin",H1443="monit.-boursier",),1,0)</f>
        <v>0</v>
      </c>
      <c r="D1443" s="172">
        <f>IF(OR(G1443=0,H1443="Stagiaire",H1443="Stagiaires",H1443="Externe",H1443="Externes",G1443="agence",H1443="STAGIAIRE INFIRMIER(ÈRE)",H1443="STAGIAIRE SI",H1443="STAGIAIRE S.I.",H1443="STAGIAIRE PAB",H1443="STAGIAIRE EN PERFUSION",H1443="Stagiaire Physiothérapeute",H1443="Stagiaire médecine",H1443="Stagiaire - Service sociaux",H1443="STAGIAIRE SOINS INFIRMIERS",H1443="STAGIAIRE EXTERNE EN MÉDECINE",H1443="ss",),1,0)</f>
        <v>0</v>
      </c>
      <c r="E1443" s="28" t="s">
        <v>2625</v>
      </c>
      <c r="F1443" s="28" t="s">
        <v>277</v>
      </c>
      <c r="G1443" s="257">
        <v>12515</v>
      </c>
      <c r="H1443" s="79" t="s">
        <v>1821</v>
      </c>
      <c r="I1443" s="164" t="s">
        <v>553</v>
      </c>
      <c r="J1443" s="273">
        <f ca="1">IF(AK1443&lt;=Données!$B$2,1," ")</f>
        <v>1</v>
      </c>
      <c r="K1443" s="45" t="s">
        <v>56</v>
      </c>
      <c r="L1443" s="46" t="s">
        <v>56</v>
      </c>
      <c r="M1443" s="47"/>
      <c r="N1443" s="48">
        <v>1</v>
      </c>
      <c r="O1443" s="185"/>
      <c r="P1443" s="300"/>
      <c r="Q1443" s="185"/>
      <c r="R1443" s="186"/>
      <c r="S1443" s="186"/>
      <c r="T1443" s="187"/>
      <c r="U1443" s="187"/>
      <c r="V1443" s="187"/>
      <c r="W1443" s="320"/>
      <c r="X1443" s="214"/>
      <c r="Y1443" s="215"/>
      <c r="Z1443" s="34"/>
      <c r="AA1443" s="35"/>
      <c r="AB1443" s="35"/>
      <c r="AC1443" s="35"/>
      <c r="AD1443" s="36"/>
      <c r="AE1443" s="224"/>
      <c r="AF1443" s="53"/>
      <c r="AG1443" s="54"/>
      <c r="AH1443" s="55"/>
      <c r="AI1443" s="56"/>
      <c r="AJ1443" s="41" t="s">
        <v>85</v>
      </c>
      <c r="AK1443" s="42">
        <v>44790</v>
      </c>
      <c r="AL1443" s="50"/>
      <c r="AM1443" s="337" t="str">
        <f>INDEX($K$6:$AE$6,1,MATCH(1,K1443:AE1443,-1))</f>
        <v>F550</v>
      </c>
      <c r="AN1443" s="337" t="str">
        <f>IF(INDEX($K$6:$AE$6,1,MATCH(1,K1443:AE1443,1))&lt;&gt;INDEX($K$6:$AE$6,1,MATCH(1,K1443:AE1443,-1)),INDEX($K$6:$AE$6,1,MATCH(1,K1443:AE1443,1)),"-")</f>
        <v>-</v>
      </c>
      <c r="AO1443"/>
      <c r="AP1443"/>
      <c r="AQ1443"/>
    </row>
    <row r="1444" spans="1:43" ht="12.75" customHeight="1" x14ac:dyDescent="0.2">
      <c r="A1444" s="169" t="str">
        <f>IF(IFERROR(VLOOKUP(G1444,EmployesActifs,1,FALSE),"Non")&lt;&gt;"Non","Oui","Non")</f>
        <v>Oui</v>
      </c>
      <c r="B1444" s="172">
        <f>IF(A1444="Oui",1,0)</f>
        <v>1</v>
      </c>
      <c r="C1444" s="172">
        <f>IF(OR(G1444="Médecin",H1444="Médecin",I1444="Médecin",I1444="Médecins",H1444="anesthésiste",H1444="boursier univ.",H1444="chercheur",H1444="chirurgien",H1444="Résident(e)",H1444="Md Urg",H1444="Md Card",LEFT(H1444,6)="Fellow",H1444="Externe Médecine",H1444="Directeur de la biobanque Médecin",H1444="monit.-boursier",),1,0)</f>
        <v>0</v>
      </c>
      <c r="D1444" s="172">
        <f>IF(OR(G1444=0,H1444="Stagiaire",H1444="Stagiaires",H1444="Externe",H1444="Externes",G1444="agence",H1444="STAGIAIRE INFIRMIER(ÈRE)",H1444="STAGIAIRE SI",H1444="STAGIAIRE S.I.",H1444="STAGIAIRE PAB",H1444="STAGIAIRE EN PERFUSION",H1444="Stagiaire Physiothérapeute",H1444="Stagiaire médecine",H1444="Stagiaire - Service sociaux",H1444="STAGIAIRE SOINS INFIRMIERS",H1444="STAGIAIRE EXTERNE EN MÉDECINE",H1444="ss",),1,0)</f>
        <v>0</v>
      </c>
      <c r="E1444" s="28" t="s">
        <v>3518</v>
      </c>
      <c r="F1444" s="28" t="s">
        <v>3519</v>
      </c>
      <c r="G1444" s="257">
        <v>4245</v>
      </c>
      <c r="H1444" s="79" t="s">
        <v>103</v>
      </c>
      <c r="I1444" s="164" t="s">
        <v>3520</v>
      </c>
      <c r="J1444" s="273" t="str">
        <f ca="1">IF(AK1444&lt;=Données!$B$2,1," ")</f>
        <v xml:space="preserve"> </v>
      </c>
      <c r="K1444" s="45">
        <v>1</v>
      </c>
      <c r="L1444" s="46" t="s">
        <v>56</v>
      </c>
      <c r="M1444" s="47"/>
      <c r="N1444" s="48"/>
      <c r="O1444" s="185"/>
      <c r="P1444" s="300"/>
      <c r="Q1444" s="185"/>
      <c r="R1444" s="186"/>
      <c r="S1444" s="186"/>
      <c r="T1444" s="187"/>
      <c r="U1444" s="187"/>
      <c r="V1444" s="187"/>
      <c r="W1444" s="320"/>
      <c r="X1444" s="214"/>
      <c r="Y1444" s="215"/>
      <c r="Z1444" s="34"/>
      <c r="AA1444" s="35"/>
      <c r="AB1444" s="35"/>
      <c r="AC1444" s="35"/>
      <c r="AD1444" s="36"/>
      <c r="AE1444" s="224"/>
      <c r="AF1444" s="53"/>
      <c r="AG1444" s="54"/>
      <c r="AH1444" s="55"/>
      <c r="AI1444" s="56"/>
      <c r="AJ1444" s="41" t="s">
        <v>4462</v>
      </c>
      <c r="AK1444" s="42">
        <v>45861</v>
      </c>
      <c r="AL1444" s="50"/>
      <c r="AM1444" s="337" t="str">
        <f>INDEX($K$6:$AE$6,1,MATCH(1,K1444:AE1444,-1))</f>
        <v>95PFE-L2S</v>
      </c>
      <c r="AN1444" s="337" t="str">
        <f>IF(INDEX($K$6:$AE$6,1,MATCH(1,K1444:AE1444,1))&lt;&gt;INDEX($K$6:$AE$6,1,MATCH(1,K1444:AE1444,-1)),INDEX($K$6:$AE$6,1,MATCH(1,K1444:AE1444,1)),"-")</f>
        <v>-</v>
      </c>
      <c r="AO1444"/>
      <c r="AP1444"/>
      <c r="AQ1444"/>
    </row>
    <row r="1445" spans="1:43" ht="12.75" customHeight="1" x14ac:dyDescent="0.2">
      <c r="A1445" s="169" t="str">
        <f>IF(IFERROR(VLOOKUP(G1445,EmployesActifs,1,FALSE),"Non")&lt;&gt;"Non","Oui","Non")</f>
        <v>Oui</v>
      </c>
      <c r="B1445" s="172">
        <f>IF(A1445="Oui",1,0)</f>
        <v>1</v>
      </c>
      <c r="C1445" s="172">
        <f>IF(OR(G1445="Médecin",H1445="Médecin",I1445="Médecin",I1445="Médecins",H1445="anesthésiste",H1445="boursier univ.",H1445="chercheur",H1445="chirurgien",H1445="Résident(e)",H1445="Md Urg",H1445="Md Card",LEFT(H1445,6)="Fellow",H1445="Externe Médecine",H1445="Directeur de la biobanque Médecin",H1445="monit.-boursier",),1,0)</f>
        <v>1</v>
      </c>
      <c r="D1445" s="172">
        <f>IF(OR(G1445=0,H1445="Stagiaire",H1445="Stagiaires",H1445="Externe",H1445="Externes",G1445="agence",H1445="STAGIAIRE INFIRMIER(ÈRE)",H1445="STAGIAIRE SI",H1445="STAGIAIRE S.I.",H1445="STAGIAIRE PAB",H1445="STAGIAIRE EN PERFUSION",H1445="Stagiaire Physiothérapeute",H1445="Stagiaire médecine",H1445="Stagiaire - Service sociaux",H1445="STAGIAIRE SOINS INFIRMIERS",H1445="STAGIAIRE EXTERNE EN MÉDECINE",H1445="ss",),1,0)</f>
        <v>0</v>
      </c>
      <c r="E1445" s="28" t="s">
        <v>2495</v>
      </c>
      <c r="F1445" s="28" t="s">
        <v>2628</v>
      </c>
      <c r="G1445" s="257">
        <v>9667</v>
      </c>
      <c r="H1445" s="79" t="s">
        <v>2629</v>
      </c>
      <c r="I1445" s="164" t="s">
        <v>117</v>
      </c>
      <c r="J1445" s="273">
        <v>1</v>
      </c>
      <c r="K1445" s="45"/>
      <c r="L1445" s="46">
        <v>1</v>
      </c>
      <c r="M1445" s="47"/>
      <c r="N1445" s="48"/>
      <c r="O1445" s="185"/>
      <c r="P1445" s="300"/>
      <c r="Q1445" s="185"/>
      <c r="R1445" s="186"/>
      <c r="S1445" s="186"/>
      <c r="T1445" s="187"/>
      <c r="U1445" s="187"/>
      <c r="V1445" s="187"/>
      <c r="W1445" s="320"/>
      <c r="X1445" s="214"/>
      <c r="Y1445" s="215"/>
      <c r="Z1445" s="34"/>
      <c r="AA1445" s="35"/>
      <c r="AB1445" s="35"/>
      <c r="AC1445" s="35"/>
      <c r="AD1445" s="36"/>
      <c r="AE1445" s="49"/>
      <c r="AF1445" s="53"/>
      <c r="AG1445" s="54"/>
      <c r="AH1445" s="55"/>
      <c r="AI1445" s="56"/>
      <c r="AJ1445" s="41" t="s">
        <v>85</v>
      </c>
      <c r="AK1445" s="42">
        <v>44593</v>
      </c>
      <c r="AL1445" s="50"/>
      <c r="AM1445" s="376" t="s">
        <v>19</v>
      </c>
      <c r="AN1445" s="376" t="s">
        <v>6391</v>
      </c>
      <c r="AO1445"/>
      <c r="AP1445"/>
      <c r="AQ1445"/>
    </row>
    <row r="1446" spans="1:43" ht="12.75" customHeight="1" x14ac:dyDescent="0.2">
      <c r="A1446" s="169" t="str">
        <f>IF(IFERROR(VLOOKUP(G1446,EmployesActifs,1,FALSE),"Non")&lt;&gt;"Non","Oui","Non")</f>
        <v>Oui</v>
      </c>
      <c r="B1446" s="172">
        <f>IF(A1446="Oui",1,0)</f>
        <v>1</v>
      </c>
      <c r="C1446" s="172">
        <f>IF(OR(G1446="Médecin",H1446="Médecin",I1446="Médecin",I1446="Médecins",H1446="anesthésiste",H1446="boursier univ.",H1446="chercheur",H1446="chirurgien",H1446="Résident(e)",H1446="Md Urg",H1446="Md Card",LEFT(H1446,6)="Fellow",H1446="Externe Médecine",H1446="Directeur de la biobanque Médecin",H1446="monit.-boursier",),1,0)</f>
        <v>0</v>
      </c>
      <c r="D1446" s="172">
        <f>IF(OR(G1446=0,H1446="Stagiaire",H1446="Stagiaires",H1446="Externe",H1446="Externes",G1446="agence",H1446="STAGIAIRE INFIRMIER(ÈRE)",H1446="STAGIAIRE SI",H1446="STAGIAIRE S.I.",H1446="STAGIAIRE PAB",H1446="STAGIAIRE EN PERFUSION",H1446="Stagiaire Physiothérapeute",H1446="Stagiaire médecine",H1446="Stagiaire - Service sociaux",H1446="STAGIAIRE SOINS INFIRMIERS",H1446="STAGIAIRE EXTERNE EN MÉDECINE",H1446="ss",),1,0)</f>
        <v>0</v>
      </c>
      <c r="E1446" s="28" t="s">
        <v>4144</v>
      </c>
      <c r="F1446" s="28" t="s">
        <v>4145</v>
      </c>
      <c r="G1446" s="255">
        <v>12408</v>
      </c>
      <c r="H1446" s="79" t="s">
        <v>2098</v>
      </c>
      <c r="I1446" s="164" t="s">
        <v>5716</v>
      </c>
      <c r="J1446" s="273" t="str">
        <f ca="1">IF(AK1446&lt;=Données!$B$2,1," ")</f>
        <v xml:space="preserve"> </v>
      </c>
      <c r="K1446" s="45"/>
      <c r="L1446" s="46">
        <v>1</v>
      </c>
      <c r="M1446" s="47"/>
      <c r="N1446" s="48"/>
      <c r="O1446" s="185"/>
      <c r="P1446" s="300"/>
      <c r="Q1446" s="185"/>
      <c r="R1446" s="186"/>
      <c r="S1446" s="186"/>
      <c r="T1446" s="187"/>
      <c r="U1446" s="187"/>
      <c r="V1446" s="187"/>
      <c r="W1446" s="320"/>
      <c r="X1446" s="214"/>
      <c r="Y1446" s="215"/>
      <c r="Z1446" s="34"/>
      <c r="AA1446" s="35"/>
      <c r="AB1446" s="35"/>
      <c r="AC1446" s="35"/>
      <c r="AD1446" s="36"/>
      <c r="AE1446" s="224"/>
      <c r="AF1446" s="53"/>
      <c r="AG1446" s="54"/>
      <c r="AH1446" s="55"/>
      <c r="AI1446" s="56"/>
      <c r="AJ1446" s="41" t="s">
        <v>4462</v>
      </c>
      <c r="AK1446" s="42">
        <v>45763</v>
      </c>
      <c r="AL1446" s="50"/>
      <c r="AM1446" s="337" t="str">
        <f>INDEX($K$6:$AE$6,1,MATCH(1,K1446:AE1446,-1))</f>
        <v>95PFE-L2M</v>
      </c>
      <c r="AN1446" s="337" t="str">
        <f>IF(INDEX($K$6:$AE$6,1,MATCH(1,K1446:AE1446,1))&lt;&gt;INDEX($K$6:$AE$6,1,MATCH(1,K1446:AE1446,-1)),INDEX($K$6:$AE$6,1,MATCH(1,K1446:AE1446,1)),"-")</f>
        <v>-</v>
      </c>
      <c r="AO1446"/>
      <c r="AP1446"/>
      <c r="AQ1446"/>
    </row>
    <row r="1447" spans="1:43" ht="12.75" customHeight="1" x14ac:dyDescent="0.2">
      <c r="A1447" s="169" t="str">
        <f>IF(IFERROR(VLOOKUP(G1447,EmployesActifs,1,FALSE),"Non")&lt;&gt;"Non","Oui","Non")</f>
        <v>Oui</v>
      </c>
      <c r="B1447" s="172">
        <f>IF(A1447="Oui",1,0)</f>
        <v>1</v>
      </c>
      <c r="C1447" s="172">
        <f>IF(OR(G1447="Médecin",H1447="Médecin",I1447="Médecin",I1447="Médecins",H1447="anesthésiste",H1447="boursier univ.",H1447="chercheur",H1447="chirurgien",H1447="Résident(e)",H1447="Md Urg",H1447="Md Card",LEFT(H1447,6)="Fellow",H1447="Externe Médecine",H1447="Directeur de la biobanque Médecin",H1447="monit.-boursier",),1,0)</f>
        <v>0</v>
      </c>
      <c r="D1447" s="172">
        <f>IF(OR(G1447=0,H1447="Stagiaire",H1447="Stagiaires",H1447="Externe",H1447="Externes",G1447="agence",H1447="STAGIAIRE INFIRMIER(ÈRE)",H1447="STAGIAIRE SI",H1447="STAGIAIRE S.I.",H1447="STAGIAIRE PAB",H1447="STAGIAIRE EN PERFUSION",H1447="Stagiaire Physiothérapeute",H1447="Stagiaire médecine",H1447="Stagiaire - Service sociaux",H1447="STAGIAIRE SOINS INFIRMIERS",H1447="STAGIAIRE EXTERNE EN MÉDECINE",H1447="ss",),1,0)</f>
        <v>0</v>
      </c>
      <c r="E1447" s="28" t="s">
        <v>2630</v>
      </c>
      <c r="F1447" s="28" t="s">
        <v>2631</v>
      </c>
      <c r="G1447" s="257">
        <v>5569</v>
      </c>
      <c r="H1447" s="79" t="s">
        <v>69</v>
      </c>
      <c r="I1447" s="164" t="s">
        <v>5717</v>
      </c>
      <c r="J1447" s="273" t="str">
        <f ca="1">IF(AK1447&lt;=Données!$B$2,1," ")</f>
        <v xml:space="preserve"> </v>
      </c>
      <c r="K1447" s="45"/>
      <c r="L1447" s="46"/>
      <c r="M1447" s="47"/>
      <c r="N1447" s="48"/>
      <c r="O1447" s="185"/>
      <c r="P1447" s="300"/>
      <c r="Q1447" s="185" t="s">
        <v>56</v>
      </c>
      <c r="R1447" s="186"/>
      <c r="S1447" s="186">
        <v>1</v>
      </c>
      <c r="T1447" s="187"/>
      <c r="U1447" s="187"/>
      <c r="V1447" s="187"/>
      <c r="W1447" s="320"/>
      <c r="X1447" s="214"/>
      <c r="Y1447" s="215"/>
      <c r="Z1447" s="34" t="s">
        <v>56</v>
      </c>
      <c r="AA1447" s="35"/>
      <c r="AB1447" s="35"/>
      <c r="AC1447" s="35"/>
      <c r="AD1447" s="36"/>
      <c r="AE1447" s="224"/>
      <c r="AF1447" s="53"/>
      <c r="AG1447" s="54"/>
      <c r="AH1447" s="55"/>
      <c r="AI1447" s="56"/>
      <c r="AJ1447" s="41" t="s">
        <v>5851</v>
      </c>
      <c r="AK1447" s="42">
        <v>45829</v>
      </c>
      <c r="AL1447" s="50"/>
      <c r="AM1447" s="337" t="str">
        <f>INDEX($K$6:$AE$6,1,MATCH(1,K1447:AE1447,-1))</f>
        <v>1870 +</v>
      </c>
      <c r="AN1447" s="337" t="str">
        <f>IF(INDEX($K$6:$AE$6,1,MATCH(1,K1447:AE1447,1))&lt;&gt;INDEX($K$6:$AE$6,1,MATCH(1,K1447:AE1447,-1)),INDEX($K$6:$AE$6,1,MATCH(1,K1447:AE1447,1)),"-")</f>
        <v>-</v>
      </c>
      <c r="AO1447"/>
      <c r="AP1447"/>
      <c r="AQ1447"/>
    </row>
    <row r="1448" spans="1:43" ht="12.75" customHeight="1" x14ac:dyDescent="0.2">
      <c r="A1448" s="169" t="str">
        <f>IF(IFERROR(VLOOKUP(G1448,EmployesActifs,1,FALSE),"Non")&lt;&gt;"Non","Oui","Non")</f>
        <v>Oui</v>
      </c>
      <c r="B1448" s="172">
        <f>IF(A1448="Oui",1,0)</f>
        <v>1</v>
      </c>
      <c r="C1448" s="172">
        <f>IF(OR(G1448="Médecin",H1448="Médecin",I1448="Médecin",I1448="Médecins",H1448="anesthésiste",H1448="boursier univ.",H1448="chercheur",H1448="chirurgien",H1448="Résident(e)",H1448="Md Urg",H1448="Md Card",LEFT(H1448,6)="Fellow",H1448="Externe Médecine",H1448="Directeur de la biobanque Médecin",H1448="monit.-boursier",),1,0)</f>
        <v>0</v>
      </c>
      <c r="D1448" s="172">
        <f>IF(OR(G1448=0,H1448="Stagiaire",H1448="Stagiaires",H1448="Externe",H1448="Externes",G1448="agence",H1448="STAGIAIRE INFIRMIER(ÈRE)",H1448="STAGIAIRE SI",H1448="STAGIAIRE S.I.",H1448="STAGIAIRE PAB",H1448="STAGIAIRE EN PERFUSION",H1448="Stagiaire Physiothérapeute",H1448="Stagiaire médecine",H1448="Stagiaire - Service sociaux",H1448="STAGIAIRE SOINS INFIRMIERS",H1448="STAGIAIRE EXTERNE EN MÉDECINE",H1448="ss",),1,0)</f>
        <v>0</v>
      </c>
      <c r="E1448" s="28" t="s">
        <v>6173</v>
      </c>
      <c r="F1448" s="28" t="s">
        <v>5770</v>
      </c>
      <c r="G1448" s="257">
        <v>13910</v>
      </c>
      <c r="H1448" s="79" t="s">
        <v>4999</v>
      </c>
      <c r="I1448" s="164" t="s">
        <v>209</v>
      </c>
      <c r="J1448" s="273" t="str">
        <f ca="1">IF(AK1448&lt;=Données!$B$2,1," ")</f>
        <v xml:space="preserve"> </v>
      </c>
      <c r="K1448" s="45"/>
      <c r="L1448" s="46" t="s">
        <v>56</v>
      </c>
      <c r="M1448" s="47"/>
      <c r="N1448" s="48"/>
      <c r="O1448" s="185"/>
      <c r="P1448" s="187"/>
      <c r="Q1448" s="185"/>
      <c r="R1448" s="186"/>
      <c r="S1448" s="186">
        <v>1</v>
      </c>
      <c r="T1448" s="187"/>
      <c r="U1448" s="187"/>
      <c r="V1448" s="187"/>
      <c r="W1448" s="320"/>
      <c r="X1448" s="214"/>
      <c r="Y1448" s="215"/>
      <c r="Z1448" s="34"/>
      <c r="AA1448" s="35"/>
      <c r="AB1448" s="35"/>
      <c r="AC1448" s="35"/>
      <c r="AD1448" s="36"/>
      <c r="AE1448" s="224"/>
      <c r="AF1448" s="53"/>
      <c r="AG1448" s="54"/>
      <c r="AH1448" s="55"/>
      <c r="AI1448" s="56"/>
      <c r="AJ1448" s="41" t="s">
        <v>4462</v>
      </c>
      <c r="AK1448" s="42">
        <v>45833</v>
      </c>
      <c r="AL1448" s="50"/>
      <c r="AM1448" s="337" t="str">
        <f>INDEX($K$6:$AE$6,1,MATCH(1,K1448:AE1448,-1))</f>
        <v>1870 +</v>
      </c>
      <c r="AN1448" s="337" t="str">
        <f>IF(INDEX($K$6:$AE$6,1,MATCH(1,K1448:AE1448,1))&lt;&gt;INDEX($K$6:$AE$6,1,MATCH(1,K1448:AE1448,-1)),INDEX($K$6:$AE$6,1,MATCH(1,K1448:AE1448,1)),"-")</f>
        <v>-</v>
      </c>
      <c r="AO1448"/>
      <c r="AP1448"/>
      <c r="AQ1448"/>
    </row>
    <row r="1449" spans="1:43" ht="12.75" customHeight="1" x14ac:dyDescent="0.2">
      <c r="A1449" s="169" t="str">
        <f>IF(IFERROR(VLOOKUP(G1449,EmployesActifs,1,FALSE),"Non")&lt;&gt;"Non","Oui","Non")</f>
        <v>Oui</v>
      </c>
      <c r="B1449" s="172">
        <f>IF(A1449="Oui",1,0)</f>
        <v>1</v>
      </c>
      <c r="C1449" s="172">
        <f>IF(OR(G1449="Médecin",H1449="Médecin",I1449="Médecin",I1449="Médecins",H1449="anesthésiste",H1449="boursier univ.",H1449="chercheur",H1449="chirurgien",H1449="Résident(e)",H1449="Md Urg",H1449="Md Card",LEFT(H1449,6)="Fellow",H1449="Externe Médecine",H1449="Directeur de la biobanque Médecin",H1449="monit.-boursier",),1,0)</f>
        <v>0</v>
      </c>
      <c r="D1449" s="172">
        <f>IF(OR(G1449=0,H1449="Stagiaire",H1449="Stagiaires",H1449="Externe",H1449="Externes",G1449="agence",H1449="STAGIAIRE INFIRMIER(ÈRE)",H1449="STAGIAIRE SI",H1449="STAGIAIRE S.I.",H1449="STAGIAIRE PAB",H1449="STAGIAIRE EN PERFUSION",H1449="Stagiaire Physiothérapeute",H1449="Stagiaire médecine",H1449="Stagiaire - Service sociaux",H1449="STAGIAIRE SOINS INFIRMIERS",H1449="STAGIAIRE EXTERNE EN MÉDECINE",H1449="ss",),1,0)</f>
        <v>0</v>
      </c>
      <c r="E1449" s="28" t="s">
        <v>2893</v>
      </c>
      <c r="F1449" s="28" t="s">
        <v>2894</v>
      </c>
      <c r="G1449" s="257">
        <v>12306</v>
      </c>
      <c r="H1449" s="79" t="s">
        <v>103</v>
      </c>
      <c r="I1449" s="164" t="s">
        <v>5715</v>
      </c>
      <c r="J1449" s="273">
        <f ca="1">IF(AK1449&lt;=Données!$B$2,1," ")</f>
        <v>1</v>
      </c>
      <c r="K1449" s="45">
        <v>1</v>
      </c>
      <c r="L1449" s="46"/>
      <c r="M1449" s="47"/>
      <c r="N1449" s="48"/>
      <c r="O1449" s="185"/>
      <c r="P1449" s="187"/>
      <c r="Q1449" s="185"/>
      <c r="R1449" s="186"/>
      <c r="S1449" s="186"/>
      <c r="T1449" s="187"/>
      <c r="U1449" s="187"/>
      <c r="V1449" s="187"/>
      <c r="W1449" s="320"/>
      <c r="X1449" s="214"/>
      <c r="Y1449" s="215"/>
      <c r="Z1449" s="34"/>
      <c r="AA1449" s="35"/>
      <c r="AB1449" s="35"/>
      <c r="AC1449" s="35"/>
      <c r="AD1449" s="36"/>
      <c r="AE1449" s="224"/>
      <c r="AF1449" s="53"/>
      <c r="AG1449" s="54"/>
      <c r="AH1449" s="55"/>
      <c r="AI1449" s="56"/>
      <c r="AJ1449" s="41" t="s">
        <v>85</v>
      </c>
      <c r="AK1449" s="42">
        <v>44748</v>
      </c>
      <c r="AL1449" s="50"/>
      <c r="AM1449" s="337" t="str">
        <f>INDEX($K$6:$AE$6,1,MATCH(1,K1449:AE1449,-1))</f>
        <v>95PFE-L2S</v>
      </c>
      <c r="AN1449" s="337" t="str">
        <f>IF(INDEX($K$6:$AE$6,1,MATCH(1,K1449:AE1449,1))&lt;&gt;INDEX($K$6:$AE$6,1,MATCH(1,K1449:AE1449,-1)),INDEX($K$6:$AE$6,1,MATCH(1,K1449:AE1449,1)),"-")</f>
        <v>-</v>
      </c>
      <c r="AO1449"/>
      <c r="AP1449"/>
      <c r="AQ1449"/>
    </row>
    <row r="1450" spans="1:43" ht="12.75" customHeight="1" x14ac:dyDescent="0.2">
      <c r="A1450" s="169" t="str">
        <f>IF(IFERROR(VLOOKUP(G1450,EmployesActifs,1,FALSE),"Non")&lt;&gt;"Non","Oui","Non")</f>
        <v>Oui</v>
      </c>
      <c r="B1450" s="172">
        <f>IF(A1450="Oui",1,0)</f>
        <v>1</v>
      </c>
      <c r="C1450" s="172">
        <f>IF(OR(G1450="Médecin",H1450="Médecin",I1450="Médecin",I1450="Médecins",H1450="anesthésiste",H1450="boursier univ.",H1450="chercheur",H1450="chirurgien",H1450="Résident(e)",H1450="Md Urg",H1450="Md Card",LEFT(H1450,6)="Fellow",H1450="Externe Médecine",H1450="Directeur de la biobanque Médecin",H1450="monit.-boursier",),1,0)</f>
        <v>0</v>
      </c>
      <c r="D1450" s="172">
        <f>IF(OR(G1450=0,H1450="Stagiaire",H1450="Stagiaires",H1450="Externe",H1450="Externes",G1450="agence",H1450="STAGIAIRE INFIRMIER(ÈRE)",H1450="STAGIAIRE SI",H1450="STAGIAIRE S.I.",H1450="STAGIAIRE PAB",H1450="STAGIAIRE EN PERFUSION",H1450="Stagiaire Physiothérapeute",H1450="Stagiaire médecine",H1450="Stagiaire - Service sociaux",H1450="STAGIAIRE SOINS INFIRMIERS",H1450="STAGIAIRE EXTERNE EN MÉDECINE",H1450="ss",),1,0)</f>
        <v>0</v>
      </c>
      <c r="E1450" s="28" t="s">
        <v>5319</v>
      </c>
      <c r="F1450" s="28" t="s">
        <v>5239</v>
      </c>
      <c r="G1450" s="257">
        <v>13564</v>
      </c>
      <c r="H1450" s="79" t="s">
        <v>103</v>
      </c>
      <c r="I1450" s="164" t="s">
        <v>5717</v>
      </c>
      <c r="J1450" s="273" t="str">
        <f ca="1">IF(AK1450&lt;=Données!$B$2,1," ")</f>
        <v xml:space="preserve"> </v>
      </c>
      <c r="K1450" s="45"/>
      <c r="L1450" s="46">
        <v>1</v>
      </c>
      <c r="M1450" s="47"/>
      <c r="N1450" s="48"/>
      <c r="O1450" s="185"/>
      <c r="P1450" s="187"/>
      <c r="Q1450" s="185"/>
      <c r="R1450" s="186"/>
      <c r="S1450" s="186"/>
      <c r="T1450" s="187"/>
      <c r="U1450" s="187"/>
      <c r="V1450" s="187"/>
      <c r="W1450" s="320"/>
      <c r="X1450" s="214"/>
      <c r="Y1450" s="215"/>
      <c r="Z1450" s="34"/>
      <c r="AA1450" s="35"/>
      <c r="AB1450" s="35"/>
      <c r="AC1450" s="35"/>
      <c r="AD1450" s="36"/>
      <c r="AE1450" s="224"/>
      <c r="AF1450" s="53"/>
      <c r="AG1450" s="54"/>
      <c r="AH1450" s="55"/>
      <c r="AI1450" s="56"/>
      <c r="AJ1450" s="41" t="s">
        <v>4462</v>
      </c>
      <c r="AK1450" s="42">
        <v>45384</v>
      </c>
      <c r="AL1450" s="50"/>
      <c r="AM1450" s="337" t="str">
        <f>INDEX($K$6:$AE$6,1,MATCH(1,K1450:AE1450,-1))</f>
        <v>95PFE-L2M</v>
      </c>
      <c r="AN1450" s="337" t="str">
        <f>IF(INDEX($K$6:$AE$6,1,MATCH(1,K1450:AE1450,1))&lt;&gt;INDEX($K$6:$AE$6,1,MATCH(1,K1450:AE1450,-1)),INDEX($K$6:$AE$6,1,MATCH(1,K1450:AE1450,1)),"-")</f>
        <v>-</v>
      </c>
      <c r="AO1450"/>
      <c r="AP1450"/>
      <c r="AQ1450"/>
    </row>
    <row r="1451" spans="1:43" ht="12.75" customHeight="1" x14ac:dyDescent="0.2">
      <c r="A1451" s="169" t="str">
        <f>IF(IFERROR(VLOOKUP(G1451,EmployesActifs,1,FALSE),"Non")&lt;&gt;"Non","Oui","Non")</f>
        <v>Oui</v>
      </c>
      <c r="B1451" s="172">
        <f>IF(A1451="Oui",1,0)</f>
        <v>1</v>
      </c>
      <c r="C1451" s="172">
        <f>IF(OR(G1451="Médecin",H1451="Médecin",I1451="Médecin",I1451="Médecins",H1451="anesthésiste",H1451="boursier univ.",H1451="chercheur",H1451="chirurgien",H1451="Résident(e)",H1451="Md Urg",H1451="Md Card",LEFT(H1451,6)="Fellow",H1451="Externe Médecine",H1451="Directeur de la biobanque Médecin",H1451="monit.-boursier",),1,0)</f>
        <v>0</v>
      </c>
      <c r="D1451" s="172">
        <f>IF(OR(G1451=0,H1451="Stagiaire",H1451="Stagiaires",H1451="Externe",H1451="Externes",G1451="agence",H1451="STAGIAIRE INFIRMIER(ÈRE)",H1451="STAGIAIRE SI",H1451="STAGIAIRE S.I.",H1451="STAGIAIRE PAB",H1451="STAGIAIRE EN PERFUSION",H1451="Stagiaire Physiothérapeute",H1451="Stagiaire médecine",H1451="Stagiaire - Service sociaux",H1451="STAGIAIRE SOINS INFIRMIERS",H1451="STAGIAIRE EXTERNE EN MÉDECINE",H1451="ss",),1,0)</f>
        <v>0</v>
      </c>
      <c r="E1451" s="28" t="s">
        <v>2632</v>
      </c>
      <c r="F1451" s="28" t="s">
        <v>2633</v>
      </c>
      <c r="G1451" s="257">
        <v>4120</v>
      </c>
      <c r="H1451" s="79" t="s">
        <v>747</v>
      </c>
      <c r="I1451" s="164" t="s">
        <v>5717</v>
      </c>
      <c r="J1451" s="273">
        <f ca="1">IF(AK1451&lt;=Données!$B$2,1," ")</f>
        <v>1</v>
      </c>
      <c r="K1451" s="45"/>
      <c r="L1451" s="46"/>
      <c r="M1451" s="47"/>
      <c r="N1451" s="48"/>
      <c r="O1451" s="185"/>
      <c r="P1451" s="300"/>
      <c r="Q1451" s="185"/>
      <c r="R1451" s="186"/>
      <c r="S1451" s="186">
        <v>1</v>
      </c>
      <c r="T1451" s="187"/>
      <c r="U1451" s="187"/>
      <c r="V1451" s="187"/>
      <c r="W1451" s="320"/>
      <c r="X1451" s="214"/>
      <c r="Y1451" s="215"/>
      <c r="Z1451" s="34"/>
      <c r="AA1451" s="35"/>
      <c r="AB1451" s="35"/>
      <c r="AC1451" s="35"/>
      <c r="AD1451" s="36"/>
      <c r="AE1451" s="224"/>
      <c r="AF1451" s="53"/>
      <c r="AG1451" s="54"/>
      <c r="AH1451" s="55"/>
      <c r="AI1451" s="56"/>
      <c r="AJ1451" s="41" t="s">
        <v>57</v>
      </c>
      <c r="AK1451" s="42">
        <v>44564</v>
      </c>
      <c r="AL1451" s="50"/>
      <c r="AM1451" s="337" t="str">
        <f>INDEX($K$6:$AE$6,1,MATCH(1,K1451:AE1451,-1))</f>
        <v>1870 +</v>
      </c>
      <c r="AN1451" s="337" t="str">
        <f>IF(INDEX($K$6:$AE$6,1,MATCH(1,K1451:AE1451,1))&lt;&gt;INDEX($K$6:$AE$6,1,MATCH(1,K1451:AE1451,-1)),INDEX($K$6:$AE$6,1,MATCH(1,K1451:AE1451,1)),"-")</f>
        <v>-</v>
      </c>
      <c r="AO1451"/>
      <c r="AP1451"/>
      <c r="AQ1451"/>
    </row>
    <row r="1452" spans="1:43" ht="12.75" customHeight="1" x14ac:dyDescent="0.2">
      <c r="A1452" s="169" t="str">
        <f>IF(IFERROR(VLOOKUP(G1452,EmployesActifs,1,FALSE),"Non")&lt;&gt;"Non","Oui","Non")</f>
        <v>Oui</v>
      </c>
      <c r="B1452" s="172">
        <f>IF(A1452="Oui",1,0)</f>
        <v>1</v>
      </c>
      <c r="C1452" s="172">
        <f>IF(OR(G1452="Médecin",H1452="Médecin",I1452="Médecin",I1452="Médecins",H1452="anesthésiste",H1452="boursier univ.",H1452="chercheur",H1452="chirurgien",H1452="Résident(e)",H1452="Md Urg",H1452="Md Card",LEFT(H1452,6)="Fellow",H1452="Externe Médecine",H1452="Directeur de la biobanque Médecin",H1452="monit.-boursier",),1,0)</f>
        <v>0</v>
      </c>
      <c r="D1452" s="172">
        <f>IF(OR(G1452=0,H1452="Stagiaire",H1452="Stagiaires",H1452="Externe",H1452="Externes",G1452="agence",H1452="STAGIAIRE INFIRMIER(ÈRE)",H1452="STAGIAIRE SI",H1452="STAGIAIRE S.I.",H1452="STAGIAIRE PAB",H1452="STAGIAIRE EN PERFUSION",H1452="Stagiaire Physiothérapeute",H1452="Stagiaire médecine",H1452="Stagiaire - Service sociaux",H1452="STAGIAIRE SOINS INFIRMIERS",H1452="STAGIAIRE EXTERNE EN MÉDECINE",H1452="ss",),1,0)</f>
        <v>0</v>
      </c>
      <c r="E1452" s="28" t="s">
        <v>6193</v>
      </c>
      <c r="F1452" s="28" t="s">
        <v>618</v>
      </c>
      <c r="G1452" s="262">
        <v>14028</v>
      </c>
      <c r="H1452" s="79" t="s">
        <v>570</v>
      </c>
      <c r="I1452" s="164" t="s">
        <v>6256</v>
      </c>
      <c r="J1452" s="273" t="str">
        <f ca="1">IF(AK1452&lt;=Données!$B$2,1," ")</f>
        <v xml:space="preserve"> </v>
      </c>
      <c r="K1452" s="45" t="s">
        <v>56</v>
      </c>
      <c r="L1452" s="46"/>
      <c r="M1452" s="47"/>
      <c r="N1452" s="48"/>
      <c r="O1452" s="185">
        <v>1</v>
      </c>
      <c r="P1452" s="300"/>
      <c r="Q1452" s="185"/>
      <c r="R1452" s="186"/>
      <c r="S1452" s="186" t="s">
        <v>56</v>
      </c>
      <c r="T1452" s="187"/>
      <c r="U1452" s="187"/>
      <c r="V1452" s="187"/>
      <c r="W1452" s="320"/>
      <c r="X1452" s="214"/>
      <c r="Y1452" s="215"/>
      <c r="Z1452" s="34"/>
      <c r="AA1452" s="35"/>
      <c r="AB1452" s="35"/>
      <c r="AC1452" s="35"/>
      <c r="AD1452" s="36"/>
      <c r="AE1452" s="224"/>
      <c r="AF1452" s="53"/>
      <c r="AG1452" s="54"/>
      <c r="AH1452" s="55"/>
      <c r="AI1452" s="56"/>
      <c r="AJ1452" s="41" t="s">
        <v>4462</v>
      </c>
      <c r="AK1452" s="42">
        <v>45896</v>
      </c>
      <c r="AL1452" s="50"/>
      <c r="AM1452" s="337" t="str">
        <f>INDEX($K$6:$AE$6,1,MATCH(1,K1452:AE1452,-1))</f>
        <v>1804S</v>
      </c>
      <c r="AN1452" s="337" t="str">
        <f>IF(INDEX($K$6:$AE$6,1,MATCH(1,K1452:AE1452,1))&lt;&gt;INDEX($K$6:$AE$6,1,MATCH(1,K1452:AE1452,-1)),INDEX($K$6:$AE$6,1,MATCH(1,K1452:AE1452,1)),"-")</f>
        <v>-</v>
      </c>
      <c r="AO1452"/>
      <c r="AP1452"/>
      <c r="AQ1452"/>
    </row>
    <row r="1453" spans="1:43" ht="12.75" customHeight="1" x14ac:dyDescent="0.2">
      <c r="A1453" s="169" t="str">
        <f>IF(IFERROR(VLOOKUP(G1453,EmployesActifs,1,FALSE),"Non")&lt;&gt;"Non","Oui","Non")</f>
        <v>Oui</v>
      </c>
      <c r="B1453" s="172">
        <f>IF(A1453="Oui",1,0)</f>
        <v>1</v>
      </c>
      <c r="C1453" s="172">
        <f>IF(OR(G1453="Médecin",H1453="Médecin",I1453="Médecin",I1453="Médecins",H1453="anesthésiste",H1453="boursier univ.",H1453="chercheur",H1453="chirurgien",H1453="Résident(e)",H1453="Md Urg",H1453="Md Card",LEFT(H1453,6)="Fellow",H1453="Externe Médecine",H1453="Directeur de la biobanque Médecin",H1453="monit.-boursier",),1,0)</f>
        <v>0</v>
      </c>
      <c r="D1453" s="172">
        <f>IF(OR(G1453=0,H1453="Stagiaire",H1453="Stagiaires",H1453="Externe",H1453="Externes",G1453="agence",H1453="STAGIAIRE INFIRMIER(ÈRE)",H1453="STAGIAIRE SI",H1453="STAGIAIRE S.I.",H1453="STAGIAIRE PAB",H1453="STAGIAIRE EN PERFUSION",H1453="Stagiaire Physiothérapeute",H1453="Stagiaire médecine",H1453="Stagiaire - Service sociaux",H1453="STAGIAIRE SOINS INFIRMIERS",H1453="STAGIAIRE EXTERNE EN MÉDECINE",H1453="ss",),1,0)</f>
        <v>0</v>
      </c>
      <c r="E1453" s="28" t="s">
        <v>2634</v>
      </c>
      <c r="F1453" s="28" t="s">
        <v>592</v>
      </c>
      <c r="G1453" s="257">
        <v>6120</v>
      </c>
      <c r="H1453" s="79" t="s">
        <v>103</v>
      </c>
      <c r="I1453" s="164" t="s">
        <v>61</v>
      </c>
      <c r="J1453" s="273" t="str">
        <f ca="1">IF(AK1453&lt;=Données!$B$2,1," ")</f>
        <v xml:space="preserve"> </v>
      </c>
      <c r="K1453" s="45" t="s">
        <v>56</v>
      </c>
      <c r="L1453" s="46"/>
      <c r="M1453" s="47"/>
      <c r="N1453" s="48"/>
      <c r="O1453" s="185"/>
      <c r="P1453" s="300"/>
      <c r="Q1453" s="185"/>
      <c r="R1453" s="186"/>
      <c r="S1453" s="186">
        <v>1</v>
      </c>
      <c r="T1453" s="187"/>
      <c r="U1453" s="187"/>
      <c r="V1453" s="187"/>
      <c r="W1453" s="320"/>
      <c r="X1453" s="214"/>
      <c r="Y1453" s="215"/>
      <c r="Z1453" s="34"/>
      <c r="AA1453" s="35">
        <v>1</v>
      </c>
      <c r="AB1453" s="35"/>
      <c r="AC1453" s="35"/>
      <c r="AD1453" s="36"/>
      <c r="AE1453" s="224"/>
      <c r="AF1453" s="53"/>
      <c r="AG1453" s="54"/>
      <c r="AH1453" s="55"/>
      <c r="AI1453" s="56"/>
      <c r="AJ1453" s="41" t="s">
        <v>5851</v>
      </c>
      <c r="AK1453" s="42">
        <v>45965</v>
      </c>
      <c r="AL1453" s="50"/>
      <c r="AM1453" s="337" t="str">
        <f>INDEX($K$6:$AE$6,1,MATCH(1,K1453:AE1453,-1))</f>
        <v>1870 +</v>
      </c>
      <c r="AN1453" s="337" t="str">
        <f>IF(INDEX($K$6:$AE$6,1,MATCH(1,K1453:AE1453,1))&lt;&gt;INDEX($K$6:$AE$6,1,MATCH(1,K1453:AE1453,-1)),INDEX($K$6:$AE$6,1,MATCH(1,K1453:AE1453,1)),"-")</f>
        <v>1511-S</v>
      </c>
      <c r="AO1453"/>
      <c r="AP1453"/>
      <c r="AQ1453"/>
    </row>
    <row r="1454" spans="1:43" ht="12.75" customHeight="1" x14ac:dyDescent="0.2">
      <c r="A1454" s="169" t="str">
        <f>IF(IFERROR(VLOOKUP(G1454,EmployesActifs,1,FALSE),"Non")&lt;&gt;"Non","Oui","Non")</f>
        <v>Oui</v>
      </c>
      <c r="B1454" s="172">
        <f>IF(A1454="Oui",1,0)</f>
        <v>1</v>
      </c>
      <c r="C1454" s="172">
        <f>IF(OR(G1454="Médecin",H1454="Médecin",I1454="Médecin",I1454="Médecins",H1454="anesthésiste",H1454="boursier univ.",H1454="chercheur",H1454="chirurgien",H1454="Résident(e)",H1454="Md Urg",H1454="Md Card",LEFT(H1454,6)="Fellow",H1454="Externe Médecine",H1454="Directeur de la biobanque Médecin",H1454="monit.-boursier",),1,0)</f>
        <v>0</v>
      </c>
      <c r="D1454" s="172">
        <f>IF(OR(G1454=0,H1454="Stagiaire",H1454="Stagiaires",H1454="Externe",H1454="Externes",G1454="agence",H1454="STAGIAIRE INFIRMIER(ÈRE)",H1454="STAGIAIRE SI",H1454="STAGIAIRE S.I.",H1454="STAGIAIRE PAB",H1454="STAGIAIRE EN PERFUSION",H1454="Stagiaire Physiothérapeute",H1454="Stagiaire médecine",H1454="Stagiaire - Service sociaux",H1454="STAGIAIRE SOINS INFIRMIERS",H1454="STAGIAIRE EXTERNE EN MÉDECINE",H1454="ss",),1,0)</f>
        <v>0</v>
      </c>
      <c r="E1454" s="28" t="s">
        <v>2637</v>
      </c>
      <c r="F1454" s="28" t="s">
        <v>447</v>
      </c>
      <c r="G1454" s="257">
        <v>9207</v>
      </c>
      <c r="H1454" s="79" t="s">
        <v>1821</v>
      </c>
      <c r="I1454" s="164" t="s">
        <v>553</v>
      </c>
      <c r="J1454" s="273">
        <f ca="1">IF(AK1454&lt;=Données!$B$2,1," ")</f>
        <v>1</v>
      </c>
      <c r="K1454" s="45">
        <v>1</v>
      </c>
      <c r="L1454" s="46"/>
      <c r="M1454" s="47"/>
      <c r="N1454" s="48"/>
      <c r="O1454" s="185"/>
      <c r="P1454" s="300"/>
      <c r="Q1454" s="185"/>
      <c r="R1454" s="186"/>
      <c r="S1454" s="186"/>
      <c r="T1454" s="187"/>
      <c r="U1454" s="187"/>
      <c r="V1454" s="187"/>
      <c r="W1454" s="320"/>
      <c r="X1454" s="214"/>
      <c r="Y1454" s="215"/>
      <c r="Z1454" s="34"/>
      <c r="AA1454" s="35"/>
      <c r="AB1454" s="35"/>
      <c r="AC1454" s="35"/>
      <c r="AD1454" s="36"/>
      <c r="AE1454" s="224"/>
      <c r="AF1454" s="53"/>
      <c r="AG1454" s="54"/>
      <c r="AH1454" s="55"/>
      <c r="AI1454" s="56"/>
      <c r="AJ1454" s="41" t="s">
        <v>85</v>
      </c>
      <c r="AK1454" s="42">
        <v>44487</v>
      </c>
      <c r="AL1454" s="50"/>
      <c r="AM1454" s="337" t="str">
        <f>INDEX($K$6:$AE$6,1,MATCH(1,K1454:AE1454,-1))</f>
        <v>95PFE-L2S</v>
      </c>
      <c r="AN1454" s="337" t="str">
        <f>IF(INDEX($K$6:$AE$6,1,MATCH(1,K1454:AE1454,1))&lt;&gt;INDEX($K$6:$AE$6,1,MATCH(1,K1454:AE1454,-1)),INDEX($K$6:$AE$6,1,MATCH(1,K1454:AE1454,1)),"-")</f>
        <v>-</v>
      </c>
      <c r="AO1454"/>
      <c r="AP1454"/>
      <c r="AQ1454"/>
    </row>
    <row r="1455" spans="1:43" ht="12.75" customHeight="1" x14ac:dyDescent="0.2">
      <c r="A1455" s="169" t="str">
        <f>IF(IFERROR(VLOOKUP(G1455,EmployesActifs,1,FALSE),"Non")&lt;&gt;"Non","Oui","Non")</f>
        <v>Oui</v>
      </c>
      <c r="B1455" s="172">
        <f>IF(A1455="Oui",1,0)</f>
        <v>1</v>
      </c>
      <c r="C1455" s="172">
        <f>IF(OR(G1455="Médecin",H1455="Médecin",I1455="Médecin",I1455="Médecins",H1455="anesthésiste",H1455="boursier univ.",H1455="chercheur",H1455="chirurgien",H1455="Résident(e)",H1455="Md Urg",H1455="Md Card",LEFT(H1455,6)="Fellow",H1455="Externe Médecine",H1455="Directeur de la biobanque Médecin",H1455="monit.-boursier",),1,0)</f>
        <v>0</v>
      </c>
      <c r="D1455" s="172">
        <f>IF(OR(G1455=0,H1455="Stagiaire",H1455="Stagiaires",H1455="Externe",H1455="Externes",G1455="agence",H1455="STAGIAIRE INFIRMIER(ÈRE)",H1455="STAGIAIRE SI",H1455="STAGIAIRE S.I.",H1455="STAGIAIRE PAB",H1455="STAGIAIRE EN PERFUSION",H1455="Stagiaire Physiothérapeute",H1455="Stagiaire médecine",H1455="Stagiaire - Service sociaux",H1455="STAGIAIRE SOINS INFIRMIERS",H1455="STAGIAIRE EXTERNE EN MÉDECINE",H1455="ss",),1,0)</f>
        <v>0</v>
      </c>
      <c r="E1455" s="28" t="s">
        <v>2637</v>
      </c>
      <c r="F1455" s="28" t="s">
        <v>134</v>
      </c>
      <c r="G1455" s="255">
        <v>8659</v>
      </c>
      <c r="H1455" s="79" t="s">
        <v>3765</v>
      </c>
      <c r="I1455" s="164" t="s">
        <v>171</v>
      </c>
      <c r="J1455" s="273">
        <f ca="1">IF(AK1455&lt;=Données!$B$2,1," ")</f>
        <v>1</v>
      </c>
      <c r="K1455" s="45"/>
      <c r="L1455" s="46" t="s">
        <v>56</v>
      </c>
      <c r="M1455" s="47"/>
      <c r="N1455" s="48"/>
      <c r="O1455" s="185"/>
      <c r="P1455" s="300"/>
      <c r="Q1455" s="185"/>
      <c r="R1455" s="186"/>
      <c r="S1455" s="186">
        <v>1</v>
      </c>
      <c r="T1455" s="187"/>
      <c r="U1455" s="187"/>
      <c r="V1455" s="187"/>
      <c r="W1455" s="320"/>
      <c r="X1455" s="214"/>
      <c r="Y1455" s="215"/>
      <c r="Z1455" s="34"/>
      <c r="AA1455" s="35"/>
      <c r="AB1455" s="35"/>
      <c r="AC1455" s="35"/>
      <c r="AD1455" s="36"/>
      <c r="AE1455" s="224"/>
      <c r="AF1455" s="53"/>
      <c r="AG1455" s="54"/>
      <c r="AH1455" s="55"/>
      <c r="AI1455" s="56"/>
      <c r="AJ1455" s="41" t="s">
        <v>57</v>
      </c>
      <c r="AK1455" s="42">
        <v>44575</v>
      </c>
      <c r="AL1455" s="50"/>
      <c r="AM1455" s="337" t="str">
        <f>INDEX($K$6:$AE$6,1,MATCH(1,K1455:AE1455,-1))</f>
        <v>1870 +</v>
      </c>
      <c r="AN1455" s="337" t="str">
        <f>IF(INDEX($K$6:$AE$6,1,MATCH(1,K1455:AE1455,1))&lt;&gt;INDEX($K$6:$AE$6,1,MATCH(1,K1455:AE1455,-1)),INDEX($K$6:$AE$6,1,MATCH(1,K1455:AE1455,1)),"-")</f>
        <v>-</v>
      </c>
      <c r="AO1455"/>
      <c r="AP1455"/>
      <c r="AQ1455"/>
    </row>
    <row r="1456" spans="1:43" ht="12.75" customHeight="1" x14ac:dyDescent="0.2">
      <c r="A1456" s="169" t="str">
        <f>IF(IFERROR(VLOOKUP(G1456,EmployesActifs,1,FALSE),"Non")&lt;&gt;"Non","Oui","Non")</f>
        <v>Oui</v>
      </c>
      <c r="B1456" s="172">
        <f>IF(A1456="Oui",1,0)</f>
        <v>1</v>
      </c>
      <c r="C1456" s="172">
        <f>IF(OR(G1456="Médecin",H1456="Médecin",I1456="Médecin",I1456="Médecins",H1456="anesthésiste",H1456="boursier univ.",H1456="chercheur",H1456="chirurgien",H1456="Résident(e)",H1456="Md Urg",H1456="Md Card",LEFT(H1456,6)="Fellow",H1456="Externe Médecine",H1456="Directeur de la biobanque Médecin",H1456="monit.-boursier",),1,0)</f>
        <v>0</v>
      </c>
      <c r="D1456" s="172">
        <f>IF(OR(G1456=0,H1456="Stagiaire",H1456="Stagiaires",H1456="Externe",H1456="Externes",G1456="agence",H1456="STAGIAIRE INFIRMIER(ÈRE)",H1456="STAGIAIRE SI",H1456="STAGIAIRE S.I.",H1456="STAGIAIRE PAB",H1456="STAGIAIRE EN PERFUSION",H1456="Stagiaire Physiothérapeute",H1456="Stagiaire médecine",H1456="Stagiaire - Service sociaux",H1456="STAGIAIRE SOINS INFIRMIERS",H1456="STAGIAIRE EXTERNE EN MÉDECINE",H1456="ss",),1,0)</f>
        <v>0</v>
      </c>
      <c r="E1456" s="28" t="s">
        <v>2638</v>
      </c>
      <c r="F1456" s="28" t="s">
        <v>2300</v>
      </c>
      <c r="G1456" s="257">
        <v>6901</v>
      </c>
      <c r="H1456" s="79" t="s">
        <v>2416</v>
      </c>
      <c r="I1456" s="164" t="s">
        <v>3412</v>
      </c>
      <c r="J1456" s="273">
        <f ca="1">IF(AK1456&lt;=Données!$B$2,1," ")</f>
        <v>1</v>
      </c>
      <c r="K1456" s="45"/>
      <c r="L1456" s="46"/>
      <c r="M1456" s="47"/>
      <c r="N1456" s="48"/>
      <c r="O1456" s="185"/>
      <c r="P1456" s="300"/>
      <c r="Q1456" s="185">
        <v>1</v>
      </c>
      <c r="R1456" s="186"/>
      <c r="S1456" s="186"/>
      <c r="T1456" s="187"/>
      <c r="U1456" s="187"/>
      <c r="V1456" s="187"/>
      <c r="W1456" s="320"/>
      <c r="X1456" s="214"/>
      <c r="Y1456" s="215"/>
      <c r="Z1456" s="34"/>
      <c r="AA1456" s="35"/>
      <c r="AB1456" s="35"/>
      <c r="AC1456" s="35"/>
      <c r="AD1456" s="36"/>
      <c r="AE1456" s="224"/>
      <c r="AF1456" s="53"/>
      <c r="AG1456" s="54"/>
      <c r="AH1456" s="55"/>
      <c r="AI1456" s="56"/>
      <c r="AJ1456" s="41" t="s">
        <v>44</v>
      </c>
      <c r="AK1456" s="42">
        <v>43949</v>
      </c>
      <c r="AL1456" s="50"/>
      <c r="AM1456" s="337" t="str">
        <f>INDEX($K$6:$AE$6,1,MATCH(1,K1456:AE1456,-1))</f>
        <v>1860-S</v>
      </c>
      <c r="AN1456" s="337" t="str">
        <f>IF(INDEX($K$6:$AE$6,1,MATCH(1,K1456:AE1456,1))&lt;&gt;INDEX($K$6:$AE$6,1,MATCH(1,K1456:AE1456,-1)),INDEX($K$6:$AE$6,1,MATCH(1,K1456:AE1456,1)),"-")</f>
        <v>-</v>
      </c>
      <c r="AO1456"/>
      <c r="AP1456"/>
      <c r="AQ1456"/>
    </row>
    <row r="1457" spans="1:43" ht="12.75" customHeight="1" x14ac:dyDescent="0.2">
      <c r="A1457" s="169" t="str">
        <f>IF(IFERROR(VLOOKUP(G1457,EmployesActifs,1,FALSE),"Non")&lt;&gt;"Non","Oui","Non")</f>
        <v>Oui</v>
      </c>
      <c r="B1457" s="172">
        <f>IF(A1457="Oui",1,0)</f>
        <v>1</v>
      </c>
      <c r="C1457" s="172">
        <f>IF(OR(G1457="Médecin",H1457="Médecin",I1457="Médecin",I1457="Médecins",H1457="anesthésiste",H1457="boursier univ.",H1457="chercheur",H1457="chirurgien",H1457="Résident(e)",H1457="Md Urg",H1457="Md Card",LEFT(H1457,6)="Fellow",H1457="Externe Médecine",H1457="Directeur de la biobanque Médecin",H1457="monit.-boursier",),1,0)</f>
        <v>0</v>
      </c>
      <c r="D1457" s="172">
        <f>IF(OR(G1457=0,H1457="Stagiaire",H1457="Stagiaires",H1457="Externe",H1457="Externes",G1457="agence",H1457="STAGIAIRE INFIRMIER(ÈRE)",H1457="STAGIAIRE SI",H1457="STAGIAIRE S.I.",H1457="STAGIAIRE PAB",H1457="STAGIAIRE EN PERFUSION",H1457="Stagiaire Physiothérapeute",H1457="Stagiaire médecine",H1457="Stagiaire - Service sociaux",H1457="STAGIAIRE SOINS INFIRMIERS",H1457="STAGIAIRE EXTERNE EN MÉDECINE",H1457="ss",),1,0)</f>
        <v>0</v>
      </c>
      <c r="E1457" s="28" t="s">
        <v>2639</v>
      </c>
      <c r="F1457" s="28" t="s">
        <v>358</v>
      </c>
      <c r="G1457" s="257">
        <v>4226</v>
      </c>
      <c r="H1457" s="79" t="s">
        <v>570</v>
      </c>
      <c r="I1457" s="164" t="s">
        <v>3400</v>
      </c>
      <c r="J1457" s="273" t="str">
        <f ca="1">IF(AK1457&lt;=Données!$B$2,1," ")</f>
        <v xml:space="preserve"> </v>
      </c>
      <c r="K1457" s="45">
        <v>1</v>
      </c>
      <c r="L1457" s="46"/>
      <c r="M1457" s="47"/>
      <c r="N1457" s="48"/>
      <c r="O1457" s="185"/>
      <c r="P1457" s="300"/>
      <c r="Q1457" s="185"/>
      <c r="R1457" s="186"/>
      <c r="S1457" s="186"/>
      <c r="T1457" s="187"/>
      <c r="U1457" s="187"/>
      <c r="V1457" s="187"/>
      <c r="W1457" s="320"/>
      <c r="X1457" s="214"/>
      <c r="Y1457" s="215"/>
      <c r="Z1457" s="34"/>
      <c r="AA1457" s="35"/>
      <c r="AB1457" s="35"/>
      <c r="AC1457" s="35"/>
      <c r="AD1457" s="36"/>
      <c r="AE1457" s="224"/>
      <c r="AF1457" s="53"/>
      <c r="AG1457" s="54"/>
      <c r="AH1457" s="55"/>
      <c r="AI1457" s="56"/>
      <c r="AJ1457" s="41" t="s">
        <v>4462</v>
      </c>
      <c r="AK1457" s="42">
        <v>45707</v>
      </c>
      <c r="AL1457" s="50"/>
      <c r="AM1457" s="337" t="str">
        <f>INDEX($K$6:$AE$6,1,MATCH(1,K1457:AE1457,-1))</f>
        <v>95PFE-L2S</v>
      </c>
      <c r="AN1457" s="337" t="str">
        <f>IF(INDEX($K$6:$AE$6,1,MATCH(1,K1457:AE1457,1))&lt;&gt;INDEX($K$6:$AE$6,1,MATCH(1,K1457:AE1457,-1)),INDEX($K$6:$AE$6,1,MATCH(1,K1457:AE1457,1)),"-")</f>
        <v>-</v>
      </c>
      <c r="AO1457"/>
      <c r="AP1457"/>
      <c r="AQ1457"/>
    </row>
    <row r="1458" spans="1:43" ht="12.75" customHeight="1" x14ac:dyDescent="0.2">
      <c r="A1458" s="169" t="str">
        <f>IF(IFERROR(VLOOKUP(G1458,EmployesActifs,1,FALSE),"Non")&lt;&gt;"Non","Oui","Non")</f>
        <v>Oui</v>
      </c>
      <c r="B1458" s="172">
        <f>IF(A1458="Oui",1,0)</f>
        <v>1</v>
      </c>
      <c r="C1458" s="172">
        <f>IF(OR(G1458="Médecin",H1458="Médecin",I1458="Médecin",I1458="Médecins",H1458="anesthésiste",H1458="boursier univ.",H1458="chercheur",H1458="chirurgien",H1458="Résident(e)",H1458="Md Urg",H1458="Md Card",LEFT(H1458,6)="Fellow",H1458="Externe Médecine",H1458="Directeur de la biobanque Médecin",H1458="monit.-boursier",),1,0)</f>
        <v>0</v>
      </c>
      <c r="D1458" s="172">
        <f>IF(OR(G1458=0,H1458="Stagiaire",H1458="Stagiaires",H1458="Externe",H1458="Externes",G1458="agence",H1458="STAGIAIRE INFIRMIER(ÈRE)",H1458="STAGIAIRE SI",H1458="STAGIAIRE S.I.",H1458="STAGIAIRE PAB",H1458="STAGIAIRE EN PERFUSION",H1458="Stagiaire Physiothérapeute",H1458="Stagiaire médecine",H1458="Stagiaire - Service sociaux",H1458="STAGIAIRE SOINS INFIRMIERS",H1458="STAGIAIRE EXTERNE EN MÉDECINE",H1458="ss",),1,0)</f>
        <v>0</v>
      </c>
      <c r="E1458" s="28" t="s">
        <v>3401</v>
      </c>
      <c r="F1458" s="28" t="s">
        <v>1357</v>
      </c>
      <c r="G1458" s="257">
        <v>1492</v>
      </c>
      <c r="H1458" s="79" t="s">
        <v>570</v>
      </c>
      <c r="I1458" s="164" t="s">
        <v>1742</v>
      </c>
      <c r="J1458" s="273" t="str">
        <f ca="1">IF(AK1458&lt;=Données!$B$2,1," ")</f>
        <v xml:space="preserve"> </v>
      </c>
      <c r="K1458" s="45"/>
      <c r="L1458" s="46">
        <v>1</v>
      </c>
      <c r="M1458" s="47"/>
      <c r="N1458" s="48"/>
      <c r="O1458" s="185"/>
      <c r="P1458" s="300"/>
      <c r="Q1458" s="185"/>
      <c r="R1458" s="186"/>
      <c r="S1458" s="186"/>
      <c r="T1458" s="187"/>
      <c r="U1458" s="187"/>
      <c r="V1458" s="187"/>
      <c r="W1458" s="320"/>
      <c r="X1458" s="214"/>
      <c r="Y1458" s="215"/>
      <c r="Z1458" s="34"/>
      <c r="AA1458" s="35"/>
      <c r="AB1458" s="35"/>
      <c r="AC1458" s="35"/>
      <c r="AD1458" s="36"/>
      <c r="AE1458" s="224"/>
      <c r="AF1458" s="53"/>
      <c r="AG1458" s="54"/>
      <c r="AH1458" s="55"/>
      <c r="AI1458" s="56"/>
      <c r="AJ1458" s="41" t="s">
        <v>4462</v>
      </c>
      <c r="AK1458" s="42">
        <v>45707</v>
      </c>
      <c r="AL1458" s="50"/>
      <c r="AM1458" s="337" t="str">
        <f>INDEX($K$6:$AE$6,1,MATCH(1,K1458:AE1458,-1))</f>
        <v>95PFE-L2M</v>
      </c>
      <c r="AN1458" s="337" t="str">
        <f>IF(INDEX($K$6:$AE$6,1,MATCH(1,K1458:AE1458,1))&lt;&gt;INDEX($K$6:$AE$6,1,MATCH(1,K1458:AE1458,-1)),INDEX($K$6:$AE$6,1,MATCH(1,K1458:AE1458,1)),"-")</f>
        <v>-</v>
      </c>
      <c r="AO1458"/>
      <c r="AP1458"/>
      <c r="AQ1458"/>
    </row>
    <row r="1459" spans="1:43" ht="12.75" customHeight="1" x14ac:dyDescent="0.2">
      <c r="A1459" s="169" t="str">
        <f>IF(IFERROR(VLOOKUP(G1459,EmployesActifs,1,FALSE),"Non")&lt;&gt;"Non","Oui","Non")</f>
        <v>Oui</v>
      </c>
      <c r="B1459" s="172">
        <f>IF(A1459="Oui",1,0)</f>
        <v>1</v>
      </c>
      <c r="C1459" s="172">
        <f>IF(OR(G1459="Médecin",H1459="Médecin",I1459="Médecin",I1459="Médecins",H1459="anesthésiste",H1459="boursier univ.",H1459="chercheur",H1459="chirurgien",H1459="Résident(e)",H1459="Md Urg",H1459="Md Card",LEFT(H1459,6)="Fellow",H1459="Externe Médecine",H1459="Directeur de la biobanque Médecin",H1459="monit.-boursier",),1,0)</f>
        <v>0</v>
      </c>
      <c r="D1459" s="172">
        <f>IF(OR(G1459=0,H1459="Stagiaire",H1459="Stagiaires",H1459="Externe",H1459="Externes",G1459="agence",H1459="STAGIAIRE INFIRMIER(ÈRE)",H1459="STAGIAIRE SI",H1459="STAGIAIRE S.I.",H1459="STAGIAIRE PAB",H1459="STAGIAIRE EN PERFUSION",H1459="Stagiaire Physiothérapeute",H1459="Stagiaire médecine",H1459="Stagiaire - Service sociaux",H1459="STAGIAIRE SOINS INFIRMIERS",H1459="STAGIAIRE EXTERNE EN MÉDECINE",H1459="ss",),1,0)</f>
        <v>0</v>
      </c>
      <c r="E1459" s="28" t="s">
        <v>2642</v>
      </c>
      <c r="F1459" s="28" t="s">
        <v>564</v>
      </c>
      <c r="G1459" s="255">
        <v>4088</v>
      </c>
      <c r="H1459" s="79" t="s">
        <v>64</v>
      </c>
      <c r="I1459" s="164" t="s">
        <v>2946</v>
      </c>
      <c r="J1459" s="273">
        <f ca="1">IF(AK1459&lt;=Données!$B$2,1," ")</f>
        <v>1</v>
      </c>
      <c r="K1459" s="45"/>
      <c r="L1459" s="46"/>
      <c r="M1459" s="47"/>
      <c r="N1459" s="48"/>
      <c r="O1459" s="185"/>
      <c r="P1459" s="300"/>
      <c r="Q1459" s="185"/>
      <c r="R1459" s="186"/>
      <c r="S1459" s="186">
        <v>1</v>
      </c>
      <c r="T1459" s="187"/>
      <c r="U1459" s="187"/>
      <c r="V1459" s="187"/>
      <c r="W1459" s="320"/>
      <c r="X1459" s="214"/>
      <c r="Y1459" s="215"/>
      <c r="Z1459" s="34"/>
      <c r="AA1459" s="35"/>
      <c r="AB1459" s="35"/>
      <c r="AC1459" s="35"/>
      <c r="AD1459" s="36"/>
      <c r="AE1459" s="224"/>
      <c r="AF1459" s="53"/>
      <c r="AG1459" s="54"/>
      <c r="AH1459" s="55"/>
      <c r="AI1459" s="56"/>
      <c r="AJ1459" s="41" t="s">
        <v>666</v>
      </c>
      <c r="AK1459" s="42">
        <v>42416</v>
      </c>
      <c r="AL1459" s="50" t="s">
        <v>200</v>
      </c>
      <c r="AM1459" s="337" t="str">
        <f>INDEX($K$6:$AE$6,1,MATCH(1,K1459:AE1459,-1))</f>
        <v>1870 +</v>
      </c>
      <c r="AN1459" s="337" t="str">
        <f>IF(INDEX($K$6:$AE$6,1,MATCH(1,K1459:AE1459,1))&lt;&gt;INDEX($K$6:$AE$6,1,MATCH(1,K1459:AE1459,-1)),INDEX($K$6:$AE$6,1,MATCH(1,K1459:AE1459,1)),"-")</f>
        <v>-</v>
      </c>
      <c r="AO1459"/>
      <c r="AP1459"/>
      <c r="AQ1459"/>
    </row>
    <row r="1460" spans="1:43" ht="12.75" customHeight="1" x14ac:dyDescent="0.2">
      <c r="A1460" s="169" t="str">
        <f>IF(IFERROR(VLOOKUP(G1460,EmployesActifs,1,FALSE),"Non")&lt;&gt;"Non","Oui","Non")</f>
        <v>Oui</v>
      </c>
      <c r="B1460" s="172">
        <f>IF(A1460="Oui",1,0)</f>
        <v>1</v>
      </c>
      <c r="C1460" s="172">
        <f>IF(OR(G1460="Médecin",H1460="Médecin",I1460="Médecin",I1460="Médecins",H1460="anesthésiste",H1460="boursier univ.",H1460="chercheur",H1460="chirurgien",H1460="Résident(e)",H1460="Md Urg",H1460="Md Card",LEFT(H1460,6)="Fellow",H1460="Externe Médecine",H1460="Directeur de la biobanque Médecin",H1460="monit.-boursier",),1,0)</f>
        <v>0</v>
      </c>
      <c r="D1460" s="172">
        <f>IF(OR(G1460=0,H1460="Stagiaire",H1460="Stagiaires",H1460="Externe",H1460="Externes",G1460="agence",H1460="STAGIAIRE INFIRMIER(ÈRE)",H1460="STAGIAIRE SI",H1460="STAGIAIRE S.I.",H1460="STAGIAIRE PAB",H1460="STAGIAIRE EN PERFUSION",H1460="Stagiaire Physiothérapeute",H1460="Stagiaire médecine",H1460="Stagiaire - Service sociaux",H1460="STAGIAIRE SOINS INFIRMIERS",H1460="STAGIAIRE EXTERNE EN MÉDECINE",H1460="ss",),1,0)</f>
        <v>0</v>
      </c>
      <c r="E1460" s="28" t="s">
        <v>3804</v>
      </c>
      <c r="F1460" s="28" t="s">
        <v>2643</v>
      </c>
      <c r="G1460" s="257">
        <v>9310</v>
      </c>
      <c r="H1460" s="79" t="s">
        <v>69</v>
      </c>
      <c r="I1460" s="164" t="s">
        <v>61</v>
      </c>
      <c r="J1460" s="273">
        <f ca="1">IF(AK1460&lt;=Données!$B$2,1," ")</f>
        <v>1</v>
      </c>
      <c r="K1460" s="45" t="s">
        <v>56</v>
      </c>
      <c r="L1460" s="46" t="s">
        <v>56</v>
      </c>
      <c r="M1460" s="47"/>
      <c r="N1460" s="48"/>
      <c r="O1460" s="185"/>
      <c r="P1460" s="300"/>
      <c r="Q1460" s="185"/>
      <c r="R1460" s="186"/>
      <c r="S1460" s="186">
        <v>1</v>
      </c>
      <c r="T1460" s="187"/>
      <c r="U1460" s="187"/>
      <c r="V1460" s="187"/>
      <c r="W1460" s="320"/>
      <c r="X1460" s="214"/>
      <c r="Y1460" s="215"/>
      <c r="Z1460" s="34"/>
      <c r="AA1460" s="35"/>
      <c r="AB1460" s="35"/>
      <c r="AC1460" s="35"/>
      <c r="AD1460" s="36"/>
      <c r="AE1460" s="224"/>
      <c r="AF1460" s="53"/>
      <c r="AG1460" s="54"/>
      <c r="AH1460" s="55"/>
      <c r="AI1460" s="56"/>
      <c r="AJ1460" s="41" t="s">
        <v>159</v>
      </c>
      <c r="AK1460" s="42">
        <v>44576</v>
      </c>
      <c r="AL1460" s="50"/>
      <c r="AM1460" s="337" t="str">
        <f>INDEX($K$6:$AE$6,1,MATCH(1,K1460:AE1460,-1))</f>
        <v>1870 +</v>
      </c>
      <c r="AN1460" s="337" t="str">
        <f>IF(INDEX($K$6:$AE$6,1,MATCH(1,K1460:AE1460,1))&lt;&gt;INDEX($K$6:$AE$6,1,MATCH(1,K1460:AE1460,-1)),INDEX($K$6:$AE$6,1,MATCH(1,K1460:AE1460,1)),"-")</f>
        <v>-</v>
      </c>
      <c r="AO1460"/>
      <c r="AP1460"/>
      <c r="AQ1460"/>
    </row>
    <row r="1461" spans="1:43" ht="12.75" customHeight="1" x14ac:dyDescent="0.2">
      <c r="A1461" s="169" t="str">
        <f>IF(IFERROR(VLOOKUP(G1461,EmployesActifs,1,FALSE),"Non")&lt;&gt;"Non","Oui","Non")</f>
        <v>Oui</v>
      </c>
      <c r="B1461" s="172">
        <f>IF(A1461="Oui",1,0)</f>
        <v>1</v>
      </c>
      <c r="C1461" s="172">
        <f>IF(OR(G1461="Médecin",H1461="Médecin",I1461="Médecin",I1461="Médecins",H1461="anesthésiste",H1461="boursier univ.",H1461="chercheur",H1461="chirurgien",H1461="Résident(e)",H1461="Md Urg",H1461="Md Card",LEFT(H1461,6)="Fellow",H1461="Externe Médecine",H1461="Directeur de la biobanque Médecin",H1461="monit.-boursier",),1,0)</f>
        <v>0</v>
      </c>
      <c r="D1461" s="172">
        <f>IF(OR(G1461=0,H1461="Stagiaire",H1461="Stagiaires",H1461="Externe",H1461="Externes",G1461="agence",H1461="STAGIAIRE INFIRMIER(ÈRE)",H1461="STAGIAIRE SI",H1461="STAGIAIRE S.I.",H1461="STAGIAIRE PAB",H1461="STAGIAIRE EN PERFUSION",H1461="Stagiaire Physiothérapeute",H1461="Stagiaire médecine",H1461="Stagiaire - Service sociaux",H1461="STAGIAIRE SOINS INFIRMIERS",H1461="STAGIAIRE EXTERNE EN MÉDECINE",H1461="ss",),1,0)</f>
        <v>0</v>
      </c>
      <c r="E1461" s="28" t="s">
        <v>2644</v>
      </c>
      <c r="F1461" s="28" t="s">
        <v>539</v>
      </c>
      <c r="G1461" s="257">
        <v>6947</v>
      </c>
      <c r="H1461" s="57" t="s">
        <v>103</v>
      </c>
      <c r="I1461" s="58" t="s">
        <v>61</v>
      </c>
      <c r="J1461" s="273">
        <f ca="1">IF(AK1461&lt;=Données!$B$2,1," ")</f>
        <v>1</v>
      </c>
      <c r="K1461" s="45" t="s">
        <v>56</v>
      </c>
      <c r="L1461" s="46"/>
      <c r="M1461" s="47" t="s">
        <v>56</v>
      </c>
      <c r="N1461" s="48"/>
      <c r="O1461" s="185"/>
      <c r="P1461" s="300"/>
      <c r="Q1461" s="185"/>
      <c r="R1461" s="186"/>
      <c r="S1461" s="186" t="s">
        <v>56</v>
      </c>
      <c r="T1461" s="187"/>
      <c r="U1461" s="187"/>
      <c r="V1461" s="187"/>
      <c r="W1461" s="320"/>
      <c r="X1461" s="214"/>
      <c r="Y1461" s="215"/>
      <c r="Z1461" s="34" t="s">
        <v>56</v>
      </c>
      <c r="AA1461" s="35">
        <v>1</v>
      </c>
      <c r="AB1461" s="35"/>
      <c r="AC1461" s="35"/>
      <c r="AD1461" s="36"/>
      <c r="AE1461" s="224" t="s">
        <v>56</v>
      </c>
      <c r="AF1461" s="53"/>
      <c r="AG1461" s="54"/>
      <c r="AH1461" s="345"/>
      <c r="AI1461" s="56"/>
      <c r="AJ1461" s="41" t="s">
        <v>98</v>
      </c>
      <c r="AK1461" s="42">
        <v>44580</v>
      </c>
      <c r="AL1461" s="50"/>
      <c r="AM1461" s="337" t="str">
        <f>INDEX($K$6:$AE$6,1,MATCH(1,K1461:AE1461,-1))</f>
        <v>1511-S</v>
      </c>
      <c r="AN1461" s="337" t="str">
        <f>IF(INDEX($K$6:$AE$6,1,MATCH(1,K1461:AE1461,1))&lt;&gt;INDEX($K$6:$AE$6,1,MATCH(1,K1461:AE1461,-1)),INDEX($K$6:$AE$6,1,MATCH(1,K1461:AE1461,1)),"-")</f>
        <v>-</v>
      </c>
      <c r="AO1461"/>
      <c r="AP1461"/>
      <c r="AQ1461"/>
    </row>
    <row r="1462" spans="1:43" ht="12.75" customHeight="1" x14ac:dyDescent="0.2">
      <c r="A1462" s="169" t="str">
        <f>IF(IFERROR(VLOOKUP(G1462,EmployesActifs,1,FALSE),"Non")&lt;&gt;"Non","Oui","Non")</f>
        <v>Oui</v>
      </c>
      <c r="B1462" s="172">
        <f>IF(A1462="Oui",1,0)</f>
        <v>1</v>
      </c>
      <c r="C1462" s="172">
        <f>IF(OR(G1462="Médecin",H1462="Médecin",I1462="Médecin",I1462="Médecins",H1462="anesthésiste",H1462="boursier univ.",H1462="chercheur",H1462="chirurgien",H1462="Résident(e)",H1462="Md Urg",H1462="Md Card",LEFT(H1462,6)="Fellow",H1462="Externe Médecine",H1462="Directeur de la biobanque Médecin",H1462="monit.-boursier",),1,0)</f>
        <v>0</v>
      </c>
      <c r="D1462" s="172">
        <f>IF(OR(G1462=0,H1462="Stagiaire",H1462="Stagiaires",H1462="Externe",H1462="Externes",G1462="agence",H1462="STAGIAIRE INFIRMIER(ÈRE)",H1462="STAGIAIRE SI",H1462="STAGIAIRE S.I.",H1462="STAGIAIRE PAB",H1462="STAGIAIRE EN PERFUSION",H1462="Stagiaire Physiothérapeute",H1462="Stagiaire médecine",H1462="Stagiaire - Service sociaux",H1462="STAGIAIRE SOINS INFIRMIERS",H1462="STAGIAIRE EXTERNE EN MÉDECINE",H1462="ss",),1,0)</f>
        <v>0</v>
      </c>
      <c r="E1462" s="28" t="s">
        <v>4173</v>
      </c>
      <c r="F1462" s="28" t="s">
        <v>281</v>
      </c>
      <c r="G1462" s="255">
        <v>3924</v>
      </c>
      <c r="H1462" s="79" t="s">
        <v>42</v>
      </c>
      <c r="I1462" s="164" t="s">
        <v>5706</v>
      </c>
      <c r="J1462" s="273" t="str">
        <f ca="1">IF(AK1462&lt;=Données!$B$2,1," ")</f>
        <v xml:space="preserve"> </v>
      </c>
      <c r="K1462" s="45" t="s">
        <v>56</v>
      </c>
      <c r="L1462" s="46"/>
      <c r="M1462" s="47"/>
      <c r="N1462" s="48"/>
      <c r="O1462" s="185"/>
      <c r="P1462" s="300"/>
      <c r="Q1462" s="185"/>
      <c r="R1462" s="186"/>
      <c r="S1462" s="186">
        <v>1</v>
      </c>
      <c r="T1462" s="187"/>
      <c r="U1462" s="187"/>
      <c r="V1462" s="187"/>
      <c r="W1462" s="320"/>
      <c r="X1462" s="214"/>
      <c r="Y1462" s="215"/>
      <c r="Z1462" s="34"/>
      <c r="AA1462" s="35"/>
      <c r="AB1462" s="35"/>
      <c r="AC1462" s="35"/>
      <c r="AD1462" s="36"/>
      <c r="AE1462" s="224"/>
      <c r="AF1462" s="53"/>
      <c r="AG1462" s="54"/>
      <c r="AH1462" s="55"/>
      <c r="AI1462" s="56"/>
      <c r="AJ1462" s="41" t="s">
        <v>4462</v>
      </c>
      <c r="AK1462" s="42">
        <v>45910</v>
      </c>
      <c r="AL1462" s="50"/>
      <c r="AM1462" s="337" t="str">
        <f>INDEX($K$6:$AE$6,1,MATCH(1,K1462:AE1462,-1))</f>
        <v>1870 +</v>
      </c>
      <c r="AN1462" s="337" t="str">
        <f>IF(INDEX($K$6:$AE$6,1,MATCH(1,K1462:AE1462,1))&lt;&gt;INDEX($K$6:$AE$6,1,MATCH(1,K1462:AE1462,-1)),INDEX($K$6:$AE$6,1,MATCH(1,K1462:AE1462,1)),"-")</f>
        <v>-</v>
      </c>
      <c r="AO1462"/>
      <c r="AP1462"/>
      <c r="AQ1462"/>
    </row>
    <row r="1463" spans="1:43" ht="12.75" customHeight="1" x14ac:dyDescent="0.2">
      <c r="A1463" s="169" t="str">
        <f>IF(IFERROR(VLOOKUP(G1463,EmployesActifs,1,FALSE),"Non")&lt;&gt;"Non","Oui","Non")</f>
        <v>Oui</v>
      </c>
      <c r="B1463" s="172">
        <f>IF(A1463="Oui",1,0)</f>
        <v>1</v>
      </c>
      <c r="C1463" s="172">
        <f>IF(OR(G1463="Médecin",H1463="Médecin",I1463="Médecin",I1463="Médecins",H1463="anesthésiste",H1463="boursier univ.",H1463="chercheur",H1463="chirurgien",H1463="Résident(e)",H1463="Md Urg",H1463="Md Card",LEFT(H1463,6)="Fellow",H1463="Externe Médecine",H1463="Directeur de la biobanque Médecin",H1463="monit.-boursier",),1,0)</f>
        <v>0</v>
      </c>
      <c r="D1463" s="172">
        <f>IF(OR(G1463=0,H1463="Stagiaire",H1463="Stagiaires",H1463="Externe",H1463="Externes",G1463="agence",H1463="STAGIAIRE INFIRMIER(ÈRE)",H1463="STAGIAIRE SI",H1463="STAGIAIRE S.I.",H1463="STAGIAIRE PAB",H1463="STAGIAIRE EN PERFUSION",H1463="Stagiaire Physiothérapeute",H1463="Stagiaire médecine",H1463="Stagiaire - Service sociaux",H1463="STAGIAIRE SOINS INFIRMIERS",H1463="STAGIAIRE EXTERNE EN MÉDECINE",H1463="ss",),1,0)</f>
        <v>0</v>
      </c>
      <c r="E1463" s="28" t="s">
        <v>2645</v>
      </c>
      <c r="F1463" s="28" t="s">
        <v>287</v>
      </c>
      <c r="G1463" s="257">
        <v>1106</v>
      </c>
      <c r="H1463" s="79" t="s">
        <v>570</v>
      </c>
      <c r="I1463" s="164" t="s">
        <v>3392</v>
      </c>
      <c r="J1463" s="273" t="str">
        <f ca="1">IF(AK1463&lt;=Données!$B$2,1," ")</f>
        <v xml:space="preserve"> </v>
      </c>
      <c r="K1463" s="45"/>
      <c r="L1463" s="46"/>
      <c r="M1463" s="47" t="s">
        <v>56</v>
      </c>
      <c r="N1463" s="48"/>
      <c r="O1463" s="185"/>
      <c r="P1463" s="300">
        <v>1</v>
      </c>
      <c r="Q1463" s="185"/>
      <c r="R1463" s="186"/>
      <c r="S1463" s="186" t="s">
        <v>56</v>
      </c>
      <c r="T1463" s="187"/>
      <c r="U1463" s="187"/>
      <c r="V1463" s="187"/>
      <c r="W1463" s="320"/>
      <c r="X1463" s="214"/>
      <c r="Y1463" s="215"/>
      <c r="Z1463" s="34"/>
      <c r="AA1463" s="35"/>
      <c r="AB1463" s="35"/>
      <c r="AC1463" s="35"/>
      <c r="AD1463" s="36"/>
      <c r="AE1463" s="224"/>
      <c r="AF1463" s="53"/>
      <c r="AG1463" s="54"/>
      <c r="AH1463" s="55"/>
      <c r="AI1463" s="56"/>
      <c r="AJ1463" s="41" t="s">
        <v>4462</v>
      </c>
      <c r="AK1463" s="42">
        <v>45560</v>
      </c>
      <c r="AL1463" s="50"/>
      <c r="AM1463" s="337">
        <f>INDEX($K$6:$AE$6,1,MATCH(1,K1463:AE1463,-1))</f>
        <v>1804</v>
      </c>
      <c r="AN1463" s="337" t="str">
        <f>IF(INDEX($K$6:$AE$6,1,MATCH(1,K1463:AE1463,1))&lt;&gt;INDEX($K$6:$AE$6,1,MATCH(1,K1463:AE1463,-1)),INDEX($K$6:$AE$6,1,MATCH(1,K1463:AE1463,1)),"-")</f>
        <v>-</v>
      </c>
      <c r="AO1463"/>
      <c r="AP1463"/>
      <c r="AQ1463"/>
    </row>
    <row r="1464" spans="1:43" ht="12.75" customHeight="1" x14ac:dyDescent="0.2">
      <c r="A1464" s="169" t="str">
        <f>IF(IFERROR(VLOOKUP(G1464,EmployesActifs,1,FALSE),"Non")&lt;&gt;"Non","Oui","Non")</f>
        <v>Oui</v>
      </c>
      <c r="B1464" s="172">
        <f>IF(A1464="Oui",1,0)</f>
        <v>1</v>
      </c>
      <c r="C1464" s="172">
        <f>IF(OR(G1464="Médecin",H1464="Médecin",I1464="Médecin",I1464="Médecins",H1464="anesthésiste",H1464="boursier univ.",H1464="chercheur",H1464="chirurgien",H1464="Résident(e)",H1464="Md Urg",H1464="Md Card",LEFT(H1464,6)="Fellow",H1464="Externe Médecine",H1464="Directeur de la biobanque Médecin",H1464="monit.-boursier",),1,0)</f>
        <v>0</v>
      </c>
      <c r="D1464" s="172">
        <f>IF(OR(G1464=0,H1464="Stagiaire",H1464="Stagiaires",H1464="Externe",H1464="Externes",G1464="agence",H1464="STAGIAIRE INFIRMIER(ÈRE)",H1464="STAGIAIRE SI",H1464="STAGIAIRE S.I.",H1464="STAGIAIRE PAB",H1464="STAGIAIRE EN PERFUSION",H1464="Stagiaire Physiothérapeute",H1464="Stagiaire médecine",H1464="Stagiaire - Service sociaux",H1464="STAGIAIRE SOINS INFIRMIERS",H1464="STAGIAIRE EXTERNE EN MÉDECINE",H1464="ss",),1,0)</f>
        <v>0</v>
      </c>
      <c r="E1464" s="28" t="s">
        <v>2645</v>
      </c>
      <c r="F1464" s="28" t="s">
        <v>1211</v>
      </c>
      <c r="G1464" s="257">
        <v>5797</v>
      </c>
      <c r="H1464" s="79" t="s">
        <v>69</v>
      </c>
      <c r="I1464" s="164" t="s">
        <v>61</v>
      </c>
      <c r="J1464" s="273" t="str">
        <f ca="1">IF(AK1464&lt;=Données!$B$2,1," ")</f>
        <v xml:space="preserve"> </v>
      </c>
      <c r="K1464" s="45"/>
      <c r="L1464" s="46"/>
      <c r="M1464" s="47"/>
      <c r="N1464" s="48"/>
      <c r="O1464" s="185"/>
      <c r="P1464" s="300">
        <v>1</v>
      </c>
      <c r="Q1464" s="185"/>
      <c r="R1464" s="186"/>
      <c r="S1464" s="186"/>
      <c r="T1464" s="187"/>
      <c r="U1464" s="187"/>
      <c r="V1464" s="187"/>
      <c r="W1464" s="320"/>
      <c r="X1464" s="214"/>
      <c r="Y1464" s="215"/>
      <c r="Z1464" s="34"/>
      <c r="AA1464" s="35"/>
      <c r="AB1464" s="35"/>
      <c r="AC1464" s="35"/>
      <c r="AD1464" s="36"/>
      <c r="AE1464" s="224"/>
      <c r="AF1464" s="53"/>
      <c r="AG1464" s="54"/>
      <c r="AH1464" s="55"/>
      <c r="AI1464" s="56"/>
      <c r="AJ1464" s="41" t="s">
        <v>4462</v>
      </c>
      <c r="AK1464" s="42">
        <v>45322</v>
      </c>
      <c r="AL1464" s="50" t="s">
        <v>2648</v>
      </c>
      <c r="AM1464" s="337">
        <f>INDEX($K$6:$AE$6,1,MATCH(1,K1464:AE1464,-1))</f>
        <v>1804</v>
      </c>
      <c r="AN1464" s="337" t="str">
        <f>IF(INDEX($K$6:$AE$6,1,MATCH(1,K1464:AE1464,1))&lt;&gt;INDEX($K$6:$AE$6,1,MATCH(1,K1464:AE1464,-1)),INDEX($K$6:$AE$6,1,MATCH(1,K1464:AE1464,1)),"-")</f>
        <v>-</v>
      </c>
      <c r="AO1464"/>
      <c r="AP1464"/>
      <c r="AQ1464"/>
    </row>
    <row r="1465" spans="1:43" ht="12.75" customHeight="1" x14ac:dyDescent="0.2">
      <c r="A1465" s="169" t="str">
        <f>IF(IFERROR(VLOOKUP(G1465,EmployesActifs,1,FALSE),"Non")&lt;&gt;"Non","Oui","Non")</f>
        <v>Oui</v>
      </c>
      <c r="B1465" s="172">
        <f>IF(A1465="Oui",1,0)</f>
        <v>1</v>
      </c>
      <c r="C1465" s="172">
        <f>IF(OR(G1465="Médecin",H1465="Médecin",I1465="Médecin",I1465="Médecins",H1465="anesthésiste",H1465="boursier univ.",H1465="chercheur",H1465="chirurgien",H1465="Résident(e)",H1465="Md Urg",H1465="Md Card",LEFT(H1465,6)="Fellow",H1465="Externe Médecine",H1465="Directeur de la biobanque Médecin",H1465="monit.-boursier",),1,0)</f>
        <v>0</v>
      </c>
      <c r="D1465" s="172">
        <f>IF(OR(G1465=0,H1465="Stagiaire",H1465="Stagiaires",H1465="Externe",H1465="Externes",G1465="agence",H1465="STAGIAIRE INFIRMIER(ÈRE)",H1465="STAGIAIRE SI",H1465="STAGIAIRE S.I.",H1465="STAGIAIRE PAB",H1465="STAGIAIRE EN PERFUSION",H1465="Stagiaire Physiothérapeute",H1465="Stagiaire médecine",H1465="Stagiaire - Service sociaux",H1465="STAGIAIRE SOINS INFIRMIERS",H1465="STAGIAIRE EXTERNE EN MÉDECINE",H1465="ss",),1,0)</f>
        <v>0</v>
      </c>
      <c r="E1465" s="28" t="s">
        <v>5978</v>
      </c>
      <c r="F1465" s="28" t="s">
        <v>710</v>
      </c>
      <c r="G1465" s="257">
        <v>13984</v>
      </c>
      <c r="H1465" s="79" t="s">
        <v>6080</v>
      </c>
      <c r="I1465" s="164" t="s">
        <v>3581</v>
      </c>
      <c r="J1465" s="273" t="str">
        <f ca="1">IF(AK1465&lt;=Données!$B$2,1," ")</f>
        <v xml:space="preserve"> </v>
      </c>
      <c r="K1465" s="45">
        <v>1</v>
      </c>
      <c r="L1465" s="46"/>
      <c r="M1465" s="47"/>
      <c r="N1465" s="48"/>
      <c r="O1465" s="185"/>
      <c r="P1465" s="300"/>
      <c r="Q1465" s="185"/>
      <c r="R1465" s="186"/>
      <c r="S1465" s="186"/>
      <c r="T1465" s="187"/>
      <c r="U1465" s="187"/>
      <c r="V1465" s="187"/>
      <c r="W1465" s="320"/>
      <c r="X1465" s="214"/>
      <c r="Y1465" s="215"/>
      <c r="Z1465" s="34"/>
      <c r="AA1465" s="35"/>
      <c r="AB1465" s="35"/>
      <c r="AC1465" s="35"/>
      <c r="AD1465" s="36"/>
      <c r="AE1465" s="224"/>
      <c r="AF1465" s="53"/>
      <c r="AG1465" s="54"/>
      <c r="AH1465" s="55"/>
      <c r="AI1465" s="56"/>
      <c r="AJ1465" s="41" t="s">
        <v>4462</v>
      </c>
      <c r="AK1465" s="42">
        <v>45785</v>
      </c>
      <c r="AL1465" s="50"/>
      <c r="AM1465" s="337" t="str">
        <f>INDEX($K$6:$AE$6,1,MATCH(1,K1465:AE1465,-1))</f>
        <v>95PFE-L2S</v>
      </c>
      <c r="AN1465" s="337" t="str">
        <f>IF(INDEX($K$6:$AE$6,1,MATCH(1,K1465:AE1465,1))&lt;&gt;INDEX($K$6:$AE$6,1,MATCH(1,K1465:AE1465,-1)),INDEX($K$6:$AE$6,1,MATCH(1,K1465:AE1465,1)),"-")</f>
        <v>-</v>
      </c>
      <c r="AO1465"/>
      <c r="AP1465"/>
      <c r="AQ1465"/>
    </row>
    <row r="1466" spans="1:43" ht="12.75" customHeight="1" x14ac:dyDescent="0.2">
      <c r="A1466" s="169" t="str">
        <f>IF(IFERROR(VLOOKUP(G1466,EmployesActifs,1,FALSE),"Non")&lt;&gt;"Non","Oui","Non")</f>
        <v>Oui</v>
      </c>
      <c r="B1466" s="172">
        <f>IF(A1466="Oui",1,0)</f>
        <v>1</v>
      </c>
      <c r="C1466" s="172">
        <f>IF(OR(G1466="Médecin",H1466="Médecin",I1466="Médecin",I1466="Médecins",H1466="anesthésiste",H1466="boursier univ.",H1466="chercheur",H1466="chirurgien",H1466="Résident(e)",H1466="Md Urg",H1466="Md Card",LEFT(H1466,6)="Fellow",H1466="Externe Médecine",H1466="Directeur de la biobanque Médecin",H1466="monit.-boursier",),1,0)</f>
        <v>0</v>
      </c>
      <c r="D1466" s="172">
        <f>IF(OR(G1466=0,H1466="Stagiaire",H1466="Stagiaires",H1466="Externe",H1466="Externes",G1466="agence",H1466="STAGIAIRE INFIRMIER(ÈRE)",H1466="STAGIAIRE SI",H1466="STAGIAIRE S.I.",H1466="STAGIAIRE PAB",H1466="STAGIAIRE EN PERFUSION",H1466="Stagiaire Physiothérapeute",H1466="Stagiaire médecine",H1466="Stagiaire - Service sociaux",H1466="STAGIAIRE SOINS INFIRMIERS",H1466="STAGIAIRE EXTERNE EN MÉDECINE",H1466="ss",),1,0)</f>
        <v>0</v>
      </c>
      <c r="E1466" s="28" t="s">
        <v>2649</v>
      </c>
      <c r="F1466" s="28" t="s">
        <v>1828</v>
      </c>
      <c r="G1466" s="257">
        <v>9661</v>
      </c>
      <c r="H1466" s="79" t="s">
        <v>2098</v>
      </c>
      <c r="I1466" s="164" t="s">
        <v>836</v>
      </c>
      <c r="J1466" s="273" t="str">
        <f ca="1">IF(AK1466&lt;=Données!$B$2,1," ")</f>
        <v xml:space="preserve"> </v>
      </c>
      <c r="K1466" s="45"/>
      <c r="L1466" s="46">
        <v>1</v>
      </c>
      <c r="M1466" s="47"/>
      <c r="N1466" s="48"/>
      <c r="O1466" s="185"/>
      <c r="P1466" s="300"/>
      <c r="Q1466" s="185"/>
      <c r="R1466" s="186"/>
      <c r="S1466" s="186"/>
      <c r="T1466" s="187"/>
      <c r="U1466" s="187"/>
      <c r="V1466" s="187"/>
      <c r="W1466" s="320"/>
      <c r="X1466" s="214"/>
      <c r="Y1466" s="215"/>
      <c r="Z1466" s="34"/>
      <c r="AA1466" s="35"/>
      <c r="AB1466" s="35"/>
      <c r="AC1466" s="35"/>
      <c r="AD1466" s="36"/>
      <c r="AE1466" s="224"/>
      <c r="AF1466" s="53"/>
      <c r="AG1466" s="54"/>
      <c r="AH1466" s="55"/>
      <c r="AI1466" s="56"/>
      <c r="AJ1466" s="41" t="s">
        <v>4462</v>
      </c>
      <c r="AK1466" s="42">
        <v>45314</v>
      </c>
      <c r="AL1466" s="50"/>
      <c r="AM1466" s="337" t="str">
        <f>INDEX($K$6:$AE$6,1,MATCH(1,K1466:AE1466,-1))</f>
        <v>95PFE-L2M</v>
      </c>
      <c r="AN1466" s="337" t="str">
        <f>IF(INDEX($K$6:$AE$6,1,MATCH(1,K1466:AE1466,1))&lt;&gt;INDEX($K$6:$AE$6,1,MATCH(1,K1466:AE1466,-1)),INDEX($K$6:$AE$6,1,MATCH(1,K1466:AE1466,1)),"-")</f>
        <v>-</v>
      </c>
      <c r="AO1466"/>
      <c r="AP1466"/>
      <c r="AQ1466"/>
    </row>
    <row r="1467" spans="1:43" ht="12.75" customHeight="1" x14ac:dyDescent="0.2">
      <c r="A1467" s="169" t="str">
        <f>IF(IFERROR(VLOOKUP(G1467,EmployesActifs,1,FALSE),"Non")&lt;&gt;"Non","Oui","Non")</f>
        <v>Oui</v>
      </c>
      <c r="B1467" s="172">
        <f>IF(A1467="Oui",1,0)</f>
        <v>1</v>
      </c>
      <c r="C1467" s="172">
        <f>IF(OR(G1467="Médecin",H1467="Médecin",I1467="Médecin",I1467="Médecins",H1467="anesthésiste",H1467="boursier univ.",H1467="chercheur",H1467="chirurgien",H1467="Résident(e)",H1467="Md Urg",H1467="Md Card",LEFT(H1467,6)="Fellow",H1467="Externe Médecine",H1467="Directeur de la biobanque Médecin",H1467="monit.-boursier",),1,0)</f>
        <v>0</v>
      </c>
      <c r="D1467" s="172">
        <f>IF(OR(G1467=0,H1467="Stagiaire",H1467="Stagiaires",H1467="Externe",H1467="Externes",G1467="agence",H1467="STAGIAIRE INFIRMIER(ÈRE)",H1467="STAGIAIRE SI",H1467="STAGIAIRE S.I.",H1467="STAGIAIRE PAB",H1467="STAGIAIRE EN PERFUSION",H1467="Stagiaire Physiothérapeute",H1467="Stagiaire médecine",H1467="Stagiaire - Service sociaux",H1467="STAGIAIRE SOINS INFIRMIERS",H1467="STAGIAIRE EXTERNE EN MÉDECINE",H1467="ss",),1,0)</f>
        <v>0</v>
      </c>
      <c r="E1467" s="28" t="s">
        <v>2650</v>
      </c>
      <c r="F1467" s="28" t="s">
        <v>336</v>
      </c>
      <c r="G1467" s="257">
        <v>5355</v>
      </c>
      <c r="H1467" s="79" t="s">
        <v>570</v>
      </c>
      <c r="I1467" s="164" t="s">
        <v>3432</v>
      </c>
      <c r="J1467" s="273" t="str">
        <f ca="1">IF(AK1467&lt;=Données!$B$2,1," ")</f>
        <v xml:space="preserve"> </v>
      </c>
      <c r="K1467" s="45"/>
      <c r="L1467" s="46"/>
      <c r="M1467" s="47"/>
      <c r="N1467" s="48"/>
      <c r="O1467" s="185"/>
      <c r="P1467" s="300"/>
      <c r="Q1467" s="185"/>
      <c r="R1467" s="186"/>
      <c r="S1467" s="186">
        <v>1</v>
      </c>
      <c r="T1467" s="187"/>
      <c r="U1467" s="187"/>
      <c r="V1467" s="187"/>
      <c r="W1467" s="320"/>
      <c r="X1467" s="214"/>
      <c r="Y1467" s="215"/>
      <c r="Z1467" s="34"/>
      <c r="AA1467" s="35"/>
      <c r="AB1467" s="35"/>
      <c r="AC1467" s="35"/>
      <c r="AD1467" s="36"/>
      <c r="AE1467" s="224"/>
      <c r="AF1467" s="53"/>
      <c r="AG1467" s="54"/>
      <c r="AH1467" s="55"/>
      <c r="AI1467" s="56"/>
      <c r="AJ1467" s="41" t="s">
        <v>4462</v>
      </c>
      <c r="AK1467" s="42">
        <v>45917</v>
      </c>
      <c r="AL1467" s="50"/>
      <c r="AM1467" s="337" t="str">
        <f>INDEX($K$6:$AE$6,1,MATCH(1,K1467:AE1467,-1))</f>
        <v>1870 +</v>
      </c>
      <c r="AN1467" s="337" t="str">
        <f>IF(INDEX($K$6:$AE$6,1,MATCH(1,K1467:AE1467,1))&lt;&gt;INDEX($K$6:$AE$6,1,MATCH(1,K1467:AE1467,-1)),INDEX($K$6:$AE$6,1,MATCH(1,K1467:AE1467,1)),"-")</f>
        <v>-</v>
      </c>
      <c r="AO1467"/>
      <c r="AP1467"/>
      <c r="AQ1467"/>
    </row>
    <row r="1468" spans="1:43" ht="12.75" customHeight="1" x14ac:dyDescent="0.2">
      <c r="A1468" s="169" t="str">
        <f>IF(IFERROR(VLOOKUP(G1468,EmployesActifs,1,FALSE),"Non")&lt;&gt;"Non","Oui","Non")</f>
        <v>Oui</v>
      </c>
      <c r="B1468" s="172">
        <f>IF(A1468="Oui",1,0)</f>
        <v>1</v>
      </c>
      <c r="C1468" s="172">
        <f>IF(OR(G1468="Médecin",H1468="Médecin",I1468="Médecin",I1468="Médecins",H1468="anesthésiste",H1468="boursier univ.",H1468="chercheur",H1468="chirurgien",H1468="Résident(e)",H1468="Md Urg",H1468="Md Card",LEFT(H1468,6)="Fellow",H1468="Externe Médecine",H1468="Directeur de la biobanque Médecin",H1468="monit.-boursier",),1,0)</f>
        <v>0</v>
      </c>
      <c r="D1468" s="172">
        <f>IF(OR(G1468=0,H1468="Stagiaire",H1468="Stagiaires",H1468="Externe",H1468="Externes",G1468="agence",H1468="STAGIAIRE INFIRMIER(ÈRE)",H1468="STAGIAIRE SI",H1468="STAGIAIRE S.I.",H1468="STAGIAIRE PAB",H1468="STAGIAIRE EN PERFUSION",H1468="Stagiaire Physiothérapeute",H1468="Stagiaire médecine",H1468="Stagiaire - Service sociaux",H1468="STAGIAIRE SOINS INFIRMIERS",H1468="STAGIAIRE EXTERNE EN MÉDECINE",H1468="ss",),1,0)</f>
        <v>0</v>
      </c>
      <c r="E1468" s="28" t="s">
        <v>2651</v>
      </c>
      <c r="F1468" s="28" t="s">
        <v>2652</v>
      </c>
      <c r="G1468" s="257">
        <v>8015</v>
      </c>
      <c r="H1468" s="79" t="s">
        <v>2098</v>
      </c>
      <c r="I1468" s="164" t="s">
        <v>65</v>
      </c>
      <c r="J1468" s="273">
        <f ca="1">IF(AK1468&lt;=Données!$B$2,1," ")</f>
        <v>1</v>
      </c>
      <c r="K1468" s="45"/>
      <c r="L1468" s="46" t="s">
        <v>56</v>
      </c>
      <c r="M1468" s="47" t="s">
        <v>56</v>
      </c>
      <c r="N1468" s="48"/>
      <c r="O1468" s="185"/>
      <c r="P1468" s="300"/>
      <c r="Q1468" s="185"/>
      <c r="R1468" s="186">
        <v>1</v>
      </c>
      <c r="S1468" s="186">
        <v>1</v>
      </c>
      <c r="T1468" s="187">
        <v>1</v>
      </c>
      <c r="U1468" s="187"/>
      <c r="V1468" s="187"/>
      <c r="W1468" s="320"/>
      <c r="X1468" s="214"/>
      <c r="Y1468" s="215"/>
      <c r="Z1468" s="34"/>
      <c r="AA1468" s="35"/>
      <c r="AB1468" s="35"/>
      <c r="AC1468" s="35"/>
      <c r="AD1468" s="36"/>
      <c r="AE1468" s="224"/>
      <c r="AF1468" s="53"/>
      <c r="AG1468" s="54"/>
      <c r="AH1468" s="55"/>
      <c r="AI1468" s="56"/>
      <c r="AJ1468" s="41" t="s">
        <v>98</v>
      </c>
      <c r="AK1468" s="42">
        <v>44587</v>
      </c>
      <c r="AL1468" s="50" t="s">
        <v>2653</v>
      </c>
      <c r="AM1468" s="337">
        <f>INDEX($K$6:$AE$6,1,MATCH(1,K1468:AE1468,-1))</f>
        <v>1860</v>
      </c>
      <c r="AN1468" s="337">
        <f>IF(INDEX($K$6:$AE$6,1,MATCH(1,K1468:AE1468,1))&lt;&gt;INDEX($K$6:$AE$6,1,MATCH(1,K1468:AE1468,-1)),INDEX($K$6:$AE$6,1,MATCH(1,K1468:AE1468,1)),"-")</f>
        <v>8210</v>
      </c>
      <c r="AO1468"/>
      <c r="AP1468"/>
      <c r="AQ1468"/>
    </row>
    <row r="1469" spans="1:43" ht="12.75" customHeight="1" x14ac:dyDescent="0.2">
      <c r="A1469" s="169" t="str">
        <f>IF(IFERROR(VLOOKUP(G1469,EmployesActifs,1,FALSE),"Non")&lt;&gt;"Non","Oui","Non")</f>
        <v>Oui</v>
      </c>
      <c r="B1469" s="172">
        <f>IF(A1469="Oui",1,0)</f>
        <v>1</v>
      </c>
      <c r="C1469" s="172">
        <f>IF(OR(G1469="Médecin",H1469="Médecin",I1469="Médecin",I1469="Médecins",H1469="anesthésiste",H1469="boursier univ.",H1469="chercheur",H1469="chirurgien",H1469="Résident(e)",H1469="Md Urg",H1469="Md Card",LEFT(H1469,6)="Fellow",H1469="Externe Médecine",H1469="Directeur de la biobanque Médecin",H1469="monit.-boursier",),1,0)</f>
        <v>0</v>
      </c>
      <c r="D1469" s="172">
        <f>IF(OR(G1469=0,H1469="Stagiaire",H1469="Stagiaires",H1469="Externe",H1469="Externes",G1469="agence",H1469="STAGIAIRE INFIRMIER(ÈRE)",H1469="STAGIAIRE SI",H1469="STAGIAIRE S.I.",H1469="STAGIAIRE PAB",H1469="STAGIAIRE EN PERFUSION",H1469="Stagiaire Physiothérapeute",H1469="Stagiaire médecine",H1469="Stagiaire - Service sociaux",H1469="STAGIAIRE SOINS INFIRMIERS",H1469="STAGIAIRE EXTERNE EN MÉDECINE",H1469="ss",),1,0)</f>
        <v>0</v>
      </c>
      <c r="E1469" s="28" t="s">
        <v>5378</v>
      </c>
      <c r="F1469" s="28" t="s">
        <v>5582</v>
      </c>
      <c r="G1469" s="257">
        <v>13590</v>
      </c>
      <c r="H1469" s="79" t="s">
        <v>103</v>
      </c>
      <c r="I1469" s="164" t="s">
        <v>5716</v>
      </c>
      <c r="J1469" s="273" t="str">
        <f ca="1">IF(AK1469&lt;=Données!$B$2,1," ")</f>
        <v xml:space="preserve"> </v>
      </c>
      <c r="K1469" s="45" t="s">
        <v>56</v>
      </c>
      <c r="L1469" s="46" t="s">
        <v>56</v>
      </c>
      <c r="M1469" s="47"/>
      <c r="N1469" s="48">
        <v>1</v>
      </c>
      <c r="O1469" s="185"/>
      <c r="P1469" s="300"/>
      <c r="Q1469" s="185"/>
      <c r="R1469" s="186"/>
      <c r="S1469" s="186"/>
      <c r="T1469" s="187"/>
      <c r="U1469" s="187"/>
      <c r="V1469" s="187"/>
      <c r="W1469" s="320"/>
      <c r="X1469" s="214"/>
      <c r="Y1469" s="215"/>
      <c r="Z1469" s="34"/>
      <c r="AA1469" s="35"/>
      <c r="AB1469" s="35"/>
      <c r="AC1469" s="35"/>
      <c r="AD1469" s="36"/>
      <c r="AE1469" s="224"/>
      <c r="AF1469" s="53"/>
      <c r="AG1469" s="54"/>
      <c r="AH1469" s="55"/>
      <c r="AI1469" s="56"/>
      <c r="AJ1469" s="41" t="s">
        <v>652</v>
      </c>
      <c r="AK1469" s="42">
        <v>45509</v>
      </c>
      <c r="AL1469" s="50"/>
      <c r="AM1469" s="337" t="str">
        <f>INDEX($K$6:$AE$6,1,MATCH(1,K1469:AE1469,-1))</f>
        <v>F550</v>
      </c>
      <c r="AN1469" s="337" t="str">
        <f>IF(INDEX($K$6:$AE$6,1,MATCH(1,K1469:AE1469,1))&lt;&gt;INDEX($K$6:$AE$6,1,MATCH(1,K1469:AE1469,-1)),INDEX($K$6:$AE$6,1,MATCH(1,K1469:AE1469,1)),"-")</f>
        <v>-</v>
      </c>
      <c r="AO1469"/>
      <c r="AP1469"/>
      <c r="AQ1469"/>
    </row>
    <row r="1470" spans="1:43" ht="12.75" customHeight="1" x14ac:dyDescent="0.2">
      <c r="A1470" s="169" t="str">
        <f>IF(IFERROR(VLOOKUP(G1470,EmployesActifs,1,FALSE),"Non")&lt;&gt;"Non","Oui","Non")</f>
        <v>Oui</v>
      </c>
      <c r="B1470" s="172">
        <f>IF(A1470="Oui",1,0)</f>
        <v>1</v>
      </c>
      <c r="C1470" s="172">
        <f>IF(OR(G1470="Médecin",H1470="Médecin",I1470="Médecin",I1470="Médecins",H1470="anesthésiste",H1470="boursier univ.",H1470="chercheur",H1470="chirurgien",H1470="Résident(e)",H1470="Md Urg",H1470="Md Card",LEFT(H1470,6)="Fellow",H1470="Externe Médecine",H1470="Directeur de la biobanque Médecin",H1470="monit.-boursier",),1,0)</f>
        <v>0</v>
      </c>
      <c r="D1470" s="172">
        <f>IF(OR(G1470=0,H1470="Stagiaire",H1470="Stagiaires",H1470="Externe",H1470="Externes",G1470="agence",H1470="STAGIAIRE INFIRMIER(ÈRE)",H1470="STAGIAIRE SI",H1470="STAGIAIRE S.I.",H1470="STAGIAIRE PAB",H1470="STAGIAIRE EN PERFUSION",H1470="Stagiaire Physiothérapeute",H1470="Stagiaire médecine",H1470="Stagiaire - Service sociaux",H1470="STAGIAIRE SOINS INFIRMIERS",H1470="STAGIAIRE EXTERNE EN MÉDECINE",H1470="ss",),1,0)</f>
        <v>0</v>
      </c>
      <c r="E1470" s="28" t="s">
        <v>2658</v>
      </c>
      <c r="F1470" s="28" t="s">
        <v>2659</v>
      </c>
      <c r="G1470" s="257">
        <v>11564</v>
      </c>
      <c r="H1470" s="79" t="s">
        <v>103</v>
      </c>
      <c r="I1470" s="164" t="s">
        <v>2714</v>
      </c>
      <c r="J1470" s="273" t="str">
        <f ca="1">IF(AK1470&lt;=Données!$B$2,1," ")</f>
        <v xml:space="preserve"> </v>
      </c>
      <c r="K1470" s="45"/>
      <c r="L1470" s="46">
        <v>1</v>
      </c>
      <c r="M1470" s="47"/>
      <c r="N1470" s="48"/>
      <c r="O1470" s="185"/>
      <c r="P1470" s="300"/>
      <c r="Q1470" s="185"/>
      <c r="R1470" s="186"/>
      <c r="S1470" s="186"/>
      <c r="T1470" s="187"/>
      <c r="U1470" s="187"/>
      <c r="V1470" s="187"/>
      <c r="W1470" s="320"/>
      <c r="X1470" s="214"/>
      <c r="Y1470" s="215"/>
      <c r="Z1470" s="34"/>
      <c r="AA1470" s="35"/>
      <c r="AB1470" s="35"/>
      <c r="AC1470" s="35"/>
      <c r="AD1470" s="36"/>
      <c r="AE1470" s="224"/>
      <c r="AF1470" s="53"/>
      <c r="AG1470" s="54"/>
      <c r="AH1470" s="55"/>
      <c r="AI1470" s="56"/>
      <c r="AJ1470" s="41" t="s">
        <v>4462</v>
      </c>
      <c r="AK1470" s="42">
        <v>45798</v>
      </c>
      <c r="AL1470" s="50"/>
      <c r="AM1470" s="337" t="str">
        <f>INDEX($K$6:$AE$6,1,MATCH(1,K1470:AE1470,-1))</f>
        <v>95PFE-L2M</v>
      </c>
      <c r="AN1470" s="337" t="str">
        <f>IF(INDEX($K$6:$AE$6,1,MATCH(1,K1470:AE1470,1))&lt;&gt;INDEX($K$6:$AE$6,1,MATCH(1,K1470:AE1470,-1)),INDEX($K$6:$AE$6,1,MATCH(1,K1470:AE1470,1)),"-")</f>
        <v>-</v>
      </c>
      <c r="AO1470"/>
      <c r="AP1470"/>
      <c r="AQ1470"/>
    </row>
    <row r="1471" spans="1:43" ht="12.75" customHeight="1" x14ac:dyDescent="0.2">
      <c r="A1471" s="169" t="str">
        <f>IF(IFERROR(VLOOKUP(G1471,EmployesActifs,1,FALSE),"Non")&lt;&gt;"Non","Oui","Non")</f>
        <v>Oui</v>
      </c>
      <c r="B1471" s="172">
        <f>IF(A1471="Oui",1,0)</f>
        <v>1</v>
      </c>
      <c r="C1471" s="172">
        <f>IF(OR(G1471="Médecin",H1471="Médecin",I1471="Médecin",I1471="Médecins",H1471="anesthésiste",H1471="boursier univ.",H1471="chercheur",H1471="chirurgien",H1471="Résident(e)",H1471="Md Urg",H1471="Md Card",LEFT(H1471,6)="Fellow",H1471="Externe Médecine",H1471="Directeur de la biobanque Médecin",H1471="monit.-boursier",),1,0)</f>
        <v>0</v>
      </c>
      <c r="D1471" s="172">
        <f>IF(OR(G1471=0,H1471="Stagiaire",H1471="Stagiaires",H1471="Externe",H1471="Externes",G1471="agence",H1471="STAGIAIRE INFIRMIER(ÈRE)",H1471="STAGIAIRE SI",H1471="STAGIAIRE S.I.",H1471="STAGIAIRE PAB",H1471="STAGIAIRE EN PERFUSION",H1471="Stagiaire Physiothérapeute",H1471="Stagiaire médecine",H1471="Stagiaire - Service sociaux",H1471="STAGIAIRE SOINS INFIRMIERS",H1471="STAGIAIRE EXTERNE EN MÉDECINE",H1471="ss",),1,0)</f>
        <v>0</v>
      </c>
      <c r="E1471" s="28" t="s">
        <v>5315</v>
      </c>
      <c r="F1471" s="28" t="s">
        <v>458</v>
      </c>
      <c r="G1471" s="262">
        <v>13616</v>
      </c>
      <c r="H1471" s="79" t="s">
        <v>54</v>
      </c>
      <c r="I1471" s="164" t="s">
        <v>55</v>
      </c>
      <c r="J1471" s="273" t="str">
        <f ca="1">IF(AK1471&lt;=Données!$B$2,1," ")</f>
        <v xml:space="preserve"> </v>
      </c>
      <c r="K1471" s="45"/>
      <c r="L1471" s="46">
        <v>1</v>
      </c>
      <c r="M1471" s="47"/>
      <c r="N1471" s="48"/>
      <c r="O1471" s="185"/>
      <c r="P1471" s="300"/>
      <c r="Q1471" s="185"/>
      <c r="R1471" s="186"/>
      <c r="S1471" s="186"/>
      <c r="T1471" s="187"/>
      <c r="U1471" s="187"/>
      <c r="V1471" s="187"/>
      <c r="W1471" s="320"/>
      <c r="X1471" s="214"/>
      <c r="Y1471" s="215"/>
      <c r="Z1471" s="34"/>
      <c r="AA1471" s="35"/>
      <c r="AB1471" s="35"/>
      <c r="AC1471" s="35"/>
      <c r="AD1471" s="36"/>
      <c r="AE1471" s="224"/>
      <c r="AF1471" s="53"/>
      <c r="AG1471" s="54"/>
      <c r="AH1471" s="55"/>
      <c r="AI1471" s="56"/>
      <c r="AJ1471" s="41" t="s">
        <v>4462</v>
      </c>
      <c r="AK1471" s="42">
        <v>45497</v>
      </c>
      <c r="AL1471" s="50"/>
      <c r="AM1471" s="337" t="str">
        <f>INDEX($K$6:$AE$6,1,MATCH(1,K1471:AE1471,-1))</f>
        <v>95PFE-L2M</v>
      </c>
      <c r="AN1471" s="337" t="str">
        <f>IF(INDEX($K$6:$AE$6,1,MATCH(1,K1471:AE1471,1))&lt;&gt;INDEX($K$6:$AE$6,1,MATCH(1,K1471:AE1471,-1)),INDEX($K$6:$AE$6,1,MATCH(1,K1471:AE1471,1)),"-")</f>
        <v>-</v>
      </c>
      <c r="AO1471"/>
      <c r="AP1471"/>
      <c r="AQ1471"/>
    </row>
    <row r="1472" spans="1:43" ht="12.75" customHeight="1" x14ac:dyDescent="0.2">
      <c r="A1472" s="169" t="str">
        <f>IF(IFERROR(VLOOKUP(G1472,EmployesActifs,1,FALSE),"Non")&lt;&gt;"Non","Oui","Non")</f>
        <v>Oui</v>
      </c>
      <c r="B1472" s="172">
        <f>IF(A1472="Oui",1,0)</f>
        <v>1</v>
      </c>
      <c r="C1472" s="172">
        <f>IF(OR(G1472="Médecin",H1472="Médecin",I1472="Médecin",I1472="Médecins",H1472="anesthésiste",H1472="boursier univ.",H1472="chercheur",H1472="chirurgien",H1472="Résident(e)",H1472="Md Urg",H1472="Md Card",LEFT(H1472,6)="Fellow",H1472="Externe Médecine",H1472="Directeur de la biobanque Médecin",H1472="monit.-boursier",),1,0)</f>
        <v>0</v>
      </c>
      <c r="D1472" s="172">
        <f>IF(OR(G1472=0,H1472="Stagiaire",H1472="Stagiaires",H1472="Externe",H1472="Externes",G1472="agence",H1472="STAGIAIRE INFIRMIER(ÈRE)",H1472="STAGIAIRE SI",H1472="STAGIAIRE S.I.",H1472="STAGIAIRE PAB",H1472="STAGIAIRE EN PERFUSION",H1472="Stagiaire Physiothérapeute",H1472="Stagiaire médecine",H1472="Stagiaire - Service sociaux",H1472="STAGIAIRE SOINS INFIRMIERS",H1472="STAGIAIRE EXTERNE EN MÉDECINE",H1472="ss",),1,0)</f>
        <v>0</v>
      </c>
      <c r="E1472" s="28" t="s">
        <v>3246</v>
      </c>
      <c r="F1472" s="28" t="s">
        <v>3247</v>
      </c>
      <c r="G1472" s="255">
        <v>12815</v>
      </c>
      <c r="H1472" s="79" t="s">
        <v>54</v>
      </c>
      <c r="I1472" s="164" t="s">
        <v>705</v>
      </c>
      <c r="J1472" s="273" t="str">
        <f ca="1">IF(AK1472&lt;=Données!$B$2,1," ")</f>
        <v xml:space="preserve"> </v>
      </c>
      <c r="K1472" s="45">
        <v>1</v>
      </c>
      <c r="L1472" s="46" t="s">
        <v>56</v>
      </c>
      <c r="M1472" s="47"/>
      <c r="N1472" s="48"/>
      <c r="O1472" s="185"/>
      <c r="P1472" s="300"/>
      <c r="Q1472" s="185"/>
      <c r="R1472" s="186"/>
      <c r="S1472" s="186"/>
      <c r="T1472" s="187"/>
      <c r="U1472" s="187"/>
      <c r="V1472" s="187"/>
      <c r="W1472" s="320"/>
      <c r="X1472" s="214"/>
      <c r="Y1472" s="215"/>
      <c r="Z1472" s="34"/>
      <c r="AA1472" s="35"/>
      <c r="AB1472" s="35"/>
      <c r="AC1472" s="35"/>
      <c r="AD1472" s="36"/>
      <c r="AE1472" s="224"/>
      <c r="AF1472" s="53"/>
      <c r="AG1472" s="54"/>
      <c r="AH1472" s="55"/>
      <c r="AI1472" s="56"/>
      <c r="AJ1472" s="41" t="s">
        <v>4462</v>
      </c>
      <c r="AK1472" s="42">
        <v>45882</v>
      </c>
      <c r="AL1472" s="50"/>
      <c r="AM1472" s="337" t="str">
        <f>INDEX($K$6:$AE$6,1,MATCH(1,K1472:AE1472,-1))</f>
        <v>95PFE-L2S</v>
      </c>
      <c r="AN1472" s="337" t="str">
        <f>IF(INDEX($K$6:$AE$6,1,MATCH(1,K1472:AE1472,1))&lt;&gt;INDEX($K$6:$AE$6,1,MATCH(1,K1472:AE1472,-1)),INDEX($K$6:$AE$6,1,MATCH(1,K1472:AE1472,1)),"-")</f>
        <v>-</v>
      </c>
      <c r="AO1472"/>
      <c r="AP1472"/>
      <c r="AQ1472"/>
    </row>
    <row r="1473" spans="1:43" ht="12.75" customHeight="1" x14ac:dyDescent="0.2">
      <c r="A1473" s="169" t="str">
        <f>IF(IFERROR(VLOOKUP(G1473,EmployesActifs,1,FALSE),"Non")&lt;&gt;"Non","Oui","Non")</f>
        <v>Oui</v>
      </c>
      <c r="B1473" s="172">
        <f>IF(A1473="Oui",1,0)</f>
        <v>1</v>
      </c>
      <c r="C1473" s="172">
        <f>IF(OR(G1473="Médecin",H1473="Médecin",I1473="Médecin",I1473="Médecins",H1473="anesthésiste",H1473="boursier univ.",H1473="chercheur",H1473="chirurgien",H1473="Résident(e)",H1473="Md Urg",H1473="Md Card",LEFT(H1473,6)="Fellow",H1473="Externe Médecine",H1473="Directeur de la biobanque Médecin",H1473="monit.-boursier",),1,0)</f>
        <v>0</v>
      </c>
      <c r="D1473" s="172">
        <f>IF(OR(G1473=0,H1473="Stagiaire",H1473="Stagiaires",H1473="Externe",H1473="Externes",G1473="agence",H1473="STAGIAIRE INFIRMIER(ÈRE)",H1473="STAGIAIRE SI",H1473="STAGIAIRE S.I.",H1473="STAGIAIRE PAB",H1473="STAGIAIRE EN PERFUSION",H1473="Stagiaire Physiothérapeute",H1473="Stagiaire médecine",H1473="Stagiaire - Service sociaux",H1473="STAGIAIRE SOINS INFIRMIERS",H1473="STAGIAIRE EXTERNE EN MÉDECINE",H1473="ss",),1,0)</f>
        <v>0</v>
      </c>
      <c r="E1473" s="28" t="s">
        <v>2660</v>
      </c>
      <c r="F1473" s="28" t="s">
        <v>225</v>
      </c>
      <c r="G1473" s="257">
        <v>8965</v>
      </c>
      <c r="H1473" s="79" t="s">
        <v>69</v>
      </c>
      <c r="I1473" s="164" t="s">
        <v>836</v>
      </c>
      <c r="J1473" s="273" t="str">
        <f ca="1">IF(AK1473&lt;=Données!$B$2,1," ")</f>
        <v xml:space="preserve"> </v>
      </c>
      <c r="K1473" s="45"/>
      <c r="L1473" s="46"/>
      <c r="M1473" s="47"/>
      <c r="N1473" s="48"/>
      <c r="O1473" s="185"/>
      <c r="P1473" s="300"/>
      <c r="Q1473" s="185"/>
      <c r="R1473" s="186"/>
      <c r="S1473" s="186">
        <v>1</v>
      </c>
      <c r="T1473" s="187"/>
      <c r="U1473" s="187"/>
      <c r="V1473" s="187"/>
      <c r="W1473" s="320"/>
      <c r="X1473" s="214"/>
      <c r="Y1473" s="215"/>
      <c r="Z1473" s="34"/>
      <c r="AA1473" s="35"/>
      <c r="AB1473" s="35"/>
      <c r="AC1473" s="35"/>
      <c r="AD1473" s="36"/>
      <c r="AE1473" s="224"/>
      <c r="AF1473" s="53"/>
      <c r="AG1473" s="54"/>
      <c r="AH1473" s="55"/>
      <c r="AI1473" s="56"/>
      <c r="AJ1473" s="41" t="s">
        <v>5851</v>
      </c>
      <c r="AK1473" s="42">
        <v>45804</v>
      </c>
      <c r="AL1473" s="50"/>
      <c r="AM1473" s="337" t="str">
        <f>INDEX($K$6:$AE$6,1,MATCH(1,K1473:AE1473,-1))</f>
        <v>1870 +</v>
      </c>
      <c r="AN1473" s="337" t="str">
        <f>IF(INDEX($K$6:$AE$6,1,MATCH(1,K1473:AE1473,1))&lt;&gt;INDEX($K$6:$AE$6,1,MATCH(1,K1473:AE1473,-1)),INDEX($K$6:$AE$6,1,MATCH(1,K1473:AE1473,1)),"-")</f>
        <v>-</v>
      </c>
      <c r="AO1473"/>
      <c r="AP1473"/>
      <c r="AQ1473"/>
    </row>
    <row r="1474" spans="1:43" ht="12.75" customHeight="1" x14ac:dyDescent="0.2">
      <c r="A1474" s="169" t="str">
        <f>IF(IFERROR(VLOOKUP(G1474,EmployesActifs,1,FALSE),"Non")&lt;&gt;"Non","Oui","Non")</f>
        <v>Oui</v>
      </c>
      <c r="B1474" s="172">
        <f>IF(A1474="Oui",1,0)</f>
        <v>1</v>
      </c>
      <c r="C1474" s="172">
        <f>IF(OR(G1474="Médecin",H1474="Médecin",I1474="Médecin",I1474="Médecins",H1474="anesthésiste",H1474="boursier univ.",H1474="chercheur",H1474="chirurgien",H1474="Résident(e)",H1474="Md Urg",H1474="Md Card",LEFT(H1474,6)="Fellow",H1474="Externe Médecine",H1474="Directeur de la biobanque Médecin",H1474="monit.-boursier",),1,0)</f>
        <v>0</v>
      </c>
      <c r="D1474" s="172">
        <f>IF(OR(G1474=0,H1474="Stagiaire",H1474="Stagiaires",H1474="Externe",H1474="Externes",G1474="agence",H1474="STAGIAIRE INFIRMIER(ÈRE)",H1474="STAGIAIRE SI",H1474="STAGIAIRE S.I.",H1474="STAGIAIRE PAB",H1474="STAGIAIRE EN PERFUSION",H1474="Stagiaire Physiothérapeute",H1474="Stagiaire médecine",H1474="Stagiaire - Service sociaux",H1474="STAGIAIRE SOINS INFIRMIERS",H1474="STAGIAIRE EXTERNE EN MÉDECINE",H1474="ss",),1,0)</f>
        <v>0</v>
      </c>
      <c r="E1474" s="28" t="s">
        <v>2998</v>
      </c>
      <c r="F1474" s="28" t="s">
        <v>782</v>
      </c>
      <c r="G1474" s="255">
        <v>10656</v>
      </c>
      <c r="H1474" s="79" t="s">
        <v>3774</v>
      </c>
      <c r="I1474" s="164" t="s">
        <v>205</v>
      </c>
      <c r="J1474" s="273">
        <f ca="1">IF(AK1474&lt;=Données!$B$2,1," ")</f>
        <v>1</v>
      </c>
      <c r="K1474" s="45"/>
      <c r="L1474" s="46"/>
      <c r="M1474" s="47"/>
      <c r="N1474" s="48"/>
      <c r="O1474" s="185"/>
      <c r="P1474" s="300"/>
      <c r="Q1474" s="185"/>
      <c r="R1474" s="186"/>
      <c r="S1474" s="186">
        <v>1</v>
      </c>
      <c r="T1474" s="187"/>
      <c r="U1474" s="187"/>
      <c r="V1474" s="187"/>
      <c r="W1474" s="320"/>
      <c r="X1474" s="214"/>
      <c r="Y1474" s="215"/>
      <c r="Z1474" s="34"/>
      <c r="AA1474" s="35"/>
      <c r="AB1474" s="35"/>
      <c r="AC1474" s="35"/>
      <c r="AD1474" s="36"/>
      <c r="AE1474" s="224" t="s">
        <v>56</v>
      </c>
      <c r="AF1474" s="53"/>
      <c r="AG1474" s="54"/>
      <c r="AH1474" s="55"/>
      <c r="AI1474" s="56"/>
      <c r="AJ1474" s="41" t="s">
        <v>44</v>
      </c>
      <c r="AK1474" s="42">
        <v>43937</v>
      </c>
      <c r="AL1474" s="50" t="s">
        <v>783</v>
      </c>
      <c r="AM1474" s="337" t="str">
        <f>INDEX($K$6:$AE$6,1,MATCH(1,K1474:AE1474,-1))</f>
        <v>1870 +</v>
      </c>
      <c r="AN1474" s="337" t="str">
        <f>IF(INDEX($K$6:$AE$6,1,MATCH(1,K1474:AE1474,1))&lt;&gt;INDEX($K$6:$AE$6,1,MATCH(1,K1474:AE1474,-1)),INDEX($K$6:$AE$6,1,MATCH(1,K1474:AE1474,1)),"-")</f>
        <v>-</v>
      </c>
      <c r="AO1474"/>
      <c r="AP1474"/>
      <c r="AQ1474"/>
    </row>
    <row r="1475" spans="1:43" ht="12.75" customHeight="1" x14ac:dyDescent="0.2">
      <c r="A1475" s="169" t="str">
        <f>IF(IFERROR(VLOOKUP(G1475,EmployesActifs,1,FALSE),"Non")&lt;&gt;"Non","Oui","Non")</f>
        <v>Oui</v>
      </c>
      <c r="B1475" s="172">
        <f>IF(A1475="Oui",1,0)</f>
        <v>1</v>
      </c>
      <c r="C1475" s="172">
        <f>IF(OR(G1475="Médecin",H1475="Médecin",I1475="Médecin",I1475="Médecins",H1475="anesthésiste",H1475="boursier univ.",H1475="chercheur",H1475="chirurgien",H1475="Résident(e)",H1475="Md Urg",H1475="Md Card",LEFT(H1475,6)="Fellow",H1475="Externe Médecine",H1475="Directeur de la biobanque Médecin",H1475="monit.-boursier",),1,0)</f>
        <v>0</v>
      </c>
      <c r="D1475" s="172">
        <f>IF(OR(G1475=0,H1475="Stagiaire",H1475="Stagiaires",H1475="Externe",H1475="Externes",G1475="agence",H1475="STAGIAIRE INFIRMIER(ÈRE)",H1475="STAGIAIRE SI",H1475="STAGIAIRE S.I.",H1475="STAGIAIRE PAB",H1475="STAGIAIRE EN PERFUSION",H1475="Stagiaire Physiothérapeute",H1475="Stagiaire médecine",H1475="Stagiaire - Service sociaux",H1475="STAGIAIRE SOINS INFIRMIERS",H1475="STAGIAIRE EXTERNE EN MÉDECINE",H1475="ss",),1,0)</f>
        <v>0</v>
      </c>
      <c r="E1475" s="28" t="s">
        <v>2663</v>
      </c>
      <c r="F1475" s="28" t="s">
        <v>172</v>
      </c>
      <c r="G1475" s="257">
        <v>6074</v>
      </c>
      <c r="H1475" s="79" t="s">
        <v>103</v>
      </c>
      <c r="I1475" s="164" t="s">
        <v>5715</v>
      </c>
      <c r="J1475" s="273">
        <f ca="1">IF(AK1475&lt;=Données!$B$2,1," ")</f>
        <v>1</v>
      </c>
      <c r="K1475" s="45"/>
      <c r="L1475" s="46"/>
      <c r="M1475" s="47"/>
      <c r="N1475" s="48"/>
      <c r="O1475" s="185"/>
      <c r="P1475" s="300"/>
      <c r="Q1475" s="185" t="s">
        <v>56</v>
      </c>
      <c r="R1475" s="186" t="s">
        <v>56</v>
      </c>
      <c r="S1475" s="186">
        <v>1</v>
      </c>
      <c r="T1475" s="187"/>
      <c r="U1475" s="187"/>
      <c r="V1475" s="187"/>
      <c r="W1475" s="320"/>
      <c r="X1475" s="214"/>
      <c r="Y1475" s="215"/>
      <c r="Z1475" s="34" t="s">
        <v>56</v>
      </c>
      <c r="AA1475" s="35" t="s">
        <v>56</v>
      </c>
      <c r="AB1475" s="35" t="s">
        <v>56</v>
      </c>
      <c r="AC1475" s="35"/>
      <c r="AD1475" s="36" t="s">
        <v>56</v>
      </c>
      <c r="AE1475" s="224"/>
      <c r="AF1475" s="53"/>
      <c r="AG1475" s="54"/>
      <c r="AH1475" s="55"/>
      <c r="AI1475" s="56"/>
      <c r="AJ1475" s="41" t="s">
        <v>193</v>
      </c>
      <c r="AK1475" s="42">
        <v>43900</v>
      </c>
      <c r="AL1475" s="50"/>
      <c r="AM1475" s="337" t="str">
        <f>INDEX($K$6:$AE$6,1,MATCH(1,K1475:AE1475,-1))</f>
        <v>1870 +</v>
      </c>
      <c r="AN1475" s="337" t="str">
        <f>IF(INDEX($K$6:$AE$6,1,MATCH(1,K1475:AE1475,1))&lt;&gt;INDEX($K$6:$AE$6,1,MATCH(1,K1475:AE1475,-1)),INDEX($K$6:$AE$6,1,MATCH(1,K1475:AE1475,1)),"-")</f>
        <v>-</v>
      </c>
      <c r="AO1475"/>
      <c r="AP1475"/>
      <c r="AQ1475"/>
    </row>
    <row r="1476" spans="1:43" ht="12.75" customHeight="1" x14ac:dyDescent="0.2">
      <c r="A1476" s="169" t="str">
        <f>IF(IFERROR(VLOOKUP(G1476,EmployesActifs,1,FALSE),"Non")&lt;&gt;"Non","Oui","Non")</f>
        <v>Oui</v>
      </c>
      <c r="B1476" s="172">
        <f>IF(A1476="Oui",1,0)</f>
        <v>1</v>
      </c>
      <c r="C1476" s="172">
        <f>IF(OR(G1476="Médecin",H1476="Médecin",I1476="Médecin",I1476="Médecins",H1476="anesthésiste",H1476="boursier univ.",H1476="chercheur",H1476="chirurgien",H1476="Résident(e)",H1476="Md Urg",H1476="Md Card",LEFT(H1476,6)="Fellow",H1476="Externe Médecine",H1476="Directeur de la biobanque Médecin",H1476="monit.-boursier",),1,0)</f>
        <v>0</v>
      </c>
      <c r="D1476" s="172">
        <f>IF(OR(G1476=0,H1476="Stagiaire",H1476="Stagiaires",H1476="Externe",H1476="Externes",G1476="agence",H1476="STAGIAIRE INFIRMIER(ÈRE)",H1476="STAGIAIRE SI",H1476="STAGIAIRE S.I.",H1476="STAGIAIRE PAB",H1476="STAGIAIRE EN PERFUSION",H1476="Stagiaire Physiothérapeute",H1476="Stagiaire médecine",H1476="Stagiaire - Service sociaux",H1476="STAGIAIRE SOINS INFIRMIERS",H1476="STAGIAIRE EXTERNE EN MÉDECINE",H1476="ss",),1,0)</f>
        <v>0</v>
      </c>
      <c r="E1476" s="28" t="s">
        <v>2665</v>
      </c>
      <c r="F1476" s="28" t="s">
        <v>2194</v>
      </c>
      <c r="G1476" s="255">
        <v>9251</v>
      </c>
      <c r="H1476" s="79" t="s">
        <v>3394</v>
      </c>
      <c r="I1476" s="164" t="s">
        <v>143</v>
      </c>
      <c r="J1476" s="273">
        <f ca="1">IF(AK1476&lt;=Données!$B$2,1," ")</f>
        <v>1</v>
      </c>
      <c r="K1476" s="45"/>
      <c r="L1476" s="46" t="s">
        <v>56</v>
      </c>
      <c r="M1476" s="47"/>
      <c r="N1476" s="48"/>
      <c r="O1476" s="185"/>
      <c r="P1476" s="300"/>
      <c r="Q1476" s="185"/>
      <c r="R1476" s="186"/>
      <c r="S1476" s="186">
        <v>1</v>
      </c>
      <c r="T1476" s="187"/>
      <c r="U1476" s="187"/>
      <c r="V1476" s="187"/>
      <c r="W1476" s="320"/>
      <c r="X1476" s="214"/>
      <c r="Y1476" s="215"/>
      <c r="Z1476" s="34"/>
      <c r="AA1476" s="35"/>
      <c r="AB1476" s="35"/>
      <c r="AC1476" s="35"/>
      <c r="AD1476" s="36"/>
      <c r="AE1476" s="224"/>
      <c r="AF1476" s="53"/>
      <c r="AG1476" s="54"/>
      <c r="AH1476" s="55"/>
      <c r="AI1476" s="56"/>
      <c r="AJ1476" s="41" t="s">
        <v>57</v>
      </c>
      <c r="AK1476" s="42">
        <v>44582</v>
      </c>
      <c r="AL1476" s="50"/>
      <c r="AM1476" s="337" t="str">
        <f>INDEX($K$6:$AE$6,1,MATCH(1,K1476:AE1476,-1))</f>
        <v>1870 +</v>
      </c>
      <c r="AN1476" s="337" t="str">
        <f>IF(INDEX($K$6:$AE$6,1,MATCH(1,K1476:AE1476,1))&lt;&gt;INDEX($K$6:$AE$6,1,MATCH(1,K1476:AE1476,-1)),INDEX($K$6:$AE$6,1,MATCH(1,K1476:AE1476,1)),"-")</f>
        <v>-</v>
      </c>
      <c r="AO1476"/>
      <c r="AP1476"/>
      <c r="AQ1476"/>
    </row>
    <row r="1477" spans="1:43" ht="12.75" customHeight="1" x14ac:dyDescent="0.2">
      <c r="A1477" s="169" t="str">
        <f>IF(IFERROR(VLOOKUP(G1477,EmployesActifs,1,FALSE),"Non")&lt;&gt;"Non","Oui","Non")</f>
        <v>Oui</v>
      </c>
      <c r="B1477" s="172">
        <f>IF(A1477="Oui",1,0)</f>
        <v>1</v>
      </c>
      <c r="C1477" s="172">
        <f>IF(OR(G1477="Médecin",H1477="Médecin",I1477="Médecin",I1477="Médecins",H1477="anesthésiste",H1477="boursier univ.",H1477="chercheur",H1477="chirurgien",H1477="Résident(e)",H1477="Md Urg",H1477="Md Card",LEFT(H1477,6)="Fellow",H1477="Externe Médecine",H1477="Directeur de la biobanque Médecin",H1477="monit.-boursier",),1,0)</f>
        <v>0</v>
      </c>
      <c r="D1477" s="172">
        <f>IF(OR(G1477=0,H1477="Stagiaire",H1477="Stagiaires",H1477="Externe",H1477="Externes",G1477="agence",H1477="STAGIAIRE INFIRMIER(ÈRE)",H1477="STAGIAIRE SI",H1477="STAGIAIRE S.I.",H1477="STAGIAIRE PAB",H1477="STAGIAIRE EN PERFUSION",H1477="Stagiaire Physiothérapeute",H1477="Stagiaire médecine",H1477="Stagiaire - Service sociaux",H1477="STAGIAIRE SOINS INFIRMIERS",H1477="STAGIAIRE EXTERNE EN MÉDECINE",H1477="ss",),1,0)</f>
        <v>0</v>
      </c>
      <c r="E1477" s="28" t="s">
        <v>3048</v>
      </c>
      <c r="F1477" s="28" t="s">
        <v>3106</v>
      </c>
      <c r="G1477" s="255">
        <v>12728</v>
      </c>
      <c r="H1477" s="79" t="s">
        <v>69</v>
      </c>
      <c r="I1477" s="164" t="s">
        <v>5215</v>
      </c>
      <c r="J1477" s="273">
        <f ca="1">IF(AK1477&lt;=Données!$B$2,1," ")</f>
        <v>1</v>
      </c>
      <c r="K1477" s="45"/>
      <c r="L1477" s="46">
        <v>1</v>
      </c>
      <c r="M1477" s="47"/>
      <c r="N1477" s="48"/>
      <c r="O1477" s="185"/>
      <c r="P1477" s="300"/>
      <c r="Q1477" s="185"/>
      <c r="R1477" s="186"/>
      <c r="S1477" s="186"/>
      <c r="T1477" s="187"/>
      <c r="U1477" s="187"/>
      <c r="V1477" s="187"/>
      <c r="W1477" s="320"/>
      <c r="X1477" s="214"/>
      <c r="Y1477" s="215"/>
      <c r="Z1477" s="34"/>
      <c r="AA1477" s="35"/>
      <c r="AB1477" s="35"/>
      <c r="AC1477" s="35"/>
      <c r="AD1477" s="36"/>
      <c r="AE1477" s="224"/>
      <c r="AF1477" s="53"/>
      <c r="AG1477" s="54"/>
      <c r="AH1477" s="55"/>
      <c r="AI1477" s="56"/>
      <c r="AJ1477" s="41" t="s">
        <v>652</v>
      </c>
      <c r="AK1477" s="42">
        <v>44944</v>
      </c>
      <c r="AL1477" s="50"/>
      <c r="AM1477" s="337" t="str">
        <f>INDEX($K$6:$AE$6,1,MATCH(1,K1477:AE1477,-1))</f>
        <v>95PFE-L2M</v>
      </c>
      <c r="AN1477" s="337" t="str">
        <f>IF(INDEX($K$6:$AE$6,1,MATCH(1,K1477:AE1477,1))&lt;&gt;INDEX($K$6:$AE$6,1,MATCH(1,K1477:AE1477,-1)),INDEX($K$6:$AE$6,1,MATCH(1,K1477:AE1477,1)),"-")</f>
        <v>-</v>
      </c>
      <c r="AO1477"/>
      <c r="AP1477"/>
      <c r="AQ1477"/>
    </row>
    <row r="1478" spans="1:43" ht="12.75" customHeight="1" x14ac:dyDescent="0.2">
      <c r="A1478" s="169" t="str">
        <f>IF(IFERROR(VLOOKUP(G1478,EmployesActifs,1,FALSE),"Non")&lt;&gt;"Non","Oui","Non")</f>
        <v>Oui</v>
      </c>
      <c r="B1478" s="172">
        <f>IF(A1478="Oui",1,0)</f>
        <v>1</v>
      </c>
      <c r="C1478" s="172">
        <f>IF(OR(G1478="Médecin",H1478="Médecin",I1478="Médecin",I1478="Médecins",H1478="anesthésiste",H1478="boursier univ.",H1478="chercheur",H1478="chirurgien",H1478="Résident(e)",H1478="Md Urg",H1478="Md Card",LEFT(H1478,6)="Fellow",H1478="Externe Médecine",H1478="Directeur de la biobanque Médecin",H1478="monit.-boursier",),1,0)</f>
        <v>0</v>
      </c>
      <c r="D1478" s="172">
        <f>IF(OR(G1478=0,H1478="Stagiaire",H1478="Stagiaires",H1478="Externe",H1478="Externes",G1478="agence",H1478="STAGIAIRE INFIRMIER(ÈRE)",H1478="STAGIAIRE SI",H1478="STAGIAIRE S.I.",H1478="STAGIAIRE PAB",H1478="STAGIAIRE EN PERFUSION",H1478="Stagiaire Physiothérapeute",H1478="Stagiaire médecine",H1478="Stagiaire - Service sociaux",H1478="STAGIAIRE SOINS INFIRMIERS",H1478="STAGIAIRE EXTERNE EN MÉDECINE",H1478="ss",),1,0)</f>
        <v>0</v>
      </c>
      <c r="E1478" s="28" t="s">
        <v>2666</v>
      </c>
      <c r="F1478" s="28" t="s">
        <v>3876</v>
      </c>
      <c r="G1478" s="255">
        <v>10147</v>
      </c>
      <c r="H1478" s="79" t="s">
        <v>544</v>
      </c>
      <c r="I1478" s="164" t="s">
        <v>122</v>
      </c>
      <c r="J1478" s="273">
        <f ca="1">IF(AK1478&lt;=Données!$B$2,1," ")</f>
        <v>1</v>
      </c>
      <c r="K1478" s="45"/>
      <c r="L1478" s="46">
        <v>1</v>
      </c>
      <c r="M1478" s="47" t="s">
        <v>56</v>
      </c>
      <c r="N1478" s="48"/>
      <c r="O1478" s="185"/>
      <c r="P1478" s="300"/>
      <c r="Q1478" s="185"/>
      <c r="R1478" s="186"/>
      <c r="S1478" s="186"/>
      <c r="T1478" s="187"/>
      <c r="U1478" s="187"/>
      <c r="V1478" s="187"/>
      <c r="W1478" s="320"/>
      <c r="X1478" s="214"/>
      <c r="Y1478" s="215"/>
      <c r="Z1478" s="34"/>
      <c r="AA1478" s="35"/>
      <c r="AB1478" s="35"/>
      <c r="AC1478" s="35"/>
      <c r="AD1478" s="36"/>
      <c r="AE1478" s="224"/>
      <c r="AF1478" s="53"/>
      <c r="AG1478" s="54"/>
      <c r="AH1478" s="55"/>
      <c r="AI1478" s="56"/>
      <c r="AJ1478" s="41" t="s">
        <v>85</v>
      </c>
      <c r="AK1478" s="42">
        <v>44608</v>
      </c>
      <c r="AL1478" s="50"/>
      <c r="AM1478" s="337" t="str">
        <f>INDEX($K$6:$AE$6,1,MATCH(1,K1478:AE1478,-1))</f>
        <v>95PFE-L2M</v>
      </c>
      <c r="AN1478" s="337" t="str">
        <f>IF(INDEX($K$6:$AE$6,1,MATCH(1,K1478:AE1478,1))&lt;&gt;INDEX($K$6:$AE$6,1,MATCH(1,K1478:AE1478,-1)),INDEX($K$6:$AE$6,1,MATCH(1,K1478:AE1478,1)),"-")</f>
        <v>-</v>
      </c>
      <c r="AO1478"/>
      <c r="AP1478"/>
      <c r="AQ1478"/>
    </row>
    <row r="1479" spans="1:43" ht="12.75" customHeight="1" x14ac:dyDescent="0.2">
      <c r="A1479" s="169" t="str">
        <f>IF(IFERROR(VLOOKUP(G1479,EmployesActifs,1,FALSE),"Non")&lt;&gt;"Non","Oui","Non")</f>
        <v>Oui</v>
      </c>
      <c r="B1479" s="172">
        <f>IF(A1479="Oui",1,0)</f>
        <v>1</v>
      </c>
      <c r="C1479" s="172">
        <f>IF(OR(G1479="Médecin",H1479="Médecin",I1479="Médecin",I1479="Médecins",H1479="anesthésiste",H1479="boursier univ.",H1479="chercheur",H1479="chirurgien",H1479="Résident(e)",H1479="Md Urg",H1479="Md Card",LEFT(H1479,6)="Fellow",H1479="Externe Médecine",H1479="Directeur de la biobanque Médecin",H1479="monit.-boursier",),1,0)</f>
        <v>0</v>
      </c>
      <c r="D1479" s="172">
        <f>IF(OR(G1479=0,H1479="Stagiaire",H1479="Stagiaires",H1479="Externe",H1479="Externes",G1479="agence",H1479="STAGIAIRE INFIRMIER(ÈRE)",H1479="STAGIAIRE SI",H1479="STAGIAIRE S.I.",H1479="STAGIAIRE PAB",H1479="STAGIAIRE EN PERFUSION",H1479="Stagiaire Physiothérapeute",H1479="Stagiaire médecine",H1479="Stagiaire - Service sociaux",H1479="STAGIAIRE SOINS INFIRMIERS",H1479="STAGIAIRE EXTERNE EN MÉDECINE",H1479="ss",),1,0)</f>
        <v>0</v>
      </c>
      <c r="E1479" s="28" t="s">
        <v>3350</v>
      </c>
      <c r="F1479" s="28" t="s">
        <v>3351</v>
      </c>
      <c r="G1479" s="255">
        <v>13070</v>
      </c>
      <c r="H1479" s="79" t="s">
        <v>2463</v>
      </c>
      <c r="I1479" s="164" t="s">
        <v>933</v>
      </c>
      <c r="J1479" s="273" t="str">
        <f ca="1">IF(AK1479&lt;=Données!$B$2,1," ")</f>
        <v xml:space="preserve"> </v>
      </c>
      <c r="K1479" s="45" t="s">
        <v>56</v>
      </c>
      <c r="L1479" s="46" t="s">
        <v>56</v>
      </c>
      <c r="M1479" s="47"/>
      <c r="N1479" s="48">
        <v>1</v>
      </c>
      <c r="O1479" s="185"/>
      <c r="P1479" s="300"/>
      <c r="Q1479" s="185"/>
      <c r="R1479" s="186"/>
      <c r="S1479" s="186">
        <v>1</v>
      </c>
      <c r="T1479" s="187"/>
      <c r="U1479" s="187"/>
      <c r="V1479" s="187"/>
      <c r="W1479" s="320"/>
      <c r="X1479" s="214"/>
      <c r="Y1479" s="215"/>
      <c r="Z1479" s="34"/>
      <c r="AA1479" s="35"/>
      <c r="AB1479" s="35"/>
      <c r="AC1479" s="35"/>
      <c r="AD1479" s="36"/>
      <c r="AE1479" s="224"/>
      <c r="AF1479" s="53"/>
      <c r="AG1479" s="54"/>
      <c r="AH1479" s="345"/>
      <c r="AI1479" s="56"/>
      <c r="AJ1479" s="41" t="s">
        <v>4462</v>
      </c>
      <c r="AK1479" s="42">
        <v>45889</v>
      </c>
      <c r="AL1479" s="50"/>
      <c r="AM1479" s="337" t="str">
        <f>INDEX($K$6:$AE$6,1,MATCH(1,K1479:AE1479,-1))</f>
        <v>F550</v>
      </c>
      <c r="AN1479" s="337" t="str">
        <f>IF(INDEX($K$6:$AE$6,1,MATCH(1,K1479:AE1479,1))&lt;&gt;INDEX($K$6:$AE$6,1,MATCH(1,K1479:AE1479,-1)),INDEX($K$6:$AE$6,1,MATCH(1,K1479:AE1479,1)),"-")</f>
        <v>1870 +</v>
      </c>
      <c r="AO1479"/>
      <c r="AP1479"/>
      <c r="AQ1479"/>
    </row>
    <row r="1480" spans="1:43" ht="12.75" customHeight="1" x14ac:dyDescent="0.2">
      <c r="A1480" s="169" t="str">
        <f>IF(IFERROR(VLOOKUP(G1480,EmployesActifs,1,FALSE),"Non")&lt;&gt;"Non","Oui","Non")</f>
        <v>Oui</v>
      </c>
      <c r="B1480" s="172">
        <f>IF(A1480="Oui",1,0)</f>
        <v>1</v>
      </c>
      <c r="C1480" s="172">
        <f>IF(OR(G1480="Médecin",H1480="Médecin",I1480="Médecin",I1480="Médecins",H1480="anesthésiste",H1480="boursier univ.",H1480="chercheur",H1480="chirurgien",H1480="Résident(e)",H1480="Md Urg",H1480="Md Card",LEFT(H1480,6)="Fellow",H1480="Externe Médecine",H1480="Directeur de la biobanque Médecin",H1480="monit.-boursier",),1,0)</f>
        <v>0</v>
      </c>
      <c r="D1480" s="172">
        <f>IF(OR(G1480=0,H1480="Stagiaire",H1480="Stagiaires",H1480="Externe",H1480="Externes",G1480="agence",H1480="STAGIAIRE INFIRMIER(ÈRE)",H1480="STAGIAIRE SI",H1480="STAGIAIRE S.I.",H1480="STAGIAIRE PAB",H1480="STAGIAIRE EN PERFUSION",H1480="Stagiaire Physiothérapeute",H1480="Stagiaire médecine",H1480="Stagiaire - Service sociaux",H1480="STAGIAIRE SOINS INFIRMIERS",H1480="STAGIAIRE EXTERNE EN MÉDECINE",H1480="ss",),1,0)</f>
        <v>0</v>
      </c>
      <c r="E1480" s="28" t="s">
        <v>3350</v>
      </c>
      <c r="F1480" s="28" t="s">
        <v>4437</v>
      </c>
      <c r="G1480" s="262">
        <v>10617</v>
      </c>
      <c r="H1480" s="79" t="s">
        <v>5218</v>
      </c>
      <c r="I1480" s="164" t="s">
        <v>209</v>
      </c>
      <c r="J1480" s="273" t="str">
        <f ca="1">IF(AK1480&lt;=Données!$B$2,1," ")</f>
        <v xml:space="preserve"> </v>
      </c>
      <c r="K1480" s="45">
        <v>1</v>
      </c>
      <c r="L1480" s="46"/>
      <c r="M1480" s="47"/>
      <c r="N1480" s="48"/>
      <c r="O1480" s="185"/>
      <c r="P1480" s="300"/>
      <c r="Q1480" s="185"/>
      <c r="R1480" s="186"/>
      <c r="S1480" s="186"/>
      <c r="T1480" s="187"/>
      <c r="U1480" s="187"/>
      <c r="V1480" s="187"/>
      <c r="W1480" s="320"/>
      <c r="X1480" s="214"/>
      <c r="Y1480" s="215"/>
      <c r="Z1480" s="34"/>
      <c r="AA1480" s="35"/>
      <c r="AB1480" s="35"/>
      <c r="AC1480" s="35"/>
      <c r="AD1480" s="36"/>
      <c r="AE1480" s="224"/>
      <c r="AF1480" s="53"/>
      <c r="AG1480" s="54"/>
      <c r="AH1480" s="55"/>
      <c r="AI1480" s="56"/>
      <c r="AJ1480" s="41" t="s">
        <v>4462</v>
      </c>
      <c r="AK1480" s="42">
        <v>45349</v>
      </c>
      <c r="AL1480" s="50"/>
      <c r="AM1480" s="337" t="str">
        <f>INDEX($K$6:$AE$6,1,MATCH(1,K1480:AE1480,-1))</f>
        <v>95PFE-L2S</v>
      </c>
      <c r="AN1480" s="337" t="str">
        <f>IF(INDEX($K$6:$AE$6,1,MATCH(1,K1480:AE1480,1))&lt;&gt;INDEX($K$6:$AE$6,1,MATCH(1,K1480:AE1480,-1)),INDEX($K$6:$AE$6,1,MATCH(1,K1480:AE1480,1)),"-")</f>
        <v>-</v>
      </c>
      <c r="AO1480"/>
      <c r="AP1480"/>
      <c r="AQ1480"/>
    </row>
    <row r="1481" spans="1:43" ht="12.75" customHeight="1" x14ac:dyDescent="0.2">
      <c r="A1481" s="169" t="str">
        <f>IF(IFERROR(VLOOKUP(G1481,EmployesActifs,1,FALSE),"Non")&lt;&gt;"Non","Oui","Non")</f>
        <v>Oui</v>
      </c>
      <c r="B1481" s="172">
        <f>IF(A1481="Oui",1,0)</f>
        <v>1</v>
      </c>
      <c r="C1481" s="172">
        <f>IF(OR(G1481="Médecin",H1481="Médecin",I1481="Médecin",I1481="Médecins",H1481="anesthésiste",H1481="boursier univ.",H1481="chercheur",H1481="chirurgien",H1481="Résident(e)",H1481="Md Urg",H1481="Md Card",LEFT(H1481,6)="Fellow",H1481="Externe Médecine",H1481="Directeur de la biobanque Médecin",H1481="monit.-boursier",),1,0)</f>
        <v>0</v>
      </c>
      <c r="D1481" s="172">
        <f>IF(OR(G1481=0,H1481="Stagiaire",H1481="Stagiaires",H1481="Externe",H1481="Externes",G1481="agence",H1481="STAGIAIRE INFIRMIER(ÈRE)",H1481="STAGIAIRE SI",H1481="STAGIAIRE S.I.",H1481="STAGIAIRE PAB",H1481="STAGIAIRE EN PERFUSION",H1481="Stagiaire Physiothérapeute",H1481="Stagiaire médecine",H1481="Stagiaire - Service sociaux",H1481="STAGIAIRE SOINS INFIRMIERS",H1481="STAGIAIRE EXTERNE EN MÉDECINE",H1481="ss",),1,0)</f>
        <v>0</v>
      </c>
      <c r="E1481" s="28" t="s">
        <v>2667</v>
      </c>
      <c r="F1481" s="28" t="s">
        <v>806</v>
      </c>
      <c r="G1481" s="257">
        <v>5354</v>
      </c>
      <c r="H1481" s="79" t="s">
        <v>570</v>
      </c>
      <c r="I1481" s="164" t="s">
        <v>2668</v>
      </c>
      <c r="J1481" s="273" t="str">
        <f ca="1">IF(AK1481&lt;=Données!$B$2,1," ")</f>
        <v xml:space="preserve"> </v>
      </c>
      <c r="K1481" s="45"/>
      <c r="L1481" s="46">
        <v>1</v>
      </c>
      <c r="M1481" s="47"/>
      <c r="N1481" s="48"/>
      <c r="O1481" s="185"/>
      <c r="P1481" s="300"/>
      <c r="Q1481" s="185"/>
      <c r="R1481" s="186"/>
      <c r="S1481" s="186"/>
      <c r="T1481" s="187"/>
      <c r="U1481" s="187"/>
      <c r="V1481" s="187"/>
      <c r="W1481" s="320"/>
      <c r="X1481" s="214"/>
      <c r="Y1481" s="215"/>
      <c r="Z1481" s="34"/>
      <c r="AA1481" s="35"/>
      <c r="AB1481" s="35"/>
      <c r="AC1481" s="35"/>
      <c r="AD1481" s="36"/>
      <c r="AE1481" s="224"/>
      <c r="AF1481" s="53"/>
      <c r="AG1481" s="54"/>
      <c r="AH1481" s="55"/>
      <c r="AI1481" s="56"/>
      <c r="AJ1481" s="41" t="s">
        <v>4462</v>
      </c>
      <c r="AK1481" s="42">
        <v>45539</v>
      </c>
      <c r="AL1481" s="50"/>
      <c r="AM1481" s="337" t="str">
        <f>INDEX($K$6:$AE$6,1,MATCH(1,K1481:AE1481,-1))</f>
        <v>95PFE-L2M</v>
      </c>
      <c r="AN1481" s="337" t="str">
        <f>IF(INDEX($K$6:$AE$6,1,MATCH(1,K1481:AE1481,1))&lt;&gt;INDEX($K$6:$AE$6,1,MATCH(1,K1481:AE1481,-1)),INDEX($K$6:$AE$6,1,MATCH(1,K1481:AE1481,1)),"-")</f>
        <v>-</v>
      </c>
      <c r="AO1481"/>
      <c r="AP1481"/>
      <c r="AQ1481"/>
    </row>
    <row r="1482" spans="1:43" ht="12.75" customHeight="1" x14ac:dyDescent="0.2">
      <c r="A1482" s="169" t="str">
        <f>IF(IFERROR(VLOOKUP(G1482,EmployesActifs,1,FALSE),"Non")&lt;&gt;"Non","Oui","Non")</f>
        <v>Oui</v>
      </c>
      <c r="B1482" s="172">
        <f>IF(A1482="Oui",1,0)</f>
        <v>1</v>
      </c>
      <c r="C1482" s="172">
        <f>IF(OR(G1482="Médecin",H1482="Médecin",I1482="Médecin",I1482="Médecins",H1482="anesthésiste",H1482="boursier univ.",H1482="chercheur",H1482="chirurgien",H1482="Résident(e)",H1482="Md Urg",H1482="Md Card",LEFT(H1482,6)="Fellow",H1482="Externe Médecine",H1482="Directeur de la biobanque Médecin",H1482="monit.-boursier",),1,0)</f>
        <v>0</v>
      </c>
      <c r="D1482" s="172">
        <f>IF(OR(G1482=0,H1482="Stagiaire",H1482="Stagiaires",H1482="Externe",H1482="Externes",G1482="agence",H1482="STAGIAIRE INFIRMIER(ÈRE)",H1482="STAGIAIRE SI",H1482="STAGIAIRE S.I.",H1482="STAGIAIRE PAB",H1482="STAGIAIRE EN PERFUSION",H1482="Stagiaire Physiothérapeute",H1482="Stagiaire médecine",H1482="Stagiaire - Service sociaux",H1482="STAGIAIRE SOINS INFIRMIERS",H1482="STAGIAIRE EXTERNE EN MÉDECINE",H1482="ss",),1,0)</f>
        <v>0</v>
      </c>
      <c r="E1482" s="28" t="s">
        <v>2667</v>
      </c>
      <c r="F1482" s="28" t="s">
        <v>306</v>
      </c>
      <c r="G1482" s="257">
        <v>5378</v>
      </c>
      <c r="H1482" s="79" t="s">
        <v>5325</v>
      </c>
      <c r="I1482" s="164" t="s">
        <v>933</v>
      </c>
      <c r="J1482" s="273" t="str">
        <f ca="1">IF(AK1482&lt;=Données!$B$2,1," ")</f>
        <v xml:space="preserve"> </v>
      </c>
      <c r="K1482" s="45"/>
      <c r="L1482" s="46">
        <v>1</v>
      </c>
      <c r="M1482" s="47"/>
      <c r="N1482" s="48"/>
      <c r="O1482" s="185"/>
      <c r="P1482" s="300"/>
      <c r="Q1482" s="185"/>
      <c r="R1482" s="186"/>
      <c r="S1482" s="186"/>
      <c r="T1482" s="187"/>
      <c r="U1482" s="187"/>
      <c r="V1482" s="187"/>
      <c r="W1482" s="320"/>
      <c r="X1482" s="214"/>
      <c r="Y1482" s="215"/>
      <c r="Z1482" s="34"/>
      <c r="AA1482" s="35"/>
      <c r="AB1482" s="35"/>
      <c r="AC1482" s="35"/>
      <c r="AD1482" s="36"/>
      <c r="AE1482" s="224"/>
      <c r="AF1482" s="53"/>
      <c r="AG1482" s="54"/>
      <c r="AH1482" s="55"/>
      <c r="AI1482" s="56"/>
      <c r="AJ1482" s="41" t="s">
        <v>652</v>
      </c>
      <c r="AK1482" s="42">
        <v>45398</v>
      </c>
      <c r="AL1482" s="50"/>
      <c r="AM1482" s="337" t="str">
        <f>INDEX($K$6:$AE$6,1,MATCH(1,K1482:AE1482,-1))</f>
        <v>95PFE-L2M</v>
      </c>
      <c r="AN1482" s="337" t="str">
        <f>IF(INDEX($K$6:$AE$6,1,MATCH(1,K1482:AE1482,1))&lt;&gt;INDEX($K$6:$AE$6,1,MATCH(1,K1482:AE1482,-1)),INDEX($K$6:$AE$6,1,MATCH(1,K1482:AE1482,1)),"-")</f>
        <v>-</v>
      </c>
      <c r="AO1482"/>
      <c r="AP1482"/>
      <c r="AQ1482"/>
    </row>
    <row r="1483" spans="1:43" ht="12.75" customHeight="1" x14ac:dyDescent="0.2">
      <c r="A1483" s="169" t="str">
        <f>IF(IFERROR(VLOOKUP(G1483,EmployesActifs,1,FALSE),"Non")&lt;&gt;"Non","Oui","Non")</f>
        <v>Oui</v>
      </c>
      <c r="B1483" s="172">
        <f>IF(A1483="Oui",1,0)</f>
        <v>1</v>
      </c>
      <c r="C1483" s="172">
        <f>IF(OR(G1483="Médecin",H1483="Médecin",I1483="Médecin",I1483="Médecins",H1483="anesthésiste",H1483="boursier univ.",H1483="chercheur",H1483="chirurgien",H1483="Résident(e)",H1483="Md Urg",H1483="Md Card",LEFT(H1483,6)="Fellow",H1483="Externe Médecine",H1483="Directeur de la biobanque Médecin",H1483="monit.-boursier",),1,0)</f>
        <v>0</v>
      </c>
      <c r="D1483" s="172">
        <f>IF(OR(G1483=0,H1483="Stagiaire",H1483="Stagiaires",H1483="Externe",H1483="Externes",G1483="agence",H1483="STAGIAIRE INFIRMIER(ÈRE)",H1483="STAGIAIRE SI",H1483="STAGIAIRE S.I.",H1483="STAGIAIRE PAB",H1483="STAGIAIRE EN PERFUSION",H1483="Stagiaire Physiothérapeute",H1483="Stagiaire médecine",H1483="Stagiaire - Service sociaux",H1483="STAGIAIRE SOINS INFIRMIERS",H1483="STAGIAIRE EXTERNE EN MÉDECINE",H1483="ss",),1,0)</f>
        <v>0</v>
      </c>
      <c r="E1483" s="28" t="s">
        <v>2667</v>
      </c>
      <c r="F1483" s="28" t="s">
        <v>306</v>
      </c>
      <c r="G1483" s="257">
        <v>5477</v>
      </c>
      <c r="H1483" s="79" t="s">
        <v>103</v>
      </c>
      <c r="I1483" s="164" t="s">
        <v>836</v>
      </c>
      <c r="J1483" s="273" t="str">
        <f ca="1">IF(AK1483&lt;=Données!$B$2,1," ")</f>
        <v xml:space="preserve"> </v>
      </c>
      <c r="K1483" s="45"/>
      <c r="L1483" s="46"/>
      <c r="M1483" s="47"/>
      <c r="N1483" s="48"/>
      <c r="O1483" s="185"/>
      <c r="P1483" s="300"/>
      <c r="Q1483" s="185"/>
      <c r="R1483" s="186"/>
      <c r="S1483" s="186">
        <v>1</v>
      </c>
      <c r="T1483" s="187"/>
      <c r="U1483" s="187"/>
      <c r="V1483" s="187"/>
      <c r="W1483" s="320"/>
      <c r="X1483" s="214"/>
      <c r="Y1483" s="215"/>
      <c r="Z1483" s="34"/>
      <c r="AA1483" s="35"/>
      <c r="AB1483" s="35"/>
      <c r="AC1483" s="35"/>
      <c r="AD1483" s="36"/>
      <c r="AE1483" s="224"/>
      <c r="AF1483" s="53"/>
      <c r="AG1483" s="54"/>
      <c r="AH1483" s="55"/>
      <c r="AI1483" s="56"/>
      <c r="AJ1483" s="41" t="s">
        <v>5851</v>
      </c>
      <c r="AK1483" s="42">
        <v>45853</v>
      </c>
      <c r="AL1483" s="50"/>
      <c r="AM1483" s="337" t="str">
        <f>INDEX($K$6:$AE$6,1,MATCH(1,K1483:AE1483,-1))</f>
        <v>1870 +</v>
      </c>
      <c r="AN1483" s="337" t="str">
        <f>IF(INDEX($K$6:$AE$6,1,MATCH(1,K1483:AE1483,1))&lt;&gt;INDEX($K$6:$AE$6,1,MATCH(1,K1483:AE1483,-1)),INDEX($K$6:$AE$6,1,MATCH(1,K1483:AE1483,1)),"-")</f>
        <v>-</v>
      </c>
      <c r="AO1483"/>
      <c r="AP1483"/>
      <c r="AQ1483"/>
    </row>
    <row r="1484" spans="1:43" ht="12.75" customHeight="1" x14ac:dyDescent="0.2">
      <c r="A1484" s="169" t="str">
        <f>IF(IFERROR(VLOOKUP(G1484,EmployesActifs,1,FALSE),"Non")&lt;&gt;"Non","Oui","Non")</f>
        <v>Oui</v>
      </c>
      <c r="B1484" s="172">
        <f>IF(A1484="Oui",1,0)</f>
        <v>1</v>
      </c>
      <c r="C1484" s="172">
        <f>IF(OR(G1484="Médecin",H1484="Médecin",I1484="Médecin",I1484="Médecins",H1484="anesthésiste",H1484="boursier univ.",H1484="chercheur",H1484="chirurgien",H1484="Résident(e)",H1484="Md Urg",H1484="Md Card",LEFT(H1484,6)="Fellow",H1484="Externe Médecine",H1484="Directeur de la biobanque Médecin",H1484="monit.-boursier",),1,0)</f>
        <v>0</v>
      </c>
      <c r="D1484" s="172">
        <f>IF(OR(G1484=0,H1484="Stagiaire",H1484="Stagiaires",H1484="Externe",H1484="Externes",G1484="agence",H1484="STAGIAIRE INFIRMIER(ÈRE)",H1484="STAGIAIRE SI",H1484="STAGIAIRE S.I.",H1484="STAGIAIRE PAB",H1484="STAGIAIRE EN PERFUSION",H1484="Stagiaire Physiothérapeute",H1484="Stagiaire médecine",H1484="Stagiaire - Service sociaux",H1484="STAGIAIRE SOINS INFIRMIERS",H1484="STAGIAIRE EXTERNE EN MÉDECINE",H1484="ss",),1,0)</f>
        <v>0</v>
      </c>
      <c r="E1484" s="28" t="s">
        <v>2667</v>
      </c>
      <c r="F1484" s="28" t="s">
        <v>2669</v>
      </c>
      <c r="G1484" s="255">
        <v>11075</v>
      </c>
      <c r="H1484" s="79" t="s">
        <v>2098</v>
      </c>
      <c r="I1484" s="164" t="s">
        <v>61</v>
      </c>
      <c r="J1484" s="273">
        <f ca="1">IF(AK1484&lt;=Données!$B$2,1," ")</f>
        <v>1</v>
      </c>
      <c r="K1484" s="45" t="s">
        <v>56</v>
      </c>
      <c r="L1484" s="46" t="s">
        <v>56</v>
      </c>
      <c r="M1484" s="47"/>
      <c r="N1484" s="48" t="s">
        <v>56</v>
      </c>
      <c r="O1484" s="185"/>
      <c r="P1484" s="300"/>
      <c r="Q1484" s="185">
        <v>1</v>
      </c>
      <c r="R1484" s="186"/>
      <c r="S1484" s="186" t="s">
        <v>56</v>
      </c>
      <c r="T1484" s="187"/>
      <c r="U1484" s="187"/>
      <c r="V1484" s="187"/>
      <c r="W1484" s="320"/>
      <c r="X1484" s="214"/>
      <c r="Y1484" s="215"/>
      <c r="Z1484" s="34"/>
      <c r="AA1484" s="35"/>
      <c r="AB1484" s="35"/>
      <c r="AC1484" s="35"/>
      <c r="AD1484" s="36"/>
      <c r="AE1484" s="224" t="s">
        <v>56</v>
      </c>
      <c r="AF1484" s="53"/>
      <c r="AG1484" s="54"/>
      <c r="AH1484" s="55"/>
      <c r="AI1484" s="56"/>
      <c r="AJ1484" s="41" t="s">
        <v>159</v>
      </c>
      <c r="AK1484" s="42">
        <v>44772</v>
      </c>
      <c r="AL1484" s="50"/>
      <c r="AM1484" s="337" t="str">
        <f>INDEX($K$6:$AE$6,1,MATCH(1,K1484:AE1484,-1))</f>
        <v>1860-S</v>
      </c>
      <c r="AN1484" s="337" t="str">
        <f>IF(INDEX($K$6:$AE$6,1,MATCH(1,K1484:AE1484,1))&lt;&gt;INDEX($K$6:$AE$6,1,MATCH(1,K1484:AE1484,-1)),INDEX($K$6:$AE$6,1,MATCH(1,K1484:AE1484,1)),"-")</f>
        <v>-</v>
      </c>
      <c r="AO1484"/>
      <c r="AP1484"/>
      <c r="AQ1484"/>
    </row>
    <row r="1485" spans="1:43" ht="12.75" customHeight="1" x14ac:dyDescent="0.2">
      <c r="A1485" s="169" t="str">
        <f>IF(IFERROR(VLOOKUP(G1485,EmployesActifs,1,FALSE),"Non")&lt;&gt;"Non","Oui","Non")</f>
        <v>Oui</v>
      </c>
      <c r="B1485" s="172">
        <f>IF(A1485="Oui",1,0)</f>
        <v>1</v>
      </c>
      <c r="C1485" s="172">
        <f>IF(OR(G1485="Médecin",H1485="Médecin",I1485="Médecin",I1485="Médecins",H1485="anesthésiste",H1485="boursier univ.",H1485="chercheur",H1485="chirurgien",H1485="Résident(e)",H1485="Md Urg",H1485="Md Card",LEFT(H1485,6)="Fellow",H1485="Externe Médecine",H1485="Directeur de la biobanque Médecin",H1485="monit.-boursier",),1,0)</f>
        <v>0</v>
      </c>
      <c r="D1485" s="172">
        <f>IF(OR(G1485=0,H1485="Stagiaire",H1485="Stagiaires",H1485="Externe",H1485="Externes",G1485="agence",H1485="STAGIAIRE INFIRMIER(ÈRE)",H1485="STAGIAIRE SI",H1485="STAGIAIRE S.I.",H1485="STAGIAIRE PAB",H1485="STAGIAIRE EN PERFUSION",H1485="Stagiaire Physiothérapeute",H1485="Stagiaire médecine",H1485="Stagiaire - Service sociaux",H1485="STAGIAIRE SOINS INFIRMIERS",H1485="STAGIAIRE EXTERNE EN MÉDECINE",H1485="ss",),1,0)</f>
        <v>0</v>
      </c>
      <c r="E1485" s="28" t="s">
        <v>2667</v>
      </c>
      <c r="F1485" s="28" t="s">
        <v>204</v>
      </c>
      <c r="G1485" s="257">
        <v>5991</v>
      </c>
      <c r="H1485" s="79" t="s">
        <v>1087</v>
      </c>
      <c r="I1485" s="164" t="s">
        <v>5715</v>
      </c>
      <c r="J1485" s="273">
        <f ca="1">IF(AK1485&lt;=Données!$B$2,1," ")</f>
        <v>1</v>
      </c>
      <c r="K1485" s="45"/>
      <c r="L1485" s="46">
        <v>1</v>
      </c>
      <c r="M1485" s="47"/>
      <c r="N1485" s="48"/>
      <c r="O1485" s="185"/>
      <c r="P1485" s="300"/>
      <c r="Q1485" s="185"/>
      <c r="R1485" s="186"/>
      <c r="S1485" s="186"/>
      <c r="T1485" s="187"/>
      <c r="U1485" s="187"/>
      <c r="V1485" s="187"/>
      <c r="W1485" s="320"/>
      <c r="X1485" s="214"/>
      <c r="Y1485" s="215"/>
      <c r="Z1485" s="34"/>
      <c r="AA1485" s="35"/>
      <c r="AB1485" s="35"/>
      <c r="AC1485" s="35"/>
      <c r="AD1485" s="36"/>
      <c r="AE1485" s="224"/>
      <c r="AF1485" s="53"/>
      <c r="AG1485" s="54"/>
      <c r="AH1485" s="55"/>
      <c r="AI1485" s="56"/>
      <c r="AJ1485" s="41" t="s">
        <v>2670</v>
      </c>
      <c r="AK1485" s="42">
        <v>44594</v>
      </c>
      <c r="AL1485" s="50"/>
      <c r="AM1485" s="337" t="str">
        <f>INDEX($K$6:$AE$6,1,MATCH(1,K1485:AE1485,-1))</f>
        <v>95PFE-L2M</v>
      </c>
      <c r="AN1485" s="337" t="str">
        <f>IF(INDEX($K$6:$AE$6,1,MATCH(1,K1485:AE1485,1))&lt;&gt;INDEX($K$6:$AE$6,1,MATCH(1,K1485:AE1485,-1)),INDEX($K$6:$AE$6,1,MATCH(1,K1485:AE1485,1)),"-")</f>
        <v>-</v>
      </c>
      <c r="AO1485"/>
      <c r="AP1485"/>
      <c r="AQ1485"/>
    </row>
    <row r="1486" spans="1:43" ht="12.75" customHeight="1" x14ac:dyDescent="0.2">
      <c r="A1486" s="169" t="str">
        <f>IF(IFERROR(VLOOKUP(G1486,EmployesActifs,1,FALSE),"Non")&lt;&gt;"Non","Oui","Non")</f>
        <v>Oui</v>
      </c>
      <c r="B1486" s="172">
        <f>IF(A1486="Oui",1,0)</f>
        <v>1</v>
      </c>
      <c r="C1486" s="172">
        <f>IF(OR(G1486="Médecin",H1486="Médecin",I1486="Médecin",I1486="Médecins",H1486="anesthésiste",H1486="boursier univ.",H1486="chercheur",H1486="chirurgien",H1486="Résident(e)",H1486="Md Urg",H1486="Md Card",LEFT(H1486,6)="Fellow",H1486="Externe Médecine",H1486="Directeur de la biobanque Médecin",H1486="monit.-boursier",),1,0)</f>
        <v>0</v>
      </c>
      <c r="D1486" s="172">
        <f>IF(OR(G1486=0,H1486="Stagiaire",H1486="Stagiaires",H1486="Externe",H1486="Externes",G1486="agence",H1486="STAGIAIRE INFIRMIER(ÈRE)",H1486="STAGIAIRE SI",H1486="STAGIAIRE S.I.",H1486="STAGIAIRE PAB",H1486="STAGIAIRE EN PERFUSION",H1486="Stagiaire Physiothérapeute",H1486="Stagiaire médecine",H1486="Stagiaire - Service sociaux",H1486="STAGIAIRE SOINS INFIRMIERS",H1486="STAGIAIRE EXTERNE EN MÉDECINE",H1486="ss",),1,0)</f>
        <v>0</v>
      </c>
      <c r="E1486" s="28" t="s">
        <v>2667</v>
      </c>
      <c r="F1486" s="28" t="s">
        <v>231</v>
      </c>
      <c r="G1486" s="257">
        <v>12136</v>
      </c>
      <c r="H1486" s="79" t="s">
        <v>54</v>
      </c>
      <c r="I1486" s="164" t="s">
        <v>55</v>
      </c>
      <c r="J1486" s="273" t="str">
        <f ca="1">IF(AK1486&lt;=Données!$B$2,1," ")</f>
        <v xml:space="preserve"> </v>
      </c>
      <c r="K1486" s="45">
        <v>1</v>
      </c>
      <c r="L1486" s="46"/>
      <c r="M1486" s="47"/>
      <c r="N1486" s="48"/>
      <c r="O1486" s="185"/>
      <c r="P1486" s="300"/>
      <c r="Q1486" s="185"/>
      <c r="R1486" s="186"/>
      <c r="S1486" s="186"/>
      <c r="T1486" s="187"/>
      <c r="U1486" s="187"/>
      <c r="V1486" s="187"/>
      <c r="W1486" s="320"/>
      <c r="X1486" s="214"/>
      <c r="Y1486" s="215"/>
      <c r="Z1486" s="34"/>
      <c r="AA1486" s="35"/>
      <c r="AB1486" s="35"/>
      <c r="AC1486" s="35"/>
      <c r="AD1486" s="36"/>
      <c r="AE1486" s="224"/>
      <c r="AF1486" s="53"/>
      <c r="AG1486" s="54"/>
      <c r="AH1486" s="55"/>
      <c r="AI1486" s="56"/>
      <c r="AJ1486" s="41" t="s">
        <v>50</v>
      </c>
      <c r="AK1486" s="42">
        <v>45642</v>
      </c>
      <c r="AL1486" s="50"/>
      <c r="AM1486" s="337" t="str">
        <f>INDEX($K$6:$AE$6,1,MATCH(1,K1486:AE1486,-1))</f>
        <v>95PFE-L2S</v>
      </c>
      <c r="AN1486" s="337" t="str">
        <f>IF(INDEX($K$6:$AE$6,1,MATCH(1,K1486:AE1486,1))&lt;&gt;INDEX($K$6:$AE$6,1,MATCH(1,K1486:AE1486,-1)),INDEX($K$6:$AE$6,1,MATCH(1,K1486:AE1486,1)),"-")</f>
        <v>-</v>
      </c>
      <c r="AO1486"/>
      <c r="AP1486"/>
      <c r="AQ1486"/>
    </row>
    <row r="1487" spans="1:43" ht="12.75" customHeight="1" x14ac:dyDescent="0.2">
      <c r="A1487" s="169" t="str">
        <f>IF(IFERROR(VLOOKUP(G1487,EmployesActifs,1,FALSE),"Non")&lt;&gt;"Non","Oui","Non")</f>
        <v>Oui</v>
      </c>
      <c r="B1487" s="172">
        <f>IF(A1487="Oui",1,0)</f>
        <v>1</v>
      </c>
      <c r="C1487" s="172">
        <f>IF(OR(G1487="Médecin",H1487="Médecin",I1487="Médecin",I1487="Médecins",H1487="anesthésiste",H1487="boursier univ.",H1487="chercheur",H1487="chirurgien",H1487="Résident(e)",H1487="Md Urg",H1487="Md Card",LEFT(H1487,6)="Fellow",H1487="Externe Médecine",H1487="Directeur de la biobanque Médecin",H1487="monit.-boursier",),1,0)</f>
        <v>0</v>
      </c>
      <c r="D1487" s="172">
        <f>IF(OR(G1487=0,H1487="Stagiaire",H1487="Stagiaires",H1487="Externe",H1487="Externes",G1487="agence",H1487="STAGIAIRE INFIRMIER(ÈRE)",H1487="STAGIAIRE SI",H1487="STAGIAIRE S.I.",H1487="STAGIAIRE PAB",H1487="STAGIAIRE EN PERFUSION",H1487="Stagiaire Physiothérapeute",H1487="Stagiaire médecine",H1487="Stagiaire - Service sociaux",H1487="STAGIAIRE SOINS INFIRMIERS",H1487="STAGIAIRE EXTERNE EN MÉDECINE",H1487="ss",),1,0)</f>
        <v>0</v>
      </c>
      <c r="E1487" s="28" t="s">
        <v>2667</v>
      </c>
      <c r="F1487" s="28" t="s">
        <v>1180</v>
      </c>
      <c r="G1487" s="255">
        <v>13900</v>
      </c>
      <c r="H1487" s="79" t="s">
        <v>570</v>
      </c>
      <c r="I1487" s="164" t="s">
        <v>1742</v>
      </c>
      <c r="J1487" s="273" t="str">
        <f ca="1">IF(AK1487&lt;=Données!$B$2,1," ")</f>
        <v xml:space="preserve"> </v>
      </c>
      <c r="K1487" s="45" t="s">
        <v>56</v>
      </c>
      <c r="L1487" s="46" t="s">
        <v>56</v>
      </c>
      <c r="M1487" s="47"/>
      <c r="N1487" s="48"/>
      <c r="O1487" s="185" t="s">
        <v>56</v>
      </c>
      <c r="P1487" s="300"/>
      <c r="Q1487" s="185"/>
      <c r="R1487" s="186"/>
      <c r="S1487" s="186">
        <v>1</v>
      </c>
      <c r="T1487" s="187"/>
      <c r="U1487" s="187"/>
      <c r="V1487" s="187"/>
      <c r="W1487" s="320"/>
      <c r="X1487" s="214"/>
      <c r="Y1487" s="215"/>
      <c r="Z1487" s="34"/>
      <c r="AA1487" s="35"/>
      <c r="AB1487" s="35"/>
      <c r="AC1487" s="35"/>
      <c r="AD1487" s="36"/>
      <c r="AE1487" s="224"/>
      <c r="AF1487" s="53"/>
      <c r="AG1487" s="54"/>
      <c r="AH1487" s="55"/>
      <c r="AI1487" s="56"/>
      <c r="AJ1487" s="41" t="s">
        <v>4462</v>
      </c>
      <c r="AK1487" s="42">
        <v>45616</v>
      </c>
      <c r="AL1487" s="50"/>
      <c r="AM1487" s="337" t="str">
        <f>INDEX($K$6:$AE$6,1,MATCH(1,K1487:AE1487,-1))</f>
        <v>1870 +</v>
      </c>
      <c r="AN1487" s="337" t="str">
        <f>IF(INDEX($K$6:$AE$6,1,MATCH(1,K1487:AE1487,1))&lt;&gt;INDEX($K$6:$AE$6,1,MATCH(1,K1487:AE1487,-1)),INDEX($K$6:$AE$6,1,MATCH(1,K1487:AE1487,1)),"-")</f>
        <v>-</v>
      </c>
      <c r="AO1487"/>
      <c r="AP1487"/>
      <c r="AQ1487"/>
    </row>
    <row r="1488" spans="1:43" ht="12.75" customHeight="1" x14ac:dyDescent="0.2">
      <c r="A1488" s="169" t="str">
        <f>IF(IFERROR(VLOOKUP(G1488,EmployesActifs,1,FALSE),"Non")&lt;&gt;"Non","Oui","Non")</f>
        <v>Oui</v>
      </c>
      <c r="B1488" s="172">
        <f>IF(A1488="Oui",1,0)</f>
        <v>1</v>
      </c>
      <c r="C1488" s="172">
        <f>IF(OR(G1488="Médecin",H1488="Médecin",I1488="Médecin",I1488="Médecins",H1488="anesthésiste",H1488="boursier univ.",H1488="chercheur",H1488="chirurgien",H1488="Résident(e)",H1488="Md Urg",H1488="Md Card",LEFT(H1488,6)="Fellow",H1488="Externe Médecine",H1488="Directeur de la biobanque Médecin",H1488="monit.-boursier",),1,0)</f>
        <v>0</v>
      </c>
      <c r="D1488" s="172">
        <f>IF(OR(G1488=0,H1488="Stagiaire",H1488="Stagiaires",H1488="Externe",H1488="Externes",G1488="agence",H1488="STAGIAIRE INFIRMIER(ÈRE)",H1488="STAGIAIRE SI",H1488="STAGIAIRE S.I.",H1488="STAGIAIRE PAB",H1488="STAGIAIRE EN PERFUSION",H1488="Stagiaire Physiothérapeute",H1488="Stagiaire médecine",H1488="Stagiaire - Service sociaux",H1488="STAGIAIRE SOINS INFIRMIERS",H1488="STAGIAIRE EXTERNE EN MÉDECINE",H1488="ss",),1,0)</f>
        <v>0</v>
      </c>
      <c r="E1488" s="28" t="s">
        <v>2667</v>
      </c>
      <c r="F1488" s="28" t="s">
        <v>4129</v>
      </c>
      <c r="G1488" s="256">
        <v>13749</v>
      </c>
      <c r="H1488" s="79" t="s">
        <v>906</v>
      </c>
      <c r="I1488" s="164" t="s">
        <v>1489</v>
      </c>
      <c r="J1488" s="273" t="str">
        <f ca="1">IF(AK1488&lt;=Données!$B$2,1," ")</f>
        <v xml:space="preserve"> </v>
      </c>
      <c r="K1488" s="45"/>
      <c r="L1488" s="46">
        <v>1</v>
      </c>
      <c r="M1488" s="47"/>
      <c r="N1488" s="48"/>
      <c r="O1488" s="185"/>
      <c r="P1488" s="300"/>
      <c r="Q1488" s="185"/>
      <c r="R1488" s="186"/>
      <c r="S1488" s="186"/>
      <c r="T1488" s="187"/>
      <c r="U1488" s="187"/>
      <c r="V1488" s="187"/>
      <c r="W1488" s="320"/>
      <c r="X1488" s="214"/>
      <c r="Y1488" s="215"/>
      <c r="Z1488" s="34"/>
      <c r="AA1488" s="35"/>
      <c r="AB1488" s="35"/>
      <c r="AC1488" s="35"/>
      <c r="AD1488" s="36"/>
      <c r="AE1488" s="224"/>
      <c r="AF1488" s="53"/>
      <c r="AG1488" s="54"/>
      <c r="AH1488" s="55"/>
      <c r="AI1488" s="56"/>
      <c r="AJ1488" s="41" t="s">
        <v>4462</v>
      </c>
      <c r="AK1488" s="42">
        <v>45539</v>
      </c>
      <c r="AL1488" s="50"/>
      <c r="AM1488" s="337" t="str">
        <f>INDEX($K$6:$AE$6,1,MATCH(1,K1488:AE1488,-1))</f>
        <v>95PFE-L2M</v>
      </c>
      <c r="AN1488" s="337" t="str">
        <f>IF(INDEX($K$6:$AE$6,1,MATCH(1,K1488:AE1488,1))&lt;&gt;INDEX($K$6:$AE$6,1,MATCH(1,K1488:AE1488,-1)),INDEX($K$6:$AE$6,1,MATCH(1,K1488:AE1488,1)),"-")</f>
        <v>-</v>
      </c>
      <c r="AO1488"/>
      <c r="AP1488"/>
      <c r="AQ1488"/>
    </row>
    <row r="1489" spans="1:43" ht="12.75" customHeight="1" x14ac:dyDescent="0.2">
      <c r="A1489" s="169" t="str">
        <f>IF(IFERROR(VLOOKUP(G1489,EmployesActifs,1,FALSE),"Non")&lt;&gt;"Non","Oui","Non")</f>
        <v>Oui</v>
      </c>
      <c r="B1489" s="172">
        <f>IF(A1489="Oui",1,0)</f>
        <v>1</v>
      </c>
      <c r="C1489" s="172">
        <f>IF(OR(G1489="Médecin",H1489="Médecin",I1489="Médecin",I1489="Médecins",H1489="anesthésiste",H1489="boursier univ.",H1489="chercheur",H1489="chirurgien",H1489="Résident(e)",H1489="Md Urg",H1489="Md Card",LEFT(H1489,6)="Fellow",H1489="Externe Médecine",H1489="Directeur de la biobanque Médecin",H1489="monit.-boursier",),1,0)</f>
        <v>0</v>
      </c>
      <c r="D1489" s="172">
        <f>IF(OR(G1489=0,H1489="Stagiaire",H1489="Stagiaires",H1489="Externe",H1489="Externes",G1489="agence",H1489="STAGIAIRE INFIRMIER(ÈRE)",H1489="STAGIAIRE SI",H1489="STAGIAIRE S.I.",H1489="STAGIAIRE PAB",H1489="STAGIAIRE EN PERFUSION",H1489="Stagiaire Physiothérapeute",H1489="Stagiaire médecine",H1489="Stagiaire - Service sociaux",H1489="STAGIAIRE SOINS INFIRMIERS",H1489="STAGIAIRE EXTERNE EN MÉDECINE",H1489="ss",),1,0)</f>
        <v>0</v>
      </c>
      <c r="E1489" s="28" t="s">
        <v>2672</v>
      </c>
      <c r="F1489" s="28" t="s">
        <v>1801</v>
      </c>
      <c r="G1489" s="257">
        <v>10959</v>
      </c>
      <c r="H1489" s="79" t="s">
        <v>1559</v>
      </c>
      <c r="I1489" s="164" t="s">
        <v>5715</v>
      </c>
      <c r="J1489" s="273" t="str">
        <f ca="1">IF(AK1489&lt;=Données!$B$2,1," ")</f>
        <v xml:space="preserve"> </v>
      </c>
      <c r="K1489" s="45"/>
      <c r="L1489" s="46"/>
      <c r="M1489" s="47"/>
      <c r="N1489" s="48">
        <v>1</v>
      </c>
      <c r="O1489" s="185"/>
      <c r="P1489" s="300"/>
      <c r="Q1489" s="185"/>
      <c r="R1489" s="186"/>
      <c r="S1489" s="186"/>
      <c r="T1489" s="187"/>
      <c r="U1489" s="187"/>
      <c r="V1489" s="187"/>
      <c r="W1489" s="320"/>
      <c r="X1489" s="214"/>
      <c r="Y1489" s="215"/>
      <c r="Z1489" s="34"/>
      <c r="AA1489" s="35"/>
      <c r="AB1489" s="35"/>
      <c r="AC1489" s="35"/>
      <c r="AD1489" s="36"/>
      <c r="AE1489" s="224"/>
      <c r="AF1489" s="53"/>
      <c r="AG1489" s="54"/>
      <c r="AH1489" s="55"/>
      <c r="AI1489" s="56"/>
      <c r="AJ1489" s="41" t="s">
        <v>5851</v>
      </c>
      <c r="AK1489" s="42">
        <v>45812</v>
      </c>
      <c r="AL1489" s="50"/>
      <c r="AM1489" s="337" t="str">
        <f>INDEX($K$6:$AE$6,1,MATCH(1,K1489:AE1489,-1))</f>
        <v>F550</v>
      </c>
      <c r="AN1489" s="337" t="str">
        <f>IF(INDEX($K$6:$AE$6,1,MATCH(1,K1489:AE1489,1))&lt;&gt;INDEX($K$6:$AE$6,1,MATCH(1,K1489:AE1489,-1)),INDEX($K$6:$AE$6,1,MATCH(1,K1489:AE1489,1)),"-")</f>
        <v>-</v>
      </c>
      <c r="AO1489"/>
      <c r="AP1489"/>
      <c r="AQ1489"/>
    </row>
    <row r="1490" spans="1:43" ht="12.75" customHeight="1" x14ac:dyDescent="0.2">
      <c r="A1490" s="169" t="str">
        <f>IF(IFERROR(VLOOKUP(G1490,EmployesActifs,1,FALSE),"Non")&lt;&gt;"Non","Oui","Non")</f>
        <v>Oui</v>
      </c>
      <c r="B1490" s="172">
        <f>IF(A1490="Oui",1,0)</f>
        <v>1</v>
      </c>
      <c r="C1490" s="172">
        <f>IF(OR(G1490="Médecin",H1490="Médecin",I1490="Médecin",I1490="Médecins",H1490="anesthésiste",H1490="boursier univ.",H1490="chercheur",H1490="chirurgien",H1490="Résident(e)",H1490="Md Urg",H1490="Md Card",LEFT(H1490,6)="Fellow",H1490="Externe Médecine",H1490="Directeur de la biobanque Médecin",H1490="monit.-boursier",),1,0)</f>
        <v>0</v>
      </c>
      <c r="D1490" s="172">
        <f>IF(OR(G1490=0,H1490="Stagiaire",H1490="Stagiaires",H1490="Externe",H1490="Externes",G1490="agence",H1490="STAGIAIRE INFIRMIER(ÈRE)",H1490="STAGIAIRE SI",H1490="STAGIAIRE S.I.",H1490="STAGIAIRE PAB",H1490="STAGIAIRE EN PERFUSION",H1490="Stagiaire Physiothérapeute",H1490="Stagiaire médecine",H1490="Stagiaire - Service sociaux",H1490="STAGIAIRE SOINS INFIRMIERS",H1490="STAGIAIRE EXTERNE EN MÉDECINE",H1490="ss",),1,0)</f>
        <v>0</v>
      </c>
      <c r="E1490" s="28" t="s">
        <v>2673</v>
      </c>
      <c r="F1490" s="28" t="s">
        <v>4058</v>
      </c>
      <c r="G1490" s="257">
        <v>11928</v>
      </c>
      <c r="H1490" s="79" t="s">
        <v>69</v>
      </c>
      <c r="I1490" s="164" t="s">
        <v>5215</v>
      </c>
      <c r="J1490" s="273">
        <f ca="1">IF(AK1490&lt;=Données!$B$2,1," ")</f>
        <v>1</v>
      </c>
      <c r="K1490" s="45"/>
      <c r="L1490" s="46" t="s">
        <v>56</v>
      </c>
      <c r="M1490" s="47" t="s">
        <v>56</v>
      </c>
      <c r="N1490" s="48"/>
      <c r="O1490" s="185"/>
      <c r="P1490" s="300"/>
      <c r="Q1490" s="185"/>
      <c r="R1490" s="186"/>
      <c r="S1490" s="186"/>
      <c r="T1490" s="187"/>
      <c r="U1490" s="187"/>
      <c r="V1490" s="187"/>
      <c r="W1490" s="320"/>
      <c r="X1490" s="214"/>
      <c r="Y1490" s="215"/>
      <c r="Z1490" s="34"/>
      <c r="AA1490" s="35"/>
      <c r="AB1490" s="35"/>
      <c r="AC1490" s="35"/>
      <c r="AD1490" s="36">
        <v>1</v>
      </c>
      <c r="AE1490" s="224"/>
      <c r="AF1490" s="53"/>
      <c r="AG1490" s="54"/>
      <c r="AH1490" s="55"/>
      <c r="AI1490" s="56"/>
      <c r="AJ1490" s="41" t="s">
        <v>85</v>
      </c>
      <c r="AK1490" s="42">
        <v>44518</v>
      </c>
      <c r="AL1490" s="50"/>
      <c r="AM1490" s="337" t="str">
        <f>INDEX($K$6:$AE$6,1,MATCH(1,K1490:AE1490,-1))</f>
        <v>1517-LP</v>
      </c>
      <c r="AN1490" s="337" t="str">
        <f>IF(INDEX($K$6:$AE$6,1,MATCH(1,K1490:AE1490,1))&lt;&gt;INDEX($K$6:$AE$6,1,MATCH(1,K1490:AE1490,-1)),INDEX($K$6:$AE$6,1,MATCH(1,K1490:AE1490,1)),"-")</f>
        <v>-</v>
      </c>
      <c r="AO1490"/>
      <c r="AP1490"/>
      <c r="AQ1490"/>
    </row>
    <row r="1491" spans="1:43" ht="12.75" customHeight="1" x14ac:dyDescent="0.2">
      <c r="A1491" s="169" t="str">
        <f>IF(IFERROR(VLOOKUP(G1491,EmployesActifs,1,FALSE),"Non")&lt;&gt;"Non","Oui","Non")</f>
        <v>Oui</v>
      </c>
      <c r="B1491" s="172">
        <f>IF(A1491="Oui",1,0)</f>
        <v>1</v>
      </c>
      <c r="C1491" s="172">
        <f>IF(OR(G1491="Médecin",H1491="Médecin",I1491="Médecin",I1491="Médecins",H1491="anesthésiste",H1491="boursier univ.",H1491="chercheur",H1491="chirurgien",H1491="Résident(e)",H1491="Md Urg",H1491="Md Card",LEFT(H1491,6)="Fellow",H1491="Externe Médecine",H1491="Directeur de la biobanque Médecin",H1491="monit.-boursier",),1,0)</f>
        <v>0</v>
      </c>
      <c r="D1491" s="172">
        <f>IF(OR(G1491=0,H1491="Stagiaire",H1491="Stagiaires",H1491="Externe",H1491="Externes",G1491="agence",H1491="STAGIAIRE INFIRMIER(ÈRE)",H1491="STAGIAIRE SI",H1491="STAGIAIRE S.I.",H1491="STAGIAIRE PAB",H1491="STAGIAIRE EN PERFUSION",H1491="Stagiaire Physiothérapeute",H1491="Stagiaire médecine",H1491="Stagiaire - Service sociaux",H1491="STAGIAIRE SOINS INFIRMIERS",H1491="STAGIAIRE EXTERNE EN MÉDECINE",H1491="ss",),1,0)</f>
        <v>0</v>
      </c>
      <c r="E1491" s="28" t="s">
        <v>4280</v>
      </c>
      <c r="F1491" s="28" t="s">
        <v>4281</v>
      </c>
      <c r="G1491" s="257">
        <v>12871</v>
      </c>
      <c r="H1491" s="79" t="s">
        <v>4479</v>
      </c>
      <c r="I1491" s="164" t="s">
        <v>61</v>
      </c>
      <c r="J1491" s="273">
        <f ca="1">IF(AK1491&lt;=Données!$B$2,1," ")</f>
        <v>1</v>
      </c>
      <c r="K1491" s="45"/>
      <c r="L1491" s="46">
        <v>1</v>
      </c>
      <c r="M1491" s="47"/>
      <c r="N1491" s="48"/>
      <c r="O1491" s="185"/>
      <c r="P1491" s="300"/>
      <c r="Q1491" s="185"/>
      <c r="R1491" s="186"/>
      <c r="S1491" s="186"/>
      <c r="T1491" s="187"/>
      <c r="U1491" s="187"/>
      <c r="V1491" s="187"/>
      <c r="W1491" s="320"/>
      <c r="X1491" s="214"/>
      <c r="Y1491" s="215"/>
      <c r="Z1491" s="34"/>
      <c r="AA1491" s="35"/>
      <c r="AB1491" s="35"/>
      <c r="AC1491" s="35"/>
      <c r="AD1491" s="36"/>
      <c r="AE1491" s="224"/>
      <c r="AF1491" s="53"/>
      <c r="AG1491" s="54"/>
      <c r="AH1491" s="55"/>
      <c r="AI1491" s="56"/>
      <c r="AJ1491" s="41" t="s">
        <v>652</v>
      </c>
      <c r="AK1491" s="42">
        <v>45194</v>
      </c>
      <c r="AL1491" s="50"/>
      <c r="AM1491" s="337" t="str">
        <f>INDEX($K$6:$AE$6,1,MATCH(1,K1491:AE1491,-1))</f>
        <v>95PFE-L2M</v>
      </c>
      <c r="AN1491" s="337" t="str">
        <f>IF(INDEX($K$6:$AE$6,1,MATCH(1,K1491:AE1491,1))&lt;&gt;INDEX($K$6:$AE$6,1,MATCH(1,K1491:AE1491,-1)),INDEX($K$6:$AE$6,1,MATCH(1,K1491:AE1491,1)),"-")</f>
        <v>-</v>
      </c>
      <c r="AO1491"/>
      <c r="AP1491"/>
      <c r="AQ1491"/>
    </row>
    <row r="1492" spans="1:43" ht="12.75" customHeight="1" x14ac:dyDescent="0.2">
      <c r="A1492" s="169" t="str">
        <f>IF(IFERROR(VLOOKUP(G1492,EmployesActifs,1,FALSE),"Non")&lt;&gt;"Non","Oui","Non")</f>
        <v>Oui</v>
      </c>
      <c r="B1492" s="172">
        <f>IF(A1492="Oui",1,0)</f>
        <v>1</v>
      </c>
      <c r="C1492" s="172">
        <f>IF(OR(G1492="Médecin",H1492="Médecin",I1492="Médecin",I1492="Médecins",H1492="anesthésiste",H1492="boursier univ.",H1492="chercheur",H1492="chirurgien",H1492="Résident(e)",H1492="Md Urg",H1492="Md Card",LEFT(H1492,6)="Fellow",H1492="Externe Médecine",H1492="Directeur de la biobanque Médecin",H1492="monit.-boursier",),1,0)</f>
        <v>0</v>
      </c>
      <c r="D1492" s="172">
        <f>IF(OR(G1492=0,H1492="Stagiaire",H1492="Stagiaires",H1492="Externe",H1492="Externes",G1492="agence",H1492="STAGIAIRE INFIRMIER(ÈRE)",H1492="STAGIAIRE SI",H1492="STAGIAIRE S.I.",H1492="STAGIAIRE PAB",H1492="STAGIAIRE EN PERFUSION",H1492="Stagiaire Physiothérapeute",H1492="Stagiaire médecine",H1492="Stagiaire - Service sociaux",H1492="STAGIAIRE SOINS INFIRMIERS",H1492="STAGIAIRE EXTERNE EN MÉDECINE",H1492="ss",),1,0)</f>
        <v>0</v>
      </c>
      <c r="E1492" s="28" t="s">
        <v>2674</v>
      </c>
      <c r="F1492" s="28" t="s">
        <v>170</v>
      </c>
      <c r="G1492" s="257">
        <v>4585</v>
      </c>
      <c r="H1492" s="79" t="s">
        <v>69</v>
      </c>
      <c r="I1492" s="164" t="s">
        <v>61</v>
      </c>
      <c r="J1492" s="273">
        <f ca="1">IF(AK1492&lt;=Données!$B$2,1," ")</f>
        <v>1</v>
      </c>
      <c r="K1492" s="45"/>
      <c r="L1492" s="46">
        <v>1</v>
      </c>
      <c r="M1492" s="47"/>
      <c r="N1492" s="48"/>
      <c r="O1492" s="185"/>
      <c r="P1492" s="300"/>
      <c r="Q1492" s="185"/>
      <c r="R1492" s="186"/>
      <c r="S1492" s="186"/>
      <c r="T1492" s="187"/>
      <c r="U1492" s="187"/>
      <c r="V1492" s="187"/>
      <c r="W1492" s="320"/>
      <c r="X1492" s="214"/>
      <c r="Y1492" s="215"/>
      <c r="Z1492" s="34"/>
      <c r="AA1492" s="35"/>
      <c r="AB1492" s="35"/>
      <c r="AC1492" s="35"/>
      <c r="AD1492" s="36"/>
      <c r="AE1492" s="224"/>
      <c r="AF1492" s="53"/>
      <c r="AG1492" s="54"/>
      <c r="AH1492" s="55"/>
      <c r="AI1492" s="56"/>
      <c r="AJ1492" s="41" t="s">
        <v>159</v>
      </c>
      <c r="AK1492" s="42">
        <v>44690</v>
      </c>
      <c r="AL1492" s="50"/>
      <c r="AM1492" s="337" t="str">
        <f>INDEX($K$6:$AE$6,1,MATCH(1,K1492:AE1492,-1))</f>
        <v>95PFE-L2M</v>
      </c>
      <c r="AN1492" s="337" t="str">
        <f>IF(INDEX($K$6:$AE$6,1,MATCH(1,K1492:AE1492,1))&lt;&gt;INDEX($K$6:$AE$6,1,MATCH(1,K1492:AE1492,-1)),INDEX($K$6:$AE$6,1,MATCH(1,K1492:AE1492,1)),"-")</f>
        <v>-</v>
      </c>
      <c r="AO1492"/>
      <c r="AP1492"/>
      <c r="AQ1492"/>
    </row>
    <row r="1493" spans="1:43" ht="12.75" customHeight="1" x14ac:dyDescent="0.2">
      <c r="A1493" s="169" t="str">
        <f>IF(IFERROR(VLOOKUP(G1493,EmployesActifs,1,FALSE),"Non")&lt;&gt;"Non","Oui","Non")</f>
        <v>Oui</v>
      </c>
      <c r="B1493" s="172">
        <f>IF(A1493="Oui",1,0)</f>
        <v>1</v>
      </c>
      <c r="C1493" s="172">
        <f>IF(OR(G1493="Médecin",H1493="Médecin",I1493="Médecin",I1493="Médecins",H1493="anesthésiste",H1493="boursier univ.",H1493="chercheur",H1493="chirurgien",H1493="Résident(e)",H1493="Md Urg",H1493="Md Card",LEFT(H1493,6)="Fellow",H1493="Externe Médecine",H1493="Directeur de la biobanque Médecin",H1493="monit.-boursier",),1,0)</f>
        <v>0</v>
      </c>
      <c r="D1493" s="172">
        <f>IF(OR(G1493=0,H1493="Stagiaire",H1493="Stagiaires",H1493="Externe",H1493="Externes",G1493="agence",H1493="STAGIAIRE INFIRMIER(ÈRE)",H1493="STAGIAIRE SI",H1493="STAGIAIRE S.I.",H1493="STAGIAIRE PAB",H1493="STAGIAIRE EN PERFUSION",H1493="Stagiaire Physiothérapeute",H1493="Stagiaire médecine",H1493="Stagiaire - Service sociaux",H1493="STAGIAIRE SOINS INFIRMIERS",H1493="STAGIAIRE EXTERNE EN MÉDECINE",H1493="ss",),1,0)</f>
        <v>0</v>
      </c>
      <c r="E1493" s="28" t="s">
        <v>2676</v>
      </c>
      <c r="F1493" s="28" t="s">
        <v>2677</v>
      </c>
      <c r="G1493" s="257">
        <v>10455</v>
      </c>
      <c r="H1493" s="57" t="s">
        <v>69</v>
      </c>
      <c r="I1493" s="52" t="s">
        <v>61</v>
      </c>
      <c r="J1493" s="273">
        <f ca="1">IF(AK1493&lt;=Données!$B$2,1," ")</f>
        <v>1</v>
      </c>
      <c r="K1493" s="45"/>
      <c r="L1493" s="46" t="s">
        <v>56</v>
      </c>
      <c r="M1493" s="47"/>
      <c r="N1493" s="48"/>
      <c r="O1493" s="185"/>
      <c r="P1493" s="300"/>
      <c r="Q1493" s="185"/>
      <c r="R1493" s="186"/>
      <c r="S1493" s="186">
        <v>1</v>
      </c>
      <c r="T1493" s="187"/>
      <c r="U1493" s="187"/>
      <c r="V1493" s="187"/>
      <c r="W1493" s="320"/>
      <c r="X1493" s="214"/>
      <c r="Y1493" s="215"/>
      <c r="Z1493" s="34"/>
      <c r="AA1493" s="35"/>
      <c r="AB1493" s="35"/>
      <c r="AC1493" s="35"/>
      <c r="AD1493" s="36"/>
      <c r="AE1493" s="224"/>
      <c r="AF1493" s="53"/>
      <c r="AG1493" s="54"/>
      <c r="AH1493" s="55"/>
      <c r="AI1493" s="56"/>
      <c r="AJ1493" s="41" t="s">
        <v>57</v>
      </c>
      <c r="AK1493" s="42">
        <v>44565</v>
      </c>
      <c r="AL1493" s="50"/>
      <c r="AM1493" s="337" t="str">
        <f>INDEX($K$6:$AE$6,1,MATCH(1,K1493:AE1493,-1))</f>
        <v>1870 +</v>
      </c>
      <c r="AN1493" s="337" t="str">
        <f>IF(INDEX($K$6:$AE$6,1,MATCH(1,K1493:AE1493,1))&lt;&gt;INDEX($K$6:$AE$6,1,MATCH(1,K1493:AE1493,-1)),INDEX($K$6:$AE$6,1,MATCH(1,K1493:AE1493,1)),"-")</f>
        <v>-</v>
      </c>
      <c r="AO1493"/>
      <c r="AP1493"/>
      <c r="AQ1493"/>
    </row>
    <row r="1494" spans="1:43" ht="12.75" customHeight="1" x14ac:dyDescent="0.2">
      <c r="A1494" s="169" t="str">
        <f>IF(IFERROR(VLOOKUP(G1494,EmployesActifs,1,FALSE),"Non")&lt;&gt;"Non","Oui","Non")</f>
        <v>Oui</v>
      </c>
      <c r="B1494" s="172">
        <f>IF(A1494="Oui",1,0)</f>
        <v>1</v>
      </c>
      <c r="C1494" s="172">
        <f>IF(OR(G1494="Médecin",H1494="Médecin",I1494="Médecin",I1494="Médecins",H1494="anesthésiste",H1494="boursier univ.",H1494="chercheur",H1494="chirurgien",H1494="Résident(e)",H1494="Md Urg",H1494="Md Card",LEFT(H1494,6)="Fellow",H1494="Externe Médecine",H1494="Directeur de la biobanque Médecin",H1494="monit.-boursier",),1,0)</f>
        <v>0</v>
      </c>
      <c r="D1494" s="172">
        <f>IF(OR(G1494=0,H1494="Stagiaire",H1494="Stagiaires",H1494="Externe",H1494="Externes",G1494="agence",H1494="STAGIAIRE INFIRMIER(ÈRE)",H1494="STAGIAIRE SI",H1494="STAGIAIRE S.I.",H1494="STAGIAIRE PAB",H1494="STAGIAIRE EN PERFUSION",H1494="Stagiaire Physiothérapeute",H1494="Stagiaire médecine",H1494="Stagiaire - Service sociaux",H1494="STAGIAIRE SOINS INFIRMIERS",H1494="STAGIAIRE EXTERNE EN MÉDECINE",H1494="ss",),1,0)</f>
        <v>0</v>
      </c>
      <c r="E1494" s="28" t="s">
        <v>2678</v>
      </c>
      <c r="F1494" s="28" t="s">
        <v>231</v>
      </c>
      <c r="G1494" s="257">
        <v>6226</v>
      </c>
      <c r="H1494" s="79" t="s">
        <v>69</v>
      </c>
      <c r="I1494" s="164" t="s">
        <v>5716</v>
      </c>
      <c r="J1494" s="273" t="str">
        <f ca="1">IF(AK1494&lt;=Données!$B$2,1," ")</f>
        <v xml:space="preserve"> </v>
      </c>
      <c r="K1494" s="45">
        <v>1</v>
      </c>
      <c r="L1494" s="46"/>
      <c r="M1494" s="47"/>
      <c r="N1494" s="48"/>
      <c r="O1494" s="185"/>
      <c r="P1494" s="300"/>
      <c r="Q1494" s="185"/>
      <c r="R1494" s="186"/>
      <c r="S1494" s="186"/>
      <c r="T1494" s="187"/>
      <c r="U1494" s="187"/>
      <c r="V1494" s="187"/>
      <c r="W1494" s="320"/>
      <c r="X1494" s="214"/>
      <c r="Y1494" s="215"/>
      <c r="Z1494" s="34"/>
      <c r="AA1494" s="35"/>
      <c r="AB1494" s="35"/>
      <c r="AC1494" s="35"/>
      <c r="AD1494" s="36"/>
      <c r="AE1494" s="224"/>
      <c r="AF1494" s="53"/>
      <c r="AG1494" s="54"/>
      <c r="AH1494" s="55"/>
      <c r="AI1494" s="56"/>
      <c r="AJ1494" s="41" t="s">
        <v>5851</v>
      </c>
      <c r="AK1494" s="42">
        <v>45773</v>
      </c>
      <c r="AL1494" s="50"/>
      <c r="AM1494" s="337" t="str">
        <f>INDEX($K$6:$AE$6,1,MATCH(1,K1494:AE1494,-1))</f>
        <v>95PFE-L2S</v>
      </c>
      <c r="AN1494" s="337" t="str">
        <f>IF(INDEX($K$6:$AE$6,1,MATCH(1,K1494:AE1494,1))&lt;&gt;INDEX($K$6:$AE$6,1,MATCH(1,K1494:AE1494,-1)),INDEX($K$6:$AE$6,1,MATCH(1,K1494:AE1494,1)),"-")</f>
        <v>-</v>
      </c>
      <c r="AO1494"/>
      <c r="AP1494"/>
      <c r="AQ1494"/>
    </row>
    <row r="1495" spans="1:43" ht="12.75" customHeight="1" x14ac:dyDescent="0.2">
      <c r="A1495" s="169" t="str">
        <f>IF(IFERROR(VLOOKUP(G1495,EmployesActifs,1,FALSE),"Non")&lt;&gt;"Non","Oui","Non")</f>
        <v>Oui</v>
      </c>
      <c r="B1495" s="172">
        <f>IF(A1495="Oui",1,0)</f>
        <v>1</v>
      </c>
      <c r="C1495" s="172">
        <f>IF(OR(G1495="Médecin",H1495="Médecin",I1495="Médecin",I1495="Médecins",H1495="anesthésiste",H1495="boursier univ.",H1495="chercheur",H1495="chirurgien",H1495="Résident(e)",H1495="Md Urg",H1495="Md Card",LEFT(H1495,6)="Fellow",H1495="Externe Médecine",H1495="Directeur de la biobanque Médecin",H1495="monit.-boursier",),1,0)</f>
        <v>0</v>
      </c>
      <c r="D1495" s="172">
        <f>IF(OR(G1495=0,H1495="Stagiaire",H1495="Stagiaires",H1495="Externe",H1495="Externes",G1495="agence",H1495="STAGIAIRE INFIRMIER(ÈRE)",H1495="STAGIAIRE SI",H1495="STAGIAIRE S.I.",H1495="STAGIAIRE PAB",H1495="STAGIAIRE EN PERFUSION",H1495="Stagiaire Physiothérapeute",H1495="Stagiaire médecine",H1495="Stagiaire - Service sociaux",H1495="STAGIAIRE SOINS INFIRMIERS",H1495="STAGIAIRE EXTERNE EN MÉDECINE",H1495="ss",),1,0)</f>
        <v>0</v>
      </c>
      <c r="E1495" s="28" t="s">
        <v>5312</v>
      </c>
      <c r="F1495" s="28" t="s">
        <v>5313</v>
      </c>
      <c r="G1495" s="255">
        <v>13614</v>
      </c>
      <c r="H1495" s="79" t="s">
        <v>3965</v>
      </c>
      <c r="I1495" s="164" t="s">
        <v>5716</v>
      </c>
      <c r="J1495" s="273" t="str">
        <f ca="1">IF(AK1495&lt;=Données!$B$2,1," ")</f>
        <v xml:space="preserve"> </v>
      </c>
      <c r="K1495" s="45">
        <v>1</v>
      </c>
      <c r="L1495" s="46"/>
      <c r="M1495" s="47"/>
      <c r="N1495" s="48"/>
      <c r="O1495" s="185"/>
      <c r="P1495" s="300"/>
      <c r="Q1495" s="185"/>
      <c r="R1495" s="186"/>
      <c r="S1495" s="186"/>
      <c r="T1495" s="187"/>
      <c r="U1495" s="187"/>
      <c r="V1495" s="187"/>
      <c r="W1495" s="320"/>
      <c r="X1495" s="214"/>
      <c r="Y1495" s="215"/>
      <c r="Z1495" s="34"/>
      <c r="AA1495" s="35"/>
      <c r="AB1495" s="35"/>
      <c r="AC1495" s="35"/>
      <c r="AD1495" s="36"/>
      <c r="AE1495" s="224"/>
      <c r="AF1495" s="53"/>
      <c r="AG1495" s="54"/>
      <c r="AH1495" s="55"/>
      <c r="AI1495" s="56"/>
      <c r="AJ1495" s="41" t="s">
        <v>4462</v>
      </c>
      <c r="AK1495" s="42">
        <v>45427</v>
      </c>
      <c r="AL1495" s="50"/>
      <c r="AM1495" s="337" t="str">
        <f>INDEX($K$6:$AE$6,1,MATCH(1,K1495:AE1495,-1))</f>
        <v>95PFE-L2S</v>
      </c>
      <c r="AN1495" s="337" t="str">
        <f>IF(INDEX($K$6:$AE$6,1,MATCH(1,K1495:AE1495,1))&lt;&gt;INDEX($K$6:$AE$6,1,MATCH(1,K1495:AE1495,-1)),INDEX($K$6:$AE$6,1,MATCH(1,K1495:AE1495,1)),"-")</f>
        <v>-</v>
      </c>
      <c r="AO1495"/>
      <c r="AP1495"/>
      <c r="AQ1495"/>
    </row>
    <row r="1496" spans="1:43" ht="12.75" customHeight="1" x14ac:dyDescent="0.2">
      <c r="A1496" s="169" t="str">
        <f>IF(IFERROR(VLOOKUP(G1496,EmployesActifs,1,FALSE),"Non")&lt;&gt;"Non","Oui","Non")</f>
        <v>Oui</v>
      </c>
      <c r="B1496" s="172">
        <f>IF(A1496="Oui",1,0)</f>
        <v>1</v>
      </c>
      <c r="C1496" s="172">
        <f>IF(OR(G1496="Médecin",H1496="Médecin",I1496="Médecin",I1496="Médecins",H1496="anesthésiste",H1496="boursier univ.",H1496="chercheur",H1496="chirurgien",H1496="Résident(e)",H1496="Md Urg",H1496="Md Card",LEFT(H1496,6)="Fellow",H1496="Externe Médecine",H1496="Directeur de la biobanque Médecin",H1496="monit.-boursier",),1,0)</f>
        <v>0</v>
      </c>
      <c r="D1496" s="172">
        <f>IF(OR(G1496=0,H1496="Stagiaire",H1496="Stagiaires",H1496="Externe",H1496="Externes",G1496="agence",H1496="STAGIAIRE INFIRMIER(ÈRE)",H1496="STAGIAIRE SI",H1496="STAGIAIRE S.I.",H1496="STAGIAIRE PAB",H1496="STAGIAIRE EN PERFUSION",H1496="Stagiaire Physiothérapeute",H1496="Stagiaire médecine",H1496="Stagiaire - Service sociaux",H1496="STAGIAIRE SOINS INFIRMIERS",H1496="STAGIAIRE EXTERNE EN MÉDECINE",H1496="ss",),1,0)</f>
        <v>0</v>
      </c>
      <c r="E1496" s="28" t="s">
        <v>2960</v>
      </c>
      <c r="F1496" s="28" t="s">
        <v>2961</v>
      </c>
      <c r="G1496" s="255">
        <v>8535</v>
      </c>
      <c r="H1496" s="79" t="s">
        <v>2416</v>
      </c>
      <c r="I1496" s="164" t="s">
        <v>2946</v>
      </c>
      <c r="J1496" s="273">
        <f ca="1">IF(AK1496&lt;=Données!$B$2,1," ")</f>
        <v>1</v>
      </c>
      <c r="K1496" s="45"/>
      <c r="L1496" s="46">
        <v>1</v>
      </c>
      <c r="M1496" s="47"/>
      <c r="N1496" s="48"/>
      <c r="O1496" s="185"/>
      <c r="P1496" s="300"/>
      <c r="Q1496" s="185"/>
      <c r="R1496" s="186"/>
      <c r="S1496" s="186"/>
      <c r="T1496" s="187"/>
      <c r="U1496" s="187"/>
      <c r="V1496" s="187"/>
      <c r="W1496" s="320"/>
      <c r="X1496" s="214"/>
      <c r="Y1496" s="215"/>
      <c r="Z1496" s="34"/>
      <c r="AA1496" s="35"/>
      <c r="AB1496" s="35"/>
      <c r="AC1496" s="35"/>
      <c r="AD1496" s="36"/>
      <c r="AE1496" s="224"/>
      <c r="AF1496" s="53"/>
      <c r="AG1496" s="54"/>
      <c r="AH1496" s="55"/>
      <c r="AI1496" s="56"/>
      <c r="AJ1496" s="41" t="s">
        <v>85</v>
      </c>
      <c r="AK1496" s="42">
        <v>44797</v>
      </c>
      <c r="AL1496" s="50"/>
      <c r="AM1496" s="337" t="str">
        <f>INDEX($K$6:$AE$6,1,MATCH(1,K1496:AE1496,-1))</f>
        <v>95PFE-L2M</v>
      </c>
      <c r="AN1496" s="337" t="str">
        <f>IF(INDEX($K$6:$AE$6,1,MATCH(1,K1496:AE1496,1))&lt;&gt;INDEX($K$6:$AE$6,1,MATCH(1,K1496:AE1496,-1)),INDEX($K$6:$AE$6,1,MATCH(1,K1496:AE1496,1)),"-")</f>
        <v>-</v>
      </c>
      <c r="AO1496"/>
      <c r="AP1496"/>
      <c r="AQ1496"/>
    </row>
    <row r="1497" spans="1:43" ht="12.75" customHeight="1" x14ac:dyDescent="0.2">
      <c r="A1497" s="169" t="str">
        <f>IF(IFERROR(VLOOKUP(G1497,EmployesActifs,1,FALSE),"Non")&lt;&gt;"Non","Oui","Non")</f>
        <v>Oui</v>
      </c>
      <c r="B1497" s="172">
        <f>IF(A1497="Oui",1,0)</f>
        <v>1</v>
      </c>
      <c r="C1497" s="172">
        <f>IF(OR(G1497="Médecin",H1497="Médecin",I1497="Médecin",I1497="Médecins",H1497="anesthésiste",H1497="boursier univ.",H1497="chercheur",H1497="chirurgien",H1497="Résident(e)",H1497="Md Urg",H1497="Md Card",LEFT(H1497,6)="Fellow",H1497="Externe Médecine",H1497="Directeur de la biobanque Médecin",H1497="monit.-boursier",),1,0)</f>
        <v>0</v>
      </c>
      <c r="D1497" s="172">
        <f>IF(OR(G1497=0,H1497="Stagiaire",H1497="Stagiaires",H1497="Externe",H1497="Externes",G1497="agence",H1497="STAGIAIRE INFIRMIER(ÈRE)",H1497="STAGIAIRE SI",H1497="STAGIAIRE S.I.",H1497="STAGIAIRE PAB",H1497="STAGIAIRE EN PERFUSION",H1497="Stagiaire Physiothérapeute",H1497="Stagiaire médecine",H1497="Stagiaire - Service sociaux",H1497="STAGIAIRE SOINS INFIRMIERS",H1497="STAGIAIRE EXTERNE EN MÉDECINE",H1497="ss",),1,0)</f>
        <v>0</v>
      </c>
      <c r="E1497" s="28" t="s">
        <v>6165</v>
      </c>
      <c r="F1497" s="28" t="s">
        <v>768</v>
      </c>
      <c r="G1497" s="257">
        <v>14117</v>
      </c>
      <c r="H1497" s="79" t="s">
        <v>54</v>
      </c>
      <c r="I1497" s="164" t="s">
        <v>55</v>
      </c>
      <c r="J1497" s="273" t="str">
        <f ca="1">IF(AK1497&lt;=Données!$B$2,1," ")</f>
        <v xml:space="preserve"> </v>
      </c>
      <c r="K1497" s="45" t="s">
        <v>56</v>
      </c>
      <c r="L1497" s="46" t="s">
        <v>56</v>
      </c>
      <c r="M1497" s="47"/>
      <c r="N1497" s="48"/>
      <c r="O1497" s="185"/>
      <c r="P1497" s="300"/>
      <c r="Q1497" s="185"/>
      <c r="R1497" s="186"/>
      <c r="S1497" s="186">
        <v>1</v>
      </c>
      <c r="T1497" s="187"/>
      <c r="U1497" s="187"/>
      <c r="V1497" s="187"/>
      <c r="W1497" s="320"/>
      <c r="X1497" s="214"/>
      <c r="Y1497" s="215"/>
      <c r="Z1497" s="34"/>
      <c r="AA1497" s="35"/>
      <c r="AB1497" s="35"/>
      <c r="AC1497" s="35"/>
      <c r="AD1497" s="36"/>
      <c r="AE1497" s="224"/>
      <c r="AF1497" s="53"/>
      <c r="AG1497" s="54"/>
      <c r="AH1497" s="55"/>
      <c r="AI1497" s="56"/>
      <c r="AJ1497" s="41" t="s">
        <v>5851</v>
      </c>
      <c r="AK1497" s="42">
        <v>45864</v>
      </c>
      <c r="AL1497" s="50"/>
      <c r="AM1497" s="337" t="str">
        <f>INDEX($K$6:$AE$6,1,MATCH(1,K1497:AE1497,-1))</f>
        <v>1870 +</v>
      </c>
      <c r="AN1497" s="337" t="str">
        <f>IF(INDEX($K$6:$AE$6,1,MATCH(1,K1497:AE1497,1))&lt;&gt;INDEX($K$6:$AE$6,1,MATCH(1,K1497:AE1497,-1)),INDEX($K$6:$AE$6,1,MATCH(1,K1497:AE1497,1)),"-")</f>
        <v>-</v>
      </c>
      <c r="AO1497"/>
      <c r="AP1497"/>
      <c r="AQ1497"/>
    </row>
    <row r="1498" spans="1:43" ht="12.75" customHeight="1" x14ac:dyDescent="0.2">
      <c r="A1498" s="169" t="str">
        <f>IF(IFERROR(VLOOKUP(G1498,EmployesActifs,1,FALSE),"Non")&lt;&gt;"Non","Oui","Non")</f>
        <v>Oui</v>
      </c>
      <c r="B1498" s="172">
        <f>IF(A1498="Oui",1,0)</f>
        <v>1</v>
      </c>
      <c r="C1498" s="172">
        <f>IF(OR(G1498="Médecin",H1498="Médecin",I1498="Médecin",I1498="Médecins",H1498="anesthésiste",H1498="boursier univ.",H1498="chercheur",H1498="chirurgien",H1498="Résident(e)",H1498="Md Urg",H1498="Md Card",LEFT(H1498,6)="Fellow",H1498="Externe Médecine",H1498="Directeur de la biobanque Médecin",H1498="monit.-boursier",),1,0)</f>
        <v>0</v>
      </c>
      <c r="D1498" s="172">
        <f>IF(OR(G1498=0,H1498="Stagiaire",H1498="Stagiaires",H1498="Externe",H1498="Externes",G1498="agence",H1498="STAGIAIRE INFIRMIER(ÈRE)",H1498="STAGIAIRE SI",H1498="STAGIAIRE S.I.",H1498="STAGIAIRE PAB",H1498="STAGIAIRE EN PERFUSION",H1498="Stagiaire Physiothérapeute",H1498="Stagiaire médecine",H1498="Stagiaire - Service sociaux",H1498="STAGIAIRE SOINS INFIRMIERS",H1498="STAGIAIRE EXTERNE EN MÉDECINE",H1498="ss",),1,0)</f>
        <v>0</v>
      </c>
      <c r="E1498" s="28" t="s">
        <v>2679</v>
      </c>
      <c r="F1498" s="28" t="s">
        <v>2680</v>
      </c>
      <c r="G1498" s="257">
        <v>5388</v>
      </c>
      <c r="H1498" s="79" t="s">
        <v>69</v>
      </c>
      <c r="I1498" s="164" t="s">
        <v>65</v>
      </c>
      <c r="J1498" s="273">
        <f ca="1">IF(AK1498&lt;=Données!$B$2,1," ")</f>
        <v>1</v>
      </c>
      <c r="K1498" s="45" t="s">
        <v>56</v>
      </c>
      <c r="L1498" s="46" t="s">
        <v>56</v>
      </c>
      <c r="M1498" s="47"/>
      <c r="N1498" s="48"/>
      <c r="O1498" s="185"/>
      <c r="P1498" s="300"/>
      <c r="Q1498" s="185"/>
      <c r="R1498" s="186"/>
      <c r="S1498" s="186">
        <v>1</v>
      </c>
      <c r="T1498" s="187"/>
      <c r="U1498" s="187"/>
      <c r="V1498" s="187"/>
      <c r="W1498" s="320"/>
      <c r="X1498" s="214"/>
      <c r="Y1498" s="215"/>
      <c r="Z1498" s="34"/>
      <c r="AA1498" s="35"/>
      <c r="AB1498" s="35"/>
      <c r="AC1498" s="35"/>
      <c r="AD1498" s="36"/>
      <c r="AE1498" s="224"/>
      <c r="AF1498" s="53"/>
      <c r="AG1498" s="54"/>
      <c r="AH1498" s="55"/>
      <c r="AI1498" s="56"/>
      <c r="AJ1498" s="41" t="s">
        <v>57</v>
      </c>
      <c r="AK1498" s="42">
        <v>44569</v>
      </c>
      <c r="AL1498" s="50"/>
      <c r="AM1498" s="337" t="str">
        <f>INDEX($K$6:$AE$6,1,MATCH(1,K1498:AE1498,-1))</f>
        <v>1870 +</v>
      </c>
      <c r="AN1498" s="337" t="str">
        <f>IF(INDEX($K$6:$AE$6,1,MATCH(1,K1498:AE1498,1))&lt;&gt;INDEX($K$6:$AE$6,1,MATCH(1,K1498:AE1498,-1)),INDEX($K$6:$AE$6,1,MATCH(1,K1498:AE1498,1)),"-")</f>
        <v>-</v>
      </c>
      <c r="AO1498"/>
      <c r="AP1498"/>
      <c r="AQ1498"/>
    </row>
    <row r="1499" spans="1:43" ht="12.75" customHeight="1" x14ac:dyDescent="0.2">
      <c r="A1499" s="169" t="str">
        <f>IF(IFERROR(VLOOKUP(G1499,EmployesActifs,1,FALSE),"Non")&lt;&gt;"Non","Oui","Non")</f>
        <v>Oui</v>
      </c>
      <c r="B1499" s="172">
        <f>IF(A1499="Oui",1,0)</f>
        <v>1</v>
      </c>
      <c r="C1499" s="172">
        <f>IF(OR(G1499="Médecin",H1499="Médecin",I1499="Médecin",I1499="Médecins",H1499="anesthésiste",H1499="boursier univ.",H1499="chercheur",H1499="chirurgien",H1499="Résident(e)",H1499="Md Urg",H1499="Md Card",LEFT(H1499,6)="Fellow",H1499="Externe Médecine",H1499="Directeur de la biobanque Médecin",H1499="monit.-boursier",),1,0)</f>
        <v>0</v>
      </c>
      <c r="D1499" s="172">
        <f>IF(OR(G1499=0,H1499="Stagiaire",H1499="Stagiaires",H1499="Externe",H1499="Externes",G1499="agence",H1499="STAGIAIRE INFIRMIER(ÈRE)",H1499="STAGIAIRE SI",H1499="STAGIAIRE S.I.",H1499="STAGIAIRE PAB",H1499="STAGIAIRE EN PERFUSION",H1499="Stagiaire Physiothérapeute",H1499="Stagiaire médecine",H1499="Stagiaire - Service sociaux",H1499="STAGIAIRE SOINS INFIRMIERS",H1499="STAGIAIRE EXTERNE EN MÉDECINE",H1499="ss",),1,0)</f>
        <v>0</v>
      </c>
      <c r="E1499" s="28" t="s">
        <v>2681</v>
      </c>
      <c r="F1499" s="28" t="s">
        <v>233</v>
      </c>
      <c r="G1499" s="257">
        <v>4486</v>
      </c>
      <c r="H1499" s="79" t="s">
        <v>103</v>
      </c>
      <c r="I1499" s="164" t="s">
        <v>61</v>
      </c>
      <c r="J1499" s="273" t="str">
        <f ca="1">IF(AK1499&lt;=Données!$B$2,1," ")</f>
        <v xml:space="preserve"> </v>
      </c>
      <c r="K1499" s="45">
        <v>1</v>
      </c>
      <c r="L1499" s="46"/>
      <c r="M1499" s="47"/>
      <c r="N1499" s="48"/>
      <c r="O1499" s="185"/>
      <c r="P1499" s="300"/>
      <c r="Q1499" s="185"/>
      <c r="R1499" s="186"/>
      <c r="S1499" s="186"/>
      <c r="T1499" s="187"/>
      <c r="U1499" s="187"/>
      <c r="V1499" s="187"/>
      <c r="W1499" s="320"/>
      <c r="X1499" s="214"/>
      <c r="Y1499" s="215"/>
      <c r="Z1499" s="34"/>
      <c r="AA1499" s="35"/>
      <c r="AB1499" s="35"/>
      <c r="AC1499" s="35"/>
      <c r="AD1499" s="36"/>
      <c r="AE1499" s="224"/>
      <c r="AF1499" s="53"/>
      <c r="AG1499" s="54"/>
      <c r="AH1499" s="55"/>
      <c r="AI1499" s="56"/>
      <c r="AJ1499" s="41" t="s">
        <v>5851</v>
      </c>
      <c r="AK1499" s="42">
        <v>45969</v>
      </c>
      <c r="AL1499" s="50"/>
      <c r="AM1499" s="337" t="str">
        <f>INDEX($K$6:$AE$6,1,MATCH(1,K1499:AE1499,-1))</f>
        <v>95PFE-L2S</v>
      </c>
      <c r="AN1499" s="337" t="str">
        <f>IF(INDEX($K$6:$AE$6,1,MATCH(1,K1499:AE1499,1))&lt;&gt;INDEX($K$6:$AE$6,1,MATCH(1,K1499:AE1499,-1)),INDEX($K$6:$AE$6,1,MATCH(1,K1499:AE1499,1)),"-")</f>
        <v>-</v>
      </c>
      <c r="AO1499"/>
      <c r="AP1499"/>
      <c r="AQ1499"/>
    </row>
    <row r="1500" spans="1:43" ht="12.75" customHeight="1" x14ac:dyDescent="0.2">
      <c r="A1500" s="169" t="str">
        <f>IF(IFERROR(VLOOKUP(G1500,EmployesActifs,1,FALSE),"Non")&lt;&gt;"Non","Oui","Non")</f>
        <v>Oui</v>
      </c>
      <c r="B1500" s="172">
        <f>IF(A1500="Oui",1,0)</f>
        <v>1</v>
      </c>
      <c r="C1500" s="172">
        <f>IF(OR(G1500="Médecin",H1500="Médecin",I1500="Médecin",I1500="Médecins",H1500="anesthésiste",H1500="boursier univ.",H1500="chercheur",H1500="chirurgien",H1500="Résident(e)",H1500="Md Urg",H1500="Md Card",LEFT(H1500,6)="Fellow",H1500="Externe Médecine",H1500="Directeur de la biobanque Médecin",H1500="monit.-boursier",),1,0)</f>
        <v>0</v>
      </c>
      <c r="D1500" s="172">
        <f>IF(OR(G1500=0,H1500="Stagiaire",H1500="Stagiaires",H1500="Externe",H1500="Externes",G1500="agence",H1500="STAGIAIRE INFIRMIER(ÈRE)",H1500="STAGIAIRE SI",H1500="STAGIAIRE S.I.",H1500="STAGIAIRE PAB",H1500="STAGIAIRE EN PERFUSION",H1500="Stagiaire Physiothérapeute",H1500="Stagiaire médecine",H1500="Stagiaire - Service sociaux",H1500="STAGIAIRE SOINS INFIRMIERS",H1500="STAGIAIRE EXTERNE EN MÉDECINE",H1500="ss",),1,0)</f>
        <v>0</v>
      </c>
      <c r="E1500" s="28" t="s">
        <v>2683</v>
      </c>
      <c r="F1500" s="28" t="s">
        <v>466</v>
      </c>
      <c r="G1500" s="257">
        <v>10820</v>
      </c>
      <c r="H1500" s="79" t="s">
        <v>54</v>
      </c>
      <c r="I1500" s="164" t="s">
        <v>55</v>
      </c>
      <c r="J1500" s="273" t="str">
        <f ca="1">IF(AK1500&lt;=Données!$B$2,1," ")</f>
        <v xml:space="preserve"> </v>
      </c>
      <c r="K1500" s="45"/>
      <c r="L1500" s="46" t="s">
        <v>56</v>
      </c>
      <c r="M1500" s="47"/>
      <c r="N1500" s="48"/>
      <c r="O1500" s="185"/>
      <c r="P1500" s="300"/>
      <c r="Q1500" s="185"/>
      <c r="R1500" s="186"/>
      <c r="S1500" s="186">
        <v>1</v>
      </c>
      <c r="T1500" s="187"/>
      <c r="U1500" s="187"/>
      <c r="V1500" s="187"/>
      <c r="W1500" s="320"/>
      <c r="X1500" s="214"/>
      <c r="Y1500" s="215"/>
      <c r="Z1500" s="34"/>
      <c r="AA1500" s="35"/>
      <c r="AB1500" s="35"/>
      <c r="AC1500" s="35"/>
      <c r="AD1500" s="36"/>
      <c r="AE1500" s="224"/>
      <c r="AF1500" s="53"/>
      <c r="AG1500" s="54"/>
      <c r="AH1500" s="55"/>
      <c r="AI1500" s="56"/>
      <c r="AJ1500" s="41" t="s">
        <v>50</v>
      </c>
      <c r="AK1500" s="42">
        <v>45642</v>
      </c>
      <c r="AL1500" s="50"/>
      <c r="AM1500" s="337" t="str">
        <f>INDEX($K$6:$AE$6,1,MATCH(1,K1500:AE1500,-1))</f>
        <v>1870 +</v>
      </c>
      <c r="AN1500" s="337" t="str">
        <f>IF(INDEX($K$6:$AE$6,1,MATCH(1,K1500:AE1500,1))&lt;&gt;INDEX($K$6:$AE$6,1,MATCH(1,K1500:AE1500,-1)),INDEX($K$6:$AE$6,1,MATCH(1,K1500:AE1500,1)),"-")</f>
        <v>-</v>
      </c>
      <c r="AO1500"/>
      <c r="AP1500"/>
      <c r="AQ1500"/>
    </row>
    <row r="1501" spans="1:43" ht="12.75" customHeight="1" x14ac:dyDescent="0.2">
      <c r="A1501" s="169" t="str">
        <f>IF(IFERROR(VLOOKUP(G1501,EmployesActifs,1,FALSE),"Non")&lt;&gt;"Non","Oui","Non")</f>
        <v>Oui</v>
      </c>
      <c r="B1501" s="172">
        <f>IF(A1501="Oui",1,0)</f>
        <v>1</v>
      </c>
      <c r="C1501" s="172">
        <f>IF(OR(G1501="Médecin",H1501="Médecin",I1501="Médecin",I1501="Médecins",H1501="anesthésiste",H1501="boursier univ.",H1501="chercheur",H1501="chirurgien",H1501="Résident(e)",H1501="Md Urg",H1501="Md Card",LEFT(H1501,6)="Fellow",H1501="Externe Médecine",H1501="Directeur de la biobanque Médecin",H1501="monit.-boursier",),1,0)</f>
        <v>0</v>
      </c>
      <c r="D1501" s="172">
        <f>IF(OR(G1501=0,H1501="Stagiaire",H1501="Stagiaires",H1501="Externe",H1501="Externes",G1501="agence",H1501="STAGIAIRE INFIRMIER(ÈRE)",H1501="STAGIAIRE SI",H1501="STAGIAIRE S.I.",H1501="STAGIAIRE PAB",H1501="STAGIAIRE EN PERFUSION",H1501="Stagiaire Physiothérapeute",H1501="Stagiaire médecine",H1501="Stagiaire - Service sociaux",H1501="STAGIAIRE SOINS INFIRMIERS",H1501="STAGIAIRE EXTERNE EN MÉDECINE",H1501="ss",),1,0)</f>
        <v>0</v>
      </c>
      <c r="E1501" s="28" t="s">
        <v>3034</v>
      </c>
      <c r="F1501" s="28" t="s">
        <v>2171</v>
      </c>
      <c r="G1501" s="255">
        <v>9811</v>
      </c>
      <c r="H1501" s="79" t="s">
        <v>3395</v>
      </c>
      <c r="I1501" s="164" t="s">
        <v>209</v>
      </c>
      <c r="J1501" s="273" t="str">
        <f ca="1">IF(AK1501&lt;=Données!$B$2,1," ")</f>
        <v xml:space="preserve"> </v>
      </c>
      <c r="K1501" s="45">
        <v>1</v>
      </c>
      <c r="L1501" s="46"/>
      <c r="M1501" s="47"/>
      <c r="N1501" s="48"/>
      <c r="O1501" s="185"/>
      <c r="P1501" s="300"/>
      <c r="Q1501" s="185"/>
      <c r="R1501" s="186"/>
      <c r="S1501" s="186"/>
      <c r="T1501" s="187"/>
      <c r="U1501" s="187"/>
      <c r="V1501" s="187"/>
      <c r="W1501" s="320"/>
      <c r="X1501" s="214"/>
      <c r="Y1501" s="215"/>
      <c r="Z1501" s="34"/>
      <c r="AA1501" s="35"/>
      <c r="AB1501" s="35"/>
      <c r="AC1501" s="35"/>
      <c r="AD1501" s="36"/>
      <c r="AE1501" s="224"/>
      <c r="AF1501" s="53"/>
      <c r="AG1501" s="54"/>
      <c r="AH1501" s="55"/>
      <c r="AI1501" s="56"/>
      <c r="AJ1501" s="41" t="s">
        <v>4462</v>
      </c>
      <c r="AK1501" s="42">
        <v>45378</v>
      </c>
      <c r="AL1501" s="50"/>
      <c r="AM1501" s="337" t="str">
        <f>INDEX($K$6:$AE$6,1,MATCH(1,K1501:AE1501,-1))</f>
        <v>95PFE-L2S</v>
      </c>
      <c r="AN1501" s="337" t="str">
        <f>IF(INDEX($K$6:$AE$6,1,MATCH(1,K1501:AE1501,1))&lt;&gt;INDEX($K$6:$AE$6,1,MATCH(1,K1501:AE1501,-1)),INDEX($K$6:$AE$6,1,MATCH(1,K1501:AE1501,1)),"-")</f>
        <v>-</v>
      </c>
      <c r="AO1501"/>
      <c r="AP1501"/>
      <c r="AQ1501"/>
    </row>
    <row r="1502" spans="1:43" ht="12.75" customHeight="1" x14ac:dyDescent="0.2">
      <c r="A1502" s="169" t="str">
        <f>IF(IFERROR(VLOOKUP(G1502,EmployesActifs,1,FALSE),"Non")&lt;&gt;"Non","Oui","Non")</f>
        <v>Oui</v>
      </c>
      <c r="B1502" s="172">
        <f>IF(A1502="Oui",1,0)</f>
        <v>1</v>
      </c>
      <c r="C1502" s="172">
        <f>IF(OR(G1502="Médecin",H1502="Médecin",I1502="Médecin",I1502="Médecins",H1502="anesthésiste",H1502="boursier univ.",H1502="chercheur",H1502="chirurgien",H1502="Résident(e)",H1502="Md Urg",H1502="Md Card",LEFT(H1502,6)="Fellow",H1502="Externe Médecine",H1502="Directeur de la biobanque Médecin",H1502="monit.-boursier",),1,0)</f>
        <v>0</v>
      </c>
      <c r="D1502" s="172">
        <f>IF(OR(G1502=0,H1502="Stagiaire",H1502="Stagiaires",H1502="Externe",H1502="Externes",G1502="agence",H1502="STAGIAIRE INFIRMIER(ÈRE)",H1502="STAGIAIRE SI",H1502="STAGIAIRE S.I.",H1502="STAGIAIRE PAB",H1502="STAGIAIRE EN PERFUSION",H1502="Stagiaire Physiothérapeute",H1502="Stagiaire médecine",H1502="Stagiaire - Service sociaux",H1502="STAGIAIRE SOINS INFIRMIERS",H1502="STAGIAIRE EXTERNE EN MÉDECINE",H1502="ss",),1,0)</f>
        <v>0</v>
      </c>
      <c r="E1502" s="28" t="s">
        <v>2687</v>
      </c>
      <c r="F1502" s="28" t="s">
        <v>2688</v>
      </c>
      <c r="G1502" s="257">
        <v>3834</v>
      </c>
      <c r="H1502" s="79" t="s">
        <v>972</v>
      </c>
      <c r="I1502" s="164" t="s">
        <v>5716</v>
      </c>
      <c r="J1502" s="273">
        <f ca="1">IF(AK1502&lt;=Données!$B$2,1," ")</f>
        <v>1</v>
      </c>
      <c r="K1502" s="45">
        <v>1</v>
      </c>
      <c r="L1502" s="46"/>
      <c r="M1502" s="47"/>
      <c r="N1502" s="48"/>
      <c r="O1502" s="185"/>
      <c r="P1502" s="300"/>
      <c r="Q1502" s="185"/>
      <c r="R1502" s="186"/>
      <c r="S1502" s="186"/>
      <c r="T1502" s="187"/>
      <c r="U1502" s="187"/>
      <c r="V1502" s="187"/>
      <c r="W1502" s="320"/>
      <c r="X1502" s="214"/>
      <c r="Y1502" s="215"/>
      <c r="Z1502" s="34"/>
      <c r="AA1502" s="35"/>
      <c r="AB1502" s="35"/>
      <c r="AC1502" s="35"/>
      <c r="AD1502" s="36"/>
      <c r="AE1502" s="224"/>
      <c r="AF1502" s="53"/>
      <c r="AG1502" s="54"/>
      <c r="AH1502" s="55"/>
      <c r="AI1502" s="56"/>
      <c r="AJ1502" s="41" t="s">
        <v>2858</v>
      </c>
      <c r="AK1502" s="42">
        <v>45216</v>
      </c>
      <c r="AL1502" s="50"/>
      <c r="AM1502" s="337" t="str">
        <f>INDEX($K$6:$AE$6,1,MATCH(1,K1502:AE1502,-1))</f>
        <v>95PFE-L2S</v>
      </c>
      <c r="AN1502" s="337" t="str">
        <f>IF(INDEX($K$6:$AE$6,1,MATCH(1,K1502:AE1502,1))&lt;&gt;INDEX($K$6:$AE$6,1,MATCH(1,K1502:AE1502,-1)),INDEX($K$6:$AE$6,1,MATCH(1,K1502:AE1502,1)),"-")</f>
        <v>-</v>
      </c>
      <c r="AO1502"/>
      <c r="AP1502"/>
      <c r="AQ1502"/>
    </row>
    <row r="1503" spans="1:43" ht="12.75" customHeight="1" x14ac:dyDescent="0.2">
      <c r="A1503" s="169" t="str">
        <f>IF(IFERROR(VLOOKUP(G1503,EmployesActifs,1,FALSE),"Non")&lt;&gt;"Non","Oui","Non")</f>
        <v>Oui</v>
      </c>
      <c r="B1503" s="172">
        <f>IF(A1503="Oui",1,0)</f>
        <v>1</v>
      </c>
      <c r="C1503" s="172">
        <f>IF(OR(G1503="Médecin",H1503="Médecin",I1503="Médecin",I1503="Médecins",H1503="anesthésiste",H1503="boursier univ.",H1503="chercheur",H1503="chirurgien",H1503="Résident(e)",H1503="Md Urg",H1503="Md Card",LEFT(H1503,6)="Fellow",H1503="Externe Médecine",H1503="Directeur de la biobanque Médecin",H1503="monit.-boursier",),1,0)</f>
        <v>0</v>
      </c>
      <c r="D1503" s="172">
        <f>IF(OR(G1503=0,H1503="Stagiaire",H1503="Stagiaires",H1503="Externe",H1503="Externes",G1503="agence",H1503="STAGIAIRE INFIRMIER(ÈRE)",H1503="STAGIAIRE SI",H1503="STAGIAIRE S.I.",H1503="STAGIAIRE PAB",H1503="STAGIAIRE EN PERFUSION",H1503="Stagiaire Physiothérapeute",H1503="Stagiaire médecine",H1503="Stagiaire - Service sociaux",H1503="STAGIAIRE SOINS INFIRMIERS",H1503="STAGIAIRE EXTERNE EN MÉDECINE",H1503="ss",),1,0)</f>
        <v>0</v>
      </c>
      <c r="E1503" s="28" t="s">
        <v>2689</v>
      </c>
      <c r="F1503" s="28" t="s">
        <v>2690</v>
      </c>
      <c r="G1503" s="257">
        <v>2177</v>
      </c>
      <c r="H1503" s="79" t="s">
        <v>2098</v>
      </c>
      <c r="I1503" s="164" t="s">
        <v>61</v>
      </c>
      <c r="J1503" s="273">
        <f ca="1">IF(AK1503&lt;=Données!$B$2,1," ")</f>
        <v>1</v>
      </c>
      <c r="K1503" s="45"/>
      <c r="L1503" s="46">
        <v>1</v>
      </c>
      <c r="M1503" s="47"/>
      <c r="N1503" s="48"/>
      <c r="O1503" s="185"/>
      <c r="P1503" s="300"/>
      <c r="Q1503" s="185"/>
      <c r="R1503" s="186"/>
      <c r="S1503" s="186"/>
      <c r="T1503" s="187"/>
      <c r="U1503" s="187"/>
      <c r="V1503" s="187"/>
      <c r="W1503" s="320"/>
      <c r="X1503" s="214"/>
      <c r="Y1503" s="215"/>
      <c r="Z1503" s="34"/>
      <c r="AA1503" s="35"/>
      <c r="AB1503" s="35"/>
      <c r="AC1503" s="35"/>
      <c r="AD1503" s="36">
        <v>1</v>
      </c>
      <c r="AE1503" s="224"/>
      <c r="AF1503" s="53"/>
      <c r="AG1503" s="54"/>
      <c r="AH1503" s="55"/>
      <c r="AI1503" s="56"/>
      <c r="AJ1503" s="41" t="s">
        <v>66</v>
      </c>
      <c r="AK1503" s="42">
        <v>44349</v>
      </c>
      <c r="AL1503" s="50"/>
      <c r="AM1503" s="337" t="str">
        <f>INDEX($K$6:$AE$6,1,MATCH(1,K1503:AE1503,-1))</f>
        <v>95PFE-L2M</v>
      </c>
      <c r="AN1503" s="337" t="str">
        <f>IF(INDEX($K$6:$AE$6,1,MATCH(1,K1503:AE1503,1))&lt;&gt;INDEX($K$6:$AE$6,1,MATCH(1,K1503:AE1503,-1)),INDEX($K$6:$AE$6,1,MATCH(1,K1503:AE1503,1)),"-")</f>
        <v>1517-LP</v>
      </c>
      <c r="AO1503"/>
      <c r="AP1503"/>
      <c r="AQ1503"/>
    </row>
    <row r="1504" spans="1:43" ht="12.75" customHeight="1" x14ac:dyDescent="0.2">
      <c r="A1504" s="169" t="str">
        <f>IF(IFERROR(VLOOKUP(G1504,EmployesActifs,1,FALSE),"Non")&lt;&gt;"Non","Oui","Non")</f>
        <v>Oui</v>
      </c>
      <c r="B1504" s="172">
        <f>IF(A1504="Oui",1,0)</f>
        <v>1</v>
      </c>
      <c r="C1504" s="172">
        <f>IF(OR(G1504="Médecin",H1504="Médecin",I1504="Médecin",I1504="Médecins",H1504="anesthésiste",H1504="boursier univ.",H1504="chercheur",H1504="chirurgien",H1504="Résident(e)",H1504="Md Urg",H1504="Md Card",LEFT(H1504,6)="Fellow",H1504="Externe Médecine",H1504="Directeur de la biobanque Médecin",H1504="monit.-boursier",),1,0)</f>
        <v>0</v>
      </c>
      <c r="D1504" s="172">
        <f>IF(OR(G1504=0,H1504="Stagiaire",H1504="Stagiaires",H1504="Externe",H1504="Externes",G1504="agence",H1504="STAGIAIRE INFIRMIER(ÈRE)",H1504="STAGIAIRE SI",H1504="STAGIAIRE S.I.",H1504="STAGIAIRE PAB",H1504="STAGIAIRE EN PERFUSION",H1504="Stagiaire Physiothérapeute",H1504="Stagiaire médecine",H1504="Stagiaire - Service sociaux",H1504="STAGIAIRE SOINS INFIRMIERS",H1504="STAGIAIRE EXTERNE EN MÉDECINE",H1504="ss",),1,0)</f>
        <v>0</v>
      </c>
      <c r="E1504" s="28" t="s">
        <v>2691</v>
      </c>
      <c r="F1504" s="28" t="s">
        <v>2692</v>
      </c>
      <c r="G1504" s="257">
        <v>8617</v>
      </c>
      <c r="H1504" s="79" t="s">
        <v>747</v>
      </c>
      <c r="I1504" s="164" t="s">
        <v>5716</v>
      </c>
      <c r="J1504" s="273" t="str">
        <f ca="1">IF(AK1504&lt;=Données!$B$2,1," ")</f>
        <v xml:space="preserve"> </v>
      </c>
      <c r="K1504" s="45"/>
      <c r="L1504" s="46">
        <v>1</v>
      </c>
      <c r="M1504" s="47"/>
      <c r="N1504" s="48"/>
      <c r="O1504" s="185"/>
      <c r="P1504" s="300"/>
      <c r="Q1504" s="185"/>
      <c r="R1504" s="186"/>
      <c r="S1504" s="186"/>
      <c r="T1504" s="187"/>
      <c r="U1504" s="187"/>
      <c r="V1504" s="187"/>
      <c r="W1504" s="320"/>
      <c r="X1504" s="214"/>
      <c r="Y1504" s="215"/>
      <c r="Z1504" s="34"/>
      <c r="AA1504" s="35"/>
      <c r="AB1504" s="35"/>
      <c r="AC1504" s="35"/>
      <c r="AD1504" s="36"/>
      <c r="AE1504" s="224"/>
      <c r="AF1504" s="53"/>
      <c r="AG1504" s="54"/>
      <c r="AH1504" s="55"/>
      <c r="AI1504" s="56"/>
      <c r="AJ1504" s="41" t="s">
        <v>5851</v>
      </c>
      <c r="AK1504" s="42">
        <v>45826</v>
      </c>
      <c r="AL1504" s="50"/>
      <c r="AM1504" s="337" t="str">
        <f>INDEX($K$6:$AE$6,1,MATCH(1,K1504:AE1504,-1))</f>
        <v>95PFE-L2M</v>
      </c>
      <c r="AN1504" s="337" t="str">
        <f>IF(INDEX($K$6:$AE$6,1,MATCH(1,K1504:AE1504,1))&lt;&gt;INDEX($K$6:$AE$6,1,MATCH(1,K1504:AE1504,-1)),INDEX($K$6:$AE$6,1,MATCH(1,K1504:AE1504,1)),"-")</f>
        <v>-</v>
      </c>
      <c r="AO1504"/>
      <c r="AP1504"/>
      <c r="AQ1504"/>
    </row>
    <row r="1505" spans="1:43" ht="12.75" customHeight="1" x14ac:dyDescent="0.2">
      <c r="A1505" s="169" t="str">
        <f>IF(IFERROR(VLOOKUP(G1505,EmployesActifs,1,FALSE),"Non")&lt;&gt;"Non","Oui","Non")</f>
        <v>Oui</v>
      </c>
      <c r="B1505" s="172">
        <f>IF(A1505="Oui",1,0)</f>
        <v>1</v>
      </c>
      <c r="C1505" s="172">
        <f>IF(OR(G1505="Médecin",H1505="Médecin",I1505="Médecin",I1505="Médecins",H1505="anesthésiste",H1505="boursier univ.",H1505="chercheur",H1505="chirurgien",H1505="Résident(e)",H1505="Md Urg",H1505="Md Card",LEFT(H1505,6)="Fellow",H1505="Externe Médecine",H1505="Directeur de la biobanque Médecin",H1505="monit.-boursier",),1,0)</f>
        <v>0</v>
      </c>
      <c r="D1505" s="172">
        <f>IF(OR(G1505=0,H1505="Stagiaire",H1505="Stagiaires",H1505="Externe",H1505="Externes",G1505="agence",H1505="STAGIAIRE INFIRMIER(ÈRE)",H1505="STAGIAIRE SI",H1505="STAGIAIRE S.I.",H1505="STAGIAIRE PAB",H1505="STAGIAIRE EN PERFUSION",H1505="Stagiaire Physiothérapeute",H1505="Stagiaire médecine",H1505="Stagiaire - Service sociaux",H1505="STAGIAIRE SOINS INFIRMIERS",H1505="STAGIAIRE EXTERNE EN MÉDECINE",H1505="ss",),1,0)</f>
        <v>0</v>
      </c>
      <c r="E1505" s="28" t="s">
        <v>2693</v>
      </c>
      <c r="F1505" s="28" t="s">
        <v>2694</v>
      </c>
      <c r="G1505" s="257">
        <v>10996</v>
      </c>
      <c r="H1505" s="79" t="s">
        <v>103</v>
      </c>
      <c r="I1505" s="164" t="s">
        <v>5716</v>
      </c>
      <c r="J1505" s="273" t="str">
        <f ca="1">IF(AK1505&lt;=Données!$B$2,1," ")</f>
        <v xml:space="preserve"> </v>
      </c>
      <c r="K1505" s="45">
        <v>1</v>
      </c>
      <c r="L1505" s="46"/>
      <c r="M1505" s="47"/>
      <c r="N1505" s="48"/>
      <c r="O1505" s="185"/>
      <c r="P1505" s="300"/>
      <c r="Q1505" s="185"/>
      <c r="R1505" s="186"/>
      <c r="S1505" s="186"/>
      <c r="T1505" s="187"/>
      <c r="U1505" s="187"/>
      <c r="V1505" s="187"/>
      <c r="W1505" s="320"/>
      <c r="X1505" s="214"/>
      <c r="Y1505" s="215"/>
      <c r="Z1505" s="34"/>
      <c r="AA1505" s="35"/>
      <c r="AB1505" s="35"/>
      <c r="AC1505" s="35"/>
      <c r="AD1505" s="36"/>
      <c r="AE1505" s="224"/>
      <c r="AF1505" s="53"/>
      <c r="AG1505" s="54"/>
      <c r="AH1505" s="55"/>
      <c r="AI1505" s="56"/>
      <c r="AJ1505" s="41" t="s">
        <v>5851</v>
      </c>
      <c r="AK1505" s="42">
        <v>45749</v>
      </c>
      <c r="AL1505" s="50"/>
      <c r="AM1505" s="337" t="str">
        <f>INDEX($K$6:$AE$6,1,MATCH(1,K1505:AE1505,-1))</f>
        <v>95PFE-L2S</v>
      </c>
      <c r="AN1505" s="337" t="str">
        <f>IF(INDEX($K$6:$AE$6,1,MATCH(1,K1505:AE1505,1))&lt;&gt;INDEX($K$6:$AE$6,1,MATCH(1,K1505:AE1505,-1)),INDEX($K$6:$AE$6,1,MATCH(1,K1505:AE1505,1)),"-")</f>
        <v>-</v>
      </c>
      <c r="AO1505"/>
      <c r="AP1505"/>
      <c r="AQ1505"/>
    </row>
    <row r="1506" spans="1:43" ht="12.75" customHeight="1" x14ac:dyDescent="0.2">
      <c r="A1506" s="169" t="str">
        <f>IF(IFERROR(VLOOKUP(G1506,EmployesActifs,1,FALSE),"Non")&lt;&gt;"Non","Oui","Non")</f>
        <v>Oui</v>
      </c>
      <c r="B1506" s="172">
        <f>IF(A1506="Oui",1,0)</f>
        <v>1</v>
      </c>
      <c r="C1506" s="172">
        <f>IF(OR(G1506="Médecin",H1506="Médecin",I1506="Médecin",I1506="Médecins",H1506="anesthésiste",H1506="boursier univ.",H1506="chercheur",H1506="chirurgien",H1506="Résident(e)",H1506="Md Urg",H1506="Md Card",LEFT(H1506,6)="Fellow",H1506="Externe Médecine",H1506="Directeur de la biobanque Médecin",H1506="monit.-boursier",),1,0)</f>
        <v>0</v>
      </c>
      <c r="D1506" s="172">
        <f>IF(OR(G1506=0,H1506="Stagiaire",H1506="Stagiaires",H1506="Externe",H1506="Externes",G1506="agence",H1506="STAGIAIRE INFIRMIER(ÈRE)",H1506="STAGIAIRE SI",H1506="STAGIAIRE S.I.",H1506="STAGIAIRE PAB",H1506="STAGIAIRE EN PERFUSION",H1506="Stagiaire Physiothérapeute",H1506="Stagiaire médecine",H1506="Stagiaire - Service sociaux",H1506="STAGIAIRE SOINS INFIRMIERS",H1506="STAGIAIRE EXTERNE EN MÉDECINE",H1506="ss",),1,0)</f>
        <v>0</v>
      </c>
      <c r="E1506" s="28" t="s">
        <v>2697</v>
      </c>
      <c r="F1506" s="28" t="s">
        <v>2869</v>
      </c>
      <c r="G1506" s="257">
        <v>12351</v>
      </c>
      <c r="H1506" s="57" t="s">
        <v>140</v>
      </c>
      <c r="I1506" s="58" t="s">
        <v>352</v>
      </c>
      <c r="J1506" s="273" t="str">
        <f ca="1">IF(AK1506&lt;=Données!$B$2,1," ")</f>
        <v xml:space="preserve"> </v>
      </c>
      <c r="K1506" s="45"/>
      <c r="L1506" s="46" t="s">
        <v>56</v>
      </c>
      <c r="M1506" s="47"/>
      <c r="N1506" s="48"/>
      <c r="O1506" s="185"/>
      <c r="P1506" s="300"/>
      <c r="Q1506" s="185"/>
      <c r="R1506" s="186"/>
      <c r="S1506" s="186">
        <v>1</v>
      </c>
      <c r="T1506" s="187"/>
      <c r="U1506" s="187"/>
      <c r="V1506" s="187"/>
      <c r="W1506" s="320"/>
      <c r="X1506" s="214"/>
      <c r="Y1506" s="215"/>
      <c r="Z1506" s="34"/>
      <c r="AA1506" s="35"/>
      <c r="AB1506" s="35"/>
      <c r="AC1506" s="35"/>
      <c r="AD1506" s="36"/>
      <c r="AE1506" s="224"/>
      <c r="AF1506" s="53"/>
      <c r="AG1506" s="54"/>
      <c r="AH1506" s="55"/>
      <c r="AI1506" s="56"/>
      <c r="AJ1506" s="41" t="s">
        <v>652</v>
      </c>
      <c r="AK1506" s="42">
        <v>45539</v>
      </c>
      <c r="AL1506" s="50"/>
      <c r="AM1506" s="337" t="str">
        <f>INDEX($K$6:$AE$6,1,MATCH(1,K1506:AE1506,-1))</f>
        <v>1870 +</v>
      </c>
      <c r="AN1506" s="337" t="str">
        <f>IF(INDEX($K$6:$AE$6,1,MATCH(1,K1506:AE1506,1))&lt;&gt;INDEX($K$6:$AE$6,1,MATCH(1,K1506:AE1506,-1)),INDEX($K$6:$AE$6,1,MATCH(1,K1506:AE1506,1)),"-")</f>
        <v>-</v>
      </c>
      <c r="AO1506"/>
      <c r="AP1506"/>
      <c r="AQ1506"/>
    </row>
    <row r="1507" spans="1:43" ht="12.75" customHeight="1" x14ac:dyDescent="0.2">
      <c r="A1507" s="169" t="str">
        <f>IF(IFERROR(VLOOKUP(G1507,EmployesActifs,1,FALSE),"Non")&lt;&gt;"Non","Oui","Non")</f>
        <v>Oui</v>
      </c>
      <c r="B1507" s="172">
        <f>IF(A1507="Oui",1,0)</f>
        <v>1</v>
      </c>
      <c r="C1507" s="172">
        <f>IF(OR(G1507="Médecin",H1507="Médecin",I1507="Médecin",I1507="Médecins",H1507="anesthésiste",H1507="boursier univ.",H1507="chercheur",H1507="chirurgien",H1507="Résident(e)",H1507="Md Urg",H1507="Md Card",LEFT(H1507,6)="Fellow",H1507="Externe Médecine",H1507="Directeur de la biobanque Médecin",H1507="monit.-boursier",),1,0)</f>
        <v>0</v>
      </c>
      <c r="D1507" s="172">
        <f>IF(OR(G1507=0,H1507="Stagiaire",H1507="Stagiaires",H1507="Externe",H1507="Externes",G1507="agence",H1507="STAGIAIRE INFIRMIER(ÈRE)",H1507="STAGIAIRE SI",H1507="STAGIAIRE S.I.",H1507="STAGIAIRE PAB",H1507="STAGIAIRE EN PERFUSION",H1507="Stagiaire Physiothérapeute",H1507="Stagiaire médecine",H1507="Stagiaire - Service sociaux",H1507="STAGIAIRE SOINS INFIRMIERS",H1507="STAGIAIRE EXTERNE EN MÉDECINE",H1507="ss",),1,0)</f>
        <v>0</v>
      </c>
      <c r="E1507" s="28" t="s">
        <v>2701</v>
      </c>
      <c r="F1507" s="28" t="s">
        <v>999</v>
      </c>
      <c r="G1507" s="257">
        <v>6886</v>
      </c>
      <c r="H1507" s="79" t="s">
        <v>3477</v>
      </c>
      <c r="I1507" s="164" t="s">
        <v>1395</v>
      </c>
      <c r="J1507" s="273">
        <f ca="1">IF(AK1507&lt;=Données!$B$2,1," ")</f>
        <v>1</v>
      </c>
      <c r="K1507" s="45" t="s">
        <v>56</v>
      </c>
      <c r="L1507" s="46" t="s">
        <v>56</v>
      </c>
      <c r="M1507" s="47" t="s">
        <v>56</v>
      </c>
      <c r="N1507" s="48"/>
      <c r="O1507" s="185"/>
      <c r="P1507" s="300"/>
      <c r="Q1507" s="185"/>
      <c r="R1507" s="186"/>
      <c r="S1507" s="186">
        <v>1</v>
      </c>
      <c r="T1507" s="187"/>
      <c r="U1507" s="187"/>
      <c r="V1507" s="187"/>
      <c r="W1507" s="320"/>
      <c r="X1507" s="214"/>
      <c r="Y1507" s="215"/>
      <c r="Z1507" s="34"/>
      <c r="AA1507" s="35"/>
      <c r="AB1507" s="35"/>
      <c r="AC1507" s="35"/>
      <c r="AD1507" s="36"/>
      <c r="AE1507" s="224"/>
      <c r="AF1507" s="53"/>
      <c r="AG1507" s="54"/>
      <c r="AH1507" s="55"/>
      <c r="AI1507" s="56"/>
      <c r="AJ1507" s="41" t="s">
        <v>98</v>
      </c>
      <c r="AK1507" s="42">
        <v>44581</v>
      </c>
      <c r="AL1507" s="50"/>
      <c r="AM1507" s="337" t="str">
        <f>INDEX($K$6:$AE$6,1,MATCH(1,K1507:AE1507,-1))</f>
        <v>1870 +</v>
      </c>
      <c r="AN1507" s="337" t="str">
        <f>IF(INDEX($K$6:$AE$6,1,MATCH(1,K1507:AE1507,1))&lt;&gt;INDEX($K$6:$AE$6,1,MATCH(1,K1507:AE1507,-1)),INDEX($K$6:$AE$6,1,MATCH(1,K1507:AE1507,1)),"-")</f>
        <v>-</v>
      </c>
      <c r="AO1507"/>
      <c r="AP1507"/>
      <c r="AQ1507"/>
    </row>
    <row r="1508" spans="1:43" ht="12.75" customHeight="1" x14ac:dyDescent="0.2">
      <c r="A1508" s="169" t="str">
        <f>IF(IFERROR(VLOOKUP(G1508,EmployesActifs,1,FALSE),"Non")&lt;&gt;"Non","Oui","Non")</f>
        <v>Oui</v>
      </c>
      <c r="B1508" s="172">
        <f>IF(A1508="Oui",1,0)</f>
        <v>1</v>
      </c>
      <c r="C1508" s="172">
        <f>IF(OR(G1508="Médecin",H1508="Médecin",I1508="Médecin",I1508="Médecins",H1508="anesthésiste",H1508="boursier univ.",H1508="chercheur",H1508="chirurgien",H1508="Résident(e)",H1508="Md Urg",H1508="Md Card",LEFT(H1508,6)="Fellow",H1508="Externe Médecine",H1508="Directeur de la biobanque Médecin",H1508="monit.-boursier",),1,0)</f>
        <v>0</v>
      </c>
      <c r="D1508" s="172">
        <f>IF(OR(G1508=0,H1508="Stagiaire",H1508="Stagiaires",H1508="Externe",H1508="Externes",G1508="agence",H1508="STAGIAIRE INFIRMIER(ÈRE)",H1508="STAGIAIRE SI",H1508="STAGIAIRE S.I.",H1508="STAGIAIRE PAB",H1508="STAGIAIRE EN PERFUSION",H1508="Stagiaire Physiothérapeute",H1508="Stagiaire médecine",H1508="Stagiaire - Service sociaux",H1508="STAGIAIRE SOINS INFIRMIERS",H1508="STAGIAIRE EXTERNE EN MÉDECINE",H1508="ss",),1,0)</f>
        <v>0</v>
      </c>
      <c r="E1508" s="28" t="s">
        <v>2702</v>
      </c>
      <c r="F1508" s="28" t="s">
        <v>1698</v>
      </c>
      <c r="G1508" s="257">
        <v>5113</v>
      </c>
      <c r="H1508" s="79" t="s">
        <v>1435</v>
      </c>
      <c r="I1508" s="164" t="s">
        <v>3632</v>
      </c>
      <c r="J1508" s="273">
        <f ca="1">IF(AK1508&lt;=Données!$B$2,1," ")</f>
        <v>1</v>
      </c>
      <c r="K1508" s="45"/>
      <c r="L1508" s="46" t="s">
        <v>56</v>
      </c>
      <c r="M1508" s="47"/>
      <c r="N1508" s="48"/>
      <c r="O1508" s="185"/>
      <c r="P1508" s="300"/>
      <c r="Q1508" s="185"/>
      <c r="R1508" s="186"/>
      <c r="S1508" s="186">
        <v>1</v>
      </c>
      <c r="T1508" s="187"/>
      <c r="U1508" s="187"/>
      <c r="V1508" s="187"/>
      <c r="W1508" s="320"/>
      <c r="X1508" s="214"/>
      <c r="Y1508" s="215"/>
      <c r="Z1508" s="34"/>
      <c r="AA1508" s="35">
        <v>1</v>
      </c>
      <c r="AB1508" s="35"/>
      <c r="AC1508" s="35"/>
      <c r="AD1508" s="36"/>
      <c r="AE1508" s="224"/>
      <c r="AF1508" s="53"/>
      <c r="AG1508" s="54"/>
      <c r="AH1508" s="55"/>
      <c r="AI1508" s="56"/>
      <c r="AJ1508" s="41" t="s">
        <v>2703</v>
      </c>
      <c r="AK1508" s="42">
        <v>44575</v>
      </c>
      <c r="AL1508" s="50"/>
      <c r="AM1508" s="337" t="str">
        <f>INDEX($K$6:$AE$6,1,MATCH(1,K1508:AE1508,-1))</f>
        <v>1870 +</v>
      </c>
      <c r="AN1508" s="337" t="str">
        <f>IF(INDEX($K$6:$AE$6,1,MATCH(1,K1508:AE1508,1))&lt;&gt;INDEX($K$6:$AE$6,1,MATCH(1,K1508:AE1508,-1)),INDEX($K$6:$AE$6,1,MATCH(1,K1508:AE1508,1)),"-")</f>
        <v>1511-S</v>
      </c>
      <c r="AO1508"/>
      <c r="AP1508"/>
      <c r="AQ1508"/>
    </row>
    <row r="1509" spans="1:43" ht="12.75" customHeight="1" x14ac:dyDescent="0.2">
      <c r="A1509" s="169" t="str">
        <f>IF(IFERROR(VLOOKUP(G1509,EmployesActifs,1,FALSE),"Non")&lt;&gt;"Non","Oui","Non")</f>
        <v>Oui</v>
      </c>
      <c r="B1509" s="172">
        <f>IF(A1509="Oui",1,0)</f>
        <v>1</v>
      </c>
      <c r="C1509" s="172">
        <f>IF(OR(G1509="Médecin",H1509="Médecin",I1509="Médecin",I1509="Médecins",H1509="anesthésiste",H1509="boursier univ.",H1509="chercheur",H1509="chirurgien",H1509="Résident(e)",H1509="Md Urg",H1509="Md Card",LEFT(H1509,6)="Fellow",H1509="Externe Médecine",H1509="Directeur de la biobanque Médecin",H1509="monit.-boursier",),1,0)</f>
        <v>0</v>
      </c>
      <c r="D1509" s="172">
        <f>IF(OR(G1509=0,H1509="Stagiaire",H1509="Stagiaires",H1509="Externe",H1509="Externes",G1509="agence",H1509="STAGIAIRE INFIRMIER(ÈRE)",H1509="STAGIAIRE SI",H1509="STAGIAIRE S.I.",H1509="STAGIAIRE PAB",H1509="STAGIAIRE EN PERFUSION",H1509="Stagiaire Physiothérapeute",H1509="Stagiaire médecine",H1509="Stagiaire - Service sociaux",H1509="STAGIAIRE SOINS INFIRMIERS",H1509="STAGIAIRE EXTERNE EN MÉDECINE",H1509="ss",),1,0)</f>
        <v>0</v>
      </c>
      <c r="E1509" s="28" t="s">
        <v>2704</v>
      </c>
      <c r="F1509" s="28" t="s">
        <v>2378</v>
      </c>
      <c r="G1509" s="257">
        <v>8708</v>
      </c>
      <c r="H1509" s="79" t="s">
        <v>517</v>
      </c>
      <c r="I1509" s="164" t="s">
        <v>5709</v>
      </c>
      <c r="J1509" s="273" t="str">
        <f ca="1">IF(AK1509&lt;=Données!$B$2,1," ")</f>
        <v xml:space="preserve"> </v>
      </c>
      <c r="K1509" s="45" t="s">
        <v>56</v>
      </c>
      <c r="L1509" s="46"/>
      <c r="M1509" s="47"/>
      <c r="N1509" s="48"/>
      <c r="O1509" s="185">
        <v>1</v>
      </c>
      <c r="P1509" s="300"/>
      <c r="Q1509" s="185"/>
      <c r="R1509" s="186"/>
      <c r="S1509" s="186"/>
      <c r="T1509" s="187"/>
      <c r="U1509" s="187"/>
      <c r="V1509" s="187"/>
      <c r="W1509" s="320"/>
      <c r="X1509" s="214"/>
      <c r="Y1509" s="215"/>
      <c r="Z1509" s="34"/>
      <c r="AA1509" s="35"/>
      <c r="AB1509" s="35"/>
      <c r="AC1509" s="35"/>
      <c r="AD1509" s="36"/>
      <c r="AE1509" s="224"/>
      <c r="AF1509" s="53"/>
      <c r="AG1509" s="54"/>
      <c r="AH1509" s="55"/>
      <c r="AI1509" s="56"/>
      <c r="AJ1509" s="41" t="s">
        <v>4462</v>
      </c>
      <c r="AK1509" s="42">
        <v>45343</v>
      </c>
      <c r="AL1509" s="50"/>
      <c r="AM1509" s="337" t="str">
        <f>INDEX($K$6:$AE$6,1,MATCH(1,K1509:AE1509,-1))</f>
        <v>1804S</v>
      </c>
      <c r="AN1509" s="337" t="str">
        <f>IF(INDEX($K$6:$AE$6,1,MATCH(1,K1509:AE1509,1))&lt;&gt;INDEX($K$6:$AE$6,1,MATCH(1,K1509:AE1509,-1)),INDEX($K$6:$AE$6,1,MATCH(1,K1509:AE1509,1)),"-")</f>
        <v>-</v>
      </c>
      <c r="AO1509"/>
      <c r="AP1509"/>
      <c r="AQ1509"/>
    </row>
    <row r="1510" spans="1:43" ht="12.75" customHeight="1" x14ac:dyDescent="0.2">
      <c r="A1510" s="169" t="str">
        <f>IF(IFERROR(VLOOKUP(G1510,EmployesActifs,1,FALSE),"Non")&lt;&gt;"Non","Oui","Non")</f>
        <v>Oui</v>
      </c>
      <c r="B1510" s="172">
        <f>IF(A1510="Oui",1,0)</f>
        <v>1</v>
      </c>
      <c r="C1510" s="172">
        <f>IF(OR(G1510="Médecin",H1510="Médecin",I1510="Médecin",I1510="Médecins",H1510="anesthésiste",H1510="boursier univ.",H1510="chercheur",H1510="chirurgien",H1510="Résident(e)",H1510="Md Urg",H1510="Md Card",LEFT(H1510,6)="Fellow",H1510="Externe Médecine",H1510="Directeur de la biobanque Médecin",H1510="monit.-boursier",),1,0)</f>
        <v>0</v>
      </c>
      <c r="D1510" s="172">
        <f>IF(OR(G1510=0,H1510="Stagiaire",H1510="Stagiaires",H1510="Externe",H1510="Externes",G1510="agence",H1510="STAGIAIRE INFIRMIER(ÈRE)",H1510="STAGIAIRE SI",H1510="STAGIAIRE S.I.",H1510="STAGIAIRE PAB",H1510="STAGIAIRE EN PERFUSION",H1510="Stagiaire Physiothérapeute",H1510="Stagiaire médecine",H1510="Stagiaire - Service sociaux",H1510="STAGIAIRE SOINS INFIRMIERS",H1510="STAGIAIRE EXTERNE EN MÉDECINE",H1510="ss",),1,0)</f>
        <v>0</v>
      </c>
      <c r="E1510" s="28" t="s">
        <v>2705</v>
      </c>
      <c r="F1510" s="28" t="s">
        <v>2706</v>
      </c>
      <c r="G1510" s="257">
        <v>10856</v>
      </c>
      <c r="H1510" s="79" t="s">
        <v>69</v>
      </c>
      <c r="I1510" s="164" t="s">
        <v>836</v>
      </c>
      <c r="J1510" s="273" t="str">
        <f ca="1">IF(AK1510&lt;=Données!$B$2,1," ")</f>
        <v xml:space="preserve"> </v>
      </c>
      <c r="K1510" s="45"/>
      <c r="L1510" s="46"/>
      <c r="M1510" s="47">
        <v>1</v>
      </c>
      <c r="N1510" s="48"/>
      <c r="O1510" s="185"/>
      <c r="P1510" s="300"/>
      <c r="Q1510" s="185"/>
      <c r="R1510" s="186"/>
      <c r="S1510" s="186"/>
      <c r="T1510" s="187"/>
      <c r="U1510" s="187"/>
      <c r="V1510" s="187"/>
      <c r="W1510" s="320"/>
      <c r="X1510" s="214"/>
      <c r="Y1510" s="215"/>
      <c r="Z1510" s="34"/>
      <c r="AA1510" s="35"/>
      <c r="AB1510" s="35"/>
      <c r="AC1510" s="35"/>
      <c r="AD1510" s="36"/>
      <c r="AE1510" s="224"/>
      <c r="AF1510" s="53"/>
      <c r="AG1510" s="54"/>
      <c r="AH1510" s="55"/>
      <c r="AI1510" s="56"/>
      <c r="AJ1510" s="41" t="s">
        <v>4462</v>
      </c>
      <c r="AK1510" s="42">
        <v>45812</v>
      </c>
      <c r="AL1510" s="50"/>
      <c r="AM1510" s="337" t="str">
        <f>INDEX($K$6:$AE$6,1,MATCH(1,K1510:AE1510,-1))</f>
        <v>95PFE-L2L</v>
      </c>
      <c r="AN1510" s="337" t="str">
        <f>IF(INDEX($K$6:$AE$6,1,MATCH(1,K1510:AE1510,1))&lt;&gt;INDEX($K$6:$AE$6,1,MATCH(1,K1510:AE1510,-1)),INDEX($K$6:$AE$6,1,MATCH(1,K1510:AE1510,1)),"-")</f>
        <v>-</v>
      </c>
      <c r="AO1510"/>
      <c r="AP1510"/>
      <c r="AQ1510"/>
    </row>
    <row r="1511" spans="1:43" ht="12.75" customHeight="1" x14ac:dyDescent="0.2">
      <c r="A1511" s="169" t="str">
        <f>IF(IFERROR(VLOOKUP(G1511,EmployesActifs,1,FALSE),"Non")&lt;&gt;"Non","Oui","Non")</f>
        <v>Oui</v>
      </c>
      <c r="B1511" s="172">
        <f>IF(A1511="Oui",1,0)</f>
        <v>1</v>
      </c>
      <c r="C1511" s="172">
        <f>IF(OR(G1511="Médecin",H1511="Médecin",I1511="Médecin",I1511="Médecins",H1511="anesthésiste",H1511="boursier univ.",H1511="chercheur",H1511="chirurgien",H1511="Résident(e)",H1511="Md Urg",H1511="Md Card",LEFT(H1511,6)="Fellow",H1511="Externe Médecine",H1511="Directeur de la biobanque Médecin",H1511="monit.-boursier",),1,0)</f>
        <v>0</v>
      </c>
      <c r="D1511" s="172">
        <f>IF(OR(G1511=0,H1511="Stagiaire",H1511="Stagiaires",H1511="Externe",H1511="Externes",G1511="agence",H1511="STAGIAIRE INFIRMIER(ÈRE)",H1511="STAGIAIRE SI",H1511="STAGIAIRE S.I.",H1511="STAGIAIRE PAB",H1511="STAGIAIRE EN PERFUSION",H1511="Stagiaire Physiothérapeute",H1511="Stagiaire médecine",H1511="Stagiaire - Service sociaux",H1511="STAGIAIRE SOINS INFIRMIERS",H1511="STAGIAIRE EXTERNE EN MÉDECINE",H1511="ss",),1,0)</f>
        <v>0</v>
      </c>
      <c r="E1511" s="28" t="s">
        <v>3133</v>
      </c>
      <c r="F1511" s="28" t="s">
        <v>3134</v>
      </c>
      <c r="G1511" s="255">
        <v>12774</v>
      </c>
      <c r="H1511" s="79" t="s">
        <v>103</v>
      </c>
      <c r="I1511" s="164" t="s">
        <v>5715</v>
      </c>
      <c r="J1511" s="273">
        <f ca="1">IF(AK1511&lt;=Données!$B$2,1," ")</f>
        <v>1</v>
      </c>
      <c r="K1511" s="45"/>
      <c r="L1511" s="46" t="s">
        <v>56</v>
      </c>
      <c r="M1511" s="47"/>
      <c r="N1511" s="48">
        <v>1</v>
      </c>
      <c r="O1511" s="185"/>
      <c r="P1511" s="300"/>
      <c r="Q1511" s="185"/>
      <c r="R1511" s="186"/>
      <c r="S1511" s="186"/>
      <c r="T1511" s="187"/>
      <c r="U1511" s="187"/>
      <c r="V1511" s="187"/>
      <c r="W1511" s="320"/>
      <c r="X1511" s="214"/>
      <c r="Y1511" s="215"/>
      <c r="Z1511" s="34"/>
      <c r="AA1511" s="35"/>
      <c r="AB1511" s="35"/>
      <c r="AC1511" s="35"/>
      <c r="AD1511" s="36"/>
      <c r="AE1511" s="224"/>
      <c r="AF1511" s="53"/>
      <c r="AG1511" s="54"/>
      <c r="AH1511" s="55"/>
      <c r="AI1511" s="56"/>
      <c r="AJ1511" s="41" t="s">
        <v>652</v>
      </c>
      <c r="AK1511" s="42">
        <v>44968</v>
      </c>
      <c r="AL1511" s="50"/>
      <c r="AM1511" s="337" t="str">
        <f>INDEX($K$6:$AE$6,1,MATCH(1,K1511:AE1511,-1))</f>
        <v>F550</v>
      </c>
      <c r="AN1511" s="337" t="str">
        <f>IF(INDEX($K$6:$AE$6,1,MATCH(1,K1511:AE1511,1))&lt;&gt;INDEX($K$6:$AE$6,1,MATCH(1,K1511:AE1511,-1)),INDEX($K$6:$AE$6,1,MATCH(1,K1511:AE1511,1)),"-")</f>
        <v>-</v>
      </c>
      <c r="AO1511"/>
      <c r="AP1511"/>
      <c r="AQ1511"/>
    </row>
    <row r="1512" spans="1:43" ht="12.75" customHeight="1" x14ac:dyDescent="0.2">
      <c r="A1512" s="169" t="str">
        <f>IF(IFERROR(VLOOKUP(G1512,EmployesActifs,1,FALSE),"Non")&lt;&gt;"Non","Oui","Non")</f>
        <v>Oui</v>
      </c>
      <c r="B1512" s="172">
        <f>IF(A1512="Oui",1,0)</f>
        <v>1</v>
      </c>
      <c r="C1512" s="172">
        <f>IF(OR(G1512="Médecin",H1512="Médecin",I1512="Médecin",I1512="Médecins",H1512="anesthésiste",H1512="boursier univ.",H1512="chercheur",H1512="chirurgien",H1512="Résident(e)",H1512="Md Urg",H1512="Md Card",LEFT(H1512,6)="Fellow",H1512="Externe Médecine",H1512="Directeur de la biobanque Médecin",H1512="monit.-boursier",),1,0)</f>
        <v>0</v>
      </c>
      <c r="D1512" s="172">
        <f>IF(OR(G1512=0,H1512="Stagiaire",H1512="Stagiaires",H1512="Externe",H1512="Externes",G1512="agence",H1512="STAGIAIRE INFIRMIER(ÈRE)",H1512="STAGIAIRE SI",H1512="STAGIAIRE S.I.",H1512="STAGIAIRE PAB",H1512="STAGIAIRE EN PERFUSION",H1512="Stagiaire Physiothérapeute",H1512="Stagiaire médecine",H1512="Stagiaire - Service sociaux",H1512="STAGIAIRE SOINS INFIRMIERS",H1512="STAGIAIRE EXTERNE EN MÉDECINE",H1512="ss",),1,0)</f>
        <v>0</v>
      </c>
      <c r="E1512" s="28" t="s">
        <v>2707</v>
      </c>
      <c r="F1512" s="28" t="s">
        <v>2708</v>
      </c>
      <c r="G1512" s="257">
        <v>11333</v>
      </c>
      <c r="H1512" s="79" t="s">
        <v>103</v>
      </c>
      <c r="I1512" s="164" t="s">
        <v>5717</v>
      </c>
      <c r="J1512" s="273">
        <f ca="1">IF(AK1512&lt;=Données!$B$2,1," ")</f>
        <v>1</v>
      </c>
      <c r="K1512" s="45"/>
      <c r="L1512" s="46">
        <v>1</v>
      </c>
      <c r="M1512" s="47"/>
      <c r="N1512" s="48"/>
      <c r="O1512" s="185"/>
      <c r="P1512" s="300"/>
      <c r="Q1512" s="185"/>
      <c r="R1512" s="186"/>
      <c r="S1512" s="186"/>
      <c r="T1512" s="187"/>
      <c r="U1512" s="187"/>
      <c r="V1512" s="187"/>
      <c r="W1512" s="320"/>
      <c r="X1512" s="214"/>
      <c r="Y1512" s="215"/>
      <c r="Z1512" s="34"/>
      <c r="AA1512" s="35"/>
      <c r="AB1512" s="35"/>
      <c r="AC1512" s="35"/>
      <c r="AD1512" s="36"/>
      <c r="AE1512" s="224"/>
      <c r="AF1512" s="53"/>
      <c r="AG1512" s="54"/>
      <c r="AH1512" s="55"/>
      <c r="AI1512" s="56"/>
      <c r="AJ1512" s="41" t="s">
        <v>85</v>
      </c>
      <c r="AK1512" s="42">
        <v>44567</v>
      </c>
      <c r="AL1512" s="50"/>
      <c r="AM1512" s="337" t="str">
        <f>INDEX($K$6:$AE$6,1,MATCH(1,K1512:AE1512,-1))</f>
        <v>95PFE-L2M</v>
      </c>
      <c r="AN1512" s="337" t="str">
        <f>IF(INDEX($K$6:$AE$6,1,MATCH(1,K1512:AE1512,1))&lt;&gt;INDEX($K$6:$AE$6,1,MATCH(1,K1512:AE1512,-1)),INDEX($K$6:$AE$6,1,MATCH(1,K1512:AE1512,1)),"-")</f>
        <v>-</v>
      </c>
      <c r="AO1512"/>
      <c r="AP1512"/>
      <c r="AQ1512"/>
    </row>
    <row r="1513" spans="1:43" ht="12.75" customHeight="1" x14ac:dyDescent="0.2">
      <c r="A1513" s="169" t="str">
        <f>IF(IFERROR(VLOOKUP(G1513,EmployesActifs,1,FALSE),"Non")&lt;&gt;"Non","Oui","Non")</f>
        <v>Oui</v>
      </c>
      <c r="B1513" s="172">
        <f>IF(A1513="Oui",1,0)</f>
        <v>1</v>
      </c>
      <c r="C1513" s="172">
        <f>IF(OR(G1513="Médecin",H1513="Médecin",I1513="Médecin",I1513="Médecins",H1513="anesthésiste",H1513="boursier univ.",H1513="chercheur",H1513="chirurgien",H1513="Résident(e)",H1513="Md Urg",H1513="Md Card",LEFT(H1513,6)="Fellow",H1513="Externe Médecine",H1513="Directeur de la biobanque Médecin",H1513="monit.-boursier",),1,0)</f>
        <v>0</v>
      </c>
      <c r="D1513" s="172">
        <f>IF(OR(G1513=0,H1513="Stagiaire",H1513="Stagiaires",H1513="Externe",H1513="Externes",G1513="agence",H1513="STAGIAIRE INFIRMIER(ÈRE)",H1513="STAGIAIRE SI",H1513="STAGIAIRE S.I.",H1513="STAGIAIRE PAB",H1513="STAGIAIRE EN PERFUSION",H1513="Stagiaire Physiothérapeute",H1513="Stagiaire médecine",H1513="Stagiaire - Service sociaux",H1513="STAGIAIRE SOINS INFIRMIERS",H1513="STAGIAIRE EXTERNE EN MÉDECINE",H1513="ss",),1,0)</f>
        <v>0</v>
      </c>
      <c r="E1513" s="28" t="s">
        <v>2709</v>
      </c>
      <c r="F1513" s="28" t="s">
        <v>592</v>
      </c>
      <c r="G1513" s="257">
        <v>3480</v>
      </c>
      <c r="H1513" s="79" t="s">
        <v>641</v>
      </c>
      <c r="I1513" s="164" t="s">
        <v>209</v>
      </c>
      <c r="J1513" s="273" t="str">
        <f ca="1">IF(AK1513&lt;=Données!$B$2,1," ")</f>
        <v xml:space="preserve"> </v>
      </c>
      <c r="K1513" s="45">
        <v>1</v>
      </c>
      <c r="L1513" s="46"/>
      <c r="M1513" s="47"/>
      <c r="N1513" s="48"/>
      <c r="O1513" s="185"/>
      <c r="P1513" s="300"/>
      <c r="Q1513" s="185"/>
      <c r="R1513" s="186"/>
      <c r="S1513" s="186"/>
      <c r="T1513" s="187"/>
      <c r="U1513" s="187"/>
      <c r="V1513" s="187"/>
      <c r="W1513" s="320"/>
      <c r="X1513" s="214"/>
      <c r="Y1513" s="215"/>
      <c r="Z1513" s="34"/>
      <c r="AA1513" s="35"/>
      <c r="AB1513" s="35"/>
      <c r="AC1513" s="35"/>
      <c r="AD1513" s="36"/>
      <c r="AE1513" s="224"/>
      <c r="AF1513" s="53"/>
      <c r="AG1513" s="54"/>
      <c r="AH1513" s="55"/>
      <c r="AI1513" s="56"/>
      <c r="AJ1513" s="41" t="s">
        <v>4462</v>
      </c>
      <c r="AK1513" s="42">
        <v>45272</v>
      </c>
      <c r="AL1513" s="50" t="s">
        <v>200</v>
      </c>
      <c r="AM1513" s="337" t="str">
        <f>INDEX($K$6:$AE$6,1,MATCH(1,K1513:AE1513,-1))</f>
        <v>95PFE-L2S</v>
      </c>
      <c r="AN1513" s="337" t="str">
        <f>IF(INDEX($K$6:$AE$6,1,MATCH(1,K1513:AE1513,1))&lt;&gt;INDEX($K$6:$AE$6,1,MATCH(1,K1513:AE1513,-1)),INDEX($K$6:$AE$6,1,MATCH(1,K1513:AE1513,1)),"-")</f>
        <v>-</v>
      </c>
      <c r="AO1513"/>
      <c r="AP1513"/>
      <c r="AQ1513"/>
    </row>
    <row r="1514" spans="1:43" ht="12.75" customHeight="1" x14ac:dyDescent="0.2">
      <c r="A1514" s="169" t="str">
        <f>IF(IFERROR(VLOOKUP(G1514,EmployesActifs,1,FALSE),"Non")&lt;&gt;"Non","Oui","Non")</f>
        <v>Oui</v>
      </c>
      <c r="B1514" s="172">
        <f>IF(A1514="Oui",1,0)</f>
        <v>1</v>
      </c>
      <c r="C1514" s="172">
        <f>IF(OR(G1514="Médecin",H1514="Médecin",I1514="Médecin",I1514="Médecins",H1514="anesthésiste",H1514="boursier univ.",H1514="chercheur",H1514="chirurgien",H1514="Résident(e)",H1514="Md Urg",H1514="Md Card",LEFT(H1514,6)="Fellow",H1514="Externe Médecine",H1514="Directeur de la biobanque Médecin",H1514="monit.-boursier",),1,0)</f>
        <v>0</v>
      </c>
      <c r="D1514" s="172">
        <f>IF(OR(G1514=0,H1514="Stagiaire",H1514="Stagiaires",H1514="Externe",H1514="Externes",G1514="agence",H1514="STAGIAIRE INFIRMIER(ÈRE)",H1514="STAGIAIRE SI",H1514="STAGIAIRE S.I.",H1514="STAGIAIRE PAB",H1514="STAGIAIRE EN PERFUSION",H1514="Stagiaire Physiothérapeute",H1514="Stagiaire médecine",H1514="Stagiaire - Service sociaux",H1514="STAGIAIRE SOINS INFIRMIERS",H1514="STAGIAIRE EXTERNE EN MÉDECINE",H1514="ss",),1,0)</f>
        <v>0</v>
      </c>
      <c r="E1514" s="28" t="s">
        <v>2709</v>
      </c>
      <c r="F1514" s="28" t="s">
        <v>5199</v>
      </c>
      <c r="G1514" s="255">
        <v>14046</v>
      </c>
      <c r="H1514" s="79" t="s">
        <v>6214</v>
      </c>
      <c r="I1514" s="164" t="s">
        <v>209</v>
      </c>
      <c r="J1514" s="273" t="str">
        <f ca="1">IF(AK1514&lt;=Données!$B$2,1," ")</f>
        <v xml:space="preserve"> </v>
      </c>
      <c r="K1514" s="45">
        <v>1</v>
      </c>
      <c r="L1514" s="46"/>
      <c r="M1514" s="47"/>
      <c r="N1514" s="48"/>
      <c r="O1514" s="185"/>
      <c r="P1514" s="300"/>
      <c r="Q1514" s="185"/>
      <c r="R1514" s="186"/>
      <c r="S1514" s="186"/>
      <c r="T1514" s="187"/>
      <c r="U1514" s="187"/>
      <c r="V1514" s="187"/>
      <c r="W1514" s="320"/>
      <c r="X1514" s="214"/>
      <c r="Y1514" s="215"/>
      <c r="Z1514" s="34"/>
      <c r="AA1514" s="35"/>
      <c r="AB1514" s="35"/>
      <c r="AC1514" s="35"/>
      <c r="AD1514" s="36"/>
      <c r="AE1514" s="224"/>
      <c r="AF1514" s="53"/>
      <c r="AG1514" s="54"/>
      <c r="AH1514" s="55"/>
      <c r="AI1514" s="56"/>
      <c r="AJ1514" s="41" t="s">
        <v>4462</v>
      </c>
      <c r="AK1514" s="42">
        <v>45841</v>
      </c>
      <c r="AL1514" s="50"/>
      <c r="AM1514" s="337" t="str">
        <f>INDEX($K$6:$AE$6,1,MATCH(1,K1514:AE1514,-1))</f>
        <v>95PFE-L2S</v>
      </c>
      <c r="AN1514" s="337" t="str">
        <f>IF(INDEX($K$6:$AE$6,1,MATCH(1,K1514:AE1514,1))&lt;&gt;INDEX($K$6:$AE$6,1,MATCH(1,K1514:AE1514,-1)),INDEX($K$6:$AE$6,1,MATCH(1,K1514:AE1514,1)),"-")</f>
        <v>-</v>
      </c>
      <c r="AO1514"/>
      <c r="AP1514"/>
      <c r="AQ1514"/>
    </row>
    <row r="1515" spans="1:43" ht="12.75" customHeight="1" x14ac:dyDescent="0.2">
      <c r="A1515" s="169" t="str">
        <f>IF(IFERROR(VLOOKUP(G1515,EmployesActifs,1,FALSE),"Non")&lt;&gt;"Non","Oui","Non")</f>
        <v>Oui</v>
      </c>
      <c r="B1515" s="172">
        <f>IF(A1515="Oui",1,0)</f>
        <v>1</v>
      </c>
      <c r="C1515" s="172">
        <f>IF(OR(G1515="Médecin",H1515="Médecin",I1515="Médecin",I1515="Médecins",H1515="anesthésiste",H1515="boursier univ.",H1515="chercheur",H1515="chirurgien",H1515="Résident(e)",H1515="Md Urg",H1515="Md Card",LEFT(H1515,6)="Fellow",H1515="Externe Médecine",H1515="Directeur de la biobanque Médecin",H1515="monit.-boursier",),1,0)</f>
        <v>0</v>
      </c>
      <c r="D1515" s="172">
        <f>IF(OR(G1515=0,H1515="Stagiaire",H1515="Stagiaires",H1515="Externe",H1515="Externes",G1515="agence",H1515="STAGIAIRE INFIRMIER(ÈRE)",H1515="STAGIAIRE SI",H1515="STAGIAIRE S.I.",H1515="STAGIAIRE PAB",H1515="STAGIAIRE EN PERFUSION",H1515="Stagiaire Physiothérapeute",H1515="Stagiaire médecine",H1515="Stagiaire - Service sociaux",H1515="STAGIAIRE SOINS INFIRMIERS",H1515="STAGIAIRE EXTERNE EN MÉDECINE",H1515="ss",),1,0)</f>
        <v>0</v>
      </c>
      <c r="E1515" s="28" t="s">
        <v>2712</v>
      </c>
      <c r="F1515" s="28" t="s">
        <v>782</v>
      </c>
      <c r="G1515" s="257">
        <v>11786</v>
      </c>
      <c r="H1515" s="79" t="s">
        <v>69</v>
      </c>
      <c r="I1515" s="164" t="s">
        <v>5215</v>
      </c>
      <c r="J1515" s="273" t="str">
        <f ca="1">IF(AK1515&lt;=Données!$B$2,1," ")</f>
        <v xml:space="preserve"> </v>
      </c>
      <c r="K1515" s="45"/>
      <c r="L1515" s="46">
        <v>1</v>
      </c>
      <c r="M1515" s="47"/>
      <c r="N1515" s="48"/>
      <c r="O1515" s="185"/>
      <c r="P1515" s="300"/>
      <c r="Q1515" s="185"/>
      <c r="R1515" s="186"/>
      <c r="S1515" s="186"/>
      <c r="T1515" s="187"/>
      <c r="U1515" s="187"/>
      <c r="V1515" s="187"/>
      <c r="W1515" s="320"/>
      <c r="X1515" s="214"/>
      <c r="Y1515" s="215"/>
      <c r="Z1515" s="34"/>
      <c r="AA1515" s="35"/>
      <c r="AB1515" s="35"/>
      <c r="AC1515" s="35"/>
      <c r="AD1515" s="36"/>
      <c r="AE1515" s="224"/>
      <c r="AF1515" s="53"/>
      <c r="AG1515" s="54"/>
      <c r="AH1515" s="55"/>
      <c r="AI1515" s="56"/>
      <c r="AJ1515" s="41" t="s">
        <v>4462</v>
      </c>
      <c r="AK1515" s="42">
        <v>45728</v>
      </c>
      <c r="AL1515" s="50"/>
      <c r="AM1515" s="337" t="str">
        <f>INDEX($K$6:$AE$6,1,MATCH(1,K1515:AE1515,-1))</f>
        <v>95PFE-L2M</v>
      </c>
      <c r="AN1515" s="337" t="str">
        <f>IF(INDEX($K$6:$AE$6,1,MATCH(1,K1515:AE1515,1))&lt;&gt;INDEX($K$6:$AE$6,1,MATCH(1,K1515:AE1515,-1)),INDEX($K$6:$AE$6,1,MATCH(1,K1515:AE1515,1)),"-")</f>
        <v>-</v>
      </c>
      <c r="AO1515"/>
      <c r="AP1515"/>
      <c r="AQ1515"/>
    </row>
    <row r="1516" spans="1:43" ht="12.75" customHeight="1" x14ac:dyDescent="0.2">
      <c r="A1516" s="169" t="str">
        <f>IF(IFERROR(VLOOKUP(G1516,EmployesActifs,1,FALSE),"Non")&lt;&gt;"Non","Oui","Non")</f>
        <v>Oui</v>
      </c>
      <c r="B1516" s="172">
        <f>IF(A1516="Oui",1,0)</f>
        <v>1</v>
      </c>
      <c r="C1516" s="172">
        <f>IF(OR(G1516="Médecin",H1516="Médecin",I1516="Médecin",I1516="Médecins",H1516="anesthésiste",H1516="boursier univ.",H1516="chercheur",H1516="chirurgien",H1516="Résident(e)",H1516="Md Urg",H1516="Md Card",LEFT(H1516,6)="Fellow",H1516="Externe Médecine",H1516="Directeur de la biobanque Médecin",H1516="monit.-boursier",),1,0)</f>
        <v>0</v>
      </c>
      <c r="D1516" s="172">
        <f>IF(OR(G1516=0,H1516="Stagiaire",H1516="Stagiaires",H1516="Externe",H1516="Externes",G1516="agence",H1516="STAGIAIRE INFIRMIER(ÈRE)",H1516="STAGIAIRE SI",H1516="STAGIAIRE S.I.",H1516="STAGIAIRE PAB",H1516="STAGIAIRE EN PERFUSION",H1516="Stagiaire Physiothérapeute",H1516="Stagiaire médecine",H1516="Stagiaire - Service sociaux",H1516="STAGIAIRE SOINS INFIRMIERS",H1516="STAGIAIRE EXTERNE EN MÉDECINE",H1516="ss",),1,0)</f>
        <v>0</v>
      </c>
      <c r="E1516" s="28" t="s">
        <v>2715</v>
      </c>
      <c r="F1516" s="28" t="s">
        <v>966</v>
      </c>
      <c r="G1516" s="257">
        <v>5935</v>
      </c>
      <c r="H1516" s="79" t="s">
        <v>3580</v>
      </c>
      <c r="I1516" s="164" t="s">
        <v>3581</v>
      </c>
      <c r="J1516" s="273" t="str">
        <f ca="1">IF(AK1516&lt;=Données!$B$2,1," ")</f>
        <v xml:space="preserve"> </v>
      </c>
      <c r="K1516" s="45"/>
      <c r="L1516" s="46"/>
      <c r="M1516" s="47"/>
      <c r="N1516" s="48"/>
      <c r="O1516" s="185"/>
      <c r="P1516" s="300"/>
      <c r="Q1516" s="185"/>
      <c r="R1516" s="186"/>
      <c r="S1516" s="186">
        <v>1</v>
      </c>
      <c r="T1516" s="187"/>
      <c r="U1516" s="187"/>
      <c r="V1516" s="187"/>
      <c r="W1516" s="320"/>
      <c r="X1516" s="214"/>
      <c r="Y1516" s="215"/>
      <c r="Z1516" s="34"/>
      <c r="AA1516" s="35"/>
      <c r="AB1516" s="35"/>
      <c r="AC1516" s="35"/>
      <c r="AD1516" s="36"/>
      <c r="AE1516" s="224"/>
      <c r="AF1516" s="53"/>
      <c r="AG1516" s="54"/>
      <c r="AH1516" s="55"/>
      <c r="AI1516" s="56"/>
      <c r="AJ1516" s="41" t="s">
        <v>4462</v>
      </c>
      <c r="AK1516" s="42">
        <v>45790</v>
      </c>
      <c r="AL1516" s="50"/>
      <c r="AM1516" s="337" t="str">
        <f>INDEX($K$6:$AE$6,1,MATCH(1,K1516:AE1516,-1))</f>
        <v>1870 +</v>
      </c>
      <c r="AN1516" s="337" t="str">
        <f>IF(INDEX($K$6:$AE$6,1,MATCH(1,K1516:AE1516,1))&lt;&gt;INDEX($K$6:$AE$6,1,MATCH(1,K1516:AE1516,-1)),INDEX($K$6:$AE$6,1,MATCH(1,K1516:AE1516,1)),"-")</f>
        <v>-</v>
      </c>
      <c r="AO1516"/>
      <c r="AP1516"/>
      <c r="AQ1516"/>
    </row>
    <row r="1517" spans="1:43" ht="12.75" customHeight="1" x14ac:dyDescent="0.2">
      <c r="A1517" s="169" t="str">
        <f>IF(IFERROR(VLOOKUP(G1517,EmployesActifs,1,FALSE),"Non")&lt;&gt;"Non","Oui","Non")</f>
        <v>Oui</v>
      </c>
      <c r="B1517" s="172">
        <f>IF(A1517="Oui",1,0)</f>
        <v>1</v>
      </c>
      <c r="C1517" s="172">
        <f>IF(OR(G1517="Médecin",H1517="Médecin",I1517="Médecin",I1517="Médecins",H1517="anesthésiste",H1517="boursier univ.",H1517="chercheur",H1517="chirurgien",H1517="Résident(e)",H1517="Md Urg",H1517="Md Card",LEFT(H1517,6)="Fellow",H1517="Externe Médecine",H1517="Directeur de la biobanque Médecin",H1517="monit.-boursier",),1,0)</f>
        <v>0</v>
      </c>
      <c r="D1517" s="172">
        <f>IF(OR(G1517=0,H1517="Stagiaire",H1517="Stagiaires",H1517="Externe",H1517="Externes",G1517="agence",H1517="STAGIAIRE INFIRMIER(ÈRE)",H1517="STAGIAIRE SI",H1517="STAGIAIRE S.I.",H1517="STAGIAIRE PAB",H1517="STAGIAIRE EN PERFUSION",H1517="Stagiaire Physiothérapeute",H1517="Stagiaire médecine",H1517="Stagiaire - Service sociaux",H1517="STAGIAIRE SOINS INFIRMIERS",H1517="STAGIAIRE EXTERNE EN MÉDECINE",H1517="ss",),1,0)</f>
        <v>0</v>
      </c>
      <c r="E1517" s="28" t="s">
        <v>2716</v>
      </c>
      <c r="F1517" s="28" t="s">
        <v>592</v>
      </c>
      <c r="G1517" s="257">
        <v>11912</v>
      </c>
      <c r="H1517" s="79" t="s">
        <v>570</v>
      </c>
      <c r="I1517" s="164" t="s">
        <v>3564</v>
      </c>
      <c r="J1517" s="273" t="str">
        <f ca="1">IF(AK1517&lt;=Données!$B$2,1," ")</f>
        <v xml:space="preserve"> </v>
      </c>
      <c r="K1517" s="45">
        <v>1</v>
      </c>
      <c r="L1517" s="46"/>
      <c r="M1517" s="47"/>
      <c r="N1517" s="48"/>
      <c r="O1517" s="185"/>
      <c r="P1517" s="300"/>
      <c r="Q1517" s="185"/>
      <c r="R1517" s="186"/>
      <c r="S1517" s="186"/>
      <c r="T1517" s="187"/>
      <c r="U1517" s="187"/>
      <c r="V1517" s="187"/>
      <c r="W1517" s="320"/>
      <c r="X1517" s="214"/>
      <c r="Y1517" s="215"/>
      <c r="Z1517" s="34"/>
      <c r="AA1517" s="35"/>
      <c r="AB1517" s="35"/>
      <c r="AC1517" s="35"/>
      <c r="AD1517" s="36"/>
      <c r="AE1517" s="224"/>
      <c r="AF1517" s="53"/>
      <c r="AG1517" s="54"/>
      <c r="AH1517" s="55"/>
      <c r="AI1517" s="56"/>
      <c r="AJ1517" s="41" t="s">
        <v>4462</v>
      </c>
      <c r="AK1517" s="42">
        <v>45903</v>
      </c>
      <c r="AL1517" s="50"/>
      <c r="AM1517" s="337" t="str">
        <f>INDEX($K$6:$AE$6,1,MATCH(1,K1517:AE1517,-1))</f>
        <v>95PFE-L2S</v>
      </c>
      <c r="AN1517" s="337" t="str">
        <f>IF(INDEX($K$6:$AE$6,1,MATCH(1,K1517:AE1517,1))&lt;&gt;INDEX($K$6:$AE$6,1,MATCH(1,K1517:AE1517,-1)),INDEX($K$6:$AE$6,1,MATCH(1,K1517:AE1517,1)),"-")</f>
        <v>-</v>
      </c>
      <c r="AO1517"/>
      <c r="AP1517"/>
      <c r="AQ1517"/>
    </row>
    <row r="1518" spans="1:43" ht="12.75" customHeight="1" x14ac:dyDescent="0.2">
      <c r="A1518" s="169" t="str">
        <f>IF(IFERROR(VLOOKUP(G1518,EmployesActifs,1,FALSE),"Non")&lt;&gt;"Non","Oui","Non")</f>
        <v>Oui</v>
      </c>
      <c r="B1518" s="172">
        <f>IF(A1518="Oui",1,0)</f>
        <v>1</v>
      </c>
      <c r="C1518" s="172">
        <f>IF(OR(G1518="Médecin",H1518="Médecin",I1518="Médecin",I1518="Médecins",H1518="anesthésiste",H1518="boursier univ.",H1518="chercheur",H1518="chirurgien",H1518="Résident(e)",H1518="Md Urg",H1518="Md Card",LEFT(H1518,6)="Fellow",H1518="Externe Médecine",H1518="Directeur de la biobanque Médecin",H1518="monit.-boursier",),1,0)</f>
        <v>0</v>
      </c>
      <c r="D1518" s="172">
        <f>IF(OR(G1518=0,H1518="Stagiaire",H1518="Stagiaires",H1518="Externe",H1518="Externes",G1518="agence",H1518="STAGIAIRE INFIRMIER(ÈRE)",H1518="STAGIAIRE SI",H1518="STAGIAIRE S.I.",H1518="STAGIAIRE PAB",H1518="STAGIAIRE EN PERFUSION",H1518="Stagiaire Physiothérapeute",H1518="Stagiaire médecine",H1518="Stagiaire - Service sociaux",H1518="STAGIAIRE SOINS INFIRMIERS",H1518="STAGIAIRE EXTERNE EN MÉDECINE",H1518="ss",),1,0)</f>
        <v>0</v>
      </c>
      <c r="E1518" s="28" t="s">
        <v>3968</v>
      </c>
      <c r="F1518" s="28" t="s">
        <v>328</v>
      </c>
      <c r="G1518" s="257">
        <v>10953</v>
      </c>
      <c r="H1518" s="79" t="s">
        <v>103</v>
      </c>
      <c r="I1518" s="164" t="s">
        <v>152</v>
      </c>
      <c r="J1518" s="273">
        <f ca="1">IF(AK1518&lt;=Données!$B$2,1," ")</f>
        <v>1</v>
      </c>
      <c r="K1518" s="45" t="s">
        <v>56</v>
      </c>
      <c r="L1518" s="46">
        <v>1</v>
      </c>
      <c r="M1518" s="47"/>
      <c r="N1518" s="48"/>
      <c r="O1518" s="185"/>
      <c r="P1518" s="300"/>
      <c r="Q1518" s="185"/>
      <c r="R1518" s="186"/>
      <c r="S1518" s="186"/>
      <c r="T1518" s="187"/>
      <c r="U1518" s="187"/>
      <c r="V1518" s="187"/>
      <c r="W1518" s="320"/>
      <c r="X1518" s="214"/>
      <c r="Y1518" s="215"/>
      <c r="Z1518" s="34"/>
      <c r="AA1518" s="35"/>
      <c r="AB1518" s="35"/>
      <c r="AC1518" s="35"/>
      <c r="AD1518" s="36"/>
      <c r="AE1518" s="224"/>
      <c r="AF1518" s="53"/>
      <c r="AG1518" s="54"/>
      <c r="AH1518" s="55"/>
      <c r="AI1518" s="56"/>
      <c r="AJ1518" s="41" t="s">
        <v>2858</v>
      </c>
      <c r="AK1518" s="42">
        <v>44909</v>
      </c>
      <c r="AL1518" s="50"/>
      <c r="AM1518" s="337" t="str">
        <f>INDEX($K$6:$AE$6,1,MATCH(1,K1518:AE1518,-1))</f>
        <v>95PFE-L2M</v>
      </c>
      <c r="AN1518" s="337" t="str">
        <f>IF(INDEX($K$6:$AE$6,1,MATCH(1,K1518:AE1518,1))&lt;&gt;INDEX($K$6:$AE$6,1,MATCH(1,K1518:AE1518,-1)),INDEX($K$6:$AE$6,1,MATCH(1,K1518:AE1518,1)),"-")</f>
        <v>-</v>
      </c>
      <c r="AO1518"/>
      <c r="AP1518"/>
      <c r="AQ1518"/>
    </row>
    <row r="1519" spans="1:43" ht="12.75" customHeight="1" x14ac:dyDescent="0.2">
      <c r="A1519" s="169" t="str">
        <f>IF(IFERROR(VLOOKUP(G1519,EmployesActifs,1,FALSE),"Non")&lt;&gt;"Non","Oui","Non")</f>
        <v>Oui</v>
      </c>
      <c r="B1519" s="172">
        <f>IF(A1519="Oui",1,0)</f>
        <v>1</v>
      </c>
      <c r="C1519" s="172">
        <f>IF(OR(G1519="Médecin",H1519="Médecin",I1519="Médecin",I1519="Médecins",H1519="anesthésiste",H1519="boursier univ.",H1519="chercheur",H1519="chirurgien",H1519="Résident(e)",H1519="Md Urg",H1519="Md Card",LEFT(H1519,6)="Fellow",H1519="Externe Médecine",H1519="Directeur de la biobanque Médecin",H1519="monit.-boursier",),1,0)</f>
        <v>0</v>
      </c>
      <c r="D1519" s="172">
        <f>IF(OR(G1519=0,H1519="Stagiaire",H1519="Stagiaires",H1519="Externe",H1519="Externes",G1519="agence",H1519="STAGIAIRE INFIRMIER(ÈRE)",H1519="STAGIAIRE SI",H1519="STAGIAIRE S.I.",H1519="STAGIAIRE PAB",H1519="STAGIAIRE EN PERFUSION",H1519="Stagiaire Physiothérapeute",H1519="Stagiaire médecine",H1519="Stagiaire - Service sociaux",H1519="STAGIAIRE SOINS INFIRMIERS",H1519="STAGIAIRE EXTERNE EN MÉDECINE",H1519="ss",),1,0)</f>
        <v>0</v>
      </c>
      <c r="E1519" s="28" t="s">
        <v>3896</v>
      </c>
      <c r="F1519" s="28" t="s">
        <v>686</v>
      </c>
      <c r="G1519" s="257">
        <v>10368</v>
      </c>
      <c r="H1519" s="79" t="s">
        <v>103</v>
      </c>
      <c r="I1519" s="164" t="s">
        <v>5717</v>
      </c>
      <c r="J1519" s="273">
        <f ca="1">IF(AK1519&lt;=Données!$B$2,1," ")</f>
        <v>1</v>
      </c>
      <c r="K1519" s="45"/>
      <c r="L1519" s="46"/>
      <c r="M1519" s="47" t="s">
        <v>56</v>
      </c>
      <c r="N1519" s="48" t="s">
        <v>56</v>
      </c>
      <c r="O1519" s="185"/>
      <c r="P1519" s="300" t="s">
        <v>56</v>
      </c>
      <c r="Q1519" s="185" t="s">
        <v>56</v>
      </c>
      <c r="R1519" s="186" t="s">
        <v>56</v>
      </c>
      <c r="S1519" s="186" t="s">
        <v>56</v>
      </c>
      <c r="T1519" s="187" t="s">
        <v>56</v>
      </c>
      <c r="U1519" s="187"/>
      <c r="V1519" s="187"/>
      <c r="W1519" s="320"/>
      <c r="X1519" s="214"/>
      <c r="Y1519" s="215" t="s">
        <v>56</v>
      </c>
      <c r="Z1519" s="34"/>
      <c r="AA1519" s="35"/>
      <c r="AB1519" s="35" t="s">
        <v>56</v>
      </c>
      <c r="AC1519" s="35" t="s">
        <v>56</v>
      </c>
      <c r="AD1519" s="36" t="s">
        <v>56</v>
      </c>
      <c r="AE1519" s="224" t="s">
        <v>56</v>
      </c>
      <c r="AF1519" s="53"/>
      <c r="AG1519" s="54"/>
      <c r="AH1519" s="55"/>
      <c r="AI1519" s="56"/>
      <c r="AJ1519" s="41" t="s">
        <v>85</v>
      </c>
      <c r="AK1519" s="42">
        <v>44699</v>
      </c>
      <c r="AL1519" s="50" t="s">
        <v>6231</v>
      </c>
      <c r="AM1519" s="337" t="e">
        <f>INDEX($K$6:$AE$6,1,MATCH(1,K1519:AE1519,-1))</f>
        <v>#N/A</v>
      </c>
      <c r="AN1519" s="337" t="e">
        <f>IF(INDEX($K$6:$AE$6,1,MATCH(1,K1519:AE1519,1))&lt;&gt;INDEX($K$6:$AE$6,1,MATCH(1,K1519:AE1519,-1)),INDEX($K$6:$AE$6,1,MATCH(1,K1519:AE1519,1)),"-")</f>
        <v>#N/A</v>
      </c>
      <c r="AO1519"/>
      <c r="AP1519"/>
      <c r="AQ1519"/>
    </row>
    <row r="1520" spans="1:43" ht="12.75" customHeight="1" x14ac:dyDescent="0.2">
      <c r="A1520" s="169" t="str">
        <f>IF(IFERROR(VLOOKUP(G1520,EmployesActifs,1,FALSE),"Non")&lt;&gt;"Non","Oui","Non")</f>
        <v>Oui</v>
      </c>
      <c r="B1520" s="172">
        <f>IF(A1520="Oui",1,0)</f>
        <v>1</v>
      </c>
      <c r="C1520" s="172">
        <f>IF(OR(G1520="Médecin",H1520="Médecin",I1520="Médecin",I1520="Médecins",H1520="anesthésiste",H1520="boursier univ.",H1520="chercheur",H1520="chirurgien",H1520="Résident(e)",H1520="Md Urg",H1520="Md Card",LEFT(H1520,6)="Fellow",H1520="Externe Médecine",H1520="Directeur de la biobanque Médecin",H1520="monit.-boursier",),1,0)</f>
        <v>0</v>
      </c>
      <c r="D1520" s="172">
        <f>IF(OR(G1520=0,H1520="Stagiaire",H1520="Stagiaires",H1520="Externe",H1520="Externes",G1520="agence",H1520="STAGIAIRE INFIRMIER(ÈRE)",H1520="STAGIAIRE SI",H1520="STAGIAIRE S.I.",H1520="STAGIAIRE PAB",H1520="STAGIAIRE EN PERFUSION",H1520="Stagiaire Physiothérapeute",H1520="Stagiaire médecine",H1520="Stagiaire - Service sociaux",H1520="STAGIAIRE SOINS INFIRMIERS",H1520="STAGIAIRE EXTERNE EN MÉDECINE",H1520="ss",),1,0)</f>
        <v>0</v>
      </c>
      <c r="E1520" s="28" t="s">
        <v>2723</v>
      </c>
      <c r="F1520" s="28" t="s">
        <v>2724</v>
      </c>
      <c r="G1520" s="257">
        <v>8265</v>
      </c>
      <c r="H1520" s="79" t="s">
        <v>103</v>
      </c>
      <c r="I1520" s="164" t="s">
        <v>1471</v>
      </c>
      <c r="J1520" s="273">
        <f ca="1">IF(AK1520&lt;=Données!$B$2,1," ")</f>
        <v>1</v>
      </c>
      <c r="K1520" s="45"/>
      <c r="L1520" s="46"/>
      <c r="M1520" s="47"/>
      <c r="N1520" s="48"/>
      <c r="O1520" s="185"/>
      <c r="P1520" s="300"/>
      <c r="Q1520" s="185"/>
      <c r="R1520" s="186"/>
      <c r="S1520" s="186"/>
      <c r="T1520" s="187"/>
      <c r="U1520" s="187"/>
      <c r="V1520" s="187"/>
      <c r="W1520" s="320"/>
      <c r="X1520" s="214"/>
      <c r="Y1520" s="215"/>
      <c r="Z1520" s="34"/>
      <c r="AA1520" s="35">
        <v>1</v>
      </c>
      <c r="AB1520" s="35"/>
      <c r="AC1520" s="35"/>
      <c r="AD1520" s="36"/>
      <c r="AE1520" s="224"/>
      <c r="AF1520" s="53"/>
      <c r="AG1520" s="54"/>
      <c r="AH1520" s="55"/>
      <c r="AI1520" s="56"/>
      <c r="AJ1520" s="41" t="s">
        <v>299</v>
      </c>
      <c r="AK1520" s="42">
        <v>43909</v>
      </c>
      <c r="AL1520" s="50"/>
      <c r="AM1520" s="337" t="str">
        <f>INDEX($K$6:$AE$6,1,MATCH(1,K1520:AE1520,-1))</f>
        <v>1511-S</v>
      </c>
      <c r="AN1520" s="337" t="str">
        <f>IF(INDEX($K$6:$AE$6,1,MATCH(1,K1520:AE1520,1))&lt;&gt;INDEX($K$6:$AE$6,1,MATCH(1,K1520:AE1520,-1)),INDEX($K$6:$AE$6,1,MATCH(1,K1520:AE1520,1)),"-")</f>
        <v>-</v>
      </c>
      <c r="AO1520"/>
      <c r="AP1520"/>
      <c r="AQ1520"/>
    </row>
    <row r="1521" spans="1:43" ht="12.75" customHeight="1" x14ac:dyDescent="0.2">
      <c r="A1521" s="169" t="str">
        <f>IF(IFERROR(VLOOKUP(G1521,EmployesActifs,1,FALSE),"Non")&lt;&gt;"Non","Oui","Non")</f>
        <v>Oui</v>
      </c>
      <c r="B1521" s="172">
        <f>IF(A1521="Oui",1,0)</f>
        <v>1</v>
      </c>
      <c r="C1521" s="172">
        <f>IF(OR(G1521="Médecin",H1521="Médecin",I1521="Médecin",I1521="Médecins",H1521="anesthésiste",H1521="boursier univ.",H1521="chercheur",H1521="chirurgien",H1521="Résident(e)",H1521="Md Urg",H1521="Md Card",LEFT(H1521,6)="Fellow",H1521="Externe Médecine",H1521="Directeur de la biobanque Médecin",H1521="monit.-boursier",),1,0)</f>
        <v>0</v>
      </c>
      <c r="D1521" s="172">
        <f>IF(OR(G1521=0,H1521="Stagiaire",H1521="Stagiaires",H1521="Externe",H1521="Externes",G1521="agence",H1521="STAGIAIRE INFIRMIER(ÈRE)",H1521="STAGIAIRE SI",H1521="STAGIAIRE S.I.",H1521="STAGIAIRE PAB",H1521="STAGIAIRE EN PERFUSION",H1521="Stagiaire Physiothérapeute",H1521="Stagiaire médecine",H1521="Stagiaire - Service sociaux",H1521="STAGIAIRE SOINS INFIRMIERS",H1521="STAGIAIRE EXTERNE EN MÉDECINE",H1521="ss",),1,0)</f>
        <v>0</v>
      </c>
      <c r="E1521" s="28" t="s">
        <v>2727</v>
      </c>
      <c r="F1521" s="28" t="s">
        <v>3447</v>
      </c>
      <c r="G1521" s="257">
        <v>4346</v>
      </c>
      <c r="H1521" s="79" t="s">
        <v>103</v>
      </c>
      <c r="I1521" s="164" t="s">
        <v>1152</v>
      </c>
      <c r="J1521" s="273" t="str">
        <f ca="1">IF(AK1521&lt;=Données!$B$2,1," ")</f>
        <v xml:space="preserve"> </v>
      </c>
      <c r="K1521" s="45"/>
      <c r="L1521" s="46"/>
      <c r="M1521" s="47"/>
      <c r="N1521" s="48"/>
      <c r="O1521" s="185"/>
      <c r="P1521" s="300"/>
      <c r="Q1521" s="185"/>
      <c r="R1521" s="186"/>
      <c r="S1521" s="186">
        <v>1</v>
      </c>
      <c r="T1521" s="187"/>
      <c r="U1521" s="187"/>
      <c r="V1521" s="187"/>
      <c r="W1521" s="320"/>
      <c r="X1521" s="214"/>
      <c r="Y1521" s="215"/>
      <c r="Z1521" s="34"/>
      <c r="AA1521" s="35"/>
      <c r="AB1521" s="35"/>
      <c r="AC1521" s="35"/>
      <c r="AD1521" s="36"/>
      <c r="AE1521" s="224"/>
      <c r="AF1521" s="53"/>
      <c r="AG1521" s="54"/>
      <c r="AH1521" s="55"/>
      <c r="AI1521" s="56"/>
      <c r="AJ1521" s="41" t="s">
        <v>4462</v>
      </c>
      <c r="AK1521" s="42">
        <v>45910</v>
      </c>
      <c r="AL1521" s="50"/>
      <c r="AM1521" s="337" t="str">
        <f>INDEX($K$6:$AE$6,1,MATCH(1,K1521:AE1521,-1))</f>
        <v>1870 +</v>
      </c>
      <c r="AN1521" s="337" t="str">
        <f>IF(INDEX($K$6:$AE$6,1,MATCH(1,K1521:AE1521,1))&lt;&gt;INDEX($K$6:$AE$6,1,MATCH(1,K1521:AE1521,-1)),INDEX($K$6:$AE$6,1,MATCH(1,K1521:AE1521,1)),"-")</f>
        <v>-</v>
      </c>
      <c r="AO1521"/>
      <c r="AP1521"/>
      <c r="AQ1521"/>
    </row>
    <row r="1522" spans="1:43" ht="12.75" customHeight="1" x14ac:dyDescent="0.2">
      <c r="A1522" s="169" t="str">
        <f>IF(IFERROR(VLOOKUP(G1522,EmployesActifs,1,FALSE),"Non")&lt;&gt;"Non","Oui","Non")</f>
        <v>Oui</v>
      </c>
      <c r="B1522" s="172">
        <f>IF(A1522="Oui",1,0)</f>
        <v>1</v>
      </c>
      <c r="C1522" s="172">
        <f>IF(OR(G1522="Médecin",H1522="Médecin",I1522="Médecin",I1522="Médecins",H1522="anesthésiste",H1522="boursier univ.",H1522="chercheur",H1522="chirurgien",H1522="Résident(e)",H1522="Md Urg",H1522="Md Card",LEFT(H1522,6)="Fellow",H1522="Externe Médecine",H1522="Directeur de la biobanque Médecin",H1522="monit.-boursier",),1,0)</f>
        <v>0</v>
      </c>
      <c r="D1522" s="172">
        <f>IF(OR(G1522=0,H1522="Stagiaire",H1522="Stagiaires",H1522="Externe",H1522="Externes",G1522="agence",H1522="STAGIAIRE INFIRMIER(ÈRE)",H1522="STAGIAIRE SI",H1522="STAGIAIRE S.I.",H1522="STAGIAIRE PAB",H1522="STAGIAIRE EN PERFUSION",H1522="Stagiaire Physiothérapeute",H1522="Stagiaire médecine",H1522="Stagiaire - Service sociaux",H1522="STAGIAIRE SOINS INFIRMIERS",H1522="STAGIAIRE EXTERNE EN MÉDECINE",H1522="ss",),1,0)</f>
        <v>0</v>
      </c>
      <c r="E1522" s="28" t="s">
        <v>2921</v>
      </c>
      <c r="F1522" s="28" t="s">
        <v>2776</v>
      </c>
      <c r="G1522" s="257">
        <v>12429</v>
      </c>
      <c r="H1522" s="79" t="s">
        <v>54</v>
      </c>
      <c r="I1522" s="164" t="s">
        <v>5703</v>
      </c>
      <c r="J1522" s="273" t="str">
        <f ca="1">IF(AK1522&lt;=Données!$B$2,1," ")</f>
        <v xml:space="preserve"> </v>
      </c>
      <c r="K1522" s="45"/>
      <c r="L1522" s="46"/>
      <c r="M1522" s="47"/>
      <c r="N1522" s="48">
        <v>1</v>
      </c>
      <c r="O1522" s="185"/>
      <c r="P1522" s="300"/>
      <c r="Q1522" s="185"/>
      <c r="R1522" s="186"/>
      <c r="S1522" s="186"/>
      <c r="T1522" s="187"/>
      <c r="U1522" s="187"/>
      <c r="V1522" s="187"/>
      <c r="W1522" s="320"/>
      <c r="X1522" s="214"/>
      <c r="Y1522" s="215"/>
      <c r="Z1522" s="34"/>
      <c r="AA1522" s="35"/>
      <c r="AB1522" s="35"/>
      <c r="AC1522" s="35"/>
      <c r="AD1522" s="36"/>
      <c r="AE1522" s="224"/>
      <c r="AF1522" s="53"/>
      <c r="AG1522" s="54"/>
      <c r="AH1522" s="55"/>
      <c r="AI1522" s="56"/>
      <c r="AJ1522" s="41" t="s">
        <v>4462</v>
      </c>
      <c r="AK1522" s="42">
        <v>45644</v>
      </c>
      <c r="AL1522" s="50"/>
      <c r="AM1522" s="337" t="str">
        <f>INDEX($K$6:$AE$6,1,MATCH(1,K1522:AE1522,-1))</f>
        <v>F550</v>
      </c>
      <c r="AN1522" s="337" t="str">
        <f>IF(INDEX($K$6:$AE$6,1,MATCH(1,K1522:AE1522,1))&lt;&gt;INDEX($K$6:$AE$6,1,MATCH(1,K1522:AE1522,-1)),INDEX($K$6:$AE$6,1,MATCH(1,K1522:AE1522,1)),"-")</f>
        <v>-</v>
      </c>
      <c r="AO1522"/>
      <c r="AP1522"/>
      <c r="AQ1522"/>
    </row>
    <row r="1523" spans="1:43" ht="12.75" customHeight="1" x14ac:dyDescent="0.2">
      <c r="A1523" s="169" t="str">
        <f>IF(IFERROR(VLOOKUP(G1523,EmployesActifs,1,FALSE),"Non")&lt;&gt;"Non","Oui","Non")</f>
        <v>Oui</v>
      </c>
      <c r="B1523" s="172">
        <f>IF(A1523="Oui",1,0)</f>
        <v>1</v>
      </c>
      <c r="C1523" s="172">
        <f>IF(OR(G1523="Médecin",H1523="Médecin",I1523="Médecin",I1523="Médecins",H1523="anesthésiste",H1523="boursier univ.",H1523="chercheur",H1523="chirurgien",H1523="Résident(e)",H1523="Md Urg",H1523="Md Card",LEFT(H1523,6)="Fellow",H1523="Externe Médecine",H1523="Directeur de la biobanque Médecin",H1523="monit.-boursier",),1,0)</f>
        <v>0</v>
      </c>
      <c r="D1523" s="172">
        <f>IF(OR(G1523=0,H1523="Stagiaire",H1523="Stagiaires",H1523="Externe",H1523="Externes",G1523="agence",H1523="STAGIAIRE INFIRMIER(ÈRE)",H1523="STAGIAIRE SI",H1523="STAGIAIRE S.I.",H1523="STAGIAIRE PAB",H1523="STAGIAIRE EN PERFUSION",H1523="Stagiaire Physiothérapeute",H1523="Stagiaire médecine",H1523="Stagiaire - Service sociaux",H1523="STAGIAIRE SOINS INFIRMIERS",H1523="STAGIAIRE EXTERNE EN MÉDECINE",H1523="ss",),1,0)</f>
        <v>0</v>
      </c>
      <c r="E1523" s="28" t="s">
        <v>3181</v>
      </c>
      <c r="F1523" s="28" t="s">
        <v>1130</v>
      </c>
      <c r="G1523" s="259">
        <v>12822</v>
      </c>
      <c r="H1523" s="79" t="s">
        <v>54</v>
      </c>
      <c r="I1523" s="164" t="s">
        <v>55</v>
      </c>
      <c r="J1523" s="273" t="str">
        <f ca="1">IF(AK1523&lt;=Données!$B$2,1," ")</f>
        <v xml:space="preserve"> </v>
      </c>
      <c r="K1523" s="45"/>
      <c r="L1523" s="46"/>
      <c r="M1523" s="47" t="s">
        <v>56</v>
      </c>
      <c r="N1523" s="48"/>
      <c r="O1523" s="185"/>
      <c r="P1523" s="300" t="s">
        <v>56</v>
      </c>
      <c r="Q1523" s="185"/>
      <c r="R1523" s="186"/>
      <c r="S1523" s="186">
        <v>1</v>
      </c>
      <c r="T1523" s="187"/>
      <c r="U1523" s="187"/>
      <c r="V1523" s="187"/>
      <c r="W1523" s="320"/>
      <c r="X1523" s="214"/>
      <c r="Y1523" s="215"/>
      <c r="Z1523" s="34"/>
      <c r="AA1523" s="35"/>
      <c r="AB1523" s="35"/>
      <c r="AC1523" s="35"/>
      <c r="AD1523" s="36"/>
      <c r="AE1523" s="224"/>
      <c r="AF1523" s="53"/>
      <c r="AG1523" s="54"/>
      <c r="AH1523" s="55"/>
      <c r="AI1523" s="56"/>
      <c r="AJ1523" s="41" t="s">
        <v>5851</v>
      </c>
      <c r="AK1523" s="42">
        <v>45798</v>
      </c>
      <c r="AL1523" s="50"/>
      <c r="AM1523" s="337" t="str">
        <f>INDEX($K$6:$AE$6,1,MATCH(1,K1523:AE1523,-1))</f>
        <v>1870 +</v>
      </c>
      <c r="AN1523" s="337" t="str">
        <f>IF(INDEX($K$6:$AE$6,1,MATCH(1,K1523:AE1523,1))&lt;&gt;INDEX($K$6:$AE$6,1,MATCH(1,K1523:AE1523,-1)),INDEX($K$6:$AE$6,1,MATCH(1,K1523:AE1523,1)),"-")</f>
        <v>-</v>
      </c>
      <c r="AO1523"/>
      <c r="AP1523"/>
      <c r="AQ1523"/>
    </row>
    <row r="1524" spans="1:43" ht="12.75" customHeight="1" x14ac:dyDescent="0.2">
      <c r="A1524" s="169" t="str">
        <f>IF(IFERROR(VLOOKUP(G1524,EmployesActifs,1,FALSE),"Non")&lt;&gt;"Non","Oui","Non")</f>
        <v>Oui</v>
      </c>
      <c r="B1524" s="172">
        <f>IF(A1524="Oui",1,0)</f>
        <v>1</v>
      </c>
      <c r="C1524" s="172">
        <f>IF(OR(G1524="Médecin",H1524="Médecin",I1524="Médecin",I1524="Médecins",H1524="anesthésiste",H1524="boursier univ.",H1524="chercheur",H1524="chirurgien",H1524="Résident(e)",H1524="Md Urg",H1524="Md Card",LEFT(H1524,6)="Fellow",H1524="Externe Médecine",H1524="Directeur de la biobanque Médecin",H1524="monit.-boursier",),1,0)</f>
        <v>0</v>
      </c>
      <c r="D1524" s="172">
        <f>IF(OR(G1524=0,H1524="Stagiaire",H1524="Stagiaires",H1524="Externe",H1524="Externes",G1524="agence",H1524="STAGIAIRE INFIRMIER(ÈRE)",H1524="STAGIAIRE SI",H1524="STAGIAIRE S.I.",H1524="STAGIAIRE PAB",H1524="STAGIAIRE EN PERFUSION",H1524="Stagiaire Physiothérapeute",H1524="Stagiaire médecine",H1524="Stagiaire - Service sociaux",H1524="STAGIAIRE SOINS INFIRMIERS",H1524="STAGIAIRE EXTERNE EN MÉDECINE",H1524="ss",),1,0)</f>
        <v>0</v>
      </c>
      <c r="E1524" s="28" t="s">
        <v>2728</v>
      </c>
      <c r="F1524" s="28" t="s">
        <v>170</v>
      </c>
      <c r="G1524" s="257">
        <v>9710</v>
      </c>
      <c r="H1524" s="79" t="s">
        <v>54</v>
      </c>
      <c r="I1524" s="164" t="s">
        <v>55</v>
      </c>
      <c r="J1524" s="273" t="str">
        <f ca="1">IF(AK1524&lt;=Données!$B$2,1," ")</f>
        <v xml:space="preserve"> </v>
      </c>
      <c r="K1524" s="45"/>
      <c r="L1524" s="46">
        <v>1</v>
      </c>
      <c r="M1524" s="47" t="s">
        <v>56</v>
      </c>
      <c r="N1524" s="48"/>
      <c r="O1524" s="185"/>
      <c r="P1524" s="300"/>
      <c r="Q1524" s="185"/>
      <c r="R1524" s="186"/>
      <c r="S1524" s="186"/>
      <c r="T1524" s="187"/>
      <c r="U1524" s="187"/>
      <c r="V1524" s="187"/>
      <c r="W1524" s="320"/>
      <c r="X1524" s="214"/>
      <c r="Y1524" s="215"/>
      <c r="Z1524" s="34"/>
      <c r="AA1524" s="35"/>
      <c r="AB1524" s="35"/>
      <c r="AC1524" s="35"/>
      <c r="AD1524" s="36"/>
      <c r="AE1524" s="224"/>
      <c r="AF1524" s="53"/>
      <c r="AG1524" s="54"/>
      <c r="AH1524" s="55"/>
      <c r="AI1524" s="56"/>
      <c r="AJ1524" s="41" t="s">
        <v>50</v>
      </c>
      <c r="AK1524" s="42">
        <v>45642</v>
      </c>
      <c r="AL1524" s="50"/>
      <c r="AM1524" s="337" t="str">
        <f>INDEX($K$6:$AE$6,1,MATCH(1,K1524:AE1524,-1))</f>
        <v>95PFE-L2M</v>
      </c>
      <c r="AN1524" s="337" t="str">
        <f>IF(INDEX($K$6:$AE$6,1,MATCH(1,K1524:AE1524,1))&lt;&gt;INDEX($K$6:$AE$6,1,MATCH(1,K1524:AE1524,-1)),INDEX($K$6:$AE$6,1,MATCH(1,K1524:AE1524,1)),"-")</f>
        <v>-</v>
      </c>
      <c r="AO1524"/>
      <c r="AP1524"/>
      <c r="AQ1524"/>
    </row>
    <row r="1525" spans="1:43" ht="12.75" customHeight="1" x14ac:dyDescent="0.2">
      <c r="A1525" s="169" t="str">
        <f>IF(IFERROR(VLOOKUP(G1525,EmployesActifs,1,FALSE),"Non")&lt;&gt;"Non","Oui","Non")</f>
        <v>Oui</v>
      </c>
      <c r="B1525" s="172">
        <f>IF(A1525="Oui",1,0)</f>
        <v>1</v>
      </c>
      <c r="C1525" s="172">
        <f>IF(OR(G1525="Médecin",H1525="Médecin",I1525="Médecin",I1525="Médecins",H1525="anesthésiste",H1525="boursier univ.",H1525="chercheur",H1525="chirurgien",H1525="Résident(e)",H1525="Md Urg",H1525="Md Card",LEFT(H1525,6)="Fellow",H1525="Externe Médecine",H1525="Directeur de la biobanque Médecin",H1525="monit.-boursier",),1,0)</f>
        <v>0</v>
      </c>
      <c r="D1525" s="172">
        <f>IF(OR(G1525=0,H1525="Stagiaire",H1525="Stagiaires",H1525="Externe",H1525="Externes",G1525="agence",H1525="STAGIAIRE INFIRMIER(ÈRE)",H1525="STAGIAIRE SI",H1525="STAGIAIRE S.I.",H1525="STAGIAIRE PAB",H1525="STAGIAIRE EN PERFUSION",H1525="Stagiaire Physiothérapeute",H1525="Stagiaire médecine",H1525="Stagiaire - Service sociaux",H1525="STAGIAIRE SOINS INFIRMIERS",H1525="STAGIAIRE EXTERNE EN MÉDECINE",H1525="ss",),1,0)</f>
        <v>0</v>
      </c>
      <c r="E1525" s="28" t="s">
        <v>2730</v>
      </c>
      <c r="F1525" s="28" t="s">
        <v>3638</v>
      </c>
      <c r="G1525" s="257">
        <v>5243</v>
      </c>
      <c r="H1525" s="79" t="s">
        <v>72</v>
      </c>
      <c r="I1525" s="164" t="s">
        <v>888</v>
      </c>
      <c r="J1525" s="273" t="str">
        <f ca="1">IF(AK1525&lt;=Données!$B$2,1," ")</f>
        <v xml:space="preserve"> </v>
      </c>
      <c r="K1525" s="45"/>
      <c r="L1525" s="46">
        <v>1</v>
      </c>
      <c r="M1525" s="47"/>
      <c r="N1525" s="48"/>
      <c r="O1525" s="185"/>
      <c r="P1525" s="300"/>
      <c r="Q1525" s="185"/>
      <c r="R1525" s="186"/>
      <c r="S1525" s="186"/>
      <c r="T1525" s="187"/>
      <c r="U1525" s="187"/>
      <c r="V1525" s="187"/>
      <c r="W1525" s="320"/>
      <c r="X1525" s="214"/>
      <c r="Y1525" s="215"/>
      <c r="Z1525" s="34"/>
      <c r="AA1525" s="35"/>
      <c r="AB1525" s="35"/>
      <c r="AC1525" s="35"/>
      <c r="AD1525" s="36"/>
      <c r="AE1525" s="224"/>
      <c r="AF1525" s="53"/>
      <c r="AG1525" s="54"/>
      <c r="AH1525" s="55"/>
      <c r="AI1525" s="56"/>
      <c r="AJ1525" s="41" t="s">
        <v>4462</v>
      </c>
      <c r="AK1525" s="42">
        <v>45819</v>
      </c>
      <c r="AL1525" s="50"/>
      <c r="AM1525" s="337" t="str">
        <f>INDEX($K$6:$AE$6,1,MATCH(1,K1525:AE1525,-1))</f>
        <v>95PFE-L2M</v>
      </c>
      <c r="AN1525" s="337" t="str">
        <f>IF(INDEX($K$6:$AE$6,1,MATCH(1,K1525:AE1525,1))&lt;&gt;INDEX($K$6:$AE$6,1,MATCH(1,K1525:AE1525,-1)),INDEX($K$6:$AE$6,1,MATCH(1,K1525:AE1525,1)),"-")</f>
        <v>-</v>
      </c>
      <c r="AO1525"/>
      <c r="AP1525"/>
      <c r="AQ1525"/>
    </row>
    <row r="1526" spans="1:43" ht="12.75" customHeight="1" x14ac:dyDescent="0.2">
      <c r="A1526" s="169" t="str">
        <f>IF(IFERROR(VLOOKUP(G1526,EmployesActifs,1,FALSE),"Non")&lt;&gt;"Non","Oui","Non")</f>
        <v>Oui</v>
      </c>
      <c r="B1526" s="172">
        <f>IF(A1526="Oui",1,0)</f>
        <v>1</v>
      </c>
      <c r="C1526" s="172">
        <f>IF(OR(G1526="Médecin",H1526="Médecin",I1526="Médecin",I1526="Médecins",H1526="anesthésiste",H1526="boursier univ.",H1526="chercheur",H1526="chirurgien",H1526="Résident(e)",H1526="Md Urg",H1526="Md Card",LEFT(H1526,6)="Fellow",H1526="Externe Médecine",H1526="Directeur de la biobanque Médecin",H1526="monit.-boursier",),1,0)</f>
        <v>0</v>
      </c>
      <c r="D1526" s="172">
        <f>IF(OR(G1526=0,H1526="Stagiaire",H1526="Stagiaires",H1526="Externe",H1526="Externes",G1526="agence",H1526="STAGIAIRE INFIRMIER(ÈRE)",H1526="STAGIAIRE SI",H1526="STAGIAIRE S.I.",H1526="STAGIAIRE PAB",H1526="STAGIAIRE EN PERFUSION",H1526="Stagiaire Physiothérapeute",H1526="Stagiaire médecine",H1526="Stagiaire - Service sociaux",H1526="STAGIAIRE SOINS INFIRMIERS",H1526="STAGIAIRE EXTERNE EN MÉDECINE",H1526="ss",),1,0)</f>
        <v>0</v>
      </c>
      <c r="E1526" s="28" t="s">
        <v>2731</v>
      </c>
      <c r="F1526" s="28" t="s">
        <v>2732</v>
      </c>
      <c r="G1526" s="255">
        <v>11904</v>
      </c>
      <c r="H1526" s="79" t="s">
        <v>3692</v>
      </c>
      <c r="I1526" s="164" t="s">
        <v>171</v>
      </c>
      <c r="J1526" s="273">
        <f ca="1">IF(AK1526&lt;=Données!$B$2,1," ")</f>
        <v>1</v>
      </c>
      <c r="K1526" s="45">
        <v>1</v>
      </c>
      <c r="L1526" s="46"/>
      <c r="M1526" s="47"/>
      <c r="N1526" s="48"/>
      <c r="O1526" s="185"/>
      <c r="P1526" s="300"/>
      <c r="Q1526" s="185"/>
      <c r="R1526" s="186"/>
      <c r="S1526" s="186"/>
      <c r="T1526" s="187"/>
      <c r="U1526" s="187"/>
      <c r="V1526" s="187"/>
      <c r="W1526" s="320"/>
      <c r="X1526" s="214"/>
      <c r="Y1526" s="215"/>
      <c r="Z1526" s="34"/>
      <c r="AA1526" s="35"/>
      <c r="AB1526" s="35"/>
      <c r="AC1526" s="35"/>
      <c r="AD1526" s="36"/>
      <c r="AE1526" s="224"/>
      <c r="AF1526" s="53"/>
      <c r="AG1526" s="54"/>
      <c r="AH1526" s="55"/>
      <c r="AI1526" s="56"/>
      <c r="AJ1526" s="41" t="s">
        <v>85</v>
      </c>
      <c r="AK1526" s="42">
        <v>44909</v>
      </c>
      <c r="AL1526" s="50"/>
      <c r="AM1526" s="337" t="str">
        <f>INDEX($K$6:$AE$6,1,MATCH(1,K1526:AE1526,-1))</f>
        <v>95PFE-L2S</v>
      </c>
      <c r="AN1526" s="337" t="str">
        <f>IF(INDEX($K$6:$AE$6,1,MATCH(1,K1526:AE1526,1))&lt;&gt;INDEX($K$6:$AE$6,1,MATCH(1,K1526:AE1526,-1)),INDEX($K$6:$AE$6,1,MATCH(1,K1526:AE1526,1)),"-")</f>
        <v>-</v>
      </c>
      <c r="AO1526"/>
      <c r="AP1526"/>
      <c r="AQ1526"/>
    </row>
    <row r="1527" spans="1:43" ht="12.75" customHeight="1" x14ac:dyDescent="0.2">
      <c r="A1527" s="169" t="str">
        <f>IF(IFERROR(VLOOKUP(G1527,EmployesActifs,1,FALSE),"Non")&lt;&gt;"Non","Oui","Non")</f>
        <v>Oui</v>
      </c>
      <c r="B1527" s="172">
        <f>IF(A1527="Oui",1,0)</f>
        <v>1</v>
      </c>
      <c r="C1527" s="172">
        <f>IF(OR(G1527="Médecin",H1527="Médecin",I1527="Médecin",I1527="Médecins",H1527="anesthésiste",H1527="boursier univ.",H1527="chercheur",H1527="chirurgien",H1527="Résident(e)",H1527="Md Urg",H1527="Md Card",LEFT(H1527,6)="Fellow",H1527="Externe Médecine",H1527="Directeur de la biobanque Médecin",H1527="monit.-boursier",),1,0)</f>
        <v>0</v>
      </c>
      <c r="D1527" s="172">
        <f>IF(OR(G1527=0,H1527="Stagiaire",H1527="Stagiaires",H1527="Externe",H1527="Externes",G1527="agence",H1527="STAGIAIRE INFIRMIER(ÈRE)",H1527="STAGIAIRE SI",H1527="STAGIAIRE S.I.",H1527="STAGIAIRE PAB",H1527="STAGIAIRE EN PERFUSION",H1527="Stagiaire Physiothérapeute",H1527="Stagiaire médecine",H1527="Stagiaire - Service sociaux",H1527="STAGIAIRE SOINS INFIRMIERS",H1527="STAGIAIRE EXTERNE EN MÉDECINE",H1527="ss",),1,0)</f>
        <v>0</v>
      </c>
      <c r="E1527" s="28" t="s">
        <v>2733</v>
      </c>
      <c r="F1527" s="28" t="s">
        <v>1507</v>
      </c>
      <c r="G1527" s="257">
        <v>10473</v>
      </c>
      <c r="H1527" s="79" t="s">
        <v>69</v>
      </c>
      <c r="I1527" s="164" t="s">
        <v>5215</v>
      </c>
      <c r="J1527" s="273">
        <f ca="1">IF(AK1527&lt;=Données!$B$2,1," ")</f>
        <v>1</v>
      </c>
      <c r="K1527" s="45"/>
      <c r="L1527" s="46">
        <v>1</v>
      </c>
      <c r="M1527" s="47"/>
      <c r="N1527" s="48"/>
      <c r="O1527" s="185"/>
      <c r="P1527" s="300"/>
      <c r="Q1527" s="185"/>
      <c r="R1527" s="186"/>
      <c r="S1527" s="186"/>
      <c r="T1527" s="187"/>
      <c r="U1527" s="187"/>
      <c r="V1527" s="187"/>
      <c r="W1527" s="320"/>
      <c r="X1527" s="214"/>
      <c r="Y1527" s="215"/>
      <c r="Z1527" s="34"/>
      <c r="AA1527" s="35"/>
      <c r="AB1527" s="35"/>
      <c r="AC1527" s="35"/>
      <c r="AD1527" s="36"/>
      <c r="AE1527" s="224"/>
      <c r="AF1527" s="53"/>
      <c r="AG1527" s="54"/>
      <c r="AH1527" s="55"/>
      <c r="AI1527" s="56"/>
      <c r="AJ1527" s="41" t="s">
        <v>159</v>
      </c>
      <c r="AK1527" s="42">
        <v>44576</v>
      </c>
      <c r="AL1527" s="50"/>
      <c r="AM1527" s="337" t="str">
        <f>INDEX($K$6:$AE$6,1,MATCH(1,K1527:AE1527,-1))</f>
        <v>95PFE-L2M</v>
      </c>
      <c r="AN1527" s="337" t="str">
        <f>IF(INDEX($K$6:$AE$6,1,MATCH(1,K1527:AE1527,1))&lt;&gt;INDEX($K$6:$AE$6,1,MATCH(1,K1527:AE1527,-1)),INDEX($K$6:$AE$6,1,MATCH(1,K1527:AE1527,1)),"-")</f>
        <v>-</v>
      </c>
      <c r="AO1527"/>
      <c r="AP1527"/>
      <c r="AQ1527"/>
    </row>
    <row r="1528" spans="1:43" ht="12.75" customHeight="1" x14ac:dyDescent="0.2">
      <c r="A1528" s="169" t="str">
        <f>IF(IFERROR(VLOOKUP(G1528,EmployesActifs,1,FALSE),"Non")&lt;&gt;"Non","Oui","Non")</f>
        <v>Oui</v>
      </c>
      <c r="B1528" s="172">
        <f>IF(A1528="Oui",1,0)</f>
        <v>1</v>
      </c>
      <c r="C1528" s="172">
        <f>IF(OR(G1528="Médecin",H1528="Médecin",I1528="Médecin",I1528="Médecins",H1528="anesthésiste",H1528="boursier univ.",H1528="chercheur",H1528="chirurgien",H1528="Résident(e)",H1528="Md Urg",H1528="Md Card",LEFT(H1528,6)="Fellow",H1528="Externe Médecine",H1528="Directeur de la biobanque Médecin",H1528="monit.-boursier",),1,0)</f>
        <v>0</v>
      </c>
      <c r="D1528" s="172">
        <f>IF(OR(G1528=0,H1528="Stagiaire",H1528="Stagiaires",H1528="Externe",H1528="Externes",G1528="agence",H1528="STAGIAIRE INFIRMIER(ÈRE)",H1528="STAGIAIRE SI",H1528="STAGIAIRE S.I.",H1528="STAGIAIRE PAB",H1528="STAGIAIRE EN PERFUSION",H1528="Stagiaire Physiothérapeute",H1528="Stagiaire médecine",H1528="Stagiaire - Service sociaux",H1528="STAGIAIRE SOINS INFIRMIERS",H1528="STAGIAIRE EXTERNE EN MÉDECINE",H1528="ss",),1,0)</f>
        <v>0</v>
      </c>
      <c r="E1528" s="28" t="s">
        <v>2733</v>
      </c>
      <c r="F1528" s="28" t="s">
        <v>1180</v>
      </c>
      <c r="G1528" s="257">
        <v>10301</v>
      </c>
      <c r="H1528" s="79" t="s">
        <v>103</v>
      </c>
      <c r="I1528" s="164" t="s">
        <v>5717</v>
      </c>
      <c r="J1528" s="273" t="str">
        <f ca="1">IF(AK1528&lt;=Données!$B$2,1," ")</f>
        <v xml:space="preserve"> </v>
      </c>
      <c r="K1528" s="45">
        <v>1</v>
      </c>
      <c r="L1528" s="46"/>
      <c r="M1528" s="47"/>
      <c r="N1528" s="48"/>
      <c r="O1528" s="185"/>
      <c r="P1528" s="300"/>
      <c r="Q1528" s="185"/>
      <c r="R1528" s="186"/>
      <c r="S1528" s="186"/>
      <c r="T1528" s="187"/>
      <c r="U1528" s="187"/>
      <c r="V1528" s="187"/>
      <c r="W1528" s="320"/>
      <c r="X1528" s="214"/>
      <c r="Y1528" s="215"/>
      <c r="Z1528" s="34"/>
      <c r="AA1528" s="35"/>
      <c r="AB1528" s="35"/>
      <c r="AC1528" s="35"/>
      <c r="AD1528" s="36"/>
      <c r="AE1528" s="224"/>
      <c r="AF1528" s="53"/>
      <c r="AG1528" s="54"/>
      <c r="AH1528" s="55"/>
      <c r="AI1528" s="56"/>
      <c r="AJ1528" s="41" t="s">
        <v>4462</v>
      </c>
      <c r="AK1528" s="42">
        <v>45448</v>
      </c>
      <c r="AL1528" s="50"/>
      <c r="AM1528" s="337" t="str">
        <f>INDEX($K$6:$AE$6,1,MATCH(1,K1528:AE1528,-1))</f>
        <v>95PFE-L2S</v>
      </c>
      <c r="AN1528" s="337" t="str">
        <f>IF(INDEX($K$6:$AE$6,1,MATCH(1,K1528:AE1528,1))&lt;&gt;INDEX($K$6:$AE$6,1,MATCH(1,K1528:AE1528,-1)),INDEX($K$6:$AE$6,1,MATCH(1,K1528:AE1528,1)),"-")</f>
        <v>-</v>
      </c>
      <c r="AO1528"/>
      <c r="AP1528"/>
      <c r="AQ1528"/>
    </row>
    <row r="1529" spans="1:43" ht="12.75" customHeight="1" x14ac:dyDescent="0.2">
      <c r="A1529" s="169" t="str">
        <f>IF(IFERROR(VLOOKUP(G1529,EmployesActifs,1,FALSE),"Non")&lt;&gt;"Non","Oui","Non")</f>
        <v>Oui</v>
      </c>
      <c r="B1529" s="172">
        <f>IF(A1529="Oui",1,0)</f>
        <v>1</v>
      </c>
      <c r="C1529" s="172">
        <f>IF(OR(G1529="Médecin",H1529="Médecin",I1529="Médecin",I1529="Médecins",H1529="anesthésiste",H1529="boursier univ.",H1529="chercheur",H1529="chirurgien",H1529="Résident(e)",H1529="Md Urg",H1529="Md Card",LEFT(H1529,6)="Fellow",H1529="Externe Médecine",H1529="Directeur de la biobanque Médecin",H1529="monit.-boursier",),1,0)</f>
        <v>0</v>
      </c>
      <c r="D1529" s="172">
        <f>IF(OR(G1529=0,H1529="Stagiaire",H1529="Stagiaires",H1529="Externe",H1529="Externes",G1529="agence",H1529="STAGIAIRE INFIRMIER(ÈRE)",H1529="STAGIAIRE SI",H1529="STAGIAIRE S.I.",H1529="STAGIAIRE PAB",H1529="STAGIAIRE EN PERFUSION",H1529="Stagiaire Physiothérapeute",H1529="Stagiaire médecine",H1529="Stagiaire - Service sociaux",H1529="STAGIAIRE SOINS INFIRMIERS",H1529="STAGIAIRE EXTERNE EN MÉDECINE",H1529="ss",),1,0)</f>
        <v>0</v>
      </c>
      <c r="E1529" s="28" t="s">
        <v>3248</v>
      </c>
      <c r="F1529" s="28" t="s">
        <v>2482</v>
      </c>
      <c r="G1529" s="255">
        <v>12846</v>
      </c>
      <c r="H1529" s="79" t="s">
        <v>54</v>
      </c>
      <c r="I1529" s="164" t="s">
        <v>705</v>
      </c>
      <c r="J1529" s="273" t="str">
        <f ca="1">IF(AK1529&lt;=Données!$B$2,1," ")</f>
        <v xml:space="preserve"> </v>
      </c>
      <c r="K1529" s="45"/>
      <c r="L1529" s="46">
        <v>1</v>
      </c>
      <c r="M1529" s="47"/>
      <c r="N1529" s="48"/>
      <c r="O1529" s="185"/>
      <c r="P1529" s="300"/>
      <c r="Q1529" s="185"/>
      <c r="R1529" s="186"/>
      <c r="S1529" s="186"/>
      <c r="T1529" s="187"/>
      <c r="U1529" s="187"/>
      <c r="V1529" s="187"/>
      <c r="W1529" s="320"/>
      <c r="X1529" s="214"/>
      <c r="Y1529" s="215"/>
      <c r="Z1529" s="34"/>
      <c r="AA1529" s="35"/>
      <c r="AB1529" s="35"/>
      <c r="AC1529" s="35"/>
      <c r="AD1529" s="36"/>
      <c r="AE1529" s="224"/>
      <c r="AF1529" s="53"/>
      <c r="AG1529" s="54"/>
      <c r="AH1529" s="55"/>
      <c r="AI1529" s="56"/>
      <c r="AJ1529" s="41" t="s">
        <v>4462</v>
      </c>
      <c r="AK1529" s="42">
        <v>45805</v>
      </c>
      <c r="AL1529" s="50"/>
      <c r="AM1529" s="337" t="str">
        <f>INDEX($K$6:$AE$6,1,MATCH(1,K1529:AE1529,-1))</f>
        <v>95PFE-L2M</v>
      </c>
      <c r="AN1529" s="337" t="str">
        <f>IF(INDEX($K$6:$AE$6,1,MATCH(1,K1529:AE1529,1))&lt;&gt;INDEX($K$6:$AE$6,1,MATCH(1,K1529:AE1529,-1)),INDEX($K$6:$AE$6,1,MATCH(1,K1529:AE1529,1)),"-")</f>
        <v>-</v>
      </c>
      <c r="AO1529"/>
      <c r="AP1529"/>
      <c r="AQ1529"/>
    </row>
    <row r="1530" spans="1:43" ht="12.75" customHeight="1" x14ac:dyDescent="0.2">
      <c r="A1530" s="169" t="str">
        <f>IF(IFERROR(VLOOKUP(G1530,EmployesActifs,1,FALSE),"Non")&lt;&gt;"Non","Oui","Non")</f>
        <v>Oui</v>
      </c>
      <c r="B1530" s="172">
        <f>IF(A1530="Oui",1,0)</f>
        <v>1</v>
      </c>
      <c r="C1530" s="172">
        <f>IF(OR(G1530="Médecin",H1530="Médecin",I1530="Médecin",I1530="Médecins",H1530="anesthésiste",H1530="boursier univ.",H1530="chercheur",H1530="chirurgien",H1530="Résident(e)",H1530="Md Urg",H1530="Md Card",LEFT(H1530,6)="Fellow",H1530="Externe Médecine",H1530="Directeur de la biobanque Médecin",H1530="monit.-boursier",),1,0)</f>
        <v>0</v>
      </c>
      <c r="D1530" s="172">
        <f>IF(OR(G1530=0,H1530="Stagiaire",H1530="Stagiaires",H1530="Externe",H1530="Externes",G1530="agence",H1530="STAGIAIRE INFIRMIER(ÈRE)",H1530="STAGIAIRE SI",H1530="STAGIAIRE S.I.",H1530="STAGIAIRE PAB",H1530="STAGIAIRE EN PERFUSION",H1530="Stagiaire Physiothérapeute",H1530="Stagiaire médecine",H1530="Stagiaire - Service sociaux",H1530="STAGIAIRE SOINS INFIRMIERS",H1530="STAGIAIRE EXTERNE EN MÉDECINE",H1530="ss",),1,0)</f>
        <v>0</v>
      </c>
      <c r="E1530" s="28" t="s">
        <v>2735</v>
      </c>
      <c r="F1530" s="28" t="s">
        <v>1071</v>
      </c>
      <c r="G1530" s="257">
        <v>1246</v>
      </c>
      <c r="H1530" s="79" t="s">
        <v>1074</v>
      </c>
      <c r="I1530" s="164" t="s">
        <v>1855</v>
      </c>
      <c r="J1530" s="273">
        <f ca="1">IF(AK1530&lt;=Données!$B$2,1," ")</f>
        <v>1</v>
      </c>
      <c r="K1530" s="45"/>
      <c r="L1530" s="46"/>
      <c r="M1530" s="47"/>
      <c r="N1530" s="48"/>
      <c r="O1530" s="185"/>
      <c r="P1530" s="300"/>
      <c r="Q1530" s="185"/>
      <c r="R1530" s="186"/>
      <c r="S1530" s="186"/>
      <c r="T1530" s="187"/>
      <c r="U1530" s="187"/>
      <c r="V1530" s="187"/>
      <c r="W1530" s="320"/>
      <c r="X1530" s="214"/>
      <c r="Y1530" s="215"/>
      <c r="Z1530" s="34"/>
      <c r="AA1530" s="35"/>
      <c r="AB1530" s="35"/>
      <c r="AC1530" s="35"/>
      <c r="AD1530" s="36"/>
      <c r="AE1530" s="224"/>
      <c r="AF1530" s="53"/>
      <c r="AG1530" s="54"/>
      <c r="AH1530" s="55"/>
      <c r="AI1530" s="56"/>
      <c r="AJ1530" s="41" t="s">
        <v>290</v>
      </c>
      <c r="AK1530" s="42">
        <v>44078</v>
      </c>
      <c r="AL1530" s="50" t="s">
        <v>2736</v>
      </c>
      <c r="AM1530" s="337" t="e">
        <f>INDEX($K$6:$AE$6,1,MATCH(1,K1530:AE1530,-1))</f>
        <v>#N/A</v>
      </c>
      <c r="AN1530" s="337" t="e">
        <f>IF(INDEX($K$6:$AE$6,1,MATCH(1,K1530:AE1530,1))&lt;&gt;INDEX($K$6:$AE$6,1,MATCH(1,K1530:AE1530,-1)),INDEX($K$6:$AE$6,1,MATCH(1,K1530:AE1530,1)),"-")</f>
        <v>#N/A</v>
      </c>
      <c r="AO1530"/>
      <c r="AP1530"/>
      <c r="AQ1530"/>
    </row>
    <row r="1531" spans="1:43" ht="12.75" customHeight="1" x14ac:dyDescent="0.2">
      <c r="A1531" s="169" t="str">
        <f>IF(IFERROR(VLOOKUP(G1531,EmployesActifs,1,FALSE),"Non")&lt;&gt;"Non","Oui","Non")</f>
        <v>Oui</v>
      </c>
      <c r="B1531" s="172">
        <f>IF(A1531="Oui",1,0)</f>
        <v>1</v>
      </c>
      <c r="C1531" s="172">
        <f>IF(OR(G1531="Médecin",H1531="Médecin",I1531="Médecin",I1531="Médecins",H1531="anesthésiste",H1531="boursier univ.",H1531="chercheur",H1531="chirurgien",H1531="Résident(e)",H1531="Md Urg",H1531="Md Card",LEFT(H1531,6)="Fellow",H1531="Externe Médecine",H1531="Directeur de la biobanque Médecin",H1531="monit.-boursier",),1,0)</f>
        <v>0</v>
      </c>
      <c r="D1531" s="172">
        <f>IF(OR(G1531=0,H1531="Stagiaire",H1531="Stagiaires",H1531="Externe",H1531="Externes",G1531="agence",H1531="STAGIAIRE INFIRMIER(ÈRE)",H1531="STAGIAIRE SI",H1531="STAGIAIRE S.I.",H1531="STAGIAIRE PAB",H1531="STAGIAIRE EN PERFUSION",H1531="Stagiaire Physiothérapeute",H1531="Stagiaire médecine",H1531="Stagiaire - Service sociaux",H1531="STAGIAIRE SOINS INFIRMIERS",H1531="STAGIAIRE EXTERNE EN MÉDECINE",H1531="ss",),1,0)</f>
        <v>0</v>
      </c>
      <c r="E1531" s="28" t="s">
        <v>2740</v>
      </c>
      <c r="F1531" s="28" t="s">
        <v>231</v>
      </c>
      <c r="G1531" s="257">
        <v>6305</v>
      </c>
      <c r="H1531" s="79" t="s">
        <v>2416</v>
      </c>
      <c r="I1531" s="164" t="s">
        <v>5701</v>
      </c>
      <c r="J1531" s="273">
        <f ca="1">IF(AK1531&lt;=Données!$B$2,1," ")</f>
        <v>1</v>
      </c>
      <c r="K1531" s="45"/>
      <c r="L1531" s="46"/>
      <c r="M1531" s="47"/>
      <c r="N1531" s="48"/>
      <c r="O1531" s="185"/>
      <c r="P1531" s="300"/>
      <c r="Q1531" s="185"/>
      <c r="R1531" s="186"/>
      <c r="S1531" s="186"/>
      <c r="T1531" s="187"/>
      <c r="U1531" s="187"/>
      <c r="V1531" s="187"/>
      <c r="W1531" s="320"/>
      <c r="X1531" s="214"/>
      <c r="Y1531" s="215"/>
      <c r="Z1531" s="34"/>
      <c r="AA1531" s="35">
        <v>1</v>
      </c>
      <c r="AB1531" s="35"/>
      <c r="AC1531" s="35"/>
      <c r="AD1531" s="36"/>
      <c r="AE1531" s="224"/>
      <c r="AF1531" s="53"/>
      <c r="AG1531" s="54"/>
      <c r="AH1531" s="55"/>
      <c r="AI1531" s="56"/>
      <c r="AJ1531" s="41" t="s">
        <v>308</v>
      </c>
      <c r="AK1531" s="42">
        <v>44152</v>
      </c>
      <c r="AL1531" s="50"/>
      <c r="AM1531" s="337" t="str">
        <f>INDEX($K$6:$AE$6,1,MATCH(1,K1531:AE1531,-1))</f>
        <v>1511-S</v>
      </c>
      <c r="AN1531" s="337" t="str">
        <f>IF(INDEX($K$6:$AE$6,1,MATCH(1,K1531:AE1531,1))&lt;&gt;INDEX($K$6:$AE$6,1,MATCH(1,K1531:AE1531,-1)),INDEX($K$6:$AE$6,1,MATCH(1,K1531:AE1531,1)),"-")</f>
        <v>-</v>
      </c>
      <c r="AO1531"/>
      <c r="AP1531"/>
      <c r="AQ1531"/>
    </row>
    <row r="1532" spans="1:43" ht="12.75" customHeight="1" x14ac:dyDescent="0.2">
      <c r="A1532" s="169" t="str">
        <f>IF(IFERROR(VLOOKUP(G1532,EmployesActifs,1,FALSE),"Non")&lt;&gt;"Non","Oui","Non")</f>
        <v>Oui</v>
      </c>
      <c r="B1532" s="172">
        <f>IF(A1532="Oui",1,0)</f>
        <v>1</v>
      </c>
      <c r="C1532" s="172">
        <f>IF(OR(G1532="Médecin",H1532="Médecin",I1532="Médecin",I1532="Médecins",H1532="anesthésiste",H1532="boursier univ.",H1532="chercheur",H1532="chirurgien",H1532="Résident(e)",H1532="Md Urg",H1532="Md Card",LEFT(H1532,6)="Fellow",H1532="Externe Médecine",H1532="Directeur de la biobanque Médecin",H1532="monit.-boursier",),1,0)</f>
        <v>0</v>
      </c>
      <c r="D1532" s="172">
        <f>IF(OR(G1532=0,H1532="Stagiaire",H1532="Stagiaires",H1532="Externe",H1532="Externes",G1532="agence",H1532="STAGIAIRE INFIRMIER(ÈRE)",H1532="STAGIAIRE SI",H1532="STAGIAIRE S.I.",H1532="STAGIAIRE PAB",H1532="STAGIAIRE EN PERFUSION",H1532="Stagiaire Physiothérapeute",H1532="Stagiaire médecine",H1532="Stagiaire - Service sociaux",H1532="STAGIAIRE SOINS INFIRMIERS",H1532="STAGIAIRE EXTERNE EN MÉDECINE",H1532="ss",),1,0)</f>
        <v>0</v>
      </c>
      <c r="E1532" s="28" t="s">
        <v>2743</v>
      </c>
      <c r="F1532" s="28" t="s">
        <v>2744</v>
      </c>
      <c r="G1532" s="257">
        <v>10783</v>
      </c>
      <c r="H1532" s="79" t="s">
        <v>3889</v>
      </c>
      <c r="I1532" s="164" t="s">
        <v>122</v>
      </c>
      <c r="J1532" s="273">
        <f ca="1">IF(AK1532&lt;=Données!$B$2,1," ")</f>
        <v>1</v>
      </c>
      <c r="K1532" s="45"/>
      <c r="L1532" s="46" t="s">
        <v>56</v>
      </c>
      <c r="M1532" s="47" t="s">
        <v>56</v>
      </c>
      <c r="N1532" s="48">
        <v>1</v>
      </c>
      <c r="O1532" s="185"/>
      <c r="P1532" s="300"/>
      <c r="Q1532" s="185"/>
      <c r="R1532" s="186"/>
      <c r="S1532" s="186" t="s">
        <v>56</v>
      </c>
      <c r="T1532" s="187"/>
      <c r="U1532" s="187"/>
      <c r="V1532" s="187"/>
      <c r="W1532" s="320"/>
      <c r="X1532" s="214"/>
      <c r="Y1532" s="215"/>
      <c r="Z1532" s="34"/>
      <c r="AA1532" s="35"/>
      <c r="AB1532" s="35"/>
      <c r="AC1532" s="35"/>
      <c r="AD1532" s="36"/>
      <c r="AE1532" s="224"/>
      <c r="AF1532" s="53"/>
      <c r="AG1532" s="54"/>
      <c r="AH1532" s="55"/>
      <c r="AI1532" s="56"/>
      <c r="AJ1532" s="41" t="s">
        <v>85</v>
      </c>
      <c r="AK1532" s="42">
        <v>44628</v>
      </c>
      <c r="AL1532" s="50"/>
      <c r="AM1532" s="337" t="str">
        <f>INDEX($K$6:$AE$6,1,MATCH(1,K1532:AE1532,-1))</f>
        <v>F550</v>
      </c>
      <c r="AN1532" s="337" t="str">
        <f>IF(INDEX($K$6:$AE$6,1,MATCH(1,K1532:AE1532,1))&lt;&gt;INDEX($K$6:$AE$6,1,MATCH(1,K1532:AE1532,-1)),INDEX($K$6:$AE$6,1,MATCH(1,K1532:AE1532,1)),"-")</f>
        <v>-</v>
      </c>
      <c r="AO1532"/>
      <c r="AP1532"/>
      <c r="AQ1532"/>
    </row>
    <row r="1533" spans="1:43" ht="12.75" customHeight="1" x14ac:dyDescent="0.2">
      <c r="A1533" s="169" t="str">
        <f>IF(IFERROR(VLOOKUP(G1533,EmployesActifs,1,FALSE),"Non")&lt;&gt;"Non","Oui","Non")</f>
        <v>Oui</v>
      </c>
      <c r="B1533" s="172">
        <f>IF(A1533="Oui",1,0)</f>
        <v>1</v>
      </c>
      <c r="C1533" s="172">
        <f>IF(OR(G1533="Médecin",H1533="Médecin",I1533="Médecin",I1533="Médecins",H1533="anesthésiste",H1533="boursier univ.",H1533="chercheur",H1533="chirurgien",H1533="Résident(e)",H1533="Md Urg",H1533="Md Card",LEFT(H1533,6)="Fellow",H1533="Externe Médecine",H1533="Directeur de la biobanque Médecin",H1533="monit.-boursier",),1,0)</f>
        <v>0</v>
      </c>
      <c r="D1533" s="172">
        <f>IF(OR(G1533=0,H1533="Stagiaire",H1533="Stagiaires",H1533="Externe",H1533="Externes",G1533="agence",H1533="STAGIAIRE INFIRMIER(ÈRE)",H1533="STAGIAIRE SI",H1533="STAGIAIRE S.I.",H1533="STAGIAIRE PAB",H1533="STAGIAIRE EN PERFUSION",H1533="Stagiaire Physiothérapeute",H1533="Stagiaire médecine",H1533="Stagiaire - Service sociaux",H1533="STAGIAIRE SOINS INFIRMIERS",H1533="STAGIAIRE EXTERNE EN MÉDECINE",H1533="ss",),1,0)</f>
        <v>0</v>
      </c>
      <c r="E1533" s="28" t="s">
        <v>1737</v>
      </c>
      <c r="F1533" s="28" t="s">
        <v>1693</v>
      </c>
      <c r="G1533" s="257">
        <v>10851</v>
      </c>
      <c r="H1533" s="79" t="s">
        <v>69</v>
      </c>
      <c r="I1533" s="164" t="s">
        <v>5717</v>
      </c>
      <c r="J1533" s="273" t="str">
        <f ca="1">IF(AK1533&lt;=Données!$B$2,1," ")</f>
        <v xml:space="preserve"> </v>
      </c>
      <c r="K1533" s="45" t="s">
        <v>56</v>
      </c>
      <c r="L1533" s="46"/>
      <c r="M1533" s="47"/>
      <c r="N1533" s="48">
        <v>1</v>
      </c>
      <c r="O1533" s="185"/>
      <c r="P1533" s="300"/>
      <c r="Q1533" s="185"/>
      <c r="R1533" s="186"/>
      <c r="S1533" s="186"/>
      <c r="T1533" s="187"/>
      <c r="U1533" s="187"/>
      <c r="V1533" s="187"/>
      <c r="W1533" s="320"/>
      <c r="X1533" s="214"/>
      <c r="Y1533" s="215"/>
      <c r="Z1533" s="34"/>
      <c r="AA1533" s="35"/>
      <c r="AB1533" s="35"/>
      <c r="AC1533" s="35"/>
      <c r="AD1533" s="36"/>
      <c r="AE1533" s="224"/>
      <c r="AF1533" s="53"/>
      <c r="AG1533" s="54"/>
      <c r="AH1533" s="55"/>
      <c r="AI1533" s="56"/>
      <c r="AJ1533" s="41" t="s">
        <v>5851</v>
      </c>
      <c r="AK1533" s="42">
        <v>45826</v>
      </c>
      <c r="AL1533" s="50"/>
      <c r="AM1533" s="337" t="str">
        <f>INDEX($K$6:$AE$6,1,MATCH(1,K1533:AE1533,-1))</f>
        <v>F550</v>
      </c>
      <c r="AN1533" s="337" t="str">
        <f>IF(INDEX($K$6:$AE$6,1,MATCH(1,K1533:AE1533,1))&lt;&gt;INDEX($K$6:$AE$6,1,MATCH(1,K1533:AE1533,-1)),INDEX($K$6:$AE$6,1,MATCH(1,K1533:AE1533,1)),"-")</f>
        <v>-</v>
      </c>
      <c r="AO1533"/>
      <c r="AP1533"/>
      <c r="AQ1533"/>
    </row>
    <row r="1534" spans="1:43" ht="12.75" customHeight="1" x14ac:dyDescent="0.2">
      <c r="A1534" s="169" t="str">
        <f>IF(IFERROR(VLOOKUP(G1534,EmployesActifs,1,FALSE),"Non")&lt;&gt;"Non","Oui","Non")</f>
        <v>Oui</v>
      </c>
      <c r="B1534" s="172">
        <f>IF(A1534="Oui",1,0)</f>
        <v>1</v>
      </c>
      <c r="C1534" s="172">
        <f>IF(OR(G1534="Médecin",H1534="Médecin",I1534="Médecin",I1534="Médecins",H1534="anesthésiste",H1534="boursier univ.",H1534="chercheur",H1534="chirurgien",H1534="Résident(e)",H1534="Md Urg",H1534="Md Card",H1534="Fellow",H1534="Externe Médecine",H1534="Directeur de la biobanque Médecin",H1534="monit.-boursier",),1,0)</f>
        <v>0</v>
      </c>
      <c r="D1534" s="172">
        <f>IF(OR(G1534=0,H1534="Stagiaire",H1534="Stagiaires",H1534="Externe",H1534="Externes",G1534="agence",H1534="STAGIAIRE INFIRMIER(ÈRE)",H1534="STAGIAIRE SI",H1534="STAGIAIRE PAB",H1534="STAGIAIRE EN PERFUSION",H1534="Stagiaire Physiothérapeute",H1534="Stagiaire médecine",H1534="Stagiaire - Service sociaux",H1534="STAGIAIRE SOINS INFIRMIERS",H1534="STAGIAIRE EXTERNE EN MÉDECINE",H1534="ss",),1,0)</f>
        <v>0</v>
      </c>
      <c r="E1534" s="28" t="s">
        <v>6349</v>
      </c>
      <c r="F1534" s="28" t="s">
        <v>6350</v>
      </c>
      <c r="G1534" s="257">
        <v>4861</v>
      </c>
      <c r="H1534" s="79" t="s">
        <v>72</v>
      </c>
      <c r="I1534" s="164" t="s">
        <v>888</v>
      </c>
      <c r="J1534" s="273">
        <f ca="1">IF(AK1534&lt;=Données!$B$2,1," ")</f>
        <v>1</v>
      </c>
      <c r="K1534" s="45" t="s">
        <v>56</v>
      </c>
      <c r="L1534" s="46" t="s">
        <v>56</v>
      </c>
      <c r="M1534" s="47" t="s">
        <v>56</v>
      </c>
      <c r="N1534" s="48"/>
      <c r="O1534" s="185"/>
      <c r="P1534" s="300"/>
      <c r="Q1534" s="185"/>
      <c r="R1534" s="186"/>
      <c r="S1534" s="186" t="s">
        <v>56</v>
      </c>
      <c r="T1534" s="187"/>
      <c r="U1534" s="187"/>
      <c r="V1534" s="187"/>
      <c r="W1534" s="320"/>
      <c r="X1534" s="214"/>
      <c r="Y1534" s="215"/>
      <c r="Z1534" s="34" t="s">
        <v>56</v>
      </c>
      <c r="AA1534" s="35" t="s">
        <v>56</v>
      </c>
      <c r="AB1534" s="35" t="s">
        <v>56</v>
      </c>
      <c r="AC1534" s="35"/>
      <c r="AD1534" s="36" t="s">
        <v>56</v>
      </c>
      <c r="AE1534" s="224">
        <v>1</v>
      </c>
      <c r="AF1534" s="53"/>
      <c r="AG1534" s="54"/>
      <c r="AH1534" s="55"/>
      <c r="AI1534" s="56"/>
      <c r="AJ1534" s="41" t="s">
        <v>98</v>
      </c>
      <c r="AK1534" s="42">
        <v>44587</v>
      </c>
      <c r="AL1534" s="50" t="s">
        <v>2747</v>
      </c>
      <c r="AM1534" s="337" t="str">
        <f>INDEX($K$6:$AE$6,1,MATCH(1,K1534:AE1534,-1))</f>
        <v>SH-9550</v>
      </c>
      <c r="AN1534" s="337" t="str">
        <f>IF(INDEX($K$6:$AE$6,1,MATCH(1,K1534:AE1534,1))&lt;&gt;INDEX($K$6:$AE$6,1,MATCH(1,K1534:AE1534,-1)),INDEX($K$6:$AE$6,1,MATCH(1,K1534:AE1534,1)),"-")</f>
        <v>-</v>
      </c>
      <c r="AO1534"/>
      <c r="AP1534"/>
      <c r="AQ1534"/>
    </row>
    <row r="1535" spans="1:43" ht="12.75" customHeight="1" x14ac:dyDescent="0.2">
      <c r="A1535" s="169" t="str">
        <f>IF(IFERROR(VLOOKUP(G1535,EmployesActifs,1,FALSE),"Non")&lt;&gt;"Non","Oui","Non")</f>
        <v>Oui</v>
      </c>
      <c r="B1535" s="172">
        <f>IF(A1535="Oui",1,0)</f>
        <v>1</v>
      </c>
      <c r="C1535" s="172">
        <f>IF(OR(G1535="Médecin",H1535="Médecin",I1535="Médecin",I1535="Médecins",H1535="anesthésiste",H1535="boursier univ.",H1535="chercheur",H1535="chirurgien",H1535="Résident(e)",H1535="Md Urg",H1535="Md Card",LEFT(H1535,6)="Fellow",H1535="Externe Médecine",H1535="Directeur de la biobanque Médecin",H1535="monit.-boursier",),1,0)</f>
        <v>0</v>
      </c>
      <c r="D1535" s="172">
        <f>IF(OR(G1535=0,H1535="Stagiaire",H1535="Stagiaires",H1535="Externe",H1535="Externes",G1535="agence",H1535="STAGIAIRE INFIRMIER(ÈRE)",H1535="STAGIAIRE SI",H1535="STAGIAIRE S.I.",H1535="STAGIAIRE PAB",H1535="STAGIAIRE EN PERFUSION",H1535="Stagiaire Physiothérapeute",H1535="Stagiaire médecine",H1535="Stagiaire - Service sociaux",H1535="STAGIAIRE SOINS INFIRMIERS",H1535="STAGIAIRE EXTERNE EN MÉDECINE",H1535="ss",),1,0)</f>
        <v>0</v>
      </c>
      <c r="E1535" s="28" t="s">
        <v>2748</v>
      </c>
      <c r="F1535" s="28" t="s">
        <v>2749</v>
      </c>
      <c r="G1535" s="257">
        <v>3699</v>
      </c>
      <c r="H1535" s="79" t="s">
        <v>103</v>
      </c>
      <c r="I1535" s="164" t="s">
        <v>5717</v>
      </c>
      <c r="J1535" s="273" t="str">
        <f ca="1">IF(AK1535&lt;=Données!$B$2,1," ")</f>
        <v xml:space="preserve"> </v>
      </c>
      <c r="K1535" s="45" t="s">
        <v>56</v>
      </c>
      <c r="L1535" s="46"/>
      <c r="M1535" s="47"/>
      <c r="N1535" s="48"/>
      <c r="O1535" s="185"/>
      <c r="P1535" s="300"/>
      <c r="Q1535" s="185"/>
      <c r="R1535" s="186"/>
      <c r="S1535" s="186"/>
      <c r="T1535" s="187"/>
      <c r="U1535" s="187"/>
      <c r="V1535" s="187"/>
      <c r="W1535" s="320"/>
      <c r="X1535" s="214">
        <v>1</v>
      </c>
      <c r="Y1535" s="215"/>
      <c r="Z1535" s="34"/>
      <c r="AA1535" s="35"/>
      <c r="AB1535" s="35"/>
      <c r="AC1535" s="35"/>
      <c r="AD1535" s="36"/>
      <c r="AE1535" s="224"/>
      <c r="AF1535" s="53"/>
      <c r="AG1535" s="54"/>
      <c r="AH1535" s="55"/>
      <c r="AI1535" s="56"/>
      <c r="AJ1535" s="41" t="s">
        <v>4462</v>
      </c>
      <c r="AK1535" s="42">
        <v>45938</v>
      </c>
      <c r="AL1535" s="50"/>
      <c r="AM1535" s="337">
        <f>INDEX($K$6:$AE$6,1,MATCH(1,K1535:AE1535,-1))</f>
        <v>46827</v>
      </c>
      <c r="AN1535" s="337" t="str">
        <f>IF(INDEX($K$6:$AE$6,1,MATCH(1,K1535:AE1535,1))&lt;&gt;INDEX($K$6:$AE$6,1,MATCH(1,K1535:AE1535,-1)),INDEX($K$6:$AE$6,1,MATCH(1,K1535:AE1535,1)),"-")</f>
        <v>-</v>
      </c>
      <c r="AO1535"/>
      <c r="AP1535"/>
      <c r="AQ1535"/>
    </row>
    <row r="1536" spans="1:43" ht="12.75" customHeight="1" x14ac:dyDescent="0.2">
      <c r="A1536" s="169" t="str">
        <f>IF(IFERROR(VLOOKUP(G1536,EmployesActifs,1,FALSE),"Non")&lt;&gt;"Non","Oui","Non")</f>
        <v>Oui</v>
      </c>
      <c r="B1536" s="172">
        <f>IF(A1536="Oui",1,0)</f>
        <v>1</v>
      </c>
      <c r="C1536" s="172">
        <f>IF(OR(G1536="Médecin",H1536="Médecin",I1536="Médecin",I1536="Médecins",H1536="anesthésiste",H1536="boursier univ.",H1536="chercheur",H1536="chirurgien",H1536="Résident(e)",H1536="Md Urg",H1536="Md Card",LEFT(H1536,6)="Fellow",H1536="Externe Médecine",H1536="Directeur de la biobanque Médecin",H1536="monit.-boursier",),1,0)</f>
        <v>0</v>
      </c>
      <c r="D1536" s="172">
        <f>IF(OR(G1536=0,H1536="Stagiaire",H1536="Stagiaires",H1536="Externe",H1536="Externes",G1536="agence",H1536="STAGIAIRE INFIRMIER(ÈRE)",H1536="STAGIAIRE SI",H1536="STAGIAIRE S.I.",H1536="STAGIAIRE PAB",H1536="STAGIAIRE EN PERFUSION",H1536="Stagiaire Physiothérapeute",H1536="Stagiaire médecine",H1536="Stagiaire - Service sociaux",H1536="STAGIAIRE SOINS INFIRMIERS",H1536="STAGIAIRE EXTERNE EN MÉDECINE",H1536="ss",),1,0)</f>
        <v>0</v>
      </c>
      <c r="E1536" s="28" t="s">
        <v>3696</v>
      </c>
      <c r="F1536" s="28" t="s">
        <v>5106</v>
      </c>
      <c r="G1536" s="262">
        <v>6328</v>
      </c>
      <c r="H1536" s="79" t="s">
        <v>5107</v>
      </c>
      <c r="I1536" s="164" t="s">
        <v>4422</v>
      </c>
      <c r="J1536" s="273" t="str">
        <f ca="1">IF(AK1536&lt;=Données!$B$2,1," ")</f>
        <v xml:space="preserve"> </v>
      </c>
      <c r="K1536" s="45"/>
      <c r="L1536" s="46" t="s">
        <v>56</v>
      </c>
      <c r="M1536" s="47" t="s">
        <v>56</v>
      </c>
      <c r="N1536" s="48">
        <v>1</v>
      </c>
      <c r="O1536" s="185"/>
      <c r="P1536" s="300" t="s">
        <v>56</v>
      </c>
      <c r="Q1536" s="185"/>
      <c r="R1536" s="186"/>
      <c r="S1536" s="186"/>
      <c r="T1536" s="187"/>
      <c r="U1536" s="187"/>
      <c r="V1536" s="187"/>
      <c r="W1536" s="320"/>
      <c r="X1536" s="214"/>
      <c r="Y1536" s="215"/>
      <c r="Z1536" s="34"/>
      <c r="AA1536" s="35"/>
      <c r="AB1536" s="35"/>
      <c r="AC1536" s="35"/>
      <c r="AD1536" s="36"/>
      <c r="AE1536" s="224"/>
      <c r="AF1536" s="53"/>
      <c r="AG1536" s="54"/>
      <c r="AH1536" s="55"/>
      <c r="AI1536" s="56"/>
      <c r="AJ1536" s="41" t="s">
        <v>4462</v>
      </c>
      <c r="AK1536" s="42">
        <v>45322</v>
      </c>
      <c r="AL1536" s="50"/>
      <c r="AM1536" s="337" t="str">
        <f>INDEX($K$6:$AE$6,1,MATCH(1,K1536:AE1536,-1))</f>
        <v>F550</v>
      </c>
      <c r="AN1536" s="337" t="str">
        <f>IF(INDEX($K$6:$AE$6,1,MATCH(1,K1536:AE1536,1))&lt;&gt;INDEX($K$6:$AE$6,1,MATCH(1,K1536:AE1536,-1)),INDEX($K$6:$AE$6,1,MATCH(1,K1536:AE1536,1)),"-")</f>
        <v>-</v>
      </c>
      <c r="AO1536"/>
      <c r="AP1536"/>
      <c r="AQ1536"/>
    </row>
    <row r="1537" spans="1:43" ht="12.75" customHeight="1" x14ac:dyDescent="0.2">
      <c r="A1537" s="169" t="str">
        <f>IF(IFERROR(VLOOKUP(G1537,EmployesActifs,1,FALSE),"Non")&lt;&gt;"Non","Oui","Non")</f>
        <v>Oui</v>
      </c>
      <c r="B1537" s="172">
        <f>IF(A1537="Oui",1,0)</f>
        <v>1</v>
      </c>
      <c r="C1537" s="172">
        <f>IF(OR(G1537="Médecin",H1537="Médecin",I1537="Médecin",I1537="Médecins",H1537="anesthésiste",H1537="boursier univ.",H1537="chercheur",H1537="chirurgien",H1537="Résident(e)",H1537="Md Urg",H1537="Md Card",LEFT(H1537,6)="Fellow",H1537="Externe Médecine",H1537="Directeur de la biobanque Médecin",H1537="monit.-boursier",),1,0)</f>
        <v>0</v>
      </c>
      <c r="D1537" s="172">
        <f>IF(OR(G1537=0,H1537="Stagiaire",H1537="Stagiaires",H1537="Externe",H1537="Externes",G1537="agence",H1537="STAGIAIRE INFIRMIER(ÈRE)",H1537="STAGIAIRE SI",H1537="STAGIAIRE S.I.",H1537="STAGIAIRE PAB",H1537="STAGIAIRE EN PERFUSION",H1537="Stagiaire Physiothérapeute",H1537="Stagiaire médecine",H1537="Stagiaire - Service sociaux",H1537="STAGIAIRE SOINS INFIRMIERS",H1537="STAGIAIRE EXTERNE EN MÉDECINE",H1537="ss",),1,0)</f>
        <v>0</v>
      </c>
      <c r="E1537" s="28" t="s">
        <v>2750</v>
      </c>
      <c r="F1537" s="28" t="s">
        <v>982</v>
      </c>
      <c r="G1537" s="257">
        <v>5810</v>
      </c>
      <c r="H1537" s="79" t="s">
        <v>570</v>
      </c>
      <c r="I1537" s="164" t="s">
        <v>3377</v>
      </c>
      <c r="J1537" s="273">
        <f ca="1">IF(AK1537&lt;=Données!$B$2,1," ")</f>
        <v>1</v>
      </c>
      <c r="K1537" s="45"/>
      <c r="L1537" s="46">
        <v>1</v>
      </c>
      <c r="M1537" s="47"/>
      <c r="N1537" s="48"/>
      <c r="O1537" s="185"/>
      <c r="P1537" s="300"/>
      <c r="Q1537" s="185"/>
      <c r="R1537" s="186"/>
      <c r="S1537" s="186"/>
      <c r="T1537" s="187"/>
      <c r="U1537" s="187"/>
      <c r="V1537" s="187"/>
      <c r="W1537" s="320"/>
      <c r="X1537" s="214"/>
      <c r="Y1537" s="215"/>
      <c r="Z1537" s="34"/>
      <c r="AA1537" s="35"/>
      <c r="AB1537" s="35"/>
      <c r="AC1537" s="35"/>
      <c r="AD1537" s="36"/>
      <c r="AE1537" s="224"/>
      <c r="AF1537" s="53"/>
      <c r="AG1537" s="54"/>
      <c r="AH1537" s="55"/>
      <c r="AI1537" s="56"/>
      <c r="AJ1537" s="41" t="s">
        <v>98</v>
      </c>
      <c r="AK1537" s="42">
        <v>44588</v>
      </c>
      <c r="AL1537" s="50"/>
      <c r="AM1537" s="337" t="str">
        <f>INDEX($K$6:$AE$6,1,MATCH(1,K1537:AE1537,-1))</f>
        <v>95PFE-L2M</v>
      </c>
      <c r="AN1537" s="337" t="str">
        <f>IF(INDEX($K$6:$AE$6,1,MATCH(1,K1537:AE1537,1))&lt;&gt;INDEX($K$6:$AE$6,1,MATCH(1,K1537:AE1537,-1)),INDEX($K$6:$AE$6,1,MATCH(1,K1537:AE1537,1)),"-")</f>
        <v>-</v>
      </c>
      <c r="AO1537"/>
      <c r="AP1537"/>
      <c r="AQ1537"/>
    </row>
    <row r="1538" spans="1:43" ht="12.75" customHeight="1" x14ac:dyDescent="0.2">
      <c r="A1538" s="169" t="str">
        <f>IF(IFERROR(VLOOKUP(G1538,EmployesActifs,1,FALSE),"Non")&lt;&gt;"Non","Oui","Non")</f>
        <v>Oui</v>
      </c>
      <c r="B1538" s="172">
        <f>IF(A1538="Oui",1,0)</f>
        <v>1</v>
      </c>
      <c r="C1538" s="172">
        <f>IF(OR(G1538="Médecin",H1538="Médecin",I1538="Médecin",I1538="Médecins",H1538="anesthésiste",H1538="boursier univ.",H1538="chercheur",H1538="chirurgien",H1538="Résident(e)",H1538="Md Urg",H1538="Md Card",LEFT(H1538,6)="Fellow",H1538="Externe Médecine",H1538="Directeur de la biobanque Médecin",H1538="monit.-boursier",),1,0)</f>
        <v>0</v>
      </c>
      <c r="D1538" s="172">
        <f>IF(OR(G1538=0,H1538="Stagiaire",H1538="Stagiaires",H1538="Externe",H1538="Externes",G1538="agence",H1538="STAGIAIRE INFIRMIER(ÈRE)",H1538="STAGIAIRE SI",H1538="STAGIAIRE S.I.",H1538="STAGIAIRE PAB",H1538="STAGIAIRE EN PERFUSION",H1538="Stagiaire Physiothérapeute",H1538="Stagiaire médecine",H1538="Stagiaire - Service sociaux",H1538="STAGIAIRE SOINS INFIRMIERS",H1538="STAGIAIRE EXTERNE EN MÉDECINE",H1538="ss",),1,0)</f>
        <v>0</v>
      </c>
      <c r="E1538" s="28" t="s">
        <v>2751</v>
      </c>
      <c r="F1538" s="28" t="s">
        <v>2752</v>
      </c>
      <c r="G1538" s="257">
        <v>6957</v>
      </c>
      <c r="H1538" s="79" t="s">
        <v>2463</v>
      </c>
      <c r="I1538" s="164" t="s">
        <v>933</v>
      </c>
      <c r="J1538" s="273" t="str">
        <f ca="1">IF(AK1538&lt;=Données!$B$2,1," ")</f>
        <v xml:space="preserve"> </v>
      </c>
      <c r="K1538" s="45"/>
      <c r="L1538" s="46">
        <v>1</v>
      </c>
      <c r="M1538" s="47"/>
      <c r="N1538" s="48"/>
      <c r="O1538" s="185"/>
      <c r="P1538" s="300"/>
      <c r="Q1538" s="185"/>
      <c r="R1538" s="186"/>
      <c r="S1538" s="186"/>
      <c r="T1538" s="187"/>
      <c r="U1538" s="187"/>
      <c r="V1538" s="187"/>
      <c r="W1538" s="320"/>
      <c r="X1538" s="214"/>
      <c r="Y1538" s="215"/>
      <c r="Z1538" s="34"/>
      <c r="AA1538" s="35"/>
      <c r="AB1538" s="35"/>
      <c r="AC1538" s="35"/>
      <c r="AD1538" s="36"/>
      <c r="AE1538" s="224"/>
      <c r="AF1538" s="53"/>
      <c r="AG1538" s="54"/>
      <c r="AH1538" s="55"/>
      <c r="AI1538" s="56"/>
      <c r="AJ1538" s="41" t="s">
        <v>4462</v>
      </c>
      <c r="AK1538" s="42">
        <v>45308</v>
      </c>
      <c r="AL1538" s="50"/>
      <c r="AM1538" s="337" t="str">
        <f>INDEX($K$6:$AE$6,1,MATCH(1,K1538:AE1538,-1))</f>
        <v>95PFE-L2M</v>
      </c>
      <c r="AN1538" s="337" t="str">
        <f>IF(INDEX($K$6:$AE$6,1,MATCH(1,K1538:AE1538,1))&lt;&gt;INDEX($K$6:$AE$6,1,MATCH(1,K1538:AE1538,-1)),INDEX($K$6:$AE$6,1,MATCH(1,K1538:AE1538,1)),"-")</f>
        <v>-</v>
      </c>
      <c r="AO1538"/>
      <c r="AP1538"/>
      <c r="AQ1538"/>
    </row>
    <row r="1539" spans="1:43" ht="12.75" customHeight="1" x14ac:dyDescent="0.2">
      <c r="A1539" s="169" t="str">
        <f>IF(IFERROR(VLOOKUP(G1539,EmployesActifs,1,FALSE),"Non")&lt;&gt;"Non","Oui","Non")</f>
        <v>Oui</v>
      </c>
      <c r="B1539" s="172">
        <f>IF(A1539="Oui",1,0)</f>
        <v>1</v>
      </c>
      <c r="C1539" s="172">
        <f>IF(OR(G1539="Médecin",H1539="Médecin",I1539="Médecin",I1539="Médecins",H1539="anesthésiste",H1539="boursier univ.",H1539="chercheur",H1539="chirurgien",H1539="Résident(e)",H1539="Md Urg",H1539="Md Card",LEFT(H1539,6)="Fellow",H1539="Externe Médecine",H1539="Directeur de la biobanque Médecin",H1539="monit.-boursier",),1,0)</f>
        <v>0</v>
      </c>
      <c r="D1539" s="172">
        <f>IF(OR(G1539=0,H1539="Stagiaire",H1539="Stagiaires",H1539="Externe",H1539="Externes",G1539="agence",H1539="STAGIAIRE INFIRMIER(ÈRE)",H1539="STAGIAIRE SI",H1539="STAGIAIRE S.I.",H1539="STAGIAIRE PAB",H1539="STAGIAIRE EN PERFUSION",H1539="Stagiaire Physiothérapeute",H1539="Stagiaire médecine",H1539="Stagiaire - Service sociaux",H1539="STAGIAIRE SOINS INFIRMIERS",H1539="STAGIAIRE EXTERNE EN MÉDECINE",H1539="ss",),1,0)</f>
        <v>0</v>
      </c>
      <c r="E1539" s="28" t="s">
        <v>2754</v>
      </c>
      <c r="F1539" s="28" t="s">
        <v>868</v>
      </c>
      <c r="G1539" s="257">
        <v>8257</v>
      </c>
      <c r="H1539" s="79" t="s">
        <v>1087</v>
      </c>
      <c r="I1539" s="164" t="s">
        <v>5717</v>
      </c>
      <c r="J1539" s="273" t="str">
        <f ca="1">IF(AK1539&lt;=Données!$B$2,1," ")</f>
        <v xml:space="preserve"> </v>
      </c>
      <c r="K1539" s="45">
        <v>1</v>
      </c>
      <c r="L1539" s="46"/>
      <c r="M1539" s="47"/>
      <c r="N1539" s="48"/>
      <c r="O1539" s="185"/>
      <c r="P1539" s="300"/>
      <c r="Q1539" s="185"/>
      <c r="R1539" s="186"/>
      <c r="S1539" s="186"/>
      <c r="T1539" s="187"/>
      <c r="U1539" s="187"/>
      <c r="V1539" s="187"/>
      <c r="W1539" s="320"/>
      <c r="X1539" s="214"/>
      <c r="Y1539" s="215"/>
      <c r="Z1539" s="34"/>
      <c r="AA1539" s="35"/>
      <c r="AB1539" s="35"/>
      <c r="AC1539" s="35"/>
      <c r="AD1539" s="36"/>
      <c r="AE1539" s="224"/>
      <c r="AF1539" s="53"/>
      <c r="AG1539" s="54"/>
      <c r="AH1539" s="55"/>
      <c r="AI1539" s="56"/>
      <c r="AJ1539" s="41" t="s">
        <v>4462</v>
      </c>
      <c r="AK1539" s="42">
        <v>45854</v>
      </c>
      <c r="AL1539" s="50"/>
      <c r="AM1539" s="337" t="str">
        <f>INDEX($K$6:$AE$6,1,MATCH(1,K1539:AE1539,-1))</f>
        <v>95PFE-L2S</v>
      </c>
      <c r="AN1539" s="337" t="str">
        <f>IF(INDEX($K$6:$AE$6,1,MATCH(1,K1539:AE1539,1))&lt;&gt;INDEX($K$6:$AE$6,1,MATCH(1,K1539:AE1539,-1)),INDEX($K$6:$AE$6,1,MATCH(1,K1539:AE1539,1)),"-")</f>
        <v>-</v>
      </c>
      <c r="AO1539"/>
      <c r="AP1539"/>
      <c r="AQ1539"/>
    </row>
    <row r="1540" spans="1:43" ht="12.75" customHeight="1" x14ac:dyDescent="0.2">
      <c r="A1540" s="169" t="str">
        <f>IF(IFERROR(VLOOKUP(G1540,EmployesActifs,1,FALSE),"Non")&lt;&gt;"Non","Oui","Non")</f>
        <v>Oui</v>
      </c>
      <c r="B1540" s="172">
        <f>IF(A1540="Oui",1,0)</f>
        <v>1</v>
      </c>
      <c r="C1540" s="172">
        <f>IF(OR(G1540="Médecin",H1540="Médecin",I1540="Médecin",I1540="Médecins",H1540="anesthésiste",H1540="boursier univ.",H1540="chercheur",H1540="chirurgien",H1540="Résident(e)",H1540="Md Urg",H1540="Md Card",LEFT(H1540,6)="Fellow",H1540="Externe Médecine",H1540="Directeur de la biobanque Médecin",H1540="monit.-boursier",),1,0)</f>
        <v>0</v>
      </c>
      <c r="D1540" s="172">
        <f>IF(OR(G1540=0,H1540="Stagiaire",H1540="Stagiaires",H1540="Externe",H1540="Externes",G1540="agence",H1540="STAGIAIRE INFIRMIER(ÈRE)",H1540="STAGIAIRE SI",H1540="STAGIAIRE S.I.",H1540="STAGIAIRE PAB",H1540="STAGIAIRE EN PERFUSION",H1540="Stagiaire Physiothérapeute",H1540="Stagiaire médecine",H1540="Stagiaire - Service sociaux",H1540="STAGIAIRE SOINS INFIRMIERS",H1540="STAGIAIRE EXTERNE EN MÉDECINE",H1540="ss",),1,0)</f>
        <v>0</v>
      </c>
      <c r="E1540" s="28" t="s">
        <v>2757</v>
      </c>
      <c r="F1540" s="28" t="s">
        <v>782</v>
      </c>
      <c r="G1540" s="257">
        <v>3776</v>
      </c>
      <c r="H1540" s="79" t="s">
        <v>103</v>
      </c>
      <c r="I1540" s="164" t="s">
        <v>152</v>
      </c>
      <c r="J1540" s="273" t="str">
        <f ca="1">IF(AK1540&lt;=Données!$B$2,1," ")</f>
        <v xml:space="preserve"> </v>
      </c>
      <c r="K1540" s="30"/>
      <c r="L1540" s="31"/>
      <c r="M1540" s="32"/>
      <c r="N1540" s="33"/>
      <c r="O1540" s="185"/>
      <c r="P1540" s="187"/>
      <c r="Q1540" s="185"/>
      <c r="R1540" s="186"/>
      <c r="S1540" s="186">
        <v>1</v>
      </c>
      <c r="T1540" s="187"/>
      <c r="U1540" s="187"/>
      <c r="V1540" s="187"/>
      <c r="W1540" s="320"/>
      <c r="X1540" s="214"/>
      <c r="Y1540" s="215"/>
      <c r="Z1540" s="34"/>
      <c r="AA1540" s="35"/>
      <c r="AB1540" s="35"/>
      <c r="AC1540" s="35"/>
      <c r="AD1540" s="36"/>
      <c r="AE1540" s="378"/>
      <c r="AF1540" s="37"/>
      <c r="AG1540" s="38"/>
      <c r="AH1540" s="39"/>
      <c r="AI1540" s="40"/>
      <c r="AJ1540" s="41" t="s">
        <v>4462</v>
      </c>
      <c r="AK1540" s="42">
        <v>45826</v>
      </c>
      <c r="AL1540" s="43"/>
      <c r="AM1540" s="337" t="str">
        <f>INDEX($K$6:$AE$6,1,MATCH(1,K1540:AE1540,-1))</f>
        <v>1870 +</v>
      </c>
      <c r="AN1540" s="337" t="str">
        <f>IF(INDEX($K$6:$AE$6,1,MATCH(1,K1540:AE1540,1))&lt;&gt;INDEX($K$6:$AE$6,1,MATCH(1,K1540:AE1540,-1)),INDEX($K$6:$AE$6,1,MATCH(1,K1540:AE1540,1)),"-")</f>
        <v>-</v>
      </c>
      <c r="AO1540"/>
      <c r="AP1540"/>
      <c r="AQ1540"/>
    </row>
    <row r="1541" spans="1:43" ht="12.75" customHeight="1" x14ac:dyDescent="0.2">
      <c r="A1541" s="169" t="str">
        <f>IF(IFERROR(VLOOKUP(G1541,EmployesActifs,1,FALSE),"Non")&lt;&gt;"Non","Oui","Non")</f>
        <v>Oui</v>
      </c>
      <c r="B1541" s="172">
        <f>IF(A1541="Oui",1,0)</f>
        <v>1</v>
      </c>
      <c r="C1541" s="172">
        <f>IF(OR(G1541="Médecin",H1541="Médecin",I1541="Médecin",I1541="Médecins",H1541="anesthésiste",H1541="boursier univ.",H1541="chercheur",H1541="chirurgien",H1541="Résident(e)",H1541="Md Urg",H1541="Md Card",H1541="Fellow",H1541="Externe Médecine",H1541="Directeur de la biobanque Médecin",H1541="monit.-boursier",),1,0)</f>
        <v>0</v>
      </c>
      <c r="D1541" s="172">
        <f>IF(OR(G1541=0,H1541="Stagiaire",H1541="Stagiaires",H1541="Externe",H1541="Externes",G1541="agence",H1541="STAGIAIRE INFIRMIER(ÈRE)",H1541="STAGIAIRE SI",H1541="STAGIAIRE PAB",H1541="STAGIAIRE EN PERFUSION",H1541="Stagiaire Physiothérapeute",H1541="Stagiaire médecine",H1541="Stagiaire - Service sociaux",H1541="STAGIAIRE SOINS INFIRMIERS",H1541="STAGIAIRE EXTERNE EN MÉDECINE",H1541="ss",),1,0)</f>
        <v>0</v>
      </c>
      <c r="E1541" s="28" t="s">
        <v>3510</v>
      </c>
      <c r="F1541" s="28" t="s">
        <v>3511</v>
      </c>
      <c r="G1541" s="257">
        <v>4199</v>
      </c>
      <c r="H1541" s="79" t="s">
        <v>4995</v>
      </c>
      <c r="I1541" s="164" t="s">
        <v>4464</v>
      </c>
      <c r="J1541" s="273" t="str">
        <f ca="1">IF(AK1541&lt;=Données!$B$2,1," ")</f>
        <v xml:space="preserve"> </v>
      </c>
      <c r="K1541" s="30"/>
      <c r="L1541" s="31">
        <v>1</v>
      </c>
      <c r="M1541" s="32"/>
      <c r="N1541" s="33"/>
      <c r="O1541" s="185"/>
      <c r="P1541" s="300"/>
      <c r="Q1541" s="185"/>
      <c r="R1541" s="186"/>
      <c r="S1541" s="186"/>
      <c r="T1541" s="187"/>
      <c r="U1541" s="187"/>
      <c r="V1541" s="187"/>
      <c r="W1541" s="320"/>
      <c r="X1541" s="214"/>
      <c r="Y1541" s="215"/>
      <c r="Z1541" s="34"/>
      <c r="AA1541" s="35"/>
      <c r="AB1541" s="35"/>
      <c r="AC1541" s="35"/>
      <c r="AD1541" s="36"/>
      <c r="AE1541" s="378"/>
      <c r="AF1541" s="37"/>
      <c r="AG1541" s="38"/>
      <c r="AH1541" s="39"/>
      <c r="AI1541" s="40"/>
      <c r="AJ1541" s="41" t="s">
        <v>652</v>
      </c>
      <c r="AK1541" s="42">
        <v>45255</v>
      </c>
      <c r="AL1541" s="43" t="s">
        <v>6298</v>
      </c>
      <c r="AM1541" s="337" t="str">
        <f>INDEX($K$6:$AE$6,1,MATCH(1,K1541:AE1541,-1))</f>
        <v>95PFE-L2M</v>
      </c>
      <c r="AN1541" s="337" t="str">
        <f>IF(INDEX($K$6:$AE$6,1,MATCH(1,K1541:AE1541,1))&lt;&gt;INDEX($K$6:$AE$6,1,MATCH(1,K1541:AE1541,-1)),INDEX($K$6:$AE$6,1,MATCH(1,K1541:AE1541,1)),"-")</f>
        <v>-</v>
      </c>
      <c r="AO1541"/>
      <c r="AP1541"/>
      <c r="AQ1541"/>
    </row>
    <row r="1542" spans="1:43" ht="12.75" customHeight="1" x14ac:dyDescent="0.2">
      <c r="A1542" s="169" t="str">
        <f>IF(IFERROR(VLOOKUP(G1542,EmployesActifs,1,FALSE),"Non")&lt;&gt;"Non","Oui","Non")</f>
        <v>Oui</v>
      </c>
      <c r="B1542" s="172">
        <f>IF(A1542="Oui",1,0)</f>
        <v>1</v>
      </c>
      <c r="C1542" s="172">
        <f>IF(OR(G1542="Médecin",H1542="Médecin",I1542="Médecin",I1542="Médecins",H1542="anesthésiste",H1542="boursier univ.",H1542="chercheur",H1542="chirurgien",H1542="Résident(e)",H1542="Md Urg",H1542="Md Card",LEFT(H1542,6)="Fellow",H1542="Externe Médecine",H1542="Directeur de la biobanque Médecin",H1542="monit.-boursier",),1,0)</f>
        <v>0</v>
      </c>
      <c r="D1542" s="172">
        <f>IF(OR(G1542=0,H1542="Stagiaire",H1542="Stagiaires",H1542="Externe",H1542="Externes",G1542="agence",H1542="STAGIAIRE INFIRMIER(ÈRE)",H1542="STAGIAIRE SI",H1542="STAGIAIRE S.I.",H1542="STAGIAIRE PAB",H1542="STAGIAIRE EN PERFUSION",H1542="Stagiaire Physiothérapeute",H1542="Stagiaire médecine",H1542="Stagiaire - Service sociaux",H1542="STAGIAIRE SOINS INFIRMIERS",H1542="STAGIAIRE EXTERNE EN MÉDECINE",H1542="ss",),1,0)</f>
        <v>0</v>
      </c>
      <c r="E1542" s="28" t="s">
        <v>2765</v>
      </c>
      <c r="F1542" s="28" t="s">
        <v>2766</v>
      </c>
      <c r="G1542" s="257">
        <v>6956</v>
      </c>
      <c r="H1542" s="79" t="s">
        <v>69</v>
      </c>
      <c r="I1542" s="164" t="s">
        <v>5709</v>
      </c>
      <c r="J1542" s="273">
        <f ca="1">IF(AK1542&lt;=Données!$B$2,1," ")</f>
        <v>1</v>
      </c>
      <c r="K1542" s="30"/>
      <c r="L1542" s="31"/>
      <c r="M1542" s="32"/>
      <c r="N1542" s="33"/>
      <c r="O1542" s="185"/>
      <c r="P1542" s="300"/>
      <c r="Q1542" s="185"/>
      <c r="R1542" s="186"/>
      <c r="S1542" s="186">
        <v>1</v>
      </c>
      <c r="T1542" s="187"/>
      <c r="U1542" s="187"/>
      <c r="V1542" s="187"/>
      <c r="W1542" s="320"/>
      <c r="X1542" s="214"/>
      <c r="Y1542" s="215"/>
      <c r="Z1542" s="34"/>
      <c r="AA1542" s="35">
        <v>1</v>
      </c>
      <c r="AB1542" s="35"/>
      <c r="AC1542" s="35"/>
      <c r="AD1542" s="36"/>
      <c r="AE1542" s="378"/>
      <c r="AF1542" s="37"/>
      <c r="AG1542" s="38"/>
      <c r="AH1542" s="39"/>
      <c r="AI1542" s="40"/>
      <c r="AJ1542" s="41" t="s">
        <v>299</v>
      </c>
      <c r="AK1542" s="42">
        <v>44223</v>
      </c>
      <c r="AL1542" s="43"/>
      <c r="AM1542" s="337" t="str">
        <f>INDEX($K$6:$AE$6,1,MATCH(1,K1542:AE1542,-1))</f>
        <v>1870 +</v>
      </c>
      <c r="AN1542" s="337" t="str">
        <f>IF(INDEX($K$6:$AE$6,1,MATCH(1,K1542:AE1542,1))&lt;&gt;INDEX($K$6:$AE$6,1,MATCH(1,K1542:AE1542,-1)),INDEX($K$6:$AE$6,1,MATCH(1,K1542:AE1542,1)),"-")</f>
        <v>1511-S</v>
      </c>
      <c r="AO1542"/>
      <c r="AP1542"/>
      <c r="AQ1542"/>
    </row>
    <row r="1543" spans="1:43" ht="12.75" customHeight="1" x14ac:dyDescent="0.2">
      <c r="A1543" s="169" t="str">
        <f>IF(IFERROR(VLOOKUP(G1543,EmployesActifs,1,FALSE),"Non")&lt;&gt;"Non","Oui","Non")</f>
        <v>Oui</v>
      </c>
      <c r="B1543" s="172">
        <f>IF(A1543="Oui",1,0)</f>
        <v>1</v>
      </c>
      <c r="C1543" s="172">
        <f>IF(OR(G1543="Médecin",H1543="Médecin",I1543="Médecin",I1543="Médecins",H1543="anesthésiste",H1543="boursier univ.",H1543="chercheur",H1543="chirurgien",H1543="Résident(e)",H1543="Md Urg",H1543="Md Card",LEFT(H1543,6)="Fellow",H1543="Externe Médecine",H1543="Directeur de la biobanque Médecin",H1543="monit.-boursier",),1,0)</f>
        <v>0</v>
      </c>
      <c r="D1543" s="172">
        <f>IF(OR(G1543=0,H1543="Stagiaire",H1543="Stagiaires",H1543="Externe",H1543="Externes",G1543="agence",H1543="STAGIAIRE INFIRMIER(ÈRE)",H1543="STAGIAIRE SI",H1543="STAGIAIRE S.I.",H1543="STAGIAIRE PAB",H1543="STAGIAIRE EN PERFUSION",H1543="Stagiaire Physiothérapeute",H1543="Stagiaire médecine",H1543="Stagiaire - Service sociaux",H1543="STAGIAIRE SOINS INFIRMIERS",H1543="STAGIAIRE EXTERNE EN MÉDECINE",H1543="ss",),1,0)</f>
        <v>0</v>
      </c>
      <c r="E1543" s="28" t="s">
        <v>2770</v>
      </c>
      <c r="F1543" s="28" t="s">
        <v>364</v>
      </c>
      <c r="G1543" s="257">
        <v>8310</v>
      </c>
      <c r="H1543" s="79" t="s">
        <v>103</v>
      </c>
      <c r="I1543" s="164" t="s">
        <v>152</v>
      </c>
      <c r="J1543" s="273">
        <f ca="1">IF(AK1543&lt;=Données!$B$2,1," ")</f>
        <v>1</v>
      </c>
      <c r="K1543" s="30" t="s">
        <v>56</v>
      </c>
      <c r="L1543" s="31"/>
      <c r="M1543" s="32"/>
      <c r="N1543" s="33"/>
      <c r="O1543" s="185"/>
      <c r="P1543" s="300"/>
      <c r="Q1543" s="185"/>
      <c r="R1543" s="186"/>
      <c r="S1543" s="186">
        <v>1</v>
      </c>
      <c r="T1543" s="187"/>
      <c r="U1543" s="187"/>
      <c r="V1543" s="187"/>
      <c r="W1543" s="320"/>
      <c r="X1543" s="214"/>
      <c r="Y1543" s="215"/>
      <c r="Z1543" s="34"/>
      <c r="AA1543" s="35"/>
      <c r="AB1543" s="35"/>
      <c r="AC1543" s="35"/>
      <c r="AD1543" s="36"/>
      <c r="AE1543" s="378"/>
      <c r="AF1543" s="37"/>
      <c r="AG1543" s="38"/>
      <c r="AH1543" s="39"/>
      <c r="AI1543" s="40"/>
      <c r="AJ1543" s="41" t="s">
        <v>98</v>
      </c>
      <c r="AK1543" s="42">
        <v>44574</v>
      </c>
      <c r="AL1543" s="43"/>
      <c r="AM1543" s="337" t="str">
        <f>INDEX($K$6:$AE$6,1,MATCH(1,K1543:AE1543,-1))</f>
        <v>1870 +</v>
      </c>
      <c r="AN1543" s="337" t="str">
        <f>IF(INDEX($K$6:$AE$6,1,MATCH(1,K1543:AE1543,1))&lt;&gt;INDEX($K$6:$AE$6,1,MATCH(1,K1543:AE1543,-1)),INDEX($K$6:$AE$6,1,MATCH(1,K1543:AE1543,1)),"-")</f>
        <v>-</v>
      </c>
      <c r="AO1543"/>
      <c r="AP1543"/>
      <c r="AQ1543"/>
    </row>
    <row r="1544" spans="1:43" ht="12.75" customHeight="1" x14ac:dyDescent="0.2">
      <c r="A1544" s="169" t="str">
        <f>IF(IFERROR(VLOOKUP(G1544,EmployesActifs,1,FALSE),"Non")&lt;&gt;"Non","Oui","Non")</f>
        <v>Oui</v>
      </c>
      <c r="B1544" s="172">
        <f>IF(A1544="Oui",1,0)</f>
        <v>1</v>
      </c>
      <c r="C1544" s="172">
        <f>IF(OR(G1544="Médecin",H1544="Médecin",I1544="Médecin",I1544="Médecins",H1544="anesthésiste",H1544="boursier univ.",H1544="chercheur",H1544="chirurgien",H1544="Résident(e)",H1544="Md Urg",H1544="Md Card",LEFT(H1544,6)="Fellow",H1544="Externe Médecine",H1544="Directeur de la biobanque Médecin",H1544="monit.-boursier",),1,0)</f>
        <v>0</v>
      </c>
      <c r="D1544" s="172">
        <f>IF(OR(G1544=0,H1544="Stagiaire",H1544="Stagiaires",H1544="Externe",H1544="Externes",G1544="agence",H1544="STAGIAIRE INFIRMIER(ÈRE)",H1544="STAGIAIRE SI",H1544="STAGIAIRE S.I.",H1544="STAGIAIRE PAB",H1544="STAGIAIRE EN PERFUSION",H1544="Stagiaire Physiothérapeute",H1544="Stagiaire médecine",H1544="Stagiaire - Service sociaux",H1544="STAGIAIRE SOINS INFIRMIERS",H1544="STAGIAIRE EXTERNE EN MÉDECINE",H1544="ss",),1,0)</f>
        <v>0</v>
      </c>
      <c r="E1544" s="28" t="s">
        <v>2771</v>
      </c>
      <c r="F1544" s="28" t="s">
        <v>966</v>
      </c>
      <c r="G1544" s="257">
        <v>4952</v>
      </c>
      <c r="H1544" s="79" t="s">
        <v>2463</v>
      </c>
      <c r="I1544" s="164" t="s">
        <v>933</v>
      </c>
      <c r="J1544" s="273" t="str">
        <f ca="1">IF(AK1544&lt;=Données!$B$2,1," ")</f>
        <v xml:space="preserve"> </v>
      </c>
      <c r="K1544" s="30"/>
      <c r="L1544" s="31">
        <v>1</v>
      </c>
      <c r="M1544" s="32"/>
      <c r="N1544" s="33"/>
      <c r="O1544" s="185"/>
      <c r="P1544" s="300"/>
      <c r="Q1544" s="185"/>
      <c r="R1544" s="186"/>
      <c r="S1544" s="186"/>
      <c r="T1544" s="187"/>
      <c r="U1544" s="187"/>
      <c r="V1544" s="187"/>
      <c r="W1544" s="320"/>
      <c r="X1544" s="214"/>
      <c r="Y1544" s="215"/>
      <c r="Z1544" s="34"/>
      <c r="AA1544" s="35"/>
      <c r="AB1544" s="35"/>
      <c r="AC1544" s="35"/>
      <c r="AD1544" s="36"/>
      <c r="AE1544" s="378"/>
      <c r="AF1544" s="37"/>
      <c r="AG1544" s="38"/>
      <c r="AH1544" s="39"/>
      <c r="AI1544" s="40"/>
      <c r="AJ1544" s="41" t="s">
        <v>4462</v>
      </c>
      <c r="AK1544" s="42">
        <v>45315</v>
      </c>
      <c r="AL1544" s="43"/>
      <c r="AM1544" s="337" t="str">
        <f>INDEX($K$6:$AE$6,1,MATCH(1,K1544:AE1544,-1))</f>
        <v>95PFE-L2M</v>
      </c>
      <c r="AN1544" s="337" t="str">
        <f>IF(INDEX($K$6:$AE$6,1,MATCH(1,K1544:AE1544,1))&lt;&gt;INDEX($K$6:$AE$6,1,MATCH(1,K1544:AE1544,-1)),INDEX($K$6:$AE$6,1,MATCH(1,K1544:AE1544,1)),"-")</f>
        <v>-</v>
      </c>
      <c r="AO1544"/>
      <c r="AP1544"/>
      <c r="AQ1544"/>
    </row>
    <row r="1545" spans="1:43" ht="12.75" customHeight="1" x14ac:dyDescent="0.2">
      <c r="A1545" s="169" t="str">
        <f>IF(IFERROR(VLOOKUP(G1545,EmployesActifs,1,FALSE),"Non")&lt;&gt;"Non","Oui","Non")</f>
        <v>Oui</v>
      </c>
      <c r="B1545" s="172">
        <f>IF(A1545="Oui",1,0)</f>
        <v>1</v>
      </c>
      <c r="C1545" s="172">
        <f>IF(OR(G1545="Médecin",H1545="Médecin",I1545="Médecin",I1545="Médecins",H1545="anesthésiste",H1545="boursier univ.",H1545="chercheur",H1545="chirurgien",H1545="Résident(e)",H1545="Md Urg",H1545="Md Card",LEFT(H1545,6)="Fellow",H1545="Externe Médecine",H1545="Directeur de la biobanque Médecin",H1545="monit.-boursier",),1,0)</f>
        <v>0</v>
      </c>
      <c r="D1545" s="172">
        <f>IF(OR(G1545=0,H1545="Stagiaire",H1545="Stagiaires",H1545="Externe",H1545="Externes",G1545="agence",H1545="STAGIAIRE INFIRMIER(ÈRE)",H1545="STAGIAIRE SI",H1545="STAGIAIRE S.I.",H1545="STAGIAIRE PAB",H1545="STAGIAIRE EN PERFUSION",H1545="Stagiaire Physiothérapeute",H1545="Stagiaire médecine",H1545="Stagiaire - Service sociaux",H1545="STAGIAIRE SOINS INFIRMIERS",H1545="STAGIAIRE EXTERNE EN MÉDECINE",H1545="ss",),1,0)</f>
        <v>0</v>
      </c>
      <c r="E1545" s="28" t="s">
        <v>2775</v>
      </c>
      <c r="F1545" s="28" t="s">
        <v>2776</v>
      </c>
      <c r="G1545" s="257">
        <v>10440</v>
      </c>
      <c r="H1545" s="79" t="s">
        <v>72</v>
      </c>
      <c r="I1545" s="164" t="s">
        <v>5708</v>
      </c>
      <c r="J1545" s="273">
        <f ca="1">IF(AK1545&lt;=Données!$B$2,1," ")</f>
        <v>1</v>
      </c>
      <c r="K1545" s="30"/>
      <c r="L1545" s="31"/>
      <c r="M1545" s="32">
        <v>1</v>
      </c>
      <c r="N1545" s="33"/>
      <c r="O1545" s="185"/>
      <c r="P1545" s="300"/>
      <c r="Q1545" s="185"/>
      <c r="R1545" s="186"/>
      <c r="S1545" s="186"/>
      <c r="T1545" s="187"/>
      <c r="U1545" s="187"/>
      <c r="V1545" s="187"/>
      <c r="W1545" s="320"/>
      <c r="X1545" s="214"/>
      <c r="Y1545" s="215"/>
      <c r="Z1545" s="34"/>
      <c r="AA1545" s="35"/>
      <c r="AB1545" s="35"/>
      <c r="AC1545" s="35"/>
      <c r="AD1545" s="36"/>
      <c r="AE1545" s="378"/>
      <c r="AF1545" s="37"/>
      <c r="AG1545" s="38"/>
      <c r="AH1545" s="39"/>
      <c r="AI1545" s="40"/>
      <c r="AJ1545" s="41" t="s">
        <v>50</v>
      </c>
      <c r="AK1545" s="42">
        <v>44572</v>
      </c>
      <c r="AL1545" s="43"/>
      <c r="AM1545" s="337" t="str">
        <f>INDEX($K$6:$AE$6,1,MATCH(1,K1545:AE1545,-1))</f>
        <v>95PFE-L2L</v>
      </c>
      <c r="AN1545" s="337" t="str">
        <f>IF(INDEX($K$6:$AE$6,1,MATCH(1,K1545:AE1545,1))&lt;&gt;INDEX($K$6:$AE$6,1,MATCH(1,K1545:AE1545,-1)),INDEX($K$6:$AE$6,1,MATCH(1,K1545:AE1545,1)),"-")</f>
        <v>-</v>
      </c>
      <c r="AO1545"/>
      <c r="AP1545"/>
      <c r="AQ1545"/>
    </row>
    <row r="1546" spans="1:43" ht="12.75" customHeight="1" x14ac:dyDescent="0.2">
      <c r="A1546" s="169" t="str">
        <f>IF(IFERROR(VLOOKUP(G1546,EmployesActifs,1,FALSE),"Non")&lt;&gt;"Non","Oui","Non")</f>
        <v>Oui</v>
      </c>
      <c r="B1546" s="172">
        <f>IF(A1546="Oui",1,0)</f>
        <v>1</v>
      </c>
      <c r="C1546" s="172">
        <f>IF(OR(G1546="Médecin",H1546="Médecin",I1546="Médecin",I1546="Médecins",H1546="anesthésiste",H1546="boursier univ.",H1546="chercheur",H1546="chirurgien",H1546="Résident(e)",H1546="Md Urg",H1546="Md Card",LEFT(H1546,6)="Fellow",H1546="Externe Médecine",H1546="Directeur de la biobanque Médecin",H1546="monit.-boursier",),1,0)</f>
        <v>0</v>
      </c>
      <c r="D1546" s="172">
        <f>IF(OR(G1546=0,H1546="Stagiaire",H1546="Stagiaires",H1546="Externe",H1546="Externes",G1546="agence",H1546="STAGIAIRE INFIRMIER(ÈRE)",H1546="STAGIAIRE SI",H1546="STAGIAIRE S.I.",H1546="STAGIAIRE PAB",H1546="STAGIAIRE EN PERFUSION",H1546="Stagiaire Physiothérapeute",H1546="Stagiaire médecine",H1546="Stagiaire - Service sociaux",H1546="STAGIAIRE SOINS INFIRMIERS",H1546="STAGIAIRE EXTERNE EN MÉDECINE",H1546="ss",),1,0)</f>
        <v>0</v>
      </c>
      <c r="E1546" s="28" t="s">
        <v>2935</v>
      </c>
      <c r="F1546" s="28" t="s">
        <v>2936</v>
      </c>
      <c r="G1546" s="257">
        <v>11059</v>
      </c>
      <c r="H1546" s="79" t="s">
        <v>2098</v>
      </c>
      <c r="I1546" s="164" t="s">
        <v>5715</v>
      </c>
      <c r="J1546" s="273">
        <f ca="1">IF(AK1546&lt;=Données!$B$2,1," ")</f>
        <v>1</v>
      </c>
      <c r="K1546" s="30"/>
      <c r="L1546" s="31" t="s">
        <v>56</v>
      </c>
      <c r="M1546" s="32" t="s">
        <v>56</v>
      </c>
      <c r="N1546" s="33"/>
      <c r="O1546" s="185"/>
      <c r="P1546" s="300"/>
      <c r="Q1546" s="185"/>
      <c r="R1546" s="186"/>
      <c r="S1546" s="186"/>
      <c r="T1546" s="187"/>
      <c r="U1546" s="187"/>
      <c r="V1546" s="187"/>
      <c r="W1546" s="320"/>
      <c r="X1546" s="214"/>
      <c r="Y1546" s="215"/>
      <c r="Z1546" s="34"/>
      <c r="AA1546" s="35"/>
      <c r="AB1546" s="35">
        <v>1</v>
      </c>
      <c r="AC1546" s="35"/>
      <c r="AD1546" s="36"/>
      <c r="AE1546" s="378"/>
      <c r="AF1546" s="37"/>
      <c r="AG1546" s="38"/>
      <c r="AH1546" s="39"/>
      <c r="AI1546" s="40"/>
      <c r="AJ1546" s="41" t="s">
        <v>159</v>
      </c>
      <c r="AK1546" s="42">
        <v>44777</v>
      </c>
      <c r="AL1546" s="43"/>
      <c r="AM1546" s="337" t="str">
        <f>INDEX($K$6:$AE$6,1,MATCH(1,K1546:AE1546,-1))</f>
        <v>1512-M</v>
      </c>
      <c r="AN1546" s="337" t="str">
        <f>IF(INDEX($K$6:$AE$6,1,MATCH(1,K1546:AE1546,1))&lt;&gt;INDEX($K$6:$AE$6,1,MATCH(1,K1546:AE1546,-1)),INDEX($K$6:$AE$6,1,MATCH(1,K1546:AE1546,1)),"-")</f>
        <v>-</v>
      </c>
      <c r="AO1546"/>
      <c r="AP1546"/>
      <c r="AQ1546"/>
    </row>
    <row r="1547" spans="1:43" ht="12.75" customHeight="1" x14ac:dyDescent="0.2">
      <c r="A1547" s="169" t="str">
        <f>IF(IFERROR(VLOOKUP(G1547,EmployesActifs,1,FALSE),"Non")&lt;&gt;"Non","Oui","Non")</f>
        <v>Oui</v>
      </c>
      <c r="B1547" s="172">
        <f>IF(A1547="Oui",1,0)</f>
        <v>1</v>
      </c>
      <c r="C1547" s="172">
        <f>IF(OR(G1547="Médecin",H1547="Médecin",I1547="Médecin",I1547="Médecins",H1547="anesthésiste",H1547="boursier univ.",H1547="chercheur",H1547="chirurgien",H1547="Résident(e)",H1547="Md Urg",H1547="Md Card",LEFT(H1547,6)="Fellow",H1547="Externe Médecine",H1547="Directeur de la biobanque Médecin",H1547="monit.-boursier",),1,0)</f>
        <v>0</v>
      </c>
      <c r="D1547" s="172">
        <f>IF(OR(G1547=0,H1547="Stagiaire",H1547="Stagiaires",H1547="Externe",H1547="Externes",G1547="agence",H1547="STAGIAIRE INFIRMIER(ÈRE)",H1547="STAGIAIRE SI",H1547="STAGIAIRE S.I.",H1547="STAGIAIRE PAB",H1547="STAGIAIRE EN PERFUSION",H1547="Stagiaire Physiothérapeute",H1547="Stagiaire médecine",H1547="Stagiaire - Service sociaux",H1547="STAGIAIRE SOINS INFIRMIERS",H1547="STAGIAIRE EXTERNE EN MÉDECINE",H1547="ss",),1,0)</f>
        <v>0</v>
      </c>
      <c r="E1547" s="28" t="s">
        <v>3023</v>
      </c>
      <c r="F1547" s="28" t="s">
        <v>4668</v>
      </c>
      <c r="G1547" s="255">
        <v>12576</v>
      </c>
      <c r="H1547" s="79" t="s">
        <v>69</v>
      </c>
      <c r="I1547" s="164" t="s">
        <v>4406</v>
      </c>
      <c r="J1547" s="273">
        <f ca="1">IF(AK1547&lt;=Données!$B$2,1," ")</f>
        <v>1</v>
      </c>
      <c r="K1547" s="30"/>
      <c r="L1547" s="31" t="s">
        <v>56</v>
      </c>
      <c r="M1547" s="32" t="s">
        <v>56</v>
      </c>
      <c r="N1547" s="33">
        <v>1</v>
      </c>
      <c r="O1547" s="185"/>
      <c r="P1547" s="300"/>
      <c r="Q1547" s="185"/>
      <c r="R1547" s="186"/>
      <c r="S1547" s="186"/>
      <c r="T1547" s="187"/>
      <c r="U1547" s="187"/>
      <c r="V1547" s="187"/>
      <c r="W1547" s="320"/>
      <c r="X1547" s="214"/>
      <c r="Y1547" s="215"/>
      <c r="Z1547" s="34"/>
      <c r="AA1547" s="35"/>
      <c r="AB1547" s="35"/>
      <c r="AC1547" s="35"/>
      <c r="AD1547" s="36"/>
      <c r="AE1547" s="378"/>
      <c r="AF1547" s="37"/>
      <c r="AG1547" s="38"/>
      <c r="AH1547" s="39"/>
      <c r="AI1547" s="40"/>
      <c r="AJ1547" s="41" t="s">
        <v>85</v>
      </c>
      <c r="AK1547" s="42">
        <v>44853</v>
      </c>
      <c r="AL1547" s="43"/>
      <c r="AM1547" s="337" t="str">
        <f>INDEX($K$6:$AE$6,1,MATCH(1,K1547:AE1547,-1))</f>
        <v>F550</v>
      </c>
      <c r="AN1547" s="337" t="str">
        <f>IF(INDEX($K$6:$AE$6,1,MATCH(1,K1547:AE1547,1))&lt;&gt;INDEX($K$6:$AE$6,1,MATCH(1,K1547:AE1547,-1)),INDEX($K$6:$AE$6,1,MATCH(1,K1547:AE1547,1)),"-")</f>
        <v>-</v>
      </c>
      <c r="AO1547"/>
      <c r="AP1547"/>
      <c r="AQ1547"/>
    </row>
    <row r="1548" spans="1:43" ht="12.75" customHeight="1" x14ac:dyDescent="0.2">
      <c r="A1548" s="169" t="str">
        <f>IF(IFERROR(VLOOKUP(G1548,EmployesActifs,1,FALSE),"Non")&lt;&gt;"Non","Oui","Non")</f>
        <v>Oui</v>
      </c>
      <c r="B1548" s="172">
        <f>IF(A1548="Oui",1,0)</f>
        <v>1</v>
      </c>
      <c r="C1548" s="172">
        <f>IF(OR(G1548="Médecin",H1548="Médecin",I1548="Médecin",I1548="Médecins",H1548="anesthésiste",H1548="boursier univ.",H1548="chercheur",H1548="chirurgien",H1548="Résident(e)",H1548="Md Urg",H1548="Md Card",LEFT(H1548,6)="Fellow",H1548="Externe Médecine",H1548="Directeur de la biobanque Médecin",H1548="monit.-boursier",),1,0)</f>
        <v>0</v>
      </c>
      <c r="D1548" s="172">
        <f>IF(OR(G1548=0,H1548="Stagiaire",H1548="Stagiaires",H1548="Externe",H1548="Externes",G1548="agence",H1548="STAGIAIRE INFIRMIER(ÈRE)",H1548="STAGIAIRE SI",H1548="STAGIAIRE S.I.",H1548="STAGIAIRE PAB",H1548="STAGIAIRE EN PERFUSION",H1548="Stagiaire Physiothérapeute",H1548="Stagiaire médecine",H1548="Stagiaire - Service sociaux",H1548="STAGIAIRE SOINS INFIRMIERS",H1548="STAGIAIRE EXTERNE EN MÉDECINE",H1548="ss",),1,0)</f>
        <v>0</v>
      </c>
      <c r="E1548" s="28" t="s">
        <v>2781</v>
      </c>
      <c r="F1548" s="28" t="s">
        <v>2782</v>
      </c>
      <c r="G1548" s="257">
        <v>10108</v>
      </c>
      <c r="H1548" s="79" t="s">
        <v>103</v>
      </c>
      <c r="I1548" s="164" t="s">
        <v>5715</v>
      </c>
      <c r="J1548" s="273" t="str">
        <f ca="1">IF(AK1548&lt;=Données!$B$2,1," ")</f>
        <v xml:space="preserve"> </v>
      </c>
      <c r="K1548" s="30"/>
      <c r="L1548" s="31">
        <v>1</v>
      </c>
      <c r="M1548" s="32"/>
      <c r="N1548" s="33"/>
      <c r="O1548" s="185"/>
      <c r="P1548" s="300"/>
      <c r="Q1548" s="185"/>
      <c r="R1548" s="186"/>
      <c r="S1548" s="186"/>
      <c r="T1548" s="187"/>
      <c r="U1548" s="187"/>
      <c r="V1548" s="187"/>
      <c r="W1548" s="320"/>
      <c r="X1548" s="214"/>
      <c r="Y1548" s="215"/>
      <c r="Z1548" s="34"/>
      <c r="AA1548" s="35"/>
      <c r="AB1548" s="35"/>
      <c r="AC1548" s="35"/>
      <c r="AD1548" s="36"/>
      <c r="AE1548" s="378"/>
      <c r="AF1548" s="37"/>
      <c r="AG1548" s="38"/>
      <c r="AH1548" s="39"/>
      <c r="AI1548" s="40"/>
      <c r="AJ1548" s="41" t="s">
        <v>5851</v>
      </c>
      <c r="AK1548" s="42">
        <v>45731</v>
      </c>
      <c r="AL1548" s="43"/>
      <c r="AM1548" s="337" t="str">
        <f>INDEX($K$6:$AE$6,1,MATCH(1,K1548:AE1548,-1))</f>
        <v>95PFE-L2M</v>
      </c>
      <c r="AN1548" s="337" t="str">
        <f>IF(INDEX($K$6:$AE$6,1,MATCH(1,K1548:AE1548,1))&lt;&gt;INDEX($K$6:$AE$6,1,MATCH(1,K1548:AE1548,-1)),INDEX($K$6:$AE$6,1,MATCH(1,K1548:AE1548,1)),"-")</f>
        <v>-</v>
      </c>
      <c r="AO1548"/>
      <c r="AP1548"/>
      <c r="AQ1548"/>
    </row>
    <row r="1549" spans="1:43" ht="12.75" customHeight="1" x14ac:dyDescent="0.2">
      <c r="A1549" s="169" t="str">
        <f>IF(IFERROR(VLOOKUP(G1549,EmployesActifs,1,FALSE),"Non")&lt;&gt;"Non","Oui","Non")</f>
        <v>Oui</v>
      </c>
      <c r="B1549" s="172">
        <f>IF(A1549="Oui",1,0)</f>
        <v>1</v>
      </c>
      <c r="C1549" s="172">
        <f>IF(OR(G1549="Médecin",H1549="Médecin",I1549="Médecin",I1549="Médecins",H1549="anesthésiste",H1549="boursier univ.",H1549="chercheur",H1549="chirurgien",H1549="Résident(e)",H1549="Md Urg",H1549="Md Card",LEFT(H1549,6)="Fellow",H1549="Externe Médecine",H1549="Directeur de la biobanque Médecin",H1549="monit.-boursier",),1,0)</f>
        <v>0</v>
      </c>
      <c r="D1549" s="172">
        <f>IF(OR(G1549=0,H1549="Stagiaire",H1549="Stagiaires",H1549="Externe",H1549="Externes",G1549="agence",H1549="STAGIAIRE INFIRMIER(ÈRE)",H1549="STAGIAIRE SI",H1549="STAGIAIRE S.I.",H1549="STAGIAIRE PAB",H1549="STAGIAIRE EN PERFUSION",H1549="Stagiaire Physiothérapeute",H1549="Stagiaire médecine",H1549="Stagiaire - Service sociaux",H1549="STAGIAIRE SOINS INFIRMIERS",H1549="STAGIAIRE EXTERNE EN MÉDECINE",H1549="ss",),1,0)</f>
        <v>0</v>
      </c>
      <c r="E1549" s="28" t="s">
        <v>2783</v>
      </c>
      <c r="F1549" s="28" t="s">
        <v>2784</v>
      </c>
      <c r="G1549" s="257">
        <v>8504</v>
      </c>
      <c r="H1549" s="79" t="s">
        <v>319</v>
      </c>
      <c r="I1549" s="164" t="s">
        <v>174</v>
      </c>
      <c r="J1549" s="273" t="str">
        <f ca="1">IF(AK1549&lt;=Données!$B$2,1," ")</f>
        <v xml:space="preserve"> </v>
      </c>
      <c r="K1549" s="30">
        <v>1</v>
      </c>
      <c r="L1549" s="31" t="s">
        <v>56</v>
      </c>
      <c r="M1549" s="32"/>
      <c r="N1549" s="33"/>
      <c r="O1549" s="185"/>
      <c r="P1549" s="300"/>
      <c r="Q1549" s="185"/>
      <c r="R1549" s="186"/>
      <c r="S1549" s="186"/>
      <c r="T1549" s="187"/>
      <c r="U1549" s="187"/>
      <c r="V1549" s="187"/>
      <c r="W1549" s="320"/>
      <c r="X1549" s="214"/>
      <c r="Y1549" s="215"/>
      <c r="Z1549" s="34"/>
      <c r="AA1549" s="35"/>
      <c r="AB1549" s="35"/>
      <c r="AC1549" s="35"/>
      <c r="AD1549" s="36"/>
      <c r="AE1549" s="378"/>
      <c r="AF1549" s="37"/>
      <c r="AG1549" s="38"/>
      <c r="AH1549" s="39"/>
      <c r="AI1549" s="40"/>
      <c r="AJ1549" s="41" t="s">
        <v>4462</v>
      </c>
      <c r="AK1549" s="42">
        <v>45455</v>
      </c>
      <c r="AL1549" s="43"/>
      <c r="AM1549" s="337" t="str">
        <f>INDEX($K$6:$AE$6,1,MATCH(1,K1549:AE1549,-1))</f>
        <v>95PFE-L2S</v>
      </c>
      <c r="AN1549" s="337" t="str">
        <f>IF(INDEX($K$6:$AE$6,1,MATCH(1,K1549:AE1549,1))&lt;&gt;INDEX($K$6:$AE$6,1,MATCH(1,K1549:AE1549,-1)),INDEX($K$6:$AE$6,1,MATCH(1,K1549:AE1549,1)),"-")</f>
        <v>-</v>
      </c>
      <c r="AO1549"/>
      <c r="AP1549"/>
      <c r="AQ1549"/>
    </row>
    <row r="1550" spans="1:43" ht="12.75" customHeight="1" x14ac:dyDescent="0.2">
      <c r="A1550" s="169" t="str">
        <f>IF(IFERROR(VLOOKUP(G1550,EmployesActifs,1,FALSE),"Non")&lt;&gt;"Non","Oui","Non")</f>
        <v>Oui</v>
      </c>
      <c r="B1550" s="172">
        <f>IF(A1550="Oui",1,0)</f>
        <v>1</v>
      </c>
      <c r="C1550" s="172">
        <f>IF(OR(G1550="Médecin",H1550="Médecin",I1550="Médecin",I1550="Médecins",H1550="anesthésiste",H1550="boursier univ.",H1550="chercheur",H1550="chirurgien",H1550="Résident(e)",H1550="Md Urg",H1550="Md Card",LEFT(H1550,6)="Fellow",H1550="Externe Médecine",H1550="Directeur de la biobanque Médecin",H1550="monit.-boursier",),1,0)</f>
        <v>0</v>
      </c>
      <c r="D1550" s="172">
        <f>IF(OR(G1550=0,H1550="Stagiaire",H1550="Stagiaires",H1550="Externe",H1550="Externes",G1550="agence",H1550="STAGIAIRE INFIRMIER(ÈRE)",H1550="STAGIAIRE SI",H1550="STAGIAIRE S.I.",H1550="STAGIAIRE PAB",H1550="STAGIAIRE EN PERFUSION",H1550="Stagiaire Physiothérapeute",H1550="Stagiaire médecine",H1550="Stagiaire - Service sociaux",H1550="STAGIAIRE SOINS INFIRMIERS",H1550="STAGIAIRE EXTERNE EN MÉDECINE",H1550="ss",),1,0)</f>
        <v>0</v>
      </c>
      <c r="E1550" s="28" t="s">
        <v>2785</v>
      </c>
      <c r="F1550" s="28" t="s">
        <v>1248</v>
      </c>
      <c r="G1550" s="257">
        <v>8399</v>
      </c>
      <c r="H1550" s="79" t="s">
        <v>747</v>
      </c>
      <c r="I1550" s="164" t="s">
        <v>5717</v>
      </c>
      <c r="J1550" s="273" t="str">
        <f ca="1">IF(AK1550&lt;=Données!$B$2,1," ")</f>
        <v xml:space="preserve"> </v>
      </c>
      <c r="K1550" s="30">
        <v>1</v>
      </c>
      <c r="L1550" s="31"/>
      <c r="M1550" s="32"/>
      <c r="N1550" s="33"/>
      <c r="O1550" s="185"/>
      <c r="P1550" s="300"/>
      <c r="Q1550" s="185"/>
      <c r="R1550" s="186"/>
      <c r="S1550" s="186"/>
      <c r="T1550" s="187"/>
      <c r="U1550" s="187"/>
      <c r="V1550" s="187"/>
      <c r="W1550" s="320"/>
      <c r="X1550" s="214"/>
      <c r="Y1550" s="215"/>
      <c r="Z1550" s="34"/>
      <c r="AA1550" s="35"/>
      <c r="AB1550" s="35"/>
      <c r="AC1550" s="35"/>
      <c r="AD1550" s="36"/>
      <c r="AE1550" s="378"/>
      <c r="AF1550" s="37"/>
      <c r="AG1550" s="38"/>
      <c r="AH1550" s="39"/>
      <c r="AI1550" s="40"/>
      <c r="AJ1550" s="41" t="s">
        <v>652</v>
      </c>
      <c r="AK1550" s="42">
        <v>45938</v>
      </c>
      <c r="AL1550" s="43"/>
      <c r="AM1550" s="337" t="str">
        <f>INDEX($K$6:$AE$6,1,MATCH(1,K1550:AE1550,-1))</f>
        <v>95PFE-L2S</v>
      </c>
      <c r="AN1550" s="337" t="str">
        <f>IF(INDEX($K$6:$AE$6,1,MATCH(1,K1550:AE1550,1))&lt;&gt;INDEX($K$6:$AE$6,1,MATCH(1,K1550:AE1550,-1)),INDEX($K$6:$AE$6,1,MATCH(1,K1550:AE1550,1)),"-")</f>
        <v>-</v>
      </c>
      <c r="AO1550"/>
      <c r="AP1550"/>
      <c r="AQ1550"/>
    </row>
    <row r="1551" spans="1:43" ht="12.75" customHeight="1" x14ac:dyDescent="0.2">
      <c r="A1551" s="169" t="str">
        <f>IF(IFERROR(VLOOKUP(G1551,EmployesActifs,1,FALSE),"Non")&lt;&gt;"Non","Oui","Non")</f>
        <v>Oui</v>
      </c>
      <c r="B1551" s="172">
        <f>IF(A1551="Oui",1,0)</f>
        <v>1</v>
      </c>
      <c r="C1551" s="172">
        <f>IF(OR(G1551="Médecin",H1551="Médecin",I1551="Médecin",I1551="Médecins",H1551="anesthésiste",H1551="boursier univ.",H1551="chercheur",H1551="chirurgien",H1551="Résident(e)",H1551="Md Urg",H1551="Md Card",LEFT(H1551,6)="Fellow",H1551="Externe Médecine",H1551="Directeur de la biobanque Médecin",H1551="monit.-boursier",),1,0)</f>
        <v>0</v>
      </c>
      <c r="D1551" s="172">
        <f>IF(OR(G1551=0,H1551="Stagiaire",H1551="Stagiaires",H1551="Externe",H1551="Externes",G1551="agence",H1551="STAGIAIRE INFIRMIER(ÈRE)",H1551="STAGIAIRE SI",H1551="STAGIAIRE S.I.",H1551="STAGIAIRE PAB",H1551="STAGIAIRE EN PERFUSION",H1551="Stagiaire Physiothérapeute",H1551="Stagiaire médecine",H1551="Stagiaire - Service sociaux",H1551="STAGIAIRE SOINS INFIRMIERS",H1551="STAGIAIRE EXTERNE EN MÉDECINE",H1551="ss",),1,0)</f>
        <v>0</v>
      </c>
      <c r="E1551" s="28" t="s">
        <v>2786</v>
      </c>
      <c r="F1551" s="28" t="s">
        <v>323</v>
      </c>
      <c r="G1551" s="257">
        <v>9922</v>
      </c>
      <c r="H1551" s="79" t="s">
        <v>3634</v>
      </c>
      <c r="I1551" s="164" t="s">
        <v>5714</v>
      </c>
      <c r="J1551" s="273">
        <f ca="1">IF(AK1551&lt;=Données!$B$2,1," ")</f>
        <v>1</v>
      </c>
      <c r="K1551" s="30"/>
      <c r="L1551" s="31" t="s">
        <v>56</v>
      </c>
      <c r="M1551" s="32"/>
      <c r="N1551" s="33"/>
      <c r="O1551" s="185"/>
      <c r="P1551" s="300"/>
      <c r="Q1551" s="185"/>
      <c r="R1551" s="186"/>
      <c r="S1551" s="186">
        <v>1</v>
      </c>
      <c r="T1551" s="187"/>
      <c r="U1551" s="187"/>
      <c r="V1551" s="187"/>
      <c r="W1551" s="320"/>
      <c r="X1551" s="214"/>
      <c r="Y1551" s="215"/>
      <c r="Z1551" s="34"/>
      <c r="AA1551" s="35"/>
      <c r="AB1551" s="35"/>
      <c r="AC1551" s="35"/>
      <c r="AD1551" s="36"/>
      <c r="AE1551" s="378"/>
      <c r="AF1551" s="37"/>
      <c r="AG1551" s="38"/>
      <c r="AH1551" s="39"/>
      <c r="AI1551" s="40"/>
      <c r="AJ1551" s="41" t="s">
        <v>57</v>
      </c>
      <c r="AK1551" s="42">
        <v>44572</v>
      </c>
      <c r="AL1551" s="43"/>
      <c r="AM1551" s="337" t="str">
        <f>INDEX($K$6:$AE$6,1,MATCH(1,K1551:AE1551,-1))</f>
        <v>1870 +</v>
      </c>
      <c r="AN1551" s="337" t="str">
        <f>IF(INDEX($K$6:$AE$6,1,MATCH(1,K1551:AE1551,1))&lt;&gt;INDEX($K$6:$AE$6,1,MATCH(1,K1551:AE1551,-1)),INDEX($K$6:$AE$6,1,MATCH(1,K1551:AE1551,1)),"-")</f>
        <v>-</v>
      </c>
      <c r="AO1551"/>
      <c r="AP1551"/>
      <c r="AQ1551"/>
    </row>
    <row r="1552" spans="1:43" ht="12.75" customHeight="1" x14ac:dyDescent="0.2">
      <c r="A1552" s="169" t="str">
        <f>IF(IFERROR(VLOOKUP(G1552,EmployesActifs,1,FALSE),"Non")&lt;&gt;"Non","Oui","Non")</f>
        <v>Oui</v>
      </c>
      <c r="B1552" s="172">
        <f>IF(A1552="Oui",1,0)</f>
        <v>1</v>
      </c>
      <c r="C1552" s="172">
        <f>IF(OR(G1552="Médecin",H1552="Médecin",I1552="Médecin",I1552="Médecins",H1552="anesthésiste",H1552="boursier univ.",H1552="chercheur",H1552="chirurgien",H1552="Résident(e)",H1552="Md Urg",H1552="Md Card",LEFT(H1552,6)="Fellow",H1552="Externe Médecine",H1552="Directeur de la biobanque Médecin",H1552="monit.-boursier",),1,0)</f>
        <v>0</v>
      </c>
      <c r="D1552" s="172">
        <f>IF(OR(G1552=0,H1552="Stagiaire",H1552="Stagiaires",H1552="Externe",H1552="Externes",G1552="agence",H1552="STAGIAIRE INFIRMIER(ÈRE)",H1552="STAGIAIRE SI",H1552="STAGIAIRE S.I.",H1552="STAGIAIRE PAB",H1552="STAGIAIRE EN PERFUSION",H1552="Stagiaire Physiothérapeute",H1552="Stagiaire médecine",H1552="Stagiaire - Service sociaux",H1552="STAGIAIRE SOINS INFIRMIERS",H1552="STAGIAIRE EXTERNE EN MÉDECINE",H1552="ss",),1,0)</f>
        <v>0</v>
      </c>
      <c r="E1552" s="28" t="s">
        <v>2787</v>
      </c>
      <c r="F1552" s="28" t="s">
        <v>2788</v>
      </c>
      <c r="G1552" s="257">
        <v>8442</v>
      </c>
      <c r="H1552" s="79" t="s">
        <v>64</v>
      </c>
      <c r="I1552" s="164" t="s">
        <v>5701</v>
      </c>
      <c r="J1552" s="273">
        <f ca="1">IF(AK1552&lt;=Données!$B$2,1," ")</f>
        <v>1</v>
      </c>
      <c r="K1552" s="30"/>
      <c r="L1552" s="31">
        <v>1</v>
      </c>
      <c r="M1552" s="32"/>
      <c r="N1552" s="33"/>
      <c r="O1552" s="185"/>
      <c r="P1552" s="300"/>
      <c r="Q1552" s="185"/>
      <c r="R1552" s="186"/>
      <c r="S1552" s="186"/>
      <c r="T1552" s="187"/>
      <c r="U1552" s="187"/>
      <c r="V1552" s="187"/>
      <c r="W1552" s="320"/>
      <c r="X1552" s="214"/>
      <c r="Y1552" s="215"/>
      <c r="Z1552" s="34"/>
      <c r="AA1552" s="35"/>
      <c r="AB1552" s="35"/>
      <c r="AC1552" s="35"/>
      <c r="AD1552" s="36"/>
      <c r="AE1552" s="378"/>
      <c r="AF1552" s="37"/>
      <c r="AG1552" s="38"/>
      <c r="AH1552" s="39"/>
      <c r="AI1552" s="40"/>
      <c r="AJ1552" s="41" t="s">
        <v>57</v>
      </c>
      <c r="AK1552" s="42">
        <v>44566</v>
      </c>
      <c r="AL1552" s="43"/>
      <c r="AM1552" s="337" t="str">
        <f>INDEX($K$6:$AE$6,1,MATCH(1,K1552:AE1552,-1))</f>
        <v>95PFE-L2M</v>
      </c>
      <c r="AN1552" s="337" t="str">
        <f>IF(INDEX($K$6:$AE$6,1,MATCH(1,K1552:AE1552,1))&lt;&gt;INDEX($K$6:$AE$6,1,MATCH(1,K1552:AE1552,-1)),INDEX($K$6:$AE$6,1,MATCH(1,K1552:AE1552,1)),"-")</f>
        <v>-</v>
      </c>
      <c r="AO1552"/>
      <c r="AP1552"/>
      <c r="AQ1552"/>
    </row>
    <row r="1553" spans="1:43" ht="12.75" customHeight="1" x14ac:dyDescent="0.2">
      <c r="A1553" s="169" t="str">
        <f>IF(IFERROR(VLOOKUP(G1553,EmployesActifs,1,FALSE),"Non")&lt;&gt;"Non","Oui","Non")</f>
        <v>Oui</v>
      </c>
      <c r="B1553" s="172">
        <f>IF(A1553="Oui",1,0)</f>
        <v>1</v>
      </c>
      <c r="C1553" s="172">
        <f>IF(OR(G1553="Médecin",H1553="Médecin",I1553="Médecin",I1553="Médecins",H1553="anesthésiste",H1553="boursier univ.",H1553="chercheur",H1553="chirurgien",H1553="Résident(e)",H1553="Md Urg",H1553="Md Card",LEFT(H1553,6)="Fellow",H1553="Externe Médecine",H1553="Directeur de la biobanque Médecin",H1553="monit.-boursier",),1,0)</f>
        <v>0</v>
      </c>
      <c r="D1553" s="172">
        <f>IF(OR(G1553=0,H1553="Stagiaire",H1553="Stagiaires",H1553="Externe",H1553="Externes",G1553="agence",H1553="STAGIAIRE INFIRMIER(ÈRE)",H1553="STAGIAIRE SI",H1553="STAGIAIRE S.I.",H1553="STAGIAIRE PAB",H1553="STAGIAIRE EN PERFUSION",H1553="Stagiaire Physiothérapeute",H1553="Stagiaire médecine",H1553="Stagiaire - Service sociaux",H1553="STAGIAIRE SOINS INFIRMIERS",H1553="STAGIAIRE EXTERNE EN MÉDECINE",H1553="ss",),1,0)</f>
        <v>0</v>
      </c>
      <c r="E1553" s="28" t="s">
        <v>2789</v>
      </c>
      <c r="F1553" s="28" t="s">
        <v>301</v>
      </c>
      <c r="G1553" s="257">
        <v>11651</v>
      </c>
      <c r="H1553" s="79" t="s">
        <v>2098</v>
      </c>
      <c r="I1553" s="164" t="s">
        <v>5716</v>
      </c>
      <c r="J1553" s="273">
        <f ca="1">IF(AK1553&lt;=Données!$B$2,1," ")</f>
        <v>1</v>
      </c>
      <c r="K1553" s="30"/>
      <c r="L1553" s="31">
        <v>1</v>
      </c>
      <c r="M1553" s="32"/>
      <c r="N1553" s="33"/>
      <c r="O1553" s="185"/>
      <c r="P1553" s="300"/>
      <c r="Q1553" s="185"/>
      <c r="R1553" s="186"/>
      <c r="S1553" s="186"/>
      <c r="T1553" s="187"/>
      <c r="U1553" s="187"/>
      <c r="V1553" s="187"/>
      <c r="W1553" s="320"/>
      <c r="X1553" s="214"/>
      <c r="Y1553" s="215"/>
      <c r="Z1553" s="34"/>
      <c r="AA1553" s="35"/>
      <c r="AB1553" s="35"/>
      <c r="AC1553" s="35"/>
      <c r="AD1553" s="36"/>
      <c r="AE1553" s="378"/>
      <c r="AF1553" s="37"/>
      <c r="AG1553" s="38"/>
      <c r="AH1553" s="39"/>
      <c r="AI1553" s="40"/>
      <c r="AJ1553" s="41" t="s">
        <v>85</v>
      </c>
      <c r="AK1553" s="42">
        <v>44593</v>
      </c>
      <c r="AL1553" s="43"/>
      <c r="AM1553" s="337" t="str">
        <f>INDEX($K$6:$AE$6,1,MATCH(1,K1553:AE1553,-1))</f>
        <v>95PFE-L2M</v>
      </c>
      <c r="AN1553" s="337" t="str">
        <f>IF(INDEX($K$6:$AE$6,1,MATCH(1,K1553:AE1553,1))&lt;&gt;INDEX($K$6:$AE$6,1,MATCH(1,K1553:AE1553,-1)),INDEX($K$6:$AE$6,1,MATCH(1,K1553:AE1553,1)),"-")</f>
        <v>-</v>
      </c>
      <c r="AO1553"/>
      <c r="AP1553"/>
      <c r="AQ1553"/>
    </row>
    <row r="1554" spans="1:43" ht="12.75" customHeight="1" x14ac:dyDescent="0.2">
      <c r="A1554" s="169" t="str">
        <f>IF(IFERROR(VLOOKUP(G1554,EmployesActifs,1,FALSE),"Non")&lt;&gt;"Non","Oui","Non")</f>
        <v>Oui</v>
      </c>
      <c r="B1554" s="172">
        <f>IF(A1554="Oui",1,0)</f>
        <v>1</v>
      </c>
      <c r="C1554" s="172">
        <f>IF(OR(G1554="Médecin",H1554="Médecin",I1554="Médecin",I1554="Médecins",H1554="anesthésiste",H1554="boursier univ.",H1554="chercheur",H1554="chirurgien",H1554="Résident(e)",H1554="Md Urg",H1554="Md Card",LEFT(H1554,6)="Fellow",H1554="Externe Médecine",H1554="Directeur de la biobanque Médecin",H1554="monit.-boursier",),1,0)</f>
        <v>0</v>
      </c>
      <c r="D1554" s="172">
        <f>IF(OR(G1554=0,H1554="Stagiaire",H1554="Stagiaires",H1554="Externe",H1554="Externes",G1554="agence",H1554="STAGIAIRE INFIRMIER(ÈRE)",H1554="STAGIAIRE SI",H1554="STAGIAIRE S.I.",H1554="STAGIAIRE PAB",H1554="STAGIAIRE EN PERFUSION",H1554="Stagiaire Physiothérapeute",H1554="Stagiaire médecine",H1554="Stagiaire - Service sociaux",H1554="STAGIAIRE SOINS INFIRMIERS",H1554="STAGIAIRE EXTERNE EN MÉDECINE",H1554="ss",),1,0)</f>
        <v>0</v>
      </c>
      <c r="E1554" s="28" t="s">
        <v>2790</v>
      </c>
      <c r="F1554" s="28" t="s">
        <v>3334</v>
      </c>
      <c r="G1554" s="262">
        <v>6470</v>
      </c>
      <c r="H1554" s="79" t="s">
        <v>2098</v>
      </c>
      <c r="I1554" s="164" t="s">
        <v>5716</v>
      </c>
      <c r="J1554" s="273" t="str">
        <f ca="1">IF(AK1554&lt;=Données!$B$2,1," ")</f>
        <v xml:space="preserve"> </v>
      </c>
      <c r="K1554" s="45" t="s">
        <v>56</v>
      </c>
      <c r="L1554" s="46"/>
      <c r="M1554" s="47"/>
      <c r="N1554" s="48"/>
      <c r="O1554" s="185"/>
      <c r="P1554" s="300"/>
      <c r="Q1554" s="185"/>
      <c r="R1554" s="186"/>
      <c r="S1554" s="186">
        <v>1</v>
      </c>
      <c r="T1554" s="187"/>
      <c r="U1554" s="187"/>
      <c r="V1554" s="187"/>
      <c r="W1554" s="320"/>
      <c r="X1554" s="214"/>
      <c r="Y1554" s="215"/>
      <c r="Z1554" s="34"/>
      <c r="AA1554" s="35"/>
      <c r="AB1554" s="35"/>
      <c r="AC1554" s="35"/>
      <c r="AD1554" s="36"/>
      <c r="AE1554" s="224"/>
      <c r="AF1554" s="73"/>
      <c r="AG1554" s="74"/>
      <c r="AH1554" s="75"/>
      <c r="AI1554" s="76"/>
      <c r="AJ1554" s="41" t="s">
        <v>4462</v>
      </c>
      <c r="AK1554" s="42">
        <v>45889</v>
      </c>
      <c r="AL1554" s="50"/>
      <c r="AM1554" s="337" t="str">
        <f>INDEX($K$6:$AE$6,1,MATCH(1,K1554:AE1554,-1))</f>
        <v>1870 +</v>
      </c>
      <c r="AN1554" s="337" t="str">
        <f>IF(INDEX($K$6:$AE$6,1,MATCH(1,K1554:AE1554,1))&lt;&gt;INDEX($K$6:$AE$6,1,MATCH(1,K1554:AE1554,-1)),INDEX($K$6:$AE$6,1,MATCH(1,K1554:AE1554,1)),"-")</f>
        <v>-</v>
      </c>
      <c r="AO1554"/>
      <c r="AP1554"/>
      <c r="AQ1554"/>
    </row>
    <row r="1555" spans="1:43" ht="12.75" customHeight="1" x14ac:dyDescent="0.2">
      <c r="A1555" s="169" t="str">
        <f>IF(IFERROR(VLOOKUP(G1555,EmployesActifs,1,FALSE),"Non")&lt;&gt;"Non","Oui","Non")</f>
        <v>Oui</v>
      </c>
      <c r="B1555" s="172">
        <f>IF(A1555="Oui",1,0)</f>
        <v>1</v>
      </c>
      <c r="C1555" s="172">
        <f>IF(OR(G1555="Médecin",H1555="Médecin",I1555="Médecin",I1555="Médecins",H1555="anesthésiste",H1555="boursier univ.",H1555="chercheur",H1555="chirurgien",H1555="Résident(e)",H1555="Md Urg",H1555="Md Card",LEFT(H1555,6)="Fellow",H1555="Externe Médecine",H1555="Directeur de la biobanque Médecin",H1555="monit.-boursier",),1,0)</f>
        <v>0</v>
      </c>
      <c r="D1555" s="172">
        <f>IF(OR(G1555=0,H1555="Stagiaire",H1555="Stagiaires",H1555="Externe",H1555="Externes",G1555="agence",H1555="STAGIAIRE INFIRMIER(ÈRE)",H1555="STAGIAIRE SI",H1555="STAGIAIRE S.I.",H1555="STAGIAIRE PAB",H1555="STAGIAIRE EN PERFUSION",H1555="Stagiaire Physiothérapeute",H1555="Stagiaire médecine",H1555="Stagiaire - Service sociaux",H1555="STAGIAIRE SOINS INFIRMIERS",H1555="STAGIAIRE EXTERNE EN MÉDECINE",H1555="ss",),1,0)</f>
        <v>0</v>
      </c>
      <c r="E1555" s="28" t="s">
        <v>2791</v>
      </c>
      <c r="F1555" s="28" t="s">
        <v>2155</v>
      </c>
      <c r="G1555" s="262">
        <v>9793</v>
      </c>
      <c r="H1555" s="79" t="s">
        <v>1028</v>
      </c>
      <c r="I1555" s="164" t="s">
        <v>3410</v>
      </c>
      <c r="J1555" s="273">
        <f ca="1">IF(AK1555&lt;=Données!$B$2,1," ")</f>
        <v>1</v>
      </c>
      <c r="K1555" s="45">
        <v>1</v>
      </c>
      <c r="L1555" s="46"/>
      <c r="M1555" s="47"/>
      <c r="N1555" s="48"/>
      <c r="O1555" s="185"/>
      <c r="P1555" s="187"/>
      <c r="Q1555" s="185"/>
      <c r="R1555" s="186"/>
      <c r="S1555" s="186"/>
      <c r="T1555" s="187"/>
      <c r="U1555" s="187"/>
      <c r="V1555" s="187"/>
      <c r="W1555" s="320"/>
      <c r="X1555" s="214"/>
      <c r="Y1555" s="215"/>
      <c r="Z1555" s="34"/>
      <c r="AA1555" s="35"/>
      <c r="AB1555" s="35"/>
      <c r="AC1555" s="35"/>
      <c r="AD1555" s="36"/>
      <c r="AE1555" s="224"/>
      <c r="AF1555" s="110"/>
      <c r="AG1555" s="166"/>
      <c r="AH1555" s="75"/>
      <c r="AI1555" s="76"/>
      <c r="AJ1555" s="41" t="s">
        <v>85</v>
      </c>
      <c r="AK1555" s="42">
        <v>45063</v>
      </c>
      <c r="AL1555" s="50"/>
      <c r="AM1555" s="337" t="str">
        <f>INDEX($K$6:$AE$6,1,MATCH(1,K1555:AE1555,-1))</f>
        <v>95PFE-L2S</v>
      </c>
      <c r="AN1555" s="337" t="str">
        <f>IF(INDEX($K$6:$AE$6,1,MATCH(1,K1555:AE1555,1))&lt;&gt;INDEX($K$6:$AE$6,1,MATCH(1,K1555:AE1555,-1)),INDEX($K$6:$AE$6,1,MATCH(1,K1555:AE1555,1)),"-")</f>
        <v>-</v>
      </c>
      <c r="AO1555"/>
      <c r="AP1555"/>
      <c r="AQ1555"/>
    </row>
    <row r="1556" spans="1:43" ht="12.75" customHeight="1" x14ac:dyDescent="0.2">
      <c r="A1556" s="169" t="str">
        <f>IF(IFERROR(VLOOKUP(G1556,EmployesActifs,1,FALSE),"Non")&lt;&gt;"Non","Oui","Non")</f>
        <v>Oui</v>
      </c>
      <c r="B1556" s="172">
        <f>IF(A1556="Oui",1,0)</f>
        <v>1</v>
      </c>
      <c r="C1556" s="172">
        <f>IF(OR(G1556="Médecin",H1556="Médecin",I1556="Médecin",I1556="Médecins",H1556="anesthésiste",H1556="boursier univ.",H1556="chercheur",H1556="chirurgien",H1556="Résident(e)",H1556="Md Urg",H1556="Md Card",LEFT(H1556,6)="Fellow",H1556="Externe Médecine",H1556="Directeur de la biobanque Médecin",H1556="monit.-boursier",),1,0)</f>
        <v>0</v>
      </c>
      <c r="D1556" s="172">
        <f>IF(OR(G1556=0,H1556="Stagiaire",H1556="Stagiaires",H1556="Externe",H1556="Externes",G1556="agence",H1556="STAGIAIRE INFIRMIER(ÈRE)",H1556="STAGIAIRE SI",H1556="STAGIAIRE S.I.",H1556="STAGIAIRE PAB",H1556="STAGIAIRE EN PERFUSION",H1556="Stagiaire Physiothérapeute",H1556="Stagiaire médecine",H1556="Stagiaire - Service sociaux",H1556="STAGIAIRE SOINS INFIRMIERS",H1556="STAGIAIRE EXTERNE EN MÉDECINE",H1556="ss",),1,0)</f>
        <v>0</v>
      </c>
      <c r="E1556" s="28" t="s">
        <v>2792</v>
      </c>
      <c r="F1556" s="28" t="s">
        <v>2793</v>
      </c>
      <c r="G1556" s="257">
        <v>11298</v>
      </c>
      <c r="H1556" s="79" t="s">
        <v>69</v>
      </c>
      <c r="I1556" s="164" t="s">
        <v>5716</v>
      </c>
      <c r="J1556" s="273" t="str">
        <f ca="1">IF(AK1556&lt;=Données!$B$2,1," ")</f>
        <v xml:space="preserve"> </v>
      </c>
      <c r="K1556" s="45"/>
      <c r="L1556" s="46"/>
      <c r="M1556" s="47">
        <v>1</v>
      </c>
      <c r="N1556" s="48"/>
      <c r="O1556" s="185"/>
      <c r="P1556" s="300"/>
      <c r="Q1556" s="185"/>
      <c r="R1556" s="186"/>
      <c r="S1556" s="186"/>
      <c r="T1556" s="187"/>
      <c r="U1556" s="187"/>
      <c r="V1556" s="187"/>
      <c r="W1556" s="320"/>
      <c r="X1556" s="214"/>
      <c r="Y1556" s="215"/>
      <c r="Z1556" s="34"/>
      <c r="AA1556" s="35"/>
      <c r="AB1556" s="35"/>
      <c r="AC1556" s="35"/>
      <c r="AD1556" s="36"/>
      <c r="AE1556" s="224"/>
      <c r="AF1556" s="37"/>
      <c r="AG1556" s="38"/>
      <c r="AH1556" s="55"/>
      <c r="AI1556" s="56"/>
      <c r="AJ1556" s="41" t="s">
        <v>4462</v>
      </c>
      <c r="AK1556" s="42">
        <v>45847</v>
      </c>
      <c r="AL1556" s="50"/>
      <c r="AM1556" s="337" t="str">
        <f>INDEX($K$6:$AE$6,1,MATCH(1,K1556:AE1556,-1))</f>
        <v>95PFE-L2L</v>
      </c>
      <c r="AN1556" s="337" t="str">
        <f>IF(INDEX($K$6:$AE$6,1,MATCH(1,K1556:AE1556,1))&lt;&gt;INDEX($K$6:$AE$6,1,MATCH(1,K1556:AE1556,-1)),INDEX($K$6:$AE$6,1,MATCH(1,K1556:AE1556,1)),"-")</f>
        <v>-</v>
      </c>
      <c r="AO1556"/>
      <c r="AP1556"/>
      <c r="AQ1556"/>
    </row>
    <row r="1557" spans="1:43" ht="12.75" customHeight="1" thickBot="1" x14ac:dyDescent="0.25">
      <c r="A1557" s="169" t="str">
        <f>IF(IFERROR(VLOOKUP(G1557,EmployesActifs,1,FALSE),"Non")&lt;&gt;"Non","Oui","Non")</f>
        <v>Oui</v>
      </c>
      <c r="B1557" s="172">
        <f>IF(A1557="Oui",1,0)</f>
        <v>1</v>
      </c>
      <c r="C1557" s="172">
        <f>IF(OR(G1557="Médecin",H1557="Médecin",I1557="Médecin",I1557="Médecins",H1557="anesthésiste",H1557="boursier univ.",H1557="chercheur",H1557="chirurgien",H1557="Résident(e)",H1557="Md Urg",H1557="Md Card",LEFT(H1557,6)="Fellow",H1557="Externe Médecine",H1557="Directeur de la biobanque Médecin",H1557="monit.-boursier",),1,0)</f>
        <v>0</v>
      </c>
      <c r="D1557" s="172">
        <f>IF(OR(G1557=0,H1557="Stagiaire",H1557="Stagiaires",H1557="Externe",H1557="Externes",G1557="agence",H1557="STAGIAIRE INFIRMIER(ÈRE)",H1557="STAGIAIRE SI",H1557="STAGIAIRE S.I.",H1557="STAGIAIRE PAB",H1557="STAGIAIRE EN PERFUSION",H1557="Stagiaire Physiothérapeute",H1557="Stagiaire médecine",H1557="Stagiaire - Service sociaux",H1557="STAGIAIRE SOINS INFIRMIERS",H1557="STAGIAIRE EXTERNE EN MÉDECINE",H1557="ss",),1,0)</f>
        <v>0</v>
      </c>
      <c r="E1557" s="28" t="s">
        <v>4545</v>
      </c>
      <c r="F1557" s="28" t="s">
        <v>466</v>
      </c>
      <c r="G1557" s="262">
        <v>10349</v>
      </c>
      <c r="H1557" s="79" t="s">
        <v>3889</v>
      </c>
      <c r="I1557" s="164" t="s">
        <v>122</v>
      </c>
      <c r="J1557" s="273">
        <f ca="1">IF(AK1557&lt;=Données!$B$2,1," ")</f>
        <v>1</v>
      </c>
      <c r="K1557" s="45" t="s">
        <v>56</v>
      </c>
      <c r="L1557" s="46" t="s">
        <v>56</v>
      </c>
      <c r="M1557" s="47"/>
      <c r="N1557" s="48"/>
      <c r="O1557" s="185"/>
      <c r="P1557" s="300"/>
      <c r="Q1557" s="185"/>
      <c r="R1557" s="186"/>
      <c r="S1557" s="186">
        <v>1</v>
      </c>
      <c r="T1557" s="187"/>
      <c r="U1557" s="187"/>
      <c r="V1557" s="187"/>
      <c r="W1557" s="320"/>
      <c r="X1557" s="214"/>
      <c r="Y1557" s="215"/>
      <c r="Z1557" s="34"/>
      <c r="AA1557" s="35"/>
      <c r="AB1557" s="35"/>
      <c r="AC1557" s="35"/>
      <c r="AD1557" s="36"/>
      <c r="AE1557" s="224"/>
      <c r="AF1557" s="73"/>
      <c r="AG1557" s="74"/>
      <c r="AH1557" s="75"/>
      <c r="AI1557" s="76"/>
      <c r="AJ1557" s="178" t="s">
        <v>57</v>
      </c>
      <c r="AK1557" s="42">
        <v>44589</v>
      </c>
      <c r="AL1557" s="50"/>
      <c r="AM1557" s="337" t="str">
        <f>INDEX($K$6:$AE$6,1,MATCH(1,K1557:AE1557,-1))</f>
        <v>1870 +</v>
      </c>
      <c r="AN1557" s="337" t="str">
        <f>IF(INDEX($K$6:$AE$6,1,MATCH(1,K1557:AE1557,1))&lt;&gt;INDEX($K$6:$AE$6,1,MATCH(1,K1557:AE1557,-1)),INDEX($K$6:$AE$6,1,MATCH(1,K1557:AE1557,1)),"-")</f>
        <v>-</v>
      </c>
      <c r="AO1557"/>
      <c r="AP1557"/>
      <c r="AQ1557"/>
    </row>
    <row r="1558" spans="1:43" s="6" customFormat="1" ht="15.75" customHeight="1" thickBot="1" x14ac:dyDescent="0.3">
      <c r="A1558" s="322"/>
      <c r="B1558" s="314"/>
      <c r="C1558" s="314"/>
      <c r="D1558" s="314"/>
      <c r="E1558" s="124"/>
      <c r="F1558" s="125"/>
      <c r="G1558" s="124"/>
      <c r="H1558" s="126"/>
      <c r="I1558" s="127"/>
      <c r="J1558" s="128">
        <f t="shared" ref="J1558:AI1558" ca="1" si="0">SUM(J8:J1557)</f>
        <v>756</v>
      </c>
      <c r="K1558" s="128">
        <f t="shared" si="0"/>
        <v>335</v>
      </c>
      <c r="L1558" s="128">
        <f t="shared" si="0"/>
        <v>378</v>
      </c>
      <c r="M1558" s="128">
        <f t="shared" si="0"/>
        <v>61</v>
      </c>
      <c r="N1558" s="128">
        <f t="shared" si="0"/>
        <v>110</v>
      </c>
      <c r="O1558" s="128">
        <f t="shared" si="0"/>
        <v>50</v>
      </c>
      <c r="P1558" s="128">
        <f t="shared" si="0"/>
        <v>39</v>
      </c>
      <c r="Q1558" s="128">
        <f t="shared" si="0"/>
        <v>42</v>
      </c>
      <c r="R1558" s="128">
        <f t="shared" si="0"/>
        <v>25</v>
      </c>
      <c r="S1558" s="128">
        <f t="shared" si="0"/>
        <v>411</v>
      </c>
      <c r="T1558" s="128">
        <f t="shared" si="0"/>
        <v>16</v>
      </c>
      <c r="U1558" s="128">
        <f t="shared" si="0"/>
        <v>2</v>
      </c>
      <c r="V1558" s="128">
        <f t="shared" si="0"/>
        <v>1</v>
      </c>
      <c r="W1558" s="128">
        <f t="shared" si="0"/>
        <v>1</v>
      </c>
      <c r="X1558" s="128">
        <f t="shared" si="0"/>
        <v>8</v>
      </c>
      <c r="Y1558" s="128">
        <f t="shared" si="0"/>
        <v>1</v>
      </c>
      <c r="Z1558" s="128">
        <f t="shared" si="0"/>
        <v>18</v>
      </c>
      <c r="AA1558" s="128">
        <f t="shared" si="0"/>
        <v>48</v>
      </c>
      <c r="AB1558" s="128">
        <f t="shared" si="0"/>
        <v>31</v>
      </c>
      <c r="AC1558" s="128">
        <f t="shared" si="0"/>
        <v>3</v>
      </c>
      <c r="AD1558" s="128">
        <f t="shared" si="0"/>
        <v>17</v>
      </c>
      <c r="AE1558" s="128">
        <f t="shared" si="0"/>
        <v>8</v>
      </c>
      <c r="AF1558" s="128">
        <f t="shared" si="0"/>
        <v>0</v>
      </c>
      <c r="AG1558" s="128">
        <f t="shared" si="0"/>
        <v>0</v>
      </c>
      <c r="AH1558" s="138">
        <f t="shared" si="0"/>
        <v>0</v>
      </c>
      <c r="AI1558" s="138">
        <f t="shared" si="0"/>
        <v>0</v>
      </c>
      <c r="AJ1558" s="139">
        <f>SUM(K1558:AI1558)</f>
        <v>1605</v>
      </c>
      <c r="AK1558" s="124"/>
      <c r="AL1558" s="140"/>
      <c r="AM1558" s="338"/>
      <c r="AN1558" s="338"/>
    </row>
    <row r="1559" spans="1:43" s="6" customFormat="1" ht="13.5" thickBot="1" x14ac:dyDescent="0.25">
      <c r="A1559" s="322">
        <f>COUNTBLANK(A8:A1557)</f>
        <v>0</v>
      </c>
      <c r="B1559" s="314">
        <f>SUM(B8:B1557)</f>
        <v>1550</v>
      </c>
      <c r="C1559" s="314">
        <f>SUM(C8:C1557)</f>
        <v>16</v>
      </c>
      <c r="D1559" s="314">
        <f>SUM(D8:D1557)</f>
        <v>0</v>
      </c>
      <c r="E1559" s="124"/>
      <c r="F1559" s="124"/>
      <c r="G1559" s="124"/>
      <c r="H1559" s="126"/>
      <c r="I1559" s="126"/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2"/>
      <c r="AI1559" s="124"/>
      <c r="AJ1559" s="124"/>
      <c r="AK1559" s="124"/>
      <c r="AL1559" s="126"/>
      <c r="AM1559" s="338"/>
      <c r="AN1559" s="340"/>
    </row>
    <row r="1560" spans="1:43" s="6" customFormat="1" ht="27" thickBot="1" x14ac:dyDescent="0.45">
      <c r="A1560" s="168"/>
      <c r="B1560" s="171"/>
      <c r="C1560" s="171"/>
      <c r="D1560" s="171"/>
      <c r="E1560" s="396" t="s">
        <v>2795</v>
      </c>
      <c r="F1560" s="397"/>
      <c r="G1560" s="397"/>
      <c r="H1560" s="398"/>
      <c r="I1560" s="301">
        <f>COUNTIF(NomDeFamille,"*")</f>
        <v>1550</v>
      </c>
      <c r="J1560" s="309"/>
      <c r="K1560" s="142">
        <f t="shared" ref="K1560:AI1560" si="1">K1558/$AJ$1558</f>
        <v>0.2087227414330218</v>
      </c>
      <c r="L1560" s="142">
        <f t="shared" si="1"/>
        <v>0.23551401869158878</v>
      </c>
      <c r="M1560" s="142">
        <f t="shared" si="1"/>
        <v>3.8006230529595016E-2</v>
      </c>
      <c r="N1560" s="142">
        <f t="shared" si="1"/>
        <v>6.8535825545171333E-2</v>
      </c>
      <c r="O1560" s="142">
        <f t="shared" si="1"/>
        <v>3.1152647975077882E-2</v>
      </c>
      <c r="P1560" s="142">
        <f t="shared" si="1"/>
        <v>2.4299065420560748E-2</v>
      </c>
      <c r="Q1560" s="142">
        <f t="shared" si="1"/>
        <v>2.6168224299065422E-2</v>
      </c>
      <c r="R1560" s="142">
        <f t="shared" si="1"/>
        <v>1.5576323987538941E-2</v>
      </c>
      <c r="S1560" s="142">
        <f t="shared" si="1"/>
        <v>0.2560747663551402</v>
      </c>
      <c r="T1560" s="142">
        <f t="shared" si="1"/>
        <v>9.9688473520249225E-3</v>
      </c>
      <c r="U1560" s="142">
        <f t="shared" si="1"/>
        <v>1.2461059190031153E-3</v>
      </c>
      <c r="V1560" s="142">
        <f t="shared" si="1"/>
        <v>6.2305295950155766E-4</v>
      </c>
      <c r="W1560" s="142">
        <f t="shared" si="1"/>
        <v>6.2305295950155766E-4</v>
      </c>
      <c r="X1560" s="142">
        <f t="shared" si="1"/>
        <v>4.9844236760124613E-3</v>
      </c>
      <c r="Y1560" s="142">
        <f t="shared" si="1"/>
        <v>6.2305295950155766E-4</v>
      </c>
      <c r="Z1560" s="142">
        <f t="shared" si="1"/>
        <v>1.1214953271028037E-2</v>
      </c>
      <c r="AA1560" s="142">
        <f t="shared" si="1"/>
        <v>2.9906542056074768E-2</v>
      </c>
      <c r="AB1560" s="142">
        <f t="shared" si="1"/>
        <v>1.9314641744548288E-2</v>
      </c>
      <c r="AC1560" s="142">
        <f t="shared" si="1"/>
        <v>1.869158878504673E-3</v>
      </c>
      <c r="AD1560" s="142">
        <f t="shared" si="1"/>
        <v>1.059190031152648E-2</v>
      </c>
      <c r="AE1560" s="142">
        <f t="shared" si="1"/>
        <v>4.9844236760124613E-3</v>
      </c>
      <c r="AF1560" s="143">
        <f t="shared" si="1"/>
        <v>0</v>
      </c>
      <c r="AG1560" s="143">
        <f t="shared" si="1"/>
        <v>0</v>
      </c>
      <c r="AH1560" s="143">
        <f t="shared" si="1"/>
        <v>0</v>
      </c>
      <c r="AI1560" s="143">
        <f t="shared" si="1"/>
        <v>0</v>
      </c>
      <c r="AJ1560" s="144">
        <f>SUM(K1560:AI1560)</f>
        <v>1</v>
      </c>
      <c r="AK1560" s="124"/>
      <c r="AL1560" s="126"/>
      <c r="AM1560" s="339"/>
      <c r="AN1560" s="339"/>
      <c r="AO1560" s="147"/>
      <c r="AP1560" s="147"/>
      <c r="AQ1560" s="147"/>
    </row>
    <row r="1561" spans="1:43" s="6" customFormat="1" ht="13.5" thickBot="1" x14ac:dyDescent="0.25">
      <c r="A1561" s="168"/>
      <c r="B1561" s="171"/>
      <c r="C1561" s="171"/>
      <c r="D1561" s="171"/>
      <c r="H1561" s="145"/>
      <c r="I1561" s="145"/>
      <c r="AF1561" s="146"/>
      <c r="AG1561" s="146"/>
      <c r="AH1561" s="147"/>
      <c r="AI1561" s="148"/>
      <c r="AK1561" s="149"/>
      <c r="AL1561" s="150"/>
      <c r="AM1561" s="339"/>
      <c r="AN1561" s="339"/>
      <c r="AO1561" s="147"/>
      <c r="AP1561" s="147"/>
      <c r="AQ1561" s="147"/>
    </row>
    <row r="1562" spans="1:43" s="6" customFormat="1" ht="27" thickBot="1" x14ac:dyDescent="0.45">
      <c r="A1562" s="168"/>
      <c r="B1562" s="171"/>
      <c r="C1562" s="171"/>
      <c r="D1562" s="171"/>
      <c r="E1562" s="396" t="s">
        <v>2981</v>
      </c>
      <c r="F1562" s="397"/>
      <c r="G1562" s="397"/>
      <c r="H1562" s="398"/>
      <c r="I1562" s="301">
        <f>SUM(NbreActifs)</f>
        <v>1550</v>
      </c>
      <c r="K1562" s="254">
        <f>SUM(K1560:M1560)</f>
        <v>0.48224299065420556</v>
      </c>
      <c r="AF1562" s="146"/>
      <c r="AG1562" s="146"/>
      <c r="AH1562" s="147"/>
      <c r="AI1562" s="148"/>
      <c r="AK1562" s="149"/>
      <c r="AL1562" s="150"/>
      <c r="AM1562" s="339"/>
      <c r="AN1562" s="339"/>
      <c r="AO1562" s="147"/>
      <c r="AP1562" s="147"/>
      <c r="AQ1562" s="147"/>
    </row>
    <row r="1563" spans="1:43" ht="13.5" thickBot="1" x14ac:dyDescent="0.25">
      <c r="A1563" s="168"/>
      <c r="B1563" s="171"/>
      <c r="C1563" s="171"/>
      <c r="D1563" s="171"/>
      <c r="E1563" s="6"/>
      <c r="F1563" s="6"/>
      <c r="G1563" s="6"/>
      <c r="H1563" s="145"/>
      <c r="I1563" s="145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146"/>
      <c r="AG1563" s="146"/>
      <c r="AH1563" s="147"/>
      <c r="AI1563" s="148"/>
      <c r="AK1563" s="149"/>
      <c r="AL1563" s="150"/>
    </row>
    <row r="1564" spans="1:43" ht="27" thickBot="1" x14ac:dyDescent="0.45">
      <c r="E1564" s="396" t="s">
        <v>3299</v>
      </c>
      <c r="F1564" s="397"/>
      <c r="G1564" s="397"/>
      <c r="H1564" s="398"/>
      <c r="I1564" s="301">
        <f>I1560-I1562</f>
        <v>0</v>
      </c>
      <c r="Q1564"/>
      <c r="R1564"/>
      <c r="S1564"/>
      <c r="T1564"/>
      <c r="U1564"/>
      <c r="V1564"/>
      <c r="W1564"/>
      <c r="Z1564"/>
      <c r="AA1564"/>
      <c r="AB1564"/>
      <c r="AC1564"/>
      <c r="AD1564"/>
      <c r="AE1564"/>
    </row>
    <row r="1565" spans="1:43" x14ac:dyDescent="0.2">
      <c r="Q1565"/>
      <c r="R1565"/>
      <c r="S1565"/>
      <c r="T1565"/>
      <c r="U1565"/>
      <c r="V1565"/>
      <c r="W1565"/>
      <c r="Z1565"/>
      <c r="AA1565"/>
      <c r="AB1565"/>
      <c r="AC1565"/>
      <c r="AD1565"/>
      <c r="AE1565"/>
    </row>
    <row r="1566" spans="1:43" x14ac:dyDescent="0.2">
      <c r="Q1566"/>
      <c r="R1566"/>
      <c r="S1566"/>
      <c r="T1566"/>
      <c r="U1566"/>
      <c r="V1566"/>
      <c r="W1566"/>
      <c r="Z1566"/>
      <c r="AA1566"/>
      <c r="AB1566"/>
      <c r="AC1566"/>
      <c r="AD1566"/>
      <c r="AE1566"/>
      <c r="AM1566" s="337"/>
      <c r="AN1566" s="337"/>
      <c r="AO1566"/>
      <c r="AP1566"/>
      <c r="AQ1566"/>
    </row>
    <row r="1567" spans="1:43" x14ac:dyDescent="0.2">
      <c r="H1567"/>
      <c r="I1567"/>
      <c r="Q1567"/>
      <c r="R1567"/>
      <c r="S1567"/>
      <c r="T1567"/>
      <c r="U1567"/>
      <c r="V1567"/>
      <c r="W1567"/>
      <c r="Z1567"/>
      <c r="AA1567"/>
      <c r="AB1567"/>
      <c r="AC1567"/>
      <c r="AD1567"/>
      <c r="AE1567"/>
      <c r="AF1567"/>
      <c r="AG1567"/>
      <c r="AH1567"/>
      <c r="AI1567"/>
      <c r="AK1567"/>
      <c r="AL1567"/>
      <c r="AM1567" s="337"/>
      <c r="AN1567" s="337"/>
      <c r="AO1567"/>
      <c r="AP1567"/>
      <c r="AQ1567"/>
    </row>
    <row r="1568" spans="1:43" x14ac:dyDescent="0.2">
      <c r="H1568"/>
      <c r="I1568"/>
      <c r="Q1568"/>
      <c r="R1568"/>
      <c r="S1568"/>
      <c r="T1568"/>
      <c r="U1568"/>
      <c r="V1568"/>
      <c r="W1568"/>
      <c r="Z1568"/>
      <c r="AA1568"/>
      <c r="AB1568"/>
      <c r="AC1568"/>
      <c r="AD1568"/>
      <c r="AE1568"/>
      <c r="AF1568"/>
      <c r="AG1568"/>
      <c r="AH1568"/>
      <c r="AI1568"/>
      <c r="AK1568"/>
      <c r="AL1568"/>
      <c r="AM1568" s="337"/>
      <c r="AN1568" s="337"/>
      <c r="AO1568"/>
      <c r="AP1568"/>
      <c r="AQ1568"/>
    </row>
    <row r="1569" spans="1:43" x14ac:dyDescent="0.2">
      <c r="H1569"/>
      <c r="I1569"/>
      <c r="Q1569"/>
      <c r="R1569"/>
      <c r="S1569"/>
      <c r="T1569"/>
      <c r="U1569"/>
      <c r="V1569"/>
      <c r="W1569"/>
      <c r="Z1569"/>
      <c r="AA1569"/>
      <c r="AB1569"/>
      <c r="AC1569"/>
      <c r="AD1569"/>
      <c r="AE1569"/>
      <c r="AF1569"/>
      <c r="AG1569"/>
      <c r="AH1569"/>
      <c r="AI1569"/>
      <c r="AK1569"/>
      <c r="AL1569"/>
      <c r="AM1569" s="337"/>
      <c r="AN1569" s="337"/>
      <c r="AO1569"/>
      <c r="AP1569"/>
      <c r="AQ1569"/>
    </row>
    <row r="1570" spans="1:43" x14ac:dyDescent="0.2">
      <c r="H1570"/>
      <c r="I1570"/>
      <c r="Q1570"/>
      <c r="R1570"/>
      <c r="S1570"/>
      <c r="T1570"/>
      <c r="U1570"/>
      <c r="V1570"/>
      <c r="W1570"/>
      <c r="Z1570"/>
      <c r="AA1570"/>
      <c r="AB1570"/>
      <c r="AC1570"/>
      <c r="AD1570"/>
      <c r="AE1570"/>
      <c r="AF1570"/>
      <c r="AG1570"/>
      <c r="AH1570"/>
      <c r="AI1570"/>
      <c r="AK1570"/>
      <c r="AL1570"/>
      <c r="AM1570" s="337"/>
      <c r="AN1570" s="337"/>
      <c r="AO1570"/>
      <c r="AP1570"/>
      <c r="AQ1570"/>
    </row>
    <row r="1571" spans="1:43" x14ac:dyDescent="0.2">
      <c r="H1571"/>
      <c r="I1571"/>
      <c r="Q1571"/>
      <c r="R1571"/>
      <c r="S1571"/>
      <c r="T1571"/>
      <c r="U1571"/>
      <c r="V1571"/>
      <c r="W1571"/>
      <c r="Z1571"/>
      <c r="AA1571"/>
      <c r="AB1571"/>
      <c r="AC1571"/>
      <c r="AD1571"/>
      <c r="AE1571"/>
      <c r="AF1571"/>
      <c r="AG1571"/>
      <c r="AH1571"/>
      <c r="AI1571"/>
      <c r="AK1571"/>
      <c r="AL1571"/>
      <c r="AM1571" s="337"/>
      <c r="AN1571" s="337"/>
      <c r="AO1571"/>
      <c r="AP1571"/>
      <c r="AQ1571"/>
    </row>
    <row r="1572" spans="1:43" x14ac:dyDescent="0.2">
      <c r="H1572"/>
      <c r="I1572"/>
      <c r="Q1572"/>
      <c r="R1572"/>
      <c r="S1572"/>
      <c r="T1572"/>
      <c r="U1572"/>
      <c r="V1572"/>
      <c r="W1572"/>
      <c r="Z1572"/>
      <c r="AA1572"/>
      <c r="AB1572"/>
      <c r="AC1572"/>
      <c r="AD1572"/>
      <c r="AE1572"/>
      <c r="AF1572"/>
      <c r="AG1572"/>
      <c r="AH1572"/>
      <c r="AI1572"/>
      <c r="AK1572"/>
      <c r="AL1572"/>
      <c r="AM1572" s="337"/>
      <c r="AN1572" s="337"/>
      <c r="AO1572"/>
      <c r="AP1572"/>
      <c r="AQ1572"/>
    </row>
    <row r="1573" spans="1:43" x14ac:dyDescent="0.2">
      <c r="H1573"/>
      <c r="I1573"/>
      <c r="Q1573"/>
      <c r="R1573"/>
      <c r="S1573"/>
      <c r="T1573"/>
      <c r="U1573"/>
      <c r="V1573"/>
      <c r="W1573"/>
      <c r="Z1573"/>
      <c r="AA1573"/>
      <c r="AB1573"/>
      <c r="AC1573"/>
      <c r="AD1573"/>
      <c r="AE1573"/>
      <c r="AF1573"/>
      <c r="AG1573"/>
      <c r="AH1573"/>
      <c r="AI1573"/>
      <c r="AK1573"/>
      <c r="AL1573"/>
      <c r="AM1573" s="337"/>
      <c r="AN1573" s="337"/>
      <c r="AO1573"/>
      <c r="AP1573"/>
      <c r="AQ1573"/>
    </row>
    <row r="1574" spans="1:43" x14ac:dyDescent="0.2">
      <c r="H1574"/>
      <c r="I1574"/>
      <c r="Q1574"/>
      <c r="R1574"/>
      <c r="S1574"/>
      <c r="T1574"/>
      <c r="U1574"/>
      <c r="V1574"/>
      <c r="W1574"/>
      <c r="Z1574"/>
      <c r="AA1574"/>
      <c r="AB1574"/>
      <c r="AC1574"/>
      <c r="AD1574"/>
      <c r="AE1574"/>
      <c r="AF1574"/>
      <c r="AG1574"/>
      <c r="AH1574"/>
      <c r="AI1574"/>
      <c r="AK1574"/>
      <c r="AL1574"/>
      <c r="AM1574" s="337"/>
      <c r="AN1574" s="337"/>
      <c r="AO1574"/>
      <c r="AP1574"/>
      <c r="AQ1574"/>
    </row>
    <row r="1575" spans="1:43" x14ac:dyDescent="0.2">
      <c r="H1575"/>
      <c r="I1575"/>
      <c r="Q1575"/>
      <c r="R1575"/>
      <c r="S1575"/>
      <c r="T1575"/>
      <c r="U1575"/>
      <c r="V1575"/>
      <c r="W1575"/>
      <c r="Z1575"/>
      <c r="AA1575"/>
      <c r="AB1575"/>
      <c r="AC1575"/>
      <c r="AD1575"/>
      <c r="AE1575"/>
      <c r="AF1575"/>
      <c r="AG1575"/>
      <c r="AH1575"/>
      <c r="AI1575"/>
      <c r="AK1575"/>
      <c r="AL1575"/>
      <c r="AM1575" s="337"/>
      <c r="AN1575" s="337"/>
      <c r="AO1575"/>
      <c r="AP1575"/>
      <c r="AQ1575"/>
    </row>
    <row r="1576" spans="1:43" x14ac:dyDescent="0.2">
      <c r="H1576"/>
      <c r="I1576"/>
      <c r="Q1576"/>
      <c r="R1576"/>
      <c r="S1576"/>
      <c r="T1576"/>
      <c r="U1576"/>
      <c r="V1576"/>
      <c r="W1576"/>
      <c r="Z1576"/>
      <c r="AA1576"/>
      <c r="AB1576"/>
      <c r="AC1576"/>
      <c r="AD1576"/>
      <c r="AE1576"/>
      <c r="AF1576"/>
      <c r="AG1576"/>
      <c r="AH1576"/>
      <c r="AI1576"/>
      <c r="AK1576"/>
      <c r="AL1576"/>
      <c r="AM1576" s="337"/>
      <c r="AN1576" s="337"/>
      <c r="AO1576"/>
      <c r="AP1576"/>
      <c r="AQ1576"/>
    </row>
    <row r="1577" spans="1:43" x14ac:dyDescent="0.2">
      <c r="H1577"/>
      <c r="I1577"/>
      <c r="Q1577"/>
      <c r="R1577"/>
      <c r="S1577"/>
      <c r="T1577"/>
      <c r="U1577"/>
      <c r="V1577"/>
      <c r="W1577"/>
      <c r="Z1577"/>
      <c r="AA1577"/>
      <c r="AB1577"/>
      <c r="AC1577"/>
      <c r="AD1577"/>
      <c r="AE1577"/>
      <c r="AF1577"/>
      <c r="AG1577"/>
      <c r="AH1577"/>
      <c r="AI1577"/>
      <c r="AK1577"/>
      <c r="AL1577"/>
      <c r="AM1577" s="337"/>
      <c r="AN1577" s="337"/>
      <c r="AO1577"/>
      <c r="AP1577"/>
      <c r="AQ1577"/>
    </row>
    <row r="1578" spans="1:43" x14ac:dyDescent="0.2">
      <c r="A1578"/>
      <c r="B1578"/>
      <c r="C1578"/>
      <c r="D1578"/>
      <c r="H1578"/>
      <c r="I1578"/>
      <c r="Q1578"/>
      <c r="R1578"/>
      <c r="S1578"/>
      <c r="T1578"/>
      <c r="U1578"/>
      <c r="V1578"/>
      <c r="W1578"/>
      <c r="Z1578"/>
      <c r="AA1578"/>
      <c r="AB1578"/>
      <c r="AC1578"/>
      <c r="AD1578"/>
      <c r="AE1578"/>
      <c r="AF1578"/>
      <c r="AG1578"/>
      <c r="AH1578"/>
      <c r="AI1578"/>
      <c r="AK1578"/>
      <c r="AL1578"/>
      <c r="AM1578" s="337"/>
      <c r="AN1578" s="337"/>
      <c r="AO1578"/>
      <c r="AP1578"/>
      <c r="AQ1578"/>
    </row>
    <row r="1579" spans="1:43" x14ac:dyDescent="0.2">
      <c r="A1579"/>
      <c r="B1579"/>
      <c r="C1579"/>
      <c r="D1579"/>
      <c r="H1579"/>
      <c r="I1579"/>
      <c r="Q1579"/>
      <c r="R1579"/>
      <c r="S1579"/>
      <c r="T1579"/>
      <c r="U1579"/>
      <c r="V1579"/>
      <c r="W1579"/>
      <c r="Z1579"/>
      <c r="AA1579"/>
      <c r="AB1579"/>
      <c r="AC1579"/>
      <c r="AD1579"/>
      <c r="AE1579"/>
      <c r="AF1579"/>
      <c r="AG1579"/>
      <c r="AH1579"/>
      <c r="AI1579"/>
      <c r="AK1579"/>
      <c r="AL1579"/>
      <c r="AM1579" s="337"/>
      <c r="AN1579" s="337"/>
      <c r="AO1579"/>
      <c r="AP1579"/>
      <c r="AQ1579"/>
    </row>
    <row r="1580" spans="1:43" x14ac:dyDescent="0.2">
      <c r="A1580"/>
      <c r="B1580"/>
      <c r="C1580"/>
      <c r="D1580"/>
      <c r="H1580"/>
      <c r="I1580"/>
      <c r="Q1580"/>
      <c r="R1580"/>
      <c r="S1580"/>
      <c r="T1580"/>
      <c r="U1580"/>
      <c r="V1580"/>
      <c r="W1580"/>
      <c r="Z1580"/>
      <c r="AA1580"/>
      <c r="AB1580"/>
      <c r="AC1580"/>
      <c r="AD1580"/>
      <c r="AE1580"/>
      <c r="AF1580"/>
      <c r="AG1580"/>
      <c r="AH1580"/>
      <c r="AI1580"/>
      <c r="AK1580"/>
      <c r="AL1580"/>
      <c r="AM1580" s="337"/>
      <c r="AN1580" s="337"/>
      <c r="AO1580"/>
      <c r="AP1580"/>
      <c r="AQ1580"/>
    </row>
    <row r="1581" spans="1:43" x14ac:dyDescent="0.2">
      <c r="A1581"/>
      <c r="B1581"/>
      <c r="C1581"/>
      <c r="D1581"/>
      <c r="H1581"/>
      <c r="I1581"/>
      <c r="Q1581"/>
      <c r="R1581"/>
      <c r="S1581"/>
      <c r="T1581"/>
      <c r="U1581"/>
      <c r="V1581"/>
      <c r="W1581"/>
      <c r="Z1581"/>
      <c r="AA1581"/>
      <c r="AB1581"/>
      <c r="AC1581"/>
      <c r="AD1581"/>
      <c r="AE1581"/>
      <c r="AF1581"/>
      <c r="AG1581"/>
      <c r="AH1581"/>
      <c r="AI1581"/>
      <c r="AK1581"/>
      <c r="AL1581"/>
      <c r="AM1581" s="337"/>
      <c r="AN1581" s="337"/>
      <c r="AO1581"/>
      <c r="AP1581"/>
      <c r="AQ1581"/>
    </row>
    <row r="1582" spans="1:43" x14ac:dyDescent="0.2">
      <c r="A1582"/>
      <c r="B1582"/>
      <c r="C1582"/>
      <c r="D1582"/>
      <c r="H1582"/>
      <c r="I1582"/>
      <c r="Q1582"/>
      <c r="R1582"/>
      <c r="S1582"/>
      <c r="T1582"/>
      <c r="U1582"/>
      <c r="V1582"/>
      <c r="W1582"/>
      <c r="Z1582"/>
      <c r="AA1582"/>
      <c r="AB1582"/>
      <c r="AC1582"/>
      <c r="AD1582"/>
      <c r="AE1582"/>
      <c r="AF1582"/>
      <c r="AG1582"/>
      <c r="AH1582"/>
      <c r="AI1582"/>
      <c r="AK1582"/>
      <c r="AL1582"/>
      <c r="AM1582" s="337"/>
      <c r="AN1582" s="337"/>
      <c r="AO1582"/>
      <c r="AP1582"/>
      <c r="AQ1582"/>
    </row>
    <row r="1583" spans="1:43" x14ac:dyDescent="0.2">
      <c r="A1583"/>
      <c r="B1583"/>
      <c r="C1583"/>
      <c r="D1583"/>
      <c r="H1583"/>
      <c r="I1583"/>
      <c r="Q1583"/>
      <c r="R1583"/>
      <c r="S1583"/>
      <c r="T1583"/>
      <c r="U1583"/>
      <c r="V1583"/>
      <c r="W1583"/>
      <c r="Z1583"/>
      <c r="AA1583"/>
      <c r="AB1583"/>
      <c r="AC1583"/>
      <c r="AD1583"/>
      <c r="AE1583"/>
      <c r="AF1583"/>
      <c r="AG1583"/>
      <c r="AH1583"/>
      <c r="AI1583"/>
      <c r="AK1583"/>
      <c r="AL1583"/>
      <c r="AM1583" s="337"/>
      <c r="AN1583" s="337"/>
      <c r="AO1583"/>
      <c r="AP1583"/>
      <c r="AQ1583"/>
    </row>
    <row r="1584" spans="1:43" x14ac:dyDescent="0.2">
      <c r="A1584"/>
      <c r="B1584"/>
      <c r="C1584"/>
      <c r="D1584"/>
      <c r="H1584"/>
      <c r="I1584"/>
      <c r="Q1584"/>
      <c r="R1584"/>
      <c r="S1584"/>
      <c r="T1584"/>
      <c r="U1584"/>
      <c r="V1584"/>
      <c r="W1584"/>
      <c r="Z1584"/>
      <c r="AA1584"/>
      <c r="AB1584"/>
      <c r="AC1584"/>
      <c r="AD1584"/>
      <c r="AE1584"/>
      <c r="AF1584"/>
      <c r="AG1584"/>
      <c r="AH1584"/>
      <c r="AI1584"/>
      <c r="AK1584"/>
      <c r="AL1584"/>
      <c r="AM1584" s="337"/>
      <c r="AN1584" s="337"/>
      <c r="AO1584"/>
      <c r="AP1584"/>
      <c r="AQ1584"/>
    </row>
    <row r="1585" spans="1:43" x14ac:dyDescent="0.2">
      <c r="A1585"/>
      <c r="B1585"/>
      <c r="C1585"/>
      <c r="D1585"/>
      <c r="H1585"/>
      <c r="I1585"/>
      <c r="Q1585"/>
      <c r="R1585"/>
      <c r="S1585"/>
      <c r="T1585"/>
      <c r="U1585"/>
      <c r="V1585"/>
      <c r="W1585"/>
      <c r="Z1585"/>
      <c r="AA1585"/>
      <c r="AB1585"/>
      <c r="AC1585"/>
      <c r="AD1585"/>
      <c r="AE1585"/>
      <c r="AF1585"/>
      <c r="AG1585"/>
      <c r="AH1585"/>
      <c r="AI1585"/>
      <c r="AK1585"/>
      <c r="AL1585"/>
      <c r="AM1585" s="337"/>
      <c r="AN1585" s="337"/>
      <c r="AO1585"/>
      <c r="AP1585"/>
      <c r="AQ1585"/>
    </row>
    <row r="1586" spans="1:43" x14ac:dyDescent="0.2">
      <c r="A1586"/>
      <c r="B1586"/>
      <c r="C1586"/>
      <c r="D1586"/>
      <c r="H1586"/>
      <c r="I1586"/>
      <c r="Q1586"/>
      <c r="R1586"/>
      <c r="S1586"/>
      <c r="T1586"/>
      <c r="U1586"/>
      <c r="V1586"/>
      <c r="W1586"/>
      <c r="Z1586"/>
      <c r="AA1586"/>
      <c r="AB1586"/>
      <c r="AC1586"/>
      <c r="AD1586"/>
      <c r="AE1586"/>
      <c r="AF1586"/>
      <c r="AG1586"/>
      <c r="AH1586"/>
      <c r="AI1586"/>
      <c r="AK1586"/>
      <c r="AL1586"/>
      <c r="AM1586" s="337"/>
      <c r="AN1586" s="337"/>
      <c r="AO1586"/>
      <c r="AP1586"/>
      <c r="AQ1586"/>
    </row>
    <row r="1587" spans="1:43" x14ac:dyDescent="0.2">
      <c r="A1587"/>
      <c r="B1587"/>
      <c r="C1587"/>
      <c r="D1587"/>
      <c r="H1587"/>
      <c r="I1587"/>
      <c r="Q1587"/>
      <c r="R1587"/>
      <c r="S1587"/>
      <c r="T1587"/>
      <c r="U1587"/>
      <c r="V1587"/>
      <c r="W1587"/>
      <c r="Z1587"/>
      <c r="AA1587"/>
      <c r="AB1587"/>
      <c r="AC1587"/>
      <c r="AD1587"/>
      <c r="AE1587"/>
      <c r="AF1587"/>
      <c r="AG1587"/>
      <c r="AH1587"/>
      <c r="AI1587"/>
      <c r="AK1587"/>
      <c r="AL1587"/>
      <c r="AM1587" s="337"/>
      <c r="AN1587" s="337"/>
      <c r="AO1587"/>
      <c r="AP1587"/>
      <c r="AQ1587"/>
    </row>
    <row r="1588" spans="1:43" x14ac:dyDescent="0.2">
      <c r="A1588"/>
      <c r="B1588"/>
      <c r="C1588"/>
      <c r="D1588"/>
      <c r="H1588"/>
      <c r="I1588"/>
      <c r="Q1588"/>
      <c r="R1588"/>
      <c r="S1588"/>
      <c r="T1588"/>
      <c r="U1588"/>
      <c r="V1588"/>
      <c r="W1588"/>
      <c r="Z1588"/>
      <c r="AA1588"/>
      <c r="AB1588"/>
      <c r="AC1588"/>
      <c r="AD1588"/>
      <c r="AE1588"/>
      <c r="AF1588"/>
      <c r="AG1588"/>
      <c r="AH1588"/>
      <c r="AI1588"/>
      <c r="AK1588"/>
      <c r="AL1588"/>
      <c r="AM1588" s="337"/>
      <c r="AN1588" s="337"/>
      <c r="AO1588"/>
      <c r="AP1588"/>
      <c r="AQ1588"/>
    </row>
    <row r="1589" spans="1:43" x14ac:dyDescent="0.2">
      <c r="A1589"/>
      <c r="B1589"/>
      <c r="C1589"/>
      <c r="D1589"/>
      <c r="H1589"/>
      <c r="I1589"/>
      <c r="Q1589"/>
      <c r="R1589"/>
      <c r="S1589"/>
      <c r="T1589"/>
      <c r="U1589"/>
      <c r="V1589"/>
      <c r="W1589"/>
      <c r="Z1589"/>
      <c r="AA1589"/>
      <c r="AB1589"/>
      <c r="AC1589"/>
      <c r="AD1589"/>
      <c r="AE1589"/>
      <c r="AF1589"/>
      <c r="AG1589"/>
      <c r="AH1589"/>
      <c r="AI1589"/>
      <c r="AK1589"/>
      <c r="AL1589"/>
      <c r="AM1589" s="337"/>
      <c r="AN1589" s="337"/>
      <c r="AO1589"/>
      <c r="AP1589"/>
      <c r="AQ1589"/>
    </row>
    <row r="1590" spans="1:43" x14ac:dyDescent="0.2">
      <c r="A1590"/>
      <c r="B1590"/>
      <c r="C1590"/>
      <c r="D1590"/>
      <c r="H1590"/>
      <c r="I1590"/>
      <c r="Q1590"/>
      <c r="R1590"/>
      <c r="S1590"/>
      <c r="T1590"/>
      <c r="U1590"/>
      <c r="V1590"/>
      <c r="W1590"/>
      <c r="Z1590"/>
      <c r="AA1590"/>
      <c r="AB1590"/>
      <c r="AC1590"/>
      <c r="AD1590"/>
      <c r="AE1590"/>
      <c r="AF1590"/>
      <c r="AG1590"/>
      <c r="AH1590"/>
      <c r="AI1590"/>
      <c r="AK1590"/>
      <c r="AL1590"/>
      <c r="AM1590" s="337"/>
      <c r="AN1590" s="337"/>
      <c r="AO1590"/>
      <c r="AP1590"/>
      <c r="AQ1590"/>
    </row>
    <row r="1591" spans="1:43" x14ac:dyDescent="0.2">
      <c r="A1591"/>
      <c r="B1591"/>
      <c r="C1591"/>
      <c r="D1591"/>
      <c r="H1591"/>
      <c r="I1591"/>
      <c r="Q1591"/>
      <c r="R1591"/>
      <c r="S1591"/>
      <c r="T1591"/>
      <c r="U1591"/>
      <c r="V1591"/>
      <c r="W1591"/>
      <c r="Z1591"/>
      <c r="AA1591"/>
      <c r="AB1591"/>
      <c r="AC1591"/>
      <c r="AD1591"/>
      <c r="AE1591"/>
      <c r="AF1591"/>
      <c r="AG1591"/>
      <c r="AH1591"/>
      <c r="AI1591"/>
      <c r="AK1591"/>
      <c r="AL1591"/>
    </row>
  </sheetData>
  <sheetProtection algorithmName="SHA-512" hashValue="9A/RN9wwQpy0B3bXJFJtmzCYMoAIIIwpGgQ87Vq6Wr3dTE8xi/jS2grCZRFlGGGaKqrl9elZ0FuQ2yC7YrI5Ng==" saltValue="minOJEmbcFJQzvnwTGAwXQ==" spinCount="100000" sheet="1" objects="1" scenarios="1"/>
  <sortState ref="A8:AN1557">
    <sortCondition ref="E1"/>
    <sortCondition ref="F1"/>
  </sortState>
  <mergeCells count="28">
    <mergeCell ref="E1564:H1564"/>
    <mergeCell ref="E1562:H1562"/>
    <mergeCell ref="A5:A7"/>
    <mergeCell ref="H1:AA1"/>
    <mergeCell ref="H2:AA2"/>
    <mergeCell ref="E5:E7"/>
    <mergeCell ref="F5:F7"/>
    <mergeCell ref="G5:G7"/>
    <mergeCell ref="H5:H7"/>
    <mergeCell ref="I5:I7"/>
    <mergeCell ref="J5:J7"/>
    <mergeCell ref="H3:AA3"/>
    <mergeCell ref="B5:B7"/>
    <mergeCell ref="C5:C7"/>
    <mergeCell ref="D5:D7"/>
    <mergeCell ref="E1:G3"/>
    <mergeCell ref="AH5:AH7"/>
    <mergeCell ref="AL5:AL7"/>
    <mergeCell ref="E1560:H1560"/>
    <mergeCell ref="K5:M5"/>
    <mergeCell ref="Z5:AD5"/>
    <mergeCell ref="AF5:AF7"/>
    <mergeCell ref="X5:Y5"/>
    <mergeCell ref="AI5:AI7"/>
    <mergeCell ref="AJ5:AJ7"/>
    <mergeCell ref="AK5:AK7"/>
    <mergeCell ref="AG5:AG7"/>
    <mergeCell ref="O5:W5"/>
  </mergeCells>
  <conditionalFormatting sqref="J703:J708 J1112 J1097:J1099 J377:J401 J457:J467 J540:J542 J421:J448 J880:J884 J1505:J1511 J1253:J1275 J127:J128 J1084:J1086 J232:J237 J43:J48 J848 J690:J701 J470:J512 J878 J450:J455 J710:J713 J239:J258 J682:J685 J677:J680 J544:J547 J210:J213 J910:J996 J515:J537 J261:J313 J1115:J1118 J1144:J1146 J344 J1051:J1063 J1216 J1088:J1095 J1020:J1041 J1000 J346:J375 J334:J338 J617:J673 J1065:J1082 J766:J844 J1043:J1049 J886:J897 J91 J863:J876 J861 J1002:J1012 J1101:J1102 J1277:J1307 J1120:J1122 J130:J138 J215:J230 J854:J855 J140:J180 J1178:J1214 J899:J908 J1218:J1251 J182:J186 J1416:J1450 J14:J17 J188:J208 J1125:J1140 J417:J419 J1540:J1544 J549:J560 J744:J764 J50:J86 J1014:J1018 J315:J332 J1104:J1110 J715:J742 J403:J415 J1149:J1174 J611:J615 J28:J41 J565:J609 J1309:J1414 J88:J89 J93:J125">
    <cfRule type="cellIs" dxfId="5408" priority="3286" operator="equal">
      <formula>1</formula>
    </cfRule>
  </conditionalFormatting>
  <conditionalFormatting sqref="E703:F708 E1112:F1112 E1097:F1099 E377:F401 E457:F467 E540:F542 E421:F448 E880:F884 E1505:F1511 E1253:F1275 E127:F128 E1084:F1086 E232:F237 E43:F48 E848:F848 E690:F701 E470:F512 E878:F878 E450:F455 E710:F713 E239:F258 E682:F685 E677:F680 E544:F547 E210:F213 E910:F996 E515:F537 E261:F313 E1115:F1118 E1144:F1146 E344:F344 E1051:F1063 E1216:F1216 E1088:F1095 E1020:F1041 E1000:F1000 E346:F375 E334:F338 E617:F673 E1065:F1082 E766:F844 E1043:F1049 E886:F897 E1125:F1140 E91:F91 E863:F876 E861:F861 E1002:F1012 E1101:F1102 E1277:F1307 E1120:F1122 E130:F138 E215:F230 E854:F855 E140:F180 E1178:F1214 E899:F908 E1218:F1251 E182:F186 E1416:F1450 E14:F17 E188:F208 E417:F419 E1540:F1544 E549:F560 E744:F764 E50:F86 E1014:F1018 E315:F332 E1104:F1110 E715:F742 E403:F415 E1149:F1174 E611:F615 E28:F41 E565:F609 E1309:F1414 E88:F89 E93:F125">
    <cfRule type="expression" dxfId="5407" priority="2887">
      <formula>$A14="Non"</formula>
    </cfRule>
  </conditionalFormatting>
  <conditionalFormatting sqref="C1544:D1553 D744:D763 C744:C1012 D14:D17 D188:D401 D1014:D1127 D417:D560 C403:C560 D403:D415 D1129:D1216 C13:C17 C611:D742 C28:D86 C565:D609 C1014:C1557 D1218:D1414 C88:D91 C93:C401 D93:D180">
    <cfRule type="cellIs" dxfId="5406" priority="2875" operator="equal">
      <formula>1</formula>
    </cfRule>
  </conditionalFormatting>
  <conditionalFormatting sqref="A703:A708 A1112 A1097:A1099 A377:A401 A457:A467 A540:A542 A421:A448 A880:A884 A1505:A1511 A1253:A1275 A127:A128 A1084:A1086 A232:A237 A43:A48 A848 A690:A701 A470:A512 A878 A450:A455 A710:A713 A239:A258 A682:A685 A677:A680 A544:A547 A210:A213 A910:A996 A515:A537 A261:A313 A1115:A1118 A1144:A1146 A344 A1051:A1063 A1216 A1088:A1094 A1020:A1041 A1000 A346:A375 A334:A338 A617:A673 A1065:A1082 A766:A844 A1043:A1049 A886:A897 A91 A863:A876 A861 A1002:A1012 A1101:A1102 A1277:A1307 A1120:A1122 A130:A138 A215:A230 A854:A855 A140:A180 A1178:A1214 A899:A908 A1218:A1251 A182:A186 A1416:A1450 A14:A17 A188:A208 A1125:A1127 A1129:A1140 A417:A419 A1544:A1553 A549:A560 A744:A763 A50:A86 A1014:A1018 A315:A332 A1104:A1110 A715:A742 A403:A415 A1149:A1174 A611:A615 A28:A41 A565:A609 A1309:A1414 A88:A89 A93:A125">
    <cfRule type="containsBlanks" dxfId="5405" priority="4619">
      <formula>LEN(TRIM(A14))=0</formula>
    </cfRule>
  </conditionalFormatting>
  <conditionalFormatting sqref="J1451">
    <cfRule type="cellIs" dxfId="5404" priority="2864" operator="equal">
      <formula>1</formula>
    </cfRule>
  </conditionalFormatting>
  <conditionalFormatting sqref="E1451:F1451">
    <cfRule type="expression" dxfId="5403" priority="2863">
      <formula>$A1451="Non"</formula>
    </cfRule>
  </conditionalFormatting>
  <conditionalFormatting sqref="C1451">
    <cfRule type="cellIs" dxfId="5402" priority="2862" operator="equal">
      <formula>1</formula>
    </cfRule>
  </conditionalFormatting>
  <conditionalFormatting sqref="A1451">
    <cfRule type="containsBlanks" dxfId="5401" priority="2868">
      <formula>LEN(TRIM(A1451))=0</formula>
    </cfRule>
  </conditionalFormatting>
  <conditionalFormatting sqref="C1452">
    <cfRule type="cellIs" dxfId="5400" priority="2853" operator="equal">
      <formula>1</formula>
    </cfRule>
  </conditionalFormatting>
  <conditionalFormatting sqref="C1453">
    <cfRule type="cellIs" dxfId="5399" priority="2844" operator="equal">
      <formula>1</formula>
    </cfRule>
  </conditionalFormatting>
  <conditionalFormatting sqref="J1453">
    <cfRule type="cellIs" dxfId="5398" priority="2843" operator="equal">
      <formula>1</formula>
    </cfRule>
  </conditionalFormatting>
  <conditionalFormatting sqref="A1452:A1453">
    <cfRule type="containsBlanks" dxfId="5397" priority="2840">
      <formula>LEN(TRIM(A1452))=0</formula>
    </cfRule>
  </conditionalFormatting>
  <conditionalFormatting sqref="E1453:F1453">
    <cfRule type="expression" dxfId="5396" priority="2836">
      <formula>$A1453="Non"</formula>
    </cfRule>
  </conditionalFormatting>
  <conditionalFormatting sqref="J1452">
    <cfRule type="cellIs" dxfId="5395" priority="2835" operator="equal">
      <formula>1</formula>
    </cfRule>
  </conditionalFormatting>
  <conditionalFormatting sqref="E1452:F1452">
    <cfRule type="expression" dxfId="5394" priority="2833">
      <formula>$A1452="Non"</formula>
    </cfRule>
  </conditionalFormatting>
  <conditionalFormatting sqref="C1454">
    <cfRule type="cellIs" dxfId="5393" priority="2832" operator="equal">
      <formula>1</formula>
    </cfRule>
  </conditionalFormatting>
  <conditionalFormatting sqref="J1454">
    <cfRule type="cellIs" dxfId="5392" priority="2831" operator="equal">
      <formula>1</formula>
    </cfRule>
  </conditionalFormatting>
  <conditionalFormatting sqref="A1454">
    <cfRule type="containsBlanks" dxfId="5391" priority="2830">
      <formula>LEN(TRIM(A1454))=0</formula>
    </cfRule>
  </conditionalFormatting>
  <conditionalFormatting sqref="E1454:F1454">
    <cfRule type="expression" dxfId="5390" priority="2826">
      <formula>$A1454="Non"</formula>
    </cfRule>
  </conditionalFormatting>
  <conditionalFormatting sqref="C1455">
    <cfRule type="cellIs" dxfId="5389" priority="2825" operator="equal">
      <formula>1</formula>
    </cfRule>
  </conditionalFormatting>
  <conditionalFormatting sqref="J1455">
    <cfRule type="cellIs" dxfId="5388" priority="2824" operator="equal">
      <formula>1</formula>
    </cfRule>
  </conditionalFormatting>
  <conditionalFormatting sqref="A1455">
    <cfRule type="containsBlanks" dxfId="5387" priority="2823">
      <formula>LEN(TRIM(A1455))=0</formula>
    </cfRule>
  </conditionalFormatting>
  <conditionalFormatting sqref="E1455:F1455">
    <cfRule type="expression" dxfId="5386" priority="2819">
      <formula>$A1455="Non"</formula>
    </cfRule>
  </conditionalFormatting>
  <conditionalFormatting sqref="C1456">
    <cfRule type="cellIs" dxfId="5385" priority="2817" operator="equal">
      <formula>1</formula>
    </cfRule>
  </conditionalFormatting>
  <conditionalFormatting sqref="J1456">
    <cfRule type="cellIs" dxfId="5384" priority="2816" operator="equal">
      <formula>1</formula>
    </cfRule>
  </conditionalFormatting>
  <conditionalFormatting sqref="A1456">
    <cfRule type="containsBlanks" dxfId="5383" priority="2815">
      <formula>LEN(TRIM(A1456))=0</formula>
    </cfRule>
  </conditionalFormatting>
  <conditionalFormatting sqref="E1456:F1456">
    <cfRule type="expression" dxfId="5382" priority="2811">
      <formula>$A1456="Non"</formula>
    </cfRule>
  </conditionalFormatting>
  <conditionalFormatting sqref="C1458">
    <cfRule type="cellIs" dxfId="5381" priority="2809" operator="equal">
      <formula>1</formula>
    </cfRule>
  </conditionalFormatting>
  <conditionalFormatting sqref="J1458">
    <cfRule type="cellIs" dxfId="5380" priority="2808" operator="equal">
      <formula>1</formula>
    </cfRule>
  </conditionalFormatting>
  <conditionalFormatting sqref="A1458">
    <cfRule type="containsBlanks" dxfId="5379" priority="2807">
      <formula>LEN(TRIM(A1458))=0</formula>
    </cfRule>
  </conditionalFormatting>
  <conditionalFormatting sqref="E1458:F1458">
    <cfRule type="expression" dxfId="5378" priority="2803">
      <formula>$A1458="Non"</formula>
    </cfRule>
  </conditionalFormatting>
  <conditionalFormatting sqref="J1459">
    <cfRule type="cellIs" dxfId="5377" priority="2800" operator="equal">
      <formula>1</formula>
    </cfRule>
  </conditionalFormatting>
  <conditionalFormatting sqref="E1459:F1459">
    <cfRule type="expression" dxfId="5376" priority="2798">
      <formula>$A1459="Non"</formula>
    </cfRule>
  </conditionalFormatting>
  <conditionalFormatting sqref="C1459">
    <cfRule type="cellIs" dxfId="5375" priority="2796" operator="equal">
      <formula>1</formula>
    </cfRule>
  </conditionalFormatting>
  <conditionalFormatting sqref="A1459">
    <cfRule type="containsBlanks" dxfId="5374" priority="2795">
      <formula>LEN(TRIM(A1459))=0</formula>
    </cfRule>
  </conditionalFormatting>
  <conditionalFormatting sqref="J1460">
    <cfRule type="cellIs" dxfId="5373" priority="2792" operator="equal">
      <formula>1</formula>
    </cfRule>
  </conditionalFormatting>
  <conditionalFormatting sqref="E1460:F1460">
    <cfRule type="expression" dxfId="5372" priority="2790">
      <formula>$A1460="Non"</formula>
    </cfRule>
  </conditionalFormatting>
  <conditionalFormatting sqref="C1460">
    <cfRule type="cellIs" dxfId="5371" priority="2788" operator="equal">
      <formula>1</formula>
    </cfRule>
  </conditionalFormatting>
  <conditionalFormatting sqref="A1460">
    <cfRule type="containsBlanks" dxfId="5370" priority="2787">
      <formula>LEN(TRIM(A1460))=0</formula>
    </cfRule>
  </conditionalFormatting>
  <conditionalFormatting sqref="J1461">
    <cfRule type="cellIs" dxfId="5369" priority="2784" operator="equal">
      <formula>1</formula>
    </cfRule>
  </conditionalFormatting>
  <conditionalFormatting sqref="E1461:F1461">
    <cfRule type="expression" dxfId="5368" priority="2782">
      <formula>$A1461="Non"</formula>
    </cfRule>
  </conditionalFormatting>
  <conditionalFormatting sqref="C1461">
    <cfRule type="cellIs" dxfId="5367" priority="2780" operator="equal">
      <formula>1</formula>
    </cfRule>
  </conditionalFormatting>
  <conditionalFormatting sqref="A1461">
    <cfRule type="containsBlanks" dxfId="5366" priority="2779">
      <formula>LEN(TRIM(A1461))=0</formula>
    </cfRule>
  </conditionalFormatting>
  <conditionalFormatting sqref="J1462">
    <cfRule type="cellIs" dxfId="5365" priority="2775" operator="equal">
      <formula>1</formula>
    </cfRule>
  </conditionalFormatting>
  <conditionalFormatting sqref="E1462:F1462">
    <cfRule type="expression" dxfId="5364" priority="2773">
      <formula>$A1462="Non"</formula>
    </cfRule>
  </conditionalFormatting>
  <conditionalFormatting sqref="C1462">
    <cfRule type="cellIs" dxfId="5363" priority="2772" operator="equal">
      <formula>1</formula>
    </cfRule>
  </conditionalFormatting>
  <conditionalFormatting sqref="A1462">
    <cfRule type="containsBlanks" dxfId="5362" priority="2771">
      <formula>LEN(TRIM(A1462))=0</formula>
    </cfRule>
  </conditionalFormatting>
  <conditionalFormatting sqref="J1463">
    <cfRule type="cellIs" dxfId="5361" priority="2767" operator="equal">
      <formula>1</formula>
    </cfRule>
  </conditionalFormatting>
  <conditionalFormatting sqref="E1463:F1463">
    <cfRule type="expression" dxfId="5360" priority="2765">
      <formula>$A1463="Non"</formula>
    </cfRule>
  </conditionalFormatting>
  <conditionalFormatting sqref="C1463">
    <cfRule type="cellIs" dxfId="5359" priority="2764" operator="equal">
      <formula>1</formula>
    </cfRule>
  </conditionalFormatting>
  <conditionalFormatting sqref="A1463">
    <cfRule type="containsBlanks" dxfId="5358" priority="2763">
      <formula>LEN(TRIM(A1463))=0</formula>
    </cfRule>
  </conditionalFormatting>
  <conditionalFormatting sqref="J1464">
    <cfRule type="cellIs" dxfId="5357" priority="2759" operator="equal">
      <formula>1</formula>
    </cfRule>
  </conditionalFormatting>
  <conditionalFormatting sqref="E1464:F1464">
    <cfRule type="expression" dxfId="5356" priority="2757">
      <formula>$A1464="Non"</formula>
    </cfRule>
  </conditionalFormatting>
  <conditionalFormatting sqref="C1464">
    <cfRule type="cellIs" dxfId="5355" priority="2756" operator="equal">
      <formula>1</formula>
    </cfRule>
  </conditionalFormatting>
  <conditionalFormatting sqref="A1464">
    <cfRule type="containsBlanks" dxfId="5354" priority="2755">
      <formula>LEN(TRIM(A1464))=0</formula>
    </cfRule>
  </conditionalFormatting>
  <conditionalFormatting sqref="J1465">
    <cfRule type="cellIs" dxfId="5353" priority="2750" operator="equal">
      <formula>1</formula>
    </cfRule>
  </conditionalFormatting>
  <conditionalFormatting sqref="E1465:F1465">
    <cfRule type="expression" dxfId="5352" priority="2748">
      <formula>$A1465="Non"</formula>
    </cfRule>
  </conditionalFormatting>
  <conditionalFormatting sqref="C1465">
    <cfRule type="cellIs" dxfId="5351" priority="2747" operator="equal">
      <formula>1</formula>
    </cfRule>
  </conditionalFormatting>
  <conditionalFormatting sqref="A1465">
    <cfRule type="containsBlanks" dxfId="5350" priority="2746">
      <formula>LEN(TRIM(A1465))=0</formula>
    </cfRule>
  </conditionalFormatting>
  <conditionalFormatting sqref="J1466">
    <cfRule type="cellIs" dxfId="5349" priority="2741" operator="equal">
      <formula>1</formula>
    </cfRule>
  </conditionalFormatting>
  <conditionalFormatting sqref="E1466:F1466">
    <cfRule type="expression" dxfId="5348" priority="2739">
      <formula>$A1466="Non"</formula>
    </cfRule>
  </conditionalFormatting>
  <conditionalFormatting sqref="C1466">
    <cfRule type="cellIs" dxfId="5347" priority="2738" operator="equal">
      <formula>1</formula>
    </cfRule>
  </conditionalFormatting>
  <conditionalFormatting sqref="A1466">
    <cfRule type="containsBlanks" dxfId="5346" priority="2737">
      <formula>LEN(TRIM(A1466))=0</formula>
    </cfRule>
  </conditionalFormatting>
  <conditionalFormatting sqref="E1467:F1467">
    <cfRule type="expression" dxfId="5345" priority="2730">
      <formula>$A1467="Non"</formula>
    </cfRule>
  </conditionalFormatting>
  <conditionalFormatting sqref="C1467">
    <cfRule type="cellIs" dxfId="5344" priority="2729" operator="equal">
      <formula>1</formula>
    </cfRule>
  </conditionalFormatting>
  <conditionalFormatting sqref="A1467">
    <cfRule type="containsBlanks" dxfId="5343" priority="2728">
      <formula>LEN(TRIM(A1467))=0</formula>
    </cfRule>
  </conditionalFormatting>
  <conditionalFormatting sqref="J1467">
    <cfRule type="cellIs" dxfId="5342" priority="2723" operator="equal">
      <formula>1</formula>
    </cfRule>
  </conditionalFormatting>
  <conditionalFormatting sqref="E1468:F1468">
    <cfRule type="expression" dxfId="5341" priority="2721">
      <formula>$A1468="Non"</formula>
    </cfRule>
  </conditionalFormatting>
  <conditionalFormatting sqref="C1468">
    <cfRule type="cellIs" dxfId="5340" priority="2720" operator="equal">
      <formula>1</formula>
    </cfRule>
  </conditionalFormatting>
  <conditionalFormatting sqref="A1468">
    <cfRule type="containsBlanks" dxfId="5339" priority="2719">
      <formula>LEN(TRIM(A1468))=0</formula>
    </cfRule>
  </conditionalFormatting>
  <conditionalFormatting sqref="J1468">
    <cfRule type="cellIs" dxfId="5338" priority="2715" operator="equal">
      <formula>1</formula>
    </cfRule>
  </conditionalFormatting>
  <conditionalFormatting sqref="E1469:F1469">
    <cfRule type="expression" dxfId="5337" priority="2712">
      <formula>$A1469="Non"</formula>
    </cfRule>
  </conditionalFormatting>
  <conditionalFormatting sqref="C1469">
    <cfRule type="cellIs" dxfId="5336" priority="2711" operator="equal">
      <formula>1</formula>
    </cfRule>
  </conditionalFormatting>
  <conditionalFormatting sqref="A1469">
    <cfRule type="containsBlanks" dxfId="5335" priority="2710">
      <formula>LEN(TRIM(A1469))=0</formula>
    </cfRule>
  </conditionalFormatting>
  <conditionalFormatting sqref="J1469">
    <cfRule type="cellIs" dxfId="5334" priority="2707" operator="equal">
      <formula>1</formula>
    </cfRule>
  </conditionalFormatting>
  <conditionalFormatting sqref="E1470:F1470">
    <cfRule type="expression" dxfId="5333" priority="2703">
      <formula>$A1470="Non"</formula>
    </cfRule>
  </conditionalFormatting>
  <conditionalFormatting sqref="C1470">
    <cfRule type="cellIs" dxfId="5332" priority="2702" operator="equal">
      <formula>1</formula>
    </cfRule>
  </conditionalFormatting>
  <conditionalFormatting sqref="A1470">
    <cfRule type="containsBlanks" dxfId="5331" priority="2701">
      <formula>LEN(TRIM(A1470))=0</formula>
    </cfRule>
  </conditionalFormatting>
  <conditionalFormatting sqref="J1470">
    <cfRule type="cellIs" dxfId="5330" priority="2698" operator="equal">
      <formula>1</formula>
    </cfRule>
  </conditionalFormatting>
  <conditionalFormatting sqref="E1471:F1471">
    <cfRule type="expression" dxfId="5329" priority="2686">
      <formula>$A1471="Non"</formula>
    </cfRule>
  </conditionalFormatting>
  <conditionalFormatting sqref="C1471">
    <cfRule type="cellIs" dxfId="5328" priority="2685" operator="equal">
      <formula>1</formula>
    </cfRule>
  </conditionalFormatting>
  <conditionalFormatting sqref="A1471">
    <cfRule type="containsBlanks" dxfId="5327" priority="2684">
      <formula>LEN(TRIM(A1471))=0</formula>
    </cfRule>
  </conditionalFormatting>
  <conditionalFormatting sqref="J1471">
    <cfRule type="cellIs" dxfId="5326" priority="2681" operator="equal">
      <formula>1</formula>
    </cfRule>
  </conditionalFormatting>
  <conditionalFormatting sqref="E1475:F1475">
    <cfRule type="expression" dxfId="5325" priority="2674">
      <formula>$A1475="Non"</formula>
    </cfRule>
  </conditionalFormatting>
  <conditionalFormatting sqref="C1475">
    <cfRule type="cellIs" dxfId="5324" priority="2673" operator="equal">
      <formula>1</formula>
    </cfRule>
  </conditionalFormatting>
  <conditionalFormatting sqref="A1475">
    <cfRule type="containsBlanks" dxfId="5323" priority="2672">
      <formula>LEN(TRIM(A1475))=0</formula>
    </cfRule>
  </conditionalFormatting>
  <conditionalFormatting sqref="J1475">
    <cfRule type="cellIs" dxfId="5322" priority="2669" operator="equal">
      <formula>1</formula>
    </cfRule>
  </conditionalFormatting>
  <conditionalFormatting sqref="E1476:F1476">
    <cfRule type="expression" dxfId="5321" priority="2664">
      <formula>$A1476="Non"</formula>
    </cfRule>
  </conditionalFormatting>
  <conditionalFormatting sqref="C1476">
    <cfRule type="cellIs" dxfId="5320" priority="2663" operator="equal">
      <formula>1</formula>
    </cfRule>
  </conditionalFormatting>
  <conditionalFormatting sqref="A1476">
    <cfRule type="containsBlanks" dxfId="5319" priority="2662">
      <formula>LEN(TRIM(A1476))=0</formula>
    </cfRule>
  </conditionalFormatting>
  <conditionalFormatting sqref="J1476">
    <cfRule type="cellIs" dxfId="5318" priority="2659" operator="equal">
      <formula>1</formula>
    </cfRule>
  </conditionalFormatting>
  <conditionalFormatting sqref="E1477:F1477">
    <cfRule type="expression" dxfId="5317" priority="2654">
      <formula>$A1477="Non"</formula>
    </cfRule>
  </conditionalFormatting>
  <conditionalFormatting sqref="C1477">
    <cfRule type="cellIs" dxfId="5316" priority="2653" operator="equal">
      <formula>1</formula>
    </cfRule>
  </conditionalFormatting>
  <conditionalFormatting sqref="A1477">
    <cfRule type="containsBlanks" dxfId="5315" priority="2652">
      <formula>LEN(TRIM(A1477))=0</formula>
    </cfRule>
  </conditionalFormatting>
  <conditionalFormatting sqref="J1477">
    <cfRule type="cellIs" dxfId="5314" priority="2649" operator="equal">
      <formula>1</formula>
    </cfRule>
  </conditionalFormatting>
  <conditionalFormatting sqref="E1478:F1478">
    <cfRule type="expression" dxfId="5313" priority="2645">
      <formula>$A1478="Non"</formula>
    </cfRule>
  </conditionalFormatting>
  <conditionalFormatting sqref="C1478">
    <cfRule type="cellIs" dxfId="5312" priority="2644" operator="equal">
      <formula>1</formula>
    </cfRule>
  </conditionalFormatting>
  <conditionalFormatting sqref="A1478">
    <cfRule type="containsBlanks" dxfId="5311" priority="2643">
      <formula>LEN(TRIM(A1478))=0</formula>
    </cfRule>
  </conditionalFormatting>
  <conditionalFormatting sqref="J1478">
    <cfRule type="cellIs" dxfId="5310" priority="2640" operator="equal">
      <formula>1</formula>
    </cfRule>
  </conditionalFormatting>
  <conditionalFormatting sqref="E1479:F1479">
    <cfRule type="expression" dxfId="5309" priority="2636">
      <formula>$A1479="Non"</formula>
    </cfRule>
  </conditionalFormatting>
  <conditionalFormatting sqref="C1479">
    <cfRule type="cellIs" dxfId="5308" priority="2635" operator="equal">
      <formula>1</formula>
    </cfRule>
  </conditionalFormatting>
  <conditionalFormatting sqref="A1479">
    <cfRule type="containsBlanks" dxfId="5307" priority="2634">
      <formula>LEN(TRIM(A1479))=0</formula>
    </cfRule>
  </conditionalFormatting>
  <conditionalFormatting sqref="J1479">
    <cfRule type="cellIs" dxfId="5306" priority="2631" operator="equal">
      <formula>1</formula>
    </cfRule>
  </conditionalFormatting>
  <conditionalFormatting sqref="E1480:F1480">
    <cfRule type="expression" dxfId="5305" priority="2627">
      <formula>$A1480="Non"</formula>
    </cfRule>
  </conditionalFormatting>
  <conditionalFormatting sqref="C1480">
    <cfRule type="cellIs" dxfId="5304" priority="2626" operator="equal">
      <formula>1</formula>
    </cfRule>
  </conditionalFormatting>
  <conditionalFormatting sqref="A1480">
    <cfRule type="containsBlanks" dxfId="5303" priority="2625">
      <formula>LEN(TRIM(A1480))=0</formula>
    </cfRule>
  </conditionalFormatting>
  <conditionalFormatting sqref="J1480">
    <cfRule type="cellIs" dxfId="5302" priority="2622" operator="equal">
      <formula>1</formula>
    </cfRule>
  </conditionalFormatting>
  <conditionalFormatting sqref="E1481:F1482">
    <cfRule type="expression" dxfId="5301" priority="2617">
      <formula>$A1481="Non"</formula>
    </cfRule>
  </conditionalFormatting>
  <conditionalFormatting sqref="C1481:C1482">
    <cfRule type="cellIs" dxfId="5300" priority="2616" operator="equal">
      <formula>1</formula>
    </cfRule>
  </conditionalFormatting>
  <conditionalFormatting sqref="A1481:A1482">
    <cfRule type="containsBlanks" dxfId="5299" priority="2615">
      <formula>LEN(TRIM(A1481))=0</formula>
    </cfRule>
  </conditionalFormatting>
  <conditionalFormatting sqref="J1481:J1482">
    <cfRule type="cellIs" dxfId="5298" priority="2612" operator="equal">
      <formula>1</formula>
    </cfRule>
  </conditionalFormatting>
  <conditionalFormatting sqref="E1483:F1483">
    <cfRule type="expression" dxfId="5297" priority="2598">
      <formula>$A1483="Non"</formula>
    </cfRule>
  </conditionalFormatting>
  <conditionalFormatting sqref="C1483">
    <cfRule type="cellIs" dxfId="5296" priority="2597" operator="equal">
      <formula>1</formula>
    </cfRule>
  </conditionalFormatting>
  <conditionalFormatting sqref="A1483">
    <cfRule type="containsBlanks" dxfId="5295" priority="2596">
      <formula>LEN(TRIM(A1483))=0</formula>
    </cfRule>
  </conditionalFormatting>
  <conditionalFormatting sqref="J1483">
    <cfRule type="cellIs" dxfId="5294" priority="2593" operator="equal">
      <formula>1</formula>
    </cfRule>
  </conditionalFormatting>
  <conditionalFormatting sqref="E1484:F1484">
    <cfRule type="expression" dxfId="5293" priority="2588">
      <formula>$A1484="Non"</formula>
    </cfRule>
  </conditionalFormatting>
  <conditionalFormatting sqref="C1484">
    <cfRule type="cellIs" dxfId="5292" priority="2587" operator="equal">
      <formula>1</formula>
    </cfRule>
  </conditionalFormatting>
  <conditionalFormatting sqref="A1484">
    <cfRule type="containsBlanks" dxfId="5291" priority="2586">
      <formula>LEN(TRIM(A1484))=0</formula>
    </cfRule>
  </conditionalFormatting>
  <conditionalFormatting sqref="J1484">
    <cfRule type="cellIs" dxfId="5290" priority="2583" operator="equal">
      <formula>1</formula>
    </cfRule>
  </conditionalFormatting>
  <conditionalFormatting sqref="E1485:F1485">
    <cfRule type="expression" dxfId="5289" priority="2579">
      <formula>$A1485="Non"</formula>
    </cfRule>
  </conditionalFormatting>
  <conditionalFormatting sqref="C1485">
    <cfRule type="cellIs" dxfId="5288" priority="2578" operator="equal">
      <formula>1</formula>
    </cfRule>
  </conditionalFormatting>
  <conditionalFormatting sqref="A1485">
    <cfRule type="containsBlanks" dxfId="5287" priority="2577">
      <formula>LEN(TRIM(A1485))=0</formula>
    </cfRule>
  </conditionalFormatting>
  <conditionalFormatting sqref="J1485">
    <cfRule type="cellIs" dxfId="5286" priority="2574" operator="equal">
      <formula>1</formula>
    </cfRule>
  </conditionalFormatting>
  <conditionalFormatting sqref="E1486:F1487">
    <cfRule type="expression" dxfId="5285" priority="2570">
      <formula>$A1486="Non"</formula>
    </cfRule>
  </conditionalFormatting>
  <conditionalFormatting sqref="C1486:C1487">
    <cfRule type="cellIs" dxfId="5284" priority="2569" operator="equal">
      <formula>1</formula>
    </cfRule>
  </conditionalFormatting>
  <conditionalFormatting sqref="A1486:A1487">
    <cfRule type="containsBlanks" dxfId="5283" priority="2568">
      <formula>LEN(TRIM(A1486))=0</formula>
    </cfRule>
  </conditionalFormatting>
  <conditionalFormatting sqref="J1486:J1487">
    <cfRule type="cellIs" dxfId="5282" priority="2565" operator="equal">
      <formula>1</formula>
    </cfRule>
  </conditionalFormatting>
  <conditionalFormatting sqref="E1488:F1492">
    <cfRule type="expression" dxfId="5281" priority="2561">
      <formula>$A1488="Non"</formula>
    </cfRule>
  </conditionalFormatting>
  <conditionalFormatting sqref="C1488:C1492">
    <cfRule type="cellIs" dxfId="5280" priority="2560" operator="equal">
      <formula>1</formula>
    </cfRule>
  </conditionalFormatting>
  <conditionalFormatting sqref="A1488:A1492">
    <cfRule type="containsBlanks" dxfId="5279" priority="2559">
      <formula>LEN(TRIM(A1488))=0</formula>
    </cfRule>
  </conditionalFormatting>
  <conditionalFormatting sqref="J1488:J1492">
    <cfRule type="cellIs" dxfId="5278" priority="2556" operator="equal">
      <formula>1</formula>
    </cfRule>
  </conditionalFormatting>
  <conditionalFormatting sqref="E1493:F1493">
    <cfRule type="expression" dxfId="5277" priority="2552">
      <formula>$A1493="Non"</formula>
    </cfRule>
  </conditionalFormatting>
  <conditionalFormatting sqref="C1493">
    <cfRule type="cellIs" dxfId="5276" priority="2551" operator="equal">
      <formula>1</formula>
    </cfRule>
  </conditionalFormatting>
  <conditionalFormatting sqref="A1493">
    <cfRule type="containsBlanks" dxfId="5275" priority="2550">
      <formula>LEN(TRIM(A1493))=0</formula>
    </cfRule>
  </conditionalFormatting>
  <conditionalFormatting sqref="J1493">
    <cfRule type="cellIs" dxfId="5274" priority="2547" operator="equal">
      <formula>1</formula>
    </cfRule>
  </conditionalFormatting>
  <conditionalFormatting sqref="E1494:F1494 E1496:F1497">
    <cfRule type="expression" dxfId="5273" priority="2543">
      <formula>$A1494="Non"</formula>
    </cfRule>
  </conditionalFormatting>
  <conditionalFormatting sqref="C1494 C1496:C1497">
    <cfRule type="cellIs" dxfId="5272" priority="2542" operator="equal">
      <formula>1</formula>
    </cfRule>
  </conditionalFormatting>
  <conditionalFormatting sqref="A1494 A1496:A1497">
    <cfRule type="containsBlanks" dxfId="5271" priority="2541">
      <formula>LEN(TRIM(A1494))=0</formula>
    </cfRule>
  </conditionalFormatting>
  <conditionalFormatting sqref="J1494 J1496:J1497">
    <cfRule type="cellIs" dxfId="5270" priority="2538" operator="equal">
      <formula>1</formula>
    </cfRule>
  </conditionalFormatting>
  <conditionalFormatting sqref="E1499:F1500">
    <cfRule type="expression" dxfId="5269" priority="2534">
      <formula>$A1499="Non"</formula>
    </cfRule>
  </conditionalFormatting>
  <conditionalFormatting sqref="C1499:C1500">
    <cfRule type="cellIs" dxfId="5268" priority="2533" operator="equal">
      <formula>1</formula>
    </cfRule>
  </conditionalFormatting>
  <conditionalFormatting sqref="A1499:A1500">
    <cfRule type="containsBlanks" dxfId="5267" priority="2532">
      <formula>LEN(TRIM(A1499))=0</formula>
    </cfRule>
  </conditionalFormatting>
  <conditionalFormatting sqref="J1499:J1500">
    <cfRule type="cellIs" dxfId="5266" priority="2529" operator="equal">
      <formula>1</formula>
    </cfRule>
  </conditionalFormatting>
  <conditionalFormatting sqref="E1501:F1501">
    <cfRule type="expression" dxfId="5265" priority="2523">
      <formula>$A1501="Non"</formula>
    </cfRule>
  </conditionalFormatting>
  <conditionalFormatting sqref="C1501">
    <cfRule type="cellIs" dxfId="5264" priority="2522" operator="equal">
      <formula>1</formula>
    </cfRule>
  </conditionalFormatting>
  <conditionalFormatting sqref="A1501">
    <cfRule type="containsBlanks" dxfId="5263" priority="2521">
      <formula>LEN(TRIM(A1501))=0</formula>
    </cfRule>
  </conditionalFormatting>
  <conditionalFormatting sqref="J1501">
    <cfRule type="cellIs" dxfId="5262" priority="2518" operator="equal">
      <formula>1</formula>
    </cfRule>
  </conditionalFormatting>
  <conditionalFormatting sqref="E1502:F1502">
    <cfRule type="expression" dxfId="5261" priority="2513">
      <formula>$A1502="Non"</formula>
    </cfRule>
  </conditionalFormatting>
  <conditionalFormatting sqref="C1502">
    <cfRule type="cellIs" dxfId="5260" priority="2512" operator="equal">
      <formula>1</formula>
    </cfRule>
  </conditionalFormatting>
  <conditionalFormatting sqref="A1502">
    <cfRule type="containsBlanks" dxfId="5259" priority="2511">
      <formula>LEN(TRIM(A1502))=0</formula>
    </cfRule>
  </conditionalFormatting>
  <conditionalFormatting sqref="J1502">
    <cfRule type="cellIs" dxfId="5258" priority="2508" operator="equal">
      <formula>1</formula>
    </cfRule>
  </conditionalFormatting>
  <conditionalFormatting sqref="E1503:F1503">
    <cfRule type="expression" dxfId="5257" priority="2504">
      <formula>$A1503="Non"</formula>
    </cfRule>
  </conditionalFormatting>
  <conditionalFormatting sqref="C1503">
    <cfRule type="cellIs" dxfId="5256" priority="2503" operator="equal">
      <formula>1</formula>
    </cfRule>
  </conditionalFormatting>
  <conditionalFormatting sqref="A1503">
    <cfRule type="containsBlanks" dxfId="5255" priority="2502">
      <formula>LEN(TRIM(A1503))=0</formula>
    </cfRule>
  </conditionalFormatting>
  <conditionalFormatting sqref="J1503">
    <cfRule type="cellIs" dxfId="5254" priority="2499" operator="equal">
      <formula>1</formula>
    </cfRule>
  </conditionalFormatting>
  <conditionalFormatting sqref="E1504:F1504">
    <cfRule type="expression" dxfId="5253" priority="2494">
      <formula>$A1504="Non"</formula>
    </cfRule>
  </conditionalFormatting>
  <conditionalFormatting sqref="C1504">
    <cfRule type="cellIs" dxfId="5252" priority="2493" operator="equal">
      <formula>1</formula>
    </cfRule>
  </conditionalFormatting>
  <conditionalFormatting sqref="A1504">
    <cfRule type="containsBlanks" dxfId="5251" priority="2492">
      <formula>LEN(TRIM(A1504))=0</formula>
    </cfRule>
  </conditionalFormatting>
  <conditionalFormatting sqref="J1504">
    <cfRule type="cellIs" dxfId="5250" priority="2489" operator="equal">
      <formula>1</formula>
    </cfRule>
  </conditionalFormatting>
  <conditionalFormatting sqref="E1517:F1517">
    <cfRule type="expression" dxfId="5249" priority="2441">
      <formula>$A1517="Non"</formula>
    </cfRule>
  </conditionalFormatting>
  <conditionalFormatting sqref="C1517">
    <cfRule type="cellIs" dxfId="5248" priority="2440" operator="equal">
      <formula>1</formula>
    </cfRule>
  </conditionalFormatting>
  <conditionalFormatting sqref="A1517">
    <cfRule type="containsBlanks" dxfId="5247" priority="2439">
      <formula>LEN(TRIM(A1517))=0</formula>
    </cfRule>
  </conditionalFormatting>
  <conditionalFormatting sqref="J1517">
    <cfRule type="cellIs" dxfId="5246" priority="2436" operator="equal">
      <formula>1</formula>
    </cfRule>
  </conditionalFormatting>
  <conditionalFormatting sqref="E1513:F1513">
    <cfRule type="expression" dxfId="5245" priority="2344">
      <formula>$A1513="Non"</formula>
    </cfRule>
  </conditionalFormatting>
  <conditionalFormatting sqref="C1513">
    <cfRule type="cellIs" dxfId="5244" priority="2343" operator="equal">
      <formula>1</formula>
    </cfRule>
  </conditionalFormatting>
  <conditionalFormatting sqref="J42">
    <cfRule type="cellIs" dxfId="5243" priority="2357" operator="equal">
      <formula>1</formula>
    </cfRule>
  </conditionalFormatting>
  <conditionalFormatting sqref="E42:F42">
    <cfRule type="expression" dxfId="5242" priority="2356">
      <formula>$A42="Non"</formula>
    </cfRule>
  </conditionalFormatting>
  <conditionalFormatting sqref="C42">
    <cfRule type="cellIs" dxfId="5241" priority="2355" operator="equal">
      <formula>1</formula>
    </cfRule>
  </conditionalFormatting>
  <conditionalFormatting sqref="A42">
    <cfRule type="containsBlanks" dxfId="5240" priority="2361">
      <formula>LEN(TRIM(A42))=0</formula>
    </cfRule>
  </conditionalFormatting>
  <conditionalFormatting sqref="E1512:F1512">
    <cfRule type="expression" dxfId="5239" priority="2353">
      <formula>$A1512="Non"</formula>
    </cfRule>
  </conditionalFormatting>
  <conditionalFormatting sqref="C1512">
    <cfRule type="cellIs" dxfId="5238" priority="2352" operator="equal">
      <formula>1</formula>
    </cfRule>
  </conditionalFormatting>
  <conditionalFormatting sqref="A1512">
    <cfRule type="containsBlanks" dxfId="5237" priority="2351">
      <formula>LEN(TRIM(A1512))=0</formula>
    </cfRule>
  </conditionalFormatting>
  <conditionalFormatting sqref="J1512">
    <cfRule type="cellIs" dxfId="5236" priority="2348" operator="equal">
      <formula>1</formula>
    </cfRule>
  </conditionalFormatting>
  <conditionalFormatting sqref="A1513">
    <cfRule type="containsBlanks" dxfId="5235" priority="2342">
      <formula>LEN(TRIM(A1513))=0</formula>
    </cfRule>
  </conditionalFormatting>
  <conditionalFormatting sqref="J1513">
    <cfRule type="cellIs" dxfId="5234" priority="2339" operator="equal">
      <formula>1</formula>
    </cfRule>
  </conditionalFormatting>
  <conditionalFormatting sqref="E1514:F1514">
    <cfRule type="expression" dxfId="5233" priority="2335">
      <formula>$A1514="Non"</formula>
    </cfRule>
  </conditionalFormatting>
  <conditionalFormatting sqref="C1514">
    <cfRule type="cellIs" dxfId="5232" priority="2334" operator="equal">
      <formula>1</formula>
    </cfRule>
  </conditionalFormatting>
  <conditionalFormatting sqref="A1514">
    <cfRule type="containsBlanks" dxfId="5231" priority="2333">
      <formula>LEN(TRIM(A1514))=0</formula>
    </cfRule>
  </conditionalFormatting>
  <conditionalFormatting sqref="J1514">
    <cfRule type="cellIs" dxfId="5230" priority="2330" operator="equal">
      <formula>1</formula>
    </cfRule>
  </conditionalFormatting>
  <conditionalFormatting sqref="E1516:F1516">
    <cfRule type="expression" dxfId="5229" priority="2326">
      <formula>$A1516="Non"</formula>
    </cfRule>
  </conditionalFormatting>
  <conditionalFormatting sqref="C1516">
    <cfRule type="cellIs" dxfId="5228" priority="2325" operator="equal">
      <formula>1</formula>
    </cfRule>
  </conditionalFormatting>
  <conditionalFormatting sqref="A1516">
    <cfRule type="containsBlanks" dxfId="5227" priority="2324">
      <formula>LEN(TRIM(A1516))=0</formula>
    </cfRule>
  </conditionalFormatting>
  <conditionalFormatting sqref="J1516">
    <cfRule type="cellIs" dxfId="5226" priority="2321" operator="equal">
      <formula>1</formula>
    </cfRule>
  </conditionalFormatting>
  <conditionalFormatting sqref="E1473:F1473">
    <cfRule type="expression" dxfId="5225" priority="2317">
      <formula>$A1473="Non"</formula>
    </cfRule>
  </conditionalFormatting>
  <conditionalFormatting sqref="C1473">
    <cfRule type="cellIs" dxfId="5224" priority="2316" operator="equal">
      <formula>1</formula>
    </cfRule>
  </conditionalFormatting>
  <conditionalFormatting sqref="A1473">
    <cfRule type="containsBlanks" dxfId="5223" priority="2315">
      <formula>LEN(TRIM(A1473))=0</formula>
    </cfRule>
  </conditionalFormatting>
  <conditionalFormatting sqref="J1473">
    <cfRule type="cellIs" dxfId="5222" priority="2312" operator="equal">
      <formula>1</formula>
    </cfRule>
  </conditionalFormatting>
  <conditionalFormatting sqref="E1474:F1474">
    <cfRule type="expression" dxfId="5221" priority="2309">
      <formula>$A1474="Non"</formula>
    </cfRule>
  </conditionalFormatting>
  <conditionalFormatting sqref="C1474">
    <cfRule type="cellIs" dxfId="5220" priority="2308" operator="equal">
      <formula>1</formula>
    </cfRule>
  </conditionalFormatting>
  <conditionalFormatting sqref="A1474">
    <cfRule type="containsBlanks" dxfId="5219" priority="2307">
      <formula>LEN(TRIM(A1474))=0</formula>
    </cfRule>
  </conditionalFormatting>
  <conditionalFormatting sqref="J1474">
    <cfRule type="cellIs" dxfId="5218" priority="2304" operator="equal">
      <formula>1</formula>
    </cfRule>
  </conditionalFormatting>
  <conditionalFormatting sqref="E1498:F1498">
    <cfRule type="expression" dxfId="5217" priority="2301">
      <formula>$A1498="Non"</formula>
    </cfRule>
  </conditionalFormatting>
  <conditionalFormatting sqref="C1498">
    <cfRule type="cellIs" dxfId="5216" priority="2300" operator="equal">
      <formula>1</formula>
    </cfRule>
  </conditionalFormatting>
  <conditionalFormatting sqref="A1498">
    <cfRule type="containsBlanks" dxfId="5215" priority="2299">
      <formula>LEN(TRIM(A1498))=0</formula>
    </cfRule>
  </conditionalFormatting>
  <conditionalFormatting sqref="J1498">
    <cfRule type="cellIs" dxfId="5214" priority="2296" operator="equal">
      <formula>1</formula>
    </cfRule>
  </conditionalFormatting>
  <conditionalFormatting sqref="E1515:F1515">
    <cfRule type="expression" dxfId="5213" priority="2292">
      <formula>$A1515="Non"</formula>
    </cfRule>
  </conditionalFormatting>
  <conditionalFormatting sqref="C1515">
    <cfRule type="cellIs" dxfId="5212" priority="2291" operator="equal">
      <formula>1</formula>
    </cfRule>
  </conditionalFormatting>
  <conditionalFormatting sqref="A1515">
    <cfRule type="containsBlanks" dxfId="5211" priority="2290">
      <formula>LEN(TRIM(A1515))=0</formula>
    </cfRule>
  </conditionalFormatting>
  <conditionalFormatting sqref="J1515">
    <cfRule type="cellIs" dxfId="5210" priority="2287" operator="equal">
      <formula>1</formula>
    </cfRule>
  </conditionalFormatting>
  <conditionalFormatting sqref="C1518:C1520 C1557 C1525:C1534">
    <cfRule type="cellIs" dxfId="5209" priority="2263" operator="equal">
      <formula>1</formula>
    </cfRule>
  </conditionalFormatting>
  <conditionalFormatting sqref="A1518:A1520 A1557 A1525:A1534">
    <cfRule type="containsBlanks" dxfId="5208" priority="2262">
      <formula>LEN(TRIM(A1518))=0</formula>
    </cfRule>
  </conditionalFormatting>
  <conditionalFormatting sqref="E1518:F1520 E1557:F1557 E1525:F1534">
    <cfRule type="expression" dxfId="5207" priority="2201">
      <formula>$A1518="Non"</formula>
    </cfRule>
  </conditionalFormatting>
  <conditionalFormatting sqref="J1518:J1520 J1557 J1525:J1534">
    <cfRule type="cellIs" dxfId="5206" priority="2200" operator="equal">
      <formula>1</formula>
    </cfRule>
  </conditionalFormatting>
  <conditionalFormatting sqref="C1535">
    <cfRule type="cellIs" dxfId="5205" priority="2195" operator="equal">
      <formula>1</formula>
    </cfRule>
  </conditionalFormatting>
  <conditionalFormatting sqref="A1535">
    <cfRule type="containsBlanks" dxfId="5204" priority="2194">
      <formula>LEN(TRIM(A1535))=0</formula>
    </cfRule>
  </conditionalFormatting>
  <conditionalFormatting sqref="E1535:F1535">
    <cfRule type="expression" dxfId="5203" priority="2190">
      <formula>$A1535="Non"</formula>
    </cfRule>
  </conditionalFormatting>
  <conditionalFormatting sqref="J1535">
    <cfRule type="cellIs" dxfId="5202" priority="2189" operator="equal">
      <formula>1</formula>
    </cfRule>
  </conditionalFormatting>
  <conditionalFormatting sqref="C1536">
    <cfRule type="cellIs" dxfId="5201" priority="2186" operator="equal">
      <formula>1</formula>
    </cfRule>
  </conditionalFormatting>
  <conditionalFormatting sqref="A1536">
    <cfRule type="containsBlanks" dxfId="5200" priority="2185">
      <formula>LEN(TRIM(A1536))=0</formula>
    </cfRule>
  </conditionalFormatting>
  <conditionalFormatting sqref="E1536:F1536">
    <cfRule type="expression" dxfId="5199" priority="2181">
      <formula>$A1536="Non"</formula>
    </cfRule>
  </conditionalFormatting>
  <conditionalFormatting sqref="J1536">
    <cfRule type="cellIs" dxfId="5198" priority="2180" operator="equal">
      <formula>1</formula>
    </cfRule>
  </conditionalFormatting>
  <conditionalFormatting sqref="C1537">
    <cfRule type="cellIs" dxfId="5197" priority="2175" operator="equal">
      <formula>1</formula>
    </cfRule>
  </conditionalFormatting>
  <conditionalFormatting sqref="A1537">
    <cfRule type="containsBlanks" dxfId="5196" priority="2174">
      <formula>LEN(TRIM(A1537))=0</formula>
    </cfRule>
  </conditionalFormatting>
  <conditionalFormatting sqref="E1537:F1538">
    <cfRule type="expression" dxfId="5195" priority="2170">
      <formula>$A1537="Non"</formula>
    </cfRule>
  </conditionalFormatting>
  <conditionalFormatting sqref="J1537:J1538">
    <cfRule type="cellIs" dxfId="5194" priority="2169" operator="equal">
      <formula>1</formula>
    </cfRule>
  </conditionalFormatting>
  <conditionalFormatting sqref="C1539">
    <cfRule type="cellIs" dxfId="5193" priority="2166" operator="equal">
      <formula>1</formula>
    </cfRule>
  </conditionalFormatting>
  <conditionalFormatting sqref="A1539">
    <cfRule type="containsBlanks" dxfId="5192" priority="2165">
      <formula>LEN(TRIM(A1539))=0</formula>
    </cfRule>
  </conditionalFormatting>
  <conditionalFormatting sqref="E1539:F1539">
    <cfRule type="expression" dxfId="5191" priority="2161">
      <formula>$A1539="Non"</formula>
    </cfRule>
  </conditionalFormatting>
  <conditionalFormatting sqref="J1539">
    <cfRule type="cellIs" dxfId="5190" priority="2160" operator="equal">
      <formula>1</formula>
    </cfRule>
  </conditionalFormatting>
  <conditionalFormatting sqref="C1554">
    <cfRule type="cellIs" dxfId="5189" priority="2157" operator="equal">
      <formula>1</formula>
    </cfRule>
  </conditionalFormatting>
  <conditionalFormatting sqref="A1554">
    <cfRule type="containsBlanks" dxfId="5188" priority="2156">
      <formula>LEN(TRIM(A1554))=0</formula>
    </cfRule>
  </conditionalFormatting>
  <conditionalFormatting sqref="E1554:F1554">
    <cfRule type="expression" dxfId="5187" priority="2152">
      <formula>$A1554="Non"</formula>
    </cfRule>
  </conditionalFormatting>
  <conditionalFormatting sqref="J1554">
    <cfRule type="cellIs" dxfId="5186" priority="2151" operator="equal">
      <formula>1</formula>
    </cfRule>
  </conditionalFormatting>
  <conditionalFormatting sqref="E1555:F1555">
    <cfRule type="expression" dxfId="5185" priority="2141">
      <formula>$A1555="Non"</formula>
    </cfRule>
  </conditionalFormatting>
  <conditionalFormatting sqref="C1555">
    <cfRule type="cellIs" dxfId="5184" priority="2147" operator="equal">
      <formula>1</formula>
    </cfRule>
  </conditionalFormatting>
  <conditionalFormatting sqref="J1555">
    <cfRule type="cellIs" dxfId="5183" priority="2140" operator="equal">
      <formula>1</formula>
    </cfRule>
  </conditionalFormatting>
  <conditionalFormatting sqref="A1555">
    <cfRule type="containsBlanks" dxfId="5182" priority="2148">
      <formula>LEN(TRIM(A1555))=0</formula>
    </cfRule>
  </conditionalFormatting>
  <conditionalFormatting sqref="E1556:F1556">
    <cfRule type="expression" dxfId="5181" priority="2134">
      <formula>$A1556="Non"</formula>
    </cfRule>
  </conditionalFormatting>
  <conditionalFormatting sqref="C1556">
    <cfRule type="cellIs" dxfId="5180" priority="2138" operator="equal">
      <formula>1</formula>
    </cfRule>
  </conditionalFormatting>
  <conditionalFormatting sqref="J1556">
    <cfRule type="cellIs" dxfId="5179" priority="2133" operator="equal">
      <formula>1</formula>
    </cfRule>
  </conditionalFormatting>
  <conditionalFormatting sqref="A1556">
    <cfRule type="containsBlanks" dxfId="5178" priority="2139">
      <formula>LEN(TRIM(A1556))=0</formula>
    </cfRule>
  </conditionalFormatting>
  <conditionalFormatting sqref="C1522">
    <cfRule type="cellIs" dxfId="5177" priority="2132" operator="equal">
      <formula>1</formula>
    </cfRule>
  </conditionalFormatting>
  <conditionalFormatting sqref="A1522">
    <cfRule type="containsBlanks" dxfId="5176" priority="2131">
      <formula>LEN(TRIM(A1522))=0</formula>
    </cfRule>
  </conditionalFormatting>
  <conditionalFormatting sqref="E1522:F1522">
    <cfRule type="expression" dxfId="5175" priority="2127">
      <formula>$A1522="Non"</formula>
    </cfRule>
  </conditionalFormatting>
  <conditionalFormatting sqref="J1522">
    <cfRule type="cellIs" dxfId="5174" priority="2126" operator="equal">
      <formula>1</formula>
    </cfRule>
  </conditionalFormatting>
  <conditionalFormatting sqref="C1524">
    <cfRule type="cellIs" dxfId="5173" priority="2123" operator="equal">
      <formula>1</formula>
    </cfRule>
  </conditionalFormatting>
  <conditionalFormatting sqref="A1524">
    <cfRule type="containsBlanks" dxfId="5172" priority="2122">
      <formula>LEN(TRIM(A1524))=0</formula>
    </cfRule>
  </conditionalFormatting>
  <conditionalFormatting sqref="E1524:F1524">
    <cfRule type="expression" dxfId="5171" priority="2118">
      <formula>$A1524="Non"</formula>
    </cfRule>
  </conditionalFormatting>
  <conditionalFormatting sqref="J1524">
    <cfRule type="cellIs" dxfId="5170" priority="2117" operator="equal">
      <formula>1</formula>
    </cfRule>
  </conditionalFormatting>
  <conditionalFormatting sqref="C1523">
    <cfRule type="cellIs" dxfId="5169" priority="2114" operator="equal">
      <formula>1</formula>
    </cfRule>
  </conditionalFormatting>
  <conditionalFormatting sqref="A1523">
    <cfRule type="containsBlanks" dxfId="5168" priority="2113">
      <formula>LEN(TRIM(A1523))=0</formula>
    </cfRule>
  </conditionalFormatting>
  <conditionalFormatting sqref="E1523:F1523">
    <cfRule type="expression" dxfId="5167" priority="2109">
      <formula>$A1523="Non"</formula>
    </cfRule>
  </conditionalFormatting>
  <conditionalFormatting sqref="J1523">
    <cfRule type="cellIs" dxfId="5166" priority="2108" operator="equal">
      <formula>1</formula>
    </cfRule>
  </conditionalFormatting>
  <conditionalFormatting sqref="J259">
    <cfRule type="cellIs" dxfId="5165" priority="1995" operator="equal">
      <formula>1</formula>
    </cfRule>
  </conditionalFormatting>
  <conditionalFormatting sqref="E259:F259">
    <cfRule type="expression" dxfId="5164" priority="1994">
      <formula>$A259="Non"</formula>
    </cfRule>
  </conditionalFormatting>
  <conditionalFormatting sqref="C259">
    <cfRule type="cellIs" dxfId="5163" priority="1993" operator="equal">
      <formula>1</formula>
    </cfRule>
  </conditionalFormatting>
  <conditionalFormatting sqref="A259">
    <cfRule type="containsBlanks" dxfId="5162" priority="1999">
      <formula>LEN(TRIM(A259))=0</formula>
    </cfRule>
  </conditionalFormatting>
  <conditionalFormatting sqref="J260">
    <cfRule type="cellIs" dxfId="5161" priority="1988" operator="equal">
      <formula>1</formula>
    </cfRule>
  </conditionalFormatting>
  <conditionalFormatting sqref="E260:F260">
    <cfRule type="expression" dxfId="5160" priority="1987">
      <formula>$A260="Non"</formula>
    </cfRule>
  </conditionalFormatting>
  <conditionalFormatting sqref="C260">
    <cfRule type="cellIs" dxfId="5159" priority="1986" operator="equal">
      <formula>1</formula>
    </cfRule>
  </conditionalFormatting>
  <conditionalFormatting sqref="A260">
    <cfRule type="containsBlanks" dxfId="5158" priority="1992">
      <formula>LEN(TRIM(A260))=0</formula>
    </cfRule>
  </conditionalFormatting>
  <conditionalFormatting sqref="J376">
    <cfRule type="cellIs" dxfId="5157" priority="1981" operator="equal">
      <formula>1</formula>
    </cfRule>
  </conditionalFormatting>
  <conditionalFormatting sqref="E376:F376">
    <cfRule type="expression" dxfId="5156" priority="1980">
      <formula>$A376="Non"</formula>
    </cfRule>
  </conditionalFormatting>
  <conditionalFormatting sqref="C376">
    <cfRule type="cellIs" dxfId="5155" priority="1979" operator="equal">
      <formula>1</formula>
    </cfRule>
  </conditionalFormatting>
  <conditionalFormatting sqref="A376">
    <cfRule type="containsBlanks" dxfId="5154" priority="1985">
      <formula>LEN(TRIM(A376))=0</formula>
    </cfRule>
  </conditionalFormatting>
  <conditionalFormatting sqref="J845">
    <cfRule type="cellIs" dxfId="5153" priority="1974" operator="equal">
      <formula>1</formula>
    </cfRule>
  </conditionalFormatting>
  <conditionalFormatting sqref="E845:F845">
    <cfRule type="expression" dxfId="5152" priority="1973">
      <formula>$A845="Non"</formula>
    </cfRule>
  </conditionalFormatting>
  <conditionalFormatting sqref="C845">
    <cfRule type="cellIs" dxfId="5151" priority="1972" operator="equal">
      <formula>1</formula>
    </cfRule>
  </conditionalFormatting>
  <conditionalFormatting sqref="A845">
    <cfRule type="containsBlanks" dxfId="5150" priority="1978">
      <formula>LEN(TRIM(A845))=0</formula>
    </cfRule>
  </conditionalFormatting>
  <conditionalFormatting sqref="J702">
    <cfRule type="cellIs" dxfId="5149" priority="1812" operator="equal">
      <formula>1</formula>
    </cfRule>
  </conditionalFormatting>
  <conditionalFormatting sqref="E702:F702">
    <cfRule type="expression" dxfId="5148" priority="1811">
      <formula>$A702="Non"</formula>
    </cfRule>
  </conditionalFormatting>
  <conditionalFormatting sqref="C702">
    <cfRule type="cellIs" dxfId="5147" priority="1810" operator="equal">
      <formula>1</formula>
    </cfRule>
  </conditionalFormatting>
  <conditionalFormatting sqref="A702">
    <cfRule type="containsBlanks" dxfId="5146" priority="1816">
      <formula>LEN(TRIM(A702))=0</formula>
    </cfRule>
  </conditionalFormatting>
  <conditionalFormatting sqref="J686">
    <cfRule type="cellIs" dxfId="5145" priority="1798" operator="equal">
      <formula>1</formula>
    </cfRule>
  </conditionalFormatting>
  <conditionalFormatting sqref="E686:F686">
    <cfRule type="expression" dxfId="5144" priority="1797">
      <formula>$A686="Non"</formula>
    </cfRule>
  </conditionalFormatting>
  <conditionalFormatting sqref="C686">
    <cfRule type="cellIs" dxfId="5143" priority="1796" operator="equal">
      <formula>1</formula>
    </cfRule>
  </conditionalFormatting>
  <conditionalFormatting sqref="A686">
    <cfRule type="containsBlanks" dxfId="5142" priority="1802">
      <formula>LEN(TRIM(A686))=0</formula>
    </cfRule>
  </conditionalFormatting>
  <conditionalFormatting sqref="J689">
    <cfRule type="cellIs" dxfId="5141" priority="1791" operator="equal">
      <formula>1</formula>
    </cfRule>
  </conditionalFormatting>
  <conditionalFormatting sqref="E689:F689">
    <cfRule type="expression" dxfId="5140" priority="1790">
      <formula>$A689="Non"</formula>
    </cfRule>
  </conditionalFormatting>
  <conditionalFormatting sqref="C689">
    <cfRule type="cellIs" dxfId="5139" priority="1789" operator="equal">
      <formula>1</formula>
    </cfRule>
  </conditionalFormatting>
  <conditionalFormatting sqref="A689">
    <cfRule type="containsBlanks" dxfId="5138" priority="1795">
      <formula>LEN(TRIM(A689))=0</formula>
    </cfRule>
  </conditionalFormatting>
  <conditionalFormatting sqref="J1252">
    <cfRule type="cellIs" dxfId="5137" priority="1754" operator="equal">
      <formula>1</formula>
    </cfRule>
  </conditionalFormatting>
  <conditionalFormatting sqref="E1252:F1252">
    <cfRule type="expression" dxfId="5136" priority="1753">
      <formula>$A1252="Non"</formula>
    </cfRule>
  </conditionalFormatting>
  <conditionalFormatting sqref="C1252">
    <cfRule type="cellIs" dxfId="5135" priority="1752" operator="equal">
      <formula>1</formula>
    </cfRule>
  </conditionalFormatting>
  <conditionalFormatting sqref="A1252">
    <cfRule type="containsBlanks" dxfId="5134" priority="1758">
      <formula>LEN(TRIM(A1252))=0</formula>
    </cfRule>
  </conditionalFormatting>
  <conditionalFormatting sqref="J1123">
    <cfRule type="cellIs" dxfId="5133" priority="1740" operator="equal">
      <formula>1</formula>
    </cfRule>
  </conditionalFormatting>
  <conditionalFormatting sqref="E1123:F1123">
    <cfRule type="expression" dxfId="5132" priority="1739">
      <formula>$A1123="Non"</formula>
    </cfRule>
  </conditionalFormatting>
  <conditionalFormatting sqref="C1123">
    <cfRule type="cellIs" dxfId="5131" priority="1738" operator="equal">
      <formula>1</formula>
    </cfRule>
  </conditionalFormatting>
  <conditionalFormatting sqref="A1123">
    <cfRule type="containsBlanks" dxfId="5130" priority="1744">
      <formula>LEN(TRIM(A1123))=0</formula>
    </cfRule>
  </conditionalFormatting>
  <conditionalFormatting sqref="J1124">
    <cfRule type="cellIs" dxfId="5129" priority="1733" operator="equal">
      <formula>1</formula>
    </cfRule>
  </conditionalFormatting>
  <conditionalFormatting sqref="E1124:F1124">
    <cfRule type="expression" dxfId="5128" priority="1732">
      <formula>$A1124="Non"</formula>
    </cfRule>
  </conditionalFormatting>
  <conditionalFormatting sqref="C1124">
    <cfRule type="cellIs" dxfId="5127" priority="1731" operator="equal">
      <formula>1</formula>
    </cfRule>
  </conditionalFormatting>
  <conditionalFormatting sqref="A1124">
    <cfRule type="containsBlanks" dxfId="5126" priority="1737">
      <formula>LEN(TRIM(A1124))=0</formula>
    </cfRule>
  </conditionalFormatting>
  <conditionalFormatting sqref="J1111">
    <cfRule type="cellIs" dxfId="5125" priority="1726" operator="equal">
      <formula>1</formula>
    </cfRule>
  </conditionalFormatting>
  <conditionalFormatting sqref="E1111:F1111">
    <cfRule type="expression" dxfId="5124" priority="1725">
      <formula>$A1111="Non"</formula>
    </cfRule>
  </conditionalFormatting>
  <conditionalFormatting sqref="C1111">
    <cfRule type="cellIs" dxfId="5123" priority="1724" operator="equal">
      <formula>1</formula>
    </cfRule>
  </conditionalFormatting>
  <conditionalFormatting sqref="A1111">
    <cfRule type="containsBlanks" dxfId="5122" priority="1730">
      <formula>LEN(TRIM(A1111))=0</formula>
    </cfRule>
  </conditionalFormatting>
  <conditionalFormatting sqref="C1095">
    <cfRule type="cellIs" dxfId="5121" priority="1720" operator="equal">
      <formula>1</formula>
    </cfRule>
  </conditionalFormatting>
  <conditionalFormatting sqref="A1095">
    <cfRule type="containsBlanks" dxfId="5120" priority="1723">
      <formula>LEN(TRIM(A1095))=0</formula>
    </cfRule>
  </conditionalFormatting>
  <conditionalFormatting sqref="J1096">
    <cfRule type="cellIs" dxfId="5119" priority="1715" operator="equal">
      <formula>1</formula>
    </cfRule>
  </conditionalFormatting>
  <conditionalFormatting sqref="E1096:F1096">
    <cfRule type="expression" dxfId="5118" priority="1714">
      <formula>$A1096="Non"</formula>
    </cfRule>
  </conditionalFormatting>
  <conditionalFormatting sqref="C1096">
    <cfRule type="cellIs" dxfId="5117" priority="1713" operator="equal">
      <formula>1</formula>
    </cfRule>
  </conditionalFormatting>
  <conditionalFormatting sqref="A1096">
    <cfRule type="containsBlanks" dxfId="5116" priority="1719">
      <formula>LEN(TRIM(A1096))=0</formula>
    </cfRule>
  </conditionalFormatting>
  <conditionalFormatting sqref="J1103">
    <cfRule type="cellIs" dxfId="5115" priority="1708" operator="equal">
      <formula>1</formula>
    </cfRule>
  </conditionalFormatting>
  <conditionalFormatting sqref="E1103:F1103">
    <cfRule type="expression" dxfId="5114" priority="1707">
      <formula>$A1103="Non"</formula>
    </cfRule>
  </conditionalFormatting>
  <conditionalFormatting sqref="C1103">
    <cfRule type="cellIs" dxfId="5113" priority="1706" operator="equal">
      <formula>1</formula>
    </cfRule>
  </conditionalFormatting>
  <conditionalFormatting sqref="A1103">
    <cfRule type="containsBlanks" dxfId="5112" priority="1712">
      <formula>LEN(TRIM(A1103))=0</formula>
    </cfRule>
  </conditionalFormatting>
  <conditionalFormatting sqref="J879">
    <cfRule type="cellIs" dxfId="5111" priority="1573" operator="equal">
      <formula>1</formula>
    </cfRule>
  </conditionalFormatting>
  <conditionalFormatting sqref="E879:F879">
    <cfRule type="expression" dxfId="5110" priority="1572">
      <formula>$A879="Non"</formula>
    </cfRule>
  </conditionalFormatting>
  <conditionalFormatting sqref="C879">
    <cfRule type="cellIs" dxfId="5109" priority="1571" operator="equal">
      <formula>1</formula>
    </cfRule>
  </conditionalFormatting>
  <conditionalFormatting sqref="A879">
    <cfRule type="containsBlanks" dxfId="5108" priority="1577">
      <formula>LEN(TRIM(A879))=0</formula>
    </cfRule>
  </conditionalFormatting>
  <conditionalFormatting sqref="K1381:AE1382">
    <cfRule type="containsText" dxfId="5107" priority="3327" operator="containsText" text="X">
      <formula>NOT(ISERROR(SEARCH("X",K1381)))</formula>
    </cfRule>
  </conditionalFormatting>
  <conditionalFormatting sqref="E1472:F1472">
    <cfRule type="expression" dxfId="5106" priority="1561">
      <formula>$A1472="Non"</formula>
    </cfRule>
  </conditionalFormatting>
  <conditionalFormatting sqref="C1472">
    <cfRule type="cellIs" dxfId="5105" priority="1560" operator="equal">
      <formula>1</formula>
    </cfRule>
  </conditionalFormatting>
  <conditionalFormatting sqref="A1472">
    <cfRule type="containsBlanks" dxfId="5104" priority="1559">
      <formula>LEN(TRIM(A1472))=0</formula>
    </cfRule>
  </conditionalFormatting>
  <conditionalFormatting sqref="J1472">
    <cfRule type="cellIs" dxfId="5103" priority="1556" operator="equal">
      <formula>1</formula>
    </cfRule>
  </conditionalFormatting>
  <conditionalFormatting sqref="J468">
    <cfRule type="cellIs" dxfId="5102" priority="1550" operator="equal">
      <formula>1</formula>
    </cfRule>
  </conditionalFormatting>
  <conditionalFormatting sqref="E468:F468">
    <cfRule type="expression" dxfId="5101" priority="1549">
      <formula>$A468="Non"</formula>
    </cfRule>
  </conditionalFormatting>
  <conditionalFormatting sqref="C468">
    <cfRule type="cellIs" dxfId="5100" priority="1548" operator="equal">
      <formula>1</formula>
    </cfRule>
  </conditionalFormatting>
  <conditionalFormatting sqref="A468">
    <cfRule type="containsBlanks" dxfId="5099" priority="1554">
      <formula>LEN(TRIM(A468))=0</formula>
    </cfRule>
  </conditionalFormatting>
  <conditionalFormatting sqref="J469">
    <cfRule type="cellIs" dxfId="5098" priority="1543" operator="equal">
      <formula>1</formula>
    </cfRule>
  </conditionalFormatting>
  <conditionalFormatting sqref="E469:F469">
    <cfRule type="expression" dxfId="5097" priority="1542">
      <formula>$A469="Non"</formula>
    </cfRule>
  </conditionalFormatting>
  <conditionalFormatting sqref="C469">
    <cfRule type="cellIs" dxfId="5096" priority="1541" operator="equal">
      <formula>1</formula>
    </cfRule>
  </conditionalFormatting>
  <conditionalFormatting sqref="A469">
    <cfRule type="containsBlanks" dxfId="5095" priority="1547">
      <formula>LEN(TRIM(A469))=0</formula>
    </cfRule>
  </conditionalFormatting>
  <conditionalFormatting sqref="J456">
    <cfRule type="cellIs" dxfId="5094" priority="1536" operator="equal">
      <formula>1</formula>
    </cfRule>
  </conditionalFormatting>
  <conditionalFormatting sqref="E456:F456">
    <cfRule type="expression" dxfId="5093" priority="1535">
      <formula>$A456="Non"</formula>
    </cfRule>
  </conditionalFormatting>
  <conditionalFormatting sqref="C456">
    <cfRule type="cellIs" dxfId="5092" priority="1534" operator="equal">
      <formula>1</formula>
    </cfRule>
  </conditionalFormatting>
  <conditionalFormatting sqref="A456">
    <cfRule type="containsBlanks" dxfId="5091" priority="1540">
      <formula>LEN(TRIM(A456))=0</formula>
    </cfRule>
  </conditionalFormatting>
  <conditionalFormatting sqref="J538">
    <cfRule type="cellIs" dxfId="5090" priority="1529" operator="equal">
      <formula>1</formula>
    </cfRule>
  </conditionalFormatting>
  <conditionalFormatting sqref="E538:F538">
    <cfRule type="expression" dxfId="5089" priority="1528">
      <formula>$A538="Non"</formula>
    </cfRule>
  </conditionalFormatting>
  <conditionalFormatting sqref="C538">
    <cfRule type="cellIs" dxfId="5088" priority="1527" operator="equal">
      <formula>1</formula>
    </cfRule>
  </conditionalFormatting>
  <conditionalFormatting sqref="A538">
    <cfRule type="containsBlanks" dxfId="5087" priority="1533">
      <formula>LEN(TRIM(A538))=0</formula>
    </cfRule>
  </conditionalFormatting>
  <conditionalFormatting sqref="J539">
    <cfRule type="cellIs" dxfId="5086" priority="1522" operator="equal">
      <formula>1</formula>
    </cfRule>
  </conditionalFormatting>
  <conditionalFormatting sqref="E539:F539">
    <cfRule type="expression" dxfId="5085" priority="1521">
      <formula>$A539="Non"</formula>
    </cfRule>
  </conditionalFormatting>
  <conditionalFormatting sqref="C539">
    <cfRule type="cellIs" dxfId="5084" priority="1520" operator="equal">
      <formula>1</formula>
    </cfRule>
  </conditionalFormatting>
  <conditionalFormatting sqref="A539">
    <cfRule type="containsBlanks" dxfId="5083" priority="1526">
      <formula>LEN(TRIM(A539))=0</formula>
    </cfRule>
  </conditionalFormatting>
  <conditionalFormatting sqref="J548">
    <cfRule type="cellIs" dxfId="5082" priority="1515" operator="equal">
      <formula>1</formula>
    </cfRule>
  </conditionalFormatting>
  <conditionalFormatting sqref="E548:F548">
    <cfRule type="expression" dxfId="5081" priority="1514">
      <formula>$A548="Non"</formula>
    </cfRule>
  </conditionalFormatting>
  <conditionalFormatting sqref="C548">
    <cfRule type="cellIs" dxfId="5080" priority="1513" operator="equal">
      <formula>1</formula>
    </cfRule>
  </conditionalFormatting>
  <conditionalFormatting sqref="A548">
    <cfRule type="containsBlanks" dxfId="5079" priority="1519">
      <formula>LEN(TRIM(A548))=0</formula>
    </cfRule>
  </conditionalFormatting>
  <conditionalFormatting sqref="J420">
    <cfRule type="cellIs" dxfId="5078" priority="1412" operator="equal">
      <formula>1</formula>
    </cfRule>
  </conditionalFormatting>
  <conditionalFormatting sqref="E420:F420">
    <cfRule type="expression" dxfId="5077" priority="1411">
      <formula>$A420="Non"</formula>
    </cfRule>
  </conditionalFormatting>
  <conditionalFormatting sqref="C420">
    <cfRule type="cellIs" dxfId="5076" priority="1410" operator="equal">
      <formula>1</formula>
    </cfRule>
  </conditionalFormatting>
  <conditionalFormatting sqref="A420">
    <cfRule type="containsBlanks" dxfId="5075" priority="1416">
      <formula>LEN(TRIM(A420))=0</formula>
    </cfRule>
  </conditionalFormatting>
  <conditionalFormatting sqref="J126">
    <cfRule type="cellIs" dxfId="5074" priority="1376" operator="equal">
      <formula>1</formula>
    </cfRule>
  </conditionalFormatting>
  <conditionalFormatting sqref="E126:F126">
    <cfRule type="expression" dxfId="5073" priority="1375">
      <formula>$A126="Non"</formula>
    </cfRule>
  </conditionalFormatting>
  <conditionalFormatting sqref="C126">
    <cfRule type="cellIs" dxfId="5072" priority="1374" operator="equal">
      <formula>1</formula>
    </cfRule>
  </conditionalFormatting>
  <conditionalFormatting sqref="A126">
    <cfRule type="containsBlanks" dxfId="5071" priority="1380">
      <formula>LEN(TRIM(A126))=0</formula>
    </cfRule>
  </conditionalFormatting>
  <conditionalFormatting sqref="J1143">
    <cfRule type="cellIs" dxfId="5070" priority="1369" operator="equal">
      <formula>1</formula>
    </cfRule>
  </conditionalFormatting>
  <conditionalFormatting sqref="E1143:F1143">
    <cfRule type="expression" dxfId="5069" priority="1368">
      <formula>$A1143="Non"</formula>
    </cfRule>
  </conditionalFormatting>
  <conditionalFormatting sqref="C1143">
    <cfRule type="cellIs" dxfId="5068" priority="1367" operator="equal">
      <formula>1</formula>
    </cfRule>
  </conditionalFormatting>
  <conditionalFormatting sqref="A1143">
    <cfRule type="containsBlanks" dxfId="5067" priority="1373">
      <formula>LEN(TRIM(A1143))=0</formula>
    </cfRule>
  </conditionalFormatting>
  <conditionalFormatting sqref="J1141">
    <cfRule type="cellIs" dxfId="5066" priority="1362" operator="equal">
      <formula>1</formula>
    </cfRule>
  </conditionalFormatting>
  <conditionalFormatting sqref="E1141:F1141">
    <cfRule type="expression" dxfId="5065" priority="1361">
      <formula>$A1141="Non"</formula>
    </cfRule>
  </conditionalFormatting>
  <conditionalFormatting sqref="C1141">
    <cfRule type="cellIs" dxfId="5064" priority="1360" operator="equal">
      <formula>1</formula>
    </cfRule>
  </conditionalFormatting>
  <conditionalFormatting sqref="A1141">
    <cfRule type="containsBlanks" dxfId="5063" priority="1366">
      <formula>LEN(TRIM(A1141))=0</formula>
    </cfRule>
  </conditionalFormatting>
  <conditionalFormatting sqref="J1142">
    <cfRule type="cellIs" dxfId="5062" priority="1355" operator="equal">
      <formula>1</formula>
    </cfRule>
  </conditionalFormatting>
  <conditionalFormatting sqref="E1142:F1142">
    <cfRule type="expression" dxfId="5061" priority="1354">
      <formula>$A1142="Non"</formula>
    </cfRule>
  </conditionalFormatting>
  <conditionalFormatting sqref="C1142">
    <cfRule type="cellIs" dxfId="5060" priority="1353" operator="equal">
      <formula>1</formula>
    </cfRule>
  </conditionalFormatting>
  <conditionalFormatting sqref="A1142">
    <cfRule type="containsBlanks" dxfId="5059" priority="1359">
      <formula>LEN(TRIM(A1142))=0</formula>
    </cfRule>
  </conditionalFormatting>
  <conditionalFormatting sqref="J1083">
    <cfRule type="cellIs" dxfId="5058" priority="1341" operator="equal">
      <formula>1</formula>
    </cfRule>
  </conditionalFormatting>
  <conditionalFormatting sqref="E1083:F1083">
    <cfRule type="expression" dxfId="5057" priority="1340">
      <formula>$A1083="Non"</formula>
    </cfRule>
  </conditionalFormatting>
  <conditionalFormatting sqref="C1083">
    <cfRule type="cellIs" dxfId="5056" priority="1339" operator="equal">
      <formula>1</formula>
    </cfRule>
  </conditionalFormatting>
  <conditionalFormatting sqref="A1083">
    <cfRule type="containsBlanks" dxfId="5055" priority="1345">
      <formula>LEN(TRIM(A1083))=0</formula>
    </cfRule>
  </conditionalFormatting>
  <conditionalFormatting sqref="J129">
    <cfRule type="cellIs" dxfId="5054" priority="1334" operator="equal">
      <formula>1</formula>
    </cfRule>
  </conditionalFormatting>
  <conditionalFormatting sqref="E129:F129">
    <cfRule type="expression" dxfId="5053" priority="1333">
      <formula>$A129="Non"</formula>
    </cfRule>
  </conditionalFormatting>
  <conditionalFormatting sqref="C129">
    <cfRule type="cellIs" dxfId="5052" priority="1332" operator="equal">
      <formula>1</formula>
    </cfRule>
  </conditionalFormatting>
  <conditionalFormatting sqref="A129">
    <cfRule type="containsBlanks" dxfId="5051" priority="1338">
      <formula>LEN(TRIM(A129))=0</formula>
    </cfRule>
  </conditionalFormatting>
  <conditionalFormatting sqref="J231">
    <cfRule type="cellIs" dxfId="5050" priority="1327" operator="equal">
      <formula>1</formula>
    </cfRule>
  </conditionalFormatting>
  <conditionalFormatting sqref="E231:F231">
    <cfRule type="expression" dxfId="5049" priority="1326">
      <formula>$A231="Non"</formula>
    </cfRule>
  </conditionalFormatting>
  <conditionalFormatting sqref="C231">
    <cfRule type="cellIs" dxfId="5048" priority="1325" operator="equal">
      <formula>1</formula>
    </cfRule>
  </conditionalFormatting>
  <conditionalFormatting sqref="A231">
    <cfRule type="containsBlanks" dxfId="5047" priority="1331">
      <formula>LEN(TRIM(A231))=0</formula>
    </cfRule>
  </conditionalFormatting>
  <conditionalFormatting sqref="J1276">
    <cfRule type="cellIs" dxfId="5046" priority="1320" operator="equal">
      <formula>1</formula>
    </cfRule>
  </conditionalFormatting>
  <conditionalFormatting sqref="E1276:F1276">
    <cfRule type="expression" dxfId="5045" priority="1319">
      <formula>$A1276="Non"</formula>
    </cfRule>
  </conditionalFormatting>
  <conditionalFormatting sqref="C1276">
    <cfRule type="cellIs" dxfId="5044" priority="1318" operator="equal">
      <formula>1</formula>
    </cfRule>
  </conditionalFormatting>
  <conditionalFormatting sqref="A1276">
    <cfRule type="containsBlanks" dxfId="5043" priority="1324">
      <formula>LEN(TRIM(A1276))=0</formula>
    </cfRule>
  </conditionalFormatting>
  <conditionalFormatting sqref="J846">
    <cfRule type="cellIs" dxfId="5042" priority="1277" operator="equal">
      <formula>1</formula>
    </cfRule>
  </conditionalFormatting>
  <conditionalFormatting sqref="E846:F846">
    <cfRule type="expression" dxfId="5041" priority="1276">
      <formula>$A846="Non"</formula>
    </cfRule>
  </conditionalFormatting>
  <conditionalFormatting sqref="C846">
    <cfRule type="cellIs" dxfId="5040" priority="1275" operator="equal">
      <formula>1</formula>
    </cfRule>
  </conditionalFormatting>
  <conditionalFormatting sqref="A846">
    <cfRule type="containsBlanks" dxfId="5039" priority="1281">
      <formula>LEN(TRIM(A846))=0</formula>
    </cfRule>
  </conditionalFormatting>
  <conditionalFormatting sqref="J847">
    <cfRule type="cellIs" dxfId="5038" priority="1270" operator="equal">
      <formula>1</formula>
    </cfRule>
  </conditionalFormatting>
  <conditionalFormatting sqref="E847:F847">
    <cfRule type="expression" dxfId="5037" priority="1269">
      <formula>$A847="Non"</formula>
    </cfRule>
  </conditionalFormatting>
  <conditionalFormatting sqref="C847">
    <cfRule type="cellIs" dxfId="5036" priority="1268" operator="equal">
      <formula>1</formula>
    </cfRule>
  </conditionalFormatting>
  <conditionalFormatting sqref="A847">
    <cfRule type="containsBlanks" dxfId="5035" priority="1274">
      <formula>LEN(TRIM(A847))=0</formula>
    </cfRule>
  </conditionalFormatting>
  <conditionalFormatting sqref="J909">
    <cfRule type="cellIs" dxfId="5034" priority="1263" operator="equal">
      <formula>1</formula>
    </cfRule>
  </conditionalFormatting>
  <conditionalFormatting sqref="E909:F909">
    <cfRule type="expression" dxfId="5033" priority="1262">
      <formula>$A909="Non"</formula>
    </cfRule>
  </conditionalFormatting>
  <conditionalFormatting sqref="C909">
    <cfRule type="cellIs" dxfId="5032" priority="1261" operator="equal">
      <formula>1</formula>
    </cfRule>
  </conditionalFormatting>
  <conditionalFormatting sqref="A909">
    <cfRule type="containsBlanks" dxfId="5031" priority="1267">
      <formula>LEN(TRIM(A909))=0</formula>
    </cfRule>
  </conditionalFormatting>
  <conditionalFormatting sqref="J314">
    <cfRule type="cellIs" dxfId="5030" priority="1214" operator="equal">
      <formula>1</formula>
    </cfRule>
  </conditionalFormatting>
  <conditionalFormatting sqref="E314:F314">
    <cfRule type="expression" dxfId="5029" priority="1213">
      <formula>$A314="Non"</formula>
    </cfRule>
  </conditionalFormatting>
  <conditionalFormatting sqref="C314">
    <cfRule type="cellIs" dxfId="5028" priority="1212" operator="equal">
      <formula>1</formula>
    </cfRule>
  </conditionalFormatting>
  <conditionalFormatting sqref="A314">
    <cfRule type="containsBlanks" dxfId="5027" priority="1218">
      <formula>LEN(TRIM(A314))=0</formula>
    </cfRule>
  </conditionalFormatting>
  <conditionalFormatting sqref="J139">
    <cfRule type="cellIs" dxfId="5026" priority="1013" operator="equal">
      <formula>1</formula>
    </cfRule>
  </conditionalFormatting>
  <conditionalFormatting sqref="E139:F139">
    <cfRule type="expression" dxfId="5025" priority="1012">
      <formula>$A139="Non"</formula>
    </cfRule>
  </conditionalFormatting>
  <conditionalFormatting sqref="C139">
    <cfRule type="cellIs" dxfId="5024" priority="1011" operator="equal">
      <formula>1</formula>
    </cfRule>
  </conditionalFormatting>
  <conditionalFormatting sqref="A139">
    <cfRule type="containsBlanks" dxfId="5023" priority="1017">
      <formula>LEN(TRIM(A139))=0</formula>
    </cfRule>
  </conditionalFormatting>
  <conditionalFormatting sqref="J877">
    <cfRule type="cellIs" dxfId="5022" priority="992" operator="equal">
      <formula>1</formula>
    </cfRule>
  </conditionalFormatting>
  <conditionalFormatting sqref="E877:F877">
    <cfRule type="expression" dxfId="5021" priority="991">
      <formula>$A877="Non"</formula>
    </cfRule>
  </conditionalFormatting>
  <conditionalFormatting sqref="C877">
    <cfRule type="cellIs" dxfId="5020" priority="990" operator="equal">
      <formula>1</formula>
    </cfRule>
  </conditionalFormatting>
  <conditionalFormatting sqref="A877">
    <cfRule type="containsBlanks" dxfId="5019" priority="996">
      <formula>LEN(TRIM(A877))=0</formula>
    </cfRule>
  </conditionalFormatting>
  <conditionalFormatting sqref="J449">
    <cfRule type="cellIs" dxfId="5018" priority="985" operator="equal">
      <formula>1</formula>
    </cfRule>
  </conditionalFormatting>
  <conditionalFormatting sqref="E449:F449">
    <cfRule type="expression" dxfId="5017" priority="984">
      <formula>$A449="Non"</formula>
    </cfRule>
  </conditionalFormatting>
  <conditionalFormatting sqref="C449">
    <cfRule type="cellIs" dxfId="5016" priority="983" operator="equal">
      <formula>1</formula>
    </cfRule>
  </conditionalFormatting>
  <conditionalFormatting sqref="A449">
    <cfRule type="containsBlanks" dxfId="5015" priority="989">
      <formula>LEN(TRIM(A449))=0</formula>
    </cfRule>
  </conditionalFormatting>
  <conditionalFormatting sqref="J709">
    <cfRule type="cellIs" dxfId="5014" priority="978" operator="equal">
      <formula>1</formula>
    </cfRule>
  </conditionalFormatting>
  <conditionalFormatting sqref="E709:F709">
    <cfRule type="expression" dxfId="5013" priority="977">
      <formula>$A709="Non"</formula>
    </cfRule>
  </conditionalFormatting>
  <conditionalFormatting sqref="C709">
    <cfRule type="cellIs" dxfId="5012" priority="976" operator="equal">
      <formula>1</formula>
    </cfRule>
  </conditionalFormatting>
  <conditionalFormatting sqref="A709">
    <cfRule type="containsBlanks" dxfId="5011" priority="982">
      <formula>LEN(TRIM(A709))=0</formula>
    </cfRule>
  </conditionalFormatting>
  <conditionalFormatting sqref="E238:F238">
    <cfRule type="expression" dxfId="5010" priority="966">
      <formula>$A238="Non"</formula>
    </cfRule>
  </conditionalFormatting>
  <conditionalFormatting sqref="C238">
    <cfRule type="cellIs" dxfId="5009" priority="972" operator="equal">
      <formula>1</formula>
    </cfRule>
  </conditionalFormatting>
  <conditionalFormatting sqref="A238">
    <cfRule type="containsBlanks" dxfId="5008" priority="974">
      <formula>LEN(TRIM(A238))=0</formula>
    </cfRule>
  </conditionalFormatting>
  <conditionalFormatting sqref="J238">
    <cfRule type="cellIs" dxfId="5007" priority="964" operator="equal">
      <formula>1</formula>
    </cfRule>
  </conditionalFormatting>
  <conditionalFormatting sqref="J687">
    <cfRule type="cellIs" dxfId="5006" priority="959" operator="equal">
      <formula>1</formula>
    </cfRule>
  </conditionalFormatting>
  <conditionalFormatting sqref="E687:F687">
    <cfRule type="expression" dxfId="5005" priority="958">
      <formula>$A687="Non"</formula>
    </cfRule>
  </conditionalFormatting>
  <conditionalFormatting sqref="C687">
    <cfRule type="cellIs" dxfId="5004" priority="957" operator="equal">
      <formula>1</formula>
    </cfRule>
  </conditionalFormatting>
  <conditionalFormatting sqref="A687">
    <cfRule type="containsBlanks" dxfId="5003" priority="963">
      <formula>LEN(TRIM(A687))=0</formula>
    </cfRule>
  </conditionalFormatting>
  <conditionalFormatting sqref="J681">
    <cfRule type="cellIs" dxfId="5002" priority="952" operator="equal">
      <formula>1</formula>
    </cfRule>
  </conditionalFormatting>
  <conditionalFormatting sqref="E681:F681">
    <cfRule type="expression" dxfId="5001" priority="951">
      <formula>$A681="Non"</formula>
    </cfRule>
  </conditionalFormatting>
  <conditionalFormatting sqref="C681">
    <cfRule type="cellIs" dxfId="5000" priority="950" operator="equal">
      <formula>1</formula>
    </cfRule>
  </conditionalFormatting>
  <conditionalFormatting sqref="A681">
    <cfRule type="containsBlanks" dxfId="4999" priority="956">
      <formula>LEN(TRIM(A681))=0</formula>
    </cfRule>
  </conditionalFormatting>
  <conditionalFormatting sqref="J674">
    <cfRule type="cellIs" dxfId="4998" priority="945" operator="equal">
      <formula>1</formula>
    </cfRule>
  </conditionalFormatting>
  <conditionalFormatting sqref="E674:F674">
    <cfRule type="expression" dxfId="4997" priority="944">
      <formula>$A674="Non"</formula>
    </cfRule>
  </conditionalFormatting>
  <conditionalFormatting sqref="C674">
    <cfRule type="cellIs" dxfId="4996" priority="943" operator="equal">
      <formula>1</formula>
    </cfRule>
  </conditionalFormatting>
  <conditionalFormatting sqref="A674">
    <cfRule type="containsBlanks" dxfId="4995" priority="949">
      <formula>LEN(TRIM(A674))=0</formula>
    </cfRule>
  </conditionalFormatting>
  <conditionalFormatting sqref="J675">
    <cfRule type="cellIs" dxfId="4994" priority="938" operator="equal">
      <formula>1</formula>
    </cfRule>
  </conditionalFormatting>
  <conditionalFormatting sqref="E675:F675">
    <cfRule type="expression" dxfId="4993" priority="937">
      <formula>$A675="Non"</formula>
    </cfRule>
  </conditionalFormatting>
  <conditionalFormatting sqref="C675">
    <cfRule type="cellIs" dxfId="4992" priority="936" operator="equal">
      <formula>1</formula>
    </cfRule>
  </conditionalFormatting>
  <conditionalFormatting sqref="A675">
    <cfRule type="containsBlanks" dxfId="4991" priority="942">
      <formula>LEN(TRIM(A675))=0</formula>
    </cfRule>
  </conditionalFormatting>
  <conditionalFormatting sqref="J676">
    <cfRule type="cellIs" dxfId="4990" priority="931" operator="equal">
      <formula>1</formula>
    </cfRule>
  </conditionalFormatting>
  <conditionalFormatting sqref="E676:F676">
    <cfRule type="expression" dxfId="4989" priority="930">
      <formula>$A676="Non"</formula>
    </cfRule>
  </conditionalFormatting>
  <conditionalFormatting sqref="C676">
    <cfRule type="cellIs" dxfId="4988" priority="929" operator="equal">
      <formula>1</formula>
    </cfRule>
  </conditionalFormatting>
  <conditionalFormatting sqref="A676">
    <cfRule type="containsBlanks" dxfId="4987" priority="935">
      <formula>LEN(TRIM(A676))=0</formula>
    </cfRule>
  </conditionalFormatting>
  <conditionalFormatting sqref="J688">
    <cfRule type="cellIs" dxfId="4986" priority="924" operator="equal">
      <formula>1</formula>
    </cfRule>
  </conditionalFormatting>
  <conditionalFormatting sqref="E688:F688">
    <cfRule type="expression" dxfId="4985" priority="923">
      <formula>$A688="Non"</formula>
    </cfRule>
  </conditionalFormatting>
  <conditionalFormatting sqref="C688">
    <cfRule type="cellIs" dxfId="4984" priority="922" operator="equal">
      <formula>1</formula>
    </cfRule>
  </conditionalFormatting>
  <conditionalFormatting sqref="A688">
    <cfRule type="containsBlanks" dxfId="4983" priority="928">
      <formula>LEN(TRIM(A688))=0</formula>
    </cfRule>
  </conditionalFormatting>
  <conditionalFormatting sqref="J1308">
    <cfRule type="cellIs" dxfId="4982" priority="917" operator="equal">
      <formula>1</formula>
    </cfRule>
  </conditionalFormatting>
  <conditionalFormatting sqref="E1308:F1308">
    <cfRule type="expression" dxfId="4981" priority="916">
      <formula>$A1308="Non"</formula>
    </cfRule>
  </conditionalFormatting>
  <conditionalFormatting sqref="C1308">
    <cfRule type="cellIs" dxfId="4980" priority="915" operator="equal">
      <formula>1</formula>
    </cfRule>
  </conditionalFormatting>
  <conditionalFormatting sqref="A1308">
    <cfRule type="containsBlanks" dxfId="4979" priority="921">
      <formula>LEN(TRIM(A1308))=0</formula>
    </cfRule>
  </conditionalFormatting>
  <conditionalFormatting sqref="J543">
    <cfRule type="cellIs" dxfId="4978" priority="910" operator="equal">
      <formula>1</formula>
    </cfRule>
  </conditionalFormatting>
  <conditionalFormatting sqref="E543:F543">
    <cfRule type="expression" dxfId="4977" priority="909">
      <formula>$A543="Non"</formula>
    </cfRule>
  </conditionalFormatting>
  <conditionalFormatting sqref="C543">
    <cfRule type="cellIs" dxfId="4976" priority="908" operator="equal">
      <formula>1</formula>
    </cfRule>
  </conditionalFormatting>
  <conditionalFormatting sqref="A543">
    <cfRule type="containsBlanks" dxfId="4975" priority="914">
      <formula>LEN(TRIM(A543))=0</formula>
    </cfRule>
  </conditionalFormatting>
  <conditionalFormatting sqref="J862">
    <cfRule type="cellIs" dxfId="4974" priority="903" operator="equal">
      <formula>1</formula>
    </cfRule>
  </conditionalFormatting>
  <conditionalFormatting sqref="E862:F862">
    <cfRule type="expression" dxfId="4973" priority="902">
      <formula>$A862="Non"</formula>
    </cfRule>
  </conditionalFormatting>
  <conditionalFormatting sqref="C862">
    <cfRule type="cellIs" dxfId="4972" priority="901" operator="equal">
      <formula>1</formula>
    </cfRule>
  </conditionalFormatting>
  <conditionalFormatting sqref="A862">
    <cfRule type="containsBlanks" dxfId="4971" priority="907">
      <formula>LEN(TRIM(A862))=0</formula>
    </cfRule>
  </conditionalFormatting>
  <conditionalFormatting sqref="J209">
    <cfRule type="cellIs" dxfId="4970" priority="895" operator="equal">
      <formula>1</formula>
    </cfRule>
  </conditionalFormatting>
  <conditionalFormatting sqref="E209:F209">
    <cfRule type="expression" dxfId="4969" priority="894">
      <formula>$A209="Non"</formula>
    </cfRule>
  </conditionalFormatting>
  <conditionalFormatting sqref="C209">
    <cfRule type="cellIs" dxfId="4968" priority="893" operator="equal">
      <formula>1</formula>
    </cfRule>
  </conditionalFormatting>
  <conditionalFormatting sqref="A209">
    <cfRule type="containsBlanks" dxfId="4967" priority="899">
      <formula>LEN(TRIM(A209))=0</formula>
    </cfRule>
  </conditionalFormatting>
  <conditionalFormatting sqref="J513">
    <cfRule type="cellIs" dxfId="4966" priority="888" operator="equal">
      <formula>1</formula>
    </cfRule>
  </conditionalFormatting>
  <conditionalFormatting sqref="E513:F513">
    <cfRule type="expression" dxfId="4965" priority="887">
      <formula>$A513="Non"</formula>
    </cfRule>
  </conditionalFormatting>
  <conditionalFormatting sqref="C513">
    <cfRule type="cellIs" dxfId="4964" priority="886" operator="equal">
      <formula>1</formula>
    </cfRule>
  </conditionalFormatting>
  <conditionalFormatting sqref="A513">
    <cfRule type="containsBlanks" dxfId="4963" priority="892">
      <formula>LEN(TRIM(A513))=0</formula>
    </cfRule>
  </conditionalFormatting>
  <conditionalFormatting sqref="J1114">
    <cfRule type="cellIs" dxfId="4962" priority="867" operator="equal">
      <formula>1</formula>
    </cfRule>
  </conditionalFormatting>
  <conditionalFormatting sqref="E1114:F1114">
    <cfRule type="expression" dxfId="4961" priority="866">
      <formula>$A1114="Non"</formula>
    </cfRule>
  </conditionalFormatting>
  <conditionalFormatting sqref="C1114">
    <cfRule type="cellIs" dxfId="4960" priority="865" operator="equal">
      <formula>1</formula>
    </cfRule>
  </conditionalFormatting>
  <conditionalFormatting sqref="A1114">
    <cfRule type="containsBlanks" dxfId="4959" priority="871">
      <formula>LEN(TRIM(A1114))=0</formula>
    </cfRule>
  </conditionalFormatting>
  <conditionalFormatting sqref="J1113">
    <cfRule type="cellIs" dxfId="4958" priority="860" operator="equal">
      <formula>1</formula>
    </cfRule>
  </conditionalFormatting>
  <conditionalFormatting sqref="E1113:F1113">
    <cfRule type="expression" dxfId="4957" priority="859">
      <formula>$A1113="Non"</formula>
    </cfRule>
  </conditionalFormatting>
  <conditionalFormatting sqref="C1113">
    <cfRule type="cellIs" dxfId="4956" priority="858" operator="equal">
      <formula>1</formula>
    </cfRule>
  </conditionalFormatting>
  <conditionalFormatting sqref="A1113">
    <cfRule type="containsBlanks" dxfId="4955" priority="864">
      <formula>LEN(TRIM(A1113))=0</formula>
    </cfRule>
  </conditionalFormatting>
  <conditionalFormatting sqref="C1521">
    <cfRule type="cellIs" dxfId="4954" priority="857" operator="equal">
      <formula>1</formula>
    </cfRule>
  </conditionalFormatting>
  <conditionalFormatting sqref="A1521">
    <cfRule type="containsBlanks" dxfId="4953" priority="856">
      <formula>LEN(TRIM(A1521))=0</formula>
    </cfRule>
  </conditionalFormatting>
  <conditionalFormatting sqref="E1521:F1521">
    <cfRule type="expression" dxfId="4952" priority="852">
      <formula>$A1521="Non"</formula>
    </cfRule>
  </conditionalFormatting>
  <conditionalFormatting sqref="J1521">
    <cfRule type="cellIs" dxfId="4951" priority="851" operator="equal">
      <formula>1</formula>
    </cfRule>
  </conditionalFormatting>
  <conditionalFormatting sqref="J339">
    <cfRule type="cellIs" dxfId="4950" priority="837" operator="equal">
      <formula>1</formula>
    </cfRule>
  </conditionalFormatting>
  <conditionalFormatting sqref="E339:F339">
    <cfRule type="expression" dxfId="4949" priority="836">
      <formula>$A339="Non"</formula>
    </cfRule>
  </conditionalFormatting>
  <conditionalFormatting sqref="C339">
    <cfRule type="cellIs" dxfId="4948" priority="835" operator="equal">
      <formula>1</formula>
    </cfRule>
  </conditionalFormatting>
  <conditionalFormatting sqref="A339">
    <cfRule type="containsBlanks" dxfId="4947" priority="841">
      <formula>LEN(TRIM(A339))=0</formula>
    </cfRule>
  </conditionalFormatting>
  <conditionalFormatting sqref="J343">
    <cfRule type="cellIs" dxfId="4946" priority="830" operator="equal">
      <formula>1</formula>
    </cfRule>
  </conditionalFormatting>
  <conditionalFormatting sqref="E343:F343">
    <cfRule type="expression" dxfId="4945" priority="829">
      <formula>$A343="Non"</formula>
    </cfRule>
  </conditionalFormatting>
  <conditionalFormatting sqref="C343">
    <cfRule type="cellIs" dxfId="4944" priority="828" operator="equal">
      <formula>1</formula>
    </cfRule>
  </conditionalFormatting>
  <conditionalFormatting sqref="A343">
    <cfRule type="containsBlanks" dxfId="4943" priority="834">
      <formula>LEN(TRIM(A343))=0</formula>
    </cfRule>
  </conditionalFormatting>
  <conditionalFormatting sqref="J342">
    <cfRule type="cellIs" dxfId="4942" priority="823" operator="equal">
      <formula>1</formula>
    </cfRule>
  </conditionalFormatting>
  <conditionalFormatting sqref="E342:F342">
    <cfRule type="expression" dxfId="4941" priority="822">
      <formula>$A342="Non"</formula>
    </cfRule>
  </conditionalFormatting>
  <conditionalFormatting sqref="C342">
    <cfRule type="cellIs" dxfId="4940" priority="821" operator="equal">
      <formula>1</formula>
    </cfRule>
  </conditionalFormatting>
  <conditionalFormatting sqref="A342">
    <cfRule type="containsBlanks" dxfId="4939" priority="827">
      <formula>LEN(TRIM(A342))=0</formula>
    </cfRule>
  </conditionalFormatting>
  <conditionalFormatting sqref="J1050">
    <cfRule type="cellIs" dxfId="4938" priority="816" operator="equal">
      <formula>1</formula>
    </cfRule>
  </conditionalFormatting>
  <conditionalFormatting sqref="E1050:F1050">
    <cfRule type="expression" dxfId="4937" priority="815">
      <formula>$A1050="Non"</formula>
    </cfRule>
  </conditionalFormatting>
  <conditionalFormatting sqref="C1050">
    <cfRule type="cellIs" dxfId="4936" priority="814" operator="equal">
      <formula>1</formula>
    </cfRule>
  </conditionalFormatting>
  <conditionalFormatting sqref="A1050">
    <cfRule type="containsBlanks" dxfId="4935" priority="820">
      <formula>LEN(TRIM(A1050))=0</formula>
    </cfRule>
  </conditionalFormatting>
  <conditionalFormatting sqref="J1215">
    <cfRule type="cellIs" dxfId="4934" priority="809" operator="equal">
      <formula>1</formula>
    </cfRule>
  </conditionalFormatting>
  <conditionalFormatting sqref="E1215:F1215">
    <cfRule type="expression" dxfId="4933" priority="808">
      <formula>$A1215="Non"</formula>
    </cfRule>
  </conditionalFormatting>
  <conditionalFormatting sqref="C1215">
    <cfRule type="cellIs" dxfId="4932" priority="807" operator="equal">
      <formula>1</formula>
    </cfRule>
  </conditionalFormatting>
  <conditionalFormatting sqref="A1215">
    <cfRule type="containsBlanks" dxfId="4931" priority="813">
      <formula>LEN(TRIM(A1215))=0</formula>
    </cfRule>
  </conditionalFormatting>
  <conditionalFormatting sqref="J1087">
    <cfRule type="cellIs" dxfId="4930" priority="802" operator="equal">
      <formula>1</formula>
    </cfRule>
  </conditionalFormatting>
  <conditionalFormatting sqref="E1087:F1087">
    <cfRule type="expression" dxfId="4929" priority="801">
      <formula>$A1087="Non"</formula>
    </cfRule>
  </conditionalFormatting>
  <conditionalFormatting sqref="C1087">
    <cfRule type="cellIs" dxfId="4928" priority="800" operator="equal">
      <formula>1</formula>
    </cfRule>
  </conditionalFormatting>
  <conditionalFormatting sqref="A1087">
    <cfRule type="containsBlanks" dxfId="4927" priority="806">
      <formula>LEN(TRIM(A1087))=0</formula>
    </cfRule>
  </conditionalFormatting>
  <conditionalFormatting sqref="J1019">
    <cfRule type="cellIs" dxfId="4926" priority="795" operator="equal">
      <formula>1</formula>
    </cfRule>
  </conditionalFormatting>
  <conditionalFormatting sqref="E1019:F1019">
    <cfRule type="expression" dxfId="4925" priority="794">
      <formula>$A1019="Non"</formula>
    </cfRule>
  </conditionalFormatting>
  <conditionalFormatting sqref="C1019">
    <cfRule type="cellIs" dxfId="4924" priority="793" operator="equal">
      <formula>1</formula>
    </cfRule>
  </conditionalFormatting>
  <conditionalFormatting sqref="A1019">
    <cfRule type="containsBlanks" dxfId="4923" priority="799">
      <formula>LEN(TRIM(A1019))=0</formula>
    </cfRule>
  </conditionalFormatting>
  <conditionalFormatting sqref="J997">
    <cfRule type="cellIs" dxfId="4922" priority="788" operator="equal">
      <formula>1</formula>
    </cfRule>
  </conditionalFormatting>
  <conditionalFormatting sqref="E997:F997">
    <cfRule type="expression" dxfId="4921" priority="787">
      <formula>$A997="Non"</formula>
    </cfRule>
  </conditionalFormatting>
  <conditionalFormatting sqref="C997">
    <cfRule type="cellIs" dxfId="4920" priority="786" operator="equal">
      <formula>1</formula>
    </cfRule>
  </conditionalFormatting>
  <conditionalFormatting sqref="A997">
    <cfRule type="containsBlanks" dxfId="4919" priority="792">
      <formula>LEN(TRIM(A997))=0</formula>
    </cfRule>
  </conditionalFormatting>
  <conditionalFormatting sqref="C1457">
    <cfRule type="cellIs" dxfId="4918" priority="784" operator="equal">
      <formula>1</formula>
    </cfRule>
  </conditionalFormatting>
  <conditionalFormatting sqref="J1457">
    <cfRule type="cellIs" dxfId="4917" priority="783" operator="equal">
      <formula>1</formula>
    </cfRule>
  </conditionalFormatting>
  <conditionalFormatting sqref="A1457">
    <cfRule type="containsBlanks" dxfId="4916" priority="782">
      <formula>LEN(TRIM(A1457))=0</formula>
    </cfRule>
  </conditionalFormatting>
  <conditionalFormatting sqref="E1457:F1457">
    <cfRule type="expression" dxfId="4915" priority="778">
      <formula>$A1457="Non"</formula>
    </cfRule>
  </conditionalFormatting>
  <conditionalFormatting sqref="J345">
    <cfRule type="cellIs" dxfId="4914" priority="772" operator="equal">
      <formula>1</formula>
    </cfRule>
  </conditionalFormatting>
  <conditionalFormatting sqref="E345:F345">
    <cfRule type="expression" dxfId="4913" priority="771">
      <formula>$A345="Non"</formula>
    </cfRule>
  </conditionalFormatting>
  <conditionalFormatting sqref="C345">
    <cfRule type="cellIs" dxfId="4912" priority="770" operator="equal">
      <formula>1</formula>
    </cfRule>
  </conditionalFormatting>
  <conditionalFormatting sqref="A345">
    <cfRule type="containsBlanks" dxfId="4911" priority="776">
      <formula>LEN(TRIM(A345))=0</formula>
    </cfRule>
  </conditionalFormatting>
  <conditionalFormatting sqref="J714">
    <cfRule type="cellIs" dxfId="4910" priority="765" operator="equal">
      <formula>1</formula>
    </cfRule>
  </conditionalFormatting>
  <conditionalFormatting sqref="E714:F714">
    <cfRule type="expression" dxfId="4909" priority="764">
      <formula>$A714="Non"</formula>
    </cfRule>
  </conditionalFormatting>
  <conditionalFormatting sqref="C714">
    <cfRule type="cellIs" dxfId="4908" priority="763" operator="equal">
      <formula>1</formula>
    </cfRule>
  </conditionalFormatting>
  <conditionalFormatting sqref="A714">
    <cfRule type="containsBlanks" dxfId="4907" priority="769">
      <formula>LEN(TRIM(A714))=0</formula>
    </cfRule>
  </conditionalFormatting>
  <conditionalFormatting sqref="E1495:F1495">
    <cfRule type="expression" dxfId="4906" priority="761">
      <formula>$A1495="Non"</formula>
    </cfRule>
  </conditionalFormatting>
  <conditionalFormatting sqref="C1495">
    <cfRule type="cellIs" dxfId="4905" priority="760" operator="equal">
      <formula>1</formula>
    </cfRule>
  </conditionalFormatting>
  <conditionalFormatting sqref="A1495">
    <cfRule type="containsBlanks" dxfId="4904" priority="759">
      <formula>LEN(TRIM(A1495))=0</formula>
    </cfRule>
  </conditionalFormatting>
  <conditionalFormatting sqref="J1495">
    <cfRule type="cellIs" dxfId="4903" priority="756" operator="equal">
      <formula>1</formula>
    </cfRule>
  </conditionalFormatting>
  <conditionalFormatting sqref="J1147">
    <cfRule type="cellIs" dxfId="4902" priority="749" operator="equal">
      <formula>1</formula>
    </cfRule>
  </conditionalFormatting>
  <conditionalFormatting sqref="E1147:F1147">
    <cfRule type="expression" dxfId="4901" priority="748">
      <formula>$A1147="Non"</formula>
    </cfRule>
  </conditionalFormatting>
  <conditionalFormatting sqref="C1147">
    <cfRule type="cellIs" dxfId="4900" priority="747" operator="equal">
      <formula>1</formula>
    </cfRule>
  </conditionalFormatting>
  <conditionalFormatting sqref="A1147">
    <cfRule type="containsBlanks" dxfId="4899" priority="753">
      <formula>LEN(TRIM(A1147))=0</formula>
    </cfRule>
  </conditionalFormatting>
  <conditionalFormatting sqref="J1148">
    <cfRule type="cellIs" dxfId="4898" priority="742" operator="equal">
      <formula>1</formula>
    </cfRule>
  </conditionalFormatting>
  <conditionalFormatting sqref="E1148:F1148">
    <cfRule type="expression" dxfId="4897" priority="741">
      <formula>$A1148="Non"</formula>
    </cfRule>
  </conditionalFormatting>
  <conditionalFormatting sqref="C1148">
    <cfRule type="cellIs" dxfId="4896" priority="740" operator="equal">
      <formula>1</formula>
    </cfRule>
  </conditionalFormatting>
  <conditionalFormatting sqref="A1148">
    <cfRule type="containsBlanks" dxfId="4895" priority="746">
      <formula>LEN(TRIM(A1148))=0</formula>
    </cfRule>
  </conditionalFormatting>
  <conditionalFormatting sqref="J340">
    <cfRule type="cellIs" dxfId="4894" priority="735" operator="equal">
      <formula>1</formula>
    </cfRule>
  </conditionalFormatting>
  <conditionalFormatting sqref="E340:F340">
    <cfRule type="expression" dxfId="4893" priority="734">
      <formula>$A340="Non"</formula>
    </cfRule>
  </conditionalFormatting>
  <conditionalFormatting sqref="C340">
    <cfRule type="cellIs" dxfId="4892" priority="733" operator="equal">
      <formula>1</formula>
    </cfRule>
  </conditionalFormatting>
  <conditionalFormatting sqref="A340">
    <cfRule type="containsBlanks" dxfId="4891" priority="739">
      <formula>LEN(TRIM(A340))=0</formula>
    </cfRule>
  </conditionalFormatting>
  <conditionalFormatting sqref="J341">
    <cfRule type="cellIs" dxfId="4890" priority="728" operator="equal">
      <formula>1</formula>
    </cfRule>
  </conditionalFormatting>
  <conditionalFormatting sqref="E341:F341">
    <cfRule type="expression" dxfId="4889" priority="727">
      <formula>$A341="Non"</formula>
    </cfRule>
  </conditionalFormatting>
  <conditionalFormatting sqref="C341">
    <cfRule type="cellIs" dxfId="4888" priority="726" operator="equal">
      <formula>1</formula>
    </cfRule>
  </conditionalFormatting>
  <conditionalFormatting sqref="A341">
    <cfRule type="containsBlanks" dxfId="4887" priority="732">
      <formula>LEN(TRIM(A341))=0</formula>
    </cfRule>
  </conditionalFormatting>
  <conditionalFormatting sqref="J333">
    <cfRule type="cellIs" dxfId="4886" priority="721" operator="equal">
      <formula>1</formula>
    </cfRule>
  </conditionalFormatting>
  <conditionalFormatting sqref="E333:F333">
    <cfRule type="expression" dxfId="4885" priority="720">
      <formula>$A333="Non"</formula>
    </cfRule>
  </conditionalFormatting>
  <conditionalFormatting sqref="C333">
    <cfRule type="cellIs" dxfId="4884" priority="719" operator="equal">
      <formula>1</formula>
    </cfRule>
  </conditionalFormatting>
  <conditionalFormatting sqref="A333">
    <cfRule type="containsBlanks" dxfId="4883" priority="725">
      <formula>LEN(TRIM(A333))=0</formula>
    </cfRule>
  </conditionalFormatting>
  <conditionalFormatting sqref="J616">
    <cfRule type="cellIs" dxfId="4882" priority="707" operator="equal">
      <formula>1</formula>
    </cfRule>
  </conditionalFormatting>
  <conditionalFormatting sqref="E616:F616">
    <cfRule type="expression" dxfId="4881" priority="706">
      <formula>$A616="Non"</formula>
    </cfRule>
  </conditionalFormatting>
  <conditionalFormatting sqref="C616">
    <cfRule type="cellIs" dxfId="4880" priority="705" operator="equal">
      <formula>1</formula>
    </cfRule>
  </conditionalFormatting>
  <conditionalFormatting sqref="A616">
    <cfRule type="containsBlanks" dxfId="4879" priority="711">
      <formula>LEN(TRIM(A616))=0</formula>
    </cfRule>
  </conditionalFormatting>
  <conditionalFormatting sqref="J514">
    <cfRule type="cellIs" dxfId="4878" priority="700" operator="equal">
      <formula>1</formula>
    </cfRule>
  </conditionalFormatting>
  <conditionalFormatting sqref="E514:F514">
    <cfRule type="expression" dxfId="4877" priority="699">
      <formula>$A514="Non"</formula>
    </cfRule>
  </conditionalFormatting>
  <conditionalFormatting sqref="C514">
    <cfRule type="cellIs" dxfId="4876" priority="698" operator="equal">
      <formula>1</formula>
    </cfRule>
  </conditionalFormatting>
  <conditionalFormatting sqref="A514">
    <cfRule type="containsBlanks" dxfId="4875" priority="704">
      <formula>LEN(TRIM(A514))=0</formula>
    </cfRule>
  </conditionalFormatting>
  <conditionalFormatting sqref="J1064">
    <cfRule type="cellIs" dxfId="4874" priority="693" operator="equal">
      <formula>1</formula>
    </cfRule>
  </conditionalFormatting>
  <conditionalFormatting sqref="E1064:F1064">
    <cfRule type="expression" dxfId="4873" priority="692">
      <formula>$A1064="Non"</formula>
    </cfRule>
  </conditionalFormatting>
  <conditionalFormatting sqref="C1064">
    <cfRule type="cellIs" dxfId="4872" priority="691" operator="equal">
      <formula>1</formula>
    </cfRule>
  </conditionalFormatting>
  <conditionalFormatting sqref="A1064">
    <cfRule type="containsBlanks" dxfId="4871" priority="697">
      <formula>LEN(TRIM(A1064))=0</formula>
    </cfRule>
  </conditionalFormatting>
  <conditionalFormatting sqref="J765">
    <cfRule type="cellIs" dxfId="4870" priority="686" operator="equal">
      <formula>1</formula>
    </cfRule>
  </conditionalFormatting>
  <conditionalFormatting sqref="E765:F765">
    <cfRule type="expression" dxfId="4869" priority="685">
      <formula>$A765="Non"</formula>
    </cfRule>
  </conditionalFormatting>
  <conditionalFormatting sqref="C765">
    <cfRule type="cellIs" dxfId="4868" priority="684" operator="equal">
      <formula>1</formula>
    </cfRule>
  </conditionalFormatting>
  <conditionalFormatting sqref="A765">
    <cfRule type="containsBlanks" dxfId="4867" priority="690">
      <formula>LEN(TRIM(A765))=0</formula>
    </cfRule>
  </conditionalFormatting>
  <conditionalFormatting sqref="J1042">
    <cfRule type="cellIs" dxfId="4866" priority="679" operator="equal">
      <formula>1</formula>
    </cfRule>
  </conditionalFormatting>
  <conditionalFormatting sqref="E1042:F1042">
    <cfRule type="expression" dxfId="4865" priority="678">
      <formula>$A1042="Non"</formula>
    </cfRule>
  </conditionalFormatting>
  <conditionalFormatting sqref="C1042">
    <cfRule type="cellIs" dxfId="4864" priority="677" operator="equal">
      <formula>1</formula>
    </cfRule>
  </conditionalFormatting>
  <conditionalFormatting sqref="A1042">
    <cfRule type="containsBlanks" dxfId="4863" priority="683">
      <formula>LEN(TRIM(A1042))=0</formula>
    </cfRule>
  </conditionalFormatting>
  <conditionalFormatting sqref="J885">
    <cfRule type="cellIs" dxfId="4862" priority="672" operator="equal">
      <formula>1</formula>
    </cfRule>
  </conditionalFormatting>
  <conditionalFormatting sqref="E885:F885">
    <cfRule type="expression" dxfId="4861" priority="671">
      <formula>$A885="Non"</formula>
    </cfRule>
  </conditionalFormatting>
  <conditionalFormatting sqref="C885">
    <cfRule type="cellIs" dxfId="4860" priority="670" operator="equal">
      <formula>1</formula>
    </cfRule>
  </conditionalFormatting>
  <conditionalFormatting sqref="A885">
    <cfRule type="containsBlanks" dxfId="4859" priority="676">
      <formula>LEN(TRIM(A885))=0</formula>
    </cfRule>
  </conditionalFormatting>
  <conditionalFormatting sqref="J90">
    <cfRule type="cellIs" dxfId="4858" priority="637" operator="equal">
      <formula>1</formula>
    </cfRule>
  </conditionalFormatting>
  <conditionalFormatting sqref="E90:F90">
    <cfRule type="expression" dxfId="4857" priority="636">
      <formula>$A90="Non"</formula>
    </cfRule>
  </conditionalFormatting>
  <conditionalFormatting sqref="C90">
    <cfRule type="cellIs" dxfId="4856" priority="635" operator="equal">
      <formula>1</formula>
    </cfRule>
  </conditionalFormatting>
  <conditionalFormatting sqref="A90">
    <cfRule type="containsBlanks" dxfId="4855" priority="641">
      <formula>LEN(TRIM(A90))=0</formula>
    </cfRule>
  </conditionalFormatting>
  <conditionalFormatting sqref="J49">
    <cfRule type="cellIs" dxfId="4854" priority="630" operator="equal">
      <formula>1</formula>
    </cfRule>
  </conditionalFormatting>
  <conditionalFormatting sqref="C49">
    <cfRule type="cellIs" dxfId="4853" priority="628" operator="equal">
      <formula>1</formula>
    </cfRule>
  </conditionalFormatting>
  <conditionalFormatting sqref="A49">
    <cfRule type="containsBlanks" dxfId="4852" priority="634">
      <formula>LEN(TRIM(A49))=0</formula>
    </cfRule>
  </conditionalFormatting>
  <conditionalFormatting sqref="E49:F49">
    <cfRule type="expression" dxfId="4851" priority="619">
      <formula>$A49="Non"</formula>
    </cfRule>
  </conditionalFormatting>
  <conditionalFormatting sqref="J860">
    <cfRule type="cellIs" dxfId="4850" priority="610" operator="equal">
      <formula>1</formula>
    </cfRule>
  </conditionalFormatting>
  <conditionalFormatting sqref="E860:F860">
    <cfRule type="expression" dxfId="4849" priority="609">
      <formula>$A860="Non"</formula>
    </cfRule>
  </conditionalFormatting>
  <conditionalFormatting sqref="C860">
    <cfRule type="cellIs" dxfId="4848" priority="608" operator="equal">
      <formula>1</formula>
    </cfRule>
  </conditionalFormatting>
  <conditionalFormatting sqref="A860">
    <cfRule type="containsBlanks" dxfId="4847" priority="614">
      <formula>LEN(TRIM(A860))=0</formula>
    </cfRule>
  </conditionalFormatting>
  <conditionalFormatting sqref="J859">
    <cfRule type="cellIs" dxfId="4846" priority="599" operator="equal">
      <formula>1</formula>
    </cfRule>
  </conditionalFormatting>
  <conditionalFormatting sqref="E859:F859">
    <cfRule type="expression" dxfId="4845" priority="598">
      <formula>$A859="Non"</formula>
    </cfRule>
  </conditionalFormatting>
  <conditionalFormatting sqref="C859">
    <cfRule type="cellIs" dxfId="4844" priority="597" operator="equal">
      <formula>1</formula>
    </cfRule>
  </conditionalFormatting>
  <conditionalFormatting sqref="A859">
    <cfRule type="containsBlanks" dxfId="4843" priority="603">
      <formula>LEN(TRIM(A859))=0</formula>
    </cfRule>
  </conditionalFormatting>
  <conditionalFormatting sqref="E856:F856">
    <cfRule type="expression" dxfId="4842" priority="589">
      <formula>$A856="Non"</formula>
    </cfRule>
  </conditionalFormatting>
  <conditionalFormatting sqref="C856">
    <cfRule type="cellIs" dxfId="4841" priority="594" operator="equal">
      <formula>1</formula>
    </cfRule>
  </conditionalFormatting>
  <conditionalFormatting sqref="J856">
    <cfRule type="cellIs" dxfId="4840" priority="588" operator="equal">
      <formula>1</formula>
    </cfRule>
  </conditionalFormatting>
  <conditionalFormatting sqref="A856">
    <cfRule type="containsBlanks" dxfId="4839" priority="596">
      <formula>LEN(TRIM(A856))=0</formula>
    </cfRule>
  </conditionalFormatting>
  <conditionalFormatting sqref="E857:F857">
    <cfRule type="expression" dxfId="4838" priority="579">
      <formula>$A857="Non"</formula>
    </cfRule>
  </conditionalFormatting>
  <conditionalFormatting sqref="C857">
    <cfRule type="cellIs" dxfId="4837" priority="585" operator="equal">
      <formula>1</formula>
    </cfRule>
  </conditionalFormatting>
  <conditionalFormatting sqref="J857">
    <cfRule type="cellIs" dxfId="4836" priority="578" operator="equal">
      <formula>1</formula>
    </cfRule>
  </conditionalFormatting>
  <conditionalFormatting sqref="A857">
    <cfRule type="containsBlanks" dxfId="4835" priority="587">
      <formula>LEN(TRIM(A857))=0</formula>
    </cfRule>
  </conditionalFormatting>
  <conditionalFormatting sqref="E858:F858">
    <cfRule type="expression" dxfId="4834" priority="568">
      <formula>$A858="Non"</formula>
    </cfRule>
  </conditionalFormatting>
  <conditionalFormatting sqref="C858">
    <cfRule type="cellIs" dxfId="4833" priority="574" operator="equal">
      <formula>1</formula>
    </cfRule>
  </conditionalFormatting>
  <conditionalFormatting sqref="J858">
    <cfRule type="cellIs" dxfId="4832" priority="567" operator="equal">
      <formula>1</formula>
    </cfRule>
  </conditionalFormatting>
  <conditionalFormatting sqref="A858">
    <cfRule type="containsBlanks" dxfId="4831" priority="576">
      <formula>LEN(TRIM(A858))=0</formula>
    </cfRule>
  </conditionalFormatting>
  <conditionalFormatting sqref="J998">
    <cfRule type="cellIs" dxfId="4830" priority="545" operator="equal">
      <formula>1</formula>
    </cfRule>
  </conditionalFormatting>
  <conditionalFormatting sqref="E998:F998">
    <cfRule type="expression" dxfId="4829" priority="544">
      <formula>$A998="Non"</formula>
    </cfRule>
  </conditionalFormatting>
  <conditionalFormatting sqref="C998">
    <cfRule type="cellIs" dxfId="4828" priority="540" operator="equal">
      <formula>1</formula>
    </cfRule>
  </conditionalFormatting>
  <conditionalFormatting sqref="A998">
    <cfRule type="containsBlanks" dxfId="4827" priority="543">
      <formula>LEN(TRIM(A998))=0</formula>
    </cfRule>
  </conditionalFormatting>
  <conditionalFormatting sqref="J999">
    <cfRule type="cellIs" dxfId="4826" priority="538" operator="equal">
      <formula>1</formula>
    </cfRule>
  </conditionalFormatting>
  <conditionalFormatting sqref="E999:F999">
    <cfRule type="expression" dxfId="4825" priority="537">
      <formula>$A999="Non"</formula>
    </cfRule>
  </conditionalFormatting>
  <conditionalFormatting sqref="C999">
    <cfRule type="cellIs" dxfId="4824" priority="533" operator="equal">
      <formula>1</formula>
    </cfRule>
  </conditionalFormatting>
  <conditionalFormatting sqref="A999">
    <cfRule type="containsBlanks" dxfId="4823" priority="536">
      <formula>LEN(TRIM(A999))=0</formula>
    </cfRule>
  </conditionalFormatting>
  <conditionalFormatting sqref="J1001">
    <cfRule type="cellIs" dxfId="4822" priority="528" operator="equal">
      <formula>1</formula>
    </cfRule>
  </conditionalFormatting>
  <conditionalFormatting sqref="E1001:F1001">
    <cfRule type="expression" dxfId="4821" priority="527">
      <formula>$A1001="Non"</formula>
    </cfRule>
  </conditionalFormatting>
  <conditionalFormatting sqref="C1001">
    <cfRule type="cellIs" dxfId="4820" priority="526" operator="equal">
      <formula>1</formula>
    </cfRule>
  </conditionalFormatting>
  <conditionalFormatting sqref="A1001">
    <cfRule type="containsBlanks" dxfId="4819" priority="532">
      <formula>LEN(TRIM(A1001))=0</formula>
    </cfRule>
  </conditionalFormatting>
  <conditionalFormatting sqref="J1100">
    <cfRule type="cellIs" dxfId="4818" priority="521" operator="equal">
      <formula>1</formula>
    </cfRule>
  </conditionalFormatting>
  <conditionalFormatting sqref="E1100:F1100">
    <cfRule type="expression" dxfId="4817" priority="520">
      <formula>$A1100="Non"</formula>
    </cfRule>
  </conditionalFormatting>
  <conditionalFormatting sqref="C1100">
    <cfRule type="cellIs" dxfId="4816" priority="519" operator="equal">
      <formula>1</formula>
    </cfRule>
  </conditionalFormatting>
  <conditionalFormatting sqref="A1100">
    <cfRule type="containsBlanks" dxfId="4815" priority="525">
      <formula>LEN(TRIM(A1100))=0</formula>
    </cfRule>
  </conditionalFormatting>
  <conditionalFormatting sqref="J1119">
    <cfRule type="cellIs" dxfId="4814" priority="476" operator="equal">
      <formula>1</formula>
    </cfRule>
  </conditionalFormatting>
  <conditionalFormatting sqref="E1119:F1119">
    <cfRule type="expression" dxfId="4813" priority="475">
      <formula>$A1119="Non"</formula>
    </cfRule>
  </conditionalFormatting>
  <conditionalFormatting sqref="C1119">
    <cfRule type="cellIs" dxfId="4812" priority="474" operator="equal">
      <formula>1</formula>
    </cfRule>
  </conditionalFormatting>
  <conditionalFormatting sqref="A1119">
    <cfRule type="containsBlanks" dxfId="4811" priority="480">
      <formula>LEN(TRIM(A1119))=0</formula>
    </cfRule>
  </conditionalFormatting>
  <conditionalFormatting sqref="J214">
    <cfRule type="cellIs" dxfId="4810" priority="462" operator="equal">
      <formula>1</formula>
    </cfRule>
  </conditionalFormatting>
  <conditionalFormatting sqref="E214:F214">
    <cfRule type="expression" dxfId="4809" priority="461">
      <formula>$A214="Non"</formula>
    </cfRule>
  </conditionalFormatting>
  <conditionalFormatting sqref="C214">
    <cfRule type="cellIs" dxfId="4808" priority="460" operator="equal">
      <formula>1</formula>
    </cfRule>
  </conditionalFormatting>
  <conditionalFormatting sqref="A214">
    <cfRule type="containsBlanks" dxfId="4807" priority="466">
      <formula>LEN(TRIM(A214))=0</formula>
    </cfRule>
  </conditionalFormatting>
  <conditionalFormatting sqref="J849">
    <cfRule type="cellIs" dxfId="4806" priority="455" operator="equal">
      <formula>1</formula>
    </cfRule>
  </conditionalFormatting>
  <conditionalFormatting sqref="E849:F849">
    <cfRule type="expression" dxfId="4805" priority="454">
      <formula>$A849="Non"</formula>
    </cfRule>
  </conditionalFormatting>
  <conditionalFormatting sqref="C849">
    <cfRule type="cellIs" dxfId="4804" priority="453" operator="equal">
      <formula>1</formula>
    </cfRule>
  </conditionalFormatting>
  <conditionalFormatting sqref="A849">
    <cfRule type="containsBlanks" dxfId="4803" priority="459">
      <formula>LEN(TRIM(A849))=0</formula>
    </cfRule>
  </conditionalFormatting>
  <conditionalFormatting sqref="J850">
    <cfRule type="cellIs" dxfId="4802" priority="448" operator="equal">
      <formula>1</formula>
    </cfRule>
  </conditionalFormatting>
  <conditionalFormatting sqref="E850:F850">
    <cfRule type="expression" dxfId="4801" priority="447">
      <formula>$A850="Non"</formula>
    </cfRule>
  </conditionalFormatting>
  <conditionalFormatting sqref="C850">
    <cfRule type="cellIs" dxfId="4800" priority="446" operator="equal">
      <formula>1</formula>
    </cfRule>
  </conditionalFormatting>
  <conditionalFormatting sqref="A850">
    <cfRule type="containsBlanks" dxfId="4799" priority="452">
      <formula>LEN(TRIM(A850))=0</formula>
    </cfRule>
  </conditionalFormatting>
  <conditionalFormatting sqref="J853">
    <cfRule type="cellIs" dxfId="4798" priority="441" operator="equal">
      <formula>1</formula>
    </cfRule>
  </conditionalFormatting>
  <conditionalFormatting sqref="E853:F853">
    <cfRule type="expression" dxfId="4797" priority="440">
      <formula>$A853="Non"</formula>
    </cfRule>
  </conditionalFormatting>
  <conditionalFormatting sqref="C853">
    <cfRule type="cellIs" dxfId="4796" priority="439" operator="equal">
      <formula>1</formula>
    </cfRule>
  </conditionalFormatting>
  <conditionalFormatting sqref="A853">
    <cfRule type="containsBlanks" dxfId="4795" priority="445">
      <formula>LEN(TRIM(A853))=0</formula>
    </cfRule>
  </conditionalFormatting>
  <conditionalFormatting sqref="J851">
    <cfRule type="cellIs" dxfId="4794" priority="434" operator="equal">
      <formula>1</formula>
    </cfRule>
  </conditionalFormatting>
  <conditionalFormatting sqref="E851:F851">
    <cfRule type="expression" dxfId="4793" priority="433">
      <formula>$A851="Non"</formula>
    </cfRule>
  </conditionalFormatting>
  <conditionalFormatting sqref="C851">
    <cfRule type="cellIs" dxfId="4792" priority="432" operator="equal">
      <formula>1</formula>
    </cfRule>
  </conditionalFormatting>
  <conditionalFormatting sqref="A851">
    <cfRule type="containsBlanks" dxfId="4791" priority="438">
      <formula>LEN(TRIM(A851))=0</formula>
    </cfRule>
  </conditionalFormatting>
  <conditionalFormatting sqref="J852">
    <cfRule type="cellIs" dxfId="4790" priority="427" operator="equal">
      <formula>1</formula>
    </cfRule>
  </conditionalFormatting>
  <conditionalFormatting sqref="E852:F852">
    <cfRule type="expression" dxfId="4789" priority="426">
      <formula>$A852="Non"</formula>
    </cfRule>
  </conditionalFormatting>
  <conditionalFormatting sqref="C852">
    <cfRule type="cellIs" dxfId="4788" priority="425" operator="equal">
      <formula>1</formula>
    </cfRule>
  </conditionalFormatting>
  <conditionalFormatting sqref="A852">
    <cfRule type="containsBlanks" dxfId="4787" priority="431">
      <formula>LEN(TRIM(A852))=0</formula>
    </cfRule>
  </conditionalFormatting>
  <conditionalFormatting sqref="J1175">
    <cfRule type="cellIs" dxfId="4786" priority="343" operator="equal">
      <formula>1</formula>
    </cfRule>
  </conditionalFormatting>
  <conditionalFormatting sqref="E1175:F1175">
    <cfRule type="expression" dxfId="4785" priority="342">
      <formula>$A1175="Non"</formula>
    </cfRule>
  </conditionalFormatting>
  <conditionalFormatting sqref="C1175">
    <cfRule type="cellIs" dxfId="4784" priority="341" operator="equal">
      <formula>1</formula>
    </cfRule>
  </conditionalFormatting>
  <conditionalFormatting sqref="A1175">
    <cfRule type="containsBlanks" dxfId="4783" priority="347">
      <formula>LEN(TRIM(A1175))=0</formula>
    </cfRule>
  </conditionalFormatting>
  <conditionalFormatting sqref="J1176">
    <cfRule type="cellIs" dxfId="4782" priority="336" operator="equal">
      <formula>1</formula>
    </cfRule>
  </conditionalFormatting>
  <conditionalFormatting sqref="E1176:F1176">
    <cfRule type="expression" dxfId="4781" priority="335">
      <formula>$A1176="Non"</formula>
    </cfRule>
  </conditionalFormatting>
  <conditionalFormatting sqref="C1176">
    <cfRule type="cellIs" dxfId="4780" priority="334" operator="equal">
      <formula>1</formula>
    </cfRule>
  </conditionalFormatting>
  <conditionalFormatting sqref="A1176">
    <cfRule type="containsBlanks" dxfId="4779" priority="340">
      <formula>LEN(TRIM(A1176))=0</formula>
    </cfRule>
  </conditionalFormatting>
  <conditionalFormatting sqref="J1177">
    <cfRule type="cellIs" dxfId="4778" priority="329" operator="equal">
      <formula>1</formula>
    </cfRule>
  </conditionalFormatting>
  <conditionalFormatting sqref="E1177:F1177">
    <cfRule type="expression" dxfId="4777" priority="328">
      <formula>$A1177="Non"</formula>
    </cfRule>
  </conditionalFormatting>
  <conditionalFormatting sqref="C1177">
    <cfRule type="cellIs" dxfId="4776" priority="327" operator="equal">
      <formula>1</formula>
    </cfRule>
  </conditionalFormatting>
  <conditionalFormatting sqref="A1177">
    <cfRule type="containsBlanks" dxfId="4775" priority="333">
      <formula>LEN(TRIM(A1177))=0</formula>
    </cfRule>
  </conditionalFormatting>
  <conditionalFormatting sqref="D899:D1012 D182:D186 D1416:D1537 D765:D897 D1539 D1554:D1557">
    <cfRule type="cellIs" dxfId="4774" priority="316" operator="equal">
      <formula>1</formula>
    </cfRule>
  </conditionalFormatting>
  <conditionalFormatting sqref="J898">
    <cfRule type="cellIs" dxfId="4773" priority="311" operator="equal">
      <formula>1</formula>
    </cfRule>
  </conditionalFormatting>
  <conditionalFormatting sqref="E898:F898">
    <cfRule type="expression" dxfId="4772" priority="310">
      <formula>$A898="Non"</formula>
    </cfRule>
  </conditionalFormatting>
  <conditionalFormatting sqref="C898">
    <cfRule type="cellIs" dxfId="4771" priority="309" operator="equal">
      <formula>1</formula>
    </cfRule>
  </conditionalFormatting>
  <conditionalFormatting sqref="A898">
    <cfRule type="containsBlanks" dxfId="4770" priority="315">
      <formula>LEN(TRIM(A898))=0</formula>
    </cfRule>
  </conditionalFormatting>
  <conditionalFormatting sqref="D898">
    <cfRule type="cellIs" dxfId="4769" priority="308" operator="equal">
      <formula>1</formula>
    </cfRule>
  </conditionalFormatting>
  <conditionalFormatting sqref="J1217">
    <cfRule type="cellIs" dxfId="4768" priority="303" operator="equal">
      <formula>1</formula>
    </cfRule>
  </conditionalFormatting>
  <conditionalFormatting sqref="E1217:F1217">
    <cfRule type="expression" dxfId="4767" priority="302">
      <formula>$A1217="Non"</formula>
    </cfRule>
  </conditionalFormatting>
  <conditionalFormatting sqref="C1217">
    <cfRule type="cellIs" dxfId="4766" priority="301" operator="equal">
      <formula>1</formula>
    </cfRule>
  </conditionalFormatting>
  <conditionalFormatting sqref="A1217">
    <cfRule type="containsBlanks" dxfId="4765" priority="307">
      <formula>LEN(TRIM(A1217))=0</formula>
    </cfRule>
  </conditionalFormatting>
  <conditionalFormatting sqref="D1217">
    <cfRule type="cellIs" dxfId="4764" priority="300" operator="equal">
      <formula>1</formula>
    </cfRule>
  </conditionalFormatting>
  <conditionalFormatting sqref="J181">
    <cfRule type="cellIs" dxfId="4763" priority="294" operator="equal">
      <formula>1</formula>
    </cfRule>
  </conditionalFormatting>
  <conditionalFormatting sqref="E181:F181">
    <cfRule type="expression" dxfId="4762" priority="293">
      <formula>$A181="Non"</formula>
    </cfRule>
  </conditionalFormatting>
  <conditionalFormatting sqref="C181">
    <cfRule type="cellIs" dxfId="4761" priority="292" operator="equal">
      <formula>1</formula>
    </cfRule>
  </conditionalFormatting>
  <conditionalFormatting sqref="A181">
    <cfRule type="containsBlanks" dxfId="4760" priority="298">
      <formula>LEN(TRIM(A181))=0</formula>
    </cfRule>
  </conditionalFormatting>
  <conditionalFormatting sqref="D181">
    <cfRule type="cellIs" dxfId="4759" priority="291" operator="equal">
      <formula>1</formula>
    </cfRule>
  </conditionalFormatting>
  <conditionalFormatting sqref="J1415">
    <cfRule type="cellIs" dxfId="4758" priority="286" operator="equal">
      <formula>1</formula>
    </cfRule>
  </conditionalFormatting>
  <conditionalFormatting sqref="E1415:F1415">
    <cfRule type="expression" dxfId="4757" priority="285">
      <formula>$A1415="Non"</formula>
    </cfRule>
  </conditionalFormatting>
  <conditionalFormatting sqref="C1415">
    <cfRule type="cellIs" dxfId="4756" priority="284" operator="equal">
      <formula>1</formula>
    </cfRule>
  </conditionalFormatting>
  <conditionalFormatting sqref="A1415">
    <cfRule type="containsBlanks" dxfId="4755" priority="290">
      <formula>LEN(TRIM(A1415))=0</formula>
    </cfRule>
  </conditionalFormatting>
  <conditionalFormatting sqref="D1415">
    <cfRule type="cellIs" dxfId="4754" priority="283" operator="equal">
      <formula>1</formula>
    </cfRule>
  </conditionalFormatting>
  <conditionalFormatting sqref="J13">
    <cfRule type="cellIs" dxfId="4753" priority="278" operator="equal">
      <formula>1</formula>
    </cfRule>
  </conditionalFormatting>
  <conditionalFormatting sqref="E13:F13">
    <cfRule type="expression" dxfId="4752" priority="277">
      <formula>$A13="Non"</formula>
    </cfRule>
  </conditionalFormatting>
  <conditionalFormatting sqref="C13:D13">
    <cfRule type="cellIs" dxfId="4751" priority="276" operator="equal">
      <formula>1</formula>
    </cfRule>
  </conditionalFormatting>
  <conditionalFormatting sqref="A13">
    <cfRule type="containsBlanks" dxfId="4750" priority="282">
      <formula>LEN(TRIM(A13))=0</formula>
    </cfRule>
  </conditionalFormatting>
  <conditionalFormatting sqref="J187">
    <cfRule type="cellIs" dxfId="4749" priority="271" operator="equal">
      <formula>1</formula>
    </cfRule>
  </conditionalFormatting>
  <conditionalFormatting sqref="E187:F187">
    <cfRule type="expression" dxfId="4748" priority="270">
      <formula>$A187="Non"</formula>
    </cfRule>
  </conditionalFormatting>
  <conditionalFormatting sqref="C187">
    <cfRule type="cellIs" dxfId="4747" priority="269" operator="equal">
      <formula>1</formula>
    </cfRule>
  </conditionalFormatting>
  <conditionalFormatting sqref="A187">
    <cfRule type="containsBlanks" dxfId="4746" priority="275">
      <formula>LEN(TRIM(A187))=0</formula>
    </cfRule>
  </conditionalFormatting>
  <conditionalFormatting sqref="D187">
    <cfRule type="cellIs" dxfId="4745" priority="268" operator="equal">
      <formula>1</formula>
    </cfRule>
  </conditionalFormatting>
  <conditionalFormatting sqref="D1128">
    <cfRule type="cellIs" dxfId="4744" priority="263" operator="equal">
      <formula>1</formula>
    </cfRule>
  </conditionalFormatting>
  <conditionalFormatting sqref="C1128">
    <cfRule type="cellIs" dxfId="4743" priority="264" operator="equal">
      <formula>1</formula>
    </cfRule>
  </conditionalFormatting>
  <conditionalFormatting sqref="A1128">
    <cfRule type="containsBlanks" dxfId="4742" priority="267">
      <formula>LEN(TRIM(A1128))=0</formula>
    </cfRule>
  </conditionalFormatting>
  <conditionalFormatting sqref="J416">
    <cfRule type="cellIs" dxfId="4741" priority="258" operator="equal">
      <formula>1</formula>
    </cfRule>
  </conditionalFormatting>
  <conditionalFormatting sqref="E416:F416">
    <cfRule type="expression" dxfId="4740" priority="257">
      <formula>$A416="Non"</formula>
    </cfRule>
  </conditionalFormatting>
  <conditionalFormatting sqref="C416">
    <cfRule type="cellIs" dxfId="4739" priority="256" operator="equal">
      <formula>1</formula>
    </cfRule>
  </conditionalFormatting>
  <conditionalFormatting sqref="A416">
    <cfRule type="containsBlanks" dxfId="4738" priority="262">
      <formula>LEN(TRIM(A416))=0</formula>
    </cfRule>
  </conditionalFormatting>
  <conditionalFormatting sqref="D416">
    <cfRule type="cellIs" dxfId="4737" priority="255" operator="equal">
      <formula>1</formula>
    </cfRule>
  </conditionalFormatting>
  <conditionalFormatting sqref="C764">
    <cfRule type="cellIs" dxfId="4736" priority="251" operator="equal">
      <formula>1</formula>
    </cfRule>
  </conditionalFormatting>
  <conditionalFormatting sqref="A764">
    <cfRule type="containsBlanks" dxfId="4735" priority="254">
      <formula>LEN(TRIM(A764))=0</formula>
    </cfRule>
  </conditionalFormatting>
  <conditionalFormatting sqref="D764">
    <cfRule type="cellIs" dxfId="4734" priority="250" operator="equal">
      <formula>1</formula>
    </cfRule>
  </conditionalFormatting>
  <conditionalFormatting sqref="C1538">
    <cfRule type="cellIs" dxfId="4733" priority="249" operator="equal">
      <formula>1</formula>
    </cfRule>
  </conditionalFormatting>
  <conditionalFormatting sqref="A1538">
    <cfRule type="containsBlanks" dxfId="4732" priority="248">
      <formula>LEN(TRIM(A1538))=0</formula>
    </cfRule>
  </conditionalFormatting>
  <conditionalFormatting sqref="D1538">
    <cfRule type="cellIs" dxfId="4731" priority="245" operator="equal">
      <formula>1</formula>
    </cfRule>
  </conditionalFormatting>
  <conditionalFormatting sqref="C1540">
    <cfRule type="cellIs" dxfId="4730" priority="229" operator="equal">
      <formula>1</formula>
    </cfRule>
  </conditionalFormatting>
  <conditionalFormatting sqref="A1540">
    <cfRule type="containsBlanks" dxfId="4729" priority="228">
      <formula>LEN(TRIM(A1540))=0</formula>
    </cfRule>
  </conditionalFormatting>
  <conditionalFormatting sqref="D1540">
    <cfRule type="cellIs" dxfId="4728" priority="225" operator="equal">
      <formula>1</formula>
    </cfRule>
  </conditionalFormatting>
  <conditionalFormatting sqref="C1542">
    <cfRule type="cellIs" dxfId="4727" priority="224" operator="equal">
      <formula>1</formula>
    </cfRule>
  </conditionalFormatting>
  <conditionalFormatting sqref="A1542">
    <cfRule type="containsBlanks" dxfId="4726" priority="223">
      <formula>LEN(TRIM(A1542))=0</formula>
    </cfRule>
  </conditionalFormatting>
  <conditionalFormatting sqref="D1542">
    <cfRule type="cellIs" dxfId="4725" priority="220" operator="equal">
      <formula>1</formula>
    </cfRule>
  </conditionalFormatting>
  <conditionalFormatting sqref="C1541">
    <cfRule type="cellIs" dxfId="4724" priority="219" operator="equal">
      <formula>1</formula>
    </cfRule>
  </conditionalFormatting>
  <conditionalFormatting sqref="A1541">
    <cfRule type="containsBlanks" dxfId="4723" priority="218">
      <formula>LEN(TRIM(A1541))=0</formula>
    </cfRule>
  </conditionalFormatting>
  <conditionalFormatting sqref="D1541">
    <cfRule type="cellIs" dxfId="4722" priority="215" operator="equal">
      <formula>1</formula>
    </cfRule>
  </conditionalFormatting>
  <conditionalFormatting sqref="C1543">
    <cfRule type="cellIs" dxfId="4721" priority="214" operator="equal">
      <formula>1</formula>
    </cfRule>
  </conditionalFormatting>
  <conditionalFormatting sqref="A1543">
    <cfRule type="containsBlanks" dxfId="4720" priority="213">
      <formula>LEN(TRIM(A1543))=0</formula>
    </cfRule>
  </conditionalFormatting>
  <conditionalFormatting sqref="D1543">
    <cfRule type="cellIs" dxfId="4719" priority="210" operator="equal">
      <formula>1</formula>
    </cfRule>
  </conditionalFormatting>
  <conditionalFormatting sqref="J1545:J1553">
    <cfRule type="cellIs" dxfId="4718" priority="203" operator="equal">
      <formula>1</formula>
    </cfRule>
  </conditionalFormatting>
  <conditionalFormatting sqref="E1545:F1553">
    <cfRule type="expression" dxfId="4717" priority="202">
      <formula>$A1545="Non"</formula>
    </cfRule>
  </conditionalFormatting>
  <conditionalFormatting sqref="J743">
    <cfRule type="cellIs" dxfId="4716" priority="197" operator="equal">
      <formula>1</formula>
    </cfRule>
  </conditionalFormatting>
  <conditionalFormatting sqref="E743:F743">
    <cfRule type="expression" dxfId="4715" priority="196">
      <formula>$A743="Non"</formula>
    </cfRule>
  </conditionalFormatting>
  <conditionalFormatting sqref="C743:D743">
    <cfRule type="cellIs" dxfId="4714" priority="195" operator="equal">
      <formula>1</formula>
    </cfRule>
  </conditionalFormatting>
  <conditionalFormatting sqref="A743">
    <cfRule type="containsBlanks" dxfId="4713" priority="201">
      <formula>LEN(TRIM(A743))=0</formula>
    </cfRule>
  </conditionalFormatting>
  <conditionalFormatting sqref="J1013">
    <cfRule type="cellIs" dxfId="4712" priority="190" operator="equal">
      <formula>1</formula>
    </cfRule>
  </conditionalFormatting>
  <conditionalFormatting sqref="E1013:F1013">
    <cfRule type="expression" dxfId="4711" priority="189">
      <formula>$A1013="Non"</formula>
    </cfRule>
  </conditionalFormatting>
  <conditionalFormatting sqref="C1013">
    <cfRule type="cellIs" dxfId="4710" priority="188" operator="equal">
      <formula>1</formula>
    </cfRule>
  </conditionalFormatting>
  <conditionalFormatting sqref="A1013">
    <cfRule type="containsBlanks" dxfId="4709" priority="194">
      <formula>LEN(TRIM(A1013))=0</formula>
    </cfRule>
  </conditionalFormatting>
  <conditionalFormatting sqref="D1013">
    <cfRule type="cellIs" dxfId="4708" priority="187" operator="equal">
      <formula>1</formula>
    </cfRule>
  </conditionalFormatting>
  <conditionalFormatting sqref="J402">
    <cfRule type="cellIs" dxfId="4707" priority="168" operator="equal">
      <formula>1</formula>
    </cfRule>
  </conditionalFormatting>
  <conditionalFormatting sqref="E402:F402">
    <cfRule type="expression" dxfId="4706" priority="167">
      <formula>$A402="Non"</formula>
    </cfRule>
  </conditionalFormatting>
  <conditionalFormatting sqref="C402:D402">
    <cfRule type="cellIs" dxfId="4705" priority="166" operator="equal">
      <formula>1</formula>
    </cfRule>
  </conditionalFormatting>
  <conditionalFormatting sqref="A402">
    <cfRule type="containsBlanks" dxfId="4704" priority="172">
      <formula>LEN(TRIM(A402))=0</formula>
    </cfRule>
  </conditionalFormatting>
  <conditionalFormatting sqref="J8">
    <cfRule type="cellIs" dxfId="4703" priority="161" operator="equal">
      <formula>1</formula>
    </cfRule>
  </conditionalFormatting>
  <conditionalFormatting sqref="E8:F8">
    <cfRule type="expression" dxfId="4702" priority="160">
      <formula>$A8="Non"</formula>
    </cfRule>
  </conditionalFormatting>
  <conditionalFormatting sqref="C8:D8">
    <cfRule type="cellIs" dxfId="4701" priority="159" operator="equal">
      <formula>1</formula>
    </cfRule>
  </conditionalFormatting>
  <conditionalFormatting sqref="A8">
    <cfRule type="containsBlanks" dxfId="4700" priority="165">
      <formula>LEN(TRIM(A8))=0</formula>
    </cfRule>
  </conditionalFormatting>
  <conditionalFormatting sqref="J610">
    <cfRule type="cellIs" dxfId="4699" priority="154" operator="equal">
      <formula>1</formula>
    </cfRule>
  </conditionalFormatting>
  <conditionalFormatting sqref="E610:F610">
    <cfRule type="expression" dxfId="4698" priority="153">
      <formula>$A610="Non"</formula>
    </cfRule>
  </conditionalFormatting>
  <conditionalFormatting sqref="C610:D610">
    <cfRule type="cellIs" dxfId="4697" priority="152" operator="equal">
      <formula>1</formula>
    </cfRule>
  </conditionalFormatting>
  <conditionalFormatting sqref="A610">
    <cfRule type="containsBlanks" dxfId="4696" priority="158">
      <formula>LEN(TRIM(A610))=0</formula>
    </cfRule>
  </conditionalFormatting>
  <conditionalFormatting sqref="J12">
    <cfRule type="cellIs" dxfId="4695" priority="147" operator="equal">
      <formula>1</formula>
    </cfRule>
  </conditionalFormatting>
  <conditionalFormatting sqref="E12:F12">
    <cfRule type="expression" dxfId="4694" priority="146">
      <formula>$A12="Non"</formula>
    </cfRule>
  </conditionalFormatting>
  <conditionalFormatting sqref="C12:D12">
    <cfRule type="cellIs" dxfId="4693" priority="145" operator="equal">
      <formula>1</formula>
    </cfRule>
  </conditionalFormatting>
  <conditionalFormatting sqref="A12">
    <cfRule type="containsBlanks" dxfId="4692" priority="151">
      <formula>LEN(TRIM(A12))=0</formula>
    </cfRule>
  </conditionalFormatting>
  <conditionalFormatting sqref="J11">
    <cfRule type="cellIs" dxfId="4691" priority="140" operator="equal">
      <formula>1</formula>
    </cfRule>
  </conditionalFormatting>
  <conditionalFormatting sqref="E11:F11">
    <cfRule type="expression" dxfId="4690" priority="139">
      <formula>$A11="Non"</formula>
    </cfRule>
  </conditionalFormatting>
  <conditionalFormatting sqref="C11:D11">
    <cfRule type="cellIs" dxfId="4689" priority="138" operator="equal">
      <formula>1</formula>
    </cfRule>
  </conditionalFormatting>
  <conditionalFormatting sqref="A11">
    <cfRule type="containsBlanks" dxfId="4688" priority="144">
      <formula>LEN(TRIM(A11))=0</formula>
    </cfRule>
  </conditionalFormatting>
  <conditionalFormatting sqref="J22 J25">
    <cfRule type="cellIs" dxfId="4687" priority="133" operator="equal">
      <formula>1</formula>
    </cfRule>
  </conditionalFormatting>
  <conditionalFormatting sqref="E22:F22 E25:F25">
    <cfRule type="expression" dxfId="4686" priority="132">
      <formula>$A22="Non"</formula>
    </cfRule>
  </conditionalFormatting>
  <conditionalFormatting sqref="C22:D22">
    <cfRule type="cellIs" dxfId="4685" priority="131" operator="equal">
      <formula>1</formula>
    </cfRule>
  </conditionalFormatting>
  <conditionalFormatting sqref="A22">
    <cfRule type="containsBlanks" dxfId="4684" priority="137">
      <formula>LEN(TRIM(A22))=0</formula>
    </cfRule>
  </conditionalFormatting>
  <conditionalFormatting sqref="J27">
    <cfRule type="cellIs" dxfId="4683" priority="125" operator="equal">
      <formula>1</formula>
    </cfRule>
  </conditionalFormatting>
  <conditionalFormatting sqref="E27:F27">
    <cfRule type="expression" dxfId="4682" priority="124">
      <formula>$A27="Non"</formula>
    </cfRule>
  </conditionalFormatting>
  <conditionalFormatting sqref="C27:D27">
    <cfRule type="cellIs" dxfId="4681" priority="123" operator="equal">
      <formula>1</formula>
    </cfRule>
  </conditionalFormatting>
  <conditionalFormatting sqref="A27">
    <cfRule type="containsBlanks" dxfId="4680" priority="129">
      <formula>LEN(TRIM(A27))=0</formula>
    </cfRule>
  </conditionalFormatting>
  <conditionalFormatting sqref="J26">
    <cfRule type="cellIs" dxfId="4679" priority="117" operator="equal">
      <formula>1</formula>
    </cfRule>
  </conditionalFormatting>
  <conditionalFormatting sqref="E26:F26">
    <cfRule type="expression" dxfId="4678" priority="116">
      <formula>$A26="Non"</formula>
    </cfRule>
  </conditionalFormatting>
  <conditionalFormatting sqref="C26:D26">
    <cfRule type="cellIs" dxfId="4677" priority="115" operator="equal">
      <formula>1</formula>
    </cfRule>
  </conditionalFormatting>
  <conditionalFormatting sqref="A26">
    <cfRule type="containsBlanks" dxfId="4676" priority="121">
      <formula>LEN(TRIM(A26))=0</formula>
    </cfRule>
  </conditionalFormatting>
  <conditionalFormatting sqref="J19">
    <cfRule type="cellIs" dxfId="4675" priority="109" operator="equal">
      <formula>1</formula>
    </cfRule>
  </conditionalFormatting>
  <conditionalFormatting sqref="E19:F19">
    <cfRule type="expression" dxfId="4674" priority="108">
      <formula>$A19="Non"</formula>
    </cfRule>
  </conditionalFormatting>
  <conditionalFormatting sqref="C19:D19">
    <cfRule type="cellIs" dxfId="4673" priority="107" operator="equal">
      <formula>1</formula>
    </cfRule>
  </conditionalFormatting>
  <conditionalFormatting sqref="A19">
    <cfRule type="containsBlanks" dxfId="4672" priority="113">
      <formula>LEN(TRIM(A19))=0</formula>
    </cfRule>
  </conditionalFormatting>
  <conditionalFormatting sqref="J18">
    <cfRule type="cellIs" dxfId="4671" priority="101" operator="equal">
      <formula>1</formula>
    </cfRule>
  </conditionalFormatting>
  <conditionalFormatting sqref="E18:F18">
    <cfRule type="expression" dxfId="4670" priority="100">
      <formula>$A18="Non"</formula>
    </cfRule>
  </conditionalFormatting>
  <conditionalFormatting sqref="C18:D18">
    <cfRule type="cellIs" dxfId="4669" priority="99" operator="equal">
      <formula>1</formula>
    </cfRule>
  </conditionalFormatting>
  <conditionalFormatting sqref="A18">
    <cfRule type="containsBlanks" dxfId="4668" priority="105">
      <formula>LEN(TRIM(A18))=0</formula>
    </cfRule>
  </conditionalFormatting>
  <conditionalFormatting sqref="C25:D25">
    <cfRule type="cellIs" dxfId="4667" priority="93" operator="equal">
      <formula>1</formula>
    </cfRule>
  </conditionalFormatting>
  <conditionalFormatting sqref="A25">
    <cfRule type="containsBlanks" dxfId="4666" priority="96">
      <formula>LEN(TRIM(A25))=0</formula>
    </cfRule>
  </conditionalFormatting>
  <conditionalFormatting sqref="J24">
    <cfRule type="cellIs" dxfId="4665" priority="88" operator="equal">
      <formula>1</formula>
    </cfRule>
  </conditionalFormatting>
  <conditionalFormatting sqref="E24:F24">
    <cfRule type="expression" dxfId="4664" priority="87">
      <formula>$A24="Non"</formula>
    </cfRule>
  </conditionalFormatting>
  <conditionalFormatting sqref="C24:D24">
    <cfRule type="cellIs" dxfId="4663" priority="86" operator="equal">
      <formula>1</formula>
    </cfRule>
  </conditionalFormatting>
  <conditionalFormatting sqref="A24">
    <cfRule type="containsBlanks" dxfId="4662" priority="92">
      <formula>LEN(TRIM(A24))=0</formula>
    </cfRule>
  </conditionalFormatting>
  <conditionalFormatting sqref="J21">
    <cfRule type="cellIs" dxfId="4661" priority="80" operator="equal">
      <formula>1</formula>
    </cfRule>
  </conditionalFormatting>
  <conditionalFormatting sqref="E21:F21">
    <cfRule type="expression" dxfId="4660" priority="79">
      <formula>$A21="Non"</formula>
    </cfRule>
  </conditionalFormatting>
  <conditionalFormatting sqref="C21:D21">
    <cfRule type="cellIs" dxfId="4659" priority="78" operator="equal">
      <formula>1</formula>
    </cfRule>
  </conditionalFormatting>
  <conditionalFormatting sqref="A21">
    <cfRule type="containsBlanks" dxfId="4658" priority="84">
      <formula>LEN(TRIM(A21))=0</formula>
    </cfRule>
  </conditionalFormatting>
  <conditionalFormatting sqref="J20">
    <cfRule type="cellIs" dxfId="4657" priority="72" operator="equal">
      <formula>1</formula>
    </cfRule>
  </conditionalFormatting>
  <conditionalFormatting sqref="E20:F20">
    <cfRule type="expression" dxfId="4656" priority="71">
      <formula>$A20="Non"</formula>
    </cfRule>
  </conditionalFormatting>
  <conditionalFormatting sqref="C20:D20">
    <cfRule type="cellIs" dxfId="4655" priority="70" operator="equal">
      <formula>1</formula>
    </cfRule>
  </conditionalFormatting>
  <conditionalFormatting sqref="A20">
    <cfRule type="containsBlanks" dxfId="4654" priority="76">
      <formula>LEN(TRIM(A20))=0</formula>
    </cfRule>
  </conditionalFormatting>
  <conditionalFormatting sqref="J23">
    <cfRule type="cellIs" dxfId="4653" priority="64" operator="equal">
      <formula>1</formula>
    </cfRule>
  </conditionalFormatting>
  <conditionalFormatting sqref="E23:F23">
    <cfRule type="expression" dxfId="4652" priority="63">
      <formula>$A23="Non"</formula>
    </cfRule>
  </conditionalFormatting>
  <conditionalFormatting sqref="C23:D23">
    <cfRule type="cellIs" dxfId="4651" priority="62" operator="equal">
      <formula>1</formula>
    </cfRule>
  </conditionalFormatting>
  <conditionalFormatting sqref="A23">
    <cfRule type="containsBlanks" dxfId="4650" priority="68">
      <formula>LEN(TRIM(A23))=0</formula>
    </cfRule>
  </conditionalFormatting>
  <conditionalFormatting sqref="C561:D561">
    <cfRule type="cellIs" dxfId="4649" priority="54" operator="equal">
      <formula>1</formula>
    </cfRule>
  </conditionalFormatting>
  <conditionalFormatting sqref="J561">
    <cfRule type="cellIs" dxfId="4648" priority="56" operator="equal">
      <formula>1</formula>
    </cfRule>
  </conditionalFormatting>
  <conditionalFormatting sqref="E561:F561">
    <cfRule type="expression" dxfId="4647" priority="55">
      <formula>$A561="Non"</formula>
    </cfRule>
  </conditionalFormatting>
  <conditionalFormatting sqref="A561">
    <cfRule type="containsBlanks" dxfId="4646" priority="60">
      <formula>LEN(TRIM(A561))=0</formula>
    </cfRule>
  </conditionalFormatting>
  <conditionalFormatting sqref="C562:D562">
    <cfRule type="cellIs" dxfId="4645" priority="47" operator="equal">
      <formula>1</formula>
    </cfRule>
  </conditionalFormatting>
  <conditionalFormatting sqref="J562">
    <cfRule type="cellIs" dxfId="4644" priority="49" operator="equal">
      <formula>1</formula>
    </cfRule>
  </conditionalFormatting>
  <conditionalFormatting sqref="E562:F562">
    <cfRule type="expression" dxfId="4643" priority="48">
      <formula>$A562="Non"</formula>
    </cfRule>
  </conditionalFormatting>
  <conditionalFormatting sqref="A562">
    <cfRule type="containsBlanks" dxfId="4642" priority="53">
      <formula>LEN(TRIM(A562))=0</formula>
    </cfRule>
  </conditionalFormatting>
  <conditionalFormatting sqref="C564:D564">
    <cfRule type="cellIs" dxfId="4641" priority="40" operator="equal">
      <formula>1</formula>
    </cfRule>
  </conditionalFormatting>
  <conditionalFormatting sqref="J564">
    <cfRule type="cellIs" dxfId="4640" priority="42" operator="equal">
      <formula>1</formula>
    </cfRule>
  </conditionalFormatting>
  <conditionalFormatting sqref="E564:F564">
    <cfRule type="expression" dxfId="4639" priority="41">
      <formula>$A564="Non"</formula>
    </cfRule>
  </conditionalFormatting>
  <conditionalFormatting sqref="A564">
    <cfRule type="containsBlanks" dxfId="4638" priority="46">
      <formula>LEN(TRIM(A564))=0</formula>
    </cfRule>
  </conditionalFormatting>
  <conditionalFormatting sqref="C563:D563">
    <cfRule type="cellIs" dxfId="4637" priority="33" operator="equal">
      <formula>1</formula>
    </cfRule>
  </conditionalFormatting>
  <conditionalFormatting sqref="J563">
    <cfRule type="cellIs" dxfId="4636" priority="35" operator="equal">
      <formula>1</formula>
    </cfRule>
  </conditionalFormatting>
  <conditionalFormatting sqref="E563:F563">
    <cfRule type="expression" dxfId="4635" priority="34">
      <formula>$A563="Non"</formula>
    </cfRule>
  </conditionalFormatting>
  <conditionalFormatting sqref="A563">
    <cfRule type="containsBlanks" dxfId="4634" priority="39">
      <formula>LEN(TRIM(A563))=0</formula>
    </cfRule>
  </conditionalFormatting>
  <conditionalFormatting sqref="J87">
    <cfRule type="cellIs" dxfId="4633" priority="28" operator="equal">
      <formula>1</formula>
    </cfRule>
  </conditionalFormatting>
  <conditionalFormatting sqref="E87:F87">
    <cfRule type="expression" dxfId="4632" priority="27">
      <formula>$A87="Non"</formula>
    </cfRule>
  </conditionalFormatting>
  <conditionalFormatting sqref="C87:D87">
    <cfRule type="cellIs" dxfId="4631" priority="26" operator="equal">
      <formula>1</formula>
    </cfRule>
  </conditionalFormatting>
  <conditionalFormatting sqref="A87">
    <cfRule type="containsBlanks" dxfId="4630" priority="32">
      <formula>LEN(TRIM(A87))=0</formula>
    </cfRule>
  </conditionalFormatting>
  <conditionalFormatting sqref="J92">
    <cfRule type="cellIs" dxfId="4629" priority="21" operator="equal">
      <formula>1</formula>
    </cfRule>
  </conditionalFormatting>
  <conditionalFormatting sqref="E92:F92">
    <cfRule type="expression" dxfId="4628" priority="20">
      <formula>$A92="Non"</formula>
    </cfRule>
  </conditionalFormatting>
  <conditionalFormatting sqref="C92:D92">
    <cfRule type="cellIs" dxfId="4627" priority="19" operator="equal">
      <formula>1</formula>
    </cfRule>
  </conditionalFormatting>
  <conditionalFormatting sqref="A92">
    <cfRule type="containsBlanks" dxfId="4626" priority="25">
      <formula>LEN(TRIM(A92))=0</formula>
    </cfRule>
  </conditionalFormatting>
  <conditionalFormatting sqref="J9">
    <cfRule type="cellIs" dxfId="17" priority="12" operator="equal">
      <formula>1</formula>
    </cfRule>
  </conditionalFormatting>
  <conditionalFormatting sqref="E9:F9">
    <cfRule type="expression" dxfId="16" priority="11">
      <formula>$A9="Non"</formula>
    </cfRule>
  </conditionalFormatting>
  <conditionalFormatting sqref="C9:D9">
    <cfRule type="cellIs" dxfId="15" priority="10" operator="equal">
      <formula>1</formula>
    </cfRule>
  </conditionalFormatting>
  <conditionalFormatting sqref="A9">
    <cfRule type="containsBlanks" dxfId="14" priority="16">
      <formula>LEN(TRIM(A9))=0</formula>
    </cfRule>
  </conditionalFormatting>
  <conditionalFormatting sqref="J10">
    <cfRule type="cellIs" dxfId="13" priority="4" operator="equal">
      <formula>1</formula>
    </cfRule>
  </conditionalFormatting>
  <conditionalFormatting sqref="E10:F10">
    <cfRule type="expression" dxfId="12" priority="2">
      <formula>$A10="Non"</formula>
    </cfRule>
  </conditionalFormatting>
  <conditionalFormatting sqref="A10">
    <cfRule type="containsBlanks" dxfId="11" priority="9">
      <formula>LEN(TRIM(A10))=0</formula>
    </cfRule>
  </conditionalFormatting>
  <conditionalFormatting sqref="C10:D10">
    <cfRule type="cellIs" dxfId="0" priority="1" operator="equal">
      <formula>1</formula>
    </cfRule>
  </conditionalFormatting>
  <dataValidations count="1">
    <dataValidation type="list" allowBlank="1" showInputMessage="1" showErrorMessage="1" sqref="K865:AF1557 K8:AF863">
      <formula1>_1X</formula1>
    </dataValidation>
  </dataValidations>
  <pageMargins left="0.70866141732283472" right="0.70866141732283472" top="0.74803149606299213" bottom="0.74803149606299213" header="0.31496062992125984" footer="0.31496062992125984"/>
  <pageSetup paperSize="129" scale="89" fitToHeight="0" orientation="landscape" r:id="rId1"/>
  <headerFooter alignWithMargins="0">
    <oddFooter>&amp;R¸Page &amp;P</oddFooter>
  </headerFooter>
  <ignoredErrors>
    <ignoredError sqref="AF1558:AG1558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44" id="{537DF8B2-E004-4EED-A724-C389A4F7BF11}">
            <xm:f>$AK14&lt;=Données!$B$2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E703:I708 E1112:I1112 E1097:I1099 E377:I401 E457:I467 E540:I542 E1557:I1557 E1525:I1534 I1455:I1456 E880:I884 E1505:I1511 E1253:I1275 E127:I128 E1084:I1086 E232:I237 E43:I48 E848:I848 E690:I701 E470:I512 E878:I878 E450:I455 E710:I713 E239:I258 E682:I685 E677:I680 E544:I547 E210:I213 E910:I996 E515:I537 E261:I313 E1115:I1118 E1144:I1146 E344:I344 E1051:I1063 E1216:I1216 E1088:I1095 E1020:I1041 E1000:I1000 I1458:I1475 E346:I375 E334:I338 E617:I673 E421:I448 E1065:I1082 E766:I844 E1043:I1049 E886:I897 E1125:I1140 E91:I91 E863:I876 E861:I861 E1101:I1102 E1277:I1307 E1120:I1122 E130:I138 E215:I230 E854:I855 E140:I180 E1178:I1214 E899:I908 E1218:I1251 E182:I186 E1416:I1450 E14:I17 E188:I208 E417:I419 E1540:I1544 E549:I560 E744:I764 E50:I86 E1002:I1012 E1014:I1018 E315:I332 E1104:I1110 E715:I742 E403:I415 E1149:I1174 E611:I615 E28:I41 E565:I609 E1309:I1414 E88:I89 E93:I125</xm:sqref>
        </x14:conditionalFormatting>
        <x14:conditionalFormatting xmlns:xm="http://schemas.microsoft.com/office/excel/2006/main">
          <x14:cfRule type="containsText" priority="4368" operator="containsText" id="{CA681863-2164-431B-B9A3-17951FF2C36C}">
            <xm:f>NOT(ISERROR(SEARCH("X",K8)))</xm:f>
            <xm:f>"X"</xm:f>
            <x14:dxf>
              <font>
                <color rgb="FFC00000"/>
              </font>
            </x14:dxf>
          </x14:cfRule>
          <xm:sqref>L940:M940 K1391:AE1391 K640:K660 K1357:AE1363 K1378:AE1380 K1475:AE1517 K1426:AE1447 K861:M939 K99:N237 X99:AD237 K1540:AE1553 K507:K634 L507:M660 K50:N97 X50:AD97 AE50:AE237 O50:W237 K239:M506 K661:M855 N239:AE855 K941:M1318 N861:N1318 K1319:N1356 O861:AE1356 K8:AE8 K11:AE48</xm:sqref>
        </x14:conditionalFormatting>
        <x14:conditionalFormatting xmlns:xm="http://schemas.microsoft.com/office/excel/2006/main">
          <x14:cfRule type="containsText" priority="4358" operator="containsText" id="{086BDD1C-383A-4FFD-88B7-AAA11BCE7EB2}">
            <xm:f>NOT(ISERROR(SEARCH("X",K940)))</xm:f>
            <xm:f>"X"</xm:f>
            <x14:dxf>
              <font>
                <color rgb="FFC00000"/>
              </font>
            </x14:dxf>
          </x14:cfRule>
          <xm:sqref>K940</xm:sqref>
        </x14:conditionalFormatting>
        <x14:conditionalFormatting xmlns:xm="http://schemas.microsoft.com/office/excel/2006/main">
          <x14:cfRule type="containsText" priority="4348" operator="containsText" id="{9CBE74A2-2E04-4641-AB1C-B01EDF1819A4}">
            <xm:f>NOT(ISERROR(SEARCH("X",K635)))</xm:f>
            <xm:f>"X"</xm:f>
            <x14:dxf>
              <font>
                <color rgb="FFC00000"/>
              </font>
            </x14:dxf>
          </x14:cfRule>
          <xm:sqref>K635:K639</xm:sqref>
        </x14:conditionalFormatting>
        <x14:conditionalFormatting xmlns:xm="http://schemas.microsoft.com/office/excel/2006/main">
          <x14:cfRule type="containsText" priority="4040" operator="containsText" id="{6806F3A3-5666-4C50-B3B5-1EABF99F5FA4}">
            <xm:f>NOT(ISERROR(SEARCH("X",N98)))</xm:f>
            <xm:f>"X"</xm:f>
            <x14:dxf>
              <font>
                <color rgb="FFC00000"/>
              </font>
            </x14:dxf>
          </x14:cfRule>
          <xm:sqref>AB98:AD98 N98</xm:sqref>
        </x14:conditionalFormatting>
        <x14:conditionalFormatting xmlns:xm="http://schemas.microsoft.com/office/excel/2006/main">
          <x14:cfRule type="containsText" priority="4036" operator="containsText" id="{F8078C69-2469-4FA5-A61D-EFCEB7659165}">
            <xm:f>NOT(ISERROR(SEARCH("X",K98)))</xm:f>
            <xm:f>"X"</xm:f>
            <x14:dxf>
              <font>
                <color rgb="FFC00000"/>
              </font>
            </x14:dxf>
          </x14:cfRule>
          <xm:sqref>K98:M98</xm:sqref>
        </x14:conditionalFormatting>
        <x14:conditionalFormatting xmlns:xm="http://schemas.microsoft.com/office/excel/2006/main">
          <x14:cfRule type="containsText" priority="4034" operator="containsText" id="{4C15A6A6-5796-4BB2-A44C-C39CB3AFCFD2}">
            <xm:f>NOT(ISERROR(SEARCH("X",AA98)))</xm:f>
            <xm:f>"X"</xm:f>
            <x14:dxf>
              <font>
                <color rgb="FFC00000"/>
              </font>
            </x14:dxf>
          </x14:cfRule>
          <xm:sqref>AA98</xm:sqref>
        </x14:conditionalFormatting>
        <x14:conditionalFormatting xmlns:xm="http://schemas.microsoft.com/office/excel/2006/main">
          <x14:cfRule type="containsText" priority="4035" operator="containsText" id="{84B8FE8F-9B88-4272-8A39-37784198AFDD}">
            <xm:f>NOT(ISERROR(SEARCH("X",Z98)))</xm:f>
            <xm:f>"X"</xm:f>
            <x14:dxf>
              <font>
                <color rgb="FFC00000"/>
              </font>
            </x14:dxf>
          </x14:cfRule>
          <xm:sqref>Z98</xm:sqref>
        </x14:conditionalFormatting>
        <x14:conditionalFormatting xmlns:xm="http://schemas.microsoft.com/office/excel/2006/main">
          <x14:cfRule type="containsText" priority="3648" operator="containsText" id="{E1305816-F252-4266-A86E-E6F442307915}">
            <xm:f>NOT(ISERROR(SEARCH("X",X98)))</xm:f>
            <xm:f>"X"</xm:f>
            <x14:dxf>
              <font>
                <color rgb="FFC00000"/>
              </font>
            </x14:dxf>
          </x14:cfRule>
          <xm:sqref>X98:Y98</xm:sqref>
        </x14:conditionalFormatting>
        <x14:conditionalFormatting xmlns:xm="http://schemas.microsoft.com/office/excel/2006/main">
          <x14:cfRule type="containsText" priority="3495" operator="containsText" id="{22B04D04-5131-4CF7-8DAC-272B3C0E0F2D}">
            <xm:f>NOT(ISERROR(SEARCH("X",K1364)))</xm:f>
            <xm:f>"X"</xm:f>
            <x14:dxf>
              <font>
                <color rgb="FFC00000"/>
              </font>
            </x14:dxf>
          </x14:cfRule>
          <xm:sqref>K1364:AE1364</xm:sqref>
        </x14:conditionalFormatting>
        <x14:conditionalFormatting xmlns:xm="http://schemas.microsoft.com/office/excel/2006/main">
          <x14:cfRule type="containsText" priority="3478" operator="containsText" id="{8FCC5AA4-B37C-4296-9255-DB3A9DA80F02}">
            <xm:f>NOT(ISERROR(SEARCH("X",K1365)))</xm:f>
            <xm:f>"X"</xm:f>
            <x14:dxf>
              <font>
                <color rgb="FFC00000"/>
              </font>
            </x14:dxf>
          </x14:cfRule>
          <xm:sqref>K1365:AE1365</xm:sqref>
        </x14:conditionalFormatting>
        <x14:conditionalFormatting xmlns:xm="http://schemas.microsoft.com/office/excel/2006/main">
          <x14:cfRule type="containsText" priority="3461" operator="containsText" id="{939A7060-3F69-4F8E-ACBC-0EA3E88E74EC}">
            <xm:f>NOT(ISERROR(SEARCH("X",K1366)))</xm:f>
            <xm:f>"X"</xm:f>
            <x14:dxf>
              <font>
                <color rgb="FFC00000"/>
              </font>
            </x14:dxf>
          </x14:cfRule>
          <xm:sqref>K1366:AE1369 K1377:AE1377</xm:sqref>
        </x14:conditionalFormatting>
        <x14:conditionalFormatting xmlns:xm="http://schemas.microsoft.com/office/excel/2006/main">
          <x14:cfRule type="containsText" priority="3441" operator="containsText" id="{3D8A8CE0-6044-487F-8B48-693ADDB58664}">
            <xm:f>NOT(ISERROR(SEARCH("X",K1370)))</xm:f>
            <xm:f>"X"</xm:f>
            <x14:dxf>
              <font>
                <color rgb="FFC00000"/>
              </font>
            </x14:dxf>
          </x14:cfRule>
          <xm:sqref>K1370:AE1370</xm:sqref>
        </x14:conditionalFormatting>
        <x14:conditionalFormatting xmlns:xm="http://schemas.microsoft.com/office/excel/2006/main">
          <x14:cfRule type="containsText" priority="3428" operator="containsText" id="{7B814292-6996-4624-BDC8-B6B680C6756D}">
            <xm:f>NOT(ISERROR(SEARCH("X",K1371)))</xm:f>
            <xm:f>"X"</xm:f>
            <x14:dxf>
              <font>
                <color rgb="FFC00000"/>
              </font>
            </x14:dxf>
          </x14:cfRule>
          <xm:sqref>K1371:AE1371</xm:sqref>
        </x14:conditionalFormatting>
        <x14:conditionalFormatting xmlns:xm="http://schemas.microsoft.com/office/excel/2006/main">
          <x14:cfRule type="containsText" priority="3413" operator="containsText" id="{CC9E4570-5650-42CB-B76A-BC3F2F741F1B}">
            <xm:f>NOT(ISERROR(SEARCH("X",K1373)))</xm:f>
            <xm:f>"X"</xm:f>
            <x14:dxf>
              <font>
                <color rgb="FFC00000"/>
              </font>
            </x14:dxf>
          </x14:cfRule>
          <xm:sqref>K1373:AE1373</xm:sqref>
        </x14:conditionalFormatting>
        <x14:conditionalFormatting xmlns:xm="http://schemas.microsoft.com/office/excel/2006/main">
          <x14:cfRule type="containsText" priority="3398" operator="containsText" id="{39B3B266-C982-443B-B53B-A4A08A08D23B}">
            <xm:f>NOT(ISERROR(SEARCH("X",K1372)))</xm:f>
            <xm:f>"X"</xm:f>
            <x14:dxf>
              <font>
                <color rgb="FFC00000"/>
              </font>
            </x14:dxf>
          </x14:cfRule>
          <xm:sqref>K1372:AE1372</xm:sqref>
        </x14:conditionalFormatting>
        <x14:conditionalFormatting xmlns:xm="http://schemas.microsoft.com/office/excel/2006/main">
          <x14:cfRule type="containsText" priority="3383" operator="containsText" id="{4BC16CE3-45BA-405F-AE42-83F4F5770FA3}">
            <xm:f>NOT(ISERROR(SEARCH("X",K1374)))</xm:f>
            <xm:f>"X"</xm:f>
            <x14:dxf>
              <font>
                <color rgb="FFC00000"/>
              </font>
            </x14:dxf>
          </x14:cfRule>
          <xm:sqref>K1374:AE1374</xm:sqref>
        </x14:conditionalFormatting>
        <x14:conditionalFormatting xmlns:xm="http://schemas.microsoft.com/office/excel/2006/main">
          <x14:cfRule type="containsText" priority="3367" operator="containsText" id="{71446543-BBE2-4728-9BBB-E563E6E972DD}">
            <xm:f>NOT(ISERROR(SEARCH("X",K1375)))</xm:f>
            <xm:f>"X"</xm:f>
            <x14:dxf>
              <font>
                <color rgb="FFC00000"/>
              </font>
            </x14:dxf>
          </x14:cfRule>
          <xm:sqref>K1375:AE1376</xm:sqref>
        </x14:conditionalFormatting>
        <x14:conditionalFormatting xmlns:xm="http://schemas.microsoft.com/office/excel/2006/main">
          <x14:cfRule type="containsText" priority="3316" operator="containsText" id="{2B9B7B48-3001-49F2-8741-90EA5A9E4D29}">
            <xm:f>NOT(ISERROR(SEARCH("X",K1380)))</xm:f>
            <xm:f>"X"</xm:f>
            <x14:dxf>
              <font>
                <color rgb="FFC00000"/>
              </font>
            </x14:dxf>
          </x14:cfRule>
          <xm:sqref>K1386:AE1386</xm:sqref>
        </x14:conditionalFormatting>
        <x14:conditionalFormatting xmlns:xm="http://schemas.microsoft.com/office/excel/2006/main">
          <x14:cfRule type="containsText" priority="5766" operator="containsText" id="{2B9B7B48-3001-49F2-8741-90EA5A9E4D29}">
            <xm:f>NOT(ISERROR(SEARCH("X",K1379)))</xm:f>
            <xm:f>"X"</xm:f>
            <x14:dxf>
              <font>
                <color rgb="FFC00000"/>
              </font>
            </x14:dxf>
          </x14:cfRule>
          <xm:sqref>K1390:AE1390</xm:sqref>
        </x14:conditionalFormatting>
        <x14:conditionalFormatting xmlns:xm="http://schemas.microsoft.com/office/excel/2006/main">
          <x14:cfRule type="containsText" priority="5784" operator="containsText" id="{2B9B7B48-3001-49F2-8741-90EA5A9E4D29}">
            <xm:f>NOT(ISERROR(SEARCH("X",K1380)))</xm:f>
            <xm:f>"X"</xm:f>
            <x14:dxf>
              <font>
                <color rgb="FFC00000"/>
              </font>
            </x14:dxf>
          </x14:cfRule>
          <xm:sqref>K1389:AE1389</xm:sqref>
        </x14:conditionalFormatting>
        <x14:conditionalFormatting xmlns:xm="http://schemas.microsoft.com/office/excel/2006/main">
          <x14:cfRule type="containsText" priority="3258" operator="containsText" id="{318D37C6-1590-46F7-850E-8433688CD8CD}">
            <xm:f>NOT(ISERROR(SEARCH("X",K1424)))</xm:f>
            <xm:f>"X"</xm:f>
            <x14:dxf>
              <font>
                <color rgb="FFC00000"/>
              </font>
            </x14:dxf>
          </x14:cfRule>
          <xm:sqref>K1424:AE1424</xm:sqref>
        </x14:conditionalFormatting>
        <x14:conditionalFormatting xmlns:xm="http://schemas.microsoft.com/office/excel/2006/main">
          <x14:cfRule type="expression" priority="3153" id="{ED246181-745A-486E-8B28-2DC553BAC9F2}">
            <xm:f>$AK8&lt;=Données!$B$2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AJ1557:AL1557 AJ50:AL237 AJ239:AL855 AJ861:AL1517 AJ8:AL8 AJ11:AL48</xm:sqref>
        </x14:conditionalFormatting>
        <x14:conditionalFormatting xmlns:xm="http://schemas.microsoft.com/office/excel/2006/main">
          <x14:cfRule type="containsText" priority="5786" operator="containsText" id="{0AE508BB-6302-4D7D-8F7F-8AC275F15FB5}">
            <xm:f>NOT(ISERROR(SEARCH("X",Départs!K1865)))</xm:f>
            <xm:f>"X"</xm:f>
            <x14:dxf>
              <font>
                <color rgb="FFC00000"/>
              </font>
            </x14:dxf>
          </x14:cfRule>
          <xm:sqref>K1409:T1415 X1409:AE1415</xm:sqref>
        </x14:conditionalFormatting>
        <x14:conditionalFormatting xmlns:xm="http://schemas.microsoft.com/office/excel/2006/main">
          <x14:cfRule type="containsText" priority="3041" operator="containsText" id="{1848FB87-28D3-4BEF-88F0-5C9449CED01D}">
            <xm:f>NOT(ISERROR(SEARCH("X",K1425)))</xm:f>
            <xm:f>"X"</xm:f>
            <x14:dxf>
              <font>
                <color rgb="FFC00000"/>
              </font>
            </x14:dxf>
          </x14:cfRule>
          <xm:sqref>K1425:AE1425</xm:sqref>
        </x14:conditionalFormatting>
        <x14:conditionalFormatting xmlns:xm="http://schemas.microsoft.com/office/excel/2006/main">
          <x14:cfRule type="containsText" priority="2886" operator="containsText" id="{24E93265-90E7-4163-B5D3-D7B8671D114D}">
            <xm:f>NOT(ISERROR(SEARCH("X",K1450)))</xm:f>
            <xm:f>"X"</xm:f>
            <x14:dxf>
              <font>
                <color rgb="FFC00000"/>
              </font>
            </x14:dxf>
          </x14:cfRule>
          <xm:sqref>K1450:AE1470 O1471:AE1474</xm:sqref>
        </x14:conditionalFormatting>
        <x14:conditionalFormatting xmlns:xm="http://schemas.microsoft.com/office/excel/2006/main">
          <x14:cfRule type="containsText" priority="2882" operator="containsText" id="{B1F8CE83-363C-4610-9E63-0ED8ED8658FC}">
            <xm:f>NOT(ISERROR(SEARCH("X",K1448)))</xm:f>
            <xm:f>"X"</xm:f>
            <x14:dxf>
              <font>
                <color rgb="FFC00000"/>
              </font>
            </x14:dxf>
          </x14:cfRule>
          <xm:sqref>K1448:AE1448</xm:sqref>
        </x14:conditionalFormatting>
        <x14:conditionalFormatting xmlns:xm="http://schemas.microsoft.com/office/excel/2006/main">
          <x14:cfRule type="containsText" priority="2876" operator="containsText" id="{6DC9391E-A45C-48AA-BC87-56DB1290F80D}">
            <xm:f>NOT(ISERROR(SEARCH("X",K1449)))</xm:f>
            <xm:f>"X"</xm:f>
            <x14:dxf>
              <font>
                <color rgb="FFC00000"/>
              </font>
            </x14:dxf>
          </x14:cfRule>
          <xm:sqref>K1449:AE1449</xm:sqref>
        </x14:conditionalFormatting>
        <x14:conditionalFormatting xmlns:xm="http://schemas.microsoft.com/office/excel/2006/main">
          <x14:cfRule type="containsText" priority="3692" operator="containsText" id="{1E0257E3-24DD-46FA-8D4C-EAEB97CBBFD5}">
            <xm:f>NOT(ISERROR(SEARCH("Non",A14)))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698" operator="containsText" id="{FDE47FD8-FAC3-4379-94C1-282109ED7309}">
            <xm:f>NOT(ISERROR(SEARCH("vérifier",A14)))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A703:A708 A1112 A1097:A1099 A377:A401 A457:A467 A540:A542 A421:A448 A880:A884 A1505:A1511 A1253:A1275 A127:A128 A1084:A1086 A232:A237 A43:A48 A848 A690:A701 A470:A512 A878 A450:A455 A710:A713 A239:A258 A682:A685 A677:A680 A544:A547 A210:A213 A910:A996 A515:A537 A261:A313 A1115:A1118 A1144:A1146 A344 A1051:A1063 A1216 A1088:A1094 A1020:A1041 A1000 A346:A375 A334:A338 A617:A673 A1065:A1082 A766:A844 A1043:A1049 A886:A897 A91 A863:A876 A861 A1002:A1012 A1101:A1102 A1277:A1307 A1120:A1122 A130:A138 A215:A230 A854:A855 A140:A180 A1178:A1214 A899:A908 A1218:A1251 A182:A186 A1416:A1450 A14:A17 A188:A208 A1125:A1127 A1129:A1140 A417:A419 A1544:A1553 A549:A560 A744:A763 A50:A86 A1014:A1018 A315:A332 A1104:A1110 A715:A742 A403:A415 A1149:A1174 A611:A615 A28:A41 A565:A609 A1309:A1414 A88:A89 A93:A125</xm:sqref>
        </x14:conditionalFormatting>
        <x14:conditionalFormatting xmlns:xm="http://schemas.microsoft.com/office/excel/2006/main">
          <x14:cfRule type="expression" priority="2867" id="{95D624C9-8724-441B-B1AC-672D2436C8A3}">
            <xm:f>$AK1451&lt;=Données!$B$2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E1451:G1451</xm:sqref>
        </x14:conditionalFormatting>
        <x14:conditionalFormatting xmlns:xm="http://schemas.microsoft.com/office/excel/2006/main">
          <x14:cfRule type="containsText" priority="2865" operator="containsText" id="{5679831A-1E9A-4DA5-A1F9-A2767366B574}">
            <xm:f>NOT(ISERROR(SEARCH("Non",A1451)))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66" operator="containsText" id="{87D25FD2-3389-4CD2-B4C6-71E6AD17AD47}">
            <xm:f>NOT(ISERROR(SEARCH("vérifier",A1451)))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A1451</xm:sqref>
        </x14:conditionalFormatting>
        <x14:conditionalFormatting xmlns:xm="http://schemas.microsoft.com/office/excel/2006/main">
          <x14:cfRule type="expression" priority="2861" id="{3FE91024-0FC7-445B-9662-497CA42F4E38}">
            <xm:f>$AK1451&lt;=Données!$B$2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H1451</xm:sqref>
        </x14:conditionalFormatting>
        <x14:conditionalFormatting xmlns:xm="http://schemas.microsoft.com/office/excel/2006/main">
          <x14:cfRule type="expression" priority="2860" id="{01960661-AA13-43B9-8A20-DB34B98B7CBC}">
            <xm:f>$AK1451&lt;=Données!$B$2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I1451</xm:sqref>
        </x14:conditionalFormatting>
        <x14:conditionalFormatting xmlns:xm="http://schemas.microsoft.com/office/excel/2006/main">
          <x14:cfRule type="containsText" priority="2838" operator="containsText" id="{E7B5633B-8AF2-4ECE-8A83-3F1745EA0115}">
            <xm:f>NOT(ISERROR(SEARCH("Non",A1452)))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39" operator="containsText" id="{66020415-B6CB-4D8A-9779-97BD4C779C78}">
            <xm:f>NOT(ISERROR(SEARCH("vérifier",A1452)))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A1452:A1453</xm:sqref>
        </x14:conditionalFormatting>
        <x14:conditionalFormatting xmlns:xm="http://schemas.microsoft.com/office/excel/2006/main">
          <x14:cfRule type="expression" priority="2837" id="{3AD608CD-BA61-442E-A081-0BB3F19689CA}">
            <xm:f>$AK1453&lt;=Données!$B$2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E1453:I1453</xm:sqref>
        </x14:conditionalFormatting>
        <x14:conditionalFormatting xmlns:xm="http://schemas.microsoft.com/office/excel/2006/main">
          <x14:cfRule type="expression" priority="2834" id="{2318A1E5-BE0C-446C-B32C-F104B9D0B15C}">
            <xm:f>$AK1452&lt;=Données!$B$2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E1452:I1452</xm:sqref>
        </x14:conditionalFormatting>
        <x14:conditionalFormatting xmlns:xm="http://schemas.microsoft.com/office/excel/2006/main">
          <x14:cfRule type="containsText" priority="2828" operator="containsText" id="{10CB24FA-9FB7-41AE-BD47-DF67D254997E}">
            <xm:f>NOT(ISERROR(SEARCH("Non",A1454)))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29" operator="containsText" id="{03AD4918-69E1-48AB-A0A6-07D51D37E43E}">
            <xm:f>NOT(ISERROR(SEARCH("vérifier",A1454)))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A1454</xm:sqref>
        </x14:conditionalFormatting>
        <x14:conditionalFormatting xmlns:xm="http://schemas.microsoft.com/office/excel/2006/main">
          <x14:cfRule type="expression" priority="2827" id="{3221E624-6342-4BEB-85F4-2B2F7B7BC0B5}">
            <xm:f>$AK1454&lt;=Données!$B$2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E1454:I1454</xm:sqref>
        </x14:conditionalFormatting>
        <x14:conditionalFormatting xmlns:xm="http://schemas.microsoft.com/office/excel/2006/main">
          <x14:cfRule type="containsText" priority="2821" operator="containsText" id="{8609B509-ECA2-4AC7-90C1-A016F5BAB576}">
            <xm:f>NOT(ISERROR(SEARCH("Non",A1455)))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22" operator="containsText" id="{9CD7FB14-227E-40FB-A13E-240333AD5EDE}">
            <xm:f>NOT(ISERROR(SEARCH("vérifier",A1455)))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A1455</xm:sqref>
        </x14:conditionalFormatting>
        <x14:conditionalFormatting xmlns:xm="http://schemas.microsoft.com/office/excel/2006/main">
          <x14:cfRule type="expression" priority="2820" id="{01A87297-1EFE-43F4-933A-9B94EB7C9962}">
            <xm:f>$AK1455&lt;=Données!$B$2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E1455:G1455</xm:sqref>
        </x14:conditionalFormatting>
        <x14:conditionalFormatting xmlns:xm="http://schemas.microsoft.com/office/excel/2006/main">
          <x14:cfRule type="expression" priority="2818" id="{FE7B15EC-68B6-4809-BAE8-6704D74EBD5F}">
            <xm:f>$AK1455&lt;=Données!$B$2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H1455</xm:sqref>
        </x14:conditionalFormatting>
        <x14:conditionalFormatting xmlns:xm="http://schemas.microsoft.com/office/excel/2006/main">
          <x14:cfRule type="containsText" priority="2813" operator="containsText" id="{A856AA9C-9529-43F0-B019-5E3FD52CEAB5}">
            <xm:f>NOT(ISERROR(SEARCH("Non",A1456)))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14" operator="containsText" id="{D6C13F24-F4D2-4EA9-A96E-2FC12A2D8011}">
            <xm:f>NOT(ISERROR(SEARCH("vérifier",A1456)))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A1456</xm:sqref>
        </x14:conditionalFormatting>
        <x14:conditionalFormatting xmlns:xm="http://schemas.microsoft.com/office/excel/2006/main">
          <x14:cfRule type="expression" priority="2812" id="{4C2583DF-CFAC-429A-BD19-CC64457FFFB0}">
            <xm:f>$AK1456&lt;=Données!$B$2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E1456:G1456</xm:sqref>
        </x14:conditionalFormatting>
        <x14:conditionalFormatting xmlns:xm="http://schemas.microsoft.com/office/excel/2006/main">
          <x14:cfRule type="expression" priority="2810" id="{D166DA35-44F2-4B6B-A9AF-DAF80D2BABAA}">
            <xm:f>$AK1456&lt;=Données!$B$2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H1456</xm:sqref>
        </x14:conditionalFormatting>
        <x14:conditionalFormatting xmlns:xm="http://schemas.microsoft.com/office/excel/2006/main">
          <x14:cfRule type="containsText" priority="2805" operator="containsText" id="{1F81A276-913D-4889-AD38-129087F0CD23}">
            <xm:f>NOT(ISERROR(SEARCH("Non",A1458)))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06" operator="containsText" id="{726A21EE-3168-48F5-93F5-DE95BBC9CFE8}">
            <xm:f>NOT(ISERROR(SEARCH("vérifier",A1458)))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A1458</xm:sqref>
        </x14:conditionalFormatting>
        <x14:conditionalFormatting xmlns:xm="http://schemas.microsoft.com/office/excel/2006/main">
          <x14:cfRule type="expression" priority="2804" id="{24B10D96-1441-4BDF-8B7F-7630B2E21A2E}">
            <xm:f>$AK1458&lt;=Données!$B$2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E1458:G1458</xm:sqref>
        </x14:conditionalFormatting>
        <x14:conditionalFormatting xmlns:xm="http://schemas.microsoft.com/office/excel/2006/main">
          <x14:cfRule type="expression" priority="2801" id="{DE803645-DDA1-4F01-B801-5FD12FD3030C}">
            <xm:f>$AK1458&lt;=Données!$B$2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H1458</xm:sqref>
        </x14:conditionalFormatting>
        <x14:conditionalFormatting xmlns:xm="http://schemas.microsoft.com/office/excel/2006/main">
          <x14:cfRule type="expression" priority="2799" id="{FD967C1E-5815-43EE-A015-8E2066B304DD}">
            <xm:f>$AK1459&lt;=Données!$B$2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E1459:G1459</xm:sqref>
        </x14:conditionalFormatting>
        <x14:conditionalFormatting xmlns:xm="http://schemas.microsoft.com/office/excel/2006/main">
          <x14:cfRule type="expression" priority="2797" id="{2A724341-0797-4907-A310-49364843CF1B}">
            <xm:f>$AK1459&lt;=Données!$B$2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H1459</xm:sqref>
        </x14:conditionalFormatting>
        <x14:conditionalFormatting xmlns:xm="http://schemas.microsoft.com/office/excel/2006/main">
          <x14:cfRule type="containsText" priority="2793" operator="containsText" id="{1E134172-CDF1-4416-AD85-C326FFFC53BD}">
            <xm:f>NOT(ISERROR(SEARCH("Non",A1459)))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94" operator="containsText" id="{BCDAB1B3-BACD-4C03-ADC4-C6F7FF606DAB}">
            <xm:f>NOT(ISERROR(SEARCH("vérifier",A1459)))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A1459</xm:sqref>
        </x14:conditionalFormatting>
        <x14:conditionalFormatting xmlns:xm="http://schemas.microsoft.com/office/excel/2006/main">
          <x14:cfRule type="expression" priority="2791" id="{68F4680F-6E11-4E97-AB5D-E53371197D6F}">
            <xm:f>$AK1460&lt;=Données!$B$2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E1460:G1460</xm:sqref>
        </x14:conditionalFormatting>
        <x14:conditionalFormatting xmlns:xm="http://schemas.microsoft.com/office/excel/2006/main">
          <x14:cfRule type="expression" priority="2789" id="{1EF9CE4F-0A8E-465B-BF8E-25B3DD218D56}">
            <xm:f>$AK1460&lt;=Données!$B$2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H1460</xm:sqref>
        </x14:conditionalFormatting>
        <x14:conditionalFormatting xmlns:xm="http://schemas.microsoft.com/office/excel/2006/main">
          <x14:cfRule type="containsText" priority="2785" operator="containsText" id="{54BD01C3-9E6E-4D6A-AC2E-72309C7F9CA5}">
            <xm:f>NOT(ISERROR(SEARCH("Non",A1460)))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86" operator="containsText" id="{A00DAD47-B18D-4334-9E0D-67627FCF55D6}">
            <xm:f>NOT(ISERROR(SEARCH("vérifier",A1460)))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A1460</xm:sqref>
        </x14:conditionalFormatting>
        <x14:conditionalFormatting xmlns:xm="http://schemas.microsoft.com/office/excel/2006/main">
          <x14:cfRule type="expression" priority="2783" id="{3C10C7D0-C2E7-4AC2-844A-5E161F3534B8}">
            <xm:f>$AK1461&lt;=Données!$B$2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E1461:G1461</xm:sqref>
        </x14:conditionalFormatting>
        <x14:conditionalFormatting xmlns:xm="http://schemas.microsoft.com/office/excel/2006/main">
          <x14:cfRule type="containsText" priority="2777" operator="containsText" id="{F2827949-4B85-44A0-835C-8DF01BCD95D7}">
            <xm:f>NOT(ISERROR(SEARCH("Non",A1461)))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78" operator="containsText" id="{2F995F35-8816-4392-AE5D-C217496F6633}">
            <xm:f>NOT(ISERROR(SEARCH("vérifier",A1461)))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A1461</xm:sqref>
        </x14:conditionalFormatting>
        <x14:conditionalFormatting xmlns:xm="http://schemas.microsoft.com/office/excel/2006/main">
          <x14:cfRule type="expression" priority="2776" id="{B70CA662-62ED-4E7B-992A-0C095E9D2379}">
            <xm:f>$AK1461&lt;=Données!$B$2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H1461</xm:sqref>
        </x14:conditionalFormatting>
        <x14:conditionalFormatting xmlns:xm="http://schemas.microsoft.com/office/excel/2006/main">
          <x14:cfRule type="expression" priority="2774" id="{1B0EB2D2-78EF-4A3F-987E-E41DA3AA9858}">
            <xm:f>$AK1462&lt;=Données!$B$2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E1462:G1462</xm:sqref>
        </x14:conditionalFormatting>
        <x14:conditionalFormatting xmlns:xm="http://schemas.microsoft.com/office/excel/2006/main">
          <x14:cfRule type="containsText" priority="2769" operator="containsText" id="{A9B48D34-5372-4060-B890-5228605AEECF}">
            <xm:f>NOT(ISERROR(SEARCH("Non",A1462)))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70" operator="containsText" id="{1B123EB6-0178-4BB6-95A5-7E2D05412001}">
            <xm:f>NOT(ISERROR(SEARCH("vérifier",A1462)))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A1462</xm:sqref>
        </x14:conditionalFormatting>
        <x14:conditionalFormatting xmlns:xm="http://schemas.microsoft.com/office/excel/2006/main">
          <x14:cfRule type="expression" priority="2768" id="{37A3CD71-5E13-44B0-B4B5-BD212A024C1B}">
            <xm:f>$AK1462&lt;=Données!$B$2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H1462</xm:sqref>
        </x14:conditionalFormatting>
        <x14:conditionalFormatting xmlns:xm="http://schemas.microsoft.com/office/excel/2006/main">
          <x14:cfRule type="expression" priority="2766" id="{5F84CCBE-FA2A-4D3A-AE53-9BB25AC3B7E1}">
            <xm:f>$AK1463&lt;=Données!$B$2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E1463:G1463</xm:sqref>
        </x14:conditionalFormatting>
        <x14:conditionalFormatting xmlns:xm="http://schemas.microsoft.com/office/excel/2006/main">
          <x14:cfRule type="containsText" priority="2761" operator="containsText" id="{1BB7DB00-4A7E-44A2-8FDB-8CB149498B3A}">
            <xm:f>NOT(ISERROR(SEARCH("Non",A1463)))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62" operator="containsText" id="{CBAA7440-CD50-462C-B9E7-A25E2E8E554F}">
            <xm:f>NOT(ISERROR(SEARCH("vérifier",A1463)))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A1463</xm:sqref>
        </x14:conditionalFormatting>
        <x14:conditionalFormatting xmlns:xm="http://schemas.microsoft.com/office/excel/2006/main">
          <x14:cfRule type="expression" priority="2760" id="{94141540-7002-4CD4-98B4-36C457142D45}">
            <xm:f>$AK1463&lt;=Données!$B$2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H1463</xm:sqref>
        </x14:conditionalFormatting>
        <x14:conditionalFormatting xmlns:xm="http://schemas.microsoft.com/office/excel/2006/main">
          <x14:cfRule type="expression" priority="2758" id="{0B1AB495-A339-4532-B0D4-4FDD38CFD93F}">
            <xm:f>$AK1464&lt;=Données!$B$2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E1464:G1464</xm:sqref>
        </x14:conditionalFormatting>
        <x14:conditionalFormatting xmlns:xm="http://schemas.microsoft.com/office/excel/2006/main">
          <x14:cfRule type="containsText" priority="2753" operator="containsText" id="{DB784669-32DE-4734-A8E7-D4DD3490BF67}">
            <xm:f>NOT(ISERROR(SEARCH("Non",A1464)))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54" operator="containsText" id="{9FD3F3CA-B2AF-4E87-A917-E1798853F432}">
            <xm:f>NOT(ISERROR(SEARCH("vérifier",A1464)))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A1464</xm:sqref>
        </x14:conditionalFormatting>
        <x14:conditionalFormatting xmlns:xm="http://schemas.microsoft.com/office/excel/2006/main">
          <x14:cfRule type="expression" priority="2751" id="{A3669D37-4B78-48B1-8412-6CCD8752F0BC}">
            <xm:f>$AK1464&lt;=Données!$B$2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H1464</xm:sqref>
        </x14:conditionalFormatting>
        <x14:conditionalFormatting xmlns:xm="http://schemas.microsoft.com/office/excel/2006/main">
          <x14:cfRule type="expression" priority="2749" id="{3098C337-26EF-4B28-BC34-E8DE734312D6}">
            <xm:f>$AK1465&lt;=Données!$B$2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E1465:G1465</xm:sqref>
        </x14:conditionalFormatting>
        <x14:conditionalFormatting xmlns:xm="http://schemas.microsoft.com/office/excel/2006/main">
          <x14:cfRule type="containsText" priority="2744" operator="containsText" id="{12F4D5F9-6DFF-4BAB-ADD2-350599AAA0B0}">
            <xm:f>NOT(ISERROR(SEARCH("Non",A1465)))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45" operator="containsText" id="{71042974-4533-4BFC-A4E6-0BC023963F01}">
            <xm:f>NOT(ISERROR(SEARCH("vérifier",A1465)))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A1465</xm:sqref>
        </x14:conditionalFormatting>
        <x14:conditionalFormatting xmlns:xm="http://schemas.microsoft.com/office/excel/2006/main">
          <x14:cfRule type="expression" priority="2742" id="{966E6032-6E9A-4F61-8689-04AEB7254A8C}">
            <xm:f>$AK1465&lt;=Données!$B$2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H1465</xm:sqref>
        </x14:conditionalFormatting>
        <x14:conditionalFormatting xmlns:xm="http://schemas.microsoft.com/office/excel/2006/main">
          <x14:cfRule type="expression" priority="2740" id="{ED06836F-C5B7-493A-900A-C0462311711C}">
            <xm:f>$AK1466&lt;=Données!$B$2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E1466:G1466</xm:sqref>
        </x14:conditionalFormatting>
        <x14:conditionalFormatting xmlns:xm="http://schemas.microsoft.com/office/excel/2006/main">
          <x14:cfRule type="containsText" priority="2735" operator="containsText" id="{79032B18-2565-4312-8D3B-74CCCEA97600}">
            <xm:f>NOT(ISERROR(SEARCH("Non",A1466)))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36" operator="containsText" id="{BB3F7A77-828B-4FB9-B37C-838E46BD68EB}">
            <xm:f>NOT(ISERROR(SEARCH("vérifier",A1466)))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A1466</xm:sqref>
        </x14:conditionalFormatting>
        <x14:conditionalFormatting xmlns:xm="http://schemas.microsoft.com/office/excel/2006/main">
          <x14:cfRule type="expression" priority="2733" id="{762D1017-0BD3-4F67-8255-53FBC39B3183}">
            <xm:f>$AK1466&lt;=Données!$B$2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H1466</xm:sqref>
        </x14:conditionalFormatting>
        <x14:conditionalFormatting xmlns:xm="http://schemas.microsoft.com/office/excel/2006/main">
          <x14:cfRule type="expression" priority="2731" id="{E0B6F165-4ABE-4451-99CD-3D5F9148A1A5}">
            <xm:f>$AK1467&lt;=Données!$B$2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E1467:G1467</xm:sqref>
        </x14:conditionalFormatting>
        <x14:conditionalFormatting xmlns:xm="http://schemas.microsoft.com/office/excel/2006/main">
          <x14:cfRule type="containsText" priority="2726" operator="containsText" id="{07B83B25-3F07-4FBD-ADB9-1376709C3E79}">
            <xm:f>NOT(ISERROR(SEARCH("Non",A1467)))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27" operator="containsText" id="{1A2C1880-5EFA-459B-9231-3011F7D5D240}">
            <xm:f>NOT(ISERROR(SEARCH("vérifier",A1467)))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A1467</xm:sqref>
        </x14:conditionalFormatting>
        <x14:conditionalFormatting xmlns:xm="http://schemas.microsoft.com/office/excel/2006/main">
          <x14:cfRule type="expression" priority="2638" id="{2264D756-21BF-4553-9A57-CB1D691229DE}">
            <xm:f>$AK1478&lt;=Données!$B$2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I1478</xm:sqref>
        </x14:conditionalFormatting>
        <x14:conditionalFormatting xmlns:xm="http://schemas.microsoft.com/office/excel/2006/main">
          <x14:cfRule type="expression" priority="2724" id="{31FE0521-BA8F-4C01-A6E5-D5C9DD8FF74C}">
            <xm:f>$AK1467&lt;=Données!$B$2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H1467</xm:sqref>
        </x14:conditionalFormatting>
        <x14:conditionalFormatting xmlns:xm="http://schemas.microsoft.com/office/excel/2006/main">
          <x14:cfRule type="expression" priority="2722" id="{7B9B3C1F-7173-483D-AD7D-F2DB206FAFFD}">
            <xm:f>$AK1468&lt;=Données!$B$2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E1468:G1468</xm:sqref>
        </x14:conditionalFormatting>
        <x14:conditionalFormatting xmlns:xm="http://schemas.microsoft.com/office/excel/2006/main">
          <x14:cfRule type="containsText" priority="2717" operator="containsText" id="{4C4253C0-14BE-44CF-919A-DA8DF9C18FE2}">
            <xm:f>NOT(ISERROR(SEARCH("Non",A1468)))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18" operator="containsText" id="{51203F61-209A-4BEA-96DB-73F64564D863}">
            <xm:f>NOT(ISERROR(SEARCH("vérifier",A1468)))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A1468</xm:sqref>
        </x14:conditionalFormatting>
        <x14:conditionalFormatting xmlns:xm="http://schemas.microsoft.com/office/excel/2006/main">
          <x14:cfRule type="expression" priority="2639" id="{55B88A18-E7BE-4865-BDD5-0FB0CF60F0D2}">
            <xm:f>$AK1478&lt;=Données!$B$2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H1478</xm:sqref>
        </x14:conditionalFormatting>
        <x14:conditionalFormatting xmlns:xm="http://schemas.microsoft.com/office/excel/2006/main">
          <x14:cfRule type="expression" priority="2714" id="{066AAD7D-A5A8-4232-B5DA-D105C6EB59B2}">
            <xm:f>$AK1468&lt;=Données!$B$2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H1468</xm:sqref>
        </x14:conditionalFormatting>
        <x14:conditionalFormatting xmlns:xm="http://schemas.microsoft.com/office/excel/2006/main">
          <x14:cfRule type="expression" priority="2713" id="{5A7C1343-831C-4A6C-A37A-1698159BACC9}">
            <xm:f>$AK1469&lt;=Données!$B$2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E1469:G1469</xm:sqref>
        </x14:conditionalFormatting>
        <x14:conditionalFormatting xmlns:xm="http://schemas.microsoft.com/office/excel/2006/main">
          <x14:cfRule type="containsText" priority="2708" operator="containsText" id="{CE0E7E12-9E65-4377-88BD-15C8E653FDF4}">
            <xm:f>NOT(ISERROR(SEARCH("Non",A1469)))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09" operator="containsText" id="{C97BDBB8-B2FB-41C9-AA3D-1F90EDB32397}">
            <xm:f>NOT(ISERROR(SEARCH("vérifier",A1469)))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A1469</xm:sqref>
        </x14:conditionalFormatting>
        <x14:conditionalFormatting xmlns:xm="http://schemas.microsoft.com/office/excel/2006/main">
          <x14:cfRule type="expression" priority="2705" id="{9D1BBC54-0B01-49AD-8EB2-8D9C926B77DE}">
            <xm:f>$AK1469&lt;=Données!$B$2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H1469</xm:sqref>
        </x14:conditionalFormatting>
        <x14:conditionalFormatting xmlns:xm="http://schemas.microsoft.com/office/excel/2006/main">
          <x14:cfRule type="expression" priority="2704" id="{4C46BC96-5F2B-47C2-8DFA-B83A253C8B46}">
            <xm:f>$AK1470&lt;=Données!$B$2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E1470:G1470</xm:sqref>
        </x14:conditionalFormatting>
        <x14:conditionalFormatting xmlns:xm="http://schemas.microsoft.com/office/excel/2006/main">
          <x14:cfRule type="containsText" priority="2699" operator="containsText" id="{F99AFCB3-392B-4E7E-A0A1-0A15F5A1608E}">
            <xm:f>NOT(ISERROR(SEARCH("Non",A1470)))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00" operator="containsText" id="{37556963-6AFA-4D63-BD5B-4D2E666E30FC}">
            <xm:f>NOT(ISERROR(SEARCH("vérifier",A1470)))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A1470</xm:sqref>
        </x14:conditionalFormatting>
        <x14:conditionalFormatting xmlns:xm="http://schemas.microsoft.com/office/excel/2006/main">
          <x14:cfRule type="expression" priority="2696" id="{6EA0A2B9-E16C-4706-B836-FDDEECFB7876}">
            <xm:f>$AK1470&lt;=Données!$B$2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H1470</xm:sqref>
        </x14:conditionalFormatting>
        <x14:conditionalFormatting xmlns:xm="http://schemas.microsoft.com/office/excel/2006/main">
          <x14:cfRule type="expression" priority="2665" id="{E2D85E95-0BD2-473D-93DA-02EE7E006BB0}">
            <xm:f>$AK1476&lt;=Données!$B$2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E1476:G1476</xm:sqref>
        </x14:conditionalFormatting>
        <x14:conditionalFormatting xmlns:xm="http://schemas.microsoft.com/office/excel/2006/main">
          <x14:cfRule type="expression" priority="2647" id="{CE7D3EBA-9BE2-4514-8C40-A680FAFAB6D6}">
            <xm:f>$AK1477&lt;=Données!$B$2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I1477</xm:sqref>
        </x14:conditionalFormatting>
        <x14:conditionalFormatting xmlns:xm="http://schemas.microsoft.com/office/excel/2006/main">
          <x14:cfRule type="expression" priority="2687" id="{11C844A9-81C7-4320-B4E5-B610F757A3C4}">
            <xm:f>$AK1471&lt;=Données!$B$2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E1471:G1471</xm:sqref>
        </x14:conditionalFormatting>
        <x14:conditionalFormatting xmlns:xm="http://schemas.microsoft.com/office/excel/2006/main">
          <x14:cfRule type="containsText" priority="2682" operator="containsText" id="{3083F424-D054-4969-8117-B0BF7D6DBDA9}">
            <xm:f>NOT(ISERROR(SEARCH("Non",A1471)))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83" operator="containsText" id="{27FAD7C5-0AB0-4B3A-8054-1BEBC958E444}">
            <xm:f>NOT(ISERROR(SEARCH("vérifier",A1471)))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A1471</xm:sqref>
        </x14:conditionalFormatting>
        <x14:conditionalFormatting xmlns:xm="http://schemas.microsoft.com/office/excel/2006/main">
          <x14:cfRule type="expression" priority="2679" id="{6D7A7506-BDFD-4395-9D9F-5B8C0D82234B}">
            <xm:f>$AK1471&lt;=Données!$B$2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H1471</xm:sqref>
        </x14:conditionalFormatting>
        <x14:conditionalFormatting xmlns:xm="http://schemas.microsoft.com/office/excel/2006/main">
          <x14:cfRule type="containsText" priority="2678" operator="containsText" id="{B5ECB662-D1E9-49A6-8AFD-1281BAFE35B1}">
            <xm:f>NOT(ISERROR(SEARCH("X",L1471)))</xm:f>
            <xm:f>"X"</xm:f>
            <x14:dxf>
              <font>
                <color rgb="FFC00000"/>
              </font>
            </x14:dxf>
          </x14:cfRule>
          <xm:sqref>L1471:L1474</xm:sqref>
        </x14:conditionalFormatting>
        <x14:conditionalFormatting xmlns:xm="http://schemas.microsoft.com/office/excel/2006/main">
          <x14:cfRule type="containsText" priority="2677" operator="containsText" id="{EB75BCFF-33C7-4C7B-820F-7DA04098A5A7}">
            <xm:f>NOT(ISERROR(SEARCH("X",M1471)))</xm:f>
            <xm:f>"X"</xm:f>
            <x14:dxf>
              <font>
                <color rgb="FFC00000"/>
              </font>
            </x14:dxf>
          </x14:cfRule>
          <xm:sqref>M1471:M1474</xm:sqref>
        </x14:conditionalFormatting>
        <x14:conditionalFormatting xmlns:xm="http://schemas.microsoft.com/office/excel/2006/main">
          <x14:cfRule type="containsText" priority="2676" operator="containsText" id="{C75502D3-00D2-4C17-8507-D766F19C0850}">
            <xm:f>NOT(ISERROR(SEARCH("X",N1471)))</xm:f>
            <xm:f>"X"</xm:f>
            <x14:dxf>
              <font>
                <color rgb="FFC00000"/>
              </font>
            </x14:dxf>
          </x14:cfRule>
          <xm:sqref>N1471:N1474</xm:sqref>
        </x14:conditionalFormatting>
        <x14:conditionalFormatting xmlns:xm="http://schemas.microsoft.com/office/excel/2006/main">
          <x14:cfRule type="expression" priority="2675" id="{CABA63CC-42AD-4CE9-A166-D87EDC0FB0B9}">
            <xm:f>$AK1475&lt;=Données!$B$2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E1475:G1475</xm:sqref>
        </x14:conditionalFormatting>
        <x14:conditionalFormatting xmlns:xm="http://schemas.microsoft.com/office/excel/2006/main">
          <x14:cfRule type="containsText" priority="2670" operator="containsText" id="{7ADE2A31-E951-4EF7-B007-332D10318028}">
            <xm:f>NOT(ISERROR(SEARCH("Non",A1475)))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71" operator="containsText" id="{B5004207-4355-413F-B078-06DFE2E0D52C}">
            <xm:f>NOT(ISERROR(SEARCH("vérifier",A1475)))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A1475</xm:sqref>
        </x14:conditionalFormatting>
        <x14:conditionalFormatting xmlns:xm="http://schemas.microsoft.com/office/excel/2006/main">
          <x14:cfRule type="containsText" priority="2667" operator="containsText" id="{4D7B68E8-5AC3-4119-9658-B6A1A2B75956}">
            <xm:f>NOT(ISERROR(SEARCH("X",K1471)))</xm:f>
            <xm:f>"X"</xm:f>
            <x14:dxf>
              <font>
                <color rgb="FFC00000"/>
              </font>
            </x14:dxf>
          </x14:cfRule>
          <xm:sqref>K1471:K1474</xm:sqref>
        </x14:conditionalFormatting>
        <x14:conditionalFormatting xmlns:xm="http://schemas.microsoft.com/office/excel/2006/main">
          <x14:cfRule type="expression" priority="2666" id="{6C9540AB-916E-4D84-8EBE-F16003B07D4C}">
            <xm:f>$AK1475&lt;=Données!$B$2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H1475</xm:sqref>
        </x14:conditionalFormatting>
        <x14:conditionalFormatting xmlns:xm="http://schemas.microsoft.com/office/excel/2006/main">
          <x14:cfRule type="containsText" priority="2660" operator="containsText" id="{07F9762E-9B86-40A5-858E-7F1BE94E5E01}">
            <xm:f>NOT(ISERROR(SEARCH("Non",A1476)))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61" operator="containsText" id="{CBB4F406-EF35-4FD8-BADF-6A99CB3E1537}">
            <xm:f>NOT(ISERROR(SEARCH("vérifier",A1476)))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A1476</xm:sqref>
        </x14:conditionalFormatting>
        <x14:conditionalFormatting xmlns:xm="http://schemas.microsoft.com/office/excel/2006/main">
          <x14:cfRule type="expression" priority="2657" id="{63017B99-78FE-4C74-8D1A-F5B99E797ED5}">
            <xm:f>$AK1476&lt;=Données!$B$2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H1476</xm:sqref>
        </x14:conditionalFormatting>
        <x14:conditionalFormatting xmlns:xm="http://schemas.microsoft.com/office/excel/2006/main">
          <x14:cfRule type="expression" priority="2656" id="{B2FA48C7-8422-4BFB-8282-9E300D4FEF10}">
            <xm:f>$AK1476&lt;=Données!$B$2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I1476</xm:sqref>
        </x14:conditionalFormatting>
        <x14:conditionalFormatting xmlns:xm="http://schemas.microsoft.com/office/excel/2006/main">
          <x14:cfRule type="expression" priority="2655" id="{7F3B7739-F029-4542-9790-BB4AD43838E6}">
            <xm:f>$AK1477&lt;=Données!$B$2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E1477:G1477</xm:sqref>
        </x14:conditionalFormatting>
        <x14:conditionalFormatting xmlns:xm="http://schemas.microsoft.com/office/excel/2006/main">
          <x14:cfRule type="containsText" priority="2650" operator="containsText" id="{4AEACEDA-5923-4016-A207-77E954A97622}">
            <xm:f>NOT(ISERROR(SEARCH("Non",A1477)))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51" operator="containsText" id="{1ACB1843-6294-4AB2-A754-4463CD744873}">
            <xm:f>NOT(ISERROR(SEARCH("vérifier",A1477)))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A1477</xm:sqref>
        </x14:conditionalFormatting>
        <x14:conditionalFormatting xmlns:xm="http://schemas.microsoft.com/office/excel/2006/main">
          <x14:cfRule type="expression" priority="2648" id="{A7B9BFBC-A368-4B5C-9FE7-3184C16BE2AD}">
            <xm:f>$AK1477&lt;=Données!$B$2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H1477</xm:sqref>
        </x14:conditionalFormatting>
        <x14:conditionalFormatting xmlns:xm="http://schemas.microsoft.com/office/excel/2006/main">
          <x14:cfRule type="expression" priority="2646" id="{747C3FF4-97D2-4B45-8166-ACC4038261A6}">
            <xm:f>$AK1478&lt;=Données!$B$2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E1478:G1478</xm:sqref>
        </x14:conditionalFormatting>
        <x14:conditionalFormatting xmlns:xm="http://schemas.microsoft.com/office/excel/2006/main">
          <x14:cfRule type="containsText" priority="2641" operator="containsText" id="{E5820982-2F5F-4208-BCE6-F6470398E33A}">
            <xm:f>NOT(ISERROR(SEARCH("Non",A1478)))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42" operator="containsText" id="{D6A2A31F-07AE-47FD-93E9-529276012F36}">
            <xm:f>NOT(ISERROR(SEARCH("vérifier",A1478)))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A1478</xm:sqref>
        </x14:conditionalFormatting>
        <x14:conditionalFormatting xmlns:xm="http://schemas.microsoft.com/office/excel/2006/main">
          <x14:cfRule type="expression" priority="2629" id="{488906DF-DB6C-407F-BA56-7BE51969B926}">
            <xm:f>$AK1479&lt;=Données!$B$2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I1479</xm:sqref>
        </x14:conditionalFormatting>
        <x14:conditionalFormatting xmlns:xm="http://schemas.microsoft.com/office/excel/2006/main">
          <x14:cfRule type="expression" priority="2630" id="{596A440F-A7D7-42C7-8774-2B11ADE91540}">
            <xm:f>$AK1479&lt;=Données!$B$2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H1479</xm:sqref>
        </x14:conditionalFormatting>
        <x14:conditionalFormatting xmlns:xm="http://schemas.microsoft.com/office/excel/2006/main">
          <x14:cfRule type="expression" priority="2637" id="{4FA8C27C-C4CE-45E7-8F3A-972D1934DF09}">
            <xm:f>$AK1479&lt;=Données!$B$2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E1479:G1479</xm:sqref>
        </x14:conditionalFormatting>
        <x14:conditionalFormatting xmlns:xm="http://schemas.microsoft.com/office/excel/2006/main">
          <x14:cfRule type="containsText" priority="2632" operator="containsText" id="{104154DB-783D-48EE-9332-1DB7A3CA51F0}">
            <xm:f>NOT(ISERROR(SEARCH("Non",A1479)))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33" operator="containsText" id="{E89BDC8B-5468-40CF-8AC9-CD2596E0B75E}">
            <xm:f>NOT(ISERROR(SEARCH("vérifier",A1479)))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A1479</xm:sqref>
        </x14:conditionalFormatting>
        <x14:conditionalFormatting xmlns:xm="http://schemas.microsoft.com/office/excel/2006/main">
          <x14:cfRule type="expression" priority="2620" id="{4E2550C1-E101-4AAD-BEDB-DD395BB74D0B}">
            <xm:f>$AK1480&lt;=Données!$B$2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I1480</xm:sqref>
        </x14:conditionalFormatting>
        <x14:conditionalFormatting xmlns:xm="http://schemas.microsoft.com/office/excel/2006/main">
          <x14:cfRule type="expression" priority="2628" id="{75F04923-2AFC-4B37-A030-ADF488BC94CA}">
            <xm:f>$AK1480&lt;=Données!$B$2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E1480:G1480</xm:sqref>
        </x14:conditionalFormatting>
        <x14:conditionalFormatting xmlns:xm="http://schemas.microsoft.com/office/excel/2006/main">
          <x14:cfRule type="containsText" priority="2623" operator="containsText" id="{A5A4FBC8-5E1B-4F14-A663-2E819DAF4E00}">
            <xm:f>NOT(ISERROR(SEARCH("Non",A1480)))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24" operator="containsText" id="{2588D08C-BB85-4CBB-88E0-8305CCDDE6B3}">
            <xm:f>NOT(ISERROR(SEARCH("vérifier",A1480)))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A1480</xm:sqref>
        </x14:conditionalFormatting>
        <x14:conditionalFormatting xmlns:xm="http://schemas.microsoft.com/office/excel/2006/main">
          <x14:cfRule type="expression" priority="2619" id="{5154CBF5-ADAF-4F2A-BADC-03C3E2DC5D80}">
            <xm:f>$AK1480&lt;=Données!$B$2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H1480</xm:sqref>
        </x14:conditionalFormatting>
        <x14:conditionalFormatting xmlns:xm="http://schemas.microsoft.com/office/excel/2006/main">
          <x14:cfRule type="expression" priority="2611" id="{8B65BF1B-7747-4A26-B23C-7F10A80B9811}">
            <xm:f>$AK1481&lt;=Données!$B$2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I1481:I1482</xm:sqref>
        </x14:conditionalFormatting>
        <x14:conditionalFormatting xmlns:xm="http://schemas.microsoft.com/office/excel/2006/main">
          <x14:cfRule type="expression" priority="2618" id="{CCE8A2AC-535E-4C5F-BF57-C37D23353EBC}">
            <xm:f>$AK1481&lt;=Données!$B$2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E1481:G1482</xm:sqref>
        </x14:conditionalFormatting>
        <x14:conditionalFormatting xmlns:xm="http://schemas.microsoft.com/office/excel/2006/main">
          <x14:cfRule type="containsText" priority="2613" operator="containsText" id="{0F46411B-A1C8-4083-AF18-9F7AC7A91E31}">
            <xm:f>NOT(ISERROR(SEARCH("Non",A1481)))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14" operator="containsText" id="{0202EA5A-E3E6-4B81-9D46-D1D850D64668}">
            <xm:f>NOT(ISERROR(SEARCH("vérifier",A1481)))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A1481:A1482</xm:sqref>
        </x14:conditionalFormatting>
        <x14:conditionalFormatting xmlns:xm="http://schemas.microsoft.com/office/excel/2006/main">
          <x14:cfRule type="expression" priority="2610" id="{5C29BF9E-602A-48A4-BBE5-73112989352E}">
            <xm:f>$AK1481&lt;=Données!$B$2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H1481</xm:sqref>
        </x14:conditionalFormatting>
        <x14:conditionalFormatting xmlns:xm="http://schemas.microsoft.com/office/excel/2006/main">
          <x14:cfRule type="expression" priority="2609" id="{E58015AB-15BA-4320-B556-3C02DF630F52}">
            <xm:f>$AK1482&lt;=Données!$B$2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H1482</xm:sqref>
        </x14:conditionalFormatting>
        <x14:conditionalFormatting xmlns:xm="http://schemas.microsoft.com/office/excel/2006/main">
          <x14:cfRule type="expression" priority="2592" id="{5FB43A4A-B63E-4FEE-89C2-BBC2B6B16A5C}">
            <xm:f>$AK1483&lt;=Données!$B$2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I1483</xm:sqref>
        </x14:conditionalFormatting>
        <x14:conditionalFormatting xmlns:xm="http://schemas.microsoft.com/office/excel/2006/main">
          <x14:cfRule type="expression" priority="2599" id="{ADFD46E7-46F4-49B5-8DFB-A583F8E85E71}">
            <xm:f>$AK1483&lt;=Données!$B$2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E1483:G1483</xm:sqref>
        </x14:conditionalFormatting>
        <x14:conditionalFormatting xmlns:xm="http://schemas.microsoft.com/office/excel/2006/main">
          <x14:cfRule type="containsText" priority="2594" operator="containsText" id="{3E00D800-4D99-4184-94FC-0BC9FEC72217}">
            <xm:f>NOT(ISERROR(SEARCH("Non",A1483)))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95" operator="containsText" id="{095E7665-8053-4AA7-889B-F42B6F58A3B4}">
            <xm:f>NOT(ISERROR(SEARCH("vérifier",A1483)))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A1483</xm:sqref>
        </x14:conditionalFormatting>
        <x14:conditionalFormatting xmlns:xm="http://schemas.microsoft.com/office/excel/2006/main">
          <x14:cfRule type="expression" priority="2590" id="{F1DD6D68-3334-4B84-91B1-2D043A3348DD}">
            <xm:f>$AK1483&lt;=Données!$B$2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H1483</xm:sqref>
        </x14:conditionalFormatting>
        <x14:conditionalFormatting xmlns:xm="http://schemas.microsoft.com/office/excel/2006/main">
          <x14:cfRule type="expression" priority="2582" id="{1DE390EA-0433-41DB-BA4D-AC1C62B80C01}">
            <xm:f>$AK1484&lt;=Données!$B$2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I1484</xm:sqref>
        </x14:conditionalFormatting>
        <x14:conditionalFormatting xmlns:xm="http://schemas.microsoft.com/office/excel/2006/main">
          <x14:cfRule type="expression" priority="2589" id="{E40C9B56-2C3D-4562-852C-DAEFD5E4DF26}">
            <xm:f>$AK1484&lt;=Données!$B$2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E1484:G1484</xm:sqref>
        </x14:conditionalFormatting>
        <x14:conditionalFormatting xmlns:xm="http://schemas.microsoft.com/office/excel/2006/main">
          <x14:cfRule type="containsText" priority="2584" operator="containsText" id="{70295108-FF4A-4C50-869D-AC1971A1DB59}">
            <xm:f>NOT(ISERROR(SEARCH("Non",A1484)))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85" operator="containsText" id="{FBE553D1-3FA4-4113-9236-3ED6B9A9B81B}">
            <xm:f>NOT(ISERROR(SEARCH("vérifier",A1484)))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A1484</xm:sqref>
        </x14:conditionalFormatting>
        <x14:conditionalFormatting xmlns:xm="http://schemas.microsoft.com/office/excel/2006/main">
          <x14:cfRule type="expression" priority="2581" id="{4360884F-DC88-4C21-A8E0-BE14EF48CB3C}">
            <xm:f>$AK1484&lt;=Données!$B$2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H1484</xm:sqref>
        </x14:conditionalFormatting>
        <x14:conditionalFormatting xmlns:xm="http://schemas.microsoft.com/office/excel/2006/main">
          <x14:cfRule type="expression" priority="2573" id="{7ABC3CB4-C547-42EA-B4C9-030FA0A8ACD6}">
            <xm:f>$AK1485&lt;=Données!$B$2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I1485</xm:sqref>
        </x14:conditionalFormatting>
        <x14:conditionalFormatting xmlns:xm="http://schemas.microsoft.com/office/excel/2006/main">
          <x14:cfRule type="expression" priority="2580" id="{610EE261-0A98-498C-ABDA-E59431DAD387}">
            <xm:f>$AK1485&lt;=Données!$B$2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E1485:G1485</xm:sqref>
        </x14:conditionalFormatting>
        <x14:conditionalFormatting xmlns:xm="http://schemas.microsoft.com/office/excel/2006/main">
          <x14:cfRule type="containsText" priority="2575" operator="containsText" id="{3F11D9A6-0CFF-4696-AFF1-5E002A7DDB8E}">
            <xm:f>NOT(ISERROR(SEARCH("Non",A1485)))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76" operator="containsText" id="{219DDEC8-E360-4A53-81DC-8C94BFD853CA}">
            <xm:f>NOT(ISERROR(SEARCH("vérifier",A1485)))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A1485</xm:sqref>
        </x14:conditionalFormatting>
        <x14:conditionalFormatting xmlns:xm="http://schemas.microsoft.com/office/excel/2006/main">
          <x14:cfRule type="expression" priority="2572" id="{BA675719-E559-4AC1-8773-34E084ED8B7E}">
            <xm:f>$AK1485&lt;=Données!$B$2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H1485</xm:sqref>
        </x14:conditionalFormatting>
        <x14:conditionalFormatting xmlns:xm="http://schemas.microsoft.com/office/excel/2006/main">
          <x14:cfRule type="expression" priority="2564" id="{DCFA9893-9868-4DAA-9484-6BAE35419F2C}">
            <xm:f>$AK1486&lt;=Données!$B$2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I1486:I1487</xm:sqref>
        </x14:conditionalFormatting>
        <x14:conditionalFormatting xmlns:xm="http://schemas.microsoft.com/office/excel/2006/main">
          <x14:cfRule type="expression" priority="2571" id="{DD92C3C4-81E7-415C-83B0-77DE278AFDBD}">
            <xm:f>$AK1486&lt;=Données!$B$2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E1486:G1487</xm:sqref>
        </x14:conditionalFormatting>
        <x14:conditionalFormatting xmlns:xm="http://schemas.microsoft.com/office/excel/2006/main">
          <x14:cfRule type="containsText" priority="2566" operator="containsText" id="{7CCBFB82-B4BC-4540-B302-8158B40A29B5}">
            <xm:f>NOT(ISERROR(SEARCH("Non",A1486)))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67" operator="containsText" id="{4642BCF8-3838-4AB8-9527-484936443713}">
            <xm:f>NOT(ISERROR(SEARCH("vérifier",A1486)))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A1486:A1487</xm:sqref>
        </x14:conditionalFormatting>
        <x14:conditionalFormatting xmlns:xm="http://schemas.microsoft.com/office/excel/2006/main">
          <x14:cfRule type="expression" priority="2563" id="{2D95144E-5581-4610-AEC9-836DEF7E12E8}">
            <xm:f>$AK1486&lt;=Données!$B$2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H1486:H1487</xm:sqref>
        </x14:conditionalFormatting>
        <x14:conditionalFormatting xmlns:xm="http://schemas.microsoft.com/office/excel/2006/main">
          <x14:cfRule type="expression" priority="2555" id="{6606D370-32A8-49CD-90F7-3A7EA2CCAFF0}">
            <xm:f>$AK1488&lt;=Données!$B$2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I1488:I1492</xm:sqref>
        </x14:conditionalFormatting>
        <x14:conditionalFormatting xmlns:xm="http://schemas.microsoft.com/office/excel/2006/main">
          <x14:cfRule type="expression" priority="2562" id="{EABD8F54-B173-4079-BD68-87B8922E6523}">
            <xm:f>$AK1488&lt;=Données!$B$2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E1488:G1492</xm:sqref>
        </x14:conditionalFormatting>
        <x14:conditionalFormatting xmlns:xm="http://schemas.microsoft.com/office/excel/2006/main">
          <x14:cfRule type="containsText" priority="2557" operator="containsText" id="{6E41C491-ED54-44CB-BBAD-34D22DA08913}">
            <xm:f>NOT(ISERROR(SEARCH("Non",A1488)))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58" operator="containsText" id="{E77E4173-DBB8-4588-A27D-0837A6DA04C5}">
            <xm:f>NOT(ISERROR(SEARCH("vérifier",A1488)))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A1488:A1492</xm:sqref>
        </x14:conditionalFormatting>
        <x14:conditionalFormatting xmlns:xm="http://schemas.microsoft.com/office/excel/2006/main">
          <x14:cfRule type="expression" priority="2554" id="{74FE6244-674E-4915-B39F-269487B697BE}">
            <xm:f>$AK1488&lt;=Données!$B$2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H1488:H1492</xm:sqref>
        </x14:conditionalFormatting>
        <x14:conditionalFormatting xmlns:xm="http://schemas.microsoft.com/office/excel/2006/main">
          <x14:cfRule type="expression" priority="2546" id="{96BED2A9-75BC-4872-BEE2-66566E089F21}">
            <xm:f>$AK1493&lt;=Données!$B$2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I1493</xm:sqref>
        </x14:conditionalFormatting>
        <x14:conditionalFormatting xmlns:xm="http://schemas.microsoft.com/office/excel/2006/main">
          <x14:cfRule type="expression" priority="2553" id="{4CA73204-8AD5-441E-86D8-D8D1FD487AAA}">
            <xm:f>$AK1493&lt;=Données!$B$2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E1493:G1493</xm:sqref>
        </x14:conditionalFormatting>
        <x14:conditionalFormatting xmlns:xm="http://schemas.microsoft.com/office/excel/2006/main">
          <x14:cfRule type="containsText" priority="2548" operator="containsText" id="{BFC7ADD5-F47E-4AF7-A496-4D6FCE1779E2}">
            <xm:f>NOT(ISERROR(SEARCH("Non",A1493)))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49" operator="containsText" id="{6A14D2ED-3742-4B00-8097-C8F8F9A99D3F}">
            <xm:f>NOT(ISERROR(SEARCH("vérifier",A1493)))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A1493</xm:sqref>
        </x14:conditionalFormatting>
        <x14:conditionalFormatting xmlns:xm="http://schemas.microsoft.com/office/excel/2006/main">
          <x14:cfRule type="expression" priority="2545" id="{4A59F021-9DE9-4D86-9F47-6EB18E1F5D28}">
            <xm:f>$AK1493&lt;=Données!$B$2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H1493</xm:sqref>
        </x14:conditionalFormatting>
        <x14:conditionalFormatting xmlns:xm="http://schemas.microsoft.com/office/excel/2006/main">
          <x14:cfRule type="expression" priority="2537" id="{E0C1A4E3-382F-4B19-A3F3-0B7DDBA40923}">
            <xm:f>$AK1494&lt;=Données!$B$2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I1494 I1496:I1497</xm:sqref>
        </x14:conditionalFormatting>
        <x14:conditionalFormatting xmlns:xm="http://schemas.microsoft.com/office/excel/2006/main">
          <x14:cfRule type="expression" priority="2544" id="{E2D36BA7-E81C-4E0A-B28D-5C59BB9D4952}">
            <xm:f>$AK1494&lt;=Données!$B$2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E1494:G1494 E1496:G1497</xm:sqref>
        </x14:conditionalFormatting>
        <x14:conditionalFormatting xmlns:xm="http://schemas.microsoft.com/office/excel/2006/main">
          <x14:cfRule type="containsText" priority="2539" operator="containsText" id="{A1CC1EFC-3FE4-4862-8DAC-C26F14C22035}">
            <xm:f>NOT(ISERROR(SEARCH("Non",A1494)))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40" operator="containsText" id="{F2129663-8935-4F24-97CC-66CE87398C27}">
            <xm:f>NOT(ISERROR(SEARCH("vérifier",A1494)))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A1494 A1496:A1497</xm:sqref>
        </x14:conditionalFormatting>
        <x14:conditionalFormatting xmlns:xm="http://schemas.microsoft.com/office/excel/2006/main">
          <x14:cfRule type="expression" priority="2536" id="{FB765CC2-97AA-42F7-B907-D3582258217C}">
            <xm:f>$AK1494&lt;=Données!$B$2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H1494 H1496:H1497</xm:sqref>
        </x14:conditionalFormatting>
        <x14:conditionalFormatting xmlns:xm="http://schemas.microsoft.com/office/excel/2006/main">
          <x14:cfRule type="expression" priority="2535" id="{8D163147-E87F-4C20-B727-8A10EA96C795}">
            <xm:f>$AK1499&lt;=Données!$B$2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E1499:G1500</xm:sqref>
        </x14:conditionalFormatting>
        <x14:conditionalFormatting xmlns:xm="http://schemas.microsoft.com/office/excel/2006/main">
          <x14:cfRule type="containsText" priority="2530" operator="containsText" id="{3F335CA7-86D0-44ED-9E28-D532A68C53C4}">
            <xm:f>NOT(ISERROR(SEARCH("Non",A1499)))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31" operator="containsText" id="{A700C119-CF08-4AE6-8341-9772A2244342}">
            <xm:f>NOT(ISERROR(SEARCH("vérifier",A1499)))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A1499:A1500</xm:sqref>
        </x14:conditionalFormatting>
        <x14:conditionalFormatting xmlns:xm="http://schemas.microsoft.com/office/excel/2006/main">
          <x14:cfRule type="expression" priority="2525" id="{E0526323-763E-4DCE-B1B5-92250BA29324}">
            <xm:f>$AK1499&lt;=Données!$B$2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I1499:I1500</xm:sqref>
        </x14:conditionalFormatting>
        <x14:conditionalFormatting xmlns:xm="http://schemas.microsoft.com/office/excel/2006/main">
          <x14:cfRule type="expression" priority="2526" id="{2D9EB624-E30A-473C-908A-0F5EC9E9BE8F}">
            <xm:f>$AK1499&lt;=Données!$B$2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H1499</xm:sqref>
        </x14:conditionalFormatting>
        <x14:conditionalFormatting xmlns:xm="http://schemas.microsoft.com/office/excel/2006/main">
          <x14:cfRule type="expression" priority="2524" id="{F6B05A7D-DFE2-40CA-8A65-6DFE06896F89}">
            <xm:f>$AK1501&lt;=Données!$B$2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E1501:G1501</xm:sqref>
        </x14:conditionalFormatting>
        <x14:conditionalFormatting xmlns:xm="http://schemas.microsoft.com/office/excel/2006/main">
          <x14:cfRule type="containsText" priority="2519" operator="containsText" id="{6BB0176C-E73C-4823-848B-AF99AFF2E885}">
            <xm:f>NOT(ISERROR(SEARCH("Non",A1501)))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20" operator="containsText" id="{8E219319-F182-46F9-890D-D7CCF4719E90}">
            <xm:f>NOT(ISERROR(SEARCH("vérifier",A1501)))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A1501</xm:sqref>
        </x14:conditionalFormatting>
        <x14:conditionalFormatting xmlns:xm="http://schemas.microsoft.com/office/excel/2006/main">
          <x14:cfRule type="expression" priority="2516" id="{DC33F58D-B294-4ACE-ABE1-9E68806F5CC0}">
            <xm:f>$AK1501&lt;=Données!$B$2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I1501</xm:sqref>
        </x14:conditionalFormatting>
        <x14:conditionalFormatting xmlns:xm="http://schemas.microsoft.com/office/excel/2006/main">
          <x14:cfRule type="expression" priority="2517" id="{7DBC1465-5A35-4B4D-A0FA-5413F525E888}">
            <xm:f>$AK1501&lt;=Données!$B$2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H1501</xm:sqref>
        </x14:conditionalFormatting>
        <x14:conditionalFormatting xmlns:xm="http://schemas.microsoft.com/office/excel/2006/main">
          <x14:cfRule type="expression" priority="2515" id="{AD3130C1-0232-4DE8-870A-8F355BEA5BED}">
            <xm:f>$AK1500&lt;=Données!$B$2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H1500</xm:sqref>
        </x14:conditionalFormatting>
        <x14:conditionalFormatting xmlns:xm="http://schemas.microsoft.com/office/excel/2006/main">
          <x14:cfRule type="expression" priority="2514" id="{CE103111-AA1C-4F74-BDCC-8A6DD0C18DBF}">
            <xm:f>$AK1502&lt;=Données!$B$2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E1502:G1502</xm:sqref>
        </x14:conditionalFormatting>
        <x14:conditionalFormatting xmlns:xm="http://schemas.microsoft.com/office/excel/2006/main">
          <x14:cfRule type="containsText" priority="2509" operator="containsText" id="{9F275B7A-04D0-4D2B-A4E0-C341C93857B6}">
            <xm:f>NOT(ISERROR(SEARCH("Non",A1502)))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10" operator="containsText" id="{E892A942-9D8D-4F6A-AFF4-D0146A6CBBD5}">
            <xm:f>NOT(ISERROR(SEARCH("vérifier",A1502)))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A1502</xm:sqref>
        </x14:conditionalFormatting>
        <x14:conditionalFormatting xmlns:xm="http://schemas.microsoft.com/office/excel/2006/main">
          <x14:cfRule type="expression" priority="2506" id="{8CC71664-A1B5-4CB9-BDBD-F077725198DD}">
            <xm:f>$AK1502&lt;=Données!$B$2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I1502</xm:sqref>
        </x14:conditionalFormatting>
        <x14:conditionalFormatting xmlns:xm="http://schemas.microsoft.com/office/excel/2006/main">
          <x14:cfRule type="expression" priority="2507" id="{DE9ABF25-29C0-40E9-A3CF-2B7A9C0E3B19}">
            <xm:f>$AK1502&lt;=Données!$B$2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H1502</xm:sqref>
        </x14:conditionalFormatting>
        <x14:conditionalFormatting xmlns:xm="http://schemas.microsoft.com/office/excel/2006/main">
          <x14:cfRule type="expression" priority="2505" id="{64B6020F-88B0-4BFA-9392-C39393064F56}">
            <xm:f>$AK1503&lt;=Données!$B$2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E1503:G1503</xm:sqref>
        </x14:conditionalFormatting>
        <x14:conditionalFormatting xmlns:xm="http://schemas.microsoft.com/office/excel/2006/main">
          <x14:cfRule type="containsText" priority="2500" operator="containsText" id="{36EB9B0B-53CB-4DB2-BFBA-2B4AD89910B3}">
            <xm:f>NOT(ISERROR(SEARCH("Non",A1503)))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01" operator="containsText" id="{3E06FC40-F56E-4A72-A804-5C3E8FA534E6}">
            <xm:f>NOT(ISERROR(SEARCH("vérifier",A1503)))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A1503</xm:sqref>
        </x14:conditionalFormatting>
        <x14:conditionalFormatting xmlns:xm="http://schemas.microsoft.com/office/excel/2006/main">
          <x14:cfRule type="expression" priority="2497" id="{77D7D347-3294-4AC1-99B0-A843AF4F4DF5}">
            <xm:f>$AK1503&lt;=Données!$B$2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I1503</xm:sqref>
        </x14:conditionalFormatting>
        <x14:conditionalFormatting xmlns:xm="http://schemas.microsoft.com/office/excel/2006/main">
          <x14:cfRule type="expression" priority="2496" id="{3FA28FA4-BC1A-48A5-93AA-8BD5232080CE}">
            <xm:f>$AK1503&lt;=Données!$B$2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H1503</xm:sqref>
        </x14:conditionalFormatting>
        <x14:conditionalFormatting xmlns:xm="http://schemas.microsoft.com/office/excel/2006/main">
          <x14:cfRule type="expression" priority="2495" id="{FC1C654C-2FD8-4FDB-B1AF-100919DCFEFA}">
            <xm:f>$AK1504&lt;=Données!$B$2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E1504:G1504</xm:sqref>
        </x14:conditionalFormatting>
        <x14:conditionalFormatting xmlns:xm="http://schemas.microsoft.com/office/excel/2006/main">
          <x14:cfRule type="containsText" priority="2490" operator="containsText" id="{A0C34A4E-DAEF-4AEE-970F-F3FD8CEC642A}">
            <xm:f>NOT(ISERROR(SEARCH("Non",A1504)))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91" operator="containsText" id="{A7EC3F37-7BAF-47F3-B99F-0121533A3662}">
            <xm:f>NOT(ISERROR(SEARCH("vérifier",A1504)))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A1504</xm:sqref>
        </x14:conditionalFormatting>
        <x14:conditionalFormatting xmlns:xm="http://schemas.microsoft.com/office/excel/2006/main">
          <x14:cfRule type="expression" priority="2488" id="{512D0643-ADF8-435F-936C-A430D27593C9}">
            <xm:f>$AK1504&lt;=Données!$B$2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I1504</xm:sqref>
        </x14:conditionalFormatting>
        <x14:conditionalFormatting xmlns:xm="http://schemas.microsoft.com/office/excel/2006/main">
          <x14:cfRule type="expression" priority="2487" id="{BA67D093-860E-4A61-AE88-2015C9DC8BB8}">
            <xm:f>$AK1504&lt;=Données!$B$2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H1504</xm:sqref>
        </x14:conditionalFormatting>
        <x14:conditionalFormatting xmlns:xm="http://schemas.microsoft.com/office/excel/2006/main">
          <x14:cfRule type="expression" priority="2442" id="{C3CECFC4-1CB2-4122-969A-CA5C22D1E2BD}">
            <xm:f>$AK1517&lt;=Données!$B$2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E1517:G1517</xm:sqref>
        </x14:conditionalFormatting>
        <x14:conditionalFormatting xmlns:xm="http://schemas.microsoft.com/office/excel/2006/main">
          <x14:cfRule type="containsText" priority="2437" operator="containsText" id="{748F94D1-40DF-4277-B49C-A7A0405EB619}">
            <xm:f>NOT(ISERROR(SEARCH("Non",A1517)))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38" operator="containsText" id="{C60AD92C-00B0-4424-A909-5C205860D55F}">
            <xm:f>NOT(ISERROR(SEARCH("vérifier",A1517)))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A1517</xm:sqref>
        </x14:conditionalFormatting>
        <x14:conditionalFormatting xmlns:xm="http://schemas.microsoft.com/office/excel/2006/main">
          <x14:cfRule type="expression" priority="2435" id="{82881D3B-D712-4617-B085-79F8A52A4A98}">
            <xm:f>$AK1517&lt;=Données!$B$2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I1517</xm:sqref>
        </x14:conditionalFormatting>
        <x14:conditionalFormatting xmlns:xm="http://schemas.microsoft.com/office/excel/2006/main">
          <x14:cfRule type="expression" priority="2433" id="{B3F7C683-9D4A-4532-AD68-018BF6B378C7}">
            <xm:f>$AK1517&lt;=Données!$B$2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H1517</xm:sqref>
        </x14:conditionalFormatting>
        <x14:conditionalFormatting xmlns:xm="http://schemas.microsoft.com/office/excel/2006/main">
          <x14:cfRule type="expression" priority="2360" id="{59F5348F-316B-4FDC-83D9-5DF64EF7673A}">
            <xm:f>$AK42&lt;=Données!$B$2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E42:I42</xm:sqref>
        </x14:conditionalFormatting>
        <x14:conditionalFormatting xmlns:xm="http://schemas.microsoft.com/office/excel/2006/main">
          <x14:cfRule type="containsText" priority="2358" operator="containsText" id="{57B7AB6A-FCFA-404B-9593-B841DE2CC10C}">
            <xm:f>NOT(ISERROR(SEARCH("Non",A42)))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59" operator="containsText" id="{250669AE-FD5A-47ED-B279-3737149E3108}">
            <xm:f>NOT(ISERROR(SEARCH("vérifier",A42)))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A42</xm:sqref>
        </x14:conditionalFormatting>
        <x14:conditionalFormatting xmlns:xm="http://schemas.microsoft.com/office/excel/2006/main">
          <x14:cfRule type="expression" priority="2354" id="{6EA7C7D9-BB89-4EEC-A435-01D1F36B2879}">
            <xm:f>$AK1512&lt;=Données!$B$2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E1512:G1512</xm:sqref>
        </x14:conditionalFormatting>
        <x14:conditionalFormatting xmlns:xm="http://schemas.microsoft.com/office/excel/2006/main">
          <x14:cfRule type="containsText" priority="2349" operator="containsText" id="{65142C7B-0307-4266-9D9B-27F780EBBD21}">
            <xm:f>NOT(ISERROR(SEARCH("Non",A1512)))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50" operator="containsText" id="{061D299E-346D-43E8-9442-7ED88FCBEFDE}">
            <xm:f>NOT(ISERROR(SEARCH("vérifier",A1512)))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A1512</xm:sqref>
        </x14:conditionalFormatting>
        <x14:conditionalFormatting xmlns:xm="http://schemas.microsoft.com/office/excel/2006/main">
          <x14:cfRule type="expression" priority="2347" id="{6D9D65AC-0B60-49F0-BEF1-F572DD4F7BDA}">
            <xm:f>$AK1512&lt;=Données!$B$2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I1512</xm:sqref>
        </x14:conditionalFormatting>
        <x14:conditionalFormatting xmlns:xm="http://schemas.microsoft.com/office/excel/2006/main">
          <x14:cfRule type="expression" priority="2346" id="{EBED03A9-EFC2-4FD8-AC87-EFB27F612FA4}">
            <xm:f>$AK1512&lt;=Données!$B$2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H1512</xm:sqref>
        </x14:conditionalFormatting>
        <x14:conditionalFormatting xmlns:xm="http://schemas.microsoft.com/office/excel/2006/main">
          <x14:cfRule type="expression" priority="2345" id="{164354C6-A3D1-436B-819F-85D23B386108}">
            <xm:f>$AK1513&lt;=Données!$B$2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E1513:G1513</xm:sqref>
        </x14:conditionalFormatting>
        <x14:conditionalFormatting xmlns:xm="http://schemas.microsoft.com/office/excel/2006/main">
          <x14:cfRule type="containsText" priority="2340" operator="containsText" id="{8E6E0927-4A38-4BD9-B300-74692177AC61}">
            <xm:f>NOT(ISERROR(SEARCH("Non",A1513)))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41" operator="containsText" id="{7DDA7240-CE00-413A-814A-78BA4E663DED}">
            <xm:f>NOT(ISERROR(SEARCH("vérifier",A1513)))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A1513</xm:sqref>
        </x14:conditionalFormatting>
        <x14:conditionalFormatting xmlns:xm="http://schemas.microsoft.com/office/excel/2006/main">
          <x14:cfRule type="expression" priority="2338" id="{C7AAB98F-F3A9-4775-B592-8F8B8FF3948D}">
            <xm:f>$AK1513&lt;=Données!$B$2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I1513</xm:sqref>
        </x14:conditionalFormatting>
        <x14:conditionalFormatting xmlns:xm="http://schemas.microsoft.com/office/excel/2006/main">
          <x14:cfRule type="expression" priority="2337" id="{74FF9F73-EF31-4BDA-8E98-DC573175C60E}">
            <xm:f>$AK1513&lt;=Données!$B$2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H1513</xm:sqref>
        </x14:conditionalFormatting>
        <x14:conditionalFormatting xmlns:xm="http://schemas.microsoft.com/office/excel/2006/main">
          <x14:cfRule type="expression" priority="2336" id="{3E857339-8F9C-4625-A4F0-52E635B8CC56}">
            <xm:f>$AK1514&lt;=Données!$B$2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E1514:G1514</xm:sqref>
        </x14:conditionalFormatting>
        <x14:conditionalFormatting xmlns:xm="http://schemas.microsoft.com/office/excel/2006/main">
          <x14:cfRule type="containsText" priority="2331" operator="containsText" id="{1C7996B4-CA8D-46F7-9CBA-BC4130A32BF7}">
            <xm:f>NOT(ISERROR(SEARCH("Non",A1514)))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32" operator="containsText" id="{509E13D3-26F1-4A6B-BF24-C768170FC7CE}">
            <xm:f>NOT(ISERROR(SEARCH("vérifier",A1514)))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A1514</xm:sqref>
        </x14:conditionalFormatting>
        <x14:conditionalFormatting xmlns:xm="http://schemas.microsoft.com/office/excel/2006/main">
          <x14:cfRule type="expression" priority="2329" id="{E3C60653-6A4C-4286-AA23-6A221DB72403}">
            <xm:f>$AK1514&lt;=Données!$B$2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I1514</xm:sqref>
        </x14:conditionalFormatting>
        <x14:conditionalFormatting xmlns:xm="http://schemas.microsoft.com/office/excel/2006/main">
          <x14:cfRule type="expression" priority="2328" id="{6D27E83B-3D23-4565-9CE6-F9A8DEC2E040}">
            <xm:f>$AK1514&lt;=Données!$B$2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H1514</xm:sqref>
        </x14:conditionalFormatting>
        <x14:conditionalFormatting xmlns:xm="http://schemas.microsoft.com/office/excel/2006/main">
          <x14:cfRule type="expression" priority="2327" id="{58B6D4F2-1E7B-4862-870D-B0130641B501}">
            <xm:f>$AK1516&lt;=Données!$B$2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E1516:G1516</xm:sqref>
        </x14:conditionalFormatting>
        <x14:conditionalFormatting xmlns:xm="http://schemas.microsoft.com/office/excel/2006/main">
          <x14:cfRule type="containsText" priority="2322" operator="containsText" id="{834DEFBD-8C8F-4E4F-9520-E2216D86F75E}">
            <xm:f>NOT(ISERROR(SEARCH("Non",A1516)))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23" operator="containsText" id="{4E577A44-C0D5-4F3B-8C8A-178723CE59F2}">
            <xm:f>NOT(ISERROR(SEARCH("vérifier",A1516)))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A1516</xm:sqref>
        </x14:conditionalFormatting>
        <x14:conditionalFormatting xmlns:xm="http://schemas.microsoft.com/office/excel/2006/main">
          <x14:cfRule type="expression" priority="2320" id="{D7967ACE-5595-492C-BFE9-8CE47D453ED8}">
            <xm:f>$AK1516&lt;=Données!$B$2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I1516</xm:sqref>
        </x14:conditionalFormatting>
        <x14:conditionalFormatting xmlns:xm="http://schemas.microsoft.com/office/excel/2006/main">
          <x14:cfRule type="expression" priority="2319" id="{F783F76B-80DA-4A5E-820C-7404571DD4D6}">
            <xm:f>$AK1516&lt;=Données!$B$2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H1516</xm:sqref>
        </x14:conditionalFormatting>
        <x14:conditionalFormatting xmlns:xm="http://schemas.microsoft.com/office/excel/2006/main">
          <x14:cfRule type="expression" priority="2318" id="{255BA789-2723-4057-A34C-7382AD35855B}">
            <xm:f>$AK1473&lt;=Données!$B$2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E1473:G1473</xm:sqref>
        </x14:conditionalFormatting>
        <x14:conditionalFormatting xmlns:xm="http://schemas.microsoft.com/office/excel/2006/main">
          <x14:cfRule type="containsText" priority="2313" operator="containsText" id="{21EFA9F7-2969-4A2B-B203-D346D7C34973}">
            <xm:f>NOT(ISERROR(SEARCH("Non",A1473)))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14" operator="containsText" id="{0A3FBE58-9234-47E0-9B2F-95D0555ED4E4}">
            <xm:f>NOT(ISERROR(SEARCH("vérifier",A1473)))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A1473</xm:sqref>
        </x14:conditionalFormatting>
        <x14:conditionalFormatting xmlns:xm="http://schemas.microsoft.com/office/excel/2006/main">
          <x14:cfRule type="expression" priority="2311" id="{BAFED116-5F51-434D-B1AF-6B3DFE4592C2}">
            <xm:f>$AK1473&lt;=Données!$B$2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H1473</xm:sqref>
        </x14:conditionalFormatting>
        <x14:conditionalFormatting xmlns:xm="http://schemas.microsoft.com/office/excel/2006/main">
          <x14:cfRule type="expression" priority="2310" id="{A64D3BAB-1E7A-4398-8528-B1BC99566809}">
            <xm:f>$AK1474&lt;=Données!$B$2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E1474:G1474</xm:sqref>
        </x14:conditionalFormatting>
        <x14:conditionalFormatting xmlns:xm="http://schemas.microsoft.com/office/excel/2006/main">
          <x14:cfRule type="containsText" priority="2305" operator="containsText" id="{8CD778E5-13FB-4472-88C1-E77156D09F12}">
            <xm:f>NOT(ISERROR(SEARCH("Non",A1474)))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06" operator="containsText" id="{E70ECB07-8830-477D-94D4-99580824F523}">
            <xm:f>NOT(ISERROR(SEARCH("vérifier",A1474)))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A1474</xm:sqref>
        </x14:conditionalFormatting>
        <x14:conditionalFormatting xmlns:xm="http://schemas.microsoft.com/office/excel/2006/main">
          <x14:cfRule type="expression" priority="2303" id="{744F759D-9534-4EBF-92A0-D58A3A294E9C}">
            <xm:f>$AK1474&lt;=Données!$B$2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H1474</xm:sqref>
        </x14:conditionalFormatting>
        <x14:conditionalFormatting xmlns:xm="http://schemas.microsoft.com/office/excel/2006/main">
          <x14:cfRule type="expression" priority="2302" id="{7C055F24-3A3D-4561-8EE6-E08FA3192F5B}">
            <xm:f>$AK1498&lt;=Données!$B$2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E1498:G1498</xm:sqref>
        </x14:conditionalFormatting>
        <x14:conditionalFormatting xmlns:xm="http://schemas.microsoft.com/office/excel/2006/main">
          <x14:cfRule type="containsText" priority="2297" operator="containsText" id="{56536D74-BB84-46C7-91E5-88BCB9BE5389}">
            <xm:f>NOT(ISERROR(SEARCH("Non",A1498)))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98" operator="containsText" id="{54307503-DB61-4D1C-91C2-C8325C70BB65}">
            <xm:f>NOT(ISERROR(SEARCH("vérifier",A1498)))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A1498</xm:sqref>
        </x14:conditionalFormatting>
        <x14:conditionalFormatting xmlns:xm="http://schemas.microsoft.com/office/excel/2006/main">
          <x14:cfRule type="expression" priority="2294" id="{0169E4DB-395C-4F0E-BCA1-E3EAF625A9EB}">
            <xm:f>$AK1498&lt;=Données!$B$2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I1498</xm:sqref>
        </x14:conditionalFormatting>
        <x14:conditionalFormatting xmlns:xm="http://schemas.microsoft.com/office/excel/2006/main">
          <x14:cfRule type="expression" priority="2295" id="{4A05166D-D400-4383-ACE6-2477CBD855FA}">
            <xm:f>$AK1498&lt;=Données!$B$2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H1498</xm:sqref>
        </x14:conditionalFormatting>
        <x14:conditionalFormatting xmlns:xm="http://schemas.microsoft.com/office/excel/2006/main">
          <x14:cfRule type="expression" priority="2293" id="{A247C09C-635F-4251-BB35-1D0B7AB325C3}">
            <xm:f>$AK1515&lt;=Données!$B$2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E1515:G1515</xm:sqref>
        </x14:conditionalFormatting>
        <x14:conditionalFormatting xmlns:xm="http://schemas.microsoft.com/office/excel/2006/main">
          <x14:cfRule type="containsText" priority="2288" operator="containsText" id="{91F136EE-F293-4F52-BEC3-B74F9570FD03}">
            <xm:f>NOT(ISERROR(SEARCH("Non",A1515)))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89" operator="containsText" id="{EF9F5818-597A-4AAE-88BA-55F5B10B9CCD}">
            <xm:f>NOT(ISERROR(SEARCH("vérifier",A1515)))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A1515</xm:sqref>
        </x14:conditionalFormatting>
        <x14:conditionalFormatting xmlns:xm="http://schemas.microsoft.com/office/excel/2006/main">
          <x14:cfRule type="expression" priority="2286" id="{CED52442-2805-4DB4-85D2-FF89AE18910D}">
            <xm:f>$AK1515&lt;=Données!$B$2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I1515</xm:sqref>
        </x14:conditionalFormatting>
        <x14:conditionalFormatting xmlns:xm="http://schemas.microsoft.com/office/excel/2006/main">
          <x14:cfRule type="expression" priority="2285" id="{89C512EF-4B44-435D-A527-CF38F6C562BD}">
            <xm:f>$AK1515&lt;=Données!$B$2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H1515</xm:sqref>
        </x14:conditionalFormatting>
        <x14:conditionalFormatting xmlns:xm="http://schemas.microsoft.com/office/excel/2006/main">
          <x14:cfRule type="containsText" priority="2260" operator="containsText" id="{EE23C548-4022-4E28-977C-9DC96FCBDC62}">
            <xm:f>NOT(ISERROR(SEARCH("Non",A1518)))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61" operator="containsText" id="{2CBF409D-0668-47C0-9180-3F38020DC58F}">
            <xm:f>NOT(ISERROR(SEARCH("vérifier",A1518)))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A1518:A1520 A1557 A1525:A1534</xm:sqref>
        </x14:conditionalFormatting>
        <x14:conditionalFormatting xmlns:xm="http://schemas.microsoft.com/office/excel/2006/main">
          <x14:cfRule type="containsText" priority="2256" operator="containsText" id="{17F704D5-195F-428E-85E2-AF26A1146677}">
            <xm:f>NOT(ISERROR(SEARCH("X",K1518)))</xm:f>
            <xm:f>"X"</xm:f>
            <x14:dxf>
              <font>
                <color rgb="FFC00000"/>
              </font>
            </x14:dxf>
          </x14:cfRule>
          <xm:sqref>K1518:AE1528</xm:sqref>
        </x14:conditionalFormatting>
        <x14:conditionalFormatting xmlns:xm="http://schemas.microsoft.com/office/excel/2006/main">
          <x14:cfRule type="containsText" priority="2233" operator="containsText" id="{49E7D23E-8894-4EB6-BDCB-E2D5FC5426CA}">
            <xm:f>NOT(ISERROR(SEARCH("X",K1529)))</xm:f>
            <xm:f>"X"</xm:f>
            <x14:dxf>
              <font>
                <color rgb="FFC00000"/>
              </font>
            </x14:dxf>
          </x14:cfRule>
          <xm:sqref>K1529:AE1539 K1557:AE1557 K1554:AE1554</xm:sqref>
        </x14:conditionalFormatting>
        <x14:conditionalFormatting xmlns:xm="http://schemas.microsoft.com/office/excel/2006/main">
          <x14:cfRule type="expression" priority="2202" id="{05657BDC-4C0E-4653-A072-D65090B107C8}">
            <xm:f>$AK1518&lt;=Données!$B$2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E1518:G1520</xm:sqref>
        </x14:conditionalFormatting>
        <x14:conditionalFormatting xmlns:xm="http://schemas.microsoft.com/office/excel/2006/main">
          <x14:cfRule type="expression" priority="2199" id="{06537E6A-64B4-4C8C-99BE-D83C141EB886}">
            <xm:f>$AK1518&lt;=Données!$B$2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I1518:I1520</xm:sqref>
        </x14:conditionalFormatting>
        <x14:conditionalFormatting xmlns:xm="http://schemas.microsoft.com/office/excel/2006/main">
          <x14:cfRule type="expression" priority="2197" id="{BBB9F088-46F2-4F3F-AF39-B3FBAE67F82A}">
            <xm:f>$AK1518&lt;=Données!$B$2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AJ1518:AL1539 AJ1554:AL1554</xm:sqref>
        </x14:conditionalFormatting>
        <x14:conditionalFormatting xmlns:xm="http://schemas.microsoft.com/office/excel/2006/main">
          <x14:cfRule type="expression" priority="2196" id="{F27EAEB0-1548-46EA-B138-1375CC98B149}">
            <xm:f>$AK1518&lt;=Données!$B$2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H1518:H1520</xm:sqref>
        </x14:conditionalFormatting>
        <x14:conditionalFormatting xmlns:xm="http://schemas.microsoft.com/office/excel/2006/main">
          <x14:cfRule type="containsText" priority="2192" operator="containsText" id="{CAD74BD9-2188-4940-85E4-7DE40E004B46}">
            <xm:f>NOT(ISERROR(SEARCH("Non",A1535)))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93" operator="containsText" id="{99023BA4-B7A9-4729-9175-E0416430D222}">
            <xm:f>NOT(ISERROR(SEARCH("vérifier",A1535)))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A1535</xm:sqref>
        </x14:conditionalFormatting>
        <x14:conditionalFormatting xmlns:xm="http://schemas.microsoft.com/office/excel/2006/main">
          <x14:cfRule type="expression" priority="2191" id="{61D9E56E-3E84-4412-B542-BD462DE3E6E6}">
            <xm:f>$AK1535&lt;=Données!$B$2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E1535:G1535</xm:sqref>
        </x14:conditionalFormatting>
        <x14:conditionalFormatting xmlns:xm="http://schemas.microsoft.com/office/excel/2006/main">
          <x14:cfRule type="expression" priority="2188" id="{E09B9CE2-EB44-4217-ADC5-18C86764BF6E}">
            <xm:f>$AK1535&lt;=Données!$B$2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I1535</xm:sqref>
        </x14:conditionalFormatting>
        <x14:conditionalFormatting xmlns:xm="http://schemas.microsoft.com/office/excel/2006/main">
          <x14:cfRule type="expression" priority="2187" id="{EE7BDBE6-5EAF-4708-BAE7-87480DC8DEAE}">
            <xm:f>$AK1535&lt;=Données!$B$2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H1535</xm:sqref>
        </x14:conditionalFormatting>
        <x14:conditionalFormatting xmlns:xm="http://schemas.microsoft.com/office/excel/2006/main">
          <x14:cfRule type="containsText" priority="2183" operator="containsText" id="{3EDB0E8B-1195-4A50-8E4D-3A60A3E21D2A}">
            <xm:f>NOT(ISERROR(SEARCH("Non",A1536)))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84" operator="containsText" id="{851E74A8-C582-4492-993C-7E6876622C05}">
            <xm:f>NOT(ISERROR(SEARCH("vérifier",A1536)))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A1536</xm:sqref>
        </x14:conditionalFormatting>
        <x14:conditionalFormatting xmlns:xm="http://schemas.microsoft.com/office/excel/2006/main">
          <x14:cfRule type="expression" priority="2182" id="{F379CD78-4D68-4265-B395-D64B12D04758}">
            <xm:f>$AK1536&lt;=Données!$B$2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E1536:G1536</xm:sqref>
        </x14:conditionalFormatting>
        <x14:conditionalFormatting xmlns:xm="http://schemas.microsoft.com/office/excel/2006/main">
          <x14:cfRule type="expression" priority="2177" id="{86CE6D55-5896-4117-89AF-88DCEBDD87A1}">
            <xm:f>$AK1536&lt;=Données!$B$2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I1536</xm:sqref>
        </x14:conditionalFormatting>
        <x14:conditionalFormatting xmlns:xm="http://schemas.microsoft.com/office/excel/2006/main">
          <x14:cfRule type="expression" priority="2176" id="{4CCCE607-25C5-484C-90A4-527E1F0B9CFA}">
            <xm:f>$AK1536&lt;=Données!$B$2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H1536</xm:sqref>
        </x14:conditionalFormatting>
        <x14:conditionalFormatting xmlns:xm="http://schemas.microsoft.com/office/excel/2006/main">
          <x14:cfRule type="containsText" priority="2172" operator="containsText" id="{8180DF0D-8129-4B67-8D3C-6AB8A5C56F53}">
            <xm:f>NOT(ISERROR(SEARCH("Non",A1537)))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73" operator="containsText" id="{3FCF75D7-6F61-441E-A7A9-D8AE69FD14DB}">
            <xm:f>NOT(ISERROR(SEARCH("vérifier",A1537)))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A1537</xm:sqref>
        </x14:conditionalFormatting>
        <x14:conditionalFormatting xmlns:xm="http://schemas.microsoft.com/office/excel/2006/main">
          <x14:cfRule type="expression" priority="2171" id="{94669446-B048-4B44-8BAC-4ECF0CC42C30}">
            <xm:f>$AK1537&lt;=Données!$B$2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E1537:G1538</xm:sqref>
        </x14:conditionalFormatting>
        <x14:conditionalFormatting xmlns:xm="http://schemas.microsoft.com/office/excel/2006/main">
          <x14:cfRule type="expression" priority="2168" id="{2A736F1F-F0CB-45F9-B4E4-BC9ABA4C547B}">
            <xm:f>$AK1537&lt;=Données!$B$2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I1537:I1538</xm:sqref>
        </x14:conditionalFormatting>
        <x14:conditionalFormatting xmlns:xm="http://schemas.microsoft.com/office/excel/2006/main">
          <x14:cfRule type="expression" priority="2167" id="{8D3AD890-2F97-47C8-BD1B-027D73B3354C}">
            <xm:f>$AK1537&lt;=Données!$B$2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H1537:H1538</xm:sqref>
        </x14:conditionalFormatting>
        <x14:conditionalFormatting xmlns:xm="http://schemas.microsoft.com/office/excel/2006/main">
          <x14:cfRule type="containsText" priority="2163" operator="containsText" id="{0B9CA64D-C7CC-452C-A06D-371E503A5553}">
            <xm:f>NOT(ISERROR(SEARCH("Non",A1539)))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64" operator="containsText" id="{44B85210-8953-4746-93D1-4410CA46F214}">
            <xm:f>NOT(ISERROR(SEARCH("vérifier",A1539)))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A1539</xm:sqref>
        </x14:conditionalFormatting>
        <x14:conditionalFormatting xmlns:xm="http://schemas.microsoft.com/office/excel/2006/main">
          <x14:cfRule type="expression" priority="2162" id="{8B581462-17E4-43C3-9D17-4FD91813791D}">
            <xm:f>$AK1539&lt;=Données!$B$2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E1539:G1539</xm:sqref>
        </x14:conditionalFormatting>
        <x14:conditionalFormatting xmlns:xm="http://schemas.microsoft.com/office/excel/2006/main">
          <x14:cfRule type="expression" priority="2159" id="{A2C5A851-2F22-4F57-BC95-E676648714AB}">
            <xm:f>$AK1539&lt;=Données!$B$2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I1539</xm:sqref>
        </x14:conditionalFormatting>
        <x14:conditionalFormatting xmlns:xm="http://schemas.microsoft.com/office/excel/2006/main">
          <x14:cfRule type="expression" priority="2158" id="{86205B7B-3262-4980-8FF1-326BDE6B7A60}">
            <xm:f>$AK1539&lt;=Données!$B$2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H1539</xm:sqref>
        </x14:conditionalFormatting>
        <x14:conditionalFormatting xmlns:xm="http://schemas.microsoft.com/office/excel/2006/main">
          <x14:cfRule type="containsText" priority="2154" operator="containsText" id="{586179A5-EA8A-4DCC-85D4-11A8B20C10B4}">
            <xm:f>NOT(ISERROR(SEARCH("Non",A1554)))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55" operator="containsText" id="{97CDB823-B506-4F17-972E-1A3E2B902903}">
            <xm:f>NOT(ISERROR(SEARCH("vérifier",A1554)))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A1554</xm:sqref>
        </x14:conditionalFormatting>
        <x14:conditionalFormatting xmlns:xm="http://schemas.microsoft.com/office/excel/2006/main">
          <x14:cfRule type="expression" priority="2153" id="{7F553B86-DE34-4A1B-B1A3-855FF8929E1F}">
            <xm:f>$AK1554&lt;=Données!$B$2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E1554:G1554</xm:sqref>
        </x14:conditionalFormatting>
        <x14:conditionalFormatting xmlns:xm="http://schemas.microsoft.com/office/excel/2006/main">
          <x14:cfRule type="expression" priority="2150" id="{CE102CB4-CF18-46D5-98C0-C541B32E1F79}">
            <xm:f>$AK1554&lt;=Données!$B$2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I1554</xm:sqref>
        </x14:conditionalFormatting>
        <x14:conditionalFormatting xmlns:xm="http://schemas.microsoft.com/office/excel/2006/main">
          <x14:cfRule type="expression" priority="2149" id="{FB22DA89-F5E4-4B3B-9523-333738AD5606}">
            <xm:f>$AK1554&lt;=Données!$B$2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H1554</xm:sqref>
        </x14:conditionalFormatting>
        <x14:conditionalFormatting xmlns:xm="http://schemas.microsoft.com/office/excel/2006/main">
          <x14:cfRule type="containsText" priority="2146" operator="containsText" id="{4B15541C-C947-4514-971A-2D352AAC8489}">
            <xm:f>NOT(ISERROR(SEARCH("X",K1449)))</xm:f>
            <xm:f>"X"</xm:f>
            <x14:dxf>
              <font>
                <color rgb="FFC00000"/>
              </font>
            </x14:dxf>
          </x14:cfRule>
          <xm:sqref>K1555:AE1556</xm:sqref>
        </x14:conditionalFormatting>
        <x14:conditionalFormatting xmlns:xm="http://schemas.microsoft.com/office/excel/2006/main">
          <x14:cfRule type="expression" priority="2142" id="{D8275413-EF42-437D-A366-C31BBF0FF0F4}">
            <xm:f>$AK1555&lt;=Données!$B$2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AJ1555:AL1556</xm:sqref>
        </x14:conditionalFormatting>
        <x14:conditionalFormatting xmlns:xm="http://schemas.microsoft.com/office/excel/2006/main">
          <x14:cfRule type="expression" priority="2145" id="{19CF4AB7-2E7E-4C88-862F-F6F4F3012DB1}">
            <xm:f>$AK1555&lt;=Données!$B$2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E1555:I1555</xm:sqref>
        </x14:conditionalFormatting>
        <x14:conditionalFormatting xmlns:xm="http://schemas.microsoft.com/office/excel/2006/main">
          <x14:cfRule type="containsText" priority="2143" operator="containsText" id="{D98EE5E9-BF84-4746-901F-B508CC3736F8}">
            <xm:f>NOT(ISERROR(SEARCH("Non",A1555)))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44" operator="containsText" id="{8BF26B6B-C54B-4C2B-B8DB-995F083D8694}">
            <xm:f>NOT(ISERROR(SEARCH("vérifier",A1555)))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A1555</xm:sqref>
        </x14:conditionalFormatting>
        <x14:conditionalFormatting xmlns:xm="http://schemas.microsoft.com/office/excel/2006/main">
          <x14:cfRule type="expression" priority="2137" id="{2D25DFD7-EDB7-42F2-932E-0EA441AA5791}">
            <xm:f>$AK1556&lt;=Données!$B$2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E1556:I1556</xm:sqref>
        </x14:conditionalFormatting>
        <x14:conditionalFormatting xmlns:xm="http://schemas.microsoft.com/office/excel/2006/main">
          <x14:cfRule type="containsText" priority="2135" operator="containsText" id="{F339CCC5-78D2-4078-8E8A-4903C93DC3C1}">
            <xm:f>NOT(ISERROR(SEARCH("Non",A1556)))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36" operator="containsText" id="{228F88EF-EB2C-4551-BDD2-EF0D8D2CCEA2}">
            <xm:f>NOT(ISERROR(SEARCH("vérifier",A1556)))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A1556</xm:sqref>
        </x14:conditionalFormatting>
        <x14:conditionalFormatting xmlns:xm="http://schemas.microsoft.com/office/excel/2006/main">
          <x14:cfRule type="containsText" priority="2129" operator="containsText" id="{E6DB9A17-B758-4E8A-B3A2-B7542C91AA10}">
            <xm:f>NOT(ISERROR(SEARCH("Non",A1522)))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30" operator="containsText" id="{01281E0C-3B52-4456-AF80-EC58B89ED3E5}">
            <xm:f>NOT(ISERROR(SEARCH("vérifier",A1522)))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A1522</xm:sqref>
        </x14:conditionalFormatting>
        <x14:conditionalFormatting xmlns:xm="http://schemas.microsoft.com/office/excel/2006/main">
          <x14:cfRule type="expression" priority="2128" id="{C885E991-2A42-4FEB-B61C-6F38AEE1DBA6}">
            <xm:f>$AK1522&lt;=Données!$B$2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E1522:G1522</xm:sqref>
        </x14:conditionalFormatting>
        <x14:conditionalFormatting xmlns:xm="http://schemas.microsoft.com/office/excel/2006/main">
          <x14:cfRule type="expression" priority="2125" id="{FE7BF759-457E-4AEE-B526-62812F6F68EA}">
            <xm:f>$AK1522&lt;=Données!$B$2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I1522</xm:sqref>
        </x14:conditionalFormatting>
        <x14:conditionalFormatting xmlns:xm="http://schemas.microsoft.com/office/excel/2006/main">
          <x14:cfRule type="expression" priority="2124" id="{9E014BD9-49C7-4371-9A6F-4D8E8721A374}">
            <xm:f>$AK1522&lt;=Données!$B$2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H1522</xm:sqref>
        </x14:conditionalFormatting>
        <x14:conditionalFormatting xmlns:xm="http://schemas.microsoft.com/office/excel/2006/main">
          <x14:cfRule type="containsText" priority="2120" operator="containsText" id="{3E7AC3F1-542D-439D-B979-00FED3215ECD}">
            <xm:f>NOT(ISERROR(SEARCH("Non",A1524)))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21" operator="containsText" id="{4EE3BC05-A6AF-422F-BC4F-BE638A2F0288}">
            <xm:f>NOT(ISERROR(SEARCH("vérifier",A1524)))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A1524</xm:sqref>
        </x14:conditionalFormatting>
        <x14:conditionalFormatting xmlns:xm="http://schemas.microsoft.com/office/excel/2006/main">
          <x14:cfRule type="expression" priority="2119" id="{40BB432C-93A3-4DA3-A23A-4F9E6C70C14E}">
            <xm:f>$AK1524&lt;=Données!$B$2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E1524:G1524</xm:sqref>
        </x14:conditionalFormatting>
        <x14:conditionalFormatting xmlns:xm="http://schemas.microsoft.com/office/excel/2006/main">
          <x14:cfRule type="expression" priority="2116" id="{68987065-787B-4E72-BACD-2D3F5CF3AF8F}">
            <xm:f>$AK1524&lt;=Données!$B$2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I1524</xm:sqref>
        </x14:conditionalFormatting>
        <x14:conditionalFormatting xmlns:xm="http://schemas.microsoft.com/office/excel/2006/main">
          <x14:cfRule type="expression" priority="2115" id="{8DC6B837-B529-45F3-B9BA-04D078573298}">
            <xm:f>$AK1524&lt;=Données!$B$2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H1524</xm:sqref>
        </x14:conditionalFormatting>
        <x14:conditionalFormatting xmlns:xm="http://schemas.microsoft.com/office/excel/2006/main">
          <x14:cfRule type="containsText" priority="2111" operator="containsText" id="{77D84149-2839-436C-84A7-175853F6FB54}">
            <xm:f>NOT(ISERROR(SEARCH("Non",A1523)))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12" operator="containsText" id="{B1543D70-5FC1-484C-82AA-7173740B6BA8}">
            <xm:f>NOT(ISERROR(SEARCH("vérifier",A1523)))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A1523</xm:sqref>
        </x14:conditionalFormatting>
        <x14:conditionalFormatting xmlns:xm="http://schemas.microsoft.com/office/excel/2006/main">
          <x14:cfRule type="expression" priority="2110" id="{CC3CEC9C-E94E-4CF9-AFBF-CE48545216E0}">
            <xm:f>$AK1523&lt;=Données!$B$2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E1523:G1523</xm:sqref>
        </x14:conditionalFormatting>
        <x14:conditionalFormatting xmlns:xm="http://schemas.microsoft.com/office/excel/2006/main">
          <x14:cfRule type="expression" priority="2107" id="{D2966E93-01C0-4F24-B285-D4B436759D3A}">
            <xm:f>$AK1523&lt;=Données!$B$2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I1523</xm:sqref>
        </x14:conditionalFormatting>
        <x14:conditionalFormatting xmlns:xm="http://schemas.microsoft.com/office/excel/2006/main">
          <x14:cfRule type="expression" priority="2106" id="{EFE49744-6658-4913-84FE-7A0AEAE0EC3E}">
            <xm:f>$AK1523&lt;=Données!$B$2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H1523</xm:sqref>
        </x14:conditionalFormatting>
        <x14:conditionalFormatting xmlns:xm="http://schemas.microsoft.com/office/excel/2006/main">
          <x14:cfRule type="expression" priority="1998" id="{E7A488EB-9B37-451A-B4BD-079C04A0C4C1}">
            <xm:f>$AK259&lt;=Données!$B$2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E259:I259</xm:sqref>
        </x14:conditionalFormatting>
        <x14:conditionalFormatting xmlns:xm="http://schemas.microsoft.com/office/excel/2006/main">
          <x14:cfRule type="containsText" priority="1996" operator="containsText" id="{DC80F73D-0E07-4C47-9EF0-2D8C59970B49}">
            <xm:f>NOT(ISERROR(SEARCH("Non",A259)))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97" operator="containsText" id="{E1E69681-8171-407E-9CB6-0F503A7740E1}">
            <xm:f>NOT(ISERROR(SEARCH("vérifier",A259)))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A259</xm:sqref>
        </x14:conditionalFormatting>
        <x14:conditionalFormatting xmlns:xm="http://schemas.microsoft.com/office/excel/2006/main">
          <x14:cfRule type="expression" priority="1991" id="{94CFB5B3-A137-4B1C-BEB5-D30D4BCFE2E5}">
            <xm:f>$AK260&lt;=Données!$B$2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E260:I260</xm:sqref>
        </x14:conditionalFormatting>
        <x14:conditionalFormatting xmlns:xm="http://schemas.microsoft.com/office/excel/2006/main">
          <x14:cfRule type="containsText" priority="1989" operator="containsText" id="{50578B49-FD07-4B64-BA45-B49E5E21A9F8}">
            <xm:f>NOT(ISERROR(SEARCH("Non",A260)))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90" operator="containsText" id="{F372C240-D61E-4AD4-952C-45C8DD251109}">
            <xm:f>NOT(ISERROR(SEARCH("vérifier",A260)))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A260</xm:sqref>
        </x14:conditionalFormatting>
        <x14:conditionalFormatting xmlns:xm="http://schemas.microsoft.com/office/excel/2006/main">
          <x14:cfRule type="expression" priority="1984" id="{956DA459-0392-49E5-BBB0-AE6A8D2D55CB}">
            <xm:f>$AK376&lt;=Données!$B$2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E376:I376</xm:sqref>
        </x14:conditionalFormatting>
        <x14:conditionalFormatting xmlns:xm="http://schemas.microsoft.com/office/excel/2006/main">
          <x14:cfRule type="containsText" priority="1982" operator="containsText" id="{DCEE0719-A88F-4457-9DCE-8424F2AC8485}">
            <xm:f>NOT(ISERROR(SEARCH("Non",A376)))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83" operator="containsText" id="{1E14EDBF-B5D5-4C39-B6BB-63A5C45DDF4C}">
            <xm:f>NOT(ISERROR(SEARCH("vérifier",A376)))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A376</xm:sqref>
        </x14:conditionalFormatting>
        <x14:conditionalFormatting xmlns:xm="http://schemas.microsoft.com/office/excel/2006/main">
          <x14:cfRule type="expression" priority="1977" id="{736CDAAC-3B1C-4EB8-AB93-E34A2492C602}">
            <xm:f>$AK845&lt;=Données!$B$2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E845:I845</xm:sqref>
        </x14:conditionalFormatting>
        <x14:conditionalFormatting xmlns:xm="http://schemas.microsoft.com/office/excel/2006/main">
          <x14:cfRule type="containsText" priority="1975" operator="containsText" id="{0D496575-A779-4627-BD44-5B5E8F3585EB}">
            <xm:f>NOT(ISERROR(SEARCH("Non",A845)))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76" operator="containsText" id="{2B7173CE-5A8A-4888-93E2-34437CBB5B7C}">
            <xm:f>NOT(ISERROR(SEARCH("vérifier",A845)))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A845</xm:sqref>
        </x14:conditionalFormatting>
        <x14:conditionalFormatting xmlns:xm="http://schemas.microsoft.com/office/excel/2006/main">
          <x14:cfRule type="expression" priority="1815" id="{5181975F-765F-4A13-8F45-3E2ED242CC7E}">
            <xm:f>$AK702&lt;=Données!$B$2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E702:I702</xm:sqref>
        </x14:conditionalFormatting>
        <x14:conditionalFormatting xmlns:xm="http://schemas.microsoft.com/office/excel/2006/main">
          <x14:cfRule type="containsText" priority="1813" operator="containsText" id="{5ABF06A9-F2C5-46D9-8BC4-78D90500F331}">
            <xm:f>NOT(ISERROR(SEARCH("Non",A702)))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14" operator="containsText" id="{D9532C89-8247-4D5B-B381-E48564D275D6}">
            <xm:f>NOT(ISERROR(SEARCH("vérifier",A702)))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A702</xm:sqref>
        </x14:conditionalFormatting>
        <x14:conditionalFormatting xmlns:xm="http://schemas.microsoft.com/office/excel/2006/main">
          <x14:cfRule type="expression" priority="1801" id="{39D14070-AB23-4D0B-80B0-0539D9EE8F7F}">
            <xm:f>$AK686&lt;=Données!$B$2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E686:I686</xm:sqref>
        </x14:conditionalFormatting>
        <x14:conditionalFormatting xmlns:xm="http://schemas.microsoft.com/office/excel/2006/main">
          <x14:cfRule type="containsText" priority="1799" operator="containsText" id="{753F7419-EA94-4982-A8CF-EDCB27030C72}">
            <xm:f>NOT(ISERROR(SEARCH("Non",A686)))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00" operator="containsText" id="{978AB993-D280-4A4B-BF89-3EB8158AA9F0}">
            <xm:f>NOT(ISERROR(SEARCH("vérifier",A686)))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A686</xm:sqref>
        </x14:conditionalFormatting>
        <x14:conditionalFormatting xmlns:xm="http://schemas.microsoft.com/office/excel/2006/main">
          <x14:cfRule type="expression" priority="1794" id="{29AE4875-2002-40F7-9037-9398069602B5}">
            <xm:f>$AK689&lt;=Données!$B$2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E689:I689</xm:sqref>
        </x14:conditionalFormatting>
        <x14:conditionalFormatting xmlns:xm="http://schemas.microsoft.com/office/excel/2006/main">
          <x14:cfRule type="containsText" priority="1792" operator="containsText" id="{A37C97B3-BFF5-4CEE-A5A4-653EEB5EEDB5}">
            <xm:f>NOT(ISERROR(SEARCH("Non",A689)))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93" operator="containsText" id="{1C820E1A-D983-459A-8CE1-DE6176952479}">
            <xm:f>NOT(ISERROR(SEARCH("vérifier",A689)))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A689</xm:sqref>
        </x14:conditionalFormatting>
        <x14:conditionalFormatting xmlns:xm="http://schemas.microsoft.com/office/excel/2006/main">
          <x14:cfRule type="expression" priority="1757" id="{8A1E88C0-01FE-47B3-88DC-CF0AA887B210}">
            <xm:f>$AK1252&lt;=Données!$B$2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E1252:I1252</xm:sqref>
        </x14:conditionalFormatting>
        <x14:conditionalFormatting xmlns:xm="http://schemas.microsoft.com/office/excel/2006/main">
          <x14:cfRule type="containsText" priority="1755" operator="containsText" id="{A4BE6D71-BDD2-4B53-8D37-E5CB379BC8CB}">
            <xm:f>NOT(ISERROR(SEARCH("Non",A1252)))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56" operator="containsText" id="{4C4E6260-A97C-4569-B503-F743B3E80D43}">
            <xm:f>NOT(ISERROR(SEARCH("vérifier",A1252)))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A1252</xm:sqref>
        </x14:conditionalFormatting>
        <x14:conditionalFormatting xmlns:xm="http://schemas.microsoft.com/office/excel/2006/main">
          <x14:cfRule type="expression" priority="1743" id="{E833F70B-7C5C-4E51-BF2D-2F528C6CF2B2}">
            <xm:f>$AK1123&lt;=Données!$B$2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E1123:I1123</xm:sqref>
        </x14:conditionalFormatting>
        <x14:conditionalFormatting xmlns:xm="http://schemas.microsoft.com/office/excel/2006/main">
          <x14:cfRule type="containsText" priority="1741" operator="containsText" id="{F53186DB-6B77-446E-AD1C-5CB1D2422719}">
            <xm:f>NOT(ISERROR(SEARCH("Non",A1123)))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42" operator="containsText" id="{6BE913A4-5DEE-41D3-9B7F-D2457D394CE7}">
            <xm:f>NOT(ISERROR(SEARCH("vérifier",A1123)))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A1123</xm:sqref>
        </x14:conditionalFormatting>
        <x14:conditionalFormatting xmlns:xm="http://schemas.microsoft.com/office/excel/2006/main">
          <x14:cfRule type="expression" priority="1736" id="{1B6AC465-BAFB-44DC-B89E-3D05F022143D}">
            <xm:f>$AK1124&lt;=Données!$B$2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E1124:I1124</xm:sqref>
        </x14:conditionalFormatting>
        <x14:conditionalFormatting xmlns:xm="http://schemas.microsoft.com/office/excel/2006/main">
          <x14:cfRule type="containsText" priority="1734" operator="containsText" id="{9342EF98-8C2B-486A-ADBC-8CD2D5F6E50D}">
            <xm:f>NOT(ISERROR(SEARCH("Non",A1124)))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35" operator="containsText" id="{9FAD6DE5-8CE8-4701-B76A-A98DF63FBB12}">
            <xm:f>NOT(ISERROR(SEARCH("vérifier",A1124)))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A1124</xm:sqref>
        </x14:conditionalFormatting>
        <x14:conditionalFormatting xmlns:xm="http://schemas.microsoft.com/office/excel/2006/main">
          <x14:cfRule type="expression" priority="1729" id="{3C74CDCB-1507-4282-8549-9D9763E01D58}">
            <xm:f>$AK1111&lt;=Données!$B$2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E1111:I1111</xm:sqref>
        </x14:conditionalFormatting>
        <x14:conditionalFormatting xmlns:xm="http://schemas.microsoft.com/office/excel/2006/main">
          <x14:cfRule type="containsText" priority="1727" operator="containsText" id="{56A2A88D-533F-4F10-BD93-FF0B8FEE5560}">
            <xm:f>NOT(ISERROR(SEARCH("Non",A1111)))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28" operator="containsText" id="{DE503039-8C95-4130-AC8A-907564473B7A}">
            <xm:f>NOT(ISERROR(SEARCH("vérifier",A1111)))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A1111</xm:sqref>
        </x14:conditionalFormatting>
        <x14:conditionalFormatting xmlns:xm="http://schemas.microsoft.com/office/excel/2006/main">
          <x14:cfRule type="containsText" priority="1721" operator="containsText" id="{D1A72A82-3BAC-4F7C-AEFC-F1BE6417DA2F}">
            <xm:f>NOT(ISERROR(SEARCH("Non",A1095)))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22" operator="containsText" id="{D4CBCD5F-C827-45A3-B790-3007C664C627}">
            <xm:f>NOT(ISERROR(SEARCH("vérifier",A1095)))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A1095</xm:sqref>
        </x14:conditionalFormatting>
        <x14:conditionalFormatting xmlns:xm="http://schemas.microsoft.com/office/excel/2006/main">
          <x14:cfRule type="expression" priority="1718" id="{B15A42DA-5CEE-49FC-9A89-E2499EE3A78E}">
            <xm:f>$AK1096&lt;=Données!$B$2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E1096:I1096</xm:sqref>
        </x14:conditionalFormatting>
        <x14:conditionalFormatting xmlns:xm="http://schemas.microsoft.com/office/excel/2006/main">
          <x14:cfRule type="containsText" priority="1716" operator="containsText" id="{4703F475-599A-48A2-8D8D-AF8962BAAD75}">
            <xm:f>NOT(ISERROR(SEARCH("Non",A1096)))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17" operator="containsText" id="{72978F54-9F6C-40F5-892C-5A2D7ADFB873}">
            <xm:f>NOT(ISERROR(SEARCH("vérifier",A1096)))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A1096</xm:sqref>
        </x14:conditionalFormatting>
        <x14:conditionalFormatting xmlns:xm="http://schemas.microsoft.com/office/excel/2006/main">
          <x14:cfRule type="expression" priority="1711" id="{B415435A-AE28-48A0-9AF7-91BBDC6BE99A}">
            <xm:f>$AK1103&lt;=Données!$B$2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E1103:I1103</xm:sqref>
        </x14:conditionalFormatting>
        <x14:conditionalFormatting xmlns:xm="http://schemas.microsoft.com/office/excel/2006/main">
          <x14:cfRule type="containsText" priority="1709" operator="containsText" id="{898B9D51-634B-473A-A9EA-4F0E77447BFC}">
            <xm:f>NOT(ISERROR(SEARCH("Non",A1103)))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10" operator="containsText" id="{9AF8BC3E-25DB-43E9-A8AF-39648E6BE8CC}">
            <xm:f>NOT(ISERROR(SEARCH("vérifier",A1103)))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A1103</xm:sqref>
        </x14:conditionalFormatting>
        <x14:conditionalFormatting xmlns:xm="http://schemas.microsoft.com/office/excel/2006/main">
          <x14:cfRule type="expression" priority="1576" id="{2CD07F6E-BE56-4EE4-8538-08D15711FD9E}">
            <xm:f>$AK879&lt;=Données!$B$2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E879:I879</xm:sqref>
        </x14:conditionalFormatting>
        <x14:conditionalFormatting xmlns:xm="http://schemas.microsoft.com/office/excel/2006/main">
          <x14:cfRule type="containsText" priority="1574" operator="containsText" id="{3DAEC1B1-F0DF-4D73-8C79-F77088085005}">
            <xm:f>NOT(ISERROR(SEARCH("Non",A879)))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75" operator="containsText" id="{661C0F52-C5BE-4038-A4C5-A710A3BEF44F}">
            <xm:f>NOT(ISERROR(SEARCH("vérifier",A879)))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A879</xm:sqref>
        </x14:conditionalFormatting>
        <x14:conditionalFormatting xmlns:xm="http://schemas.microsoft.com/office/excel/2006/main">
          <x14:cfRule type="containsText" priority="5831" operator="containsText" id="{2B9B7B48-3001-49F2-8741-90EA5A9E4D29}">
            <xm:f>NOT(ISERROR(SEARCH("X",K1378)))</xm:f>
            <xm:f>"X"</xm:f>
            <x14:dxf>
              <font>
                <color rgb="FFC00000"/>
              </font>
            </x14:dxf>
          </x14:cfRule>
          <xm:sqref>K1383:AE1384</xm:sqref>
        </x14:conditionalFormatting>
        <x14:conditionalFormatting xmlns:xm="http://schemas.microsoft.com/office/excel/2006/main">
          <x14:cfRule type="containsText" priority="5833" operator="containsText" id="{2B9B7B48-3001-49F2-8741-90EA5A9E4D29}">
            <xm:f>NOT(ISERROR(SEARCH("X",#REF!)))</xm:f>
            <xm:f>"X"</xm:f>
            <x14:dxf>
              <font>
                <color rgb="FFC00000"/>
              </font>
            </x14:dxf>
          </x14:cfRule>
          <xm:sqref>K1385:AE1385</xm:sqref>
        </x14:conditionalFormatting>
        <x14:conditionalFormatting xmlns:xm="http://schemas.microsoft.com/office/excel/2006/main">
          <x14:cfRule type="containsText" priority="5834" operator="containsText" id="{2B9B7B48-3001-49F2-8741-90EA5A9E4D29}">
            <xm:f>NOT(ISERROR(SEARCH("X",K1379)))</xm:f>
            <xm:f>"X"</xm:f>
            <x14:dxf>
              <font>
                <color rgb="FFC00000"/>
              </font>
            </x14:dxf>
          </x14:cfRule>
          <xm:sqref>K1387:AE1387</xm:sqref>
        </x14:conditionalFormatting>
        <x14:conditionalFormatting xmlns:xm="http://schemas.microsoft.com/office/excel/2006/main">
          <x14:cfRule type="containsText" priority="5836" operator="containsText" id="{2B9B7B48-3001-49F2-8741-90EA5A9E4D29}">
            <xm:f>NOT(ISERROR(SEARCH("X",#REF!)))</xm:f>
            <xm:f>"X"</xm:f>
            <x14:dxf>
              <font>
                <color rgb="FFC00000"/>
              </font>
            </x14:dxf>
          </x14:cfRule>
          <xm:sqref>K1388:AE1388</xm:sqref>
        </x14:conditionalFormatting>
        <x14:conditionalFormatting xmlns:xm="http://schemas.microsoft.com/office/excel/2006/main">
          <x14:cfRule type="expression" priority="1562" id="{BA91DBBD-E054-4725-9B8B-DCE992008054}">
            <xm:f>$AK1472&lt;=Données!$B$2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E1472:G1472</xm:sqref>
        </x14:conditionalFormatting>
        <x14:conditionalFormatting xmlns:xm="http://schemas.microsoft.com/office/excel/2006/main">
          <x14:cfRule type="containsText" priority="1557" operator="containsText" id="{9F8BD389-EFE1-437D-87D5-D46681169F3C}">
            <xm:f>NOT(ISERROR(SEARCH("Non",A1472)))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58" operator="containsText" id="{80DF101B-A848-4444-B294-7AE2B38871F5}">
            <xm:f>NOT(ISERROR(SEARCH("vérifier",A1472)))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A1472</xm:sqref>
        </x14:conditionalFormatting>
        <x14:conditionalFormatting xmlns:xm="http://schemas.microsoft.com/office/excel/2006/main">
          <x14:cfRule type="expression" priority="1555" id="{1FCAD471-2A1C-42B9-AA2A-AE2271D56EE0}">
            <xm:f>$AK1472&lt;=Données!$B$2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H1472</xm:sqref>
        </x14:conditionalFormatting>
        <x14:conditionalFormatting xmlns:xm="http://schemas.microsoft.com/office/excel/2006/main">
          <x14:cfRule type="expression" priority="1553" id="{1A8154FA-DCDC-4054-9B08-A3949A3CA9EA}">
            <xm:f>$AK468&lt;=Données!$B$2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E468:I468</xm:sqref>
        </x14:conditionalFormatting>
        <x14:conditionalFormatting xmlns:xm="http://schemas.microsoft.com/office/excel/2006/main">
          <x14:cfRule type="containsText" priority="1551" operator="containsText" id="{B156633E-CAB4-4E24-A2BF-298B4387635A}">
            <xm:f>NOT(ISERROR(SEARCH("Non",A468)))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52" operator="containsText" id="{B0E13AF5-4CC5-4D01-8407-C2405704336F}">
            <xm:f>NOT(ISERROR(SEARCH("vérifier",A468)))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A468</xm:sqref>
        </x14:conditionalFormatting>
        <x14:conditionalFormatting xmlns:xm="http://schemas.microsoft.com/office/excel/2006/main">
          <x14:cfRule type="expression" priority="1546" id="{C32DC05B-F19C-46D9-9DE3-7AB4650078E9}">
            <xm:f>$AK469&lt;=Données!$B$2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E469:I469</xm:sqref>
        </x14:conditionalFormatting>
        <x14:conditionalFormatting xmlns:xm="http://schemas.microsoft.com/office/excel/2006/main">
          <x14:cfRule type="containsText" priority="1544" operator="containsText" id="{37F8AABF-A947-487D-96A4-456B851D78B2}">
            <xm:f>NOT(ISERROR(SEARCH("Non",A469)))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45" operator="containsText" id="{A492AE8A-EB3C-4479-B1AD-91BF1B89A2F8}">
            <xm:f>NOT(ISERROR(SEARCH("vérifier",A469)))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A469</xm:sqref>
        </x14:conditionalFormatting>
        <x14:conditionalFormatting xmlns:xm="http://schemas.microsoft.com/office/excel/2006/main">
          <x14:cfRule type="expression" priority="1539" id="{08034AA3-D410-4561-AEC8-B62CC6A291D7}">
            <xm:f>$AK456&lt;=Données!$B$2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E456:I456</xm:sqref>
        </x14:conditionalFormatting>
        <x14:conditionalFormatting xmlns:xm="http://schemas.microsoft.com/office/excel/2006/main">
          <x14:cfRule type="containsText" priority="1537" operator="containsText" id="{7217838E-D642-48F0-A89E-246B32B5CCD2}">
            <xm:f>NOT(ISERROR(SEARCH("Non",A456)))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38" operator="containsText" id="{C7572280-07BF-42A3-BCC4-1DF7B4018239}">
            <xm:f>NOT(ISERROR(SEARCH("vérifier",A456)))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A456</xm:sqref>
        </x14:conditionalFormatting>
        <x14:conditionalFormatting xmlns:xm="http://schemas.microsoft.com/office/excel/2006/main">
          <x14:cfRule type="containsText" priority="5854" operator="containsText" id="{0AE508BB-6302-4D7D-8F7F-8AC275F15FB5}">
            <xm:f>NOT(ISERROR(SEARCH("X",Départs!K1853)))</xm:f>
            <xm:f>"X"</xm:f>
            <x14:dxf>
              <font>
                <color rgb="FFC00000"/>
              </font>
            </x14:dxf>
          </x14:cfRule>
          <xm:sqref>K1394:T1404 X1394:AE1404</xm:sqref>
        </x14:conditionalFormatting>
        <x14:conditionalFormatting xmlns:xm="http://schemas.microsoft.com/office/excel/2006/main">
          <x14:cfRule type="expression" priority="1532" id="{5A8CDD9A-7C97-4F78-8574-D89ABE31634D}">
            <xm:f>$AK538&lt;=Données!$B$2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E538:I538</xm:sqref>
        </x14:conditionalFormatting>
        <x14:conditionalFormatting xmlns:xm="http://schemas.microsoft.com/office/excel/2006/main">
          <x14:cfRule type="containsText" priority="1530" operator="containsText" id="{5C4DA89C-E792-4683-92FE-5ED1F7FAA40F}">
            <xm:f>NOT(ISERROR(SEARCH("Non",A538)))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31" operator="containsText" id="{1E85E6F3-6BD2-4430-A2AF-EB065FE818C0}">
            <xm:f>NOT(ISERROR(SEARCH("vérifier",A538)))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A538</xm:sqref>
        </x14:conditionalFormatting>
        <x14:conditionalFormatting xmlns:xm="http://schemas.microsoft.com/office/excel/2006/main">
          <x14:cfRule type="expression" priority="1525" id="{9985497F-8B69-48AB-8955-CE3985640925}">
            <xm:f>$AK539&lt;=Données!$B$2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E539:I539</xm:sqref>
        </x14:conditionalFormatting>
        <x14:conditionalFormatting xmlns:xm="http://schemas.microsoft.com/office/excel/2006/main">
          <x14:cfRule type="containsText" priority="1523" operator="containsText" id="{9E7C42D4-BE63-43DE-ADBB-EA018C2C7EE3}">
            <xm:f>NOT(ISERROR(SEARCH("Non",A539)))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24" operator="containsText" id="{45C501B0-1985-4B0E-B4AE-CB01DCB85BD0}">
            <xm:f>NOT(ISERROR(SEARCH("vérifier",A539)))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A539</xm:sqref>
        </x14:conditionalFormatting>
        <x14:conditionalFormatting xmlns:xm="http://schemas.microsoft.com/office/excel/2006/main">
          <x14:cfRule type="expression" priority="1518" id="{E91C6896-8104-4E65-A73D-3F0DE124EB81}">
            <xm:f>$AK548&lt;=Données!$B$2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E548:I548</xm:sqref>
        </x14:conditionalFormatting>
        <x14:conditionalFormatting xmlns:xm="http://schemas.microsoft.com/office/excel/2006/main">
          <x14:cfRule type="containsText" priority="1516" operator="containsText" id="{F2F54822-CBA9-4D96-943E-6630C44840B2}">
            <xm:f>NOT(ISERROR(SEARCH("Non",A548)))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17" operator="containsText" id="{9ACD0E0C-BD06-49F5-A4E4-1A55E2FF5DD1}">
            <xm:f>NOT(ISERROR(SEARCH("vérifier",A548)))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A548</xm:sqref>
        </x14:conditionalFormatting>
        <x14:conditionalFormatting xmlns:xm="http://schemas.microsoft.com/office/excel/2006/main">
          <x14:cfRule type="expression" priority="1415" id="{DA8C0ACA-AABC-4FEE-80F3-ED6317B9B9E8}">
            <xm:f>$AK420&lt;=Données!$B$2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E420:I420</xm:sqref>
        </x14:conditionalFormatting>
        <x14:conditionalFormatting xmlns:xm="http://schemas.microsoft.com/office/excel/2006/main">
          <x14:cfRule type="containsText" priority="1413" operator="containsText" id="{A8AAC854-980C-4DF3-AD9F-FBD04D6D8786}">
            <xm:f>NOT(ISERROR(SEARCH("Non",A420)))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14" operator="containsText" id="{6F754167-DF21-458A-9A0F-30EDB4151903}">
            <xm:f>NOT(ISERROR(SEARCH("vérifier",A420)))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A420</xm:sqref>
        </x14:conditionalFormatting>
        <x14:conditionalFormatting xmlns:xm="http://schemas.microsoft.com/office/excel/2006/main">
          <x14:cfRule type="expression" priority="1379" id="{870E8618-2B23-4821-9E47-8230CE972094}">
            <xm:f>$AK126&lt;=Données!$B$2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E126:I126</xm:sqref>
        </x14:conditionalFormatting>
        <x14:conditionalFormatting xmlns:xm="http://schemas.microsoft.com/office/excel/2006/main">
          <x14:cfRule type="containsText" priority="1377" operator="containsText" id="{701DAC31-EC1C-411E-9DE2-83440E42581F}">
            <xm:f>NOT(ISERROR(SEARCH("Non",A126)))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78" operator="containsText" id="{6B1FFD0A-FD40-477B-9EBC-97CDC06ACCF3}">
            <xm:f>NOT(ISERROR(SEARCH("vérifier",A126)))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A126</xm:sqref>
        </x14:conditionalFormatting>
        <x14:conditionalFormatting xmlns:xm="http://schemas.microsoft.com/office/excel/2006/main">
          <x14:cfRule type="expression" priority="1372" id="{947DB97B-0CA2-41A9-8F32-139396DDF51E}">
            <xm:f>$AK1143&lt;=Données!$B$2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E1143:I1143</xm:sqref>
        </x14:conditionalFormatting>
        <x14:conditionalFormatting xmlns:xm="http://schemas.microsoft.com/office/excel/2006/main">
          <x14:cfRule type="containsText" priority="1370" operator="containsText" id="{31F9CB8D-308F-4FFF-B3DE-E440F5F90923}">
            <xm:f>NOT(ISERROR(SEARCH("Non",A1143)))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71" operator="containsText" id="{B738CBE7-422D-400E-AAF5-EF5F5CC8939A}">
            <xm:f>NOT(ISERROR(SEARCH("vérifier",A1143)))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A1143</xm:sqref>
        </x14:conditionalFormatting>
        <x14:conditionalFormatting xmlns:xm="http://schemas.microsoft.com/office/excel/2006/main">
          <x14:cfRule type="expression" priority="1365" id="{1433DE8C-01FC-4F43-BA14-25B4E89BA34F}">
            <xm:f>$AK1141&lt;=Données!$B$2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E1141:I1141</xm:sqref>
        </x14:conditionalFormatting>
        <x14:conditionalFormatting xmlns:xm="http://schemas.microsoft.com/office/excel/2006/main">
          <x14:cfRule type="containsText" priority="1363" operator="containsText" id="{60A7C671-C732-4A9F-B00E-13C8D4B6E169}">
            <xm:f>NOT(ISERROR(SEARCH("Non",A1141)))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64" operator="containsText" id="{E25333EF-2D47-4CC9-B0D2-0C00DE842B5A}">
            <xm:f>NOT(ISERROR(SEARCH("vérifier",A1141)))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A1141</xm:sqref>
        </x14:conditionalFormatting>
        <x14:conditionalFormatting xmlns:xm="http://schemas.microsoft.com/office/excel/2006/main">
          <x14:cfRule type="expression" priority="1358" id="{A657B285-41D8-4337-BE79-55A2348D2971}">
            <xm:f>$AK1142&lt;=Données!$B$2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E1142:I1142</xm:sqref>
        </x14:conditionalFormatting>
        <x14:conditionalFormatting xmlns:xm="http://schemas.microsoft.com/office/excel/2006/main">
          <x14:cfRule type="containsText" priority="1356" operator="containsText" id="{A854248C-E72D-4E4F-BF62-31CC4A521A5D}">
            <xm:f>NOT(ISERROR(SEARCH("Non",A1142)))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57" operator="containsText" id="{97DF26BC-498F-4C84-A9D6-B9A8040F7621}">
            <xm:f>NOT(ISERROR(SEARCH("vérifier",A1142)))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A1142</xm:sqref>
        </x14:conditionalFormatting>
        <x14:conditionalFormatting xmlns:xm="http://schemas.microsoft.com/office/excel/2006/main">
          <x14:cfRule type="containsText" priority="6067" operator="containsText" id="{0AE508BB-6302-4D7D-8F7F-8AC275F15FB5}">
            <xm:f>NOT(ISERROR(SEARCH("X",Départs!K1851)))</xm:f>
            <xm:f>"X"</xm:f>
            <x14:dxf>
              <font>
                <color rgb="FFC00000"/>
              </font>
            </x14:dxf>
          </x14:cfRule>
          <xm:sqref>K1393:T1393 X1393:AE1393</xm:sqref>
        </x14:conditionalFormatting>
        <x14:conditionalFormatting xmlns:xm="http://schemas.microsoft.com/office/excel/2006/main">
          <x14:cfRule type="expression" priority="1344" id="{460C748C-35E3-42F1-B736-FB2448B6D825}">
            <xm:f>$AK1083&lt;=Données!$B$2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E1083:I1083</xm:sqref>
        </x14:conditionalFormatting>
        <x14:conditionalFormatting xmlns:xm="http://schemas.microsoft.com/office/excel/2006/main">
          <x14:cfRule type="containsText" priority="1342" operator="containsText" id="{345B4D48-35E2-48C2-9549-958D1ABD31CA}">
            <xm:f>NOT(ISERROR(SEARCH("Non",A1083)))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43" operator="containsText" id="{D54E7806-2CD9-486F-BF4E-3D148763BCAA}">
            <xm:f>NOT(ISERROR(SEARCH("vérifier",A1083)))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A1083</xm:sqref>
        </x14:conditionalFormatting>
        <x14:conditionalFormatting xmlns:xm="http://schemas.microsoft.com/office/excel/2006/main">
          <x14:cfRule type="expression" priority="1337" id="{16F09958-890C-4566-820F-31EDD484D2C7}">
            <xm:f>$AK129&lt;=Données!$B$2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E129:I129</xm:sqref>
        </x14:conditionalFormatting>
        <x14:conditionalFormatting xmlns:xm="http://schemas.microsoft.com/office/excel/2006/main">
          <x14:cfRule type="containsText" priority="1335" operator="containsText" id="{CF65E9DC-FCF6-4FE8-92B2-DA07C85F6C1E}">
            <xm:f>NOT(ISERROR(SEARCH("Non",A129)))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36" operator="containsText" id="{1739713A-F50C-49EF-BC7C-0714BB58A783}">
            <xm:f>NOT(ISERROR(SEARCH("vérifier",A129)))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A129</xm:sqref>
        </x14:conditionalFormatting>
        <x14:conditionalFormatting xmlns:xm="http://schemas.microsoft.com/office/excel/2006/main">
          <x14:cfRule type="expression" priority="1330" id="{33216C88-C188-46E3-9FCA-9B20EAD85365}">
            <xm:f>$AK231&lt;=Données!$B$2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E231:I231</xm:sqref>
        </x14:conditionalFormatting>
        <x14:conditionalFormatting xmlns:xm="http://schemas.microsoft.com/office/excel/2006/main">
          <x14:cfRule type="containsText" priority="1328" operator="containsText" id="{7DF77CE3-C3FE-40B7-AB43-1FDC74A9A78C}">
            <xm:f>NOT(ISERROR(SEARCH("Non",A231)))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29" operator="containsText" id="{2A494671-B66F-483D-A933-156E20ADCB0D}">
            <xm:f>NOT(ISERROR(SEARCH("vérifier",A231)))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A231</xm:sqref>
        </x14:conditionalFormatting>
        <x14:conditionalFormatting xmlns:xm="http://schemas.microsoft.com/office/excel/2006/main">
          <x14:cfRule type="expression" priority="1323" id="{779393F9-C050-45E5-BB76-968BBE195907}">
            <xm:f>$AK1276&lt;=Données!$B$2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E1276:I1276</xm:sqref>
        </x14:conditionalFormatting>
        <x14:conditionalFormatting xmlns:xm="http://schemas.microsoft.com/office/excel/2006/main">
          <x14:cfRule type="containsText" priority="1321" operator="containsText" id="{1814CA38-747E-4EF3-B77D-D53009D58B33}">
            <xm:f>NOT(ISERROR(SEARCH("Non",A1276)))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22" operator="containsText" id="{4AF94AD3-4762-4E62-9DAC-AFABDD4217F3}">
            <xm:f>NOT(ISERROR(SEARCH("vérifier",A1276)))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A1276</xm:sqref>
        </x14:conditionalFormatting>
        <x14:conditionalFormatting xmlns:xm="http://schemas.microsoft.com/office/excel/2006/main">
          <x14:cfRule type="expression" priority="1280" id="{42EBC3F2-40E1-4B49-82F0-6E15202251E1}">
            <xm:f>$AK846&lt;=Données!$B$2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E846:I846</xm:sqref>
        </x14:conditionalFormatting>
        <x14:conditionalFormatting xmlns:xm="http://schemas.microsoft.com/office/excel/2006/main">
          <x14:cfRule type="containsText" priority="1278" operator="containsText" id="{F03355E9-DFB0-43CF-B028-3EAAD2E9D61E}">
            <xm:f>NOT(ISERROR(SEARCH("Non",A846)))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79" operator="containsText" id="{C758E3DF-B576-4739-971D-CF035641381D}">
            <xm:f>NOT(ISERROR(SEARCH("vérifier",A846)))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A846</xm:sqref>
        </x14:conditionalFormatting>
        <x14:conditionalFormatting xmlns:xm="http://schemas.microsoft.com/office/excel/2006/main">
          <x14:cfRule type="expression" priority="1273" id="{B3CA4447-728D-4E9C-9F15-C736C5E712CE}">
            <xm:f>$AK847&lt;=Données!$B$2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E847:I847</xm:sqref>
        </x14:conditionalFormatting>
        <x14:conditionalFormatting xmlns:xm="http://schemas.microsoft.com/office/excel/2006/main">
          <x14:cfRule type="containsText" priority="1271" operator="containsText" id="{C6BE888E-CFAB-46C7-98A1-56ADCAA87139}">
            <xm:f>NOT(ISERROR(SEARCH("Non",A847)))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72" operator="containsText" id="{43CB94C6-7FB7-43BB-AB43-3B2B135E9A36}">
            <xm:f>NOT(ISERROR(SEARCH("vérifier",A847)))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A847</xm:sqref>
        </x14:conditionalFormatting>
        <x14:conditionalFormatting xmlns:xm="http://schemas.microsoft.com/office/excel/2006/main">
          <x14:cfRule type="expression" priority="1266" id="{E46ABE43-89CE-46BF-9386-A54BFF601CDE}">
            <xm:f>$AK909&lt;=Données!$B$2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E909:I909</xm:sqref>
        </x14:conditionalFormatting>
        <x14:conditionalFormatting xmlns:xm="http://schemas.microsoft.com/office/excel/2006/main">
          <x14:cfRule type="containsText" priority="1264" operator="containsText" id="{FB058B73-5C50-4FB7-8A45-23966781E321}">
            <xm:f>NOT(ISERROR(SEARCH("Non",A909)))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65" operator="containsText" id="{D232AAE3-13D1-48EC-9544-264E27C3DE86}">
            <xm:f>NOT(ISERROR(SEARCH("vérifier",A909)))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A909</xm:sqref>
        </x14:conditionalFormatting>
        <x14:conditionalFormatting xmlns:xm="http://schemas.microsoft.com/office/excel/2006/main">
          <x14:cfRule type="expression" priority="1217" id="{443CDB74-0B32-42CF-B472-91782B190210}">
            <xm:f>$AK314&lt;=Données!$B$2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E314:I314</xm:sqref>
        </x14:conditionalFormatting>
        <x14:conditionalFormatting xmlns:xm="http://schemas.microsoft.com/office/excel/2006/main">
          <x14:cfRule type="containsText" priority="1215" operator="containsText" id="{C6F90DCA-2EB1-4D00-A454-240CDB649FAF}">
            <xm:f>NOT(ISERROR(SEARCH("Non",A314)))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16" operator="containsText" id="{78F5E7D5-4065-4695-9700-86DC6FF33188}">
            <xm:f>NOT(ISERROR(SEARCH("vérifier",A314)))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A314</xm:sqref>
        </x14:conditionalFormatting>
        <x14:conditionalFormatting xmlns:xm="http://schemas.microsoft.com/office/excel/2006/main">
          <x14:cfRule type="containsText" priority="6144" operator="containsText" id="{0AE508BB-6302-4D7D-8F7F-8AC275F15FB5}">
            <xm:f>NOT(ISERROR(SEARCH("X",Départs!W1865)))</xm:f>
            <xm:f>"X"</xm:f>
            <x14:dxf>
              <font>
                <color rgb="FFC00000"/>
              </font>
            </x14:dxf>
          </x14:cfRule>
          <xm:sqref>V1409:W1415</xm:sqref>
        </x14:conditionalFormatting>
        <x14:conditionalFormatting xmlns:xm="http://schemas.microsoft.com/office/excel/2006/main">
          <x14:cfRule type="containsText" priority="6148" operator="containsText" id="{0AE508BB-6302-4D7D-8F7F-8AC275F15FB5}">
            <xm:f>NOT(ISERROR(SEARCH("X",Départs!W1853)))</xm:f>
            <xm:f>"X"</xm:f>
            <x14:dxf>
              <font>
                <color rgb="FFC00000"/>
              </font>
            </x14:dxf>
          </x14:cfRule>
          <xm:sqref>V1394:W1404</xm:sqref>
        </x14:conditionalFormatting>
        <x14:conditionalFormatting xmlns:xm="http://schemas.microsoft.com/office/excel/2006/main">
          <x14:cfRule type="containsText" priority="6150" operator="containsText" id="{0AE508BB-6302-4D7D-8F7F-8AC275F15FB5}">
            <xm:f>NOT(ISERROR(SEARCH("X",Départs!W1851)))</xm:f>
            <xm:f>"X"</xm:f>
            <x14:dxf>
              <font>
                <color rgb="FFC00000"/>
              </font>
            </x14:dxf>
          </x14:cfRule>
          <xm:sqref>V1393:W1393</xm:sqref>
        </x14:conditionalFormatting>
        <x14:conditionalFormatting xmlns:xm="http://schemas.microsoft.com/office/excel/2006/main">
          <x14:cfRule type="containsText" priority="6174" operator="containsText" id="{0AE508BB-6302-4D7D-8F7F-8AC275F15FB5}">
            <xm:f>NOT(ISERROR(SEARCH("X",Départs!W1865)))</xm:f>
            <xm:f>"X"</xm:f>
            <x14:dxf>
              <font>
                <color rgb="FFC00000"/>
              </font>
            </x14:dxf>
          </x14:cfRule>
          <xm:sqref>U1409:U1415</xm:sqref>
        </x14:conditionalFormatting>
        <x14:conditionalFormatting xmlns:xm="http://schemas.microsoft.com/office/excel/2006/main">
          <x14:cfRule type="containsText" priority="6178" operator="containsText" id="{0AE508BB-6302-4D7D-8F7F-8AC275F15FB5}">
            <xm:f>NOT(ISERROR(SEARCH("X",Départs!W1853)))</xm:f>
            <xm:f>"X"</xm:f>
            <x14:dxf>
              <font>
                <color rgb="FFC00000"/>
              </font>
            </x14:dxf>
          </x14:cfRule>
          <xm:sqref>U1394:U1404</xm:sqref>
        </x14:conditionalFormatting>
        <x14:conditionalFormatting xmlns:xm="http://schemas.microsoft.com/office/excel/2006/main">
          <x14:cfRule type="containsText" priority="6180" operator="containsText" id="{0AE508BB-6302-4D7D-8F7F-8AC275F15FB5}">
            <xm:f>NOT(ISERROR(SEARCH("X",Départs!W1851)))</xm:f>
            <xm:f>"X"</xm:f>
            <x14:dxf>
              <font>
                <color rgb="FFC00000"/>
              </font>
            </x14:dxf>
          </x14:cfRule>
          <xm:sqref>U1393</xm:sqref>
        </x14:conditionalFormatting>
        <x14:conditionalFormatting xmlns:xm="http://schemas.microsoft.com/office/excel/2006/main">
          <x14:cfRule type="expression" priority="1016" id="{30770234-509C-403E-A9F1-2FBB1F3AB688}">
            <xm:f>$AK139&lt;=Données!$B$2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E139:I139</xm:sqref>
        </x14:conditionalFormatting>
        <x14:conditionalFormatting xmlns:xm="http://schemas.microsoft.com/office/excel/2006/main">
          <x14:cfRule type="containsText" priority="1014" operator="containsText" id="{346EA835-C59A-49C6-95F0-4112FB339BAE}">
            <xm:f>NOT(ISERROR(SEARCH("Non",A139)))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15" operator="containsText" id="{5B9F3BEC-1F59-4100-BF30-F5A335D85F82}">
            <xm:f>NOT(ISERROR(SEARCH("vérifier",A139)))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A139</xm:sqref>
        </x14:conditionalFormatting>
        <x14:conditionalFormatting xmlns:xm="http://schemas.microsoft.com/office/excel/2006/main">
          <x14:cfRule type="expression" priority="995" id="{E0202F4E-B045-4F36-B01A-EC790FA5918B}">
            <xm:f>$AK877&lt;=Données!$B$2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E877:I877</xm:sqref>
        </x14:conditionalFormatting>
        <x14:conditionalFormatting xmlns:xm="http://schemas.microsoft.com/office/excel/2006/main">
          <x14:cfRule type="containsText" priority="993" operator="containsText" id="{E94FD8B6-501B-4BD9-9267-E276CC40FC24}">
            <xm:f>NOT(ISERROR(SEARCH("Non",A877)))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94" operator="containsText" id="{67063116-8709-4CAC-86A0-B2C99929EF29}">
            <xm:f>NOT(ISERROR(SEARCH("vérifier",A877)))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A877</xm:sqref>
        </x14:conditionalFormatting>
        <x14:conditionalFormatting xmlns:xm="http://schemas.microsoft.com/office/excel/2006/main">
          <x14:cfRule type="expression" priority="988" id="{D8AECC29-F1E8-4C47-A7AE-2D0D5AA27A57}">
            <xm:f>$AK449&lt;=Données!$B$2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E449:I449</xm:sqref>
        </x14:conditionalFormatting>
        <x14:conditionalFormatting xmlns:xm="http://schemas.microsoft.com/office/excel/2006/main">
          <x14:cfRule type="containsText" priority="986" operator="containsText" id="{DE34E7A7-E427-4A43-BF1F-1BEEA08814A8}">
            <xm:f>NOT(ISERROR(SEARCH("Non",A449)))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87" operator="containsText" id="{225D11E9-E46C-4423-B962-0EA2340F2E08}">
            <xm:f>NOT(ISERROR(SEARCH("vérifier",A449)))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A449</xm:sqref>
        </x14:conditionalFormatting>
        <x14:conditionalFormatting xmlns:xm="http://schemas.microsoft.com/office/excel/2006/main">
          <x14:cfRule type="expression" priority="981" id="{FCEECE72-C08F-4929-8870-6076DC4B8B02}">
            <xm:f>$AK709&lt;=Données!$B$2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E709:I709</xm:sqref>
        </x14:conditionalFormatting>
        <x14:conditionalFormatting xmlns:xm="http://schemas.microsoft.com/office/excel/2006/main">
          <x14:cfRule type="containsText" priority="979" operator="containsText" id="{4DE86AED-E06E-4CA1-8018-7499B972A122}">
            <xm:f>NOT(ISERROR(SEARCH("Non",A709)))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80" operator="containsText" id="{7C24603A-CCE8-486F-823E-FD94DEE2BD3A}">
            <xm:f>NOT(ISERROR(SEARCH("vérifier",A709)))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A709</xm:sqref>
        </x14:conditionalFormatting>
        <x14:conditionalFormatting xmlns:xm="http://schemas.microsoft.com/office/excel/2006/main">
          <x14:cfRule type="containsText" priority="973" operator="containsText" id="{6FC8906D-68DA-4C86-9603-AE6CEEE8DBBF}">
            <xm:f>NOT(ISERROR(SEARCH("X",X238)))</xm:f>
            <xm:f>"X"</xm:f>
            <x14:dxf>
              <font>
                <color rgb="FFC00000"/>
              </font>
            </x14:dxf>
          </x14:cfRule>
          <xm:sqref>AH238 X238:AF238</xm:sqref>
        </x14:conditionalFormatting>
        <x14:conditionalFormatting xmlns:xm="http://schemas.microsoft.com/office/excel/2006/main">
          <x14:cfRule type="containsText" priority="971" operator="containsText" id="{F84F7937-5A3D-46CA-884B-7B2302453FB8}">
            <xm:f>NOT(ISERROR(SEARCH("X",K1048557)))</xm:f>
            <xm:f>"X"</xm:f>
            <x14:dxf>
              <font>
                <color rgb="FFC00000"/>
              </font>
            </x14:dxf>
          </x14:cfRule>
          <xm:sqref>K238:V238</xm:sqref>
        </x14:conditionalFormatting>
        <x14:conditionalFormatting xmlns:xm="http://schemas.microsoft.com/office/excel/2006/main">
          <x14:cfRule type="expression" priority="967" id="{25E50FB7-1D67-4EA0-8490-0612923159CE}">
            <xm:f>$AK238&lt;=Données!$B$2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AJ238:AL238</xm:sqref>
        </x14:conditionalFormatting>
        <x14:conditionalFormatting xmlns:xm="http://schemas.microsoft.com/office/excel/2006/main">
          <x14:cfRule type="expression" priority="970" id="{69538DCB-3E3E-4606-8B45-CA9F9921C13B}">
            <xm:f>$AK238&lt;=Données!$B$2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E238:I238</xm:sqref>
        </x14:conditionalFormatting>
        <x14:conditionalFormatting xmlns:xm="http://schemas.microsoft.com/office/excel/2006/main">
          <x14:cfRule type="containsText" priority="968" operator="containsText" id="{3E12894E-41A9-4A8E-BCAD-FE1095B37C84}">
            <xm:f>NOT(ISERROR(SEARCH("Non",A238)))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69" operator="containsText" id="{B06803AD-80ED-4F17-93A8-764342C759B0}">
            <xm:f>NOT(ISERROR(SEARCH("vérifier",A238)))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A238</xm:sqref>
        </x14:conditionalFormatting>
        <x14:conditionalFormatting xmlns:xm="http://schemas.microsoft.com/office/excel/2006/main">
          <x14:cfRule type="containsText" priority="975" operator="containsText" id="{F7B16A8E-43F0-4776-9AEA-C75A8A4643FB}">
            <xm:f>NOT(ISERROR(SEARCH("X",V1048557)))</xm:f>
            <xm:f>"X"</xm:f>
            <x14:dxf>
              <font>
                <color rgb="FFC00000"/>
              </font>
            </x14:dxf>
          </x14:cfRule>
          <xm:sqref>W238</xm:sqref>
        </x14:conditionalFormatting>
        <x14:conditionalFormatting xmlns:xm="http://schemas.microsoft.com/office/excel/2006/main">
          <x14:cfRule type="expression" priority="962" id="{3D969E7D-DA51-4D1A-9AC9-1761715CBF5C}">
            <xm:f>$AK687&lt;=Données!$B$2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E687:I687</xm:sqref>
        </x14:conditionalFormatting>
        <x14:conditionalFormatting xmlns:xm="http://schemas.microsoft.com/office/excel/2006/main">
          <x14:cfRule type="containsText" priority="960" operator="containsText" id="{85050D7A-ACBC-4B18-81C0-FAA1E23D9C54}">
            <xm:f>NOT(ISERROR(SEARCH("Non",A687)))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61" operator="containsText" id="{8AEED0D0-7E9B-42E1-A9FE-8CBD8E4D22BF}">
            <xm:f>NOT(ISERROR(SEARCH("vérifier",A687)))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A687</xm:sqref>
        </x14:conditionalFormatting>
        <x14:conditionalFormatting xmlns:xm="http://schemas.microsoft.com/office/excel/2006/main">
          <x14:cfRule type="expression" priority="955" id="{22C7AAE9-1D51-4B2A-A1EE-BD658A224E8C}">
            <xm:f>$AK681&lt;=Données!$B$2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E681:I681</xm:sqref>
        </x14:conditionalFormatting>
        <x14:conditionalFormatting xmlns:xm="http://schemas.microsoft.com/office/excel/2006/main">
          <x14:cfRule type="containsText" priority="953" operator="containsText" id="{CA0F1BC0-406E-4623-BAA3-C3880B45356E}">
            <xm:f>NOT(ISERROR(SEARCH("Non",A681)))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54" operator="containsText" id="{F5032F19-09A9-4FF5-B317-9086F31E974D}">
            <xm:f>NOT(ISERROR(SEARCH("vérifier",A681)))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A681</xm:sqref>
        </x14:conditionalFormatting>
        <x14:conditionalFormatting xmlns:xm="http://schemas.microsoft.com/office/excel/2006/main">
          <x14:cfRule type="expression" priority="948" id="{C899B707-115F-4AAF-A5A0-B1C8AA8A9962}">
            <xm:f>$AK674&lt;=Données!$B$2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E674:I674</xm:sqref>
        </x14:conditionalFormatting>
        <x14:conditionalFormatting xmlns:xm="http://schemas.microsoft.com/office/excel/2006/main">
          <x14:cfRule type="containsText" priority="946" operator="containsText" id="{17C4D776-0A87-4993-9C5A-C5E68A767E67}">
            <xm:f>NOT(ISERROR(SEARCH("Non",A674)))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47" operator="containsText" id="{0EDFA965-BE65-4552-8133-DAC4BB3BC2C8}">
            <xm:f>NOT(ISERROR(SEARCH("vérifier",A674)))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A674</xm:sqref>
        </x14:conditionalFormatting>
        <x14:conditionalFormatting xmlns:xm="http://schemas.microsoft.com/office/excel/2006/main">
          <x14:cfRule type="expression" priority="941" id="{FEF6FA8C-F3B4-41E2-AF50-9A2B147C54A3}">
            <xm:f>$AK675&lt;=Données!$B$2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E675:I675</xm:sqref>
        </x14:conditionalFormatting>
        <x14:conditionalFormatting xmlns:xm="http://schemas.microsoft.com/office/excel/2006/main">
          <x14:cfRule type="containsText" priority="939" operator="containsText" id="{93E1DC76-025F-4EFE-A4E8-B3B6F9E46E37}">
            <xm:f>NOT(ISERROR(SEARCH("Non",A675)))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40" operator="containsText" id="{FEEF4564-0171-469D-8478-54B4B0CE4B64}">
            <xm:f>NOT(ISERROR(SEARCH("vérifier",A675)))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A675</xm:sqref>
        </x14:conditionalFormatting>
        <x14:conditionalFormatting xmlns:xm="http://schemas.microsoft.com/office/excel/2006/main">
          <x14:cfRule type="expression" priority="934" id="{F5898C48-E6C2-47FE-8FBE-A3E61A2B78E1}">
            <xm:f>$AK676&lt;=Données!$B$2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E676:I676</xm:sqref>
        </x14:conditionalFormatting>
        <x14:conditionalFormatting xmlns:xm="http://schemas.microsoft.com/office/excel/2006/main">
          <x14:cfRule type="containsText" priority="932" operator="containsText" id="{FCB4EB34-AF5A-4ED4-A372-C0471155F583}">
            <xm:f>NOT(ISERROR(SEARCH("Non",A676)))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33" operator="containsText" id="{B556F366-0054-44A3-AEF8-182CA8DDF549}">
            <xm:f>NOT(ISERROR(SEARCH("vérifier",A676)))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A676</xm:sqref>
        </x14:conditionalFormatting>
        <x14:conditionalFormatting xmlns:xm="http://schemas.microsoft.com/office/excel/2006/main">
          <x14:cfRule type="expression" priority="927" id="{F45D94E9-CDD7-49F6-940E-DA4707EF80CE}">
            <xm:f>$AK688&lt;=Données!$B$2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E688:I688</xm:sqref>
        </x14:conditionalFormatting>
        <x14:conditionalFormatting xmlns:xm="http://schemas.microsoft.com/office/excel/2006/main">
          <x14:cfRule type="containsText" priority="925" operator="containsText" id="{4DD66640-4C59-4F07-9D97-F812F4A1DB19}">
            <xm:f>NOT(ISERROR(SEARCH("Non",A688)))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26" operator="containsText" id="{54F77912-BAB8-496E-BB55-230BAA0497F6}">
            <xm:f>NOT(ISERROR(SEARCH("vérifier",A688)))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A688</xm:sqref>
        </x14:conditionalFormatting>
        <x14:conditionalFormatting xmlns:xm="http://schemas.microsoft.com/office/excel/2006/main">
          <x14:cfRule type="expression" priority="920" id="{369682A7-8C23-4F4F-B1C1-69A644900E84}">
            <xm:f>$AK1308&lt;=Données!$B$2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E1308:I1308</xm:sqref>
        </x14:conditionalFormatting>
        <x14:conditionalFormatting xmlns:xm="http://schemas.microsoft.com/office/excel/2006/main">
          <x14:cfRule type="containsText" priority="918" operator="containsText" id="{DD6C683B-884A-4489-863D-64EF2012CAC0}">
            <xm:f>NOT(ISERROR(SEARCH("Non",A1308)))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19" operator="containsText" id="{7E13D069-9AA6-4EA1-A849-6D1806E8CA38}">
            <xm:f>NOT(ISERROR(SEARCH("vérifier",A1308)))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A1308</xm:sqref>
        </x14:conditionalFormatting>
        <x14:conditionalFormatting xmlns:xm="http://schemas.microsoft.com/office/excel/2006/main">
          <x14:cfRule type="expression" priority="913" id="{B1E1B933-93E8-465F-9AB7-85CBFBFE970F}">
            <xm:f>$AK543&lt;=Données!$B$2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E543:I543</xm:sqref>
        </x14:conditionalFormatting>
        <x14:conditionalFormatting xmlns:xm="http://schemas.microsoft.com/office/excel/2006/main">
          <x14:cfRule type="containsText" priority="911" operator="containsText" id="{9F719709-0716-4E56-9112-43EFE365E542}">
            <xm:f>NOT(ISERROR(SEARCH("Non",A543)))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12" operator="containsText" id="{F2B0F0F1-D74C-4101-98BB-1C7DE81301DE}">
            <xm:f>NOT(ISERROR(SEARCH("vérifier",A543)))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A543</xm:sqref>
        </x14:conditionalFormatting>
        <x14:conditionalFormatting xmlns:xm="http://schemas.microsoft.com/office/excel/2006/main">
          <x14:cfRule type="expression" priority="906" id="{8D429D4E-C9EE-442D-AC6F-A5F8F7F695DE}">
            <xm:f>$AK862&lt;=Données!$B$2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E862:H862</xm:sqref>
        </x14:conditionalFormatting>
        <x14:conditionalFormatting xmlns:xm="http://schemas.microsoft.com/office/excel/2006/main">
          <x14:cfRule type="containsText" priority="904" operator="containsText" id="{11ECD7FA-01D2-4549-ACD9-17B37573B189}">
            <xm:f>NOT(ISERROR(SEARCH("Non",A862)))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05" operator="containsText" id="{BD2E1504-7341-4EF0-B9FF-3AAA1D2824BA}">
            <xm:f>NOT(ISERROR(SEARCH("vérifier",A862)))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A862</xm:sqref>
        </x14:conditionalFormatting>
        <x14:conditionalFormatting xmlns:xm="http://schemas.microsoft.com/office/excel/2006/main">
          <x14:cfRule type="expression" priority="900" id="{46967866-9241-4F40-BD17-3C171795F5E6}">
            <xm:f>$AK862&lt;=Données!$B$2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I862</xm:sqref>
        </x14:conditionalFormatting>
        <x14:conditionalFormatting xmlns:xm="http://schemas.microsoft.com/office/excel/2006/main">
          <x14:cfRule type="expression" priority="898" id="{0F4D9D56-8A18-47EB-9BF2-241AAF16C922}">
            <xm:f>$AK209&lt;=Données!$B$2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E209:I209</xm:sqref>
        </x14:conditionalFormatting>
        <x14:conditionalFormatting xmlns:xm="http://schemas.microsoft.com/office/excel/2006/main">
          <x14:cfRule type="containsText" priority="896" operator="containsText" id="{968BE5F9-AAFC-4599-A194-E17909AE1B6F}">
            <xm:f>NOT(ISERROR(SEARCH("Non",A209)))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97" operator="containsText" id="{DAFA580F-0E68-4BAF-A6DB-080F405A9746}">
            <xm:f>NOT(ISERROR(SEARCH("vérifier",A209)))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A209</xm:sqref>
        </x14:conditionalFormatting>
        <x14:conditionalFormatting xmlns:xm="http://schemas.microsoft.com/office/excel/2006/main">
          <x14:cfRule type="expression" priority="891" id="{5B02D31C-D229-4B50-B361-947F15A4B439}">
            <xm:f>$AK513&lt;=Données!$B$2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E513:I513</xm:sqref>
        </x14:conditionalFormatting>
        <x14:conditionalFormatting xmlns:xm="http://schemas.microsoft.com/office/excel/2006/main">
          <x14:cfRule type="containsText" priority="889" operator="containsText" id="{63A6B0DD-C3FB-4BD4-8B46-6BA502AADE8A}">
            <xm:f>NOT(ISERROR(SEARCH("Non",A513)))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90" operator="containsText" id="{034E6146-452E-40AF-924C-0CFD39F6E8DB}">
            <xm:f>NOT(ISERROR(SEARCH("vérifier",A513)))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A513</xm:sqref>
        </x14:conditionalFormatting>
        <x14:conditionalFormatting xmlns:xm="http://schemas.microsoft.com/office/excel/2006/main">
          <x14:cfRule type="expression" priority="870" id="{6C8C50FD-E068-4E08-9CDC-782146C4A973}">
            <xm:f>$AK1114&lt;=Données!$B$2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E1114:I1114</xm:sqref>
        </x14:conditionalFormatting>
        <x14:conditionalFormatting xmlns:xm="http://schemas.microsoft.com/office/excel/2006/main">
          <x14:cfRule type="containsText" priority="868" operator="containsText" id="{822F53F9-4456-41E7-9D4D-05B96EDEC91E}">
            <xm:f>NOT(ISERROR(SEARCH("Non",A1114)))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69" operator="containsText" id="{7F94435E-946A-4C35-92F8-277388DF09E7}">
            <xm:f>NOT(ISERROR(SEARCH("vérifier",A1114)))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A1114</xm:sqref>
        </x14:conditionalFormatting>
        <x14:conditionalFormatting xmlns:xm="http://schemas.microsoft.com/office/excel/2006/main">
          <x14:cfRule type="expression" priority="863" id="{9305722F-BD0C-4F2A-86C7-61526A626AD5}">
            <xm:f>$AK1113&lt;=Données!$B$2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E1113:I1113</xm:sqref>
        </x14:conditionalFormatting>
        <x14:conditionalFormatting xmlns:xm="http://schemas.microsoft.com/office/excel/2006/main">
          <x14:cfRule type="containsText" priority="861" operator="containsText" id="{40E83E31-2B01-43CA-9774-46DE3BD82F9E}">
            <xm:f>NOT(ISERROR(SEARCH("Non",A1113)))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62" operator="containsText" id="{9997AB32-F8A4-4A34-A57F-5FCFD4268DA1}">
            <xm:f>NOT(ISERROR(SEARCH("vérifier",A1113)))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A1113</xm:sqref>
        </x14:conditionalFormatting>
        <x14:conditionalFormatting xmlns:xm="http://schemas.microsoft.com/office/excel/2006/main">
          <x14:cfRule type="containsText" priority="854" operator="containsText" id="{5A728E0D-8963-4943-9F18-BA27F0885B28}">
            <xm:f>NOT(ISERROR(SEARCH("Non",A1521)))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55" operator="containsText" id="{845C0F04-B7EE-4088-9341-DAAA7032BAC8}">
            <xm:f>NOT(ISERROR(SEARCH("vérifier",A1521)))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A1521</xm:sqref>
        </x14:conditionalFormatting>
        <x14:conditionalFormatting xmlns:xm="http://schemas.microsoft.com/office/excel/2006/main">
          <x14:cfRule type="expression" priority="853" id="{6D52C64F-C878-43C9-A376-0A5488A3EBB9}">
            <xm:f>$AK1521&lt;=Données!$B$2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E1521:G1521</xm:sqref>
        </x14:conditionalFormatting>
        <x14:conditionalFormatting xmlns:xm="http://schemas.microsoft.com/office/excel/2006/main">
          <x14:cfRule type="expression" priority="850" id="{02B0996B-AC2F-46A3-9DE3-C18FCC9A0FB1}">
            <xm:f>$AK1521&lt;=Données!$B$2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I1521</xm:sqref>
        </x14:conditionalFormatting>
        <x14:conditionalFormatting xmlns:xm="http://schemas.microsoft.com/office/excel/2006/main">
          <x14:cfRule type="expression" priority="849" id="{0FB663E1-268A-448C-BE39-EF3ADB9A7306}">
            <xm:f>$AK1521&lt;=Données!$B$2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H1521</xm:sqref>
        </x14:conditionalFormatting>
        <x14:conditionalFormatting xmlns:xm="http://schemas.microsoft.com/office/excel/2006/main">
          <x14:cfRule type="containsText" priority="6198" operator="containsText" id="{0AE508BB-6302-4D7D-8F7F-8AC275F15FB5}">
            <xm:f>NOT(ISERROR(SEARCH("X",Départs!K1849)))</xm:f>
            <xm:f>"X"</xm:f>
            <x14:dxf>
              <font>
                <color rgb="FFC00000"/>
              </font>
            </x14:dxf>
          </x14:cfRule>
          <xm:sqref>K1392:T1392 X1392:AE1392</xm:sqref>
        </x14:conditionalFormatting>
        <x14:conditionalFormatting xmlns:xm="http://schemas.microsoft.com/office/excel/2006/main">
          <x14:cfRule type="containsText" priority="6202" operator="containsText" id="{0AE508BB-6302-4D7D-8F7F-8AC275F15FB5}">
            <xm:f>NOT(ISERROR(SEARCH("X",Départs!W1849)))</xm:f>
            <xm:f>"X"</xm:f>
            <x14:dxf>
              <font>
                <color rgb="FFC00000"/>
              </font>
            </x14:dxf>
          </x14:cfRule>
          <xm:sqref>V1392:W1392</xm:sqref>
        </x14:conditionalFormatting>
        <x14:conditionalFormatting xmlns:xm="http://schemas.microsoft.com/office/excel/2006/main">
          <x14:cfRule type="containsText" priority="6203" operator="containsText" id="{0AE508BB-6302-4D7D-8F7F-8AC275F15FB5}">
            <xm:f>NOT(ISERROR(SEARCH("X",Départs!W1849)))</xm:f>
            <xm:f>"X"</xm:f>
            <x14:dxf>
              <font>
                <color rgb="FFC00000"/>
              </font>
            </x14:dxf>
          </x14:cfRule>
          <xm:sqref>U1392</xm:sqref>
        </x14:conditionalFormatting>
        <x14:conditionalFormatting xmlns:xm="http://schemas.microsoft.com/office/excel/2006/main">
          <x14:cfRule type="expression" priority="840" id="{4CA23905-6138-4FBB-9C82-9AD541A3DBCA}">
            <xm:f>$AK339&lt;=Données!$B$2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E339:I339</xm:sqref>
        </x14:conditionalFormatting>
        <x14:conditionalFormatting xmlns:xm="http://schemas.microsoft.com/office/excel/2006/main">
          <x14:cfRule type="containsText" priority="838" operator="containsText" id="{FE298FBB-F223-4822-A29F-A2E95F3D3969}">
            <xm:f>NOT(ISERROR(SEARCH("Non",A339)))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39" operator="containsText" id="{BAF0BB5C-EAAF-4522-A52C-26995EFC59BE}">
            <xm:f>NOT(ISERROR(SEARCH("vérifier",A339)))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A339</xm:sqref>
        </x14:conditionalFormatting>
        <x14:conditionalFormatting xmlns:xm="http://schemas.microsoft.com/office/excel/2006/main">
          <x14:cfRule type="expression" priority="833" id="{19E7828F-7D6A-4A1C-83F6-9E026C4343DD}">
            <xm:f>$AK343&lt;=Données!$B$2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E343:I343</xm:sqref>
        </x14:conditionalFormatting>
        <x14:conditionalFormatting xmlns:xm="http://schemas.microsoft.com/office/excel/2006/main">
          <x14:cfRule type="containsText" priority="831" operator="containsText" id="{748C6C06-E57E-4240-A870-6532D1042D11}">
            <xm:f>NOT(ISERROR(SEARCH("Non",A343)))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32" operator="containsText" id="{9A3065B5-7EF2-4B22-BBF3-FB3BC2574964}">
            <xm:f>NOT(ISERROR(SEARCH("vérifier",A343)))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A343</xm:sqref>
        </x14:conditionalFormatting>
        <x14:conditionalFormatting xmlns:xm="http://schemas.microsoft.com/office/excel/2006/main">
          <x14:cfRule type="expression" priority="826" id="{9335B50D-24DA-48D4-857A-B3F234E22203}">
            <xm:f>$AK342&lt;=Données!$B$2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E342:I342</xm:sqref>
        </x14:conditionalFormatting>
        <x14:conditionalFormatting xmlns:xm="http://schemas.microsoft.com/office/excel/2006/main">
          <x14:cfRule type="containsText" priority="824" operator="containsText" id="{6B462D72-FF49-4346-8DFA-021C577F016B}">
            <xm:f>NOT(ISERROR(SEARCH("Non",A342)))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25" operator="containsText" id="{7764BD3E-C49A-4F27-9D60-CA075C8DD6C8}">
            <xm:f>NOT(ISERROR(SEARCH("vérifier",A342)))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A342</xm:sqref>
        </x14:conditionalFormatting>
        <x14:conditionalFormatting xmlns:xm="http://schemas.microsoft.com/office/excel/2006/main">
          <x14:cfRule type="expression" priority="819" id="{FCAB0C69-D49E-4BC4-B3D1-2637683E50B6}">
            <xm:f>$AK1050&lt;=Données!$B$2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E1050:I1050</xm:sqref>
        </x14:conditionalFormatting>
        <x14:conditionalFormatting xmlns:xm="http://schemas.microsoft.com/office/excel/2006/main">
          <x14:cfRule type="containsText" priority="817" operator="containsText" id="{3AE74995-4E90-4DAE-ACB7-3C10059694F5}">
            <xm:f>NOT(ISERROR(SEARCH("Non",A1050)))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18" operator="containsText" id="{0A41EE30-886A-4E37-A72D-43F1882FA44A}">
            <xm:f>NOT(ISERROR(SEARCH("vérifier",A1050)))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A1050</xm:sqref>
        </x14:conditionalFormatting>
        <x14:conditionalFormatting xmlns:xm="http://schemas.microsoft.com/office/excel/2006/main">
          <x14:cfRule type="expression" priority="812" id="{A7CCA3F5-01E3-4485-8D5A-C4C462AA06D7}">
            <xm:f>$AK1215&lt;=Données!$B$2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E1215:I1215</xm:sqref>
        </x14:conditionalFormatting>
        <x14:conditionalFormatting xmlns:xm="http://schemas.microsoft.com/office/excel/2006/main">
          <x14:cfRule type="containsText" priority="810" operator="containsText" id="{9813C109-D070-42D1-BBE6-8C71B4CB2769}">
            <xm:f>NOT(ISERROR(SEARCH("Non",A1215)))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11" operator="containsText" id="{34067473-8D56-4951-919F-85684CF9DE70}">
            <xm:f>NOT(ISERROR(SEARCH("vérifier",A1215)))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A1215</xm:sqref>
        </x14:conditionalFormatting>
        <x14:conditionalFormatting xmlns:xm="http://schemas.microsoft.com/office/excel/2006/main">
          <x14:cfRule type="expression" priority="805" id="{B584EDB5-AF50-415E-8B7F-77D3F3F39ADF}">
            <xm:f>$AK1087&lt;=Données!$B$2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E1087:I1087</xm:sqref>
        </x14:conditionalFormatting>
        <x14:conditionalFormatting xmlns:xm="http://schemas.microsoft.com/office/excel/2006/main">
          <x14:cfRule type="containsText" priority="803" operator="containsText" id="{3F7635E3-90EF-4CF0-B210-3784715B09C7}">
            <xm:f>NOT(ISERROR(SEARCH("Non",A1087)))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04" operator="containsText" id="{6C07D6BF-2868-4D4C-B1B4-5915D8E8D86D}">
            <xm:f>NOT(ISERROR(SEARCH("vérifier",A1087)))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A1087</xm:sqref>
        </x14:conditionalFormatting>
        <x14:conditionalFormatting xmlns:xm="http://schemas.microsoft.com/office/excel/2006/main">
          <x14:cfRule type="expression" priority="798" id="{6331A10E-75F8-4648-B9C3-B39B07432E9A}">
            <xm:f>$AK1019&lt;=Données!$B$2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E1019:I1019</xm:sqref>
        </x14:conditionalFormatting>
        <x14:conditionalFormatting xmlns:xm="http://schemas.microsoft.com/office/excel/2006/main">
          <x14:cfRule type="containsText" priority="796" operator="containsText" id="{C05F409D-AB0F-4191-90E6-2F654320BCE1}">
            <xm:f>NOT(ISERROR(SEARCH("Non",A1019)))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97" operator="containsText" id="{500E2294-18C0-4651-9FD6-DA020B591174}">
            <xm:f>NOT(ISERROR(SEARCH("vérifier",A1019)))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A1019</xm:sqref>
        </x14:conditionalFormatting>
        <x14:conditionalFormatting xmlns:xm="http://schemas.microsoft.com/office/excel/2006/main">
          <x14:cfRule type="expression" priority="791" id="{EA691391-2215-4E3C-9A53-65D9BAD72CDC}">
            <xm:f>$AK997&lt;=Données!$B$2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E997:I997</xm:sqref>
        </x14:conditionalFormatting>
        <x14:conditionalFormatting xmlns:xm="http://schemas.microsoft.com/office/excel/2006/main">
          <x14:cfRule type="containsText" priority="789" operator="containsText" id="{F0CA7B6C-5A85-4FC3-85F3-122A4323D1A4}">
            <xm:f>NOT(ISERROR(SEARCH("Non",A997)))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90" operator="containsText" id="{6DCEFDCA-026B-4595-974C-244ACC162A53}">
            <xm:f>NOT(ISERROR(SEARCH("vérifier",A997)))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A997</xm:sqref>
        </x14:conditionalFormatting>
        <x14:conditionalFormatting xmlns:xm="http://schemas.microsoft.com/office/excel/2006/main">
          <x14:cfRule type="expression" priority="785" id="{700A6C35-E76F-45B6-B4E3-AF3F060CF324}">
            <xm:f>$AK1457&lt;=Données!$B$2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I1457</xm:sqref>
        </x14:conditionalFormatting>
        <x14:conditionalFormatting xmlns:xm="http://schemas.microsoft.com/office/excel/2006/main">
          <x14:cfRule type="containsText" priority="780" operator="containsText" id="{CD27886F-DBD9-4FB3-89FC-62BDD98BB6E1}">
            <xm:f>NOT(ISERROR(SEARCH("Non",A1457)))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81" operator="containsText" id="{1D9D03EE-4AB9-422C-8947-2A058D6158C2}">
            <xm:f>NOT(ISERROR(SEARCH("vérifier",A1457)))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A1457</xm:sqref>
        </x14:conditionalFormatting>
        <x14:conditionalFormatting xmlns:xm="http://schemas.microsoft.com/office/excel/2006/main">
          <x14:cfRule type="expression" priority="779" id="{75731755-DB69-49BC-95EB-D145E8AE47D1}">
            <xm:f>$AK1457&lt;=Données!$B$2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E1457:G1457</xm:sqref>
        </x14:conditionalFormatting>
        <x14:conditionalFormatting xmlns:xm="http://schemas.microsoft.com/office/excel/2006/main">
          <x14:cfRule type="expression" priority="777" id="{14FB65E2-68F2-47F4-A44E-E2DD894E25D6}">
            <xm:f>$AK1457&lt;=Données!$B$2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H1457</xm:sqref>
        </x14:conditionalFormatting>
        <x14:conditionalFormatting xmlns:xm="http://schemas.microsoft.com/office/excel/2006/main">
          <x14:cfRule type="expression" priority="775" id="{48CAD7E1-ED8D-42A3-8CF0-DDD74B9E9136}">
            <xm:f>$AK345&lt;=Données!$B$2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E345:I345</xm:sqref>
        </x14:conditionalFormatting>
        <x14:conditionalFormatting xmlns:xm="http://schemas.microsoft.com/office/excel/2006/main">
          <x14:cfRule type="containsText" priority="773" operator="containsText" id="{717C291B-2E1E-4C4B-A44C-796EA22E4B15}">
            <xm:f>NOT(ISERROR(SEARCH("Non",A345)))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74" operator="containsText" id="{79D39ABA-7F37-4FF3-8689-DCEC7CC9B707}">
            <xm:f>NOT(ISERROR(SEARCH("vérifier",A345)))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A345</xm:sqref>
        </x14:conditionalFormatting>
        <x14:conditionalFormatting xmlns:xm="http://schemas.microsoft.com/office/excel/2006/main">
          <x14:cfRule type="expression" priority="768" id="{EBADB036-8EA6-4929-9E0B-4721D0720A49}">
            <xm:f>$AK714&lt;=Données!$B$2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E714:I714</xm:sqref>
        </x14:conditionalFormatting>
        <x14:conditionalFormatting xmlns:xm="http://schemas.microsoft.com/office/excel/2006/main">
          <x14:cfRule type="containsText" priority="766" operator="containsText" id="{F8B3184C-B242-4301-A628-7FE65AA5D1E4}">
            <xm:f>NOT(ISERROR(SEARCH("Non",A714)))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67" operator="containsText" id="{B3CFF80F-C3C8-452C-A812-B820D17BC526}">
            <xm:f>NOT(ISERROR(SEARCH("vérifier",A714)))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A714</xm:sqref>
        </x14:conditionalFormatting>
        <x14:conditionalFormatting xmlns:xm="http://schemas.microsoft.com/office/excel/2006/main">
          <x14:cfRule type="expression" priority="755" id="{65B4BFED-81E9-4024-A579-6DDA89A66CB6}">
            <xm:f>$AK1495&lt;=Données!$B$2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I1495</xm:sqref>
        </x14:conditionalFormatting>
        <x14:conditionalFormatting xmlns:xm="http://schemas.microsoft.com/office/excel/2006/main">
          <x14:cfRule type="expression" priority="762" id="{12D8F232-F20B-491B-945D-4CBF023BE8DD}">
            <xm:f>$AK1495&lt;=Données!$B$2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E1495:G1495</xm:sqref>
        </x14:conditionalFormatting>
        <x14:conditionalFormatting xmlns:xm="http://schemas.microsoft.com/office/excel/2006/main">
          <x14:cfRule type="containsText" priority="757" operator="containsText" id="{02CBAAD0-FBFD-425F-AF20-2C6BF3C5B4BC}">
            <xm:f>NOT(ISERROR(SEARCH("Non",A1495)))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58" operator="containsText" id="{36AD9EE1-E0B5-46D1-84E8-612FC945644E}">
            <xm:f>NOT(ISERROR(SEARCH("vérifier",A1495)))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A1495</xm:sqref>
        </x14:conditionalFormatting>
        <x14:conditionalFormatting xmlns:xm="http://schemas.microsoft.com/office/excel/2006/main">
          <x14:cfRule type="expression" priority="754" id="{AA6D6E24-8350-49C4-B7C9-BFA621F2005A}">
            <xm:f>$AK1495&lt;=Données!$B$2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H1495</xm:sqref>
        </x14:conditionalFormatting>
        <x14:conditionalFormatting xmlns:xm="http://schemas.microsoft.com/office/excel/2006/main">
          <x14:cfRule type="expression" priority="752" id="{CF208040-EE1E-4361-8531-04B63A7DE1EA}">
            <xm:f>$AK1147&lt;=Données!$B$2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E1147:I1147</xm:sqref>
        </x14:conditionalFormatting>
        <x14:conditionalFormatting xmlns:xm="http://schemas.microsoft.com/office/excel/2006/main">
          <x14:cfRule type="containsText" priority="750" operator="containsText" id="{BD72A13E-32AC-4360-B52D-CD90FEE87503}">
            <xm:f>NOT(ISERROR(SEARCH("Non",A1147)))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51" operator="containsText" id="{6E58FAE6-2410-4F08-AC1A-0C4073C36D6E}">
            <xm:f>NOT(ISERROR(SEARCH("vérifier",A1147)))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A1147</xm:sqref>
        </x14:conditionalFormatting>
        <x14:conditionalFormatting xmlns:xm="http://schemas.microsoft.com/office/excel/2006/main">
          <x14:cfRule type="expression" priority="745" id="{BD39164B-A758-4D96-8E02-DEBA71AB0DBE}">
            <xm:f>$AK1148&lt;=Données!$B$2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E1148:I1148</xm:sqref>
        </x14:conditionalFormatting>
        <x14:conditionalFormatting xmlns:xm="http://schemas.microsoft.com/office/excel/2006/main">
          <x14:cfRule type="containsText" priority="743" operator="containsText" id="{9D6998C6-237A-441B-9B9D-A0CCCECEF908}">
            <xm:f>NOT(ISERROR(SEARCH("Non",A1148)))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44" operator="containsText" id="{49FE9035-50C4-40CC-BB6C-F2CB8F5B5001}">
            <xm:f>NOT(ISERROR(SEARCH("vérifier",A1148)))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A1148</xm:sqref>
        </x14:conditionalFormatting>
        <x14:conditionalFormatting xmlns:xm="http://schemas.microsoft.com/office/excel/2006/main">
          <x14:cfRule type="expression" priority="738" id="{21FDAC6F-9A30-4941-B178-4F01B0D4CBB8}">
            <xm:f>$AK340&lt;=Données!$B$2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E340:I340</xm:sqref>
        </x14:conditionalFormatting>
        <x14:conditionalFormatting xmlns:xm="http://schemas.microsoft.com/office/excel/2006/main">
          <x14:cfRule type="containsText" priority="736" operator="containsText" id="{DC7A1730-AE9C-4C13-AB5E-221731C2FE4E}">
            <xm:f>NOT(ISERROR(SEARCH("Non",A340)))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37" operator="containsText" id="{D294CA48-1536-43D5-96B4-14C978562797}">
            <xm:f>NOT(ISERROR(SEARCH("vérifier",A340)))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A340</xm:sqref>
        </x14:conditionalFormatting>
        <x14:conditionalFormatting xmlns:xm="http://schemas.microsoft.com/office/excel/2006/main">
          <x14:cfRule type="expression" priority="731" id="{0024B842-DD2F-4B34-8618-5328AECCFE06}">
            <xm:f>$AK341&lt;=Données!$B$2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E341:I341</xm:sqref>
        </x14:conditionalFormatting>
        <x14:conditionalFormatting xmlns:xm="http://schemas.microsoft.com/office/excel/2006/main">
          <x14:cfRule type="containsText" priority="729" operator="containsText" id="{D50E8D04-6906-4E42-A4E3-EAC5AA9E72DE}">
            <xm:f>NOT(ISERROR(SEARCH("Non",A341)))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30" operator="containsText" id="{8A9A43D1-745D-400A-BECB-0B7CCDA76CA9}">
            <xm:f>NOT(ISERROR(SEARCH("vérifier",A341)))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A341</xm:sqref>
        </x14:conditionalFormatting>
        <x14:conditionalFormatting xmlns:xm="http://schemas.microsoft.com/office/excel/2006/main">
          <x14:cfRule type="expression" priority="724" id="{E3033BC7-3484-40F1-AF81-798D049D19DF}">
            <xm:f>$AK333&lt;=Données!$B$2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E333:I333</xm:sqref>
        </x14:conditionalFormatting>
        <x14:conditionalFormatting xmlns:xm="http://schemas.microsoft.com/office/excel/2006/main">
          <x14:cfRule type="containsText" priority="722" operator="containsText" id="{B45E05A1-0576-47D1-93BA-1200AB0BA257}">
            <xm:f>NOT(ISERROR(SEARCH("Non",A333)))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23" operator="containsText" id="{3003A1D4-7A96-4E0F-8602-BECF49796DF1}">
            <xm:f>NOT(ISERROR(SEARCH("vérifier",A333)))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A333</xm:sqref>
        </x14:conditionalFormatting>
        <x14:conditionalFormatting xmlns:xm="http://schemas.microsoft.com/office/excel/2006/main">
          <x14:cfRule type="expression" priority="710" id="{7686467F-5269-4338-BFED-26498DB5DB0A}">
            <xm:f>$AK616&lt;=Données!$B$2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E616:I616</xm:sqref>
        </x14:conditionalFormatting>
        <x14:conditionalFormatting xmlns:xm="http://schemas.microsoft.com/office/excel/2006/main">
          <x14:cfRule type="containsText" priority="708" operator="containsText" id="{2BFEED7F-9962-494F-BBEE-AA3CE780339B}">
            <xm:f>NOT(ISERROR(SEARCH("Non",A616)))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09" operator="containsText" id="{E1FEECEA-5EBF-42D0-81D0-D233DC0377EF}">
            <xm:f>NOT(ISERROR(SEARCH("vérifier",A616)))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A616</xm:sqref>
        </x14:conditionalFormatting>
        <x14:conditionalFormatting xmlns:xm="http://schemas.microsoft.com/office/excel/2006/main">
          <x14:cfRule type="containsText" priority="6249" operator="containsText" id="{0AE508BB-6302-4D7D-8F7F-8AC275F15FB5}">
            <xm:f>NOT(ISERROR(SEARCH("X",Départs!K1865)))</xm:f>
            <xm:f>"X"</xm:f>
            <x14:dxf>
              <font>
                <color rgb="FFC00000"/>
              </font>
            </x14:dxf>
          </x14:cfRule>
          <xm:sqref>K1405:T1408 X1405:AE1408</xm:sqref>
        </x14:conditionalFormatting>
        <x14:conditionalFormatting xmlns:xm="http://schemas.microsoft.com/office/excel/2006/main">
          <x14:cfRule type="containsText" priority="6255" operator="containsText" id="{0AE508BB-6302-4D7D-8F7F-8AC275F15FB5}">
            <xm:f>NOT(ISERROR(SEARCH("X",Départs!W1865)))</xm:f>
            <xm:f>"X"</xm:f>
            <x14:dxf>
              <font>
                <color rgb="FFC00000"/>
              </font>
            </x14:dxf>
          </x14:cfRule>
          <xm:sqref>V1405:W1408</xm:sqref>
        </x14:conditionalFormatting>
        <x14:conditionalFormatting xmlns:xm="http://schemas.microsoft.com/office/excel/2006/main">
          <x14:cfRule type="containsText" priority="6258" operator="containsText" id="{0AE508BB-6302-4D7D-8F7F-8AC275F15FB5}">
            <xm:f>NOT(ISERROR(SEARCH("X",Départs!W1865)))</xm:f>
            <xm:f>"X"</xm:f>
            <x14:dxf>
              <font>
                <color rgb="FFC00000"/>
              </font>
            </x14:dxf>
          </x14:cfRule>
          <xm:sqref>U1405:U1408</xm:sqref>
        </x14:conditionalFormatting>
        <x14:conditionalFormatting xmlns:xm="http://schemas.microsoft.com/office/excel/2006/main">
          <x14:cfRule type="expression" priority="703" id="{64C1D2CC-11F6-4F62-9CA3-2A21D4412B4E}">
            <xm:f>$AK514&lt;=Données!$B$2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E514:I514</xm:sqref>
        </x14:conditionalFormatting>
        <x14:conditionalFormatting xmlns:xm="http://schemas.microsoft.com/office/excel/2006/main">
          <x14:cfRule type="containsText" priority="701" operator="containsText" id="{97994E02-8196-4A37-9B4E-7DED8DD78515}">
            <xm:f>NOT(ISERROR(SEARCH("Non",A514)))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02" operator="containsText" id="{92C00296-B97A-4D62-BC6D-95969463D395}">
            <xm:f>NOT(ISERROR(SEARCH("vérifier",A514)))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A514</xm:sqref>
        </x14:conditionalFormatting>
        <x14:conditionalFormatting xmlns:xm="http://schemas.microsoft.com/office/excel/2006/main">
          <x14:cfRule type="expression" priority="696" id="{7A034F4C-5583-4102-B0FB-F4CD0EC86402}">
            <xm:f>$AK1064&lt;=Données!$B$2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E1064:I1064</xm:sqref>
        </x14:conditionalFormatting>
        <x14:conditionalFormatting xmlns:xm="http://schemas.microsoft.com/office/excel/2006/main">
          <x14:cfRule type="containsText" priority="694" operator="containsText" id="{5484521D-1273-4951-8F91-13224131D414}">
            <xm:f>NOT(ISERROR(SEARCH("Non",A1064)))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95" operator="containsText" id="{C89EEA35-582B-4659-BD12-6E5BAC495F04}">
            <xm:f>NOT(ISERROR(SEARCH("vérifier",A1064)))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A1064</xm:sqref>
        </x14:conditionalFormatting>
        <x14:conditionalFormatting xmlns:xm="http://schemas.microsoft.com/office/excel/2006/main">
          <x14:cfRule type="expression" priority="689" id="{FA956BE5-CE6B-4B29-9B77-3C933DC8BC51}">
            <xm:f>$AK765&lt;=Données!$B$2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E765:I765</xm:sqref>
        </x14:conditionalFormatting>
        <x14:conditionalFormatting xmlns:xm="http://schemas.microsoft.com/office/excel/2006/main">
          <x14:cfRule type="containsText" priority="687" operator="containsText" id="{2E51F7F0-2EB9-461D-95EA-EB4DC9CD689D}">
            <xm:f>NOT(ISERROR(SEARCH("Non",A765)))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88" operator="containsText" id="{D8E7D213-2AB2-474C-9099-03C0F73E9D2B}">
            <xm:f>NOT(ISERROR(SEARCH("vérifier",A765)))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A765</xm:sqref>
        </x14:conditionalFormatting>
        <x14:conditionalFormatting xmlns:xm="http://schemas.microsoft.com/office/excel/2006/main">
          <x14:cfRule type="expression" priority="682" id="{0956D915-BDBB-43FC-9CD4-C787169FB68E}">
            <xm:f>$AK1042&lt;=Données!$B$2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E1042:I1042</xm:sqref>
        </x14:conditionalFormatting>
        <x14:conditionalFormatting xmlns:xm="http://schemas.microsoft.com/office/excel/2006/main">
          <x14:cfRule type="containsText" priority="680" operator="containsText" id="{F47037D6-4196-4775-9A3C-691C75EBD778}">
            <xm:f>NOT(ISERROR(SEARCH("Non",A1042)))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81" operator="containsText" id="{71146266-00D0-4D98-ACEA-81EEBE27E639}">
            <xm:f>NOT(ISERROR(SEARCH("vérifier",A1042)))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A1042</xm:sqref>
        </x14:conditionalFormatting>
        <x14:conditionalFormatting xmlns:xm="http://schemas.microsoft.com/office/excel/2006/main">
          <x14:cfRule type="expression" priority="675" id="{6ADB977D-35C6-467D-BF6D-6318F59C1A5D}">
            <xm:f>$AK885&lt;=Données!$B$2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E885:I885</xm:sqref>
        </x14:conditionalFormatting>
        <x14:conditionalFormatting xmlns:xm="http://schemas.microsoft.com/office/excel/2006/main">
          <x14:cfRule type="containsText" priority="673" operator="containsText" id="{813DF4A2-A8E2-44DC-8708-0CDA96E120C4}">
            <xm:f>NOT(ISERROR(SEARCH("Non",A885)))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74" operator="containsText" id="{9B5F2D7E-DD07-4B14-B1BB-7DF746A56C2D}">
            <xm:f>NOT(ISERROR(SEARCH("vérifier",A885)))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A885</xm:sqref>
        </x14:conditionalFormatting>
        <x14:conditionalFormatting xmlns:xm="http://schemas.microsoft.com/office/excel/2006/main">
          <x14:cfRule type="expression" priority="640" id="{024D892A-A6D5-4F33-8A5F-AA06E9BAB557}">
            <xm:f>$AK90&lt;=Données!$B$2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E90:I90</xm:sqref>
        </x14:conditionalFormatting>
        <x14:conditionalFormatting xmlns:xm="http://schemas.microsoft.com/office/excel/2006/main">
          <x14:cfRule type="containsText" priority="638" operator="containsText" id="{28A0E14F-A099-4EA4-9B9D-A74484B12432}">
            <xm:f>NOT(ISERROR(SEARCH("Non",A90)))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39" operator="containsText" id="{0561BAE3-3F77-44C4-9EE0-F73761C61CE0}">
            <xm:f>NOT(ISERROR(SEARCH("vérifier",A90)))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A90</xm:sqref>
        </x14:conditionalFormatting>
        <x14:conditionalFormatting xmlns:xm="http://schemas.microsoft.com/office/excel/2006/main">
          <x14:cfRule type="expression" priority="633" id="{04B504B5-4B3A-448C-927C-8CC06F71DE7E}">
            <xm:f>$AK49&lt;=Données!$B$2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H49:I49</xm:sqref>
        </x14:conditionalFormatting>
        <x14:conditionalFormatting xmlns:xm="http://schemas.microsoft.com/office/excel/2006/main">
          <x14:cfRule type="containsText" priority="631" operator="containsText" id="{D2316DB8-7F57-4FDE-80C0-471699DE4B3D}">
            <xm:f>NOT(ISERROR(SEARCH("Non",A49)))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32" operator="containsText" id="{483381E6-FA8A-4E95-82FD-E0179A01E0AF}">
            <xm:f>NOT(ISERROR(SEARCH("vérifier",A49)))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A49</xm:sqref>
        </x14:conditionalFormatting>
        <x14:conditionalFormatting xmlns:xm="http://schemas.microsoft.com/office/excel/2006/main">
          <x14:cfRule type="containsText" priority="625" operator="containsText" id="{933B2375-DDFD-461D-9333-2AA329AD9BB7}">
            <xm:f>NOT(ISERROR(SEARCH("X",K49)))</xm:f>
            <xm:f>"X"</xm:f>
            <x14:dxf>
              <font>
                <color rgb="FFC00000"/>
              </font>
            </x14:dxf>
          </x14:cfRule>
          <xm:sqref>K49:U49 X49:AE49</xm:sqref>
        </x14:conditionalFormatting>
        <x14:conditionalFormatting xmlns:xm="http://schemas.microsoft.com/office/excel/2006/main">
          <x14:cfRule type="containsText" priority="623" operator="containsText" id="{DE864124-44F3-4584-ADE5-E92467BF4909}">
            <xm:f>NOT(ISERROR(SEARCH("X",V49)))</xm:f>
            <xm:f>"X"</xm:f>
            <x14:dxf>
              <font>
                <color rgb="FFC00000"/>
              </font>
            </x14:dxf>
          </x14:cfRule>
          <xm:sqref>V49:W49</xm:sqref>
        </x14:conditionalFormatting>
        <x14:conditionalFormatting xmlns:xm="http://schemas.microsoft.com/office/excel/2006/main">
          <x14:cfRule type="expression" priority="622" id="{036778F6-108C-4ACD-AFA0-C76D0524F196}">
            <xm:f>$AK49&lt;=Données!$B$2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G49</xm:sqref>
        </x14:conditionalFormatting>
        <x14:conditionalFormatting xmlns:xm="http://schemas.microsoft.com/office/excel/2006/main">
          <x14:cfRule type="expression" priority="621" id="{50D291BA-99DE-4C93-B33E-70EEA7639525}">
            <xm:f>$AK49&lt;=Données!$B$2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AJ49:AL49</xm:sqref>
        </x14:conditionalFormatting>
        <x14:conditionalFormatting xmlns:xm="http://schemas.microsoft.com/office/excel/2006/main">
          <x14:cfRule type="expression" priority="620" id="{1F40227B-CE0A-4031-8872-251CBCB47581}">
            <xm:f>$AK49&lt;=Données!$B$2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E49:F49</xm:sqref>
        </x14:conditionalFormatting>
        <x14:conditionalFormatting xmlns:xm="http://schemas.microsoft.com/office/excel/2006/main">
          <x14:cfRule type="containsText" priority="618" operator="containsText" id="{F8677891-7E8A-4FE0-8FA2-9E8C3DD5AC43}">
            <xm:f>NOT(ISERROR(SEARCH("X",Z860)))</xm:f>
            <xm:f>"X"</xm:f>
            <x14:dxf>
              <font>
                <color rgb="FFC00000"/>
              </font>
            </x14:dxf>
          </x14:cfRule>
          <xm:sqref>Z860:AF860 AH860</xm:sqref>
        </x14:conditionalFormatting>
        <x14:conditionalFormatting xmlns:xm="http://schemas.microsoft.com/office/excel/2006/main">
          <x14:cfRule type="expression" priority="616" id="{349F4449-E81F-458F-B5D6-64CA3664A9AF}">
            <xm:f>$AK860&lt;=Données!$B$2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I860</xm:sqref>
        </x14:conditionalFormatting>
        <x14:conditionalFormatting xmlns:xm="http://schemas.microsoft.com/office/excel/2006/main">
          <x14:cfRule type="containsText" priority="617" operator="containsText" id="{0426FD8A-87A8-44B2-8D86-18DEDC70714A}">
            <xm:f>NOT(ISERROR(SEARCH("X",K860)))</xm:f>
            <xm:f>"X"</xm:f>
            <x14:dxf>
              <font>
                <color rgb="FFC00000"/>
              </font>
            </x14:dxf>
          </x14:cfRule>
          <xm:sqref>K860:Y860</xm:sqref>
        </x14:conditionalFormatting>
        <x14:conditionalFormatting xmlns:xm="http://schemas.microsoft.com/office/excel/2006/main">
          <x14:cfRule type="expression" priority="615" id="{AA62841D-7466-4656-9462-D017CF2002F3}">
            <xm:f>$AK860&lt;=Données!$B$2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AJ860:AL860</xm:sqref>
        </x14:conditionalFormatting>
        <x14:conditionalFormatting xmlns:xm="http://schemas.microsoft.com/office/excel/2006/main">
          <x14:cfRule type="expression" priority="613" id="{812CAE08-5CD5-4303-80F4-415BD48CCEDE}">
            <xm:f>$AK860&lt;=Données!$B$2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E860:G860</xm:sqref>
        </x14:conditionalFormatting>
        <x14:conditionalFormatting xmlns:xm="http://schemas.microsoft.com/office/excel/2006/main">
          <x14:cfRule type="containsText" priority="611" operator="containsText" id="{84733075-DA33-4B59-9148-7D5D8270F94A}">
            <xm:f>NOT(ISERROR(SEARCH("Non",A860)))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12" operator="containsText" id="{AB63EDAC-9787-4586-803A-75DFD0B2BEF4}">
            <xm:f>NOT(ISERROR(SEARCH("vérifier",A860)))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A860</xm:sqref>
        </x14:conditionalFormatting>
        <x14:conditionalFormatting xmlns:xm="http://schemas.microsoft.com/office/excel/2006/main">
          <x14:cfRule type="expression" priority="607" id="{4AE9EB29-C8E0-4FA7-B616-547E12DB2310}">
            <xm:f>$AK860&lt;=Données!$B$2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H860</xm:sqref>
        </x14:conditionalFormatting>
        <x14:conditionalFormatting xmlns:xm="http://schemas.microsoft.com/office/excel/2006/main">
          <x14:cfRule type="containsText" priority="606" operator="containsText" id="{F9B50E50-57DE-43F9-88A1-C776500FA02B}">
            <xm:f>NOT(ISERROR(SEARCH("X",X859)))</xm:f>
            <xm:f>"X"</xm:f>
            <x14:dxf>
              <font>
                <color rgb="FFC00000"/>
              </font>
            </x14:dxf>
          </x14:cfRule>
          <xm:sqref>AH859 X859:AF859</xm:sqref>
        </x14:conditionalFormatting>
        <x14:conditionalFormatting xmlns:xm="http://schemas.microsoft.com/office/excel/2006/main">
          <x14:cfRule type="containsText" priority="605" operator="containsText" id="{A7D42CA9-F9C2-4921-A01F-55DDE39D3CC5}">
            <xm:f>NOT(ISERROR(SEARCH("X",K859)))</xm:f>
            <xm:f>"X"</xm:f>
            <x14:dxf>
              <font>
                <color rgb="FFC00000"/>
              </font>
            </x14:dxf>
          </x14:cfRule>
          <xm:sqref>K859:W859</xm:sqref>
        </x14:conditionalFormatting>
        <x14:conditionalFormatting xmlns:xm="http://schemas.microsoft.com/office/excel/2006/main">
          <x14:cfRule type="expression" priority="604" id="{EC66D95E-4D51-4EFD-91F4-6FBB7498EE14}">
            <xm:f>$AK859&lt;=Données!$B$2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AJ859:AL859</xm:sqref>
        </x14:conditionalFormatting>
        <x14:conditionalFormatting xmlns:xm="http://schemas.microsoft.com/office/excel/2006/main">
          <x14:cfRule type="expression" priority="602" id="{57A9E120-3535-4223-AC39-C270FD94073D}">
            <xm:f>$AK859&lt;=Données!$B$2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E859:I859</xm:sqref>
        </x14:conditionalFormatting>
        <x14:conditionalFormatting xmlns:xm="http://schemas.microsoft.com/office/excel/2006/main">
          <x14:cfRule type="containsText" priority="600" operator="containsText" id="{581868A1-55CB-424D-9340-175421457717}">
            <xm:f>NOT(ISERROR(SEARCH("Non",A859)))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01" operator="containsText" id="{7780590D-2E41-45A4-8363-61B3F9CA7F32}">
            <xm:f>NOT(ISERROR(SEARCH("vérifier",A859)))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A859</xm:sqref>
        </x14:conditionalFormatting>
        <x14:conditionalFormatting xmlns:xm="http://schemas.microsoft.com/office/excel/2006/main">
          <x14:cfRule type="containsText" priority="595" operator="containsText" id="{D389E12A-FBDD-43E4-BB77-9CF0B049775B}">
            <xm:f>NOT(ISERROR(SEARCH("X",K856)))</xm:f>
            <xm:f>"X"</xm:f>
            <x14:dxf>
              <font>
                <color rgb="FFC00000"/>
              </font>
            </x14:dxf>
          </x14:cfRule>
          <xm:sqref>AH856 K856:AF856</xm:sqref>
        </x14:conditionalFormatting>
        <x14:conditionalFormatting xmlns:xm="http://schemas.microsoft.com/office/excel/2006/main">
          <x14:cfRule type="expression" priority="590" id="{DCC3FE8A-5EB4-4068-88F7-588C545B26EC}">
            <xm:f>$AK856&lt;=Données!$B$2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AJ856:AL856</xm:sqref>
        </x14:conditionalFormatting>
        <x14:conditionalFormatting xmlns:xm="http://schemas.microsoft.com/office/excel/2006/main">
          <x14:cfRule type="expression" priority="593" id="{CF5106CA-3A92-4615-8F91-269FDEE0D7A1}">
            <xm:f>$AK856&lt;=Données!$B$2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E856:I856</xm:sqref>
        </x14:conditionalFormatting>
        <x14:conditionalFormatting xmlns:xm="http://schemas.microsoft.com/office/excel/2006/main">
          <x14:cfRule type="containsText" priority="591" operator="containsText" id="{E1B7AFCC-D907-423F-AB0C-34BAA70EFED9}">
            <xm:f>NOT(ISERROR(SEARCH("Non",A856)))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92" operator="containsText" id="{CD0FF8A9-4D12-41F2-A1AA-F6332B5FA32B}">
            <xm:f>NOT(ISERROR(SEARCH("vérifier",A856)))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A856</xm:sqref>
        </x14:conditionalFormatting>
        <x14:conditionalFormatting xmlns:xm="http://schemas.microsoft.com/office/excel/2006/main">
          <x14:cfRule type="containsText" priority="586" operator="containsText" id="{F0D31A11-2898-48FE-A6F8-2F7CA8BE9D07}">
            <xm:f>NOT(ISERROR(SEARCH("X",X857)))</xm:f>
            <xm:f>"X"</xm:f>
            <x14:dxf>
              <font>
                <color rgb="FFC00000"/>
              </font>
            </x14:dxf>
          </x14:cfRule>
          <xm:sqref>AH857 X857:AF857</xm:sqref>
        </x14:conditionalFormatting>
        <x14:conditionalFormatting xmlns:xm="http://schemas.microsoft.com/office/excel/2006/main">
          <x14:cfRule type="containsText" priority="584" operator="containsText" id="{523F5E08-F126-4A50-9FCB-8843D51299E4}">
            <xm:f>NOT(ISERROR(SEARCH("X",K857)))</xm:f>
            <xm:f>"X"</xm:f>
            <x14:dxf>
              <font>
                <color rgb="FFC00000"/>
              </font>
            </x14:dxf>
          </x14:cfRule>
          <xm:sqref>K857:W857</xm:sqref>
        </x14:conditionalFormatting>
        <x14:conditionalFormatting xmlns:xm="http://schemas.microsoft.com/office/excel/2006/main">
          <x14:cfRule type="expression" priority="580" id="{7B0E8FC4-6185-4C16-A060-AD90CA267381}">
            <xm:f>$AK857&lt;=Données!$B$2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AJ857:AL857</xm:sqref>
        </x14:conditionalFormatting>
        <x14:conditionalFormatting xmlns:xm="http://schemas.microsoft.com/office/excel/2006/main">
          <x14:cfRule type="expression" priority="583" id="{B9DEF99F-15CF-4047-920E-3A8D1418E813}">
            <xm:f>$AK857&lt;=Données!$B$2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E857:I857</xm:sqref>
        </x14:conditionalFormatting>
        <x14:conditionalFormatting xmlns:xm="http://schemas.microsoft.com/office/excel/2006/main">
          <x14:cfRule type="containsText" priority="581" operator="containsText" id="{376E9C16-2722-42E2-896D-21250CA63DBA}">
            <xm:f>NOT(ISERROR(SEARCH("Non",A857)))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82" operator="containsText" id="{19CE355C-4DD7-417E-87D3-E23B095216ED}">
            <xm:f>NOT(ISERROR(SEARCH("vérifier",A857)))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A857</xm:sqref>
        </x14:conditionalFormatting>
        <x14:conditionalFormatting xmlns:xm="http://schemas.microsoft.com/office/excel/2006/main">
          <x14:cfRule type="containsText" priority="575" operator="containsText" id="{92563EB5-C3BA-439C-AB07-5B723C1A3F03}">
            <xm:f>NOT(ISERROR(SEARCH("X",X858)))</xm:f>
            <xm:f>"X"</xm:f>
            <x14:dxf>
              <font>
                <color rgb="FFC00000"/>
              </font>
            </x14:dxf>
          </x14:cfRule>
          <xm:sqref>AH858 X858:AF858</xm:sqref>
        </x14:conditionalFormatting>
        <x14:conditionalFormatting xmlns:xm="http://schemas.microsoft.com/office/excel/2006/main">
          <x14:cfRule type="containsText" priority="573" operator="containsText" id="{1A8F0B85-14A9-4861-A5A0-A16D247F29C3}">
            <xm:f>NOT(ISERROR(SEARCH("X",K439)))</xm:f>
            <xm:f>"X"</xm:f>
            <x14:dxf>
              <font>
                <color rgb="FFC00000"/>
              </font>
            </x14:dxf>
          </x14:cfRule>
          <xm:sqref>K858:V858</xm:sqref>
        </x14:conditionalFormatting>
        <x14:conditionalFormatting xmlns:xm="http://schemas.microsoft.com/office/excel/2006/main">
          <x14:cfRule type="expression" priority="569" id="{C646F562-5A1F-498E-AAAD-5D10295018AC}">
            <xm:f>$AK858&lt;=Données!$B$2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AJ858:AL858</xm:sqref>
        </x14:conditionalFormatting>
        <x14:conditionalFormatting xmlns:xm="http://schemas.microsoft.com/office/excel/2006/main">
          <x14:cfRule type="expression" priority="572" id="{96BF1562-EC6E-426A-9417-0630AA51B4FE}">
            <xm:f>$AK858&lt;=Données!$B$2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E858:I858</xm:sqref>
        </x14:conditionalFormatting>
        <x14:conditionalFormatting xmlns:xm="http://schemas.microsoft.com/office/excel/2006/main">
          <x14:cfRule type="containsText" priority="570" operator="containsText" id="{C6E70E15-A44D-4439-919A-75118DFBD48D}">
            <xm:f>NOT(ISERROR(SEARCH("Non",A858)))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71" operator="containsText" id="{9AA69151-14EA-4CEA-AE91-F0EF746ADB7D}">
            <xm:f>NOT(ISERROR(SEARCH("vérifier",A858)))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A858</xm:sqref>
        </x14:conditionalFormatting>
        <x14:conditionalFormatting xmlns:xm="http://schemas.microsoft.com/office/excel/2006/main">
          <x14:cfRule type="containsText" priority="577" operator="containsText" id="{2FFFBE5A-AB48-41D7-A852-C1A99F16C9AD}">
            <xm:f>NOT(ISERROR(SEARCH("X",V439)))</xm:f>
            <xm:f>"X"</xm:f>
            <x14:dxf>
              <font>
                <color rgb="FFC00000"/>
              </font>
            </x14:dxf>
          </x14:cfRule>
          <xm:sqref>W858</xm:sqref>
        </x14:conditionalFormatting>
        <x14:conditionalFormatting xmlns:xm="http://schemas.microsoft.com/office/excel/2006/main">
          <x14:cfRule type="expression" priority="546" id="{7241DCE0-CBF3-401B-B782-D881875A0E5D}">
            <xm:f>$AK998&lt;=Données!$B$2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E998:I998</xm:sqref>
        </x14:conditionalFormatting>
        <x14:conditionalFormatting xmlns:xm="http://schemas.microsoft.com/office/excel/2006/main">
          <x14:cfRule type="containsText" priority="541" operator="containsText" id="{63DE224E-87B1-4152-8156-0EF652585E7C}">
            <xm:f>NOT(ISERROR(SEARCH("Non",A998)))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42" operator="containsText" id="{F375E1F2-790A-476F-95EB-9F867B3084E1}">
            <xm:f>NOT(ISERROR(SEARCH("vérifier",A998)))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A998</xm:sqref>
        </x14:conditionalFormatting>
        <x14:conditionalFormatting xmlns:xm="http://schemas.microsoft.com/office/excel/2006/main">
          <x14:cfRule type="expression" priority="539" id="{F3E769B8-910E-4F8B-B763-A29C7F4B5FE1}">
            <xm:f>$AK999&lt;=Données!$B$2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E999:I999</xm:sqref>
        </x14:conditionalFormatting>
        <x14:conditionalFormatting xmlns:xm="http://schemas.microsoft.com/office/excel/2006/main">
          <x14:cfRule type="containsText" priority="534" operator="containsText" id="{714F9C02-BBCA-4D3E-9123-537AACE94026}">
            <xm:f>NOT(ISERROR(SEARCH("Non",A999)))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35" operator="containsText" id="{336A2557-6E32-4FD0-AA18-ADAB2EE38A81}">
            <xm:f>NOT(ISERROR(SEARCH("vérifier",A999)))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A999</xm:sqref>
        </x14:conditionalFormatting>
        <x14:conditionalFormatting xmlns:xm="http://schemas.microsoft.com/office/excel/2006/main">
          <x14:cfRule type="expression" priority="531" id="{6374292F-E407-4B1C-AD43-E8DE4DCB09F2}">
            <xm:f>$AK1001&lt;=Données!$B$2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E1001:I1001</xm:sqref>
        </x14:conditionalFormatting>
        <x14:conditionalFormatting xmlns:xm="http://schemas.microsoft.com/office/excel/2006/main">
          <x14:cfRule type="containsText" priority="529" operator="containsText" id="{961419C8-CCC8-424F-ACFA-5D771CD346FF}">
            <xm:f>NOT(ISERROR(SEARCH("Non",A1001)))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30" operator="containsText" id="{5B9E5BFA-5160-4951-B3EC-0F79A61B0085}">
            <xm:f>NOT(ISERROR(SEARCH("vérifier",A1001)))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A1001</xm:sqref>
        </x14:conditionalFormatting>
        <x14:conditionalFormatting xmlns:xm="http://schemas.microsoft.com/office/excel/2006/main">
          <x14:cfRule type="expression" priority="524" id="{83046B7C-FEA1-4D58-BD3C-7F07F1AC3118}">
            <xm:f>$AK1100&lt;=Données!$B$2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E1100:I1100</xm:sqref>
        </x14:conditionalFormatting>
        <x14:conditionalFormatting xmlns:xm="http://schemas.microsoft.com/office/excel/2006/main">
          <x14:cfRule type="containsText" priority="522" operator="containsText" id="{4D5A75C4-1FE8-41C5-AABA-FACE6954269B}">
            <xm:f>NOT(ISERROR(SEARCH("Non",A1100)))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23" operator="containsText" id="{A7B37E24-99FD-4F2B-AC48-24D4187B4E32}">
            <xm:f>NOT(ISERROR(SEARCH("vérifier",A1100)))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A1100</xm:sqref>
        </x14:conditionalFormatting>
        <x14:conditionalFormatting xmlns:xm="http://schemas.microsoft.com/office/excel/2006/main">
          <x14:cfRule type="expression" priority="479" id="{1E05834B-34D2-4DBE-A8C3-85BBA5BE59AA}">
            <xm:f>$AK1119&lt;=Données!$B$2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E1119:I1119</xm:sqref>
        </x14:conditionalFormatting>
        <x14:conditionalFormatting xmlns:xm="http://schemas.microsoft.com/office/excel/2006/main">
          <x14:cfRule type="containsText" priority="477" operator="containsText" id="{D7E7A1E1-667B-4189-8172-3CA2B09F399B}">
            <xm:f>NOT(ISERROR(SEARCH("Non",A1119)))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78" operator="containsText" id="{74B1E4A9-74DC-46AA-82B4-A344D380AC55}">
            <xm:f>NOT(ISERROR(SEARCH("vérifier",A1119)))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A1119</xm:sqref>
        </x14:conditionalFormatting>
        <x14:conditionalFormatting xmlns:xm="http://schemas.microsoft.com/office/excel/2006/main">
          <x14:cfRule type="expression" priority="465" id="{95EFE649-6820-45F5-84E4-8D0B51F2299A}">
            <xm:f>$AK214&lt;=Données!$B$2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E214:I214</xm:sqref>
        </x14:conditionalFormatting>
        <x14:conditionalFormatting xmlns:xm="http://schemas.microsoft.com/office/excel/2006/main">
          <x14:cfRule type="containsText" priority="463" operator="containsText" id="{43194D44-67C9-46FF-BEA7-711D34C8FE30}">
            <xm:f>NOT(ISERROR(SEARCH("Non",A214)))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64" operator="containsText" id="{762C6C5D-A0D4-4DF8-93D3-3D0B82B2F5A5}">
            <xm:f>NOT(ISERROR(SEARCH("vérifier",A214)))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A214</xm:sqref>
        </x14:conditionalFormatting>
        <x14:conditionalFormatting xmlns:xm="http://schemas.microsoft.com/office/excel/2006/main">
          <x14:cfRule type="expression" priority="458" id="{24A31090-8A09-4216-8D89-54253A399477}">
            <xm:f>$AK849&lt;=Données!$B$2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E849:I849</xm:sqref>
        </x14:conditionalFormatting>
        <x14:conditionalFormatting xmlns:xm="http://schemas.microsoft.com/office/excel/2006/main">
          <x14:cfRule type="containsText" priority="456" operator="containsText" id="{65FB1E84-9B7F-4DCD-8213-E09362F6AC07}">
            <xm:f>NOT(ISERROR(SEARCH("Non",A849)))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57" operator="containsText" id="{2062A7E9-0E1A-4E74-91E5-3BC60D8E1C71}">
            <xm:f>NOT(ISERROR(SEARCH("vérifier",A849)))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A849</xm:sqref>
        </x14:conditionalFormatting>
        <x14:conditionalFormatting xmlns:xm="http://schemas.microsoft.com/office/excel/2006/main">
          <x14:cfRule type="expression" priority="451" id="{77637090-8106-48F9-8796-4C7D27DC78F3}">
            <xm:f>$AK850&lt;=Données!$B$2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E850:I850</xm:sqref>
        </x14:conditionalFormatting>
        <x14:conditionalFormatting xmlns:xm="http://schemas.microsoft.com/office/excel/2006/main">
          <x14:cfRule type="containsText" priority="449" operator="containsText" id="{6BA87CFB-48A1-4A57-BC07-E4AAB34ADCB2}">
            <xm:f>NOT(ISERROR(SEARCH("Non",A850)))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50" operator="containsText" id="{21375A2E-BE0A-49BA-AA2D-574544242952}">
            <xm:f>NOT(ISERROR(SEARCH("vérifier",A850)))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A850</xm:sqref>
        </x14:conditionalFormatting>
        <x14:conditionalFormatting xmlns:xm="http://schemas.microsoft.com/office/excel/2006/main">
          <x14:cfRule type="expression" priority="444" id="{9E3A5282-0ABF-4A41-A66B-B55833E99FCC}">
            <xm:f>$AK853&lt;=Données!$B$2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E853:I853</xm:sqref>
        </x14:conditionalFormatting>
        <x14:conditionalFormatting xmlns:xm="http://schemas.microsoft.com/office/excel/2006/main">
          <x14:cfRule type="containsText" priority="442" operator="containsText" id="{951AE416-1D1B-4DFE-A962-23DC6CE52518}">
            <xm:f>NOT(ISERROR(SEARCH("Non",A853)))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43" operator="containsText" id="{9C4C261E-4767-4938-BB85-814233243D35}">
            <xm:f>NOT(ISERROR(SEARCH("vérifier",A853)))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A853</xm:sqref>
        </x14:conditionalFormatting>
        <x14:conditionalFormatting xmlns:xm="http://schemas.microsoft.com/office/excel/2006/main">
          <x14:cfRule type="expression" priority="437" id="{61D5D7BC-4B4A-4551-9B79-45B1130C8CD7}">
            <xm:f>$AK851&lt;=Données!$B$2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E851:I851</xm:sqref>
        </x14:conditionalFormatting>
        <x14:conditionalFormatting xmlns:xm="http://schemas.microsoft.com/office/excel/2006/main">
          <x14:cfRule type="containsText" priority="435" operator="containsText" id="{10EFC40C-3ED6-4720-AFF2-5A7C0BDD9F14}">
            <xm:f>NOT(ISERROR(SEARCH("Non",A851)))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36" operator="containsText" id="{301515C5-1793-478B-85E2-17057ADCA89D}">
            <xm:f>NOT(ISERROR(SEARCH("vérifier",A851)))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A851</xm:sqref>
        </x14:conditionalFormatting>
        <x14:conditionalFormatting xmlns:xm="http://schemas.microsoft.com/office/excel/2006/main">
          <x14:cfRule type="expression" priority="430" id="{3BE2A9C8-AF1A-4FEE-8A0D-2C1C66F6F3CA}">
            <xm:f>$AK852&lt;=Données!$B$2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E852:I852</xm:sqref>
        </x14:conditionalFormatting>
        <x14:conditionalFormatting xmlns:xm="http://schemas.microsoft.com/office/excel/2006/main">
          <x14:cfRule type="containsText" priority="428" operator="containsText" id="{AF56BBA4-C5CA-4F0C-B971-096364040B6E}">
            <xm:f>NOT(ISERROR(SEARCH("Non",A852)))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29" operator="containsText" id="{CB59D455-F4EA-4DED-8559-DCAA0D787F5B}">
            <xm:f>NOT(ISERROR(SEARCH("vérifier",A852)))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A852</xm:sqref>
        </x14:conditionalFormatting>
        <x14:conditionalFormatting xmlns:xm="http://schemas.microsoft.com/office/excel/2006/main">
          <x14:cfRule type="expression" priority="346" id="{8AB6FF28-D601-4199-B371-1C0B31E32260}">
            <xm:f>$AK1175&lt;=Données!$B$2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E1175:I1175</xm:sqref>
        </x14:conditionalFormatting>
        <x14:conditionalFormatting xmlns:xm="http://schemas.microsoft.com/office/excel/2006/main">
          <x14:cfRule type="containsText" priority="344" operator="containsText" id="{4646EC8C-6E76-4B59-AACE-34694B8EF8BA}">
            <xm:f>NOT(ISERROR(SEARCH("Non",A1175)))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45" operator="containsText" id="{55C1379B-9721-4ACE-BE79-F1B360920172}">
            <xm:f>NOT(ISERROR(SEARCH("vérifier",A1175)))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A1175</xm:sqref>
        </x14:conditionalFormatting>
        <x14:conditionalFormatting xmlns:xm="http://schemas.microsoft.com/office/excel/2006/main">
          <x14:cfRule type="expression" priority="339" id="{1C442613-FECB-4B7D-B2D2-087933729ED8}">
            <xm:f>$AK1176&lt;=Données!$B$2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E1176:I1176</xm:sqref>
        </x14:conditionalFormatting>
        <x14:conditionalFormatting xmlns:xm="http://schemas.microsoft.com/office/excel/2006/main">
          <x14:cfRule type="containsText" priority="337" operator="containsText" id="{B4814556-701C-45BA-A284-F1AA500426DC}">
            <xm:f>NOT(ISERROR(SEARCH("Non",A1176)))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38" operator="containsText" id="{5347AAFB-ED5B-47AA-AD96-EE3196D1D471}">
            <xm:f>NOT(ISERROR(SEARCH("vérifier",A1176)))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A1176</xm:sqref>
        </x14:conditionalFormatting>
        <x14:conditionalFormatting xmlns:xm="http://schemas.microsoft.com/office/excel/2006/main">
          <x14:cfRule type="expression" priority="332" id="{3B785D41-92D4-4199-BAC6-59FBDAD355EC}">
            <xm:f>$AK1177&lt;=Données!$B$2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E1177:I1177</xm:sqref>
        </x14:conditionalFormatting>
        <x14:conditionalFormatting xmlns:xm="http://schemas.microsoft.com/office/excel/2006/main">
          <x14:cfRule type="containsText" priority="330" operator="containsText" id="{154D29EE-BCB4-4C79-A362-20B3C1D0D838}">
            <xm:f>NOT(ISERROR(SEARCH("Non",A1177)))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31" operator="containsText" id="{89CD923A-9637-4408-B95F-D05B78509902}">
            <xm:f>NOT(ISERROR(SEARCH("vérifier",A1177)))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A1177</xm:sqref>
        </x14:conditionalFormatting>
        <x14:conditionalFormatting xmlns:xm="http://schemas.microsoft.com/office/excel/2006/main">
          <x14:cfRule type="expression" priority="314" id="{CD4D9E3D-5F76-45E6-B0E3-E1E4A3C6B11E}">
            <xm:f>$AK898&lt;=Données!$B$2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E898:I898</xm:sqref>
        </x14:conditionalFormatting>
        <x14:conditionalFormatting xmlns:xm="http://schemas.microsoft.com/office/excel/2006/main">
          <x14:cfRule type="containsText" priority="312" operator="containsText" id="{C4E21003-3319-4528-9AAA-28C0489DEBE1}">
            <xm:f>NOT(ISERROR(SEARCH("Non",A898)))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13" operator="containsText" id="{7C91F46D-CBD5-419F-AEAA-DFA3316E3267}">
            <xm:f>NOT(ISERROR(SEARCH("vérifier",A898)))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A898</xm:sqref>
        </x14:conditionalFormatting>
        <x14:conditionalFormatting xmlns:xm="http://schemas.microsoft.com/office/excel/2006/main">
          <x14:cfRule type="expression" priority="306" id="{F7EB8B7C-642A-428B-94F6-9FBA2E80618F}">
            <xm:f>$AK1217&lt;=Données!$B$2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E1217:G1217 I1217</xm:sqref>
        </x14:conditionalFormatting>
        <x14:conditionalFormatting xmlns:xm="http://schemas.microsoft.com/office/excel/2006/main">
          <x14:cfRule type="containsText" priority="304" operator="containsText" id="{5100364F-80D1-4104-A0E5-B73F9EB884D0}">
            <xm:f>NOT(ISERROR(SEARCH("Non",A1217)))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05" operator="containsText" id="{48A350F1-089B-468A-86F4-5C18EA3E4DE3}">
            <xm:f>NOT(ISERROR(SEARCH("vérifier",A1217)))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A1217</xm:sqref>
        </x14:conditionalFormatting>
        <x14:conditionalFormatting xmlns:xm="http://schemas.microsoft.com/office/excel/2006/main">
          <x14:cfRule type="expression" priority="299" id="{C880E6DE-8792-434E-BCC0-11A305BED4BE}">
            <xm:f>$AK1217&lt;=Données!$B$2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H1217</xm:sqref>
        </x14:conditionalFormatting>
        <x14:conditionalFormatting xmlns:xm="http://schemas.microsoft.com/office/excel/2006/main">
          <x14:cfRule type="expression" priority="297" id="{85CA19E8-D932-4F0C-997C-F00630D4B646}">
            <xm:f>$AK181&lt;=Données!$B$2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E181:I181</xm:sqref>
        </x14:conditionalFormatting>
        <x14:conditionalFormatting xmlns:xm="http://schemas.microsoft.com/office/excel/2006/main">
          <x14:cfRule type="containsText" priority="295" operator="containsText" id="{2C3616F0-8DA6-4DE0-9593-5CD7AC607680}">
            <xm:f>NOT(ISERROR(SEARCH("Non",A181)))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96" operator="containsText" id="{BB5AC881-CD8F-461A-B329-69735C74997B}">
            <xm:f>NOT(ISERROR(SEARCH("vérifier",A181)))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A181</xm:sqref>
        </x14:conditionalFormatting>
        <x14:conditionalFormatting xmlns:xm="http://schemas.microsoft.com/office/excel/2006/main">
          <x14:cfRule type="containsText" priority="6260" operator="containsText" id="{0AE508BB-6302-4D7D-8F7F-8AC275F15FB5}">
            <xm:f>NOT(ISERROR(SEARCH("X",Départs!K1871)))</xm:f>
            <xm:f>"X"</xm:f>
            <x14:dxf>
              <font>
                <color rgb="FFC00000"/>
              </font>
            </x14:dxf>
          </x14:cfRule>
          <xm:sqref>K1416:T1423 X1416:AE1423</xm:sqref>
        </x14:conditionalFormatting>
        <x14:conditionalFormatting xmlns:xm="http://schemas.microsoft.com/office/excel/2006/main">
          <x14:cfRule type="containsText" priority="6268" operator="containsText" id="{0AE508BB-6302-4D7D-8F7F-8AC275F15FB5}">
            <xm:f>NOT(ISERROR(SEARCH("X",Départs!W1871)))</xm:f>
            <xm:f>"X"</xm:f>
            <x14:dxf>
              <font>
                <color rgb="FFC00000"/>
              </font>
            </x14:dxf>
          </x14:cfRule>
          <xm:sqref>V1416:W1423</xm:sqref>
        </x14:conditionalFormatting>
        <x14:conditionalFormatting xmlns:xm="http://schemas.microsoft.com/office/excel/2006/main">
          <x14:cfRule type="containsText" priority="6272" operator="containsText" id="{0AE508BB-6302-4D7D-8F7F-8AC275F15FB5}">
            <xm:f>NOT(ISERROR(SEARCH("X",Départs!W1871)))</xm:f>
            <xm:f>"X"</xm:f>
            <x14:dxf>
              <font>
                <color rgb="FFC00000"/>
              </font>
            </x14:dxf>
          </x14:cfRule>
          <xm:sqref>U1416:U1423</xm:sqref>
        </x14:conditionalFormatting>
        <x14:conditionalFormatting xmlns:xm="http://schemas.microsoft.com/office/excel/2006/main">
          <x14:cfRule type="expression" priority="289" id="{8C413E86-20ED-43CE-96B0-3CBD3F5F60B9}">
            <xm:f>$AK1415&lt;=Données!$B$2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E1415:I1415</xm:sqref>
        </x14:conditionalFormatting>
        <x14:conditionalFormatting xmlns:xm="http://schemas.microsoft.com/office/excel/2006/main">
          <x14:cfRule type="containsText" priority="287" operator="containsText" id="{189FCF9E-5892-4A25-BA2B-56951C52094D}">
            <xm:f>NOT(ISERROR(SEARCH("Non",A1415)))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8" operator="containsText" id="{137D99E5-DED1-4607-8FB8-8AAE938052DF}">
            <xm:f>NOT(ISERROR(SEARCH("vérifier",A1415)))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A1415</xm:sqref>
        </x14:conditionalFormatting>
        <x14:conditionalFormatting xmlns:xm="http://schemas.microsoft.com/office/excel/2006/main">
          <x14:cfRule type="expression" priority="281" id="{F7D91461-3C83-4A7F-9336-548FA8C2F16B}">
            <xm:f>$AK13&lt;=Données!$B$2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E13:I13</xm:sqref>
        </x14:conditionalFormatting>
        <x14:conditionalFormatting xmlns:xm="http://schemas.microsoft.com/office/excel/2006/main">
          <x14:cfRule type="containsText" priority="279" operator="containsText" id="{6C341D92-B444-4192-86C3-A2DD278B4F16}">
            <xm:f>NOT(ISERROR(SEARCH("Non",A13)))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0" operator="containsText" id="{C7939E5B-1869-425B-B61F-D7BEEF435CE4}">
            <xm:f>NOT(ISERROR(SEARCH("vérifier",A13)))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</xm:sqref>
        </x14:conditionalFormatting>
        <x14:conditionalFormatting xmlns:xm="http://schemas.microsoft.com/office/excel/2006/main">
          <x14:cfRule type="expression" priority="274" id="{2BAF69B2-9E83-4CEA-8C50-5936E3EE91A1}">
            <xm:f>$AK187&lt;=Données!$B$2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E187:I187</xm:sqref>
        </x14:conditionalFormatting>
        <x14:conditionalFormatting xmlns:xm="http://schemas.microsoft.com/office/excel/2006/main">
          <x14:cfRule type="containsText" priority="272" operator="containsText" id="{994701FB-CDA2-44BB-9405-0FA252707126}">
            <xm:f>NOT(ISERROR(SEARCH("Non",A187)))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3" operator="containsText" id="{3CEF29AC-60FD-40EF-A6C8-78851C86C59A}">
            <xm:f>NOT(ISERROR(SEARCH("vérifier",A187)))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A187</xm:sqref>
        </x14:conditionalFormatting>
        <x14:conditionalFormatting xmlns:xm="http://schemas.microsoft.com/office/excel/2006/main">
          <x14:cfRule type="containsText" priority="265" operator="containsText" id="{942A139A-812F-4907-B1A3-0E3661775995}">
            <xm:f>NOT(ISERROR(SEARCH("Non",A1128)))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6" operator="containsText" id="{DA1EBC9C-DA94-497D-B63A-24D75295CED2}">
            <xm:f>NOT(ISERROR(SEARCH("vérifier",A1128)))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A1128</xm:sqref>
        </x14:conditionalFormatting>
        <x14:conditionalFormatting xmlns:xm="http://schemas.microsoft.com/office/excel/2006/main">
          <x14:cfRule type="expression" priority="261" id="{B6128E5A-F3D1-4DF8-A920-2549A76528EC}">
            <xm:f>$AK416&lt;=Données!$B$2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E416:I416</xm:sqref>
        </x14:conditionalFormatting>
        <x14:conditionalFormatting xmlns:xm="http://schemas.microsoft.com/office/excel/2006/main">
          <x14:cfRule type="containsText" priority="259" operator="containsText" id="{899506ED-4E2C-4517-8DCA-50E1845F5372}">
            <xm:f>NOT(ISERROR(SEARCH("Non",A416)))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0" operator="containsText" id="{F046B3BF-B0BE-4BB4-926D-504DE694C913}">
            <xm:f>NOT(ISERROR(SEARCH("vérifier",A416)))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A416</xm:sqref>
        </x14:conditionalFormatting>
        <x14:conditionalFormatting xmlns:xm="http://schemas.microsoft.com/office/excel/2006/main">
          <x14:cfRule type="containsText" priority="252" operator="containsText" id="{67854FA5-7B86-4D6C-BA1B-A651A63FE535}">
            <xm:f>NOT(ISERROR(SEARCH("Non",A764)))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3" operator="containsText" id="{1F8A6452-4924-4396-B3D1-26B6D6F1F902}">
            <xm:f>NOT(ISERROR(SEARCH("vérifier",A764)))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A764</xm:sqref>
        </x14:conditionalFormatting>
        <x14:conditionalFormatting xmlns:xm="http://schemas.microsoft.com/office/excel/2006/main">
          <x14:cfRule type="containsText" priority="246" operator="containsText" id="{9E243B45-6E46-490B-B80F-898875E29BAB}">
            <xm:f>NOT(ISERROR(SEARCH("Non",A1538)))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7" operator="containsText" id="{A1E5CF62-7CE8-4F91-AF67-54E5DC82050F}">
            <xm:f>NOT(ISERROR(SEARCH("vérifier",A1538)))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A1538</xm:sqref>
        </x14:conditionalFormatting>
        <x14:conditionalFormatting xmlns:xm="http://schemas.microsoft.com/office/excel/2006/main">
          <x14:cfRule type="cellIs" priority="244" operator="lessThanOrEqual" id="{F6A6A12A-5441-4EA9-A4E5-704D3736EFAF}">
            <xm:f>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AK1540:AK1553</xm:sqref>
        </x14:conditionalFormatting>
        <x14:conditionalFormatting xmlns:xm="http://schemas.microsoft.com/office/excel/2006/main">
          <x14:cfRule type="expression" priority="243" id="{7565847C-C7A5-4456-AFF5-577589205223}">
            <xm:f>AK1540&lt;=Données!$B$2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AJ1540:AJ1553</xm:sqref>
        </x14:conditionalFormatting>
        <x14:conditionalFormatting xmlns:xm="http://schemas.microsoft.com/office/excel/2006/main">
          <x14:cfRule type="expression" priority="242" id="{731BC666-8E50-448C-89C7-D4276385C0C3}">
            <xm:f>AK1540&lt;=Données!$B$2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AL1540:AL1553</xm:sqref>
        </x14:conditionalFormatting>
        <x14:conditionalFormatting xmlns:xm="http://schemas.microsoft.com/office/excel/2006/main">
          <x14:cfRule type="containsText" priority="226" operator="containsText" id="{2A14E810-FCA2-409A-A272-72832390B4B6}">
            <xm:f>NOT(ISERROR(SEARCH("Non",A1540)))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7" operator="containsText" id="{3DF8CCAD-7DB6-4A8B-9374-3FD8369F35F8}">
            <xm:f>NOT(ISERROR(SEARCH("vérifier",A1540)))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A1540</xm:sqref>
        </x14:conditionalFormatting>
        <x14:conditionalFormatting xmlns:xm="http://schemas.microsoft.com/office/excel/2006/main">
          <x14:cfRule type="containsText" priority="221" operator="containsText" id="{414B6F0D-47C6-4F6A-9FFC-77B0A80EE173}">
            <xm:f>NOT(ISERROR(SEARCH("Non",A1542)))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2" operator="containsText" id="{AC1C93E8-4DC7-4E33-AED6-BB086E9D3839}">
            <xm:f>NOT(ISERROR(SEARCH("vérifier",A1542)))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A1542</xm:sqref>
        </x14:conditionalFormatting>
        <x14:conditionalFormatting xmlns:xm="http://schemas.microsoft.com/office/excel/2006/main">
          <x14:cfRule type="containsText" priority="216" operator="containsText" id="{E89DAA86-F2D3-4837-87AD-356D3EB82EFC}">
            <xm:f>NOT(ISERROR(SEARCH("Non",A1541)))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7" operator="containsText" id="{B156376D-D175-4458-A5BE-81912ED2D5FC}">
            <xm:f>NOT(ISERROR(SEARCH("vérifier",A1541)))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A1541</xm:sqref>
        </x14:conditionalFormatting>
        <x14:conditionalFormatting xmlns:xm="http://schemas.microsoft.com/office/excel/2006/main">
          <x14:cfRule type="containsText" priority="211" operator="containsText" id="{BDE50A7D-F263-4C89-8E1F-C57B378B9127}">
            <xm:f>NOT(ISERROR(SEARCH("Non",A1543)))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2" operator="containsText" id="{4EDDA0BC-1A9A-49B3-9C74-77BF6711D90F}">
            <xm:f>NOT(ISERROR(SEARCH("vérifier",A1543)))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A1543</xm:sqref>
        </x14:conditionalFormatting>
        <x14:conditionalFormatting xmlns:xm="http://schemas.microsoft.com/office/excel/2006/main">
          <x14:cfRule type="expression" priority="204" id="{742C5A5D-B43B-4FD8-9F4B-FD0B9E5F78E0}">
            <xm:f>$AK1545&lt;=Données!$B$2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E1545:I1553</xm:sqref>
        </x14:conditionalFormatting>
        <x14:conditionalFormatting xmlns:xm="http://schemas.microsoft.com/office/excel/2006/main">
          <x14:cfRule type="expression" priority="200" id="{6606ED92-DF8C-4EA7-82E7-02DC2ABC98D1}">
            <xm:f>$AK743&lt;=Données!$B$2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E743:I743</xm:sqref>
        </x14:conditionalFormatting>
        <x14:conditionalFormatting xmlns:xm="http://schemas.microsoft.com/office/excel/2006/main">
          <x14:cfRule type="containsText" priority="198" operator="containsText" id="{5BA0ADA9-9537-4FA8-BA0E-34EBCA6A173B}">
            <xm:f>NOT(ISERROR(SEARCH("Non",A743)))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9" operator="containsText" id="{B0A6A11C-A90E-4A63-9826-054C16411CED}">
            <xm:f>NOT(ISERROR(SEARCH("vérifier",A743)))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A743</xm:sqref>
        </x14:conditionalFormatting>
        <x14:conditionalFormatting xmlns:xm="http://schemas.microsoft.com/office/excel/2006/main">
          <x14:cfRule type="expression" priority="193" id="{213DEE90-B753-42A7-B8FC-E4BA6E1F67F4}">
            <xm:f>$AK1013&lt;=Données!$B$2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E1013:I1013</xm:sqref>
        </x14:conditionalFormatting>
        <x14:conditionalFormatting xmlns:xm="http://schemas.microsoft.com/office/excel/2006/main">
          <x14:cfRule type="containsText" priority="191" operator="containsText" id="{23DAF691-A4A2-4727-B369-F8AFF8213ABC}">
            <xm:f>NOT(ISERROR(SEARCH("Non",A1013)))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2" operator="containsText" id="{FA8A668A-6523-4DD2-B540-F1E88753C544}">
            <xm:f>NOT(ISERROR(SEARCH("vérifier",A1013)))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A1013</xm:sqref>
        </x14:conditionalFormatting>
        <x14:conditionalFormatting xmlns:xm="http://schemas.microsoft.com/office/excel/2006/main">
          <x14:cfRule type="expression" priority="171" id="{C5D7E6BC-56A4-4A38-A677-3BBF15CA7274}">
            <xm:f>$AK402&lt;=Données!$B$2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E402:I402</xm:sqref>
        </x14:conditionalFormatting>
        <x14:conditionalFormatting xmlns:xm="http://schemas.microsoft.com/office/excel/2006/main">
          <x14:cfRule type="containsText" priority="169" operator="containsText" id="{E86B0E5F-E070-4C9B-8907-43BF3130A42C}">
            <xm:f>NOT(ISERROR(SEARCH("Non",A402)))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0" operator="containsText" id="{55183B73-C8F1-483E-A415-F929ACACEFFD}">
            <xm:f>NOT(ISERROR(SEARCH("vérifier",A402)))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A402</xm:sqref>
        </x14:conditionalFormatting>
        <x14:conditionalFormatting xmlns:xm="http://schemas.microsoft.com/office/excel/2006/main">
          <x14:cfRule type="expression" priority="164" id="{2B01CD73-B3D4-4952-ADF5-97466EC34E43}">
            <xm:f>$AK8&lt;=Données!$B$2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E8:I8</xm:sqref>
        </x14:conditionalFormatting>
        <x14:conditionalFormatting xmlns:xm="http://schemas.microsoft.com/office/excel/2006/main">
          <x14:cfRule type="containsText" priority="162" operator="containsText" id="{8B85572B-4315-451A-8D82-8E9030C263B8}">
            <xm:f>NOT(ISERROR(SEARCH("Non",A8)))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3" operator="containsText" id="{5C2059D7-208B-4358-A3FA-CCECDB39415C}">
            <xm:f>NOT(ISERROR(SEARCH("vérifier",A8)))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</xm:sqref>
        </x14:conditionalFormatting>
        <x14:conditionalFormatting xmlns:xm="http://schemas.microsoft.com/office/excel/2006/main">
          <x14:cfRule type="expression" priority="157" id="{4B31F9D5-FF55-4872-9FC7-F7075C4A02C2}">
            <xm:f>$AK610&lt;=Données!$B$2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E610:I610</xm:sqref>
        </x14:conditionalFormatting>
        <x14:conditionalFormatting xmlns:xm="http://schemas.microsoft.com/office/excel/2006/main">
          <x14:cfRule type="containsText" priority="155" operator="containsText" id="{FFCF8718-0A65-48C8-987F-4B16EC30CA7F}">
            <xm:f>NOT(ISERROR(SEARCH("Non",A610)))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6" operator="containsText" id="{17C11E70-10A8-44A9-B08C-3A3CB2B7496D}">
            <xm:f>NOT(ISERROR(SEARCH("vérifier",A610)))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A610</xm:sqref>
        </x14:conditionalFormatting>
        <x14:conditionalFormatting xmlns:xm="http://schemas.microsoft.com/office/excel/2006/main">
          <x14:cfRule type="expression" priority="150" id="{7DD46842-905F-4A41-8AAF-F3D581CE3D09}">
            <xm:f>$AK12&lt;=Données!$B$2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E12:I12</xm:sqref>
        </x14:conditionalFormatting>
        <x14:conditionalFormatting xmlns:xm="http://schemas.microsoft.com/office/excel/2006/main">
          <x14:cfRule type="containsText" priority="148" operator="containsText" id="{585099CC-3E1B-4DB8-B2A9-489F209AA34F}">
            <xm:f>NOT(ISERROR(SEARCH("Non",A12)))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9" operator="containsText" id="{BC9CE50D-C382-4702-951C-314FA4EB2D83}">
            <xm:f>NOT(ISERROR(SEARCH("vérifier",A12)))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</xm:sqref>
        </x14:conditionalFormatting>
        <x14:conditionalFormatting xmlns:xm="http://schemas.microsoft.com/office/excel/2006/main">
          <x14:cfRule type="expression" priority="143" id="{67FABDFA-71D6-4EEE-A3E2-2FAADAEB8D13}">
            <xm:f>$AK11&lt;=Données!$B$2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E11:I11</xm:sqref>
        </x14:conditionalFormatting>
        <x14:conditionalFormatting xmlns:xm="http://schemas.microsoft.com/office/excel/2006/main">
          <x14:cfRule type="containsText" priority="141" operator="containsText" id="{3AAACBBA-BB49-4344-BE91-48129685DD9B}">
            <xm:f>NOT(ISERROR(SEARCH("Non",A11)))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2" operator="containsText" id="{7E2986FA-0793-4E5A-A4F9-C3D7E1F571DC}">
            <xm:f>NOT(ISERROR(SEARCH("vérifier",A11)))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</xm:sqref>
        </x14:conditionalFormatting>
        <x14:conditionalFormatting xmlns:xm="http://schemas.microsoft.com/office/excel/2006/main">
          <x14:cfRule type="expression" priority="136" id="{FA5AD18C-D8C5-4544-9C65-EA8B2155FDBC}">
            <xm:f>$AK22&lt;=Données!$B$2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E22:G22 I22 I25 E25:G25</xm:sqref>
        </x14:conditionalFormatting>
        <x14:conditionalFormatting xmlns:xm="http://schemas.microsoft.com/office/excel/2006/main">
          <x14:cfRule type="containsText" priority="134" operator="containsText" id="{8E177CC5-9F15-4EC3-BA42-EF551B1BEF0A}">
            <xm:f>NOT(ISERROR(SEARCH("Non",A22)))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5" operator="containsText" id="{4726F7A4-4BE2-4D9C-A0BB-6BE7E4DC3A2D}">
            <xm:f>NOT(ISERROR(SEARCH("vérifier",A22)))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</xm:sqref>
        </x14:conditionalFormatting>
        <x14:conditionalFormatting xmlns:xm="http://schemas.microsoft.com/office/excel/2006/main">
          <x14:cfRule type="expression" priority="130" id="{4893A527-B60B-4DB3-8D4B-80E8DB36854C}">
            <xm:f>$AK22&lt;=Données!$B$2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H22</xm:sqref>
        </x14:conditionalFormatting>
        <x14:conditionalFormatting xmlns:xm="http://schemas.microsoft.com/office/excel/2006/main">
          <x14:cfRule type="expression" priority="128" id="{711BDB0B-2F51-45E4-BDAE-E805DF528E6A}">
            <xm:f>$AK27&lt;=Données!$B$2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E27:G27 I27</xm:sqref>
        </x14:conditionalFormatting>
        <x14:conditionalFormatting xmlns:xm="http://schemas.microsoft.com/office/excel/2006/main">
          <x14:cfRule type="containsText" priority="126" operator="containsText" id="{840E03EC-D234-4243-B844-BAA48D86CC9B}">
            <xm:f>NOT(ISERROR(SEARCH("Non",A27)))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7" operator="containsText" id="{C2AA99B2-8BE7-467A-9F01-7BE1D989F523}">
            <xm:f>NOT(ISERROR(SEARCH("vérifier",A27)))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A27</xm:sqref>
        </x14:conditionalFormatting>
        <x14:conditionalFormatting xmlns:xm="http://schemas.microsoft.com/office/excel/2006/main">
          <x14:cfRule type="expression" priority="122" id="{757E1228-7095-42FB-AFCA-2D80A547A1F8}">
            <xm:f>$AK27&lt;=Données!$B$2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H27</xm:sqref>
        </x14:conditionalFormatting>
        <x14:conditionalFormatting xmlns:xm="http://schemas.microsoft.com/office/excel/2006/main">
          <x14:cfRule type="expression" priority="120" id="{96105A4D-EB48-4B34-8E1E-9FD39440C504}">
            <xm:f>$AK26&lt;=Données!$B$2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E26:G26 I26</xm:sqref>
        </x14:conditionalFormatting>
        <x14:conditionalFormatting xmlns:xm="http://schemas.microsoft.com/office/excel/2006/main">
          <x14:cfRule type="containsText" priority="118" operator="containsText" id="{8FF82CAD-EEFD-4D0E-A3F7-1E07B5154758}">
            <xm:f>NOT(ISERROR(SEARCH("Non",A26)))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9" operator="containsText" id="{9646B837-B74F-419C-9324-8A370C0FA118}">
            <xm:f>NOT(ISERROR(SEARCH("vérifier",A26)))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</xm:sqref>
        </x14:conditionalFormatting>
        <x14:conditionalFormatting xmlns:xm="http://schemas.microsoft.com/office/excel/2006/main">
          <x14:cfRule type="expression" priority="114" id="{19070171-AFB7-41F3-9EB7-EDA9BE9795E9}">
            <xm:f>$AK26&lt;=Données!$B$2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H26</xm:sqref>
        </x14:conditionalFormatting>
        <x14:conditionalFormatting xmlns:xm="http://schemas.microsoft.com/office/excel/2006/main">
          <x14:cfRule type="expression" priority="106" id="{46B520F2-66DE-423C-BD6A-424D63E2AB9B}">
            <xm:f>$AK19&lt;=Données!$B$2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12" id="{910FAEE0-A808-41AA-BD5E-F2A126D96C8C}">
            <xm:f>$AK19&lt;=Données!$B$2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E19:G19 I19</xm:sqref>
        </x14:conditionalFormatting>
        <x14:conditionalFormatting xmlns:xm="http://schemas.microsoft.com/office/excel/2006/main">
          <x14:cfRule type="containsText" priority="110" operator="containsText" id="{21051780-743B-4994-9194-A55AC58576CE}">
            <xm:f>NOT(ISERROR(SEARCH("Non",A19)))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1" operator="containsText" id="{B58AC826-F6A5-4645-9CB4-FD7F19293041}">
            <xm:f>NOT(ISERROR(SEARCH("vérifier",A19)))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</xm:sqref>
        </x14:conditionalFormatting>
        <x14:conditionalFormatting xmlns:xm="http://schemas.microsoft.com/office/excel/2006/main">
          <x14:cfRule type="expression" priority="98" id="{127F174B-72D7-4DA1-8264-CA79EB0B3B59}">
            <xm:f>$AK18&lt;=Données!$B$2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104" id="{939F677F-4897-4D27-9723-19F6C3D1F541}">
            <xm:f>$AK18&lt;=Données!$B$2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E18:G18 I18</xm:sqref>
        </x14:conditionalFormatting>
        <x14:conditionalFormatting xmlns:xm="http://schemas.microsoft.com/office/excel/2006/main">
          <x14:cfRule type="containsText" priority="102" operator="containsText" id="{5EBAAFF2-4E84-4667-B7F5-E66FF256A05C}">
            <xm:f>NOT(ISERROR(SEARCH("Non",A18)))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3" operator="containsText" id="{605F8853-768C-4D17-8DFB-9852ABC0D35B}">
            <xm:f>NOT(ISERROR(SEARCH("vérifier",A18)))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</xm:sqref>
        </x14:conditionalFormatting>
        <x14:conditionalFormatting xmlns:xm="http://schemas.microsoft.com/office/excel/2006/main">
          <x14:cfRule type="expression" priority="97" id="{460BFF40-ECD8-4826-8423-7E6A405754D4}">
            <xm:f>$AK25&lt;=Données!$B$2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H25</xm:sqref>
        </x14:conditionalFormatting>
        <x14:conditionalFormatting xmlns:xm="http://schemas.microsoft.com/office/excel/2006/main">
          <x14:cfRule type="containsText" priority="94" operator="containsText" id="{2A37ABCC-AEC8-4573-971E-7D66516FC270}">
            <xm:f>NOT(ISERROR(SEARCH("Non",A25)))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5" operator="containsText" id="{4E551384-D7EF-480E-83E7-6354F07DD8C3}">
            <xm:f>NOT(ISERROR(SEARCH("vérifier",A25)))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</xm:sqref>
        </x14:conditionalFormatting>
        <x14:conditionalFormatting xmlns:xm="http://schemas.microsoft.com/office/excel/2006/main">
          <x14:cfRule type="expression" priority="91" id="{2A0565A4-2EC1-4DA8-855F-C28ADEABA654}">
            <xm:f>$AK24&lt;=Données!$B$2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E24:G24 I24</xm:sqref>
        </x14:conditionalFormatting>
        <x14:conditionalFormatting xmlns:xm="http://schemas.microsoft.com/office/excel/2006/main">
          <x14:cfRule type="containsText" priority="89" operator="containsText" id="{0DA46F58-A34F-4B19-A286-ABC1BD97BCB7}">
            <xm:f>NOT(ISERROR(SEARCH("Non",A24)))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0" operator="containsText" id="{62553897-6783-427B-9231-A540CE685ECF}">
            <xm:f>NOT(ISERROR(SEARCH("vérifier",A24)))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</xm:sqref>
        </x14:conditionalFormatting>
        <x14:conditionalFormatting xmlns:xm="http://schemas.microsoft.com/office/excel/2006/main">
          <x14:cfRule type="expression" priority="85" id="{7E557F5C-FD0E-47F6-9525-C8155161FC84}">
            <xm:f>$AK24&lt;=Données!$B$2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H24</xm:sqref>
        </x14:conditionalFormatting>
        <x14:conditionalFormatting xmlns:xm="http://schemas.microsoft.com/office/excel/2006/main">
          <x14:cfRule type="expression" priority="77" id="{080E84FB-E9FA-466D-9578-8FB42629FA1D}">
            <xm:f>$AK21&lt;=Données!$B$2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H21</xm:sqref>
        </x14:conditionalFormatting>
        <x14:conditionalFormatting xmlns:xm="http://schemas.microsoft.com/office/excel/2006/main">
          <x14:cfRule type="expression" priority="83" id="{0BA47B7B-4AA5-4E7D-8E76-EE6BB7BFA4A3}">
            <xm:f>$AK21&lt;=Données!$B$2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E21:G21 I21</xm:sqref>
        </x14:conditionalFormatting>
        <x14:conditionalFormatting xmlns:xm="http://schemas.microsoft.com/office/excel/2006/main">
          <x14:cfRule type="containsText" priority="81" operator="containsText" id="{6833A548-4B73-4F17-AB23-632C39B4F307}">
            <xm:f>NOT(ISERROR(SEARCH("Non",A21)))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2" operator="containsText" id="{0C59E15E-A19C-4E29-877A-D6A7BE6F5E05}">
            <xm:f>NOT(ISERROR(SEARCH("vérifier",A21)))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</xm:sqref>
        </x14:conditionalFormatting>
        <x14:conditionalFormatting xmlns:xm="http://schemas.microsoft.com/office/excel/2006/main">
          <x14:cfRule type="expression" priority="69" id="{0F04B1F5-FF46-4240-B05D-9D702A7F0F43}">
            <xm:f>$AK20&lt;=Données!$B$2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H20</xm:sqref>
        </x14:conditionalFormatting>
        <x14:conditionalFormatting xmlns:xm="http://schemas.microsoft.com/office/excel/2006/main">
          <x14:cfRule type="expression" priority="75" id="{4DA85498-F47D-45D5-A414-3522D67D84B6}">
            <xm:f>$AK20&lt;=Données!$B$2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E20:G20 I20</xm:sqref>
        </x14:conditionalFormatting>
        <x14:conditionalFormatting xmlns:xm="http://schemas.microsoft.com/office/excel/2006/main">
          <x14:cfRule type="containsText" priority="73" operator="containsText" id="{CE18821C-A763-4427-8F96-1B17C19C9B1D}">
            <xm:f>NOT(ISERROR(SEARCH("Non",A20)))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4" operator="containsText" id="{ED0895F0-5CC7-4D5F-856C-8A7233EB3D39}">
            <xm:f>NOT(ISERROR(SEARCH("vérifier",A20)))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</xm:sqref>
        </x14:conditionalFormatting>
        <x14:conditionalFormatting xmlns:xm="http://schemas.microsoft.com/office/excel/2006/main">
          <x14:cfRule type="expression" priority="67" id="{6D8C8BC3-A008-4474-B918-06335FD5D897}">
            <xm:f>$AK23&lt;=Données!$B$2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E23:G23 I23</xm:sqref>
        </x14:conditionalFormatting>
        <x14:conditionalFormatting xmlns:xm="http://schemas.microsoft.com/office/excel/2006/main">
          <x14:cfRule type="containsText" priority="65" operator="containsText" id="{513B7F6E-37EB-4C35-9987-9519ADC81D76}">
            <xm:f>NOT(ISERROR(SEARCH("Non",A23)))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6" operator="containsText" id="{FDEFF1FE-28E7-469F-8C75-0DF4362E82A3}">
            <xm:f>NOT(ISERROR(SEARCH("vérifier",A23)))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</xm:sqref>
        </x14:conditionalFormatting>
        <x14:conditionalFormatting xmlns:xm="http://schemas.microsoft.com/office/excel/2006/main">
          <x14:cfRule type="expression" priority="61" id="{74F50831-934E-43D2-BAB8-51E947047F00}">
            <xm:f>$AK23&lt;=Données!$B$2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H23</xm:sqref>
        </x14:conditionalFormatting>
        <x14:conditionalFormatting xmlns:xm="http://schemas.microsoft.com/office/excel/2006/main">
          <x14:cfRule type="expression" priority="59" id="{AA058C9C-86AA-4080-9063-6E31FE3B17C0}">
            <xm:f>$AK561&lt;=Données!$B$2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E561:I561</xm:sqref>
        </x14:conditionalFormatting>
        <x14:conditionalFormatting xmlns:xm="http://schemas.microsoft.com/office/excel/2006/main">
          <x14:cfRule type="containsText" priority="57" operator="containsText" id="{B7C84DC7-271E-44F5-8822-AE1CDC81805E}">
            <xm:f>NOT(ISERROR(SEARCH("Non",A561)))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8" operator="containsText" id="{2DAC0E8E-03C6-4161-B821-136A5EF7734E}">
            <xm:f>NOT(ISERROR(SEARCH("vérifier",A561)))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A561</xm:sqref>
        </x14:conditionalFormatting>
        <x14:conditionalFormatting xmlns:xm="http://schemas.microsoft.com/office/excel/2006/main">
          <x14:cfRule type="expression" priority="52" id="{999DF3D0-06CB-45B6-91CF-7A926232F020}">
            <xm:f>$AK562&lt;=Données!$B$2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E562:I562</xm:sqref>
        </x14:conditionalFormatting>
        <x14:conditionalFormatting xmlns:xm="http://schemas.microsoft.com/office/excel/2006/main">
          <x14:cfRule type="containsText" priority="50" operator="containsText" id="{9A50E7E1-9DA7-4519-89D2-FD84FFACD467}">
            <xm:f>NOT(ISERROR(SEARCH("Non",A562)))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1" operator="containsText" id="{29ECF1CD-0F7F-4C7C-BD72-BE540D194745}">
            <xm:f>NOT(ISERROR(SEARCH("vérifier",A562)))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A562</xm:sqref>
        </x14:conditionalFormatting>
        <x14:conditionalFormatting xmlns:xm="http://schemas.microsoft.com/office/excel/2006/main">
          <x14:cfRule type="expression" priority="45" id="{A3B323EC-8380-4F10-BA58-E9CD4C95F671}">
            <xm:f>$AK564&lt;=Données!$B$2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E564:I564</xm:sqref>
        </x14:conditionalFormatting>
        <x14:conditionalFormatting xmlns:xm="http://schemas.microsoft.com/office/excel/2006/main">
          <x14:cfRule type="containsText" priority="43" operator="containsText" id="{FCFF952A-CFF3-4F02-AB0E-E0F0024E630A}">
            <xm:f>NOT(ISERROR(SEARCH("Non",A564)))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4" operator="containsText" id="{26CACD14-98AA-4F8D-BB4A-D9500C3E4712}">
            <xm:f>NOT(ISERROR(SEARCH("vérifier",A564)))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A564</xm:sqref>
        </x14:conditionalFormatting>
        <x14:conditionalFormatting xmlns:xm="http://schemas.microsoft.com/office/excel/2006/main">
          <x14:cfRule type="expression" priority="38" id="{9DB64DDA-75C4-4288-855D-BDD8E53FC807}">
            <xm:f>$AK563&lt;=Données!$B$2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E563:I563</xm:sqref>
        </x14:conditionalFormatting>
        <x14:conditionalFormatting xmlns:xm="http://schemas.microsoft.com/office/excel/2006/main">
          <x14:cfRule type="containsText" priority="36" operator="containsText" id="{7DDDB37C-449E-4E74-8D4B-16E33A65379E}">
            <xm:f>NOT(ISERROR(SEARCH("Non",A563)))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7" operator="containsText" id="{79F1DF03-D262-4ACE-A16B-E9966BC23E96}">
            <xm:f>NOT(ISERROR(SEARCH("vérifier",A563)))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A563</xm:sqref>
        </x14:conditionalFormatting>
        <x14:conditionalFormatting xmlns:xm="http://schemas.microsoft.com/office/excel/2006/main">
          <x14:cfRule type="expression" priority="31" id="{EAB6C8A3-007E-4179-84F2-50DF4AFFA703}">
            <xm:f>$AK87&lt;=Données!$B$2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E87:I87</xm:sqref>
        </x14:conditionalFormatting>
        <x14:conditionalFormatting xmlns:xm="http://schemas.microsoft.com/office/excel/2006/main">
          <x14:cfRule type="containsText" priority="29" operator="containsText" id="{4CF45FA9-BD61-4E55-82F1-6C824F7E213F}">
            <xm:f>NOT(ISERROR(SEARCH("Non",A87)))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0" operator="containsText" id="{4AD427FC-5F9E-421D-9C54-6895B5CC5066}">
            <xm:f>NOT(ISERROR(SEARCH("vérifier",A87)))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A87</xm:sqref>
        </x14:conditionalFormatting>
        <x14:conditionalFormatting xmlns:xm="http://schemas.microsoft.com/office/excel/2006/main">
          <x14:cfRule type="expression" priority="24" id="{24C2D213-8847-46E8-A1B1-848C13222293}">
            <xm:f>$AK92&lt;=Données!$B$2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E92:I92</xm:sqref>
        </x14:conditionalFormatting>
        <x14:conditionalFormatting xmlns:xm="http://schemas.microsoft.com/office/excel/2006/main">
          <x14:cfRule type="containsText" priority="22" operator="containsText" id="{8CD37251-533A-4F8E-966E-C68E5EC31DB9}">
            <xm:f>NOT(ISERROR(SEARCH("Non",A92)))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" operator="containsText" id="{3E40ABDD-DDD3-4F16-BBD8-1E9D0C4E36A3}">
            <xm:f>NOT(ISERROR(SEARCH("vérifier",A92)))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A92</xm:sqref>
        </x14:conditionalFormatting>
        <x14:conditionalFormatting xmlns:xm="http://schemas.microsoft.com/office/excel/2006/main">
          <x14:cfRule type="containsText" priority="18" operator="containsText" id="{6831314A-A786-4F5F-AF22-5B16532BA706}">
            <xm:f>NOT(ISERROR(SEARCH("X",K9)))</xm:f>
            <xm:f>"X"</xm:f>
            <x14:dxf>
              <font>
                <color rgb="FFC00000"/>
              </font>
            </x14:dxf>
          </x14:cfRule>
          <xm:sqref>K9:AE9</xm:sqref>
        </x14:conditionalFormatting>
        <x14:conditionalFormatting xmlns:xm="http://schemas.microsoft.com/office/excel/2006/main">
          <x14:cfRule type="expression" priority="17" id="{9F4D6C1C-CEB1-4BA4-8265-DF234AC4BF20}">
            <xm:f>$AK9&lt;=Données!$B$2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AJ9:AL9</xm:sqref>
        </x14:conditionalFormatting>
        <x14:conditionalFormatting xmlns:xm="http://schemas.microsoft.com/office/excel/2006/main">
          <x14:cfRule type="expression" priority="15" id="{CDB2F096-9DDD-40FF-BD7F-BC34D79B0170}">
            <xm:f>$AK9&lt;=Données!$B$2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E9:I9</xm:sqref>
        </x14:conditionalFormatting>
        <x14:conditionalFormatting xmlns:xm="http://schemas.microsoft.com/office/excel/2006/main">
          <x14:cfRule type="containsText" priority="13" operator="containsText" id="{8AD9905F-0F01-4257-B5FE-EFF7EDCBA8E3}">
            <xm:f>NOT(ISERROR(SEARCH("Non",A9)))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" operator="containsText" id="{659B5B83-0274-41CA-9B82-1E528D71F6E6}">
            <xm:f>NOT(ISERROR(SEARCH("vérifier",A9)))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</xm:sqref>
        </x14:conditionalFormatting>
        <x14:conditionalFormatting xmlns:xm="http://schemas.microsoft.com/office/excel/2006/main">
          <x14:cfRule type="expression" priority="7" id="{F5DEC414-C5B1-44BD-8493-9D5FCE9B95C7}">
            <xm:f>$AK10&lt;=Données!$B$2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E10:I10</xm:sqref>
        </x14:conditionalFormatting>
        <x14:conditionalFormatting xmlns:xm="http://schemas.microsoft.com/office/excel/2006/main">
          <x14:cfRule type="containsText" priority="8" operator="containsText" id="{E9AF3845-414F-4EB7-9E88-19EBDAFFD47B}">
            <xm:f>NOT(ISERROR(SEARCH("X",K10)))</xm:f>
            <xm:f>"X"</xm:f>
            <x14:dxf>
              <font>
                <color rgb="FFC00000"/>
              </font>
            </x14:dxf>
          </x14:cfRule>
          <xm:sqref>K10:AE10</xm:sqref>
        </x14:conditionalFormatting>
        <x14:conditionalFormatting xmlns:xm="http://schemas.microsoft.com/office/excel/2006/main">
          <x14:cfRule type="expression" priority="3" id="{36A43485-C141-48AF-997F-CAB35BC28C27}">
            <xm:f>$AK10&lt;=Données!$B$2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AJ10:AL10</xm:sqref>
        </x14:conditionalFormatting>
        <x14:conditionalFormatting xmlns:xm="http://schemas.microsoft.com/office/excel/2006/main">
          <x14:cfRule type="containsText" priority="5" operator="containsText" id="{7FB673B3-17DC-47D5-AD58-F42DD9737948}">
            <xm:f>NOT(ISERROR(SEARCH("Non",A10)))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" operator="containsText" id="{74A6A429-9F43-4469-AFB8-9E2E122F00DC}">
            <xm:f>NOT(ISERROR(SEARCH("vérifier",A10)))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IZ296"/>
  <sheetViews>
    <sheetView zoomScaleNormal="100" zoomScaleSheetLayoutView="70" zoomScalePageLayoutView="90" workbookViewId="0">
      <pane xSplit="6" ySplit="7" topLeftCell="G8" activePane="bottomRight" state="frozen"/>
      <selection pane="topRight" activeCell="D1" sqref="D1"/>
      <selection pane="bottomLeft" activeCell="A7" sqref="A7"/>
      <selection pane="bottomRight" activeCell="D8" sqref="D8"/>
    </sheetView>
  </sheetViews>
  <sheetFormatPr baseColWidth="10" defaultRowHeight="12.75" x14ac:dyDescent="0.2"/>
  <cols>
    <col min="1" max="1" width="47" style="167" hidden="1" customWidth="1"/>
    <col min="2" max="2" width="20.28515625" style="170" hidden="1" customWidth="1"/>
    <col min="3" max="3" width="27.5703125" style="170" hidden="1" customWidth="1"/>
    <col min="4" max="4" width="21.5703125" customWidth="1"/>
    <col min="5" max="5" width="20.28515625" customWidth="1"/>
    <col min="6" max="6" width="10.28515625" style="354" bestFit="1" customWidth="1"/>
    <col min="7" max="7" width="34.7109375" style="152" customWidth="1"/>
    <col min="8" max="8" width="28.5703125" style="152" customWidth="1"/>
    <col min="9" max="9" width="8.42578125" customWidth="1"/>
    <col min="10" max="15" width="8.7109375" customWidth="1"/>
    <col min="16" max="16" width="8.7109375" style="153" customWidth="1"/>
    <col min="17" max="17" width="8.7109375" style="161" customWidth="1"/>
    <col min="18" max="19" width="8.7109375" style="162" customWidth="1"/>
    <col min="20" max="22" width="8.7109375" style="161" customWidth="1"/>
    <col min="23" max="24" width="8.7109375" customWidth="1"/>
    <col min="25" max="25" width="8.7109375" style="157" customWidth="1"/>
    <col min="26" max="26" width="8.7109375" style="158" customWidth="1"/>
    <col min="27" max="28" width="8.7109375" style="159" customWidth="1"/>
    <col min="29" max="29" width="8.7109375" style="160" customWidth="1"/>
    <col min="30" max="30" width="8.7109375" style="153" customWidth="1"/>
    <col min="31" max="32" width="7.28515625" style="153" customWidth="1"/>
    <col min="33" max="33" width="7.28515625" style="63" customWidth="1"/>
    <col min="34" max="34" width="8" style="154" customWidth="1"/>
    <col min="35" max="35" width="18.28515625" style="6" customWidth="1"/>
    <col min="36" max="36" width="11.7109375" style="155" customWidth="1"/>
    <col min="37" max="37" width="54.7109375" style="156" customWidth="1"/>
    <col min="38" max="42" width="11.42578125" style="63" customWidth="1"/>
  </cols>
  <sheetData>
    <row r="1" spans="1:260" ht="21.6" customHeight="1" x14ac:dyDescent="0.2">
      <c r="A1" s="278"/>
      <c r="B1" s="279"/>
      <c r="C1" s="279"/>
      <c r="D1" s="455">
        <f>'PAR NOM FICHIER À JOUR'!E1</f>
        <v>45979</v>
      </c>
      <c r="E1" s="456"/>
      <c r="F1" s="457"/>
      <c r="G1" s="428" t="s">
        <v>0</v>
      </c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1"/>
      <c r="AB1" s="1"/>
      <c r="AC1" s="1"/>
      <c r="AD1" s="1"/>
      <c r="AE1" s="1"/>
      <c r="AF1" s="1"/>
      <c r="AG1" s="1"/>
      <c r="AH1" s="1"/>
      <c r="AI1" s="2"/>
      <c r="AJ1" s="1"/>
      <c r="AK1" s="3"/>
      <c r="AL1"/>
      <c r="AM1"/>
      <c r="AN1"/>
      <c r="AO1"/>
      <c r="AP1"/>
    </row>
    <row r="2" spans="1:260" ht="21.6" customHeight="1" x14ac:dyDescent="0.2">
      <c r="A2" s="280"/>
      <c r="B2" s="279"/>
      <c r="C2" s="279"/>
      <c r="D2" s="456"/>
      <c r="E2" s="456"/>
      <c r="F2" s="457"/>
      <c r="G2" s="430" t="s">
        <v>1</v>
      </c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1"/>
      <c r="AB2" s="1"/>
      <c r="AC2" s="1"/>
      <c r="AD2" s="1"/>
      <c r="AE2" s="1"/>
      <c r="AF2" s="1"/>
      <c r="AG2" s="1"/>
      <c r="AH2" s="1"/>
      <c r="AI2" s="2"/>
      <c r="AJ2" s="1"/>
      <c r="AK2" s="3"/>
      <c r="AL2"/>
      <c r="AM2"/>
      <c r="AN2"/>
      <c r="AO2"/>
      <c r="AP2"/>
    </row>
    <row r="3" spans="1:260" ht="21.6" customHeight="1" x14ac:dyDescent="0.2">
      <c r="A3" s="280"/>
      <c r="B3" s="279"/>
      <c r="C3" s="279"/>
      <c r="D3" s="456"/>
      <c r="E3" s="456"/>
      <c r="F3" s="457"/>
      <c r="G3" s="450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1"/>
      <c r="AB3" s="1"/>
      <c r="AC3" s="1"/>
      <c r="AD3" s="1"/>
      <c r="AE3" s="1"/>
      <c r="AF3" s="1"/>
      <c r="AG3" s="1"/>
      <c r="AH3" s="1"/>
      <c r="AI3" s="2"/>
      <c r="AJ3" s="1"/>
      <c r="AK3" s="3"/>
      <c r="AL3"/>
      <c r="AM3"/>
      <c r="AN3"/>
      <c r="AO3"/>
      <c r="AP3"/>
    </row>
    <row r="4" spans="1:260" ht="74.099999999999994" customHeight="1" thickBot="1" x14ac:dyDescent="0.25">
      <c r="A4" s="283"/>
      <c r="B4" s="284"/>
      <c r="C4" s="284"/>
      <c r="D4" s="293" t="s">
        <v>3310</v>
      </c>
      <c r="E4" s="294"/>
      <c r="F4" s="350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/>
      <c r="AM4"/>
      <c r="AN4"/>
      <c r="AO4"/>
      <c r="AP4"/>
    </row>
    <row r="5" spans="1:260" s="6" customFormat="1" ht="13.35" customHeight="1" thickBot="1" x14ac:dyDescent="0.25">
      <c r="A5" s="425" t="s">
        <v>2962</v>
      </c>
      <c r="B5" s="452" t="s">
        <v>3272</v>
      </c>
      <c r="C5" s="452" t="s">
        <v>3271</v>
      </c>
      <c r="D5" s="432" t="s">
        <v>2</v>
      </c>
      <c r="E5" s="435" t="s">
        <v>3</v>
      </c>
      <c r="F5" s="459" t="s">
        <v>4</v>
      </c>
      <c r="G5" s="441" t="s">
        <v>5</v>
      </c>
      <c r="H5" s="444" t="s">
        <v>6</v>
      </c>
      <c r="I5" s="447" t="s">
        <v>7</v>
      </c>
      <c r="J5" s="399" t="s">
        <v>8</v>
      </c>
      <c r="K5" s="400"/>
      <c r="L5" s="401"/>
      <c r="M5" s="207" t="s">
        <v>9</v>
      </c>
      <c r="N5" s="422" t="s">
        <v>11</v>
      </c>
      <c r="O5" s="423"/>
      <c r="P5" s="423"/>
      <c r="Q5" s="423"/>
      <c r="R5" s="423"/>
      <c r="S5" s="423"/>
      <c r="T5" s="423"/>
      <c r="U5" s="423"/>
      <c r="V5" s="424"/>
      <c r="W5" s="408" t="s">
        <v>3270</v>
      </c>
      <c r="X5" s="409"/>
      <c r="Y5" s="402" t="s">
        <v>10</v>
      </c>
      <c r="Z5" s="403"/>
      <c r="AA5" s="403"/>
      <c r="AB5" s="403"/>
      <c r="AC5" s="404"/>
      <c r="AD5" s="224" t="s">
        <v>5074</v>
      </c>
      <c r="AE5" s="405">
        <v>8511</v>
      </c>
      <c r="AF5" s="419">
        <v>2130</v>
      </c>
      <c r="AG5" s="390" t="s">
        <v>13</v>
      </c>
      <c r="AH5" s="410" t="s">
        <v>14</v>
      </c>
      <c r="AI5" s="413" t="s">
        <v>15</v>
      </c>
      <c r="AJ5" s="416" t="s">
        <v>16</v>
      </c>
      <c r="AK5" s="393" t="s">
        <v>17</v>
      </c>
    </row>
    <row r="6" spans="1:260" s="6" customFormat="1" ht="17.25" customHeight="1" thickBot="1" x14ac:dyDescent="0.25">
      <c r="A6" s="426"/>
      <c r="B6" s="453"/>
      <c r="C6" s="453"/>
      <c r="D6" s="433"/>
      <c r="E6" s="436"/>
      <c r="F6" s="460"/>
      <c r="G6" s="442"/>
      <c r="H6" s="445"/>
      <c r="I6" s="448"/>
      <c r="J6" s="203" t="s">
        <v>18</v>
      </c>
      <c r="K6" s="204" t="s">
        <v>19</v>
      </c>
      <c r="L6" s="205" t="s">
        <v>20</v>
      </c>
      <c r="M6" s="208" t="s">
        <v>5802</v>
      </c>
      <c r="N6" s="210" t="s">
        <v>5864</v>
      </c>
      <c r="O6" s="211">
        <v>1804</v>
      </c>
      <c r="P6" s="188" t="s">
        <v>26</v>
      </c>
      <c r="Q6" s="189">
        <v>1860</v>
      </c>
      <c r="R6" s="189" t="s">
        <v>27</v>
      </c>
      <c r="S6" s="190">
        <v>8210</v>
      </c>
      <c r="T6" s="190" t="s">
        <v>5863</v>
      </c>
      <c r="U6" s="318" t="s">
        <v>5800</v>
      </c>
      <c r="V6" s="321">
        <v>6502</v>
      </c>
      <c r="W6" s="355">
        <v>76827</v>
      </c>
      <c r="X6" s="356">
        <v>76727</v>
      </c>
      <c r="Y6" s="11" t="s">
        <v>21</v>
      </c>
      <c r="Z6" s="12" t="s">
        <v>22</v>
      </c>
      <c r="AA6" s="12" t="s">
        <v>23</v>
      </c>
      <c r="AB6" s="12" t="s">
        <v>24</v>
      </c>
      <c r="AC6" s="13" t="s">
        <v>25</v>
      </c>
      <c r="AD6" s="386" t="s">
        <v>29</v>
      </c>
      <c r="AE6" s="406"/>
      <c r="AF6" s="420"/>
      <c r="AG6" s="391"/>
      <c r="AH6" s="411"/>
      <c r="AI6" s="414"/>
      <c r="AJ6" s="417"/>
      <c r="AK6" s="394"/>
    </row>
    <row r="7" spans="1:260" s="6" customFormat="1" ht="31.35" customHeight="1" thickBot="1" x14ac:dyDescent="0.25">
      <c r="A7" s="427"/>
      <c r="B7" s="454"/>
      <c r="C7" s="454"/>
      <c r="D7" s="434"/>
      <c r="E7" s="437"/>
      <c r="F7" s="461"/>
      <c r="G7" s="443"/>
      <c r="H7" s="446"/>
      <c r="I7" s="449"/>
      <c r="J7" s="206" t="s">
        <v>5005</v>
      </c>
      <c r="K7" s="206" t="s">
        <v>31</v>
      </c>
      <c r="L7" s="206" t="s">
        <v>32</v>
      </c>
      <c r="M7" s="209" t="s">
        <v>33</v>
      </c>
      <c r="N7" s="210" t="s">
        <v>5869</v>
      </c>
      <c r="O7" s="211" t="s">
        <v>5870</v>
      </c>
      <c r="P7" s="191" t="s">
        <v>35</v>
      </c>
      <c r="Q7" s="192" t="s">
        <v>33</v>
      </c>
      <c r="R7" s="192" t="s">
        <v>33</v>
      </c>
      <c r="S7" s="193" t="s">
        <v>33</v>
      </c>
      <c r="T7" s="194" t="s">
        <v>5801</v>
      </c>
      <c r="U7" s="194" t="s">
        <v>5801</v>
      </c>
      <c r="V7" s="319" t="s">
        <v>5801</v>
      </c>
      <c r="W7" s="218" t="s">
        <v>35</v>
      </c>
      <c r="X7" s="219" t="s">
        <v>3269</v>
      </c>
      <c r="Y7" s="20" t="s">
        <v>34</v>
      </c>
      <c r="Z7" s="21" t="s">
        <v>35</v>
      </c>
      <c r="AA7" s="21" t="s">
        <v>36</v>
      </c>
      <c r="AB7" s="21" t="s">
        <v>37</v>
      </c>
      <c r="AC7" s="22" t="s">
        <v>38</v>
      </c>
      <c r="AD7" s="385" t="s">
        <v>33</v>
      </c>
      <c r="AE7" s="407"/>
      <c r="AF7" s="421"/>
      <c r="AG7" s="392"/>
      <c r="AH7" s="412"/>
      <c r="AI7" s="415"/>
      <c r="AJ7" s="418"/>
      <c r="AK7" s="395"/>
      <c r="AL7" s="336" t="s">
        <v>5867</v>
      </c>
      <c r="AM7" s="336" t="s">
        <v>5868</v>
      </c>
    </row>
    <row r="8" spans="1:260" s="44" customFormat="1" x14ac:dyDescent="0.2">
      <c r="A8" s="169" t="s">
        <v>2985</v>
      </c>
      <c r="B8" s="172">
        <f>IF(A8="Oui",0,1)</f>
        <v>1</v>
      </c>
      <c r="C8" s="172">
        <f>IF(OR(F8="Médecin",G8="Médecin",H8="Médecin",H8="Médecins",G8="anesthésiste",G8="boursier univ.",G8="chercheur",G8="chirurgien",G8="Résident(e)",G8="Md Urg",G8="Md Card",LEFT(G8,6)="Fellow",LEFT(G8,7)="Externe",G8="Directeur de la biobanque Médecin",G8="monit.-boursier",),1,0)</f>
        <v>1</v>
      </c>
      <c r="D8" s="28" t="s">
        <v>77</v>
      </c>
      <c r="E8" s="28" t="s">
        <v>78</v>
      </c>
      <c r="F8" s="349" t="s">
        <v>79</v>
      </c>
      <c r="G8" s="89" t="s">
        <v>80</v>
      </c>
      <c r="H8" s="89" t="s">
        <v>81</v>
      </c>
      <c r="I8" s="29">
        <f ca="1">IF(AJ8&lt;=Données!$B$2,1," ")</f>
        <v>1</v>
      </c>
      <c r="J8" s="30"/>
      <c r="K8" s="31"/>
      <c r="L8" s="32"/>
      <c r="M8" s="33"/>
      <c r="N8" s="195"/>
      <c r="O8" s="196"/>
      <c r="P8" s="185"/>
      <c r="Q8" s="186">
        <v>1</v>
      </c>
      <c r="R8" s="186"/>
      <c r="S8" s="187">
        <v>1</v>
      </c>
      <c r="T8" s="187"/>
      <c r="U8" s="187"/>
      <c r="V8" s="320"/>
      <c r="W8" s="226"/>
      <c r="X8" s="227"/>
      <c r="Y8" s="34"/>
      <c r="Z8" s="35"/>
      <c r="AA8" s="35"/>
      <c r="AB8" s="35"/>
      <c r="AC8" s="36"/>
      <c r="AD8" s="224"/>
      <c r="AE8" s="37"/>
      <c r="AF8" s="38"/>
      <c r="AG8" s="39"/>
      <c r="AH8" s="40"/>
      <c r="AI8" s="41" t="s">
        <v>44</v>
      </c>
      <c r="AJ8" s="42">
        <v>43935</v>
      </c>
      <c r="AK8" s="43"/>
      <c r="AL8" s="376">
        <f t="shared" ref="AL8:AL72" si="0">INDEX($J$6:$AF$6,1,MATCH(1,J8:AF8,-1))</f>
        <v>1860</v>
      </c>
      <c r="AM8" s="376" t="str">
        <f t="shared" ref="AM8:AM72" si="1">IF(INDEX($J$6:$AF$6,1,MATCH(1,J8:AF8,1))&lt;&gt;INDEX($J$6:$AF$6,1,MATCH(1,J8:AF8,-1)),INDEX($J$6:$AF$6,1,MATCH(1,J8:AF8,1)),"-")</f>
        <v>-</v>
      </c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</row>
    <row r="9" spans="1:260" s="44" customFormat="1" x14ac:dyDescent="0.2">
      <c r="A9" s="169" t="s">
        <v>2799</v>
      </c>
      <c r="B9" s="172">
        <f>IF(A9="Oui",0,1)</f>
        <v>1</v>
      </c>
      <c r="C9" s="172">
        <f>IF(OR(F9="Médecin",G9="Médecin",H9="Médecin",H9="Médecins",G9="anesthésiste",G9="boursier univ.",G9="chercheur",G9="chirurgien",G9="Résident(e)",G9="Md Urg",G9="Md Card",LEFT(G9,6)="Fellow",LEFT(G9,7)="Externe",G9="Directeur de la biobanque Médecin",G9="monit.-boursier",),1,0)</f>
        <v>1</v>
      </c>
      <c r="D9" s="28" t="s">
        <v>5283</v>
      </c>
      <c r="E9" s="28" t="s">
        <v>4251</v>
      </c>
      <c r="F9" s="311">
        <v>13584</v>
      </c>
      <c r="G9" s="89" t="s">
        <v>6235</v>
      </c>
      <c r="H9" s="177" t="s">
        <v>84</v>
      </c>
      <c r="I9" s="29" t="str">
        <f ca="1">IF(AJ9&lt;=Données!$B$2,1," ")</f>
        <v xml:space="preserve"> </v>
      </c>
      <c r="J9" s="30"/>
      <c r="K9" s="31"/>
      <c r="L9" s="32">
        <v>1</v>
      </c>
      <c r="M9" s="33"/>
      <c r="N9" s="185"/>
      <c r="O9" s="187"/>
      <c r="P9" s="185"/>
      <c r="Q9" s="186"/>
      <c r="R9" s="186"/>
      <c r="S9" s="187"/>
      <c r="T9" s="187"/>
      <c r="U9" s="187"/>
      <c r="V9" s="320"/>
      <c r="W9" s="214"/>
      <c r="X9" s="215"/>
      <c r="Y9" s="34"/>
      <c r="Z9" s="35"/>
      <c r="AA9" s="35"/>
      <c r="AB9" s="35"/>
      <c r="AC9" s="36"/>
      <c r="AD9" s="224"/>
      <c r="AE9" s="37"/>
      <c r="AF9" s="38"/>
      <c r="AG9" s="39"/>
      <c r="AH9" s="40"/>
      <c r="AI9" s="41" t="s">
        <v>4462</v>
      </c>
      <c r="AJ9" s="42">
        <v>45378</v>
      </c>
      <c r="AK9" s="43"/>
      <c r="AL9" s="376" t="str">
        <f t="shared" si="0"/>
        <v>95PFE-L2L</v>
      </c>
      <c r="AM9" s="376" t="str">
        <f t="shared" si="1"/>
        <v>-</v>
      </c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</row>
    <row r="10" spans="1:260" s="44" customFormat="1" x14ac:dyDescent="0.2">
      <c r="A10" s="169" t="s">
        <v>2799</v>
      </c>
      <c r="B10" s="172">
        <f>IF(A10="Oui",0,1)</f>
        <v>1</v>
      </c>
      <c r="C10" s="172">
        <f>IF(OR(F10="Médecin",G10="Médecin",H10="Médecin",H10="Médecins",G10="anesthésiste",G10="boursier univ.",G10="chercheur",G10="chirurgien",G10="Résident(e)",G10="Md Urg",G10="Md Card",LEFT(G10,6)="Fellow",LEFT(G10,7)="Externe",G10="Directeur de la biobanque Médecin",G10="monit.-boursier",),1,0)</f>
        <v>1</v>
      </c>
      <c r="D10" s="28" t="s">
        <v>114</v>
      </c>
      <c r="E10" s="28" t="s">
        <v>115</v>
      </c>
      <c r="F10" s="311" t="s">
        <v>6371</v>
      </c>
      <c r="G10" s="43" t="s">
        <v>116</v>
      </c>
      <c r="H10" s="177" t="s">
        <v>117</v>
      </c>
      <c r="I10" s="29">
        <f ca="1">IF(AJ10&lt;=Données!$B$2,1," ")</f>
        <v>1</v>
      </c>
      <c r="J10" s="30"/>
      <c r="K10" s="31"/>
      <c r="L10" s="32"/>
      <c r="M10" s="33"/>
      <c r="N10" s="185"/>
      <c r="O10" s="187"/>
      <c r="P10" s="185"/>
      <c r="Q10" s="186"/>
      <c r="R10" s="186">
        <v>1</v>
      </c>
      <c r="S10" s="187"/>
      <c r="T10" s="187"/>
      <c r="U10" s="187"/>
      <c r="V10" s="320"/>
      <c r="W10" s="214"/>
      <c r="X10" s="215"/>
      <c r="Y10" s="34"/>
      <c r="Z10" s="35"/>
      <c r="AA10" s="35"/>
      <c r="AB10" s="35"/>
      <c r="AC10" s="36"/>
      <c r="AD10" s="224"/>
      <c r="AE10" s="37"/>
      <c r="AF10" s="38"/>
      <c r="AG10" s="39"/>
      <c r="AH10" s="40"/>
      <c r="AI10" s="41" t="s">
        <v>44</v>
      </c>
      <c r="AJ10" s="42">
        <v>43936</v>
      </c>
      <c r="AK10" s="43" t="s">
        <v>118</v>
      </c>
      <c r="AL10" s="376" t="str">
        <f t="shared" si="0"/>
        <v>1870 +</v>
      </c>
      <c r="AM10" s="376" t="str">
        <f t="shared" si="1"/>
        <v>-</v>
      </c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</row>
    <row r="11" spans="1:260" s="44" customFormat="1" x14ac:dyDescent="0.2">
      <c r="A11" s="169" t="s">
        <v>2799</v>
      </c>
      <c r="B11" s="172">
        <f>IF(A11="Oui",0,1)</f>
        <v>1</v>
      </c>
      <c r="C11" s="172">
        <f>IF(OR(F11="Médecin",G11="Médecin",H11="Médecin",H11="Médecins",G11="anesthésiste",G11="boursier univ.",G11="chercheur",G11="chirurgien",G11="Résident(e)",G11="Md Urg",G11="Md Card",LEFT(G11,6)="Fellow",LEFT(G11,7)="Externe",G11="Directeur de la biobanque Médecin",G11="monit.-boursier",),1,0)</f>
        <v>1</v>
      </c>
      <c r="D11" s="28" t="s">
        <v>5782</v>
      </c>
      <c r="E11" s="28" t="s">
        <v>5780</v>
      </c>
      <c r="F11" s="311" t="s">
        <v>5781</v>
      </c>
      <c r="G11" s="43" t="s">
        <v>378</v>
      </c>
      <c r="H11" s="177" t="s">
        <v>651</v>
      </c>
      <c r="I11" s="29" t="str">
        <f ca="1">IF(AJ11&lt;=Données!$B$2,1," ")</f>
        <v xml:space="preserve"> </v>
      </c>
      <c r="J11" s="30"/>
      <c r="K11" s="31" t="s">
        <v>56</v>
      </c>
      <c r="L11" s="32">
        <v>1</v>
      </c>
      <c r="M11" s="33"/>
      <c r="N11" s="185"/>
      <c r="O11" s="187"/>
      <c r="P11" s="185"/>
      <c r="Q11" s="186"/>
      <c r="R11" s="186"/>
      <c r="S11" s="187"/>
      <c r="T11" s="187"/>
      <c r="U11" s="187"/>
      <c r="V11" s="320"/>
      <c r="W11" s="214"/>
      <c r="X11" s="215"/>
      <c r="Y11" s="34"/>
      <c r="Z11" s="35"/>
      <c r="AA11" s="35"/>
      <c r="AB11" s="35"/>
      <c r="AC11" s="36"/>
      <c r="AD11" s="224"/>
      <c r="AE11" s="37"/>
      <c r="AF11" s="38"/>
      <c r="AG11" s="39"/>
      <c r="AH11" s="40"/>
      <c r="AI11" s="41" t="s">
        <v>4462</v>
      </c>
      <c r="AJ11" s="42">
        <v>45616</v>
      </c>
      <c r="AK11" s="43"/>
      <c r="AL11" s="376" t="str">
        <f t="shared" si="0"/>
        <v>95PFE-L2L</v>
      </c>
      <c r="AM11" s="376" t="str">
        <f t="shared" si="1"/>
        <v>-</v>
      </c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</row>
    <row r="12" spans="1:260" s="44" customFormat="1" x14ac:dyDescent="0.2">
      <c r="A12" s="169" t="s">
        <v>2798</v>
      </c>
      <c r="B12" s="172">
        <f>IF(A12="Oui",0,1)</f>
        <v>0</v>
      </c>
      <c r="C12" s="172">
        <f>IF(OR(F12="Médecin",G12="Médecin",H12="Médecin",H12="Médecins",G12="anesthésiste",G12="boursier univ.",G12="chercheur",G12="chirurgien",G12="Résident(e)",G12="Md Urg",G12="Md Card",LEFT(G12,6)="Fellow",LEFT(G12,7)="Externe",G12="Directeur de la biobanque Médecin",G12="monit.-boursier",),1,0)</f>
        <v>1</v>
      </c>
      <c r="D12" s="28" t="s">
        <v>136</v>
      </c>
      <c r="E12" s="28" t="s">
        <v>137</v>
      </c>
      <c r="F12" s="311">
        <v>7637</v>
      </c>
      <c r="G12" s="43" t="s">
        <v>116</v>
      </c>
      <c r="H12" s="177" t="s">
        <v>117</v>
      </c>
      <c r="I12" s="29">
        <f ca="1">IF(AJ12&lt;=Données!$B$2,1," ")</f>
        <v>1</v>
      </c>
      <c r="J12" s="30" t="s">
        <v>56</v>
      </c>
      <c r="K12" s="31"/>
      <c r="L12" s="32"/>
      <c r="M12" s="33"/>
      <c r="N12" s="185"/>
      <c r="O12" s="187"/>
      <c r="P12" s="185"/>
      <c r="Q12" s="186"/>
      <c r="R12" s="186">
        <v>1</v>
      </c>
      <c r="S12" s="187"/>
      <c r="T12" s="187"/>
      <c r="U12" s="187"/>
      <c r="V12" s="320"/>
      <c r="W12" s="214"/>
      <c r="X12" s="215"/>
      <c r="Y12" s="34"/>
      <c r="Z12" s="35"/>
      <c r="AA12" s="35"/>
      <c r="AB12" s="35"/>
      <c r="AC12" s="36"/>
      <c r="AD12" s="224"/>
      <c r="AE12" s="37"/>
      <c r="AF12" s="38"/>
      <c r="AG12" s="39"/>
      <c r="AH12" s="40"/>
      <c r="AI12" s="41" t="s">
        <v>85</v>
      </c>
      <c r="AJ12" s="42">
        <v>44558</v>
      </c>
      <c r="AK12" s="43"/>
      <c r="AL12" s="376" t="str">
        <f t="shared" si="0"/>
        <v>1870 +</v>
      </c>
      <c r="AM12" s="376" t="str">
        <f t="shared" si="1"/>
        <v>-</v>
      </c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</row>
    <row r="13" spans="1:260" s="44" customFormat="1" x14ac:dyDescent="0.2">
      <c r="A13" s="169" t="s">
        <v>2985</v>
      </c>
      <c r="B13" s="172">
        <f>IF(A13="Oui",0,1)</f>
        <v>1</v>
      </c>
      <c r="C13" s="172">
        <f>IF(OR(F13="Médecin",G13="Médecin",H13="Médecin",H13="Médecins",G13="anesthésiste",G13="boursier univ.",G13="chercheur",G13="chirurgien",G13="Résident(e)",G13="Md Urg",G13="Md Card",LEFT(G13,6)="Fellow",LEFT(G13,7)="Externe",G13="Directeur de la biobanque Médecin",G13="monit.-boursier",),1,0)</f>
        <v>1</v>
      </c>
      <c r="D13" s="28" t="s">
        <v>247</v>
      </c>
      <c r="E13" s="28" t="s">
        <v>248</v>
      </c>
      <c r="F13" s="349" t="s">
        <v>249</v>
      </c>
      <c r="G13" s="89" t="s">
        <v>80</v>
      </c>
      <c r="H13" s="90" t="s">
        <v>117</v>
      </c>
      <c r="I13" s="29">
        <f ca="1">IF(AJ13&lt;=Données!$B$2,1," ")</f>
        <v>1</v>
      </c>
      <c r="J13" s="30" t="s">
        <v>56</v>
      </c>
      <c r="K13" s="31" t="s">
        <v>56</v>
      </c>
      <c r="L13" s="32"/>
      <c r="M13" s="33"/>
      <c r="N13" s="185"/>
      <c r="O13" s="187"/>
      <c r="P13" s="185"/>
      <c r="Q13" s="186">
        <v>1</v>
      </c>
      <c r="R13" s="186">
        <v>1</v>
      </c>
      <c r="S13" s="187" t="s">
        <v>56</v>
      </c>
      <c r="T13" s="187"/>
      <c r="U13" s="187"/>
      <c r="V13" s="320"/>
      <c r="W13" s="214"/>
      <c r="X13" s="215"/>
      <c r="Y13" s="34"/>
      <c r="Z13" s="35"/>
      <c r="AA13" s="35"/>
      <c r="AB13" s="35"/>
      <c r="AC13" s="36"/>
      <c r="AD13" s="224"/>
      <c r="AE13" s="37"/>
      <c r="AF13" s="38"/>
      <c r="AG13" s="39"/>
      <c r="AH13" s="40"/>
      <c r="AI13" s="41" t="s">
        <v>44</v>
      </c>
      <c r="AJ13" s="42">
        <v>43935</v>
      </c>
      <c r="AK13" s="43" t="s">
        <v>250</v>
      </c>
      <c r="AL13" s="376">
        <f t="shared" si="0"/>
        <v>1860</v>
      </c>
      <c r="AM13" s="376" t="str">
        <f t="shared" si="1"/>
        <v>1870 +</v>
      </c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</row>
    <row r="14" spans="1:260" s="44" customFormat="1" x14ac:dyDescent="0.2">
      <c r="A14" s="169" t="s">
        <v>2799</v>
      </c>
      <c r="B14" s="172">
        <f>IF(A14="Oui",0,1)</f>
        <v>1</v>
      </c>
      <c r="C14" s="172">
        <f>IF(OR(F14="Médecin",G14="Médecin",H14="Médecin",H14="Médecins",G14="anesthésiste",G14="boursier univ.",G14="chercheur",G14="chirurgien",G14="Résident(e)",G14="Md Urg",G14="Md Card",LEFT(G14,6)="Fellow",LEFT(G14,7)="Externe",G14="Directeur de la biobanque Médecin",G14="monit.-boursier",),1,0)</f>
        <v>1</v>
      </c>
      <c r="D14" s="28" t="s">
        <v>6028</v>
      </c>
      <c r="E14" s="28" t="s">
        <v>808</v>
      </c>
      <c r="F14" s="311">
        <v>14017</v>
      </c>
      <c r="G14" s="89" t="s">
        <v>6030</v>
      </c>
      <c r="H14" s="177" t="s">
        <v>5701</v>
      </c>
      <c r="I14" s="29" t="str">
        <f ca="1">IF(AJ14&lt;=Données!$B$2,1," ")</f>
        <v xml:space="preserve"> </v>
      </c>
      <c r="J14" s="30"/>
      <c r="K14" s="31" t="s">
        <v>56</v>
      </c>
      <c r="L14" s="32"/>
      <c r="M14" s="33"/>
      <c r="N14" s="185"/>
      <c r="O14" s="187">
        <v>1</v>
      </c>
      <c r="P14" s="185"/>
      <c r="Q14" s="186"/>
      <c r="R14" s="186"/>
      <c r="S14" s="187"/>
      <c r="T14" s="187"/>
      <c r="U14" s="187"/>
      <c r="V14" s="320"/>
      <c r="W14" s="214"/>
      <c r="X14" s="215"/>
      <c r="Y14" s="34"/>
      <c r="Z14" s="35"/>
      <c r="AA14" s="35"/>
      <c r="AB14" s="35"/>
      <c r="AC14" s="36"/>
      <c r="AD14" s="224"/>
      <c r="AE14" s="37"/>
      <c r="AF14" s="38"/>
      <c r="AG14" s="39"/>
      <c r="AH14" s="40"/>
      <c r="AI14" s="41" t="s">
        <v>4462</v>
      </c>
      <c r="AJ14" s="42">
        <v>45742</v>
      </c>
      <c r="AK14" s="43"/>
      <c r="AL14" s="376">
        <f t="shared" ref="AL14" si="2">INDEX($J$6:$AF$6,1,MATCH(1,J14:AF14,-1))</f>
        <v>1804</v>
      </c>
      <c r="AM14" s="376" t="str">
        <f t="shared" ref="AM14" si="3">IF(INDEX($J$6:$AF$6,1,MATCH(1,J14:AF14,1))&lt;&gt;INDEX($J$6:$AF$6,1,MATCH(1,J14:AF14,-1)),INDEX($J$6:$AF$6,1,MATCH(1,J14:AF14,1)),"-")</f>
        <v>-</v>
      </c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</row>
    <row r="15" spans="1:260" s="44" customFormat="1" x14ac:dyDescent="0.2">
      <c r="A15" s="169" t="s">
        <v>2985</v>
      </c>
      <c r="B15" s="172">
        <f>IF(A15="Oui",0,1)</f>
        <v>1</v>
      </c>
      <c r="C15" s="172">
        <f>IF(OR(F15="Médecin",G15="Médecin",H15="Médecin",H15="Médecins",G15="anesthésiste",G15="boursier univ.",G15="chercheur",G15="chirurgien",G15="Résident(e)",G15="Md Urg",G15="Md Card",LEFT(G15,6)="Fellow",LEFT(G15,7)="Externe",G15="Directeur de la biobanque Médecin",G15="monit.-boursier",),1,0)</f>
        <v>1</v>
      </c>
      <c r="D15" s="28" t="s">
        <v>293</v>
      </c>
      <c r="E15" s="28" t="s">
        <v>294</v>
      </c>
      <c r="F15" s="311" t="s">
        <v>80</v>
      </c>
      <c r="G15" s="89" t="s">
        <v>80</v>
      </c>
      <c r="H15" s="90" t="s">
        <v>117</v>
      </c>
      <c r="I15" s="29">
        <f ca="1">IF(AJ15&lt;=Données!$B$2,1," ")</f>
        <v>1</v>
      </c>
      <c r="J15" s="30"/>
      <c r="K15" s="31"/>
      <c r="L15" s="32"/>
      <c r="M15" s="33"/>
      <c r="N15" s="185"/>
      <c r="O15" s="187"/>
      <c r="P15" s="185">
        <v>1</v>
      </c>
      <c r="Q15" s="186"/>
      <c r="R15" s="186">
        <v>1</v>
      </c>
      <c r="S15" s="187"/>
      <c r="T15" s="187"/>
      <c r="U15" s="187"/>
      <c r="V15" s="320"/>
      <c r="W15" s="214"/>
      <c r="X15" s="215"/>
      <c r="Y15" s="34"/>
      <c r="Z15" s="35">
        <v>1</v>
      </c>
      <c r="AA15" s="35"/>
      <c r="AB15" s="35"/>
      <c r="AC15" s="36"/>
      <c r="AD15" s="224">
        <v>1</v>
      </c>
      <c r="AE15" s="37"/>
      <c r="AF15" s="38"/>
      <c r="AG15" s="39"/>
      <c r="AH15" s="40"/>
      <c r="AI15" s="41" t="s">
        <v>44</v>
      </c>
      <c r="AJ15" s="42">
        <v>43939</v>
      </c>
      <c r="AK15" s="43" t="s">
        <v>295</v>
      </c>
      <c r="AL15" s="376" t="str">
        <f t="shared" si="0"/>
        <v>1860-S</v>
      </c>
      <c r="AM15" s="376" t="str">
        <f t="shared" si="1"/>
        <v>1511-S</v>
      </c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</row>
    <row r="16" spans="1:260" s="44" customFormat="1" x14ac:dyDescent="0.2">
      <c r="A16" s="169" t="s">
        <v>2985</v>
      </c>
      <c r="B16" s="172">
        <f>IF(A16="Oui",0,1)</f>
        <v>1</v>
      </c>
      <c r="C16" s="172">
        <f>IF(OR(F16="Médecin",G16="Médecin",H16="Médecin",H16="Médecins",G16="anesthésiste",G16="boursier univ.",G16="chercheur",G16="chirurgien",G16="Résident(e)",G16="Md Urg",G16="Md Card",LEFT(G16,6)="Fellow",LEFT(G16,7)="Externe",G16="Directeur de la biobanque Médecin",G16="monit.-boursier",),1,0)</f>
        <v>1</v>
      </c>
      <c r="D16" s="28" t="s">
        <v>296</v>
      </c>
      <c r="E16" s="28" t="s">
        <v>297</v>
      </c>
      <c r="F16" s="349" t="s">
        <v>298</v>
      </c>
      <c r="G16" s="89" t="s">
        <v>80</v>
      </c>
      <c r="H16" s="177" t="s">
        <v>117</v>
      </c>
      <c r="I16" s="29">
        <f ca="1">IF(AJ16&lt;=Données!$B$2,1," ")</f>
        <v>1</v>
      </c>
      <c r="J16" s="30"/>
      <c r="K16" s="31"/>
      <c r="L16" s="32"/>
      <c r="M16" s="33"/>
      <c r="N16" s="185"/>
      <c r="O16" s="187"/>
      <c r="P16" s="185"/>
      <c r="Q16" s="186"/>
      <c r="R16" s="186"/>
      <c r="S16" s="187"/>
      <c r="T16" s="187"/>
      <c r="U16" s="187"/>
      <c r="V16" s="320"/>
      <c r="W16" s="214"/>
      <c r="X16" s="215"/>
      <c r="Y16" s="34"/>
      <c r="Z16" s="35">
        <v>1</v>
      </c>
      <c r="AA16" s="35"/>
      <c r="AB16" s="35"/>
      <c r="AC16" s="36"/>
      <c r="AD16" s="224"/>
      <c r="AE16" s="37"/>
      <c r="AF16" s="38"/>
      <c r="AG16" s="39"/>
      <c r="AH16" s="40"/>
      <c r="AI16" s="41" t="s">
        <v>299</v>
      </c>
      <c r="AJ16" s="42">
        <v>43909</v>
      </c>
      <c r="AK16" s="43"/>
      <c r="AL16" s="376" t="str">
        <f t="shared" si="0"/>
        <v>1511-S</v>
      </c>
      <c r="AM16" s="376" t="str">
        <f t="shared" si="1"/>
        <v>-</v>
      </c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</row>
    <row r="17" spans="1:260" s="44" customFormat="1" x14ac:dyDescent="0.2">
      <c r="A17" s="169" t="s">
        <v>2799</v>
      </c>
      <c r="B17" s="172">
        <f>IF(A17="Oui",0,1)</f>
        <v>1</v>
      </c>
      <c r="C17" s="172">
        <f>IF(OR(F17="Médecin",G17="Médecin",H17="Médecin",H17="Médecins",G17="anesthésiste",G17="boursier univ.",G17="chercheur",G17="chirurgien",G17="Résident(e)",G17="Md Urg",G17="Md Card",LEFT(G17,6)="Fellow",LEFT(G17,7)="Externe",G17="Directeur de la biobanque Médecin",G17="monit.-boursier",),1,0)</f>
        <v>1</v>
      </c>
      <c r="D17" s="28" t="s">
        <v>4042</v>
      </c>
      <c r="E17" s="28" t="s">
        <v>5646</v>
      </c>
      <c r="F17" s="311">
        <v>13877</v>
      </c>
      <c r="G17" s="43" t="s">
        <v>378</v>
      </c>
      <c r="H17" s="177" t="s">
        <v>61</v>
      </c>
      <c r="I17" s="29" t="str">
        <f ca="1">IF(AJ17&lt;=Données!$B$2,1," ")</f>
        <v xml:space="preserve"> </v>
      </c>
      <c r="J17" s="30"/>
      <c r="K17" s="31" t="s">
        <v>56</v>
      </c>
      <c r="L17" s="32" t="s">
        <v>56</v>
      </c>
      <c r="M17" s="33"/>
      <c r="N17" s="185"/>
      <c r="O17" s="187">
        <v>1</v>
      </c>
      <c r="P17" s="185"/>
      <c r="Q17" s="186"/>
      <c r="R17" s="186"/>
      <c r="S17" s="187"/>
      <c r="T17" s="187"/>
      <c r="U17" s="187"/>
      <c r="V17" s="320"/>
      <c r="W17" s="214"/>
      <c r="X17" s="215"/>
      <c r="Y17" s="34"/>
      <c r="Z17" s="35"/>
      <c r="AA17" s="35"/>
      <c r="AB17" s="35"/>
      <c r="AC17" s="36"/>
      <c r="AD17" s="224"/>
      <c r="AE17" s="37"/>
      <c r="AF17" s="38"/>
      <c r="AG17" s="39"/>
      <c r="AH17" s="40"/>
      <c r="AI17" s="41" t="s">
        <v>4462</v>
      </c>
      <c r="AJ17" s="42">
        <v>45560</v>
      </c>
      <c r="AK17" s="43"/>
      <c r="AL17" s="376">
        <f t="shared" si="0"/>
        <v>1804</v>
      </c>
      <c r="AM17" s="376" t="str">
        <f t="shared" si="1"/>
        <v>-</v>
      </c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</row>
    <row r="18" spans="1:260" s="44" customFormat="1" x14ac:dyDescent="0.2">
      <c r="A18" s="169" t="s">
        <v>2799</v>
      </c>
      <c r="B18" s="172">
        <f>IF(A18="Oui",0,1)</f>
        <v>1</v>
      </c>
      <c r="C18" s="172">
        <f>IF(OR(F18="Médecin",G18="Médecin",H18="Médecin",H18="Médecins",G18="anesthésiste",G18="boursier univ.",G18="chercheur",G18="chirurgien",G18="Résident(e)",G18="Md Urg",G18="Md Card",LEFT(G18,6)="Fellow",LEFT(G18,7)="Externe",G18="Directeur de la biobanque Médecin",G18="monit.-boursier",),1,0)</f>
        <v>1</v>
      </c>
      <c r="D18" s="28" t="s">
        <v>5146</v>
      </c>
      <c r="E18" s="28" t="s">
        <v>433</v>
      </c>
      <c r="F18" s="311" t="s">
        <v>5147</v>
      </c>
      <c r="G18" s="89" t="s">
        <v>3185</v>
      </c>
      <c r="H18" s="177" t="s">
        <v>5148</v>
      </c>
      <c r="I18" s="29" t="str">
        <f ca="1">IF(AJ18&lt;=Données!$B$2,1," ")</f>
        <v xml:space="preserve"> </v>
      </c>
      <c r="J18" s="30" t="s">
        <v>56</v>
      </c>
      <c r="K18" s="31" t="s">
        <v>56</v>
      </c>
      <c r="L18" s="32"/>
      <c r="M18" s="33">
        <v>1</v>
      </c>
      <c r="N18" s="185" t="s">
        <v>56</v>
      </c>
      <c r="O18" s="187" t="s">
        <v>56</v>
      </c>
      <c r="P18" s="185"/>
      <c r="Q18" s="186"/>
      <c r="R18" s="186"/>
      <c r="S18" s="187"/>
      <c r="T18" s="187"/>
      <c r="U18" s="187"/>
      <c r="V18" s="320"/>
      <c r="W18" s="214"/>
      <c r="X18" s="215"/>
      <c r="Y18" s="34"/>
      <c r="Z18" s="35"/>
      <c r="AA18" s="35"/>
      <c r="AB18" s="35"/>
      <c r="AC18" s="36"/>
      <c r="AD18" s="224"/>
      <c r="AE18" s="37"/>
      <c r="AF18" s="38"/>
      <c r="AG18" s="39"/>
      <c r="AH18" s="40"/>
      <c r="AI18" s="41" t="s">
        <v>4462</v>
      </c>
      <c r="AJ18" s="42">
        <v>45329</v>
      </c>
      <c r="AK18" s="43"/>
      <c r="AL18" s="376" t="str">
        <f t="shared" si="0"/>
        <v>F550</v>
      </c>
      <c r="AM18" s="376" t="str">
        <f t="shared" si="1"/>
        <v>-</v>
      </c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</row>
    <row r="19" spans="1:260" s="44" customFormat="1" x14ac:dyDescent="0.2">
      <c r="A19" s="169" t="s">
        <v>2799</v>
      </c>
      <c r="B19" s="172">
        <f>IF(A19="Oui",0,1)</f>
        <v>1</v>
      </c>
      <c r="C19" s="172">
        <f>IF(OR(F19="Médecin",G19="Médecin",H19="Médecin",H19="Médecins",G19="anesthésiste",G19="boursier univ.",G19="chercheur",G19="chirurgien",G19="Résident(e)",G19="Md Urg",G19="Md Card",LEFT(G19,6)="Fellow",LEFT(G19,7)="Externe",G19="Directeur de la biobanque Médecin",G19="monit.-boursier",),1,0)</f>
        <v>1</v>
      </c>
      <c r="D19" s="28" t="s">
        <v>5571</v>
      </c>
      <c r="E19" s="28" t="s">
        <v>5572</v>
      </c>
      <c r="F19" s="311" t="s">
        <v>5573</v>
      </c>
      <c r="G19" s="89" t="s">
        <v>3185</v>
      </c>
      <c r="H19" s="177" t="s">
        <v>2214</v>
      </c>
      <c r="I19" s="29" t="str">
        <f ca="1">IF(AJ19&lt;=Données!$B$2,1," ")</f>
        <v xml:space="preserve"> </v>
      </c>
      <c r="J19" s="30"/>
      <c r="K19" s="31">
        <v>1</v>
      </c>
      <c r="L19" s="32"/>
      <c r="M19" s="33"/>
      <c r="N19" s="185"/>
      <c r="O19" s="187"/>
      <c r="P19" s="185"/>
      <c r="Q19" s="186"/>
      <c r="R19" s="186"/>
      <c r="S19" s="187"/>
      <c r="T19" s="187"/>
      <c r="U19" s="187"/>
      <c r="V19" s="320"/>
      <c r="W19" s="214"/>
      <c r="X19" s="215"/>
      <c r="Y19" s="34"/>
      <c r="Z19" s="35"/>
      <c r="AA19" s="35"/>
      <c r="AB19" s="35"/>
      <c r="AC19" s="36"/>
      <c r="AD19" s="224"/>
      <c r="AE19" s="37"/>
      <c r="AF19" s="38"/>
      <c r="AG19" s="39"/>
      <c r="AH19" s="40"/>
      <c r="AI19" s="41" t="s">
        <v>4462</v>
      </c>
      <c r="AJ19" s="42">
        <v>45497</v>
      </c>
      <c r="AK19" s="43"/>
      <c r="AL19" s="376" t="str">
        <f t="shared" si="0"/>
        <v>95PFE-L2M</v>
      </c>
      <c r="AM19" s="376" t="str">
        <f t="shared" si="1"/>
        <v>-</v>
      </c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</row>
    <row r="20" spans="1:260" s="44" customFormat="1" x14ac:dyDescent="0.2">
      <c r="A20" s="169" t="s">
        <v>2985</v>
      </c>
      <c r="B20" s="172">
        <f>IF(A20="Oui",0,1)</f>
        <v>1</v>
      </c>
      <c r="C20" s="172">
        <f>IF(OR(F20="Médecin",G20="Médecin",H20="Médecin",H20="Médecins",G20="anesthésiste",G20="boursier univ.",G20="chercheur",G20="chirurgien",G20="Résident(e)",G20="Md Urg",G20="Md Card",LEFT(G20,6)="Fellow",LEFT(G20,7)="Externe",G20="Directeur de la biobanque Médecin",G20="monit.-boursier",),1,0)</f>
        <v>1</v>
      </c>
      <c r="D20" s="28" t="s">
        <v>331</v>
      </c>
      <c r="E20" s="28" t="s">
        <v>332</v>
      </c>
      <c r="F20" s="349" t="s">
        <v>333</v>
      </c>
      <c r="G20" s="89" t="s">
        <v>334</v>
      </c>
      <c r="H20" s="90" t="s">
        <v>117</v>
      </c>
      <c r="I20" s="29">
        <f ca="1">IF(AJ20&lt;=Données!$B$2,1," ")</f>
        <v>1</v>
      </c>
      <c r="J20" s="30">
        <v>1</v>
      </c>
      <c r="K20" s="31"/>
      <c r="L20" s="32"/>
      <c r="M20" s="33"/>
      <c r="N20" s="185"/>
      <c r="O20" s="187"/>
      <c r="P20" s="185"/>
      <c r="Q20" s="186"/>
      <c r="R20" s="186"/>
      <c r="S20" s="187"/>
      <c r="T20" s="187"/>
      <c r="U20" s="187"/>
      <c r="V20" s="320"/>
      <c r="W20" s="214"/>
      <c r="X20" s="215"/>
      <c r="Y20" s="34"/>
      <c r="Z20" s="35"/>
      <c r="AA20" s="35"/>
      <c r="AB20" s="35"/>
      <c r="AC20" s="36"/>
      <c r="AD20" s="224"/>
      <c r="AE20" s="37"/>
      <c r="AF20" s="38"/>
      <c r="AG20" s="39"/>
      <c r="AH20" s="40"/>
      <c r="AI20" s="41" t="s">
        <v>66</v>
      </c>
      <c r="AJ20" s="42">
        <v>44315</v>
      </c>
      <c r="AK20" s="43"/>
      <c r="AL20" s="376" t="str">
        <f t="shared" si="0"/>
        <v>95PFE-L2S</v>
      </c>
      <c r="AM20" s="376" t="str">
        <f t="shared" si="1"/>
        <v>-</v>
      </c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</row>
    <row r="21" spans="1:260" s="44" customFormat="1" x14ac:dyDescent="0.2">
      <c r="A21" s="169" t="s">
        <v>2985</v>
      </c>
      <c r="B21" s="172">
        <f>IF(A21="Oui",0,1)</f>
        <v>1</v>
      </c>
      <c r="C21" s="172">
        <f>IF(OR(F21="Médecin",G21="Médecin",H21="Médecin",H21="Médecins",G21="anesthésiste",G21="boursier univ.",G21="chercheur",G21="chirurgien",G21="Résident(e)",G21="Md Urg",G21="Md Card",LEFT(G21,6)="Fellow",LEFT(G21,7)="Externe",G21="Directeur de la biobanque Médecin",G21="monit.-boursier",),1,0)</f>
        <v>1</v>
      </c>
      <c r="D21" s="28" t="s">
        <v>350</v>
      </c>
      <c r="E21" s="28" t="s">
        <v>353</v>
      </c>
      <c r="F21" s="351" t="s">
        <v>80</v>
      </c>
      <c r="G21" s="165" t="s">
        <v>80</v>
      </c>
      <c r="H21" s="177" t="s">
        <v>354</v>
      </c>
      <c r="I21" s="29">
        <f ca="1">IF(AJ21&lt;=Données!$B$2,1," ")</f>
        <v>1</v>
      </c>
      <c r="J21" s="30">
        <v>1</v>
      </c>
      <c r="K21" s="31"/>
      <c r="L21" s="32"/>
      <c r="M21" s="33"/>
      <c r="N21" s="185"/>
      <c r="O21" s="187"/>
      <c r="P21" s="185"/>
      <c r="Q21" s="186" t="s">
        <v>56</v>
      </c>
      <c r="R21" s="186"/>
      <c r="S21" s="187"/>
      <c r="T21" s="187"/>
      <c r="U21" s="187"/>
      <c r="V21" s="320"/>
      <c r="W21" s="214"/>
      <c r="X21" s="215"/>
      <c r="Y21" s="34" t="s">
        <v>56</v>
      </c>
      <c r="Z21" s="35"/>
      <c r="AA21" s="35"/>
      <c r="AB21" s="35"/>
      <c r="AC21" s="36"/>
      <c r="AD21" s="224"/>
      <c r="AE21" s="37"/>
      <c r="AF21" s="38"/>
      <c r="AG21" s="39"/>
      <c r="AH21" s="40"/>
      <c r="AI21" s="41" t="s">
        <v>153</v>
      </c>
      <c r="AJ21" s="42">
        <v>44299</v>
      </c>
      <c r="AK21" s="43"/>
      <c r="AL21" s="376" t="str">
        <f t="shared" si="0"/>
        <v>95PFE-L2S</v>
      </c>
      <c r="AM21" s="376" t="str">
        <f t="shared" si="1"/>
        <v>-</v>
      </c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</row>
    <row r="22" spans="1:260" s="44" customFormat="1" x14ac:dyDescent="0.2">
      <c r="A22" s="169" t="s">
        <v>2798</v>
      </c>
      <c r="B22" s="172">
        <f>IF(A22="Oui",0,1)</f>
        <v>0</v>
      </c>
      <c r="C22" s="172">
        <f>IF(OR(F22="Médecin",G22="Médecin",H22="Médecin",H22="Médecins",G22="anesthésiste",G22="boursier univ.",G22="chercheur",G22="chirurgien",G22="Résident(e)",G22="Md Urg",G22="Md Card",LEFT(G22,6)="Fellow",LEFT(G22,7)="Externe",G22="Directeur de la biobanque Médecin",G22="monit.-boursier",),1,0)</f>
        <v>1</v>
      </c>
      <c r="D22" s="28" t="s">
        <v>366</v>
      </c>
      <c r="E22" s="28" t="s">
        <v>370</v>
      </c>
      <c r="F22" s="311">
        <v>9380</v>
      </c>
      <c r="G22" s="183" t="s">
        <v>371</v>
      </c>
      <c r="H22" s="182" t="s">
        <v>372</v>
      </c>
      <c r="I22" s="29">
        <f ca="1">IF(AJ22&lt;=Données!$B$2,1," ")</f>
        <v>1</v>
      </c>
      <c r="J22" s="30" t="s">
        <v>56</v>
      </c>
      <c r="K22" s="31" t="s">
        <v>56</v>
      </c>
      <c r="L22" s="32"/>
      <c r="M22" s="33"/>
      <c r="N22" s="185"/>
      <c r="O22" s="187"/>
      <c r="P22" s="185"/>
      <c r="Q22" s="186"/>
      <c r="R22" s="186">
        <v>1</v>
      </c>
      <c r="S22" s="187"/>
      <c r="T22" s="187"/>
      <c r="U22" s="187"/>
      <c r="V22" s="320"/>
      <c r="W22" s="214"/>
      <c r="X22" s="215"/>
      <c r="Y22" s="34"/>
      <c r="Z22" s="35"/>
      <c r="AA22" s="35"/>
      <c r="AB22" s="35"/>
      <c r="AC22" s="36"/>
      <c r="AD22" s="224"/>
      <c r="AE22" s="37"/>
      <c r="AF22" s="38"/>
      <c r="AG22" s="39"/>
      <c r="AH22" s="40"/>
      <c r="AI22" s="41" t="s">
        <v>57</v>
      </c>
      <c r="AJ22" s="42">
        <v>44589</v>
      </c>
      <c r="AK22" s="43"/>
      <c r="AL22" s="376" t="str">
        <f t="shared" si="0"/>
        <v>1870 +</v>
      </c>
      <c r="AM22" s="376" t="str">
        <f t="shared" si="1"/>
        <v>-</v>
      </c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</row>
    <row r="23" spans="1:260" s="44" customFormat="1" x14ac:dyDescent="0.2">
      <c r="A23" s="169" t="s">
        <v>2798</v>
      </c>
      <c r="B23" s="172">
        <f>IF(A23="Oui",0,1)</f>
        <v>0</v>
      </c>
      <c r="C23" s="172">
        <f>IF(OR(F23="Médecin",G23="Médecin",H23="Médecin",H23="Médecins",G23="anesthésiste",G23="boursier univ.",G23="chercheur",G23="chirurgien",G23="Résident(e)",G23="Md Urg",G23="Md Card",LEFT(G23,6)="Fellow",LEFT(G23,7)="Externe",G23="Directeur de la biobanque Médecin",G23="monit.-boursier",),1,0)</f>
        <v>1</v>
      </c>
      <c r="D23" s="28" t="s">
        <v>373</v>
      </c>
      <c r="E23" s="28" t="s">
        <v>374</v>
      </c>
      <c r="F23" s="352">
        <v>11595</v>
      </c>
      <c r="G23" s="183" t="s">
        <v>371</v>
      </c>
      <c r="H23" s="182" t="s">
        <v>375</v>
      </c>
      <c r="I23" s="29">
        <f ca="1">IF(AJ23&lt;=Données!$B$2,1," ")</f>
        <v>1</v>
      </c>
      <c r="J23" s="30" t="s">
        <v>56</v>
      </c>
      <c r="K23" s="31"/>
      <c r="L23" s="32"/>
      <c r="M23" s="33"/>
      <c r="N23" s="185"/>
      <c r="O23" s="187"/>
      <c r="P23" s="185">
        <v>1</v>
      </c>
      <c r="Q23" s="186"/>
      <c r="R23" s="186" t="s">
        <v>56</v>
      </c>
      <c r="S23" s="187"/>
      <c r="T23" s="187"/>
      <c r="U23" s="187"/>
      <c r="V23" s="320"/>
      <c r="W23" s="214"/>
      <c r="X23" s="215"/>
      <c r="Y23" s="34" t="s">
        <v>56</v>
      </c>
      <c r="Z23" s="35"/>
      <c r="AA23" s="35"/>
      <c r="AB23" s="35"/>
      <c r="AC23" s="36"/>
      <c r="AD23" s="224"/>
      <c r="AE23" s="37"/>
      <c r="AF23" s="38"/>
      <c r="AG23" s="39"/>
      <c r="AH23" s="40"/>
      <c r="AI23" s="41" t="s">
        <v>50</v>
      </c>
      <c r="AJ23" s="42">
        <v>44585</v>
      </c>
      <c r="AK23" s="43"/>
      <c r="AL23" s="376" t="str">
        <f t="shared" si="0"/>
        <v>1860-S</v>
      </c>
      <c r="AM23" s="376" t="str">
        <f t="shared" si="1"/>
        <v>-</v>
      </c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</row>
    <row r="24" spans="1:260" s="44" customFormat="1" x14ac:dyDescent="0.2">
      <c r="A24" s="169" t="s">
        <v>2798</v>
      </c>
      <c r="B24" s="172">
        <f>IF(A24="Oui",0,1)</f>
        <v>0</v>
      </c>
      <c r="C24" s="172">
        <f>IF(OR(F24="Médecin",G24="Médecin",H24="Médecin",H24="Médecins",G24="anesthésiste",G24="boursier univ.",G24="chercheur",G24="chirurgien",G24="Résident(e)",G24="Md Urg",G24="Md Card",LEFT(G24,6)="Fellow",LEFT(G24,7)="Externe",G24="Directeur de la biobanque Médecin",G24="monit.-boursier",),1,0)</f>
        <v>1</v>
      </c>
      <c r="D24" s="28" t="s">
        <v>376</v>
      </c>
      <c r="E24" s="28" t="s">
        <v>377</v>
      </c>
      <c r="F24" s="311">
        <v>12196</v>
      </c>
      <c r="G24" s="212" t="s">
        <v>378</v>
      </c>
      <c r="H24" s="182" t="s">
        <v>379</v>
      </c>
      <c r="I24" s="29">
        <f ca="1">IF(AJ24&lt;=Données!$B$2,1," ")</f>
        <v>1</v>
      </c>
      <c r="J24" s="30"/>
      <c r="K24" s="31" t="s">
        <v>56</v>
      </c>
      <c r="L24" s="32" t="s">
        <v>56</v>
      </c>
      <c r="M24" s="33"/>
      <c r="N24" s="185"/>
      <c r="O24" s="187"/>
      <c r="P24" s="185"/>
      <c r="Q24" s="186"/>
      <c r="R24" s="186">
        <v>1</v>
      </c>
      <c r="S24" s="187"/>
      <c r="T24" s="187"/>
      <c r="U24" s="187"/>
      <c r="V24" s="320"/>
      <c r="W24" s="214"/>
      <c r="X24" s="215"/>
      <c r="Y24" s="34"/>
      <c r="Z24" s="35"/>
      <c r="AA24" s="35"/>
      <c r="AB24" s="35"/>
      <c r="AC24" s="36"/>
      <c r="AD24" s="224"/>
      <c r="AE24" s="37"/>
      <c r="AF24" s="38"/>
      <c r="AG24" s="39"/>
      <c r="AH24" s="40"/>
      <c r="AI24" s="41" t="s">
        <v>85</v>
      </c>
      <c r="AJ24" s="42">
        <v>44579</v>
      </c>
      <c r="AK24" s="43"/>
      <c r="AL24" s="376" t="str">
        <f t="shared" si="0"/>
        <v>1870 +</v>
      </c>
      <c r="AM24" s="376" t="str">
        <f t="shared" si="1"/>
        <v>-</v>
      </c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</row>
    <row r="25" spans="1:260" s="44" customFormat="1" x14ac:dyDescent="0.2">
      <c r="A25" s="169" t="s">
        <v>2985</v>
      </c>
      <c r="B25" s="172">
        <f>IF(A25="Oui",0,1)</f>
        <v>1</v>
      </c>
      <c r="C25" s="172">
        <f>IF(OR(F25="Médecin",G25="Médecin",H25="Médecin",H25="Médecins",G25="anesthésiste",G25="boursier univ.",G25="chercheur",G25="chirurgien",G25="Résident(e)",G25="Md Urg",G25="Md Card",LEFT(G25,6)="Fellow",LEFT(G25,7)="Externe",G25="Directeur de la biobanque Médecin",G25="monit.-boursier",),1,0)</f>
        <v>1</v>
      </c>
      <c r="D25" s="28" t="s">
        <v>385</v>
      </c>
      <c r="E25" s="28" t="s">
        <v>386</v>
      </c>
      <c r="F25" s="349" t="s">
        <v>387</v>
      </c>
      <c r="G25" s="89" t="s">
        <v>80</v>
      </c>
      <c r="H25" s="177" t="s">
        <v>117</v>
      </c>
      <c r="I25" s="29">
        <f ca="1">IF(AJ25&lt;=Données!$B$2,1," ")</f>
        <v>1</v>
      </c>
      <c r="J25" s="30" t="s">
        <v>56</v>
      </c>
      <c r="K25" s="31" t="s">
        <v>56</v>
      </c>
      <c r="L25" s="32" t="s">
        <v>56</v>
      </c>
      <c r="M25" s="33"/>
      <c r="N25" s="185"/>
      <c r="O25" s="187"/>
      <c r="P25" s="185"/>
      <c r="Q25" s="186"/>
      <c r="R25" s="186">
        <v>1</v>
      </c>
      <c r="S25" s="187"/>
      <c r="T25" s="187"/>
      <c r="U25" s="187"/>
      <c r="V25" s="320"/>
      <c r="W25" s="214"/>
      <c r="X25" s="215"/>
      <c r="Y25" s="34"/>
      <c r="Z25" s="35"/>
      <c r="AA25" s="35"/>
      <c r="AB25" s="35"/>
      <c r="AC25" s="36"/>
      <c r="AD25" s="224"/>
      <c r="AE25" s="37"/>
      <c r="AF25" s="38"/>
      <c r="AG25" s="39"/>
      <c r="AH25" s="40"/>
      <c r="AI25" s="41" t="s">
        <v>57</v>
      </c>
      <c r="AJ25" s="42">
        <v>44580</v>
      </c>
      <c r="AK25" s="43"/>
      <c r="AL25" s="376" t="str">
        <f t="shared" si="0"/>
        <v>1870 +</v>
      </c>
      <c r="AM25" s="376" t="str">
        <f t="shared" si="1"/>
        <v>-</v>
      </c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</row>
    <row r="26" spans="1:260" s="44" customFormat="1" x14ac:dyDescent="0.2">
      <c r="A26" s="169" t="s">
        <v>2996</v>
      </c>
      <c r="B26" s="172">
        <f>IF(A26="Oui",0,1)</f>
        <v>1</v>
      </c>
      <c r="C26" s="172">
        <f>IF(OR(F26="Médecin",G26="Médecin",H26="Médecin",H26="Médecins",G26="anesthésiste",G26="boursier univ.",G26="chercheur",G26="chirurgien",G26="Résident(e)",G26="Md Urg",G26="Md Card",LEFT(G26,6)="Fellow",LEFT(G26,7)="Externe",G26="Directeur de la biobanque Médecin",G26="monit.-boursier",),1,0)</f>
        <v>1</v>
      </c>
      <c r="D26" s="28" t="s">
        <v>465</v>
      </c>
      <c r="E26" s="28" t="s">
        <v>466</v>
      </c>
      <c r="F26" s="349" t="s">
        <v>6384</v>
      </c>
      <c r="G26" s="89" t="s">
        <v>116</v>
      </c>
      <c r="H26" s="90" t="s">
        <v>76</v>
      </c>
      <c r="I26" s="29">
        <f ca="1">IF(AJ26&lt;=Données!$B$2,1," ")</f>
        <v>1</v>
      </c>
      <c r="J26" s="30" t="s">
        <v>56</v>
      </c>
      <c r="K26" s="31" t="s">
        <v>56</v>
      </c>
      <c r="L26" s="32"/>
      <c r="M26" s="33">
        <v>1</v>
      </c>
      <c r="N26" s="185"/>
      <c r="O26" s="187"/>
      <c r="P26" s="185"/>
      <c r="Q26" s="186"/>
      <c r="R26" s="186"/>
      <c r="S26" s="187"/>
      <c r="T26" s="187"/>
      <c r="U26" s="187"/>
      <c r="V26" s="320"/>
      <c r="W26" s="214"/>
      <c r="X26" s="215"/>
      <c r="Y26" s="34"/>
      <c r="Z26" s="35"/>
      <c r="AA26" s="35"/>
      <c r="AB26" s="35"/>
      <c r="AC26" s="36"/>
      <c r="AD26" s="224"/>
      <c r="AE26" s="37"/>
      <c r="AF26" s="38"/>
      <c r="AG26" s="39"/>
      <c r="AH26" s="40"/>
      <c r="AI26" s="41" t="s">
        <v>85</v>
      </c>
      <c r="AJ26" s="42">
        <v>44671</v>
      </c>
      <c r="AK26" s="43"/>
      <c r="AL26" s="376" t="str">
        <f t="shared" si="0"/>
        <v>F550</v>
      </c>
      <c r="AM26" s="376" t="str">
        <f t="shared" si="1"/>
        <v>-</v>
      </c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</row>
    <row r="27" spans="1:260" s="44" customFormat="1" x14ac:dyDescent="0.2">
      <c r="A27" s="169" t="s">
        <v>2996</v>
      </c>
      <c r="B27" s="172">
        <f>IF(A27="Oui",0,1)</f>
        <v>1</v>
      </c>
      <c r="C27" s="172">
        <f>IF(OR(F27="Médecin",G27="Médecin",H27="Médecin",H27="Médecins",G27="anesthésiste",G27="boursier univ.",G27="chercheur",G27="chirurgien",G27="Résident(e)",G27="Md Urg",G27="Md Card",LEFT(G27,6)="Fellow",LEFT(G27,7)="Externe",G27="Directeur de la biobanque Médecin",G27="monit.-boursier",),1,0)</f>
        <v>1</v>
      </c>
      <c r="D27" s="28" t="s">
        <v>484</v>
      </c>
      <c r="E27" s="28" t="s">
        <v>486</v>
      </c>
      <c r="F27" s="349" t="s">
        <v>80</v>
      </c>
      <c r="G27" s="89" t="s">
        <v>487</v>
      </c>
      <c r="H27" s="90" t="s">
        <v>61</v>
      </c>
      <c r="I27" s="29">
        <f ca="1">IF(AJ27&lt;=Données!$B$2,1," ")</f>
        <v>1</v>
      </c>
      <c r="J27" s="30">
        <v>1</v>
      </c>
      <c r="K27" s="31" t="s">
        <v>56</v>
      </c>
      <c r="L27" s="32" t="s">
        <v>56</v>
      </c>
      <c r="M27" s="33"/>
      <c r="N27" s="185"/>
      <c r="O27" s="187"/>
      <c r="P27" s="185"/>
      <c r="Q27" s="186"/>
      <c r="R27" s="186">
        <v>1</v>
      </c>
      <c r="S27" s="187"/>
      <c r="T27" s="187"/>
      <c r="U27" s="187"/>
      <c r="V27" s="320"/>
      <c r="W27" s="214"/>
      <c r="X27" s="215"/>
      <c r="Y27" s="34"/>
      <c r="Z27" s="35"/>
      <c r="AA27" s="35"/>
      <c r="AB27" s="35"/>
      <c r="AC27" s="36"/>
      <c r="AD27" s="224"/>
      <c r="AE27" s="37"/>
      <c r="AF27" s="38"/>
      <c r="AG27" s="39"/>
      <c r="AH27" s="40"/>
      <c r="AI27" s="41" t="s">
        <v>50</v>
      </c>
      <c r="AJ27" s="42">
        <v>44579</v>
      </c>
      <c r="AK27" s="43"/>
      <c r="AL27" s="376" t="str">
        <f t="shared" si="0"/>
        <v>95PFE-L2S</v>
      </c>
      <c r="AM27" s="376" t="str">
        <f t="shared" si="1"/>
        <v>1870 +</v>
      </c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</row>
    <row r="28" spans="1:260" s="44" customFormat="1" x14ac:dyDescent="0.2">
      <c r="A28" s="169" t="s">
        <v>2996</v>
      </c>
      <c r="B28" s="172">
        <f>IF(A28="Oui",0,1)</f>
        <v>1</v>
      </c>
      <c r="C28" s="172">
        <f>IF(OR(F28="Médecin",G28="Médecin",H28="Médecin",H28="Médecins",G28="anesthésiste",G28="boursier univ.",G28="chercheur",G28="chirurgien",G28="Résident(e)",G28="Md Urg",G28="Md Card",LEFT(G28,6)="Fellow",LEFT(G28,7)="Externe",G28="Directeur de la biobanque Médecin",G28="monit.-boursier",),1,0)</f>
        <v>1</v>
      </c>
      <c r="D28" s="28" t="s">
        <v>533</v>
      </c>
      <c r="E28" s="28" t="s">
        <v>1232</v>
      </c>
      <c r="F28" s="349" t="s">
        <v>6373</v>
      </c>
      <c r="G28" s="89" t="s">
        <v>116</v>
      </c>
      <c r="H28" s="90" t="s">
        <v>65</v>
      </c>
      <c r="I28" s="29" t="str">
        <f ca="1">IF(AJ28&lt;=Données!$B$2,1," ")</f>
        <v xml:space="preserve"> </v>
      </c>
      <c r="J28" s="30">
        <v>1</v>
      </c>
      <c r="K28" s="31"/>
      <c r="L28" s="32"/>
      <c r="M28" s="33"/>
      <c r="N28" s="185"/>
      <c r="O28" s="187"/>
      <c r="P28" s="185"/>
      <c r="Q28" s="186"/>
      <c r="R28" s="186" t="s">
        <v>56</v>
      </c>
      <c r="S28" s="187"/>
      <c r="T28" s="187"/>
      <c r="U28" s="187"/>
      <c r="V28" s="320"/>
      <c r="W28" s="214"/>
      <c r="X28" s="215"/>
      <c r="Y28" s="34"/>
      <c r="Z28" s="35"/>
      <c r="AA28" s="35"/>
      <c r="AB28" s="35"/>
      <c r="AC28" s="36"/>
      <c r="AD28" s="224"/>
      <c r="AE28" s="37"/>
      <c r="AF28" s="38"/>
      <c r="AG28" s="39"/>
      <c r="AH28" s="40"/>
      <c r="AI28" s="41" t="s">
        <v>4462</v>
      </c>
      <c r="AJ28" s="42">
        <v>45728</v>
      </c>
      <c r="AK28" s="43"/>
      <c r="AL28" s="376" t="str">
        <f t="shared" si="0"/>
        <v>95PFE-L2S</v>
      </c>
      <c r="AM28" s="376" t="str">
        <f t="shared" si="1"/>
        <v>-</v>
      </c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</row>
    <row r="29" spans="1:260" s="44" customFormat="1" x14ac:dyDescent="0.2">
      <c r="A29" s="169" t="s">
        <v>2985</v>
      </c>
      <c r="B29" s="172">
        <f>IF(A29="Oui",0,1)</f>
        <v>1</v>
      </c>
      <c r="C29" s="172">
        <f>IF(OR(F29="Médecin",G29="Médecin",H29="Médecin",H29="Médecins",G29="anesthésiste",G29="boursier univ.",G29="chercheur",G29="chirurgien",G29="Résident(e)",G29="Md Urg",G29="Md Card",LEFT(G29,6)="Fellow",LEFT(G29,7)="Externe",G29="Directeur de la biobanque Médecin",G29="monit.-boursier",),1,0)</f>
        <v>1</v>
      </c>
      <c r="D29" s="28" t="s">
        <v>561</v>
      </c>
      <c r="E29" s="28" t="s">
        <v>562</v>
      </c>
      <c r="F29" s="349" t="s">
        <v>80</v>
      </c>
      <c r="G29" s="212" t="s">
        <v>116</v>
      </c>
      <c r="H29" s="177" t="s">
        <v>65</v>
      </c>
      <c r="I29" s="29">
        <f ca="1">IF(AJ29&lt;=Données!$B$2,1," ")</f>
        <v>1</v>
      </c>
      <c r="J29" s="30"/>
      <c r="K29" s="31"/>
      <c r="L29" s="32">
        <v>1</v>
      </c>
      <c r="M29" s="33"/>
      <c r="N29" s="185"/>
      <c r="O29" s="187"/>
      <c r="P29" s="185"/>
      <c r="Q29" s="186"/>
      <c r="R29" s="186"/>
      <c r="S29" s="187"/>
      <c r="T29" s="187"/>
      <c r="U29" s="187"/>
      <c r="V29" s="320"/>
      <c r="W29" s="214"/>
      <c r="X29" s="215"/>
      <c r="Y29" s="34"/>
      <c r="Z29" s="35"/>
      <c r="AA29" s="35"/>
      <c r="AB29" s="35"/>
      <c r="AC29" s="36"/>
      <c r="AD29" s="224"/>
      <c r="AE29" s="37"/>
      <c r="AF29" s="38"/>
      <c r="AG29" s="39"/>
      <c r="AH29" s="40"/>
      <c r="AI29" s="41" t="s">
        <v>66</v>
      </c>
      <c r="AJ29" s="42">
        <v>44321</v>
      </c>
      <c r="AK29" s="43"/>
      <c r="AL29" s="376" t="str">
        <f t="shared" si="0"/>
        <v>95PFE-L2L</v>
      </c>
      <c r="AM29" s="376" t="str">
        <f t="shared" si="1"/>
        <v>-</v>
      </c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</row>
    <row r="30" spans="1:260" s="44" customFormat="1" x14ac:dyDescent="0.2">
      <c r="A30" s="169" t="s">
        <v>2799</v>
      </c>
      <c r="B30" s="172">
        <f>IF(A30="Oui",0,1)</f>
        <v>1</v>
      </c>
      <c r="C30" s="172">
        <f>IF(OR(F30="Médecin",G30="Médecin",H30="Médecin",H30="Médecins",G30="anesthésiste",G30="boursier univ.",G30="chercheur",G30="chirurgien",G30="Résident(e)",G30="Md Urg",G30="Md Card",LEFT(G30,6)="Fellow",LEFT(G30,7)="Externe",G30="Directeur de la biobanque Médecin",G30="monit.-boursier",),1,0)</f>
        <v>1</v>
      </c>
      <c r="D30" s="28" t="s">
        <v>561</v>
      </c>
      <c r="E30" s="28" t="s">
        <v>543</v>
      </c>
      <c r="F30" s="311" t="s">
        <v>5581</v>
      </c>
      <c r="G30" s="212" t="s">
        <v>116</v>
      </c>
      <c r="H30" s="182" t="s">
        <v>379</v>
      </c>
      <c r="I30" s="29" t="str">
        <f ca="1">IF(AJ30&lt;=Données!$B$2,1," ")</f>
        <v xml:space="preserve"> </v>
      </c>
      <c r="J30" s="30">
        <v>1</v>
      </c>
      <c r="K30" s="31"/>
      <c r="L30" s="32"/>
      <c r="M30" s="33"/>
      <c r="N30" s="185"/>
      <c r="O30" s="187"/>
      <c r="P30" s="185"/>
      <c r="Q30" s="186"/>
      <c r="R30" s="186"/>
      <c r="S30" s="187"/>
      <c r="T30" s="187"/>
      <c r="U30" s="187"/>
      <c r="V30" s="320"/>
      <c r="W30" s="214"/>
      <c r="X30" s="215"/>
      <c r="Y30" s="34"/>
      <c r="Z30" s="35"/>
      <c r="AA30" s="35"/>
      <c r="AB30" s="35"/>
      <c r="AC30" s="36"/>
      <c r="AD30" s="224"/>
      <c r="AE30" s="37"/>
      <c r="AF30" s="38"/>
      <c r="AG30" s="39"/>
      <c r="AH30" s="40"/>
      <c r="AI30" s="41" t="s">
        <v>652</v>
      </c>
      <c r="AJ30" s="42">
        <v>45505</v>
      </c>
      <c r="AK30" s="43"/>
      <c r="AL30" s="376" t="str">
        <f t="shared" si="0"/>
        <v>95PFE-L2S</v>
      </c>
      <c r="AM30" s="376" t="str">
        <f t="shared" si="1"/>
        <v>-</v>
      </c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</row>
    <row r="31" spans="1:260" s="44" customFormat="1" x14ac:dyDescent="0.2">
      <c r="A31" s="169" t="s">
        <v>2985</v>
      </c>
      <c r="B31" s="172">
        <f>IF(A31="Oui",0,1)</f>
        <v>1</v>
      </c>
      <c r="C31" s="172">
        <f>IF(OR(F31="Médecin",G31="Médecin",H31="Médecin",H31="Médecins",G31="anesthésiste",G31="boursier univ.",G31="chercheur",G31="chirurgien",G31="Résident(e)",G31="Md Urg",G31="Md Card",LEFT(G31,6)="Fellow",LEFT(G31,7)="Externe",G31="Directeur de la biobanque Médecin",G31="monit.-boursier",),1,0)</f>
        <v>1</v>
      </c>
      <c r="D31" s="28" t="s">
        <v>563</v>
      </c>
      <c r="E31" s="28" t="s">
        <v>564</v>
      </c>
      <c r="F31" s="349" t="s">
        <v>80</v>
      </c>
      <c r="G31" s="89" t="s">
        <v>80</v>
      </c>
      <c r="H31" s="177" t="s">
        <v>65</v>
      </c>
      <c r="I31" s="29">
        <f ca="1">IF(AJ31&lt;=Données!$B$2,1," ")</f>
        <v>1</v>
      </c>
      <c r="J31" s="30">
        <v>1</v>
      </c>
      <c r="K31" s="31"/>
      <c r="L31" s="32"/>
      <c r="M31" s="33"/>
      <c r="N31" s="185"/>
      <c r="O31" s="187"/>
      <c r="P31" s="185"/>
      <c r="Q31" s="186"/>
      <c r="R31" s="186"/>
      <c r="S31" s="187"/>
      <c r="T31" s="187"/>
      <c r="U31" s="187"/>
      <c r="V31" s="320"/>
      <c r="W31" s="214"/>
      <c r="X31" s="215"/>
      <c r="Y31" s="34"/>
      <c r="Z31" s="35"/>
      <c r="AA31" s="35"/>
      <c r="AB31" s="35"/>
      <c r="AC31" s="36"/>
      <c r="AD31" s="224"/>
      <c r="AE31" s="37"/>
      <c r="AF31" s="38"/>
      <c r="AG31" s="39"/>
      <c r="AH31" s="40"/>
      <c r="AI31" s="41" t="s">
        <v>565</v>
      </c>
      <c r="AJ31" s="42">
        <v>44329</v>
      </c>
      <c r="AK31" s="43"/>
      <c r="AL31" s="376" t="str">
        <f t="shared" si="0"/>
        <v>95PFE-L2S</v>
      </c>
      <c r="AM31" s="376" t="str">
        <f t="shared" si="1"/>
        <v>-</v>
      </c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</row>
    <row r="32" spans="1:260" s="44" customFormat="1" x14ac:dyDescent="0.2">
      <c r="A32" s="169" t="s">
        <v>2985</v>
      </c>
      <c r="B32" s="172">
        <f>IF(A32="Oui",0,1)</f>
        <v>1</v>
      </c>
      <c r="C32" s="172">
        <f>IF(OR(F32="Médecin",G32="Médecin",H32="Médecin",H32="Médecins",G32="anesthésiste",G32="boursier univ.",G32="chercheur",G32="chirurgien",G32="Résident(e)",G32="Md Urg",G32="Md Card",LEFT(G32,6)="Fellow",LEFT(G32,7)="Externe",G32="Directeur de la biobanque Médecin",G32="monit.-boursier",),1,0)</f>
        <v>1</v>
      </c>
      <c r="D32" s="28" t="s">
        <v>566</v>
      </c>
      <c r="E32" s="28" t="s">
        <v>567</v>
      </c>
      <c r="F32" s="349" t="s">
        <v>80</v>
      </c>
      <c r="G32" s="89" t="s">
        <v>80</v>
      </c>
      <c r="H32" s="177" t="s">
        <v>61</v>
      </c>
      <c r="I32" s="29">
        <f ca="1">IF(AJ32&lt;=Données!$B$2,1," ")</f>
        <v>1</v>
      </c>
      <c r="J32" s="30"/>
      <c r="K32" s="31" t="s">
        <v>56</v>
      </c>
      <c r="L32" s="32"/>
      <c r="M32" s="33"/>
      <c r="N32" s="185"/>
      <c r="O32" s="187"/>
      <c r="P32" s="185"/>
      <c r="Q32" s="186"/>
      <c r="R32" s="186"/>
      <c r="S32" s="187" t="s">
        <v>56</v>
      </c>
      <c r="T32" s="187"/>
      <c r="U32" s="187"/>
      <c r="V32" s="320"/>
      <c r="W32" s="214"/>
      <c r="X32" s="215"/>
      <c r="Y32" s="34"/>
      <c r="Z32" s="35"/>
      <c r="AA32" s="35">
        <v>1</v>
      </c>
      <c r="AB32" s="35"/>
      <c r="AC32" s="36"/>
      <c r="AD32" s="224"/>
      <c r="AE32" s="37"/>
      <c r="AF32" s="38"/>
      <c r="AG32" s="39"/>
      <c r="AH32" s="40"/>
      <c r="AI32" s="41" t="s">
        <v>57</v>
      </c>
      <c r="AJ32" s="42">
        <v>44564</v>
      </c>
      <c r="AK32" s="43"/>
      <c r="AL32" s="376" t="str">
        <f t="shared" si="0"/>
        <v>1512-M</v>
      </c>
      <c r="AM32" s="376" t="str">
        <f t="shared" si="1"/>
        <v>-</v>
      </c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</row>
    <row r="33" spans="1:260" s="44" customFormat="1" x14ac:dyDescent="0.2">
      <c r="A33" s="169" t="s">
        <v>2985</v>
      </c>
      <c r="B33" s="172">
        <f>IF(A33="Oui",0,1)</f>
        <v>1</v>
      </c>
      <c r="C33" s="172">
        <f>IF(OR(F33="Médecin",G33="Médecin",H33="Médecin",H33="Médecins",G33="anesthésiste",G33="boursier univ.",G33="chercheur",G33="chirurgien",G33="Résident(e)",G33="Md Urg",G33="Md Card",LEFT(G33,6)="Fellow",LEFT(G33,7)="Externe",G33="Directeur de la biobanque Médecin",G33="monit.-boursier",),1,0)</f>
        <v>1</v>
      </c>
      <c r="D33" s="28" t="s">
        <v>581</v>
      </c>
      <c r="E33" s="28" t="s">
        <v>582</v>
      </c>
      <c r="F33" s="349" t="s">
        <v>80</v>
      </c>
      <c r="G33" s="89" t="s">
        <v>80</v>
      </c>
      <c r="H33" s="177" t="s">
        <v>117</v>
      </c>
      <c r="I33" s="29">
        <f ca="1">IF(AJ33&lt;=Données!$B$2,1," ")</f>
        <v>1</v>
      </c>
      <c r="J33" s="30" t="s">
        <v>56</v>
      </c>
      <c r="K33" s="31">
        <v>1</v>
      </c>
      <c r="L33" s="32"/>
      <c r="M33" s="33"/>
      <c r="N33" s="185"/>
      <c r="O33" s="187"/>
      <c r="P33" s="185"/>
      <c r="Q33" s="186"/>
      <c r="R33" s="186"/>
      <c r="S33" s="187"/>
      <c r="T33" s="187"/>
      <c r="U33" s="187"/>
      <c r="V33" s="320"/>
      <c r="W33" s="214"/>
      <c r="X33" s="215"/>
      <c r="Y33" s="34"/>
      <c r="Z33" s="35"/>
      <c r="AA33" s="35"/>
      <c r="AB33" s="35"/>
      <c r="AC33" s="36"/>
      <c r="AD33" s="224"/>
      <c r="AE33" s="37"/>
      <c r="AF33" s="38"/>
      <c r="AG33" s="39"/>
      <c r="AH33" s="40"/>
      <c r="AI33" s="41" t="s">
        <v>66</v>
      </c>
      <c r="AJ33" s="42">
        <v>44239</v>
      </c>
      <c r="AK33" s="43"/>
      <c r="AL33" s="376" t="str">
        <f t="shared" si="0"/>
        <v>95PFE-L2M</v>
      </c>
      <c r="AM33" s="376" t="str">
        <f t="shared" si="1"/>
        <v>-</v>
      </c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</row>
    <row r="34" spans="1:260" s="44" customFormat="1" x14ac:dyDescent="0.2">
      <c r="A34" s="169" t="s">
        <v>2997</v>
      </c>
      <c r="B34" s="172">
        <f>IF(A34="Oui",0,1)</f>
        <v>1</v>
      </c>
      <c r="C34" s="172">
        <f>IF(OR(F34="Médecin",G34="Médecin",H34="Médecin",H34="Médecins",G34="anesthésiste",G34="boursier univ.",G34="chercheur",G34="chirurgien",G34="Résident(e)",G34="Md Urg",G34="Md Card",LEFT(G34,6)="Fellow",LEFT(G34,7)="Externe",G34="Directeur de la biobanque Médecin",G34="monit.-boursier",),1,0)</f>
        <v>1</v>
      </c>
      <c r="D34" s="28" t="s">
        <v>586</v>
      </c>
      <c r="E34" s="28" t="s">
        <v>294</v>
      </c>
      <c r="F34" s="349" t="s">
        <v>80</v>
      </c>
      <c r="G34" s="89" t="s">
        <v>80</v>
      </c>
      <c r="H34" s="182" t="s">
        <v>117</v>
      </c>
      <c r="I34" s="29">
        <f ca="1">IF(AJ34&lt;=Données!$B$2,1," ")</f>
        <v>1</v>
      </c>
      <c r="J34" s="30"/>
      <c r="K34" s="31"/>
      <c r="L34" s="32"/>
      <c r="M34" s="33"/>
      <c r="N34" s="185"/>
      <c r="O34" s="187"/>
      <c r="P34" s="185"/>
      <c r="Q34" s="186"/>
      <c r="R34" s="186"/>
      <c r="S34" s="187"/>
      <c r="T34" s="187"/>
      <c r="U34" s="187"/>
      <c r="V34" s="320"/>
      <c r="W34" s="214"/>
      <c r="X34" s="215"/>
      <c r="Y34" s="34"/>
      <c r="Z34" s="35"/>
      <c r="AA34" s="35">
        <v>1</v>
      </c>
      <c r="AB34" s="35"/>
      <c r="AC34" s="36"/>
      <c r="AD34" s="224"/>
      <c r="AE34" s="37"/>
      <c r="AF34" s="38"/>
      <c r="AG34" s="39"/>
      <c r="AH34" s="40"/>
      <c r="AI34" s="41" t="s">
        <v>587</v>
      </c>
      <c r="AJ34" s="42">
        <v>41961</v>
      </c>
      <c r="AK34" s="43"/>
      <c r="AL34" s="376" t="str">
        <f t="shared" si="0"/>
        <v>1512-M</v>
      </c>
      <c r="AM34" s="376" t="str">
        <f t="shared" si="1"/>
        <v>-</v>
      </c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</row>
    <row r="35" spans="1:260" s="44" customFormat="1" x14ac:dyDescent="0.2">
      <c r="A35" s="169" t="s">
        <v>2798</v>
      </c>
      <c r="B35" s="172">
        <f>IF(A35="Oui",0,1)</f>
        <v>0</v>
      </c>
      <c r="C35" s="172">
        <f>IF(OR(F35="Médecin",G35="Médecin",H35="Médecin",H35="Médecins",G35="anesthésiste",G35="boursier univ.",G35="chercheur",G35="chirurgien",G35="Résident(e)",G35="Md Urg",G35="Md Card",LEFT(G35,6)="Fellow",LEFT(G35,7)="Externe",G35="Directeur de la biobanque Médecin",G35="monit.-boursier",),1,0)</f>
        <v>1</v>
      </c>
      <c r="D35" s="28" t="s">
        <v>621</v>
      </c>
      <c r="E35" s="28" t="s">
        <v>571</v>
      </c>
      <c r="F35" s="349">
        <v>7647</v>
      </c>
      <c r="G35" s="89" t="s">
        <v>116</v>
      </c>
      <c r="H35" s="90" t="s">
        <v>117</v>
      </c>
      <c r="I35" s="29">
        <f ca="1">IF(AJ35&lt;=Données!$B$2,1," ")</f>
        <v>1</v>
      </c>
      <c r="J35" s="30"/>
      <c r="K35" s="31">
        <v>1</v>
      </c>
      <c r="L35" s="32"/>
      <c r="M35" s="33"/>
      <c r="N35" s="185"/>
      <c r="O35" s="187"/>
      <c r="P35" s="185">
        <v>1</v>
      </c>
      <c r="Q35" s="186"/>
      <c r="R35" s="186" t="s">
        <v>56</v>
      </c>
      <c r="S35" s="187"/>
      <c r="T35" s="187"/>
      <c r="U35" s="187"/>
      <c r="V35" s="320"/>
      <c r="W35" s="214">
        <v>1</v>
      </c>
      <c r="X35" s="215"/>
      <c r="Y35" s="34"/>
      <c r="Z35" s="35"/>
      <c r="AA35" s="35"/>
      <c r="AB35" s="35"/>
      <c r="AC35" s="36"/>
      <c r="AD35" s="224"/>
      <c r="AE35" s="37"/>
      <c r="AF35" s="38"/>
      <c r="AG35" s="39"/>
      <c r="AH35" s="40"/>
      <c r="AI35" s="41" t="s">
        <v>85</v>
      </c>
      <c r="AJ35" s="42">
        <v>45076</v>
      </c>
      <c r="AK35" s="43"/>
      <c r="AL35" s="376" t="str">
        <f t="shared" si="0"/>
        <v>95PFE-L2M</v>
      </c>
      <c r="AM35" s="376">
        <f t="shared" si="1"/>
        <v>76827</v>
      </c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</row>
    <row r="36" spans="1:260" s="44" customFormat="1" x14ac:dyDescent="0.2">
      <c r="A36" s="169" t="s">
        <v>2985</v>
      </c>
      <c r="B36" s="172">
        <f>IF(A36="Oui",0,1)</f>
        <v>1</v>
      </c>
      <c r="C36" s="172">
        <f>IF(OR(F36="Médecin",G36="Médecin",H36="Médecin",H36="Médecins",G36="anesthésiste",G36="boursier univ.",G36="chercheur",G36="chirurgien",G36="Résident(e)",G36="Md Urg",G36="Md Card",LEFT(G36,6)="Fellow",LEFT(G36,7)="Externe",G36="Directeur de la biobanque Médecin",G36="monit.-boursier",),1,0)</f>
        <v>1</v>
      </c>
      <c r="D36" s="28" t="s">
        <v>630</v>
      </c>
      <c r="E36" s="28" t="s">
        <v>631</v>
      </c>
      <c r="F36" s="349" t="s">
        <v>632</v>
      </c>
      <c r="G36" s="89" t="s">
        <v>80</v>
      </c>
      <c r="H36" s="90" t="s">
        <v>117</v>
      </c>
      <c r="I36" s="29">
        <f ca="1">IF(AJ36&lt;=Données!$B$2,1," ")</f>
        <v>1</v>
      </c>
      <c r="J36" s="30"/>
      <c r="K36" s="31"/>
      <c r="L36" s="32"/>
      <c r="M36" s="33"/>
      <c r="N36" s="185"/>
      <c r="O36" s="187"/>
      <c r="P36" s="185"/>
      <c r="Q36" s="186"/>
      <c r="R36" s="186">
        <v>1</v>
      </c>
      <c r="S36" s="187"/>
      <c r="T36" s="187"/>
      <c r="U36" s="187"/>
      <c r="V36" s="320"/>
      <c r="W36" s="214"/>
      <c r="X36" s="215"/>
      <c r="Y36" s="34"/>
      <c r="Z36" s="35"/>
      <c r="AA36" s="35"/>
      <c r="AB36" s="35"/>
      <c r="AC36" s="36"/>
      <c r="AD36" s="224"/>
      <c r="AE36" s="37"/>
      <c r="AF36" s="38"/>
      <c r="AG36" s="39"/>
      <c r="AH36" s="40"/>
      <c r="AI36" s="41" t="s">
        <v>98</v>
      </c>
      <c r="AJ36" s="42">
        <v>44572</v>
      </c>
      <c r="AK36" s="43"/>
      <c r="AL36" s="376" t="str">
        <f t="shared" si="0"/>
        <v>1870 +</v>
      </c>
      <c r="AM36" s="376" t="str">
        <f t="shared" si="1"/>
        <v>-</v>
      </c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</row>
    <row r="37" spans="1:260" s="44" customFormat="1" x14ac:dyDescent="0.2">
      <c r="A37" s="169" t="s">
        <v>2799</v>
      </c>
      <c r="B37" s="172">
        <f>IF(A37="Oui",0,1)</f>
        <v>1</v>
      </c>
      <c r="C37" s="172">
        <f>IF(OR(F37="Médecin",G37="Médecin",H37="Médecin",H37="Médecins",G37="anesthésiste",G37="boursier univ.",G37="chercheur",G37="chirurgien",G37="Résident(e)",G37="Md Urg",G37="Md Card",LEFT(G37,6)="Fellow",LEFT(G37,7)="Externe",G37="Directeur de la biobanque Médecin",G37="monit.-boursier",),1,0)</f>
        <v>1</v>
      </c>
      <c r="D37" s="28" t="s">
        <v>5102</v>
      </c>
      <c r="E37" s="28" t="s">
        <v>902</v>
      </c>
      <c r="F37" s="311" t="s">
        <v>5103</v>
      </c>
      <c r="G37" s="89" t="s">
        <v>3185</v>
      </c>
      <c r="H37" s="177" t="s">
        <v>324</v>
      </c>
      <c r="I37" s="29" t="str">
        <f ca="1">IF(AJ37&lt;=Données!$B$2,1," ")</f>
        <v xml:space="preserve"> </v>
      </c>
      <c r="J37" s="30"/>
      <c r="K37" s="31">
        <v>1</v>
      </c>
      <c r="L37" s="32"/>
      <c r="M37" s="33"/>
      <c r="N37" s="185"/>
      <c r="O37" s="187"/>
      <c r="P37" s="185"/>
      <c r="Q37" s="186"/>
      <c r="R37" s="186"/>
      <c r="S37" s="187"/>
      <c r="T37" s="187"/>
      <c r="U37" s="187"/>
      <c r="V37" s="320"/>
      <c r="W37" s="214"/>
      <c r="X37" s="215"/>
      <c r="Y37" s="34"/>
      <c r="Z37" s="35"/>
      <c r="AA37" s="35"/>
      <c r="AB37" s="35"/>
      <c r="AC37" s="36"/>
      <c r="AD37" s="224"/>
      <c r="AE37" s="37"/>
      <c r="AF37" s="38"/>
      <c r="AG37" s="39"/>
      <c r="AH37" s="40"/>
      <c r="AI37" s="41" t="s">
        <v>4462</v>
      </c>
      <c r="AJ37" s="42">
        <v>45321</v>
      </c>
      <c r="AK37" s="43"/>
      <c r="AL37" s="376" t="str">
        <f t="shared" si="0"/>
        <v>95PFE-L2M</v>
      </c>
      <c r="AM37" s="376" t="str">
        <f t="shared" si="1"/>
        <v>-</v>
      </c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</row>
    <row r="38" spans="1:260" s="44" customFormat="1" x14ac:dyDescent="0.2">
      <c r="A38" s="169" t="s">
        <v>2799</v>
      </c>
      <c r="B38" s="172">
        <f>IF(A38="Oui",0,1)</f>
        <v>1</v>
      </c>
      <c r="C38" s="172">
        <f>IF(OR(F38="Médecin",G38="Médecin",H38="Médecin",H38="Médecins",G38="anesthésiste",G38="boursier univ.",G38="chercheur",G38="chirurgien",G38="Résident(e)",G38="Md Urg",G38="Md Card",LEFT(G38,6)="Fellow",LEFT(G38,7)="Externe",G38="Directeur de la biobanque Médecin",G38="monit.-boursier",),1,0)</f>
        <v>1</v>
      </c>
      <c r="D38" s="28" t="s">
        <v>5779</v>
      </c>
      <c r="E38" s="28" t="s">
        <v>1728</v>
      </c>
      <c r="F38" s="311">
        <v>13945</v>
      </c>
      <c r="G38" s="43" t="s">
        <v>6233</v>
      </c>
      <c r="H38" s="177" t="s">
        <v>651</v>
      </c>
      <c r="I38" s="29" t="str">
        <f ca="1">IF(AJ38&lt;=Données!$B$2,1," ")</f>
        <v xml:space="preserve"> </v>
      </c>
      <c r="J38" s="30"/>
      <c r="K38" s="31">
        <v>1</v>
      </c>
      <c r="L38" s="32"/>
      <c r="M38" s="33"/>
      <c r="N38" s="185"/>
      <c r="O38" s="187"/>
      <c r="P38" s="185"/>
      <c r="Q38" s="186"/>
      <c r="R38" s="186"/>
      <c r="S38" s="187"/>
      <c r="T38" s="187"/>
      <c r="U38" s="187"/>
      <c r="V38" s="320"/>
      <c r="W38" s="214"/>
      <c r="X38" s="215"/>
      <c r="Y38" s="34"/>
      <c r="Z38" s="35"/>
      <c r="AA38" s="35"/>
      <c r="AB38" s="35"/>
      <c r="AC38" s="36"/>
      <c r="AD38" s="224"/>
      <c r="AE38" s="37"/>
      <c r="AF38" s="38"/>
      <c r="AG38" s="39"/>
      <c r="AH38" s="40"/>
      <c r="AI38" s="41" t="s">
        <v>4462</v>
      </c>
      <c r="AJ38" s="42">
        <v>45616</v>
      </c>
      <c r="AK38" s="43"/>
      <c r="AL38" s="376" t="str">
        <f t="shared" si="0"/>
        <v>95PFE-L2M</v>
      </c>
      <c r="AM38" s="376" t="str">
        <f t="shared" si="1"/>
        <v>-</v>
      </c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</row>
    <row r="39" spans="1:260" s="44" customFormat="1" x14ac:dyDescent="0.2">
      <c r="A39" s="169" t="s">
        <v>2985</v>
      </c>
      <c r="B39" s="172">
        <f>IF(A39="Oui",0,1)</f>
        <v>1</v>
      </c>
      <c r="C39" s="172">
        <f>IF(OR(F39="Médecin",G39="Médecin",H39="Médecin",H39="Médecins",G39="anesthésiste",G39="boursier univ.",G39="chercheur",G39="chirurgien",G39="Résident(e)",G39="Md Urg",G39="Md Card",LEFT(G39,6)="Fellow",LEFT(G39,7)="Externe",G39="Directeur de la biobanque Médecin",G39="monit.-boursier",),1,0)</f>
        <v>1</v>
      </c>
      <c r="D39" s="28" t="s">
        <v>645</v>
      </c>
      <c r="E39" s="28" t="s">
        <v>161</v>
      </c>
      <c r="F39" s="349" t="s">
        <v>80</v>
      </c>
      <c r="G39" s="89" t="s">
        <v>80</v>
      </c>
      <c r="H39" s="177" t="s">
        <v>117</v>
      </c>
      <c r="I39" s="29">
        <f ca="1">IF(AJ39&lt;=Données!$B$2,1," ")</f>
        <v>1</v>
      </c>
      <c r="J39" s="30" t="s">
        <v>56</v>
      </c>
      <c r="K39" s="31"/>
      <c r="L39" s="32"/>
      <c r="M39" s="33"/>
      <c r="N39" s="185"/>
      <c r="O39" s="187"/>
      <c r="P39" s="185"/>
      <c r="Q39" s="186"/>
      <c r="R39" s="186">
        <v>1</v>
      </c>
      <c r="S39" s="187"/>
      <c r="T39" s="187"/>
      <c r="U39" s="187"/>
      <c r="V39" s="320"/>
      <c r="W39" s="214"/>
      <c r="X39" s="215"/>
      <c r="Y39" s="34"/>
      <c r="Z39" s="35"/>
      <c r="AA39" s="35"/>
      <c r="AB39" s="35"/>
      <c r="AC39" s="36"/>
      <c r="AD39" s="224"/>
      <c r="AE39" s="37"/>
      <c r="AF39" s="38"/>
      <c r="AG39" s="39"/>
      <c r="AH39" s="40"/>
      <c r="AI39" s="41" t="s">
        <v>98</v>
      </c>
      <c r="AJ39" s="42">
        <v>44572</v>
      </c>
      <c r="AK39" s="43"/>
      <c r="AL39" s="376" t="str">
        <f t="shared" si="0"/>
        <v>1870 +</v>
      </c>
      <c r="AM39" s="376" t="str">
        <f t="shared" si="1"/>
        <v>-</v>
      </c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</row>
    <row r="40" spans="1:260" s="44" customFormat="1" x14ac:dyDescent="0.2">
      <c r="A40" s="169" t="s">
        <v>2985</v>
      </c>
      <c r="B40" s="172">
        <f>IF(A40="Oui",0,1)</f>
        <v>1</v>
      </c>
      <c r="C40" s="172">
        <f>IF(OR(F40="Médecin",G40="Médecin",H40="Médecin",H40="Médecins",G40="anesthésiste",G40="boursier univ.",G40="chercheur",G40="chirurgien",G40="Résident(e)",G40="Md Urg",G40="Md Card",LEFT(G40,6)="Fellow",LEFT(G40,7)="Externe",G40="Directeur de la biobanque Médecin",G40="monit.-boursier",),1,0)</f>
        <v>1</v>
      </c>
      <c r="D40" s="28" t="s">
        <v>646</v>
      </c>
      <c r="E40" s="28" t="s">
        <v>648</v>
      </c>
      <c r="F40" s="349" t="s">
        <v>649</v>
      </c>
      <c r="G40" s="89" t="s">
        <v>650</v>
      </c>
      <c r="H40" s="177" t="s">
        <v>651</v>
      </c>
      <c r="I40" s="29">
        <f ca="1">IF(AJ40&lt;=Données!$B$2,1," ")</f>
        <v>1</v>
      </c>
      <c r="J40" s="30">
        <v>1</v>
      </c>
      <c r="K40" s="31"/>
      <c r="L40" s="32"/>
      <c r="M40" s="33"/>
      <c r="N40" s="185"/>
      <c r="O40" s="187"/>
      <c r="P40" s="185"/>
      <c r="Q40" s="186"/>
      <c r="R40" s="186"/>
      <c r="S40" s="187"/>
      <c r="T40" s="187"/>
      <c r="U40" s="187"/>
      <c r="V40" s="320"/>
      <c r="W40" s="214"/>
      <c r="X40" s="215"/>
      <c r="Y40" s="34"/>
      <c r="Z40" s="35"/>
      <c r="AA40" s="35"/>
      <c r="AB40" s="35"/>
      <c r="AC40" s="36"/>
      <c r="AD40" s="224"/>
      <c r="AE40" s="37"/>
      <c r="AF40" s="38"/>
      <c r="AG40" s="39"/>
      <c r="AH40" s="40"/>
      <c r="AI40" s="41" t="s">
        <v>652</v>
      </c>
      <c r="AJ40" s="42">
        <v>44569</v>
      </c>
      <c r="AK40" s="43"/>
      <c r="AL40" s="376" t="str">
        <f t="shared" si="0"/>
        <v>95PFE-L2S</v>
      </c>
      <c r="AM40" s="376" t="str">
        <f t="shared" si="1"/>
        <v>-</v>
      </c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</row>
    <row r="41" spans="1:260" s="44" customFormat="1" x14ac:dyDescent="0.2">
      <c r="A41" s="169" t="s">
        <v>2985</v>
      </c>
      <c r="B41" s="172">
        <f>IF(A41="Oui",0,1)</f>
        <v>1</v>
      </c>
      <c r="C41" s="172">
        <f>IF(OR(F41="Médecin",G41="Médecin",H41="Médecin",H41="Médecins",G41="anesthésiste",G41="boursier univ.",G41="chercheur",G41="chirurgien",G41="Résident(e)",G41="Md Urg",G41="Md Card",LEFT(G41,6)="Fellow",LEFT(G41,7)="Externe",G41="Directeur de la biobanque Médecin",G41="monit.-boursier",),1,0)</f>
        <v>1</v>
      </c>
      <c r="D41" s="28" t="s">
        <v>646</v>
      </c>
      <c r="E41" s="28" t="s">
        <v>147</v>
      </c>
      <c r="F41" s="349" t="s">
        <v>658</v>
      </c>
      <c r="G41" s="89" t="s">
        <v>80</v>
      </c>
      <c r="H41" s="90" t="s">
        <v>65</v>
      </c>
      <c r="I41" s="29">
        <f ca="1">IF(AJ41&lt;=Données!$B$2,1," ")</f>
        <v>1</v>
      </c>
      <c r="J41" s="30"/>
      <c r="K41" s="31"/>
      <c r="L41" s="32"/>
      <c r="M41" s="33"/>
      <c r="N41" s="185"/>
      <c r="O41" s="187"/>
      <c r="P41" s="185"/>
      <c r="Q41" s="186"/>
      <c r="R41" s="186"/>
      <c r="S41" s="187"/>
      <c r="T41" s="187"/>
      <c r="U41" s="187"/>
      <c r="V41" s="320"/>
      <c r="W41" s="214"/>
      <c r="X41" s="215"/>
      <c r="Y41" s="34"/>
      <c r="Z41" s="35"/>
      <c r="AA41" s="35"/>
      <c r="AB41" s="35"/>
      <c r="AC41" s="36"/>
      <c r="AD41" s="224"/>
      <c r="AE41" s="37"/>
      <c r="AF41" s="38"/>
      <c r="AG41" s="39"/>
      <c r="AH41" s="40"/>
      <c r="AI41" s="41" t="s">
        <v>66</v>
      </c>
      <c r="AJ41" s="42"/>
      <c r="AK41" s="43" t="s">
        <v>659</v>
      </c>
      <c r="AL41" s="376" t="e">
        <f t="shared" si="0"/>
        <v>#N/A</v>
      </c>
      <c r="AM41" s="376" t="e">
        <f t="shared" si="1"/>
        <v>#N/A</v>
      </c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</row>
    <row r="42" spans="1:260" s="44" customFormat="1" x14ac:dyDescent="0.2">
      <c r="A42" s="169" t="s">
        <v>2985</v>
      </c>
      <c r="B42" s="172">
        <f>IF(A42="Oui",0,1)</f>
        <v>1</v>
      </c>
      <c r="C42" s="172">
        <f>IF(OR(F42="Médecin",G42="Médecin",H42="Médecin",H42="Médecins",G42="anesthésiste",G42="boursier univ.",G42="chercheur",G42="chirurgien",G42="Résident(e)",G42="Md Urg",G42="Md Card",LEFT(G42,6)="Fellow",LEFT(G42,7)="Externe",G42="Directeur de la biobanque Médecin",G42="monit.-boursier",),1,0)</f>
        <v>1</v>
      </c>
      <c r="D42" s="28" t="s">
        <v>665</v>
      </c>
      <c r="E42" s="28" t="s">
        <v>667</v>
      </c>
      <c r="F42" s="349" t="s">
        <v>80</v>
      </c>
      <c r="G42" s="89" t="s">
        <v>80</v>
      </c>
      <c r="H42" s="177" t="s">
        <v>117</v>
      </c>
      <c r="I42" s="29">
        <f ca="1">IF(AJ42&lt;=Données!$B$2,1," ")</f>
        <v>1</v>
      </c>
      <c r="J42" s="30"/>
      <c r="K42" s="31"/>
      <c r="L42" s="32">
        <v>1</v>
      </c>
      <c r="M42" s="33"/>
      <c r="N42" s="185"/>
      <c r="O42" s="187"/>
      <c r="P42" s="185"/>
      <c r="Q42" s="186"/>
      <c r="R42" s="186"/>
      <c r="S42" s="187"/>
      <c r="T42" s="187"/>
      <c r="U42" s="187"/>
      <c r="V42" s="320"/>
      <c r="W42" s="214"/>
      <c r="X42" s="215"/>
      <c r="Y42" s="34"/>
      <c r="Z42" s="35"/>
      <c r="AA42" s="35"/>
      <c r="AB42" s="35"/>
      <c r="AC42" s="36"/>
      <c r="AD42" s="224"/>
      <c r="AE42" s="37"/>
      <c r="AF42" s="38"/>
      <c r="AG42" s="39"/>
      <c r="AH42" s="40"/>
      <c r="AI42" s="41" t="s">
        <v>66</v>
      </c>
      <c r="AJ42" s="42">
        <v>44312</v>
      </c>
      <c r="AK42" s="43"/>
      <c r="AL42" s="376" t="str">
        <f t="shared" si="0"/>
        <v>95PFE-L2L</v>
      </c>
      <c r="AM42" s="376" t="str">
        <f t="shared" si="1"/>
        <v>-</v>
      </c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</row>
    <row r="43" spans="1:260" s="44" customFormat="1" x14ac:dyDescent="0.2">
      <c r="A43" s="169" t="s">
        <v>2799</v>
      </c>
      <c r="B43" s="172">
        <f>IF(A43="Oui",0,1)</f>
        <v>1</v>
      </c>
      <c r="C43" s="172">
        <f>IF(OR(F43="Médecin",G43="Médecin",H43="Médecin",H43="Médecins",G43="anesthésiste",G43="boursier univ.",G43="chercheur",G43="chirurgien",G43="Résident(e)",G43="Md Urg",G43="Md Card",LEFT(G43,6)="Fellow",LEFT(G43,7)="Externe",G43="Directeur de la biobanque Médecin",G43="monit.-boursier",),1,0)</f>
        <v>1</v>
      </c>
      <c r="D43" s="28" t="s">
        <v>5752</v>
      </c>
      <c r="E43" s="28" t="s">
        <v>924</v>
      </c>
      <c r="F43" s="311" t="s">
        <v>5753</v>
      </c>
      <c r="G43" s="89" t="s">
        <v>3185</v>
      </c>
      <c r="H43" s="177" t="s">
        <v>424</v>
      </c>
      <c r="I43" s="29" t="str">
        <f ca="1">IF(AJ43&lt;=Données!$B$2,1," ")</f>
        <v xml:space="preserve"> </v>
      </c>
      <c r="J43" s="30">
        <v>1</v>
      </c>
      <c r="K43" s="31"/>
      <c r="L43" s="32"/>
      <c r="M43" s="33"/>
      <c r="N43" s="185"/>
      <c r="O43" s="187"/>
      <c r="P43" s="185"/>
      <c r="Q43" s="186"/>
      <c r="R43" s="186"/>
      <c r="S43" s="187"/>
      <c r="T43" s="187"/>
      <c r="U43" s="187"/>
      <c r="V43" s="320"/>
      <c r="W43" s="214"/>
      <c r="X43" s="215"/>
      <c r="Y43" s="34"/>
      <c r="Z43" s="35"/>
      <c r="AA43" s="35"/>
      <c r="AB43" s="35"/>
      <c r="AC43" s="36"/>
      <c r="AD43" s="224"/>
      <c r="AE43" s="37"/>
      <c r="AF43" s="38"/>
      <c r="AG43" s="39"/>
      <c r="AH43" s="40"/>
      <c r="AI43" s="41" t="s">
        <v>4462</v>
      </c>
      <c r="AJ43" s="42">
        <v>45602</v>
      </c>
      <c r="AK43" s="43"/>
      <c r="AL43" s="376" t="str">
        <f t="shared" si="0"/>
        <v>95PFE-L2S</v>
      </c>
      <c r="AM43" s="376" t="str">
        <f t="shared" si="1"/>
        <v>-</v>
      </c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</row>
    <row r="44" spans="1:260" s="44" customFormat="1" x14ac:dyDescent="0.2">
      <c r="A44" s="169" t="s">
        <v>2799</v>
      </c>
      <c r="B44" s="172">
        <f>IF(A44="Oui",0,1)</f>
        <v>1</v>
      </c>
      <c r="C44" s="172">
        <f>IF(OR(F44="Médecin",G44="Médecin",H44="Médecin",H44="Médecins",G44="anesthésiste",G44="boursier univ.",G44="chercheur",G44="chirurgien",G44="Résident(e)",G44="Md Urg",G44="Md Card",LEFT(G44,6)="Fellow",LEFT(G44,7)="Externe",G44="Directeur de la biobanque Médecin",G44="monit.-boursier",),1,0)</f>
        <v>1</v>
      </c>
      <c r="D44" s="28" t="s">
        <v>5090</v>
      </c>
      <c r="E44" s="28" t="s">
        <v>3852</v>
      </c>
      <c r="F44" s="353" t="s">
        <v>5091</v>
      </c>
      <c r="G44" s="165" t="s">
        <v>116</v>
      </c>
      <c r="H44" s="332" t="s">
        <v>270</v>
      </c>
      <c r="I44" s="29" t="str">
        <f ca="1">IF(AJ44&lt;=Données!$B$2,1," ")</f>
        <v xml:space="preserve"> </v>
      </c>
      <c r="J44" s="30"/>
      <c r="K44" s="31">
        <v>1</v>
      </c>
      <c r="L44" s="32"/>
      <c r="M44" s="33"/>
      <c r="N44" s="185"/>
      <c r="O44" s="187"/>
      <c r="P44" s="185"/>
      <c r="Q44" s="186"/>
      <c r="R44" s="186"/>
      <c r="S44" s="187"/>
      <c r="T44" s="187"/>
      <c r="U44" s="187"/>
      <c r="V44" s="320"/>
      <c r="W44" s="214"/>
      <c r="X44" s="215"/>
      <c r="Y44" s="34"/>
      <c r="Z44" s="35"/>
      <c r="AA44" s="35"/>
      <c r="AB44" s="35"/>
      <c r="AC44" s="36"/>
      <c r="AD44" s="224"/>
      <c r="AE44" s="37"/>
      <c r="AF44" s="38"/>
      <c r="AG44" s="39"/>
      <c r="AH44" s="40"/>
      <c r="AI44" s="41" t="s">
        <v>4462</v>
      </c>
      <c r="AJ44" s="42">
        <v>45307</v>
      </c>
      <c r="AK44" s="43"/>
      <c r="AL44" s="376" t="str">
        <f t="shared" si="0"/>
        <v>95PFE-L2M</v>
      </c>
      <c r="AM44" s="376" t="str">
        <f t="shared" si="1"/>
        <v>-</v>
      </c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</row>
    <row r="45" spans="1:260" s="44" customFormat="1" x14ac:dyDescent="0.2">
      <c r="A45" s="169" t="s">
        <v>2799</v>
      </c>
      <c r="B45" s="172">
        <f>IF(A45="Oui",0,1)</f>
        <v>1</v>
      </c>
      <c r="C45" s="172">
        <f>IF(OR(F45="Médecin",G45="Médecin",H45="Médecin",H45="Médecins",G45="anesthésiste",G45="boursier univ.",G45="chercheur",G45="chirurgien",G45="Résident(e)",G45="Md Urg",G45="Md Card",LEFT(G45,6)="Fellow",LEFT(G45,7)="Externe",G45="Directeur de la biobanque Médecin",G45="monit.-boursier",),1,0)</f>
        <v>1</v>
      </c>
      <c r="D45" s="28" t="s">
        <v>713</v>
      </c>
      <c r="E45" s="28" t="s">
        <v>4018</v>
      </c>
      <c r="F45" s="311" t="s">
        <v>5100</v>
      </c>
      <c r="G45" s="89" t="s">
        <v>3185</v>
      </c>
      <c r="H45" s="177" t="s">
        <v>84</v>
      </c>
      <c r="I45" s="29" t="str">
        <f ca="1">IF(AJ45&lt;=Données!$B$2,1," ")</f>
        <v xml:space="preserve"> </v>
      </c>
      <c r="J45" s="30" t="s">
        <v>56</v>
      </c>
      <c r="K45" s="31" t="s">
        <v>56</v>
      </c>
      <c r="L45" s="32"/>
      <c r="M45" s="33"/>
      <c r="N45" s="185" t="s">
        <v>56</v>
      </c>
      <c r="O45" s="187">
        <v>1</v>
      </c>
      <c r="P45" s="185"/>
      <c r="Q45" s="186"/>
      <c r="R45" s="186"/>
      <c r="S45" s="187"/>
      <c r="T45" s="187"/>
      <c r="U45" s="187"/>
      <c r="V45" s="320"/>
      <c r="W45" s="214"/>
      <c r="X45" s="215"/>
      <c r="Y45" s="34"/>
      <c r="Z45" s="35"/>
      <c r="AA45" s="35"/>
      <c r="AB45" s="35"/>
      <c r="AC45" s="36"/>
      <c r="AD45" s="224"/>
      <c r="AE45" s="37"/>
      <c r="AF45" s="38"/>
      <c r="AG45" s="39"/>
      <c r="AH45" s="40"/>
      <c r="AI45" s="41" t="s">
        <v>4462</v>
      </c>
      <c r="AJ45" s="42">
        <v>45321</v>
      </c>
      <c r="AK45" s="43"/>
      <c r="AL45" s="376">
        <f t="shared" si="0"/>
        <v>1804</v>
      </c>
      <c r="AM45" s="376" t="str">
        <f t="shared" si="1"/>
        <v>-</v>
      </c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</row>
    <row r="46" spans="1:260" s="44" customFormat="1" x14ac:dyDescent="0.2">
      <c r="A46" s="169" t="s">
        <v>2799</v>
      </c>
      <c r="B46" s="172">
        <f>IF(A46="Oui",0,1)</f>
        <v>1</v>
      </c>
      <c r="C46" s="172">
        <f>IF(OR(F46="Médecin",G46="Médecin",H46="Médecin",H46="Médecins",G46="anesthésiste",G46="boursier univ.",G46="chercheur",G46="chirurgien",G46="Résident(e)",G46="Md Urg",G46="Md Card",LEFT(G46,6)="Fellow",LEFT(G46,7)="Externe",G46="Directeur de la biobanque Médecin",G46="monit.-boursier",),1,0)</f>
        <v>1</v>
      </c>
      <c r="D46" s="28" t="s">
        <v>742</v>
      </c>
      <c r="E46" s="28" t="s">
        <v>141</v>
      </c>
      <c r="F46" s="349">
        <v>9502</v>
      </c>
      <c r="G46" s="89" t="s">
        <v>743</v>
      </c>
      <c r="H46" s="177" t="s">
        <v>744</v>
      </c>
      <c r="I46" s="29">
        <f ca="1">IF(AJ46&lt;=Données!$B$2,1," ")</f>
        <v>1</v>
      </c>
      <c r="J46" s="30" t="s">
        <v>56</v>
      </c>
      <c r="K46" s="31"/>
      <c r="L46" s="32"/>
      <c r="M46" s="33"/>
      <c r="N46" s="185"/>
      <c r="O46" s="187"/>
      <c r="P46" s="185"/>
      <c r="Q46" s="186"/>
      <c r="R46" s="186">
        <v>1</v>
      </c>
      <c r="S46" s="187"/>
      <c r="T46" s="187"/>
      <c r="U46" s="187"/>
      <c r="V46" s="320"/>
      <c r="W46" s="214"/>
      <c r="X46" s="215"/>
      <c r="Y46" s="34"/>
      <c r="Z46" s="35"/>
      <c r="AA46" s="35"/>
      <c r="AB46" s="35"/>
      <c r="AC46" s="36"/>
      <c r="AD46" s="224"/>
      <c r="AE46" s="37"/>
      <c r="AF46" s="38"/>
      <c r="AG46" s="39"/>
      <c r="AH46" s="40"/>
      <c r="AI46" s="41" t="s">
        <v>98</v>
      </c>
      <c r="AJ46" s="42">
        <v>44574</v>
      </c>
      <c r="AK46" s="43"/>
      <c r="AL46" s="376" t="str">
        <f t="shared" si="0"/>
        <v>1870 +</v>
      </c>
      <c r="AM46" s="376" t="str">
        <f t="shared" si="1"/>
        <v>-</v>
      </c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</row>
    <row r="47" spans="1:260" s="44" customFormat="1" x14ac:dyDescent="0.2">
      <c r="A47" s="169" t="s">
        <v>2985</v>
      </c>
      <c r="B47" s="172">
        <f>IF(A47="Oui",0,1)</f>
        <v>1</v>
      </c>
      <c r="C47" s="172">
        <f>IF(OR(F47="Médecin",G47="Médecin",H47="Médecin",H47="Médecins",G47="anesthésiste",G47="boursier univ.",G47="chercheur",G47="chirurgien",G47="Résident(e)",G47="Md Urg",G47="Md Card",LEFT(G47,6)="Fellow",LEFT(G47,7)="Externe",G47="Directeur de la biobanque Médecin",G47="monit.-boursier",),1,0)</f>
        <v>1</v>
      </c>
      <c r="D47" s="28" t="s">
        <v>754</v>
      </c>
      <c r="E47" s="28" t="s">
        <v>660</v>
      </c>
      <c r="F47" s="311" t="s">
        <v>80</v>
      </c>
      <c r="G47" s="57" t="s">
        <v>80</v>
      </c>
      <c r="H47" s="182" t="s">
        <v>61</v>
      </c>
      <c r="I47" s="29">
        <f ca="1">IF(AJ47&lt;=Données!$B$2,1," ")</f>
        <v>1</v>
      </c>
      <c r="J47" s="30"/>
      <c r="K47" s="31"/>
      <c r="L47" s="32"/>
      <c r="M47" s="33"/>
      <c r="N47" s="185"/>
      <c r="O47" s="187"/>
      <c r="P47" s="185">
        <v>1</v>
      </c>
      <c r="Q47" s="186"/>
      <c r="R47" s="186"/>
      <c r="S47" s="187"/>
      <c r="T47" s="187"/>
      <c r="U47" s="187"/>
      <c r="V47" s="320"/>
      <c r="W47" s="214"/>
      <c r="X47" s="215"/>
      <c r="Y47" s="34"/>
      <c r="Z47" s="35"/>
      <c r="AA47" s="35"/>
      <c r="AB47" s="35"/>
      <c r="AC47" s="36"/>
      <c r="AD47" s="224"/>
      <c r="AE47" s="37"/>
      <c r="AF47" s="38"/>
      <c r="AG47" s="39"/>
      <c r="AH47" s="40"/>
      <c r="AI47" s="41" t="s">
        <v>299</v>
      </c>
      <c r="AJ47" s="42">
        <v>44223</v>
      </c>
      <c r="AK47" s="43"/>
      <c r="AL47" s="376" t="str">
        <f t="shared" si="0"/>
        <v>1860-S</v>
      </c>
      <c r="AM47" s="376" t="str">
        <f t="shared" si="1"/>
        <v>-</v>
      </c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</row>
    <row r="48" spans="1:260" s="44" customFormat="1" x14ac:dyDescent="0.2">
      <c r="A48" s="169" t="s">
        <v>2985</v>
      </c>
      <c r="B48" s="172">
        <f>IF(A48="Oui",0,1)</f>
        <v>1</v>
      </c>
      <c r="C48" s="172">
        <f>IF(OR(F48="Médecin",G48="Médecin",H48="Médecin",H48="Médecins",G48="anesthésiste",G48="boursier univ.",G48="chercheur",G48="chirurgien",G48="Résident(e)",G48="Md Urg",G48="Md Card",LEFT(G48,6)="Fellow",LEFT(G48,7)="Externe",G48="Directeur de la biobanque Médecin",G48="monit.-boursier",),1,0)</f>
        <v>1</v>
      </c>
      <c r="D48" s="28" t="s">
        <v>755</v>
      </c>
      <c r="E48" s="28" t="s">
        <v>757</v>
      </c>
      <c r="F48" s="349" t="s">
        <v>80</v>
      </c>
      <c r="G48" s="57" t="s">
        <v>80</v>
      </c>
      <c r="H48" s="90" t="s">
        <v>396</v>
      </c>
      <c r="I48" s="29">
        <f ca="1">IF(AJ48&lt;=Données!$B$2,1," ")</f>
        <v>1</v>
      </c>
      <c r="J48" s="30"/>
      <c r="K48" s="31" t="s">
        <v>56</v>
      </c>
      <c r="L48" s="32" t="s">
        <v>56</v>
      </c>
      <c r="M48" s="33"/>
      <c r="N48" s="185"/>
      <c r="O48" s="187"/>
      <c r="P48" s="185"/>
      <c r="Q48" s="186"/>
      <c r="R48" s="186"/>
      <c r="S48" s="187"/>
      <c r="T48" s="187"/>
      <c r="U48" s="187"/>
      <c r="V48" s="320"/>
      <c r="W48" s="214"/>
      <c r="X48" s="215"/>
      <c r="Y48" s="34"/>
      <c r="Z48" s="35"/>
      <c r="AA48" s="35"/>
      <c r="AB48" s="35"/>
      <c r="AC48" s="36">
        <v>1</v>
      </c>
      <c r="AD48" s="224"/>
      <c r="AE48" s="37"/>
      <c r="AF48" s="38"/>
      <c r="AG48" s="39"/>
      <c r="AH48" s="40"/>
      <c r="AI48" s="41" t="s">
        <v>57</v>
      </c>
      <c r="AJ48" s="42">
        <v>44565</v>
      </c>
      <c r="AK48" s="43"/>
      <c r="AL48" s="376" t="str">
        <f t="shared" si="0"/>
        <v>1517-LP</v>
      </c>
      <c r="AM48" s="376" t="str">
        <f t="shared" si="1"/>
        <v>-</v>
      </c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</row>
    <row r="49" spans="1:260" s="44" customFormat="1" x14ac:dyDescent="0.2">
      <c r="A49" s="169" t="s">
        <v>2799</v>
      </c>
      <c r="B49" s="172">
        <f>IF(A49="Oui",0,1)</f>
        <v>1</v>
      </c>
      <c r="C49" s="172">
        <f>IF(OR(F49="Médecin",G49="Médecin",H49="Médecin",H49="Médecins",G49="anesthésiste",G49="boursier univ.",G49="chercheur",G49="chirurgien",G49="Résident(e)",G49="Md Urg",G49="Md Card",LEFT(G49,6)="Fellow",LEFT(G49,7)="Externe",G49="Directeur de la biobanque Médecin",G49="monit.-boursier",),1,0)</f>
        <v>1</v>
      </c>
      <c r="D49" s="28" t="s">
        <v>764</v>
      </c>
      <c r="E49" s="28" t="s">
        <v>686</v>
      </c>
      <c r="F49" s="353">
        <v>5502</v>
      </c>
      <c r="G49" s="165" t="s">
        <v>3273</v>
      </c>
      <c r="H49" s="177" t="s">
        <v>765</v>
      </c>
      <c r="I49" s="29">
        <f ca="1">IF(AJ49&lt;=Données!$B$2,1," ")</f>
        <v>1</v>
      </c>
      <c r="J49" s="30"/>
      <c r="K49" s="31">
        <v>1</v>
      </c>
      <c r="L49" s="32"/>
      <c r="M49" s="33"/>
      <c r="N49" s="185"/>
      <c r="O49" s="187"/>
      <c r="P49" s="185"/>
      <c r="Q49" s="186"/>
      <c r="R49" s="186"/>
      <c r="S49" s="187"/>
      <c r="T49" s="187"/>
      <c r="U49" s="187"/>
      <c r="V49" s="320"/>
      <c r="W49" s="214"/>
      <c r="X49" s="215"/>
      <c r="Y49" s="34"/>
      <c r="Z49" s="35"/>
      <c r="AA49" s="35"/>
      <c r="AB49" s="35"/>
      <c r="AC49" s="36"/>
      <c r="AD49" s="224"/>
      <c r="AE49" s="37"/>
      <c r="AF49" s="38"/>
      <c r="AG49" s="39"/>
      <c r="AH49" s="40"/>
      <c r="AI49" s="41" t="s">
        <v>66</v>
      </c>
      <c r="AJ49" s="42">
        <v>44301</v>
      </c>
      <c r="AK49" s="43"/>
      <c r="AL49" s="376" t="str">
        <f t="shared" si="0"/>
        <v>95PFE-L2M</v>
      </c>
      <c r="AM49" s="376" t="str">
        <f t="shared" si="1"/>
        <v>-</v>
      </c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</row>
    <row r="50" spans="1:260" s="44" customFormat="1" x14ac:dyDescent="0.2">
      <c r="A50" s="169" t="s">
        <v>2985</v>
      </c>
      <c r="B50" s="172">
        <f>IF(A50="Oui",0,1)</f>
        <v>1</v>
      </c>
      <c r="C50" s="172">
        <f>IF(OR(F50="Médecin",G50="Médecin",H50="Médecin",H50="Médecins",G50="anesthésiste",G50="boursier univ.",G50="chercheur",G50="chirurgien",G50="Résident(e)",G50="Md Urg",G50="Md Card",LEFT(G50,6)="Fellow",LEFT(G50,7)="Externe",G50="Directeur de la biobanque Médecin",G50="monit.-boursier",),1,0)</f>
        <v>1</v>
      </c>
      <c r="D50" s="28" t="s">
        <v>774</v>
      </c>
      <c r="E50" s="28" t="s">
        <v>775</v>
      </c>
      <c r="F50" s="349" t="s">
        <v>80</v>
      </c>
      <c r="G50" s="89" t="s">
        <v>80</v>
      </c>
      <c r="H50" s="177" t="s">
        <v>117</v>
      </c>
      <c r="I50" s="29">
        <f ca="1">IF(AJ50&lt;=Données!$B$2,1," ")</f>
        <v>1</v>
      </c>
      <c r="J50" s="30"/>
      <c r="K50" s="31">
        <v>1</v>
      </c>
      <c r="L50" s="32"/>
      <c r="M50" s="33"/>
      <c r="N50" s="185"/>
      <c r="O50" s="187"/>
      <c r="P50" s="185"/>
      <c r="Q50" s="186"/>
      <c r="R50" s="186"/>
      <c r="S50" s="187"/>
      <c r="T50" s="187"/>
      <c r="U50" s="187"/>
      <c r="V50" s="320"/>
      <c r="W50" s="214"/>
      <c r="X50" s="215"/>
      <c r="Y50" s="34"/>
      <c r="Z50" s="35"/>
      <c r="AA50" s="35"/>
      <c r="AB50" s="35"/>
      <c r="AC50" s="36"/>
      <c r="AD50" s="224"/>
      <c r="AE50" s="37"/>
      <c r="AF50" s="38"/>
      <c r="AG50" s="39"/>
      <c r="AH50" s="40"/>
      <c r="AI50" s="41" t="s">
        <v>57</v>
      </c>
      <c r="AJ50" s="42">
        <v>44568</v>
      </c>
      <c r="AK50" s="43"/>
      <c r="AL50" s="376" t="str">
        <f t="shared" si="0"/>
        <v>95PFE-L2M</v>
      </c>
      <c r="AM50" s="376" t="str">
        <f t="shared" si="1"/>
        <v>-</v>
      </c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</row>
    <row r="51" spans="1:260" s="44" customFormat="1" x14ac:dyDescent="0.2">
      <c r="A51" s="169" t="s">
        <v>2799</v>
      </c>
      <c r="B51" s="172">
        <f>IF(A51="Oui",0,1)</f>
        <v>1</v>
      </c>
      <c r="C51" s="172">
        <f>IF(OR(F51="Médecin",G51="Médecin",H51="Médecin",H51="Médecins",G51="anesthésiste",G51="boursier univ.",G51="chercheur",G51="chirurgien",G51="Résident(e)",G51="Md Urg",G51="Md Card",LEFT(G51,6)="Fellow",LEFT(G51,7)="Externe",G51="Directeur de la biobanque Médecin",G51="monit.-boursier",),1,0)</f>
        <v>1</v>
      </c>
      <c r="D51" s="28" t="s">
        <v>5081</v>
      </c>
      <c r="E51" s="28" t="s">
        <v>5082</v>
      </c>
      <c r="F51" s="311" t="s">
        <v>5083</v>
      </c>
      <c r="G51" s="89" t="s">
        <v>3185</v>
      </c>
      <c r="H51" s="177" t="s">
        <v>2214</v>
      </c>
      <c r="I51" s="29" t="str">
        <f ca="1">IF(AJ51&lt;=Données!$B$2,1," ")</f>
        <v xml:space="preserve"> </v>
      </c>
      <c r="J51" s="30">
        <v>1</v>
      </c>
      <c r="K51" s="31"/>
      <c r="L51" s="32"/>
      <c r="M51" s="33"/>
      <c r="N51" s="185"/>
      <c r="O51" s="187"/>
      <c r="P51" s="185"/>
      <c r="Q51" s="186"/>
      <c r="R51" s="186"/>
      <c r="S51" s="187"/>
      <c r="T51" s="187"/>
      <c r="U51" s="187"/>
      <c r="V51" s="320"/>
      <c r="W51" s="228"/>
      <c r="X51" s="229"/>
      <c r="Y51" s="34"/>
      <c r="Z51" s="35"/>
      <c r="AA51" s="35"/>
      <c r="AB51" s="35"/>
      <c r="AC51" s="36"/>
      <c r="AD51" s="224"/>
      <c r="AE51" s="37"/>
      <c r="AF51" s="38"/>
      <c r="AG51" s="39"/>
      <c r="AH51" s="40"/>
      <c r="AI51" s="41" t="s">
        <v>4462</v>
      </c>
      <c r="AJ51" s="42">
        <v>45301</v>
      </c>
      <c r="AK51" s="43"/>
      <c r="AL51" s="376" t="str">
        <f t="shared" si="0"/>
        <v>95PFE-L2S</v>
      </c>
      <c r="AM51" s="376" t="str">
        <f t="shared" si="1"/>
        <v>-</v>
      </c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</row>
    <row r="52" spans="1:260" s="44" customFormat="1" x14ac:dyDescent="0.2">
      <c r="A52" s="169" t="s">
        <v>2799</v>
      </c>
      <c r="B52" s="172">
        <f>IF(A52="Oui",0,1)</f>
        <v>1</v>
      </c>
      <c r="C52" s="172">
        <f>IF(OR(F52="Médecin",G52="Médecin",H52="Médecin",H52="Médecins",G52="anesthésiste",G52="boursier univ.",G52="chercheur",G52="chirurgien",G52="Résident(e)",G52="Md Urg",G52="Md Card",LEFT(G52,6)="Fellow",LEFT(G52,7)="Externe",G52="Directeur de la biobanque Médecin",G52="monit.-boursier",),1,0)</f>
        <v>1</v>
      </c>
      <c r="D52" s="28" t="s">
        <v>3190</v>
      </c>
      <c r="E52" s="28" t="s">
        <v>3183</v>
      </c>
      <c r="F52" s="353" t="s">
        <v>3184</v>
      </c>
      <c r="G52" s="165" t="s">
        <v>3185</v>
      </c>
      <c r="H52" s="332" t="s">
        <v>65</v>
      </c>
      <c r="I52" s="29">
        <f ca="1">IF(AJ52&lt;=Données!$B$2,1," ")</f>
        <v>1</v>
      </c>
      <c r="J52" s="30">
        <v>1</v>
      </c>
      <c r="K52" s="31"/>
      <c r="L52" s="32"/>
      <c r="M52" s="33"/>
      <c r="N52" s="185"/>
      <c r="O52" s="187"/>
      <c r="P52" s="185"/>
      <c r="Q52" s="186"/>
      <c r="R52" s="186"/>
      <c r="S52" s="187"/>
      <c r="T52" s="187"/>
      <c r="U52" s="187"/>
      <c r="V52" s="320"/>
      <c r="W52" s="214"/>
      <c r="X52" s="215"/>
      <c r="Y52" s="34"/>
      <c r="Z52" s="35"/>
      <c r="AA52" s="35"/>
      <c r="AB52" s="35"/>
      <c r="AC52" s="36"/>
      <c r="AD52" s="224"/>
      <c r="AE52" s="37"/>
      <c r="AF52" s="38"/>
      <c r="AG52" s="39"/>
      <c r="AH52" s="40"/>
      <c r="AI52" s="41" t="s">
        <v>85</v>
      </c>
      <c r="AJ52" s="42">
        <v>44993</v>
      </c>
      <c r="AK52" s="43"/>
      <c r="AL52" s="376" t="str">
        <f t="shared" si="0"/>
        <v>95PFE-L2S</v>
      </c>
      <c r="AM52" s="376" t="str">
        <f t="shared" si="1"/>
        <v>-</v>
      </c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</row>
    <row r="53" spans="1:260" s="44" customFormat="1" x14ac:dyDescent="0.2">
      <c r="A53" s="169" t="s">
        <v>2799</v>
      </c>
      <c r="B53" s="172">
        <f>IF(A53="Oui",0,1)</f>
        <v>1</v>
      </c>
      <c r="C53" s="172">
        <f>IF(OR(F53="Médecin",G53="Médecin",H53="Médecin",H53="Médecins",G53="anesthésiste",G53="boursier univ.",G53="chercheur",G53="chirurgien",G53="Résident(e)",G53="Md Urg",G53="Md Card",LEFT(G53,6)="Fellow",LEFT(G53,7)="Externe",G53="Directeur de la biobanque Médecin",G53="monit.-boursier",),1,0)</f>
        <v>1</v>
      </c>
      <c r="D53" s="28" t="s">
        <v>5854</v>
      </c>
      <c r="E53" s="28" t="s">
        <v>5855</v>
      </c>
      <c r="F53" s="311" t="s">
        <v>6236</v>
      </c>
      <c r="G53" s="89" t="s">
        <v>3185</v>
      </c>
      <c r="H53" s="177" t="s">
        <v>61</v>
      </c>
      <c r="I53" s="29" t="str">
        <f ca="1">IF(AJ53&lt;=Données!$B$2,1," ")</f>
        <v xml:space="preserve"> </v>
      </c>
      <c r="J53" s="30">
        <v>1</v>
      </c>
      <c r="K53" s="31"/>
      <c r="L53" s="32"/>
      <c r="M53" s="33"/>
      <c r="N53" s="185"/>
      <c r="O53" s="187"/>
      <c r="P53" s="185"/>
      <c r="Q53" s="186"/>
      <c r="R53" s="186"/>
      <c r="S53" s="187"/>
      <c r="T53" s="187"/>
      <c r="U53" s="187"/>
      <c r="V53" s="320"/>
      <c r="W53" s="214"/>
      <c r="X53" s="215"/>
      <c r="Y53" s="34"/>
      <c r="Z53" s="35"/>
      <c r="AA53" s="35"/>
      <c r="AB53" s="35"/>
      <c r="AC53" s="36"/>
      <c r="AD53" s="224"/>
      <c r="AE53" s="37"/>
      <c r="AF53" s="38"/>
      <c r="AG53" s="39"/>
      <c r="AH53" s="40"/>
      <c r="AI53" s="41" t="s">
        <v>4462</v>
      </c>
      <c r="AJ53" s="42">
        <v>45687</v>
      </c>
      <c r="AK53" s="43"/>
      <c r="AL53" s="376" t="str">
        <f t="shared" si="0"/>
        <v>95PFE-L2S</v>
      </c>
      <c r="AM53" s="376" t="str">
        <f t="shared" si="1"/>
        <v>-</v>
      </c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</row>
    <row r="54" spans="1:260" s="44" customFormat="1" x14ac:dyDescent="0.2">
      <c r="A54" s="169" t="s">
        <v>2985</v>
      </c>
      <c r="B54" s="172">
        <f>IF(A54="Oui",0,1)</f>
        <v>1</v>
      </c>
      <c r="C54" s="172">
        <f>IF(OR(F54="Médecin",G54="Médecin",H54="Médecin",H54="Médecins",G54="anesthésiste",G54="boursier univ.",G54="chercheur",G54="chirurgien",G54="Résident(e)",G54="Md Urg",G54="Md Card",LEFT(G54,6)="Fellow",LEFT(G54,7)="Externe",G54="Directeur de la biobanque Médecin",G54="monit.-boursier",),1,0)</f>
        <v>1</v>
      </c>
      <c r="D54" s="28" t="s">
        <v>814</v>
      </c>
      <c r="E54" s="28" t="s">
        <v>728</v>
      </c>
      <c r="F54" s="311" t="s">
        <v>817</v>
      </c>
      <c r="G54" s="89" t="s">
        <v>80</v>
      </c>
      <c r="H54" s="177" t="s">
        <v>117</v>
      </c>
      <c r="I54" s="29">
        <f ca="1">IF(AJ54&lt;=Données!$B$2,1," ")</f>
        <v>1</v>
      </c>
      <c r="J54" s="30"/>
      <c r="K54" s="31"/>
      <c r="L54" s="32"/>
      <c r="M54" s="33"/>
      <c r="N54" s="185"/>
      <c r="O54" s="187"/>
      <c r="P54" s="185"/>
      <c r="Q54" s="186"/>
      <c r="R54" s="186"/>
      <c r="S54" s="187"/>
      <c r="T54" s="187"/>
      <c r="U54" s="187"/>
      <c r="V54" s="320"/>
      <c r="W54" s="214"/>
      <c r="X54" s="215"/>
      <c r="Y54" s="34"/>
      <c r="Z54" s="35"/>
      <c r="AA54" s="35"/>
      <c r="AB54" s="35"/>
      <c r="AC54" s="36">
        <v>1</v>
      </c>
      <c r="AD54" s="224"/>
      <c r="AE54" s="37"/>
      <c r="AF54" s="38"/>
      <c r="AG54" s="39"/>
      <c r="AH54" s="40"/>
      <c r="AI54" s="41" t="s">
        <v>159</v>
      </c>
      <c r="AJ54" s="42">
        <v>43910</v>
      </c>
      <c r="AK54" s="43"/>
      <c r="AL54" s="376" t="str">
        <f t="shared" si="0"/>
        <v>1517-LP</v>
      </c>
      <c r="AM54" s="376" t="str">
        <f t="shared" si="1"/>
        <v>-</v>
      </c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</row>
    <row r="55" spans="1:260" s="44" customFormat="1" x14ac:dyDescent="0.2">
      <c r="A55" s="169" t="s">
        <v>2985</v>
      </c>
      <c r="B55" s="172">
        <f>IF(A55="Oui",0,1)</f>
        <v>1</v>
      </c>
      <c r="C55" s="172">
        <f>IF(OR(F55="Médecin",G55="Médecin",H55="Médecin",H55="Médecins",G55="anesthésiste",G55="boursier univ.",G55="chercheur",G55="chirurgien",G55="Résident(e)",G55="Md Urg",G55="Md Card",LEFT(G55,6)="Fellow",LEFT(G55,7)="Externe",G55="Directeur de la biobanque Médecin",G55="monit.-boursier",),1,0)</f>
        <v>1</v>
      </c>
      <c r="D55" s="28" t="s">
        <v>837</v>
      </c>
      <c r="E55" s="28" t="s">
        <v>838</v>
      </c>
      <c r="F55" s="349" t="s">
        <v>80</v>
      </c>
      <c r="G55" s="89" t="s">
        <v>80</v>
      </c>
      <c r="H55" s="182" t="s">
        <v>117</v>
      </c>
      <c r="I55" s="29">
        <f ca="1">IF(AJ55&lt;=Données!$B$2,1," ")</f>
        <v>1</v>
      </c>
      <c r="J55" s="30"/>
      <c r="K55" s="31"/>
      <c r="L55" s="32"/>
      <c r="M55" s="33"/>
      <c r="N55" s="185"/>
      <c r="O55" s="187"/>
      <c r="P55" s="185"/>
      <c r="Q55" s="186"/>
      <c r="R55" s="186">
        <v>1</v>
      </c>
      <c r="S55" s="187"/>
      <c r="T55" s="187"/>
      <c r="U55" s="187"/>
      <c r="V55" s="320"/>
      <c r="W55" s="214"/>
      <c r="X55" s="215"/>
      <c r="Y55" s="34"/>
      <c r="Z55" s="35"/>
      <c r="AA55" s="35"/>
      <c r="AB55" s="35"/>
      <c r="AC55" s="36"/>
      <c r="AD55" s="224"/>
      <c r="AE55" s="37"/>
      <c r="AF55" s="38"/>
      <c r="AG55" s="39"/>
      <c r="AH55" s="40"/>
      <c r="AI55" s="41" t="s">
        <v>299</v>
      </c>
      <c r="AJ55" s="42">
        <v>43861</v>
      </c>
      <c r="AK55" s="43"/>
      <c r="AL55" s="376" t="str">
        <f t="shared" si="0"/>
        <v>1870 +</v>
      </c>
      <c r="AM55" s="376" t="str">
        <f t="shared" si="1"/>
        <v>-</v>
      </c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</row>
    <row r="56" spans="1:260" s="44" customFormat="1" x14ac:dyDescent="0.2">
      <c r="A56" s="169" t="s">
        <v>2997</v>
      </c>
      <c r="B56" s="172">
        <f>IF(A56="Oui",0,1)</f>
        <v>1</v>
      </c>
      <c r="C56" s="172">
        <f>IF(OR(F56="Médecin",G56="Médecin",H56="Médecin",H56="Médecins",G56="anesthésiste",G56="boursier univ.",G56="chercheur",G56="chirurgien",G56="Résident(e)",G56="Md Urg",G56="Md Card",LEFT(G56,6)="Fellow",LEFT(G56,7)="Externe",G56="Directeur de la biobanque Médecin",G56="monit.-boursier",),1,0)</f>
        <v>1</v>
      </c>
      <c r="D56" s="28" t="s">
        <v>865</v>
      </c>
      <c r="E56" s="28" t="s">
        <v>866</v>
      </c>
      <c r="F56" s="351" t="s">
        <v>80</v>
      </c>
      <c r="G56" s="89" t="s">
        <v>80</v>
      </c>
      <c r="H56" s="177" t="s">
        <v>117</v>
      </c>
      <c r="I56" s="29">
        <f ca="1">IF(AJ56&lt;=Données!$B$2,1," ")</f>
        <v>1</v>
      </c>
      <c r="J56" s="30"/>
      <c r="K56" s="31">
        <v>1</v>
      </c>
      <c r="L56" s="32"/>
      <c r="M56" s="33"/>
      <c r="N56" s="185"/>
      <c r="O56" s="187"/>
      <c r="P56" s="185"/>
      <c r="Q56" s="186"/>
      <c r="R56" s="186"/>
      <c r="S56" s="187"/>
      <c r="T56" s="187"/>
      <c r="U56" s="187"/>
      <c r="V56" s="320"/>
      <c r="W56" s="214"/>
      <c r="X56" s="215"/>
      <c r="Y56" s="34"/>
      <c r="Z56" s="35"/>
      <c r="AA56" s="35"/>
      <c r="AB56" s="35"/>
      <c r="AC56" s="36"/>
      <c r="AD56" s="224"/>
      <c r="AE56" s="37"/>
      <c r="AF56" s="38"/>
      <c r="AG56" s="39"/>
      <c r="AH56" s="40"/>
      <c r="AI56" s="41" t="s">
        <v>57</v>
      </c>
      <c r="AJ56" s="42">
        <v>44565</v>
      </c>
      <c r="AK56" s="43"/>
      <c r="AL56" s="376" t="str">
        <f t="shared" si="0"/>
        <v>95PFE-L2M</v>
      </c>
      <c r="AM56" s="376" t="str">
        <f t="shared" si="1"/>
        <v>-</v>
      </c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</row>
    <row r="57" spans="1:260" s="44" customFormat="1" x14ac:dyDescent="0.2">
      <c r="A57" s="169" t="s">
        <v>2799</v>
      </c>
      <c r="B57" s="172">
        <f>IF(A57="Oui",0,1)</f>
        <v>1</v>
      </c>
      <c r="C57" s="172">
        <f>IF(OR(F57="Médecin",G57="Médecin",H57="Médecin",H57="Médecins",G57="anesthésiste",G57="boursier univ.",G57="chercheur",G57="chirurgien",G57="Résident(e)",G57="Md Urg",G57="Md Card",LEFT(G57,6)="Fellow",LEFT(G57,7)="Externe",G57="Directeur de la biobanque Médecin",G57="monit.-boursier",),1,0)</f>
        <v>1</v>
      </c>
      <c r="D57" s="28" t="s">
        <v>5251</v>
      </c>
      <c r="E57" s="28" t="s">
        <v>5252</v>
      </c>
      <c r="F57" s="311" t="s">
        <v>5253</v>
      </c>
      <c r="G57" s="57" t="s">
        <v>3185</v>
      </c>
      <c r="H57" s="58" t="s">
        <v>2204</v>
      </c>
      <c r="I57" s="29" t="str">
        <f ca="1">IF(AJ57&lt;=Données!$B$2,1," ")</f>
        <v xml:space="preserve"> </v>
      </c>
      <c r="J57" s="30"/>
      <c r="K57" s="31">
        <v>1</v>
      </c>
      <c r="L57" s="32"/>
      <c r="M57" s="33"/>
      <c r="N57" s="185"/>
      <c r="O57" s="187"/>
      <c r="P57" s="185"/>
      <c r="Q57" s="186"/>
      <c r="R57" s="186"/>
      <c r="S57" s="187"/>
      <c r="T57" s="187"/>
      <c r="U57" s="187"/>
      <c r="V57" s="320"/>
      <c r="W57" s="214"/>
      <c r="X57" s="215"/>
      <c r="Y57" s="34"/>
      <c r="Z57" s="35"/>
      <c r="AA57" s="35"/>
      <c r="AB57" s="35"/>
      <c r="AC57" s="36"/>
      <c r="AD57" s="224"/>
      <c r="AE57" s="37"/>
      <c r="AF57" s="38"/>
      <c r="AG57" s="39"/>
      <c r="AH57" s="40"/>
      <c r="AI57" s="41" t="s">
        <v>4462</v>
      </c>
      <c r="AJ57" s="42">
        <v>45363</v>
      </c>
      <c r="AK57" s="43"/>
      <c r="AL57" s="376" t="str">
        <f t="shared" si="0"/>
        <v>95PFE-L2M</v>
      </c>
      <c r="AM57" s="376" t="str">
        <f t="shared" si="1"/>
        <v>-</v>
      </c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</row>
    <row r="58" spans="1:260" s="44" customFormat="1" x14ac:dyDescent="0.2">
      <c r="A58" s="169" t="s">
        <v>2985</v>
      </c>
      <c r="B58" s="172">
        <f>IF(A58="Oui",0,1)</f>
        <v>1</v>
      </c>
      <c r="C58" s="172">
        <f>IF(OR(F58="Médecin",G58="Médecin",H58="Médecin",H58="Médecins",G58="anesthésiste",G58="boursier univ.",G58="chercheur",G58="chirurgien",G58="Résident(e)",G58="Md Urg",G58="Md Card",LEFT(G58,6)="Fellow",LEFT(G58,7)="Externe",G58="Directeur de la biobanque Médecin",G58="monit.-boursier",),1,0)</f>
        <v>1</v>
      </c>
      <c r="D58" s="28" t="s">
        <v>867</v>
      </c>
      <c r="E58" s="28" t="s">
        <v>868</v>
      </c>
      <c r="F58" s="351" t="s">
        <v>80</v>
      </c>
      <c r="G58" s="43" t="s">
        <v>869</v>
      </c>
      <c r="H58" s="177" t="s">
        <v>117</v>
      </c>
      <c r="I58" s="29">
        <f ca="1">IF(AJ58&lt;=Données!$B$2,1," ")</f>
        <v>1</v>
      </c>
      <c r="J58" s="30">
        <v>1</v>
      </c>
      <c r="K58" s="31"/>
      <c r="L58" s="32"/>
      <c r="M58" s="33"/>
      <c r="N58" s="185"/>
      <c r="O58" s="187"/>
      <c r="P58" s="185"/>
      <c r="Q58" s="186"/>
      <c r="R58" s="186"/>
      <c r="S58" s="187"/>
      <c r="T58" s="187"/>
      <c r="U58" s="187"/>
      <c r="V58" s="320"/>
      <c r="W58" s="214"/>
      <c r="X58" s="215"/>
      <c r="Y58" s="34"/>
      <c r="Z58" s="35"/>
      <c r="AA58" s="35"/>
      <c r="AB58" s="35"/>
      <c r="AC58" s="36"/>
      <c r="AD58" s="224"/>
      <c r="AE58" s="37"/>
      <c r="AF58" s="38"/>
      <c r="AG58" s="39"/>
      <c r="AH58" s="40"/>
      <c r="AI58" s="41" t="s">
        <v>98</v>
      </c>
      <c r="AJ58" s="42">
        <v>44587</v>
      </c>
      <c r="AK58" s="43" t="s">
        <v>870</v>
      </c>
      <c r="AL58" s="376" t="str">
        <f t="shared" si="0"/>
        <v>95PFE-L2S</v>
      </c>
      <c r="AM58" s="376" t="str">
        <f t="shared" si="1"/>
        <v>-</v>
      </c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</row>
    <row r="59" spans="1:260" s="44" customFormat="1" x14ac:dyDescent="0.2">
      <c r="A59" s="169" t="s">
        <v>2985</v>
      </c>
      <c r="B59" s="172">
        <f>IF(A59="Oui",0,1)</f>
        <v>1</v>
      </c>
      <c r="C59" s="172">
        <f>IF(OR(F59="Médecin",G59="Médecin",H59="Médecin",H59="Médecins",G59="anesthésiste",G59="boursier univ.",G59="chercheur",G59="chirurgien",G59="Résident(e)",G59="Md Urg",G59="Md Card",LEFT(G59,6)="Fellow",LEFT(G59,7)="Externe",G59="Directeur de la biobanque Médecin",G59="monit.-boursier",),1,0)</f>
        <v>1</v>
      </c>
      <c r="D59" s="28" t="s">
        <v>894</v>
      </c>
      <c r="E59" s="28" t="s">
        <v>1674</v>
      </c>
      <c r="F59" s="349" t="s">
        <v>2820</v>
      </c>
      <c r="G59" s="57" t="s">
        <v>116</v>
      </c>
      <c r="H59" s="182" t="s">
        <v>2214</v>
      </c>
      <c r="I59" s="29">
        <f ca="1">IF(AJ59&lt;=Données!$B$2,1," ")</f>
        <v>1</v>
      </c>
      <c r="J59" s="30">
        <v>1</v>
      </c>
      <c r="K59" s="31"/>
      <c r="L59" s="32"/>
      <c r="M59" s="33">
        <v>1</v>
      </c>
      <c r="N59" s="185"/>
      <c r="O59" s="187"/>
      <c r="P59" s="185"/>
      <c r="Q59" s="186"/>
      <c r="R59" s="186"/>
      <c r="S59" s="187"/>
      <c r="T59" s="187"/>
      <c r="U59" s="187"/>
      <c r="V59" s="320"/>
      <c r="W59" s="214"/>
      <c r="X59" s="215"/>
      <c r="Y59" s="34"/>
      <c r="Z59" s="35"/>
      <c r="AA59" s="35"/>
      <c r="AB59" s="35"/>
      <c r="AC59" s="36"/>
      <c r="AD59" s="224"/>
      <c r="AE59" s="37"/>
      <c r="AF59" s="38"/>
      <c r="AG59" s="39"/>
      <c r="AH59" s="40"/>
      <c r="AI59" s="41" t="s">
        <v>85</v>
      </c>
      <c r="AJ59" s="42">
        <v>44685</v>
      </c>
      <c r="AK59" s="43"/>
      <c r="AL59" s="376" t="str">
        <f t="shared" si="0"/>
        <v>95PFE-L2S</v>
      </c>
      <c r="AM59" s="376" t="str">
        <f t="shared" si="1"/>
        <v>F550</v>
      </c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</row>
    <row r="60" spans="1:260" s="44" customFormat="1" x14ac:dyDescent="0.2">
      <c r="A60" s="169" t="s">
        <v>2799</v>
      </c>
      <c r="B60" s="172">
        <f>IF(A60="Oui",0,1)</f>
        <v>1</v>
      </c>
      <c r="C60" s="172">
        <f>IF(OR(F60="Médecin",G60="Médecin",H60="Médecin",H60="Médecins",G60="anesthésiste",G60="boursier univ.",G60="chercheur",G60="chirurgien",G60="Résident(e)",G60="Md Urg",G60="Md Card",LEFT(G60,6)="Fellow",LEFT(G60,7)="Externe",G60="Directeur de la biobanque Médecin",G60="monit.-boursier",),1,0)</f>
        <v>1</v>
      </c>
      <c r="D60" s="28" t="s">
        <v>3231</v>
      </c>
      <c r="E60" s="28" t="s">
        <v>3232</v>
      </c>
      <c r="F60" s="349" t="s">
        <v>6376</v>
      </c>
      <c r="G60" s="57" t="s">
        <v>378</v>
      </c>
      <c r="H60" s="182" t="s">
        <v>304</v>
      </c>
      <c r="I60" s="29">
        <f ca="1">IF(AJ60&lt;=Données!$B$2,1," ")</f>
        <v>1</v>
      </c>
      <c r="J60" s="30"/>
      <c r="K60" s="31" t="s">
        <v>56</v>
      </c>
      <c r="L60" s="32">
        <v>1</v>
      </c>
      <c r="M60" s="33"/>
      <c r="N60" s="185"/>
      <c r="O60" s="187"/>
      <c r="P60" s="185"/>
      <c r="Q60" s="186"/>
      <c r="R60" s="186"/>
      <c r="S60" s="187"/>
      <c r="T60" s="187"/>
      <c r="U60" s="187"/>
      <c r="V60" s="320"/>
      <c r="W60" s="214"/>
      <c r="X60" s="215"/>
      <c r="Y60" s="34"/>
      <c r="Z60" s="35"/>
      <c r="AA60" s="35"/>
      <c r="AB60" s="35"/>
      <c r="AC60" s="36"/>
      <c r="AD60" s="224"/>
      <c r="AE60" s="37"/>
      <c r="AF60" s="38"/>
      <c r="AG60" s="39"/>
      <c r="AH60" s="40"/>
      <c r="AI60" s="41" t="s">
        <v>2858</v>
      </c>
      <c r="AJ60" s="42">
        <v>45036</v>
      </c>
      <c r="AK60" s="43"/>
      <c r="AL60" s="376" t="str">
        <f t="shared" si="0"/>
        <v>95PFE-L2L</v>
      </c>
      <c r="AM60" s="376" t="str">
        <f t="shared" si="1"/>
        <v>-</v>
      </c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</row>
    <row r="61" spans="1:260" s="44" customFormat="1" x14ac:dyDescent="0.2">
      <c r="A61" s="169" t="s">
        <v>2798</v>
      </c>
      <c r="B61" s="172">
        <f>IF(A61="Oui",0,1)</f>
        <v>0</v>
      </c>
      <c r="C61" s="172">
        <f>IF(OR(F61="Médecin",G61="Médecin",H61="Médecin",H61="Médecins",G61="anesthésiste",G61="boursier univ.",G61="chercheur",G61="chirurgien",G61="Résident(e)",G61="Md Urg",G61="Md Card",LEFT(G61,6)="Fellow",LEFT(G61,7)="Externe",G61="Directeur de la biobanque Médecin",G61="monit.-boursier",),1,0)</f>
        <v>1</v>
      </c>
      <c r="D61" s="28" t="s">
        <v>901</v>
      </c>
      <c r="E61" s="28" t="s">
        <v>902</v>
      </c>
      <c r="F61" s="349">
        <v>7640</v>
      </c>
      <c r="G61" s="57" t="s">
        <v>116</v>
      </c>
      <c r="H61" s="52" t="s">
        <v>117</v>
      </c>
      <c r="I61" s="29">
        <f ca="1">IF(AJ61&lt;=Données!$B$2,1," ")</f>
        <v>1</v>
      </c>
      <c r="J61" s="30"/>
      <c r="K61" s="31"/>
      <c r="L61" s="32"/>
      <c r="M61" s="33"/>
      <c r="N61" s="185"/>
      <c r="O61" s="187"/>
      <c r="P61" s="185"/>
      <c r="Q61" s="186"/>
      <c r="R61" s="186"/>
      <c r="S61" s="187"/>
      <c r="T61" s="187"/>
      <c r="U61" s="187"/>
      <c r="V61" s="320"/>
      <c r="W61" s="214"/>
      <c r="X61" s="215"/>
      <c r="Y61" s="34"/>
      <c r="Z61" s="35">
        <v>1</v>
      </c>
      <c r="AA61" s="35"/>
      <c r="AB61" s="35"/>
      <c r="AC61" s="36"/>
      <c r="AD61" s="224"/>
      <c r="AE61" s="37"/>
      <c r="AF61" s="38"/>
      <c r="AG61" s="39"/>
      <c r="AH61" s="40"/>
      <c r="AI61" s="41" t="s">
        <v>44</v>
      </c>
      <c r="AJ61" s="42">
        <v>43921</v>
      </c>
      <c r="AK61" s="43"/>
      <c r="AL61" s="376" t="str">
        <f t="shared" si="0"/>
        <v>1511-S</v>
      </c>
      <c r="AM61" s="376" t="str">
        <f t="shared" si="1"/>
        <v>-</v>
      </c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</row>
    <row r="62" spans="1:260" s="44" customFormat="1" x14ac:dyDescent="0.2">
      <c r="A62" s="169" t="s">
        <v>2799</v>
      </c>
      <c r="B62" s="172">
        <f>IF(A62="Oui",0,1)</f>
        <v>1</v>
      </c>
      <c r="C62" s="172">
        <f>IF(OR(F62="Médecin",G62="Médecin",H62="Médecin",H62="Médecins",G62="anesthésiste",G62="boursier univ.",G62="chercheur",G62="chirurgien",G62="Résident(e)",G62="Md Urg",G62="Md Card",LEFT(G62,6)="Fellow",LEFT(G62,7)="Externe",G62="Directeur de la biobanque Médecin",G62="monit.-boursier",),1,0)</f>
        <v>1</v>
      </c>
      <c r="D62" s="28" t="s">
        <v>4546</v>
      </c>
      <c r="E62" s="28" t="s">
        <v>466</v>
      </c>
      <c r="F62" s="349" t="s">
        <v>4547</v>
      </c>
      <c r="G62" s="89" t="s">
        <v>3185</v>
      </c>
      <c r="H62" s="90" t="s">
        <v>4548</v>
      </c>
      <c r="I62" s="29">
        <f ca="1">IF(AJ62&lt;=Données!$B$2,1," ")</f>
        <v>1</v>
      </c>
      <c r="J62" s="45"/>
      <c r="K62" s="46" t="s">
        <v>56</v>
      </c>
      <c r="L62" s="47"/>
      <c r="M62" s="48">
        <v>1</v>
      </c>
      <c r="N62" s="185"/>
      <c r="O62" s="187"/>
      <c r="P62" s="185"/>
      <c r="Q62" s="186"/>
      <c r="R62" s="186"/>
      <c r="S62" s="187"/>
      <c r="T62" s="187"/>
      <c r="U62" s="187"/>
      <c r="V62" s="320"/>
      <c r="W62" s="214"/>
      <c r="X62" s="215"/>
      <c r="Y62" s="34"/>
      <c r="Z62" s="35"/>
      <c r="AA62" s="35"/>
      <c r="AB62" s="35"/>
      <c r="AC62" s="36"/>
      <c r="AD62" s="224"/>
      <c r="AE62" s="37"/>
      <c r="AF62" s="38"/>
      <c r="AG62" s="39"/>
      <c r="AH62" s="40"/>
      <c r="AI62" s="41" t="s">
        <v>652</v>
      </c>
      <c r="AJ62" s="42">
        <v>45224</v>
      </c>
      <c r="AK62" s="50"/>
      <c r="AL62" s="376" t="str">
        <f t="shared" si="0"/>
        <v>F550</v>
      </c>
      <c r="AM62" s="376" t="str">
        <f t="shared" si="1"/>
        <v>-</v>
      </c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</row>
    <row r="63" spans="1:260" s="44" customFormat="1" x14ac:dyDescent="0.2">
      <c r="A63" s="169" t="s">
        <v>2985</v>
      </c>
      <c r="B63" s="172">
        <f>IF(A63="Oui",0,1)</f>
        <v>1</v>
      </c>
      <c r="C63" s="172">
        <f>IF(OR(F63="Médecin",G63="Médecin",H63="Médecin",H63="Médecins",G63="anesthésiste",G63="boursier univ.",G63="chercheur",G63="chirurgien",G63="Résident(e)",G63="Md Urg",G63="Md Card",LEFT(G63,6)="Fellow",LEFT(G63,7)="Externe",G63="Directeur de la biobanque Médecin",G63="monit.-boursier",),1,0)</f>
        <v>1</v>
      </c>
      <c r="D63" s="28" t="s">
        <v>925</v>
      </c>
      <c r="E63" s="28" t="s">
        <v>926</v>
      </c>
      <c r="F63" s="255" t="s">
        <v>80</v>
      </c>
      <c r="G63" s="57" t="s">
        <v>80</v>
      </c>
      <c r="H63" s="58" t="s">
        <v>61</v>
      </c>
      <c r="I63" s="29">
        <f ca="1">IF(AJ63&lt;=Données!$B$2,1," ")</f>
        <v>1</v>
      </c>
      <c r="J63" s="45"/>
      <c r="K63" s="46"/>
      <c r="L63" s="47"/>
      <c r="M63" s="48"/>
      <c r="N63" s="185"/>
      <c r="O63" s="187"/>
      <c r="P63" s="185"/>
      <c r="Q63" s="186"/>
      <c r="R63" s="186"/>
      <c r="S63" s="187"/>
      <c r="T63" s="187"/>
      <c r="U63" s="187"/>
      <c r="V63" s="320"/>
      <c r="W63" s="214"/>
      <c r="X63" s="215"/>
      <c r="Y63" s="34"/>
      <c r="Z63" s="35"/>
      <c r="AA63" s="35"/>
      <c r="AB63" s="35"/>
      <c r="AC63" s="36"/>
      <c r="AD63" s="224"/>
      <c r="AE63" s="53"/>
      <c r="AF63" s="54"/>
      <c r="AG63" s="55"/>
      <c r="AH63" s="56"/>
      <c r="AI63" s="41" t="s">
        <v>44</v>
      </c>
      <c r="AJ63" s="42"/>
      <c r="AK63" s="50" t="s">
        <v>927</v>
      </c>
      <c r="AL63" s="376" t="e">
        <f t="shared" si="0"/>
        <v>#N/A</v>
      </c>
      <c r="AM63" s="376" t="e">
        <f t="shared" si="1"/>
        <v>#N/A</v>
      </c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</row>
    <row r="64" spans="1:260" s="44" customFormat="1" x14ac:dyDescent="0.2">
      <c r="A64" s="169" t="s">
        <v>2997</v>
      </c>
      <c r="B64" s="172">
        <f>IF(A64="Oui",0,1)</f>
        <v>1</v>
      </c>
      <c r="C64" s="172">
        <f>IF(OR(F64="Médecin",G64="Médecin",H64="Médecin",H64="Médecins",G64="anesthésiste",G64="boursier univ.",G64="chercheur",G64="chirurgien",G64="Résident(e)",G64="Md Urg",G64="Md Card",LEFT(G64,6)="Fellow",LEFT(G64,7)="Externe",G64="Directeur de la biobanque Médecin",G64="monit.-boursier",),1,0)</f>
        <v>1</v>
      </c>
      <c r="D64" s="28" t="s">
        <v>952</v>
      </c>
      <c r="E64" s="28" t="s">
        <v>627</v>
      </c>
      <c r="F64" s="255" t="s">
        <v>953</v>
      </c>
      <c r="G64" s="50" t="s">
        <v>869</v>
      </c>
      <c r="H64" s="58" t="s">
        <v>954</v>
      </c>
      <c r="I64" s="29">
        <f ca="1">IF(AJ64&lt;=Données!$B$2,1," ")</f>
        <v>1</v>
      </c>
      <c r="J64" s="45" t="s">
        <v>56</v>
      </c>
      <c r="K64" s="46">
        <v>1</v>
      </c>
      <c r="L64" s="47"/>
      <c r="M64" s="48"/>
      <c r="N64" s="185"/>
      <c r="O64" s="187"/>
      <c r="P64" s="185"/>
      <c r="Q64" s="186"/>
      <c r="R64" s="186"/>
      <c r="S64" s="187"/>
      <c r="T64" s="187"/>
      <c r="U64" s="187"/>
      <c r="V64" s="320"/>
      <c r="W64" s="214"/>
      <c r="X64" s="215"/>
      <c r="Y64" s="34"/>
      <c r="Z64" s="35"/>
      <c r="AA64" s="35"/>
      <c r="AB64" s="35"/>
      <c r="AC64" s="36"/>
      <c r="AD64" s="224"/>
      <c r="AE64" s="53"/>
      <c r="AF64" s="54"/>
      <c r="AG64" s="55"/>
      <c r="AH64" s="56"/>
      <c r="AI64" s="41" t="s">
        <v>98</v>
      </c>
      <c r="AJ64" s="42">
        <v>44581</v>
      </c>
      <c r="AK64" s="50"/>
      <c r="AL64" s="376" t="str">
        <f t="shared" si="0"/>
        <v>95PFE-L2M</v>
      </c>
      <c r="AM64" s="376" t="str">
        <f t="shared" si="1"/>
        <v>-</v>
      </c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</row>
    <row r="65" spans="1:260" s="44" customFormat="1" x14ac:dyDescent="0.2">
      <c r="A65" s="169" t="s">
        <v>2799</v>
      </c>
      <c r="B65" s="172">
        <f>IF(A65="Oui",0,1)</f>
        <v>1</v>
      </c>
      <c r="C65" s="172">
        <f>IF(OR(F65="Médecin",G65="Médecin",H65="Médecin",H65="Médecins",G65="anesthésiste",G65="boursier univ.",G65="chercheur",G65="chirurgien",G65="Résident(e)",G65="Md Urg",G65="Md Card",LEFT(G65,6)="Fellow",LEFT(G65,7)="Externe",G65="Directeur de la biobanque Médecin",G65="monit.-boursier",),1,0)</f>
        <v>1</v>
      </c>
      <c r="D65" s="28" t="s">
        <v>5813</v>
      </c>
      <c r="E65" s="28" t="s">
        <v>5814</v>
      </c>
      <c r="F65" s="257">
        <v>13946</v>
      </c>
      <c r="G65" s="50" t="s">
        <v>6232</v>
      </c>
      <c r="H65" s="58" t="s">
        <v>84</v>
      </c>
      <c r="I65" s="29" t="str">
        <f ca="1">IF(AJ65&lt;=Données!$B$2,1," ")</f>
        <v xml:space="preserve"> </v>
      </c>
      <c r="J65" s="45">
        <v>1</v>
      </c>
      <c r="K65" s="46"/>
      <c r="L65" s="47"/>
      <c r="M65" s="48"/>
      <c r="N65" s="185"/>
      <c r="O65" s="187"/>
      <c r="P65" s="185"/>
      <c r="Q65" s="186"/>
      <c r="R65" s="186"/>
      <c r="S65" s="187"/>
      <c r="T65" s="187"/>
      <c r="U65" s="187"/>
      <c r="V65" s="320"/>
      <c r="W65" s="214"/>
      <c r="X65" s="215"/>
      <c r="Y65" s="34"/>
      <c r="Z65" s="35"/>
      <c r="AA65" s="35"/>
      <c r="AB65" s="35"/>
      <c r="AC65" s="36"/>
      <c r="AD65" s="224"/>
      <c r="AE65" s="53"/>
      <c r="AF65" s="54"/>
      <c r="AG65" s="55"/>
      <c r="AH65" s="56"/>
      <c r="AI65" s="41" t="s">
        <v>4462</v>
      </c>
      <c r="AJ65" s="42">
        <v>45638</v>
      </c>
      <c r="AK65" s="50"/>
      <c r="AL65" s="376" t="str">
        <f t="shared" si="0"/>
        <v>95PFE-L2S</v>
      </c>
      <c r="AM65" s="376" t="str">
        <f t="shared" si="1"/>
        <v>-</v>
      </c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</row>
    <row r="66" spans="1:260" s="44" customFormat="1" x14ac:dyDescent="0.2">
      <c r="A66" s="169" t="s">
        <v>2799</v>
      </c>
      <c r="B66" s="172">
        <f>IF(A66="Oui",0,1)</f>
        <v>1</v>
      </c>
      <c r="C66" s="172">
        <f>IF(OR(F66="Médecin",G66="Médecin",H66="Médecin",H66="Médecins",G66="anesthésiste",G66="boursier univ.",G66="chercheur",G66="chirurgien",G66="Résident(e)",G66="Md Urg",G66="Md Card",LEFT(G66,6)="Fellow",LEFT(G66,7)="Externe",G66="Directeur de la biobanque Médecin",G66="monit.-boursier",),1,0)</f>
        <v>1</v>
      </c>
      <c r="D66" s="28" t="s">
        <v>5809</v>
      </c>
      <c r="E66" s="28" t="s">
        <v>433</v>
      </c>
      <c r="F66" s="257" t="s">
        <v>5810</v>
      </c>
      <c r="G66" s="57" t="s">
        <v>3185</v>
      </c>
      <c r="H66" s="58"/>
      <c r="I66" s="29" t="str">
        <f ca="1">IF(AJ66&lt;=Données!$B$2,1," ")</f>
        <v xml:space="preserve"> </v>
      </c>
      <c r="J66" s="45"/>
      <c r="K66" s="46">
        <v>1</v>
      </c>
      <c r="L66" s="47"/>
      <c r="M66" s="48"/>
      <c r="N66" s="185"/>
      <c r="O66" s="187"/>
      <c r="P66" s="185"/>
      <c r="Q66" s="186"/>
      <c r="R66" s="186"/>
      <c r="S66" s="187"/>
      <c r="T66" s="187"/>
      <c r="U66" s="187"/>
      <c r="V66" s="320"/>
      <c r="W66" s="214"/>
      <c r="X66" s="215"/>
      <c r="Y66" s="34"/>
      <c r="Z66" s="35"/>
      <c r="AA66" s="35"/>
      <c r="AB66" s="35"/>
      <c r="AC66" s="36"/>
      <c r="AD66" s="224"/>
      <c r="AE66" s="53"/>
      <c r="AF66" s="54"/>
      <c r="AG66" s="55"/>
      <c r="AH66" s="56"/>
      <c r="AI66" s="41" t="s">
        <v>4462</v>
      </c>
      <c r="AJ66" s="42">
        <v>45624</v>
      </c>
      <c r="AK66" s="50"/>
      <c r="AL66" s="376" t="str">
        <f t="shared" si="0"/>
        <v>95PFE-L2M</v>
      </c>
      <c r="AM66" s="376" t="str">
        <f t="shared" si="1"/>
        <v>-</v>
      </c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</row>
    <row r="67" spans="1:260" s="44" customFormat="1" x14ac:dyDescent="0.2">
      <c r="A67" s="169" t="s">
        <v>2997</v>
      </c>
      <c r="B67" s="172">
        <f>IF(A67="Oui",0,1)</f>
        <v>1</v>
      </c>
      <c r="C67" s="172">
        <f>IF(OR(F67="Médecin",G67="Médecin",H67="Médecin",H67="Médecins",G67="anesthésiste",G67="boursier univ.",G67="chercheur",G67="chirurgien",G67="Résident(e)",G67="Md Urg",G67="Md Card",LEFT(G67,6)="Fellow",LEFT(G67,7)="Externe",G67="Directeur de la biobanque Médecin",G67="monit.-boursier",),1,0)</f>
        <v>1</v>
      </c>
      <c r="D67" s="28" t="s">
        <v>1007</v>
      </c>
      <c r="E67" s="28" t="s">
        <v>1008</v>
      </c>
      <c r="F67" s="255" t="s">
        <v>80</v>
      </c>
      <c r="G67" s="50" t="s">
        <v>869</v>
      </c>
      <c r="H67" s="58" t="s">
        <v>117</v>
      </c>
      <c r="I67" s="29">
        <f ca="1">IF(AJ67&lt;=Données!$B$2,1," ")</f>
        <v>1</v>
      </c>
      <c r="J67" s="45"/>
      <c r="K67" s="46"/>
      <c r="L67" s="47"/>
      <c r="M67" s="48"/>
      <c r="N67" s="185"/>
      <c r="O67" s="187"/>
      <c r="P67" s="185">
        <v>1</v>
      </c>
      <c r="Q67" s="186"/>
      <c r="R67" s="186"/>
      <c r="S67" s="187"/>
      <c r="T67" s="187"/>
      <c r="U67" s="187"/>
      <c r="V67" s="320"/>
      <c r="W67" s="214"/>
      <c r="X67" s="215"/>
      <c r="Y67" s="34"/>
      <c r="Z67" s="35"/>
      <c r="AA67" s="35"/>
      <c r="AB67" s="35"/>
      <c r="AC67" s="36"/>
      <c r="AD67" s="224"/>
      <c r="AE67" s="53"/>
      <c r="AF67" s="54"/>
      <c r="AG67" s="55"/>
      <c r="AH67" s="56"/>
      <c r="AI67" s="41" t="s">
        <v>193</v>
      </c>
      <c r="AJ67" s="42">
        <v>43906</v>
      </c>
      <c r="AK67" s="50"/>
      <c r="AL67" s="376" t="str">
        <f t="shared" si="0"/>
        <v>1860-S</v>
      </c>
      <c r="AM67" s="376" t="str">
        <f t="shared" si="1"/>
        <v>-</v>
      </c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</row>
    <row r="68" spans="1:260" s="44" customFormat="1" x14ac:dyDescent="0.2">
      <c r="A68" s="169" t="s">
        <v>2799</v>
      </c>
      <c r="B68" s="172">
        <f>IF(A68="Oui",0,1)</f>
        <v>1</v>
      </c>
      <c r="C68" s="172">
        <f>IF(OR(F68="Médecin",G68="Médecin",H68="Médecin",H68="Médecins",G68="anesthésiste",G68="boursier univ.",G68="chercheur",G68="chirurgien",G68="Résident(e)",G68="Md Urg",G68="Md Card",LEFT(G68,6)="Fellow",LEFT(G68,7)="Externe",G68="Directeur de la biobanque Médecin",G68="monit.-boursier",),1,0)</f>
        <v>1</v>
      </c>
      <c r="D68" s="28" t="s">
        <v>1014</v>
      </c>
      <c r="E68" s="28" t="s">
        <v>1015</v>
      </c>
      <c r="F68" s="255" t="s">
        <v>1016</v>
      </c>
      <c r="G68" s="50" t="s">
        <v>869</v>
      </c>
      <c r="H68" s="58" t="s">
        <v>117</v>
      </c>
      <c r="I68" s="29">
        <f ca="1">IF(AJ68&lt;=Données!$B$2,1," ")</f>
        <v>1</v>
      </c>
      <c r="J68" s="45"/>
      <c r="K68" s="46"/>
      <c r="L68" s="47"/>
      <c r="M68" s="48"/>
      <c r="N68" s="185"/>
      <c r="O68" s="187"/>
      <c r="P68" s="185"/>
      <c r="Q68" s="186"/>
      <c r="R68" s="186"/>
      <c r="S68" s="187"/>
      <c r="T68" s="187"/>
      <c r="U68" s="187"/>
      <c r="V68" s="320"/>
      <c r="W68" s="214"/>
      <c r="X68" s="215"/>
      <c r="Y68" s="34"/>
      <c r="Z68" s="35"/>
      <c r="AA68" s="35">
        <v>1</v>
      </c>
      <c r="AB68" s="35"/>
      <c r="AC68" s="36"/>
      <c r="AD68" s="224"/>
      <c r="AE68" s="53"/>
      <c r="AF68" s="54"/>
      <c r="AG68" s="55"/>
      <c r="AH68" s="56"/>
      <c r="AI68" s="41" t="s">
        <v>44</v>
      </c>
      <c r="AJ68" s="42">
        <v>43915</v>
      </c>
      <c r="AK68" s="50"/>
      <c r="AL68" s="376" t="str">
        <f t="shared" si="0"/>
        <v>1512-M</v>
      </c>
      <c r="AM68" s="376" t="str">
        <f t="shared" si="1"/>
        <v>-</v>
      </c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</row>
    <row r="69" spans="1:260" s="44" customFormat="1" x14ac:dyDescent="0.2">
      <c r="A69" s="169" t="s">
        <v>2799</v>
      </c>
      <c r="B69" s="172">
        <f>IF(A69="Oui",0,1)</f>
        <v>1</v>
      </c>
      <c r="C69" s="172">
        <f>IF(OR(F69="Médecin",G69="Médecin",H69="Médecin",H69="Médecins",G69="anesthésiste",G69="boursier univ.",G69="chercheur",G69="chirurgien",G69="Résident(e)",G69="Md Urg",G69="Md Card",LEFT(G69,6)="Fellow",LEFT(G69,7)="Externe",G69="Directeur de la biobanque Médecin",G69="monit.-boursier",),1,0)</f>
        <v>1</v>
      </c>
      <c r="D69" s="28" t="s">
        <v>5365</v>
      </c>
      <c r="E69" s="28" t="s">
        <v>3295</v>
      </c>
      <c r="F69" s="255" t="s">
        <v>5366</v>
      </c>
      <c r="G69" s="50" t="s">
        <v>3185</v>
      </c>
      <c r="H69" s="58" t="s">
        <v>65</v>
      </c>
      <c r="I69" s="29" t="str">
        <f ca="1">IF(AJ69&lt;=Données!$B$2,1," ")</f>
        <v xml:space="preserve"> </v>
      </c>
      <c r="J69" s="45"/>
      <c r="K69" s="46" t="s">
        <v>56</v>
      </c>
      <c r="L69" s="47"/>
      <c r="M69" s="48"/>
      <c r="N69" s="185"/>
      <c r="O69" s="187">
        <v>1</v>
      </c>
      <c r="P69" s="185"/>
      <c r="Q69" s="186"/>
      <c r="R69" s="186"/>
      <c r="S69" s="187"/>
      <c r="T69" s="187"/>
      <c r="U69" s="187"/>
      <c r="V69" s="320"/>
      <c r="W69" s="214"/>
      <c r="X69" s="215"/>
      <c r="Y69" s="34"/>
      <c r="Z69" s="35"/>
      <c r="AA69" s="35"/>
      <c r="AB69" s="35"/>
      <c r="AC69" s="36"/>
      <c r="AD69" s="224"/>
      <c r="AE69" s="53"/>
      <c r="AF69" s="54"/>
      <c r="AG69" s="55"/>
      <c r="AH69" s="56"/>
      <c r="AI69" s="41" t="s">
        <v>4462</v>
      </c>
      <c r="AJ69" s="42">
        <v>45420</v>
      </c>
      <c r="AK69" s="50"/>
      <c r="AL69" s="376">
        <f t="shared" si="0"/>
        <v>1804</v>
      </c>
      <c r="AM69" s="376" t="str">
        <f t="shared" si="1"/>
        <v>-</v>
      </c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</row>
    <row r="70" spans="1:260" s="44" customFormat="1" x14ac:dyDescent="0.2">
      <c r="A70" s="169"/>
      <c r="B70" s="172"/>
      <c r="C70" s="172"/>
      <c r="D70" s="28" t="s">
        <v>6392</v>
      </c>
      <c r="E70" s="28" t="s">
        <v>3304</v>
      </c>
      <c r="F70" s="255" t="s">
        <v>6393</v>
      </c>
      <c r="G70" s="57" t="s">
        <v>116</v>
      </c>
      <c r="H70" s="52" t="s">
        <v>324</v>
      </c>
      <c r="I70" s="29" t="str">
        <f ca="1">IF(AJ70&lt;=Données!$B$2,1," ")</f>
        <v xml:space="preserve"> </v>
      </c>
      <c r="J70" s="45" t="s">
        <v>56</v>
      </c>
      <c r="K70" s="46" t="s">
        <v>56</v>
      </c>
      <c r="L70" s="47"/>
      <c r="M70" s="48" t="s">
        <v>56</v>
      </c>
      <c r="N70" s="185"/>
      <c r="O70" s="187"/>
      <c r="P70" s="185"/>
      <c r="Q70" s="186"/>
      <c r="R70" s="186" t="s">
        <v>56</v>
      </c>
      <c r="S70" s="187"/>
      <c r="T70" s="187"/>
      <c r="U70" s="187"/>
      <c r="V70" s="320"/>
      <c r="W70" s="214"/>
      <c r="X70" s="215"/>
      <c r="Y70" s="34"/>
      <c r="Z70" s="35">
        <v>1</v>
      </c>
      <c r="AA70" s="35"/>
      <c r="AB70" s="35"/>
      <c r="AC70" s="36"/>
      <c r="AD70" s="224"/>
      <c r="AE70" s="53"/>
      <c r="AF70" s="54"/>
      <c r="AG70" s="55"/>
      <c r="AH70" s="56"/>
      <c r="AI70" s="41" t="s">
        <v>652</v>
      </c>
      <c r="AJ70" s="42">
        <v>45930</v>
      </c>
      <c r="AK70" s="50"/>
      <c r="AL70" s="376" t="str">
        <f t="shared" si="0"/>
        <v>1511-S</v>
      </c>
      <c r="AM70" s="376" t="str">
        <f t="shared" si="1"/>
        <v>-</v>
      </c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</row>
    <row r="71" spans="1:260" s="44" customFormat="1" x14ac:dyDescent="0.2">
      <c r="A71" s="169" t="s">
        <v>2997</v>
      </c>
      <c r="B71" s="172">
        <f>IF(A71="Oui",0,1)</f>
        <v>1</v>
      </c>
      <c r="C71" s="172">
        <f>IF(OR(F71="Médecin",G71="Médecin",H71="Médecin",H71="Médecins",G71="anesthésiste",G71="boursier univ.",G71="chercheur",G71="chirurgien",G71="Résident(e)",G71="Md Urg",G71="Md Card",LEFT(G71,6)="Fellow",LEFT(G71,7)="Externe",G71="Directeur de la biobanque Médecin",G71="monit.-boursier",),1,0)</f>
        <v>1</v>
      </c>
      <c r="D71" s="28" t="s">
        <v>686</v>
      </c>
      <c r="E71" s="28" t="s">
        <v>1068</v>
      </c>
      <c r="F71" s="257" t="s">
        <v>80</v>
      </c>
      <c r="G71" s="57" t="s">
        <v>80</v>
      </c>
      <c r="H71" s="52" t="s">
        <v>117</v>
      </c>
      <c r="I71" s="29">
        <f ca="1">IF(AJ71&lt;=Données!$B$2,1," ")</f>
        <v>1</v>
      </c>
      <c r="J71" s="45"/>
      <c r="K71" s="46"/>
      <c r="L71" s="47"/>
      <c r="M71" s="48"/>
      <c r="N71" s="185"/>
      <c r="O71" s="187"/>
      <c r="P71" s="185"/>
      <c r="Q71" s="186"/>
      <c r="R71" s="186"/>
      <c r="S71" s="187"/>
      <c r="T71" s="187"/>
      <c r="U71" s="187"/>
      <c r="V71" s="320"/>
      <c r="W71" s="214"/>
      <c r="X71" s="215"/>
      <c r="Y71" s="34"/>
      <c r="Z71" s="35"/>
      <c r="AA71" s="35">
        <v>1</v>
      </c>
      <c r="AB71" s="35"/>
      <c r="AC71" s="36" t="s">
        <v>56</v>
      </c>
      <c r="AD71" s="224"/>
      <c r="AE71" s="53"/>
      <c r="AF71" s="54"/>
      <c r="AG71" s="55"/>
      <c r="AH71" s="56"/>
      <c r="AI71" s="41" t="s">
        <v>193</v>
      </c>
      <c r="AJ71" s="42">
        <v>43930</v>
      </c>
      <c r="AK71" s="50"/>
      <c r="AL71" s="376" t="str">
        <f t="shared" si="0"/>
        <v>1512-M</v>
      </c>
      <c r="AM71" s="376" t="str">
        <f t="shared" si="1"/>
        <v>-</v>
      </c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</row>
    <row r="72" spans="1:260" s="44" customFormat="1" x14ac:dyDescent="0.2">
      <c r="A72" s="169" t="s">
        <v>2997</v>
      </c>
      <c r="B72" s="172">
        <f>IF(A72="Oui",0,1)</f>
        <v>1</v>
      </c>
      <c r="C72" s="172">
        <f>IF(OR(F72="Médecin",G72="Médecin",H72="Médecin",H72="Médecins",G72="anesthésiste",G72="boursier univ.",G72="chercheur",G72="chirurgien",G72="Résident(e)",G72="Md Urg",G72="Md Card",LEFT(G72,6)="Fellow",LEFT(G72,7)="Externe",G72="Directeur de la biobanque Médecin",G72="monit.-boursier",),1,0)</f>
        <v>1</v>
      </c>
      <c r="D72" s="28" t="s">
        <v>1078</v>
      </c>
      <c r="E72" s="28" t="s">
        <v>1015</v>
      </c>
      <c r="F72" s="255" t="s">
        <v>1079</v>
      </c>
      <c r="G72" s="57" t="s">
        <v>80</v>
      </c>
      <c r="H72" s="58" t="s">
        <v>117</v>
      </c>
      <c r="I72" s="29">
        <f ca="1">IF(AJ72&lt;=Données!$B$2,1," ")</f>
        <v>1</v>
      </c>
      <c r="J72" s="45" t="s">
        <v>56</v>
      </c>
      <c r="K72" s="46"/>
      <c r="L72" s="47"/>
      <c r="M72" s="48"/>
      <c r="N72" s="185"/>
      <c r="O72" s="187"/>
      <c r="P72" s="185"/>
      <c r="Q72" s="186"/>
      <c r="R72" s="186">
        <v>1</v>
      </c>
      <c r="S72" s="187"/>
      <c r="T72" s="187"/>
      <c r="U72" s="187"/>
      <c r="V72" s="320"/>
      <c r="W72" s="214"/>
      <c r="X72" s="215"/>
      <c r="Y72" s="34"/>
      <c r="Z72" s="35"/>
      <c r="AA72" s="35"/>
      <c r="AB72" s="35"/>
      <c r="AC72" s="36"/>
      <c r="AD72" s="224"/>
      <c r="AE72" s="53"/>
      <c r="AF72" s="54"/>
      <c r="AG72" s="55"/>
      <c r="AH72" s="56"/>
      <c r="AI72" s="41" t="s">
        <v>98</v>
      </c>
      <c r="AJ72" s="42">
        <v>44574</v>
      </c>
      <c r="AK72" s="50"/>
      <c r="AL72" s="376" t="str">
        <f t="shared" si="0"/>
        <v>1870 +</v>
      </c>
      <c r="AM72" s="376" t="str">
        <f t="shared" si="1"/>
        <v>-</v>
      </c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</row>
    <row r="73" spans="1:260" s="44" customFormat="1" x14ac:dyDescent="0.2">
      <c r="A73" s="169" t="s">
        <v>2798</v>
      </c>
      <c r="B73" s="172">
        <f>IF(A73="Oui",0,1)</f>
        <v>0</v>
      </c>
      <c r="C73" s="172">
        <f>IF(OR(F73="Médecin",G73="Médecin",H73="Médecin",H73="Médecins",G73="anesthésiste",G73="boursier univ.",G73="chercheur",G73="chirurgien",G73="Résident(e)",G73="Md Urg",G73="Md Card",LEFT(G73,6)="Fellow",LEFT(G73,7)="Externe",G73="Directeur de la biobanque Médecin",G73="monit.-boursier",),1,0)</f>
        <v>1</v>
      </c>
      <c r="D73" s="28" t="s">
        <v>1099</v>
      </c>
      <c r="E73" s="28" t="s">
        <v>1100</v>
      </c>
      <c r="F73" s="255">
        <v>11794</v>
      </c>
      <c r="G73" s="57" t="s">
        <v>371</v>
      </c>
      <c r="H73" s="52" t="s">
        <v>149</v>
      </c>
      <c r="I73" s="29">
        <f ca="1">IF(AJ73&lt;=Données!$B$2,1," ")</f>
        <v>1</v>
      </c>
      <c r="J73" s="45" t="s">
        <v>56</v>
      </c>
      <c r="K73" s="46"/>
      <c r="L73" s="47"/>
      <c r="M73" s="48"/>
      <c r="N73" s="185"/>
      <c r="O73" s="187"/>
      <c r="P73" s="185"/>
      <c r="Q73" s="186"/>
      <c r="R73" s="186">
        <v>1</v>
      </c>
      <c r="S73" s="187"/>
      <c r="T73" s="187"/>
      <c r="U73" s="187"/>
      <c r="V73" s="320"/>
      <c r="W73" s="214"/>
      <c r="X73" s="215"/>
      <c r="Y73" s="34"/>
      <c r="Z73" s="35"/>
      <c r="AA73" s="35"/>
      <c r="AB73" s="35"/>
      <c r="AC73" s="36"/>
      <c r="AD73" s="224"/>
      <c r="AE73" s="53"/>
      <c r="AF73" s="54"/>
      <c r="AG73" s="55"/>
      <c r="AH73" s="56"/>
      <c r="AI73" s="41" t="s">
        <v>239</v>
      </c>
      <c r="AJ73" s="42">
        <v>44581</v>
      </c>
      <c r="AK73" s="50"/>
      <c r="AL73" s="376" t="str">
        <f t="shared" ref="AL73:AL136" si="4">INDEX($J$6:$AF$6,1,MATCH(1,J73:AF73,-1))</f>
        <v>1870 +</v>
      </c>
      <c r="AM73" s="376" t="str">
        <f t="shared" ref="AM73:AM136" si="5">IF(INDEX($J$6:$AF$6,1,MATCH(1,J73:AF73,1))&lt;&gt;INDEX($J$6:$AF$6,1,MATCH(1,J73:AF73,-1)),INDEX($J$6:$AF$6,1,MATCH(1,J73:AF73,1)),"-")</f>
        <v>-</v>
      </c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</row>
    <row r="74" spans="1:260" s="44" customFormat="1" x14ac:dyDescent="0.2">
      <c r="A74" s="169" t="s">
        <v>2799</v>
      </c>
      <c r="B74" s="172">
        <f>IF(A74="Oui",0,1)</f>
        <v>1</v>
      </c>
      <c r="C74" s="172">
        <f>IF(OR(F74="Médecin",G74="Médecin",H74="Médecin",H74="Médecins",G74="anesthésiste",G74="boursier univ.",G74="chercheur",G74="chirurgien",G74="Résident(e)",G74="Md Urg",G74="Md Card",LEFT(G74,6)="Fellow",LEFT(G74,7)="Externe",G74="Directeur de la biobanque Médecin",G74="monit.-boursier",),1,0)</f>
        <v>1</v>
      </c>
      <c r="D74" s="28" t="s">
        <v>5512</v>
      </c>
      <c r="E74" s="28" t="s">
        <v>1374</v>
      </c>
      <c r="F74" s="255" t="s">
        <v>5513</v>
      </c>
      <c r="G74" s="57" t="s">
        <v>116</v>
      </c>
      <c r="H74" s="52" t="s">
        <v>61</v>
      </c>
      <c r="I74" s="29" t="str">
        <f ca="1">IF(AJ74&lt;=Données!$B$2,1," ")</f>
        <v xml:space="preserve"> </v>
      </c>
      <c r="J74" s="45"/>
      <c r="K74" s="46">
        <v>1</v>
      </c>
      <c r="L74" s="47"/>
      <c r="M74" s="48"/>
      <c r="N74" s="185"/>
      <c r="O74" s="187"/>
      <c r="P74" s="185"/>
      <c r="Q74" s="186"/>
      <c r="R74" s="186"/>
      <c r="S74" s="187"/>
      <c r="T74" s="187"/>
      <c r="U74" s="187"/>
      <c r="V74" s="320"/>
      <c r="W74" s="214"/>
      <c r="X74" s="215"/>
      <c r="Y74" s="34"/>
      <c r="Z74" s="35"/>
      <c r="AA74" s="35"/>
      <c r="AB74" s="35"/>
      <c r="AC74" s="36"/>
      <c r="AD74" s="224"/>
      <c r="AE74" s="53"/>
      <c r="AF74" s="54"/>
      <c r="AG74" s="55"/>
      <c r="AH74" s="56"/>
      <c r="AI74" s="41" t="s">
        <v>4462</v>
      </c>
      <c r="AJ74" s="42">
        <v>45476</v>
      </c>
      <c r="AK74" s="50"/>
      <c r="AL74" s="376" t="str">
        <f t="shared" si="4"/>
        <v>95PFE-L2M</v>
      </c>
      <c r="AM74" s="376" t="str">
        <f t="shared" si="5"/>
        <v>-</v>
      </c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</row>
    <row r="75" spans="1:260" s="44" customFormat="1" x14ac:dyDescent="0.2">
      <c r="A75" s="169" t="s">
        <v>2997</v>
      </c>
      <c r="B75" s="172">
        <f>IF(A75="Oui",0,1)</f>
        <v>1</v>
      </c>
      <c r="C75" s="172">
        <f>IF(OR(F75="Médecin",G75="Médecin",H75="Médecin",H75="Médecins",G75="anesthésiste",G75="boursier univ.",G75="chercheur",G75="chirurgien",G75="Résident(e)",G75="Md Urg",G75="Md Card",LEFT(G75,6)="Fellow",LEFT(G75,7)="Externe",G75="Directeur de la biobanque Médecin",G75="monit.-boursier",),1,0)</f>
        <v>1</v>
      </c>
      <c r="D75" s="28" t="s">
        <v>1110</v>
      </c>
      <c r="E75" s="28" t="s">
        <v>1111</v>
      </c>
      <c r="F75" s="255" t="s">
        <v>1112</v>
      </c>
      <c r="G75" s="57" t="s">
        <v>80</v>
      </c>
      <c r="H75" s="66" t="s">
        <v>117</v>
      </c>
      <c r="I75" s="29">
        <f ca="1">IF(AJ75&lt;=Données!$B$2,1," ")</f>
        <v>1</v>
      </c>
      <c r="J75" s="45"/>
      <c r="K75" s="46"/>
      <c r="L75" s="47"/>
      <c r="M75" s="48"/>
      <c r="N75" s="185"/>
      <c r="O75" s="187"/>
      <c r="P75" s="185"/>
      <c r="Q75" s="186"/>
      <c r="R75" s="186">
        <v>1</v>
      </c>
      <c r="S75" s="187"/>
      <c r="T75" s="187"/>
      <c r="U75" s="187"/>
      <c r="V75" s="320"/>
      <c r="W75" s="214"/>
      <c r="X75" s="215"/>
      <c r="Y75" s="34"/>
      <c r="Z75" s="35"/>
      <c r="AA75" s="35"/>
      <c r="AB75" s="35"/>
      <c r="AC75" s="36"/>
      <c r="AD75" s="224"/>
      <c r="AE75" s="53"/>
      <c r="AF75" s="54"/>
      <c r="AG75" s="55"/>
      <c r="AH75" s="56"/>
      <c r="AI75" s="41" t="s">
        <v>44</v>
      </c>
      <c r="AJ75" s="42">
        <v>43944</v>
      </c>
      <c r="AK75" s="50"/>
      <c r="AL75" s="376" t="str">
        <f t="shared" si="4"/>
        <v>1870 +</v>
      </c>
      <c r="AM75" s="376" t="str">
        <f t="shared" si="5"/>
        <v>-</v>
      </c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</row>
    <row r="76" spans="1:260" s="44" customFormat="1" x14ac:dyDescent="0.2">
      <c r="A76" s="169" t="s">
        <v>2997</v>
      </c>
      <c r="B76" s="172">
        <f>IF(A76="Oui",0,1)</f>
        <v>1</v>
      </c>
      <c r="C76" s="172">
        <f>IF(OR(F76="Médecin",G76="Médecin",H76="Médecin",H76="Médecins",G76="anesthésiste",G76="boursier univ.",G76="chercheur",G76="chirurgien",G76="Résident(e)",G76="Md Urg",G76="Md Card",LEFT(G76,6)="Fellow",LEFT(G76,7)="Externe",G76="Directeur de la biobanque Médecin",G76="monit.-boursier",),1,0)</f>
        <v>1</v>
      </c>
      <c r="D76" s="28" t="s">
        <v>1113</v>
      </c>
      <c r="E76" s="28" t="s">
        <v>175</v>
      </c>
      <c r="F76" s="255" t="s">
        <v>1114</v>
      </c>
      <c r="G76" s="57" t="s">
        <v>869</v>
      </c>
      <c r="H76" s="58" t="s">
        <v>117</v>
      </c>
      <c r="I76" s="29">
        <f ca="1">IF(AJ76&lt;=Données!$B$2,1," ")</f>
        <v>1</v>
      </c>
      <c r="J76" s="45"/>
      <c r="K76" s="46">
        <v>1</v>
      </c>
      <c r="L76" s="47"/>
      <c r="M76" s="48"/>
      <c r="N76" s="185"/>
      <c r="O76" s="187"/>
      <c r="P76" s="185"/>
      <c r="Q76" s="186"/>
      <c r="R76" s="186"/>
      <c r="S76" s="187"/>
      <c r="T76" s="187"/>
      <c r="U76" s="187"/>
      <c r="V76" s="320"/>
      <c r="W76" s="214"/>
      <c r="X76" s="215"/>
      <c r="Y76" s="34"/>
      <c r="Z76" s="35"/>
      <c r="AA76" s="35">
        <v>1</v>
      </c>
      <c r="AB76" s="35"/>
      <c r="AC76" s="36"/>
      <c r="AD76" s="224"/>
      <c r="AE76" s="53"/>
      <c r="AF76" s="54"/>
      <c r="AG76" s="55"/>
      <c r="AH76" s="56"/>
      <c r="AI76" s="41" t="s">
        <v>144</v>
      </c>
      <c r="AJ76" s="42">
        <v>44585</v>
      </c>
      <c r="AK76" s="50" t="s">
        <v>1115</v>
      </c>
      <c r="AL76" s="376" t="str">
        <f t="shared" si="4"/>
        <v>95PFE-L2M</v>
      </c>
      <c r="AM76" s="376" t="str">
        <f t="shared" si="5"/>
        <v>1512-M</v>
      </c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</row>
    <row r="77" spans="1:260" s="44" customFormat="1" x14ac:dyDescent="0.2">
      <c r="A77" s="169" t="s">
        <v>2997</v>
      </c>
      <c r="B77" s="172">
        <f>IF(A77="Oui",0,1)</f>
        <v>1</v>
      </c>
      <c r="C77" s="172">
        <f>IF(OR(F77="Médecin",G77="Médecin",H77="Médecin",H77="Médecins",G77="anesthésiste",G77="boursier univ.",G77="chercheur",G77="chirurgien",G77="Résident(e)",G77="Md Urg",G77="Md Card",LEFT(G77,6)="Fellow",LEFT(G77,7)="Externe",G77="Directeur de la biobanque Médecin",G77="monit.-boursier",),1,0)</f>
        <v>1</v>
      </c>
      <c r="D77" s="28" t="s">
        <v>1129</v>
      </c>
      <c r="E77" s="28" t="s">
        <v>1130</v>
      </c>
      <c r="F77" s="255" t="s">
        <v>1131</v>
      </c>
      <c r="G77" s="50" t="s">
        <v>869</v>
      </c>
      <c r="H77" s="58" t="s">
        <v>117</v>
      </c>
      <c r="I77" s="29">
        <f ca="1">IF(AJ77&lt;=Données!$B$2,1," ")</f>
        <v>1</v>
      </c>
      <c r="J77" s="45"/>
      <c r="K77" s="46"/>
      <c r="L77" s="47"/>
      <c r="M77" s="48"/>
      <c r="N77" s="185"/>
      <c r="O77" s="187"/>
      <c r="P77" s="185"/>
      <c r="Q77" s="186"/>
      <c r="R77" s="186"/>
      <c r="S77" s="187"/>
      <c r="T77" s="187"/>
      <c r="U77" s="187"/>
      <c r="V77" s="320"/>
      <c r="W77" s="214"/>
      <c r="X77" s="215"/>
      <c r="Y77" s="34"/>
      <c r="Z77" s="35"/>
      <c r="AA77" s="35">
        <v>1</v>
      </c>
      <c r="AB77" s="35"/>
      <c r="AC77" s="36"/>
      <c r="AD77" s="224"/>
      <c r="AE77" s="53"/>
      <c r="AF77" s="54"/>
      <c r="AG77" s="55"/>
      <c r="AH77" s="56"/>
      <c r="AI77" s="41" t="s">
        <v>44</v>
      </c>
      <c r="AJ77" s="42">
        <v>43892</v>
      </c>
      <c r="AK77" s="50"/>
      <c r="AL77" s="376" t="str">
        <f t="shared" si="4"/>
        <v>1512-M</v>
      </c>
      <c r="AM77" s="376" t="str">
        <f t="shared" si="5"/>
        <v>-</v>
      </c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</row>
    <row r="78" spans="1:260" s="44" customFormat="1" x14ac:dyDescent="0.2">
      <c r="A78" s="169" t="s">
        <v>2997</v>
      </c>
      <c r="B78" s="172">
        <f>IF(A78="Oui",0,1)</f>
        <v>1</v>
      </c>
      <c r="C78" s="172">
        <f>IF(OR(F78="Médecin",G78="Médecin",H78="Médecin",H78="Médecins",G78="anesthésiste",G78="boursier univ.",G78="chercheur",G78="chirurgien",G78="Résident(e)",G78="Md Urg",G78="Md Card",LEFT(G78,6)="Fellow",LEFT(G78,7)="Externe",G78="Directeur de la biobanque Médecin",G78="monit.-boursier",),1,0)</f>
        <v>1</v>
      </c>
      <c r="D78" s="28" t="s">
        <v>1145</v>
      </c>
      <c r="E78" s="28" t="s">
        <v>1147</v>
      </c>
      <c r="F78" s="259" t="s">
        <v>80</v>
      </c>
      <c r="G78" s="50" t="s">
        <v>869</v>
      </c>
      <c r="H78" s="58" t="s">
        <v>117</v>
      </c>
      <c r="I78" s="29">
        <f ca="1">IF(AJ78&lt;=Données!$B$2,1," ")</f>
        <v>1</v>
      </c>
      <c r="J78" s="45"/>
      <c r="K78" s="46"/>
      <c r="L78" s="47"/>
      <c r="M78" s="48"/>
      <c r="N78" s="185"/>
      <c r="O78" s="187"/>
      <c r="P78" s="185"/>
      <c r="Q78" s="186"/>
      <c r="R78" s="186"/>
      <c r="S78" s="187"/>
      <c r="T78" s="187"/>
      <c r="U78" s="187"/>
      <c r="V78" s="320"/>
      <c r="W78" s="214"/>
      <c r="X78" s="215"/>
      <c r="Y78" s="34"/>
      <c r="Z78" s="35">
        <v>1</v>
      </c>
      <c r="AA78" s="35"/>
      <c r="AB78" s="35"/>
      <c r="AC78" s="36"/>
      <c r="AD78" s="224"/>
      <c r="AE78" s="53"/>
      <c r="AF78" s="54"/>
      <c r="AG78" s="55"/>
      <c r="AH78" s="56"/>
      <c r="AI78" s="41" t="s">
        <v>44</v>
      </c>
      <c r="AJ78" s="42">
        <v>43909</v>
      </c>
      <c r="AK78" s="50"/>
      <c r="AL78" s="376" t="str">
        <f t="shared" si="4"/>
        <v>1511-S</v>
      </c>
      <c r="AM78" s="376" t="str">
        <f t="shared" si="5"/>
        <v>-</v>
      </c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</row>
    <row r="79" spans="1:260" s="44" customFormat="1" x14ac:dyDescent="0.2">
      <c r="A79" s="169" t="s">
        <v>2798</v>
      </c>
      <c r="B79" s="172">
        <f>IF(A79="Oui",0,1)</f>
        <v>0</v>
      </c>
      <c r="C79" s="172">
        <f>IF(OR(F79="Médecin",G79="Médecin",H79="Médecin",H79="Médecins",G79="anesthésiste",G79="boursier univ.",G79="chercheur",G79="chirurgien",G79="Résident(e)",G79="Md Urg",G79="Md Card",LEFT(G79,6)="Fellow",LEFT(G79,7)="Externe",G79="Directeur de la biobanque Médecin",G79="monit.-boursier",),1,0)</f>
        <v>1</v>
      </c>
      <c r="D79" s="28" t="s">
        <v>1154</v>
      </c>
      <c r="E79" s="28" t="s">
        <v>1155</v>
      </c>
      <c r="F79" s="255">
        <v>12068</v>
      </c>
      <c r="G79" s="57" t="s">
        <v>371</v>
      </c>
      <c r="H79" s="58" t="s">
        <v>372</v>
      </c>
      <c r="I79" s="29">
        <f ca="1">IF(AJ79&lt;=Données!$B$2,1," ")</f>
        <v>1</v>
      </c>
      <c r="J79" s="45"/>
      <c r="K79" s="46">
        <v>1</v>
      </c>
      <c r="L79" s="47" t="s">
        <v>56</v>
      </c>
      <c r="M79" s="48"/>
      <c r="N79" s="185"/>
      <c r="O79" s="187"/>
      <c r="P79" s="185"/>
      <c r="Q79" s="186"/>
      <c r="R79" s="186"/>
      <c r="S79" s="187"/>
      <c r="T79" s="187"/>
      <c r="U79" s="187"/>
      <c r="V79" s="320"/>
      <c r="W79" s="214"/>
      <c r="X79" s="215"/>
      <c r="Y79" s="34"/>
      <c r="Z79" s="35"/>
      <c r="AA79" s="35"/>
      <c r="AB79" s="35"/>
      <c r="AC79" s="36"/>
      <c r="AD79" s="224"/>
      <c r="AE79" s="53"/>
      <c r="AF79" s="54"/>
      <c r="AG79" s="55"/>
      <c r="AH79" s="56"/>
      <c r="AI79" s="41" t="s">
        <v>85</v>
      </c>
      <c r="AJ79" s="42">
        <v>44608</v>
      </c>
      <c r="AK79" s="50"/>
      <c r="AL79" s="376" t="str">
        <f t="shared" si="4"/>
        <v>95PFE-L2M</v>
      </c>
      <c r="AM79" s="376" t="str">
        <f t="shared" si="5"/>
        <v>-</v>
      </c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</row>
    <row r="80" spans="1:260" s="44" customFormat="1" x14ac:dyDescent="0.2">
      <c r="A80" s="169" t="s">
        <v>2799</v>
      </c>
      <c r="B80" s="172">
        <f>IF(A80="Oui",0,1)</f>
        <v>1</v>
      </c>
      <c r="C80" s="172">
        <f>IF(OR(F80="Médecin",G80="Médecin",H80="Médecin",H80="Médecins",G80="anesthésiste",G80="boursier univ.",G80="chercheur",G80="chirurgien",G80="Résident(e)",G80="Md Urg",G80="Md Card",LEFT(G80,6)="Fellow",LEFT(G80,7)="Externe",G80="Directeur de la biobanque Médecin",G80="monit.-boursier",),1,0)</f>
        <v>1</v>
      </c>
      <c r="D80" s="28" t="s">
        <v>4456</v>
      </c>
      <c r="E80" s="28" t="s">
        <v>4457</v>
      </c>
      <c r="F80" s="255" t="s">
        <v>4458</v>
      </c>
      <c r="G80" s="57" t="s">
        <v>3185</v>
      </c>
      <c r="H80" s="58" t="s">
        <v>84</v>
      </c>
      <c r="I80" s="29">
        <f ca="1">IF(AJ80&lt;=Données!$B$2,1," ")</f>
        <v>1</v>
      </c>
      <c r="J80" s="45" t="s">
        <v>56</v>
      </c>
      <c r="K80" s="46"/>
      <c r="L80" s="47"/>
      <c r="M80" s="48">
        <v>1</v>
      </c>
      <c r="N80" s="185"/>
      <c r="O80" s="187"/>
      <c r="P80" s="185"/>
      <c r="Q80" s="186"/>
      <c r="R80" s="186"/>
      <c r="S80" s="187"/>
      <c r="T80" s="187"/>
      <c r="U80" s="187"/>
      <c r="V80" s="320"/>
      <c r="W80" s="214"/>
      <c r="X80" s="215"/>
      <c r="Y80" s="34"/>
      <c r="Z80" s="35"/>
      <c r="AA80" s="35"/>
      <c r="AB80" s="35"/>
      <c r="AC80" s="36"/>
      <c r="AD80" s="224"/>
      <c r="AE80" s="53"/>
      <c r="AF80" s="54"/>
      <c r="AG80" s="55"/>
      <c r="AH80" s="56"/>
      <c r="AI80" s="41" t="s">
        <v>2858</v>
      </c>
      <c r="AJ80" s="42">
        <v>45195</v>
      </c>
      <c r="AK80" s="50"/>
      <c r="AL80" s="376" t="str">
        <f t="shared" si="4"/>
        <v>F550</v>
      </c>
      <c r="AM80" s="376" t="str">
        <f t="shared" si="5"/>
        <v>-</v>
      </c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</row>
    <row r="81" spans="1:260" s="44" customFormat="1" x14ac:dyDescent="0.2">
      <c r="A81" s="169" t="s">
        <v>2798</v>
      </c>
      <c r="B81" s="172">
        <f>IF(A81="Oui",0,1)</f>
        <v>0</v>
      </c>
      <c r="C81" s="172">
        <f>IF(OR(F81="Médecin",G81="Médecin",H81="Médecin",H81="Médecins",G81="anesthésiste",G81="boursier univ.",G81="chercheur",G81="chirurgien",G81="Résident(e)",G81="Md Urg",G81="Md Card",LEFT(G81,6)="Fellow",LEFT(G81,7)="Externe",G81="Directeur de la biobanque Médecin",G81="monit.-boursier",),1,0)</f>
        <v>1</v>
      </c>
      <c r="D81" s="28" t="s">
        <v>4569</v>
      </c>
      <c r="E81" s="28" t="s">
        <v>1439</v>
      </c>
      <c r="F81" s="257">
        <v>7664</v>
      </c>
      <c r="G81" s="57" t="s">
        <v>3185</v>
      </c>
      <c r="H81" s="58" t="s">
        <v>5148</v>
      </c>
      <c r="I81" s="29" t="str">
        <f ca="1">IF(AJ81&lt;=Données!$B$2,1," ")</f>
        <v xml:space="preserve"> </v>
      </c>
      <c r="J81" s="45"/>
      <c r="K81" s="46"/>
      <c r="L81" s="47"/>
      <c r="M81" s="48"/>
      <c r="N81" s="185"/>
      <c r="O81" s="187"/>
      <c r="P81" s="185"/>
      <c r="Q81" s="186"/>
      <c r="R81" s="186">
        <v>1</v>
      </c>
      <c r="S81" s="187"/>
      <c r="T81" s="187"/>
      <c r="U81" s="187"/>
      <c r="V81" s="320"/>
      <c r="W81" s="214"/>
      <c r="X81" s="215"/>
      <c r="Y81" s="34"/>
      <c r="Z81" s="35"/>
      <c r="AA81" s="35"/>
      <c r="AB81" s="35"/>
      <c r="AC81" s="36"/>
      <c r="AD81" s="224"/>
      <c r="AE81" s="53"/>
      <c r="AF81" s="54"/>
      <c r="AG81" s="55"/>
      <c r="AH81" s="56"/>
      <c r="AI81" s="41" t="s">
        <v>4462</v>
      </c>
      <c r="AJ81" s="42">
        <v>45335</v>
      </c>
      <c r="AK81" s="50"/>
      <c r="AL81" s="376" t="str">
        <f t="shared" si="4"/>
        <v>1870 +</v>
      </c>
      <c r="AM81" s="376" t="str">
        <f t="shared" si="5"/>
        <v>-</v>
      </c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</row>
    <row r="82" spans="1:260" s="44" customFormat="1" x14ac:dyDescent="0.2">
      <c r="A82" s="169" t="s">
        <v>2798</v>
      </c>
      <c r="B82" s="172">
        <f>IF(A82="Oui",0,1)</f>
        <v>0</v>
      </c>
      <c r="C82" s="172">
        <f>IF(OR(F82="Médecin",G82="Médecin",H82="Médecin",H82="Médecins",G82="anesthésiste",G82="boursier univ.",G82="chercheur",G82="chirurgien",G82="Résident(e)",G82="Md Urg",G82="Md Card",LEFT(G82,6)="Fellow",LEFT(G82,7)="Externe",G82="Directeur de la biobanque Médecin",G82="monit.-boursier",),1,0)</f>
        <v>1</v>
      </c>
      <c r="D82" s="28" t="s">
        <v>3138</v>
      </c>
      <c r="E82" s="28" t="s">
        <v>3139</v>
      </c>
      <c r="F82" s="259">
        <v>12808</v>
      </c>
      <c r="G82" s="79" t="s">
        <v>378</v>
      </c>
      <c r="H82" s="164" t="s">
        <v>84</v>
      </c>
      <c r="I82" s="29">
        <f ca="1">IF(AJ82&lt;=Données!$B$2,1," ")</f>
        <v>1</v>
      </c>
      <c r="J82" s="45"/>
      <c r="K82" s="46"/>
      <c r="L82" s="47">
        <v>1</v>
      </c>
      <c r="M82" s="48"/>
      <c r="N82" s="185"/>
      <c r="O82" s="187"/>
      <c r="P82" s="185"/>
      <c r="Q82" s="186"/>
      <c r="R82" s="186"/>
      <c r="S82" s="187"/>
      <c r="T82" s="187"/>
      <c r="U82" s="187"/>
      <c r="V82" s="320"/>
      <c r="W82" s="214"/>
      <c r="X82" s="215"/>
      <c r="Y82" s="34"/>
      <c r="Z82" s="35"/>
      <c r="AA82" s="35"/>
      <c r="AB82" s="35"/>
      <c r="AC82" s="36"/>
      <c r="AD82" s="224"/>
      <c r="AE82" s="53"/>
      <c r="AF82" s="54"/>
      <c r="AG82" s="55"/>
      <c r="AH82" s="56"/>
      <c r="AI82" s="41" t="s">
        <v>652</v>
      </c>
      <c r="AJ82" s="42">
        <v>44993</v>
      </c>
      <c r="AK82" s="50"/>
      <c r="AL82" s="376" t="str">
        <f t="shared" si="4"/>
        <v>95PFE-L2L</v>
      </c>
      <c r="AM82" s="376" t="str">
        <f t="shared" si="5"/>
        <v>-</v>
      </c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</row>
    <row r="83" spans="1:260" s="63" customFormat="1" x14ac:dyDescent="0.2">
      <c r="A83" s="169" t="s">
        <v>2799</v>
      </c>
      <c r="B83" s="172">
        <f>IF(A83="Oui",0,1)</f>
        <v>1</v>
      </c>
      <c r="C83" s="172">
        <f>IF(OR(F83="Médecin",G83="Médecin",H83="Médecin",H83="Médecins",G83="anesthésiste",G83="boursier univ.",G83="chercheur",G83="chirurgien",G83="Résident(e)",G83="Md Urg",G83="Md Card",LEFT(G83,6)="Fellow",LEFT(G83,7)="Externe",G83="Directeur de la biobanque Médecin",G83="monit.-boursier",),1,0)</f>
        <v>1</v>
      </c>
      <c r="D83" s="28" t="s">
        <v>3228</v>
      </c>
      <c r="E83" s="28" t="s">
        <v>3229</v>
      </c>
      <c r="F83" s="259" t="s">
        <v>6375</v>
      </c>
      <c r="G83" s="79" t="s">
        <v>378</v>
      </c>
      <c r="H83" s="164" t="s">
        <v>304</v>
      </c>
      <c r="I83" s="29">
        <f ca="1">IF(AJ83&lt;=Données!$B$2,1," ")</f>
        <v>1</v>
      </c>
      <c r="J83" s="45">
        <v>1</v>
      </c>
      <c r="K83" s="46"/>
      <c r="L83" s="47"/>
      <c r="M83" s="48"/>
      <c r="N83" s="185"/>
      <c r="O83" s="187"/>
      <c r="P83" s="185"/>
      <c r="Q83" s="186"/>
      <c r="R83" s="186"/>
      <c r="S83" s="187"/>
      <c r="T83" s="187"/>
      <c r="U83" s="187"/>
      <c r="V83" s="320"/>
      <c r="W83" s="214"/>
      <c r="X83" s="215"/>
      <c r="Y83" s="34"/>
      <c r="Z83" s="35"/>
      <c r="AA83" s="35"/>
      <c r="AB83" s="35"/>
      <c r="AC83" s="36"/>
      <c r="AD83" s="224"/>
      <c r="AE83" s="53"/>
      <c r="AF83" s="54"/>
      <c r="AG83" s="55"/>
      <c r="AH83" s="56"/>
      <c r="AI83" s="41" t="s">
        <v>652</v>
      </c>
      <c r="AJ83" s="42">
        <v>45035</v>
      </c>
      <c r="AK83" s="50"/>
      <c r="AL83" s="376" t="str">
        <f t="shared" si="4"/>
        <v>95PFE-L2S</v>
      </c>
      <c r="AM83" s="376" t="str">
        <f t="shared" si="5"/>
        <v>-</v>
      </c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</row>
    <row r="84" spans="1:260" s="63" customFormat="1" x14ac:dyDescent="0.2">
      <c r="A84" s="169" t="s">
        <v>2997</v>
      </c>
      <c r="B84" s="172">
        <f>IF(A84="Oui",0,1)</f>
        <v>1</v>
      </c>
      <c r="C84" s="172">
        <f>IF(OR(F84="Médecin",G84="Médecin",H84="Médecin",H84="Médecins",G84="anesthésiste",G84="boursier univ.",G84="chercheur",G84="chirurgien",G84="Résident(e)",G84="Md Urg",G84="Md Card",LEFT(G84,6)="Fellow",LEFT(G84,7)="Externe",G84="Directeur de la biobanque Médecin",G84="monit.-boursier",),1,0)</f>
        <v>1</v>
      </c>
      <c r="D84" s="28" t="s">
        <v>1205</v>
      </c>
      <c r="E84" s="28" t="s">
        <v>233</v>
      </c>
      <c r="F84" s="256" t="s">
        <v>1206</v>
      </c>
      <c r="G84" s="50" t="s">
        <v>80</v>
      </c>
      <c r="H84" s="58" t="s">
        <v>117</v>
      </c>
      <c r="I84" s="29">
        <f ca="1">IF(AJ84&lt;=Données!$B$2,1," ")</f>
        <v>1</v>
      </c>
      <c r="J84" s="45"/>
      <c r="K84" s="46">
        <v>1</v>
      </c>
      <c r="L84" s="47"/>
      <c r="M84" s="48"/>
      <c r="N84" s="185"/>
      <c r="O84" s="187"/>
      <c r="P84" s="185"/>
      <c r="Q84" s="186"/>
      <c r="R84" s="186"/>
      <c r="S84" s="187"/>
      <c r="T84" s="187"/>
      <c r="U84" s="187"/>
      <c r="V84" s="320"/>
      <c r="W84" s="214"/>
      <c r="X84" s="215"/>
      <c r="Y84" s="34"/>
      <c r="Z84" s="35"/>
      <c r="AA84" s="35"/>
      <c r="AB84" s="35"/>
      <c r="AC84" s="36"/>
      <c r="AD84" s="224"/>
      <c r="AE84" s="53"/>
      <c r="AF84" s="54"/>
      <c r="AG84" s="55"/>
      <c r="AH84" s="56"/>
      <c r="AI84" s="41" t="s">
        <v>50</v>
      </c>
      <c r="AJ84" s="42">
        <v>44571</v>
      </c>
      <c r="AK84" s="50"/>
      <c r="AL84" s="376" t="str">
        <f t="shared" si="4"/>
        <v>95PFE-L2M</v>
      </c>
      <c r="AM84" s="376" t="str">
        <f t="shared" si="5"/>
        <v>-</v>
      </c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</row>
    <row r="85" spans="1:260" s="63" customFormat="1" x14ac:dyDescent="0.2">
      <c r="A85" s="169" t="s">
        <v>2997</v>
      </c>
      <c r="B85" s="172">
        <f>IF(A85="Oui",0,1)</f>
        <v>1</v>
      </c>
      <c r="C85" s="172">
        <f>IF(OR(F85="Médecin",G85="Médecin",H85="Médecin",H85="Médecins",G85="anesthésiste",G85="boursier univ.",G85="chercheur",G85="chirurgien",G85="Résident(e)",G85="Md Urg",G85="Md Card",LEFT(G85,6)="Fellow",LEFT(G85,7)="Externe",G85="Directeur de la biobanque Médecin",G85="monit.-boursier",),1,0)</f>
        <v>1</v>
      </c>
      <c r="D85" s="28" t="s">
        <v>1210</v>
      </c>
      <c r="E85" s="28" t="s">
        <v>1211</v>
      </c>
      <c r="F85" s="256" t="s">
        <v>1212</v>
      </c>
      <c r="G85" s="50" t="s">
        <v>80</v>
      </c>
      <c r="H85" s="58" t="s">
        <v>117</v>
      </c>
      <c r="I85" s="29">
        <f ca="1">IF(AJ85&lt;=Données!$B$2,1," ")</f>
        <v>1</v>
      </c>
      <c r="J85" s="45"/>
      <c r="K85" s="46"/>
      <c r="L85" s="47">
        <v>1</v>
      </c>
      <c r="M85" s="48"/>
      <c r="N85" s="185"/>
      <c r="O85" s="187"/>
      <c r="P85" s="185"/>
      <c r="Q85" s="186"/>
      <c r="R85" s="186"/>
      <c r="S85" s="187"/>
      <c r="T85" s="187"/>
      <c r="U85" s="187"/>
      <c r="V85" s="320"/>
      <c r="W85" s="214"/>
      <c r="X85" s="215"/>
      <c r="Y85" s="34"/>
      <c r="Z85" s="35"/>
      <c r="AA85" s="35"/>
      <c r="AB85" s="35"/>
      <c r="AC85" s="36"/>
      <c r="AD85" s="224"/>
      <c r="AE85" s="53"/>
      <c r="AF85" s="54"/>
      <c r="AG85" s="55"/>
      <c r="AH85" s="56"/>
      <c r="AI85" s="41" t="s">
        <v>98</v>
      </c>
      <c r="AJ85" s="42">
        <v>44572</v>
      </c>
      <c r="AK85" s="50"/>
      <c r="AL85" s="376" t="str">
        <f t="shared" si="4"/>
        <v>95PFE-L2L</v>
      </c>
      <c r="AM85" s="376" t="str">
        <f t="shared" si="5"/>
        <v>-</v>
      </c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</row>
    <row r="86" spans="1:260" s="63" customFormat="1" x14ac:dyDescent="0.2">
      <c r="A86" s="169" t="s">
        <v>2997</v>
      </c>
      <c r="B86" s="172">
        <f>IF(A86="Oui",0,1)</f>
        <v>1</v>
      </c>
      <c r="C86" s="172">
        <f>IF(OR(F86="Médecin",G86="Médecin",H86="Médecin",H86="Médecins",G86="anesthésiste",G86="boursier univ.",G86="chercheur",G86="chirurgien",G86="Résident(e)",G86="Md Urg",G86="Md Card",LEFT(G86,6)="Fellow",LEFT(G86,7)="Externe",G86="Directeur de la biobanque Médecin",G86="monit.-boursier",),1,0)</f>
        <v>1</v>
      </c>
      <c r="D86" s="28" t="s">
        <v>1219</v>
      </c>
      <c r="E86" s="28" t="s">
        <v>1220</v>
      </c>
      <c r="F86" s="256" t="s">
        <v>1221</v>
      </c>
      <c r="G86" s="50" t="s">
        <v>80</v>
      </c>
      <c r="H86" s="58" t="s">
        <v>1222</v>
      </c>
      <c r="I86" s="29">
        <f ca="1">IF(AJ86&lt;=Données!$B$2,1," ")</f>
        <v>1</v>
      </c>
      <c r="J86" s="45"/>
      <c r="K86" s="46"/>
      <c r="L86" s="47">
        <v>1</v>
      </c>
      <c r="M86" s="48"/>
      <c r="N86" s="185"/>
      <c r="O86" s="187"/>
      <c r="P86" s="185"/>
      <c r="Q86" s="186"/>
      <c r="R86" s="186"/>
      <c r="S86" s="187"/>
      <c r="T86" s="187"/>
      <c r="U86" s="187"/>
      <c r="V86" s="320"/>
      <c r="W86" s="214"/>
      <c r="X86" s="215"/>
      <c r="Y86" s="34"/>
      <c r="Z86" s="35"/>
      <c r="AA86" s="35"/>
      <c r="AB86" s="35"/>
      <c r="AC86" s="36"/>
      <c r="AD86" s="224"/>
      <c r="AE86" s="53"/>
      <c r="AF86" s="54"/>
      <c r="AG86" s="55"/>
      <c r="AH86" s="56"/>
      <c r="AI86" s="41" t="s">
        <v>50</v>
      </c>
      <c r="AJ86" s="42">
        <v>44572</v>
      </c>
      <c r="AK86" s="50"/>
      <c r="AL86" s="376" t="str">
        <f t="shared" si="4"/>
        <v>95PFE-L2L</v>
      </c>
      <c r="AM86" s="376" t="str">
        <f t="shared" si="5"/>
        <v>-</v>
      </c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</row>
    <row r="87" spans="1:260" s="63" customFormat="1" x14ac:dyDescent="0.2">
      <c r="A87" s="169" t="s">
        <v>2799</v>
      </c>
      <c r="B87" s="172">
        <f>IF(A87="Oui",0,1)</f>
        <v>1</v>
      </c>
      <c r="C87" s="172">
        <f>IF(OR(F87="Médecin",G87="Médecin",H87="Médecin",H87="Médecins",G87="anesthésiste",G87="boursier univ.",G87="chercheur",G87="chirurgien",G87="Résident(e)",G87="Md Urg",G87="Md Card",LEFT(G87,6)="Fellow",LEFT(G87,7)="Externe",G87="Directeur de la biobanque Médecin",G87="monit.-boursier",),1,0)</f>
        <v>1</v>
      </c>
      <c r="D87" s="28" t="s">
        <v>5245</v>
      </c>
      <c r="E87" s="28" t="s">
        <v>2817</v>
      </c>
      <c r="F87" s="257" t="s">
        <v>5246</v>
      </c>
      <c r="G87" s="57" t="s">
        <v>3185</v>
      </c>
      <c r="H87" s="58" t="s">
        <v>2214</v>
      </c>
      <c r="I87" s="29" t="str">
        <f ca="1">IF(AJ87&lt;=Données!$B$2,1," ")</f>
        <v xml:space="preserve"> </v>
      </c>
      <c r="J87" s="45"/>
      <c r="K87" s="46">
        <v>1</v>
      </c>
      <c r="L87" s="47"/>
      <c r="M87" s="48"/>
      <c r="N87" s="185"/>
      <c r="O87" s="187"/>
      <c r="P87" s="185"/>
      <c r="Q87" s="186"/>
      <c r="R87" s="186"/>
      <c r="S87" s="187"/>
      <c r="T87" s="187"/>
      <c r="U87" s="187"/>
      <c r="V87" s="320"/>
      <c r="W87" s="214"/>
      <c r="X87" s="215"/>
      <c r="Y87" s="34"/>
      <c r="Z87" s="35"/>
      <c r="AA87" s="35"/>
      <c r="AB87" s="35"/>
      <c r="AC87" s="36"/>
      <c r="AD87" s="224"/>
      <c r="AE87" s="53"/>
      <c r="AF87" s="54"/>
      <c r="AG87" s="55"/>
      <c r="AH87" s="56"/>
      <c r="AI87" s="41" t="s">
        <v>4462</v>
      </c>
      <c r="AJ87" s="42">
        <v>45356</v>
      </c>
      <c r="AK87" s="50"/>
      <c r="AL87" s="376" t="str">
        <f t="shared" si="4"/>
        <v>95PFE-L2M</v>
      </c>
      <c r="AM87" s="376" t="str">
        <f t="shared" si="5"/>
        <v>-</v>
      </c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</row>
    <row r="88" spans="1:260" s="63" customFormat="1" x14ac:dyDescent="0.2">
      <c r="A88" s="169" t="s">
        <v>2997</v>
      </c>
      <c r="B88" s="172">
        <f>IF(A88="Oui",0,1)</f>
        <v>1</v>
      </c>
      <c r="C88" s="172">
        <f>IF(OR(F88="Médecin",G88="Médecin",H88="Médecin",H88="Médecins",G88="anesthésiste",G88="boursier univ.",G88="chercheur",G88="chirurgien",G88="Résident(e)",G88="Md Urg",G88="Md Card",LEFT(G88,6)="Fellow",LEFT(G88,7)="Externe",G88="Directeur de la biobanque Médecin",G88="monit.-boursier",),1,0)</f>
        <v>1</v>
      </c>
      <c r="D88" s="28" t="s">
        <v>1231</v>
      </c>
      <c r="E88" s="28" t="s">
        <v>1232</v>
      </c>
      <c r="F88" s="255" t="s">
        <v>6381</v>
      </c>
      <c r="G88" s="57" t="s">
        <v>116</v>
      </c>
      <c r="H88" s="52" t="s">
        <v>1233</v>
      </c>
      <c r="I88" s="29">
        <f ca="1">IF(AJ88&lt;=Données!$B$2,1," ")</f>
        <v>1</v>
      </c>
      <c r="J88" s="45"/>
      <c r="K88" s="46"/>
      <c r="L88" s="47"/>
      <c r="M88" s="48"/>
      <c r="N88" s="185"/>
      <c r="O88" s="187"/>
      <c r="P88" s="185"/>
      <c r="Q88" s="186"/>
      <c r="R88" s="186">
        <v>1</v>
      </c>
      <c r="S88" s="187"/>
      <c r="T88" s="187"/>
      <c r="U88" s="187"/>
      <c r="V88" s="320"/>
      <c r="W88" s="214"/>
      <c r="X88" s="215"/>
      <c r="Y88" s="34"/>
      <c r="Z88" s="35"/>
      <c r="AA88" s="35"/>
      <c r="AB88" s="35"/>
      <c r="AC88" s="36"/>
      <c r="AD88" s="224"/>
      <c r="AE88" s="53"/>
      <c r="AF88" s="54"/>
      <c r="AG88" s="55"/>
      <c r="AH88" s="56"/>
      <c r="AI88" s="41" t="s">
        <v>85</v>
      </c>
      <c r="AJ88" s="42">
        <v>44671</v>
      </c>
      <c r="AK88" s="50"/>
      <c r="AL88" s="376" t="str">
        <f t="shared" si="4"/>
        <v>1870 +</v>
      </c>
      <c r="AM88" s="376" t="str">
        <f t="shared" si="5"/>
        <v>-</v>
      </c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</row>
    <row r="89" spans="1:260" s="63" customFormat="1" x14ac:dyDescent="0.2">
      <c r="A89" s="169" t="s">
        <v>2997</v>
      </c>
      <c r="B89" s="172">
        <f>IF(A89="Oui",0,1)</f>
        <v>1</v>
      </c>
      <c r="C89" s="172">
        <f>IF(OR(F89="Médecin",G89="Médecin",H89="Médecin",H89="Médecins",G89="anesthésiste",G89="boursier univ.",G89="chercheur",G89="chirurgien",G89="Résident(e)",G89="Md Urg",G89="Md Card",LEFT(G89,6)="Fellow",LEFT(G89,7)="Externe",G89="Directeur de la biobanque Médecin",G89="monit.-boursier",),1,0)</f>
        <v>1</v>
      </c>
      <c r="D89" s="28" t="s">
        <v>1239</v>
      </c>
      <c r="E89" s="28" t="s">
        <v>700</v>
      </c>
      <c r="F89" s="255" t="s">
        <v>1240</v>
      </c>
      <c r="G89" s="57" t="s">
        <v>80</v>
      </c>
      <c r="H89" s="52" t="s">
        <v>117</v>
      </c>
      <c r="I89" s="29">
        <f ca="1">IF(AJ89&lt;=Données!$B$2,1," ")</f>
        <v>1</v>
      </c>
      <c r="J89" s="45"/>
      <c r="K89" s="46">
        <v>1</v>
      </c>
      <c r="L89" s="47"/>
      <c r="M89" s="48"/>
      <c r="N89" s="185"/>
      <c r="O89" s="187"/>
      <c r="P89" s="185"/>
      <c r="Q89" s="186"/>
      <c r="R89" s="186"/>
      <c r="S89" s="187"/>
      <c r="T89" s="187"/>
      <c r="U89" s="187"/>
      <c r="V89" s="320"/>
      <c r="W89" s="214"/>
      <c r="X89" s="215"/>
      <c r="Y89" s="34"/>
      <c r="Z89" s="35"/>
      <c r="AA89" s="35"/>
      <c r="AB89" s="35"/>
      <c r="AC89" s="36"/>
      <c r="AD89" s="224"/>
      <c r="AE89" s="53"/>
      <c r="AF89" s="54"/>
      <c r="AG89" s="55"/>
      <c r="AH89" s="56"/>
      <c r="AI89" s="41" t="s">
        <v>144</v>
      </c>
      <c r="AJ89" s="42">
        <v>44585</v>
      </c>
      <c r="AK89" s="50" t="s">
        <v>1241</v>
      </c>
      <c r="AL89" s="376" t="str">
        <f t="shared" si="4"/>
        <v>95PFE-L2M</v>
      </c>
      <c r="AM89" s="376" t="str">
        <f t="shared" si="5"/>
        <v>-</v>
      </c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</row>
    <row r="90" spans="1:260" s="63" customFormat="1" x14ac:dyDescent="0.2">
      <c r="A90" s="169" t="s">
        <v>2997</v>
      </c>
      <c r="B90" s="172">
        <f>IF(A90="Oui",0,1)</f>
        <v>1</v>
      </c>
      <c r="C90" s="172">
        <f>IF(OR(F90="Médecin",G90="Médecin",H90="Médecin",H90="Médecins",G90="anesthésiste",G90="boursier univ.",G90="chercheur",G90="chirurgien",G90="Résident(e)",G90="Md Urg",G90="Md Card",LEFT(G90,6)="Fellow",LEFT(G90,7)="Externe",G90="Directeur de la biobanque Médecin",G90="monit.-boursier",),1,0)</f>
        <v>1</v>
      </c>
      <c r="D90" s="28" t="s">
        <v>1242</v>
      </c>
      <c r="E90" s="28" t="s">
        <v>1243</v>
      </c>
      <c r="F90" s="255" t="s">
        <v>1244</v>
      </c>
      <c r="G90" s="57" t="s">
        <v>80</v>
      </c>
      <c r="H90" s="58" t="s">
        <v>117</v>
      </c>
      <c r="I90" s="29">
        <f ca="1">IF(AJ90&lt;=Données!$B$2,1," ")</f>
        <v>1</v>
      </c>
      <c r="J90" s="45" t="s">
        <v>56</v>
      </c>
      <c r="K90" s="46">
        <v>1</v>
      </c>
      <c r="L90" s="47"/>
      <c r="M90" s="48"/>
      <c r="N90" s="185"/>
      <c r="O90" s="187"/>
      <c r="P90" s="185"/>
      <c r="Q90" s="186"/>
      <c r="R90" s="186"/>
      <c r="S90" s="187"/>
      <c r="T90" s="187"/>
      <c r="U90" s="187"/>
      <c r="V90" s="320"/>
      <c r="W90" s="214"/>
      <c r="X90" s="215"/>
      <c r="Y90" s="34"/>
      <c r="Z90" s="35"/>
      <c r="AA90" s="35"/>
      <c r="AB90" s="35"/>
      <c r="AC90" s="36"/>
      <c r="AD90" s="224"/>
      <c r="AE90" s="53"/>
      <c r="AF90" s="54"/>
      <c r="AG90" s="55"/>
      <c r="AH90" s="56"/>
      <c r="AI90" s="41" t="s">
        <v>98</v>
      </c>
      <c r="AJ90" s="42">
        <v>44581</v>
      </c>
      <c r="AK90" s="50"/>
      <c r="AL90" s="376" t="str">
        <f t="shared" si="4"/>
        <v>95PFE-L2M</v>
      </c>
      <c r="AM90" s="376" t="str">
        <f t="shared" si="5"/>
        <v>-</v>
      </c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</row>
    <row r="91" spans="1:260" s="63" customFormat="1" x14ac:dyDescent="0.2">
      <c r="A91" s="169" t="s">
        <v>2997</v>
      </c>
      <c r="B91" s="172">
        <f>IF(A91="Oui",0,1)</f>
        <v>1</v>
      </c>
      <c r="C91" s="172">
        <f>IF(OR(F91="Médecin",G91="Médecin",H91="Médecin",H91="Médecins",G91="anesthésiste",G91="boursier univ.",G91="chercheur",G91="chirurgien",G91="Résident(e)",G91="Md Urg",G91="Md Card",LEFT(G91,6)="Fellow",LEFT(G91,7)="Externe",G91="Directeur de la biobanque Médecin",G91="monit.-boursier",),1,0)</f>
        <v>1</v>
      </c>
      <c r="D91" s="28" t="s">
        <v>1246</v>
      </c>
      <c r="E91" s="28" t="s">
        <v>902</v>
      </c>
      <c r="F91" s="257" t="s">
        <v>1249</v>
      </c>
      <c r="G91" s="79" t="s">
        <v>3185</v>
      </c>
      <c r="H91" s="58" t="s">
        <v>61</v>
      </c>
      <c r="I91" s="29">
        <f ca="1">IF(AJ91&lt;=Données!$B$2,1," ")</f>
        <v>1</v>
      </c>
      <c r="J91" s="45" t="s">
        <v>56</v>
      </c>
      <c r="K91" s="46" t="s">
        <v>56</v>
      </c>
      <c r="L91" s="47"/>
      <c r="M91" s="48"/>
      <c r="N91" s="185"/>
      <c r="O91" s="187"/>
      <c r="P91" s="185"/>
      <c r="Q91" s="186"/>
      <c r="R91" s="186">
        <v>1</v>
      </c>
      <c r="S91" s="187"/>
      <c r="T91" s="187"/>
      <c r="U91" s="187"/>
      <c r="V91" s="320"/>
      <c r="W91" s="214"/>
      <c r="X91" s="215"/>
      <c r="Y91" s="34"/>
      <c r="Z91" s="35"/>
      <c r="AA91" s="35"/>
      <c r="AB91" s="35"/>
      <c r="AC91" s="36"/>
      <c r="AD91" s="224"/>
      <c r="AE91" s="53"/>
      <c r="AF91" s="54"/>
      <c r="AG91" s="55"/>
      <c r="AH91" s="56"/>
      <c r="AI91" s="41" t="s">
        <v>85</v>
      </c>
      <c r="AJ91" s="42">
        <v>44585</v>
      </c>
      <c r="AK91" s="50"/>
      <c r="AL91" s="376" t="str">
        <f t="shared" si="4"/>
        <v>1870 +</v>
      </c>
      <c r="AM91" s="376" t="str">
        <f t="shared" si="5"/>
        <v>-</v>
      </c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</row>
    <row r="92" spans="1:260" s="63" customFormat="1" x14ac:dyDescent="0.2">
      <c r="A92" s="169" t="s">
        <v>2799</v>
      </c>
      <c r="B92" s="172">
        <f>IF(A92="Oui",0,1)</f>
        <v>1</v>
      </c>
      <c r="C92" s="172">
        <f>IF(OR(F92="Médecin",G92="Médecin",H92="Médecin",H92="Médecins",G92="anesthésiste",G92="boursier univ.",G92="chercheur",G92="chirurgien",G92="Résident(e)",G92="Md Urg",G92="Md Card",LEFT(G92,6)="Fellow",LEFT(G92,7)="Externe",G92="Directeur de la biobanque Médecin",G92="monit.-boursier",),1,0)</f>
        <v>1</v>
      </c>
      <c r="D92" s="28" t="s">
        <v>5852</v>
      </c>
      <c r="E92" s="28" t="s">
        <v>881</v>
      </c>
      <c r="F92" s="257" t="s">
        <v>5853</v>
      </c>
      <c r="G92" s="57" t="s">
        <v>116</v>
      </c>
      <c r="H92" s="58" t="s">
        <v>65</v>
      </c>
      <c r="I92" s="29" t="str">
        <f ca="1">IF(AJ92&lt;=Données!$B$2,1," ")</f>
        <v xml:space="preserve"> </v>
      </c>
      <c r="J92" s="45">
        <v>1</v>
      </c>
      <c r="K92" s="46"/>
      <c r="L92" s="47"/>
      <c r="M92" s="48"/>
      <c r="N92" s="185"/>
      <c r="O92" s="187"/>
      <c r="P92" s="185"/>
      <c r="Q92" s="186"/>
      <c r="R92" s="186"/>
      <c r="S92" s="187"/>
      <c r="T92" s="187"/>
      <c r="U92" s="187"/>
      <c r="V92" s="320"/>
      <c r="W92" s="214"/>
      <c r="X92" s="215"/>
      <c r="Y92" s="34"/>
      <c r="Z92" s="35"/>
      <c r="AA92" s="35"/>
      <c r="AB92" s="35"/>
      <c r="AC92" s="36"/>
      <c r="AD92" s="224"/>
      <c r="AE92" s="53"/>
      <c r="AF92" s="54"/>
      <c r="AG92" s="55"/>
      <c r="AH92" s="56"/>
      <c r="AI92" s="41" t="s">
        <v>5851</v>
      </c>
      <c r="AJ92" s="42">
        <v>45679</v>
      </c>
      <c r="AK92" s="50"/>
      <c r="AL92" s="376" t="str">
        <f t="shared" si="4"/>
        <v>95PFE-L2S</v>
      </c>
      <c r="AM92" s="376" t="str">
        <f t="shared" si="5"/>
        <v>-</v>
      </c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</row>
    <row r="93" spans="1:260" s="63" customFormat="1" x14ac:dyDescent="0.2">
      <c r="A93" s="169" t="s">
        <v>2997</v>
      </c>
      <c r="B93" s="172">
        <f>IF(A93="Oui",0,1)</f>
        <v>1</v>
      </c>
      <c r="C93" s="172">
        <f>IF(OR(F93="Médecin",G93="Médecin",H93="Médecin",H93="Médecins",G93="anesthésiste",G93="boursier univ.",G93="chercheur",G93="chirurgien",G93="Résident(e)",G93="Md Urg",G93="Md Card",LEFT(G93,6)="Fellow",LEFT(G93,7)="Externe",G93="Directeur de la biobanque Médecin",G93="monit.-boursier",),1,0)</f>
        <v>1</v>
      </c>
      <c r="D93" s="28" t="s">
        <v>1274</v>
      </c>
      <c r="E93" s="28" t="s">
        <v>1275</v>
      </c>
      <c r="F93" s="255" t="s">
        <v>1276</v>
      </c>
      <c r="G93" s="57" t="s">
        <v>334</v>
      </c>
      <c r="H93" s="58" t="s">
        <v>117</v>
      </c>
      <c r="I93" s="29">
        <f ca="1">IF(AJ93&lt;=Données!$B$2,1," ")</f>
        <v>1</v>
      </c>
      <c r="J93" s="45" t="s">
        <v>56</v>
      </c>
      <c r="K93" s="46" t="s">
        <v>56</v>
      </c>
      <c r="L93" s="47"/>
      <c r="M93" s="48"/>
      <c r="N93" s="185"/>
      <c r="O93" s="187"/>
      <c r="P93" s="185"/>
      <c r="Q93" s="186"/>
      <c r="R93" s="186">
        <v>1</v>
      </c>
      <c r="S93" s="187"/>
      <c r="T93" s="187"/>
      <c r="U93" s="187"/>
      <c r="V93" s="320"/>
      <c r="W93" s="214"/>
      <c r="X93" s="215"/>
      <c r="Y93" s="34"/>
      <c r="Z93" s="35"/>
      <c r="AA93" s="35"/>
      <c r="AB93" s="35"/>
      <c r="AC93" s="36"/>
      <c r="AD93" s="224"/>
      <c r="AE93" s="53"/>
      <c r="AF93" s="54"/>
      <c r="AG93" s="55"/>
      <c r="AH93" s="56"/>
      <c r="AI93" s="41" t="s">
        <v>98</v>
      </c>
      <c r="AJ93" s="42">
        <v>44587</v>
      </c>
      <c r="AK93" s="50" t="s">
        <v>661</v>
      </c>
      <c r="AL93" s="376" t="str">
        <f t="shared" si="4"/>
        <v>1870 +</v>
      </c>
      <c r="AM93" s="376" t="str">
        <f t="shared" si="5"/>
        <v>-</v>
      </c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</row>
    <row r="94" spans="1:260" s="63" customFormat="1" x14ac:dyDescent="0.2">
      <c r="A94" s="169" t="s">
        <v>2997</v>
      </c>
      <c r="B94" s="172">
        <f>IF(A94="Oui",0,1)</f>
        <v>1</v>
      </c>
      <c r="C94" s="172">
        <f>IF(OR(F94="Médecin",G94="Médecin",H94="Médecin",H94="Médecins",G94="anesthésiste",G94="boursier univ.",G94="chercheur",G94="chirurgien",G94="Résident(e)",G94="Md Urg",G94="Md Card",LEFT(G94,6)="Fellow",LEFT(G94,7)="Externe",G94="Directeur de la biobanque Médecin",G94="monit.-boursier",),1,0)</f>
        <v>1</v>
      </c>
      <c r="D94" s="28" t="s">
        <v>1277</v>
      </c>
      <c r="E94" s="28" t="s">
        <v>1278</v>
      </c>
      <c r="F94" s="255" t="s">
        <v>1279</v>
      </c>
      <c r="G94" s="57" t="s">
        <v>80</v>
      </c>
      <c r="H94" s="58" t="s">
        <v>117</v>
      </c>
      <c r="I94" s="29">
        <f ca="1">IF(AJ94&lt;=Données!$B$2,1," ")</f>
        <v>1</v>
      </c>
      <c r="J94" s="45" t="s">
        <v>56</v>
      </c>
      <c r="K94" s="46"/>
      <c r="L94" s="47"/>
      <c r="M94" s="48"/>
      <c r="N94" s="185"/>
      <c r="O94" s="187"/>
      <c r="P94" s="185"/>
      <c r="Q94" s="186"/>
      <c r="R94" s="186">
        <v>1</v>
      </c>
      <c r="S94" s="187"/>
      <c r="T94" s="187"/>
      <c r="U94" s="187"/>
      <c r="V94" s="320"/>
      <c r="W94" s="214"/>
      <c r="X94" s="215"/>
      <c r="Y94" s="34"/>
      <c r="Z94" s="35"/>
      <c r="AA94" s="35"/>
      <c r="AB94" s="35"/>
      <c r="AC94" s="36"/>
      <c r="AD94" s="224"/>
      <c r="AE94" s="53"/>
      <c r="AF94" s="54"/>
      <c r="AG94" s="55"/>
      <c r="AH94" s="56"/>
      <c r="AI94" s="41" t="s">
        <v>98</v>
      </c>
      <c r="AJ94" s="42">
        <v>44575</v>
      </c>
      <c r="AK94" s="50"/>
      <c r="AL94" s="376" t="str">
        <f t="shared" si="4"/>
        <v>1870 +</v>
      </c>
      <c r="AM94" s="376" t="str">
        <f t="shared" si="5"/>
        <v>-</v>
      </c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</row>
    <row r="95" spans="1:260" s="63" customFormat="1" x14ac:dyDescent="0.2">
      <c r="A95" s="169" t="s">
        <v>2997</v>
      </c>
      <c r="B95" s="172">
        <f>IF(A95="Oui",0,1)</f>
        <v>1</v>
      </c>
      <c r="C95" s="172">
        <f>IF(OR(F95="Médecin",G95="Médecin",H95="Médecin",H95="Médecins",G95="anesthésiste",G95="boursier univ.",G95="chercheur",G95="chirurgien",G95="Résident(e)",G95="Md Urg",G95="Md Card",LEFT(G95,6)="Fellow",LEFT(G95,7)="Externe",G95="Directeur de la biobanque Médecin",G95="monit.-boursier",),1,0)</f>
        <v>1</v>
      </c>
      <c r="D95" s="28" t="s">
        <v>1290</v>
      </c>
      <c r="E95" s="28" t="s">
        <v>167</v>
      </c>
      <c r="F95" s="255" t="s">
        <v>80</v>
      </c>
      <c r="G95" s="57" t="s">
        <v>80</v>
      </c>
      <c r="H95" s="58" t="s">
        <v>117</v>
      </c>
      <c r="I95" s="29">
        <f ca="1">IF(AJ95&lt;=Données!$B$2,1," ")</f>
        <v>1</v>
      </c>
      <c r="J95" s="45">
        <v>1</v>
      </c>
      <c r="K95" s="46" t="s">
        <v>56</v>
      </c>
      <c r="L95" s="47"/>
      <c r="M95" s="48"/>
      <c r="N95" s="185"/>
      <c r="O95" s="187"/>
      <c r="P95" s="185"/>
      <c r="Q95" s="186"/>
      <c r="R95" s="186"/>
      <c r="S95" s="187"/>
      <c r="T95" s="187"/>
      <c r="U95" s="187"/>
      <c r="V95" s="320"/>
      <c r="W95" s="214"/>
      <c r="X95" s="215"/>
      <c r="Y95" s="34"/>
      <c r="Z95" s="35"/>
      <c r="AA95" s="35"/>
      <c r="AB95" s="35"/>
      <c r="AC95" s="36"/>
      <c r="AD95" s="224"/>
      <c r="AE95" s="53"/>
      <c r="AF95" s="54"/>
      <c r="AG95" s="55"/>
      <c r="AH95" s="56"/>
      <c r="AI95" s="41" t="s">
        <v>57</v>
      </c>
      <c r="AJ95" s="42">
        <v>44562</v>
      </c>
      <c r="AK95" s="50"/>
      <c r="AL95" s="376" t="str">
        <f t="shared" si="4"/>
        <v>95PFE-L2S</v>
      </c>
      <c r="AM95" s="376" t="str">
        <f t="shared" si="5"/>
        <v>-</v>
      </c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</row>
    <row r="96" spans="1:260" s="44" customFormat="1" x14ac:dyDescent="0.2">
      <c r="A96" s="169" t="s">
        <v>2799</v>
      </c>
      <c r="B96" s="172">
        <f>IF(A96="Oui",0,1)</f>
        <v>1</v>
      </c>
      <c r="C96" s="172">
        <f>IF(OR(F96="Médecin",G96="Médecin",H96="Médecin",H96="Médecins",G96="anesthésiste",G96="boursier univ.",G96="chercheur",G96="chirurgien",G96="Résident(e)",G96="Md Urg",G96="Md Card",LEFT(G96,6)="Fellow",LEFT(G96,7)="Externe",G96="Directeur de la biobanque Médecin",G96="monit.-boursier",),1,0)</f>
        <v>1</v>
      </c>
      <c r="D96" s="28" t="s">
        <v>3080</v>
      </c>
      <c r="E96" s="28" t="s">
        <v>3079</v>
      </c>
      <c r="F96" s="257" t="s">
        <v>3081</v>
      </c>
      <c r="G96" s="79" t="s">
        <v>3185</v>
      </c>
      <c r="H96" s="77" t="s">
        <v>2214</v>
      </c>
      <c r="I96" s="29">
        <f ca="1">IF(AJ96&lt;=Données!$B$2,1," ")</f>
        <v>1</v>
      </c>
      <c r="J96" s="45" t="s">
        <v>56</v>
      </c>
      <c r="K96" s="46" t="s">
        <v>56</v>
      </c>
      <c r="L96" s="47"/>
      <c r="M96" s="48" t="s">
        <v>56</v>
      </c>
      <c r="N96" s="185"/>
      <c r="O96" s="187"/>
      <c r="P96" s="185"/>
      <c r="Q96" s="186"/>
      <c r="R96" s="186">
        <v>1</v>
      </c>
      <c r="S96" s="187"/>
      <c r="T96" s="187"/>
      <c r="U96" s="187"/>
      <c r="V96" s="320"/>
      <c r="W96" s="214"/>
      <c r="X96" s="215"/>
      <c r="Y96" s="34"/>
      <c r="Z96" s="35"/>
      <c r="AA96" s="35"/>
      <c r="AB96" s="35"/>
      <c r="AC96" s="36"/>
      <c r="AD96" s="224"/>
      <c r="AE96" s="53"/>
      <c r="AF96" s="54"/>
      <c r="AG96" s="55"/>
      <c r="AH96" s="56"/>
      <c r="AI96" s="41" t="s">
        <v>85</v>
      </c>
      <c r="AJ96" s="42">
        <v>44902</v>
      </c>
      <c r="AK96" s="50"/>
      <c r="AL96" s="376" t="str">
        <f t="shared" si="4"/>
        <v>1870 +</v>
      </c>
      <c r="AM96" s="376" t="str">
        <f t="shared" si="5"/>
        <v>-</v>
      </c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</row>
    <row r="97" spans="1:260" s="44" customFormat="1" x14ac:dyDescent="0.2">
      <c r="A97" s="169" t="s">
        <v>2799</v>
      </c>
      <c r="B97" s="172">
        <f>IF(A97="Oui",0,1)</f>
        <v>1</v>
      </c>
      <c r="C97" s="172">
        <f>IF(OR(F97="Médecin",G97="Médecin",H97="Médecin",H97="Médecins",G97="anesthésiste",G97="boursier univ.",G97="chercheur",G97="chirurgien",G97="Résident(e)",G97="Md Urg",G97="Md Card",LEFT(G97,6)="Fellow",LEFT(G97,7)="Externe",G97="Directeur de la biobanque Médecin",G97="monit.-boursier",),1,0)</f>
        <v>1</v>
      </c>
      <c r="D97" s="28" t="s">
        <v>3042</v>
      </c>
      <c r="E97" s="28" t="s">
        <v>3043</v>
      </c>
      <c r="F97" s="257" t="s">
        <v>80</v>
      </c>
      <c r="G97" s="57" t="s">
        <v>378</v>
      </c>
      <c r="H97" s="52" t="s">
        <v>3044</v>
      </c>
      <c r="I97" s="29">
        <f ca="1">IF(AJ97&lt;=Données!$B$2,1," ")</f>
        <v>1</v>
      </c>
      <c r="J97" s="45"/>
      <c r="K97" s="46">
        <v>1</v>
      </c>
      <c r="L97" s="47"/>
      <c r="M97" s="48"/>
      <c r="N97" s="185"/>
      <c r="O97" s="187"/>
      <c r="P97" s="185"/>
      <c r="Q97" s="186"/>
      <c r="R97" s="186"/>
      <c r="S97" s="187"/>
      <c r="T97" s="187"/>
      <c r="U97" s="187"/>
      <c r="V97" s="320"/>
      <c r="W97" s="214"/>
      <c r="X97" s="215"/>
      <c r="Y97" s="34"/>
      <c r="Z97" s="35"/>
      <c r="AA97" s="35"/>
      <c r="AB97" s="35"/>
      <c r="AC97" s="36"/>
      <c r="AD97" s="224"/>
      <c r="AE97" s="53"/>
      <c r="AF97" s="54"/>
      <c r="AG97" s="55"/>
      <c r="AH97" s="56"/>
      <c r="AI97" s="41" t="s">
        <v>85</v>
      </c>
      <c r="AJ97" s="42">
        <v>44888</v>
      </c>
      <c r="AK97" s="50"/>
      <c r="AL97" s="376" t="str">
        <f t="shared" si="4"/>
        <v>95PFE-L2M</v>
      </c>
      <c r="AM97" s="376" t="str">
        <f t="shared" si="5"/>
        <v>-</v>
      </c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</row>
    <row r="98" spans="1:260" s="44" customFormat="1" x14ac:dyDescent="0.2">
      <c r="A98" s="169" t="s">
        <v>2997</v>
      </c>
      <c r="B98" s="172">
        <f>IF(A98="Oui",0,1)</f>
        <v>1</v>
      </c>
      <c r="C98" s="172">
        <f>IF(OR(F98="Médecin",G98="Médecin",H98="Médecin",H98="Médecins",G98="anesthésiste",G98="boursier univ.",G98="chercheur",G98="chirurgien",G98="Résident(e)",G98="Md Urg",G98="Md Card",LEFT(G98,6)="Fellow",LEFT(G98,7)="Externe",G98="Directeur de la biobanque Médecin",G98="monit.-boursier",),1,0)</f>
        <v>1</v>
      </c>
      <c r="D98" s="28" t="s">
        <v>1323</v>
      </c>
      <c r="E98" s="28" t="s">
        <v>2800</v>
      </c>
      <c r="F98" s="257" t="s">
        <v>80</v>
      </c>
      <c r="G98" s="79" t="s">
        <v>3185</v>
      </c>
      <c r="H98" s="66" t="s">
        <v>1324</v>
      </c>
      <c r="I98" s="29">
        <f ca="1">IF(AJ98&lt;=Données!$B$2,1," ")</f>
        <v>1</v>
      </c>
      <c r="J98" s="45"/>
      <c r="K98" s="46" t="s">
        <v>56</v>
      </c>
      <c r="L98" s="47" t="s">
        <v>56</v>
      </c>
      <c r="M98" s="48">
        <v>1</v>
      </c>
      <c r="N98" s="185"/>
      <c r="O98" s="187"/>
      <c r="P98" s="185"/>
      <c r="Q98" s="186"/>
      <c r="R98" s="186" t="s">
        <v>56</v>
      </c>
      <c r="S98" s="187"/>
      <c r="T98" s="187"/>
      <c r="U98" s="187"/>
      <c r="V98" s="320"/>
      <c r="W98" s="214"/>
      <c r="X98" s="215"/>
      <c r="Y98" s="34"/>
      <c r="Z98" s="35"/>
      <c r="AA98" s="35"/>
      <c r="AB98" s="35"/>
      <c r="AC98" s="36"/>
      <c r="AD98" s="224"/>
      <c r="AE98" s="53"/>
      <c r="AF98" s="54"/>
      <c r="AG98" s="55"/>
      <c r="AH98" s="56"/>
      <c r="AI98" s="41" t="s">
        <v>57</v>
      </c>
      <c r="AJ98" s="42">
        <v>44649</v>
      </c>
      <c r="AK98" s="50"/>
      <c r="AL98" s="376" t="str">
        <f t="shared" si="4"/>
        <v>F550</v>
      </c>
      <c r="AM98" s="376" t="str">
        <f t="shared" si="5"/>
        <v>-</v>
      </c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</row>
    <row r="99" spans="1:260" s="44" customFormat="1" x14ac:dyDescent="0.2">
      <c r="A99" s="169" t="s">
        <v>2799</v>
      </c>
      <c r="B99" s="172">
        <f>IF(A99="Oui",0,1)</f>
        <v>1</v>
      </c>
      <c r="C99" s="172">
        <f>IF(OR(F99="Médecin",G99="Médecin",H99="Médecin",H99="Médecins",G99="anesthésiste",G99="boursier univ.",G99="chercheur",G99="chirurgien",G99="Résident(e)",G99="Md Urg",G99="Md Card",LEFT(G99,6)="Fellow",LEFT(G99,7)="Externe",G99="Directeur de la biobanque Médecin",G99="monit.-boursier",),1,0)</f>
        <v>1</v>
      </c>
      <c r="D99" s="28" t="s">
        <v>1354</v>
      </c>
      <c r="E99" s="28" t="s">
        <v>3345</v>
      </c>
      <c r="F99" s="257" t="s">
        <v>3346</v>
      </c>
      <c r="G99" s="79" t="s">
        <v>378</v>
      </c>
      <c r="H99" s="66" t="s">
        <v>651</v>
      </c>
      <c r="I99" s="29">
        <f ca="1">IF(AJ99&lt;=Données!$B$2,1," ")</f>
        <v>1</v>
      </c>
      <c r="J99" s="45" t="s">
        <v>56</v>
      </c>
      <c r="K99" s="46" t="s">
        <v>56</v>
      </c>
      <c r="L99" s="47" t="s">
        <v>56</v>
      </c>
      <c r="M99" s="48">
        <v>1</v>
      </c>
      <c r="N99" s="185"/>
      <c r="O99" s="187"/>
      <c r="P99" s="185"/>
      <c r="Q99" s="186"/>
      <c r="R99" s="186"/>
      <c r="S99" s="187"/>
      <c r="T99" s="187"/>
      <c r="U99" s="187"/>
      <c r="V99" s="320"/>
      <c r="W99" s="214"/>
      <c r="X99" s="215"/>
      <c r="Y99" s="34"/>
      <c r="Z99" s="35"/>
      <c r="AA99" s="35"/>
      <c r="AB99" s="35"/>
      <c r="AC99" s="36"/>
      <c r="AD99" s="224"/>
      <c r="AE99" s="53"/>
      <c r="AF99" s="54"/>
      <c r="AG99" s="55"/>
      <c r="AH99" s="56"/>
      <c r="AI99" s="41" t="s">
        <v>2858</v>
      </c>
      <c r="AJ99" s="42">
        <v>45111</v>
      </c>
      <c r="AK99" s="50"/>
      <c r="AL99" s="376" t="str">
        <f t="shared" si="4"/>
        <v>F550</v>
      </c>
      <c r="AM99" s="376" t="str">
        <f t="shared" si="5"/>
        <v>-</v>
      </c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</row>
    <row r="100" spans="1:260" s="44" customFormat="1" x14ac:dyDescent="0.2">
      <c r="A100" s="169" t="s">
        <v>2997</v>
      </c>
      <c r="B100" s="172">
        <f>IF(A100="Oui",0,1)</f>
        <v>1</v>
      </c>
      <c r="C100" s="172">
        <f>IF(OR(F100="Médecin",G100="Médecin",H100="Médecin",H100="Médecins",G100="anesthésiste",G100="boursier univ.",G100="chercheur",G100="chirurgien",G100="Résident(e)",G100="Md Urg",G100="Md Card",LEFT(G100,6)="Fellow",LEFT(G100,7)="Externe",G100="Directeur de la biobanque Médecin",G100="monit.-boursier",),1,0)</f>
        <v>1</v>
      </c>
      <c r="D100" s="28" t="s">
        <v>1372</v>
      </c>
      <c r="E100" s="28" t="s">
        <v>1374</v>
      </c>
      <c r="F100" s="257" t="s">
        <v>80</v>
      </c>
      <c r="G100" s="67" t="s">
        <v>80</v>
      </c>
      <c r="H100" s="52" t="s">
        <v>65</v>
      </c>
      <c r="I100" s="29">
        <f ca="1">IF(AJ100&lt;=Données!$B$2,1," ")</f>
        <v>1</v>
      </c>
      <c r="J100" s="45"/>
      <c r="K100" s="46">
        <v>1</v>
      </c>
      <c r="L100" s="47"/>
      <c r="M100" s="48"/>
      <c r="N100" s="185"/>
      <c r="O100" s="187"/>
      <c r="P100" s="185"/>
      <c r="Q100" s="186"/>
      <c r="R100" s="186"/>
      <c r="S100" s="187"/>
      <c r="T100" s="187"/>
      <c r="U100" s="187"/>
      <c r="V100" s="320"/>
      <c r="W100" s="214"/>
      <c r="X100" s="215"/>
      <c r="Y100" s="34"/>
      <c r="Z100" s="35"/>
      <c r="AA100" s="35"/>
      <c r="AB100" s="35"/>
      <c r="AC100" s="36"/>
      <c r="AD100" s="224"/>
      <c r="AE100" s="53"/>
      <c r="AF100" s="54"/>
      <c r="AG100" s="55"/>
      <c r="AH100" s="56"/>
      <c r="AI100" s="41" t="s">
        <v>66</v>
      </c>
      <c r="AJ100" s="42">
        <v>44328</v>
      </c>
      <c r="AK100" s="50"/>
      <c r="AL100" s="376" t="str">
        <f t="shared" si="4"/>
        <v>95PFE-L2M</v>
      </c>
      <c r="AM100" s="376" t="str">
        <f t="shared" si="5"/>
        <v>-</v>
      </c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</row>
    <row r="101" spans="1:260" s="44" customFormat="1" x14ac:dyDescent="0.2">
      <c r="A101" s="169" t="s">
        <v>2799</v>
      </c>
      <c r="B101" s="172">
        <f>IF(A101="Oui",0,1)</f>
        <v>1</v>
      </c>
      <c r="C101" s="172">
        <f>IF(OR(F101="Médecin",G101="Médecin",H101="Médecin",H101="Médecins",G101="anesthésiste",G101="boursier univ.",G101="chercheur",G101="chirurgien",G101="Résident(e)",G101="Md Urg",G101="Md Card",LEFT(G101,6)="Fellow",LEFT(G101,7)="Externe",G101="Directeur de la biobanque Médecin",G101="monit.-boursier",),1,0)</f>
        <v>1</v>
      </c>
      <c r="D101" s="28" t="s">
        <v>6027</v>
      </c>
      <c r="E101" s="28" t="s">
        <v>225</v>
      </c>
      <c r="F101" s="257">
        <v>14016</v>
      </c>
      <c r="G101" s="57" t="s">
        <v>6029</v>
      </c>
      <c r="H101" s="58" t="s">
        <v>4868</v>
      </c>
      <c r="I101" s="29" t="str">
        <f ca="1">IF(AJ101&lt;=Données!$B$2,1," ")</f>
        <v xml:space="preserve"> </v>
      </c>
      <c r="J101" s="45" t="s">
        <v>56</v>
      </c>
      <c r="K101" s="46" t="s">
        <v>56</v>
      </c>
      <c r="L101" s="47" t="s">
        <v>56</v>
      </c>
      <c r="M101" s="48" t="s">
        <v>56</v>
      </c>
      <c r="N101" s="185"/>
      <c r="O101" s="187"/>
      <c r="P101" s="185"/>
      <c r="Q101" s="186"/>
      <c r="R101" s="186">
        <v>1</v>
      </c>
      <c r="S101" s="187"/>
      <c r="T101" s="187"/>
      <c r="U101" s="187"/>
      <c r="V101" s="320"/>
      <c r="W101" s="214"/>
      <c r="X101" s="215"/>
      <c r="Y101" s="34"/>
      <c r="Z101" s="35"/>
      <c r="AA101" s="35"/>
      <c r="AB101" s="35"/>
      <c r="AC101" s="36"/>
      <c r="AD101" s="224"/>
      <c r="AE101" s="53"/>
      <c r="AF101" s="54"/>
      <c r="AG101" s="55"/>
      <c r="AH101" s="56"/>
      <c r="AI101" s="41" t="s">
        <v>4462</v>
      </c>
      <c r="AJ101" s="42">
        <v>45742</v>
      </c>
      <c r="AK101" s="50"/>
      <c r="AL101" s="376" t="str">
        <f t="shared" si="4"/>
        <v>1870 +</v>
      </c>
      <c r="AM101" s="376" t="str">
        <f t="shared" si="5"/>
        <v>-</v>
      </c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</row>
    <row r="102" spans="1:260" s="44" customFormat="1" x14ac:dyDescent="0.2">
      <c r="A102" s="169" t="s">
        <v>2798</v>
      </c>
      <c r="B102" s="172">
        <f>IF(A102="Oui",0,1)</f>
        <v>0</v>
      </c>
      <c r="C102" s="172">
        <f>IF(OR(F102="Médecin",G102="Médecin",H102="Médecin",H102="Médecins",G102="anesthésiste",G102="boursier univ.",G102="chercheur",G102="chirurgien",G102="Résident(e)",G102="Md Urg",G102="Md Card",LEFT(G102,6)="Fellow",LEFT(G102,7)="Externe",G102="Directeur de la biobanque Médecin",G102="monit.-boursier",),1,0)</f>
        <v>1</v>
      </c>
      <c r="D102" s="28" t="s">
        <v>1397</v>
      </c>
      <c r="E102" s="28" t="s">
        <v>891</v>
      </c>
      <c r="F102" s="257">
        <v>7649</v>
      </c>
      <c r="G102" s="67" t="s">
        <v>116</v>
      </c>
      <c r="H102" s="66" t="s">
        <v>1398</v>
      </c>
      <c r="I102" s="29">
        <f ca="1">IF(AJ102&lt;=Données!$B$2,1," ")</f>
        <v>1</v>
      </c>
      <c r="J102" s="45">
        <v>1</v>
      </c>
      <c r="K102" s="46"/>
      <c r="L102" s="47"/>
      <c r="M102" s="48"/>
      <c r="N102" s="185"/>
      <c r="O102" s="187"/>
      <c r="P102" s="185"/>
      <c r="Q102" s="186"/>
      <c r="R102" s="186"/>
      <c r="S102" s="187"/>
      <c r="T102" s="187"/>
      <c r="U102" s="187"/>
      <c r="V102" s="320"/>
      <c r="W102" s="214"/>
      <c r="X102" s="215"/>
      <c r="Y102" s="34"/>
      <c r="Z102" s="35"/>
      <c r="AA102" s="35"/>
      <c r="AB102" s="35"/>
      <c r="AC102" s="36"/>
      <c r="AD102" s="224"/>
      <c r="AE102" s="53"/>
      <c r="AF102" s="54"/>
      <c r="AG102" s="55"/>
      <c r="AH102" s="56"/>
      <c r="AI102" s="41" t="s">
        <v>144</v>
      </c>
      <c r="AJ102" s="42">
        <v>44585</v>
      </c>
      <c r="AK102" s="50"/>
      <c r="AL102" s="376" t="str">
        <f t="shared" si="4"/>
        <v>95PFE-L2S</v>
      </c>
      <c r="AM102" s="376" t="str">
        <f t="shared" si="5"/>
        <v>-</v>
      </c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</row>
    <row r="103" spans="1:260" s="44" customFormat="1" x14ac:dyDescent="0.2">
      <c r="A103" s="169" t="s">
        <v>2798</v>
      </c>
      <c r="B103" s="172">
        <f>IF(A103="Oui",0,1)</f>
        <v>0</v>
      </c>
      <c r="C103" s="172">
        <f>IF(OR(F103="Médecin",G103="Médecin",H103="Médecin",H103="Médecins",G103="anesthésiste",G103="boursier univ.",G103="chercheur",G103="chirurgien",G103="Résident(e)",G103="Md Urg",G103="Md Card",LEFT(G103,6)="Fellow",LEFT(G103,7)="Externe",G103="Directeur de la biobanque Médecin",G103="monit.-boursier",),1,0)</f>
        <v>1</v>
      </c>
      <c r="D103" s="28" t="s">
        <v>1408</v>
      </c>
      <c r="E103" s="28" t="s">
        <v>1409</v>
      </c>
      <c r="F103" s="257">
        <v>11727</v>
      </c>
      <c r="G103" s="50" t="s">
        <v>1410</v>
      </c>
      <c r="H103" s="58" t="s">
        <v>656</v>
      </c>
      <c r="I103" s="29">
        <f ca="1">IF(AJ103&lt;=Données!$B$2,1," ")</f>
        <v>1</v>
      </c>
      <c r="J103" s="45" t="s">
        <v>56</v>
      </c>
      <c r="K103" s="46" t="s">
        <v>56</v>
      </c>
      <c r="L103" s="47" t="s">
        <v>56</v>
      </c>
      <c r="M103" s="48"/>
      <c r="N103" s="185"/>
      <c r="O103" s="187"/>
      <c r="P103" s="185"/>
      <c r="Q103" s="186"/>
      <c r="R103" s="186">
        <v>1</v>
      </c>
      <c r="S103" s="187"/>
      <c r="T103" s="187"/>
      <c r="U103" s="187"/>
      <c r="V103" s="320"/>
      <c r="W103" s="214"/>
      <c r="X103" s="215"/>
      <c r="Y103" s="34"/>
      <c r="Z103" s="35"/>
      <c r="AA103" s="35"/>
      <c r="AB103" s="35"/>
      <c r="AC103" s="36"/>
      <c r="AD103" s="224"/>
      <c r="AE103" s="53"/>
      <c r="AF103" s="54"/>
      <c r="AG103" s="55"/>
      <c r="AH103" s="56"/>
      <c r="AI103" s="41" t="s">
        <v>85</v>
      </c>
      <c r="AJ103" s="42">
        <v>44588</v>
      </c>
      <c r="AK103" s="50"/>
      <c r="AL103" s="376" t="str">
        <f t="shared" si="4"/>
        <v>1870 +</v>
      </c>
      <c r="AM103" s="376" t="str">
        <f t="shared" si="5"/>
        <v>-</v>
      </c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</row>
    <row r="104" spans="1:260" s="44" customFormat="1" x14ac:dyDescent="0.2">
      <c r="A104" s="169" t="s">
        <v>2997</v>
      </c>
      <c r="B104" s="172">
        <f>IF(A104="Oui",0,1)</f>
        <v>1</v>
      </c>
      <c r="C104" s="172">
        <f>IF(OR(F104="Médecin",G104="Médecin",H104="Médecin",H104="Médecins",G104="anesthésiste",G104="boursier univ.",G104="chercheur",G104="chirurgien",G104="Résident(e)",G104="Md Urg",G104="Md Card",LEFT(G104,6)="Fellow",LEFT(G104,7)="Externe",G104="Directeur de la biobanque Médecin",G104="monit.-boursier",),1,0)</f>
        <v>1</v>
      </c>
      <c r="D104" s="28" t="s">
        <v>1411</v>
      </c>
      <c r="E104" s="28" t="s">
        <v>714</v>
      </c>
      <c r="F104" s="255" t="s">
        <v>1412</v>
      </c>
      <c r="G104" s="57" t="s">
        <v>80</v>
      </c>
      <c r="H104" s="52" t="s">
        <v>304</v>
      </c>
      <c r="I104" s="29">
        <f ca="1">IF(AJ104&lt;=Données!$B$2,1," ")</f>
        <v>1</v>
      </c>
      <c r="J104" s="45"/>
      <c r="K104" s="46" t="s">
        <v>56</v>
      </c>
      <c r="L104" s="47"/>
      <c r="M104" s="48"/>
      <c r="N104" s="185"/>
      <c r="O104" s="187"/>
      <c r="P104" s="185"/>
      <c r="Q104" s="186"/>
      <c r="R104" s="186">
        <v>1</v>
      </c>
      <c r="S104" s="187"/>
      <c r="T104" s="187"/>
      <c r="U104" s="187"/>
      <c r="V104" s="320"/>
      <c r="W104" s="214"/>
      <c r="X104" s="215"/>
      <c r="Y104" s="34"/>
      <c r="Z104" s="35"/>
      <c r="AA104" s="35"/>
      <c r="AB104" s="35"/>
      <c r="AC104" s="36"/>
      <c r="AD104" s="224"/>
      <c r="AE104" s="53"/>
      <c r="AF104" s="54"/>
      <c r="AG104" s="55"/>
      <c r="AH104" s="56"/>
      <c r="AI104" s="41" t="s">
        <v>98</v>
      </c>
      <c r="AJ104" s="42">
        <v>44572</v>
      </c>
      <c r="AK104" s="50"/>
      <c r="AL104" s="376" t="str">
        <f t="shared" si="4"/>
        <v>1870 +</v>
      </c>
      <c r="AM104" s="376" t="str">
        <f t="shared" si="5"/>
        <v>-</v>
      </c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</row>
    <row r="105" spans="1:260" s="44" customFormat="1" x14ac:dyDescent="0.2">
      <c r="A105" s="169" t="s">
        <v>2997</v>
      </c>
      <c r="B105" s="172">
        <f>IF(A105="Oui",0,1)</f>
        <v>1</v>
      </c>
      <c r="C105" s="172">
        <f>IF(OR(F105="Médecin",G105="Médecin",H105="Médecin",H105="Médecins",G105="anesthésiste",G105="boursier univ.",G105="chercheur",G105="chirurgien",G105="Résident(e)",G105="Md Urg",G105="Md Card",LEFT(G105,6)="Fellow",LEFT(G105,7)="Externe",G105="Directeur de la biobanque Médecin",G105="monit.-boursier",),1,0)</f>
        <v>1</v>
      </c>
      <c r="D105" s="28" t="s">
        <v>1414</v>
      </c>
      <c r="E105" s="28" t="s">
        <v>486</v>
      </c>
      <c r="F105" s="255" t="s">
        <v>1416</v>
      </c>
      <c r="G105" s="57" t="s">
        <v>80</v>
      </c>
      <c r="H105" s="58" t="s">
        <v>117</v>
      </c>
      <c r="I105" s="29">
        <f ca="1">IF(AJ105&lt;=Données!$B$2,1," ")</f>
        <v>1</v>
      </c>
      <c r="J105" s="45"/>
      <c r="K105" s="46"/>
      <c r="L105" s="47"/>
      <c r="M105" s="48"/>
      <c r="N105" s="185"/>
      <c r="O105" s="187"/>
      <c r="P105" s="185"/>
      <c r="Q105" s="186"/>
      <c r="R105" s="186">
        <v>1</v>
      </c>
      <c r="S105" s="187"/>
      <c r="T105" s="187"/>
      <c r="U105" s="187"/>
      <c r="V105" s="320"/>
      <c r="W105" s="214"/>
      <c r="X105" s="215"/>
      <c r="Y105" s="34"/>
      <c r="Z105" s="35"/>
      <c r="AA105" s="35"/>
      <c r="AB105" s="35"/>
      <c r="AC105" s="36"/>
      <c r="AD105" s="224"/>
      <c r="AE105" s="53"/>
      <c r="AF105" s="54"/>
      <c r="AG105" s="55"/>
      <c r="AH105" s="56"/>
      <c r="AI105" s="41" t="s">
        <v>44</v>
      </c>
      <c r="AJ105" s="42">
        <v>43896</v>
      </c>
      <c r="AK105" s="50"/>
      <c r="AL105" s="376" t="str">
        <f t="shared" si="4"/>
        <v>1870 +</v>
      </c>
      <c r="AM105" s="376" t="str">
        <f t="shared" si="5"/>
        <v>-</v>
      </c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</row>
    <row r="106" spans="1:260" s="44" customFormat="1" x14ac:dyDescent="0.2">
      <c r="A106" s="169" t="s">
        <v>2799</v>
      </c>
      <c r="B106" s="172">
        <f>IF(A106="Oui",0,1)</f>
        <v>1</v>
      </c>
      <c r="C106" s="172">
        <f>IF(OR(F106="Médecin",G106="Médecin",H106="Médecin",H106="Médecins",G106="anesthésiste",G106="boursier univ.",G106="chercheur",G106="chirurgien",G106="Résident(e)",G106="Md Urg",G106="Md Card",LEFT(G106,6)="Fellow",LEFT(G106,7)="Externe",G106="Directeur de la biobanque Médecin",G106="monit.-boursier",),1,0)</f>
        <v>1</v>
      </c>
      <c r="D106" s="28" t="s">
        <v>3201</v>
      </c>
      <c r="E106" s="28" t="s">
        <v>3202</v>
      </c>
      <c r="F106" s="255" t="s">
        <v>3200</v>
      </c>
      <c r="G106" s="57" t="s">
        <v>378</v>
      </c>
      <c r="H106" s="58" t="s">
        <v>117</v>
      </c>
      <c r="I106" s="29">
        <f ca="1">IF(AJ106&lt;=Données!$B$2,1," ")</f>
        <v>1</v>
      </c>
      <c r="J106" s="45" t="s">
        <v>56</v>
      </c>
      <c r="K106" s="46" t="s">
        <v>56</v>
      </c>
      <c r="L106" s="47" t="s">
        <v>56</v>
      </c>
      <c r="M106" s="48">
        <v>1</v>
      </c>
      <c r="N106" s="185"/>
      <c r="O106" s="187"/>
      <c r="P106" s="185"/>
      <c r="Q106" s="186"/>
      <c r="R106" s="186"/>
      <c r="S106" s="187"/>
      <c r="T106" s="187"/>
      <c r="U106" s="187"/>
      <c r="V106" s="320"/>
      <c r="W106" s="214"/>
      <c r="X106" s="215"/>
      <c r="Y106" s="34"/>
      <c r="Z106" s="35"/>
      <c r="AA106" s="35"/>
      <c r="AB106" s="35"/>
      <c r="AC106" s="36"/>
      <c r="AD106" s="224"/>
      <c r="AE106" s="53"/>
      <c r="AF106" s="54"/>
      <c r="AG106" s="55"/>
      <c r="AH106" s="56"/>
      <c r="AI106" s="41" t="s">
        <v>2858</v>
      </c>
      <c r="AJ106" s="42">
        <v>45007</v>
      </c>
      <c r="AK106" s="50"/>
      <c r="AL106" s="376" t="str">
        <f t="shared" si="4"/>
        <v>F550</v>
      </c>
      <c r="AM106" s="376" t="str">
        <f t="shared" si="5"/>
        <v>-</v>
      </c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</row>
    <row r="107" spans="1:260" s="69" customFormat="1" x14ac:dyDescent="0.2">
      <c r="A107" s="169" t="s">
        <v>2799</v>
      </c>
      <c r="B107" s="172">
        <f>IF(A107="Oui",0,1)</f>
        <v>1</v>
      </c>
      <c r="C107" s="172">
        <f>IF(OR(F107="Médecin",G107="Médecin",H107="Médecin",H107="Médecins",G107="anesthésiste",G107="boursier univ.",G107="chercheur",G107="chirurgien",G107="Résident(e)",G107="Md Urg",G107="Md Card",LEFT(G107,6)="Fellow",LEFT(G107,7)="Externe",G107="Directeur de la biobanque Médecin",G107="monit.-boursier",),1,0)</f>
        <v>1</v>
      </c>
      <c r="D107" s="28" t="s">
        <v>4518</v>
      </c>
      <c r="E107" s="28" t="s">
        <v>1232</v>
      </c>
      <c r="F107" s="257" t="s">
        <v>4519</v>
      </c>
      <c r="G107" s="57" t="s">
        <v>3185</v>
      </c>
      <c r="H107" s="58" t="s">
        <v>84</v>
      </c>
      <c r="I107" s="29">
        <f ca="1">IF(AJ107&lt;=Données!$B$2,1," ")</f>
        <v>1</v>
      </c>
      <c r="J107" s="45">
        <v>1</v>
      </c>
      <c r="K107" s="46" t="s">
        <v>56</v>
      </c>
      <c r="L107" s="47"/>
      <c r="M107" s="48"/>
      <c r="N107" s="185"/>
      <c r="O107" s="187"/>
      <c r="P107" s="185"/>
      <c r="Q107" s="186"/>
      <c r="R107" s="186"/>
      <c r="S107" s="187"/>
      <c r="T107" s="187"/>
      <c r="U107" s="187"/>
      <c r="V107" s="320"/>
      <c r="W107" s="214"/>
      <c r="X107" s="215"/>
      <c r="Y107" s="34"/>
      <c r="Z107" s="35"/>
      <c r="AA107" s="35"/>
      <c r="AB107" s="35"/>
      <c r="AC107" s="36"/>
      <c r="AD107" s="224"/>
      <c r="AE107" s="53"/>
      <c r="AF107" s="54"/>
      <c r="AG107" s="55"/>
      <c r="AH107" s="56"/>
      <c r="AI107" s="41" t="s">
        <v>2858</v>
      </c>
      <c r="AJ107" s="42">
        <v>45209</v>
      </c>
      <c r="AK107" s="50"/>
      <c r="AL107" s="376" t="str">
        <f t="shared" si="4"/>
        <v>95PFE-L2S</v>
      </c>
      <c r="AM107" s="376" t="str">
        <f t="shared" si="5"/>
        <v>-</v>
      </c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</row>
    <row r="108" spans="1:260" s="69" customFormat="1" x14ac:dyDescent="0.2">
      <c r="A108" s="169" t="s">
        <v>2997</v>
      </c>
      <c r="B108" s="172">
        <f>IF(A108="Oui",0,1)</f>
        <v>1</v>
      </c>
      <c r="C108" s="172">
        <f>IF(OR(F108="Médecin",G108="Médecin",H108="Médecin",H108="Médecins",G108="anesthésiste",G108="boursier univ.",G108="chercheur",G108="chirurgien",G108="Résident(e)",G108="Md Urg",G108="Md Card",LEFT(G108,6)="Fellow",LEFT(G108,7)="Externe",G108="Directeur de la biobanque Médecin",G108="monit.-boursier",),1,0)</f>
        <v>1</v>
      </c>
      <c r="D108" s="28" t="s">
        <v>1438</v>
      </c>
      <c r="E108" s="28" t="s">
        <v>1439</v>
      </c>
      <c r="F108" s="256">
        <v>0</v>
      </c>
      <c r="G108" s="50" t="s">
        <v>80</v>
      </c>
      <c r="H108" s="58" t="s">
        <v>117</v>
      </c>
      <c r="I108" s="29">
        <f ca="1">IF(AJ108&lt;=Données!$B$2,1," ")</f>
        <v>1</v>
      </c>
      <c r="J108" s="45"/>
      <c r="K108" s="46">
        <v>1</v>
      </c>
      <c r="L108" s="47"/>
      <c r="M108" s="48"/>
      <c r="N108" s="185"/>
      <c r="O108" s="187"/>
      <c r="P108" s="185"/>
      <c r="Q108" s="186"/>
      <c r="R108" s="186"/>
      <c r="S108" s="187"/>
      <c r="T108" s="187"/>
      <c r="U108" s="187"/>
      <c r="V108" s="320"/>
      <c r="W108" s="214"/>
      <c r="X108" s="215"/>
      <c r="Y108" s="34"/>
      <c r="Z108" s="35"/>
      <c r="AA108" s="35"/>
      <c r="AB108" s="35"/>
      <c r="AC108" s="36"/>
      <c r="AD108" s="224"/>
      <c r="AE108" s="53"/>
      <c r="AF108" s="54"/>
      <c r="AG108" s="55"/>
      <c r="AH108" s="56"/>
      <c r="AI108" s="41" t="s">
        <v>57</v>
      </c>
      <c r="AJ108" s="42">
        <v>44582</v>
      </c>
      <c r="AK108" s="50"/>
      <c r="AL108" s="376" t="str">
        <f t="shared" si="4"/>
        <v>95PFE-L2M</v>
      </c>
      <c r="AM108" s="376" t="str">
        <f t="shared" si="5"/>
        <v>-</v>
      </c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</row>
    <row r="109" spans="1:260" s="69" customFormat="1" x14ac:dyDescent="0.2">
      <c r="A109" s="169" t="s">
        <v>2997</v>
      </c>
      <c r="B109" s="172">
        <f>IF(A109="Oui",0,1)</f>
        <v>1</v>
      </c>
      <c r="C109" s="172">
        <f>IF(OR(F109="Médecin",G109="Médecin",H109="Médecin",H109="Médecins",G109="anesthésiste",G109="boursier univ.",G109="chercheur",G109="chirurgien",G109="Résident(e)",G109="Md Urg",G109="Md Card",LEFT(G109,6)="Fellow",LEFT(G109,7)="Externe",G109="Directeur de la biobanque Médecin",G109="monit.-boursier",),1,0)</f>
        <v>1</v>
      </c>
      <c r="D109" s="28" t="s">
        <v>1449</v>
      </c>
      <c r="E109" s="28" t="s">
        <v>255</v>
      </c>
      <c r="F109" s="255" t="s">
        <v>1451</v>
      </c>
      <c r="G109" s="57" t="s">
        <v>80</v>
      </c>
      <c r="H109" s="66" t="s">
        <v>117</v>
      </c>
      <c r="I109" s="29">
        <f ca="1">IF(AJ109&lt;=Données!$B$2,1," ")</f>
        <v>1</v>
      </c>
      <c r="J109" s="45">
        <v>1</v>
      </c>
      <c r="K109" s="46"/>
      <c r="L109" s="47"/>
      <c r="M109" s="48"/>
      <c r="N109" s="185"/>
      <c r="O109" s="187"/>
      <c r="P109" s="185"/>
      <c r="Q109" s="186"/>
      <c r="R109" s="186"/>
      <c r="S109" s="187"/>
      <c r="T109" s="187"/>
      <c r="U109" s="187"/>
      <c r="V109" s="320"/>
      <c r="W109" s="214"/>
      <c r="X109" s="215"/>
      <c r="Y109" s="34"/>
      <c r="Z109" s="35"/>
      <c r="AA109" s="35"/>
      <c r="AB109" s="35"/>
      <c r="AC109" s="36"/>
      <c r="AD109" s="224"/>
      <c r="AE109" s="53"/>
      <c r="AF109" s="54"/>
      <c r="AG109" s="55"/>
      <c r="AH109" s="56"/>
      <c r="AI109" s="41" t="s">
        <v>98</v>
      </c>
      <c r="AJ109" s="42">
        <v>44587</v>
      </c>
      <c r="AK109" s="50" t="s">
        <v>1135</v>
      </c>
      <c r="AL109" s="376" t="str">
        <f t="shared" si="4"/>
        <v>95PFE-L2S</v>
      </c>
      <c r="AM109" s="376" t="str">
        <f t="shared" si="5"/>
        <v>-</v>
      </c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</row>
    <row r="110" spans="1:260" s="69" customFormat="1" x14ac:dyDescent="0.2">
      <c r="A110" s="169" t="s">
        <v>3000</v>
      </c>
      <c r="B110" s="172">
        <f>IF(A110="Oui",0,1)</f>
        <v>1</v>
      </c>
      <c r="C110" s="172">
        <f>IF(OR(F110="Médecin",G110="Médecin",H110="Médecin",H110="Médecins",G110="anesthésiste",G110="boursier univ.",G110="chercheur",G110="chirurgien",G110="Résident(e)",G110="Md Urg",G110="Md Card",LEFT(G110,6)="Fellow",LEFT(G110,7)="Externe",G110="Directeur de la biobanque Médecin",G110="monit.-boursier",),1,0)</f>
        <v>1</v>
      </c>
      <c r="D110" s="28" t="s">
        <v>1467</v>
      </c>
      <c r="E110" s="28" t="s">
        <v>1468</v>
      </c>
      <c r="F110" s="255"/>
      <c r="G110" s="57" t="s">
        <v>80</v>
      </c>
      <c r="H110" s="52" t="s">
        <v>117</v>
      </c>
      <c r="I110" s="29">
        <f ca="1">IF(AJ110&lt;=Données!$B$2,1," ")</f>
        <v>1</v>
      </c>
      <c r="J110" s="45" t="s">
        <v>56</v>
      </c>
      <c r="K110" s="46"/>
      <c r="L110" s="47"/>
      <c r="M110" s="48"/>
      <c r="N110" s="185"/>
      <c r="O110" s="187"/>
      <c r="P110" s="185"/>
      <c r="Q110" s="186"/>
      <c r="R110" s="186"/>
      <c r="S110" s="187"/>
      <c r="T110" s="187"/>
      <c r="U110" s="187"/>
      <c r="V110" s="320"/>
      <c r="W110" s="214"/>
      <c r="X110" s="215"/>
      <c r="Y110" s="34"/>
      <c r="Z110" s="35"/>
      <c r="AA110" s="35"/>
      <c r="AB110" s="35"/>
      <c r="AC110" s="36"/>
      <c r="AD110" s="224"/>
      <c r="AE110" s="53"/>
      <c r="AF110" s="54"/>
      <c r="AG110" s="55"/>
      <c r="AH110" s="56"/>
      <c r="AI110" s="41" t="s">
        <v>652</v>
      </c>
      <c r="AJ110" s="42"/>
      <c r="AK110" s="50" t="s">
        <v>1469</v>
      </c>
      <c r="AL110" s="376" t="e">
        <f t="shared" si="4"/>
        <v>#N/A</v>
      </c>
      <c r="AM110" s="376" t="e">
        <f t="shared" si="5"/>
        <v>#N/A</v>
      </c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</row>
    <row r="111" spans="1:260" s="69" customFormat="1" x14ac:dyDescent="0.2">
      <c r="A111" s="169" t="s">
        <v>2997</v>
      </c>
      <c r="B111" s="172">
        <f>IF(A111="Oui",0,1)</f>
        <v>1</v>
      </c>
      <c r="C111" s="172">
        <f>IF(OR(F111="Médecin",G111="Médecin",H111="Médecin",H111="Médecins",G111="anesthésiste",G111="boursier univ.",G111="chercheur",G111="chirurgien",G111="Résident(e)",G111="Md Urg",G111="Md Card",LEFT(G111,6)="Fellow",LEFT(G111,7)="Externe",G111="Directeur de la biobanque Médecin",G111="monit.-boursier",),1,0)</f>
        <v>1</v>
      </c>
      <c r="D111" s="28" t="s">
        <v>1476</v>
      </c>
      <c r="E111" s="28" t="s">
        <v>710</v>
      </c>
      <c r="F111" s="255" t="s">
        <v>80</v>
      </c>
      <c r="G111" s="57" t="s">
        <v>80</v>
      </c>
      <c r="H111" s="58" t="s">
        <v>117</v>
      </c>
      <c r="I111" s="29">
        <f ca="1">IF(AJ111&lt;=Données!$B$2,1," ")</f>
        <v>1</v>
      </c>
      <c r="J111" s="45"/>
      <c r="K111" s="46"/>
      <c r="L111" s="47"/>
      <c r="M111" s="48"/>
      <c r="N111" s="185"/>
      <c r="O111" s="187"/>
      <c r="P111" s="185"/>
      <c r="Q111" s="186"/>
      <c r="R111" s="186"/>
      <c r="S111" s="187"/>
      <c r="T111" s="187"/>
      <c r="U111" s="187"/>
      <c r="V111" s="320"/>
      <c r="W111" s="214"/>
      <c r="X111" s="215"/>
      <c r="Y111" s="34">
        <v>1</v>
      </c>
      <c r="Z111" s="35"/>
      <c r="AA111" s="35"/>
      <c r="AB111" s="35"/>
      <c r="AC111" s="36"/>
      <c r="AD111" s="224"/>
      <c r="AE111" s="53"/>
      <c r="AF111" s="54"/>
      <c r="AG111" s="55"/>
      <c r="AH111" s="56"/>
      <c r="AI111" s="41" t="s">
        <v>299</v>
      </c>
      <c r="AJ111" s="42">
        <v>43864</v>
      </c>
      <c r="AK111" s="50"/>
      <c r="AL111" s="376" t="str">
        <f t="shared" si="4"/>
        <v>1510-XS</v>
      </c>
      <c r="AM111" s="376" t="str">
        <f t="shared" si="5"/>
        <v>-</v>
      </c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</row>
    <row r="112" spans="1:260" s="69" customFormat="1" x14ac:dyDescent="0.2">
      <c r="A112" s="169" t="s">
        <v>2799</v>
      </c>
      <c r="B112" s="172">
        <f>IF(A112="Oui",0,1)</f>
        <v>1</v>
      </c>
      <c r="C112" s="172">
        <f>IF(OR(F112="Médecin",G112="Médecin",H112="Médecin",H112="Médecins",G112="anesthésiste",G112="boursier univ.",G112="chercheur",G112="chirurgien",G112="Résident(e)",G112="Md Urg",G112="Md Card",LEFT(G112,6)="Fellow",LEFT(G112,7)="Externe",G112="Directeur de la biobanque Médecin",G112="monit.-boursier",),1,0)</f>
        <v>1</v>
      </c>
      <c r="D112" s="28" t="s">
        <v>5419</v>
      </c>
      <c r="E112" s="28" t="s">
        <v>5420</v>
      </c>
      <c r="F112" s="259" t="s">
        <v>5421</v>
      </c>
      <c r="G112" s="79" t="s">
        <v>3185</v>
      </c>
      <c r="H112" s="164" t="s">
        <v>61</v>
      </c>
      <c r="I112" s="29" t="str">
        <f ca="1">IF(AJ112&lt;=Données!$B$2,1," ")</f>
        <v xml:space="preserve"> </v>
      </c>
      <c r="J112" s="45"/>
      <c r="K112" s="46">
        <v>1</v>
      </c>
      <c r="L112" s="47"/>
      <c r="M112" s="48"/>
      <c r="N112" s="185"/>
      <c r="O112" s="187"/>
      <c r="P112" s="185"/>
      <c r="Q112" s="186"/>
      <c r="R112" s="186"/>
      <c r="S112" s="187"/>
      <c r="T112" s="187"/>
      <c r="U112" s="187"/>
      <c r="V112" s="320"/>
      <c r="W112" s="214"/>
      <c r="X112" s="215"/>
      <c r="Y112" s="34"/>
      <c r="Z112" s="35"/>
      <c r="AA112" s="35"/>
      <c r="AB112" s="35"/>
      <c r="AC112" s="36"/>
      <c r="AD112" s="224"/>
      <c r="AE112" s="53"/>
      <c r="AF112" s="54"/>
      <c r="AG112" s="55"/>
      <c r="AH112" s="56"/>
      <c r="AI112" s="41" t="s">
        <v>4462</v>
      </c>
      <c r="AJ112" s="42">
        <v>45434</v>
      </c>
      <c r="AK112" s="50"/>
      <c r="AL112" s="376" t="str">
        <f t="shared" si="4"/>
        <v>95PFE-L2M</v>
      </c>
      <c r="AM112" s="376" t="str">
        <f t="shared" si="5"/>
        <v>-</v>
      </c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</row>
    <row r="113" spans="1:260" x14ac:dyDescent="0.2">
      <c r="A113" s="169" t="s">
        <v>2997</v>
      </c>
      <c r="B113" s="172">
        <f>IF(A113="Oui",0,1)</f>
        <v>1</v>
      </c>
      <c r="C113" s="172">
        <f>IF(OR(F113="Médecin",G113="Médecin",H113="Médecin",H113="Médecins",G113="anesthésiste",G113="boursier univ.",G113="chercheur",G113="chirurgien",G113="Résident(e)",G113="Md Urg",G113="Md Card",LEFT(G113,6)="Fellow",LEFT(G113,7)="Externe",G113="Directeur de la biobanque Médecin",G113="monit.-boursier",),1,0)</f>
        <v>1</v>
      </c>
      <c r="D113" s="28" t="s">
        <v>1487</v>
      </c>
      <c r="E113" s="28" t="s">
        <v>1490</v>
      </c>
      <c r="F113" s="255" t="s">
        <v>1491</v>
      </c>
      <c r="G113" s="57" t="s">
        <v>80</v>
      </c>
      <c r="H113" s="52" t="s">
        <v>304</v>
      </c>
      <c r="I113" s="29">
        <f ca="1">IF(AJ113&lt;=Données!$B$2,1," ")</f>
        <v>1</v>
      </c>
      <c r="J113" s="45" t="s">
        <v>56</v>
      </c>
      <c r="K113" s="46"/>
      <c r="L113" s="47"/>
      <c r="M113" s="48"/>
      <c r="N113" s="185"/>
      <c r="O113" s="187"/>
      <c r="P113" s="185"/>
      <c r="Q113" s="186"/>
      <c r="R113" s="186">
        <v>1</v>
      </c>
      <c r="S113" s="187"/>
      <c r="T113" s="187"/>
      <c r="U113" s="187"/>
      <c r="V113" s="320"/>
      <c r="W113" s="214"/>
      <c r="X113" s="215"/>
      <c r="Y113" s="34"/>
      <c r="Z113" s="35"/>
      <c r="AA113" s="35"/>
      <c r="AB113" s="35"/>
      <c r="AC113" s="36"/>
      <c r="AD113" s="224"/>
      <c r="AE113" s="53"/>
      <c r="AF113" s="54"/>
      <c r="AG113" s="55"/>
      <c r="AH113" s="56"/>
      <c r="AI113" s="41" t="s">
        <v>98</v>
      </c>
      <c r="AJ113" s="42">
        <v>44574</v>
      </c>
      <c r="AK113" s="50"/>
      <c r="AL113" s="376" t="str">
        <f t="shared" si="4"/>
        <v>1870 +</v>
      </c>
      <c r="AM113" s="376" t="str">
        <f t="shared" si="5"/>
        <v>-</v>
      </c>
      <c r="AN113"/>
      <c r="AO113"/>
      <c r="AP113"/>
    </row>
    <row r="114" spans="1:260" x14ac:dyDescent="0.2">
      <c r="A114" s="169" t="s">
        <v>2997</v>
      </c>
      <c r="B114" s="172">
        <f>IF(A114="Oui",0,1)</f>
        <v>1</v>
      </c>
      <c r="C114" s="172">
        <f>IF(OR(F114="Médecin",G114="Médecin",H114="Médecin",H114="Médecins",G114="anesthésiste",G114="boursier univ.",G114="chercheur",G114="chirurgien",G114="Résident(e)",G114="Md Urg",G114="Md Card",LEFT(G114,6)="Fellow",LEFT(G114,7)="Externe",G114="Directeur de la biobanque Médecin",G114="monit.-boursier",),1,0)</f>
        <v>1</v>
      </c>
      <c r="D114" s="28" t="s">
        <v>1506</v>
      </c>
      <c r="E114" s="28" t="s">
        <v>1507</v>
      </c>
      <c r="F114" s="257" t="s">
        <v>1508</v>
      </c>
      <c r="G114" s="57" t="s">
        <v>80</v>
      </c>
      <c r="H114" s="52" t="s">
        <v>424</v>
      </c>
      <c r="I114" s="29">
        <f ca="1">IF(AJ114&lt;=Données!$B$2,1," ")</f>
        <v>1</v>
      </c>
      <c r="J114" s="45"/>
      <c r="K114" s="46"/>
      <c r="L114" s="47"/>
      <c r="M114" s="48"/>
      <c r="N114" s="185"/>
      <c r="O114" s="187"/>
      <c r="P114" s="185"/>
      <c r="Q114" s="186" t="s">
        <v>56</v>
      </c>
      <c r="R114" s="186"/>
      <c r="S114" s="187">
        <v>1</v>
      </c>
      <c r="T114" s="187"/>
      <c r="U114" s="187"/>
      <c r="V114" s="320"/>
      <c r="W114" s="214"/>
      <c r="X114" s="215"/>
      <c r="Y114" s="34"/>
      <c r="Z114" s="35"/>
      <c r="AA114" s="35">
        <v>1</v>
      </c>
      <c r="AB114" s="35"/>
      <c r="AC114" s="36"/>
      <c r="AD114" s="224"/>
      <c r="AE114" s="53"/>
      <c r="AF114" s="54"/>
      <c r="AG114" s="55"/>
      <c r="AH114" s="56"/>
      <c r="AI114" s="41" t="s">
        <v>44</v>
      </c>
      <c r="AJ114" s="42">
        <v>43971</v>
      </c>
      <c r="AK114" s="50"/>
      <c r="AL114" s="376">
        <f t="shared" si="4"/>
        <v>8210</v>
      </c>
      <c r="AM114" s="376" t="str">
        <f t="shared" si="5"/>
        <v>1512-M</v>
      </c>
      <c r="AN114"/>
      <c r="AO114"/>
      <c r="AP114"/>
    </row>
    <row r="115" spans="1:260" x14ac:dyDescent="0.2">
      <c r="A115" s="169" t="s">
        <v>2997</v>
      </c>
      <c r="B115" s="172">
        <f>IF(A115="Oui",0,1)</f>
        <v>1</v>
      </c>
      <c r="C115" s="172">
        <f>IF(OR(F115="Médecin",G115="Médecin",H115="Médecin",H115="Médecins",G115="anesthésiste",G115="boursier univ.",G115="chercheur",G115="chirurgien",G115="Résident(e)",G115="Md Urg",G115="Md Card",LEFT(G115,6)="Fellow",LEFT(G115,7)="Externe",G115="Directeur de la biobanque Médecin",G115="monit.-boursier",),1,0)</f>
        <v>1</v>
      </c>
      <c r="D115" s="28" t="s">
        <v>1506</v>
      </c>
      <c r="E115" s="28" t="s">
        <v>1509</v>
      </c>
      <c r="F115" s="255" t="s">
        <v>1510</v>
      </c>
      <c r="G115" s="57" t="s">
        <v>80</v>
      </c>
      <c r="H115" s="50" t="s">
        <v>117</v>
      </c>
      <c r="I115" s="29">
        <f ca="1">IF(AJ115&lt;=Données!$B$2,1," ")</f>
        <v>1</v>
      </c>
      <c r="J115" s="45"/>
      <c r="K115" s="46"/>
      <c r="L115" s="47"/>
      <c r="M115" s="48"/>
      <c r="N115" s="185"/>
      <c r="O115" s="187"/>
      <c r="P115" s="185"/>
      <c r="Q115" s="186"/>
      <c r="R115" s="186"/>
      <c r="S115" s="187"/>
      <c r="T115" s="187"/>
      <c r="U115" s="187"/>
      <c r="V115" s="320"/>
      <c r="W115" s="214"/>
      <c r="X115" s="215"/>
      <c r="Y115" s="34"/>
      <c r="Z115" s="35">
        <v>1</v>
      </c>
      <c r="AA115" s="35"/>
      <c r="AB115" s="35"/>
      <c r="AC115" s="36"/>
      <c r="AD115" s="224"/>
      <c r="AE115" s="53"/>
      <c r="AF115" s="54"/>
      <c r="AG115" s="55"/>
      <c r="AH115" s="56"/>
      <c r="AI115" s="41" t="s">
        <v>193</v>
      </c>
      <c r="AJ115" s="42">
        <v>43864</v>
      </c>
      <c r="AK115" s="50"/>
      <c r="AL115" s="376" t="str">
        <f t="shared" si="4"/>
        <v>1511-S</v>
      </c>
      <c r="AM115" s="376" t="str">
        <f t="shared" si="5"/>
        <v>-</v>
      </c>
      <c r="AN115"/>
      <c r="AO115"/>
      <c r="AP115"/>
    </row>
    <row r="116" spans="1:260" x14ac:dyDescent="0.2">
      <c r="A116" s="169" t="s">
        <v>2997</v>
      </c>
      <c r="B116" s="172">
        <f>IF(A116="Oui",0,1)</f>
        <v>1</v>
      </c>
      <c r="C116" s="172">
        <f>IF(OR(F116="Médecin",G116="Médecin",H116="Médecin",H116="Médecins",G116="anesthésiste",G116="boursier univ.",G116="chercheur",G116="chirurgien",G116="Résident(e)",G116="Md Urg",G116="Md Card",LEFT(G116,6)="Fellow",LEFT(G116,7)="Externe",G116="Directeur de la biobanque Médecin",G116="monit.-boursier",),1,0)</f>
        <v>1</v>
      </c>
      <c r="D116" s="28" t="s">
        <v>1521</v>
      </c>
      <c r="E116" s="28" t="s">
        <v>1522</v>
      </c>
      <c r="F116" s="255" t="s">
        <v>1523</v>
      </c>
      <c r="G116" s="57" t="s">
        <v>80</v>
      </c>
      <c r="H116" s="58" t="s">
        <v>117</v>
      </c>
      <c r="I116" s="29">
        <f ca="1">IF(AJ116&lt;=Données!$B$2,1," ")</f>
        <v>1</v>
      </c>
      <c r="J116" s="45"/>
      <c r="K116" s="46">
        <v>1</v>
      </c>
      <c r="L116" s="47"/>
      <c r="M116" s="48"/>
      <c r="N116" s="185"/>
      <c r="O116" s="187"/>
      <c r="P116" s="185"/>
      <c r="Q116" s="186"/>
      <c r="R116" s="186"/>
      <c r="S116" s="187"/>
      <c r="T116" s="187"/>
      <c r="U116" s="187"/>
      <c r="V116" s="320"/>
      <c r="W116" s="214"/>
      <c r="X116" s="215"/>
      <c r="Y116" s="34"/>
      <c r="Z116" s="35"/>
      <c r="AA116" s="35">
        <v>1</v>
      </c>
      <c r="AB116" s="35"/>
      <c r="AC116" s="36"/>
      <c r="AD116" s="224"/>
      <c r="AE116" s="53"/>
      <c r="AF116" s="54"/>
      <c r="AG116" s="55"/>
      <c r="AH116" s="56"/>
      <c r="AI116" s="41" t="s">
        <v>85</v>
      </c>
      <c r="AJ116" s="42">
        <v>44557</v>
      </c>
      <c r="AK116" s="50"/>
      <c r="AL116" s="376" t="str">
        <f t="shared" si="4"/>
        <v>95PFE-L2M</v>
      </c>
      <c r="AM116" s="376" t="str">
        <f t="shared" si="5"/>
        <v>1512-M</v>
      </c>
      <c r="AN116"/>
      <c r="AO116"/>
      <c r="AP116"/>
    </row>
    <row r="117" spans="1:260" x14ac:dyDescent="0.2">
      <c r="A117" s="169" t="s">
        <v>2997</v>
      </c>
      <c r="B117" s="172">
        <f>IF(A117="Oui",0,1)</f>
        <v>1</v>
      </c>
      <c r="C117" s="172">
        <f>IF(OR(F117="Médecin",G117="Médecin",H117="Médecin",H117="Médecins",G117="anesthésiste",G117="boursier univ.",G117="chercheur",G117="chirurgien",G117="Résident(e)",G117="Md Urg",G117="Md Card",LEFT(G117,6)="Fellow",LEFT(G117,7)="Externe",G117="Directeur de la biobanque Médecin",G117="monit.-boursier",),1,0)</f>
        <v>1</v>
      </c>
      <c r="D117" s="28" t="s">
        <v>1534</v>
      </c>
      <c r="E117" s="28" t="s">
        <v>1535</v>
      </c>
      <c r="F117" s="255" t="s">
        <v>80</v>
      </c>
      <c r="G117" s="57" t="s">
        <v>80</v>
      </c>
      <c r="H117" s="58" t="s">
        <v>117</v>
      </c>
      <c r="I117" s="29">
        <f ca="1">IF(AJ117&lt;=Données!$B$2,1," ")</f>
        <v>1</v>
      </c>
      <c r="J117" s="45">
        <v>1</v>
      </c>
      <c r="K117" s="46"/>
      <c r="L117" s="47"/>
      <c r="M117" s="48"/>
      <c r="N117" s="185"/>
      <c r="O117" s="187"/>
      <c r="P117" s="185"/>
      <c r="Q117" s="186"/>
      <c r="R117" s="186"/>
      <c r="S117" s="187"/>
      <c r="T117" s="187"/>
      <c r="U117" s="187"/>
      <c r="V117" s="320"/>
      <c r="W117" s="214"/>
      <c r="X117" s="215"/>
      <c r="Y117" s="34"/>
      <c r="Z117" s="35"/>
      <c r="AA117" s="35"/>
      <c r="AB117" s="35"/>
      <c r="AC117" s="36"/>
      <c r="AD117" s="224"/>
      <c r="AE117" s="53"/>
      <c r="AF117" s="54"/>
      <c r="AG117" s="55"/>
      <c r="AH117" s="56"/>
      <c r="AI117" s="41" t="s">
        <v>85</v>
      </c>
      <c r="AJ117" s="42">
        <v>44306</v>
      </c>
      <c r="AK117" s="50"/>
      <c r="AL117" s="376" t="str">
        <f t="shared" si="4"/>
        <v>95PFE-L2S</v>
      </c>
      <c r="AM117" s="376" t="str">
        <f t="shared" si="5"/>
        <v>-</v>
      </c>
      <c r="AN117"/>
      <c r="AO117"/>
      <c r="AP117"/>
    </row>
    <row r="118" spans="1:260" x14ac:dyDescent="0.2">
      <c r="A118" s="169" t="s">
        <v>2798</v>
      </c>
      <c r="B118" s="172">
        <f>IF(A118="Oui",0,1)</f>
        <v>0</v>
      </c>
      <c r="C118" s="172">
        <f>IF(OR(F118="Médecin",G118="Médecin",H118="Médecin",H118="Médecins",G118="anesthésiste",G118="boursier univ.",G118="chercheur",G118="chirurgien",G118="Résident(e)",G118="Md Urg",G118="Md Card",LEFT(G118,6)="Fellow",LEFT(G118,7)="Externe",G118="Directeur de la biobanque Médecin",G118="monit.-boursier",),1,0)</f>
        <v>1</v>
      </c>
      <c r="D118" s="28" t="s">
        <v>1548</v>
      </c>
      <c r="E118" s="28" t="s">
        <v>1549</v>
      </c>
      <c r="F118" s="257">
        <v>11822</v>
      </c>
      <c r="G118" s="57" t="s">
        <v>80</v>
      </c>
      <c r="H118" s="52" t="s">
        <v>1550</v>
      </c>
      <c r="I118" s="29">
        <f ca="1">IF(AJ118&lt;=Données!$B$2,1," ")</f>
        <v>1</v>
      </c>
      <c r="J118" s="45"/>
      <c r="K118" s="46" t="s">
        <v>56</v>
      </c>
      <c r="L118" s="47"/>
      <c r="M118" s="48"/>
      <c r="N118" s="185"/>
      <c r="O118" s="187"/>
      <c r="P118" s="185"/>
      <c r="Q118" s="186" t="s">
        <v>56</v>
      </c>
      <c r="R118" s="186">
        <v>1</v>
      </c>
      <c r="S118" s="187"/>
      <c r="T118" s="187"/>
      <c r="U118" s="187"/>
      <c r="V118" s="320"/>
      <c r="W118" s="214"/>
      <c r="X118" s="215"/>
      <c r="Y118" s="34"/>
      <c r="Z118" s="35"/>
      <c r="AA118" s="35"/>
      <c r="AB118" s="35"/>
      <c r="AC118" s="36"/>
      <c r="AD118" s="224"/>
      <c r="AE118" s="53"/>
      <c r="AF118" s="54"/>
      <c r="AG118" s="55"/>
      <c r="AH118" s="56"/>
      <c r="AI118" s="41" t="s">
        <v>57</v>
      </c>
      <c r="AJ118" s="42">
        <v>44566</v>
      </c>
      <c r="AK118" s="50"/>
      <c r="AL118" s="376" t="str">
        <f t="shared" si="4"/>
        <v>1870 +</v>
      </c>
      <c r="AM118" s="376" t="str">
        <f t="shared" si="5"/>
        <v>-</v>
      </c>
      <c r="AN118"/>
      <c r="AO118"/>
      <c r="AP118"/>
    </row>
    <row r="119" spans="1:260" x14ac:dyDescent="0.2">
      <c r="A119" s="169" t="s">
        <v>2997</v>
      </c>
      <c r="B119" s="172">
        <f>IF(A119="Oui",0,1)</f>
        <v>1</v>
      </c>
      <c r="C119" s="172">
        <f>IF(OR(F119="Médecin",G119="Médecin",H119="Médecin",H119="Médecins",G119="anesthésiste",G119="boursier univ.",G119="chercheur",G119="chirurgien",G119="Résident(e)",G119="Md Urg",G119="Md Card",LEFT(G119,6)="Fellow",LEFT(G119,7)="Externe",G119="Directeur de la biobanque Médecin",G119="monit.-boursier",),1,0)</f>
        <v>1</v>
      </c>
      <c r="D119" s="28" t="s">
        <v>1573</v>
      </c>
      <c r="E119" s="28" t="s">
        <v>835</v>
      </c>
      <c r="F119" s="255" t="s">
        <v>1574</v>
      </c>
      <c r="G119" s="57" t="s">
        <v>80</v>
      </c>
      <c r="H119" s="58" t="s">
        <v>117</v>
      </c>
      <c r="I119" s="29">
        <f ca="1">IF(AJ119&lt;=Données!$B$2,1," ")</f>
        <v>1</v>
      </c>
      <c r="J119" s="45"/>
      <c r="K119" s="46">
        <v>1</v>
      </c>
      <c r="L119" s="47"/>
      <c r="M119" s="48"/>
      <c r="N119" s="185"/>
      <c r="O119" s="187"/>
      <c r="P119" s="185"/>
      <c r="Q119" s="186"/>
      <c r="R119" s="186"/>
      <c r="S119" s="187"/>
      <c r="T119" s="187"/>
      <c r="U119" s="187"/>
      <c r="V119" s="320"/>
      <c r="W119" s="214"/>
      <c r="X119" s="215"/>
      <c r="Y119" s="34"/>
      <c r="Z119" s="35"/>
      <c r="AA119" s="35"/>
      <c r="AB119" s="35"/>
      <c r="AC119" s="36"/>
      <c r="AD119" s="224"/>
      <c r="AE119" s="53"/>
      <c r="AF119" s="54"/>
      <c r="AG119" s="55"/>
      <c r="AH119" s="56"/>
      <c r="AI119" s="41" t="s">
        <v>50</v>
      </c>
      <c r="AJ119" s="42">
        <v>44571</v>
      </c>
      <c r="AK119" s="50"/>
      <c r="AL119" s="376" t="str">
        <f t="shared" si="4"/>
        <v>95PFE-L2M</v>
      </c>
      <c r="AM119" s="376" t="str">
        <f t="shared" si="5"/>
        <v>-</v>
      </c>
      <c r="AN119"/>
      <c r="AO119"/>
      <c r="AP119"/>
    </row>
    <row r="120" spans="1:260" x14ac:dyDescent="0.2">
      <c r="A120" s="169" t="s">
        <v>2799</v>
      </c>
      <c r="B120" s="172">
        <f>IF(A120="Oui",0,1)</f>
        <v>1</v>
      </c>
      <c r="C120" s="172">
        <f>IF(OR(F120="Médecin",G120="Médecin",H120="Médecin",H120="Médecins",G120="anesthésiste",G120="boursier univ.",G120="chercheur",G120="chirurgien",G120="Résident(e)",G120="Md Urg",G120="Md Card",LEFT(G120,6)="Fellow",LEFT(G120,7)="Externe",G120="Directeur de la biobanque Médecin",G120="monit.-boursier",),1,0)</f>
        <v>1</v>
      </c>
      <c r="D120" s="28" t="s">
        <v>5156</v>
      </c>
      <c r="E120" s="28" t="s">
        <v>5154</v>
      </c>
      <c r="F120" s="257" t="s">
        <v>5155</v>
      </c>
      <c r="G120" s="57" t="s">
        <v>3185</v>
      </c>
      <c r="H120" s="58" t="s">
        <v>61</v>
      </c>
      <c r="I120" s="29" t="str">
        <f ca="1">IF(AJ120&lt;=Données!$B$2,1," ")</f>
        <v xml:space="preserve"> </v>
      </c>
      <c r="J120" s="45"/>
      <c r="K120" s="46" t="s">
        <v>56</v>
      </c>
      <c r="L120" s="47">
        <v>1</v>
      </c>
      <c r="M120" s="48"/>
      <c r="N120" s="185"/>
      <c r="O120" s="187"/>
      <c r="P120" s="185"/>
      <c r="Q120" s="186"/>
      <c r="R120" s="186"/>
      <c r="S120" s="187"/>
      <c r="T120" s="187"/>
      <c r="U120" s="187"/>
      <c r="V120" s="320"/>
      <c r="W120" s="214"/>
      <c r="X120" s="215"/>
      <c r="Y120" s="34"/>
      <c r="Z120" s="35"/>
      <c r="AA120" s="35"/>
      <c r="AB120" s="35"/>
      <c r="AC120" s="36"/>
      <c r="AD120" s="224"/>
      <c r="AE120" s="53"/>
      <c r="AF120" s="54"/>
      <c r="AG120" s="55"/>
      <c r="AH120" s="56"/>
      <c r="AI120" s="41" t="s">
        <v>4462</v>
      </c>
      <c r="AJ120" s="42">
        <v>45336</v>
      </c>
      <c r="AK120" s="50"/>
      <c r="AL120" s="376" t="str">
        <f t="shared" si="4"/>
        <v>95PFE-L2L</v>
      </c>
      <c r="AM120" s="376" t="str">
        <f t="shared" si="5"/>
        <v>-</v>
      </c>
      <c r="AN120"/>
      <c r="AO120"/>
      <c r="AP120"/>
    </row>
    <row r="121" spans="1:260" s="70" customFormat="1" x14ac:dyDescent="0.2">
      <c r="A121" s="169" t="s">
        <v>2997</v>
      </c>
      <c r="B121" s="172">
        <f>IF(A121="Oui",0,1)</f>
        <v>1</v>
      </c>
      <c r="C121" s="172">
        <f>IF(OR(F121="Médecin",G121="Médecin",H121="Médecin",H121="Médecins",G121="anesthésiste",G121="boursier univ.",G121="chercheur",G121="chirurgien",G121="Résident(e)",G121="Md Urg",G121="Md Card",LEFT(G121,6)="Fellow",LEFT(G121,7)="Externe",G121="Directeur de la biobanque Médecin",G121="monit.-boursier",),1,0)</f>
        <v>1</v>
      </c>
      <c r="D121" s="28" t="s">
        <v>1588</v>
      </c>
      <c r="E121" s="28" t="s">
        <v>1071</v>
      </c>
      <c r="F121" s="255" t="s">
        <v>80</v>
      </c>
      <c r="G121" s="57" t="s">
        <v>80</v>
      </c>
      <c r="H121" s="58" t="s">
        <v>117</v>
      </c>
      <c r="I121" s="29">
        <f ca="1">IF(AJ121&lt;=Données!$B$2,1," ")</f>
        <v>1</v>
      </c>
      <c r="J121" s="45">
        <v>1</v>
      </c>
      <c r="K121" s="46"/>
      <c r="L121" s="47"/>
      <c r="M121" s="48"/>
      <c r="N121" s="185"/>
      <c r="O121" s="187"/>
      <c r="P121" s="185"/>
      <c r="Q121" s="186"/>
      <c r="R121" s="186"/>
      <c r="S121" s="187"/>
      <c r="T121" s="187"/>
      <c r="U121" s="187"/>
      <c r="V121" s="320"/>
      <c r="W121" s="214"/>
      <c r="X121" s="215"/>
      <c r="Y121" s="34"/>
      <c r="Z121" s="35"/>
      <c r="AA121" s="35"/>
      <c r="AB121" s="35"/>
      <c r="AC121" s="36"/>
      <c r="AD121" s="224"/>
      <c r="AE121" s="53"/>
      <c r="AF121" s="54"/>
      <c r="AG121" s="55"/>
      <c r="AH121" s="56"/>
      <c r="AI121" s="41" t="s">
        <v>50</v>
      </c>
      <c r="AJ121" s="42">
        <v>44581</v>
      </c>
      <c r="AK121" s="50"/>
      <c r="AL121" s="376" t="str">
        <f t="shared" si="4"/>
        <v>95PFE-L2S</v>
      </c>
      <c r="AM121" s="376" t="str">
        <f t="shared" si="5"/>
        <v>-</v>
      </c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</row>
    <row r="122" spans="1:260" s="69" customFormat="1" x14ac:dyDescent="0.2">
      <c r="A122" s="169" t="s">
        <v>2997</v>
      </c>
      <c r="B122" s="172">
        <f>IF(A122="Oui",0,1)</f>
        <v>1</v>
      </c>
      <c r="C122" s="172">
        <f>IF(OR(F122="Médecin",G122="Médecin",H122="Médecin",H122="Médecins",G122="anesthésiste",G122="boursier univ.",G122="chercheur",G122="chirurgien",G122="Résident(e)",G122="Md Urg",G122="Md Card",LEFT(G122,6)="Fellow",LEFT(G122,7)="Externe",G122="Directeur de la biobanque Médecin",G122="monit.-boursier",),1,0)</f>
        <v>1</v>
      </c>
      <c r="D122" s="28" t="s">
        <v>1610</v>
      </c>
      <c r="E122" s="28" t="s">
        <v>1611</v>
      </c>
      <c r="F122" s="255">
        <v>0</v>
      </c>
      <c r="G122" s="57" t="s">
        <v>80</v>
      </c>
      <c r="H122" s="52" t="s">
        <v>117</v>
      </c>
      <c r="I122" s="29">
        <f ca="1">IF(AJ122&lt;=Données!$B$2,1," ")</f>
        <v>1</v>
      </c>
      <c r="J122" s="45"/>
      <c r="K122" s="46">
        <v>1</v>
      </c>
      <c r="L122" s="47"/>
      <c r="M122" s="48"/>
      <c r="N122" s="185"/>
      <c r="O122" s="187"/>
      <c r="P122" s="185"/>
      <c r="Q122" s="186"/>
      <c r="R122" s="186"/>
      <c r="S122" s="187"/>
      <c r="T122" s="187"/>
      <c r="U122" s="187"/>
      <c r="V122" s="320"/>
      <c r="W122" s="214"/>
      <c r="X122" s="215"/>
      <c r="Y122" s="34"/>
      <c r="Z122" s="35"/>
      <c r="AA122" s="35"/>
      <c r="AB122" s="35"/>
      <c r="AC122" s="36"/>
      <c r="AD122" s="224"/>
      <c r="AE122" s="53"/>
      <c r="AF122" s="54"/>
      <c r="AG122" s="55"/>
      <c r="AH122" s="56"/>
      <c r="AI122" s="41" t="s">
        <v>57</v>
      </c>
      <c r="AJ122" s="42">
        <v>44569</v>
      </c>
      <c r="AK122" s="50"/>
      <c r="AL122" s="376" t="str">
        <f t="shared" si="4"/>
        <v>95PFE-L2M</v>
      </c>
      <c r="AM122" s="376" t="str">
        <f t="shared" si="5"/>
        <v>-</v>
      </c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</row>
    <row r="123" spans="1:260" s="70" customFormat="1" x14ac:dyDescent="0.2">
      <c r="A123" s="169" t="s">
        <v>2997</v>
      </c>
      <c r="B123" s="172">
        <f>IF(A123="Oui",0,1)</f>
        <v>1</v>
      </c>
      <c r="C123" s="172">
        <f>IF(OR(F123="Médecin",G123="Médecin",H123="Médecin",H123="Médecins",G123="anesthésiste",G123="boursier univ.",G123="chercheur",G123="chirurgien",G123="Résident(e)",G123="Md Urg",G123="Md Card",LEFT(G123,6)="Fellow",LEFT(G123,7)="Externe",G123="Directeur de la biobanque Médecin",G123="monit.-boursier",),1,0)</f>
        <v>1</v>
      </c>
      <c r="D123" s="28" t="s">
        <v>1616</v>
      </c>
      <c r="E123" s="28" t="s">
        <v>435</v>
      </c>
      <c r="F123" s="255" t="s">
        <v>1617</v>
      </c>
      <c r="G123" s="57" t="s">
        <v>334</v>
      </c>
      <c r="H123" s="58" t="s">
        <v>117</v>
      </c>
      <c r="I123" s="29">
        <f ca="1">IF(AJ123&lt;=Données!$B$2,1," ")</f>
        <v>1</v>
      </c>
      <c r="J123" s="45">
        <v>1</v>
      </c>
      <c r="K123" s="46"/>
      <c r="L123" s="47"/>
      <c r="M123" s="48"/>
      <c r="N123" s="185"/>
      <c r="O123" s="187"/>
      <c r="P123" s="185"/>
      <c r="Q123" s="186"/>
      <c r="R123" s="186"/>
      <c r="S123" s="187"/>
      <c r="T123" s="187"/>
      <c r="U123" s="187"/>
      <c r="V123" s="320"/>
      <c r="W123" s="214"/>
      <c r="X123" s="215"/>
      <c r="Y123" s="34"/>
      <c r="Z123" s="35"/>
      <c r="AA123" s="35"/>
      <c r="AB123" s="35"/>
      <c r="AC123" s="36"/>
      <c r="AD123" s="224"/>
      <c r="AE123" s="53"/>
      <c r="AF123" s="54"/>
      <c r="AG123" s="55"/>
      <c r="AH123" s="56"/>
      <c r="AI123" s="41" t="s">
        <v>66</v>
      </c>
      <c r="AJ123" s="42">
        <v>44323</v>
      </c>
      <c r="AK123" s="50"/>
      <c r="AL123" s="376" t="str">
        <f t="shared" si="4"/>
        <v>95PFE-L2S</v>
      </c>
      <c r="AM123" s="376" t="str">
        <f t="shared" si="5"/>
        <v>-</v>
      </c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</row>
    <row r="124" spans="1:260" s="70" customFormat="1" x14ac:dyDescent="0.2">
      <c r="A124" s="169" t="s">
        <v>2997</v>
      </c>
      <c r="B124" s="172">
        <f>IF(A124="Oui",0,1)</f>
        <v>1</v>
      </c>
      <c r="C124" s="172">
        <f>IF(OR(F124="Médecin",G124="Médecin",H124="Médecin",H124="Médecins",G124="anesthésiste",G124="boursier univ.",G124="chercheur",G124="chirurgien",G124="Résident(e)",G124="Md Urg",G124="Md Card",LEFT(G124,6)="Fellow",LEFT(G124,7)="Externe",G124="Directeur de la biobanque Médecin",G124="monit.-boursier",),1,0)</f>
        <v>1</v>
      </c>
      <c r="D124" s="28" t="s">
        <v>162</v>
      </c>
      <c r="E124" s="28" t="s">
        <v>1628</v>
      </c>
      <c r="F124" s="255" t="s">
        <v>1629</v>
      </c>
      <c r="G124" s="57" t="s">
        <v>80</v>
      </c>
      <c r="H124" s="58" t="s">
        <v>117</v>
      </c>
      <c r="I124" s="29">
        <f ca="1">IF(AJ124&lt;=Données!$B$2,1," ")</f>
        <v>1</v>
      </c>
      <c r="J124" s="45"/>
      <c r="K124" s="46" t="s">
        <v>56</v>
      </c>
      <c r="L124" s="47"/>
      <c r="M124" s="48"/>
      <c r="N124" s="185"/>
      <c r="O124" s="187"/>
      <c r="P124" s="185"/>
      <c r="Q124" s="186"/>
      <c r="R124" s="186">
        <v>1</v>
      </c>
      <c r="S124" s="187"/>
      <c r="T124" s="187"/>
      <c r="U124" s="187"/>
      <c r="V124" s="320"/>
      <c r="W124" s="214"/>
      <c r="X124" s="215"/>
      <c r="Y124" s="34"/>
      <c r="Z124" s="35"/>
      <c r="AA124" s="35"/>
      <c r="AB124" s="35"/>
      <c r="AC124" s="36"/>
      <c r="AD124" s="224"/>
      <c r="AE124" s="53"/>
      <c r="AF124" s="54"/>
      <c r="AG124" s="55"/>
      <c r="AH124" s="56"/>
      <c r="AI124" s="41" t="s">
        <v>98</v>
      </c>
      <c r="AJ124" s="42">
        <v>44574</v>
      </c>
      <c r="AK124" s="50"/>
      <c r="AL124" s="376" t="str">
        <f t="shared" si="4"/>
        <v>1870 +</v>
      </c>
      <c r="AM124" s="376" t="str">
        <f t="shared" si="5"/>
        <v>-</v>
      </c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</row>
    <row r="125" spans="1:260" s="70" customFormat="1" x14ac:dyDescent="0.2">
      <c r="A125" s="169" t="s">
        <v>2799</v>
      </c>
      <c r="B125" s="172">
        <f>IF(A125="Oui",0,1)</f>
        <v>1</v>
      </c>
      <c r="C125" s="172">
        <f>IF(OR(F125="Médecin",G125="Médecin",H125="Médecin",H125="Médecins",G125="anesthésiste",G125="boursier univ.",G125="chercheur",G125="chirurgien",G125="Résident(e)",G125="Md Urg",G125="Md Card",LEFT(G125,6)="Fellow",LEFT(G125,7)="Externe",G125="Directeur de la biobanque Médecin",G125="monit.-boursier",),1,0)</f>
        <v>1</v>
      </c>
      <c r="D125" s="28" t="s">
        <v>1635</v>
      </c>
      <c r="E125" s="28" t="s">
        <v>1636</v>
      </c>
      <c r="F125" s="255">
        <v>11398</v>
      </c>
      <c r="G125" s="57" t="s">
        <v>378</v>
      </c>
      <c r="H125" s="66" t="s">
        <v>1637</v>
      </c>
      <c r="I125" s="29">
        <f ca="1">IF(AJ125&lt;=Données!$B$2,1," ")</f>
        <v>1</v>
      </c>
      <c r="J125" s="45"/>
      <c r="K125" s="46">
        <v>1</v>
      </c>
      <c r="L125" s="47"/>
      <c r="M125" s="48"/>
      <c r="N125" s="185"/>
      <c r="O125" s="187"/>
      <c r="P125" s="185"/>
      <c r="Q125" s="186"/>
      <c r="R125" s="186"/>
      <c r="S125" s="187"/>
      <c r="T125" s="187"/>
      <c r="U125" s="187"/>
      <c r="V125" s="320"/>
      <c r="W125" s="214"/>
      <c r="X125" s="215"/>
      <c r="Y125" s="34"/>
      <c r="Z125" s="35"/>
      <c r="AA125" s="35"/>
      <c r="AB125" s="35"/>
      <c r="AC125" s="36"/>
      <c r="AD125" s="224"/>
      <c r="AE125" s="53"/>
      <c r="AF125" s="54"/>
      <c r="AG125" s="55"/>
      <c r="AH125" s="56"/>
      <c r="AI125" s="41" t="s">
        <v>144</v>
      </c>
      <c r="AJ125" s="42">
        <v>44587</v>
      </c>
      <c r="AK125" s="50"/>
      <c r="AL125" s="376" t="str">
        <f t="shared" si="4"/>
        <v>95PFE-L2M</v>
      </c>
      <c r="AM125" s="376" t="str">
        <f t="shared" si="5"/>
        <v>-</v>
      </c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</row>
    <row r="126" spans="1:260" s="63" customFormat="1" x14ac:dyDescent="0.2">
      <c r="A126" s="169" t="s">
        <v>2799</v>
      </c>
      <c r="B126" s="172">
        <f>IF(A126="Oui",0,1)</f>
        <v>1</v>
      </c>
      <c r="C126" s="172">
        <f>IF(OR(F126="Médecin",G126="Médecin",H126="Médecin",H126="Médecins",G126="anesthésiste",G126="boursier univ.",G126="chercheur",G126="chirurgien",G126="Résident(e)",G126="Md Urg",G126="Md Card",LEFT(G126,6)="Fellow",LEFT(G126,7)="Externe",G126="Directeur de la biobanque Médecin",G126="monit.-boursier",),1,0)</f>
        <v>1</v>
      </c>
      <c r="D126" s="28" t="s">
        <v>5514</v>
      </c>
      <c r="E126" s="28" t="s">
        <v>775</v>
      </c>
      <c r="F126" s="255" t="s">
        <v>5515</v>
      </c>
      <c r="G126" s="57" t="s">
        <v>378</v>
      </c>
      <c r="H126" s="66" t="s">
        <v>379</v>
      </c>
      <c r="I126" s="29" t="str">
        <f ca="1">IF(AJ126&lt;=Données!$B$2,1," ")</f>
        <v xml:space="preserve"> </v>
      </c>
      <c r="J126" s="45" t="s">
        <v>56</v>
      </c>
      <c r="K126" s="46" t="s">
        <v>56</v>
      </c>
      <c r="L126" s="47"/>
      <c r="M126" s="48"/>
      <c r="N126" s="185"/>
      <c r="O126" s="187">
        <v>1</v>
      </c>
      <c r="P126" s="185"/>
      <c r="Q126" s="186"/>
      <c r="R126" s="186"/>
      <c r="S126" s="187"/>
      <c r="T126" s="187"/>
      <c r="U126" s="187"/>
      <c r="V126" s="320"/>
      <c r="W126" s="214"/>
      <c r="X126" s="215"/>
      <c r="Y126" s="34"/>
      <c r="Z126" s="35"/>
      <c r="AA126" s="35"/>
      <c r="AB126" s="35"/>
      <c r="AC126" s="36"/>
      <c r="AD126" s="224"/>
      <c r="AE126" s="53"/>
      <c r="AF126" s="54"/>
      <c r="AG126" s="55"/>
      <c r="AH126" s="56"/>
      <c r="AI126" s="41" t="s">
        <v>4462</v>
      </c>
      <c r="AJ126" s="42">
        <v>45476</v>
      </c>
      <c r="AK126" s="50"/>
      <c r="AL126" s="376">
        <f t="shared" si="4"/>
        <v>1804</v>
      </c>
      <c r="AM126" s="376" t="str">
        <f t="shared" si="5"/>
        <v>-</v>
      </c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</row>
    <row r="127" spans="1:260" s="63" customFormat="1" x14ac:dyDescent="0.2">
      <c r="A127" s="169" t="s">
        <v>2798</v>
      </c>
      <c r="B127" s="172">
        <f>IF(A127="Oui",0,1)</f>
        <v>0</v>
      </c>
      <c r="C127" s="172">
        <f>IF(OR(F127="Médecin",G127="Médecin",H127="Médecin",H127="Médecins",G127="anesthésiste",G127="boursier univ.",G127="chercheur",G127="chirurgien",G127="Résident(e)",G127="Md Urg",G127="Md Card",LEFT(G127,6)="Fellow",LEFT(G127,7)="Externe",G127="Directeur de la biobanque Médecin",G127="monit.-boursier",),1,0)</f>
        <v>1</v>
      </c>
      <c r="D127" s="28" t="s">
        <v>1649</v>
      </c>
      <c r="E127" s="28" t="s">
        <v>1311</v>
      </c>
      <c r="F127" s="255">
        <v>7669</v>
      </c>
      <c r="G127" s="57" t="s">
        <v>116</v>
      </c>
      <c r="H127" s="66" t="s">
        <v>401</v>
      </c>
      <c r="I127" s="29">
        <f ca="1">IF(AJ127&lt;=Données!$B$2,1," ")</f>
        <v>1</v>
      </c>
      <c r="J127" s="45"/>
      <c r="K127" s="46"/>
      <c r="L127" s="47"/>
      <c r="M127" s="48"/>
      <c r="N127" s="185"/>
      <c r="O127" s="187"/>
      <c r="P127" s="185" t="s">
        <v>56</v>
      </c>
      <c r="Q127" s="186" t="s">
        <v>56</v>
      </c>
      <c r="R127" s="186"/>
      <c r="S127" s="187"/>
      <c r="T127" s="187"/>
      <c r="U127" s="187"/>
      <c r="V127" s="320"/>
      <c r="W127" s="214"/>
      <c r="X127" s="215"/>
      <c r="Y127" s="34" t="s">
        <v>56</v>
      </c>
      <c r="Z127" s="35" t="s">
        <v>56</v>
      </c>
      <c r="AA127" s="35">
        <v>1</v>
      </c>
      <c r="AB127" s="35"/>
      <c r="AC127" s="36" t="s">
        <v>56</v>
      </c>
      <c r="AD127" s="224"/>
      <c r="AE127" s="53"/>
      <c r="AF127" s="54"/>
      <c r="AG127" s="55"/>
      <c r="AH127" s="56"/>
      <c r="AI127" s="41" t="s">
        <v>44</v>
      </c>
      <c r="AJ127" s="42">
        <v>43910</v>
      </c>
      <c r="AK127" s="50"/>
      <c r="AL127" s="376" t="str">
        <f t="shared" si="4"/>
        <v>1512-M</v>
      </c>
      <c r="AM127" s="376" t="str">
        <f t="shared" si="5"/>
        <v>-</v>
      </c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</row>
    <row r="128" spans="1:260" x14ac:dyDescent="0.2">
      <c r="A128" s="169" t="s">
        <v>3000</v>
      </c>
      <c r="B128" s="172">
        <f>IF(A128="Oui",0,1)</f>
        <v>1</v>
      </c>
      <c r="C128" s="172">
        <f>IF(OR(F128="Médecin",G128="Médecin",H128="Médecin",H128="Médecins",G128="anesthésiste",G128="boursier univ.",G128="chercheur",G128="chirurgien",G128="Résident(e)",G128="Md Urg",G128="Md Card",LEFT(G128,6)="Fellow",LEFT(G128,7)="Externe",G128="Directeur de la biobanque Médecin",G128="monit.-boursier",),1,0)</f>
        <v>1</v>
      </c>
      <c r="D128" s="28" t="s">
        <v>1667</v>
      </c>
      <c r="E128" s="28" t="s">
        <v>1668</v>
      </c>
      <c r="F128" s="255" t="s">
        <v>80</v>
      </c>
      <c r="G128" s="67" t="s">
        <v>116</v>
      </c>
      <c r="H128" s="52" t="s">
        <v>146</v>
      </c>
      <c r="I128" s="29">
        <f ca="1">IF(AJ128&lt;=Données!$B$2,1," ")</f>
        <v>1</v>
      </c>
      <c r="J128" s="45">
        <v>1</v>
      </c>
      <c r="K128" s="46" t="s">
        <v>56</v>
      </c>
      <c r="L128" s="47"/>
      <c r="M128" s="48"/>
      <c r="N128" s="185"/>
      <c r="O128" s="187"/>
      <c r="P128" s="185"/>
      <c r="Q128" s="186"/>
      <c r="R128" s="186"/>
      <c r="S128" s="187"/>
      <c r="T128" s="187"/>
      <c r="U128" s="187"/>
      <c r="V128" s="320"/>
      <c r="W128" s="214"/>
      <c r="X128" s="215"/>
      <c r="Y128" s="34"/>
      <c r="Z128" s="35"/>
      <c r="AA128" s="35"/>
      <c r="AB128" s="35"/>
      <c r="AC128" s="36"/>
      <c r="AD128" s="224"/>
      <c r="AE128" s="53"/>
      <c r="AF128" s="54"/>
      <c r="AG128" s="55"/>
      <c r="AH128" s="56"/>
      <c r="AI128" s="41" t="s">
        <v>85</v>
      </c>
      <c r="AJ128" s="42">
        <v>44578</v>
      </c>
      <c r="AK128" s="50"/>
      <c r="AL128" s="376" t="str">
        <f t="shared" si="4"/>
        <v>95PFE-L2S</v>
      </c>
      <c r="AM128" s="376" t="str">
        <f t="shared" si="5"/>
        <v>-</v>
      </c>
      <c r="AN128"/>
      <c r="AO128"/>
      <c r="AP128"/>
    </row>
    <row r="129" spans="1:42" x14ac:dyDescent="0.2">
      <c r="A129" s="169" t="s">
        <v>2997</v>
      </c>
      <c r="B129" s="172">
        <f>IF(A129="Oui",0,1)</f>
        <v>1</v>
      </c>
      <c r="C129" s="172">
        <f>IF(OR(F129="Médecin",G129="Médecin",H129="Médecin",H129="Médecins",G129="anesthésiste",G129="boursier univ.",G129="chercheur",G129="chirurgien",G129="Résident(e)",G129="Md Urg",G129="Md Card",LEFT(G129,6)="Fellow",LEFT(G129,7)="Externe",G129="Directeur de la biobanque Médecin",G129="monit.-boursier",),1,0)</f>
        <v>1</v>
      </c>
      <c r="D129" s="28" t="s">
        <v>1688</v>
      </c>
      <c r="E129" s="28" t="s">
        <v>728</v>
      </c>
      <c r="F129" s="255" t="s">
        <v>1451</v>
      </c>
      <c r="G129" s="57" t="s">
        <v>80</v>
      </c>
      <c r="H129" s="58" t="s">
        <v>1689</v>
      </c>
      <c r="I129" s="29">
        <f ca="1">IF(AJ129&lt;=Données!$B$2,1," ")</f>
        <v>1</v>
      </c>
      <c r="J129" s="45"/>
      <c r="K129" s="46" t="s">
        <v>56</v>
      </c>
      <c r="L129" s="47" t="s">
        <v>56</v>
      </c>
      <c r="M129" s="48"/>
      <c r="N129" s="185"/>
      <c r="O129" s="187"/>
      <c r="P129" s="185"/>
      <c r="Q129" s="186"/>
      <c r="R129" s="186">
        <v>1</v>
      </c>
      <c r="S129" s="187"/>
      <c r="T129" s="187"/>
      <c r="U129" s="187"/>
      <c r="V129" s="320"/>
      <c r="W129" s="214"/>
      <c r="X129" s="215"/>
      <c r="Y129" s="34"/>
      <c r="Z129" s="35"/>
      <c r="AA129" s="35"/>
      <c r="AB129" s="35"/>
      <c r="AC129" s="36"/>
      <c r="AD129" s="224"/>
      <c r="AE129" s="53"/>
      <c r="AF129" s="54"/>
      <c r="AG129" s="55"/>
      <c r="AH129" s="56"/>
      <c r="AI129" s="41" t="s">
        <v>50</v>
      </c>
      <c r="AJ129" s="42">
        <v>44586</v>
      </c>
      <c r="AK129" s="50"/>
      <c r="AL129" s="376" t="str">
        <f t="shared" si="4"/>
        <v>1870 +</v>
      </c>
      <c r="AM129" s="376" t="str">
        <f t="shared" si="5"/>
        <v>-</v>
      </c>
      <c r="AN129"/>
      <c r="AO129"/>
      <c r="AP129"/>
    </row>
    <row r="130" spans="1:42" x14ac:dyDescent="0.2">
      <c r="A130" s="169" t="s">
        <v>2799</v>
      </c>
      <c r="B130" s="172">
        <f>IF(A130="Oui",0,1)</f>
        <v>1</v>
      </c>
      <c r="C130" s="172">
        <f>IF(OR(F130="Médecin",G130="Médecin",H130="Médecin",H130="Médecins",G130="anesthésiste",G130="boursier univ.",G130="chercheur",G130="chirurgien",G130="Résident(e)",G130="Md Urg",G130="Md Card",LEFT(G130,6)="Fellow",LEFT(G130,7)="Externe",G130="Directeur de la biobanque Médecin",G130="monit.-boursier",),1,0)</f>
        <v>1</v>
      </c>
      <c r="D130" s="28" t="s">
        <v>1688</v>
      </c>
      <c r="E130" s="28" t="s">
        <v>4033</v>
      </c>
      <c r="F130" s="257" t="s">
        <v>5841</v>
      </c>
      <c r="G130" s="50" t="s">
        <v>116</v>
      </c>
      <c r="H130" s="58" t="s">
        <v>324</v>
      </c>
      <c r="I130" s="29" t="str">
        <f ca="1">IF(AJ130&lt;=Données!$B$2,1," ")</f>
        <v xml:space="preserve"> </v>
      </c>
      <c r="J130" s="45" t="s">
        <v>56</v>
      </c>
      <c r="K130" s="46"/>
      <c r="L130" s="47"/>
      <c r="M130" s="48"/>
      <c r="N130" s="185">
        <v>1</v>
      </c>
      <c r="O130" s="187"/>
      <c r="P130" s="185"/>
      <c r="Q130" s="186"/>
      <c r="R130" s="186"/>
      <c r="S130" s="187"/>
      <c r="T130" s="187"/>
      <c r="U130" s="187"/>
      <c r="V130" s="320"/>
      <c r="W130" s="214"/>
      <c r="X130" s="215"/>
      <c r="Y130" s="34"/>
      <c r="Z130" s="35"/>
      <c r="AA130" s="35"/>
      <c r="AB130" s="35"/>
      <c r="AC130" s="36"/>
      <c r="AD130" s="224"/>
      <c r="AE130" s="53"/>
      <c r="AF130" s="54"/>
      <c r="AG130" s="55"/>
      <c r="AH130" s="56"/>
      <c r="AI130" s="41" t="s">
        <v>4462</v>
      </c>
      <c r="AJ130" s="42">
        <v>45665</v>
      </c>
      <c r="AK130" s="50"/>
      <c r="AL130" s="376" t="str">
        <f t="shared" si="4"/>
        <v>1804S</v>
      </c>
      <c r="AM130" s="376" t="str">
        <f t="shared" si="5"/>
        <v>-</v>
      </c>
      <c r="AN130"/>
      <c r="AO130"/>
      <c r="AP130"/>
    </row>
    <row r="131" spans="1:42" x14ac:dyDescent="0.2">
      <c r="A131" s="169" t="s">
        <v>2997</v>
      </c>
      <c r="B131" s="172">
        <f>IF(A131="Oui",0,1)</f>
        <v>1</v>
      </c>
      <c r="C131" s="172">
        <f>IF(OR(F131="Médecin",G131="Médecin",H131="Médecin",H131="Médecins",G131="anesthésiste",G131="boursier univ.",G131="chercheur",G131="chirurgien",G131="Résident(e)",G131="Md Urg",G131="Md Card",LEFT(G131,6)="Fellow",LEFT(G131,7)="Externe",G131="Directeur de la biobanque Médecin",G131="monit.-boursier",),1,0)</f>
        <v>1</v>
      </c>
      <c r="D131" s="28" t="s">
        <v>1694</v>
      </c>
      <c r="E131" s="28" t="s">
        <v>1696</v>
      </c>
      <c r="F131" s="257" t="s">
        <v>80</v>
      </c>
      <c r="G131" s="57" t="s">
        <v>869</v>
      </c>
      <c r="H131" s="58" t="s">
        <v>117</v>
      </c>
      <c r="I131" s="29">
        <f ca="1">IF(AJ131&lt;=Données!$B$2,1," ")</f>
        <v>1</v>
      </c>
      <c r="J131" s="45"/>
      <c r="K131" s="46"/>
      <c r="L131" s="47">
        <v>1</v>
      </c>
      <c r="M131" s="48"/>
      <c r="N131" s="185"/>
      <c r="O131" s="187"/>
      <c r="P131" s="185"/>
      <c r="Q131" s="186"/>
      <c r="R131" s="186"/>
      <c r="S131" s="187"/>
      <c r="T131" s="187"/>
      <c r="U131" s="187"/>
      <c r="V131" s="320"/>
      <c r="W131" s="214"/>
      <c r="X131" s="215"/>
      <c r="Y131" s="34"/>
      <c r="Z131" s="35"/>
      <c r="AA131" s="35"/>
      <c r="AB131" s="35"/>
      <c r="AC131" s="36"/>
      <c r="AD131" s="224"/>
      <c r="AE131" s="53"/>
      <c r="AF131" s="54"/>
      <c r="AG131" s="55"/>
      <c r="AH131" s="56"/>
      <c r="AI131" s="41" t="s">
        <v>50</v>
      </c>
      <c r="AJ131" s="42">
        <v>44570</v>
      </c>
      <c r="AK131" s="50"/>
      <c r="AL131" s="376" t="str">
        <f t="shared" si="4"/>
        <v>95PFE-L2L</v>
      </c>
      <c r="AM131" s="376" t="str">
        <f t="shared" si="5"/>
        <v>-</v>
      </c>
      <c r="AN131"/>
      <c r="AO131"/>
      <c r="AP131"/>
    </row>
    <row r="132" spans="1:42" x14ac:dyDescent="0.2">
      <c r="A132" s="169" t="s">
        <v>2798</v>
      </c>
      <c r="B132" s="172">
        <f>IF(A132="Oui",0,1)</f>
        <v>0</v>
      </c>
      <c r="C132" s="172">
        <f>IF(OR(F132="Médecin",G132="Médecin",H132="Médecin",H132="Médecins",G132="anesthésiste",G132="boursier univ.",G132="chercheur",G132="chirurgien",G132="Résident(e)",G132="Md Urg",G132="Md Card",LEFT(G132,6)="Fellow",LEFT(G132,7)="Externe",G132="Directeur de la biobanque Médecin",G132="monit.-boursier",),1,0)</f>
        <v>1</v>
      </c>
      <c r="D132" s="28" t="s">
        <v>1697</v>
      </c>
      <c r="E132" s="28" t="s">
        <v>1698</v>
      </c>
      <c r="F132" s="257" t="s">
        <v>1699</v>
      </c>
      <c r="G132" s="57" t="s">
        <v>80</v>
      </c>
      <c r="H132" s="58" t="s">
        <v>117</v>
      </c>
      <c r="I132" s="29">
        <f ca="1">IF(AJ132&lt;=Données!$B$2,1," ")</f>
        <v>1</v>
      </c>
      <c r="J132" s="45">
        <v>1</v>
      </c>
      <c r="K132" s="46"/>
      <c r="L132" s="47"/>
      <c r="M132" s="48"/>
      <c r="N132" s="185"/>
      <c r="O132" s="187"/>
      <c r="P132" s="185"/>
      <c r="Q132" s="186"/>
      <c r="R132" s="186"/>
      <c r="S132" s="187"/>
      <c r="T132" s="187"/>
      <c r="U132" s="187"/>
      <c r="V132" s="320"/>
      <c r="W132" s="214"/>
      <c r="X132" s="215"/>
      <c r="Y132" s="34"/>
      <c r="Z132" s="35"/>
      <c r="AA132" s="35"/>
      <c r="AB132" s="35"/>
      <c r="AC132" s="36"/>
      <c r="AD132" s="224"/>
      <c r="AE132" s="53"/>
      <c r="AF132" s="54"/>
      <c r="AG132" s="55"/>
      <c r="AH132" s="56"/>
      <c r="AI132" s="41" t="s">
        <v>290</v>
      </c>
      <c r="AJ132" s="42">
        <v>44224</v>
      </c>
      <c r="AK132" s="50"/>
      <c r="AL132" s="376" t="str">
        <f t="shared" si="4"/>
        <v>95PFE-L2S</v>
      </c>
      <c r="AM132" s="376" t="str">
        <f t="shared" si="5"/>
        <v>-</v>
      </c>
      <c r="AN132"/>
      <c r="AO132"/>
      <c r="AP132"/>
    </row>
    <row r="133" spans="1:42" x14ac:dyDescent="0.2">
      <c r="A133" s="169" t="s">
        <v>2997</v>
      </c>
      <c r="B133" s="172">
        <f>IF(A133="Oui",0,1)</f>
        <v>1</v>
      </c>
      <c r="C133" s="172">
        <f>IF(OR(F133="Médecin",G133="Médecin",H133="Médecin",H133="Médecins",G133="anesthésiste",G133="boursier univ.",G133="chercheur",G133="chirurgien",G133="Résident(e)",G133="Md Urg",G133="Md Card",LEFT(G133,6)="Fellow",LEFT(G133,7)="Externe",G133="Directeur de la biobanque Médecin",G133="monit.-boursier",),1,0)</f>
        <v>1</v>
      </c>
      <c r="D133" s="28" t="s">
        <v>1727</v>
      </c>
      <c r="E133" s="28" t="s">
        <v>1728</v>
      </c>
      <c r="F133" s="255" t="s">
        <v>1729</v>
      </c>
      <c r="G133" s="57" t="s">
        <v>80</v>
      </c>
      <c r="H133" s="52" t="s">
        <v>117</v>
      </c>
      <c r="I133" s="29">
        <f ca="1">IF(AJ133&lt;=Données!$B$2,1," ")</f>
        <v>1</v>
      </c>
      <c r="J133" s="45"/>
      <c r="K133" s="46"/>
      <c r="L133" s="47"/>
      <c r="M133" s="48"/>
      <c r="N133" s="185"/>
      <c r="O133" s="187"/>
      <c r="P133" s="185"/>
      <c r="Q133" s="186"/>
      <c r="R133" s="186"/>
      <c r="S133" s="187"/>
      <c r="T133" s="187"/>
      <c r="U133" s="187"/>
      <c r="V133" s="320"/>
      <c r="W133" s="214"/>
      <c r="X133" s="215"/>
      <c r="Y133" s="34"/>
      <c r="Z133" s="35">
        <v>1</v>
      </c>
      <c r="AA133" s="35"/>
      <c r="AB133" s="35"/>
      <c r="AC133" s="36"/>
      <c r="AD133" s="224"/>
      <c r="AE133" s="53"/>
      <c r="AF133" s="54"/>
      <c r="AG133" s="55"/>
      <c r="AH133" s="56"/>
      <c r="AI133" s="41" t="s">
        <v>44</v>
      </c>
      <c r="AJ133" s="42">
        <v>43928</v>
      </c>
      <c r="AK133" s="50"/>
      <c r="AL133" s="376" t="str">
        <f t="shared" si="4"/>
        <v>1511-S</v>
      </c>
      <c r="AM133" s="376" t="str">
        <f t="shared" si="5"/>
        <v>-</v>
      </c>
      <c r="AN133"/>
      <c r="AO133"/>
      <c r="AP133"/>
    </row>
    <row r="134" spans="1:42" x14ac:dyDescent="0.2">
      <c r="A134" s="169" t="s">
        <v>2799</v>
      </c>
      <c r="B134" s="172">
        <f>IF(A134="Oui",0,1)</f>
        <v>1</v>
      </c>
      <c r="C134" s="172">
        <f>IF(OR(F134="Médecin",G134="Médecin",H134="Médecin",H134="Médecins",G134="anesthésiste",G134="boursier univ.",G134="chercheur",G134="chirurgien",G134="Résident(e)",G134="Md Urg",G134="Md Card",LEFT(G134,6)="Fellow",LEFT(G134,7)="Externe",G134="Directeur de la biobanque Médecin",G134="monit.-boursier",),1,0)</f>
        <v>1</v>
      </c>
      <c r="D134" s="28" t="s">
        <v>6257</v>
      </c>
      <c r="E134" s="28" t="s">
        <v>6258</v>
      </c>
      <c r="F134" s="257" t="s">
        <v>6259</v>
      </c>
      <c r="G134" s="57" t="s">
        <v>116</v>
      </c>
      <c r="H134" s="58" t="s">
        <v>5148</v>
      </c>
      <c r="I134" s="29" t="str">
        <f ca="1">IF(AJ134&lt;=Données!$B$2,1," ")</f>
        <v xml:space="preserve"> </v>
      </c>
      <c r="J134" s="45"/>
      <c r="K134" s="46"/>
      <c r="L134" s="47"/>
      <c r="M134" s="48"/>
      <c r="N134" s="185"/>
      <c r="O134" s="187"/>
      <c r="P134" s="185"/>
      <c r="Q134" s="186"/>
      <c r="R134" s="186">
        <v>1</v>
      </c>
      <c r="S134" s="187"/>
      <c r="T134" s="187"/>
      <c r="U134" s="187"/>
      <c r="V134" s="320"/>
      <c r="W134" s="214"/>
      <c r="X134" s="215"/>
      <c r="Y134" s="34"/>
      <c r="Z134" s="35"/>
      <c r="AA134" s="35"/>
      <c r="AB134" s="35"/>
      <c r="AC134" s="36"/>
      <c r="AD134" s="224"/>
      <c r="AE134" s="53"/>
      <c r="AF134" s="54"/>
      <c r="AG134" s="55"/>
      <c r="AH134" s="56"/>
      <c r="AI134" s="41" t="s">
        <v>5851</v>
      </c>
      <c r="AJ134" s="42">
        <v>45864</v>
      </c>
      <c r="AK134" s="50"/>
      <c r="AL134" s="376" t="str">
        <f t="shared" si="4"/>
        <v>1870 +</v>
      </c>
      <c r="AM134" s="376" t="str">
        <f t="shared" si="5"/>
        <v>-</v>
      </c>
      <c r="AN134"/>
      <c r="AO134"/>
      <c r="AP134"/>
    </row>
    <row r="135" spans="1:42" x14ac:dyDescent="0.2">
      <c r="A135" s="169" t="s">
        <v>2799</v>
      </c>
      <c r="B135" s="172">
        <f>IF(A135="Oui",0,1)</f>
        <v>1</v>
      </c>
      <c r="C135" s="172">
        <f>IF(OR(F135="Médecin",G135="Médecin",H135="Médecin",H135="Médecins",G135="anesthésiste",G135="boursier univ.",G135="chercheur",G135="chirurgien",G135="Résident(e)",G135="Md Urg",G135="Md Card",LEFT(G135,6)="Fellow",LEFT(G135,7)="Externe",G135="Directeur de la biobanque Médecin",G135="monit.-boursier",),1,0)</f>
        <v>1</v>
      </c>
      <c r="D135" s="28" t="s">
        <v>5858</v>
      </c>
      <c r="E135" s="28" t="s">
        <v>838</v>
      </c>
      <c r="F135" s="257" t="s">
        <v>5859</v>
      </c>
      <c r="G135" s="57" t="s">
        <v>3185</v>
      </c>
      <c r="H135" s="58" t="s">
        <v>65</v>
      </c>
      <c r="I135" s="29" t="str">
        <f ca="1">IF(AJ135&lt;=Données!$B$2,1," ")</f>
        <v xml:space="preserve"> </v>
      </c>
      <c r="J135" s="45"/>
      <c r="K135" s="46" t="s">
        <v>56</v>
      </c>
      <c r="L135" s="47"/>
      <c r="M135" s="48"/>
      <c r="N135" s="185">
        <v>1</v>
      </c>
      <c r="O135" s="187"/>
      <c r="P135" s="185"/>
      <c r="Q135" s="186"/>
      <c r="R135" s="186" t="s">
        <v>56</v>
      </c>
      <c r="S135" s="187"/>
      <c r="T135" s="187"/>
      <c r="U135" s="187"/>
      <c r="V135" s="320"/>
      <c r="W135" s="214"/>
      <c r="X135" s="215"/>
      <c r="Y135" s="34"/>
      <c r="Z135" s="35"/>
      <c r="AA135" s="35"/>
      <c r="AB135" s="35"/>
      <c r="AC135" s="36"/>
      <c r="AD135" s="224"/>
      <c r="AE135" s="53"/>
      <c r="AF135" s="54"/>
      <c r="AG135" s="55"/>
      <c r="AH135" s="56"/>
      <c r="AI135" s="41" t="s">
        <v>4462</v>
      </c>
      <c r="AJ135" s="42">
        <v>45687</v>
      </c>
      <c r="AK135" s="50"/>
      <c r="AL135" s="376" t="str">
        <f t="shared" si="4"/>
        <v>1804S</v>
      </c>
      <c r="AM135" s="376" t="str">
        <f t="shared" si="5"/>
        <v>-</v>
      </c>
      <c r="AN135"/>
      <c r="AO135"/>
      <c r="AP135"/>
    </row>
    <row r="136" spans="1:42" x14ac:dyDescent="0.2">
      <c r="A136" s="169" t="s">
        <v>2799</v>
      </c>
      <c r="B136" s="172">
        <f>IF(A136="Oui",0,1)</f>
        <v>1</v>
      </c>
      <c r="C136" s="172">
        <f>IF(OR(F136="Médecin",G136="Médecin",H136="Médecin",H136="Médecins",G136="anesthésiste",G136="boursier univ.",G136="chercheur",G136="chirurgien",G136="Résident(e)",G136="Md Urg",G136="Md Card",LEFT(G136,6)="Fellow",LEFT(G136,7)="Externe",G136="Directeur de la biobanque Médecin",G136="monit.-boursier",),1,0)</f>
        <v>1</v>
      </c>
      <c r="D136" s="28" t="s">
        <v>5257</v>
      </c>
      <c r="E136" s="28" t="s">
        <v>5258</v>
      </c>
      <c r="F136" s="257">
        <v>13585</v>
      </c>
      <c r="G136" s="57" t="s">
        <v>6234</v>
      </c>
      <c r="H136" s="58" t="s">
        <v>84</v>
      </c>
      <c r="I136" s="29" t="str">
        <f ca="1">IF(AJ136&lt;=Données!$B$2,1," ")</f>
        <v xml:space="preserve"> </v>
      </c>
      <c r="J136" s="45"/>
      <c r="K136" s="46" t="s">
        <v>56</v>
      </c>
      <c r="L136" s="47" t="s">
        <v>56</v>
      </c>
      <c r="M136" s="48">
        <v>1</v>
      </c>
      <c r="N136" s="185"/>
      <c r="O136" s="187" t="s">
        <v>56</v>
      </c>
      <c r="P136" s="185"/>
      <c r="Q136" s="186"/>
      <c r="R136" s="186"/>
      <c r="S136" s="187"/>
      <c r="T136" s="187"/>
      <c r="U136" s="187"/>
      <c r="V136" s="320"/>
      <c r="W136" s="214"/>
      <c r="X136" s="215"/>
      <c r="Y136" s="34"/>
      <c r="Z136" s="35"/>
      <c r="AA136" s="35"/>
      <c r="AB136" s="35"/>
      <c r="AC136" s="36"/>
      <c r="AD136" s="224"/>
      <c r="AE136" s="53"/>
      <c r="AF136" s="54"/>
      <c r="AG136" s="55"/>
      <c r="AH136" s="56"/>
      <c r="AI136" s="41" t="s">
        <v>4462</v>
      </c>
      <c r="AJ136" s="42">
        <v>45370</v>
      </c>
      <c r="AK136" s="50"/>
      <c r="AL136" s="376" t="str">
        <f t="shared" si="4"/>
        <v>F550</v>
      </c>
      <c r="AM136" s="376" t="str">
        <f t="shared" si="5"/>
        <v>-</v>
      </c>
      <c r="AN136"/>
      <c r="AO136"/>
      <c r="AP136"/>
    </row>
    <row r="137" spans="1:42" x14ac:dyDescent="0.2">
      <c r="A137" s="169" t="s">
        <v>2997</v>
      </c>
      <c r="B137" s="172">
        <f>IF(A137="Oui",0,1)</f>
        <v>1</v>
      </c>
      <c r="C137" s="172">
        <f>IF(OR(F137="Médecin",G137="Médecin",H137="Médecin",H137="Médecins",G137="anesthésiste",G137="boursier univ.",G137="chercheur",G137="chirurgien",G137="Résident(e)",G137="Md Urg",G137="Md Card",LEFT(G137,6)="Fellow",LEFT(G137,7)="Externe",G137="Directeur de la biobanque Médecin",G137="monit.-boursier",),1,0)</f>
        <v>1</v>
      </c>
      <c r="D137" s="28" t="s">
        <v>1786</v>
      </c>
      <c r="E137" s="28" t="s">
        <v>1111</v>
      </c>
      <c r="F137" s="255" t="s">
        <v>1787</v>
      </c>
      <c r="G137" s="57" t="s">
        <v>80</v>
      </c>
      <c r="H137" s="52" t="s">
        <v>304</v>
      </c>
      <c r="I137" s="29">
        <f ca="1">IF(AJ137&lt;=Données!$B$2,1," ")</f>
        <v>1</v>
      </c>
      <c r="J137" s="45"/>
      <c r="K137" s="46" t="s">
        <v>56</v>
      </c>
      <c r="L137" s="47"/>
      <c r="M137" s="48"/>
      <c r="N137" s="185"/>
      <c r="O137" s="187"/>
      <c r="P137" s="185"/>
      <c r="Q137" s="186"/>
      <c r="R137" s="186">
        <v>1</v>
      </c>
      <c r="S137" s="187"/>
      <c r="T137" s="187"/>
      <c r="U137" s="187"/>
      <c r="V137" s="320"/>
      <c r="W137" s="214"/>
      <c r="X137" s="215"/>
      <c r="Y137" s="34"/>
      <c r="Z137" s="35"/>
      <c r="AA137" s="35"/>
      <c r="AB137" s="35"/>
      <c r="AC137" s="36"/>
      <c r="AD137" s="224" t="s">
        <v>56</v>
      </c>
      <c r="AE137" s="53"/>
      <c r="AF137" s="54"/>
      <c r="AG137" s="55"/>
      <c r="AH137" s="56"/>
      <c r="AI137" s="41" t="s">
        <v>340</v>
      </c>
      <c r="AJ137" s="42">
        <v>44569</v>
      </c>
      <c r="AK137" s="50"/>
      <c r="AL137" s="376" t="str">
        <f t="shared" ref="AL137:AL200" si="6">INDEX($J$6:$AF$6,1,MATCH(1,J137:AF137,-1))</f>
        <v>1870 +</v>
      </c>
      <c r="AM137" s="376" t="str">
        <f t="shared" ref="AM137:AM200" si="7">IF(INDEX($J$6:$AF$6,1,MATCH(1,J137:AF137,1))&lt;&gt;INDEX($J$6:$AF$6,1,MATCH(1,J137:AF137,-1)),INDEX($J$6:$AF$6,1,MATCH(1,J137:AF137,1)),"-")</f>
        <v>-</v>
      </c>
      <c r="AN137"/>
      <c r="AO137"/>
      <c r="AP137"/>
    </row>
    <row r="138" spans="1:42" x14ac:dyDescent="0.2">
      <c r="A138" s="169" t="s">
        <v>2997</v>
      </c>
      <c r="B138" s="172">
        <f>IF(A138="Oui",0,1)</f>
        <v>1</v>
      </c>
      <c r="C138" s="172">
        <f>IF(OR(F138="Médecin",G138="Médecin",H138="Médecin",H138="Médecins",G138="anesthésiste",G138="boursier univ.",G138="chercheur",G138="chirurgien",G138="Résident(e)",G138="Md Urg",G138="Md Card",LEFT(G138,6)="Fellow",LEFT(G138,7)="Externe",G138="Directeur de la biobanque Médecin",G138="monit.-boursier",),1,0)</f>
        <v>1</v>
      </c>
      <c r="D138" s="28" t="s">
        <v>1791</v>
      </c>
      <c r="E138" s="28" t="s">
        <v>1690</v>
      </c>
      <c r="F138" s="255" t="s">
        <v>1792</v>
      </c>
      <c r="G138" s="57" t="s">
        <v>80</v>
      </c>
      <c r="H138" s="58" t="s">
        <v>117</v>
      </c>
      <c r="I138" s="29">
        <f ca="1">IF(AJ138&lt;=Données!$B$2,1," ")</f>
        <v>1</v>
      </c>
      <c r="J138" s="45"/>
      <c r="K138" s="46" t="s">
        <v>56</v>
      </c>
      <c r="L138" s="47"/>
      <c r="M138" s="48"/>
      <c r="N138" s="185"/>
      <c r="O138" s="187"/>
      <c r="P138" s="185"/>
      <c r="Q138" s="186"/>
      <c r="R138" s="186" t="s">
        <v>56</v>
      </c>
      <c r="S138" s="187"/>
      <c r="T138" s="187"/>
      <c r="U138" s="187"/>
      <c r="V138" s="320"/>
      <c r="W138" s="214"/>
      <c r="X138" s="215"/>
      <c r="Y138" s="34"/>
      <c r="Z138" s="35"/>
      <c r="AA138" s="35"/>
      <c r="AB138" s="35"/>
      <c r="AC138" s="36">
        <v>1</v>
      </c>
      <c r="AD138" s="224"/>
      <c r="AE138" s="53"/>
      <c r="AF138" s="54"/>
      <c r="AG138" s="55"/>
      <c r="AH138" s="56"/>
      <c r="AI138" s="41" t="s">
        <v>57</v>
      </c>
      <c r="AJ138" s="42">
        <v>44575</v>
      </c>
      <c r="AK138" s="50"/>
      <c r="AL138" s="376" t="str">
        <f t="shared" si="6"/>
        <v>1517-LP</v>
      </c>
      <c r="AM138" s="376" t="str">
        <f t="shared" si="7"/>
        <v>-</v>
      </c>
      <c r="AN138"/>
      <c r="AO138"/>
      <c r="AP138"/>
    </row>
    <row r="139" spans="1:42" x14ac:dyDescent="0.2">
      <c r="A139" s="169" t="s">
        <v>2997</v>
      </c>
      <c r="B139" s="172">
        <f>IF(A139="Oui",0,1)</f>
        <v>1</v>
      </c>
      <c r="C139" s="172">
        <f>IF(OR(F139="Médecin",G139="Médecin",H139="Médecin",H139="Médecins",G139="anesthésiste",G139="boursier univ.",G139="chercheur",G139="chirurgien",G139="Résident(e)",G139="Md Urg",G139="Md Card",LEFT(G139,6)="Fellow",LEFT(G139,7)="Externe",G139="Directeur de la biobanque Médecin",G139="monit.-boursier",),1,0)</f>
        <v>1</v>
      </c>
      <c r="D139" s="28" t="s">
        <v>1793</v>
      </c>
      <c r="E139" s="28" t="s">
        <v>1795</v>
      </c>
      <c r="F139" s="255" t="s">
        <v>1796</v>
      </c>
      <c r="G139" s="57" t="s">
        <v>80</v>
      </c>
      <c r="H139" s="58" t="s">
        <v>117</v>
      </c>
      <c r="I139" s="29">
        <f ca="1">IF(AJ139&lt;=Données!$B$2,1," ")</f>
        <v>1</v>
      </c>
      <c r="J139" s="45" t="s">
        <v>56</v>
      </c>
      <c r="K139" s="46" t="s">
        <v>56</v>
      </c>
      <c r="L139" s="47" t="s">
        <v>56</v>
      </c>
      <c r="M139" s="48"/>
      <c r="N139" s="185"/>
      <c r="O139" s="187"/>
      <c r="P139" s="185"/>
      <c r="Q139" s="186" t="s">
        <v>56</v>
      </c>
      <c r="R139" s="186">
        <v>1</v>
      </c>
      <c r="S139" s="187"/>
      <c r="T139" s="187"/>
      <c r="U139" s="187"/>
      <c r="V139" s="320"/>
      <c r="W139" s="214"/>
      <c r="X139" s="215"/>
      <c r="Y139" s="34"/>
      <c r="Z139" s="35"/>
      <c r="AA139" s="35">
        <v>1</v>
      </c>
      <c r="AB139" s="35"/>
      <c r="AC139" s="36"/>
      <c r="AD139" s="224"/>
      <c r="AE139" s="53"/>
      <c r="AF139" s="54"/>
      <c r="AG139" s="55"/>
      <c r="AH139" s="56"/>
      <c r="AI139" s="41" t="s">
        <v>98</v>
      </c>
      <c r="AJ139" s="42">
        <v>44587</v>
      </c>
      <c r="AK139" s="50"/>
      <c r="AL139" s="376" t="str">
        <f t="shared" si="6"/>
        <v>1870 +</v>
      </c>
      <c r="AM139" s="376" t="str">
        <f t="shared" si="7"/>
        <v>1512-M</v>
      </c>
      <c r="AN139"/>
      <c r="AO139"/>
      <c r="AP139"/>
    </row>
    <row r="140" spans="1:42" x14ac:dyDescent="0.2">
      <c r="A140" s="169" t="s">
        <v>2799</v>
      </c>
      <c r="B140" s="172">
        <f>IF(A140="Oui",0,1)</f>
        <v>1</v>
      </c>
      <c r="C140" s="172">
        <f>IF(OR(F140="Médecin",G140="Médecin",H140="Médecin",H140="Médecins",G140="anesthésiste",G140="boursier univ.",G140="chercheur",G140="chirurgien",G140="Résident(e)",G140="Md Urg",G140="Md Card",LEFT(G140,6)="Fellow",LEFT(G140,7)="Externe",G140="Directeur de la biobanque Médecin",G140="monit.-boursier",),1,0)</f>
        <v>1</v>
      </c>
      <c r="D140" s="28" t="s">
        <v>1835</v>
      </c>
      <c r="E140" s="28" t="s">
        <v>3050</v>
      </c>
      <c r="F140" s="257" t="s">
        <v>80</v>
      </c>
      <c r="G140" s="57" t="s">
        <v>80</v>
      </c>
      <c r="H140" s="52" t="s">
        <v>84</v>
      </c>
      <c r="I140" s="29">
        <f ca="1">IF(AJ140&lt;=Données!$B$2,1," ")</f>
        <v>1</v>
      </c>
      <c r="J140" s="45" t="s">
        <v>56</v>
      </c>
      <c r="K140" s="46"/>
      <c r="L140" s="47"/>
      <c r="M140" s="48"/>
      <c r="N140" s="185"/>
      <c r="O140" s="187"/>
      <c r="P140" s="185"/>
      <c r="Q140" s="186"/>
      <c r="R140" s="186"/>
      <c r="S140" s="187"/>
      <c r="T140" s="187"/>
      <c r="U140" s="187"/>
      <c r="V140" s="320"/>
      <c r="W140" s="214"/>
      <c r="X140" s="215"/>
      <c r="Y140" s="34"/>
      <c r="Z140" s="35"/>
      <c r="AA140" s="35"/>
      <c r="AB140" s="35"/>
      <c r="AC140" s="36"/>
      <c r="AD140" s="224"/>
      <c r="AE140" s="53"/>
      <c r="AF140" s="54"/>
      <c r="AG140" s="55"/>
      <c r="AH140" s="56"/>
      <c r="AI140" s="41" t="s">
        <v>2858</v>
      </c>
      <c r="AJ140" s="42"/>
      <c r="AK140" s="50" t="s">
        <v>3051</v>
      </c>
      <c r="AL140" s="376" t="e">
        <f t="shared" si="6"/>
        <v>#N/A</v>
      </c>
      <c r="AM140" s="376" t="e">
        <f t="shared" si="7"/>
        <v>#N/A</v>
      </c>
      <c r="AN140"/>
      <c r="AO140"/>
      <c r="AP140"/>
    </row>
    <row r="141" spans="1:42" x14ac:dyDescent="0.2">
      <c r="A141" s="169" t="s">
        <v>2997</v>
      </c>
      <c r="B141" s="172">
        <f>IF(A141="Oui",0,1)</f>
        <v>1</v>
      </c>
      <c r="C141" s="172">
        <f>IF(OR(F141="Médecin",G141="Médecin",H141="Médecin",H141="Médecins",G141="anesthésiste",G141="boursier univ.",G141="chercheur",G141="chirurgien",G141="Résident(e)",G141="Md Urg",G141="Md Card",LEFT(G141,6)="Fellow",LEFT(G141,7)="Externe",G141="Directeur de la biobanque Médecin",G141="monit.-boursier",),1,0)</f>
        <v>1</v>
      </c>
      <c r="D141" s="28" t="s">
        <v>1836</v>
      </c>
      <c r="E141" s="28" t="s">
        <v>1837</v>
      </c>
      <c r="F141" s="255" t="s">
        <v>1838</v>
      </c>
      <c r="G141" s="57" t="s">
        <v>1839</v>
      </c>
      <c r="H141" s="58" t="s">
        <v>117</v>
      </c>
      <c r="I141" s="29">
        <f ca="1">IF(AJ141&lt;=Données!$B$2,1," ")</f>
        <v>1</v>
      </c>
      <c r="J141" s="45"/>
      <c r="K141" s="46" t="s">
        <v>56</v>
      </c>
      <c r="L141" s="47"/>
      <c r="M141" s="48"/>
      <c r="N141" s="185"/>
      <c r="O141" s="187"/>
      <c r="P141" s="185"/>
      <c r="Q141" s="186">
        <v>1</v>
      </c>
      <c r="R141" s="186"/>
      <c r="S141" s="187" t="s">
        <v>56</v>
      </c>
      <c r="T141" s="187"/>
      <c r="U141" s="187"/>
      <c r="V141" s="320"/>
      <c r="W141" s="214"/>
      <c r="X141" s="215"/>
      <c r="Y141" s="34"/>
      <c r="Z141" s="35"/>
      <c r="AA141" s="35"/>
      <c r="AB141" s="35"/>
      <c r="AC141" s="36"/>
      <c r="AD141" s="224"/>
      <c r="AE141" s="53"/>
      <c r="AF141" s="54"/>
      <c r="AG141" s="55"/>
      <c r="AH141" s="56"/>
      <c r="AI141" s="41" t="s">
        <v>44</v>
      </c>
      <c r="AJ141" s="42">
        <v>43914</v>
      </c>
      <c r="AK141" s="50" t="s">
        <v>1840</v>
      </c>
      <c r="AL141" s="376">
        <f t="shared" si="6"/>
        <v>1860</v>
      </c>
      <c r="AM141" s="376" t="str">
        <f t="shared" si="7"/>
        <v>-</v>
      </c>
      <c r="AN141"/>
      <c r="AO141"/>
      <c r="AP141"/>
    </row>
    <row r="142" spans="1:42" x14ac:dyDescent="0.2">
      <c r="A142" s="169" t="s">
        <v>2997</v>
      </c>
      <c r="B142" s="172">
        <f>IF(A142="Oui",0,1)</f>
        <v>1</v>
      </c>
      <c r="C142" s="172">
        <f>IF(OR(F142="Médecin",G142="Médecin",H142="Médecin",H142="Médecins",G142="anesthésiste",G142="boursier univ.",G142="chercheur",G142="chirurgien",G142="Résident(e)",G142="Md Urg",G142="Md Card",LEFT(G142,6)="Fellow",LEFT(G142,7)="Externe",G142="Directeur de la biobanque Médecin",G142="monit.-boursier",),1,0)</f>
        <v>1</v>
      </c>
      <c r="D142" s="28" t="s">
        <v>1872</v>
      </c>
      <c r="E142" s="28" t="s">
        <v>562</v>
      </c>
      <c r="F142" s="255" t="s">
        <v>1873</v>
      </c>
      <c r="G142" s="57" t="s">
        <v>869</v>
      </c>
      <c r="H142" s="58" t="s">
        <v>117</v>
      </c>
      <c r="I142" s="29">
        <f ca="1">IF(AJ142&lt;=Données!$B$2,1," ")</f>
        <v>1</v>
      </c>
      <c r="J142" s="45"/>
      <c r="K142" s="46"/>
      <c r="L142" s="47">
        <v>1</v>
      </c>
      <c r="M142" s="48"/>
      <c r="N142" s="185"/>
      <c r="O142" s="187"/>
      <c r="P142" s="185"/>
      <c r="Q142" s="186"/>
      <c r="R142" s="186"/>
      <c r="S142" s="187"/>
      <c r="T142" s="187"/>
      <c r="U142" s="187"/>
      <c r="V142" s="320"/>
      <c r="W142" s="214"/>
      <c r="X142" s="215"/>
      <c r="Y142" s="34"/>
      <c r="Z142" s="35"/>
      <c r="AA142" s="35"/>
      <c r="AB142" s="35"/>
      <c r="AC142" s="36"/>
      <c r="AD142" s="224"/>
      <c r="AE142" s="53"/>
      <c r="AF142" s="54"/>
      <c r="AG142" s="55"/>
      <c r="AH142" s="56"/>
      <c r="AI142" s="41" t="s">
        <v>144</v>
      </c>
      <c r="AJ142" s="42">
        <v>44585</v>
      </c>
      <c r="AK142" s="50" t="s">
        <v>1241</v>
      </c>
      <c r="AL142" s="376" t="str">
        <f t="shared" si="6"/>
        <v>95PFE-L2L</v>
      </c>
      <c r="AM142" s="376" t="str">
        <f t="shared" si="7"/>
        <v>-</v>
      </c>
      <c r="AN142"/>
      <c r="AO142"/>
      <c r="AP142"/>
    </row>
    <row r="143" spans="1:42" x14ac:dyDescent="0.2">
      <c r="A143" s="169" t="s">
        <v>2799</v>
      </c>
      <c r="B143" s="172">
        <f>IF(A143="Oui",0,1)</f>
        <v>1</v>
      </c>
      <c r="C143" s="172">
        <f>IF(OR(F143="Médecin",G143="Médecin",H143="Médecin",H143="Médecins",G143="anesthésiste",G143="boursier univ.",G143="chercheur",G143="chirurgien",G143="Résident(e)",G143="Md Urg",G143="Md Card",LEFT(G143,6)="Fellow",LEFT(G143,7)="Externe",G143="Directeur de la biobanque Médecin",G143="monit.-boursier",),1,0)</f>
        <v>1</v>
      </c>
      <c r="D143" s="28" t="s">
        <v>1874</v>
      </c>
      <c r="E143" s="28" t="s">
        <v>1875</v>
      </c>
      <c r="F143" s="255" t="s">
        <v>1876</v>
      </c>
      <c r="G143" s="57" t="s">
        <v>116</v>
      </c>
      <c r="H143" s="66" t="s">
        <v>304</v>
      </c>
      <c r="I143" s="29">
        <f ca="1">IF(AJ143&lt;=Données!$B$2,1," ")</f>
        <v>1</v>
      </c>
      <c r="J143" s="45"/>
      <c r="K143" s="46"/>
      <c r="L143" s="47"/>
      <c r="M143" s="48"/>
      <c r="N143" s="185"/>
      <c r="O143" s="187"/>
      <c r="P143" s="185"/>
      <c r="Q143" s="186"/>
      <c r="R143" s="186"/>
      <c r="S143" s="187"/>
      <c r="T143" s="187"/>
      <c r="U143" s="187"/>
      <c r="V143" s="320"/>
      <c r="W143" s="214"/>
      <c r="X143" s="215"/>
      <c r="Y143" s="34"/>
      <c r="Z143" s="35"/>
      <c r="AA143" s="35">
        <v>1</v>
      </c>
      <c r="AB143" s="35"/>
      <c r="AC143" s="36"/>
      <c r="AD143" s="224"/>
      <c r="AE143" s="53"/>
      <c r="AF143" s="54"/>
      <c r="AG143" s="55"/>
      <c r="AH143" s="56"/>
      <c r="AI143" s="41" t="s">
        <v>44</v>
      </c>
      <c r="AJ143" s="42">
        <v>43921</v>
      </c>
      <c r="AK143" s="50"/>
      <c r="AL143" s="376" t="str">
        <f t="shared" si="6"/>
        <v>1512-M</v>
      </c>
      <c r="AM143" s="376" t="str">
        <f t="shared" si="7"/>
        <v>-</v>
      </c>
      <c r="AN143"/>
      <c r="AO143"/>
      <c r="AP143"/>
    </row>
    <row r="144" spans="1:42" x14ac:dyDescent="0.2">
      <c r="A144" s="169" t="s">
        <v>2799</v>
      </c>
      <c r="B144" s="172">
        <f>IF(A144="Oui",0,1)</f>
        <v>1</v>
      </c>
      <c r="C144" s="172">
        <f>IF(OR(F144="Médecin",G144="Médecin",H144="Médecin",H144="Médecins",G144="anesthésiste",G144="boursier univ.",G144="chercheur",G144="chirurgien",G144="Résident(e)",G144="Md Urg",G144="Md Card",LEFT(G144,6)="Fellow",LEFT(G144,7)="Externe",G144="Directeur de la biobanque Médecin",G144="monit.-boursier",),1,0)</f>
        <v>1</v>
      </c>
      <c r="D144" s="28" t="s">
        <v>2848</v>
      </c>
      <c r="E144" s="28" t="s">
        <v>1693</v>
      </c>
      <c r="F144" s="257" t="s">
        <v>5018</v>
      </c>
      <c r="G144" s="57" t="s">
        <v>3185</v>
      </c>
      <c r="H144" s="58" t="s">
        <v>3117</v>
      </c>
      <c r="I144" s="29" t="str">
        <f ca="1">IF(AJ144&lt;=Données!$B$2,1," ")</f>
        <v xml:space="preserve"> </v>
      </c>
      <c r="J144" s="45" t="s">
        <v>56</v>
      </c>
      <c r="K144" s="46" t="s">
        <v>56</v>
      </c>
      <c r="L144" s="47"/>
      <c r="M144" s="48">
        <v>1</v>
      </c>
      <c r="N144" s="185"/>
      <c r="O144" s="187"/>
      <c r="P144" s="185"/>
      <c r="Q144" s="186"/>
      <c r="R144" s="186"/>
      <c r="S144" s="187"/>
      <c r="T144" s="187"/>
      <c r="U144" s="187"/>
      <c r="V144" s="320"/>
      <c r="W144" s="214"/>
      <c r="X144" s="215"/>
      <c r="Y144" s="34"/>
      <c r="Z144" s="35"/>
      <c r="AA144" s="35"/>
      <c r="AB144" s="35"/>
      <c r="AC144" s="36"/>
      <c r="AD144" s="224"/>
      <c r="AE144" s="53"/>
      <c r="AF144" s="54"/>
      <c r="AG144" s="55"/>
      <c r="AH144" s="56"/>
      <c r="AI144" s="41" t="s">
        <v>4462</v>
      </c>
      <c r="AJ144" s="42">
        <v>45266</v>
      </c>
      <c r="AK144" s="50"/>
      <c r="AL144" s="376" t="str">
        <f t="shared" si="6"/>
        <v>F550</v>
      </c>
      <c r="AM144" s="376" t="str">
        <f t="shared" si="7"/>
        <v>-</v>
      </c>
      <c r="AN144"/>
      <c r="AO144"/>
      <c r="AP144"/>
    </row>
    <row r="145" spans="1:260" x14ac:dyDescent="0.2">
      <c r="A145" s="169" t="s">
        <v>2798</v>
      </c>
      <c r="B145" s="172">
        <f>IF(A145="Oui",0,1)</f>
        <v>0</v>
      </c>
      <c r="C145" s="172">
        <f>IF(OR(F145="Médecin",G145="Médecin",H145="Médecin",H145="Médecins",G145="anesthésiste",G145="boursier univ.",G145="chercheur",G145="chirurgien",G145="Résident(e)",G145="Md Urg",G145="Md Card",LEFT(G145,6)="Fellow",LEFT(G145,7)="Externe",G145="Directeur de la biobanque Médecin",G145="monit.-boursier",),1,0)</f>
        <v>1</v>
      </c>
      <c r="D145" s="28" t="s">
        <v>1900</v>
      </c>
      <c r="E145" s="28" t="s">
        <v>1901</v>
      </c>
      <c r="F145" s="255">
        <v>7655</v>
      </c>
      <c r="G145" s="57" t="s">
        <v>116</v>
      </c>
      <c r="H145" s="58" t="s">
        <v>1898</v>
      </c>
      <c r="I145" s="29">
        <f ca="1">IF(AJ145&lt;=Données!$B$2,1," ")</f>
        <v>1</v>
      </c>
      <c r="J145" s="45"/>
      <c r="K145" s="46">
        <v>1</v>
      </c>
      <c r="L145" s="47"/>
      <c r="M145" s="48"/>
      <c r="N145" s="185"/>
      <c r="O145" s="187"/>
      <c r="P145" s="185"/>
      <c r="Q145" s="186"/>
      <c r="R145" s="186"/>
      <c r="S145" s="187"/>
      <c r="T145" s="187"/>
      <c r="U145" s="187"/>
      <c r="V145" s="320"/>
      <c r="W145" s="214"/>
      <c r="X145" s="215"/>
      <c r="Y145" s="34"/>
      <c r="Z145" s="35"/>
      <c r="AA145" s="35"/>
      <c r="AB145" s="35"/>
      <c r="AC145" s="36"/>
      <c r="AD145" s="224"/>
      <c r="AE145" s="53"/>
      <c r="AF145" s="54"/>
      <c r="AG145" s="55"/>
      <c r="AH145" s="56"/>
      <c r="AI145" s="41" t="s">
        <v>57</v>
      </c>
      <c r="AJ145" s="42">
        <v>44574</v>
      </c>
      <c r="AK145" s="50"/>
      <c r="AL145" s="376" t="str">
        <f t="shared" si="6"/>
        <v>95PFE-L2M</v>
      </c>
      <c r="AM145" s="376" t="str">
        <f t="shared" si="7"/>
        <v>-</v>
      </c>
      <c r="AN145"/>
      <c r="AO145"/>
      <c r="AP145"/>
    </row>
    <row r="146" spans="1:260" x14ac:dyDescent="0.2">
      <c r="A146" s="169" t="s">
        <v>2799</v>
      </c>
      <c r="B146" s="172">
        <f>IF(A146="Oui",0,1)</f>
        <v>1</v>
      </c>
      <c r="C146" s="172">
        <f>IF(OR(F146="Médecin",G146="Médecin",H146="Médecin",H146="Médecins",G146="anesthésiste",G146="boursier univ.",G146="chercheur",G146="chirurgien",G146="Résident(e)",G146="Md Urg",G146="Md Card",LEFT(G146,6)="Fellow",LEFT(G146,7)="Externe",G146="Directeur de la biobanque Médecin",G146="monit.-boursier",),1,0)</f>
        <v>1</v>
      </c>
      <c r="D146" s="28" t="s">
        <v>6344</v>
      </c>
      <c r="E146" s="28" t="s">
        <v>1180</v>
      </c>
      <c r="F146" s="257" t="s">
        <v>4994</v>
      </c>
      <c r="G146" s="50" t="s">
        <v>116</v>
      </c>
      <c r="H146" s="58" t="s">
        <v>65</v>
      </c>
      <c r="I146" s="29" t="str">
        <f ca="1">IF(AJ146&lt;=Données!$B$2,1," ")</f>
        <v xml:space="preserve"> </v>
      </c>
      <c r="J146" s="45"/>
      <c r="K146" s="46" t="s">
        <v>56</v>
      </c>
      <c r="L146" s="47"/>
      <c r="M146" s="48">
        <v>1</v>
      </c>
      <c r="N146" s="185"/>
      <c r="O146" s="187"/>
      <c r="P146" s="185"/>
      <c r="Q146" s="186"/>
      <c r="R146" s="186"/>
      <c r="S146" s="187"/>
      <c r="T146" s="187"/>
      <c r="U146" s="187"/>
      <c r="V146" s="320"/>
      <c r="W146" s="214"/>
      <c r="X146" s="215"/>
      <c r="Y146" s="34"/>
      <c r="Z146" s="35"/>
      <c r="AA146" s="35"/>
      <c r="AB146" s="35"/>
      <c r="AC146" s="36"/>
      <c r="AD146" s="224"/>
      <c r="AE146" s="53"/>
      <c r="AF146" s="54"/>
      <c r="AG146" s="55"/>
      <c r="AH146" s="56"/>
      <c r="AI146" s="41" t="s">
        <v>652</v>
      </c>
      <c r="AJ146" s="42">
        <v>45910</v>
      </c>
      <c r="AK146" s="50"/>
      <c r="AL146" s="376" t="str">
        <f t="shared" si="6"/>
        <v>F550</v>
      </c>
      <c r="AM146" s="376" t="str">
        <f t="shared" si="7"/>
        <v>-</v>
      </c>
      <c r="AN146"/>
      <c r="AO146"/>
      <c r="AP146"/>
    </row>
    <row r="147" spans="1:260" x14ac:dyDescent="0.2">
      <c r="A147" s="169" t="s">
        <v>2997</v>
      </c>
      <c r="B147" s="172">
        <f>IF(A147="Oui",0,1)</f>
        <v>1</v>
      </c>
      <c r="C147" s="172">
        <f>IF(OR(F147="Médecin",G147="Médecin",H147="Médecin",H147="Médecins",G147="anesthésiste",G147="boursier univ.",G147="chercheur",G147="chirurgien",G147="Résident(e)",G147="Md Urg",G147="Md Card",LEFT(G147,6)="Fellow",LEFT(G147,7)="Externe",G147="Directeur de la biobanque Médecin",G147="monit.-boursier",),1,0)</f>
        <v>1</v>
      </c>
      <c r="D147" s="28" t="s">
        <v>1925</v>
      </c>
      <c r="E147" s="28" t="s">
        <v>1147</v>
      </c>
      <c r="F147" s="255" t="s">
        <v>1926</v>
      </c>
      <c r="G147" s="57" t="s">
        <v>334</v>
      </c>
      <c r="H147" s="52" t="s">
        <v>65</v>
      </c>
      <c r="I147" s="29">
        <f ca="1">IF(AJ147&lt;=Données!$B$2,1," ")</f>
        <v>1</v>
      </c>
      <c r="J147" s="45"/>
      <c r="K147" s="46"/>
      <c r="L147" s="47">
        <v>1</v>
      </c>
      <c r="M147" s="48"/>
      <c r="N147" s="185"/>
      <c r="O147" s="187"/>
      <c r="P147" s="185"/>
      <c r="Q147" s="186"/>
      <c r="R147" s="186"/>
      <c r="S147" s="187"/>
      <c r="T147" s="187"/>
      <c r="U147" s="187"/>
      <c r="V147" s="320"/>
      <c r="W147" s="214"/>
      <c r="X147" s="215"/>
      <c r="Y147" s="34"/>
      <c r="Z147" s="35"/>
      <c r="AA147" s="35"/>
      <c r="AB147" s="35"/>
      <c r="AC147" s="36"/>
      <c r="AD147" s="224"/>
      <c r="AE147" s="53"/>
      <c r="AF147" s="54"/>
      <c r="AG147" s="55"/>
      <c r="AH147" s="56"/>
      <c r="AI147" s="41" t="s">
        <v>144</v>
      </c>
      <c r="AJ147" s="42">
        <v>44585</v>
      </c>
      <c r="AK147" s="50" t="s">
        <v>880</v>
      </c>
      <c r="AL147" s="376" t="str">
        <f t="shared" si="6"/>
        <v>95PFE-L2L</v>
      </c>
      <c r="AM147" s="376" t="str">
        <f t="shared" si="7"/>
        <v>-</v>
      </c>
      <c r="AN147"/>
      <c r="AO147"/>
      <c r="AP147"/>
    </row>
    <row r="148" spans="1:260" x14ac:dyDescent="0.2">
      <c r="A148" s="169" t="s">
        <v>2799</v>
      </c>
      <c r="B148" s="172">
        <f>IF(A148="Oui",0,1)</f>
        <v>1</v>
      </c>
      <c r="C148" s="172">
        <f>IF(OR(F148="Médecin",G148="Médecin",H148="Médecin",H148="Médecins",G148="anesthésiste",G148="boursier univ.",G148="chercheur",G148="chirurgien",G148="Résident(e)",G148="Md Urg",G148="Md Card",LEFT(G148,6)="Fellow",LEFT(G148,7)="Externe",G148="Directeur de la biobanque Médecin",G148="monit.-boursier",),1,0)</f>
        <v>1</v>
      </c>
      <c r="D148" s="28" t="s">
        <v>1930</v>
      </c>
      <c r="E148" s="28" t="s">
        <v>2516</v>
      </c>
      <c r="F148" s="257" t="s">
        <v>5101</v>
      </c>
      <c r="G148" s="57" t="s">
        <v>3185</v>
      </c>
      <c r="H148" s="58" t="s">
        <v>61</v>
      </c>
      <c r="I148" s="29" t="str">
        <f ca="1">IF(AJ148&lt;=Données!$B$2,1," ")</f>
        <v xml:space="preserve"> </v>
      </c>
      <c r="J148" s="45">
        <v>1</v>
      </c>
      <c r="K148" s="46"/>
      <c r="L148" s="47"/>
      <c r="M148" s="48"/>
      <c r="N148" s="185"/>
      <c r="O148" s="187"/>
      <c r="P148" s="185"/>
      <c r="Q148" s="186"/>
      <c r="R148" s="186"/>
      <c r="S148" s="187"/>
      <c r="T148" s="187"/>
      <c r="U148" s="187"/>
      <c r="V148" s="320"/>
      <c r="W148" s="214"/>
      <c r="X148" s="215"/>
      <c r="Y148" s="34"/>
      <c r="Z148" s="35"/>
      <c r="AA148" s="35"/>
      <c r="AB148" s="35"/>
      <c r="AC148" s="36"/>
      <c r="AD148" s="224"/>
      <c r="AE148" s="53"/>
      <c r="AF148" s="54"/>
      <c r="AG148" s="55"/>
      <c r="AH148" s="56"/>
      <c r="AI148" s="41" t="s">
        <v>4462</v>
      </c>
      <c r="AJ148" s="42">
        <v>45321</v>
      </c>
      <c r="AK148" s="50"/>
      <c r="AL148" s="376" t="str">
        <f t="shared" si="6"/>
        <v>95PFE-L2S</v>
      </c>
      <c r="AM148" s="376" t="str">
        <f t="shared" si="7"/>
        <v>-</v>
      </c>
      <c r="AN148"/>
      <c r="AO148"/>
      <c r="AP148"/>
    </row>
    <row r="149" spans="1:260" x14ac:dyDescent="0.2">
      <c r="A149" s="169" t="s">
        <v>2799</v>
      </c>
      <c r="B149" s="172">
        <f>IF(A149="Oui",0,1)</f>
        <v>1</v>
      </c>
      <c r="C149" s="172">
        <f>IF(OR(F149="Médecin",G149="Médecin",H149="Médecin",H149="Médecins",G149="anesthésiste",G149="boursier univ.",G149="chercheur",G149="chirurgien",G149="Résident(e)",G149="Md Urg",G149="Md Card",LEFT(G149,6)="Fellow",LEFT(G149,7)="Externe",G149="Directeur de la biobanque Médecin",G149="monit.-boursier",),1,0)</f>
        <v>1</v>
      </c>
      <c r="D149" s="28" t="s">
        <v>6001</v>
      </c>
      <c r="E149" s="28" t="s">
        <v>1853</v>
      </c>
      <c r="F149" s="257" t="s">
        <v>6002</v>
      </c>
      <c r="G149" s="57" t="s">
        <v>3185</v>
      </c>
      <c r="H149" s="58" t="s">
        <v>324</v>
      </c>
      <c r="I149" s="29" t="str">
        <f ca="1">IF(AJ149&lt;=Données!$B$2,1," ")</f>
        <v xml:space="preserve"> </v>
      </c>
      <c r="J149" s="45">
        <v>1</v>
      </c>
      <c r="K149" s="46"/>
      <c r="L149" s="47"/>
      <c r="M149" s="48"/>
      <c r="N149" s="185"/>
      <c r="O149" s="187"/>
      <c r="P149" s="185"/>
      <c r="Q149" s="186"/>
      <c r="R149" s="186"/>
      <c r="S149" s="187"/>
      <c r="T149" s="187"/>
      <c r="U149" s="187"/>
      <c r="V149" s="320"/>
      <c r="W149" s="214"/>
      <c r="X149" s="215"/>
      <c r="Y149" s="34"/>
      <c r="Z149" s="35"/>
      <c r="AA149" s="35"/>
      <c r="AB149" s="35"/>
      <c r="AC149" s="36"/>
      <c r="AD149" s="224"/>
      <c r="AE149" s="53"/>
      <c r="AF149" s="54"/>
      <c r="AG149" s="55"/>
      <c r="AH149" s="56"/>
      <c r="AI149" s="41" t="s">
        <v>4462</v>
      </c>
      <c r="AJ149" s="42">
        <v>45728</v>
      </c>
      <c r="AK149" s="50"/>
      <c r="AL149" s="376" t="str">
        <f t="shared" si="6"/>
        <v>95PFE-L2S</v>
      </c>
      <c r="AM149" s="376" t="str">
        <f t="shared" si="7"/>
        <v>-</v>
      </c>
      <c r="AN149"/>
      <c r="AO149"/>
      <c r="AP149"/>
    </row>
    <row r="150" spans="1:260" s="69" customFormat="1" x14ac:dyDescent="0.2">
      <c r="A150" s="169" t="s">
        <v>2997</v>
      </c>
      <c r="B150" s="172">
        <f>IF(A150="Oui",0,1)</f>
        <v>1</v>
      </c>
      <c r="C150" s="172">
        <f>IF(OR(F150="Médecin",G150="Médecin",H150="Médecin",H150="Médecins",G150="anesthésiste",G150="boursier univ.",G150="chercheur",G150="chirurgien",G150="Résident(e)",G150="Md Urg",G150="Md Card",LEFT(G150,6)="Fellow",LEFT(G150,7)="Externe",G150="Directeur de la biobanque Médecin",G150="monit.-boursier",),1,0)</f>
        <v>1</v>
      </c>
      <c r="D150" s="28" t="s">
        <v>1943</v>
      </c>
      <c r="E150" s="28" t="s">
        <v>1944</v>
      </c>
      <c r="F150" s="255" t="s">
        <v>1945</v>
      </c>
      <c r="G150" s="57" t="s">
        <v>80</v>
      </c>
      <c r="H150" s="58" t="s">
        <v>117</v>
      </c>
      <c r="I150" s="29">
        <f ca="1">IF(AJ150&lt;=Données!$B$2,1," ")</f>
        <v>1</v>
      </c>
      <c r="J150" s="45" t="s">
        <v>56</v>
      </c>
      <c r="K150" s="46" t="s">
        <v>56</v>
      </c>
      <c r="L150" s="47"/>
      <c r="M150" s="48"/>
      <c r="N150" s="185"/>
      <c r="O150" s="187"/>
      <c r="P150" s="185"/>
      <c r="Q150" s="186"/>
      <c r="R150" s="186">
        <v>1</v>
      </c>
      <c r="S150" s="187"/>
      <c r="T150" s="187"/>
      <c r="U150" s="187"/>
      <c r="V150" s="320"/>
      <c r="W150" s="214"/>
      <c r="X150" s="215"/>
      <c r="Y150" s="34"/>
      <c r="Z150" s="35"/>
      <c r="AA150" s="35"/>
      <c r="AB150" s="35"/>
      <c r="AC150" s="36"/>
      <c r="AD150" s="224"/>
      <c r="AE150" s="53"/>
      <c r="AF150" s="54"/>
      <c r="AG150" s="55"/>
      <c r="AH150" s="56"/>
      <c r="AI150" s="41" t="s">
        <v>57</v>
      </c>
      <c r="AJ150" s="42">
        <v>44573</v>
      </c>
      <c r="AK150" s="50"/>
      <c r="AL150" s="376" t="str">
        <f t="shared" si="6"/>
        <v>1870 +</v>
      </c>
      <c r="AM150" s="376" t="str">
        <f t="shared" si="7"/>
        <v>-</v>
      </c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</row>
    <row r="151" spans="1:260" x14ac:dyDescent="0.2">
      <c r="A151" s="169" t="s">
        <v>2997</v>
      </c>
      <c r="B151" s="172">
        <f>IF(A151="Oui",0,1)</f>
        <v>1</v>
      </c>
      <c r="C151" s="172">
        <f>IF(OR(F151="Médecin",G151="Médecin",H151="Médecin",H151="Médecins",G151="anesthésiste",G151="boursier univ.",G151="chercheur",G151="chirurgien",G151="Résident(e)",G151="Md Urg",G151="Md Card",LEFT(G151,6)="Fellow",LEFT(G151,7)="Externe",G151="Directeur de la biobanque Médecin",G151="monit.-boursier",),1,0)</f>
        <v>1</v>
      </c>
      <c r="D151" s="28" t="s">
        <v>1953</v>
      </c>
      <c r="E151" s="28" t="s">
        <v>695</v>
      </c>
      <c r="F151" s="262">
        <v>0</v>
      </c>
      <c r="G151" s="72" t="s">
        <v>378</v>
      </c>
      <c r="H151" s="58" t="s">
        <v>270</v>
      </c>
      <c r="I151" s="29">
        <f ca="1">IF(AJ151&lt;=Données!$B$2,1," ")</f>
        <v>1</v>
      </c>
      <c r="J151" s="45"/>
      <c r="K151" s="46">
        <v>1</v>
      </c>
      <c r="L151" s="47"/>
      <c r="M151" s="48"/>
      <c r="N151" s="185"/>
      <c r="O151" s="187"/>
      <c r="P151" s="185"/>
      <c r="Q151" s="186"/>
      <c r="R151" s="186">
        <v>1</v>
      </c>
      <c r="S151" s="187"/>
      <c r="T151" s="187"/>
      <c r="U151" s="187"/>
      <c r="V151" s="320"/>
      <c r="W151" s="214"/>
      <c r="X151" s="215"/>
      <c r="Y151" s="34"/>
      <c r="Z151" s="35"/>
      <c r="AA151" s="35"/>
      <c r="AB151" s="35"/>
      <c r="AC151" s="36"/>
      <c r="AD151" s="224"/>
      <c r="AE151" s="73"/>
      <c r="AF151" s="74"/>
      <c r="AG151" s="75"/>
      <c r="AH151" s="76"/>
      <c r="AI151" s="41" t="s">
        <v>85</v>
      </c>
      <c r="AJ151" s="42">
        <v>44607</v>
      </c>
      <c r="AK151" s="50"/>
      <c r="AL151" s="376" t="str">
        <f t="shared" si="6"/>
        <v>95PFE-L2M</v>
      </c>
      <c r="AM151" s="376" t="str">
        <f t="shared" si="7"/>
        <v>1870 +</v>
      </c>
      <c r="AN151"/>
      <c r="AO151"/>
      <c r="AP151"/>
    </row>
    <row r="152" spans="1:260" s="44" customFormat="1" x14ac:dyDescent="0.2">
      <c r="A152" s="169" t="s">
        <v>2997</v>
      </c>
      <c r="B152" s="172">
        <f>IF(A152="Oui",0,1)</f>
        <v>1</v>
      </c>
      <c r="C152" s="172">
        <f>IF(OR(F152="Médecin",G152="Médecin",H152="Médecin",H152="Médecins",G152="anesthésiste",G152="boursier univ.",G152="chercheur",G152="chirurgien",G152="Résident(e)",G152="Md Urg",G152="Md Card",LEFT(G152,6)="Fellow",LEFT(G152,7)="Externe",G152="Directeur de la biobanque Médecin",G152="monit.-boursier",),1,0)</f>
        <v>1</v>
      </c>
      <c r="D152" s="28" t="s">
        <v>1973</v>
      </c>
      <c r="E152" s="28" t="s">
        <v>1974</v>
      </c>
      <c r="F152" s="257" t="s">
        <v>1975</v>
      </c>
      <c r="G152" s="57" t="s">
        <v>80</v>
      </c>
      <c r="H152" s="58" t="s">
        <v>65</v>
      </c>
      <c r="I152" s="29">
        <f ca="1">IF(AJ152&lt;=Données!$B$2,1," ")</f>
        <v>1</v>
      </c>
      <c r="J152" s="45">
        <v>1</v>
      </c>
      <c r="K152" s="46"/>
      <c r="L152" s="47"/>
      <c r="M152" s="48"/>
      <c r="N152" s="185"/>
      <c r="O152" s="187"/>
      <c r="P152" s="185"/>
      <c r="Q152" s="186"/>
      <c r="R152" s="186"/>
      <c r="S152" s="187"/>
      <c r="T152" s="187"/>
      <c r="U152" s="187"/>
      <c r="V152" s="320"/>
      <c r="W152" s="214"/>
      <c r="X152" s="215"/>
      <c r="Y152" s="34"/>
      <c r="Z152" s="35"/>
      <c r="AA152" s="35"/>
      <c r="AB152" s="35"/>
      <c r="AC152" s="36"/>
      <c r="AD152" s="224"/>
      <c r="AE152" s="53"/>
      <c r="AF152" s="54"/>
      <c r="AG152" s="55"/>
      <c r="AH152" s="56"/>
      <c r="AI152" s="41" t="s">
        <v>1976</v>
      </c>
      <c r="AJ152" s="42">
        <v>44294</v>
      </c>
      <c r="AK152" s="50" t="s">
        <v>1977</v>
      </c>
      <c r="AL152" s="376" t="str">
        <f t="shared" si="6"/>
        <v>95PFE-L2S</v>
      </c>
      <c r="AM152" s="376" t="str">
        <f t="shared" si="7"/>
        <v>-</v>
      </c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</row>
    <row r="153" spans="1:260" s="44" customFormat="1" x14ac:dyDescent="0.2">
      <c r="A153" s="169" t="s">
        <v>2997</v>
      </c>
      <c r="B153" s="172">
        <f>IF(A153="Oui",0,1)</f>
        <v>1</v>
      </c>
      <c r="C153" s="172">
        <f>IF(OR(F153="Médecin",G153="Médecin",H153="Médecin",H153="Médecins",G153="anesthésiste",G153="boursier univ.",G153="chercheur",G153="chirurgien",G153="Résident(e)",G153="Md Urg",G153="Md Card",LEFT(G153,6)="Fellow",LEFT(G153,7)="Externe",G153="Directeur de la biobanque Médecin",G153="monit.-boursier",),1,0)</f>
        <v>1</v>
      </c>
      <c r="D153" s="28" t="s">
        <v>1990</v>
      </c>
      <c r="E153" s="28" t="s">
        <v>1610</v>
      </c>
      <c r="F153" s="255" t="s">
        <v>1991</v>
      </c>
      <c r="G153" s="57" t="s">
        <v>80</v>
      </c>
      <c r="H153" s="58" t="s">
        <v>117</v>
      </c>
      <c r="I153" s="29">
        <f ca="1">IF(AJ153&lt;=Données!$B$2,1," ")</f>
        <v>1</v>
      </c>
      <c r="J153" s="45"/>
      <c r="K153" s="46"/>
      <c r="L153" s="47"/>
      <c r="M153" s="48"/>
      <c r="N153" s="185"/>
      <c r="O153" s="187"/>
      <c r="P153" s="185"/>
      <c r="Q153" s="186"/>
      <c r="R153" s="186"/>
      <c r="S153" s="187"/>
      <c r="T153" s="187"/>
      <c r="U153" s="187"/>
      <c r="V153" s="320"/>
      <c r="W153" s="214"/>
      <c r="X153" s="215"/>
      <c r="Y153" s="34"/>
      <c r="Z153" s="35"/>
      <c r="AA153" s="35"/>
      <c r="AB153" s="35"/>
      <c r="AC153" s="36">
        <v>1</v>
      </c>
      <c r="AD153" s="224"/>
      <c r="AE153" s="53"/>
      <c r="AF153" s="54"/>
      <c r="AG153" s="55"/>
      <c r="AH153" s="56"/>
      <c r="AI153" s="41" t="s">
        <v>44</v>
      </c>
      <c r="AJ153" s="42">
        <v>43910</v>
      </c>
      <c r="AK153" s="50"/>
      <c r="AL153" s="376" t="str">
        <f t="shared" si="6"/>
        <v>1517-LP</v>
      </c>
      <c r="AM153" s="376" t="str">
        <f t="shared" si="7"/>
        <v>-</v>
      </c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</row>
    <row r="154" spans="1:260" s="44" customFormat="1" x14ac:dyDescent="0.2">
      <c r="A154" s="169" t="s">
        <v>2997</v>
      </c>
      <c r="B154" s="172">
        <f>IF(A154="Oui",0,1)</f>
        <v>1</v>
      </c>
      <c r="C154" s="172">
        <f>IF(OR(F154="Médecin",G154="Médecin",H154="Médecin",H154="Médecins",G154="anesthésiste",G154="boursier univ.",G154="chercheur",G154="chirurgien",G154="Résident(e)",G154="Md Urg",G154="Md Card",LEFT(G154,6)="Fellow",LEFT(G154,7)="Externe",G154="Directeur de la biobanque Médecin",G154="monit.-boursier",),1,0)</f>
        <v>1</v>
      </c>
      <c r="D154" s="28" t="s">
        <v>1998</v>
      </c>
      <c r="E154" s="28" t="s">
        <v>482</v>
      </c>
      <c r="F154" s="255" t="s">
        <v>1999</v>
      </c>
      <c r="G154" s="57" t="s">
        <v>80</v>
      </c>
      <c r="H154" s="58" t="s">
        <v>117</v>
      </c>
      <c r="I154" s="29">
        <f ca="1">IF(AJ154&lt;=Données!$B$2,1," ")</f>
        <v>1</v>
      </c>
      <c r="J154" s="45"/>
      <c r="K154" s="46">
        <v>1</v>
      </c>
      <c r="L154" s="47"/>
      <c r="M154" s="48"/>
      <c r="N154" s="185"/>
      <c r="O154" s="187"/>
      <c r="P154" s="185"/>
      <c r="Q154" s="186"/>
      <c r="R154" s="186"/>
      <c r="S154" s="187"/>
      <c r="T154" s="187"/>
      <c r="U154" s="187"/>
      <c r="V154" s="320"/>
      <c r="W154" s="214"/>
      <c r="X154" s="215"/>
      <c r="Y154" s="34"/>
      <c r="Z154" s="35"/>
      <c r="AA154" s="35"/>
      <c r="AB154" s="35"/>
      <c r="AC154" s="36"/>
      <c r="AD154" s="224"/>
      <c r="AE154" s="53"/>
      <c r="AF154" s="54"/>
      <c r="AG154" s="55"/>
      <c r="AH154" s="56"/>
      <c r="AI154" s="41" t="s">
        <v>57</v>
      </c>
      <c r="AJ154" s="42">
        <v>44573</v>
      </c>
      <c r="AK154" s="50"/>
      <c r="AL154" s="376" t="str">
        <f t="shared" si="6"/>
        <v>95PFE-L2M</v>
      </c>
      <c r="AM154" s="376" t="str">
        <f t="shared" si="7"/>
        <v>-</v>
      </c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</row>
    <row r="155" spans="1:260" x14ac:dyDescent="0.2">
      <c r="A155" s="169" t="s">
        <v>2997</v>
      </c>
      <c r="B155" s="172">
        <f>IF(A155="Oui",0,1)</f>
        <v>1</v>
      </c>
      <c r="C155" s="172">
        <f>IF(OR(F155="Médecin",G155="Médecin",H155="Médecin",H155="Médecins",G155="anesthésiste",G155="boursier univ.",G155="chercheur",G155="chirurgien",G155="Résident(e)",G155="Md Urg",G155="Md Card",LEFT(G155,6)="Fellow",LEFT(G155,7)="Externe",G155="Directeur de la biobanque Médecin",G155="monit.-boursier",),1,0)</f>
        <v>1</v>
      </c>
      <c r="D155" s="28" t="s">
        <v>2901</v>
      </c>
      <c r="E155" s="28" t="s">
        <v>2902</v>
      </c>
      <c r="F155" s="259" t="s">
        <v>6377</v>
      </c>
      <c r="G155" s="79" t="s">
        <v>116</v>
      </c>
      <c r="H155" s="164" t="s">
        <v>76</v>
      </c>
      <c r="I155" s="29">
        <f ca="1">IF(AJ155&lt;=Données!$B$2,1," ")</f>
        <v>1</v>
      </c>
      <c r="J155" s="45"/>
      <c r="K155" s="46">
        <v>1</v>
      </c>
      <c r="L155" s="47">
        <v>1</v>
      </c>
      <c r="M155" s="48"/>
      <c r="N155" s="185"/>
      <c r="O155" s="187"/>
      <c r="P155" s="185"/>
      <c r="Q155" s="186"/>
      <c r="R155" s="186"/>
      <c r="S155" s="187"/>
      <c r="T155" s="187"/>
      <c r="U155" s="187"/>
      <c r="V155" s="320"/>
      <c r="W155" s="214"/>
      <c r="X155" s="215"/>
      <c r="Y155" s="34"/>
      <c r="Z155" s="35"/>
      <c r="AA155" s="35"/>
      <c r="AB155" s="35"/>
      <c r="AC155" s="36"/>
      <c r="AD155" s="224"/>
      <c r="AE155" s="53"/>
      <c r="AF155" s="54"/>
      <c r="AG155" s="55"/>
      <c r="AH155" s="56"/>
      <c r="AI155" s="41" t="s">
        <v>85</v>
      </c>
      <c r="AJ155" s="42">
        <v>44755</v>
      </c>
      <c r="AK155" s="50"/>
      <c r="AL155" s="376" t="str">
        <f t="shared" si="6"/>
        <v>95PFE-L2M</v>
      </c>
      <c r="AM155" s="376" t="str">
        <f t="shared" si="7"/>
        <v>95PFE-L2L</v>
      </c>
      <c r="AN155"/>
      <c r="AO155"/>
      <c r="AP155"/>
    </row>
    <row r="156" spans="1:260" x14ac:dyDescent="0.2">
      <c r="A156" s="169" t="s">
        <v>2799</v>
      </c>
      <c r="B156" s="172">
        <f>IF(A156="Oui",0,1)</f>
        <v>1</v>
      </c>
      <c r="C156" s="172">
        <f>IF(OR(F156="Médecin",G156="Médecin",H156="Médecin",H156="Médecins",G156="anesthésiste",G156="boursier univ.",G156="chercheur",G156="chirurgien",G156="Résident(e)",G156="Md Urg",G156="Md Card",LEFT(G156,6)="Fellow",LEFT(G156,7)="Externe",G156="Directeur de la biobanque Médecin",G156="monit.-boursier",),1,0)</f>
        <v>1</v>
      </c>
      <c r="D156" s="28" t="s">
        <v>5209</v>
      </c>
      <c r="E156" s="28" t="s">
        <v>5210</v>
      </c>
      <c r="F156" s="257" t="s">
        <v>5211</v>
      </c>
      <c r="G156" s="57" t="s">
        <v>3185</v>
      </c>
      <c r="H156" s="58" t="s">
        <v>5212</v>
      </c>
      <c r="I156" s="29" t="str">
        <f ca="1">IF(AJ156&lt;=Données!$B$2,1," ")</f>
        <v xml:space="preserve"> </v>
      </c>
      <c r="J156" s="45"/>
      <c r="K156" s="46">
        <v>1</v>
      </c>
      <c r="L156" s="47"/>
      <c r="M156" s="48"/>
      <c r="N156" s="185"/>
      <c r="O156" s="187"/>
      <c r="P156" s="185"/>
      <c r="Q156" s="186"/>
      <c r="R156" s="186"/>
      <c r="S156" s="187"/>
      <c r="T156" s="187"/>
      <c r="U156" s="187"/>
      <c r="V156" s="320"/>
      <c r="W156" s="214"/>
      <c r="X156" s="215"/>
      <c r="Y156" s="34"/>
      <c r="Z156" s="35"/>
      <c r="AA156" s="35"/>
      <c r="AB156" s="35"/>
      <c r="AC156" s="36"/>
      <c r="AD156" s="224"/>
      <c r="AE156" s="53"/>
      <c r="AF156" s="54"/>
      <c r="AG156" s="55"/>
      <c r="AH156" s="56"/>
      <c r="AI156" s="41" t="s">
        <v>4462</v>
      </c>
      <c r="AJ156" s="42">
        <v>45349</v>
      </c>
      <c r="AK156" s="50"/>
      <c r="AL156" s="376" t="str">
        <f t="shared" si="6"/>
        <v>95PFE-L2M</v>
      </c>
      <c r="AM156" s="376" t="str">
        <f t="shared" si="7"/>
        <v>-</v>
      </c>
      <c r="AN156"/>
      <c r="AO156"/>
      <c r="AP156"/>
    </row>
    <row r="157" spans="1:260" ht="12.75" customHeight="1" x14ac:dyDescent="0.2">
      <c r="A157" s="169" t="s">
        <v>2997</v>
      </c>
      <c r="B157" s="172">
        <f>IF(A157="Oui",0,1)</f>
        <v>1</v>
      </c>
      <c r="C157" s="172">
        <f>IF(OR(F157="Médecin",G157="Médecin",H157="Médecin",H157="Médecins",G157="anesthésiste",G157="boursier univ.",G157="chercheur",G157="chirurgien",G157="Résident(e)",G157="Md Urg",G157="Md Card",LEFT(G157,6)="Fellow",LEFT(G157,7)="Externe",G157="Directeur de la biobanque Médecin",G157="monit.-boursier",),1,0)</f>
        <v>1</v>
      </c>
      <c r="D157" s="28" t="s">
        <v>2009</v>
      </c>
      <c r="E157" s="28" t="s">
        <v>726</v>
      </c>
      <c r="F157" s="257" t="s">
        <v>80</v>
      </c>
      <c r="G157" s="57" t="s">
        <v>80</v>
      </c>
      <c r="H157" s="58" t="s">
        <v>706</v>
      </c>
      <c r="I157" s="29">
        <f ca="1">IF(AJ157&lt;=Données!$B$2,1," ")</f>
        <v>1</v>
      </c>
      <c r="J157" s="45"/>
      <c r="K157" s="46">
        <v>1</v>
      </c>
      <c r="L157" s="47"/>
      <c r="M157" s="48"/>
      <c r="N157" s="185"/>
      <c r="O157" s="187"/>
      <c r="P157" s="185"/>
      <c r="Q157" s="186"/>
      <c r="R157" s="186"/>
      <c r="S157" s="187"/>
      <c r="T157" s="187"/>
      <c r="U157" s="187"/>
      <c r="V157" s="320"/>
      <c r="W157" s="214"/>
      <c r="X157" s="215"/>
      <c r="Y157" s="34"/>
      <c r="Z157" s="35"/>
      <c r="AA157" s="35"/>
      <c r="AB157" s="35"/>
      <c r="AC157" s="36"/>
      <c r="AD157" s="224"/>
      <c r="AE157" s="53"/>
      <c r="AF157" s="54"/>
      <c r="AG157" s="55"/>
      <c r="AH157" s="56"/>
      <c r="AI157" s="41" t="s">
        <v>153</v>
      </c>
      <c r="AJ157" s="42">
        <v>44264</v>
      </c>
      <c r="AK157" s="50"/>
      <c r="AL157" s="376" t="str">
        <f t="shared" si="6"/>
        <v>95PFE-L2M</v>
      </c>
      <c r="AM157" s="376" t="str">
        <f t="shared" si="7"/>
        <v>-</v>
      </c>
      <c r="AN157"/>
      <c r="AO157"/>
      <c r="AP157"/>
    </row>
    <row r="158" spans="1:260" ht="12.75" customHeight="1" x14ac:dyDescent="0.2">
      <c r="A158" s="169" t="s">
        <v>2799</v>
      </c>
      <c r="B158" s="172">
        <f>IF(A158="Oui",0,1)</f>
        <v>1</v>
      </c>
      <c r="C158" s="172">
        <f>IF(OR(F158="Médecin",G158="Médecin",H158="Médecin",H158="Médecins",G158="anesthésiste",G158="boursier univ.",G158="chercheur",G158="chirurgien",G158="Résident(e)",G158="Md Urg",G158="Md Card",LEFT(G158,6)="Fellow",LEFT(G158,7)="Externe",G158="Directeur de la biobanque Médecin",G158="monit.-boursier",),1,0)</f>
        <v>1</v>
      </c>
      <c r="D158" s="28" t="s">
        <v>5181</v>
      </c>
      <c r="E158" s="28" t="s">
        <v>790</v>
      </c>
      <c r="F158" s="257" t="s">
        <v>5182</v>
      </c>
      <c r="G158" s="57" t="s">
        <v>3185</v>
      </c>
      <c r="H158" s="58" t="s">
        <v>2214</v>
      </c>
      <c r="I158" s="29" t="str">
        <f ca="1">IF(AJ158&lt;=Données!$B$2,1," ")</f>
        <v xml:space="preserve"> </v>
      </c>
      <c r="J158" s="45">
        <v>1</v>
      </c>
      <c r="K158" s="46"/>
      <c r="L158" s="47"/>
      <c r="M158" s="48"/>
      <c r="N158" s="185"/>
      <c r="O158" s="187"/>
      <c r="P158" s="185"/>
      <c r="Q158" s="186"/>
      <c r="R158" s="186"/>
      <c r="S158" s="187"/>
      <c r="T158" s="187"/>
      <c r="U158" s="187"/>
      <c r="V158" s="320"/>
      <c r="W158" s="214"/>
      <c r="X158" s="215"/>
      <c r="Y158" s="34"/>
      <c r="Z158" s="35"/>
      <c r="AA158" s="35"/>
      <c r="AB158" s="35"/>
      <c r="AC158" s="36"/>
      <c r="AD158" s="224"/>
      <c r="AE158" s="53"/>
      <c r="AF158" s="54"/>
      <c r="AG158" s="55"/>
      <c r="AH158" s="56"/>
      <c r="AI158" s="41" t="s">
        <v>4462</v>
      </c>
      <c r="AJ158" s="42">
        <v>45343</v>
      </c>
      <c r="AK158" s="50"/>
      <c r="AL158" s="376" t="str">
        <f t="shared" si="6"/>
        <v>95PFE-L2S</v>
      </c>
      <c r="AM158" s="376" t="str">
        <f t="shared" si="7"/>
        <v>-</v>
      </c>
      <c r="AN158"/>
      <c r="AO158"/>
      <c r="AP158"/>
    </row>
    <row r="159" spans="1:260" x14ac:dyDescent="0.2">
      <c r="A159" s="169" t="s">
        <v>2997</v>
      </c>
      <c r="B159" s="172">
        <f>IF(A159="Oui",0,1)</f>
        <v>1</v>
      </c>
      <c r="C159" s="172">
        <f>IF(OR(F159="Médecin",G159="Médecin",H159="Médecin",H159="Médecins",G159="anesthésiste",G159="boursier univ.",G159="chercheur",G159="chirurgien",G159="Résident(e)",G159="Md Urg",G159="Md Card",LEFT(G159,6)="Fellow",LEFT(G159,7)="Externe",G159="Directeur de la biobanque Médecin",G159="monit.-boursier",),1,0)</f>
        <v>1</v>
      </c>
      <c r="D159" s="28" t="s">
        <v>2015</v>
      </c>
      <c r="E159" s="28" t="s">
        <v>714</v>
      </c>
      <c r="F159" s="255" t="s">
        <v>80</v>
      </c>
      <c r="G159" s="57" t="s">
        <v>80</v>
      </c>
      <c r="H159" s="66" t="s">
        <v>117</v>
      </c>
      <c r="I159" s="29">
        <f ca="1">IF(AJ159&lt;=Données!$B$2,1," ")</f>
        <v>1</v>
      </c>
      <c r="J159" s="45"/>
      <c r="K159" s="46"/>
      <c r="L159" s="47"/>
      <c r="M159" s="48"/>
      <c r="N159" s="185"/>
      <c r="O159" s="187"/>
      <c r="P159" s="185"/>
      <c r="Q159" s="186"/>
      <c r="R159" s="186"/>
      <c r="S159" s="187"/>
      <c r="T159" s="187"/>
      <c r="U159" s="187"/>
      <c r="V159" s="320"/>
      <c r="W159" s="214"/>
      <c r="X159" s="215"/>
      <c r="Y159" s="34"/>
      <c r="Z159" s="35"/>
      <c r="AA159" s="35">
        <v>1</v>
      </c>
      <c r="AB159" s="35"/>
      <c r="AC159" s="36"/>
      <c r="AD159" s="224"/>
      <c r="AE159" s="53"/>
      <c r="AF159" s="54"/>
      <c r="AG159" s="55"/>
      <c r="AH159" s="56"/>
      <c r="AI159" s="41" t="s">
        <v>2016</v>
      </c>
      <c r="AJ159" s="42">
        <v>41530</v>
      </c>
      <c r="AK159" s="50"/>
      <c r="AL159" s="376" t="str">
        <f t="shared" si="6"/>
        <v>1512-M</v>
      </c>
      <c r="AM159" s="376" t="str">
        <f t="shared" si="7"/>
        <v>-</v>
      </c>
      <c r="AN159"/>
      <c r="AO159"/>
      <c r="AP159"/>
    </row>
    <row r="160" spans="1:260" x14ac:dyDescent="0.2">
      <c r="A160" s="169" t="s">
        <v>2997</v>
      </c>
      <c r="B160" s="172">
        <f>IF(A160="Oui",0,1)</f>
        <v>1</v>
      </c>
      <c r="C160" s="172">
        <f>IF(OR(F160="Médecin",G160="Médecin",H160="Médecin",H160="Médecins",G160="anesthésiste",G160="boursier univ.",G160="chercheur",G160="chirurgien",G160="Résident(e)",G160="Md Urg",G160="Md Card",LEFT(G160,6)="Fellow",LEFT(G160,7)="Externe",G160="Directeur de la biobanque Médecin",G160="monit.-boursier",),1,0)</f>
        <v>1</v>
      </c>
      <c r="D160" s="28" t="s">
        <v>2030</v>
      </c>
      <c r="E160" s="28" t="s">
        <v>458</v>
      </c>
      <c r="F160" s="257" t="s">
        <v>80</v>
      </c>
      <c r="G160" s="57" t="s">
        <v>80</v>
      </c>
      <c r="H160" s="58" t="s">
        <v>117</v>
      </c>
      <c r="I160" s="29">
        <f ca="1">IF(AJ160&lt;=Données!$B$2,1," ")</f>
        <v>1</v>
      </c>
      <c r="J160" s="45"/>
      <c r="K160" s="46" t="s">
        <v>56</v>
      </c>
      <c r="L160" s="47"/>
      <c r="M160" s="48"/>
      <c r="N160" s="185"/>
      <c r="O160" s="187"/>
      <c r="P160" s="185"/>
      <c r="Q160" s="186"/>
      <c r="R160" s="186" t="s">
        <v>56</v>
      </c>
      <c r="S160" s="187">
        <v>1</v>
      </c>
      <c r="T160" s="187"/>
      <c r="U160" s="187"/>
      <c r="V160" s="320"/>
      <c r="W160" s="214"/>
      <c r="X160" s="215"/>
      <c r="Y160" s="34"/>
      <c r="Z160" s="35"/>
      <c r="AA160" s="35" t="s">
        <v>56</v>
      </c>
      <c r="AB160" s="35"/>
      <c r="AC160" s="36" t="s">
        <v>56</v>
      </c>
      <c r="AD160" s="224"/>
      <c r="AE160" s="53"/>
      <c r="AF160" s="54"/>
      <c r="AG160" s="55"/>
      <c r="AH160" s="56"/>
      <c r="AI160" s="41" t="s">
        <v>57</v>
      </c>
      <c r="AJ160" s="42">
        <v>44575</v>
      </c>
      <c r="AK160" s="50"/>
      <c r="AL160" s="376">
        <f t="shared" si="6"/>
        <v>8210</v>
      </c>
      <c r="AM160" s="376" t="str">
        <f t="shared" si="7"/>
        <v>-</v>
      </c>
      <c r="AN160"/>
      <c r="AO160"/>
      <c r="AP160"/>
    </row>
    <row r="161" spans="1:42" x14ac:dyDescent="0.2">
      <c r="A161" s="169" t="s">
        <v>2997</v>
      </c>
      <c r="B161" s="172">
        <f>IF(A161="Oui",0,1)</f>
        <v>1</v>
      </c>
      <c r="C161" s="172">
        <f>IF(OR(F161="Médecin",G161="Médecin",H161="Médecin",H161="Médecins",G161="anesthésiste",G161="boursier univ.",G161="chercheur",G161="chirurgien",G161="Résident(e)",G161="Md Urg",G161="Md Card",LEFT(G161,6)="Fellow",LEFT(G161,7)="Externe",G161="Directeur de la biobanque Médecin",G161="monit.-boursier",),1,0)</f>
        <v>1</v>
      </c>
      <c r="D161" s="28" t="s">
        <v>2042</v>
      </c>
      <c r="E161" s="28" t="s">
        <v>1392</v>
      </c>
      <c r="F161" s="257" t="s">
        <v>80</v>
      </c>
      <c r="G161" s="57" t="s">
        <v>116</v>
      </c>
      <c r="H161" s="52" t="s">
        <v>117</v>
      </c>
      <c r="I161" s="29">
        <f ca="1">IF(AJ161&lt;=Données!$B$2,1," ")</f>
        <v>1</v>
      </c>
      <c r="J161" s="45"/>
      <c r="K161" s="46"/>
      <c r="L161" s="47"/>
      <c r="M161" s="48"/>
      <c r="N161" s="185"/>
      <c r="O161" s="187"/>
      <c r="P161" s="185"/>
      <c r="Q161" s="186"/>
      <c r="R161" s="186"/>
      <c r="S161" s="187"/>
      <c r="T161" s="187"/>
      <c r="U161" s="187"/>
      <c r="V161" s="320"/>
      <c r="W161" s="214"/>
      <c r="X161" s="215"/>
      <c r="Y161" s="34">
        <v>1</v>
      </c>
      <c r="Z161" s="35"/>
      <c r="AA161" s="35"/>
      <c r="AB161" s="35"/>
      <c r="AC161" s="36"/>
      <c r="AD161" s="224"/>
      <c r="AE161" s="53"/>
      <c r="AF161" s="54"/>
      <c r="AG161" s="55"/>
      <c r="AH161" s="56"/>
      <c r="AI161" s="41" t="s">
        <v>299</v>
      </c>
      <c r="AJ161" s="42">
        <v>43908</v>
      </c>
      <c r="AK161" s="50"/>
      <c r="AL161" s="376" t="str">
        <f t="shared" si="6"/>
        <v>1510-XS</v>
      </c>
      <c r="AM161" s="376" t="str">
        <f t="shared" si="7"/>
        <v>-</v>
      </c>
      <c r="AN161"/>
      <c r="AO161"/>
      <c r="AP161"/>
    </row>
    <row r="162" spans="1:42" x14ac:dyDescent="0.2">
      <c r="A162" s="169" t="s">
        <v>2799</v>
      </c>
      <c r="B162" s="172">
        <f>IF(A162="Oui",0,1)</f>
        <v>1</v>
      </c>
      <c r="C162" s="172">
        <f>IF(OR(F162="Médecin",G162="Médecin",H162="Médecin",H162="Médecins",G162="anesthésiste",G162="boursier univ.",G162="chercheur",G162="chirurgien",G162="Résident(e)",G162="Md Urg",G162="Md Card",LEFT(G162,6)="Fellow",LEFT(G162,7)="Externe",G162="Directeur de la biobanque Médecin",G162="monit.-boursier",),1,0)</f>
        <v>1</v>
      </c>
      <c r="D162" s="28" t="s">
        <v>5361</v>
      </c>
      <c r="E162" s="28" t="s">
        <v>5362</v>
      </c>
      <c r="F162" s="255" t="s">
        <v>5363</v>
      </c>
      <c r="G162" s="57" t="s">
        <v>5364</v>
      </c>
      <c r="H162" s="52" t="s">
        <v>3117</v>
      </c>
      <c r="I162" s="29" t="str">
        <f ca="1">IF(AJ162&lt;=Données!$B$2,1," ")</f>
        <v xml:space="preserve"> </v>
      </c>
      <c r="J162" s="45"/>
      <c r="K162" s="46">
        <v>1</v>
      </c>
      <c r="L162" s="47"/>
      <c r="M162" s="48"/>
      <c r="N162" s="185"/>
      <c r="O162" s="187"/>
      <c r="P162" s="185"/>
      <c r="Q162" s="186"/>
      <c r="R162" s="186"/>
      <c r="S162" s="187"/>
      <c r="T162" s="187"/>
      <c r="U162" s="187"/>
      <c r="V162" s="320"/>
      <c r="W162" s="214"/>
      <c r="X162" s="215"/>
      <c r="Y162" s="34"/>
      <c r="Z162" s="35"/>
      <c r="AA162" s="35"/>
      <c r="AB162" s="35"/>
      <c r="AC162" s="36"/>
      <c r="AD162" s="224"/>
      <c r="AE162" s="53"/>
      <c r="AF162" s="54"/>
      <c r="AG162" s="55"/>
      <c r="AH162" s="56"/>
      <c r="AI162" s="41" t="s">
        <v>652</v>
      </c>
      <c r="AJ162" s="42">
        <v>45420</v>
      </c>
      <c r="AK162" s="50"/>
      <c r="AL162" s="376" t="str">
        <f t="shared" si="6"/>
        <v>95PFE-L2M</v>
      </c>
      <c r="AM162" s="376" t="str">
        <f t="shared" si="7"/>
        <v>-</v>
      </c>
      <c r="AN162"/>
      <c r="AO162"/>
      <c r="AP162"/>
    </row>
    <row r="163" spans="1:42" x14ac:dyDescent="0.2">
      <c r="A163" s="169" t="s">
        <v>2798</v>
      </c>
      <c r="B163" s="172">
        <f>IF(A163="Oui",0,1)</f>
        <v>0</v>
      </c>
      <c r="C163" s="172">
        <f>IF(OR(F163="Médecin",G163="Médecin",H163="Médecin",H163="Médecins",G163="anesthésiste",G163="boursier univ.",G163="chercheur",G163="chirurgien",G163="Résident(e)",G163="Md Urg",G163="Md Card",LEFT(G163,6)="Fellow",LEFT(G163,7)="Externe",G163="Directeur de la biobanque Médecin",G163="monit.-boursier",),1,0)</f>
        <v>1</v>
      </c>
      <c r="D163" s="28" t="s">
        <v>2065</v>
      </c>
      <c r="E163" s="28" t="s">
        <v>2066</v>
      </c>
      <c r="F163" s="257">
        <v>9884</v>
      </c>
      <c r="G163" s="57" t="s">
        <v>378</v>
      </c>
      <c r="H163" s="52" t="s">
        <v>2067</v>
      </c>
      <c r="I163" s="29">
        <f ca="1">IF(AJ163&lt;=Données!$B$2,1," ")</f>
        <v>1</v>
      </c>
      <c r="J163" s="45">
        <v>1</v>
      </c>
      <c r="K163" s="46"/>
      <c r="L163" s="47"/>
      <c r="M163" s="48"/>
      <c r="N163" s="185"/>
      <c r="O163" s="187"/>
      <c r="P163" s="185"/>
      <c r="Q163" s="186"/>
      <c r="R163" s="186"/>
      <c r="S163" s="187"/>
      <c r="T163" s="187"/>
      <c r="U163" s="187"/>
      <c r="V163" s="320"/>
      <c r="W163" s="214"/>
      <c r="X163" s="215"/>
      <c r="Y163" s="34"/>
      <c r="Z163" s="35"/>
      <c r="AA163" s="35"/>
      <c r="AB163" s="35"/>
      <c r="AC163" s="36"/>
      <c r="AD163" s="224"/>
      <c r="AE163" s="53"/>
      <c r="AF163" s="54"/>
      <c r="AG163" s="55"/>
      <c r="AH163" s="56"/>
      <c r="AI163" s="41" t="s">
        <v>85</v>
      </c>
      <c r="AJ163" s="42">
        <v>44627</v>
      </c>
      <c r="AK163" s="50"/>
      <c r="AL163" s="376" t="str">
        <f t="shared" si="6"/>
        <v>95PFE-L2S</v>
      </c>
      <c r="AM163" s="376" t="str">
        <f t="shared" si="7"/>
        <v>-</v>
      </c>
      <c r="AN163"/>
      <c r="AO163"/>
      <c r="AP163"/>
    </row>
    <row r="164" spans="1:42" x14ac:dyDescent="0.2">
      <c r="A164" s="169" t="s">
        <v>2997</v>
      </c>
      <c r="B164" s="172">
        <f>IF(A164="Oui",0,1)</f>
        <v>1</v>
      </c>
      <c r="C164" s="172">
        <f>IF(OR(F164="Médecin",G164="Médecin",H164="Médecin",H164="Médecins",G164="anesthésiste",G164="boursier univ.",G164="chercheur",G164="chirurgien",G164="Résident(e)",G164="Md Urg",G164="Md Card",LEFT(G164,6)="Fellow",LEFT(G164,7)="Externe",G164="Directeur de la biobanque Médecin",G164="monit.-boursier",),1,0)</f>
        <v>1</v>
      </c>
      <c r="D164" s="28" t="s">
        <v>2090</v>
      </c>
      <c r="E164" s="28" t="s">
        <v>902</v>
      </c>
      <c r="F164" s="259" t="s">
        <v>6378</v>
      </c>
      <c r="G164" s="79" t="s">
        <v>116</v>
      </c>
      <c r="H164" s="164" t="s">
        <v>65</v>
      </c>
      <c r="I164" s="29">
        <f ca="1">IF(AJ164&lt;=Données!$B$2,1," ")</f>
        <v>1</v>
      </c>
      <c r="J164" s="45" t="s">
        <v>56</v>
      </c>
      <c r="K164" s="46" t="s">
        <v>56</v>
      </c>
      <c r="L164" s="47"/>
      <c r="M164" s="48">
        <v>1</v>
      </c>
      <c r="N164" s="185"/>
      <c r="O164" s="187"/>
      <c r="P164" s="185"/>
      <c r="Q164" s="186"/>
      <c r="R164" s="186" t="s">
        <v>56</v>
      </c>
      <c r="S164" s="187"/>
      <c r="T164" s="187"/>
      <c r="U164" s="187"/>
      <c r="V164" s="320"/>
      <c r="W164" s="214"/>
      <c r="X164" s="215"/>
      <c r="Y164" s="34"/>
      <c r="Z164" s="35"/>
      <c r="AA164" s="35"/>
      <c r="AB164" s="35"/>
      <c r="AC164" s="36"/>
      <c r="AD164" s="224"/>
      <c r="AE164" s="53"/>
      <c r="AF164" s="54"/>
      <c r="AG164" s="55"/>
      <c r="AH164" s="56"/>
      <c r="AI164" s="41" t="s">
        <v>85</v>
      </c>
      <c r="AJ164" s="42">
        <v>44755</v>
      </c>
      <c r="AK164" s="50"/>
      <c r="AL164" s="376" t="str">
        <f t="shared" si="6"/>
        <v>F550</v>
      </c>
      <c r="AM164" s="376" t="str">
        <f t="shared" si="7"/>
        <v>-</v>
      </c>
      <c r="AN164"/>
      <c r="AO164"/>
      <c r="AP164"/>
    </row>
    <row r="165" spans="1:42" x14ac:dyDescent="0.2">
      <c r="A165" s="169" t="s">
        <v>2799</v>
      </c>
      <c r="B165" s="172">
        <f>IF(A165="Oui",0,1)</f>
        <v>1</v>
      </c>
      <c r="C165" s="172">
        <f>IF(OR(F165="Médecin",G165="Médecin",H165="Médecin",H165="Médecins",G165="anesthésiste",G165="boursier univ.",G165="chercheur",G165="chirurgien",G165="Résident(e)",G165="Md Urg",G165="Md Card",LEFT(G165,6)="Fellow",LEFT(G165,7)="Externe",G165="Directeur de la biobanque Médecin",G165="monit.-boursier",),1,0)</f>
        <v>1</v>
      </c>
      <c r="D165" s="28" t="s">
        <v>5740</v>
      </c>
      <c r="E165" s="28" t="s">
        <v>467</v>
      </c>
      <c r="F165" s="257" t="s">
        <v>5741</v>
      </c>
      <c r="G165" s="50" t="s">
        <v>116</v>
      </c>
      <c r="H165" s="58" t="s">
        <v>270</v>
      </c>
      <c r="I165" s="29" t="str">
        <f ca="1">IF(AJ165&lt;=Données!$B$2,1," ")</f>
        <v xml:space="preserve"> </v>
      </c>
      <c r="J165" s="45"/>
      <c r="K165" s="46"/>
      <c r="L165" s="47" t="s">
        <v>56</v>
      </c>
      <c r="M165" s="48"/>
      <c r="N165" s="185"/>
      <c r="O165" s="187">
        <v>1</v>
      </c>
      <c r="P165" s="185"/>
      <c r="Q165" s="186"/>
      <c r="R165" s="186"/>
      <c r="S165" s="187"/>
      <c r="T165" s="187"/>
      <c r="U165" s="187"/>
      <c r="V165" s="320"/>
      <c r="W165" s="214"/>
      <c r="X165" s="215"/>
      <c r="Y165" s="34"/>
      <c r="Z165" s="35"/>
      <c r="AA165" s="35"/>
      <c r="AB165" s="35"/>
      <c r="AC165" s="36"/>
      <c r="AD165" s="224"/>
      <c r="AE165" s="53"/>
      <c r="AF165" s="54"/>
      <c r="AG165" s="55"/>
      <c r="AH165" s="56"/>
      <c r="AI165" s="41" t="s">
        <v>4462</v>
      </c>
      <c r="AJ165" s="42">
        <v>45587</v>
      </c>
      <c r="AK165" s="50"/>
      <c r="AL165" s="376">
        <f t="shared" si="6"/>
        <v>1804</v>
      </c>
      <c r="AM165" s="376" t="str">
        <f t="shared" si="7"/>
        <v>-</v>
      </c>
      <c r="AN165"/>
      <c r="AO165"/>
      <c r="AP165"/>
    </row>
    <row r="166" spans="1:42" x14ac:dyDescent="0.2">
      <c r="A166" s="169" t="s">
        <v>2799</v>
      </c>
      <c r="B166" s="172">
        <f>IF(A166="Oui",0,1)</f>
        <v>1</v>
      </c>
      <c r="C166" s="172">
        <f>IF(OR(F166="Médecin",G166="Médecin",H166="Médecin",H166="Médecins",G166="anesthésiste",G166="boursier univ.",G166="chercheur",G166="chirurgien",G166="Résident(e)",G166="Md Urg",G166="Md Card",LEFT(G166,6)="Fellow",LEFT(G166,7)="Externe",G166="Directeur de la biobanque Médecin",G166="monit.-boursier",),1,0)</f>
        <v>1</v>
      </c>
      <c r="D166" s="28" t="s">
        <v>5024</v>
      </c>
      <c r="E166" s="28" t="s">
        <v>4630</v>
      </c>
      <c r="F166" s="257" t="s">
        <v>5025</v>
      </c>
      <c r="G166" s="57" t="s">
        <v>3185</v>
      </c>
      <c r="H166" s="58" t="s">
        <v>2214</v>
      </c>
      <c r="I166" s="29" t="str">
        <f ca="1">IF(AJ166&lt;=Données!$B$2,1," ")</f>
        <v xml:space="preserve"> </v>
      </c>
      <c r="J166" s="45"/>
      <c r="K166" s="46"/>
      <c r="L166" s="47"/>
      <c r="M166" s="48"/>
      <c r="N166" s="185"/>
      <c r="O166" s="187"/>
      <c r="P166" s="185"/>
      <c r="Q166" s="186"/>
      <c r="R166" s="186">
        <v>1</v>
      </c>
      <c r="S166" s="187"/>
      <c r="T166" s="187"/>
      <c r="U166" s="187"/>
      <c r="V166" s="320"/>
      <c r="W166" s="214"/>
      <c r="X166" s="215"/>
      <c r="Y166" s="34"/>
      <c r="Z166" s="35"/>
      <c r="AA166" s="35"/>
      <c r="AB166" s="35"/>
      <c r="AC166" s="36"/>
      <c r="AD166" s="224"/>
      <c r="AE166" s="53"/>
      <c r="AF166" s="54"/>
      <c r="AG166" s="55"/>
      <c r="AH166" s="56"/>
      <c r="AI166" s="41" t="s">
        <v>4462</v>
      </c>
      <c r="AJ166" s="42">
        <v>45272</v>
      </c>
      <c r="AK166" s="50"/>
      <c r="AL166" s="376" t="str">
        <f t="shared" si="6"/>
        <v>1870 +</v>
      </c>
      <c r="AM166" s="376" t="str">
        <f t="shared" si="7"/>
        <v>-</v>
      </c>
      <c r="AN166"/>
      <c r="AO166"/>
      <c r="AP166"/>
    </row>
    <row r="167" spans="1:42" x14ac:dyDescent="0.2">
      <c r="A167" s="169" t="s">
        <v>2997</v>
      </c>
      <c r="B167" s="172">
        <f>IF(A167="Oui",0,1)</f>
        <v>1</v>
      </c>
      <c r="C167" s="172">
        <f>IF(OR(F167="Médecin",G167="Médecin",H167="Médecin",H167="Médecins",G167="anesthésiste",G167="boursier univ.",G167="chercheur",G167="chirurgien",G167="Résident(e)",G167="Md Urg",G167="Md Card",LEFT(G167,6)="Fellow",LEFT(G167,7)="Externe",G167="Directeur de la biobanque Médecin",G167="monit.-boursier",),1,0)</f>
        <v>1</v>
      </c>
      <c r="D167" s="28" t="s">
        <v>2095</v>
      </c>
      <c r="E167" s="28" t="s">
        <v>2096</v>
      </c>
      <c r="F167" s="257">
        <v>0</v>
      </c>
      <c r="G167" s="57" t="s">
        <v>80</v>
      </c>
      <c r="H167" s="52" t="s">
        <v>65</v>
      </c>
      <c r="I167" s="29">
        <f ca="1">IF(AJ167&lt;=Données!$B$2,1," ")</f>
        <v>1</v>
      </c>
      <c r="J167" s="45">
        <v>1</v>
      </c>
      <c r="K167" s="46"/>
      <c r="L167" s="47"/>
      <c r="M167" s="48"/>
      <c r="N167" s="185"/>
      <c r="O167" s="187"/>
      <c r="P167" s="185"/>
      <c r="Q167" s="186"/>
      <c r="R167" s="186"/>
      <c r="S167" s="187"/>
      <c r="T167" s="187"/>
      <c r="U167" s="187"/>
      <c r="V167" s="320"/>
      <c r="W167" s="214"/>
      <c r="X167" s="215"/>
      <c r="Y167" s="34"/>
      <c r="Z167" s="35"/>
      <c r="AA167" s="35"/>
      <c r="AB167" s="35"/>
      <c r="AC167" s="36"/>
      <c r="AD167" s="224"/>
      <c r="AE167" s="53"/>
      <c r="AF167" s="54"/>
      <c r="AG167" s="55"/>
      <c r="AH167" s="56"/>
      <c r="AI167" s="41" t="s">
        <v>57</v>
      </c>
      <c r="AJ167" s="42">
        <v>44569</v>
      </c>
      <c r="AK167" s="50"/>
      <c r="AL167" s="376" t="str">
        <f t="shared" si="6"/>
        <v>95PFE-L2S</v>
      </c>
      <c r="AM167" s="376" t="str">
        <f t="shared" si="7"/>
        <v>-</v>
      </c>
      <c r="AN167"/>
      <c r="AO167"/>
      <c r="AP167"/>
    </row>
    <row r="168" spans="1:42" x14ac:dyDescent="0.2">
      <c r="A168" s="169" t="s">
        <v>2798</v>
      </c>
      <c r="B168" s="172">
        <f>IF(A168="Oui",0,1)</f>
        <v>0</v>
      </c>
      <c r="C168" s="172">
        <f>IF(OR(F168="Médecin",G168="Médecin",H168="Médecin",H168="Médecins",G168="anesthésiste",G168="boursier univ.",G168="chercheur",G168="chirurgien",G168="Résident(e)",G168="Md Urg",G168="Md Card",LEFT(G168,6)="Fellow",LEFT(G168,7)="Externe",G168="Directeur de la biobanque Médecin",G168="monit.-boursier",),1,0)</f>
        <v>1</v>
      </c>
      <c r="D168" s="28" t="s">
        <v>5648</v>
      </c>
      <c r="E168" s="28" t="s">
        <v>4355</v>
      </c>
      <c r="F168" s="257">
        <v>13876</v>
      </c>
      <c r="G168" s="50" t="s">
        <v>378</v>
      </c>
      <c r="H168" s="58"/>
      <c r="I168" s="29" t="str">
        <f ca="1">IF(AJ168&lt;=Données!$B$2,1," ")</f>
        <v xml:space="preserve"> </v>
      </c>
      <c r="J168" s="45">
        <v>1</v>
      </c>
      <c r="K168" s="46" t="s">
        <v>56</v>
      </c>
      <c r="L168" s="47"/>
      <c r="M168" s="48"/>
      <c r="N168" s="185"/>
      <c r="O168" s="187"/>
      <c r="P168" s="185"/>
      <c r="Q168" s="186"/>
      <c r="R168" s="186"/>
      <c r="S168" s="187"/>
      <c r="T168" s="187"/>
      <c r="U168" s="187"/>
      <c r="V168" s="320"/>
      <c r="W168" s="214"/>
      <c r="X168" s="215"/>
      <c r="Y168" s="34"/>
      <c r="Z168" s="35"/>
      <c r="AA168" s="35"/>
      <c r="AB168" s="35"/>
      <c r="AC168" s="36"/>
      <c r="AD168" s="224"/>
      <c r="AE168" s="53"/>
      <c r="AF168" s="54"/>
      <c r="AG168" s="55"/>
      <c r="AH168" s="56"/>
      <c r="AI168" s="41" t="s">
        <v>652</v>
      </c>
      <c r="AJ168" s="42">
        <v>45560</v>
      </c>
      <c r="AK168" s="50"/>
      <c r="AL168" s="376" t="str">
        <f t="shared" si="6"/>
        <v>95PFE-L2S</v>
      </c>
      <c r="AM168" s="376" t="str">
        <f t="shared" si="7"/>
        <v>-</v>
      </c>
      <c r="AN168"/>
      <c r="AO168"/>
      <c r="AP168"/>
    </row>
    <row r="169" spans="1:42" x14ac:dyDescent="0.2">
      <c r="A169" s="169" t="s">
        <v>2997</v>
      </c>
      <c r="B169" s="172">
        <f>IF(A169="Oui",0,1)</f>
        <v>1</v>
      </c>
      <c r="C169" s="172">
        <f>IF(OR(F169="Médecin",G169="Médecin",H169="Médecin",H169="Médecins",G169="anesthésiste",G169="boursier univ.",G169="chercheur",G169="chirurgien",G169="Résident(e)",G169="Md Urg",G169="Md Card",LEFT(G169,6)="Fellow",LEFT(G169,7)="Externe",G169="Directeur de la biobanque Médecin",G169="monit.-boursier",),1,0)</f>
        <v>1</v>
      </c>
      <c r="D169" s="28" t="s">
        <v>2122</v>
      </c>
      <c r="E169" s="28" t="s">
        <v>2123</v>
      </c>
      <c r="F169" s="257" t="s">
        <v>80</v>
      </c>
      <c r="G169" s="50" t="s">
        <v>80</v>
      </c>
      <c r="H169" s="58" t="s">
        <v>117</v>
      </c>
      <c r="I169" s="29">
        <f ca="1">IF(AJ169&lt;=Données!$B$2,1," ")</f>
        <v>1</v>
      </c>
      <c r="J169" s="45"/>
      <c r="K169" s="46" t="s">
        <v>56</v>
      </c>
      <c r="L169" s="47" t="s">
        <v>56</v>
      </c>
      <c r="M169" s="48"/>
      <c r="N169" s="185"/>
      <c r="O169" s="187"/>
      <c r="P169" s="185"/>
      <c r="Q169" s="186"/>
      <c r="R169" s="186">
        <v>1</v>
      </c>
      <c r="S169" s="187"/>
      <c r="T169" s="187"/>
      <c r="U169" s="187"/>
      <c r="V169" s="320"/>
      <c r="W169" s="214"/>
      <c r="X169" s="215"/>
      <c r="Y169" s="34"/>
      <c r="Z169" s="35"/>
      <c r="AA169" s="35"/>
      <c r="AB169" s="35"/>
      <c r="AC169" s="36"/>
      <c r="AD169" s="224"/>
      <c r="AE169" s="53"/>
      <c r="AF169" s="54"/>
      <c r="AG169" s="55"/>
      <c r="AH169" s="56"/>
      <c r="AI169" s="41" t="s">
        <v>144</v>
      </c>
      <c r="AJ169" s="42">
        <v>44596</v>
      </c>
      <c r="AK169" s="50"/>
      <c r="AL169" s="376" t="str">
        <f t="shared" si="6"/>
        <v>1870 +</v>
      </c>
      <c r="AM169" s="376" t="str">
        <f t="shared" si="7"/>
        <v>-</v>
      </c>
      <c r="AN169"/>
      <c r="AO169"/>
      <c r="AP169"/>
    </row>
    <row r="170" spans="1:42" x14ac:dyDescent="0.2">
      <c r="A170" s="169" t="s">
        <v>2997</v>
      </c>
      <c r="B170" s="172">
        <f>IF(A170="Oui",0,1)</f>
        <v>1</v>
      </c>
      <c r="C170" s="172">
        <f>IF(OR(F170="Médecin",G170="Médecin",H170="Médecin",H170="Médecins",G170="anesthésiste",G170="boursier univ.",G170="chercheur",G170="chirurgien",G170="Résident(e)",G170="Md Urg",G170="Md Card",LEFT(G170,6)="Fellow",LEFT(G170,7)="Externe",G170="Directeur de la biobanque Médecin",G170="monit.-boursier",),1,0)</f>
        <v>1</v>
      </c>
      <c r="D170" s="28" t="s">
        <v>2126</v>
      </c>
      <c r="E170" s="28" t="s">
        <v>2127</v>
      </c>
      <c r="F170" s="257" t="s">
        <v>80</v>
      </c>
      <c r="G170" s="50" t="s">
        <v>80</v>
      </c>
      <c r="H170" s="52" t="s">
        <v>753</v>
      </c>
      <c r="I170" s="29">
        <f ca="1">IF(AJ170&lt;=Données!$B$2,1," ")</f>
        <v>1</v>
      </c>
      <c r="J170" s="45"/>
      <c r="K170" s="46">
        <v>1</v>
      </c>
      <c r="L170" s="47"/>
      <c r="M170" s="48"/>
      <c r="N170" s="185"/>
      <c r="O170" s="187"/>
      <c r="P170" s="185"/>
      <c r="Q170" s="186"/>
      <c r="R170" s="186"/>
      <c r="S170" s="187"/>
      <c r="T170" s="187"/>
      <c r="U170" s="187"/>
      <c r="V170" s="320"/>
      <c r="W170" s="214"/>
      <c r="X170" s="215"/>
      <c r="Y170" s="34"/>
      <c r="Z170" s="35"/>
      <c r="AA170" s="35"/>
      <c r="AB170" s="35"/>
      <c r="AC170" s="36"/>
      <c r="AD170" s="224"/>
      <c r="AE170" s="53"/>
      <c r="AF170" s="54"/>
      <c r="AG170" s="55"/>
      <c r="AH170" s="56"/>
      <c r="AI170" s="41" t="s">
        <v>57</v>
      </c>
      <c r="AJ170" s="42">
        <v>44580</v>
      </c>
      <c r="AK170" s="50"/>
      <c r="AL170" s="376" t="str">
        <f t="shared" si="6"/>
        <v>95PFE-L2M</v>
      </c>
      <c r="AM170" s="376" t="str">
        <f t="shared" si="7"/>
        <v>-</v>
      </c>
      <c r="AN170"/>
      <c r="AO170"/>
      <c r="AP170"/>
    </row>
    <row r="171" spans="1:42" x14ac:dyDescent="0.2">
      <c r="A171" s="169" t="s">
        <v>2997</v>
      </c>
      <c r="B171" s="172">
        <f>IF(A171="Oui",0,1)</f>
        <v>1</v>
      </c>
      <c r="C171" s="172">
        <f>IF(OR(F171="Médecin",G171="Médecin",H171="Médecin",H171="Médecins",G171="anesthésiste",G171="boursier univ.",G171="chercheur",G171="chirurgien",G171="Résident(e)",G171="Md Urg",G171="Md Card",LEFT(G171,6)="Fellow",LEFT(G171,7)="Externe",G171="Directeur de la biobanque Médecin",G171="monit.-boursier",),1,0)</f>
        <v>1</v>
      </c>
      <c r="D171" s="28" t="s">
        <v>2128</v>
      </c>
      <c r="E171" s="28" t="s">
        <v>2129</v>
      </c>
      <c r="F171" s="255" t="s">
        <v>2130</v>
      </c>
      <c r="G171" s="57" t="s">
        <v>80</v>
      </c>
      <c r="H171" s="58" t="s">
        <v>117</v>
      </c>
      <c r="I171" s="29">
        <f ca="1">IF(AJ171&lt;=Données!$B$2,1," ")</f>
        <v>1</v>
      </c>
      <c r="J171" s="45" t="s">
        <v>56</v>
      </c>
      <c r="K171" s="46">
        <v>1</v>
      </c>
      <c r="L171" s="47"/>
      <c r="M171" s="48"/>
      <c r="N171" s="185"/>
      <c r="O171" s="187"/>
      <c r="P171" s="185"/>
      <c r="Q171" s="186"/>
      <c r="R171" s="186"/>
      <c r="S171" s="187"/>
      <c r="T171" s="187"/>
      <c r="U171" s="187"/>
      <c r="V171" s="320"/>
      <c r="W171" s="214"/>
      <c r="X171" s="215"/>
      <c r="Y171" s="34"/>
      <c r="Z171" s="35"/>
      <c r="AA171" s="35"/>
      <c r="AB171" s="35"/>
      <c r="AC171" s="36"/>
      <c r="AD171" s="224"/>
      <c r="AE171" s="53"/>
      <c r="AF171" s="54"/>
      <c r="AG171" s="55"/>
      <c r="AH171" s="56"/>
      <c r="AI171" s="41" t="s">
        <v>57</v>
      </c>
      <c r="AJ171" s="42">
        <v>44569</v>
      </c>
      <c r="AK171" s="50"/>
      <c r="AL171" s="376" t="str">
        <f t="shared" si="6"/>
        <v>95PFE-L2M</v>
      </c>
      <c r="AM171" s="376" t="str">
        <f t="shared" si="7"/>
        <v>-</v>
      </c>
      <c r="AN171"/>
      <c r="AO171"/>
      <c r="AP171"/>
    </row>
    <row r="172" spans="1:42" x14ac:dyDescent="0.2">
      <c r="A172" s="169" t="s">
        <v>2997</v>
      </c>
      <c r="B172" s="172">
        <f>IF(A172="Oui",0,1)</f>
        <v>1</v>
      </c>
      <c r="C172" s="172">
        <f>IF(OR(F172="Médecin",G172="Médecin",H172="Médecin",H172="Médecins",G172="anesthésiste",G172="boursier univ.",G172="chercheur",G172="chirurgien",G172="Résident(e)",G172="Md Urg",G172="Md Card",LEFT(G172,6)="Fellow",LEFT(G172,7)="Externe",G172="Directeur de la biobanque Médecin",G172="monit.-boursier",),1,0)</f>
        <v>1</v>
      </c>
      <c r="D172" s="28" t="s">
        <v>2133</v>
      </c>
      <c r="E172" s="28" t="s">
        <v>2134</v>
      </c>
      <c r="F172" s="255" t="s">
        <v>80</v>
      </c>
      <c r="G172" s="57" t="s">
        <v>80</v>
      </c>
      <c r="H172" s="58" t="s">
        <v>117</v>
      </c>
      <c r="I172" s="29">
        <f ca="1">IF(AJ172&lt;=Données!$B$2,1," ")</f>
        <v>1</v>
      </c>
      <c r="J172" s="45">
        <v>1</v>
      </c>
      <c r="K172" s="46"/>
      <c r="L172" s="47"/>
      <c r="M172" s="48"/>
      <c r="N172" s="185"/>
      <c r="O172" s="187"/>
      <c r="P172" s="185"/>
      <c r="Q172" s="186"/>
      <c r="R172" s="186"/>
      <c r="S172" s="187"/>
      <c r="T172" s="187"/>
      <c r="U172" s="187"/>
      <c r="V172" s="320"/>
      <c r="W172" s="214"/>
      <c r="X172" s="215"/>
      <c r="Y172" s="34"/>
      <c r="Z172" s="35"/>
      <c r="AA172" s="35"/>
      <c r="AB172" s="35"/>
      <c r="AC172" s="36"/>
      <c r="AD172" s="224"/>
      <c r="AE172" s="53"/>
      <c r="AF172" s="54"/>
      <c r="AG172" s="55"/>
      <c r="AH172" s="56"/>
      <c r="AI172" s="41" t="s">
        <v>652</v>
      </c>
      <c r="AJ172" s="42">
        <v>44569</v>
      </c>
      <c r="AK172" s="50"/>
      <c r="AL172" s="376" t="str">
        <f t="shared" si="6"/>
        <v>95PFE-L2S</v>
      </c>
      <c r="AM172" s="376" t="str">
        <f t="shared" si="7"/>
        <v>-</v>
      </c>
      <c r="AN172"/>
      <c r="AO172"/>
      <c r="AP172"/>
    </row>
    <row r="173" spans="1:42" x14ac:dyDescent="0.2">
      <c r="A173" s="169" t="s">
        <v>2997</v>
      </c>
      <c r="B173" s="172">
        <f>IF(A173="Oui",0,1)</f>
        <v>1</v>
      </c>
      <c r="C173" s="172">
        <f>IF(OR(F173="Médecin",G173="Médecin",H173="Médecin",H173="Médecins",G173="anesthésiste",G173="boursier univ.",G173="chercheur",G173="chirurgien",G173="Résident(e)",G173="Md Urg",G173="Md Card",LEFT(G173,6)="Fellow",LEFT(G173,7)="Externe",G173="Directeur de la biobanque Médecin",G173="monit.-boursier",),1,0)</f>
        <v>1</v>
      </c>
      <c r="D173" s="28" t="s">
        <v>2158</v>
      </c>
      <c r="E173" s="28" t="s">
        <v>1302</v>
      </c>
      <c r="F173" s="257"/>
      <c r="G173" s="67" t="s">
        <v>378</v>
      </c>
      <c r="H173" s="66" t="s">
        <v>304</v>
      </c>
      <c r="I173" s="29">
        <f ca="1">IF(AJ173&lt;=Données!$B$2,1," ")</f>
        <v>1</v>
      </c>
      <c r="J173" s="45" t="s">
        <v>56</v>
      </c>
      <c r="K173" s="46">
        <v>1</v>
      </c>
      <c r="L173" s="47"/>
      <c r="M173" s="48"/>
      <c r="N173" s="185"/>
      <c r="O173" s="187"/>
      <c r="P173" s="185"/>
      <c r="Q173" s="186"/>
      <c r="R173" s="186"/>
      <c r="S173" s="187"/>
      <c r="T173" s="187"/>
      <c r="U173" s="187"/>
      <c r="V173" s="320"/>
      <c r="W173" s="214"/>
      <c r="X173" s="215"/>
      <c r="Y173" s="34"/>
      <c r="Z173" s="35"/>
      <c r="AA173" s="35"/>
      <c r="AB173" s="35"/>
      <c r="AC173" s="36"/>
      <c r="AD173" s="224"/>
      <c r="AE173" s="53"/>
      <c r="AF173" s="54"/>
      <c r="AG173" s="55"/>
      <c r="AH173" s="56"/>
      <c r="AI173" s="41" t="s">
        <v>85</v>
      </c>
      <c r="AJ173" s="42">
        <v>44560</v>
      </c>
      <c r="AK173" s="50"/>
      <c r="AL173" s="376" t="str">
        <f t="shared" si="6"/>
        <v>95PFE-L2M</v>
      </c>
      <c r="AM173" s="376" t="str">
        <f t="shared" si="7"/>
        <v>-</v>
      </c>
      <c r="AN173"/>
      <c r="AO173"/>
      <c r="AP173"/>
    </row>
    <row r="174" spans="1:42" x14ac:dyDescent="0.2">
      <c r="A174" s="169" t="s">
        <v>2799</v>
      </c>
      <c r="B174" s="172">
        <f>IF(A174="Oui",0,1)</f>
        <v>1</v>
      </c>
      <c r="C174" s="172">
        <f>IF(OR(F174="Médecin",G174="Médecin",H174="Médecin",H174="Médecins",G174="anesthésiste",G174="boursier univ.",G174="chercheur",G174="chirurgien",G174="Résident(e)",G174="Md Urg",G174="Md Card",LEFT(G174,6)="Fellow",LEFT(G174,7)="Externe",G174="Directeur de la biobanque Médecin",G174="monit.-boursier",),1,0)</f>
        <v>1</v>
      </c>
      <c r="D174" s="28" t="s">
        <v>6063</v>
      </c>
      <c r="E174" s="28" t="s">
        <v>938</v>
      </c>
      <c r="F174" s="257" t="s">
        <v>6064</v>
      </c>
      <c r="G174" s="57" t="s">
        <v>3185</v>
      </c>
      <c r="H174" s="58" t="s">
        <v>61</v>
      </c>
      <c r="I174" s="29" t="str">
        <f ca="1">IF(AJ174&lt;=Données!$B$2,1," ")</f>
        <v xml:space="preserve"> </v>
      </c>
      <c r="J174" s="45">
        <v>1</v>
      </c>
      <c r="K174" s="46"/>
      <c r="L174" s="47"/>
      <c r="M174" s="48"/>
      <c r="N174" s="185"/>
      <c r="O174" s="187"/>
      <c r="P174" s="185"/>
      <c r="Q174" s="186"/>
      <c r="R174" s="186"/>
      <c r="S174" s="187"/>
      <c r="T174" s="187"/>
      <c r="U174" s="187"/>
      <c r="V174" s="320"/>
      <c r="W174" s="214"/>
      <c r="X174" s="215"/>
      <c r="Y174" s="34"/>
      <c r="Z174" s="35"/>
      <c r="AA174" s="35"/>
      <c r="AB174" s="35"/>
      <c r="AC174" s="36"/>
      <c r="AD174" s="224"/>
      <c r="AE174" s="53"/>
      <c r="AF174" s="54"/>
      <c r="AG174" s="55"/>
      <c r="AH174" s="56"/>
      <c r="AI174" s="41" t="s">
        <v>4462</v>
      </c>
      <c r="AJ174" s="42">
        <v>45770</v>
      </c>
      <c r="AK174" s="50"/>
      <c r="AL174" s="376" t="str">
        <f t="shared" si="6"/>
        <v>95PFE-L2S</v>
      </c>
      <c r="AM174" s="376" t="str">
        <f t="shared" si="7"/>
        <v>-</v>
      </c>
      <c r="AN174"/>
      <c r="AO174"/>
      <c r="AP174"/>
    </row>
    <row r="175" spans="1:42" x14ac:dyDescent="0.2">
      <c r="A175" s="169" t="s">
        <v>2799</v>
      </c>
      <c r="B175" s="172">
        <f>IF(A175="Oui",0,1)</f>
        <v>1</v>
      </c>
      <c r="C175" s="172">
        <f>IF(OR(F175="Médecin",G175="Médecin",H175="Médecin",H175="Médecins",G175="anesthésiste",G175="boursier univ.",G175="chercheur",G175="chirurgien",G175="Résident(e)",G175="Md Urg",G175="Md Card",LEFT(G175,6)="Fellow",LEFT(G175,7)="Externe",G175="Directeur de la biobanque Médecin",G175="monit.-boursier",),1,0)</f>
        <v>1</v>
      </c>
      <c r="D175" s="28" t="s">
        <v>2168</v>
      </c>
      <c r="E175" s="28" t="s">
        <v>3217</v>
      </c>
      <c r="F175" s="257">
        <v>13583</v>
      </c>
      <c r="G175" s="67" t="s">
        <v>378</v>
      </c>
      <c r="H175" s="66" t="s">
        <v>304</v>
      </c>
      <c r="I175" s="29">
        <f ca="1">IF(AJ175&lt;=Données!$B$2,1," ")</f>
        <v>1</v>
      </c>
      <c r="J175" s="45" t="s">
        <v>56</v>
      </c>
      <c r="K175" s="46" t="s">
        <v>56</v>
      </c>
      <c r="L175" s="47">
        <v>1</v>
      </c>
      <c r="M175" s="48"/>
      <c r="N175" s="185"/>
      <c r="O175" s="187"/>
      <c r="P175" s="185"/>
      <c r="Q175" s="186"/>
      <c r="R175" s="186"/>
      <c r="S175" s="187"/>
      <c r="T175" s="187"/>
      <c r="U175" s="187"/>
      <c r="V175" s="320"/>
      <c r="W175" s="214"/>
      <c r="X175" s="215"/>
      <c r="Y175" s="34"/>
      <c r="Z175" s="35"/>
      <c r="AA175" s="35"/>
      <c r="AB175" s="35"/>
      <c r="AC175" s="36"/>
      <c r="AD175" s="224"/>
      <c r="AE175" s="53"/>
      <c r="AF175" s="54"/>
      <c r="AG175" s="55"/>
      <c r="AH175" s="56"/>
      <c r="AI175" s="41" t="s">
        <v>2858</v>
      </c>
      <c r="AJ175" s="42">
        <v>45027</v>
      </c>
      <c r="AK175" s="50"/>
      <c r="AL175" s="376" t="str">
        <f t="shared" si="6"/>
        <v>95PFE-L2L</v>
      </c>
      <c r="AM175" s="376" t="str">
        <f t="shared" si="7"/>
        <v>-</v>
      </c>
      <c r="AN175"/>
      <c r="AO175"/>
      <c r="AP175"/>
    </row>
    <row r="176" spans="1:42" x14ac:dyDescent="0.2">
      <c r="A176" s="169" t="s">
        <v>2799</v>
      </c>
      <c r="B176" s="172">
        <f>IF(A176="Oui",0,1)</f>
        <v>1</v>
      </c>
      <c r="C176" s="172">
        <f>IF(OR(F176="Médecin",G176="Médecin",H176="Médecin",H176="Médecins",G176="anesthésiste",G176="boursier univ.",G176="chercheur",G176="chirurgien",G176="Résident(e)",G176="Md Urg",G176="Md Card",LEFT(G176,6)="Fellow",LEFT(G176,7)="Externe",G176="Directeur de la biobanque Médecin",G176="monit.-boursier",),1,0)</f>
        <v>1</v>
      </c>
      <c r="D176" s="28" t="s">
        <v>2178</v>
      </c>
      <c r="E176" s="28" t="s">
        <v>708</v>
      </c>
      <c r="F176" s="255" t="s">
        <v>5414</v>
      </c>
      <c r="G176" s="57" t="s">
        <v>116</v>
      </c>
      <c r="H176" s="52" t="s">
        <v>2214</v>
      </c>
      <c r="I176" s="29" t="str">
        <f ca="1">IF(AJ176&lt;=Données!$B$2,1," ")</f>
        <v xml:space="preserve"> </v>
      </c>
      <c r="J176" s="45">
        <v>1</v>
      </c>
      <c r="K176" s="46"/>
      <c r="L176" s="47"/>
      <c r="M176" s="48"/>
      <c r="N176" s="185"/>
      <c r="O176" s="187"/>
      <c r="P176" s="185"/>
      <c r="Q176" s="186"/>
      <c r="R176" s="186"/>
      <c r="S176" s="187"/>
      <c r="T176" s="187"/>
      <c r="U176" s="187"/>
      <c r="V176" s="320"/>
      <c r="W176" s="214"/>
      <c r="X176" s="215"/>
      <c r="Y176" s="34"/>
      <c r="Z176" s="35"/>
      <c r="AA176" s="35"/>
      <c r="AB176" s="35"/>
      <c r="AC176" s="36"/>
      <c r="AD176" s="224"/>
      <c r="AE176" s="53"/>
      <c r="AF176" s="54"/>
      <c r="AG176" s="55"/>
      <c r="AH176" s="56"/>
      <c r="AI176" s="41" t="s">
        <v>4462</v>
      </c>
      <c r="AJ176" s="42">
        <v>45427</v>
      </c>
      <c r="AK176" s="50"/>
      <c r="AL176" s="376" t="str">
        <f t="shared" si="6"/>
        <v>95PFE-L2S</v>
      </c>
      <c r="AM176" s="376" t="str">
        <f t="shared" si="7"/>
        <v>-</v>
      </c>
      <c r="AN176"/>
      <c r="AO176"/>
      <c r="AP176"/>
    </row>
    <row r="177" spans="1:260" x14ac:dyDescent="0.2">
      <c r="A177" s="169" t="s">
        <v>2799</v>
      </c>
      <c r="B177" s="172">
        <f>IF(A177="Oui",0,1)</f>
        <v>1</v>
      </c>
      <c r="C177" s="172">
        <f>IF(OR(F177="Médecin",G177="Médecin",H177="Médecin",H177="Médecins",G177="anesthésiste",G177="boursier univ.",G177="chercheur",G177="chirurgien",G177="Résident(e)",G177="Md Urg",G177="Md Card",LEFT(G177,6)="Fellow",LEFT(G177,7)="Externe",G177="Directeur de la biobanque Médecin",G177="monit.-boursier",),1,0)</f>
        <v>1</v>
      </c>
      <c r="D177" s="28" t="s">
        <v>5084</v>
      </c>
      <c r="E177" s="28" t="s">
        <v>686</v>
      </c>
      <c r="F177" s="257" t="s">
        <v>5085</v>
      </c>
      <c r="G177" s="57" t="s">
        <v>3185</v>
      </c>
      <c r="H177" s="58" t="s">
        <v>1898</v>
      </c>
      <c r="I177" s="29" t="str">
        <f ca="1">IF(AJ177&lt;=Données!$B$2,1," ")</f>
        <v xml:space="preserve"> </v>
      </c>
      <c r="J177" s="45"/>
      <c r="K177" s="46">
        <v>1</v>
      </c>
      <c r="L177" s="47"/>
      <c r="M177" s="48"/>
      <c r="N177" s="185"/>
      <c r="O177" s="187"/>
      <c r="P177" s="185"/>
      <c r="Q177" s="186"/>
      <c r="R177" s="186"/>
      <c r="S177" s="187"/>
      <c r="T177" s="187"/>
      <c r="U177" s="187"/>
      <c r="V177" s="320"/>
      <c r="W177" s="214"/>
      <c r="X177" s="215"/>
      <c r="Y177" s="34"/>
      <c r="Z177" s="35"/>
      <c r="AA177" s="35"/>
      <c r="AB177" s="35"/>
      <c r="AC177" s="36"/>
      <c r="AD177" s="224"/>
      <c r="AE177" s="53"/>
      <c r="AF177" s="54"/>
      <c r="AG177" s="55"/>
      <c r="AH177" s="56"/>
      <c r="AI177" s="41" t="s">
        <v>4462</v>
      </c>
      <c r="AJ177" s="42">
        <v>45301</v>
      </c>
      <c r="AK177" s="50"/>
      <c r="AL177" s="376" t="str">
        <f t="shared" si="6"/>
        <v>95PFE-L2M</v>
      </c>
      <c r="AM177" s="376" t="str">
        <f t="shared" si="7"/>
        <v>-</v>
      </c>
      <c r="AN177"/>
      <c r="AO177"/>
      <c r="AP177"/>
    </row>
    <row r="178" spans="1:260" s="44" customFormat="1" x14ac:dyDescent="0.2">
      <c r="A178" s="169" t="s">
        <v>2799</v>
      </c>
      <c r="B178" s="172">
        <f>IF(A178="Oui",0,1)</f>
        <v>1</v>
      </c>
      <c r="C178" s="172">
        <f>IF(OR(F178="Médecin",G178="Médecin",H178="Médecin",H178="Médecins",G178="anesthésiste",G178="boursier univ.",G178="chercheur",G178="chirurgien",G178="Résident(e)",G178="Md Urg",G178="Md Card",LEFT(G178,6)="Fellow",LEFT(G178,7)="Externe",G178="Directeur de la biobanque Médecin",G178="monit.-boursier",),1,0)</f>
        <v>1</v>
      </c>
      <c r="D178" s="28" t="s">
        <v>5856</v>
      </c>
      <c r="E178" s="28" t="s">
        <v>2081</v>
      </c>
      <c r="F178" s="257" t="s">
        <v>5857</v>
      </c>
      <c r="G178" s="57" t="s">
        <v>3185</v>
      </c>
      <c r="H178" s="58" t="s">
        <v>61</v>
      </c>
      <c r="I178" s="29" t="str">
        <f ca="1">IF(AJ178&lt;=Données!$B$2,1," ")</f>
        <v xml:space="preserve"> </v>
      </c>
      <c r="J178" s="45">
        <v>1</v>
      </c>
      <c r="K178" s="46"/>
      <c r="L178" s="47"/>
      <c r="M178" s="48"/>
      <c r="N178" s="185"/>
      <c r="O178" s="187"/>
      <c r="P178" s="185"/>
      <c r="Q178" s="186"/>
      <c r="R178" s="186"/>
      <c r="S178" s="187"/>
      <c r="T178" s="187"/>
      <c r="U178" s="187"/>
      <c r="V178" s="320"/>
      <c r="W178" s="214"/>
      <c r="X178" s="215"/>
      <c r="Y178" s="34"/>
      <c r="Z178" s="35"/>
      <c r="AA178" s="35"/>
      <c r="AB178" s="35"/>
      <c r="AC178" s="36"/>
      <c r="AD178" s="224"/>
      <c r="AE178" s="53"/>
      <c r="AF178" s="54"/>
      <c r="AG178" s="55"/>
      <c r="AH178" s="56"/>
      <c r="AI178" s="41" t="s">
        <v>4462</v>
      </c>
      <c r="AJ178" s="42">
        <v>45687</v>
      </c>
      <c r="AK178" s="50"/>
      <c r="AL178" s="376" t="str">
        <f t="shared" si="6"/>
        <v>95PFE-L2S</v>
      </c>
      <c r="AM178" s="376" t="str">
        <f t="shared" si="7"/>
        <v>-</v>
      </c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</row>
    <row r="179" spans="1:260" s="44" customFormat="1" x14ac:dyDescent="0.2">
      <c r="A179" s="169" t="s">
        <v>2799</v>
      </c>
      <c r="B179" s="172">
        <f>IF(A179="Oui",0,1)</f>
        <v>1</v>
      </c>
      <c r="C179" s="172">
        <f>IF(OR(F179="Médecin",G179="Médecin",H179="Médecin",H179="Médecins",G179="anesthésiste",G179="boursier univ.",G179="chercheur",G179="chirurgien",G179="Résident(e)",G179="Md Urg",G179="Md Card",LEFT(G179,6)="Fellow",LEFT(G179,7)="Externe",G179="Directeur de la biobanque Médecin",G179="monit.-boursier",),1,0)</f>
        <v>1</v>
      </c>
      <c r="D179" s="28" t="s">
        <v>2183</v>
      </c>
      <c r="E179" s="28" t="s">
        <v>2184</v>
      </c>
      <c r="F179" s="255">
        <v>1527</v>
      </c>
      <c r="G179" s="57" t="s">
        <v>80</v>
      </c>
      <c r="H179" s="58" t="s">
        <v>117</v>
      </c>
      <c r="I179" s="29">
        <f ca="1">IF(AJ179&lt;=Données!$B$2,1," ")</f>
        <v>1</v>
      </c>
      <c r="J179" s="45"/>
      <c r="K179" s="46">
        <v>1</v>
      </c>
      <c r="L179" s="47"/>
      <c r="M179" s="48"/>
      <c r="N179" s="185"/>
      <c r="O179" s="187"/>
      <c r="P179" s="185"/>
      <c r="Q179" s="186"/>
      <c r="R179" s="186"/>
      <c r="S179" s="187"/>
      <c r="T179" s="187"/>
      <c r="U179" s="187"/>
      <c r="V179" s="320"/>
      <c r="W179" s="214"/>
      <c r="X179" s="215"/>
      <c r="Y179" s="34"/>
      <c r="Z179" s="35"/>
      <c r="AA179" s="35"/>
      <c r="AB179" s="35"/>
      <c r="AC179" s="36"/>
      <c r="AD179" s="224"/>
      <c r="AE179" s="53"/>
      <c r="AF179" s="54"/>
      <c r="AG179" s="55"/>
      <c r="AH179" s="56"/>
      <c r="AI179" s="41" t="s">
        <v>57</v>
      </c>
      <c r="AJ179" s="42">
        <v>44594</v>
      </c>
      <c r="AK179" s="50"/>
      <c r="AL179" s="376" t="str">
        <f t="shared" si="6"/>
        <v>95PFE-L2M</v>
      </c>
      <c r="AM179" s="376" t="str">
        <f t="shared" si="7"/>
        <v>-</v>
      </c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</row>
    <row r="180" spans="1:260" s="44" customFormat="1" x14ac:dyDescent="0.2">
      <c r="A180" s="169" t="s">
        <v>2799</v>
      </c>
      <c r="B180" s="172">
        <f>IF(A180="Oui",0,1)</f>
        <v>1</v>
      </c>
      <c r="C180" s="172">
        <f>IF(OR(F180="Médecin",G180="Médecin",H180="Médecin",H180="Médecins",G180="anesthésiste",G180="boursier univ.",G180="chercheur",G180="chirurgien",G180="Résident(e)",G180="Md Urg",G180="Md Card",LEFT(G180,6)="Fellow",LEFT(G180,7)="Externe",G180="Directeur de la biobanque Médecin",G180="monit.-boursier",),1,0)</f>
        <v>1</v>
      </c>
      <c r="D180" s="28" t="s">
        <v>3147</v>
      </c>
      <c r="E180" s="28" t="s">
        <v>6262</v>
      </c>
      <c r="F180" s="257" t="s">
        <v>6263</v>
      </c>
      <c r="G180" s="57" t="s">
        <v>3185</v>
      </c>
      <c r="H180" s="58" t="s">
        <v>2214</v>
      </c>
      <c r="I180" s="29" t="str">
        <f ca="1">IF(AJ180&lt;=Données!$B$2,1," ")</f>
        <v xml:space="preserve"> </v>
      </c>
      <c r="J180" s="45"/>
      <c r="K180" s="46" t="s">
        <v>56</v>
      </c>
      <c r="L180" s="47"/>
      <c r="M180" s="48"/>
      <c r="N180" s="185"/>
      <c r="O180" s="187"/>
      <c r="P180" s="185"/>
      <c r="Q180" s="186"/>
      <c r="R180" s="186">
        <v>1</v>
      </c>
      <c r="S180" s="187"/>
      <c r="T180" s="187"/>
      <c r="U180" s="187"/>
      <c r="V180" s="320"/>
      <c r="W180" s="214"/>
      <c r="X180" s="215"/>
      <c r="Y180" s="34"/>
      <c r="Z180" s="35"/>
      <c r="AA180" s="35"/>
      <c r="AB180" s="35"/>
      <c r="AC180" s="36"/>
      <c r="AD180" s="224"/>
      <c r="AE180" s="53"/>
      <c r="AF180" s="54"/>
      <c r="AG180" s="55"/>
      <c r="AH180" s="56"/>
      <c r="AI180" s="41" t="s">
        <v>4462</v>
      </c>
      <c r="AJ180" s="42">
        <v>45882</v>
      </c>
      <c r="AK180" s="50"/>
      <c r="AL180" s="376" t="str">
        <f t="shared" si="6"/>
        <v>1870 +</v>
      </c>
      <c r="AM180" s="376" t="str">
        <f t="shared" si="7"/>
        <v>-</v>
      </c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</row>
    <row r="181" spans="1:260" s="44" customFormat="1" x14ac:dyDescent="0.2">
      <c r="A181" s="169" t="s">
        <v>2799</v>
      </c>
      <c r="B181" s="172">
        <f>IF(A181="Oui",0,1)</f>
        <v>1</v>
      </c>
      <c r="C181" s="172">
        <f>IF(OR(F181="Médecin",G181="Médecin",H181="Médecin",H181="Médecins",G181="anesthésiste",G181="boursier univ.",G181="chercheur",G181="chirurgien",G181="Résident(e)",G181="Md Urg",G181="Md Card",LEFT(G181,6)="Fellow",LEFT(G181,7)="Externe",G181="Directeur de la biobanque Médecin",G181="monit.-boursier",),1,0)</f>
        <v>1</v>
      </c>
      <c r="D181" s="28" t="s">
        <v>3147</v>
      </c>
      <c r="E181" s="28" t="s">
        <v>5811</v>
      </c>
      <c r="F181" s="257" t="s">
        <v>5812</v>
      </c>
      <c r="G181" s="57" t="s">
        <v>3185</v>
      </c>
      <c r="H181" s="58"/>
      <c r="I181" s="29" t="str">
        <f ca="1">IF(AJ181&lt;=Données!$B$2,1," ")</f>
        <v xml:space="preserve"> </v>
      </c>
      <c r="J181" s="45">
        <v>1</v>
      </c>
      <c r="K181" s="46"/>
      <c r="L181" s="47"/>
      <c r="M181" s="48"/>
      <c r="N181" s="185"/>
      <c r="O181" s="187"/>
      <c r="P181" s="185"/>
      <c r="Q181" s="186"/>
      <c r="R181" s="186"/>
      <c r="S181" s="187"/>
      <c r="T181" s="187"/>
      <c r="U181" s="187"/>
      <c r="V181" s="320"/>
      <c r="W181" s="214"/>
      <c r="X181" s="215"/>
      <c r="Y181" s="34"/>
      <c r="Z181" s="35"/>
      <c r="AA181" s="35"/>
      <c r="AB181" s="35"/>
      <c r="AC181" s="36"/>
      <c r="AD181" s="224"/>
      <c r="AE181" s="53"/>
      <c r="AF181" s="54"/>
      <c r="AG181" s="55"/>
      <c r="AH181" s="56"/>
      <c r="AI181" s="41" t="s">
        <v>4462</v>
      </c>
      <c r="AJ181" s="42">
        <v>45630</v>
      </c>
      <c r="AK181" s="50"/>
      <c r="AL181" s="376" t="str">
        <f t="shared" si="6"/>
        <v>95PFE-L2S</v>
      </c>
      <c r="AM181" s="376" t="str">
        <f t="shared" si="7"/>
        <v>-</v>
      </c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</row>
    <row r="182" spans="1:260" s="44" customFormat="1" x14ac:dyDescent="0.2">
      <c r="A182" s="169" t="s">
        <v>2997</v>
      </c>
      <c r="B182" s="172">
        <f>IF(A182="Oui",0,1)</f>
        <v>1</v>
      </c>
      <c r="C182" s="172">
        <f>IF(OR(F182="Médecin",G182="Médecin",H182="Médecin",H182="Médecins",G182="anesthésiste",G182="boursier univ.",G182="chercheur",G182="chirurgien",G182="Résident(e)",G182="Md Urg",G182="Md Card",LEFT(G182,6)="Fellow",LEFT(G182,7)="Externe",G182="Directeur de la biobanque Médecin",G182="monit.-boursier",),1,0)</f>
        <v>1</v>
      </c>
      <c r="D182" s="28" t="s">
        <v>2195</v>
      </c>
      <c r="E182" s="28" t="s">
        <v>2196</v>
      </c>
      <c r="F182" s="255" t="s">
        <v>2197</v>
      </c>
      <c r="G182" s="57" t="s">
        <v>80</v>
      </c>
      <c r="H182" s="58" t="s">
        <v>117</v>
      </c>
      <c r="I182" s="29">
        <f ca="1">IF(AJ182&lt;=Données!$B$2,1," ")</f>
        <v>1</v>
      </c>
      <c r="J182" s="45" t="s">
        <v>56</v>
      </c>
      <c r="K182" s="46" t="s">
        <v>56</v>
      </c>
      <c r="L182" s="47" t="s">
        <v>56</v>
      </c>
      <c r="M182" s="48"/>
      <c r="N182" s="185"/>
      <c r="O182" s="187"/>
      <c r="P182" s="185"/>
      <c r="Q182" s="186"/>
      <c r="R182" s="186">
        <v>1</v>
      </c>
      <c r="S182" s="187"/>
      <c r="T182" s="187"/>
      <c r="U182" s="187"/>
      <c r="V182" s="320"/>
      <c r="W182" s="214"/>
      <c r="X182" s="215"/>
      <c r="Y182" s="34"/>
      <c r="Z182" s="35"/>
      <c r="AA182" s="35"/>
      <c r="AB182" s="35"/>
      <c r="AC182" s="36"/>
      <c r="AD182" s="224"/>
      <c r="AE182" s="53"/>
      <c r="AF182" s="54"/>
      <c r="AG182" s="55"/>
      <c r="AH182" s="56"/>
      <c r="AI182" s="41" t="s">
        <v>98</v>
      </c>
      <c r="AJ182" s="42">
        <v>44580</v>
      </c>
      <c r="AK182" s="50"/>
      <c r="AL182" s="376" t="str">
        <f t="shared" si="6"/>
        <v>1870 +</v>
      </c>
      <c r="AM182" s="376" t="str">
        <f t="shared" si="7"/>
        <v>-</v>
      </c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</row>
    <row r="183" spans="1:260" s="44" customFormat="1" x14ac:dyDescent="0.2">
      <c r="A183" s="169" t="s">
        <v>2997</v>
      </c>
      <c r="B183" s="172">
        <f>IF(A183="Oui",0,1)</f>
        <v>1</v>
      </c>
      <c r="C183" s="172">
        <f>IF(OR(F183="Médecin",G183="Médecin",H183="Médecin",H183="Médecins",G183="anesthésiste",G183="boursier univ.",G183="chercheur",G183="chirurgien",G183="Résident(e)",G183="Md Urg",G183="Md Card",LEFT(G183,6)="Fellow",LEFT(G183,7)="Externe",G183="Directeur de la biobanque Médecin",G183="monit.-boursier",),1,0)</f>
        <v>1</v>
      </c>
      <c r="D183" s="28" t="s">
        <v>2200</v>
      </c>
      <c r="E183" s="28" t="s">
        <v>2201</v>
      </c>
      <c r="F183" s="257"/>
      <c r="G183" s="67" t="s">
        <v>116</v>
      </c>
      <c r="H183" s="58" t="s">
        <v>65</v>
      </c>
      <c r="I183" s="29">
        <f ca="1">IF(AJ183&lt;=Données!$B$2,1," ")</f>
        <v>1</v>
      </c>
      <c r="J183" s="45"/>
      <c r="K183" s="46">
        <v>1</v>
      </c>
      <c r="L183" s="47"/>
      <c r="M183" s="48"/>
      <c r="N183" s="185"/>
      <c r="O183" s="187"/>
      <c r="P183" s="185"/>
      <c r="Q183" s="186"/>
      <c r="R183" s="186"/>
      <c r="S183" s="187"/>
      <c r="T183" s="187"/>
      <c r="U183" s="187"/>
      <c r="V183" s="320"/>
      <c r="W183" s="214"/>
      <c r="X183" s="215"/>
      <c r="Y183" s="34"/>
      <c r="Z183" s="35"/>
      <c r="AA183" s="35"/>
      <c r="AB183" s="35"/>
      <c r="AC183" s="36"/>
      <c r="AD183" s="224"/>
      <c r="AE183" s="53"/>
      <c r="AF183" s="54"/>
      <c r="AG183" s="55"/>
      <c r="AH183" s="56"/>
      <c r="AI183" s="41" t="s">
        <v>85</v>
      </c>
      <c r="AJ183" s="42">
        <v>44559</v>
      </c>
      <c r="AK183" s="50"/>
      <c r="AL183" s="376" t="str">
        <f t="shared" si="6"/>
        <v>95PFE-L2M</v>
      </c>
      <c r="AM183" s="376" t="str">
        <f t="shared" si="7"/>
        <v>-</v>
      </c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</row>
    <row r="184" spans="1:260" s="44" customFormat="1" x14ac:dyDescent="0.2">
      <c r="A184" s="169" t="s">
        <v>2799</v>
      </c>
      <c r="B184" s="172">
        <f>IF(A184="Oui",0,1)</f>
        <v>1</v>
      </c>
      <c r="C184" s="172">
        <f>IF(OR(F184="Médecin",G184="Médecin",H184="Médecin",H184="Médecins",G184="anesthésiste",G184="boursier univ.",G184="chercheur",G184="chirurgien",G184="Résident(e)",G184="Md Urg",G184="Md Card",LEFT(G184,6)="Fellow",LEFT(G184,7)="Externe",G184="Directeur de la biobanque Médecin",G184="monit.-boursier",),1,0)</f>
        <v>1</v>
      </c>
      <c r="D184" s="28" t="s">
        <v>2202</v>
      </c>
      <c r="E184" s="28" t="s">
        <v>838</v>
      </c>
      <c r="F184" s="257" t="s">
        <v>3344</v>
      </c>
      <c r="G184" s="67" t="s">
        <v>378</v>
      </c>
      <c r="H184" s="58" t="s">
        <v>61</v>
      </c>
      <c r="I184" s="29">
        <f ca="1">IF(AJ184&lt;=Données!$B$2,1," ")</f>
        <v>1</v>
      </c>
      <c r="J184" s="45" t="s">
        <v>56</v>
      </c>
      <c r="K184" s="46">
        <v>1</v>
      </c>
      <c r="L184" s="47"/>
      <c r="M184" s="48"/>
      <c r="N184" s="185"/>
      <c r="O184" s="187"/>
      <c r="P184" s="185"/>
      <c r="Q184" s="186"/>
      <c r="R184" s="186"/>
      <c r="S184" s="187"/>
      <c r="T184" s="187"/>
      <c r="U184" s="187"/>
      <c r="V184" s="320"/>
      <c r="W184" s="214"/>
      <c r="X184" s="215"/>
      <c r="Y184" s="34"/>
      <c r="Z184" s="35"/>
      <c r="AA184" s="35"/>
      <c r="AB184" s="35"/>
      <c r="AC184" s="36"/>
      <c r="AD184" s="224"/>
      <c r="AE184" s="53"/>
      <c r="AF184" s="54"/>
      <c r="AG184" s="55"/>
      <c r="AH184" s="56"/>
      <c r="AI184" s="41" t="s">
        <v>2858</v>
      </c>
      <c r="AJ184" s="42">
        <v>45111</v>
      </c>
      <c r="AK184" s="50"/>
      <c r="AL184" s="376" t="str">
        <f t="shared" si="6"/>
        <v>95PFE-L2M</v>
      </c>
      <c r="AM184" s="376" t="str">
        <f t="shared" si="7"/>
        <v>-</v>
      </c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</row>
    <row r="185" spans="1:260" s="44" customFormat="1" x14ac:dyDescent="0.2">
      <c r="A185" s="169" t="s">
        <v>2798</v>
      </c>
      <c r="B185" s="172">
        <f>IF(A185="Oui",0,1)</f>
        <v>0</v>
      </c>
      <c r="C185" s="172">
        <f>IF(OR(F185="Médecin",G185="Médecin",H185="Médecin",H185="Médecins",G185="anesthésiste",G185="boursier univ.",G185="chercheur",G185="chirurgien",G185="Résident(e)",G185="Md Urg",G185="Md Card",LEFT(G185,6)="Fellow",LEFT(G185,7)="Externe",G185="Directeur de la biobanque Médecin",G185="monit.-boursier",),1,0)</f>
        <v>1</v>
      </c>
      <c r="D185" s="28" t="s">
        <v>2203</v>
      </c>
      <c r="E185" s="28" t="s">
        <v>189</v>
      </c>
      <c r="F185" s="258">
        <v>10698</v>
      </c>
      <c r="G185" s="57" t="s">
        <v>116</v>
      </c>
      <c r="H185" s="66" t="s">
        <v>2204</v>
      </c>
      <c r="I185" s="29">
        <f ca="1">IF(AJ185&lt;=Données!$B$2,1," ")</f>
        <v>1</v>
      </c>
      <c r="J185" s="45"/>
      <c r="K185" s="46"/>
      <c r="L185" s="47"/>
      <c r="M185" s="48"/>
      <c r="N185" s="185"/>
      <c r="O185" s="187"/>
      <c r="P185" s="185"/>
      <c r="Q185" s="186"/>
      <c r="R185" s="186"/>
      <c r="S185" s="187"/>
      <c r="T185" s="187"/>
      <c r="U185" s="187"/>
      <c r="V185" s="320"/>
      <c r="W185" s="214"/>
      <c r="X185" s="215"/>
      <c r="Y185" s="34"/>
      <c r="Z185" s="35">
        <v>1</v>
      </c>
      <c r="AA185" s="35"/>
      <c r="AB185" s="35"/>
      <c r="AC185" s="36"/>
      <c r="AD185" s="224"/>
      <c r="AE185" s="53"/>
      <c r="AF185" s="54"/>
      <c r="AG185" s="55"/>
      <c r="AH185" s="56"/>
      <c r="AI185" s="41" t="s">
        <v>106</v>
      </c>
      <c r="AJ185" s="42">
        <v>44173</v>
      </c>
      <c r="AK185" s="50"/>
      <c r="AL185" s="376" t="str">
        <f t="shared" si="6"/>
        <v>1511-S</v>
      </c>
      <c r="AM185" s="376" t="str">
        <f t="shared" si="7"/>
        <v>-</v>
      </c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</row>
    <row r="186" spans="1:260" s="44" customFormat="1" x14ac:dyDescent="0.2">
      <c r="A186" s="169" t="s">
        <v>2799</v>
      </c>
      <c r="B186" s="172">
        <f>IF(A186="Oui",0,1)</f>
        <v>1</v>
      </c>
      <c r="C186" s="172">
        <f>IF(OR(F186="Médecin",G186="Médecin",H186="Médecin",H186="Médecins",G186="anesthésiste",G186="boursier univ.",G186="chercheur",G186="chirurgien",G186="Résident(e)",G186="Md Urg",G186="Md Card",LEFT(G186,6)="Fellow",LEFT(G186,7)="Externe",G186="Directeur de la biobanque Médecin",G186="monit.-boursier",),1,0)</f>
        <v>1</v>
      </c>
      <c r="D186" s="28" t="s">
        <v>4684</v>
      </c>
      <c r="E186" s="28" t="s">
        <v>123</v>
      </c>
      <c r="F186" s="257">
        <v>13389</v>
      </c>
      <c r="G186" s="57" t="s">
        <v>3185</v>
      </c>
      <c r="H186" s="58" t="s">
        <v>5359</v>
      </c>
      <c r="I186" s="29" t="str">
        <f ca="1">IF(AJ186&lt;=Données!$B$2,1," ")</f>
        <v xml:space="preserve"> </v>
      </c>
      <c r="J186" s="45"/>
      <c r="K186" s="46" t="s">
        <v>56</v>
      </c>
      <c r="L186" s="47"/>
      <c r="M186" s="48"/>
      <c r="N186" s="185"/>
      <c r="O186" s="187">
        <v>1</v>
      </c>
      <c r="P186" s="185"/>
      <c r="Q186" s="186"/>
      <c r="R186" s="186"/>
      <c r="S186" s="187"/>
      <c r="T186" s="187"/>
      <c r="U186" s="187"/>
      <c r="V186" s="320"/>
      <c r="W186" s="214"/>
      <c r="X186" s="215"/>
      <c r="Y186" s="34"/>
      <c r="Z186" s="35"/>
      <c r="AA186" s="35"/>
      <c r="AB186" s="35"/>
      <c r="AC186" s="36"/>
      <c r="AD186" s="224"/>
      <c r="AE186" s="53"/>
      <c r="AF186" s="54"/>
      <c r="AG186" s="55"/>
      <c r="AH186" s="56"/>
      <c r="AI186" s="41" t="s">
        <v>4462</v>
      </c>
      <c r="AJ186" s="42">
        <v>45406</v>
      </c>
      <c r="AK186" s="50"/>
      <c r="AL186" s="376">
        <f t="shared" si="6"/>
        <v>1804</v>
      </c>
      <c r="AM186" s="376" t="str">
        <f t="shared" si="7"/>
        <v>-</v>
      </c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</row>
    <row r="187" spans="1:260" s="44" customFormat="1" x14ac:dyDescent="0.2">
      <c r="A187" s="169" t="s">
        <v>2997</v>
      </c>
      <c r="B187" s="172">
        <f>IF(A187="Oui",0,1)</f>
        <v>1</v>
      </c>
      <c r="C187" s="172">
        <f>IF(OR(F187="Médecin",G187="Médecin",H187="Médecin",H187="Médecins",G187="anesthésiste",G187="boursier univ.",G187="chercheur",G187="chirurgien",G187="Résident(e)",G187="Md Urg",G187="Md Card",LEFT(G187,6)="Fellow",LEFT(G187,7)="Externe",G187="Directeur de la biobanque Médecin",G187="monit.-boursier",),1,0)</f>
        <v>1</v>
      </c>
      <c r="D187" s="28" t="s">
        <v>2205</v>
      </c>
      <c r="E187" s="28" t="s">
        <v>2206</v>
      </c>
      <c r="F187" s="257" t="s">
        <v>80</v>
      </c>
      <c r="G187" s="57" t="s">
        <v>80</v>
      </c>
      <c r="H187" s="52" t="s">
        <v>146</v>
      </c>
      <c r="I187" s="29">
        <f ca="1">IF(AJ187&lt;=Données!$B$2,1," ")</f>
        <v>1</v>
      </c>
      <c r="J187" s="45"/>
      <c r="K187" s="46"/>
      <c r="L187" s="47"/>
      <c r="M187" s="48"/>
      <c r="N187" s="185"/>
      <c r="O187" s="187"/>
      <c r="P187" s="185"/>
      <c r="Q187" s="186">
        <v>1</v>
      </c>
      <c r="R187" s="186"/>
      <c r="S187" s="187"/>
      <c r="T187" s="187"/>
      <c r="U187" s="187"/>
      <c r="V187" s="320"/>
      <c r="W187" s="214"/>
      <c r="X187" s="215"/>
      <c r="Y187" s="34"/>
      <c r="Z187" s="35"/>
      <c r="AA187" s="35"/>
      <c r="AB187" s="35"/>
      <c r="AC187" s="36"/>
      <c r="AD187" s="224"/>
      <c r="AE187" s="53"/>
      <c r="AF187" s="54"/>
      <c r="AG187" s="55"/>
      <c r="AH187" s="56"/>
      <c r="AI187" s="41" t="s">
        <v>308</v>
      </c>
      <c r="AJ187" s="42">
        <v>44176</v>
      </c>
      <c r="AK187" s="50"/>
      <c r="AL187" s="376">
        <f t="shared" si="6"/>
        <v>1860</v>
      </c>
      <c r="AM187" s="376" t="str">
        <f t="shared" si="7"/>
        <v>-</v>
      </c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</row>
    <row r="188" spans="1:260" s="44" customFormat="1" x14ac:dyDescent="0.2">
      <c r="A188" s="169" t="s">
        <v>2997</v>
      </c>
      <c r="B188" s="172">
        <f>IF(A188="Oui",0,1)</f>
        <v>1</v>
      </c>
      <c r="C188" s="172">
        <f>IF(OR(F188="Médecin",G188="Médecin",H188="Médecin",H188="Médecins",G188="anesthésiste",G188="boursier univ.",G188="chercheur",G188="chirurgien",G188="Résident(e)",G188="Md Urg",G188="Md Card",LEFT(G188,6)="Fellow",LEFT(G188,7)="Externe",G188="Directeur de la biobanque Médecin",G188="monit.-boursier",),1,0)</f>
        <v>1</v>
      </c>
      <c r="D188" s="28" t="s">
        <v>2208</v>
      </c>
      <c r="E188" s="28" t="s">
        <v>323</v>
      </c>
      <c r="F188" s="257" t="s">
        <v>80</v>
      </c>
      <c r="G188" s="57" t="s">
        <v>80</v>
      </c>
      <c r="H188" s="66" t="s">
        <v>304</v>
      </c>
      <c r="I188" s="29">
        <f ca="1">IF(AJ188&lt;=Données!$B$2,1," ")</f>
        <v>1</v>
      </c>
      <c r="J188" s="45"/>
      <c r="K188" s="46"/>
      <c r="L188" s="47"/>
      <c r="M188" s="48"/>
      <c r="N188" s="185"/>
      <c r="O188" s="187"/>
      <c r="P188" s="185"/>
      <c r="Q188" s="186"/>
      <c r="R188" s="186"/>
      <c r="S188" s="187"/>
      <c r="T188" s="187"/>
      <c r="U188" s="187"/>
      <c r="V188" s="320"/>
      <c r="W188" s="214"/>
      <c r="X188" s="215"/>
      <c r="Y188" s="34"/>
      <c r="Z188" s="35">
        <v>1</v>
      </c>
      <c r="AA188" s="35"/>
      <c r="AB188" s="35"/>
      <c r="AC188" s="36"/>
      <c r="AD188" s="224"/>
      <c r="AE188" s="53"/>
      <c r="AF188" s="54"/>
      <c r="AG188" s="55"/>
      <c r="AH188" s="56"/>
      <c r="AI188" s="41" t="s">
        <v>299</v>
      </c>
      <c r="AJ188" s="42">
        <v>43908</v>
      </c>
      <c r="AK188" s="50"/>
      <c r="AL188" s="376" t="str">
        <f t="shared" si="6"/>
        <v>1511-S</v>
      </c>
      <c r="AM188" s="376" t="str">
        <f t="shared" si="7"/>
        <v>-</v>
      </c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</row>
    <row r="189" spans="1:260" x14ac:dyDescent="0.2">
      <c r="A189" s="169" t="s">
        <v>2799</v>
      </c>
      <c r="B189" s="172">
        <f>IF(A189="Oui",0,1)</f>
        <v>1</v>
      </c>
      <c r="C189" s="172">
        <f>IF(OR(F189="Médecin",G189="Médecin",H189="Médecin",H189="Médecins",G189="anesthésiste",G189="boursier univ.",G189="chercheur",G189="chirurgien",G189="Résident(e)",G189="Md Urg",G189="Md Card",LEFT(G189,6)="Fellow",LEFT(G189,7)="Externe",G189="Directeur de la biobanque Médecin",G189="monit.-boursier",),1,0)</f>
        <v>1</v>
      </c>
      <c r="D189" s="28" t="s">
        <v>3109</v>
      </c>
      <c r="E189" s="28" t="s">
        <v>2646</v>
      </c>
      <c r="F189" s="255" t="s">
        <v>6379</v>
      </c>
      <c r="G189" s="57" t="s">
        <v>378</v>
      </c>
      <c r="H189" s="52" t="s">
        <v>61</v>
      </c>
      <c r="I189" s="29">
        <f ca="1">IF(AJ189&lt;=Données!$B$2,1," ")</f>
        <v>1</v>
      </c>
      <c r="J189" s="45"/>
      <c r="K189" s="46">
        <v>1</v>
      </c>
      <c r="L189" s="47"/>
      <c r="M189" s="48"/>
      <c r="N189" s="185"/>
      <c r="O189" s="187"/>
      <c r="P189" s="185"/>
      <c r="Q189" s="186"/>
      <c r="R189" s="186"/>
      <c r="S189" s="187"/>
      <c r="T189" s="187"/>
      <c r="U189" s="187"/>
      <c r="V189" s="320"/>
      <c r="W189" s="214"/>
      <c r="X189" s="215"/>
      <c r="Y189" s="34"/>
      <c r="Z189" s="35"/>
      <c r="AA189" s="35"/>
      <c r="AB189" s="35"/>
      <c r="AC189" s="36"/>
      <c r="AD189" s="224"/>
      <c r="AE189" s="53"/>
      <c r="AF189" s="54"/>
      <c r="AG189" s="55"/>
      <c r="AH189" s="56"/>
      <c r="AI189" s="41" t="s">
        <v>85</v>
      </c>
      <c r="AJ189" s="42">
        <v>44950</v>
      </c>
      <c r="AK189" s="50"/>
      <c r="AL189" s="376" t="str">
        <f t="shared" si="6"/>
        <v>95PFE-L2M</v>
      </c>
      <c r="AM189" s="376" t="str">
        <f t="shared" si="7"/>
        <v>-</v>
      </c>
      <c r="AN189"/>
      <c r="AO189"/>
      <c r="AP189"/>
    </row>
    <row r="190" spans="1:260" x14ac:dyDescent="0.2">
      <c r="A190" s="169" t="s">
        <v>2798</v>
      </c>
      <c r="B190" s="172">
        <f>IF(A190="Oui",0,1)</f>
        <v>0</v>
      </c>
      <c r="C190" s="172">
        <f>IF(OR(F190="Médecin",G190="Médecin",H190="Médecin",H190="Médecins",G190="anesthésiste",G190="boursier univ.",G190="chercheur",G190="chirurgien",G190="Résident(e)",G190="Md Urg",G190="Md Card",LEFT(G190,6)="Fellow",LEFT(G190,7)="Externe",G190="Directeur de la biobanque Médecin",G190="monit.-boursier",),1,0)</f>
        <v>1</v>
      </c>
      <c r="D190" s="28" t="s">
        <v>2225</v>
      </c>
      <c r="E190" s="28" t="s">
        <v>2226</v>
      </c>
      <c r="F190" s="257">
        <v>10122</v>
      </c>
      <c r="G190" s="57" t="s">
        <v>371</v>
      </c>
      <c r="H190" s="58" t="s">
        <v>2227</v>
      </c>
      <c r="I190" s="29">
        <f ca="1">IF(AJ190&lt;=Données!$B$2,1," ")</f>
        <v>1</v>
      </c>
      <c r="J190" s="45" t="s">
        <v>56</v>
      </c>
      <c r="K190" s="46"/>
      <c r="L190" s="47"/>
      <c r="M190" s="48">
        <v>1</v>
      </c>
      <c r="N190" s="185"/>
      <c r="O190" s="187"/>
      <c r="P190" s="185"/>
      <c r="Q190" s="186"/>
      <c r="R190" s="186" t="s">
        <v>56</v>
      </c>
      <c r="S190" s="187"/>
      <c r="T190" s="187"/>
      <c r="U190" s="187"/>
      <c r="V190" s="320"/>
      <c r="W190" s="214"/>
      <c r="X190" s="215"/>
      <c r="Y190" s="34"/>
      <c r="Z190" s="35"/>
      <c r="AA190" s="35"/>
      <c r="AB190" s="35"/>
      <c r="AC190" s="36"/>
      <c r="AD190" s="224"/>
      <c r="AE190" s="53"/>
      <c r="AF190" s="54"/>
      <c r="AG190" s="55"/>
      <c r="AH190" s="56"/>
      <c r="AI190" s="41" t="s">
        <v>85</v>
      </c>
      <c r="AJ190" s="42">
        <v>44595</v>
      </c>
      <c r="AK190" s="50"/>
      <c r="AL190" s="376" t="str">
        <f t="shared" si="6"/>
        <v>F550</v>
      </c>
      <c r="AM190" s="376" t="str">
        <f t="shared" si="7"/>
        <v>-</v>
      </c>
      <c r="AN190"/>
      <c r="AO190"/>
      <c r="AP190"/>
    </row>
    <row r="191" spans="1:260" s="69" customFormat="1" x14ac:dyDescent="0.2">
      <c r="A191" s="169" t="s">
        <v>2997</v>
      </c>
      <c r="B191" s="172">
        <f>IF(A191="Oui",0,1)</f>
        <v>1</v>
      </c>
      <c r="C191" s="172">
        <f>IF(OR(F191="Médecin",G191="Médecin",H191="Médecin",H191="Médecins",G191="anesthésiste",G191="boursier univ.",G191="chercheur",G191="chirurgien",G191="Résident(e)",G191="Md Urg",G191="Md Card",LEFT(G191,6)="Fellow",LEFT(G191,7)="Externe",G191="Directeur de la biobanque Médecin",G191="monit.-boursier",),1,0)</f>
        <v>1</v>
      </c>
      <c r="D191" s="28" t="s">
        <v>2230</v>
      </c>
      <c r="E191" s="28" t="s">
        <v>2231</v>
      </c>
      <c r="F191" s="255" t="s">
        <v>2232</v>
      </c>
      <c r="G191" s="57" t="s">
        <v>80</v>
      </c>
      <c r="H191" s="58" t="s">
        <v>117</v>
      </c>
      <c r="I191" s="29">
        <f ca="1">IF(AJ191&lt;=Données!$B$2,1," ")</f>
        <v>1</v>
      </c>
      <c r="J191" s="45">
        <v>1</v>
      </c>
      <c r="K191" s="46"/>
      <c r="L191" s="47"/>
      <c r="M191" s="48"/>
      <c r="N191" s="185"/>
      <c r="O191" s="187"/>
      <c r="P191" s="185"/>
      <c r="Q191" s="186"/>
      <c r="R191" s="186"/>
      <c r="S191" s="187"/>
      <c r="T191" s="187"/>
      <c r="U191" s="187"/>
      <c r="V191" s="320"/>
      <c r="W191" s="214"/>
      <c r="X191" s="215"/>
      <c r="Y191" s="34"/>
      <c r="Z191" s="35"/>
      <c r="AA191" s="35"/>
      <c r="AB191" s="35"/>
      <c r="AC191" s="36"/>
      <c r="AD191" s="224"/>
      <c r="AE191" s="53"/>
      <c r="AF191" s="54"/>
      <c r="AG191" s="55"/>
      <c r="AH191" s="56"/>
      <c r="AI191" s="41" t="s">
        <v>66</v>
      </c>
      <c r="AJ191" s="42">
        <v>44259</v>
      </c>
      <c r="AK191" s="50"/>
      <c r="AL191" s="376" t="str">
        <f t="shared" si="6"/>
        <v>95PFE-L2S</v>
      </c>
      <c r="AM191" s="376" t="str">
        <f t="shared" si="7"/>
        <v>-</v>
      </c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</row>
    <row r="192" spans="1:260" s="69" customFormat="1" x14ac:dyDescent="0.2">
      <c r="A192" s="169" t="s">
        <v>2997</v>
      </c>
      <c r="B192" s="172">
        <f>IF(A192="Oui",0,1)</f>
        <v>1</v>
      </c>
      <c r="C192" s="172">
        <f>IF(OR(F192="Médecin",G192="Médecin",H192="Médecin",H192="Médecins",G192="anesthésiste",G192="boursier univ.",G192="chercheur",G192="chirurgien",G192="Résident(e)",G192="Md Urg",G192="Md Card",LEFT(G192,6)="Fellow",LEFT(G192,7)="Externe",G192="Directeur de la biobanque Médecin",G192="monit.-boursier",),1,0)</f>
        <v>1</v>
      </c>
      <c r="D192" s="28" t="s">
        <v>2259</v>
      </c>
      <c r="E192" s="28" t="s">
        <v>1015</v>
      </c>
      <c r="F192" s="255" t="s">
        <v>2260</v>
      </c>
      <c r="G192" s="57" t="s">
        <v>80</v>
      </c>
      <c r="H192" s="58" t="s">
        <v>117</v>
      </c>
      <c r="I192" s="29">
        <f ca="1">IF(AJ192&lt;=Données!$B$2,1," ")</f>
        <v>1</v>
      </c>
      <c r="J192" s="45"/>
      <c r="K192" s="46">
        <v>1</v>
      </c>
      <c r="L192" s="47"/>
      <c r="M192" s="48"/>
      <c r="N192" s="185"/>
      <c r="O192" s="187"/>
      <c r="P192" s="185"/>
      <c r="Q192" s="186"/>
      <c r="R192" s="186"/>
      <c r="S192" s="187"/>
      <c r="T192" s="187"/>
      <c r="U192" s="187"/>
      <c r="V192" s="320"/>
      <c r="W192" s="214"/>
      <c r="X192" s="215"/>
      <c r="Y192" s="34"/>
      <c r="Z192" s="35"/>
      <c r="AA192" s="35"/>
      <c r="AB192" s="35"/>
      <c r="AC192" s="36"/>
      <c r="AD192" s="224"/>
      <c r="AE192" s="53"/>
      <c r="AF192" s="54"/>
      <c r="AG192" s="55"/>
      <c r="AH192" s="56"/>
      <c r="AI192" s="41" t="s">
        <v>57</v>
      </c>
      <c r="AJ192" s="42">
        <v>44580</v>
      </c>
      <c r="AK192" s="50"/>
      <c r="AL192" s="376" t="str">
        <f t="shared" si="6"/>
        <v>95PFE-L2M</v>
      </c>
      <c r="AM192" s="376" t="str">
        <f t="shared" si="7"/>
        <v>-</v>
      </c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</row>
    <row r="193" spans="1:260" x14ac:dyDescent="0.2">
      <c r="A193" s="169" t="s">
        <v>2798</v>
      </c>
      <c r="B193" s="172">
        <f>IF(A193="Oui",0,1)</f>
        <v>0</v>
      </c>
      <c r="C193" s="172">
        <f>IF(OR(F193="Médecin",G193="Médecin",H193="Médecin",H193="Médecins",G193="anesthésiste",G193="boursier univ.",G193="chercheur",G193="chirurgien",G193="Résident(e)",G193="Md Urg",G193="Md Card",LEFT(G193,6)="Fellow",LEFT(G193,7)="Externe",G193="Directeur de la biobanque Médecin",G193="monit.-boursier",),1,0)</f>
        <v>1</v>
      </c>
      <c r="D193" s="28" t="s">
        <v>3063</v>
      </c>
      <c r="E193" s="28" t="s">
        <v>3064</v>
      </c>
      <c r="F193" s="257">
        <v>12672</v>
      </c>
      <c r="G193" s="57" t="s">
        <v>80</v>
      </c>
      <c r="H193" s="52" t="s">
        <v>3065</v>
      </c>
      <c r="I193" s="29">
        <f ca="1">IF(AJ193&lt;=Données!$B$2,1," ")</f>
        <v>1</v>
      </c>
      <c r="J193" s="45" t="s">
        <v>56</v>
      </c>
      <c r="K193" s="46"/>
      <c r="L193" s="47"/>
      <c r="M193" s="48" t="s">
        <v>56</v>
      </c>
      <c r="N193" s="185"/>
      <c r="O193" s="187"/>
      <c r="P193" s="185"/>
      <c r="Q193" s="186"/>
      <c r="R193" s="186">
        <v>1</v>
      </c>
      <c r="S193" s="187"/>
      <c r="T193" s="187"/>
      <c r="U193" s="187"/>
      <c r="V193" s="320"/>
      <c r="W193" s="214"/>
      <c r="X193" s="215"/>
      <c r="Y193" s="34"/>
      <c r="Z193" s="35"/>
      <c r="AA193" s="35"/>
      <c r="AB193" s="35"/>
      <c r="AC193" s="36"/>
      <c r="AD193" s="224"/>
      <c r="AE193" s="53"/>
      <c r="AF193" s="54"/>
      <c r="AG193" s="55"/>
      <c r="AH193" s="56"/>
      <c r="AI193" s="41" t="s">
        <v>85</v>
      </c>
      <c r="AJ193" s="42">
        <v>44887</v>
      </c>
      <c r="AK193" s="50"/>
      <c r="AL193" s="376" t="str">
        <f t="shared" si="6"/>
        <v>1870 +</v>
      </c>
      <c r="AM193" s="376" t="str">
        <f t="shared" si="7"/>
        <v>-</v>
      </c>
      <c r="AN193"/>
      <c r="AO193"/>
      <c r="AP193"/>
    </row>
    <row r="194" spans="1:260" x14ac:dyDescent="0.2">
      <c r="A194" s="169" t="s">
        <v>2997</v>
      </c>
      <c r="B194" s="172">
        <f>IF(A194="Oui",0,1)</f>
        <v>1</v>
      </c>
      <c r="C194" s="172">
        <f>IF(OR(F194="Médecin",G194="Médecin",H194="Médecin",H194="Médecins",G194="anesthésiste",G194="boursier univ.",G194="chercheur",G194="chirurgien",G194="Résident(e)",G194="Md Urg",G194="Md Card",LEFT(G194,6)="Fellow",LEFT(G194,7)="Externe",G194="Directeur de la biobanque Médecin",G194="monit.-boursier",),1,0)</f>
        <v>1</v>
      </c>
      <c r="D194" s="28" t="s">
        <v>2286</v>
      </c>
      <c r="E194" s="28" t="s">
        <v>2288</v>
      </c>
      <c r="F194" s="255" t="s">
        <v>2289</v>
      </c>
      <c r="G194" s="57" t="s">
        <v>80</v>
      </c>
      <c r="H194" s="66" t="s">
        <v>61</v>
      </c>
      <c r="I194" s="29">
        <f ca="1">IF(AJ194&lt;=Données!$B$2,1," ")</f>
        <v>1</v>
      </c>
      <c r="J194" s="45"/>
      <c r="K194" s="46">
        <v>1</v>
      </c>
      <c r="L194" s="47"/>
      <c r="M194" s="48"/>
      <c r="N194" s="185"/>
      <c r="O194" s="187"/>
      <c r="P194" s="185"/>
      <c r="Q194" s="186"/>
      <c r="R194" s="186"/>
      <c r="S194" s="187"/>
      <c r="T194" s="187"/>
      <c r="U194" s="187"/>
      <c r="V194" s="320"/>
      <c r="W194" s="214"/>
      <c r="X194" s="215"/>
      <c r="Y194" s="34"/>
      <c r="Z194" s="35"/>
      <c r="AA194" s="35"/>
      <c r="AB194" s="35"/>
      <c r="AC194" s="36"/>
      <c r="AD194" s="224"/>
      <c r="AE194" s="53"/>
      <c r="AF194" s="54"/>
      <c r="AG194" s="55"/>
      <c r="AH194" s="56"/>
      <c r="AI194" s="41" t="s">
        <v>85</v>
      </c>
      <c r="AJ194" s="42">
        <v>44581</v>
      </c>
      <c r="AK194" s="50"/>
      <c r="AL194" s="376" t="str">
        <f t="shared" si="6"/>
        <v>95PFE-L2M</v>
      </c>
      <c r="AM194" s="376" t="str">
        <f t="shared" si="7"/>
        <v>-</v>
      </c>
      <c r="AN194"/>
      <c r="AO194"/>
      <c r="AP194"/>
    </row>
    <row r="195" spans="1:260" x14ac:dyDescent="0.2">
      <c r="A195" s="169" t="s">
        <v>2997</v>
      </c>
      <c r="B195" s="172">
        <f>IF(A195="Oui",0,1)</f>
        <v>1</v>
      </c>
      <c r="C195" s="172">
        <f>IF(OR(F195="Médecin",G195="Médecin",H195="Médecin",H195="Médecins",G195="anesthésiste",G195="boursier univ.",G195="chercheur",G195="chirurgien",G195="Résident(e)",G195="Md Urg",G195="Md Card",LEFT(G195,6)="Fellow",LEFT(G195,7)="Externe",G195="Directeur de la biobanque Médecin",G195="monit.-boursier",),1,0)</f>
        <v>1</v>
      </c>
      <c r="D195" s="28" t="s">
        <v>2286</v>
      </c>
      <c r="E195" s="28" t="s">
        <v>134</v>
      </c>
      <c r="F195" s="255" t="s">
        <v>2290</v>
      </c>
      <c r="G195" s="57" t="s">
        <v>80</v>
      </c>
      <c r="H195" s="58" t="s">
        <v>117</v>
      </c>
      <c r="I195" s="29">
        <f ca="1">IF(AJ195&lt;=Données!$B$2,1," ")</f>
        <v>1</v>
      </c>
      <c r="J195" s="45"/>
      <c r="K195" s="46"/>
      <c r="L195" s="47"/>
      <c r="M195" s="48"/>
      <c r="N195" s="185"/>
      <c r="O195" s="187"/>
      <c r="P195" s="185"/>
      <c r="Q195" s="186"/>
      <c r="R195" s="186">
        <v>1</v>
      </c>
      <c r="S195" s="187"/>
      <c r="T195" s="187"/>
      <c r="U195" s="187"/>
      <c r="V195" s="320"/>
      <c r="W195" s="214"/>
      <c r="X195" s="215"/>
      <c r="Y195" s="34"/>
      <c r="Z195" s="35"/>
      <c r="AA195" s="35"/>
      <c r="AB195" s="35"/>
      <c r="AC195" s="36"/>
      <c r="AD195" s="224"/>
      <c r="AE195" s="53"/>
      <c r="AF195" s="54"/>
      <c r="AG195" s="55"/>
      <c r="AH195" s="56"/>
      <c r="AI195" s="41" t="s">
        <v>44</v>
      </c>
      <c r="AJ195" s="42">
        <v>43924</v>
      </c>
      <c r="AK195" s="50"/>
      <c r="AL195" s="376" t="str">
        <f t="shared" si="6"/>
        <v>1870 +</v>
      </c>
      <c r="AM195" s="376" t="str">
        <f t="shared" si="7"/>
        <v>-</v>
      </c>
      <c r="AN195"/>
      <c r="AO195"/>
      <c r="AP195"/>
    </row>
    <row r="196" spans="1:260" s="69" customFormat="1" x14ac:dyDescent="0.2">
      <c r="A196" s="169" t="s">
        <v>2799</v>
      </c>
      <c r="B196" s="172">
        <f>IF(A196="Oui",0,1)</f>
        <v>1</v>
      </c>
      <c r="C196" s="172">
        <f>IF(OR(F196="Médecin",G196="Médecin",H196="Médecin",H196="Médecins",G196="anesthésiste",G196="boursier univ.",G196="chercheur",G196="chirurgien",G196="Résident(e)",G196="Md Urg",G196="Md Card",LEFT(G196,6)="Fellow",LEFT(G196,7)="Externe",G196="Directeur de la biobanque Médecin",G196="monit.-boursier",),1,0)</f>
        <v>1</v>
      </c>
      <c r="D196" s="28" t="s">
        <v>5509</v>
      </c>
      <c r="E196" s="28" t="s">
        <v>5510</v>
      </c>
      <c r="F196" s="255" t="s">
        <v>80</v>
      </c>
      <c r="G196" s="57" t="s">
        <v>80</v>
      </c>
      <c r="H196" s="58" t="s">
        <v>84</v>
      </c>
      <c r="I196" s="29" t="str">
        <f ca="1">IF(AJ196&lt;=Données!$B$2,1," ")</f>
        <v xml:space="preserve"> </v>
      </c>
      <c r="J196" s="45"/>
      <c r="K196" s="46"/>
      <c r="L196" s="47"/>
      <c r="M196" s="48"/>
      <c r="N196" s="185"/>
      <c r="O196" s="187"/>
      <c r="P196" s="185"/>
      <c r="Q196" s="186"/>
      <c r="R196" s="186">
        <v>1</v>
      </c>
      <c r="S196" s="187"/>
      <c r="T196" s="187"/>
      <c r="U196" s="187"/>
      <c r="V196" s="320"/>
      <c r="W196" s="214"/>
      <c r="X196" s="215"/>
      <c r="Y196" s="34"/>
      <c r="Z196" s="35"/>
      <c r="AA196" s="35"/>
      <c r="AB196" s="35"/>
      <c r="AC196" s="36"/>
      <c r="AD196" s="224"/>
      <c r="AE196" s="53"/>
      <c r="AF196" s="54"/>
      <c r="AG196" s="55"/>
      <c r="AH196" s="56"/>
      <c r="AI196" s="41" t="s">
        <v>4462</v>
      </c>
      <c r="AJ196" s="42">
        <v>45462</v>
      </c>
      <c r="AK196" s="50"/>
      <c r="AL196" s="376" t="str">
        <f t="shared" si="6"/>
        <v>1870 +</v>
      </c>
      <c r="AM196" s="376" t="str">
        <f t="shared" si="7"/>
        <v>-</v>
      </c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</row>
    <row r="197" spans="1:260" x14ac:dyDescent="0.2">
      <c r="A197" s="169" t="s">
        <v>2997</v>
      </c>
      <c r="B197" s="172">
        <f>IF(A197="Oui",0,1)</f>
        <v>1</v>
      </c>
      <c r="C197" s="172">
        <f>IF(OR(F197="Médecin",G197="Médecin",H197="Médecin",H197="Médecins",G197="anesthésiste",G197="boursier univ.",G197="chercheur",G197="chirurgien",G197="Résident(e)",G197="Md Urg",G197="Md Card",LEFT(G197,6)="Fellow",LEFT(G197,7)="Externe",G197="Directeur de la biobanque Médecin",G197="monit.-boursier",),1,0)</f>
        <v>1</v>
      </c>
      <c r="D197" s="28" t="s">
        <v>2305</v>
      </c>
      <c r="E197" s="28" t="s">
        <v>728</v>
      </c>
      <c r="F197" s="255" t="s">
        <v>2306</v>
      </c>
      <c r="G197" s="57" t="s">
        <v>80</v>
      </c>
      <c r="H197" s="58" t="s">
        <v>117</v>
      </c>
      <c r="I197" s="29">
        <f ca="1">IF(AJ197&lt;=Données!$B$2,1," ")</f>
        <v>1</v>
      </c>
      <c r="J197" s="45">
        <v>1</v>
      </c>
      <c r="K197" s="46"/>
      <c r="L197" s="47"/>
      <c r="M197" s="48"/>
      <c r="N197" s="185"/>
      <c r="O197" s="187"/>
      <c r="P197" s="185"/>
      <c r="Q197" s="186"/>
      <c r="R197" s="186"/>
      <c r="S197" s="187"/>
      <c r="T197" s="187"/>
      <c r="U197" s="187"/>
      <c r="V197" s="320"/>
      <c r="W197" s="214"/>
      <c r="X197" s="215"/>
      <c r="Y197" s="34"/>
      <c r="Z197" s="35"/>
      <c r="AA197" s="35"/>
      <c r="AB197" s="35"/>
      <c r="AC197" s="36"/>
      <c r="AD197" s="224"/>
      <c r="AE197" s="53"/>
      <c r="AF197" s="54"/>
      <c r="AG197" s="55"/>
      <c r="AH197" s="56"/>
      <c r="AI197" s="41" t="s">
        <v>98</v>
      </c>
      <c r="AJ197" s="42">
        <v>44582</v>
      </c>
      <c r="AK197" s="50"/>
      <c r="AL197" s="376" t="str">
        <f t="shared" si="6"/>
        <v>95PFE-L2S</v>
      </c>
      <c r="AM197" s="376" t="str">
        <f t="shared" si="7"/>
        <v>-</v>
      </c>
      <c r="AN197"/>
      <c r="AO197"/>
      <c r="AP197"/>
    </row>
    <row r="198" spans="1:260" x14ac:dyDescent="0.2">
      <c r="A198" s="169" t="s">
        <v>2997</v>
      </c>
      <c r="B198" s="172">
        <f>IF(A198="Oui",0,1)</f>
        <v>1</v>
      </c>
      <c r="C198" s="172">
        <f>IF(OR(F198="Médecin",G198="Médecin",H198="Médecin",H198="Médecins",G198="anesthésiste",G198="boursier univ.",G198="chercheur",G198="chirurgien",G198="Résident(e)",G198="Md Urg",G198="Md Card",LEFT(G198,6)="Fellow",LEFT(G198,7)="Externe",G198="Directeur de la biobanque Médecin",G198="monit.-boursier",),1,0)</f>
        <v>1</v>
      </c>
      <c r="D198" s="28" t="s">
        <v>2310</v>
      </c>
      <c r="E198" s="28" t="s">
        <v>873</v>
      </c>
      <c r="F198" s="255" t="s">
        <v>2312</v>
      </c>
      <c r="G198" s="57" t="s">
        <v>80</v>
      </c>
      <c r="H198" s="58" t="s">
        <v>117</v>
      </c>
      <c r="I198" s="29">
        <f ca="1">IF(AJ198&lt;=Données!$B$2,1," ")</f>
        <v>1</v>
      </c>
      <c r="J198" s="45" t="s">
        <v>56</v>
      </c>
      <c r="K198" s="46" t="s">
        <v>56</v>
      </c>
      <c r="L198" s="47"/>
      <c r="M198" s="48"/>
      <c r="N198" s="185"/>
      <c r="O198" s="187"/>
      <c r="P198" s="185"/>
      <c r="Q198" s="186"/>
      <c r="R198" s="186">
        <v>1</v>
      </c>
      <c r="S198" s="187"/>
      <c r="T198" s="187"/>
      <c r="U198" s="187"/>
      <c r="V198" s="320"/>
      <c r="W198" s="214"/>
      <c r="X198" s="215"/>
      <c r="Y198" s="34"/>
      <c r="Z198" s="35"/>
      <c r="AA198" s="35"/>
      <c r="AB198" s="35"/>
      <c r="AC198" s="36"/>
      <c r="AD198" s="224"/>
      <c r="AE198" s="53"/>
      <c r="AF198" s="54"/>
      <c r="AG198" s="55"/>
      <c r="AH198" s="56"/>
      <c r="AI198" s="41" t="s">
        <v>57</v>
      </c>
      <c r="AJ198" s="42">
        <v>44572</v>
      </c>
      <c r="AK198" s="50"/>
      <c r="AL198" s="376" t="str">
        <f t="shared" si="6"/>
        <v>1870 +</v>
      </c>
      <c r="AM198" s="376" t="str">
        <f t="shared" si="7"/>
        <v>-</v>
      </c>
      <c r="AN198"/>
      <c r="AO198"/>
      <c r="AP198"/>
    </row>
    <row r="199" spans="1:260" x14ac:dyDescent="0.2">
      <c r="A199" s="169" t="s">
        <v>2997</v>
      </c>
      <c r="B199" s="172">
        <f>IF(A199="Oui",0,1)</f>
        <v>1</v>
      </c>
      <c r="C199" s="172">
        <f>IF(OR(F199="Médecin",G199="Médecin",H199="Médecin",H199="Médecins",G199="anesthésiste",G199="boursier univ.",G199="chercheur",G199="chirurgien",G199="Résident(e)",G199="Md Urg",G199="Md Card",LEFT(G199,6)="Fellow",LEFT(G199,7)="Externe",G199="Directeur de la biobanque Médecin",G199="monit.-boursier",),1,0)</f>
        <v>1</v>
      </c>
      <c r="D199" s="28" t="s">
        <v>2310</v>
      </c>
      <c r="E199" s="28" t="s">
        <v>704</v>
      </c>
      <c r="F199" s="255" t="s">
        <v>2313</v>
      </c>
      <c r="G199" s="57" t="s">
        <v>334</v>
      </c>
      <c r="H199" s="66" t="s">
        <v>65</v>
      </c>
      <c r="I199" s="29">
        <f ca="1">IF(AJ199&lt;=Données!$B$2,1," ")</f>
        <v>1</v>
      </c>
      <c r="J199" s="45">
        <v>1</v>
      </c>
      <c r="K199" s="46"/>
      <c r="L199" s="47"/>
      <c r="M199" s="48"/>
      <c r="N199" s="185"/>
      <c r="O199" s="187"/>
      <c r="P199" s="185"/>
      <c r="Q199" s="186"/>
      <c r="R199" s="186"/>
      <c r="S199" s="187"/>
      <c r="T199" s="187"/>
      <c r="U199" s="187"/>
      <c r="V199" s="320"/>
      <c r="W199" s="214"/>
      <c r="X199" s="215"/>
      <c r="Y199" s="34"/>
      <c r="Z199" s="35"/>
      <c r="AA199" s="35"/>
      <c r="AB199" s="35"/>
      <c r="AC199" s="36"/>
      <c r="AD199" s="224"/>
      <c r="AE199" s="53"/>
      <c r="AF199" s="54"/>
      <c r="AG199" s="55"/>
      <c r="AH199" s="56"/>
      <c r="AI199" s="41" t="s">
        <v>85</v>
      </c>
      <c r="AJ199" s="42">
        <v>44313</v>
      </c>
      <c r="AK199" s="50"/>
      <c r="AL199" s="376" t="str">
        <f t="shared" si="6"/>
        <v>95PFE-L2S</v>
      </c>
      <c r="AM199" s="376" t="str">
        <f t="shared" si="7"/>
        <v>-</v>
      </c>
      <c r="AN199"/>
      <c r="AO199"/>
      <c r="AP199"/>
    </row>
    <row r="200" spans="1:260" x14ac:dyDescent="0.2">
      <c r="A200" s="169" t="s">
        <v>2799</v>
      </c>
      <c r="B200" s="172">
        <f>IF(A200="Oui",0,1)</f>
        <v>1</v>
      </c>
      <c r="C200" s="172">
        <f>IF(OR(F200="Médecin",G200="Médecin",H200="Médecin",H200="Médecins",G200="anesthésiste",G200="boursier univ.",G200="chercheur",G200="chirurgien",G200="Résident(e)",G200="Md Urg",G200="Md Card",LEFT(G200,6)="Fellow",LEFT(G200,7)="Externe",G200="Directeur de la biobanque Médecin",G200="monit.-boursier",),1,0)</f>
        <v>1</v>
      </c>
      <c r="D200" s="28" t="s">
        <v>3152</v>
      </c>
      <c r="E200" s="28" t="s">
        <v>3153</v>
      </c>
      <c r="F200" s="257">
        <v>0</v>
      </c>
      <c r="G200" s="57" t="s">
        <v>80</v>
      </c>
      <c r="H200" s="52" t="s">
        <v>424</v>
      </c>
      <c r="I200" s="29">
        <f ca="1">IF(AJ200&lt;=Données!$B$2,1," ")</f>
        <v>1</v>
      </c>
      <c r="J200" s="45" t="s">
        <v>56</v>
      </c>
      <c r="K200" s="46" t="s">
        <v>56</v>
      </c>
      <c r="L200" s="47">
        <v>1</v>
      </c>
      <c r="M200" s="48"/>
      <c r="N200" s="185"/>
      <c r="O200" s="187"/>
      <c r="P200" s="185"/>
      <c r="Q200" s="186"/>
      <c r="R200" s="186"/>
      <c r="S200" s="187"/>
      <c r="T200" s="187"/>
      <c r="U200" s="187"/>
      <c r="V200" s="320"/>
      <c r="W200" s="214"/>
      <c r="X200" s="215"/>
      <c r="Y200" s="34"/>
      <c r="Z200" s="35"/>
      <c r="AA200" s="35"/>
      <c r="AB200" s="35"/>
      <c r="AC200" s="36"/>
      <c r="AD200" s="224"/>
      <c r="AE200" s="53"/>
      <c r="AF200" s="54"/>
      <c r="AG200" s="55"/>
      <c r="AH200" s="56"/>
      <c r="AI200" s="41" t="s">
        <v>85</v>
      </c>
      <c r="AJ200" s="42">
        <v>44979</v>
      </c>
      <c r="AK200" s="50"/>
      <c r="AL200" s="376" t="str">
        <f t="shared" si="6"/>
        <v>95PFE-L2L</v>
      </c>
      <c r="AM200" s="376" t="str">
        <f t="shared" si="7"/>
        <v>-</v>
      </c>
      <c r="AN200"/>
      <c r="AO200"/>
      <c r="AP200"/>
    </row>
    <row r="201" spans="1:260" x14ac:dyDescent="0.2">
      <c r="A201" s="169" t="s">
        <v>2997</v>
      </c>
      <c r="B201" s="172">
        <f>IF(A201="Oui",0,1)</f>
        <v>1</v>
      </c>
      <c r="C201" s="172">
        <f>IF(OR(F201="Médecin",G201="Médecin",H201="Médecin",H201="Médecins",G201="anesthésiste",G201="boursier univ.",G201="chercheur",G201="chirurgien",G201="Résident(e)",G201="Md Urg",G201="Md Card",LEFT(G201,6)="Fellow",LEFT(G201,7)="Externe",G201="Directeur de la biobanque Médecin",G201="monit.-boursier",),1,0)</f>
        <v>1</v>
      </c>
      <c r="D201" s="28" t="s">
        <v>2320</v>
      </c>
      <c r="E201" s="28" t="s">
        <v>2321</v>
      </c>
      <c r="F201" s="255" t="s">
        <v>80</v>
      </c>
      <c r="G201" s="57" t="s">
        <v>80</v>
      </c>
      <c r="H201" s="58" t="s">
        <v>117</v>
      </c>
      <c r="I201" s="29">
        <f ca="1">IF(AJ201&lt;=Données!$B$2,1," ")</f>
        <v>1</v>
      </c>
      <c r="J201" s="45"/>
      <c r="K201" s="46"/>
      <c r="L201" s="47"/>
      <c r="M201" s="48"/>
      <c r="N201" s="185"/>
      <c r="O201" s="187"/>
      <c r="P201" s="185"/>
      <c r="Q201" s="186"/>
      <c r="R201" s="186">
        <v>1</v>
      </c>
      <c r="S201" s="187"/>
      <c r="T201" s="187"/>
      <c r="U201" s="187"/>
      <c r="V201" s="320"/>
      <c r="W201" s="214"/>
      <c r="X201" s="215"/>
      <c r="Y201" s="34"/>
      <c r="Z201" s="35"/>
      <c r="AA201" s="35"/>
      <c r="AB201" s="35"/>
      <c r="AC201" s="36"/>
      <c r="AD201" s="224"/>
      <c r="AE201" s="53"/>
      <c r="AF201" s="54"/>
      <c r="AG201" s="55"/>
      <c r="AH201" s="56"/>
      <c r="AI201" s="41" t="s">
        <v>44</v>
      </c>
      <c r="AJ201" s="42">
        <v>43938</v>
      </c>
      <c r="AK201" s="50" t="s">
        <v>2322</v>
      </c>
      <c r="AL201" s="376" t="str">
        <f t="shared" ref="AL201:AL261" si="8">INDEX($J$6:$AF$6,1,MATCH(1,J201:AF201,-1))</f>
        <v>1870 +</v>
      </c>
      <c r="AM201" s="376" t="str">
        <f t="shared" ref="AM201:AM261" si="9">IF(INDEX($J$6:$AF$6,1,MATCH(1,J201:AF201,1))&lt;&gt;INDEX($J$6:$AF$6,1,MATCH(1,J201:AF201,-1)),INDEX($J$6:$AF$6,1,MATCH(1,J201:AF201,1)),"-")</f>
        <v>-</v>
      </c>
      <c r="AN201"/>
      <c r="AO201"/>
      <c r="AP201"/>
    </row>
    <row r="202" spans="1:260" x14ac:dyDescent="0.2">
      <c r="A202" s="169" t="s">
        <v>2997</v>
      </c>
      <c r="B202" s="172">
        <f>IF(A202="Oui",0,1)</f>
        <v>1</v>
      </c>
      <c r="C202" s="172">
        <f>IF(OR(F202="Médecin",G202="Médecin",H202="Médecin",H202="Médecins",G202="anesthésiste",G202="boursier univ.",G202="chercheur",G202="chirurgien",G202="Résident(e)",G202="Md Urg",G202="Md Card",LEFT(G202,6)="Fellow",LEFT(G202,7)="Externe",G202="Directeur de la biobanque Médecin",G202="monit.-boursier",),1,0)</f>
        <v>1</v>
      </c>
      <c r="D202" s="28" t="s">
        <v>2333</v>
      </c>
      <c r="E202" s="28" t="s">
        <v>569</v>
      </c>
      <c r="F202" s="257" t="s">
        <v>80</v>
      </c>
      <c r="G202" s="57" t="s">
        <v>80</v>
      </c>
      <c r="H202" s="52" t="s">
        <v>270</v>
      </c>
      <c r="I202" s="29">
        <f ca="1">IF(AJ202&lt;=Données!$B$2,1," ")</f>
        <v>1</v>
      </c>
      <c r="J202" s="45">
        <v>1</v>
      </c>
      <c r="K202" s="46"/>
      <c r="L202" s="47"/>
      <c r="M202" s="48"/>
      <c r="N202" s="185"/>
      <c r="O202" s="187"/>
      <c r="P202" s="185"/>
      <c r="Q202" s="186"/>
      <c r="R202" s="186"/>
      <c r="S202" s="187"/>
      <c r="T202" s="187"/>
      <c r="U202" s="187"/>
      <c r="V202" s="320"/>
      <c r="W202" s="214"/>
      <c r="X202" s="215"/>
      <c r="Y202" s="34"/>
      <c r="Z202" s="35"/>
      <c r="AA202" s="35"/>
      <c r="AB202" s="35"/>
      <c r="AC202" s="36"/>
      <c r="AD202" s="224"/>
      <c r="AE202" s="53"/>
      <c r="AF202" s="54"/>
      <c r="AG202" s="55"/>
      <c r="AH202" s="56"/>
      <c r="AI202" s="41" t="s">
        <v>144</v>
      </c>
      <c r="AJ202" s="42">
        <v>44587</v>
      </c>
      <c r="AK202" s="50"/>
      <c r="AL202" s="376" t="str">
        <f t="shared" si="8"/>
        <v>95PFE-L2S</v>
      </c>
      <c r="AM202" s="376" t="str">
        <f t="shared" si="9"/>
        <v>-</v>
      </c>
      <c r="AN202"/>
      <c r="AO202"/>
      <c r="AP202"/>
    </row>
    <row r="203" spans="1:260" x14ac:dyDescent="0.2">
      <c r="A203" s="169" t="s">
        <v>2799</v>
      </c>
      <c r="B203" s="172">
        <f>IF(A203="Oui",0,1)</f>
        <v>1</v>
      </c>
      <c r="C203" s="172">
        <f>IF(OR(F203="Médecin",G203="Médecin",H203="Médecin",H203="Médecins",G203="anesthésiste",G203="boursier univ.",G203="chercheur",G203="chirurgien",G203="Résident(e)",G203="Md Urg",G203="Md Card",LEFT(G203,6)="Fellow",LEFT(G203,7)="Externe",G203="Directeur de la biobanque Médecin",G203="monit.-boursier",),1,0)</f>
        <v>1</v>
      </c>
      <c r="D203" s="28" t="s">
        <v>4454</v>
      </c>
      <c r="E203" s="28" t="s">
        <v>3933</v>
      </c>
      <c r="F203" s="257" t="s">
        <v>4455</v>
      </c>
      <c r="G203" s="57" t="s">
        <v>378</v>
      </c>
      <c r="H203" s="52" t="s">
        <v>1898</v>
      </c>
      <c r="I203" s="29">
        <f ca="1">IF(AJ203&lt;=Données!$B$2,1," ")</f>
        <v>1</v>
      </c>
      <c r="J203" s="45"/>
      <c r="K203" s="46">
        <v>1</v>
      </c>
      <c r="L203" s="47"/>
      <c r="M203" s="48"/>
      <c r="N203" s="185"/>
      <c r="O203" s="187"/>
      <c r="P203" s="185"/>
      <c r="Q203" s="186"/>
      <c r="R203" s="186"/>
      <c r="S203" s="187"/>
      <c r="T203" s="187"/>
      <c r="U203" s="187"/>
      <c r="V203" s="320"/>
      <c r="W203" s="214"/>
      <c r="X203" s="215"/>
      <c r="Y203" s="34"/>
      <c r="Z203" s="35"/>
      <c r="AA203" s="35"/>
      <c r="AB203" s="35"/>
      <c r="AC203" s="36"/>
      <c r="AD203" s="224"/>
      <c r="AE203" s="53"/>
      <c r="AF203" s="54"/>
      <c r="AG203" s="55"/>
      <c r="AH203" s="56"/>
      <c r="AI203" s="41" t="s">
        <v>2858</v>
      </c>
      <c r="AJ203" s="42">
        <v>45195</v>
      </c>
      <c r="AK203" s="50"/>
      <c r="AL203" s="376" t="str">
        <f t="shared" si="8"/>
        <v>95PFE-L2M</v>
      </c>
      <c r="AM203" s="376" t="str">
        <f t="shared" si="9"/>
        <v>-</v>
      </c>
      <c r="AN203"/>
      <c r="AO203"/>
      <c r="AP203"/>
    </row>
    <row r="204" spans="1:260" x14ac:dyDescent="0.2">
      <c r="A204" s="169" t="s">
        <v>2997</v>
      </c>
      <c r="B204" s="172">
        <f>IF(A204="Oui",0,1)</f>
        <v>1</v>
      </c>
      <c r="C204" s="172">
        <f>IF(OR(F204="Médecin",G204="Médecin",H204="Médecin",H204="Médecins",G204="anesthésiste",G204="boursier univ.",G204="chercheur",G204="chirurgien",G204="Résident(e)",G204="Md Urg",G204="Md Card",LEFT(G204,6)="Fellow",LEFT(G204,7)="Externe",G204="Directeur de la biobanque Médecin",G204="monit.-boursier",),1,0)</f>
        <v>1</v>
      </c>
      <c r="D204" s="28" t="s">
        <v>2963</v>
      </c>
      <c r="E204" s="28" t="s">
        <v>2964</v>
      </c>
      <c r="F204" s="257" t="s">
        <v>6383</v>
      </c>
      <c r="G204" s="57" t="s">
        <v>116</v>
      </c>
      <c r="H204" s="52" t="s">
        <v>117</v>
      </c>
      <c r="I204" s="29">
        <f ca="1">IF(AJ204&lt;=Données!$B$2,1," ")</f>
        <v>1</v>
      </c>
      <c r="J204" s="45">
        <v>1</v>
      </c>
      <c r="K204" s="46"/>
      <c r="L204" s="47"/>
      <c r="M204" s="48"/>
      <c r="N204" s="185"/>
      <c r="O204" s="187"/>
      <c r="P204" s="185"/>
      <c r="Q204" s="186"/>
      <c r="R204" s="186"/>
      <c r="S204" s="187"/>
      <c r="T204" s="187"/>
      <c r="U204" s="187"/>
      <c r="V204" s="320"/>
      <c r="W204" s="214"/>
      <c r="X204" s="215"/>
      <c r="Y204" s="34"/>
      <c r="Z204" s="35"/>
      <c r="AA204" s="35"/>
      <c r="AB204" s="35"/>
      <c r="AC204" s="36"/>
      <c r="AD204" s="224"/>
      <c r="AE204" s="53"/>
      <c r="AF204" s="54"/>
      <c r="AG204" s="55"/>
      <c r="AH204" s="56"/>
      <c r="AI204" s="41" t="s">
        <v>85</v>
      </c>
      <c r="AJ204" s="42">
        <v>44804</v>
      </c>
      <c r="AK204" s="50"/>
      <c r="AL204" s="376" t="str">
        <f t="shared" si="8"/>
        <v>95PFE-L2S</v>
      </c>
      <c r="AM204" s="376" t="str">
        <f t="shared" si="9"/>
        <v>-</v>
      </c>
      <c r="AN204"/>
      <c r="AO204"/>
      <c r="AP204"/>
    </row>
    <row r="205" spans="1:260" x14ac:dyDescent="0.2">
      <c r="A205" s="169" t="s">
        <v>2799</v>
      </c>
      <c r="B205" s="172">
        <f>IF(A205="Oui",0,1)</f>
        <v>1</v>
      </c>
      <c r="C205" s="172">
        <f>IF(OR(F205="Médecin",G205="Médecin",H205="Médecin",H205="Médecins",G205="anesthésiste",G205="boursier univ.",G205="chercheur",G205="chirurgien",G205="Résident(e)",G205="Md Urg",G205="Md Card",LEFT(G205,6)="Fellow",LEFT(G205,7)="Externe",G205="Directeur de la biobanque Médecin",G205="monit.-boursier",),1,0)</f>
        <v>1</v>
      </c>
      <c r="D205" s="28" t="s">
        <v>2360</v>
      </c>
      <c r="E205" s="28" t="s">
        <v>3076</v>
      </c>
      <c r="F205" s="257" t="s">
        <v>3077</v>
      </c>
      <c r="G205" s="79" t="s">
        <v>3185</v>
      </c>
      <c r="H205" s="77" t="s">
        <v>65</v>
      </c>
      <c r="I205" s="29">
        <f ca="1">IF(AJ205&lt;=Données!$B$2,1," ")</f>
        <v>1</v>
      </c>
      <c r="J205" s="45">
        <v>1</v>
      </c>
      <c r="K205" s="46"/>
      <c r="L205" s="47"/>
      <c r="M205" s="48"/>
      <c r="N205" s="185"/>
      <c r="O205" s="187"/>
      <c r="P205" s="185"/>
      <c r="Q205" s="186"/>
      <c r="R205" s="186"/>
      <c r="S205" s="187"/>
      <c r="T205" s="187"/>
      <c r="U205" s="187"/>
      <c r="V205" s="320"/>
      <c r="W205" s="214"/>
      <c r="X205" s="215"/>
      <c r="Y205" s="34"/>
      <c r="Z205" s="35"/>
      <c r="AA205" s="35"/>
      <c r="AB205" s="35"/>
      <c r="AC205" s="36"/>
      <c r="AD205" s="224"/>
      <c r="AE205" s="53"/>
      <c r="AF205" s="54"/>
      <c r="AG205" s="55"/>
      <c r="AH205" s="56"/>
      <c r="AI205" s="41" t="s">
        <v>85</v>
      </c>
      <c r="AJ205" s="42">
        <v>44902</v>
      </c>
      <c r="AK205" s="50"/>
      <c r="AL205" s="376" t="str">
        <f t="shared" si="8"/>
        <v>95PFE-L2S</v>
      </c>
      <c r="AM205" s="376" t="str">
        <f t="shared" si="9"/>
        <v>-</v>
      </c>
      <c r="AN205"/>
      <c r="AO205"/>
      <c r="AP205"/>
    </row>
    <row r="206" spans="1:260" x14ac:dyDescent="0.2">
      <c r="A206" s="169" t="s">
        <v>2997</v>
      </c>
      <c r="B206" s="172">
        <f>IF(A206="Oui",0,1)</f>
        <v>1</v>
      </c>
      <c r="C206" s="172">
        <f>IF(OR(F206="Médecin",G206="Médecin",H206="Médecin",H206="Médecins",G206="anesthésiste",G206="boursier univ.",G206="chercheur",G206="chirurgien",G206="Résident(e)",G206="Md Urg",G206="Md Card",LEFT(G206,6)="Fellow",LEFT(G206,7)="Externe",G206="Directeur de la biobanque Médecin",G206="monit.-boursier",),1,0)</f>
        <v>1</v>
      </c>
      <c r="D206" s="28" t="s">
        <v>2360</v>
      </c>
      <c r="E206" s="28" t="s">
        <v>281</v>
      </c>
      <c r="F206" s="257" t="s">
        <v>80</v>
      </c>
      <c r="G206" s="57" t="s">
        <v>80</v>
      </c>
      <c r="H206" s="52" t="s">
        <v>117</v>
      </c>
      <c r="I206" s="29">
        <f ca="1">IF(AJ206&lt;=Données!$B$2,1," ")</f>
        <v>1</v>
      </c>
      <c r="J206" s="45"/>
      <c r="K206" s="46"/>
      <c r="L206" s="47"/>
      <c r="M206" s="48"/>
      <c r="N206" s="185"/>
      <c r="O206" s="187"/>
      <c r="P206" s="185">
        <v>1</v>
      </c>
      <c r="Q206" s="186"/>
      <c r="R206" s="186"/>
      <c r="S206" s="187"/>
      <c r="T206" s="187"/>
      <c r="U206" s="187"/>
      <c r="V206" s="320"/>
      <c r="W206" s="214"/>
      <c r="X206" s="215"/>
      <c r="Y206" s="34"/>
      <c r="Z206" s="35"/>
      <c r="AA206" s="35"/>
      <c r="AB206" s="35"/>
      <c r="AC206" s="36"/>
      <c r="AD206" s="224"/>
      <c r="AE206" s="53"/>
      <c r="AF206" s="54"/>
      <c r="AG206" s="55"/>
      <c r="AH206" s="56"/>
      <c r="AI206" s="41" t="s">
        <v>2361</v>
      </c>
      <c r="AJ206" s="42">
        <v>43915</v>
      </c>
      <c r="AK206" s="50"/>
      <c r="AL206" s="376" t="str">
        <f t="shared" si="8"/>
        <v>1860-S</v>
      </c>
      <c r="AM206" s="376" t="str">
        <f t="shared" si="9"/>
        <v>-</v>
      </c>
      <c r="AN206"/>
      <c r="AO206"/>
      <c r="AP206"/>
    </row>
    <row r="207" spans="1:260" x14ac:dyDescent="0.2">
      <c r="A207" s="169" t="s">
        <v>2997</v>
      </c>
      <c r="B207" s="172">
        <f>IF(A207="Oui",0,1)</f>
        <v>1</v>
      </c>
      <c r="C207" s="172">
        <f>IF(OR(F207="Médecin",G207="Médecin",H207="Médecin",H207="Médecins",G207="anesthésiste",G207="boursier univ.",G207="chercheur",G207="chirurgien",G207="Résident(e)",G207="Md Urg",G207="Md Card",LEFT(G207,6)="Fellow",LEFT(G207,7)="Externe",G207="Directeur de la biobanque Médecin",G207="monit.-boursier",),1,0)</f>
        <v>1</v>
      </c>
      <c r="D207" s="28" t="s">
        <v>2368</v>
      </c>
      <c r="E207" s="28" t="s">
        <v>2369</v>
      </c>
      <c r="F207" s="255" t="s">
        <v>2370</v>
      </c>
      <c r="G207" s="57" t="s">
        <v>334</v>
      </c>
      <c r="H207" s="58" t="s">
        <v>117</v>
      </c>
      <c r="I207" s="29">
        <f ca="1">IF(AJ207&lt;=Données!$B$2,1," ")</f>
        <v>1</v>
      </c>
      <c r="J207" s="45" t="s">
        <v>56</v>
      </c>
      <c r="K207" s="46"/>
      <c r="L207" s="47"/>
      <c r="M207" s="48"/>
      <c r="N207" s="185"/>
      <c r="O207" s="187"/>
      <c r="P207" s="185">
        <v>1</v>
      </c>
      <c r="Q207" s="186"/>
      <c r="R207" s="186"/>
      <c r="S207" s="187" t="s">
        <v>56</v>
      </c>
      <c r="T207" s="187"/>
      <c r="U207" s="187"/>
      <c r="V207" s="320"/>
      <c r="W207" s="214"/>
      <c r="X207" s="215"/>
      <c r="Y207" s="34"/>
      <c r="Z207" s="35" t="s">
        <v>56</v>
      </c>
      <c r="AA207" s="35"/>
      <c r="AB207" s="35"/>
      <c r="AC207" s="36"/>
      <c r="AD207" s="224"/>
      <c r="AE207" s="53"/>
      <c r="AF207" s="54"/>
      <c r="AG207" s="55"/>
      <c r="AH207" s="56"/>
      <c r="AI207" s="41" t="s">
        <v>565</v>
      </c>
      <c r="AJ207" s="42">
        <v>44329</v>
      </c>
      <c r="AK207" s="50"/>
      <c r="AL207" s="376" t="str">
        <f t="shared" si="8"/>
        <v>1860-S</v>
      </c>
      <c r="AM207" s="376" t="str">
        <f t="shared" si="9"/>
        <v>-</v>
      </c>
      <c r="AN207"/>
      <c r="AO207"/>
      <c r="AP207"/>
    </row>
    <row r="208" spans="1:260" x14ac:dyDescent="0.2">
      <c r="A208" s="169" t="s">
        <v>2799</v>
      </c>
      <c r="B208" s="172">
        <f>IF(A208="Oui",0,1)</f>
        <v>1</v>
      </c>
      <c r="C208" s="172">
        <f>IF(OR(F208="Médecin",G208="Médecin",H208="Médecin",H208="Médecins",G208="anesthésiste",G208="boursier univ.",G208="chercheur",G208="chirurgien",G208="Résident(e)",G208="Md Urg",G208="Md Card",LEFT(G208,6)="Fellow",LEFT(G208,7)="Externe",G208="Directeur de la biobanque Médecin",G208="monit.-boursier",),1,0)</f>
        <v>1</v>
      </c>
      <c r="D208" s="28" t="s">
        <v>6086</v>
      </c>
      <c r="E208" s="28" t="s">
        <v>1532</v>
      </c>
      <c r="F208" s="257" t="s">
        <v>6087</v>
      </c>
      <c r="G208" s="57" t="s">
        <v>3185</v>
      </c>
      <c r="H208" s="58" t="s">
        <v>324</v>
      </c>
      <c r="I208" s="29" t="str">
        <f ca="1">IF(AJ208&lt;=Données!$B$2,1," ")</f>
        <v xml:space="preserve"> </v>
      </c>
      <c r="J208" s="45">
        <v>1</v>
      </c>
      <c r="K208" s="46"/>
      <c r="L208" s="47"/>
      <c r="M208" s="48"/>
      <c r="N208" s="185"/>
      <c r="O208" s="187"/>
      <c r="P208" s="185"/>
      <c r="Q208" s="186"/>
      <c r="R208" s="186"/>
      <c r="S208" s="187"/>
      <c r="T208" s="187"/>
      <c r="U208" s="187"/>
      <c r="V208" s="320"/>
      <c r="W208" s="214"/>
      <c r="X208" s="215"/>
      <c r="Y208" s="34"/>
      <c r="Z208" s="35"/>
      <c r="AA208" s="35"/>
      <c r="AB208" s="35"/>
      <c r="AC208" s="36"/>
      <c r="AD208" s="224"/>
      <c r="AE208" s="53"/>
      <c r="AF208" s="54"/>
      <c r="AG208" s="55"/>
      <c r="AH208" s="56"/>
      <c r="AI208" s="41" t="s">
        <v>5851</v>
      </c>
      <c r="AJ208" s="42">
        <v>45798</v>
      </c>
      <c r="AK208" s="50"/>
      <c r="AL208" s="376" t="str">
        <f t="shared" si="8"/>
        <v>95PFE-L2S</v>
      </c>
      <c r="AM208" s="376" t="str">
        <f t="shared" si="9"/>
        <v>-</v>
      </c>
      <c r="AN208"/>
      <c r="AO208"/>
      <c r="AP208"/>
    </row>
    <row r="209" spans="1:260" x14ac:dyDescent="0.2">
      <c r="A209" s="169" t="s">
        <v>2799</v>
      </c>
      <c r="B209" s="172">
        <f>IF(A209="Oui",0,1)</f>
        <v>1</v>
      </c>
      <c r="C209" s="172">
        <f>IF(OR(F209="Médecin",G209="Médecin",H209="Médecin",H209="Médecins",G209="anesthésiste",G209="boursier univ.",G209="chercheur",G209="chirurgien",G209="Résident(e)",G209="Md Urg",G209="Md Card",LEFT(G209,6)="Fellow",LEFT(G209,7)="Externe",G209="Directeur de la biobanque Médecin",G209="monit.-boursier",),1,0)</f>
        <v>1</v>
      </c>
      <c r="D209" s="28" t="s">
        <v>5737</v>
      </c>
      <c r="E209" s="28" t="s">
        <v>5117</v>
      </c>
      <c r="F209" s="257" t="s">
        <v>5738</v>
      </c>
      <c r="G209" s="50" t="s">
        <v>5739</v>
      </c>
      <c r="H209" s="58" t="s">
        <v>324</v>
      </c>
      <c r="I209" s="29" t="str">
        <f ca="1">IF(AJ209&lt;=Données!$B$2,1," ")</f>
        <v xml:space="preserve"> </v>
      </c>
      <c r="J209" s="45" t="s">
        <v>56</v>
      </c>
      <c r="K209" s="46" t="s">
        <v>56</v>
      </c>
      <c r="L209" s="47"/>
      <c r="M209" s="48"/>
      <c r="N209" s="185">
        <v>1</v>
      </c>
      <c r="O209" s="187"/>
      <c r="P209" s="185"/>
      <c r="Q209" s="186"/>
      <c r="R209" s="186"/>
      <c r="S209" s="187"/>
      <c r="T209" s="187"/>
      <c r="U209" s="187"/>
      <c r="V209" s="320"/>
      <c r="W209" s="214"/>
      <c r="X209" s="215"/>
      <c r="Y209" s="34"/>
      <c r="Z209" s="35"/>
      <c r="AA209" s="35"/>
      <c r="AB209" s="35"/>
      <c r="AC209" s="36"/>
      <c r="AD209" s="224"/>
      <c r="AE209" s="53"/>
      <c r="AF209" s="54"/>
      <c r="AG209" s="55"/>
      <c r="AH209" s="56"/>
      <c r="AI209" s="41" t="s">
        <v>4462</v>
      </c>
      <c r="AJ209" s="42">
        <v>45587</v>
      </c>
      <c r="AK209" s="50"/>
      <c r="AL209" s="376" t="str">
        <f t="shared" si="8"/>
        <v>1804S</v>
      </c>
      <c r="AM209" s="376" t="str">
        <f t="shared" si="9"/>
        <v>-</v>
      </c>
      <c r="AN209"/>
      <c r="AO209"/>
      <c r="AP209"/>
    </row>
    <row r="210" spans="1:260" x14ac:dyDescent="0.2">
      <c r="A210" s="169" t="s">
        <v>2997</v>
      </c>
      <c r="B210" s="172">
        <f>IF(A210="Oui",0,1)</f>
        <v>1</v>
      </c>
      <c r="C210" s="172">
        <f>IF(OR(F210="Médecin",G210="Médecin",H210="Médecin",H210="Médecins",G210="anesthésiste",G210="boursier univ.",G210="chercheur",G210="chirurgien",G210="Résident(e)",G210="Md Urg",G210="Md Card",LEFT(G210,6)="Fellow",LEFT(G210,7)="Externe",G210="Directeur de la biobanque Médecin",G210="monit.-boursier",),1,0)</f>
        <v>1</v>
      </c>
      <c r="D210" s="28" t="s">
        <v>2387</v>
      </c>
      <c r="E210" s="28" t="s">
        <v>686</v>
      </c>
      <c r="F210" s="257" t="s">
        <v>80</v>
      </c>
      <c r="G210" s="57" t="s">
        <v>80</v>
      </c>
      <c r="H210" s="58" t="s">
        <v>117</v>
      </c>
      <c r="I210" s="29">
        <f ca="1">IF(AJ210&lt;=Données!$B$2,1," ")</f>
        <v>1</v>
      </c>
      <c r="J210" s="45" t="s">
        <v>56</v>
      </c>
      <c r="K210" s="46" t="s">
        <v>56</v>
      </c>
      <c r="L210" s="47"/>
      <c r="M210" s="48"/>
      <c r="N210" s="185"/>
      <c r="O210" s="187"/>
      <c r="P210" s="185"/>
      <c r="Q210" s="186"/>
      <c r="R210" s="186"/>
      <c r="S210" s="187">
        <v>1</v>
      </c>
      <c r="T210" s="187"/>
      <c r="U210" s="187"/>
      <c r="V210" s="320"/>
      <c r="W210" s="214"/>
      <c r="X210" s="215"/>
      <c r="Y210" s="34"/>
      <c r="Z210" s="35"/>
      <c r="AA210" s="35"/>
      <c r="AB210" s="35"/>
      <c r="AC210" s="36"/>
      <c r="AD210" s="224"/>
      <c r="AE210" s="53"/>
      <c r="AF210" s="54"/>
      <c r="AG210" s="55"/>
      <c r="AH210" s="56"/>
      <c r="AI210" s="41" t="s">
        <v>57</v>
      </c>
      <c r="AJ210" s="42">
        <v>44572</v>
      </c>
      <c r="AK210" s="50"/>
      <c r="AL210" s="376">
        <f t="shared" si="8"/>
        <v>8210</v>
      </c>
      <c r="AM210" s="376" t="str">
        <f t="shared" si="9"/>
        <v>-</v>
      </c>
      <c r="AN210"/>
      <c r="AO210"/>
      <c r="AP210"/>
    </row>
    <row r="211" spans="1:260" x14ac:dyDescent="0.2">
      <c r="A211" s="169" t="s">
        <v>2997</v>
      </c>
      <c r="B211" s="172">
        <f>IF(A211="Oui",0,1)</f>
        <v>1</v>
      </c>
      <c r="C211" s="172">
        <f>IF(OR(F211="Médecin",G211="Médecin",H211="Médecin",H211="Médecins",G211="anesthésiste",G211="boursier univ.",G211="chercheur",G211="chirurgien",G211="Résident(e)",G211="Md Urg",G211="Md Card",LEFT(G211,6)="Fellow",LEFT(G211,7)="Externe",G211="Directeur de la biobanque Médecin",G211="monit.-boursier",),1,0)</f>
        <v>1</v>
      </c>
      <c r="D211" s="28" t="s">
        <v>2403</v>
      </c>
      <c r="E211" s="28" t="s">
        <v>785</v>
      </c>
      <c r="F211" s="255" t="s">
        <v>2404</v>
      </c>
      <c r="G211" s="57" t="s">
        <v>80</v>
      </c>
      <c r="H211" s="58" t="s">
        <v>117</v>
      </c>
      <c r="I211" s="29">
        <f ca="1">IF(AJ211&lt;=Données!$B$2,1," ")</f>
        <v>1</v>
      </c>
      <c r="J211" s="45"/>
      <c r="K211" s="46"/>
      <c r="L211" s="47"/>
      <c r="M211" s="48"/>
      <c r="N211" s="185"/>
      <c r="O211" s="187"/>
      <c r="P211" s="185"/>
      <c r="Q211" s="186"/>
      <c r="R211" s="186">
        <v>1</v>
      </c>
      <c r="S211" s="187"/>
      <c r="T211" s="187"/>
      <c r="U211" s="187"/>
      <c r="V211" s="320"/>
      <c r="W211" s="214"/>
      <c r="X211" s="215"/>
      <c r="Y211" s="34"/>
      <c r="Z211" s="35"/>
      <c r="AA211" s="35"/>
      <c r="AB211" s="35"/>
      <c r="AC211" s="36"/>
      <c r="AD211" s="224"/>
      <c r="AE211" s="53"/>
      <c r="AF211" s="54"/>
      <c r="AG211" s="55"/>
      <c r="AH211" s="56"/>
      <c r="AI211" s="41" t="s">
        <v>193</v>
      </c>
      <c r="AJ211" s="42">
        <v>43864</v>
      </c>
      <c r="AK211" s="50"/>
      <c r="AL211" s="376" t="str">
        <f t="shared" si="8"/>
        <v>1870 +</v>
      </c>
      <c r="AM211" s="376" t="str">
        <f t="shared" si="9"/>
        <v>-</v>
      </c>
      <c r="AN211"/>
      <c r="AO211"/>
      <c r="AP211"/>
    </row>
    <row r="212" spans="1:260" x14ac:dyDescent="0.2">
      <c r="A212" s="169" t="s">
        <v>2799</v>
      </c>
      <c r="B212" s="172">
        <f>IF(A212="Oui",0,1)</f>
        <v>1</v>
      </c>
      <c r="C212" s="172">
        <f>IF(OR(F212="Médecin",G212="Médecin",H212="Médecin",H212="Médecins",G212="anesthésiste",G212="boursier univ.",G212="chercheur",G212="chirurgien",G212="Résident(e)",G212="Md Urg",G212="Md Card",LEFT(G212,6)="Fellow",LEFT(G212,7)="Externe",G212="Directeur de la biobanque Médecin",G212="monit.-boursier",),1,0)</f>
        <v>1</v>
      </c>
      <c r="D212" s="28" t="s">
        <v>5804</v>
      </c>
      <c r="E212" s="28" t="s">
        <v>5805</v>
      </c>
      <c r="F212" s="257" t="s">
        <v>5806</v>
      </c>
      <c r="G212" s="57" t="s">
        <v>3185</v>
      </c>
      <c r="H212" s="58" t="s">
        <v>324</v>
      </c>
      <c r="I212" s="29" t="str">
        <f ca="1">IF(AJ212&lt;=Données!$B$2,1," ")</f>
        <v xml:space="preserve"> </v>
      </c>
      <c r="J212" s="45">
        <v>1</v>
      </c>
      <c r="K212" s="46"/>
      <c r="L212" s="47"/>
      <c r="M212" s="48"/>
      <c r="N212" s="185"/>
      <c r="O212" s="187"/>
      <c r="P212" s="185"/>
      <c r="Q212" s="186"/>
      <c r="R212" s="186"/>
      <c r="S212" s="187"/>
      <c r="T212" s="187"/>
      <c r="U212" s="187"/>
      <c r="V212" s="320"/>
      <c r="W212" s="214"/>
      <c r="X212" s="215"/>
      <c r="Y212" s="34"/>
      <c r="Z212" s="35"/>
      <c r="AA212" s="35"/>
      <c r="AB212" s="35"/>
      <c r="AC212" s="36"/>
      <c r="AD212" s="224"/>
      <c r="AE212" s="53"/>
      <c r="AF212" s="54"/>
      <c r="AG212" s="55"/>
      <c r="AH212" s="56"/>
      <c r="AI212" s="41" t="s">
        <v>4462</v>
      </c>
      <c r="AJ212" s="42">
        <v>45624</v>
      </c>
      <c r="AK212" s="50"/>
      <c r="AL212" s="376" t="str">
        <f t="shared" si="8"/>
        <v>95PFE-L2S</v>
      </c>
      <c r="AM212" s="376" t="str">
        <f t="shared" si="9"/>
        <v>-</v>
      </c>
      <c r="AN212"/>
      <c r="AO212"/>
      <c r="AP212"/>
    </row>
    <row r="213" spans="1:260" x14ac:dyDescent="0.2">
      <c r="A213" s="169" t="s">
        <v>2997</v>
      </c>
      <c r="B213" s="172">
        <f>IF(A213="Oui",0,1)</f>
        <v>1</v>
      </c>
      <c r="C213" s="172">
        <f>IF(OR(F213="Médecin",G213="Médecin",H213="Médecin",H213="Médecins",G213="anesthésiste",G213="boursier univ.",G213="chercheur",G213="chirurgien",G213="Résident(e)",G213="Md Urg",G213="Md Card",LEFT(G213,6)="Fellow",LEFT(G213,7)="Externe",G213="Directeur de la biobanque Médecin",G213="monit.-boursier",),1,0)</f>
        <v>1</v>
      </c>
      <c r="D213" s="28" t="s">
        <v>2421</v>
      </c>
      <c r="E213" s="28" t="s">
        <v>838</v>
      </c>
      <c r="F213" s="257" t="s">
        <v>80</v>
      </c>
      <c r="G213" s="57" t="s">
        <v>80</v>
      </c>
      <c r="H213" s="52" t="s">
        <v>2204</v>
      </c>
      <c r="I213" s="29">
        <f ca="1">IF(AJ213&lt;=Données!$B$2,1," ")</f>
        <v>1</v>
      </c>
      <c r="J213" s="45"/>
      <c r="K213" s="46"/>
      <c r="L213" s="47"/>
      <c r="M213" s="48"/>
      <c r="N213" s="185"/>
      <c r="O213" s="187"/>
      <c r="P213" s="185"/>
      <c r="Q213" s="186">
        <v>1</v>
      </c>
      <c r="R213" s="186"/>
      <c r="S213" s="187"/>
      <c r="T213" s="187"/>
      <c r="U213" s="187"/>
      <c r="V213" s="320"/>
      <c r="W213" s="214"/>
      <c r="X213" s="215"/>
      <c r="Y213" s="34"/>
      <c r="Z213" s="35"/>
      <c r="AA213" s="35"/>
      <c r="AB213" s="35"/>
      <c r="AC213" s="36"/>
      <c r="AD213" s="224"/>
      <c r="AE213" s="53"/>
      <c r="AF213" s="54"/>
      <c r="AG213" s="55"/>
      <c r="AH213" s="56"/>
      <c r="AI213" s="41" t="s">
        <v>299</v>
      </c>
      <c r="AJ213" s="42">
        <v>43908</v>
      </c>
      <c r="AK213" s="50"/>
      <c r="AL213" s="376">
        <f t="shared" si="8"/>
        <v>1860</v>
      </c>
      <c r="AM213" s="376" t="str">
        <f t="shared" si="9"/>
        <v>-</v>
      </c>
      <c r="AN213"/>
      <c r="AO213"/>
      <c r="AP213"/>
    </row>
    <row r="214" spans="1:260" x14ac:dyDescent="0.2">
      <c r="A214" s="169" t="s">
        <v>2997</v>
      </c>
      <c r="B214" s="172">
        <f>IF(A214="Oui",0,1)</f>
        <v>1</v>
      </c>
      <c r="C214" s="172">
        <f>IF(OR(F214="Médecin",G214="Médecin",H214="Médecin",H214="Médecins",G214="anesthésiste",G214="boursier univ.",G214="chercheur",G214="chirurgien",G214="Résident(e)",G214="Md Urg",G214="Md Card",LEFT(G214,6)="Fellow",LEFT(G214,7)="Externe",G214="Directeur de la biobanque Médecin",G214="monit.-boursier",),1,0)</f>
        <v>1</v>
      </c>
      <c r="D214" s="28" t="s">
        <v>2421</v>
      </c>
      <c r="E214" s="28" t="s">
        <v>2423</v>
      </c>
      <c r="F214" s="257" t="s">
        <v>80</v>
      </c>
      <c r="G214" s="50" t="s">
        <v>869</v>
      </c>
      <c r="H214" s="58" t="s">
        <v>117</v>
      </c>
      <c r="I214" s="29">
        <f ca="1">IF(AJ214&lt;=Données!$B$2,1," ")</f>
        <v>1</v>
      </c>
      <c r="J214" s="45">
        <v>1</v>
      </c>
      <c r="K214" s="46"/>
      <c r="L214" s="47"/>
      <c r="M214" s="48"/>
      <c r="N214" s="185"/>
      <c r="O214" s="187"/>
      <c r="P214" s="185"/>
      <c r="Q214" s="186"/>
      <c r="R214" s="186"/>
      <c r="S214" s="187"/>
      <c r="T214" s="187"/>
      <c r="U214" s="187"/>
      <c r="V214" s="320"/>
      <c r="W214" s="214"/>
      <c r="X214" s="215"/>
      <c r="Y214" s="34"/>
      <c r="Z214" s="35"/>
      <c r="AA214" s="35"/>
      <c r="AB214" s="35"/>
      <c r="AC214" s="36"/>
      <c r="AD214" s="224"/>
      <c r="AE214" s="53"/>
      <c r="AF214" s="54"/>
      <c r="AG214" s="55"/>
      <c r="AH214" s="56"/>
      <c r="AI214" s="41" t="s">
        <v>85</v>
      </c>
      <c r="AJ214" s="42">
        <v>44581</v>
      </c>
      <c r="AK214" s="50"/>
      <c r="AL214" s="376" t="str">
        <f t="shared" si="8"/>
        <v>95PFE-L2S</v>
      </c>
      <c r="AM214" s="376" t="str">
        <f t="shared" si="9"/>
        <v>-</v>
      </c>
      <c r="AN214"/>
      <c r="AO214"/>
      <c r="AP214"/>
    </row>
    <row r="215" spans="1:260" x14ac:dyDescent="0.2">
      <c r="A215" s="169" t="s">
        <v>2997</v>
      </c>
      <c r="B215" s="172">
        <f>IF(A215="Oui",0,1)</f>
        <v>1</v>
      </c>
      <c r="C215" s="172">
        <f>IF(OR(F215="Médecin",G215="Médecin",H215="Médecin",H215="Médecins",G215="anesthésiste",G215="boursier univ.",G215="chercheur",G215="chirurgien",G215="Résident(e)",G215="Md Urg",G215="Md Card",LEFT(G215,6)="Fellow",LEFT(G215,7)="Externe",G215="Directeur de la biobanque Médecin",G215="monit.-boursier",),1,0)</f>
        <v>1</v>
      </c>
      <c r="D215" s="28" t="s">
        <v>2441</v>
      </c>
      <c r="E215" s="28" t="s">
        <v>2442</v>
      </c>
      <c r="F215" s="257" t="s">
        <v>2443</v>
      </c>
      <c r="G215" s="57" t="s">
        <v>80</v>
      </c>
      <c r="H215" s="66" t="s">
        <v>2204</v>
      </c>
      <c r="I215" s="29">
        <f ca="1">IF(AJ215&lt;=Données!$B$2,1," ")</f>
        <v>1</v>
      </c>
      <c r="J215" s="45"/>
      <c r="K215" s="46"/>
      <c r="L215" s="47"/>
      <c r="M215" s="48"/>
      <c r="N215" s="185"/>
      <c r="O215" s="187"/>
      <c r="P215" s="185">
        <v>1</v>
      </c>
      <c r="Q215" s="186"/>
      <c r="R215" s="186"/>
      <c r="S215" s="187"/>
      <c r="T215" s="187"/>
      <c r="U215" s="187"/>
      <c r="V215" s="320"/>
      <c r="W215" s="214"/>
      <c r="X215" s="215"/>
      <c r="Y215" s="34"/>
      <c r="Z215" s="35"/>
      <c r="AA215" s="35"/>
      <c r="AB215" s="35"/>
      <c r="AC215" s="36"/>
      <c r="AD215" s="224"/>
      <c r="AE215" s="85"/>
      <c r="AF215" s="86"/>
      <c r="AG215" s="87"/>
      <c r="AH215" s="56"/>
      <c r="AI215" s="41" t="s">
        <v>587</v>
      </c>
      <c r="AJ215" s="42">
        <v>43861</v>
      </c>
      <c r="AK215" s="50"/>
      <c r="AL215" s="376" t="str">
        <f t="shared" si="8"/>
        <v>1860-S</v>
      </c>
      <c r="AM215" s="376" t="str">
        <f t="shared" si="9"/>
        <v>-</v>
      </c>
      <c r="AN215"/>
      <c r="AO215"/>
      <c r="AP215"/>
    </row>
    <row r="216" spans="1:260" x14ac:dyDescent="0.2">
      <c r="A216" s="169" t="s">
        <v>2997</v>
      </c>
      <c r="B216" s="172">
        <f>IF(A216="Oui",0,1)</f>
        <v>1</v>
      </c>
      <c r="C216" s="172">
        <f>IF(OR(F216="Médecin",G216="Médecin",H216="Médecin",H216="Médecins",G216="anesthésiste",G216="boursier univ.",G216="chercheur",G216="chirurgien",G216="Résident(e)",G216="Md Urg",G216="Md Card",LEFT(G216,6)="Fellow",LEFT(G216,7)="Externe",G216="Directeur de la biobanque Médecin",G216="monit.-boursier",),1,0)</f>
        <v>1</v>
      </c>
      <c r="D216" s="28" t="s">
        <v>2441</v>
      </c>
      <c r="E216" s="28" t="s">
        <v>2444</v>
      </c>
      <c r="F216" s="257" t="s">
        <v>2445</v>
      </c>
      <c r="G216" s="57" t="s">
        <v>334</v>
      </c>
      <c r="H216" s="66" t="s">
        <v>65</v>
      </c>
      <c r="I216" s="29">
        <f ca="1">IF(AJ216&lt;=Données!$B$2,1," ")</f>
        <v>1</v>
      </c>
      <c r="J216" s="45">
        <v>1</v>
      </c>
      <c r="K216" s="46"/>
      <c r="L216" s="47"/>
      <c r="M216" s="48"/>
      <c r="N216" s="185"/>
      <c r="O216" s="187"/>
      <c r="P216" s="185"/>
      <c r="Q216" s="186"/>
      <c r="R216" s="186"/>
      <c r="S216" s="187"/>
      <c r="T216" s="187"/>
      <c r="U216" s="187"/>
      <c r="V216" s="320"/>
      <c r="W216" s="214"/>
      <c r="X216" s="215"/>
      <c r="Y216" s="34"/>
      <c r="Z216" s="35"/>
      <c r="AA216" s="35"/>
      <c r="AB216" s="35"/>
      <c r="AC216" s="36"/>
      <c r="AD216" s="224"/>
      <c r="AE216" s="105"/>
      <c r="AF216" s="106"/>
      <c r="AG216" s="107"/>
      <c r="AH216" s="56"/>
      <c r="AI216" s="41" t="s">
        <v>66</v>
      </c>
      <c r="AJ216" s="42">
        <v>44309</v>
      </c>
      <c r="AK216" s="50"/>
      <c r="AL216" s="376" t="str">
        <f t="shared" si="8"/>
        <v>95PFE-L2S</v>
      </c>
      <c r="AM216" s="376" t="str">
        <f t="shared" si="9"/>
        <v>-</v>
      </c>
      <c r="AN216"/>
      <c r="AO216"/>
      <c r="AP216"/>
    </row>
    <row r="217" spans="1:260" x14ac:dyDescent="0.2">
      <c r="A217" s="169" t="s">
        <v>2997</v>
      </c>
      <c r="B217" s="172">
        <f>IF(A217="Oui",0,1)</f>
        <v>1</v>
      </c>
      <c r="C217" s="172">
        <f>IF(OR(F217="Médecin",G217="Médecin",H217="Médecin",H217="Médecins",G217="anesthésiste",G217="boursier univ.",G217="chercheur",G217="chirurgien",G217="Résident(e)",G217="Md Urg",G217="Md Card",LEFT(G217,6)="Fellow",LEFT(G217,7)="Externe",G217="Directeur de la biobanque Médecin",G217="monit.-boursier",),1,0)</f>
        <v>1</v>
      </c>
      <c r="D217" s="28" t="s">
        <v>2460</v>
      </c>
      <c r="E217" s="28" t="s">
        <v>170</v>
      </c>
      <c r="F217" s="257" t="s">
        <v>80</v>
      </c>
      <c r="G217" s="57" t="s">
        <v>80</v>
      </c>
      <c r="H217" s="52" t="s">
        <v>270</v>
      </c>
      <c r="I217" s="29">
        <f ca="1">IF(AJ217&lt;=Données!$B$2,1," ")</f>
        <v>1</v>
      </c>
      <c r="J217" s="45">
        <v>1</v>
      </c>
      <c r="K217" s="46"/>
      <c r="L217" s="47"/>
      <c r="M217" s="48"/>
      <c r="N217" s="185"/>
      <c r="O217" s="187"/>
      <c r="P217" s="185"/>
      <c r="Q217" s="186"/>
      <c r="R217" s="186"/>
      <c r="S217" s="187"/>
      <c r="T217" s="187"/>
      <c r="U217" s="187"/>
      <c r="V217" s="320"/>
      <c r="W217" s="214"/>
      <c r="X217" s="215"/>
      <c r="Y217" s="34"/>
      <c r="Z217" s="35"/>
      <c r="AA217" s="35"/>
      <c r="AB217" s="35"/>
      <c r="AC217" s="36"/>
      <c r="AD217" s="224"/>
      <c r="AE217" s="53"/>
      <c r="AF217" s="54"/>
      <c r="AG217" s="55"/>
      <c r="AH217" s="56"/>
      <c r="AI217" s="41" t="s">
        <v>98</v>
      </c>
      <c r="AJ217" s="42">
        <v>44574</v>
      </c>
      <c r="AK217" s="50"/>
      <c r="AL217" s="376" t="str">
        <f t="shared" si="8"/>
        <v>95PFE-L2S</v>
      </c>
      <c r="AM217" s="376" t="str">
        <f t="shared" si="9"/>
        <v>-</v>
      </c>
      <c r="AN217"/>
      <c r="AO217"/>
      <c r="AP217"/>
    </row>
    <row r="218" spans="1:260" s="63" customFormat="1" x14ac:dyDescent="0.2">
      <c r="A218" s="169" t="s">
        <v>2997</v>
      </c>
      <c r="B218" s="172">
        <f>IF(A218="Oui",0,1)</f>
        <v>1</v>
      </c>
      <c r="C218" s="172">
        <f>IF(OR(F218="Médecin",G218="Médecin",H218="Médecin",H218="Médecins",G218="anesthésiste",G218="boursier univ.",G218="chercheur",G218="chirurgien",G218="Résident(e)",G218="Md Urg",G218="Md Card",LEFT(G218,6)="Fellow",LEFT(G218,7)="Externe",G218="Directeur de la biobanque Médecin",G218="monit.-boursier",),1,0)</f>
        <v>1</v>
      </c>
      <c r="D218" s="28" t="s">
        <v>2460</v>
      </c>
      <c r="E218" s="28" t="s">
        <v>1015</v>
      </c>
      <c r="F218" s="257" t="s">
        <v>80</v>
      </c>
      <c r="G218" s="57" t="s">
        <v>80</v>
      </c>
      <c r="H218" s="52" t="s">
        <v>270</v>
      </c>
      <c r="I218" s="29">
        <f ca="1">IF(AJ218&lt;=Données!$B$2,1," ")</f>
        <v>1</v>
      </c>
      <c r="J218" s="45" t="s">
        <v>56</v>
      </c>
      <c r="K218" s="46"/>
      <c r="L218" s="47"/>
      <c r="M218" s="48"/>
      <c r="N218" s="185"/>
      <c r="O218" s="187"/>
      <c r="P218" s="185"/>
      <c r="Q218" s="186"/>
      <c r="R218" s="186">
        <v>1</v>
      </c>
      <c r="S218" s="187"/>
      <c r="T218" s="187"/>
      <c r="U218" s="187"/>
      <c r="V218" s="320"/>
      <c r="W218" s="214"/>
      <c r="X218" s="215"/>
      <c r="Y218" s="34"/>
      <c r="Z218" s="35"/>
      <c r="AA218" s="35"/>
      <c r="AB218" s="35"/>
      <c r="AC218" s="36"/>
      <c r="AD218" s="224"/>
      <c r="AE218" s="53"/>
      <c r="AF218" s="54"/>
      <c r="AG218" s="55"/>
      <c r="AH218" s="56"/>
      <c r="AI218" s="41" t="s">
        <v>98</v>
      </c>
      <c r="AJ218" s="42">
        <v>44575</v>
      </c>
      <c r="AK218" s="50"/>
      <c r="AL218" s="376" t="str">
        <f t="shared" si="8"/>
        <v>1870 +</v>
      </c>
      <c r="AM218" s="376" t="str">
        <f t="shared" si="9"/>
        <v>-</v>
      </c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</row>
    <row r="219" spans="1:260" s="63" customFormat="1" x14ac:dyDescent="0.2">
      <c r="A219" s="169" t="s">
        <v>2997</v>
      </c>
      <c r="B219" s="172">
        <f>IF(A219="Oui",0,1)</f>
        <v>1</v>
      </c>
      <c r="C219" s="172">
        <f>IF(OR(F219="Médecin",G219="Médecin",H219="Médecin",H219="Médecins",G219="anesthésiste",G219="boursier univ.",G219="chercheur",G219="chirurgien",G219="Résident(e)",G219="Md Urg",G219="Md Card",LEFT(G219,6)="Fellow",LEFT(G219,7)="Externe",G219="Directeur de la biobanque Médecin",G219="monit.-boursier",),1,0)</f>
        <v>1</v>
      </c>
      <c r="D219" s="28" t="s">
        <v>2468</v>
      </c>
      <c r="E219" s="28" t="s">
        <v>189</v>
      </c>
      <c r="F219" s="257" t="s">
        <v>80</v>
      </c>
      <c r="G219" s="57" t="s">
        <v>80</v>
      </c>
      <c r="H219" s="58" t="s">
        <v>117</v>
      </c>
      <c r="I219" s="29">
        <f ca="1">IF(AJ219&lt;=Données!$B$2,1," ")</f>
        <v>1</v>
      </c>
      <c r="J219" s="45"/>
      <c r="K219" s="46">
        <v>1</v>
      </c>
      <c r="L219" s="47"/>
      <c r="M219" s="48"/>
      <c r="N219" s="185"/>
      <c r="O219" s="187"/>
      <c r="P219" s="185"/>
      <c r="Q219" s="186"/>
      <c r="R219" s="186"/>
      <c r="S219" s="187"/>
      <c r="T219" s="187"/>
      <c r="U219" s="187"/>
      <c r="V219" s="320"/>
      <c r="W219" s="214"/>
      <c r="X219" s="215"/>
      <c r="Y219" s="34"/>
      <c r="Z219" s="35"/>
      <c r="AA219" s="35"/>
      <c r="AB219" s="35"/>
      <c r="AC219" s="36"/>
      <c r="AD219" s="224"/>
      <c r="AE219" s="53"/>
      <c r="AF219" s="54"/>
      <c r="AG219" s="55"/>
      <c r="AH219" s="56"/>
      <c r="AI219" s="41" t="s">
        <v>98</v>
      </c>
      <c r="AJ219" s="42">
        <v>44572</v>
      </c>
      <c r="AK219" s="50"/>
      <c r="AL219" s="376" t="str">
        <f t="shared" si="8"/>
        <v>95PFE-L2M</v>
      </c>
      <c r="AM219" s="376" t="str">
        <f t="shared" si="9"/>
        <v>-</v>
      </c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</row>
    <row r="220" spans="1:260" x14ac:dyDescent="0.2">
      <c r="A220" s="169" t="s">
        <v>2997</v>
      </c>
      <c r="B220" s="172">
        <f>IF(A220="Oui",0,1)</f>
        <v>1</v>
      </c>
      <c r="C220" s="172">
        <f>IF(OR(F220="Médecin",G220="Médecin",H220="Médecin",H220="Médecins",G220="anesthésiste",G220="boursier univ.",G220="chercheur",G220="chirurgien",G220="Résident(e)",G220="Md Urg",G220="Md Card",LEFT(G220,6)="Fellow",LEFT(G220,7)="Externe",G220="Directeur de la biobanque Médecin",G220="monit.-boursier",),1,0)</f>
        <v>1</v>
      </c>
      <c r="D220" s="28" t="s">
        <v>2481</v>
      </c>
      <c r="E220" s="28" t="s">
        <v>2482</v>
      </c>
      <c r="F220" s="257" t="s">
        <v>80</v>
      </c>
      <c r="G220" s="57" t="s">
        <v>80</v>
      </c>
      <c r="H220" s="58" t="s">
        <v>487</v>
      </c>
      <c r="I220" s="29">
        <f ca="1">IF(AJ220&lt;=Données!$B$2,1," ")</f>
        <v>1</v>
      </c>
      <c r="J220" s="45"/>
      <c r="K220" s="46"/>
      <c r="L220" s="47"/>
      <c r="M220" s="48"/>
      <c r="N220" s="185"/>
      <c r="O220" s="187"/>
      <c r="P220" s="185"/>
      <c r="Q220" s="186"/>
      <c r="R220" s="186">
        <v>1</v>
      </c>
      <c r="S220" s="187"/>
      <c r="T220" s="187"/>
      <c r="U220" s="187"/>
      <c r="V220" s="320"/>
      <c r="W220" s="214"/>
      <c r="X220" s="215"/>
      <c r="Y220" s="34"/>
      <c r="Z220" s="35"/>
      <c r="AA220" s="35"/>
      <c r="AB220" s="35"/>
      <c r="AC220" s="36"/>
      <c r="AD220" s="224"/>
      <c r="AE220" s="53"/>
      <c r="AF220" s="54"/>
      <c r="AG220" s="55"/>
      <c r="AH220" s="56"/>
      <c r="AI220" s="41" t="s">
        <v>50</v>
      </c>
      <c r="AJ220" s="42">
        <v>44573</v>
      </c>
      <c r="AK220" s="50"/>
      <c r="AL220" s="376" t="str">
        <f t="shared" si="8"/>
        <v>1870 +</v>
      </c>
      <c r="AM220" s="376" t="str">
        <f t="shared" si="9"/>
        <v>-</v>
      </c>
      <c r="AN220"/>
      <c r="AO220"/>
      <c r="AP220"/>
    </row>
    <row r="221" spans="1:260" x14ac:dyDescent="0.2">
      <c r="A221" s="169" t="s">
        <v>2799</v>
      </c>
      <c r="B221" s="172">
        <f>IF(A221="Oui",0,1)</f>
        <v>1</v>
      </c>
      <c r="C221" s="172">
        <f>IF(OR(F221="Médecin",G221="Médecin",H221="Médecin",H221="Médecins",G221="anesthésiste",G221="boursier univ.",G221="chercheur",G221="chirurgien",G221="Résident(e)",G221="Md Urg",G221="Md Card",LEFT(G221,6)="Fellow",LEFT(G221,7)="Externe",G221="Directeur de la biobanque Médecin",G221="monit.-boursier",),1,0)</f>
        <v>1</v>
      </c>
      <c r="D221" s="28" t="s">
        <v>3233</v>
      </c>
      <c r="E221" s="28" t="s">
        <v>3234</v>
      </c>
      <c r="F221" s="257" t="s">
        <v>6380</v>
      </c>
      <c r="G221" s="57" t="s">
        <v>116</v>
      </c>
      <c r="H221" s="58" t="s">
        <v>354</v>
      </c>
      <c r="I221" s="29">
        <f ca="1">IF(AJ221&lt;=Données!$B$2,1," ")</f>
        <v>1</v>
      </c>
      <c r="J221" s="45"/>
      <c r="K221" s="46"/>
      <c r="L221" s="47"/>
      <c r="M221" s="48">
        <v>1</v>
      </c>
      <c r="N221" s="185"/>
      <c r="O221" s="187"/>
      <c r="P221" s="185"/>
      <c r="Q221" s="186"/>
      <c r="R221" s="186"/>
      <c r="S221" s="187"/>
      <c r="T221" s="187"/>
      <c r="U221" s="187"/>
      <c r="V221" s="320"/>
      <c r="W221" s="214"/>
      <c r="X221" s="215"/>
      <c r="Y221" s="34"/>
      <c r="Z221" s="35"/>
      <c r="AA221" s="35"/>
      <c r="AB221" s="35"/>
      <c r="AC221" s="36"/>
      <c r="AD221" s="224"/>
      <c r="AE221" s="53"/>
      <c r="AF221" s="54"/>
      <c r="AG221" s="55"/>
      <c r="AH221" s="56"/>
      <c r="AI221" s="41" t="s">
        <v>2858</v>
      </c>
      <c r="AJ221" s="42">
        <v>45036</v>
      </c>
      <c r="AK221" s="50"/>
      <c r="AL221" s="376" t="str">
        <f t="shared" si="8"/>
        <v>F550</v>
      </c>
      <c r="AM221" s="376" t="str">
        <f t="shared" si="9"/>
        <v>-</v>
      </c>
      <c r="AN221"/>
      <c r="AO221"/>
      <c r="AP221"/>
    </row>
    <row r="222" spans="1:260" x14ac:dyDescent="0.2">
      <c r="A222" s="169" t="s">
        <v>2997</v>
      </c>
      <c r="B222" s="172">
        <f>IF(A222="Oui",0,1)</f>
        <v>1</v>
      </c>
      <c r="C222" s="172">
        <f>IF(OR(F222="Médecin",G222="Médecin",H222="Médecin",H222="Médecins",G222="anesthésiste",G222="boursier univ.",G222="chercheur",G222="chirurgien",G222="Résident(e)",G222="Md Urg",G222="Md Card",LEFT(G222,6)="Fellow",LEFT(G222,7)="Externe",G222="Directeur de la biobanque Médecin",G222="monit.-boursier",),1,0)</f>
        <v>1</v>
      </c>
      <c r="D222" s="28" t="s">
        <v>2483</v>
      </c>
      <c r="E222" s="28" t="s">
        <v>2484</v>
      </c>
      <c r="F222" s="257" t="s">
        <v>80</v>
      </c>
      <c r="G222" s="57" t="s">
        <v>80</v>
      </c>
      <c r="H222" s="58" t="s">
        <v>117</v>
      </c>
      <c r="I222" s="29">
        <f ca="1">IF(AJ222&lt;=Données!$B$2,1," ")</f>
        <v>1</v>
      </c>
      <c r="J222" s="45"/>
      <c r="K222" s="46"/>
      <c r="L222" s="47"/>
      <c r="M222" s="48"/>
      <c r="N222" s="185"/>
      <c r="O222" s="187"/>
      <c r="P222" s="185"/>
      <c r="Q222" s="186">
        <v>1</v>
      </c>
      <c r="R222" s="186"/>
      <c r="S222" s="187"/>
      <c r="T222" s="187"/>
      <c r="U222" s="187"/>
      <c r="V222" s="320"/>
      <c r="W222" s="214"/>
      <c r="X222" s="215"/>
      <c r="Y222" s="34"/>
      <c r="Z222" s="35"/>
      <c r="AA222" s="35"/>
      <c r="AB222" s="35"/>
      <c r="AC222" s="36"/>
      <c r="AD222" s="224"/>
      <c r="AE222" s="53"/>
      <c r="AF222" s="54"/>
      <c r="AG222" s="55"/>
      <c r="AH222" s="56"/>
      <c r="AI222" s="41" t="s">
        <v>193</v>
      </c>
      <c r="AJ222" s="42">
        <v>43928</v>
      </c>
      <c r="AK222" s="50"/>
      <c r="AL222" s="376">
        <f t="shared" si="8"/>
        <v>1860</v>
      </c>
      <c r="AM222" s="376" t="str">
        <f t="shared" si="9"/>
        <v>-</v>
      </c>
      <c r="AN222"/>
      <c r="AO222"/>
      <c r="AP222"/>
    </row>
    <row r="223" spans="1:260" x14ac:dyDescent="0.2">
      <c r="A223" s="169" t="s">
        <v>2997</v>
      </c>
      <c r="B223" s="172">
        <f>IF(A223="Oui",0,1)</f>
        <v>1</v>
      </c>
      <c r="C223" s="172">
        <f>IF(OR(F223="Médecin",G223="Médecin",H223="Médecin",H223="Médecins",G223="anesthésiste",G223="boursier univ.",G223="chercheur",G223="chirurgien",G223="Résident(e)",G223="Md Urg",G223="Md Card",LEFT(G223,6)="Fellow",LEFT(G223,7)="Externe",G223="Directeur de la biobanque Médecin",G223="monit.-boursier",),1,0)</f>
        <v>1</v>
      </c>
      <c r="D223" s="28" t="s">
        <v>2488</v>
      </c>
      <c r="E223" s="28" t="s">
        <v>1507</v>
      </c>
      <c r="F223" s="257" t="s">
        <v>80</v>
      </c>
      <c r="G223" s="57" t="s">
        <v>80</v>
      </c>
      <c r="H223" s="58" t="s">
        <v>117</v>
      </c>
      <c r="I223" s="29">
        <f ca="1">IF(AJ223&lt;=Données!$B$2,1," ")</f>
        <v>1</v>
      </c>
      <c r="J223" s="45"/>
      <c r="K223" s="46" t="s">
        <v>56</v>
      </c>
      <c r="L223" s="47"/>
      <c r="M223" s="48"/>
      <c r="N223" s="185"/>
      <c r="O223" s="187"/>
      <c r="P223" s="185"/>
      <c r="Q223" s="186"/>
      <c r="R223" s="186">
        <v>1</v>
      </c>
      <c r="S223" s="187"/>
      <c r="T223" s="187"/>
      <c r="U223" s="187"/>
      <c r="V223" s="320"/>
      <c r="W223" s="214"/>
      <c r="X223" s="215"/>
      <c r="Y223" s="34"/>
      <c r="Z223" s="35"/>
      <c r="AA223" s="35"/>
      <c r="AB223" s="35"/>
      <c r="AC223" s="36"/>
      <c r="AD223" s="224"/>
      <c r="AE223" s="53"/>
      <c r="AF223" s="54"/>
      <c r="AG223" s="55"/>
      <c r="AH223" s="56"/>
      <c r="AI223" s="41" t="s">
        <v>57</v>
      </c>
      <c r="AJ223" s="42">
        <v>44586</v>
      </c>
      <c r="AK223" s="50" t="s">
        <v>870</v>
      </c>
      <c r="AL223" s="376" t="str">
        <f t="shared" si="8"/>
        <v>1870 +</v>
      </c>
      <c r="AM223" s="376" t="str">
        <f t="shared" si="9"/>
        <v>-</v>
      </c>
      <c r="AN223"/>
      <c r="AO223"/>
      <c r="AP223"/>
    </row>
    <row r="224" spans="1:260" s="44" customFormat="1" x14ac:dyDescent="0.2">
      <c r="A224" s="169" t="s">
        <v>2997</v>
      </c>
      <c r="B224" s="172">
        <f>IF(A224="Oui",0,1)</f>
        <v>1</v>
      </c>
      <c r="C224" s="172">
        <f>IF(OR(F224="Médecin",G224="Médecin",H224="Médecin",H224="Médecins",G224="anesthésiste",G224="boursier univ.",G224="chercheur",G224="chirurgien",G224="Résident(e)",G224="Md Urg",G224="Md Card",LEFT(G224,6)="Fellow",LEFT(G224,7)="Externe",G224="Directeur de la biobanque Médecin",G224="monit.-boursier",),1,0)</f>
        <v>1</v>
      </c>
      <c r="D224" s="28" t="s">
        <v>2490</v>
      </c>
      <c r="E224" s="28" t="s">
        <v>768</v>
      </c>
      <c r="F224" s="257" t="s">
        <v>80</v>
      </c>
      <c r="G224" s="57" t="s">
        <v>869</v>
      </c>
      <c r="H224" s="58" t="s">
        <v>117</v>
      </c>
      <c r="I224" s="29">
        <f ca="1">IF(AJ224&lt;=Données!$B$2,1," ")</f>
        <v>1</v>
      </c>
      <c r="J224" s="45"/>
      <c r="K224" s="46"/>
      <c r="L224" s="47"/>
      <c r="M224" s="48"/>
      <c r="N224" s="185"/>
      <c r="O224" s="187"/>
      <c r="P224" s="185"/>
      <c r="Q224" s="186"/>
      <c r="R224" s="186"/>
      <c r="S224" s="187"/>
      <c r="T224" s="187"/>
      <c r="U224" s="187"/>
      <c r="V224" s="320"/>
      <c r="W224" s="214"/>
      <c r="X224" s="215"/>
      <c r="Y224" s="34"/>
      <c r="Z224" s="35"/>
      <c r="AA224" s="35">
        <v>1</v>
      </c>
      <c r="AB224" s="35"/>
      <c r="AC224" s="36"/>
      <c r="AD224" s="224"/>
      <c r="AE224" s="53"/>
      <c r="AF224" s="54"/>
      <c r="AG224" s="55"/>
      <c r="AH224" s="56"/>
      <c r="AI224" s="41" t="s">
        <v>299</v>
      </c>
      <c r="AJ224" s="42">
        <v>43908</v>
      </c>
      <c r="AK224" s="50"/>
      <c r="AL224" s="376" t="str">
        <f t="shared" si="8"/>
        <v>1512-M</v>
      </c>
      <c r="AM224" s="376" t="str">
        <f t="shared" si="9"/>
        <v>-</v>
      </c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</row>
    <row r="225" spans="1:260" x14ac:dyDescent="0.2">
      <c r="A225" s="169" t="s">
        <v>2798</v>
      </c>
      <c r="B225" s="172">
        <f>IF(A225="Oui",0,1)</f>
        <v>0</v>
      </c>
      <c r="C225" s="172">
        <f>IF(OR(F225="Médecin",G225="Médecin",H225="Médecin",H225="Médecins",G225="anesthésiste",G225="boursier univ.",G225="chercheur",G225="chirurgien",G225="Résident(e)",G225="Md Urg",G225="Md Card",LEFT(G225,6)="Fellow",LEFT(G225,7)="Externe",G225="Directeur de la biobanque Médecin",G225="monit.-boursier",),1,0)</f>
        <v>1</v>
      </c>
      <c r="D225" s="28" t="s">
        <v>3097</v>
      </c>
      <c r="E225" s="28" t="s">
        <v>835</v>
      </c>
      <c r="F225" s="257">
        <v>12799</v>
      </c>
      <c r="G225" s="67" t="s">
        <v>378</v>
      </c>
      <c r="H225" s="52" t="s">
        <v>3098</v>
      </c>
      <c r="I225" s="29">
        <f ca="1">IF(AJ225&lt;=Données!$B$2,1," ")</f>
        <v>1</v>
      </c>
      <c r="J225" s="45"/>
      <c r="K225" s="46" t="s">
        <v>56</v>
      </c>
      <c r="L225" s="47" t="s">
        <v>56</v>
      </c>
      <c r="M225" s="48" t="s">
        <v>56</v>
      </c>
      <c r="N225" s="185"/>
      <c r="O225" s="187"/>
      <c r="P225" s="185"/>
      <c r="Q225" s="186"/>
      <c r="R225" s="186">
        <v>1</v>
      </c>
      <c r="S225" s="187"/>
      <c r="T225" s="187"/>
      <c r="U225" s="187"/>
      <c r="V225" s="320"/>
      <c r="W225" s="214"/>
      <c r="X225" s="215"/>
      <c r="Y225" s="34"/>
      <c r="Z225" s="35"/>
      <c r="AA225" s="35"/>
      <c r="AB225" s="35"/>
      <c r="AC225" s="36"/>
      <c r="AD225" s="224"/>
      <c r="AE225" s="53"/>
      <c r="AF225" s="54"/>
      <c r="AG225" s="55"/>
      <c r="AH225" s="56"/>
      <c r="AI225" s="41" t="s">
        <v>2858</v>
      </c>
      <c r="AJ225" s="42">
        <v>44930</v>
      </c>
      <c r="AK225" s="50"/>
      <c r="AL225" s="376" t="str">
        <f t="shared" si="8"/>
        <v>1870 +</v>
      </c>
      <c r="AM225" s="376" t="str">
        <f t="shared" si="9"/>
        <v>-</v>
      </c>
      <c r="AN225"/>
      <c r="AO225"/>
      <c r="AP225"/>
    </row>
    <row r="226" spans="1:260" s="69" customFormat="1" x14ac:dyDescent="0.2">
      <c r="A226" s="169" t="s">
        <v>2997</v>
      </c>
      <c r="B226" s="172">
        <f>IF(A226="Oui",0,1)</f>
        <v>1</v>
      </c>
      <c r="C226" s="172">
        <f>IF(OR(F226="Médecin",G226="Médecin",H226="Médecin",H226="Médecins",G226="anesthésiste",G226="boursier univ.",G226="chercheur",G226="chirurgien",G226="Résident(e)",G226="Md Urg",G226="Md Card",LEFT(G226,6)="Fellow",LEFT(G226,7)="Externe",G226="Directeur de la biobanque Médecin",G226="monit.-boursier",),1,0)</f>
        <v>1</v>
      </c>
      <c r="D226" s="28" t="s">
        <v>2493</v>
      </c>
      <c r="E226" s="28" t="s">
        <v>648</v>
      </c>
      <c r="F226" s="257" t="s">
        <v>2496</v>
      </c>
      <c r="G226" s="57" t="s">
        <v>80</v>
      </c>
      <c r="H226" s="52" t="s">
        <v>117</v>
      </c>
      <c r="I226" s="29">
        <f ca="1">IF(AJ226&lt;=Données!$B$2,1," ")</f>
        <v>1</v>
      </c>
      <c r="J226" s="45">
        <v>1</v>
      </c>
      <c r="K226" s="46"/>
      <c r="L226" s="47"/>
      <c r="M226" s="48"/>
      <c r="N226" s="185"/>
      <c r="O226" s="187"/>
      <c r="P226" s="185"/>
      <c r="Q226" s="186"/>
      <c r="R226" s="186"/>
      <c r="S226" s="187"/>
      <c r="T226" s="187"/>
      <c r="U226" s="187"/>
      <c r="V226" s="320"/>
      <c r="W226" s="214"/>
      <c r="X226" s="215"/>
      <c r="Y226" s="34"/>
      <c r="Z226" s="35"/>
      <c r="AA226" s="35"/>
      <c r="AB226" s="35"/>
      <c r="AC226" s="36"/>
      <c r="AD226" s="224"/>
      <c r="AE226" s="53"/>
      <c r="AF226" s="54"/>
      <c r="AG226" s="55"/>
      <c r="AH226" s="56"/>
      <c r="AI226" s="41" t="s">
        <v>98</v>
      </c>
      <c r="AJ226" s="42">
        <v>44580</v>
      </c>
      <c r="AK226" s="50"/>
      <c r="AL226" s="376" t="str">
        <f t="shared" si="8"/>
        <v>95PFE-L2S</v>
      </c>
      <c r="AM226" s="376" t="str">
        <f t="shared" si="9"/>
        <v>-</v>
      </c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</row>
    <row r="227" spans="1:260" s="69" customFormat="1" x14ac:dyDescent="0.2">
      <c r="A227" s="169" t="s">
        <v>2799</v>
      </c>
      <c r="B227" s="172">
        <f>IF(A227="Oui",0,1)</f>
        <v>1</v>
      </c>
      <c r="C227" s="172">
        <f>IF(OR(F227="Médecin",G227="Médecin",H227="Médecin",H227="Médecins",G227="anesthésiste",G227="boursier univ.",G227="chercheur",G227="chirurgien",G227="Résident(e)",G227="Md Urg",G227="Md Card",LEFT(G227,6)="Fellow",LEFT(G227,7)="Externe",G227="Directeur de la biobanque Médecin",G227="monit.-boursier",),1,0)</f>
        <v>1</v>
      </c>
      <c r="D227" s="28" t="s">
        <v>5206</v>
      </c>
      <c r="E227" s="28" t="s">
        <v>5207</v>
      </c>
      <c r="F227" s="257" t="s">
        <v>5208</v>
      </c>
      <c r="G227" s="57" t="s">
        <v>3185</v>
      </c>
      <c r="H227" s="58" t="s">
        <v>65</v>
      </c>
      <c r="I227" s="29" t="str">
        <f ca="1">IF(AJ227&lt;=Données!$B$2,1," ")</f>
        <v xml:space="preserve"> </v>
      </c>
      <c r="J227" s="45" t="s">
        <v>56</v>
      </c>
      <c r="K227" s="46" t="s">
        <v>56</v>
      </c>
      <c r="L227" s="47"/>
      <c r="M227" s="48"/>
      <c r="N227" s="185">
        <v>1</v>
      </c>
      <c r="O227" s="187"/>
      <c r="P227" s="185"/>
      <c r="Q227" s="186"/>
      <c r="R227" s="186"/>
      <c r="S227" s="187"/>
      <c r="T227" s="187"/>
      <c r="U227" s="187"/>
      <c r="V227" s="320"/>
      <c r="W227" s="214"/>
      <c r="X227" s="215"/>
      <c r="Y227" s="34"/>
      <c r="Z227" s="35"/>
      <c r="AA227" s="35"/>
      <c r="AB227" s="35"/>
      <c r="AC227" s="36"/>
      <c r="AD227" s="224"/>
      <c r="AE227" s="53"/>
      <c r="AF227" s="54"/>
      <c r="AG227" s="55"/>
      <c r="AH227" s="56"/>
      <c r="AI227" s="41" t="s">
        <v>4462</v>
      </c>
      <c r="AJ227" s="42">
        <v>45350</v>
      </c>
      <c r="AK227" s="50"/>
      <c r="AL227" s="376" t="str">
        <f t="shared" si="8"/>
        <v>1804S</v>
      </c>
      <c r="AM227" s="376" t="str">
        <f t="shared" si="9"/>
        <v>-</v>
      </c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</row>
    <row r="228" spans="1:260" s="69" customFormat="1" x14ac:dyDescent="0.2">
      <c r="A228" s="169" t="s">
        <v>2799</v>
      </c>
      <c r="B228" s="172">
        <f>IF(A228="Oui",0,1)</f>
        <v>1</v>
      </c>
      <c r="C228" s="172">
        <f>IF(OR(F228="Médecin",G228="Médecin",H228="Médecin",H228="Médecins",G228="anesthésiste",G228="boursier univ.",G228="chercheur",G228="chirurgien",G228="Résident(e)",G228="Md Urg",G228="Md Card",LEFT(G228,6)="Fellow",LEFT(G228,7)="Externe",G228="Directeur de la biobanque Médecin",G228="monit.-boursier",),1,0)</f>
        <v>1</v>
      </c>
      <c r="D228" s="28" t="s">
        <v>5643</v>
      </c>
      <c r="E228" s="28" t="s">
        <v>5644</v>
      </c>
      <c r="F228" s="257" t="s">
        <v>5645</v>
      </c>
      <c r="G228" s="50" t="s">
        <v>378</v>
      </c>
      <c r="H228" s="58" t="s">
        <v>5148</v>
      </c>
      <c r="I228" s="29" t="str">
        <f ca="1">IF(AJ228&lt;=Données!$B$2,1," ")</f>
        <v xml:space="preserve"> </v>
      </c>
      <c r="J228" s="45">
        <v>1</v>
      </c>
      <c r="K228" s="46"/>
      <c r="L228" s="47"/>
      <c r="M228" s="48"/>
      <c r="N228" s="185"/>
      <c r="O228" s="187"/>
      <c r="P228" s="185"/>
      <c r="Q228" s="186"/>
      <c r="R228" s="186"/>
      <c r="S228" s="187"/>
      <c r="T228" s="187"/>
      <c r="U228" s="187"/>
      <c r="V228" s="320"/>
      <c r="W228" s="214"/>
      <c r="X228" s="215"/>
      <c r="Y228" s="34"/>
      <c r="Z228" s="35"/>
      <c r="AA228" s="35"/>
      <c r="AB228" s="35"/>
      <c r="AC228" s="36"/>
      <c r="AD228" s="224"/>
      <c r="AE228" s="53"/>
      <c r="AF228" s="54"/>
      <c r="AG228" s="55"/>
      <c r="AH228" s="56"/>
      <c r="AI228" s="41" t="s">
        <v>4462</v>
      </c>
      <c r="AJ228" s="42">
        <v>45560</v>
      </c>
      <c r="AK228" s="50"/>
      <c r="AL228" s="376" t="str">
        <f t="shared" si="8"/>
        <v>95PFE-L2S</v>
      </c>
      <c r="AM228" s="376" t="str">
        <f t="shared" si="9"/>
        <v>-</v>
      </c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</row>
    <row r="229" spans="1:260" s="63" customFormat="1" x14ac:dyDescent="0.2">
      <c r="A229" s="169" t="s">
        <v>2798</v>
      </c>
      <c r="B229" s="172">
        <f>IF(A229="Oui",0,1)</f>
        <v>0</v>
      </c>
      <c r="C229" s="172">
        <f>IF(OR(F229="Médecin",G229="Médecin",H229="Médecin",H229="Médecins",G229="anesthésiste",G229="boursier univ.",G229="chercheur",G229="chirurgien",G229="Résident(e)",G229="Md Urg",G229="Md Card",LEFT(G229,6)="Fellow",LEFT(G229,7)="Externe",G229="Directeur de la biobanque Médecin",G229="monit.-boursier",),1,0)</f>
        <v>1</v>
      </c>
      <c r="D229" s="28" t="s">
        <v>2534</v>
      </c>
      <c r="E229" s="28" t="s">
        <v>2535</v>
      </c>
      <c r="F229" s="257">
        <v>11461</v>
      </c>
      <c r="G229" s="57" t="s">
        <v>378</v>
      </c>
      <c r="H229" s="77" t="s">
        <v>156</v>
      </c>
      <c r="I229" s="29">
        <f ca="1">IF(AJ229&lt;=Données!$B$2,1," ")</f>
        <v>1</v>
      </c>
      <c r="J229" s="45"/>
      <c r="K229" s="46"/>
      <c r="L229" s="47"/>
      <c r="M229" s="48"/>
      <c r="N229" s="185"/>
      <c r="O229" s="187"/>
      <c r="P229" s="185"/>
      <c r="Q229" s="186">
        <v>1</v>
      </c>
      <c r="R229" s="186"/>
      <c r="S229" s="187"/>
      <c r="T229" s="187"/>
      <c r="U229" s="187"/>
      <c r="V229" s="320"/>
      <c r="W229" s="214"/>
      <c r="X229" s="215"/>
      <c r="Y229" s="34"/>
      <c r="Z229" s="35"/>
      <c r="AA229" s="35"/>
      <c r="AB229" s="35"/>
      <c r="AC229" s="36"/>
      <c r="AD229" s="224"/>
      <c r="AE229" s="53"/>
      <c r="AF229" s="54"/>
      <c r="AG229" s="55"/>
      <c r="AH229" s="56"/>
      <c r="AI229" s="41" t="s">
        <v>439</v>
      </c>
      <c r="AJ229" s="42">
        <v>44119</v>
      </c>
      <c r="AK229" s="50"/>
      <c r="AL229" s="376">
        <f t="shared" si="8"/>
        <v>1860</v>
      </c>
      <c r="AM229" s="376" t="str">
        <f t="shared" si="9"/>
        <v>-</v>
      </c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</row>
    <row r="230" spans="1:260" s="63" customFormat="1" x14ac:dyDescent="0.2">
      <c r="A230" s="169" t="s">
        <v>2799</v>
      </c>
      <c r="B230" s="172">
        <f>IF(A230="Oui",0,1)</f>
        <v>1</v>
      </c>
      <c r="C230" s="172">
        <f>IF(OR(F230="Médecin",G230="Médecin",H230="Médecin",H230="Médecins",G230="anesthésiste",G230="boursier univ.",G230="chercheur",G230="chirurgien",G230="Résident(e)",G230="Md Urg",G230="Md Card",LEFT(G230,6)="Fellow",LEFT(G230,7)="Externe",G230="Directeur de la biobanque Médecin",G230="monit.-boursier",),1,0)</f>
        <v>1</v>
      </c>
      <c r="D230" s="28" t="s">
        <v>6283</v>
      </c>
      <c r="E230" s="28" t="s">
        <v>5987</v>
      </c>
      <c r="F230" s="257">
        <v>14161</v>
      </c>
      <c r="G230" s="57" t="s">
        <v>6287</v>
      </c>
      <c r="H230" s="50" t="s">
        <v>61</v>
      </c>
      <c r="I230" s="29" t="str">
        <f ca="1">IF(AJ230&lt;=Données!$B$2,1," ")</f>
        <v xml:space="preserve"> </v>
      </c>
      <c r="J230" s="45" t="s">
        <v>56</v>
      </c>
      <c r="K230" s="46"/>
      <c r="L230" s="47"/>
      <c r="M230" s="48"/>
      <c r="N230" s="185"/>
      <c r="O230" s="187"/>
      <c r="P230" s="185"/>
      <c r="Q230" s="186"/>
      <c r="R230" s="186">
        <v>1</v>
      </c>
      <c r="S230" s="187"/>
      <c r="T230" s="187"/>
      <c r="U230" s="187"/>
      <c r="V230" s="320"/>
      <c r="W230" s="214"/>
      <c r="X230" s="215"/>
      <c r="Y230" s="34"/>
      <c r="Z230" s="35"/>
      <c r="AA230" s="35"/>
      <c r="AB230" s="35"/>
      <c r="AC230" s="36"/>
      <c r="AD230" s="224"/>
      <c r="AE230" s="53"/>
      <c r="AF230" s="54"/>
      <c r="AG230" s="55"/>
      <c r="AH230" s="56"/>
      <c r="AI230" s="41" t="s">
        <v>4462</v>
      </c>
      <c r="AJ230" s="42">
        <v>45889</v>
      </c>
      <c r="AK230" s="50"/>
      <c r="AL230" s="376" t="str">
        <f t="shared" si="8"/>
        <v>1870 +</v>
      </c>
      <c r="AM230" s="376" t="str">
        <f t="shared" si="9"/>
        <v>-</v>
      </c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</row>
    <row r="231" spans="1:260" x14ac:dyDescent="0.2">
      <c r="A231" s="169" t="s">
        <v>2799</v>
      </c>
      <c r="B231" s="172">
        <f>IF(A231="Oui",0,1)</f>
        <v>1</v>
      </c>
      <c r="C231" s="172">
        <f>IF(OR(F231="Médecin",G231="Médecin",H231="Médecin",H231="Médecins",G231="anesthésiste",G231="boursier univ.",G231="chercheur",G231="chirurgien",G231="Résident(e)",G231="Md Urg",G231="Md Card",LEFT(G231,6)="Fellow",LEFT(G231,7)="Externe",G231="Directeur de la biobanque Médecin",G231="monit.-boursier",),1,0)</f>
        <v>1</v>
      </c>
      <c r="D231" s="28" t="s">
        <v>2539</v>
      </c>
      <c r="E231" s="28" t="s">
        <v>5077</v>
      </c>
      <c r="F231" s="257" t="s">
        <v>6374</v>
      </c>
      <c r="G231" s="57" t="s">
        <v>116</v>
      </c>
      <c r="H231" s="58" t="s">
        <v>1898</v>
      </c>
      <c r="I231" s="29" t="str">
        <f ca="1">IF(AJ231&lt;=Données!$B$2,1," ")</f>
        <v xml:space="preserve"> </v>
      </c>
      <c r="J231" s="45"/>
      <c r="K231" s="46">
        <v>1</v>
      </c>
      <c r="L231" s="47"/>
      <c r="M231" s="48"/>
      <c r="N231" s="185"/>
      <c r="O231" s="187"/>
      <c r="P231" s="185"/>
      <c r="Q231" s="186"/>
      <c r="R231" s="186"/>
      <c r="S231" s="187"/>
      <c r="T231" s="187"/>
      <c r="U231" s="187"/>
      <c r="V231" s="320"/>
      <c r="W231" s="214"/>
      <c r="X231" s="215"/>
      <c r="Y231" s="34"/>
      <c r="Z231" s="35"/>
      <c r="AA231" s="35"/>
      <c r="AB231" s="35"/>
      <c r="AC231" s="36"/>
      <c r="AD231" s="224"/>
      <c r="AE231" s="53"/>
      <c r="AF231" s="54"/>
      <c r="AG231" s="55"/>
      <c r="AH231" s="56"/>
      <c r="AI231" s="41" t="s">
        <v>4462</v>
      </c>
      <c r="AJ231" s="42">
        <v>45301</v>
      </c>
      <c r="AK231" s="50"/>
      <c r="AL231" s="376" t="str">
        <f t="shared" si="8"/>
        <v>95PFE-L2M</v>
      </c>
      <c r="AM231" s="376" t="str">
        <f t="shared" si="9"/>
        <v>-</v>
      </c>
      <c r="AN231"/>
      <c r="AO231"/>
      <c r="AP231"/>
    </row>
    <row r="232" spans="1:260" x14ac:dyDescent="0.2">
      <c r="A232" s="169" t="s">
        <v>2798</v>
      </c>
      <c r="B232" s="172">
        <f>IF(A232="Oui",0,1)</f>
        <v>0</v>
      </c>
      <c r="C232" s="172">
        <f>IF(OR(F232="Médecin",G232="Médecin",H232="Médecin",H232="Médecins",G232="anesthésiste",G232="boursier univ.",G232="chercheur",G232="chirurgien",G232="Résident(e)",G232="Md Urg",G232="Md Card",LEFT(G232,6)="Fellow",LEFT(G232,7)="Externe",G232="Directeur de la biobanque Médecin",G232="monit.-boursier",),1,0)</f>
        <v>1</v>
      </c>
      <c r="D232" s="28" t="s">
        <v>2539</v>
      </c>
      <c r="E232" s="28" t="s">
        <v>2540</v>
      </c>
      <c r="F232" s="257">
        <v>7609</v>
      </c>
      <c r="G232" s="57" t="s">
        <v>116</v>
      </c>
      <c r="H232" s="52" t="s">
        <v>117</v>
      </c>
      <c r="I232" s="29">
        <f ca="1">IF(AJ232&lt;=Données!$B$2,1," ")</f>
        <v>1</v>
      </c>
      <c r="J232" s="45"/>
      <c r="K232" s="46"/>
      <c r="L232" s="47"/>
      <c r="M232" s="48"/>
      <c r="N232" s="185"/>
      <c r="O232" s="187"/>
      <c r="P232" s="185"/>
      <c r="Q232" s="186">
        <v>1</v>
      </c>
      <c r="R232" s="186"/>
      <c r="S232" s="187"/>
      <c r="T232" s="187"/>
      <c r="U232" s="187"/>
      <c r="V232" s="320"/>
      <c r="W232" s="214"/>
      <c r="X232" s="215"/>
      <c r="Y232" s="34"/>
      <c r="Z232" s="35"/>
      <c r="AA232" s="35"/>
      <c r="AB232" s="35"/>
      <c r="AC232" s="36"/>
      <c r="AD232" s="224"/>
      <c r="AE232" s="53"/>
      <c r="AF232" s="54"/>
      <c r="AG232" s="55"/>
      <c r="AH232" s="56"/>
      <c r="AI232" s="41" t="s">
        <v>44</v>
      </c>
      <c r="AJ232" s="42">
        <v>43908</v>
      </c>
      <c r="AK232" s="50" t="s">
        <v>200</v>
      </c>
      <c r="AL232" s="376">
        <f t="shared" si="8"/>
        <v>1860</v>
      </c>
      <c r="AM232" s="376" t="str">
        <f t="shared" si="9"/>
        <v>-</v>
      </c>
      <c r="AN232"/>
      <c r="AO232"/>
      <c r="AP232"/>
    </row>
    <row r="233" spans="1:260" x14ac:dyDescent="0.2">
      <c r="A233" s="169" t="s">
        <v>2799</v>
      </c>
      <c r="B233" s="172">
        <f>IF(A233="Oui",0,1)</f>
        <v>1</v>
      </c>
      <c r="C233" s="172">
        <f>IF(OR(F233="Médecin",G233="Médecin",H233="Médecin",H233="Médecins",G233="anesthésiste",G233="boursier univ.",G233="chercheur",G233="chirurgien",G233="Résident(e)",G233="Md Urg",G233="Md Card",LEFT(G233,6)="Fellow",LEFT(G233,7)="Externe",G233="Directeur de la biobanque Médecin",G233="monit.-boursier",),1,0)</f>
        <v>1</v>
      </c>
      <c r="D233" s="28" t="s">
        <v>2539</v>
      </c>
      <c r="E233" s="28" t="s">
        <v>768</v>
      </c>
      <c r="F233" s="257" t="s">
        <v>80</v>
      </c>
      <c r="G233" s="57" t="s">
        <v>80</v>
      </c>
      <c r="H233" s="77" t="s">
        <v>416</v>
      </c>
      <c r="I233" s="29">
        <f ca="1">IF(AJ233&lt;=Données!$B$2,1," ")</f>
        <v>1</v>
      </c>
      <c r="J233" s="45"/>
      <c r="K233" s="46">
        <v>1</v>
      </c>
      <c r="L233" s="47"/>
      <c r="M233" s="48"/>
      <c r="N233" s="185"/>
      <c r="O233" s="187"/>
      <c r="P233" s="185"/>
      <c r="Q233" s="186"/>
      <c r="R233" s="186"/>
      <c r="S233" s="187"/>
      <c r="T233" s="187"/>
      <c r="U233" s="187"/>
      <c r="V233" s="320"/>
      <c r="W233" s="214"/>
      <c r="X233" s="215"/>
      <c r="Y233" s="34"/>
      <c r="Z233" s="35"/>
      <c r="AA233" s="35"/>
      <c r="AB233" s="35"/>
      <c r="AC233" s="36"/>
      <c r="AD233" s="224"/>
      <c r="AE233" s="53"/>
      <c r="AF233" s="54"/>
      <c r="AG233" s="55"/>
      <c r="AH233" s="56"/>
      <c r="AI233" s="41" t="s">
        <v>85</v>
      </c>
      <c r="AJ233" s="42">
        <v>44902</v>
      </c>
      <c r="AK233" s="50"/>
      <c r="AL233" s="376" t="str">
        <f t="shared" si="8"/>
        <v>95PFE-L2M</v>
      </c>
      <c r="AM233" s="376" t="str">
        <f t="shared" si="9"/>
        <v>-</v>
      </c>
      <c r="AN233"/>
      <c r="AO233"/>
      <c r="AP233"/>
    </row>
    <row r="234" spans="1:260" x14ac:dyDescent="0.2">
      <c r="A234" s="169" t="s">
        <v>2798</v>
      </c>
      <c r="B234" s="172">
        <f>IF(A234="Oui",0,1)</f>
        <v>0</v>
      </c>
      <c r="C234" s="172">
        <f>IF(OR(F234="Médecin",G234="Médecin",H234="Médecin",H234="Médecins",G234="anesthésiste",G234="boursier univ.",G234="chercheur",G234="chirurgien",G234="Résident(e)",G234="Md Urg",G234="Md Card",LEFT(G234,6)="Fellow",LEFT(G234,7)="Externe",G234="Directeur de la biobanque Médecin",G234="monit.-boursier",),1,0)</f>
        <v>1</v>
      </c>
      <c r="D234" s="28" t="s">
        <v>2903</v>
      </c>
      <c r="E234" s="28" t="s">
        <v>1326</v>
      </c>
      <c r="F234" s="259">
        <v>12542</v>
      </c>
      <c r="G234" s="79" t="s">
        <v>378</v>
      </c>
      <c r="H234" s="164" t="s">
        <v>149</v>
      </c>
      <c r="I234" s="29">
        <f ca="1">IF(AJ234&lt;=Données!$B$2,1," ")</f>
        <v>1</v>
      </c>
      <c r="J234" s="45"/>
      <c r="K234" s="46">
        <v>1</v>
      </c>
      <c r="L234" s="47"/>
      <c r="M234" s="48"/>
      <c r="N234" s="185"/>
      <c r="O234" s="187"/>
      <c r="P234" s="185"/>
      <c r="Q234" s="186"/>
      <c r="R234" s="186"/>
      <c r="S234" s="187"/>
      <c r="T234" s="187"/>
      <c r="U234" s="187"/>
      <c r="V234" s="320"/>
      <c r="W234" s="214"/>
      <c r="X234" s="215"/>
      <c r="Y234" s="34"/>
      <c r="Z234" s="35"/>
      <c r="AA234" s="35"/>
      <c r="AB234" s="35"/>
      <c r="AC234" s="36"/>
      <c r="AD234" s="224"/>
      <c r="AE234" s="53"/>
      <c r="AF234" s="54"/>
      <c r="AG234" s="55"/>
      <c r="AH234" s="56"/>
      <c r="AI234" s="41" t="s">
        <v>85</v>
      </c>
      <c r="AJ234" s="42">
        <v>44755</v>
      </c>
      <c r="AK234" s="50"/>
      <c r="AL234" s="376" t="str">
        <f t="shared" si="8"/>
        <v>95PFE-L2M</v>
      </c>
      <c r="AM234" s="376" t="str">
        <f t="shared" si="9"/>
        <v>-</v>
      </c>
      <c r="AN234"/>
      <c r="AO234"/>
      <c r="AP234"/>
    </row>
    <row r="235" spans="1:260" x14ac:dyDescent="0.2">
      <c r="A235" s="169" t="s">
        <v>2799</v>
      </c>
      <c r="B235" s="172">
        <f>IF(A235="Oui",0,1)</f>
        <v>1</v>
      </c>
      <c r="C235" s="172">
        <f>IF(OR(F235="Médecin",G235="Médecin",H235="Médecin",H235="Médecins",G235="anesthésiste",G235="boursier univ.",G235="chercheur",G235="chirurgien",G235="Résident(e)",G235="Md Urg",G235="Md Card",LEFT(G235,6)="Fellow",LEFT(G235,7)="Externe",G235="Directeur de la biobanque Médecin",G235="monit.-boursier",),1,0)</f>
        <v>1</v>
      </c>
      <c r="D235" s="28" t="s">
        <v>5807</v>
      </c>
      <c r="E235" s="28" t="s">
        <v>5808</v>
      </c>
      <c r="F235" s="257">
        <v>13948</v>
      </c>
      <c r="G235" s="50" t="s">
        <v>6301</v>
      </c>
      <c r="H235" s="58" t="s">
        <v>651</v>
      </c>
      <c r="I235" s="29" t="str">
        <f ca="1">IF(AJ235&lt;=Données!$B$2,1," ")</f>
        <v xml:space="preserve"> </v>
      </c>
      <c r="J235" s="45"/>
      <c r="K235" s="46">
        <v>1</v>
      </c>
      <c r="L235" s="47"/>
      <c r="M235" s="48"/>
      <c r="N235" s="185"/>
      <c r="O235" s="187"/>
      <c r="P235" s="185"/>
      <c r="Q235" s="186"/>
      <c r="R235" s="186"/>
      <c r="S235" s="187"/>
      <c r="T235" s="187"/>
      <c r="U235" s="187"/>
      <c r="V235" s="320"/>
      <c r="W235" s="214"/>
      <c r="X235" s="215"/>
      <c r="Y235" s="34"/>
      <c r="Z235" s="35"/>
      <c r="AA235" s="35"/>
      <c r="AB235" s="35"/>
      <c r="AC235" s="36"/>
      <c r="AD235" s="224"/>
      <c r="AE235" s="53"/>
      <c r="AF235" s="54"/>
      <c r="AG235" s="55"/>
      <c r="AH235" s="56"/>
      <c r="AI235" s="41" t="s">
        <v>4462</v>
      </c>
      <c r="AJ235" s="42">
        <v>45624</v>
      </c>
      <c r="AK235" s="50"/>
      <c r="AL235" s="376" t="str">
        <f t="shared" si="8"/>
        <v>95PFE-L2M</v>
      </c>
      <c r="AM235" s="376" t="str">
        <f t="shared" si="9"/>
        <v>-</v>
      </c>
      <c r="AN235"/>
      <c r="AO235"/>
      <c r="AP235"/>
    </row>
    <row r="236" spans="1:260" x14ac:dyDescent="0.2">
      <c r="A236" s="169" t="s">
        <v>2997</v>
      </c>
      <c r="B236" s="172">
        <f>IF(A236="Oui",0,1)</f>
        <v>1</v>
      </c>
      <c r="C236" s="172">
        <f>IF(OR(F236="Médecin",G236="Médecin",H236="Médecin",H236="Médecins",G236="anesthésiste",G236="boursier univ.",G236="chercheur",G236="chirurgien",G236="Résident(e)",G236="Md Urg",G236="Md Card",LEFT(G236,6)="Fellow",LEFT(G236,7)="Externe",G236="Directeur de la biobanque Médecin",G236="monit.-boursier",),1,0)</f>
        <v>1</v>
      </c>
      <c r="D236" s="28" t="s">
        <v>2545</v>
      </c>
      <c r="E236" s="28" t="s">
        <v>2546</v>
      </c>
      <c r="F236" s="257" t="s">
        <v>80</v>
      </c>
      <c r="G236" s="57" t="s">
        <v>80</v>
      </c>
      <c r="H236" s="58" t="s">
        <v>117</v>
      </c>
      <c r="I236" s="29">
        <f ca="1">IF(AJ236&lt;=Données!$B$2,1," ")</f>
        <v>1</v>
      </c>
      <c r="J236" s="45"/>
      <c r="K236" s="46" t="s">
        <v>56</v>
      </c>
      <c r="L236" s="47"/>
      <c r="M236" s="48"/>
      <c r="N236" s="185"/>
      <c r="O236" s="187"/>
      <c r="P236" s="185"/>
      <c r="Q236" s="186"/>
      <c r="R236" s="186">
        <v>1</v>
      </c>
      <c r="S236" s="187"/>
      <c r="T236" s="187"/>
      <c r="U236" s="187"/>
      <c r="V236" s="320"/>
      <c r="W236" s="214"/>
      <c r="X236" s="215"/>
      <c r="Y236" s="34"/>
      <c r="Z236" s="35"/>
      <c r="AA236" s="35"/>
      <c r="AB236" s="35"/>
      <c r="AC236" s="36"/>
      <c r="AD236" s="224"/>
      <c r="AE236" s="53"/>
      <c r="AF236" s="54"/>
      <c r="AG236" s="55"/>
      <c r="AH236" s="56"/>
      <c r="AI236" s="41" t="s">
        <v>239</v>
      </c>
      <c r="AJ236" s="42">
        <v>44571</v>
      </c>
      <c r="AK236" s="50"/>
      <c r="AL236" s="376" t="str">
        <f t="shared" si="8"/>
        <v>1870 +</v>
      </c>
      <c r="AM236" s="376" t="str">
        <f t="shared" si="9"/>
        <v>-</v>
      </c>
      <c r="AN236"/>
      <c r="AO236"/>
      <c r="AP236"/>
    </row>
    <row r="237" spans="1:260" x14ac:dyDescent="0.2">
      <c r="A237" s="169" t="s">
        <v>2997</v>
      </c>
      <c r="B237" s="172">
        <f>IF(A237="Oui",0,1)</f>
        <v>1</v>
      </c>
      <c r="C237" s="172">
        <f>IF(OR(F237="Médecin",G237="Médecin",H237="Médecin",H237="Médecins",G237="anesthésiste",G237="boursier univ.",G237="chercheur",G237="chirurgien",G237="Résident(e)",G237="Md Urg",G237="Md Card",LEFT(G237,6)="Fellow",LEFT(G237,7)="Externe",G237="Directeur de la biobanque Médecin",G237="monit.-boursier",),1,0)</f>
        <v>1</v>
      </c>
      <c r="D237" s="28" t="s">
        <v>2563</v>
      </c>
      <c r="E237" s="28" t="s">
        <v>2564</v>
      </c>
      <c r="F237" s="257" t="s">
        <v>80</v>
      </c>
      <c r="G237" s="57" t="s">
        <v>80</v>
      </c>
      <c r="H237" s="58" t="s">
        <v>117</v>
      </c>
      <c r="I237" s="29">
        <f ca="1">IF(AJ237&lt;=Données!$B$2,1," ")</f>
        <v>1</v>
      </c>
      <c r="J237" s="45"/>
      <c r="K237" s="46"/>
      <c r="L237" s="47"/>
      <c r="M237" s="48"/>
      <c r="N237" s="185"/>
      <c r="O237" s="187"/>
      <c r="P237" s="185">
        <v>1</v>
      </c>
      <c r="Q237" s="186"/>
      <c r="R237" s="186">
        <v>1</v>
      </c>
      <c r="S237" s="187"/>
      <c r="T237" s="187"/>
      <c r="U237" s="187"/>
      <c r="V237" s="320"/>
      <c r="W237" s="214"/>
      <c r="X237" s="215"/>
      <c r="Y237" s="34"/>
      <c r="Z237" s="35">
        <v>1</v>
      </c>
      <c r="AA237" s="35"/>
      <c r="AB237" s="35"/>
      <c r="AC237" s="36"/>
      <c r="AD237" s="224" t="s">
        <v>56</v>
      </c>
      <c r="AE237" s="53"/>
      <c r="AF237" s="54"/>
      <c r="AG237" s="55"/>
      <c r="AH237" s="56"/>
      <c r="AI237" s="41" t="s">
        <v>44</v>
      </c>
      <c r="AJ237" s="42">
        <v>43939</v>
      </c>
      <c r="AK237" s="50" t="s">
        <v>2565</v>
      </c>
      <c r="AL237" s="376" t="str">
        <f t="shared" si="8"/>
        <v>1860-S</v>
      </c>
      <c r="AM237" s="376" t="str">
        <f t="shared" si="9"/>
        <v>1511-S</v>
      </c>
      <c r="AN237"/>
      <c r="AO237"/>
      <c r="AP237"/>
    </row>
    <row r="238" spans="1:260" x14ac:dyDescent="0.2">
      <c r="A238" s="169" t="s">
        <v>2997</v>
      </c>
      <c r="B238" s="172">
        <f>IF(A238="Oui",0,1)</f>
        <v>1</v>
      </c>
      <c r="C238" s="172">
        <f>IF(OR(F238="Médecin",G238="Médecin",H238="Médecin",H238="Médecins",G238="anesthésiste",G238="boursier univ.",G238="chercheur",G238="chirurgien",G238="Résident(e)",G238="Md Urg",G238="Md Card",LEFT(G238,6)="Fellow",LEFT(G238,7)="Externe",G238="Directeur de la biobanque Médecin",G238="monit.-boursier",),1,0)</f>
        <v>1</v>
      </c>
      <c r="D238" s="28" t="s">
        <v>2569</v>
      </c>
      <c r="E238" s="28" t="s">
        <v>2570</v>
      </c>
      <c r="F238" s="257" t="s">
        <v>80</v>
      </c>
      <c r="G238" s="57" t="s">
        <v>80</v>
      </c>
      <c r="H238" s="66" t="s">
        <v>65</v>
      </c>
      <c r="I238" s="29">
        <f ca="1">IF(AJ238&lt;=Données!$B$2,1," ")</f>
        <v>1</v>
      </c>
      <c r="J238" s="45">
        <v>1</v>
      </c>
      <c r="K238" s="46"/>
      <c r="L238" s="47"/>
      <c r="M238" s="48"/>
      <c r="N238" s="185"/>
      <c r="O238" s="187"/>
      <c r="P238" s="185"/>
      <c r="Q238" s="186"/>
      <c r="R238" s="186"/>
      <c r="S238" s="187"/>
      <c r="T238" s="187"/>
      <c r="U238" s="187"/>
      <c r="V238" s="320"/>
      <c r="W238" s="214"/>
      <c r="X238" s="215"/>
      <c r="Y238" s="34"/>
      <c r="Z238" s="35"/>
      <c r="AA238" s="35"/>
      <c r="AB238" s="35"/>
      <c r="AC238" s="36"/>
      <c r="AD238" s="224"/>
      <c r="AE238" s="53"/>
      <c r="AF238" s="54"/>
      <c r="AG238" s="55"/>
      <c r="AH238" s="56"/>
      <c r="AI238" s="41" t="s">
        <v>66</v>
      </c>
      <c r="AJ238" s="42">
        <v>44309</v>
      </c>
      <c r="AK238" s="50"/>
      <c r="AL238" s="376" t="str">
        <f t="shared" si="8"/>
        <v>95PFE-L2S</v>
      </c>
      <c r="AM238" s="376" t="str">
        <f t="shared" si="9"/>
        <v>-</v>
      </c>
      <c r="AN238"/>
      <c r="AO238"/>
      <c r="AP238"/>
    </row>
    <row r="239" spans="1:260" x14ac:dyDescent="0.2">
      <c r="A239" s="169" t="s">
        <v>2798</v>
      </c>
      <c r="B239" s="172">
        <f>IF(A239="Oui",0,1)</f>
        <v>0</v>
      </c>
      <c r="C239" s="172">
        <f>IF(OR(F239="Médecin",G239="Médecin",H239="Médecin",H239="Médecins",G239="anesthésiste",G239="boursier univ.",G239="chercheur",G239="chirurgien",G239="Résident(e)",G239="Md Urg",G239="Md Card",LEFT(G239,6)="Fellow",LEFT(G239,7)="Externe",G239="Directeur de la biobanque Médecin",G239="monit.-boursier",),1,0)</f>
        <v>1</v>
      </c>
      <c r="D239" s="28" t="s">
        <v>2572</v>
      </c>
      <c r="E239" s="28" t="s">
        <v>2573</v>
      </c>
      <c r="F239" s="257">
        <v>7661</v>
      </c>
      <c r="G239" s="67" t="s">
        <v>116</v>
      </c>
      <c r="H239" s="66" t="s">
        <v>117</v>
      </c>
      <c r="I239" s="29">
        <f ca="1">IF(AJ239&lt;=Données!$B$2,1," ")</f>
        <v>1</v>
      </c>
      <c r="J239" s="45"/>
      <c r="K239" s="46">
        <v>1</v>
      </c>
      <c r="L239" s="47"/>
      <c r="M239" s="48"/>
      <c r="N239" s="185"/>
      <c r="O239" s="187"/>
      <c r="P239" s="185"/>
      <c r="Q239" s="186"/>
      <c r="R239" s="186"/>
      <c r="S239" s="187"/>
      <c r="T239" s="187"/>
      <c r="U239" s="187"/>
      <c r="V239" s="320"/>
      <c r="W239" s="214"/>
      <c r="X239" s="215"/>
      <c r="Y239" s="34"/>
      <c r="Z239" s="35"/>
      <c r="AA239" s="35"/>
      <c r="AB239" s="35"/>
      <c r="AC239" s="36"/>
      <c r="AD239" s="224"/>
      <c r="AE239" s="53"/>
      <c r="AF239" s="54"/>
      <c r="AG239" s="55"/>
      <c r="AH239" s="56"/>
      <c r="AI239" s="41" t="s">
        <v>57</v>
      </c>
      <c r="AJ239" s="42">
        <v>44582</v>
      </c>
      <c r="AK239" s="50"/>
      <c r="AL239" s="376" t="str">
        <f t="shared" si="8"/>
        <v>95PFE-L2M</v>
      </c>
      <c r="AM239" s="376" t="str">
        <f t="shared" si="9"/>
        <v>-</v>
      </c>
      <c r="AN239"/>
      <c r="AO239"/>
      <c r="AP239"/>
    </row>
    <row r="240" spans="1:260" x14ac:dyDescent="0.2">
      <c r="A240" s="169" t="s">
        <v>2799</v>
      </c>
      <c r="B240" s="172">
        <f>IF(A240="Oui",0,1)</f>
        <v>1</v>
      </c>
      <c r="C240" s="172">
        <f>IF(OR(F240="Médecin",G240="Médecin",H240="Médecin",H240="Médecins",G240="anesthésiste",G240="boursier univ.",G240="chercheur",G240="chirurgien",G240="Résident(e)",G240="Md Urg",G240="Md Card",LEFT(G240,6)="Fellow",LEFT(G240,7)="Externe",G240="Directeur de la biobanque Médecin",G240="monit.-boursier",),1,0)</f>
        <v>1</v>
      </c>
      <c r="D240" s="28" t="s">
        <v>4402</v>
      </c>
      <c r="E240" s="28" t="s">
        <v>4403</v>
      </c>
      <c r="F240" s="257" t="s">
        <v>6382</v>
      </c>
      <c r="G240" s="57" t="s">
        <v>116</v>
      </c>
      <c r="H240" s="58" t="s">
        <v>270</v>
      </c>
      <c r="I240" s="29">
        <f ca="1">IF(AJ240&lt;=Données!$B$2,1," ")</f>
        <v>1</v>
      </c>
      <c r="J240" s="45" t="s">
        <v>56</v>
      </c>
      <c r="K240" s="46" t="s">
        <v>56</v>
      </c>
      <c r="L240" s="47" t="s">
        <v>56</v>
      </c>
      <c r="M240" s="48">
        <v>1</v>
      </c>
      <c r="N240" s="185"/>
      <c r="O240" s="187"/>
      <c r="P240" s="185"/>
      <c r="Q240" s="186"/>
      <c r="R240" s="186"/>
      <c r="S240" s="187"/>
      <c r="T240" s="187"/>
      <c r="U240" s="187"/>
      <c r="V240" s="320"/>
      <c r="W240" s="214"/>
      <c r="X240" s="215"/>
      <c r="Y240" s="34"/>
      <c r="Z240" s="35"/>
      <c r="AA240" s="35"/>
      <c r="AB240" s="35"/>
      <c r="AC240" s="36"/>
      <c r="AD240" s="224"/>
      <c r="AE240" s="53"/>
      <c r="AF240" s="54"/>
      <c r="AG240" s="55"/>
      <c r="AH240" s="56"/>
      <c r="AI240" s="41" t="s">
        <v>652</v>
      </c>
      <c r="AJ240" s="42">
        <v>45140</v>
      </c>
      <c r="AK240" s="50"/>
      <c r="AL240" s="376" t="str">
        <f t="shared" si="8"/>
        <v>F550</v>
      </c>
      <c r="AM240" s="376" t="str">
        <f t="shared" si="9"/>
        <v>-</v>
      </c>
      <c r="AN240"/>
      <c r="AO240"/>
      <c r="AP240"/>
    </row>
    <row r="241" spans="1:42" x14ac:dyDescent="0.2">
      <c r="A241" s="169" t="s">
        <v>2997</v>
      </c>
      <c r="B241" s="172">
        <f>IF(A241="Oui",0,1)</f>
        <v>1</v>
      </c>
      <c r="C241" s="172">
        <f>IF(OR(F241="Médecin",G241="Médecin",H241="Médecin",H241="Médecins",G241="anesthésiste",G241="boursier univ.",G241="chercheur",G241="chirurgien",G241="Résident(e)",G241="Md Urg",G241="Md Card",LEFT(G241,6)="Fellow",LEFT(G241,7)="Externe",G241="Directeur de la biobanque Médecin",G241="monit.-boursier",),1,0)</f>
        <v>1</v>
      </c>
      <c r="D241" s="28" t="s">
        <v>2614</v>
      </c>
      <c r="E241" s="28" t="s">
        <v>2615</v>
      </c>
      <c r="F241" s="255">
        <v>0</v>
      </c>
      <c r="G241" s="57" t="s">
        <v>80</v>
      </c>
      <c r="H241" s="52" t="s">
        <v>117</v>
      </c>
      <c r="I241" s="29">
        <f ca="1">IF(AJ241&lt;=Données!$B$2,1," ")</f>
        <v>1</v>
      </c>
      <c r="J241" s="45"/>
      <c r="K241" s="46" t="s">
        <v>56</v>
      </c>
      <c r="L241" s="47">
        <v>1</v>
      </c>
      <c r="M241" s="48"/>
      <c r="N241" s="185"/>
      <c r="O241" s="187"/>
      <c r="P241" s="185"/>
      <c r="Q241" s="186"/>
      <c r="R241" s="186"/>
      <c r="S241" s="187"/>
      <c r="T241" s="187"/>
      <c r="U241" s="187"/>
      <c r="V241" s="320"/>
      <c r="W241" s="214"/>
      <c r="X241" s="215"/>
      <c r="Y241" s="34"/>
      <c r="Z241" s="35"/>
      <c r="AA241" s="35"/>
      <c r="AB241" s="35"/>
      <c r="AC241" s="36"/>
      <c r="AD241" s="224"/>
      <c r="AE241" s="53"/>
      <c r="AF241" s="54"/>
      <c r="AG241" s="55"/>
      <c r="AH241" s="56"/>
      <c r="AI241" s="41" t="s">
        <v>85</v>
      </c>
      <c r="AJ241" s="42">
        <v>44592</v>
      </c>
      <c r="AK241" s="50"/>
      <c r="AL241" s="376" t="str">
        <f t="shared" si="8"/>
        <v>95PFE-L2L</v>
      </c>
      <c r="AM241" s="376" t="str">
        <f t="shared" si="9"/>
        <v>-</v>
      </c>
      <c r="AN241"/>
      <c r="AO241"/>
      <c r="AP241"/>
    </row>
    <row r="242" spans="1:42" x14ac:dyDescent="0.2">
      <c r="A242" s="169" t="s">
        <v>2799</v>
      </c>
      <c r="B242" s="172">
        <f>IF(A242="Oui",0,1)</f>
        <v>1</v>
      </c>
      <c r="C242" s="172">
        <f>IF(OR(F242="Médecin",G242="Médecin",H242="Médecin",H242="Médecins",G242="anesthésiste",G242="boursier univ.",G242="chercheur",G242="chirurgien",G242="Résident(e)",G242="Md Urg",G242="Md Card",LEFT(G242,6)="Fellow",LEFT(G242,7)="Externe",G242="Directeur de la biobanque Médecin",G242="monit.-boursier",),1,0)</f>
        <v>1</v>
      </c>
      <c r="D242" s="28" t="s">
        <v>5096</v>
      </c>
      <c r="E242" s="28" t="s">
        <v>1248</v>
      </c>
      <c r="F242" s="257" t="s">
        <v>5097</v>
      </c>
      <c r="G242" s="57" t="s">
        <v>3185</v>
      </c>
      <c r="H242" s="58" t="s">
        <v>324</v>
      </c>
      <c r="I242" s="29" t="str">
        <f ca="1">IF(AJ242&lt;=Données!$B$2,1," ")</f>
        <v xml:space="preserve"> </v>
      </c>
      <c r="J242" s="45" t="s">
        <v>56</v>
      </c>
      <c r="K242" s="46" t="s">
        <v>56</v>
      </c>
      <c r="L242" s="47"/>
      <c r="M242" s="48"/>
      <c r="N242" s="185"/>
      <c r="O242" s="187">
        <v>1</v>
      </c>
      <c r="P242" s="185"/>
      <c r="Q242" s="186"/>
      <c r="R242" s="186"/>
      <c r="S242" s="187"/>
      <c r="T242" s="187"/>
      <c r="U242" s="187"/>
      <c r="V242" s="320"/>
      <c r="W242" s="214"/>
      <c r="X242" s="215"/>
      <c r="Y242" s="34"/>
      <c r="Z242" s="35"/>
      <c r="AA242" s="35"/>
      <c r="AB242" s="35"/>
      <c r="AC242" s="36"/>
      <c r="AD242" s="224"/>
      <c r="AE242" s="53"/>
      <c r="AF242" s="54"/>
      <c r="AG242" s="55"/>
      <c r="AH242" s="56"/>
      <c r="AI242" s="41" t="s">
        <v>4462</v>
      </c>
      <c r="AJ242" s="42">
        <v>45314</v>
      </c>
      <c r="AK242" s="50"/>
      <c r="AL242" s="376">
        <f t="shared" si="8"/>
        <v>1804</v>
      </c>
      <c r="AM242" s="376" t="str">
        <f t="shared" si="9"/>
        <v>-</v>
      </c>
      <c r="AN242"/>
      <c r="AO242"/>
      <c r="AP242"/>
    </row>
    <row r="243" spans="1:42" x14ac:dyDescent="0.2">
      <c r="A243" s="169" t="s">
        <v>2798</v>
      </c>
      <c r="B243" s="172">
        <f>IF(A243="Oui",0,1)</f>
        <v>0</v>
      </c>
      <c r="C243" s="172">
        <f>IF(OR(F243="Médecin",G243="Médecin",H243="Médecin",H243="Médecins",G243="anesthésiste",G243="boursier univ.",G243="chercheur",G243="chirurgien",G243="Résident(e)",G243="Md Urg",G243="Md Card",LEFT(G243,6)="Fellow",LEFT(G243,7)="Externe",G243="Directeur de la biobanque Médecin",G243="monit.-boursier",),1,0)</f>
        <v>1</v>
      </c>
      <c r="D243" s="28" t="s">
        <v>2617</v>
      </c>
      <c r="E243" s="28" t="s">
        <v>2618</v>
      </c>
      <c r="F243" s="257">
        <v>9642</v>
      </c>
      <c r="G243" s="67" t="s">
        <v>378</v>
      </c>
      <c r="H243" s="77" t="s">
        <v>2619</v>
      </c>
      <c r="I243" s="29">
        <f ca="1">IF(AJ243&lt;=Données!$B$2,1," ")</f>
        <v>1</v>
      </c>
      <c r="J243" s="45" t="s">
        <v>56</v>
      </c>
      <c r="K243" s="46" t="s">
        <v>56</v>
      </c>
      <c r="L243" s="47"/>
      <c r="M243" s="48">
        <v>1</v>
      </c>
      <c r="N243" s="185"/>
      <c r="O243" s="187"/>
      <c r="P243" s="185"/>
      <c r="Q243" s="186"/>
      <c r="R243" s="186"/>
      <c r="S243" s="187"/>
      <c r="T243" s="187"/>
      <c r="U243" s="187"/>
      <c r="V243" s="320"/>
      <c r="W243" s="214"/>
      <c r="X243" s="215"/>
      <c r="Y243" s="34"/>
      <c r="Z243" s="35"/>
      <c r="AA243" s="35"/>
      <c r="AB243" s="35"/>
      <c r="AC243" s="36"/>
      <c r="AD243" s="224"/>
      <c r="AE243" s="53"/>
      <c r="AF243" s="54"/>
      <c r="AG243" s="55"/>
      <c r="AH243" s="56"/>
      <c r="AI243" s="41" t="s">
        <v>85</v>
      </c>
      <c r="AJ243" s="42">
        <v>44627</v>
      </c>
      <c r="AK243" s="50"/>
      <c r="AL243" s="376" t="str">
        <f t="shared" si="8"/>
        <v>F550</v>
      </c>
      <c r="AM243" s="376" t="str">
        <f t="shared" si="9"/>
        <v>-</v>
      </c>
      <c r="AN243"/>
      <c r="AO243"/>
      <c r="AP243"/>
    </row>
    <row r="244" spans="1:42" x14ac:dyDescent="0.2">
      <c r="A244" s="169" t="s">
        <v>2997</v>
      </c>
      <c r="B244" s="172">
        <f>IF(A244="Oui",0,1)</f>
        <v>1</v>
      </c>
      <c r="C244" s="172">
        <f>IF(OR(F244="Médecin",G244="Médecin",H244="Médecin",H244="Médecins",G244="anesthésiste",G244="boursier univ.",G244="chercheur",G244="chirurgien",G244="Résident(e)",G244="Md Urg",G244="Md Card",LEFT(G244,6)="Fellow",LEFT(G244,7)="Externe",G244="Directeur de la biobanque Médecin",G244="monit.-boursier",),1,0)</f>
        <v>1</v>
      </c>
      <c r="D244" s="28" t="s">
        <v>2622</v>
      </c>
      <c r="E244" s="28" t="s">
        <v>527</v>
      </c>
      <c r="F244" s="255" t="s">
        <v>2623</v>
      </c>
      <c r="G244" s="57" t="s">
        <v>80</v>
      </c>
      <c r="H244" s="58" t="s">
        <v>117</v>
      </c>
      <c r="I244" s="29">
        <f ca="1">IF(AJ244&lt;=Données!$B$2,1," ")</f>
        <v>1</v>
      </c>
      <c r="J244" s="45"/>
      <c r="K244" s="46"/>
      <c r="L244" s="47"/>
      <c r="M244" s="48"/>
      <c r="N244" s="185"/>
      <c r="O244" s="187"/>
      <c r="P244" s="185"/>
      <c r="Q244" s="186"/>
      <c r="R244" s="186"/>
      <c r="S244" s="187"/>
      <c r="T244" s="187"/>
      <c r="U244" s="187"/>
      <c r="V244" s="320"/>
      <c r="W244" s="214"/>
      <c r="X244" s="215"/>
      <c r="Y244" s="34"/>
      <c r="Z244" s="35"/>
      <c r="AA244" s="35">
        <v>1</v>
      </c>
      <c r="AB244" s="35"/>
      <c r="AC244" s="36"/>
      <c r="AD244" s="224"/>
      <c r="AE244" s="53"/>
      <c r="AF244" s="54"/>
      <c r="AG244" s="55"/>
      <c r="AH244" s="56"/>
      <c r="AI244" s="41" t="s">
        <v>193</v>
      </c>
      <c r="AJ244" s="42">
        <v>43907</v>
      </c>
      <c r="AK244" s="50"/>
      <c r="AL244" s="376" t="str">
        <f t="shared" si="8"/>
        <v>1512-M</v>
      </c>
      <c r="AM244" s="376" t="str">
        <f t="shared" si="9"/>
        <v>-</v>
      </c>
      <c r="AN244"/>
      <c r="AO244"/>
      <c r="AP244"/>
    </row>
    <row r="245" spans="1:42" x14ac:dyDescent="0.2">
      <c r="A245" s="169" t="s">
        <v>2997</v>
      </c>
      <c r="B245" s="172">
        <f>IF(A245="Oui",0,1)</f>
        <v>1</v>
      </c>
      <c r="C245" s="172">
        <f>IF(OR(F245="Médecin",G245="Médecin",H245="Médecin",H245="Médecins",G245="anesthésiste",G245="boursier univ.",G245="chercheur",G245="chirurgien",G245="Résident(e)",G245="Md Urg",G245="Md Card",LEFT(G245,6)="Fellow",LEFT(G245,7)="Externe",G245="Directeur de la biobanque Médecin",G245="monit.-boursier",),1,0)</f>
        <v>1</v>
      </c>
      <c r="D245" s="28" t="s">
        <v>2624</v>
      </c>
      <c r="E245" s="28" t="s">
        <v>225</v>
      </c>
      <c r="F245" s="257" t="s">
        <v>80</v>
      </c>
      <c r="G245" s="57" t="s">
        <v>80</v>
      </c>
      <c r="H245" s="52" t="s">
        <v>270</v>
      </c>
      <c r="I245" s="29">
        <f ca="1">IF(AJ245&lt;=Données!$B$2,1," ")</f>
        <v>1</v>
      </c>
      <c r="J245" s="45">
        <v>1</v>
      </c>
      <c r="K245" s="46"/>
      <c r="L245" s="47"/>
      <c r="M245" s="48"/>
      <c r="N245" s="185"/>
      <c r="O245" s="187"/>
      <c r="P245" s="185"/>
      <c r="Q245" s="186"/>
      <c r="R245" s="186"/>
      <c r="S245" s="187"/>
      <c r="T245" s="187"/>
      <c r="U245" s="187"/>
      <c r="V245" s="320"/>
      <c r="W245" s="214"/>
      <c r="X245" s="215"/>
      <c r="Y245" s="34"/>
      <c r="Z245" s="35"/>
      <c r="AA245" s="35"/>
      <c r="AB245" s="35"/>
      <c r="AC245" s="36"/>
      <c r="AD245" s="224"/>
      <c r="AE245" s="53"/>
      <c r="AF245" s="54"/>
      <c r="AG245" s="55"/>
      <c r="AH245" s="56"/>
      <c r="AI245" s="41" t="s">
        <v>98</v>
      </c>
      <c r="AJ245" s="42">
        <v>44575</v>
      </c>
      <c r="AK245" s="50"/>
      <c r="AL245" s="376" t="str">
        <f t="shared" si="8"/>
        <v>95PFE-L2S</v>
      </c>
      <c r="AM245" s="376" t="str">
        <f t="shared" si="9"/>
        <v>-</v>
      </c>
      <c r="AN245"/>
      <c r="AO245"/>
      <c r="AP245"/>
    </row>
    <row r="246" spans="1:42" x14ac:dyDescent="0.2">
      <c r="A246" s="169" t="s">
        <v>2997</v>
      </c>
      <c r="B246" s="172">
        <f>IF(A246="Oui",0,1)</f>
        <v>1</v>
      </c>
      <c r="C246" s="172">
        <f>IF(OR(F246="Médecin",G246="Médecin",H246="Médecin",H246="Médecins",G246="anesthésiste",G246="boursier univ.",G246="chercheur",G246="chirurgien",G246="Résident(e)",G246="Md Urg",G246="Md Card",LEFT(G246,6)="Fellow",LEFT(G246,7)="Externe",G246="Directeur de la biobanque Médecin",G246="monit.-boursier",),1,0)</f>
        <v>1</v>
      </c>
      <c r="D246" s="28" t="s">
        <v>2625</v>
      </c>
      <c r="E246" s="28" t="s">
        <v>2626</v>
      </c>
      <c r="F246" s="255" t="s">
        <v>2627</v>
      </c>
      <c r="G246" s="57" t="s">
        <v>80</v>
      </c>
      <c r="H246" s="58" t="s">
        <v>117</v>
      </c>
      <c r="I246" s="29">
        <f ca="1">IF(AJ246&lt;=Données!$B$2,1," ")</f>
        <v>1</v>
      </c>
      <c r="J246" s="45"/>
      <c r="K246" s="46"/>
      <c r="L246" s="47">
        <v>1</v>
      </c>
      <c r="M246" s="48"/>
      <c r="N246" s="185"/>
      <c r="O246" s="187"/>
      <c r="P246" s="185"/>
      <c r="Q246" s="186"/>
      <c r="R246" s="186"/>
      <c r="S246" s="187"/>
      <c r="T246" s="187"/>
      <c r="U246" s="187"/>
      <c r="V246" s="320"/>
      <c r="W246" s="214"/>
      <c r="X246" s="215"/>
      <c r="Y246" s="34"/>
      <c r="Z246" s="35"/>
      <c r="AA246" s="35"/>
      <c r="AB246" s="35"/>
      <c r="AC246" s="36"/>
      <c r="AD246" s="224"/>
      <c r="AE246" s="53"/>
      <c r="AF246" s="54"/>
      <c r="AG246" s="55"/>
      <c r="AH246" s="56"/>
      <c r="AI246" s="41" t="s">
        <v>98</v>
      </c>
      <c r="AJ246" s="42">
        <v>44572</v>
      </c>
      <c r="AK246" s="50"/>
      <c r="AL246" s="376" t="str">
        <f t="shared" si="8"/>
        <v>95PFE-L2L</v>
      </c>
      <c r="AM246" s="376" t="str">
        <f t="shared" si="9"/>
        <v>-</v>
      </c>
      <c r="AN246"/>
      <c r="AO246"/>
      <c r="AP246"/>
    </row>
    <row r="247" spans="1:42" x14ac:dyDescent="0.2">
      <c r="A247" s="169" t="s">
        <v>2799</v>
      </c>
      <c r="B247" s="172">
        <f>IF(A247="Oui",0,1)</f>
        <v>1</v>
      </c>
      <c r="C247" s="172">
        <f>IF(OR(F247="Médecin",G247="Médecin",H247="Médecin",H247="Médecins",G247="anesthésiste",G247="boursier univ.",G247="chercheur",G247="chirurgien",G247="Résident(e)",G247="Md Urg",G247="Md Card",LEFT(G247,6)="Fellow",LEFT(G247,7)="Externe",G247="Directeur de la biobanque Médecin",G247="monit.-boursier",),1,0)</f>
        <v>1</v>
      </c>
      <c r="D247" s="28" t="s">
        <v>2495</v>
      </c>
      <c r="E247" s="28" t="s">
        <v>2628</v>
      </c>
      <c r="F247" s="255">
        <v>9667</v>
      </c>
      <c r="G247" s="57" t="s">
        <v>2629</v>
      </c>
      <c r="H247" s="66" t="s">
        <v>117</v>
      </c>
      <c r="I247" s="29">
        <f ca="1">IF(AJ247&lt;=Données!$B$2,1," ")</f>
        <v>1</v>
      </c>
      <c r="J247" s="45"/>
      <c r="K247" s="46">
        <v>1</v>
      </c>
      <c r="L247" s="47"/>
      <c r="M247" s="48"/>
      <c r="N247" s="185"/>
      <c r="O247" s="187"/>
      <c r="P247" s="185"/>
      <c r="Q247" s="186"/>
      <c r="R247" s="186"/>
      <c r="S247" s="187"/>
      <c r="T247" s="187"/>
      <c r="U247" s="187"/>
      <c r="V247" s="320"/>
      <c r="W247" s="214"/>
      <c r="X247" s="215"/>
      <c r="Y247" s="34"/>
      <c r="Z247" s="35"/>
      <c r="AA247" s="35"/>
      <c r="AB247" s="35"/>
      <c r="AC247" s="36"/>
      <c r="AD247" s="224"/>
      <c r="AE247" s="53"/>
      <c r="AF247" s="54"/>
      <c r="AG247" s="55"/>
      <c r="AH247" s="56"/>
      <c r="AI247" s="41" t="s">
        <v>85</v>
      </c>
      <c r="AJ247" s="42">
        <v>44593</v>
      </c>
      <c r="AK247" s="50"/>
      <c r="AL247" s="376" t="str">
        <f t="shared" si="8"/>
        <v>95PFE-L2M</v>
      </c>
      <c r="AM247" s="376" t="str">
        <f t="shared" si="9"/>
        <v>-</v>
      </c>
      <c r="AN247"/>
      <c r="AO247"/>
      <c r="AP247"/>
    </row>
    <row r="248" spans="1:42" x14ac:dyDescent="0.2">
      <c r="A248" s="169" t="s">
        <v>2799</v>
      </c>
      <c r="B248" s="172">
        <f>IF(A248="Oui",0,1)</f>
        <v>1</v>
      </c>
      <c r="C248" s="172">
        <f>IF(OR(F248="Médecin",G248="Médecin",H248="Médecin",H248="Médecins",G248="anesthésiste",G248="boursier univ.",G248="chercheur",G248="chirurgien",G248="Résident(e)",G248="Md Urg",G248="Md Card",LEFT(G248,6)="Fellow",LEFT(G248,7)="Externe",G248="Directeur de la biobanque Médecin",G248="monit.-boursier",),1,0)</f>
        <v>1</v>
      </c>
      <c r="D248" s="28" t="s">
        <v>5640</v>
      </c>
      <c r="E248" s="28" t="s">
        <v>5641</v>
      </c>
      <c r="F248" s="255" t="s">
        <v>5642</v>
      </c>
      <c r="G248" s="57" t="s">
        <v>5364</v>
      </c>
      <c r="H248" s="52" t="s">
        <v>84</v>
      </c>
      <c r="I248" s="29" t="str">
        <f ca="1">IF(AJ248&lt;=Données!$B$2,1," ")</f>
        <v xml:space="preserve"> </v>
      </c>
      <c r="J248" s="45" t="s">
        <v>56</v>
      </c>
      <c r="K248" s="46"/>
      <c r="L248" s="47"/>
      <c r="M248" s="48"/>
      <c r="N248" s="185">
        <v>1</v>
      </c>
      <c r="O248" s="187"/>
      <c r="P248" s="185"/>
      <c r="Q248" s="186"/>
      <c r="R248" s="186"/>
      <c r="S248" s="187"/>
      <c r="T248" s="187"/>
      <c r="U248" s="187"/>
      <c r="V248" s="320"/>
      <c r="W248" s="214"/>
      <c r="X248" s="215"/>
      <c r="Y248" s="34"/>
      <c r="Z248" s="35"/>
      <c r="AA248" s="35"/>
      <c r="AB248" s="35"/>
      <c r="AC248" s="36"/>
      <c r="AD248" s="224"/>
      <c r="AE248" s="53"/>
      <c r="AF248" s="54"/>
      <c r="AG248" s="55"/>
      <c r="AH248" s="56"/>
      <c r="AI248" s="41" t="s">
        <v>4462</v>
      </c>
      <c r="AJ248" s="42">
        <v>45553</v>
      </c>
      <c r="AK248" s="50"/>
      <c r="AL248" s="376" t="str">
        <f t="shared" si="8"/>
        <v>1804S</v>
      </c>
      <c r="AM248" s="376" t="str">
        <f t="shared" si="9"/>
        <v>-</v>
      </c>
      <c r="AN248"/>
      <c r="AO248"/>
      <c r="AP248"/>
    </row>
    <row r="249" spans="1:42" x14ac:dyDescent="0.2">
      <c r="A249" s="169" t="s">
        <v>2997</v>
      </c>
      <c r="B249" s="172">
        <f>IF(A249="Oui",0,1)</f>
        <v>1</v>
      </c>
      <c r="C249" s="172">
        <f>IF(OR(F249="Médecin",G249="Médecin",H249="Médecin",H249="Médecins",G249="anesthésiste",G249="boursier univ.",G249="chercheur",G249="chirurgien",G249="Résident(e)",G249="Md Urg",G249="Md Card",LEFT(G249,6)="Fellow",LEFT(G249,7)="Externe",G249="Directeur de la biobanque Médecin",G249="monit.-boursier",),1,0)</f>
        <v>1</v>
      </c>
      <c r="D249" s="28" t="s">
        <v>2635</v>
      </c>
      <c r="E249" s="28" t="s">
        <v>2636</v>
      </c>
      <c r="F249" s="257" t="s">
        <v>80</v>
      </c>
      <c r="G249" s="57" t="s">
        <v>80</v>
      </c>
      <c r="H249" s="52" t="s">
        <v>270</v>
      </c>
      <c r="I249" s="29">
        <f ca="1">IF(AJ249&lt;=Données!$B$2,1," ")</f>
        <v>1</v>
      </c>
      <c r="J249" s="45"/>
      <c r="K249" s="46" t="s">
        <v>56</v>
      </c>
      <c r="L249" s="47" t="s">
        <v>56</v>
      </c>
      <c r="M249" s="48"/>
      <c r="N249" s="185"/>
      <c r="O249" s="187"/>
      <c r="P249" s="185"/>
      <c r="Q249" s="186"/>
      <c r="R249" s="186">
        <v>1</v>
      </c>
      <c r="S249" s="187"/>
      <c r="T249" s="187"/>
      <c r="U249" s="187"/>
      <c r="V249" s="320"/>
      <c r="W249" s="214"/>
      <c r="X249" s="215"/>
      <c r="Y249" s="34"/>
      <c r="Z249" s="35"/>
      <c r="AA249" s="35"/>
      <c r="AB249" s="35"/>
      <c r="AC249" s="36"/>
      <c r="AD249" s="224"/>
      <c r="AE249" s="53"/>
      <c r="AF249" s="54"/>
      <c r="AG249" s="55"/>
      <c r="AH249" s="56"/>
      <c r="AI249" s="41" t="s">
        <v>85</v>
      </c>
      <c r="AJ249" s="42">
        <v>44567</v>
      </c>
      <c r="AK249" s="50"/>
      <c r="AL249" s="376" t="str">
        <f t="shared" si="8"/>
        <v>1870 +</v>
      </c>
      <c r="AM249" s="376" t="str">
        <f t="shared" si="9"/>
        <v>-</v>
      </c>
      <c r="AN249"/>
      <c r="AO249"/>
      <c r="AP249"/>
    </row>
    <row r="250" spans="1:42" x14ac:dyDescent="0.2">
      <c r="A250" s="169" t="s">
        <v>2798</v>
      </c>
      <c r="B250" s="172">
        <f>IF(A250="Oui",0,1)</f>
        <v>0</v>
      </c>
      <c r="C250" s="172">
        <f>IF(OR(F250="Médecin",G250="Médecin",H250="Médecin",H250="Médecins",G250="anesthésiste",G250="boursier univ.",G250="chercheur",G250="chirurgien",G250="Résident(e)",G250="Md Urg",G250="Md Card",LEFT(G250,6)="Fellow",LEFT(G250,7)="Externe",G250="Directeur de la biobanque Médecin",G250="monit.-boursier",),1,0)</f>
        <v>1</v>
      </c>
      <c r="D250" s="28" t="s">
        <v>5016</v>
      </c>
      <c r="E250" s="28" t="s">
        <v>458</v>
      </c>
      <c r="F250" s="257">
        <v>13430</v>
      </c>
      <c r="G250" s="57" t="s">
        <v>5017</v>
      </c>
      <c r="H250" s="58" t="s">
        <v>84</v>
      </c>
      <c r="I250" s="29" t="str">
        <f ca="1">IF(AJ250&lt;=Données!$B$2,1," ")</f>
        <v xml:space="preserve"> </v>
      </c>
      <c r="J250" s="45"/>
      <c r="K250" s="46" t="s">
        <v>56</v>
      </c>
      <c r="L250" s="47" t="s">
        <v>56</v>
      </c>
      <c r="M250" s="48">
        <v>1</v>
      </c>
      <c r="N250" s="185"/>
      <c r="O250" s="187"/>
      <c r="P250" s="185"/>
      <c r="Q250" s="186"/>
      <c r="R250" s="186"/>
      <c r="S250" s="187"/>
      <c r="T250" s="187"/>
      <c r="U250" s="187"/>
      <c r="V250" s="320"/>
      <c r="W250" s="214"/>
      <c r="X250" s="215"/>
      <c r="Y250" s="34"/>
      <c r="Z250" s="35"/>
      <c r="AA250" s="35"/>
      <c r="AB250" s="35"/>
      <c r="AC250" s="36"/>
      <c r="AD250" s="224"/>
      <c r="AE250" s="53"/>
      <c r="AF250" s="54"/>
      <c r="AG250" s="55"/>
      <c r="AH250" s="56"/>
      <c r="AI250" s="41" t="s">
        <v>4462</v>
      </c>
      <c r="AJ250" s="42">
        <v>45266</v>
      </c>
      <c r="AK250" s="50"/>
      <c r="AL250" s="376" t="str">
        <f t="shared" si="8"/>
        <v>F550</v>
      </c>
      <c r="AM250" s="376" t="str">
        <f t="shared" si="9"/>
        <v>-</v>
      </c>
      <c r="AN250"/>
      <c r="AO250"/>
      <c r="AP250"/>
    </row>
    <row r="251" spans="1:42" x14ac:dyDescent="0.2">
      <c r="A251" s="169" t="s">
        <v>2997</v>
      </c>
      <c r="B251" s="172">
        <f>IF(A251="Oui",0,1)</f>
        <v>1</v>
      </c>
      <c r="C251" s="172">
        <f>IF(OR(F251="Médecin",G251="Médecin",H251="Médecin",H251="Médecins",G251="anesthésiste",G251="boursier univ.",G251="chercheur",G251="chirurgien",G251="Résident(e)",G251="Md Urg",G251="Md Card",LEFT(G251,6)="Fellow",LEFT(G251,7)="Externe",G251="Directeur de la biobanque Médecin",G251="monit.-boursier",),1,0)</f>
        <v>1</v>
      </c>
      <c r="D251" s="28" t="s">
        <v>2645</v>
      </c>
      <c r="E251" s="28" t="s">
        <v>2646</v>
      </c>
      <c r="F251" s="255" t="s">
        <v>2647</v>
      </c>
      <c r="G251" s="57" t="s">
        <v>80</v>
      </c>
      <c r="H251" s="58" t="s">
        <v>117</v>
      </c>
      <c r="I251" s="29">
        <f ca="1">IF(AJ251&lt;=Données!$B$2,1," ")</f>
        <v>1</v>
      </c>
      <c r="J251" s="45" t="s">
        <v>56</v>
      </c>
      <c r="K251" s="46">
        <v>1</v>
      </c>
      <c r="L251" s="47"/>
      <c r="M251" s="48"/>
      <c r="N251" s="185"/>
      <c r="O251" s="187"/>
      <c r="P251" s="185"/>
      <c r="Q251" s="186"/>
      <c r="R251" s="186" t="s">
        <v>56</v>
      </c>
      <c r="S251" s="187"/>
      <c r="T251" s="187"/>
      <c r="U251" s="187"/>
      <c r="V251" s="320"/>
      <c r="W251" s="214"/>
      <c r="X251" s="215"/>
      <c r="Y251" s="34"/>
      <c r="Z251" s="35"/>
      <c r="AA251" s="35"/>
      <c r="AB251" s="35"/>
      <c r="AC251" s="36"/>
      <c r="AD251" s="224"/>
      <c r="AE251" s="53"/>
      <c r="AF251" s="54"/>
      <c r="AG251" s="55"/>
      <c r="AH251" s="56"/>
      <c r="AI251" s="41" t="s">
        <v>57</v>
      </c>
      <c r="AJ251" s="42">
        <v>44575</v>
      </c>
      <c r="AK251" s="50"/>
      <c r="AL251" s="376" t="str">
        <f t="shared" si="8"/>
        <v>95PFE-L2M</v>
      </c>
      <c r="AM251" s="376" t="str">
        <f t="shared" si="9"/>
        <v>-</v>
      </c>
      <c r="AN251"/>
      <c r="AO251"/>
      <c r="AP251"/>
    </row>
    <row r="252" spans="1:42" x14ac:dyDescent="0.2">
      <c r="A252" s="169" t="s">
        <v>2997</v>
      </c>
      <c r="B252" s="172">
        <f>IF(A252="Oui",0,1)</f>
        <v>1</v>
      </c>
      <c r="C252" s="172">
        <f>IF(OR(F252="Médecin",G252="Médecin",H252="Médecin",H252="Médecins",G252="anesthésiste",G252="boursier univ.",G252="chercheur",G252="chirurgien",G252="Résident(e)",G252="Md Urg",G252="Md Card",LEFT(G252,6)="Fellow",LEFT(G252,7)="Externe",G252="Directeur de la biobanque Médecin",G252="monit.-boursier",),1,0)</f>
        <v>1</v>
      </c>
      <c r="D252" s="28" t="s">
        <v>2650</v>
      </c>
      <c r="E252" s="28" t="s">
        <v>768</v>
      </c>
      <c r="F252" s="255" t="s">
        <v>80</v>
      </c>
      <c r="G252" s="57" t="s">
        <v>80</v>
      </c>
      <c r="H252" s="58" t="s">
        <v>117</v>
      </c>
      <c r="I252" s="29">
        <f ca="1">IF(AJ252&lt;=Données!$B$2,1," ")</f>
        <v>1</v>
      </c>
      <c r="J252" s="45"/>
      <c r="K252" s="46"/>
      <c r="L252" s="47"/>
      <c r="M252" s="48"/>
      <c r="N252" s="185"/>
      <c r="O252" s="187"/>
      <c r="P252" s="185"/>
      <c r="Q252" s="186"/>
      <c r="R252" s="186">
        <v>1</v>
      </c>
      <c r="S252" s="187"/>
      <c r="T252" s="187"/>
      <c r="U252" s="187"/>
      <c r="V252" s="320"/>
      <c r="W252" s="214"/>
      <c r="X252" s="215"/>
      <c r="Y252" s="34"/>
      <c r="Z252" s="35"/>
      <c r="AA252" s="35"/>
      <c r="AB252" s="35"/>
      <c r="AC252" s="36"/>
      <c r="AD252" s="224"/>
      <c r="AE252" s="53"/>
      <c r="AF252" s="54"/>
      <c r="AG252" s="55"/>
      <c r="AH252" s="56"/>
      <c r="AI252" s="41" t="s">
        <v>299</v>
      </c>
      <c r="AJ252" s="42">
        <v>43868</v>
      </c>
      <c r="AK252" s="50"/>
      <c r="AL252" s="376" t="str">
        <f t="shared" si="8"/>
        <v>1870 +</v>
      </c>
      <c r="AM252" s="376" t="str">
        <f t="shared" si="9"/>
        <v>-</v>
      </c>
      <c r="AN252"/>
      <c r="AO252"/>
      <c r="AP252"/>
    </row>
    <row r="253" spans="1:42" x14ac:dyDescent="0.2">
      <c r="A253" s="169" t="s">
        <v>2798</v>
      </c>
      <c r="B253" s="172">
        <f>IF(A253="Oui",0,1)</f>
        <v>0</v>
      </c>
      <c r="C253" s="172">
        <f>IF(OR(F253="Médecin",G253="Médecin",H253="Médecin",H253="Médecins",G253="anesthésiste",G253="boursier univ.",G253="chercheur",G253="chirurgien",G253="Résident(e)",G253="Md Urg",G253="Md Card",LEFT(G253,6)="Fellow",LEFT(G253,7)="Externe",G253="Directeur de la biobanque Médecin",G253="monit.-boursier",),1,0)</f>
        <v>1</v>
      </c>
      <c r="D253" s="28" t="s">
        <v>5556</v>
      </c>
      <c r="E253" s="28" t="s">
        <v>5557</v>
      </c>
      <c r="F253" s="257">
        <v>13789</v>
      </c>
      <c r="G253" s="57" t="s">
        <v>378</v>
      </c>
      <c r="H253" s="58" t="s">
        <v>304</v>
      </c>
      <c r="I253" s="29" t="str">
        <f ca="1">IF(AJ253&lt;=Données!$B$2,1," ")</f>
        <v xml:space="preserve"> </v>
      </c>
      <c r="J253" s="45"/>
      <c r="K253" s="46" t="s">
        <v>56</v>
      </c>
      <c r="L253" s="47">
        <v>1</v>
      </c>
      <c r="M253" s="48"/>
      <c r="N253" s="185"/>
      <c r="O253" s="187"/>
      <c r="P253" s="185"/>
      <c r="Q253" s="186"/>
      <c r="R253" s="186"/>
      <c r="S253" s="187"/>
      <c r="T253" s="187"/>
      <c r="U253" s="187"/>
      <c r="V253" s="320"/>
      <c r="W253" s="214"/>
      <c r="X253" s="215"/>
      <c r="Y253" s="34"/>
      <c r="Z253" s="35"/>
      <c r="AA253" s="35"/>
      <c r="AB253" s="35"/>
      <c r="AC253" s="36"/>
      <c r="AD253" s="224"/>
      <c r="AE253" s="53"/>
      <c r="AF253" s="54"/>
      <c r="AG253" s="55"/>
      <c r="AH253" s="56"/>
      <c r="AI253" s="41" t="s">
        <v>4462</v>
      </c>
      <c r="AJ253" s="42">
        <v>45511</v>
      </c>
      <c r="AK253" s="50"/>
      <c r="AL253" s="376" t="str">
        <f t="shared" si="8"/>
        <v>95PFE-L2L</v>
      </c>
      <c r="AM253" s="376" t="str">
        <f t="shared" si="9"/>
        <v>-</v>
      </c>
      <c r="AN253"/>
      <c r="AO253"/>
      <c r="AP253"/>
    </row>
    <row r="254" spans="1:42" x14ac:dyDescent="0.2">
      <c r="A254" s="169" t="s">
        <v>2997</v>
      </c>
      <c r="B254" s="172">
        <f>IF(A254="Oui",0,1)</f>
        <v>1</v>
      </c>
      <c r="C254" s="172">
        <f>IF(OR(F254="Médecin",G254="Médecin",H254="Médecin",H254="Médecins",G254="anesthésiste",G254="boursier univ.",G254="chercheur",G254="chirurgien",G254="Résident(e)",G254="Md Urg",G254="Md Card",LEFT(G254,6)="Fellow",LEFT(G254,7)="Externe",G254="Directeur de la biobanque Médecin",G254="monit.-boursier",),1,0)</f>
        <v>1</v>
      </c>
      <c r="D254" s="28" t="s">
        <v>2664</v>
      </c>
      <c r="E254" s="28" t="s">
        <v>775</v>
      </c>
      <c r="F254" s="255" t="s">
        <v>80</v>
      </c>
      <c r="G254" s="57" t="s">
        <v>80</v>
      </c>
      <c r="H254" s="66" t="s">
        <v>117</v>
      </c>
      <c r="I254" s="29">
        <f ca="1">IF(AJ254&lt;=Données!$B$2,1," ")</f>
        <v>1</v>
      </c>
      <c r="J254" s="45"/>
      <c r="K254" s="46"/>
      <c r="L254" s="47"/>
      <c r="M254" s="48"/>
      <c r="N254" s="185"/>
      <c r="O254" s="187"/>
      <c r="P254" s="185"/>
      <c r="Q254" s="186"/>
      <c r="R254" s="186"/>
      <c r="S254" s="187"/>
      <c r="T254" s="187"/>
      <c r="U254" s="187"/>
      <c r="V254" s="320"/>
      <c r="W254" s="214"/>
      <c r="X254" s="215"/>
      <c r="Y254" s="34"/>
      <c r="Z254" s="35">
        <v>1</v>
      </c>
      <c r="AA254" s="35"/>
      <c r="AB254" s="35"/>
      <c r="AC254" s="36"/>
      <c r="AD254" s="224"/>
      <c r="AE254" s="53"/>
      <c r="AF254" s="54"/>
      <c r="AG254" s="55"/>
      <c r="AH254" s="56"/>
      <c r="AI254" s="41" t="s">
        <v>587</v>
      </c>
      <c r="AJ254" s="42">
        <v>41961</v>
      </c>
      <c r="AK254" s="50"/>
      <c r="AL254" s="376" t="str">
        <f t="shared" si="8"/>
        <v>1511-S</v>
      </c>
      <c r="AM254" s="376" t="str">
        <f t="shared" si="9"/>
        <v>-</v>
      </c>
      <c r="AN254"/>
      <c r="AO254"/>
      <c r="AP254"/>
    </row>
    <row r="255" spans="1:42" x14ac:dyDescent="0.2">
      <c r="A255" s="169" t="s">
        <v>2997</v>
      </c>
      <c r="B255" s="172">
        <f>IF(A255="Oui",0,1)</f>
        <v>1</v>
      </c>
      <c r="C255" s="172">
        <f>IF(OR(F255="Médecin",G255="Médecin",H255="Médecin",H255="Médecins",G255="anesthésiste",G255="boursier univ.",G255="chercheur",G255="chirurgien",G255="Résident(e)",G255="Md Urg",G255="Md Card",LEFT(G255,6)="Fellow",LEFT(G255,7)="Externe",G255="Directeur de la biobanque Médecin",G255="monit.-boursier",),1,0)</f>
        <v>1</v>
      </c>
      <c r="D255" s="28" t="s">
        <v>2698</v>
      </c>
      <c r="E255" s="28" t="s">
        <v>1130</v>
      </c>
      <c r="F255" s="255" t="s">
        <v>2699</v>
      </c>
      <c r="G255" s="57" t="s">
        <v>334</v>
      </c>
      <c r="H255" s="58" t="s">
        <v>117</v>
      </c>
      <c r="I255" s="29">
        <f ca="1">IF(AJ255&lt;=Données!$B$2,1," ")</f>
        <v>1</v>
      </c>
      <c r="J255" s="45"/>
      <c r="K255" s="46">
        <v>1</v>
      </c>
      <c r="L255" s="47"/>
      <c r="M255" s="48"/>
      <c r="N255" s="185"/>
      <c r="O255" s="187"/>
      <c r="P255" s="185"/>
      <c r="Q255" s="186"/>
      <c r="R255" s="186"/>
      <c r="S255" s="187"/>
      <c r="T255" s="187"/>
      <c r="U255" s="187"/>
      <c r="V255" s="320"/>
      <c r="W255" s="214"/>
      <c r="X255" s="215"/>
      <c r="Y255" s="34"/>
      <c r="Z255" s="35"/>
      <c r="AA255" s="35"/>
      <c r="AB255" s="35"/>
      <c r="AC255" s="36"/>
      <c r="AD255" s="224"/>
      <c r="AE255" s="53"/>
      <c r="AF255" s="54"/>
      <c r="AG255" s="55"/>
      <c r="AH255" s="56"/>
      <c r="AI255" s="41" t="s">
        <v>85</v>
      </c>
      <c r="AJ255" s="42">
        <v>44348</v>
      </c>
      <c r="AK255" s="50"/>
      <c r="AL255" s="376" t="str">
        <f t="shared" si="8"/>
        <v>95PFE-L2M</v>
      </c>
      <c r="AM255" s="376" t="str">
        <f t="shared" si="9"/>
        <v>-</v>
      </c>
      <c r="AN255"/>
      <c r="AO255"/>
      <c r="AP255"/>
    </row>
    <row r="256" spans="1:42" x14ac:dyDescent="0.2">
      <c r="A256" s="169" t="s">
        <v>2997</v>
      </c>
      <c r="B256" s="172">
        <f>IF(A256="Oui",0,1)</f>
        <v>1</v>
      </c>
      <c r="C256" s="172">
        <f>IF(OR(F256="Médecin",G256="Médecin",H256="Médecin",H256="Médecins",G256="anesthésiste",G256="boursier univ.",G256="chercheur",G256="chirurgien",G256="Résident(e)",G256="Md Urg",G256="Md Card",LEFT(G256,6)="Fellow",LEFT(G256,7)="Externe",G256="Directeur de la biobanque Médecin",G256="monit.-boursier",),1,0)</f>
        <v>1</v>
      </c>
      <c r="D256" s="28" t="s">
        <v>2716</v>
      </c>
      <c r="E256" s="28" t="s">
        <v>2717</v>
      </c>
      <c r="F256" s="257" t="s">
        <v>2718</v>
      </c>
      <c r="G256" s="57" t="s">
        <v>80</v>
      </c>
      <c r="H256" s="58" t="s">
        <v>117</v>
      </c>
      <c r="I256" s="29">
        <f ca="1">IF(AJ256&lt;=Données!$B$2,1," ")</f>
        <v>1</v>
      </c>
      <c r="J256" s="45" t="s">
        <v>56</v>
      </c>
      <c r="K256" s="46" t="s">
        <v>56</v>
      </c>
      <c r="L256" s="47"/>
      <c r="M256" s="48"/>
      <c r="N256" s="185"/>
      <c r="O256" s="187"/>
      <c r="P256" s="185"/>
      <c r="Q256" s="186"/>
      <c r="R256" s="186">
        <v>1</v>
      </c>
      <c r="S256" s="187"/>
      <c r="T256" s="187"/>
      <c r="U256" s="187"/>
      <c r="V256" s="320"/>
      <c r="W256" s="214"/>
      <c r="X256" s="215"/>
      <c r="Y256" s="34"/>
      <c r="Z256" s="35"/>
      <c r="AA256" s="35"/>
      <c r="AB256" s="35"/>
      <c r="AC256" s="36"/>
      <c r="AD256" s="224"/>
      <c r="AE256" s="53"/>
      <c r="AF256" s="54"/>
      <c r="AG256" s="55"/>
      <c r="AH256" s="56"/>
      <c r="AI256" s="41" t="s">
        <v>50</v>
      </c>
      <c r="AJ256" s="42">
        <v>44575</v>
      </c>
      <c r="AK256" s="50"/>
      <c r="AL256" s="376" t="str">
        <f t="shared" si="8"/>
        <v>1870 +</v>
      </c>
      <c r="AM256" s="376" t="str">
        <f t="shared" si="9"/>
        <v>-</v>
      </c>
      <c r="AN256"/>
      <c r="AO256"/>
      <c r="AP256"/>
    </row>
    <row r="257" spans="1:42" x14ac:dyDescent="0.2">
      <c r="A257" s="169" t="s">
        <v>2799</v>
      </c>
      <c r="B257" s="172">
        <f>IF(A257="Oui",0,1)</f>
        <v>1</v>
      </c>
      <c r="C257" s="172">
        <f>IF(OR(F257="Médecin",G257="Médecin",H257="Médecin",H257="Médecins",G257="anesthésiste",G257="boursier univ.",G257="chercheur",G257="chirurgien",G257="Résident(e)",G257="Md Urg",G257="Md Card",LEFT(G257,6)="Fellow",LEFT(G257,7)="Externe",G257="Directeur de la biobanque Médecin",G257="monit.-boursier",),1,0)</f>
        <v>1</v>
      </c>
      <c r="D257" s="28" t="s">
        <v>2745</v>
      </c>
      <c r="E257" s="28" t="s">
        <v>2746</v>
      </c>
      <c r="F257" s="257" t="s">
        <v>6372</v>
      </c>
      <c r="G257" s="57" t="s">
        <v>80</v>
      </c>
      <c r="H257" s="52" t="s">
        <v>2204</v>
      </c>
      <c r="I257" s="29">
        <f ca="1">IF(AJ257&lt;=Données!$B$2,1," ")</f>
        <v>1</v>
      </c>
      <c r="J257" s="45">
        <v>1</v>
      </c>
      <c r="K257" s="46"/>
      <c r="L257" s="47"/>
      <c r="M257" s="48"/>
      <c r="N257" s="185"/>
      <c r="O257" s="187"/>
      <c r="P257" s="185"/>
      <c r="Q257" s="186"/>
      <c r="R257" s="186"/>
      <c r="S257" s="187"/>
      <c r="T257" s="187"/>
      <c r="U257" s="187"/>
      <c r="V257" s="320"/>
      <c r="W257" s="214"/>
      <c r="X257" s="215"/>
      <c r="Y257" s="34"/>
      <c r="Z257" s="35"/>
      <c r="AA257" s="35"/>
      <c r="AB257" s="35"/>
      <c r="AC257" s="36"/>
      <c r="AD257" s="224"/>
      <c r="AE257" s="53"/>
      <c r="AF257" s="54"/>
      <c r="AG257" s="55"/>
      <c r="AH257" s="56"/>
      <c r="AI257" s="41" t="s">
        <v>85</v>
      </c>
      <c r="AJ257" s="42">
        <v>44559</v>
      </c>
      <c r="AK257" s="50"/>
      <c r="AL257" s="376" t="str">
        <f t="shared" si="8"/>
        <v>95PFE-L2S</v>
      </c>
      <c r="AM257" s="376" t="str">
        <f t="shared" si="9"/>
        <v>-</v>
      </c>
      <c r="AN257"/>
      <c r="AO257"/>
      <c r="AP257"/>
    </row>
    <row r="258" spans="1:42" x14ac:dyDescent="0.2">
      <c r="A258" s="169" t="s">
        <v>2997</v>
      </c>
      <c r="B258" s="172">
        <f>IF(A258="Oui",0,1)</f>
        <v>1</v>
      </c>
      <c r="C258" s="172">
        <f>IF(OR(F258="Médecin",G258="Médecin",H258="Médecin",H258="Médecins",G258="anesthésiste",G258="boursier univ.",G258="chercheur",G258="chirurgien",G258="Résident(e)",G258="Md Urg",G258="Md Card",LEFT(G258,6)="Fellow",LEFT(G258,7)="Externe",G258="Directeur de la biobanque Médecin",G258="monit.-boursier",),1,0)</f>
        <v>1</v>
      </c>
      <c r="D258" s="28" t="s">
        <v>2755</v>
      </c>
      <c r="E258" s="28" t="s">
        <v>728</v>
      </c>
      <c r="F258" s="257" t="s">
        <v>2756</v>
      </c>
      <c r="G258" s="57" t="s">
        <v>80</v>
      </c>
      <c r="H258" s="58" t="s">
        <v>117</v>
      </c>
      <c r="I258" s="29">
        <f ca="1">IF(AJ258&lt;=Données!$B$2,1," ")</f>
        <v>1</v>
      </c>
      <c r="J258" s="45"/>
      <c r="K258" s="46"/>
      <c r="L258" s="47"/>
      <c r="M258" s="48"/>
      <c r="N258" s="185"/>
      <c r="O258" s="187"/>
      <c r="P258" s="185"/>
      <c r="Q258" s="186"/>
      <c r="R258" s="186">
        <v>1</v>
      </c>
      <c r="S258" s="187"/>
      <c r="T258" s="187"/>
      <c r="U258" s="187"/>
      <c r="V258" s="320"/>
      <c r="W258" s="214"/>
      <c r="X258" s="215"/>
      <c r="Y258" s="34"/>
      <c r="Z258" s="35"/>
      <c r="AA258" s="35"/>
      <c r="AB258" s="35"/>
      <c r="AC258" s="36"/>
      <c r="AD258" s="224"/>
      <c r="AE258" s="53"/>
      <c r="AF258" s="54"/>
      <c r="AG258" s="55"/>
      <c r="AH258" s="56"/>
      <c r="AI258" s="41" t="s">
        <v>98</v>
      </c>
      <c r="AJ258" s="42">
        <v>44572</v>
      </c>
      <c r="AK258" s="50"/>
      <c r="AL258" s="376" t="str">
        <f t="shared" si="8"/>
        <v>1870 +</v>
      </c>
      <c r="AM258" s="376" t="str">
        <f t="shared" si="9"/>
        <v>-</v>
      </c>
      <c r="AN258"/>
      <c r="AO258"/>
      <c r="AP258"/>
    </row>
    <row r="259" spans="1:42" x14ac:dyDescent="0.2">
      <c r="A259" s="169" t="s">
        <v>2798</v>
      </c>
      <c r="B259" s="172">
        <f>IF(A259="Oui",0,1)</f>
        <v>0</v>
      </c>
      <c r="C259" s="172">
        <f>IF(OR(F259="Médecin",G259="Médecin",H259="Médecin",H259="Médecins",G259="anesthésiste",G259="boursier univ.",G259="chercheur",G259="chirurgien",G259="Résident(e)",G259="Md Urg",G259="Md Card",LEFT(G259,6)="Fellow",LEFT(G259,7)="Externe",G259="Directeur de la biobanque Médecin",G259="monit.-boursier",),1,0)</f>
        <v>1</v>
      </c>
      <c r="D259" s="28" t="s">
        <v>2767</v>
      </c>
      <c r="E259" s="28" t="s">
        <v>2768</v>
      </c>
      <c r="F259" s="257">
        <v>10864</v>
      </c>
      <c r="G259" s="57" t="s">
        <v>116</v>
      </c>
      <c r="H259" s="58" t="s">
        <v>117</v>
      </c>
      <c r="I259" s="29">
        <f ca="1">IF(AJ259&lt;=Données!$B$2,1," ")</f>
        <v>1</v>
      </c>
      <c r="J259" s="45"/>
      <c r="K259" s="46"/>
      <c r="L259" s="47"/>
      <c r="M259" s="48"/>
      <c r="N259" s="185"/>
      <c r="O259" s="187"/>
      <c r="P259" s="185"/>
      <c r="Q259" s="186">
        <v>1</v>
      </c>
      <c r="R259" s="186"/>
      <c r="S259" s="187"/>
      <c r="T259" s="187"/>
      <c r="U259" s="187"/>
      <c r="V259" s="320"/>
      <c r="W259" s="214"/>
      <c r="X259" s="215"/>
      <c r="Y259" s="34"/>
      <c r="Z259" s="35"/>
      <c r="AA259" s="35"/>
      <c r="AB259" s="35"/>
      <c r="AC259" s="36"/>
      <c r="AD259" s="224"/>
      <c r="AE259" s="53"/>
      <c r="AF259" s="54"/>
      <c r="AG259" s="55"/>
      <c r="AH259" s="56"/>
      <c r="AI259" s="41" t="s">
        <v>193</v>
      </c>
      <c r="AJ259" s="42">
        <v>43926</v>
      </c>
      <c r="AK259" s="50"/>
      <c r="AL259" s="376">
        <f t="shared" si="8"/>
        <v>1860</v>
      </c>
      <c r="AM259" s="376" t="str">
        <f t="shared" si="9"/>
        <v>-</v>
      </c>
      <c r="AN259"/>
      <c r="AO259"/>
      <c r="AP259"/>
    </row>
    <row r="260" spans="1:42" x14ac:dyDescent="0.2">
      <c r="A260" s="169" t="s">
        <v>2799</v>
      </c>
      <c r="B260" s="172">
        <f>IF(A260="Oui",0,1)</f>
        <v>1</v>
      </c>
      <c r="C260" s="172">
        <f>IF(OR(F260="Médecin",G260="Médecin",H260="Médecin",H260="Médecins",G260="anesthésiste",G260="boursier univ.",G260="chercheur",G260="chirurgien",G260="Résident(e)",G260="Md Urg",G260="Md Card",LEFT(G260,6)="Fellow",LEFT(G260,7)="Externe",G260="Directeur de la biobanque Médecin",G260="monit.-boursier",),1,0)</f>
        <v>1</v>
      </c>
      <c r="D260" s="28" t="s">
        <v>5012</v>
      </c>
      <c r="E260" s="28" t="s">
        <v>4630</v>
      </c>
      <c r="F260" s="257" t="s">
        <v>5013</v>
      </c>
      <c r="G260" s="57" t="s">
        <v>3185</v>
      </c>
      <c r="H260" s="58" t="s">
        <v>84</v>
      </c>
      <c r="I260" s="29" t="str">
        <f ca="1">IF(AJ260&lt;=Données!$B$2,1," ")</f>
        <v xml:space="preserve"> </v>
      </c>
      <c r="J260" s="45">
        <v>1</v>
      </c>
      <c r="K260" s="46"/>
      <c r="L260" s="47"/>
      <c r="M260" s="48"/>
      <c r="N260" s="185"/>
      <c r="O260" s="187"/>
      <c r="P260" s="185"/>
      <c r="Q260" s="186"/>
      <c r="R260" s="186"/>
      <c r="S260" s="187"/>
      <c r="T260" s="187"/>
      <c r="U260" s="187"/>
      <c r="V260" s="320"/>
      <c r="W260" s="214"/>
      <c r="X260" s="215"/>
      <c r="Y260" s="34"/>
      <c r="Z260" s="35"/>
      <c r="AA260" s="35"/>
      <c r="AB260" s="35"/>
      <c r="AC260" s="36"/>
      <c r="AD260" s="224"/>
      <c r="AE260" s="53"/>
      <c r="AF260" s="54"/>
      <c r="AG260" s="55"/>
      <c r="AH260" s="56"/>
      <c r="AI260" s="41" t="s">
        <v>4462</v>
      </c>
      <c r="AJ260" s="42">
        <v>45265</v>
      </c>
      <c r="AK260" s="50"/>
      <c r="AL260" s="376" t="str">
        <f t="shared" si="8"/>
        <v>95PFE-L2S</v>
      </c>
      <c r="AM260" s="376" t="str">
        <f t="shared" si="9"/>
        <v>-</v>
      </c>
      <c r="AN260"/>
      <c r="AO260"/>
      <c r="AP260"/>
    </row>
    <row r="261" spans="1:42" x14ac:dyDescent="0.2">
      <c r="A261" s="169" t="s">
        <v>2799</v>
      </c>
      <c r="B261" s="172">
        <f>IF(A261="Oui",0,1)</f>
        <v>1</v>
      </c>
      <c r="C261" s="172">
        <f>IF(OR(F261="Médecin",G261="Médecin",H261="Médecin",H261="Médecins",G261="anesthésiste",G261="boursier univ.",G261="chercheur",G261="chirurgien",G261="Résident(e)",G261="Md Urg",G261="Md Card",LEFT(G261,6)="Fellow",LEFT(G261,7)="Externe",G261="Directeur de la biobanque Médecin",G261="monit.-boursier",),1,0)</f>
        <v>1</v>
      </c>
      <c r="D261" s="28" t="s">
        <v>2777</v>
      </c>
      <c r="E261" s="28" t="s">
        <v>2778</v>
      </c>
      <c r="F261" s="257" t="s">
        <v>2779</v>
      </c>
      <c r="G261" s="57" t="s">
        <v>378</v>
      </c>
      <c r="H261" s="58" t="s">
        <v>2780</v>
      </c>
      <c r="I261" s="29">
        <f ca="1">IF(AJ261&lt;=Données!$B$2,1," ")</f>
        <v>1</v>
      </c>
      <c r="J261" s="45"/>
      <c r="K261" s="46"/>
      <c r="L261" s="47"/>
      <c r="M261" s="48"/>
      <c r="N261" s="185"/>
      <c r="O261" s="187"/>
      <c r="P261" s="185"/>
      <c r="Q261" s="186"/>
      <c r="R261" s="186"/>
      <c r="S261" s="187"/>
      <c r="T261" s="187"/>
      <c r="U261" s="187"/>
      <c r="V261" s="320"/>
      <c r="W261" s="214"/>
      <c r="X261" s="215"/>
      <c r="Y261" s="34"/>
      <c r="Z261" s="35">
        <v>1</v>
      </c>
      <c r="AA261" s="35"/>
      <c r="AB261" s="35"/>
      <c r="AC261" s="36" t="s">
        <v>56</v>
      </c>
      <c r="AD261" s="224"/>
      <c r="AE261" s="53"/>
      <c r="AF261" s="54"/>
      <c r="AG261" s="55"/>
      <c r="AH261" s="56"/>
      <c r="AI261" s="41" t="s">
        <v>439</v>
      </c>
      <c r="AJ261" s="42">
        <v>44119</v>
      </c>
      <c r="AK261" s="50"/>
      <c r="AL261" s="376" t="str">
        <f t="shared" si="8"/>
        <v>1511-S</v>
      </c>
      <c r="AM261" s="376" t="str">
        <f t="shared" si="9"/>
        <v>-</v>
      </c>
      <c r="AN261"/>
      <c r="AO261"/>
      <c r="AP261"/>
    </row>
    <row r="262" spans="1:42" ht="20.100000000000001" customHeight="1" thickBot="1" x14ac:dyDescent="0.25">
      <c r="D262" s="111"/>
      <c r="E262" s="111"/>
      <c r="F262" s="269"/>
      <c r="G262" s="113"/>
      <c r="H262" s="114"/>
      <c r="I262" s="115"/>
      <c r="J262" s="116"/>
      <c r="K262" s="116"/>
      <c r="L262" s="116"/>
      <c r="M262" s="116"/>
      <c r="N262" s="116"/>
      <c r="O262" s="116"/>
      <c r="P262" s="118"/>
      <c r="Q262" s="117"/>
      <c r="R262" s="117"/>
      <c r="S262" s="118"/>
      <c r="T262" s="118"/>
      <c r="U262" s="118"/>
      <c r="V262" s="118"/>
      <c r="W262" s="116"/>
      <c r="X262" s="116"/>
      <c r="Y262" s="117"/>
      <c r="Z262" s="117"/>
      <c r="AA262" s="117"/>
      <c r="AB262" s="117"/>
      <c r="AC262" s="117"/>
      <c r="AD262" s="117"/>
      <c r="AE262" s="117"/>
      <c r="AF262" s="117"/>
      <c r="AG262" s="119"/>
      <c r="AH262" s="120"/>
      <c r="AI262" s="121"/>
      <c r="AJ262" s="122"/>
      <c r="AK262" s="123"/>
      <c r="AL262"/>
      <c r="AM262"/>
      <c r="AN262"/>
      <c r="AO262"/>
      <c r="AP262"/>
    </row>
    <row r="263" spans="1:42" s="6" customFormat="1" ht="15.75" customHeight="1" thickBot="1" x14ac:dyDescent="0.3">
      <c r="A263" s="168" t="s">
        <v>2976</v>
      </c>
      <c r="B263" s="213">
        <f>SUM(B8:B261)</f>
        <v>223</v>
      </c>
      <c r="C263" s="213">
        <f>SUM(C8:C261)</f>
        <v>253</v>
      </c>
      <c r="D263" s="124"/>
      <c r="E263" s="125"/>
      <c r="F263" s="270"/>
      <c r="G263" s="126"/>
      <c r="H263" s="127" t="s">
        <v>2794</v>
      </c>
      <c r="I263" s="128">
        <f t="shared" ref="I263:AH263" ca="1" si="10">SUM(I8:I262)</f>
        <v>191</v>
      </c>
      <c r="J263" s="129">
        <f t="shared" si="10"/>
        <v>54</v>
      </c>
      <c r="K263" s="129">
        <f t="shared" si="10"/>
        <v>54</v>
      </c>
      <c r="L263" s="129">
        <f t="shared" si="10"/>
        <v>18</v>
      </c>
      <c r="M263" s="130">
        <f t="shared" si="10"/>
        <v>17</v>
      </c>
      <c r="N263" s="200">
        <f t="shared" si="10"/>
        <v>5</v>
      </c>
      <c r="O263" s="200">
        <f t="shared" si="10"/>
        <v>8</v>
      </c>
      <c r="P263" s="201">
        <f t="shared" si="10"/>
        <v>9</v>
      </c>
      <c r="Q263" s="202">
        <f t="shared" si="10"/>
        <v>9</v>
      </c>
      <c r="R263" s="202">
        <f t="shared" si="10"/>
        <v>55</v>
      </c>
      <c r="S263" s="201">
        <f t="shared" si="10"/>
        <v>4</v>
      </c>
      <c r="T263" s="201">
        <f t="shared" si="10"/>
        <v>0</v>
      </c>
      <c r="U263" s="201"/>
      <c r="V263" s="201"/>
      <c r="W263" s="220">
        <f t="shared" si="10"/>
        <v>1</v>
      </c>
      <c r="X263" s="220">
        <f t="shared" si="10"/>
        <v>0</v>
      </c>
      <c r="Y263" s="131">
        <f t="shared" si="10"/>
        <v>2</v>
      </c>
      <c r="Z263" s="132">
        <f t="shared" si="10"/>
        <v>12</v>
      </c>
      <c r="AA263" s="132">
        <f t="shared" si="10"/>
        <v>14</v>
      </c>
      <c r="AB263" s="133">
        <f t="shared" si="10"/>
        <v>0</v>
      </c>
      <c r="AC263" s="132">
        <f t="shared" si="10"/>
        <v>4</v>
      </c>
      <c r="AD263" s="224">
        <f t="shared" si="10"/>
        <v>1</v>
      </c>
      <c r="AE263" s="137">
        <f t="shared" si="10"/>
        <v>0</v>
      </c>
      <c r="AF263" s="138">
        <f t="shared" si="10"/>
        <v>0</v>
      </c>
      <c r="AG263" s="138">
        <f t="shared" si="10"/>
        <v>0</v>
      </c>
      <c r="AH263" s="138">
        <f t="shared" si="10"/>
        <v>0</v>
      </c>
      <c r="AI263" s="139">
        <f>SUM(J263:AH263)</f>
        <v>267</v>
      </c>
      <c r="AJ263" s="124"/>
      <c r="AK263" s="140"/>
    </row>
    <row r="264" spans="1:42" s="6" customFormat="1" ht="7.35" customHeight="1" thickBot="1" x14ac:dyDescent="0.25">
      <c r="A264" s="168"/>
      <c r="B264" s="171"/>
      <c r="C264" s="171"/>
      <c r="D264" s="124"/>
      <c r="E264" s="124"/>
      <c r="F264" s="270"/>
      <c r="G264" s="126"/>
      <c r="H264" s="126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2"/>
      <c r="AH264" s="124"/>
      <c r="AI264" s="124"/>
      <c r="AJ264" s="124"/>
      <c r="AK264" s="126"/>
    </row>
    <row r="265" spans="1:42" s="6" customFormat="1" ht="27" thickBot="1" x14ac:dyDescent="0.45">
      <c r="A265" s="168"/>
      <c r="B265" s="171"/>
      <c r="C265" s="171"/>
      <c r="D265" s="396" t="s">
        <v>2795</v>
      </c>
      <c r="E265" s="397"/>
      <c r="F265" s="397"/>
      <c r="G265" s="398"/>
      <c r="H265" s="302">
        <f>COUNTIF(NomDeFamille,"*")</f>
        <v>254</v>
      </c>
      <c r="I265" s="141"/>
      <c r="J265" s="142">
        <f t="shared" ref="J265:AH265" si="11">J263/$AI$263</f>
        <v>0.20224719101123595</v>
      </c>
      <c r="K265" s="142">
        <f t="shared" si="11"/>
        <v>0.20224719101123595</v>
      </c>
      <c r="L265" s="142">
        <f t="shared" si="11"/>
        <v>6.741573033707865E-2</v>
      </c>
      <c r="M265" s="142">
        <f t="shared" si="11"/>
        <v>6.3670411985018729E-2</v>
      </c>
      <c r="N265" s="142">
        <f t="shared" si="11"/>
        <v>1.8726591760299626E-2</v>
      </c>
      <c r="O265" s="142">
        <f t="shared" si="11"/>
        <v>2.9962546816479401E-2</v>
      </c>
      <c r="P265" s="142">
        <f t="shared" si="11"/>
        <v>3.3707865168539325E-2</v>
      </c>
      <c r="Q265" s="142">
        <f t="shared" si="11"/>
        <v>3.3707865168539325E-2</v>
      </c>
      <c r="R265" s="142">
        <f t="shared" si="11"/>
        <v>0.20599250936329588</v>
      </c>
      <c r="S265" s="142">
        <f t="shared" si="11"/>
        <v>1.4981273408239701E-2</v>
      </c>
      <c r="T265" s="142">
        <f t="shared" si="11"/>
        <v>0</v>
      </c>
      <c r="U265" s="142"/>
      <c r="V265" s="142"/>
      <c r="W265" s="142">
        <f t="shared" si="11"/>
        <v>3.7453183520599251E-3</v>
      </c>
      <c r="X265" s="142">
        <f t="shared" si="11"/>
        <v>0</v>
      </c>
      <c r="Y265" s="142">
        <f t="shared" si="11"/>
        <v>7.4906367041198503E-3</v>
      </c>
      <c r="Z265" s="142">
        <f t="shared" si="11"/>
        <v>4.49438202247191E-2</v>
      </c>
      <c r="AA265" s="142">
        <f t="shared" si="11"/>
        <v>5.2434456928838954E-2</v>
      </c>
      <c r="AB265" s="142">
        <f t="shared" si="11"/>
        <v>0</v>
      </c>
      <c r="AC265" s="142">
        <f t="shared" si="11"/>
        <v>1.4981273408239701E-2</v>
      </c>
      <c r="AD265" s="142">
        <f t="shared" si="11"/>
        <v>3.7453183520599251E-3</v>
      </c>
      <c r="AE265" s="143">
        <f t="shared" si="11"/>
        <v>0</v>
      </c>
      <c r="AF265" s="143">
        <f t="shared" si="11"/>
        <v>0</v>
      </c>
      <c r="AG265" s="143">
        <f t="shared" si="11"/>
        <v>0</v>
      </c>
      <c r="AH265" s="143">
        <f t="shared" si="11"/>
        <v>0</v>
      </c>
      <c r="AI265" s="144">
        <f>SUM(J265:AH265)</f>
        <v>1</v>
      </c>
      <c r="AJ265" s="124"/>
      <c r="AK265" s="126"/>
    </row>
    <row r="266" spans="1:42" s="6" customFormat="1" ht="13.5" thickBot="1" x14ac:dyDescent="0.25">
      <c r="A266" s="168"/>
      <c r="B266" s="171"/>
      <c r="C266" s="171"/>
      <c r="F266" s="271"/>
      <c r="G266" s="145"/>
      <c r="H266" s="145"/>
      <c r="AE266" s="146"/>
      <c r="AF266" s="146"/>
      <c r="AG266" s="147"/>
      <c r="AH266" s="148"/>
      <c r="AJ266" s="149"/>
      <c r="AK266" s="150"/>
      <c r="AL266" s="147"/>
      <c r="AM266" s="147"/>
      <c r="AN266" s="147"/>
      <c r="AO266" s="147"/>
      <c r="AP266" s="147"/>
    </row>
    <row r="267" spans="1:42" s="6" customFormat="1" ht="27" thickBot="1" x14ac:dyDescent="0.45">
      <c r="A267" s="168"/>
      <c r="B267" s="171"/>
      <c r="C267" s="171"/>
      <c r="D267" s="396" t="s">
        <v>2981</v>
      </c>
      <c r="E267" s="397"/>
      <c r="F267" s="397"/>
      <c r="G267" s="398"/>
      <c r="H267" s="301">
        <f>SUM(NbreActifs)</f>
        <v>223</v>
      </c>
      <c r="J267" s="151">
        <f>SUM(J263:L263)/H265</f>
        <v>0.49606299212598426</v>
      </c>
      <c r="AE267" s="146"/>
      <c r="AF267" s="146"/>
      <c r="AG267" s="147"/>
      <c r="AH267" s="148"/>
      <c r="AJ267" s="149"/>
      <c r="AK267" s="150"/>
      <c r="AL267" s="147"/>
      <c r="AM267" s="147"/>
      <c r="AN267" s="147"/>
      <c r="AO267" s="147"/>
      <c r="AP267" s="147"/>
    </row>
    <row r="268" spans="1:42" s="6" customFormat="1" x14ac:dyDescent="0.2">
      <c r="A268" s="168"/>
      <c r="B268" s="171"/>
      <c r="C268" s="171"/>
      <c r="F268" s="271"/>
      <c r="G268" s="145"/>
      <c r="H268" s="145"/>
      <c r="AE268" s="146"/>
      <c r="AF268" s="146"/>
      <c r="AG268" s="147"/>
      <c r="AH268" s="148"/>
      <c r="AJ268" s="149"/>
      <c r="AK268" s="150"/>
      <c r="AL268" s="147"/>
      <c r="AM268" s="147"/>
      <c r="AN268" s="147"/>
      <c r="AO268" s="147"/>
      <c r="AP268" s="147"/>
    </row>
    <row r="269" spans="1:42" x14ac:dyDescent="0.2">
      <c r="G269" s="176" t="s">
        <v>3299</v>
      </c>
      <c r="H269" s="303">
        <f>H265-H267</f>
        <v>31</v>
      </c>
      <c r="P269"/>
      <c r="Q269"/>
      <c r="R269"/>
      <c r="S269"/>
      <c r="T269"/>
      <c r="U269"/>
      <c r="V269"/>
      <c r="Y269"/>
      <c r="Z269"/>
      <c r="AA269"/>
      <c r="AB269"/>
      <c r="AC269"/>
      <c r="AD269"/>
    </row>
    <row r="270" spans="1:42" x14ac:dyDescent="0.2">
      <c r="P270"/>
      <c r="Q270"/>
      <c r="R270"/>
      <c r="S270"/>
      <c r="T270"/>
      <c r="U270"/>
      <c r="V270"/>
      <c r="Y270"/>
      <c r="Z270"/>
      <c r="AA270"/>
      <c r="AB270"/>
      <c r="AC270"/>
      <c r="AD270"/>
    </row>
    <row r="271" spans="1:42" x14ac:dyDescent="0.2">
      <c r="P271"/>
      <c r="Q271"/>
      <c r="R271"/>
      <c r="S271"/>
      <c r="T271"/>
      <c r="U271"/>
      <c r="V271"/>
      <c r="Y271"/>
      <c r="Z271"/>
      <c r="AA271"/>
      <c r="AB271"/>
      <c r="AC271"/>
      <c r="AD271"/>
    </row>
    <row r="272" spans="1:42" x14ac:dyDescent="0.2">
      <c r="G272"/>
      <c r="H272"/>
      <c r="P272"/>
      <c r="Q272"/>
      <c r="R272"/>
      <c r="S272"/>
      <c r="T272"/>
      <c r="U272"/>
      <c r="V272"/>
      <c r="Y272"/>
      <c r="Z272"/>
      <c r="AA272"/>
      <c r="AB272"/>
      <c r="AC272"/>
      <c r="AD272"/>
      <c r="AE272"/>
      <c r="AF272"/>
      <c r="AG272"/>
      <c r="AH272"/>
      <c r="AJ272"/>
      <c r="AK272"/>
      <c r="AL272"/>
      <c r="AM272"/>
      <c r="AN272"/>
      <c r="AO272"/>
      <c r="AP272"/>
    </row>
    <row r="273" spans="1:42" x14ac:dyDescent="0.2">
      <c r="G273"/>
      <c r="H273"/>
      <c r="P273"/>
      <c r="Q273"/>
      <c r="R273"/>
      <c r="S273"/>
      <c r="T273"/>
      <c r="U273"/>
      <c r="V273"/>
      <c r="Y273"/>
      <c r="Z273"/>
      <c r="AA273"/>
      <c r="AB273"/>
      <c r="AC273"/>
      <c r="AD273"/>
      <c r="AE273"/>
      <c r="AF273"/>
      <c r="AG273"/>
      <c r="AH273"/>
      <c r="AJ273"/>
      <c r="AK273"/>
      <c r="AL273"/>
      <c r="AM273"/>
      <c r="AN273"/>
      <c r="AO273"/>
      <c r="AP273"/>
    </row>
    <row r="274" spans="1:42" x14ac:dyDescent="0.2">
      <c r="G274"/>
      <c r="H274"/>
      <c r="P274"/>
      <c r="Q274"/>
      <c r="R274"/>
      <c r="S274"/>
      <c r="T274"/>
      <c r="U274"/>
      <c r="V274"/>
      <c r="Y274"/>
      <c r="Z274"/>
      <c r="AA274"/>
      <c r="AB274"/>
      <c r="AC274"/>
      <c r="AD274"/>
      <c r="AE274"/>
      <c r="AF274"/>
      <c r="AG274"/>
      <c r="AH274"/>
      <c r="AJ274"/>
      <c r="AK274"/>
      <c r="AL274"/>
      <c r="AM274"/>
      <c r="AN274"/>
      <c r="AO274"/>
      <c r="AP274"/>
    </row>
    <row r="275" spans="1:42" x14ac:dyDescent="0.2">
      <c r="G275"/>
      <c r="H275"/>
      <c r="P275"/>
      <c r="Q275"/>
      <c r="R275"/>
      <c r="S275"/>
      <c r="T275"/>
      <c r="U275"/>
      <c r="V275"/>
      <c r="Y275"/>
      <c r="Z275"/>
      <c r="AA275"/>
      <c r="AB275"/>
      <c r="AC275"/>
      <c r="AD275"/>
      <c r="AE275"/>
      <c r="AF275"/>
      <c r="AG275"/>
      <c r="AH275"/>
      <c r="AJ275"/>
      <c r="AK275"/>
      <c r="AL275"/>
      <c r="AM275"/>
      <c r="AN275"/>
      <c r="AO275"/>
      <c r="AP275"/>
    </row>
    <row r="276" spans="1:42" x14ac:dyDescent="0.2">
      <c r="G276"/>
      <c r="H276"/>
      <c r="P276"/>
      <c r="Q276"/>
      <c r="R276"/>
      <c r="S276"/>
      <c r="T276"/>
      <c r="U276"/>
      <c r="V276"/>
      <c r="Y276"/>
      <c r="Z276"/>
      <c r="AA276"/>
      <c r="AB276"/>
      <c r="AC276"/>
      <c r="AD276"/>
      <c r="AE276"/>
      <c r="AF276"/>
      <c r="AG276"/>
      <c r="AH276"/>
      <c r="AJ276"/>
      <c r="AK276"/>
      <c r="AL276"/>
      <c r="AM276"/>
      <c r="AN276"/>
      <c r="AO276"/>
      <c r="AP276"/>
    </row>
    <row r="277" spans="1:42" x14ac:dyDescent="0.2">
      <c r="G277"/>
      <c r="H277"/>
      <c r="P277"/>
      <c r="Q277"/>
      <c r="R277"/>
      <c r="S277"/>
      <c r="T277"/>
      <c r="U277"/>
      <c r="V277"/>
      <c r="Y277"/>
      <c r="Z277"/>
      <c r="AA277"/>
      <c r="AB277"/>
      <c r="AC277"/>
      <c r="AD277"/>
      <c r="AE277"/>
      <c r="AF277"/>
      <c r="AG277"/>
      <c r="AH277"/>
      <c r="AJ277"/>
      <c r="AK277"/>
      <c r="AL277"/>
      <c r="AM277"/>
      <c r="AN277"/>
      <c r="AO277"/>
      <c r="AP277"/>
    </row>
    <row r="278" spans="1:42" x14ac:dyDescent="0.2">
      <c r="G278"/>
      <c r="H278"/>
      <c r="P278"/>
      <c r="Q278"/>
      <c r="R278"/>
      <c r="S278"/>
      <c r="T278"/>
      <c r="U278"/>
      <c r="V278"/>
      <c r="Y278"/>
      <c r="Z278"/>
      <c r="AA278"/>
      <c r="AB278"/>
      <c r="AC278"/>
      <c r="AD278"/>
      <c r="AE278"/>
      <c r="AF278"/>
      <c r="AG278"/>
      <c r="AH278"/>
      <c r="AJ278"/>
      <c r="AK278"/>
      <c r="AL278"/>
      <c r="AM278"/>
      <c r="AN278"/>
      <c r="AO278"/>
      <c r="AP278"/>
    </row>
    <row r="279" spans="1:42" x14ac:dyDescent="0.2">
      <c r="G279"/>
      <c r="H279"/>
      <c r="P279"/>
      <c r="Q279"/>
      <c r="R279"/>
      <c r="S279"/>
      <c r="T279"/>
      <c r="U279"/>
      <c r="V279"/>
      <c r="Y279"/>
      <c r="Z279"/>
      <c r="AA279"/>
      <c r="AB279"/>
      <c r="AC279"/>
      <c r="AD279"/>
      <c r="AE279"/>
      <c r="AF279"/>
      <c r="AG279"/>
      <c r="AH279"/>
      <c r="AJ279"/>
      <c r="AK279"/>
      <c r="AL279"/>
      <c r="AM279"/>
      <c r="AN279"/>
      <c r="AO279"/>
      <c r="AP279"/>
    </row>
    <row r="280" spans="1:42" x14ac:dyDescent="0.2">
      <c r="G280"/>
      <c r="H280"/>
      <c r="P280"/>
      <c r="Q280"/>
      <c r="R280"/>
      <c r="S280"/>
      <c r="T280"/>
      <c r="U280"/>
      <c r="V280"/>
      <c r="Y280"/>
      <c r="Z280"/>
      <c r="AA280"/>
      <c r="AB280"/>
      <c r="AC280"/>
      <c r="AD280"/>
      <c r="AE280"/>
      <c r="AF280"/>
      <c r="AG280"/>
      <c r="AH280"/>
      <c r="AJ280"/>
      <c r="AK280"/>
      <c r="AL280"/>
      <c r="AM280"/>
      <c r="AN280"/>
      <c r="AO280"/>
      <c r="AP280"/>
    </row>
    <row r="281" spans="1:42" x14ac:dyDescent="0.2">
      <c r="G281"/>
      <c r="H281"/>
      <c r="P281"/>
      <c r="Q281"/>
      <c r="R281"/>
      <c r="S281"/>
      <c r="T281"/>
      <c r="U281"/>
      <c r="V281"/>
      <c r="Y281"/>
      <c r="Z281"/>
      <c r="AA281"/>
      <c r="AB281"/>
      <c r="AC281"/>
      <c r="AD281"/>
      <c r="AE281"/>
      <c r="AF281"/>
      <c r="AG281"/>
      <c r="AH281"/>
      <c r="AJ281"/>
      <c r="AK281"/>
      <c r="AL281"/>
      <c r="AM281"/>
      <c r="AN281"/>
      <c r="AO281"/>
      <c r="AP281"/>
    </row>
    <row r="282" spans="1:42" x14ac:dyDescent="0.2">
      <c r="G282"/>
      <c r="H282"/>
      <c r="P282"/>
      <c r="Q282"/>
      <c r="R282"/>
      <c r="S282"/>
      <c r="T282"/>
      <c r="U282"/>
      <c r="V282"/>
      <c r="Y282"/>
      <c r="Z282"/>
      <c r="AA282"/>
      <c r="AB282"/>
      <c r="AC282"/>
      <c r="AD282"/>
      <c r="AE282"/>
      <c r="AF282"/>
      <c r="AG282"/>
      <c r="AH282"/>
      <c r="AJ282"/>
      <c r="AK282"/>
      <c r="AL282"/>
      <c r="AM282"/>
      <c r="AN282"/>
      <c r="AO282"/>
      <c r="AP282"/>
    </row>
    <row r="283" spans="1:42" x14ac:dyDescent="0.2">
      <c r="A283"/>
      <c r="B283"/>
      <c r="C283"/>
      <c r="G283"/>
      <c r="H283"/>
      <c r="P283"/>
      <c r="Q283"/>
      <c r="R283"/>
      <c r="S283"/>
      <c r="T283"/>
      <c r="U283"/>
      <c r="V283"/>
      <c r="Y283"/>
      <c r="Z283"/>
      <c r="AA283"/>
      <c r="AB283"/>
      <c r="AC283"/>
      <c r="AD283"/>
      <c r="AE283"/>
      <c r="AF283"/>
      <c r="AG283"/>
      <c r="AH283"/>
      <c r="AJ283"/>
      <c r="AK283"/>
      <c r="AL283"/>
      <c r="AM283"/>
      <c r="AN283"/>
      <c r="AO283"/>
      <c r="AP283"/>
    </row>
    <row r="284" spans="1:42" x14ac:dyDescent="0.2">
      <c r="A284"/>
      <c r="B284"/>
      <c r="C284"/>
      <c r="G284"/>
      <c r="H284"/>
      <c r="P284"/>
      <c r="Q284"/>
      <c r="R284"/>
      <c r="S284"/>
      <c r="T284"/>
      <c r="U284"/>
      <c r="V284"/>
      <c r="Y284"/>
      <c r="Z284"/>
      <c r="AA284"/>
      <c r="AB284"/>
      <c r="AC284"/>
      <c r="AD284"/>
      <c r="AE284"/>
      <c r="AF284"/>
      <c r="AG284"/>
      <c r="AH284"/>
      <c r="AJ284"/>
      <c r="AK284"/>
      <c r="AL284"/>
      <c r="AM284"/>
      <c r="AN284"/>
      <c r="AO284"/>
      <c r="AP284"/>
    </row>
    <row r="285" spans="1:42" x14ac:dyDescent="0.2">
      <c r="A285"/>
      <c r="B285"/>
      <c r="C285"/>
      <c r="G285"/>
      <c r="H285"/>
      <c r="P285"/>
      <c r="Q285"/>
      <c r="R285"/>
      <c r="S285"/>
      <c r="T285"/>
      <c r="U285"/>
      <c r="V285"/>
      <c r="Y285"/>
      <c r="Z285"/>
      <c r="AA285"/>
      <c r="AB285"/>
      <c r="AC285"/>
      <c r="AD285"/>
      <c r="AE285"/>
      <c r="AF285"/>
      <c r="AG285"/>
      <c r="AH285"/>
      <c r="AJ285"/>
      <c r="AK285"/>
      <c r="AL285"/>
      <c r="AM285"/>
      <c r="AN285"/>
      <c r="AO285"/>
      <c r="AP285"/>
    </row>
    <row r="286" spans="1:42" x14ac:dyDescent="0.2">
      <c r="A286"/>
      <c r="B286"/>
      <c r="C286"/>
      <c r="G286"/>
      <c r="H286"/>
      <c r="P286"/>
      <c r="Q286"/>
      <c r="R286"/>
      <c r="S286"/>
      <c r="T286"/>
      <c r="U286"/>
      <c r="V286"/>
      <c r="Y286"/>
      <c r="Z286"/>
      <c r="AA286"/>
      <c r="AB286"/>
      <c r="AC286"/>
      <c r="AD286"/>
      <c r="AE286"/>
      <c r="AF286"/>
      <c r="AG286"/>
      <c r="AH286"/>
      <c r="AJ286"/>
      <c r="AK286"/>
      <c r="AL286"/>
      <c r="AM286"/>
      <c r="AN286"/>
      <c r="AO286"/>
      <c r="AP286"/>
    </row>
    <row r="287" spans="1:42" x14ac:dyDescent="0.2">
      <c r="A287"/>
      <c r="B287"/>
      <c r="C287"/>
      <c r="G287"/>
      <c r="H287"/>
      <c r="P287"/>
      <c r="Q287"/>
      <c r="R287"/>
      <c r="S287"/>
      <c r="T287"/>
      <c r="U287"/>
      <c r="V287"/>
      <c r="Y287"/>
      <c r="Z287"/>
      <c r="AA287"/>
      <c r="AB287"/>
      <c r="AC287"/>
      <c r="AD287"/>
      <c r="AE287"/>
      <c r="AF287"/>
      <c r="AG287"/>
      <c r="AH287"/>
      <c r="AJ287"/>
      <c r="AK287"/>
      <c r="AL287"/>
      <c r="AM287"/>
      <c r="AN287"/>
      <c r="AO287"/>
      <c r="AP287"/>
    </row>
    <row r="288" spans="1:42" x14ac:dyDescent="0.2">
      <c r="A288"/>
      <c r="B288"/>
      <c r="C288"/>
      <c r="G288"/>
      <c r="H288"/>
      <c r="P288"/>
      <c r="Q288"/>
      <c r="R288"/>
      <c r="S288"/>
      <c r="T288"/>
      <c r="U288"/>
      <c r="V288"/>
      <c r="Y288"/>
      <c r="Z288"/>
      <c r="AA288"/>
      <c r="AB288"/>
      <c r="AC288"/>
      <c r="AD288"/>
      <c r="AE288"/>
      <c r="AF288"/>
      <c r="AG288"/>
      <c r="AH288"/>
      <c r="AJ288"/>
      <c r="AK288"/>
      <c r="AL288"/>
      <c r="AM288"/>
      <c r="AN288"/>
      <c r="AO288"/>
      <c r="AP288"/>
    </row>
    <row r="289" spans="1:42" x14ac:dyDescent="0.2">
      <c r="A289"/>
      <c r="B289"/>
      <c r="C289"/>
      <c r="G289"/>
      <c r="H289"/>
      <c r="P289"/>
      <c r="Q289"/>
      <c r="R289"/>
      <c r="S289"/>
      <c r="T289"/>
      <c r="U289"/>
      <c r="V289"/>
      <c r="Y289"/>
      <c r="Z289"/>
      <c r="AA289"/>
      <c r="AB289"/>
      <c r="AC289"/>
      <c r="AD289"/>
      <c r="AE289"/>
      <c r="AF289"/>
      <c r="AG289"/>
      <c r="AH289"/>
      <c r="AJ289"/>
      <c r="AK289"/>
      <c r="AL289"/>
      <c r="AM289"/>
      <c r="AN289"/>
      <c r="AO289"/>
      <c r="AP289"/>
    </row>
    <row r="290" spans="1:42" x14ac:dyDescent="0.2">
      <c r="A290"/>
      <c r="B290"/>
      <c r="C290"/>
      <c r="G290"/>
      <c r="H290"/>
      <c r="P290"/>
      <c r="Q290"/>
      <c r="R290"/>
      <c r="S290"/>
      <c r="T290"/>
      <c r="U290"/>
      <c r="V290"/>
      <c r="Y290"/>
      <c r="Z290"/>
      <c r="AA290"/>
      <c r="AB290"/>
      <c r="AC290"/>
      <c r="AD290"/>
      <c r="AE290"/>
      <c r="AF290"/>
      <c r="AG290"/>
      <c r="AH290"/>
      <c r="AJ290"/>
      <c r="AK290"/>
      <c r="AL290"/>
      <c r="AM290"/>
      <c r="AN290"/>
      <c r="AO290"/>
      <c r="AP290"/>
    </row>
    <row r="291" spans="1:42" x14ac:dyDescent="0.2">
      <c r="A291"/>
      <c r="B291"/>
      <c r="C291"/>
      <c r="G291"/>
      <c r="H291"/>
      <c r="P291"/>
      <c r="Q291"/>
      <c r="R291"/>
      <c r="S291"/>
      <c r="T291"/>
      <c r="U291"/>
      <c r="V291"/>
      <c r="Y291"/>
      <c r="Z291"/>
      <c r="AA291"/>
      <c r="AB291"/>
      <c r="AC291"/>
      <c r="AD291"/>
      <c r="AE291"/>
      <c r="AF291"/>
      <c r="AG291"/>
      <c r="AH291"/>
      <c r="AJ291"/>
      <c r="AK291"/>
      <c r="AL291"/>
      <c r="AM291"/>
      <c r="AN291"/>
      <c r="AO291"/>
      <c r="AP291"/>
    </row>
    <row r="292" spans="1:42" x14ac:dyDescent="0.2">
      <c r="A292"/>
      <c r="B292"/>
      <c r="C292"/>
      <c r="G292"/>
      <c r="H292"/>
      <c r="P292"/>
      <c r="Q292"/>
      <c r="R292"/>
      <c r="S292"/>
      <c r="T292"/>
      <c r="U292"/>
      <c r="V292"/>
      <c r="Y292"/>
      <c r="Z292"/>
      <c r="AA292"/>
      <c r="AB292"/>
      <c r="AC292"/>
      <c r="AD292"/>
      <c r="AE292"/>
      <c r="AF292"/>
      <c r="AG292"/>
      <c r="AH292"/>
      <c r="AJ292"/>
      <c r="AK292"/>
      <c r="AL292"/>
      <c r="AM292"/>
      <c r="AN292"/>
      <c r="AO292"/>
      <c r="AP292"/>
    </row>
    <row r="293" spans="1:42" x14ac:dyDescent="0.2">
      <c r="A293"/>
      <c r="B293"/>
      <c r="C293"/>
      <c r="G293"/>
      <c r="H293"/>
      <c r="P293"/>
      <c r="Q293"/>
      <c r="R293"/>
      <c r="S293"/>
      <c r="T293"/>
      <c r="U293"/>
      <c r="V293"/>
      <c r="Y293"/>
      <c r="Z293"/>
      <c r="AA293"/>
      <c r="AB293"/>
      <c r="AC293"/>
      <c r="AD293"/>
      <c r="AE293"/>
      <c r="AF293"/>
      <c r="AG293"/>
      <c r="AH293"/>
      <c r="AJ293"/>
      <c r="AK293"/>
      <c r="AL293"/>
      <c r="AM293"/>
      <c r="AN293"/>
      <c r="AO293"/>
      <c r="AP293"/>
    </row>
    <row r="294" spans="1:42" x14ac:dyDescent="0.2">
      <c r="A294"/>
      <c r="B294"/>
      <c r="C294"/>
      <c r="G294"/>
      <c r="H294"/>
      <c r="P294"/>
      <c r="Q294"/>
      <c r="R294"/>
      <c r="S294"/>
      <c r="T294"/>
      <c r="U294"/>
      <c r="V294"/>
      <c r="Y294"/>
      <c r="Z294"/>
      <c r="AA294"/>
      <c r="AB294"/>
      <c r="AC294"/>
      <c r="AD294"/>
      <c r="AE294"/>
      <c r="AF294"/>
      <c r="AG294"/>
      <c r="AH294"/>
      <c r="AJ294"/>
      <c r="AK294"/>
      <c r="AL294"/>
      <c r="AM294"/>
      <c r="AN294"/>
      <c r="AO294"/>
      <c r="AP294"/>
    </row>
    <row r="295" spans="1:42" x14ac:dyDescent="0.2">
      <c r="A295"/>
      <c r="B295"/>
      <c r="C295"/>
      <c r="G295"/>
      <c r="H295"/>
      <c r="P295"/>
      <c r="Q295"/>
      <c r="R295"/>
      <c r="S295"/>
      <c r="T295"/>
      <c r="U295"/>
      <c r="V295"/>
      <c r="Y295"/>
      <c r="Z295"/>
      <c r="AA295"/>
      <c r="AB295"/>
      <c r="AC295"/>
      <c r="AD295"/>
      <c r="AE295"/>
      <c r="AF295"/>
      <c r="AG295"/>
      <c r="AH295"/>
      <c r="AJ295"/>
      <c r="AK295"/>
      <c r="AL295"/>
      <c r="AM295"/>
      <c r="AN295"/>
      <c r="AO295"/>
      <c r="AP295"/>
    </row>
    <row r="296" spans="1:42" x14ac:dyDescent="0.2">
      <c r="A296"/>
      <c r="B296"/>
      <c r="C296"/>
      <c r="G296"/>
      <c r="H296"/>
      <c r="P296"/>
      <c r="Q296"/>
      <c r="R296"/>
      <c r="S296"/>
      <c r="T296"/>
      <c r="U296"/>
      <c r="V296"/>
      <c r="Y296"/>
      <c r="Z296"/>
      <c r="AA296"/>
      <c r="AB296"/>
      <c r="AC296"/>
      <c r="AD296"/>
      <c r="AE296"/>
      <c r="AF296"/>
      <c r="AG296"/>
      <c r="AH296"/>
      <c r="AJ296"/>
      <c r="AK296"/>
      <c r="AL296"/>
      <c r="AM296"/>
      <c r="AN296"/>
      <c r="AO296"/>
      <c r="AP296"/>
    </row>
  </sheetData>
  <sheetProtection algorithmName="SHA-512" hashValue="RcWQvu2kerAM5v3DuUFlQXUtruuc4x/W+tiJaSNE0ng8hWRZVoTCN75Dsu777uCJGClfI6QyfnnbctmOIbLVhA==" saltValue="vUVehROR4DC7AkzwGnRlvg==" spinCount="100000" sheet="1" objects="1" scenarios="1"/>
  <sortState ref="A8:AK261">
    <sortCondition ref="D1"/>
    <sortCondition ref="E1"/>
  </sortState>
  <mergeCells count="26">
    <mergeCell ref="AG5:AG7"/>
    <mergeCell ref="AH5:AH7"/>
    <mergeCell ref="AI5:AI7"/>
    <mergeCell ref="AJ5:AJ7"/>
    <mergeCell ref="AK5:AK7"/>
    <mergeCell ref="A5:A7"/>
    <mergeCell ref="D5:D7"/>
    <mergeCell ref="E5:E7"/>
    <mergeCell ref="F5:F7"/>
    <mergeCell ref="G5:G7"/>
    <mergeCell ref="AF5:AF7"/>
    <mergeCell ref="I5:I7"/>
    <mergeCell ref="J5:L5"/>
    <mergeCell ref="W5:X5"/>
    <mergeCell ref="Y5:AC5"/>
    <mergeCell ref="AE5:AE7"/>
    <mergeCell ref="D1:F3"/>
    <mergeCell ref="D265:G265"/>
    <mergeCell ref="D267:G267"/>
    <mergeCell ref="C5:C7"/>
    <mergeCell ref="B5:B7"/>
    <mergeCell ref="G1:Z1"/>
    <mergeCell ref="G2:Z2"/>
    <mergeCell ref="H5:H7"/>
    <mergeCell ref="G3:Z3"/>
    <mergeCell ref="N5:V5"/>
  </mergeCells>
  <conditionalFormatting sqref="D8:E11 D13:E261">
    <cfRule type="expression" dxfId="3851" priority="236">
      <formula>$A8="Oui"</formula>
    </cfRule>
  </conditionalFormatting>
  <conditionalFormatting sqref="A79 A107:A143">
    <cfRule type="containsBlanks" dxfId="3850" priority="491">
      <formula>LEN(TRIM(A79))=0</formula>
    </cfRule>
  </conditionalFormatting>
  <conditionalFormatting sqref="I240 I8 I261 I89:I92 I95:I105 I54 I79:I87 I68:I74 I145:I173 I43:I47 I15 I49:I51 I175:I235 I33 I40:I41 I38 I56:I66 I76:I77 I35 I107:I143">
    <cfRule type="cellIs" dxfId="3849" priority="420" operator="equal">
      <formula>1</formula>
    </cfRule>
  </conditionalFormatting>
  <conditionalFormatting sqref="A240 A82:A87 A261 A95:A105 A43:A47 A145:A173 A68:A74 A79:A80 A89:A92 A54 A8 A15 A49:A51 A175:A235 A33 A40:A41 A38 A56:A66 A76:A77 A35">
    <cfRule type="containsBlanks" dxfId="3848" priority="853">
      <formula>LEN(TRIM(A8))=0</formula>
    </cfRule>
  </conditionalFormatting>
  <conditionalFormatting sqref="I236">
    <cfRule type="cellIs" dxfId="3847" priority="405" operator="equal">
      <formula>1</formula>
    </cfRule>
  </conditionalFormatting>
  <conditionalFormatting sqref="A236">
    <cfRule type="containsBlanks" dxfId="3846" priority="415">
      <formula>LEN(TRIM(A236))=0</formula>
    </cfRule>
  </conditionalFormatting>
  <conditionalFormatting sqref="A81">
    <cfRule type="containsBlanks" dxfId="3845" priority="404">
      <formula>LEN(TRIM(A81))=0</formula>
    </cfRule>
  </conditionalFormatting>
  <conditionalFormatting sqref="I237">
    <cfRule type="cellIs" dxfId="3844" priority="384" operator="equal">
      <formula>1</formula>
    </cfRule>
  </conditionalFormatting>
  <conditionalFormatting sqref="A237">
    <cfRule type="containsBlanks" dxfId="3843" priority="394">
      <formula>LEN(TRIM(A237))=0</formula>
    </cfRule>
  </conditionalFormatting>
  <conditionalFormatting sqref="I238">
    <cfRule type="cellIs" dxfId="3842" priority="373" operator="equal">
      <formula>1</formula>
    </cfRule>
  </conditionalFormatting>
  <conditionalFormatting sqref="A238">
    <cfRule type="containsBlanks" dxfId="3841" priority="383">
      <formula>LEN(TRIM(A238))=0</formula>
    </cfRule>
  </conditionalFormatting>
  <conditionalFormatting sqref="I239">
    <cfRule type="cellIs" dxfId="3840" priority="362" operator="equal">
      <formula>1</formula>
    </cfRule>
  </conditionalFormatting>
  <conditionalFormatting sqref="A239">
    <cfRule type="containsBlanks" dxfId="3839" priority="372">
      <formula>LEN(TRIM(A239))=0</formula>
    </cfRule>
  </conditionalFormatting>
  <conditionalFormatting sqref="I241">
    <cfRule type="cellIs" dxfId="3838" priority="351" operator="equal">
      <formula>1</formula>
    </cfRule>
  </conditionalFormatting>
  <conditionalFormatting sqref="A241">
    <cfRule type="containsBlanks" dxfId="3837" priority="361">
      <formula>LEN(TRIM(A241))=0</formula>
    </cfRule>
  </conditionalFormatting>
  <conditionalFormatting sqref="D242:E242">
    <cfRule type="expression" dxfId="3836" priority="349">
      <formula>$A242="Oui"</formula>
    </cfRule>
  </conditionalFormatting>
  <conditionalFormatting sqref="I242">
    <cfRule type="cellIs" dxfId="3835" priority="344" operator="equal">
      <formula>1</formula>
    </cfRule>
  </conditionalFormatting>
  <conditionalFormatting sqref="A242">
    <cfRule type="containsBlanks" dxfId="3834" priority="347">
      <formula>LEN(TRIM(A242))=0</formula>
    </cfRule>
  </conditionalFormatting>
  <conditionalFormatting sqref="D243:E243">
    <cfRule type="expression" dxfId="3833" priority="342">
      <formula>$A243="Oui"</formula>
    </cfRule>
  </conditionalFormatting>
  <conditionalFormatting sqref="I243">
    <cfRule type="cellIs" dxfId="3832" priority="337" operator="equal">
      <formula>1</formula>
    </cfRule>
  </conditionalFormatting>
  <conditionalFormatting sqref="A243">
    <cfRule type="containsBlanks" dxfId="3831" priority="340">
      <formula>LEN(TRIM(A243))=0</formula>
    </cfRule>
  </conditionalFormatting>
  <conditionalFormatting sqref="D244:E244">
    <cfRule type="expression" dxfId="3830" priority="335">
      <formula>$A244="Oui"</formula>
    </cfRule>
  </conditionalFormatting>
  <conditionalFormatting sqref="I244">
    <cfRule type="cellIs" dxfId="3829" priority="330" operator="equal">
      <formula>1</formula>
    </cfRule>
  </conditionalFormatting>
  <conditionalFormatting sqref="I245">
    <cfRule type="cellIs" dxfId="3828" priority="323" operator="equal">
      <formula>1</formula>
    </cfRule>
  </conditionalFormatting>
  <conditionalFormatting sqref="D245:E245">
    <cfRule type="expression" dxfId="3827" priority="327">
      <formula>$A245="Oui"</formula>
    </cfRule>
  </conditionalFormatting>
  <conditionalFormatting sqref="A245">
    <cfRule type="containsBlanks" dxfId="3826" priority="328">
      <formula>LEN(TRIM(A245))=0</formula>
    </cfRule>
  </conditionalFormatting>
  <conditionalFormatting sqref="I246">
    <cfRule type="cellIs" dxfId="3825" priority="317" operator="equal">
      <formula>1</formula>
    </cfRule>
  </conditionalFormatting>
  <conditionalFormatting sqref="D246:E246">
    <cfRule type="expression" dxfId="3824" priority="321">
      <formula>$A246="Oui"</formula>
    </cfRule>
  </conditionalFormatting>
  <conditionalFormatting sqref="A246">
    <cfRule type="containsBlanks" dxfId="3823" priority="322">
      <formula>LEN(TRIM(A246))=0</formula>
    </cfRule>
  </conditionalFormatting>
  <conditionalFormatting sqref="I247">
    <cfRule type="cellIs" dxfId="3822" priority="311" operator="equal">
      <formula>1</formula>
    </cfRule>
  </conditionalFormatting>
  <conditionalFormatting sqref="D247:E247">
    <cfRule type="expression" dxfId="3821" priority="315">
      <formula>$A247="Oui"</formula>
    </cfRule>
  </conditionalFormatting>
  <conditionalFormatting sqref="A247">
    <cfRule type="containsBlanks" dxfId="3820" priority="316">
      <formula>LEN(TRIM(A247))=0</formula>
    </cfRule>
  </conditionalFormatting>
  <conditionalFormatting sqref="I249">
    <cfRule type="cellIs" dxfId="3819" priority="305" operator="equal">
      <formula>1</formula>
    </cfRule>
  </conditionalFormatting>
  <conditionalFormatting sqref="D249:E249">
    <cfRule type="expression" dxfId="3818" priority="309">
      <formula>$A249="Oui"</formula>
    </cfRule>
  </conditionalFormatting>
  <conditionalFormatting sqref="A249">
    <cfRule type="containsBlanks" dxfId="3817" priority="310">
      <formula>LEN(TRIM(A249))=0</formula>
    </cfRule>
  </conditionalFormatting>
  <conditionalFormatting sqref="I248">
    <cfRule type="cellIs" dxfId="3816" priority="299" operator="equal">
      <formula>1</formula>
    </cfRule>
  </conditionalFormatting>
  <conditionalFormatting sqref="D248:E248">
    <cfRule type="expression" dxfId="3815" priority="303">
      <formula>$A248="Oui"</formula>
    </cfRule>
  </conditionalFormatting>
  <conditionalFormatting sqref="A248">
    <cfRule type="containsBlanks" dxfId="3814" priority="304">
      <formula>LEN(TRIM(A248))=0</formula>
    </cfRule>
  </conditionalFormatting>
  <conditionalFormatting sqref="I250">
    <cfRule type="cellIs" dxfId="3813" priority="293" operator="equal">
      <formula>1</formula>
    </cfRule>
  </conditionalFormatting>
  <conditionalFormatting sqref="D250:E250">
    <cfRule type="expression" dxfId="3812" priority="297">
      <formula>$A250="Oui"</formula>
    </cfRule>
  </conditionalFormatting>
  <conditionalFormatting sqref="A250">
    <cfRule type="containsBlanks" dxfId="3811" priority="298">
      <formula>LEN(TRIM(A250))=0</formula>
    </cfRule>
  </conditionalFormatting>
  <conditionalFormatting sqref="I251">
    <cfRule type="cellIs" dxfId="3810" priority="287" operator="equal">
      <formula>1</formula>
    </cfRule>
  </conditionalFormatting>
  <conditionalFormatting sqref="D251:E251">
    <cfRule type="expression" dxfId="3809" priority="291">
      <formula>$A251="Oui"</formula>
    </cfRule>
  </conditionalFormatting>
  <conditionalFormatting sqref="I252">
    <cfRule type="cellIs" dxfId="3808" priority="281" operator="equal">
      <formula>1</formula>
    </cfRule>
  </conditionalFormatting>
  <conditionalFormatting sqref="D252:E252">
    <cfRule type="expression" dxfId="3807" priority="285">
      <formula>$A252="Oui"</formula>
    </cfRule>
  </conditionalFormatting>
  <conditionalFormatting sqref="A252">
    <cfRule type="containsBlanks" dxfId="3806" priority="286">
      <formula>LEN(TRIM(A252))=0</formula>
    </cfRule>
  </conditionalFormatting>
  <conditionalFormatting sqref="I253">
    <cfRule type="cellIs" dxfId="3805" priority="275" operator="equal">
      <formula>1</formula>
    </cfRule>
  </conditionalFormatting>
  <conditionalFormatting sqref="D253:E253">
    <cfRule type="expression" dxfId="3804" priority="279">
      <formula>$A253="Oui"</formula>
    </cfRule>
  </conditionalFormatting>
  <conditionalFormatting sqref="A253">
    <cfRule type="containsBlanks" dxfId="3803" priority="280">
      <formula>LEN(TRIM(A253))=0</formula>
    </cfRule>
  </conditionalFormatting>
  <conditionalFormatting sqref="I254">
    <cfRule type="cellIs" dxfId="3802" priority="269" operator="equal">
      <formula>1</formula>
    </cfRule>
  </conditionalFormatting>
  <conditionalFormatting sqref="D254:E254">
    <cfRule type="expression" dxfId="3801" priority="273">
      <formula>$A254="Oui"</formula>
    </cfRule>
  </conditionalFormatting>
  <conditionalFormatting sqref="A254">
    <cfRule type="containsBlanks" dxfId="3800" priority="274">
      <formula>LEN(TRIM(A254))=0</formula>
    </cfRule>
  </conditionalFormatting>
  <conditionalFormatting sqref="I255">
    <cfRule type="cellIs" dxfId="3799" priority="263" operator="equal">
      <formula>1</formula>
    </cfRule>
  </conditionalFormatting>
  <conditionalFormatting sqref="D255:E255">
    <cfRule type="expression" dxfId="3798" priority="267">
      <formula>$A255="Oui"</formula>
    </cfRule>
  </conditionalFormatting>
  <conditionalFormatting sqref="A255">
    <cfRule type="containsBlanks" dxfId="3797" priority="268">
      <formula>LEN(TRIM(A255))=0</formula>
    </cfRule>
  </conditionalFormatting>
  <conditionalFormatting sqref="I256">
    <cfRule type="cellIs" dxfId="3796" priority="257" operator="equal">
      <formula>1</formula>
    </cfRule>
  </conditionalFormatting>
  <conditionalFormatting sqref="D256:E256">
    <cfRule type="expression" dxfId="3795" priority="261">
      <formula>$A256="Oui"</formula>
    </cfRule>
  </conditionalFormatting>
  <conditionalFormatting sqref="A256">
    <cfRule type="containsBlanks" dxfId="3794" priority="262">
      <formula>LEN(TRIM(A256))=0</formula>
    </cfRule>
  </conditionalFormatting>
  <conditionalFormatting sqref="I258">
    <cfRule type="cellIs" dxfId="3793" priority="251" operator="equal">
      <formula>1</formula>
    </cfRule>
  </conditionalFormatting>
  <conditionalFormatting sqref="D258:E258">
    <cfRule type="expression" dxfId="3792" priority="255">
      <formula>$A258="Oui"</formula>
    </cfRule>
  </conditionalFormatting>
  <conditionalFormatting sqref="A258">
    <cfRule type="containsBlanks" dxfId="3791" priority="256">
      <formula>LEN(TRIM(A258))=0</formula>
    </cfRule>
  </conditionalFormatting>
  <conditionalFormatting sqref="I257">
    <cfRule type="cellIs" dxfId="3790" priority="245" operator="equal">
      <formula>1</formula>
    </cfRule>
  </conditionalFormatting>
  <conditionalFormatting sqref="D257:E257">
    <cfRule type="expression" dxfId="3789" priority="249">
      <formula>$A257="Oui"</formula>
    </cfRule>
  </conditionalFormatting>
  <conditionalFormatting sqref="A257">
    <cfRule type="containsBlanks" dxfId="3788" priority="250">
      <formula>LEN(TRIM(A257))=0</formula>
    </cfRule>
  </conditionalFormatting>
  <conditionalFormatting sqref="I260">
    <cfRule type="cellIs" dxfId="3787" priority="239" operator="equal">
      <formula>1</formula>
    </cfRule>
  </conditionalFormatting>
  <conditionalFormatting sqref="D260:E260">
    <cfRule type="expression" dxfId="3786" priority="243">
      <formula>$A260="Oui"</formula>
    </cfRule>
  </conditionalFormatting>
  <conditionalFormatting sqref="I259">
    <cfRule type="cellIs" dxfId="3785" priority="233" operator="equal">
      <formula>1</formula>
    </cfRule>
  </conditionalFormatting>
  <conditionalFormatting sqref="D259:E259">
    <cfRule type="expression" dxfId="3784" priority="237">
      <formula>$A259="Oui"</formula>
    </cfRule>
  </conditionalFormatting>
  <conditionalFormatting sqref="A259">
    <cfRule type="containsBlanks" dxfId="3783" priority="238">
      <formula>LEN(TRIM(A259))=0</formula>
    </cfRule>
  </conditionalFormatting>
  <conditionalFormatting sqref="D106:E106">
    <cfRule type="expression" dxfId="3782" priority="230">
      <formula>$A106="Oui"</formula>
    </cfRule>
  </conditionalFormatting>
  <conditionalFormatting sqref="I106">
    <cfRule type="cellIs" dxfId="3781" priority="227" operator="equal">
      <formula>1</formula>
    </cfRule>
  </conditionalFormatting>
  <conditionalFormatting sqref="A106">
    <cfRule type="containsBlanks" dxfId="3780" priority="232">
      <formula>LEN(TRIM(A106))=0</formula>
    </cfRule>
  </conditionalFormatting>
  <conditionalFormatting sqref="D88:E88">
    <cfRule type="expression" dxfId="3779" priority="224">
      <formula>$A88="Oui"</formula>
    </cfRule>
  </conditionalFormatting>
  <conditionalFormatting sqref="I88">
    <cfRule type="cellIs" dxfId="3778" priority="221" operator="equal">
      <formula>1</formula>
    </cfRule>
  </conditionalFormatting>
  <conditionalFormatting sqref="A88">
    <cfRule type="containsBlanks" dxfId="3777" priority="226">
      <formula>LEN(TRIM(A88))=0</formula>
    </cfRule>
  </conditionalFormatting>
  <conditionalFormatting sqref="D93:E93">
    <cfRule type="expression" dxfId="3776" priority="218">
      <formula>$A93="Oui"</formula>
    </cfRule>
  </conditionalFormatting>
  <conditionalFormatting sqref="I93">
    <cfRule type="cellIs" dxfId="3775" priority="215" operator="equal">
      <formula>1</formula>
    </cfRule>
  </conditionalFormatting>
  <conditionalFormatting sqref="A93">
    <cfRule type="containsBlanks" dxfId="3774" priority="220">
      <formula>LEN(TRIM(A93))=0</formula>
    </cfRule>
  </conditionalFormatting>
  <conditionalFormatting sqref="D52:E52">
    <cfRule type="expression" dxfId="3773" priority="212">
      <formula>$A52="Oui"</formula>
    </cfRule>
  </conditionalFormatting>
  <conditionalFormatting sqref="I52">
    <cfRule type="cellIs" dxfId="3772" priority="209" operator="equal">
      <formula>1</formula>
    </cfRule>
  </conditionalFormatting>
  <conditionalFormatting sqref="A52">
    <cfRule type="containsBlanks" dxfId="3771" priority="214">
      <formula>LEN(TRIM(A52))=0</formula>
    </cfRule>
  </conditionalFormatting>
  <conditionalFormatting sqref="D78:E78">
    <cfRule type="expression" dxfId="3770" priority="206">
      <formula>$A78="Oui"</formula>
    </cfRule>
  </conditionalFormatting>
  <conditionalFormatting sqref="I78">
    <cfRule type="cellIs" dxfId="3769" priority="203" operator="equal">
      <formula>1</formula>
    </cfRule>
  </conditionalFormatting>
  <conditionalFormatting sqref="A78">
    <cfRule type="containsBlanks" dxfId="3768" priority="208">
      <formula>LEN(TRIM(A78))=0</formula>
    </cfRule>
  </conditionalFormatting>
  <conditionalFormatting sqref="D67:E67">
    <cfRule type="expression" dxfId="3767" priority="200">
      <formula>$A67="Oui"</formula>
    </cfRule>
  </conditionalFormatting>
  <conditionalFormatting sqref="I67">
    <cfRule type="cellIs" dxfId="3766" priority="197" operator="equal">
      <formula>1</formula>
    </cfRule>
  </conditionalFormatting>
  <conditionalFormatting sqref="A67">
    <cfRule type="containsBlanks" dxfId="3765" priority="202">
      <formula>LEN(TRIM(A67))=0</formula>
    </cfRule>
  </conditionalFormatting>
  <conditionalFormatting sqref="D94:E94">
    <cfRule type="expression" dxfId="3764" priority="194">
      <formula>$A94="Oui"</formula>
    </cfRule>
  </conditionalFormatting>
  <conditionalFormatting sqref="I94">
    <cfRule type="cellIs" dxfId="3763" priority="191" operator="equal">
      <formula>1</formula>
    </cfRule>
  </conditionalFormatting>
  <conditionalFormatting sqref="A94">
    <cfRule type="containsBlanks" dxfId="3762" priority="196">
      <formula>LEN(TRIM(A94))=0</formula>
    </cfRule>
  </conditionalFormatting>
  <conditionalFormatting sqref="D144:E144">
    <cfRule type="expression" dxfId="3761" priority="188">
      <formula>$A144="Oui"</formula>
    </cfRule>
  </conditionalFormatting>
  <conditionalFormatting sqref="I144">
    <cfRule type="cellIs" dxfId="3760" priority="185" operator="equal">
      <formula>1</formula>
    </cfRule>
  </conditionalFormatting>
  <conditionalFormatting sqref="A144">
    <cfRule type="containsBlanks" dxfId="3759" priority="190">
      <formula>LEN(TRIM(A144))=0</formula>
    </cfRule>
  </conditionalFormatting>
  <conditionalFormatting sqref="D42:E42">
    <cfRule type="expression" dxfId="3758" priority="182">
      <formula>$A42="Oui"</formula>
    </cfRule>
  </conditionalFormatting>
  <conditionalFormatting sqref="I42">
    <cfRule type="cellIs" dxfId="3757" priority="179" operator="equal">
      <formula>1</formula>
    </cfRule>
  </conditionalFormatting>
  <conditionalFormatting sqref="A42">
    <cfRule type="containsBlanks" dxfId="3756" priority="184">
      <formula>LEN(TRIM(A42))=0</formula>
    </cfRule>
  </conditionalFormatting>
  <conditionalFormatting sqref="A260 A251 A244">
    <cfRule type="containsBlanks" dxfId="3755" priority="178">
      <formula>LEN(TRIM(A244))=0</formula>
    </cfRule>
  </conditionalFormatting>
  <conditionalFormatting sqref="D9:E9">
    <cfRule type="expression" dxfId="3754" priority="173">
      <formula>$A9="Oui"</formula>
    </cfRule>
  </conditionalFormatting>
  <conditionalFormatting sqref="I9 I13:I14">
    <cfRule type="cellIs" dxfId="3753" priority="170" operator="equal">
      <formula>1</formula>
    </cfRule>
  </conditionalFormatting>
  <conditionalFormatting sqref="A9">
    <cfRule type="containsBlanks" dxfId="3752" priority="175">
      <formula>LEN(TRIM(A9))=0</formula>
    </cfRule>
  </conditionalFormatting>
  <conditionalFormatting sqref="D48:E48">
    <cfRule type="expression" dxfId="3751" priority="167">
      <formula>$A48="Oui"</formula>
    </cfRule>
  </conditionalFormatting>
  <conditionalFormatting sqref="I48">
    <cfRule type="cellIs" dxfId="3750" priority="164" operator="equal">
      <formula>1</formula>
    </cfRule>
  </conditionalFormatting>
  <conditionalFormatting sqref="A48">
    <cfRule type="containsBlanks" dxfId="3749" priority="169">
      <formula>LEN(TRIM(A48))=0</formula>
    </cfRule>
  </conditionalFormatting>
  <conditionalFormatting sqref="D174:E174">
    <cfRule type="expression" dxfId="3748" priority="161">
      <formula>$A174="Oui"</formula>
    </cfRule>
  </conditionalFormatting>
  <conditionalFormatting sqref="I174">
    <cfRule type="cellIs" dxfId="3747" priority="158" operator="equal">
      <formula>1</formula>
    </cfRule>
  </conditionalFormatting>
  <conditionalFormatting sqref="A174">
    <cfRule type="containsBlanks" dxfId="3746" priority="163">
      <formula>LEN(TRIM(A174))=0</formula>
    </cfRule>
  </conditionalFormatting>
  <conditionalFormatting sqref="D24:E24">
    <cfRule type="expression" dxfId="3745" priority="155">
      <formula>$A24="Oui"</formula>
    </cfRule>
  </conditionalFormatting>
  <conditionalFormatting sqref="I24">
    <cfRule type="cellIs" dxfId="3744" priority="152" operator="equal">
      <formula>1</formula>
    </cfRule>
  </conditionalFormatting>
  <conditionalFormatting sqref="A24">
    <cfRule type="containsBlanks" dxfId="3743" priority="157">
      <formula>LEN(TRIM(A24))=0</formula>
    </cfRule>
  </conditionalFormatting>
  <conditionalFormatting sqref="D27:E27">
    <cfRule type="expression" dxfId="3742" priority="149">
      <formula>$A27="Oui"</formula>
    </cfRule>
  </conditionalFormatting>
  <conditionalFormatting sqref="I27">
    <cfRule type="cellIs" dxfId="3741" priority="146" operator="equal">
      <formula>1</formula>
    </cfRule>
  </conditionalFormatting>
  <conditionalFormatting sqref="A27">
    <cfRule type="containsBlanks" dxfId="3740" priority="151">
      <formula>LEN(TRIM(A27))=0</formula>
    </cfRule>
  </conditionalFormatting>
  <conditionalFormatting sqref="D39:E39">
    <cfRule type="expression" dxfId="3739" priority="143">
      <formula>$A39="Oui"</formula>
    </cfRule>
  </conditionalFormatting>
  <conditionalFormatting sqref="I39">
    <cfRule type="cellIs" dxfId="3738" priority="140" operator="equal">
      <formula>1</formula>
    </cfRule>
  </conditionalFormatting>
  <conditionalFormatting sqref="A39">
    <cfRule type="containsBlanks" dxfId="3737" priority="145">
      <formula>LEN(TRIM(A39))=0</formula>
    </cfRule>
  </conditionalFormatting>
  <conditionalFormatting sqref="D16:E16">
    <cfRule type="expression" dxfId="3736" priority="137">
      <formula>$A16="Oui"</formula>
    </cfRule>
  </conditionalFormatting>
  <conditionalFormatting sqref="I16">
    <cfRule type="cellIs" dxfId="3735" priority="134" operator="equal">
      <formula>1</formula>
    </cfRule>
  </conditionalFormatting>
  <conditionalFormatting sqref="A16">
    <cfRule type="containsBlanks" dxfId="3734" priority="139">
      <formula>LEN(TRIM(A16))=0</formula>
    </cfRule>
  </conditionalFormatting>
  <conditionalFormatting sqref="D23:E23">
    <cfRule type="expression" dxfId="3733" priority="131">
      <formula>$A23="Oui"</formula>
    </cfRule>
  </conditionalFormatting>
  <conditionalFormatting sqref="I23">
    <cfRule type="cellIs" dxfId="3732" priority="128" operator="equal">
      <formula>1</formula>
    </cfRule>
  </conditionalFormatting>
  <conditionalFormatting sqref="A23">
    <cfRule type="containsBlanks" dxfId="3731" priority="133">
      <formula>LEN(TRIM(A23))=0</formula>
    </cfRule>
  </conditionalFormatting>
  <conditionalFormatting sqref="I37">
    <cfRule type="cellIs" dxfId="3730" priority="122" operator="equal">
      <formula>1</formula>
    </cfRule>
  </conditionalFormatting>
  <conditionalFormatting sqref="D37:E37">
    <cfRule type="expression" dxfId="3729" priority="125">
      <formula>$A37="Oui"</formula>
    </cfRule>
  </conditionalFormatting>
  <conditionalFormatting sqref="A37">
    <cfRule type="containsBlanks" dxfId="3728" priority="127">
      <formula>LEN(TRIM(A37))=0</formula>
    </cfRule>
  </conditionalFormatting>
  <conditionalFormatting sqref="D19:E19 D21:E21">
    <cfRule type="expression" dxfId="3727" priority="119">
      <formula>$A19="Oui"</formula>
    </cfRule>
  </conditionalFormatting>
  <conditionalFormatting sqref="I19 I21">
    <cfRule type="cellIs" dxfId="3726" priority="116" operator="equal">
      <formula>1</formula>
    </cfRule>
  </conditionalFormatting>
  <conditionalFormatting sqref="A19 A21">
    <cfRule type="containsBlanks" dxfId="3725" priority="121">
      <formula>LEN(TRIM(A19))=0</formula>
    </cfRule>
  </conditionalFormatting>
  <conditionalFormatting sqref="D53:E53">
    <cfRule type="expression" dxfId="3724" priority="113">
      <formula>$A53="Oui"</formula>
    </cfRule>
  </conditionalFormatting>
  <conditionalFormatting sqref="I53">
    <cfRule type="cellIs" dxfId="3723" priority="110" operator="equal">
      <formula>1</formula>
    </cfRule>
  </conditionalFormatting>
  <conditionalFormatting sqref="A53">
    <cfRule type="containsBlanks" dxfId="3722" priority="115">
      <formula>LEN(TRIM(A53))=0</formula>
    </cfRule>
  </conditionalFormatting>
  <conditionalFormatting sqref="D55:E55">
    <cfRule type="expression" dxfId="3721" priority="107">
      <formula>$A55="Oui"</formula>
    </cfRule>
  </conditionalFormatting>
  <conditionalFormatting sqref="I55">
    <cfRule type="cellIs" dxfId="3720" priority="104" operator="equal">
      <formula>1</formula>
    </cfRule>
  </conditionalFormatting>
  <conditionalFormatting sqref="A55">
    <cfRule type="containsBlanks" dxfId="3719" priority="109">
      <formula>LEN(TRIM(A55))=0</formula>
    </cfRule>
  </conditionalFormatting>
  <conditionalFormatting sqref="D36:E36">
    <cfRule type="expression" dxfId="3718" priority="101">
      <formula>$A36="Oui"</formula>
    </cfRule>
  </conditionalFormatting>
  <conditionalFormatting sqref="I36">
    <cfRule type="cellIs" dxfId="3717" priority="98" operator="equal">
      <formula>1</formula>
    </cfRule>
  </conditionalFormatting>
  <conditionalFormatting sqref="A36">
    <cfRule type="containsBlanks" dxfId="3716" priority="103">
      <formula>LEN(TRIM(A36))=0</formula>
    </cfRule>
  </conditionalFormatting>
  <conditionalFormatting sqref="D32:E32">
    <cfRule type="expression" dxfId="3715" priority="95">
      <formula>$A32="Oui"</formula>
    </cfRule>
  </conditionalFormatting>
  <conditionalFormatting sqref="I32">
    <cfRule type="cellIs" dxfId="3714" priority="92" operator="equal">
      <formula>1</formula>
    </cfRule>
  </conditionalFormatting>
  <conditionalFormatting sqref="A32">
    <cfRule type="containsBlanks" dxfId="3713" priority="97">
      <formula>LEN(TRIM(A32))=0</formula>
    </cfRule>
  </conditionalFormatting>
  <conditionalFormatting sqref="D13:E14">
    <cfRule type="expression" dxfId="3712" priority="89">
      <formula>$A13="Oui"</formula>
    </cfRule>
  </conditionalFormatting>
  <conditionalFormatting sqref="A13:A14">
    <cfRule type="containsBlanks" dxfId="3711" priority="91">
      <formula>LEN(TRIM(A13))=0</formula>
    </cfRule>
  </conditionalFormatting>
  <conditionalFormatting sqref="D20:E20">
    <cfRule type="expression" dxfId="3710" priority="84">
      <formula>$A20="Oui"</formula>
    </cfRule>
  </conditionalFormatting>
  <conditionalFormatting sqref="I20">
    <cfRule type="cellIs" dxfId="3709" priority="81" operator="equal">
      <formula>1</formula>
    </cfRule>
  </conditionalFormatting>
  <conditionalFormatting sqref="A20">
    <cfRule type="containsBlanks" dxfId="3708" priority="86">
      <formula>LEN(TRIM(A20))=0</formula>
    </cfRule>
  </conditionalFormatting>
  <conditionalFormatting sqref="D31:E31">
    <cfRule type="expression" dxfId="3707" priority="78">
      <formula>$A31="Oui"</formula>
    </cfRule>
  </conditionalFormatting>
  <conditionalFormatting sqref="I31">
    <cfRule type="cellIs" dxfId="3706" priority="75" operator="equal">
      <formula>1</formula>
    </cfRule>
  </conditionalFormatting>
  <conditionalFormatting sqref="A31">
    <cfRule type="containsBlanks" dxfId="3705" priority="80">
      <formula>LEN(TRIM(A31))=0</formula>
    </cfRule>
  </conditionalFormatting>
  <conditionalFormatting sqref="D28:E29">
    <cfRule type="expression" dxfId="3704" priority="72">
      <formula>$A28="Oui"</formula>
    </cfRule>
  </conditionalFormatting>
  <conditionalFormatting sqref="I28:I29">
    <cfRule type="cellIs" dxfId="3703" priority="69" operator="equal">
      <formula>1</formula>
    </cfRule>
  </conditionalFormatting>
  <conditionalFormatting sqref="A28:A29">
    <cfRule type="containsBlanks" dxfId="3702" priority="74">
      <formula>LEN(TRIM(A28))=0</formula>
    </cfRule>
  </conditionalFormatting>
  <conditionalFormatting sqref="D30:E30">
    <cfRule type="expression" dxfId="3701" priority="66">
      <formula>$A30="Oui"</formula>
    </cfRule>
  </conditionalFormatting>
  <conditionalFormatting sqref="I30">
    <cfRule type="cellIs" dxfId="3700" priority="63" operator="equal">
      <formula>1</formula>
    </cfRule>
  </conditionalFormatting>
  <conditionalFormatting sqref="A30">
    <cfRule type="containsBlanks" dxfId="3699" priority="68">
      <formula>LEN(TRIM(A30))=0</formula>
    </cfRule>
  </conditionalFormatting>
  <conditionalFormatting sqref="D75:E75">
    <cfRule type="expression" dxfId="3698" priority="60">
      <formula>$A75="Oui"</formula>
    </cfRule>
  </conditionalFormatting>
  <conditionalFormatting sqref="I75">
    <cfRule type="cellIs" dxfId="3697" priority="57" operator="equal">
      <formula>1</formula>
    </cfRule>
  </conditionalFormatting>
  <conditionalFormatting sqref="A75">
    <cfRule type="containsBlanks" dxfId="3696" priority="62">
      <formula>LEN(TRIM(A75))=0</formula>
    </cfRule>
  </conditionalFormatting>
  <conditionalFormatting sqref="D34:E34">
    <cfRule type="expression" dxfId="3695" priority="54">
      <formula>$A34="Oui"</formula>
    </cfRule>
  </conditionalFormatting>
  <conditionalFormatting sqref="I34">
    <cfRule type="cellIs" dxfId="3694" priority="51" operator="equal">
      <formula>1</formula>
    </cfRule>
  </conditionalFormatting>
  <conditionalFormatting sqref="A34">
    <cfRule type="containsBlanks" dxfId="3693" priority="56">
      <formula>LEN(TRIM(A34))=0</formula>
    </cfRule>
  </conditionalFormatting>
  <conditionalFormatting sqref="D10:E11">
    <cfRule type="expression" dxfId="3692" priority="48">
      <formula>$A10="Oui"</formula>
    </cfRule>
  </conditionalFormatting>
  <conditionalFormatting sqref="I10:I11">
    <cfRule type="cellIs" dxfId="3691" priority="45" operator="equal">
      <formula>1</formula>
    </cfRule>
  </conditionalFormatting>
  <conditionalFormatting sqref="A10:A11">
    <cfRule type="containsBlanks" dxfId="3690" priority="50">
      <formula>LEN(TRIM(A10))=0</formula>
    </cfRule>
  </conditionalFormatting>
  <conditionalFormatting sqref="D26:E26">
    <cfRule type="expression" dxfId="3689" priority="42">
      <formula>$A26="Oui"</formula>
    </cfRule>
  </conditionalFormatting>
  <conditionalFormatting sqref="I26">
    <cfRule type="cellIs" dxfId="3688" priority="39" operator="equal">
      <formula>1</formula>
    </cfRule>
  </conditionalFormatting>
  <conditionalFormatting sqref="A26">
    <cfRule type="containsBlanks" dxfId="3687" priority="44">
      <formula>LEN(TRIM(A26))=0</formula>
    </cfRule>
  </conditionalFormatting>
  <conditionalFormatting sqref="D25:E25">
    <cfRule type="expression" dxfId="3686" priority="36">
      <formula>$A25="Oui"</formula>
    </cfRule>
  </conditionalFormatting>
  <conditionalFormatting sqref="I25">
    <cfRule type="cellIs" dxfId="3685" priority="33" operator="equal">
      <formula>1</formula>
    </cfRule>
  </conditionalFormatting>
  <conditionalFormatting sqref="A25">
    <cfRule type="containsBlanks" dxfId="3684" priority="38">
      <formula>LEN(TRIM(A25))=0</formula>
    </cfRule>
  </conditionalFormatting>
  <conditionalFormatting sqref="D18:E18">
    <cfRule type="expression" dxfId="3683" priority="30">
      <formula>$A18="Oui"</formula>
    </cfRule>
  </conditionalFormatting>
  <conditionalFormatting sqref="I18">
    <cfRule type="cellIs" dxfId="3682" priority="27" operator="equal">
      <formula>1</formula>
    </cfRule>
  </conditionalFormatting>
  <conditionalFormatting sqref="A18">
    <cfRule type="containsBlanks" dxfId="3681" priority="32">
      <formula>LEN(TRIM(A18))=0</formula>
    </cfRule>
  </conditionalFormatting>
  <conditionalFormatting sqref="D22:E22">
    <cfRule type="expression" dxfId="3680" priority="24">
      <formula>$A22="Oui"</formula>
    </cfRule>
  </conditionalFormatting>
  <conditionalFormatting sqref="I22">
    <cfRule type="cellIs" dxfId="3679" priority="21" operator="equal">
      <formula>1</formula>
    </cfRule>
  </conditionalFormatting>
  <conditionalFormatting sqref="A22">
    <cfRule type="containsBlanks" dxfId="3678" priority="26">
      <formula>LEN(TRIM(A22))=0</formula>
    </cfRule>
  </conditionalFormatting>
  <conditionalFormatting sqref="D17:E17">
    <cfRule type="expression" dxfId="3677" priority="18">
      <formula>$A8="Oui"</formula>
    </cfRule>
  </conditionalFormatting>
  <conditionalFormatting sqref="I17">
    <cfRule type="cellIs" dxfId="3676" priority="15" operator="equal">
      <formula>1</formula>
    </cfRule>
  </conditionalFormatting>
  <conditionalFormatting sqref="A17">
    <cfRule type="containsBlanks" dxfId="3675" priority="20">
      <formula>LEN(TRIM(A17))=0</formula>
    </cfRule>
  </conditionalFormatting>
  <conditionalFormatting sqref="D12:E12">
    <cfRule type="expression" dxfId="3674" priority="12">
      <formula>$A12="Oui"</formula>
    </cfRule>
  </conditionalFormatting>
  <conditionalFormatting sqref="D12:E12">
    <cfRule type="expression" dxfId="3673" priority="9">
      <formula>$A12="Oui"</formula>
    </cfRule>
  </conditionalFormatting>
  <conditionalFormatting sqref="I12">
    <cfRule type="cellIs" dxfId="3672" priority="6" operator="equal">
      <formula>1</formula>
    </cfRule>
  </conditionalFormatting>
  <conditionalFormatting sqref="A12">
    <cfRule type="containsBlanks" dxfId="3671" priority="11">
      <formula>LEN(TRIM(A12))=0</formula>
    </cfRule>
  </conditionalFormatting>
  <conditionalFormatting sqref="D17:E17">
    <cfRule type="expression" dxfId="3670" priority="3">
      <formula>$A17="Oui"</formula>
    </cfRule>
  </conditionalFormatting>
  <dataValidations count="1">
    <dataValidation type="list" allowBlank="1" showInputMessage="1" showErrorMessage="1" sqref="J8:AE261">
      <formula1>_1X</formula1>
    </dataValidation>
  </dataValidations>
  <pageMargins left="0.7" right="0.7" top="0.75" bottom="0.75" header="0.3" footer="0.3"/>
  <pageSetup orientation="portrait" r:id="rId1"/>
  <headerFooter alignWithMargins="0">
    <oddFooter>&amp;R¸Page 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8" operator="lessThanOrEqual" id="{4D0CC096-2F4D-4AD4-9A50-CDC795DC9B45}">
            <xm:f>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AJ187 AJ189:AJ261 AJ8:AJ185</xm:sqref>
        </x14:conditionalFormatting>
        <x14:conditionalFormatting xmlns:xm="http://schemas.microsoft.com/office/excel/2006/main">
          <x14:cfRule type="expression" priority="550" id="{153DF220-B9D3-40F1-84E5-58F41FED12E0}">
            <xm:f>$AJ8&lt;=Données!$B$2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D8:H8 D261:H261 D89:H92 D95:H105 D54:H54 D79:H87 D68:H74 D145:H173 D43:H47 D15:H15 D49:H51 D175:H241 D33:H33 D40:H41 D38:H38 D56:H66 D76:H77 D35:H35 D107:H143 D21:H21</xm:sqref>
        </x14:conditionalFormatting>
        <x14:conditionalFormatting xmlns:xm="http://schemas.microsoft.com/office/excel/2006/main">
          <x14:cfRule type="expression" priority="840" id="{4470DE22-756B-45E6-835C-DA667F468109}">
            <xm:f>AJ8&lt;=Données!$B$2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AI187 AI189:AI261 AI8:AI185</xm:sqref>
        </x14:conditionalFormatting>
        <x14:conditionalFormatting xmlns:xm="http://schemas.microsoft.com/office/excel/2006/main">
          <x14:cfRule type="expression" priority="839" id="{8D0464F3-F521-4C28-82BE-1FC1068F8440}">
            <xm:f>AJ8&lt;=Données!$B$2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AK8:AK261</xm:sqref>
        </x14:conditionalFormatting>
        <x14:conditionalFormatting xmlns:xm="http://schemas.microsoft.com/office/excel/2006/main">
          <x14:cfRule type="containsText" priority="787" operator="containsText" id="{9849C0E1-020C-42F1-BE77-F918AD48A5D9}">
            <xm:f>NOT(ISERROR(SEARCH("X",J8)))</xm:f>
            <xm:f>"X"</xm:f>
            <x14:dxf>
              <font>
                <color rgb="FFC00000"/>
              </font>
            </x14:dxf>
          </x14:cfRule>
          <xm:sqref>J8:O45 J46:M261 W8:AC261 N59:T261</xm:sqref>
        </x14:conditionalFormatting>
        <x14:conditionalFormatting xmlns:xm="http://schemas.microsoft.com/office/excel/2006/main">
          <x14:cfRule type="cellIs" priority="623" operator="lessThanOrEqual" id="{7D2EFAE1-BE29-41B0-8F66-D8343D492198}">
            <xm:f>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AJ186</xm:sqref>
        </x14:conditionalFormatting>
        <x14:conditionalFormatting xmlns:xm="http://schemas.microsoft.com/office/excel/2006/main">
          <x14:cfRule type="expression" priority="622" id="{62FBECEC-6110-46FB-9D34-81DF16458863}">
            <xm:f>AJ186&lt;=Données!$B$2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AI186</xm:sqref>
        </x14:conditionalFormatting>
        <x14:conditionalFormatting xmlns:xm="http://schemas.microsoft.com/office/excel/2006/main">
          <x14:cfRule type="cellIs" priority="621" operator="lessThanOrEqual" id="{2AC37DCA-AE05-4710-83D8-A7EF5D514D56}">
            <xm:f>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AJ188</xm:sqref>
        </x14:conditionalFormatting>
        <x14:conditionalFormatting xmlns:xm="http://schemas.microsoft.com/office/excel/2006/main">
          <x14:cfRule type="expression" priority="620" id="{2601584D-F610-4753-8007-66C5F7D1B0AD}">
            <xm:f>AJ188&lt;=Données!$B$2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AI188</xm:sqref>
        </x14:conditionalFormatting>
        <x14:conditionalFormatting xmlns:xm="http://schemas.microsoft.com/office/excel/2006/main">
          <x14:cfRule type="containsText" priority="523" operator="containsText" id="{ECD7453C-AD3A-4A11-82FC-1F6853D3E329}">
            <xm:f>NOT(ISERROR(SEARCH("Oui",A8)))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524" operator="containsText" id="{A3F3D9E5-B5A7-4F2A-AF65-142302DA35FD}">
            <xm:f>NOT(ISERROR(SEARCH("vérifier",A8)))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A240 A82:A87 A261 A95:A105 A43:A47 A145:A173 A68:A74 A79:A80 A89:A92 A54 A8 A15 A49:A51 A175:A235 A33 A40:A41 A38 A56:A66 A76:A77 A35 A107:A143</xm:sqref>
        </x14:conditionalFormatting>
        <x14:conditionalFormatting xmlns:xm="http://schemas.microsoft.com/office/excel/2006/main">
          <x14:cfRule type="containsText" priority="502" operator="containsText" id="{F2166F5D-2633-4DD7-B956-54A72C1068E9}">
            <xm:f>NOT(ISERROR(SEARCH("X",P8)))</xm:f>
            <xm:f>"X"</xm:f>
            <x14:dxf>
              <font>
                <color rgb="FFC00000"/>
              </font>
            </x14:dxf>
          </x14:cfRule>
          <xm:sqref>P8:T45</xm:sqref>
        </x14:conditionalFormatting>
        <x14:conditionalFormatting xmlns:xm="http://schemas.microsoft.com/office/excel/2006/main">
          <x14:cfRule type="containsText" priority="498" operator="containsText" id="{66193BD6-8C68-45A3-9C73-CED6042BABF0}">
            <xm:f>NOT(ISERROR(SEARCH("X",N46)))</xm:f>
            <xm:f>"X"</xm:f>
            <x14:dxf>
              <font>
                <color rgb="FFC00000"/>
              </font>
            </x14:dxf>
          </x14:cfRule>
          <xm:sqref>N46:O58</xm:sqref>
        </x14:conditionalFormatting>
        <x14:conditionalFormatting xmlns:xm="http://schemas.microsoft.com/office/excel/2006/main">
          <x14:cfRule type="containsText" priority="497" operator="containsText" id="{C8C2D773-F5D5-47FE-B2E9-50213CF18C8C}">
            <xm:f>NOT(ISERROR(SEARCH("X",P46)))</xm:f>
            <xm:f>"X"</xm:f>
            <x14:dxf>
              <font>
                <color rgb="FFC00000"/>
              </font>
            </x14:dxf>
          </x14:cfRule>
          <xm:sqref>P46:T58</xm:sqref>
        </x14:conditionalFormatting>
        <x14:conditionalFormatting xmlns:xm="http://schemas.microsoft.com/office/excel/2006/main">
          <x14:cfRule type="containsText" priority="483" operator="containsText" id="{12299E8B-200E-41CF-87F8-A0ED8E9ABD9B}">
            <xm:f>NOT(ISERROR(SEARCH("vérifier",A79)))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A79</xm:sqref>
        </x14:conditionalFormatting>
        <x14:conditionalFormatting xmlns:xm="http://schemas.microsoft.com/office/excel/2006/main">
          <x14:cfRule type="containsText" priority="482" operator="containsText" id="{87ACFAEB-A4BD-4A15-A3E3-EE8789E59921}">
            <xm:f>NOT(ISERROR(SEARCH("Oui",A79)))</xm:f>
            <xm:f>"Oui"</xm:f>
            <x14:dxf>
              <fill>
                <patternFill>
                  <bgColor rgb="FFC00000"/>
                </patternFill>
              </fill>
            </x14:dxf>
          </x14:cfRule>
          <xm:sqref>A79</xm:sqref>
        </x14:conditionalFormatting>
        <x14:conditionalFormatting xmlns:xm="http://schemas.microsoft.com/office/excel/2006/main">
          <x14:cfRule type="containsText" priority="406" operator="containsText" id="{BC7C1E40-7C6D-41B7-B9C4-07A5B715045A}">
            <xm:f>NOT(ISERROR(SEARCH("Oui",A236)))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407" operator="containsText" id="{BB7D96A5-2A49-4801-815A-75F8E3D5E4BB}">
            <xm:f>NOT(ISERROR(SEARCH("vérifier",A236)))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A236</xm:sqref>
        </x14:conditionalFormatting>
        <x14:conditionalFormatting xmlns:xm="http://schemas.microsoft.com/office/excel/2006/main">
          <x14:cfRule type="containsText" priority="395" operator="containsText" id="{4EA6A121-F964-413D-B388-FA30887D7ABE}">
            <xm:f>NOT(ISERROR(SEARCH("Oui",A81)))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96" operator="containsText" id="{5E539562-CFAC-4531-B2ED-A05AC5D90CB2}">
            <xm:f>NOT(ISERROR(SEARCH("vérifier",A81)))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A81</xm:sqref>
        </x14:conditionalFormatting>
        <x14:conditionalFormatting xmlns:xm="http://schemas.microsoft.com/office/excel/2006/main">
          <x14:cfRule type="containsText" priority="385" operator="containsText" id="{A4F00D47-E67D-4579-BF02-9845E2DA5FF0}">
            <xm:f>NOT(ISERROR(SEARCH("Oui",A237)))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86" operator="containsText" id="{16FB0D9B-C14A-4E78-8E50-90B51C437BC4}">
            <xm:f>NOT(ISERROR(SEARCH("vérifier",A237)))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A237</xm:sqref>
        </x14:conditionalFormatting>
        <x14:conditionalFormatting xmlns:xm="http://schemas.microsoft.com/office/excel/2006/main">
          <x14:cfRule type="containsText" priority="374" operator="containsText" id="{1CEB43E6-C92D-4800-A652-61D9C452284B}">
            <xm:f>NOT(ISERROR(SEARCH("Oui",A238)))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75" operator="containsText" id="{EE144A00-407B-44D5-8E4A-84843EE4E799}">
            <xm:f>NOT(ISERROR(SEARCH("vérifier",A238)))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A238</xm:sqref>
        </x14:conditionalFormatting>
        <x14:conditionalFormatting xmlns:xm="http://schemas.microsoft.com/office/excel/2006/main">
          <x14:cfRule type="containsText" priority="363" operator="containsText" id="{21CB2D92-4E11-4881-95EC-DEBDE4E8DCDB}">
            <xm:f>NOT(ISERROR(SEARCH("Oui",A239)))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64" operator="containsText" id="{FD332694-FC5E-4A24-B027-6A8AA9210C53}">
            <xm:f>NOT(ISERROR(SEARCH("vérifier",A239)))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A239</xm:sqref>
        </x14:conditionalFormatting>
        <x14:conditionalFormatting xmlns:xm="http://schemas.microsoft.com/office/excel/2006/main">
          <x14:cfRule type="containsText" priority="352" operator="containsText" id="{0F9F9DBD-C908-4087-A793-60BE86F3339D}">
            <xm:f>NOT(ISERROR(SEARCH("Oui",A241)))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53" operator="containsText" id="{B3022CB7-2B07-48B3-BEEB-FE78A2624CEE}">
            <xm:f>NOT(ISERROR(SEARCH("vérifier",A241)))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A241</xm:sqref>
        </x14:conditionalFormatting>
        <x14:conditionalFormatting xmlns:xm="http://schemas.microsoft.com/office/excel/2006/main">
          <x14:cfRule type="expression" priority="548" id="{A6935350-2CF4-4061-8295-6B3F079E1F2A}">
            <xm:f>$AJ242&lt;=Données!$B$2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D242:H242</xm:sqref>
        </x14:conditionalFormatting>
        <x14:conditionalFormatting xmlns:xm="http://schemas.microsoft.com/office/excel/2006/main">
          <x14:cfRule type="containsText" priority="345" operator="containsText" id="{24A6F7CA-1D22-4D92-B580-CD0C2517F177}">
            <xm:f>NOT(ISERROR(SEARCH("Oui",A242)))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46" operator="containsText" id="{F03A24A3-EF2B-4977-9FFE-8CFC0F2CF2E2}">
            <xm:f>NOT(ISERROR(SEARCH("vérifier",A242)))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A242</xm:sqref>
        </x14:conditionalFormatting>
        <x14:conditionalFormatting xmlns:xm="http://schemas.microsoft.com/office/excel/2006/main">
          <x14:cfRule type="expression" priority="348" id="{B304A25B-8D4E-4048-B35C-51F49D96FC7A}">
            <xm:f>$AJ243&lt;=Données!$B$2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D243:H243</xm:sqref>
        </x14:conditionalFormatting>
        <x14:conditionalFormatting xmlns:xm="http://schemas.microsoft.com/office/excel/2006/main">
          <x14:cfRule type="containsText" priority="338" operator="containsText" id="{D1FA18D9-69D7-483B-972A-0F8FAF984820}">
            <xm:f>NOT(ISERROR(SEARCH("Oui",A243)))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39" operator="containsText" id="{4B54B0C4-E6C9-4DF7-AF31-7A30BE34943B}">
            <xm:f>NOT(ISERROR(SEARCH("vérifier",A243)))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A243</xm:sqref>
        </x14:conditionalFormatting>
        <x14:conditionalFormatting xmlns:xm="http://schemas.microsoft.com/office/excel/2006/main">
          <x14:cfRule type="expression" priority="341" id="{DA9C89A3-D752-4E79-916E-19EF9A8A40E1}">
            <xm:f>$AJ244&lt;=Données!$B$2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D244:H244</xm:sqref>
        </x14:conditionalFormatting>
        <x14:conditionalFormatting xmlns:xm="http://schemas.microsoft.com/office/excel/2006/main">
          <x14:cfRule type="expression" priority="334" id="{40F50395-98AC-4C24-85E9-C453BEC88ABF}">
            <xm:f>$AJ245&lt;=Données!$B$2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D245:H245</xm:sqref>
        </x14:conditionalFormatting>
        <x14:conditionalFormatting xmlns:xm="http://schemas.microsoft.com/office/excel/2006/main">
          <x14:cfRule type="containsText" priority="324" operator="containsText" id="{3FF19B5A-DDDA-4911-B3E1-E3E02B1122CD}">
            <xm:f>NOT(ISERROR(SEARCH("Oui",A245)))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25" operator="containsText" id="{0C0D249C-77CA-4746-9326-59EEF8936498}">
            <xm:f>NOT(ISERROR(SEARCH("vérifier",A245)))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A245</xm:sqref>
        </x14:conditionalFormatting>
        <x14:conditionalFormatting xmlns:xm="http://schemas.microsoft.com/office/excel/2006/main">
          <x14:cfRule type="expression" priority="326" id="{73350602-42A2-4335-B876-BC4B05616996}">
            <xm:f>$AJ246&lt;=Données!$B$2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D246:H246</xm:sqref>
        </x14:conditionalFormatting>
        <x14:conditionalFormatting xmlns:xm="http://schemas.microsoft.com/office/excel/2006/main">
          <x14:cfRule type="containsText" priority="318" operator="containsText" id="{DCB7E61F-E894-4257-935C-D0F828F62ABF}">
            <xm:f>NOT(ISERROR(SEARCH("Oui",A246)))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19" operator="containsText" id="{A4B1C1F6-FAA6-463E-ADE5-4DD4B0760168}">
            <xm:f>NOT(ISERROR(SEARCH("vérifier",A246)))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A246</xm:sqref>
        </x14:conditionalFormatting>
        <x14:conditionalFormatting xmlns:xm="http://schemas.microsoft.com/office/excel/2006/main">
          <x14:cfRule type="expression" priority="320" id="{B68C8722-0F4B-4581-9D3D-D59623C577C2}">
            <xm:f>$AJ247&lt;=Données!$B$2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D247:H247</xm:sqref>
        </x14:conditionalFormatting>
        <x14:conditionalFormatting xmlns:xm="http://schemas.microsoft.com/office/excel/2006/main">
          <x14:cfRule type="containsText" priority="312" operator="containsText" id="{C0C20B78-1192-4B32-BE89-835E945B3768}">
            <xm:f>NOT(ISERROR(SEARCH("Oui",A247)))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13" operator="containsText" id="{4FE74F49-F22F-4A32-BC22-C864580E6419}">
            <xm:f>NOT(ISERROR(SEARCH("vérifier",A247)))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A247</xm:sqref>
        </x14:conditionalFormatting>
        <x14:conditionalFormatting xmlns:xm="http://schemas.microsoft.com/office/excel/2006/main">
          <x14:cfRule type="expression" priority="314" id="{317BAD10-0282-41FD-B662-3342B23208B3}">
            <xm:f>$AJ249&lt;=Données!$B$2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D249:H249</xm:sqref>
        </x14:conditionalFormatting>
        <x14:conditionalFormatting xmlns:xm="http://schemas.microsoft.com/office/excel/2006/main">
          <x14:cfRule type="containsText" priority="306" operator="containsText" id="{7B50D46D-462E-42DD-B286-710B95E4A9DF}">
            <xm:f>NOT(ISERROR(SEARCH("Oui",A249)))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07" operator="containsText" id="{81A979D4-2AAF-4CF5-8915-4A7FBB8E20C8}">
            <xm:f>NOT(ISERROR(SEARCH("vérifier",A249)))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A249</xm:sqref>
        </x14:conditionalFormatting>
        <x14:conditionalFormatting xmlns:xm="http://schemas.microsoft.com/office/excel/2006/main">
          <x14:cfRule type="expression" priority="308" id="{23164229-76C0-4D7B-A889-C31739BC0B07}">
            <xm:f>$AJ248&lt;=Données!$B$2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D248:H248</xm:sqref>
        </x14:conditionalFormatting>
        <x14:conditionalFormatting xmlns:xm="http://schemas.microsoft.com/office/excel/2006/main">
          <x14:cfRule type="containsText" priority="300" operator="containsText" id="{E2BC8846-8081-44E8-A2F7-CFB640FAA577}">
            <xm:f>NOT(ISERROR(SEARCH("Oui",A248)))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01" operator="containsText" id="{CD642C50-FAA1-4CF4-8BEC-B3EA7CD03C07}">
            <xm:f>NOT(ISERROR(SEARCH("vérifier",A248)))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A248</xm:sqref>
        </x14:conditionalFormatting>
        <x14:conditionalFormatting xmlns:xm="http://schemas.microsoft.com/office/excel/2006/main">
          <x14:cfRule type="expression" priority="302" id="{CAA8FB43-D8AE-4434-8B82-0E348E52A5A8}">
            <xm:f>$AJ250&lt;=Données!$B$2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D250:H250</xm:sqref>
        </x14:conditionalFormatting>
        <x14:conditionalFormatting xmlns:xm="http://schemas.microsoft.com/office/excel/2006/main">
          <x14:cfRule type="containsText" priority="294" operator="containsText" id="{09D84220-0354-4884-B9CE-74C087873614}">
            <xm:f>NOT(ISERROR(SEARCH("Oui",A250)))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95" operator="containsText" id="{CF452920-5659-42EB-8D7F-9D854920788B}">
            <xm:f>NOT(ISERROR(SEARCH("vérifier",A250)))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A250</xm:sqref>
        </x14:conditionalFormatting>
        <x14:conditionalFormatting xmlns:xm="http://schemas.microsoft.com/office/excel/2006/main">
          <x14:cfRule type="expression" priority="296" id="{CBF33BEC-7BD9-468A-87AB-EA187D4C0084}">
            <xm:f>$AJ251&lt;=Données!$B$2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D251:H251</xm:sqref>
        </x14:conditionalFormatting>
        <x14:conditionalFormatting xmlns:xm="http://schemas.microsoft.com/office/excel/2006/main">
          <x14:cfRule type="expression" priority="290" id="{CD289CC6-D9D6-4BA9-B2A9-039EA253CEB1}">
            <xm:f>$AJ252&lt;=Données!$B$2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D252:H252</xm:sqref>
        </x14:conditionalFormatting>
        <x14:conditionalFormatting xmlns:xm="http://schemas.microsoft.com/office/excel/2006/main">
          <x14:cfRule type="containsText" priority="282" operator="containsText" id="{CAADFEEF-C9CE-4FCD-B38F-F2B61CA2FFD0}">
            <xm:f>NOT(ISERROR(SEARCH("Oui",A252)))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83" operator="containsText" id="{A97DE0DF-6BAC-4565-8ABB-F1938BAD61D6}">
            <xm:f>NOT(ISERROR(SEARCH("vérifier",A252)))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A252</xm:sqref>
        </x14:conditionalFormatting>
        <x14:conditionalFormatting xmlns:xm="http://schemas.microsoft.com/office/excel/2006/main">
          <x14:cfRule type="expression" priority="284" id="{F25264C3-5994-43C6-875F-C82FFDD9934C}">
            <xm:f>$AJ253&lt;=Données!$B$2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D253:H253</xm:sqref>
        </x14:conditionalFormatting>
        <x14:conditionalFormatting xmlns:xm="http://schemas.microsoft.com/office/excel/2006/main">
          <x14:cfRule type="containsText" priority="276" operator="containsText" id="{1DA2AA3F-8AD3-4AA9-A1DC-4F9978BBDD2D}">
            <xm:f>NOT(ISERROR(SEARCH("Oui",A253)))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77" operator="containsText" id="{C49CC6C6-BE9C-41A7-889F-FE2B8F61A06B}">
            <xm:f>NOT(ISERROR(SEARCH("vérifier",A253)))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A253</xm:sqref>
        </x14:conditionalFormatting>
        <x14:conditionalFormatting xmlns:xm="http://schemas.microsoft.com/office/excel/2006/main">
          <x14:cfRule type="expression" priority="278" id="{9C7607EE-E06D-4375-9BB5-A1C9C83F9CEF}">
            <xm:f>$AJ254&lt;=Données!$B$2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D254:H254</xm:sqref>
        </x14:conditionalFormatting>
        <x14:conditionalFormatting xmlns:xm="http://schemas.microsoft.com/office/excel/2006/main">
          <x14:cfRule type="containsText" priority="270" operator="containsText" id="{29BB2B5D-3C1F-4FA5-92D1-C2A577FAAC31}">
            <xm:f>NOT(ISERROR(SEARCH("Oui",A254)))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71" operator="containsText" id="{39130EA1-6B2E-42DC-AFB5-AFA66DD7C755}">
            <xm:f>NOT(ISERROR(SEARCH("vérifier",A254)))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A254</xm:sqref>
        </x14:conditionalFormatting>
        <x14:conditionalFormatting xmlns:xm="http://schemas.microsoft.com/office/excel/2006/main">
          <x14:cfRule type="expression" priority="272" id="{FD47D5CB-4B64-474C-AB2D-09797B82FACA}">
            <xm:f>$AJ255&lt;=Données!$B$2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D255:H255</xm:sqref>
        </x14:conditionalFormatting>
        <x14:conditionalFormatting xmlns:xm="http://schemas.microsoft.com/office/excel/2006/main">
          <x14:cfRule type="containsText" priority="264" operator="containsText" id="{5A7BB452-F070-4969-8C58-5BD54B371FF6}">
            <xm:f>NOT(ISERROR(SEARCH("Oui",A255)))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65" operator="containsText" id="{C06DFB97-EB2D-412E-9796-6783210D8AC1}">
            <xm:f>NOT(ISERROR(SEARCH("vérifier",A255)))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A255</xm:sqref>
        </x14:conditionalFormatting>
        <x14:conditionalFormatting xmlns:xm="http://schemas.microsoft.com/office/excel/2006/main">
          <x14:cfRule type="expression" priority="266" id="{76799676-CF50-4FA2-947F-EC06FD61BD90}">
            <xm:f>$AJ256&lt;=Données!$B$2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D256:H256</xm:sqref>
        </x14:conditionalFormatting>
        <x14:conditionalFormatting xmlns:xm="http://schemas.microsoft.com/office/excel/2006/main">
          <x14:cfRule type="containsText" priority="258" operator="containsText" id="{ADEB9710-C9F0-4AF3-8ABF-33BCA261E692}">
            <xm:f>NOT(ISERROR(SEARCH("Oui",A256)))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59" operator="containsText" id="{E47CB607-0A2A-44E6-871B-C294E011233B}">
            <xm:f>NOT(ISERROR(SEARCH("vérifier",A256)))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A256</xm:sqref>
        </x14:conditionalFormatting>
        <x14:conditionalFormatting xmlns:xm="http://schemas.microsoft.com/office/excel/2006/main">
          <x14:cfRule type="expression" priority="260" id="{91123F70-3DFA-441E-A200-586FF0E15B74}">
            <xm:f>$AJ258&lt;=Données!$B$2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D258:H258</xm:sqref>
        </x14:conditionalFormatting>
        <x14:conditionalFormatting xmlns:xm="http://schemas.microsoft.com/office/excel/2006/main">
          <x14:cfRule type="containsText" priority="252" operator="containsText" id="{8BF7332F-4B76-41AD-8721-EE1347F651B8}">
            <xm:f>NOT(ISERROR(SEARCH("Oui",A258)))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53" operator="containsText" id="{762C2602-E714-4491-8D3D-D46F3FFAE6A1}">
            <xm:f>NOT(ISERROR(SEARCH("vérifier",A258)))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A258</xm:sqref>
        </x14:conditionalFormatting>
        <x14:conditionalFormatting xmlns:xm="http://schemas.microsoft.com/office/excel/2006/main">
          <x14:cfRule type="expression" priority="254" id="{28EC994E-7DF3-4937-8230-AD56F85EA564}">
            <xm:f>$AJ257&lt;=Données!$B$2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D257:H257</xm:sqref>
        </x14:conditionalFormatting>
        <x14:conditionalFormatting xmlns:xm="http://schemas.microsoft.com/office/excel/2006/main">
          <x14:cfRule type="containsText" priority="246" operator="containsText" id="{0ED15F0C-0D85-4BFA-AB8E-0927ED2FEA42}">
            <xm:f>NOT(ISERROR(SEARCH("Oui",A257)))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47" operator="containsText" id="{8CA6B1B9-50C4-4DD3-919A-8D3420E4D6D2}">
            <xm:f>NOT(ISERROR(SEARCH("vérifier",A257)))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A257</xm:sqref>
        </x14:conditionalFormatting>
        <x14:conditionalFormatting xmlns:xm="http://schemas.microsoft.com/office/excel/2006/main">
          <x14:cfRule type="expression" priority="248" id="{BBD673A3-0D23-4D47-A8DE-1CB60E02CE38}">
            <xm:f>$AJ260&lt;=Données!$B$2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D260:H260</xm:sqref>
        </x14:conditionalFormatting>
        <x14:conditionalFormatting xmlns:xm="http://schemas.microsoft.com/office/excel/2006/main">
          <x14:cfRule type="expression" priority="242" id="{875119A8-5749-497E-84CF-1F6FD0791D0F}">
            <xm:f>$AJ259&lt;=Données!$B$2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D259:H259</xm:sqref>
        </x14:conditionalFormatting>
        <x14:conditionalFormatting xmlns:xm="http://schemas.microsoft.com/office/excel/2006/main">
          <x14:cfRule type="containsText" priority="234" operator="containsText" id="{3BC0957B-C951-45CA-8D3F-44A83473C144}">
            <xm:f>NOT(ISERROR(SEARCH("Oui",A259)))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35" operator="containsText" id="{9E86DCD2-9AA6-499A-B6E0-D5028FC9A9E7}">
            <xm:f>NOT(ISERROR(SEARCH("vérifier",A259)))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A259</xm:sqref>
        </x14:conditionalFormatting>
        <x14:conditionalFormatting xmlns:xm="http://schemas.microsoft.com/office/excel/2006/main">
          <x14:cfRule type="expression" priority="231" id="{5BC71DA8-6445-4367-AD9F-32CA55162774}">
            <xm:f>$AJ106&lt;=Données!$B$2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D106:H106</xm:sqref>
        </x14:conditionalFormatting>
        <x14:conditionalFormatting xmlns:xm="http://schemas.microsoft.com/office/excel/2006/main">
          <x14:cfRule type="containsText" priority="228" operator="containsText" id="{14E27D79-8518-49F0-ABF9-1FA191633327}">
            <xm:f>NOT(ISERROR(SEARCH("Oui",A106)))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29" operator="containsText" id="{FB15F6E2-CE65-472B-9012-43A496899ED0}">
            <xm:f>NOT(ISERROR(SEARCH("vérifier",A106)))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A106</xm:sqref>
        </x14:conditionalFormatting>
        <x14:conditionalFormatting xmlns:xm="http://schemas.microsoft.com/office/excel/2006/main">
          <x14:cfRule type="expression" priority="225" id="{78C95141-E28B-4B06-9980-2487EDECC775}">
            <xm:f>$AJ88&lt;=Données!$B$2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D88:H88</xm:sqref>
        </x14:conditionalFormatting>
        <x14:conditionalFormatting xmlns:xm="http://schemas.microsoft.com/office/excel/2006/main">
          <x14:cfRule type="containsText" priority="222" operator="containsText" id="{3DBAA5FB-F31D-4DF0-A918-A3E7B5C70737}">
            <xm:f>NOT(ISERROR(SEARCH("Oui",A88)))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23" operator="containsText" id="{2AF788F7-79D4-4DAC-9366-83782D7DA463}">
            <xm:f>NOT(ISERROR(SEARCH("vérifier",A88)))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A88</xm:sqref>
        </x14:conditionalFormatting>
        <x14:conditionalFormatting xmlns:xm="http://schemas.microsoft.com/office/excel/2006/main">
          <x14:cfRule type="expression" priority="219" id="{B4C9C6DE-D463-4B4F-8492-09DF1A59932F}">
            <xm:f>$AJ93&lt;=Données!$B$2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D93:H93</xm:sqref>
        </x14:conditionalFormatting>
        <x14:conditionalFormatting xmlns:xm="http://schemas.microsoft.com/office/excel/2006/main">
          <x14:cfRule type="containsText" priority="216" operator="containsText" id="{C9708152-0993-4CB3-9735-4E35C08BCA8A}">
            <xm:f>NOT(ISERROR(SEARCH("Oui",A93)))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17" operator="containsText" id="{A8F5919C-BD35-423F-AE35-65F4252C7AB3}">
            <xm:f>NOT(ISERROR(SEARCH("vérifier",A93)))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A93</xm:sqref>
        </x14:conditionalFormatting>
        <x14:conditionalFormatting xmlns:xm="http://schemas.microsoft.com/office/excel/2006/main">
          <x14:cfRule type="expression" priority="213" id="{4CAD6BC6-DCA5-4E66-AAA5-C907B85DB577}">
            <xm:f>$AJ52&lt;=Données!$B$2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D52:H52</xm:sqref>
        </x14:conditionalFormatting>
        <x14:conditionalFormatting xmlns:xm="http://schemas.microsoft.com/office/excel/2006/main">
          <x14:cfRule type="containsText" priority="210" operator="containsText" id="{D0CFBDBE-CB51-4505-AEC8-5239A5B1C3B8}">
            <xm:f>NOT(ISERROR(SEARCH("Oui",A52)))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11" operator="containsText" id="{7398369C-922F-44FB-9C8D-4D651F693814}">
            <xm:f>NOT(ISERROR(SEARCH("vérifier",A52)))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A52</xm:sqref>
        </x14:conditionalFormatting>
        <x14:conditionalFormatting xmlns:xm="http://schemas.microsoft.com/office/excel/2006/main">
          <x14:cfRule type="expression" priority="207" id="{91254868-5DB9-4D25-9988-954664C0ACE1}">
            <xm:f>$AJ78&lt;=Données!$B$2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D78:H78</xm:sqref>
        </x14:conditionalFormatting>
        <x14:conditionalFormatting xmlns:xm="http://schemas.microsoft.com/office/excel/2006/main">
          <x14:cfRule type="containsText" priority="204" operator="containsText" id="{388F0CF0-7629-4FDD-BFF4-D0219BF18392}">
            <xm:f>NOT(ISERROR(SEARCH("Oui",A78)))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05" operator="containsText" id="{C4921F93-E61F-405A-A4F7-ADE570F42206}">
            <xm:f>NOT(ISERROR(SEARCH("vérifier",A78)))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A78</xm:sqref>
        </x14:conditionalFormatting>
        <x14:conditionalFormatting xmlns:xm="http://schemas.microsoft.com/office/excel/2006/main">
          <x14:cfRule type="expression" priority="201" id="{C5BFE893-0554-466F-814D-402839E6E842}">
            <xm:f>$AJ67&lt;=Données!$B$2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D67:H67</xm:sqref>
        </x14:conditionalFormatting>
        <x14:conditionalFormatting xmlns:xm="http://schemas.microsoft.com/office/excel/2006/main">
          <x14:cfRule type="containsText" priority="198" operator="containsText" id="{1F460567-9BE6-4D1F-825F-28519C7D8B01}">
            <xm:f>NOT(ISERROR(SEARCH("Oui",A67)))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99" operator="containsText" id="{5DD7D39F-196F-46B6-AED0-72AC15818954}">
            <xm:f>NOT(ISERROR(SEARCH("vérifier",A67)))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A67</xm:sqref>
        </x14:conditionalFormatting>
        <x14:conditionalFormatting xmlns:xm="http://schemas.microsoft.com/office/excel/2006/main">
          <x14:cfRule type="expression" priority="195" id="{83090DE0-8CAC-4A10-B20D-81831BDFA035}">
            <xm:f>$AJ94&lt;=Données!$B$2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D94:H94</xm:sqref>
        </x14:conditionalFormatting>
        <x14:conditionalFormatting xmlns:xm="http://schemas.microsoft.com/office/excel/2006/main">
          <x14:cfRule type="containsText" priority="192" operator="containsText" id="{27B959E8-4A63-4F03-BF55-7EF8573950C6}">
            <xm:f>NOT(ISERROR(SEARCH("Oui",A94)))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93" operator="containsText" id="{175E806A-0954-44BF-B5A9-A5F63F6793AA}">
            <xm:f>NOT(ISERROR(SEARCH("vérifier",A94)))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A94</xm:sqref>
        </x14:conditionalFormatting>
        <x14:conditionalFormatting xmlns:xm="http://schemas.microsoft.com/office/excel/2006/main">
          <x14:cfRule type="expression" priority="189" id="{B2164B96-235C-4AD2-A6E8-116B1479CCE6}">
            <xm:f>$AJ144&lt;=Données!$B$2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D144:H144</xm:sqref>
        </x14:conditionalFormatting>
        <x14:conditionalFormatting xmlns:xm="http://schemas.microsoft.com/office/excel/2006/main">
          <x14:cfRule type="containsText" priority="186" operator="containsText" id="{D6FFF49F-A4EE-4E1D-9C96-DE1B3B287A1E}">
            <xm:f>NOT(ISERROR(SEARCH("Oui",A144)))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87" operator="containsText" id="{E232849E-119E-472F-B443-C3D02B38A047}">
            <xm:f>NOT(ISERROR(SEARCH("vérifier",A144)))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</xm:sqref>
        </x14:conditionalFormatting>
        <x14:conditionalFormatting xmlns:xm="http://schemas.microsoft.com/office/excel/2006/main">
          <x14:cfRule type="expression" priority="183" id="{34195D42-AF04-4759-9B12-29A26EB85915}">
            <xm:f>$AJ42&lt;=Données!$B$2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D42:H42</xm:sqref>
        </x14:conditionalFormatting>
        <x14:conditionalFormatting xmlns:xm="http://schemas.microsoft.com/office/excel/2006/main">
          <x14:cfRule type="containsText" priority="180" operator="containsText" id="{D07950F6-9767-4058-AC92-55FE94B6B22F}">
            <xm:f>NOT(ISERROR(SEARCH("Oui",A42)))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81" operator="containsText" id="{1C9093D5-6F84-4F24-8A70-A2C31373D0D7}">
            <xm:f>NOT(ISERROR(SEARCH("vérifier",A42)))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A42</xm:sqref>
        </x14:conditionalFormatting>
        <x14:conditionalFormatting xmlns:xm="http://schemas.microsoft.com/office/excel/2006/main">
          <x14:cfRule type="containsText" priority="176" operator="containsText" id="{D49B2553-BDE7-45F0-B341-BF32A072AA70}">
            <xm:f>NOT(ISERROR(SEARCH("Oui",A244)))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77" operator="containsText" id="{8E707097-0660-49D9-9A44-2CA5593CE5E3}">
            <xm:f>NOT(ISERROR(SEARCH("vérifier",A244)))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A260 A251 A244</xm:sqref>
        </x14:conditionalFormatting>
        <x14:conditionalFormatting xmlns:xm="http://schemas.microsoft.com/office/excel/2006/main">
          <x14:cfRule type="expression" priority="174" id="{5ED1369E-4C45-4714-85C0-24FBF8C84096}">
            <xm:f>$AJ9&lt;=Données!$B$2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D9:H9</xm:sqref>
        </x14:conditionalFormatting>
        <x14:conditionalFormatting xmlns:xm="http://schemas.microsoft.com/office/excel/2006/main">
          <x14:cfRule type="containsText" priority="171" operator="containsText" id="{488E484D-02EF-4DE6-B605-695E7BAC5F2B}">
            <xm:f>NOT(ISERROR(SEARCH("Oui",A9)))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72" operator="containsText" id="{E29DA4BA-8232-4AC5-AB12-CE45A0D8F5E4}">
            <xm:f>NOT(ISERROR(SEARCH("vérifier",A9)))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</xm:sqref>
        </x14:conditionalFormatting>
        <x14:conditionalFormatting xmlns:xm="http://schemas.microsoft.com/office/excel/2006/main">
          <x14:cfRule type="expression" priority="168" id="{20E0ABB4-34F8-47FA-9502-945133418FB3}">
            <xm:f>$AJ48&lt;=Données!$B$2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D48:H48</xm:sqref>
        </x14:conditionalFormatting>
        <x14:conditionalFormatting xmlns:xm="http://schemas.microsoft.com/office/excel/2006/main">
          <x14:cfRule type="containsText" priority="165" operator="containsText" id="{DE45F89A-15CB-4462-B434-A339BC6AB528}">
            <xm:f>NOT(ISERROR(SEARCH("Oui",A48)))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66" operator="containsText" id="{F187F93E-05E2-4F20-83E8-024536044DB9}">
            <xm:f>NOT(ISERROR(SEARCH("vérifier",A48)))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A48</xm:sqref>
        </x14:conditionalFormatting>
        <x14:conditionalFormatting xmlns:xm="http://schemas.microsoft.com/office/excel/2006/main">
          <x14:cfRule type="expression" priority="162" id="{688CDD2A-A459-4989-A007-D3C1A0767F2C}">
            <xm:f>$AJ174&lt;=Données!$B$2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D174:H174</xm:sqref>
        </x14:conditionalFormatting>
        <x14:conditionalFormatting xmlns:xm="http://schemas.microsoft.com/office/excel/2006/main">
          <x14:cfRule type="containsText" priority="159" operator="containsText" id="{BD145696-7CF7-4C59-8F5D-DA3442E53545}">
            <xm:f>NOT(ISERROR(SEARCH("Oui",A174)))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60" operator="containsText" id="{A0587EA5-9C95-4FF1-87E9-04E521342513}">
            <xm:f>NOT(ISERROR(SEARCH("vérifier",A174)))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A174</xm:sqref>
        </x14:conditionalFormatting>
        <x14:conditionalFormatting xmlns:xm="http://schemas.microsoft.com/office/excel/2006/main">
          <x14:cfRule type="expression" priority="156" id="{6A4DBA4C-DACA-49AE-B20B-0FBAF4E86B2F}">
            <xm:f>$AJ24&lt;=Données!$B$2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D24:H24</xm:sqref>
        </x14:conditionalFormatting>
        <x14:conditionalFormatting xmlns:xm="http://schemas.microsoft.com/office/excel/2006/main">
          <x14:cfRule type="containsText" priority="153" operator="containsText" id="{ED082115-9168-4DEB-981D-B45C45400899}">
            <xm:f>NOT(ISERROR(SEARCH("Oui",A24)))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54" operator="containsText" id="{059C7EA7-40DA-4766-A69A-03CC837C8D00}">
            <xm:f>NOT(ISERROR(SEARCH("vérifier",A24)))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</xm:sqref>
        </x14:conditionalFormatting>
        <x14:conditionalFormatting xmlns:xm="http://schemas.microsoft.com/office/excel/2006/main">
          <x14:cfRule type="expression" priority="150" id="{F7577689-629F-4FAA-A5D0-11A51C764278}">
            <xm:f>$AJ27&lt;=Données!$B$2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D27:H27</xm:sqref>
        </x14:conditionalFormatting>
        <x14:conditionalFormatting xmlns:xm="http://schemas.microsoft.com/office/excel/2006/main">
          <x14:cfRule type="containsText" priority="147" operator="containsText" id="{92C27F39-6F63-4CE3-BFF0-EEA5E7E0F885}">
            <xm:f>NOT(ISERROR(SEARCH("Oui",A27)))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48" operator="containsText" id="{54B0F059-BB0A-4A22-99FA-650F1780C9C4}">
            <xm:f>NOT(ISERROR(SEARCH("vérifier",A27)))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A27</xm:sqref>
        </x14:conditionalFormatting>
        <x14:conditionalFormatting xmlns:xm="http://schemas.microsoft.com/office/excel/2006/main">
          <x14:cfRule type="expression" priority="144" id="{238B0081-D185-47D2-AF50-D77677DE8555}">
            <xm:f>$AJ39&lt;=Données!$B$2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D39:H39</xm:sqref>
        </x14:conditionalFormatting>
        <x14:conditionalFormatting xmlns:xm="http://schemas.microsoft.com/office/excel/2006/main">
          <x14:cfRule type="containsText" priority="141" operator="containsText" id="{0A97847D-9F0D-42CE-A7ED-EC3A5BE4C22C}">
            <xm:f>NOT(ISERROR(SEARCH("Oui",A39)))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42" operator="containsText" id="{B0CCF4D7-DE72-40D2-83C7-7ACC5905B12F}">
            <xm:f>NOT(ISERROR(SEARCH("vérifier",A39)))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A39</xm:sqref>
        </x14:conditionalFormatting>
        <x14:conditionalFormatting xmlns:xm="http://schemas.microsoft.com/office/excel/2006/main">
          <x14:cfRule type="expression" priority="138" id="{E341E9C2-252E-44BD-95E2-ADEE628AC19D}">
            <xm:f>$AJ16&lt;=Données!$B$2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D16:H16</xm:sqref>
        </x14:conditionalFormatting>
        <x14:conditionalFormatting xmlns:xm="http://schemas.microsoft.com/office/excel/2006/main">
          <x14:cfRule type="containsText" priority="135" operator="containsText" id="{06844281-7648-40AD-840C-E42F8D2F72F4}">
            <xm:f>NOT(ISERROR(SEARCH("Oui",A16)))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36" operator="containsText" id="{33325CF8-305D-469C-9584-C2C80FFADDF2}">
            <xm:f>NOT(ISERROR(SEARCH("vérifier",A16)))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</xm:sqref>
        </x14:conditionalFormatting>
        <x14:conditionalFormatting xmlns:xm="http://schemas.microsoft.com/office/excel/2006/main">
          <x14:cfRule type="expression" priority="132" id="{D29EA9B1-BDB1-46B3-A5C9-C6A001BDD845}">
            <xm:f>$AJ23&lt;=Données!$B$2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D23:H23</xm:sqref>
        </x14:conditionalFormatting>
        <x14:conditionalFormatting xmlns:xm="http://schemas.microsoft.com/office/excel/2006/main">
          <x14:cfRule type="containsText" priority="129" operator="containsText" id="{F19F8391-85AF-439F-9F9F-D5422D736224}">
            <xm:f>NOT(ISERROR(SEARCH("Oui",A23)))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30" operator="containsText" id="{882A8394-6EE9-4374-8682-4A34662D15C8}">
            <xm:f>NOT(ISERROR(SEARCH("vérifier",A23)))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</xm:sqref>
        </x14:conditionalFormatting>
        <x14:conditionalFormatting xmlns:xm="http://schemas.microsoft.com/office/excel/2006/main">
          <x14:cfRule type="expression" priority="126" id="{78D3F610-EE67-4AE4-A628-1B64BE58C1E4}">
            <xm:f>$AJ37&lt;=Données!$B$2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D37:H37</xm:sqref>
        </x14:conditionalFormatting>
        <x14:conditionalFormatting xmlns:xm="http://schemas.microsoft.com/office/excel/2006/main">
          <x14:cfRule type="containsText" priority="123" operator="containsText" id="{84CA2386-894B-4F27-88F5-42CF47D5596A}">
            <xm:f>NOT(ISERROR(SEARCH("Oui",A37)))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24" operator="containsText" id="{0E31C021-D7B3-409D-A2D2-DD19E325A3F6}">
            <xm:f>NOT(ISERROR(SEARCH("vérifier",A37)))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A37</xm:sqref>
        </x14:conditionalFormatting>
        <x14:conditionalFormatting xmlns:xm="http://schemas.microsoft.com/office/excel/2006/main">
          <x14:cfRule type="expression" priority="120" id="{0F93B26F-3A12-4F27-825B-611C9F8F5A3B}">
            <xm:f>$AJ19&lt;=Données!$B$2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D19:H19</xm:sqref>
        </x14:conditionalFormatting>
        <x14:conditionalFormatting xmlns:xm="http://schemas.microsoft.com/office/excel/2006/main">
          <x14:cfRule type="containsText" priority="117" operator="containsText" id="{CB66E94A-0987-4AF0-AEEE-4AD343FB2B73}">
            <xm:f>NOT(ISERROR(SEARCH("Oui",A19)))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18" operator="containsText" id="{DD1201E3-492A-4541-B2DF-7F7919FC2042}">
            <xm:f>NOT(ISERROR(SEARCH("vérifier",A19)))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 A21</xm:sqref>
        </x14:conditionalFormatting>
        <x14:conditionalFormatting xmlns:xm="http://schemas.microsoft.com/office/excel/2006/main">
          <x14:cfRule type="expression" priority="114" id="{1270231B-CAC3-4F8A-B11C-245041488808}">
            <xm:f>$AJ53&lt;=Données!$B$2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D53:H53</xm:sqref>
        </x14:conditionalFormatting>
        <x14:conditionalFormatting xmlns:xm="http://schemas.microsoft.com/office/excel/2006/main">
          <x14:cfRule type="containsText" priority="111" operator="containsText" id="{FAB1E59E-1DC9-44AA-A169-87FDFBDD50E8}">
            <xm:f>NOT(ISERROR(SEARCH("Oui",A53)))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12" operator="containsText" id="{EB72F96C-B006-4AF6-B071-B26D6802E7A0}">
            <xm:f>NOT(ISERROR(SEARCH("vérifier",A53)))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A53</xm:sqref>
        </x14:conditionalFormatting>
        <x14:conditionalFormatting xmlns:xm="http://schemas.microsoft.com/office/excel/2006/main">
          <x14:cfRule type="expression" priority="108" id="{35972DD1-3DEC-481A-8AD0-EEBF0658D6E2}">
            <xm:f>$AJ55&lt;=Données!$B$2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D55:H55</xm:sqref>
        </x14:conditionalFormatting>
        <x14:conditionalFormatting xmlns:xm="http://schemas.microsoft.com/office/excel/2006/main">
          <x14:cfRule type="containsText" priority="105" operator="containsText" id="{AD997D2D-CF3C-4EFB-A5D9-6E1D66645EA6}">
            <xm:f>NOT(ISERROR(SEARCH("Oui",A55)))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06" operator="containsText" id="{1D4C3FBA-65D0-42C6-930D-2EA318751735}">
            <xm:f>NOT(ISERROR(SEARCH("vérifier",A55)))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A55</xm:sqref>
        </x14:conditionalFormatting>
        <x14:conditionalFormatting xmlns:xm="http://schemas.microsoft.com/office/excel/2006/main">
          <x14:cfRule type="expression" priority="102" id="{3A46EFF4-8264-430D-A47F-F9728DB8D50B}">
            <xm:f>$AJ36&lt;=Données!$B$2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D36:H36</xm:sqref>
        </x14:conditionalFormatting>
        <x14:conditionalFormatting xmlns:xm="http://schemas.microsoft.com/office/excel/2006/main">
          <x14:cfRule type="containsText" priority="99" operator="containsText" id="{A7D44886-6DFC-4F30-A0B9-8202A3E63589}">
            <xm:f>NOT(ISERROR(SEARCH("Oui",A36)))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00" operator="containsText" id="{1F087FF7-D42A-4DD8-AE97-2896109365DB}">
            <xm:f>NOT(ISERROR(SEARCH("vérifier",A36)))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A36</xm:sqref>
        </x14:conditionalFormatting>
        <x14:conditionalFormatting xmlns:xm="http://schemas.microsoft.com/office/excel/2006/main">
          <x14:cfRule type="expression" priority="96" id="{FE35FF65-EE44-4AE7-9657-0237F0909EE1}">
            <xm:f>$AJ32&lt;=Données!$B$2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D32:H32</xm:sqref>
        </x14:conditionalFormatting>
        <x14:conditionalFormatting xmlns:xm="http://schemas.microsoft.com/office/excel/2006/main">
          <x14:cfRule type="containsText" priority="93" operator="containsText" id="{54FEF0BF-3F53-451F-ABF4-F73035705CA6}">
            <xm:f>NOT(ISERROR(SEARCH("Oui",A32)))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94" operator="containsText" id="{0D0EA09A-CF1C-4949-B342-E4CD68AF6F4C}">
            <xm:f>NOT(ISERROR(SEARCH("vérifier",A32)))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90" id="{E398CE20-34E9-4E8E-A5E8-B4A66AFA55D3}">
            <xm:f>$AJ13&lt;=Données!$B$2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D13:H14</xm:sqref>
        </x14:conditionalFormatting>
        <x14:conditionalFormatting xmlns:xm="http://schemas.microsoft.com/office/excel/2006/main">
          <x14:cfRule type="containsText" priority="87" operator="containsText" id="{D631DC9D-36BB-40A8-AD42-AD301DF321C8}">
            <xm:f>NOT(ISERROR(SEARCH("Oui",A13)))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88" operator="containsText" id="{FB9815A5-1D49-403C-AE26-6BA389C6CF99}">
            <xm:f>NOT(ISERROR(SEARCH("vérifier",A13)))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A13:A14</xm:sqref>
        </x14:conditionalFormatting>
        <x14:conditionalFormatting xmlns:xm="http://schemas.microsoft.com/office/excel/2006/main">
          <x14:cfRule type="expression" priority="85" id="{BADE0B23-8EA1-4F15-A9D6-97FE1EE42936}">
            <xm:f>$AJ20&lt;=Données!$B$2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D20:H20</xm:sqref>
        </x14:conditionalFormatting>
        <x14:conditionalFormatting xmlns:xm="http://schemas.microsoft.com/office/excel/2006/main">
          <x14:cfRule type="containsText" priority="82" operator="containsText" id="{E0D6E996-E1CC-4987-852B-823E6F220F10}">
            <xm:f>NOT(ISERROR(SEARCH("Oui",A20)))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83" operator="containsText" id="{09779EA7-AEF6-4DD6-BA40-D8ACE52773EF}">
            <xm:f>NOT(ISERROR(SEARCH("vérifier",A20)))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</xm:sqref>
        </x14:conditionalFormatting>
        <x14:conditionalFormatting xmlns:xm="http://schemas.microsoft.com/office/excel/2006/main">
          <x14:cfRule type="expression" priority="79" id="{E45C7EE9-A964-4673-B7A9-EC59CBF81F0D}">
            <xm:f>$AJ31&lt;=Données!$B$2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D31:H31</xm:sqref>
        </x14:conditionalFormatting>
        <x14:conditionalFormatting xmlns:xm="http://schemas.microsoft.com/office/excel/2006/main">
          <x14:cfRule type="containsText" priority="76" operator="containsText" id="{FA453782-4BD4-442D-BE91-DF9101CC2D53}">
            <xm:f>NOT(ISERROR(SEARCH("Oui",A31)))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77" operator="containsText" id="{95681A57-7C78-4FE1-A0F9-248C7C514D8F}">
            <xm:f>NOT(ISERROR(SEARCH("vérifier",A31)))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A31</xm:sqref>
        </x14:conditionalFormatting>
        <x14:conditionalFormatting xmlns:xm="http://schemas.microsoft.com/office/excel/2006/main">
          <x14:cfRule type="expression" priority="73" id="{ABD198FC-7D91-4EDE-AA2F-4C096D39D22C}">
            <xm:f>$AJ28&lt;=Données!$B$2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D28:H29</xm:sqref>
        </x14:conditionalFormatting>
        <x14:conditionalFormatting xmlns:xm="http://schemas.microsoft.com/office/excel/2006/main">
          <x14:cfRule type="containsText" priority="70" operator="containsText" id="{6F121011-B859-493F-9069-1354D95E5C6C}">
            <xm:f>NOT(ISERROR(SEARCH("Oui",A28)))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71" operator="containsText" id="{57DA2066-CB77-46B8-A78A-00EE67C98F37}">
            <xm:f>NOT(ISERROR(SEARCH("vérifier",A28)))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A28:A29</xm:sqref>
        </x14:conditionalFormatting>
        <x14:conditionalFormatting xmlns:xm="http://schemas.microsoft.com/office/excel/2006/main">
          <x14:cfRule type="expression" priority="67" id="{9C16D4F9-988A-44F5-99DC-A5DF0CC28590}">
            <xm:f>$AJ30&lt;=Données!$B$2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D30:H30</xm:sqref>
        </x14:conditionalFormatting>
        <x14:conditionalFormatting xmlns:xm="http://schemas.microsoft.com/office/excel/2006/main">
          <x14:cfRule type="containsText" priority="64" operator="containsText" id="{BDB80545-5A89-4229-941F-1B8D7D8F3B19}">
            <xm:f>NOT(ISERROR(SEARCH("Oui",A30)))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65" operator="containsText" id="{6D285D2B-9EFA-4429-9E98-3013995723A6}">
            <xm:f>NOT(ISERROR(SEARCH("vérifier",A30)))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</xm:sqref>
        </x14:conditionalFormatting>
        <x14:conditionalFormatting xmlns:xm="http://schemas.microsoft.com/office/excel/2006/main">
          <x14:cfRule type="expression" priority="61" id="{29603D9C-DEB2-4041-91C6-B3891693E94C}">
            <xm:f>$AJ75&lt;=Données!$B$2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D75:H75</xm:sqref>
        </x14:conditionalFormatting>
        <x14:conditionalFormatting xmlns:xm="http://schemas.microsoft.com/office/excel/2006/main">
          <x14:cfRule type="containsText" priority="58" operator="containsText" id="{2DDE33D4-AD39-4858-8B66-CDC4AF00C881}">
            <xm:f>NOT(ISERROR(SEARCH("Oui",A75)))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59" operator="containsText" id="{4D795201-77A8-4CBF-BF63-990DDB98DDEA}">
            <xm:f>NOT(ISERROR(SEARCH("vérifier",A75)))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A75</xm:sqref>
        </x14:conditionalFormatting>
        <x14:conditionalFormatting xmlns:xm="http://schemas.microsoft.com/office/excel/2006/main">
          <x14:cfRule type="expression" priority="55" id="{ED7CEFA3-0A6A-465D-8E3C-D24279842E53}">
            <xm:f>$AJ34&lt;=Données!$B$2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D34:H34</xm:sqref>
        </x14:conditionalFormatting>
        <x14:conditionalFormatting xmlns:xm="http://schemas.microsoft.com/office/excel/2006/main">
          <x14:cfRule type="containsText" priority="52" operator="containsText" id="{CB8DC3ED-6E87-4ED5-8D6B-612D19973A3C}">
            <xm:f>NOT(ISERROR(SEARCH("Oui",A34)))</xm:f>
            <xm:f>"Oui"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3" operator="containsText" id="{52C9FC8F-1174-4F68-9FB5-7396083D5E13}">
            <xm:f>NOT(ISERROR(SEARCH("vérifier",A34)))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A34</xm:sqref>
        </x14:conditionalFormatting>
        <x14:conditionalFormatting xmlns:xm="http://schemas.microsoft.com/office/excel/2006/main">
          <x14:cfRule type="expression" priority="49" id="{B152288E-DFC9-46CD-B912-E7ED3A5648DE}">
            <xm:f>$AJ10&lt;=Données!$B$2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D10:H11</xm:sqref>
        </x14:conditionalFormatting>
        <x14:conditionalFormatting xmlns:xm="http://schemas.microsoft.com/office/excel/2006/main">
          <x14:cfRule type="containsText" priority="46" operator="containsText" id="{7DA4444F-F1E6-44C5-A3EE-A26E0C733A97}">
            <xm:f>NOT(ISERROR(SEARCH("Oui",A10)))</xm:f>
            <xm:f>"Oui"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7" operator="containsText" id="{84E2A530-D5ED-4E1C-814A-8E4F929A4075}">
            <xm:f>NOT(ISERROR(SEARCH("vérifier",A10)))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A10:A11</xm:sqref>
        </x14:conditionalFormatting>
        <x14:conditionalFormatting xmlns:xm="http://schemas.microsoft.com/office/excel/2006/main">
          <x14:cfRule type="expression" priority="43" id="{0CF93905-2101-4E37-A91F-3A9EB0AC8992}">
            <xm:f>$AJ26&lt;=Données!$B$2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D26:H26</xm:sqref>
        </x14:conditionalFormatting>
        <x14:conditionalFormatting xmlns:xm="http://schemas.microsoft.com/office/excel/2006/main">
          <x14:cfRule type="containsText" priority="40" operator="containsText" id="{03994843-612A-4939-B5C9-EC38F45BA5D6}">
            <xm:f>NOT(ISERROR(SEARCH("Oui",A26)))</xm:f>
            <xm:f>"Oui"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1" operator="containsText" id="{98391827-6D2B-4214-8935-5E4BC639B7AB}">
            <xm:f>NOT(ISERROR(SEARCH("vérifier",A26)))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</xm:sqref>
        </x14:conditionalFormatting>
        <x14:conditionalFormatting xmlns:xm="http://schemas.microsoft.com/office/excel/2006/main">
          <x14:cfRule type="expression" priority="37" id="{9F2D940F-C9A7-4CD6-AE0C-64481A9D0549}">
            <xm:f>$AJ25&lt;=Données!$B$2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D25:H25</xm:sqref>
        </x14:conditionalFormatting>
        <x14:conditionalFormatting xmlns:xm="http://schemas.microsoft.com/office/excel/2006/main">
          <x14:cfRule type="containsText" priority="34" operator="containsText" id="{E0F6EF9C-EAD1-4558-B772-CF25991BA2E4}">
            <xm:f>NOT(ISERROR(SEARCH("Oui",A25)))</xm:f>
            <xm:f>"Oui"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5" operator="containsText" id="{ADFE017D-7756-4D1D-A845-6C7A1F3C581E}">
            <xm:f>NOT(ISERROR(SEARCH("vérifier",A25)))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</xm:sqref>
        </x14:conditionalFormatting>
        <x14:conditionalFormatting xmlns:xm="http://schemas.microsoft.com/office/excel/2006/main">
          <x14:cfRule type="expression" priority="31" id="{8A94ED0D-26A5-41AF-A237-E1DAC3C0792F}">
            <xm:f>$AJ18&lt;=Données!$B$2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D18:H18</xm:sqref>
        </x14:conditionalFormatting>
        <x14:conditionalFormatting xmlns:xm="http://schemas.microsoft.com/office/excel/2006/main">
          <x14:cfRule type="containsText" priority="28" operator="containsText" id="{6BE5ECCB-7A3A-4785-81BC-795B89F4862A}">
            <xm:f>NOT(ISERROR(SEARCH("Oui",A18)))</xm:f>
            <xm:f>"Oui"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9" operator="containsText" id="{EEA36067-189B-48B2-A117-61B60A4552DE}">
            <xm:f>NOT(ISERROR(SEARCH("vérifier",A18)))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</xm:sqref>
        </x14:conditionalFormatting>
        <x14:conditionalFormatting xmlns:xm="http://schemas.microsoft.com/office/excel/2006/main">
          <x14:cfRule type="expression" priority="25" id="{7AC1ADF2-3B49-4916-A9D7-59EE0AD62B8E}">
            <xm:f>$AJ22&lt;=Données!$B$2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D22:H22</xm:sqref>
        </x14:conditionalFormatting>
        <x14:conditionalFormatting xmlns:xm="http://schemas.microsoft.com/office/excel/2006/main">
          <x14:cfRule type="containsText" priority="22" operator="containsText" id="{5C58CD16-CCCA-4642-A450-96E934C2CD5F}">
            <xm:f>NOT(ISERROR(SEARCH("Oui",A22)))</xm:f>
            <xm:f>"Oui"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" operator="containsText" id="{4B08CE91-1F10-4B12-B155-8A0D654E7067}">
            <xm:f>NOT(ISERROR(SEARCH("vérifier",A22)))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</xm:sqref>
        </x14:conditionalFormatting>
        <x14:conditionalFormatting xmlns:xm="http://schemas.microsoft.com/office/excel/2006/main">
          <x14:cfRule type="expression" priority="19" id="{DBE46351-2A42-441A-9F4D-0EEF7D290EE0}">
            <xm:f>$AJ17&lt;=Données!$B$2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D17:H17</xm:sqref>
        </x14:conditionalFormatting>
        <x14:conditionalFormatting xmlns:xm="http://schemas.microsoft.com/office/excel/2006/main">
          <x14:cfRule type="containsText" priority="17" operator="containsText" id="{C2CA6FE4-0709-4552-A50B-4B8722B437DF}">
            <xm:f>NOT(ISERROR(SEARCH("vérifier",A17)))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</xm:sqref>
        </x14:conditionalFormatting>
        <x14:conditionalFormatting xmlns:xm="http://schemas.microsoft.com/office/excel/2006/main">
          <x14:cfRule type="containsText" priority="14" operator="containsText" id="{E1B5CC99-61AB-4CD7-84C1-CF788212F4E2}">
            <xm:f>NOT(ISERROR(SEARCH("X",U8)))</xm:f>
            <xm:f>"X"</xm:f>
            <x14:dxf>
              <font>
                <color rgb="FFC00000"/>
              </font>
            </x14:dxf>
          </x14:cfRule>
          <xm:sqref>U8:V8</xm:sqref>
        </x14:conditionalFormatting>
        <x14:conditionalFormatting xmlns:xm="http://schemas.microsoft.com/office/excel/2006/main">
          <x14:cfRule type="containsText" priority="13" operator="containsText" id="{5CF94015-8E86-46A8-B4DF-5DF4A3B17692}">
            <xm:f>NOT(ISERROR(SEARCH("X",U9)))</xm:f>
            <xm:f>"X"</xm:f>
            <x14:dxf>
              <font>
                <color rgb="FFC00000"/>
              </font>
            </x14:dxf>
          </x14:cfRule>
          <xm:sqref>U9:V261</xm:sqref>
        </x14:conditionalFormatting>
        <x14:conditionalFormatting xmlns:xm="http://schemas.microsoft.com/office/excel/2006/main">
          <x14:cfRule type="containsText" priority="16" operator="containsText" id="{AF26CE02-1628-44E2-BE06-73F2F107CC08}">
            <xm:f>NOT(ISERROR(SEARCH("Oui",A8)))</xm:f>
            <xm:f>"Oui"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A8:A11 A13:A261</xm:sqref>
        </x14:conditionalFormatting>
        <x14:conditionalFormatting xmlns:xm="http://schemas.microsoft.com/office/excel/2006/main">
          <x14:cfRule type="expression" priority="10" id="{4224C621-80B4-4F4C-BDFE-39D75A0E66DA}">
            <xm:f>$AJ12&lt;=Données!$B$2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D12:H12</xm:sqref>
        </x14:conditionalFormatting>
        <x14:conditionalFormatting xmlns:xm="http://schemas.microsoft.com/office/excel/2006/main">
          <x14:cfRule type="containsText" priority="7" operator="containsText" id="{BF13EE03-C3AA-42BC-9754-99E3109509E2}">
            <xm:f>NOT(ISERROR(SEARCH("Oui",A12)))</xm:f>
            <xm:f>"Oui"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" operator="containsText" id="{36BB4A78-3924-4EC3-A6B5-B508BAB84BB0}">
            <xm:f>NOT(ISERROR(SEARCH("vérifier",A12)))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</xm:sqref>
        </x14:conditionalFormatting>
        <x14:conditionalFormatting xmlns:xm="http://schemas.microsoft.com/office/excel/2006/main">
          <x14:cfRule type="containsText" priority="5" operator="containsText" id="{B879F084-01C9-419F-964D-19300743E875}">
            <xm:f>NOT(ISERROR(SEARCH("Oui",A12)))</xm:f>
            <xm:f>"Oui"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A12</xm:sqref>
        </x14:conditionalFormatting>
        <x14:conditionalFormatting xmlns:xm="http://schemas.microsoft.com/office/excel/2006/main">
          <x14:cfRule type="expression" priority="4" id="{0CE56608-938D-4F8B-A748-3BDC5F009223}">
            <xm:f>$AJ17&lt;=Données!$B$2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D17:E17</xm:sqref>
        </x14:conditionalFormatting>
        <x14:conditionalFormatting xmlns:xm="http://schemas.microsoft.com/office/excel/2006/main">
          <x14:cfRule type="containsText" priority="2" operator="containsText" id="{AA2C62B8-79F1-4A40-8554-DCEED7573D5A}">
            <xm:f>NOT(ISERROR(SEARCH("X",AD5)))</xm:f>
            <xm:f>"X"</xm:f>
            <x14:dxf>
              <font>
                <color rgb="FFC00000"/>
              </font>
            </x14:dxf>
          </x14:cfRule>
          <xm:sqref>AD5</xm:sqref>
        </x14:conditionalFormatting>
        <x14:conditionalFormatting xmlns:xm="http://schemas.microsoft.com/office/excel/2006/main">
          <x14:cfRule type="containsText" priority="1" operator="containsText" id="{AFA1D4E4-91FA-4594-B816-7E4DE6487720}">
            <xm:f>NOT(ISERROR(SEARCH("X",AD7)))</xm:f>
            <xm:f>"X"</xm:f>
            <x14:dxf>
              <font>
                <color rgb="FFC00000"/>
              </font>
            </x14:dxf>
          </x14:cfRule>
          <xm:sqref>AD7:AD261 AD263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IY236"/>
  <sheetViews>
    <sheetView zoomScaleNormal="100" zoomScaleSheetLayoutView="70" zoomScalePageLayoutView="90" workbookViewId="0">
      <pane xSplit="5" ySplit="7" topLeftCell="V8" activePane="bottomRight" state="frozen"/>
      <selection pane="topRight" activeCell="D1" sqref="D1"/>
      <selection pane="bottomLeft" activeCell="A7" sqref="A7"/>
      <selection pane="bottomRight" activeCell="C8" sqref="C8"/>
    </sheetView>
  </sheetViews>
  <sheetFormatPr baseColWidth="10" defaultColWidth="6.42578125" defaultRowHeight="12.75" x14ac:dyDescent="0.2"/>
  <cols>
    <col min="1" max="1" width="10.85546875" hidden="1" customWidth="1"/>
    <col min="2" max="2" width="5.85546875" hidden="1" customWidth="1"/>
    <col min="3" max="3" width="19.7109375" bestFit="1" customWidth="1"/>
    <col min="4" max="4" width="18.28515625" bestFit="1" customWidth="1"/>
    <col min="5" max="5" width="9.7109375" bestFit="1" customWidth="1"/>
    <col min="6" max="6" width="28.7109375" style="152" bestFit="1" customWidth="1"/>
    <col min="7" max="7" width="21.5703125" style="152" bestFit="1" customWidth="1"/>
    <col min="8" max="8" width="7.5703125" bestFit="1" customWidth="1"/>
    <col min="9" max="9" width="9.42578125" bestFit="1" customWidth="1"/>
    <col min="10" max="10" width="9.7109375" bestFit="1" customWidth="1"/>
    <col min="11" max="11" width="9.28515625" bestFit="1" customWidth="1"/>
    <col min="12" max="12" width="10.7109375" bestFit="1" customWidth="1"/>
    <col min="13" max="13" width="5.28515625" bestFit="1" customWidth="1"/>
    <col min="14" max="14" width="6.7109375" bestFit="1" customWidth="1"/>
    <col min="15" max="15" width="5.7109375" bestFit="1" customWidth="1"/>
    <col min="16" max="18" width="7.7109375" bestFit="1" customWidth="1"/>
    <col min="19" max="19" width="8.28515625" bestFit="1" customWidth="1"/>
    <col min="20" max="21" width="8.28515625" customWidth="1"/>
    <col min="22" max="22" width="5.28515625" bestFit="1" customWidth="1"/>
    <col min="23" max="23" width="6.7109375" bestFit="1" customWidth="1"/>
    <col min="24" max="24" width="7.7109375" style="157" bestFit="1" customWidth="1"/>
    <col min="25" max="25" width="5.7109375" style="158" bestFit="1" customWidth="1"/>
    <col min="26" max="26" width="6.42578125" style="159" bestFit="1" customWidth="1"/>
    <col min="27" max="27" width="5.7109375" style="159" bestFit="1" customWidth="1"/>
    <col min="28" max="28" width="6.5703125" style="160" bestFit="1" customWidth="1"/>
    <col min="29" max="29" width="7.7109375" style="153" bestFit="1" customWidth="1"/>
    <col min="30" max="31" width="4.42578125" style="153" bestFit="1" customWidth="1"/>
    <col min="32" max="32" width="10.42578125" style="63" bestFit="1" customWidth="1"/>
    <col min="33" max="33" width="16.42578125" style="154" bestFit="1" customWidth="1"/>
    <col min="34" max="34" width="18.28515625" style="6" customWidth="1"/>
    <col min="35" max="35" width="10.28515625" style="155" bestFit="1" customWidth="1"/>
    <col min="36" max="36" width="49.28515625" style="156" bestFit="1" customWidth="1"/>
    <col min="37" max="37" width="10.140625" style="63" bestFit="1" customWidth="1"/>
    <col min="38" max="38" width="9.5703125" style="63" bestFit="1" customWidth="1"/>
    <col min="39" max="41" width="6.42578125" style="63"/>
  </cols>
  <sheetData>
    <row r="1" spans="1:41" ht="21.6" customHeight="1" x14ac:dyDescent="0.2">
      <c r="A1" s="286"/>
      <c r="B1" s="279"/>
      <c r="C1" s="455">
        <f>'PAR NOM FICHIER À JOUR'!E1</f>
        <v>45979</v>
      </c>
      <c r="D1" s="456"/>
      <c r="E1" s="457"/>
      <c r="F1" s="428" t="s">
        <v>3322</v>
      </c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1"/>
      <c r="AA1" s="1"/>
      <c r="AB1" s="1"/>
      <c r="AC1" s="1"/>
      <c r="AD1" s="1"/>
      <c r="AE1" s="1"/>
      <c r="AF1" s="1"/>
      <c r="AG1" s="1"/>
      <c r="AH1" s="2"/>
      <c r="AI1" s="1"/>
      <c r="AJ1" s="3"/>
      <c r="AK1"/>
      <c r="AL1"/>
      <c r="AM1"/>
      <c r="AN1"/>
      <c r="AO1"/>
    </row>
    <row r="2" spans="1:41" ht="21.6" customHeight="1" x14ac:dyDescent="0.2">
      <c r="A2" s="279"/>
      <c r="B2" s="279"/>
      <c r="C2" s="456"/>
      <c r="D2" s="456"/>
      <c r="E2" s="457"/>
      <c r="F2" s="430" t="s">
        <v>3321</v>
      </c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1"/>
      <c r="AA2" s="1"/>
      <c r="AB2" s="1"/>
      <c r="AC2" s="1"/>
      <c r="AD2" s="1"/>
      <c r="AE2" s="1"/>
      <c r="AF2" s="1"/>
      <c r="AG2" s="1"/>
      <c r="AH2" s="2"/>
      <c r="AI2" s="1"/>
      <c r="AJ2" s="3"/>
      <c r="AK2"/>
      <c r="AL2"/>
      <c r="AM2"/>
      <c r="AN2"/>
      <c r="AO2"/>
    </row>
    <row r="3" spans="1:41" ht="21.6" customHeight="1" x14ac:dyDescent="0.2">
      <c r="A3" s="279"/>
      <c r="B3" s="279"/>
      <c r="C3" s="456"/>
      <c r="D3" s="456"/>
      <c r="E3" s="457"/>
      <c r="F3" s="467" t="s">
        <v>3323</v>
      </c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Z3" s="1"/>
      <c r="AA3" s="1"/>
      <c r="AB3" s="1"/>
      <c r="AC3" s="1"/>
      <c r="AD3" s="1"/>
      <c r="AE3" s="1"/>
      <c r="AF3" s="1"/>
      <c r="AG3" s="1"/>
      <c r="AH3" s="2"/>
      <c r="AI3" s="1"/>
      <c r="AJ3" s="3"/>
      <c r="AK3"/>
      <c r="AL3"/>
      <c r="AM3"/>
      <c r="AN3"/>
      <c r="AO3"/>
    </row>
    <row r="4" spans="1:41" ht="74.099999999999994" customHeight="1" thickBot="1" x14ac:dyDescent="0.25">
      <c r="A4" s="285"/>
      <c r="B4" s="285"/>
      <c r="C4" s="295" t="s">
        <v>3276</v>
      </c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/>
      <c r="AL4"/>
      <c r="AM4"/>
      <c r="AN4"/>
      <c r="AO4"/>
    </row>
    <row r="5" spans="1:41" s="6" customFormat="1" ht="13.35" customHeight="1" thickBot="1" x14ac:dyDescent="0.25">
      <c r="A5" s="425" t="s">
        <v>2962</v>
      </c>
      <c r="B5" s="173"/>
      <c r="C5" s="432" t="s">
        <v>2</v>
      </c>
      <c r="D5" s="435" t="s">
        <v>3</v>
      </c>
      <c r="E5" s="435" t="s">
        <v>4</v>
      </c>
      <c r="F5" s="441" t="s">
        <v>5</v>
      </c>
      <c r="G5" s="444" t="s">
        <v>6</v>
      </c>
      <c r="H5" s="447" t="s">
        <v>7</v>
      </c>
      <c r="I5" s="462" t="s">
        <v>8</v>
      </c>
      <c r="J5" s="463"/>
      <c r="K5" s="463"/>
      <c r="L5" s="235" t="s">
        <v>9</v>
      </c>
      <c r="M5" s="469" t="s">
        <v>11</v>
      </c>
      <c r="N5" s="470"/>
      <c r="O5" s="470"/>
      <c r="P5" s="470"/>
      <c r="Q5" s="470"/>
      <c r="R5" s="470"/>
      <c r="S5" s="470"/>
      <c r="T5" s="470"/>
      <c r="U5" s="471"/>
      <c r="V5" s="408" t="s">
        <v>3270</v>
      </c>
      <c r="W5" s="409"/>
      <c r="X5" s="464" t="s">
        <v>10</v>
      </c>
      <c r="Y5" s="465"/>
      <c r="Z5" s="465"/>
      <c r="AA5" s="465"/>
      <c r="AB5" s="466"/>
      <c r="AC5" s="221" t="s">
        <v>5074</v>
      </c>
      <c r="AD5" s="405">
        <v>8511</v>
      </c>
      <c r="AE5" s="419">
        <v>2130</v>
      </c>
      <c r="AF5" s="390" t="s">
        <v>13</v>
      </c>
      <c r="AG5" s="410" t="s">
        <v>14</v>
      </c>
      <c r="AH5" s="413" t="s">
        <v>15</v>
      </c>
      <c r="AI5" s="416" t="s">
        <v>16</v>
      </c>
      <c r="AJ5" s="393" t="s">
        <v>17</v>
      </c>
    </row>
    <row r="6" spans="1:41" s="6" customFormat="1" ht="17.25" customHeight="1" x14ac:dyDescent="0.2">
      <c r="A6" s="426"/>
      <c r="B6" s="174"/>
      <c r="C6" s="433"/>
      <c r="D6" s="436"/>
      <c r="E6" s="436"/>
      <c r="F6" s="442"/>
      <c r="G6" s="445"/>
      <c r="H6" s="448"/>
      <c r="I6" s="7" t="s">
        <v>18</v>
      </c>
      <c r="J6" s="8" t="s">
        <v>19</v>
      </c>
      <c r="K6" s="231" t="s">
        <v>20</v>
      </c>
      <c r="L6" s="236" t="s">
        <v>5802</v>
      </c>
      <c r="M6" s="189" t="s">
        <v>5864</v>
      </c>
      <c r="N6" s="189">
        <v>1804</v>
      </c>
      <c r="O6" s="188" t="s">
        <v>26</v>
      </c>
      <c r="P6" s="189">
        <v>1860</v>
      </c>
      <c r="Q6" s="189" t="s">
        <v>27</v>
      </c>
      <c r="R6" s="190">
        <v>8210</v>
      </c>
      <c r="S6" s="190" t="s">
        <v>5863</v>
      </c>
      <c r="T6" s="318" t="s">
        <v>5800</v>
      </c>
      <c r="U6" s="321">
        <v>6501</v>
      </c>
      <c r="V6" s="216">
        <v>46827</v>
      </c>
      <c r="W6" s="217">
        <v>76727</v>
      </c>
      <c r="X6" s="11" t="s">
        <v>21</v>
      </c>
      <c r="Y6" s="12" t="s">
        <v>22</v>
      </c>
      <c r="Z6" s="12" t="s">
        <v>23</v>
      </c>
      <c r="AA6" s="12" t="s">
        <v>24</v>
      </c>
      <c r="AB6" s="13" t="s">
        <v>25</v>
      </c>
      <c r="AC6" s="386" t="s">
        <v>29</v>
      </c>
      <c r="AD6" s="406"/>
      <c r="AE6" s="420"/>
      <c r="AF6" s="391"/>
      <c r="AG6" s="411"/>
      <c r="AH6" s="414"/>
      <c r="AI6" s="417"/>
      <c r="AJ6" s="394"/>
    </row>
    <row r="7" spans="1:41" s="6" customFormat="1" ht="31.35" customHeight="1" thickBot="1" x14ac:dyDescent="0.25">
      <c r="A7" s="427"/>
      <c r="B7" s="175"/>
      <c r="C7" s="434"/>
      <c r="D7" s="437"/>
      <c r="E7" s="437"/>
      <c r="F7" s="443"/>
      <c r="G7" s="446"/>
      <c r="H7" s="449"/>
      <c r="I7" s="18" t="s">
        <v>5005</v>
      </c>
      <c r="J7" s="18" t="s">
        <v>31</v>
      </c>
      <c r="K7" s="232" t="s">
        <v>32</v>
      </c>
      <c r="L7" s="237" t="s">
        <v>33</v>
      </c>
      <c r="M7" s="233" t="s">
        <v>5869</v>
      </c>
      <c r="N7" s="211" t="s">
        <v>5870</v>
      </c>
      <c r="O7" s="191" t="s">
        <v>35</v>
      </c>
      <c r="P7" s="192" t="s">
        <v>33</v>
      </c>
      <c r="Q7" s="192" t="s">
        <v>33</v>
      </c>
      <c r="R7" s="193" t="s">
        <v>33</v>
      </c>
      <c r="S7" s="194" t="s">
        <v>5801</v>
      </c>
      <c r="T7" s="194" t="s">
        <v>5801</v>
      </c>
      <c r="U7" s="319" t="s">
        <v>5801</v>
      </c>
      <c r="V7" s="218" t="s">
        <v>35</v>
      </c>
      <c r="W7" s="219" t="s">
        <v>3269</v>
      </c>
      <c r="X7" s="20" t="s">
        <v>34</v>
      </c>
      <c r="Y7" s="21" t="s">
        <v>35</v>
      </c>
      <c r="Z7" s="21" t="s">
        <v>36</v>
      </c>
      <c r="AA7" s="21" t="s">
        <v>37</v>
      </c>
      <c r="AB7" s="22" t="s">
        <v>38</v>
      </c>
      <c r="AC7" s="223" t="s">
        <v>33</v>
      </c>
      <c r="AD7" s="407"/>
      <c r="AE7" s="421"/>
      <c r="AF7" s="392"/>
      <c r="AG7" s="412"/>
      <c r="AH7" s="415"/>
      <c r="AI7" s="418"/>
      <c r="AJ7" s="395"/>
      <c r="AK7" s="336" t="s">
        <v>5867</v>
      </c>
      <c r="AL7" s="336" t="s">
        <v>5868</v>
      </c>
    </row>
    <row r="8" spans="1:41" x14ac:dyDescent="0.2">
      <c r="A8" s="169" t="s">
        <v>2799</v>
      </c>
      <c r="B8" s="172">
        <f>IF(A8="Oui",0,1)</f>
        <v>1</v>
      </c>
      <c r="C8" s="28" t="s">
        <v>45</v>
      </c>
      <c r="D8" s="28" t="s">
        <v>46</v>
      </c>
      <c r="E8" s="78" t="s">
        <v>47</v>
      </c>
      <c r="F8" s="79" t="s">
        <v>48</v>
      </c>
      <c r="G8" s="164" t="s">
        <v>49</v>
      </c>
      <c r="H8" s="29">
        <f ca="1">IF(AI8&lt;=Données!$B$2,1," ")</f>
        <v>1</v>
      </c>
      <c r="I8" s="45"/>
      <c r="J8" s="46"/>
      <c r="K8" s="93"/>
      <c r="L8" s="238"/>
      <c r="M8" s="234"/>
      <c r="N8" s="198"/>
      <c r="O8" s="197"/>
      <c r="P8" s="198"/>
      <c r="Q8" s="198"/>
      <c r="R8" s="199"/>
      <c r="S8" s="199"/>
      <c r="T8" s="199"/>
      <c r="U8" s="199"/>
      <c r="V8" s="226"/>
      <c r="W8" s="227"/>
      <c r="X8" s="34"/>
      <c r="Y8" s="35"/>
      <c r="Z8" s="35"/>
      <c r="AA8" s="35"/>
      <c r="AB8" s="36"/>
      <c r="AC8" s="224"/>
      <c r="AD8" s="53"/>
      <c r="AE8" s="54"/>
      <c r="AF8" s="55"/>
      <c r="AG8" s="56"/>
      <c r="AH8" s="41" t="s">
        <v>50</v>
      </c>
      <c r="AI8" s="42"/>
      <c r="AJ8" s="50" t="s">
        <v>51</v>
      </c>
      <c r="AK8" s="337" t="e">
        <f>INDEX($I$6:$AC$6,1,MATCH(1,I8:AC8,-1))</f>
        <v>#N/A</v>
      </c>
      <c r="AL8" s="337" t="e">
        <f>IF(INDEX($I$6:$AC$6,1,MATCH(1,I8:AC8,1))&lt;&gt;INDEX($I$6:$AC$6,1,MATCH(1,I8:AC8,-1)),INDEX($I$6:$AC$6,1,MATCH(1,I8:AC8,1)),"-")</f>
        <v>#N/A</v>
      </c>
      <c r="AM8"/>
      <c r="AN8"/>
      <c r="AO8"/>
    </row>
    <row r="9" spans="1:41" x14ac:dyDescent="0.2">
      <c r="A9" s="169" t="s">
        <v>2799</v>
      </c>
      <c r="B9" s="172">
        <f>IF(A9="Oui",0,1)</f>
        <v>1</v>
      </c>
      <c r="C9" s="28" t="s">
        <v>5417</v>
      </c>
      <c r="D9" s="28" t="s">
        <v>5418</v>
      </c>
      <c r="E9" s="59">
        <v>0</v>
      </c>
      <c r="F9" s="57" t="s">
        <v>5416</v>
      </c>
      <c r="G9" s="52" t="s">
        <v>3223</v>
      </c>
      <c r="H9" s="29" t="str">
        <f ca="1">IF(AI9&lt;=Données!$B$2,1," ")</f>
        <v xml:space="preserve"> </v>
      </c>
      <c r="I9" s="45"/>
      <c r="J9" s="46"/>
      <c r="K9" s="93"/>
      <c r="L9" s="238"/>
      <c r="M9" s="234"/>
      <c r="N9" s="198"/>
      <c r="O9" s="197"/>
      <c r="P9" s="198"/>
      <c r="Q9" s="198">
        <v>1</v>
      </c>
      <c r="R9" s="199"/>
      <c r="S9" s="199"/>
      <c r="T9" s="199"/>
      <c r="U9" s="199"/>
      <c r="V9" s="214"/>
      <c r="W9" s="215"/>
      <c r="X9" s="34"/>
      <c r="Y9" s="35"/>
      <c r="Z9" s="35"/>
      <c r="AA9" s="35"/>
      <c r="AB9" s="36"/>
      <c r="AC9" s="224"/>
      <c r="AD9" s="53"/>
      <c r="AE9" s="54"/>
      <c r="AF9" s="55"/>
      <c r="AG9" s="56"/>
      <c r="AH9" s="41" t="s">
        <v>4462</v>
      </c>
      <c r="AI9" s="42">
        <v>45434</v>
      </c>
      <c r="AJ9" s="50"/>
      <c r="AK9" s="337" t="str">
        <f>INDEX($I$6:$AC$6,1,MATCH(1,I9:AC9,-1))</f>
        <v>1870 +</v>
      </c>
      <c r="AL9" s="337" t="str">
        <f>IF(INDEX($I$6:$AC$6,1,MATCH(1,I9:AC9,1))&lt;&gt;INDEX($I$6:$AC$6,1,MATCH(1,I9:AC9,-1)),INDEX($I$6:$AC$6,1,MATCH(1,I9:AC9,1)),"-")</f>
        <v>-</v>
      </c>
      <c r="AM9"/>
      <c r="AN9"/>
      <c r="AO9"/>
    </row>
    <row r="10" spans="1:41" x14ac:dyDescent="0.2">
      <c r="A10" s="169" t="s">
        <v>2799</v>
      </c>
      <c r="B10" s="172">
        <f>IF(A10="Oui",0,1)</f>
        <v>1</v>
      </c>
      <c r="C10" s="28" t="s">
        <v>5248</v>
      </c>
      <c r="D10" s="28" t="s">
        <v>5249</v>
      </c>
      <c r="E10" s="59">
        <v>0</v>
      </c>
      <c r="F10" s="57" t="s">
        <v>479</v>
      </c>
      <c r="G10" s="52" t="s">
        <v>110</v>
      </c>
      <c r="H10" s="29" t="str">
        <f ca="1">IF(AI10&lt;=Données!$B$2,1," ")</f>
        <v xml:space="preserve"> </v>
      </c>
      <c r="I10" s="45"/>
      <c r="J10" s="46">
        <v>1</v>
      </c>
      <c r="K10" s="93"/>
      <c r="L10" s="238"/>
      <c r="M10" s="234"/>
      <c r="N10" s="198"/>
      <c r="O10" s="197"/>
      <c r="P10" s="198"/>
      <c r="Q10" s="198"/>
      <c r="R10" s="199"/>
      <c r="S10" s="199"/>
      <c r="T10" s="199"/>
      <c r="U10" s="199"/>
      <c r="V10" s="214"/>
      <c r="W10" s="215"/>
      <c r="X10" s="34"/>
      <c r="Y10" s="35"/>
      <c r="Z10" s="35"/>
      <c r="AA10" s="35"/>
      <c r="AB10" s="36"/>
      <c r="AC10" s="224"/>
      <c r="AD10" s="53"/>
      <c r="AE10" s="54"/>
      <c r="AF10" s="55"/>
      <c r="AG10" s="56"/>
      <c r="AH10" s="41" t="s">
        <v>4462</v>
      </c>
      <c r="AI10" s="42">
        <v>45364</v>
      </c>
      <c r="AJ10" s="50"/>
      <c r="AK10" s="337" t="str">
        <f>INDEX($I$6:$AC$6,1,MATCH(1,I10:AC10,-1))</f>
        <v>95PFE-L2M</v>
      </c>
      <c r="AL10" s="337" t="str">
        <f>IF(INDEX($I$6:$AC$6,1,MATCH(1,I10:AC10,1))&lt;&gt;INDEX($I$6:$AC$6,1,MATCH(1,I10:AC10,-1)),INDEX($I$6:$AC$6,1,MATCH(1,I10:AC10,1)),"-")</f>
        <v>-</v>
      </c>
      <c r="AM10"/>
      <c r="AN10"/>
      <c r="AO10"/>
    </row>
    <row r="11" spans="1:41" x14ac:dyDescent="0.2">
      <c r="A11" s="169" t="s">
        <v>2799</v>
      </c>
      <c r="B11" s="172">
        <f>IF(A11="Oui",0,1)</f>
        <v>1</v>
      </c>
      <c r="C11" s="28" t="s">
        <v>5316</v>
      </c>
      <c r="D11" s="28" t="s">
        <v>5317</v>
      </c>
      <c r="E11" s="59">
        <v>0</v>
      </c>
      <c r="F11" s="57" t="s">
        <v>479</v>
      </c>
      <c r="G11" s="52" t="s">
        <v>3189</v>
      </c>
      <c r="H11" s="29" t="str">
        <f ca="1">IF(AI11&lt;=Données!$B$2,1," ")</f>
        <v xml:space="preserve"> </v>
      </c>
      <c r="I11" s="45"/>
      <c r="J11" s="46">
        <v>1</v>
      </c>
      <c r="K11" s="93"/>
      <c r="L11" s="238"/>
      <c r="M11" s="234"/>
      <c r="N11" s="198"/>
      <c r="O11" s="197"/>
      <c r="P11" s="198"/>
      <c r="Q11" s="198"/>
      <c r="R11" s="199"/>
      <c r="S11" s="199"/>
      <c r="T11" s="199"/>
      <c r="U11" s="199"/>
      <c r="V11" s="214"/>
      <c r="W11" s="215"/>
      <c r="X11" s="34"/>
      <c r="Y11" s="35"/>
      <c r="Z11" s="35"/>
      <c r="AA11" s="35"/>
      <c r="AB11" s="36"/>
      <c r="AC11" s="224"/>
      <c r="AD11" s="53"/>
      <c r="AE11" s="54"/>
      <c r="AF11" s="55"/>
      <c r="AG11" s="56"/>
      <c r="AH11" s="41" t="s">
        <v>4462</v>
      </c>
      <c r="AI11" s="42">
        <v>45384</v>
      </c>
      <c r="AJ11" s="50"/>
      <c r="AK11" s="337" t="str">
        <f>INDEX($I$6:$AC$6,1,MATCH(1,I11:AC11,-1))</f>
        <v>95PFE-L2M</v>
      </c>
      <c r="AL11" s="337" t="str">
        <f>IF(INDEX($I$6:$AC$6,1,MATCH(1,I11:AC11,1))&lt;&gt;INDEX($I$6:$AC$6,1,MATCH(1,I11:AC11,-1)),INDEX($I$6:$AC$6,1,MATCH(1,I11:AC11,1)),"-")</f>
        <v>-</v>
      </c>
      <c r="AM11"/>
      <c r="AN11"/>
      <c r="AO11"/>
    </row>
    <row r="12" spans="1:41" x14ac:dyDescent="0.2">
      <c r="A12" s="169" t="s">
        <v>2799</v>
      </c>
      <c r="B12" s="172">
        <f>IF(A12="Oui",0,1)</f>
        <v>1</v>
      </c>
      <c r="C12" s="28" t="s">
        <v>136</v>
      </c>
      <c r="D12" s="28" t="s">
        <v>147</v>
      </c>
      <c r="E12" s="51">
        <v>0</v>
      </c>
      <c r="F12" s="57" t="s">
        <v>148</v>
      </c>
      <c r="G12" s="52" t="s">
        <v>149</v>
      </c>
      <c r="H12" s="29">
        <f ca="1">IF(AI12&lt;=Données!$B$2,1," ")</f>
        <v>1</v>
      </c>
      <c r="I12" s="45">
        <v>1</v>
      </c>
      <c r="J12" s="46"/>
      <c r="K12" s="93"/>
      <c r="L12" s="238"/>
      <c r="M12" s="234"/>
      <c r="N12" s="198"/>
      <c r="O12" s="197"/>
      <c r="P12" s="198"/>
      <c r="Q12" s="198"/>
      <c r="R12" s="199"/>
      <c r="S12" s="199"/>
      <c r="T12" s="199"/>
      <c r="U12" s="199"/>
      <c r="V12" s="214"/>
      <c r="W12" s="215"/>
      <c r="X12" s="34"/>
      <c r="Y12" s="35"/>
      <c r="Z12" s="35"/>
      <c r="AA12" s="35"/>
      <c r="AB12" s="36"/>
      <c r="AC12" s="224"/>
      <c r="AD12" s="53"/>
      <c r="AE12" s="54"/>
      <c r="AF12" s="55"/>
      <c r="AG12" s="56"/>
      <c r="AH12" s="41" t="s">
        <v>66</v>
      </c>
      <c r="AI12" s="42">
        <v>44242</v>
      </c>
      <c r="AJ12" s="50"/>
      <c r="AK12" s="337" t="str">
        <f>INDEX($I$6:$AC$6,1,MATCH(1,I12:AC12,-1))</f>
        <v>95PFE-L2S</v>
      </c>
      <c r="AL12" s="337" t="str">
        <f>IF(INDEX($I$6:$AC$6,1,MATCH(1,I12:AC12,1))&lt;&gt;INDEX($I$6:$AC$6,1,MATCH(1,I12:AC12,-1)),INDEX($I$6:$AC$6,1,MATCH(1,I12:AC12,1)),"-")</f>
        <v>-</v>
      </c>
      <c r="AM12"/>
      <c r="AN12"/>
      <c r="AO12"/>
    </row>
    <row r="13" spans="1:41" x14ac:dyDescent="0.2">
      <c r="A13" s="169" t="s">
        <v>2799</v>
      </c>
      <c r="B13" s="172">
        <f>IF(A13="Oui",0,1)</f>
        <v>1</v>
      </c>
      <c r="C13" s="28" t="s">
        <v>210</v>
      </c>
      <c r="D13" s="28" t="s">
        <v>211</v>
      </c>
      <c r="E13" s="64">
        <v>0</v>
      </c>
      <c r="F13" s="50" t="s">
        <v>212</v>
      </c>
      <c r="G13" s="66" t="s">
        <v>213</v>
      </c>
      <c r="H13" s="29">
        <f ca="1">IF(AI13&lt;=Données!$B$2,1," ")</f>
        <v>1</v>
      </c>
      <c r="I13" s="45"/>
      <c r="J13" s="46">
        <v>1</v>
      </c>
      <c r="K13" s="93" t="s">
        <v>56</v>
      </c>
      <c r="L13" s="238"/>
      <c r="M13" s="234"/>
      <c r="N13" s="198"/>
      <c r="O13" s="197"/>
      <c r="P13" s="198"/>
      <c r="Q13" s="198"/>
      <c r="R13" s="199"/>
      <c r="S13" s="199"/>
      <c r="T13" s="199"/>
      <c r="U13" s="199"/>
      <c r="V13" s="214"/>
      <c r="W13" s="215"/>
      <c r="X13" s="34"/>
      <c r="Y13" s="35"/>
      <c r="Z13" s="35"/>
      <c r="AA13" s="35"/>
      <c r="AB13" s="36"/>
      <c r="AC13" s="224"/>
      <c r="AD13" s="53"/>
      <c r="AE13" s="54"/>
      <c r="AF13" s="55"/>
      <c r="AG13" s="56"/>
      <c r="AH13" s="41" t="s">
        <v>85</v>
      </c>
      <c r="AI13" s="42">
        <v>44600</v>
      </c>
      <c r="AJ13" s="50"/>
      <c r="AK13" s="337" t="str">
        <f t="shared" ref="AK13:AK76" si="0">INDEX($I$6:$AC$6,1,MATCH(1,I13:AC13,-1))</f>
        <v>95PFE-L2M</v>
      </c>
      <c r="AL13" s="337" t="str">
        <f t="shared" ref="AL13:AL76" si="1">IF(INDEX($I$6:$AC$6,1,MATCH(1,I13:AC13,1))&lt;&gt;INDEX($I$6:$AC$6,1,MATCH(1,I13:AC13,-1)),INDEX($I$6:$AC$6,1,MATCH(1,I13:AC13,1)),"-")</f>
        <v>-</v>
      </c>
      <c r="AM13"/>
      <c r="AN13"/>
      <c r="AO13"/>
    </row>
    <row r="14" spans="1:41" x14ac:dyDescent="0.2">
      <c r="A14" s="169" t="s">
        <v>2799</v>
      </c>
      <c r="B14" s="172">
        <f>IF(A14="Oui",0,1)</f>
        <v>1</v>
      </c>
      <c r="C14" s="28" t="s">
        <v>5647</v>
      </c>
      <c r="D14" s="28" t="s">
        <v>1432</v>
      </c>
      <c r="E14" s="59">
        <v>0</v>
      </c>
      <c r="F14" s="57" t="s">
        <v>479</v>
      </c>
      <c r="G14" s="52" t="s">
        <v>600</v>
      </c>
      <c r="H14" s="29" t="str">
        <f ca="1">IF(AI14&lt;=Données!$B$2,1," ")</f>
        <v xml:space="preserve"> </v>
      </c>
      <c r="I14" s="45"/>
      <c r="J14" s="46"/>
      <c r="K14" s="93"/>
      <c r="L14" s="238">
        <v>1</v>
      </c>
      <c r="M14" s="234"/>
      <c r="N14" s="198"/>
      <c r="O14" s="197"/>
      <c r="P14" s="198"/>
      <c r="Q14" s="198"/>
      <c r="R14" s="199"/>
      <c r="S14" s="199"/>
      <c r="T14" s="199"/>
      <c r="U14" s="199"/>
      <c r="V14" s="214"/>
      <c r="W14" s="215"/>
      <c r="X14" s="34"/>
      <c r="Y14" s="35"/>
      <c r="Z14" s="35"/>
      <c r="AA14" s="35"/>
      <c r="AB14" s="36"/>
      <c r="AC14" s="224"/>
      <c r="AD14" s="53"/>
      <c r="AE14" s="54"/>
      <c r="AF14" s="55"/>
      <c r="AG14" s="56"/>
      <c r="AH14" s="41" t="s">
        <v>4462</v>
      </c>
      <c r="AI14" s="42">
        <v>45560</v>
      </c>
      <c r="AJ14" s="50"/>
      <c r="AK14" s="337" t="str">
        <f t="shared" si="0"/>
        <v>F550</v>
      </c>
      <c r="AL14" s="337" t="str">
        <f t="shared" si="1"/>
        <v>-</v>
      </c>
      <c r="AM14"/>
      <c r="AN14"/>
      <c r="AO14"/>
    </row>
    <row r="15" spans="1:41" x14ac:dyDescent="0.2">
      <c r="A15" s="169" t="s">
        <v>2799</v>
      </c>
      <c r="B15" s="172">
        <f>IF(A15="Oui",0,1)</f>
        <v>1</v>
      </c>
      <c r="C15" s="28" t="s">
        <v>3127</v>
      </c>
      <c r="D15" s="28" t="s">
        <v>956</v>
      </c>
      <c r="E15" s="51">
        <v>0</v>
      </c>
      <c r="F15" s="57" t="s">
        <v>479</v>
      </c>
      <c r="G15" s="52" t="s">
        <v>3054</v>
      </c>
      <c r="H15" s="29">
        <f ca="1">IF(AI15&lt;=Données!$B$2,1," ")</f>
        <v>1</v>
      </c>
      <c r="I15" s="45" t="s">
        <v>56</v>
      </c>
      <c r="J15" s="46" t="s">
        <v>56</v>
      </c>
      <c r="K15" s="93" t="s">
        <v>56</v>
      </c>
      <c r="L15" s="238" t="s">
        <v>56</v>
      </c>
      <c r="M15" s="234"/>
      <c r="N15" s="198"/>
      <c r="O15" s="197"/>
      <c r="P15" s="198"/>
      <c r="Q15" s="198">
        <v>1</v>
      </c>
      <c r="R15" s="199"/>
      <c r="S15" s="199"/>
      <c r="T15" s="199"/>
      <c r="U15" s="199"/>
      <c r="V15" s="214"/>
      <c r="W15" s="215"/>
      <c r="X15" s="34"/>
      <c r="Y15" s="35"/>
      <c r="Z15" s="35"/>
      <c r="AA15" s="35"/>
      <c r="AB15" s="36"/>
      <c r="AC15" s="224"/>
      <c r="AD15" s="53"/>
      <c r="AE15" s="54"/>
      <c r="AF15" s="55"/>
      <c r="AG15" s="56"/>
      <c r="AH15" s="41" t="s">
        <v>2858</v>
      </c>
      <c r="AI15" s="42">
        <v>44965</v>
      </c>
      <c r="AJ15" s="50" t="s">
        <v>3130</v>
      </c>
      <c r="AK15" s="337" t="str">
        <f t="shared" si="0"/>
        <v>1870 +</v>
      </c>
      <c r="AL15" s="337" t="str">
        <f t="shared" si="1"/>
        <v>-</v>
      </c>
      <c r="AM15"/>
      <c r="AN15"/>
      <c r="AO15"/>
    </row>
    <row r="16" spans="1:41" x14ac:dyDescent="0.2">
      <c r="A16" s="169" t="s">
        <v>2799</v>
      </c>
      <c r="B16" s="172">
        <f>IF(A16="Oui",0,1)</f>
        <v>1</v>
      </c>
      <c r="C16" s="28" t="s">
        <v>4042</v>
      </c>
      <c r="D16" s="28" t="s">
        <v>5297</v>
      </c>
      <c r="E16" s="59">
        <v>0</v>
      </c>
      <c r="F16" s="57" t="s">
        <v>479</v>
      </c>
      <c r="G16" s="52" t="s">
        <v>43</v>
      </c>
      <c r="H16" s="29" t="str">
        <f ca="1">IF(AI16&lt;=Données!$B$2,1," ")</f>
        <v xml:space="preserve"> </v>
      </c>
      <c r="I16" s="45"/>
      <c r="J16" s="46" t="s">
        <v>56</v>
      </c>
      <c r="K16" s="93" t="s">
        <v>56</v>
      </c>
      <c r="L16" s="238"/>
      <c r="M16" s="234"/>
      <c r="N16" s="198">
        <v>1</v>
      </c>
      <c r="O16" s="197"/>
      <c r="P16" s="198"/>
      <c r="Q16" s="198"/>
      <c r="R16" s="199"/>
      <c r="S16" s="199"/>
      <c r="T16" s="199"/>
      <c r="U16" s="199"/>
      <c r="V16" s="214"/>
      <c r="W16" s="215"/>
      <c r="X16" s="34"/>
      <c r="Y16" s="35"/>
      <c r="Z16" s="35"/>
      <c r="AA16" s="35"/>
      <c r="AB16" s="36"/>
      <c r="AC16" s="224"/>
      <c r="AD16" s="53"/>
      <c r="AE16" s="54"/>
      <c r="AF16" s="55"/>
      <c r="AG16" s="56"/>
      <c r="AH16" s="41" t="s">
        <v>4462</v>
      </c>
      <c r="AI16" s="42">
        <v>45377</v>
      </c>
      <c r="AJ16" s="50"/>
      <c r="AK16" s="337">
        <f t="shared" si="0"/>
        <v>1804</v>
      </c>
      <c r="AL16" s="337" t="str">
        <f t="shared" si="1"/>
        <v>-</v>
      </c>
      <c r="AM16"/>
      <c r="AN16"/>
      <c r="AO16"/>
    </row>
    <row r="17" spans="1:41" x14ac:dyDescent="0.2">
      <c r="A17" s="169" t="s">
        <v>2799</v>
      </c>
      <c r="B17" s="172">
        <f>IF(A17="Oui",0,1)</f>
        <v>1</v>
      </c>
      <c r="C17" s="28" t="s">
        <v>320</v>
      </c>
      <c r="D17" s="28" t="s">
        <v>5326</v>
      </c>
      <c r="E17" s="59">
        <v>0</v>
      </c>
      <c r="F17" s="57" t="s">
        <v>479</v>
      </c>
      <c r="G17" s="52" t="s">
        <v>5327</v>
      </c>
      <c r="H17" s="29" t="str">
        <f ca="1">IF(AI17&lt;=Données!$B$2,1," ")</f>
        <v xml:space="preserve"> </v>
      </c>
      <c r="I17" s="45"/>
      <c r="J17" s="46">
        <v>1</v>
      </c>
      <c r="K17" s="93"/>
      <c r="L17" s="238"/>
      <c r="M17" s="234"/>
      <c r="N17" s="198"/>
      <c r="O17" s="197"/>
      <c r="P17" s="198"/>
      <c r="Q17" s="198"/>
      <c r="R17" s="199"/>
      <c r="S17" s="199"/>
      <c r="T17" s="199"/>
      <c r="U17" s="199"/>
      <c r="V17" s="214"/>
      <c r="W17" s="215"/>
      <c r="X17" s="34"/>
      <c r="Y17" s="35"/>
      <c r="Z17" s="35"/>
      <c r="AA17" s="35"/>
      <c r="AB17" s="36"/>
      <c r="AC17" s="224"/>
      <c r="AD17" s="53"/>
      <c r="AE17" s="54"/>
      <c r="AF17" s="55"/>
      <c r="AG17" s="56"/>
      <c r="AH17" s="41" t="s">
        <v>652</v>
      </c>
      <c r="AI17" s="42">
        <v>45398</v>
      </c>
      <c r="AJ17" s="50"/>
      <c r="AK17" s="337" t="str">
        <f t="shared" si="0"/>
        <v>95PFE-L2M</v>
      </c>
      <c r="AL17" s="337" t="str">
        <f t="shared" si="1"/>
        <v>-</v>
      </c>
      <c r="AM17"/>
      <c r="AN17"/>
      <c r="AO17"/>
    </row>
    <row r="18" spans="1:41" x14ac:dyDescent="0.2">
      <c r="A18" s="169" t="s">
        <v>2799</v>
      </c>
      <c r="B18" s="172">
        <f>IF(A18="Oui",0,1)</f>
        <v>1</v>
      </c>
      <c r="C18" s="28" t="s">
        <v>366</v>
      </c>
      <c r="D18" s="28" t="s">
        <v>5318</v>
      </c>
      <c r="E18" s="59">
        <v>0</v>
      </c>
      <c r="F18" s="57" t="s">
        <v>479</v>
      </c>
      <c r="G18" s="52" t="s">
        <v>146</v>
      </c>
      <c r="H18" s="29" t="str">
        <f ca="1">IF(AI18&lt;=Données!$B$2,1," ")</f>
        <v xml:space="preserve"> </v>
      </c>
      <c r="I18" s="45"/>
      <c r="J18" s="46" t="s">
        <v>56</v>
      </c>
      <c r="K18" s="93" t="s">
        <v>56</v>
      </c>
      <c r="L18" s="238"/>
      <c r="M18" s="234">
        <v>1</v>
      </c>
      <c r="N18" s="198" t="s">
        <v>56</v>
      </c>
      <c r="O18" s="197"/>
      <c r="P18" s="198"/>
      <c r="Q18" s="198" t="s">
        <v>56</v>
      </c>
      <c r="R18" s="199"/>
      <c r="S18" s="199"/>
      <c r="T18" s="199"/>
      <c r="U18" s="199"/>
      <c r="V18" s="214"/>
      <c r="W18" s="215"/>
      <c r="X18" s="34"/>
      <c r="Y18" s="35"/>
      <c r="Z18" s="35"/>
      <c r="AA18" s="35"/>
      <c r="AB18" s="36"/>
      <c r="AC18" s="224"/>
      <c r="AD18" s="53"/>
      <c r="AE18" s="54"/>
      <c r="AF18" s="55"/>
      <c r="AG18" s="56"/>
      <c r="AH18" s="41" t="s">
        <v>4462</v>
      </c>
      <c r="AI18" s="42">
        <v>45384</v>
      </c>
      <c r="AJ18" s="50"/>
      <c r="AK18" s="337" t="str">
        <f t="shared" si="0"/>
        <v>1804S</v>
      </c>
      <c r="AL18" s="337" t="str">
        <f t="shared" si="1"/>
        <v>-</v>
      </c>
      <c r="AM18"/>
      <c r="AN18"/>
      <c r="AO18"/>
    </row>
    <row r="19" spans="1:41" x14ac:dyDescent="0.2">
      <c r="A19" s="169" t="s">
        <v>2799</v>
      </c>
      <c r="B19" s="172">
        <f>IF(A19="Oui",0,1)</f>
        <v>1</v>
      </c>
      <c r="C19" s="28" t="s">
        <v>4482</v>
      </c>
      <c r="D19" s="28" t="s">
        <v>1146</v>
      </c>
      <c r="E19" s="51">
        <v>0</v>
      </c>
      <c r="F19" s="57" t="s">
        <v>479</v>
      </c>
      <c r="G19" s="52" t="s">
        <v>600</v>
      </c>
      <c r="H19" s="29" t="str">
        <f ca="1">IF(AI19&lt;=Données!$B$2,1," ")</f>
        <v xml:space="preserve"> </v>
      </c>
      <c r="I19" s="45" t="s">
        <v>56</v>
      </c>
      <c r="J19" s="46"/>
      <c r="K19" s="93"/>
      <c r="L19" s="238" t="s">
        <v>56</v>
      </c>
      <c r="M19" s="234" t="s">
        <v>56</v>
      </c>
      <c r="N19" s="198"/>
      <c r="O19" s="197">
        <v>1</v>
      </c>
      <c r="P19" s="198"/>
      <c r="Q19" s="198" t="s">
        <v>56</v>
      </c>
      <c r="R19" s="199"/>
      <c r="S19" s="199"/>
      <c r="T19" s="199"/>
      <c r="U19" s="199"/>
      <c r="V19" s="214" t="s">
        <v>56</v>
      </c>
      <c r="W19" s="215"/>
      <c r="X19" s="34" t="s">
        <v>56</v>
      </c>
      <c r="Y19" s="35"/>
      <c r="Z19" s="35"/>
      <c r="AA19" s="35"/>
      <c r="AB19" s="36"/>
      <c r="AC19" s="224"/>
      <c r="AD19" s="53"/>
      <c r="AE19" s="54"/>
      <c r="AF19" s="55"/>
      <c r="AG19" s="56"/>
      <c r="AH19" s="41" t="s">
        <v>4462</v>
      </c>
      <c r="AI19" s="42">
        <v>45259</v>
      </c>
      <c r="AJ19" s="50"/>
      <c r="AK19" s="337" t="str">
        <f t="shared" si="0"/>
        <v>1860-S</v>
      </c>
      <c r="AL19" s="337" t="str">
        <f t="shared" si="1"/>
        <v>-</v>
      </c>
      <c r="AM19"/>
      <c r="AN19"/>
      <c r="AO19"/>
    </row>
    <row r="20" spans="1:41" x14ac:dyDescent="0.2">
      <c r="A20" s="169" t="s">
        <v>2799</v>
      </c>
      <c r="B20" s="172">
        <f>IF(A20="Oui",0,1)</f>
        <v>1</v>
      </c>
      <c r="C20" s="28" t="s">
        <v>390</v>
      </c>
      <c r="D20" s="28" t="s">
        <v>391</v>
      </c>
      <c r="E20" s="59">
        <v>0</v>
      </c>
      <c r="F20" s="67" t="s">
        <v>212</v>
      </c>
      <c r="G20" s="77" t="s">
        <v>213</v>
      </c>
      <c r="H20" s="29">
        <f ca="1">IF(AI20&lt;=Données!$B$2,1," ")</f>
        <v>1</v>
      </c>
      <c r="I20" s="45">
        <v>1</v>
      </c>
      <c r="J20" s="46"/>
      <c r="K20" s="93"/>
      <c r="L20" s="238"/>
      <c r="M20" s="234"/>
      <c r="N20" s="198"/>
      <c r="O20" s="197"/>
      <c r="P20" s="198"/>
      <c r="Q20" s="198"/>
      <c r="R20" s="199"/>
      <c r="S20" s="199"/>
      <c r="T20" s="199"/>
      <c r="U20" s="199"/>
      <c r="V20" s="214"/>
      <c r="W20" s="215"/>
      <c r="X20" s="34"/>
      <c r="Y20" s="35"/>
      <c r="Z20" s="35"/>
      <c r="AA20" s="35"/>
      <c r="AB20" s="36"/>
      <c r="AC20" s="224"/>
      <c r="AD20" s="53"/>
      <c r="AE20" s="54"/>
      <c r="AF20" s="55"/>
      <c r="AG20" s="56"/>
      <c r="AH20" s="41" t="s">
        <v>85</v>
      </c>
      <c r="AI20" s="42">
        <v>44620</v>
      </c>
      <c r="AJ20" s="50"/>
      <c r="AK20" s="337" t="str">
        <f t="shared" si="0"/>
        <v>95PFE-L2S</v>
      </c>
      <c r="AL20" s="337" t="str">
        <f t="shared" si="1"/>
        <v>-</v>
      </c>
      <c r="AM20"/>
      <c r="AN20"/>
      <c r="AO20"/>
    </row>
    <row r="21" spans="1:41" x14ac:dyDescent="0.2">
      <c r="A21" s="169" t="s">
        <v>2799</v>
      </c>
      <c r="B21" s="172">
        <f>IF(A21="Oui",0,1)</f>
        <v>1</v>
      </c>
      <c r="C21" s="28" t="s">
        <v>403</v>
      </c>
      <c r="D21" s="28" t="s">
        <v>404</v>
      </c>
      <c r="E21" s="71">
        <v>0</v>
      </c>
      <c r="F21" s="72" t="s">
        <v>212</v>
      </c>
      <c r="G21" s="58" t="s">
        <v>405</v>
      </c>
      <c r="H21" s="29">
        <f ca="1">IF(AI21&lt;=Données!$B$2,1," ")</f>
        <v>1</v>
      </c>
      <c r="I21" s="45"/>
      <c r="J21" s="46">
        <v>1</v>
      </c>
      <c r="K21" s="93"/>
      <c r="L21" s="238"/>
      <c r="M21" s="234"/>
      <c r="N21" s="198"/>
      <c r="O21" s="197"/>
      <c r="P21" s="198"/>
      <c r="Q21" s="198"/>
      <c r="R21" s="199"/>
      <c r="S21" s="199"/>
      <c r="T21" s="199"/>
      <c r="U21" s="199"/>
      <c r="V21" s="214"/>
      <c r="W21" s="215"/>
      <c r="X21" s="34"/>
      <c r="Y21" s="35"/>
      <c r="Z21" s="35"/>
      <c r="AA21" s="35"/>
      <c r="AB21" s="36"/>
      <c r="AC21" s="224"/>
      <c r="AD21" s="73"/>
      <c r="AE21" s="74"/>
      <c r="AF21" s="75"/>
      <c r="AG21" s="76"/>
      <c r="AH21" s="41" t="s">
        <v>85</v>
      </c>
      <c r="AI21" s="42">
        <v>44607</v>
      </c>
      <c r="AJ21" s="50"/>
      <c r="AK21" s="337" t="str">
        <f t="shared" si="0"/>
        <v>95PFE-L2M</v>
      </c>
      <c r="AL21" s="337" t="str">
        <f t="shared" si="1"/>
        <v>-</v>
      </c>
      <c r="AM21"/>
      <c r="AN21"/>
      <c r="AO21"/>
    </row>
    <row r="22" spans="1:41" x14ac:dyDescent="0.2">
      <c r="A22" s="169" t="s">
        <v>2799</v>
      </c>
      <c r="B22" s="172">
        <f>IF(A22="Oui",0,1)</f>
        <v>1</v>
      </c>
      <c r="C22" s="28" t="s">
        <v>3068</v>
      </c>
      <c r="D22" s="28" t="s">
        <v>3069</v>
      </c>
      <c r="E22" s="51" t="s">
        <v>3070</v>
      </c>
      <c r="F22" s="57" t="s">
        <v>479</v>
      </c>
      <c r="G22" s="52" t="s">
        <v>3054</v>
      </c>
      <c r="H22" s="29">
        <f ca="1">IF(AI22&lt;=Données!$B$2,1," ")</f>
        <v>1</v>
      </c>
      <c r="I22" s="45" t="s">
        <v>56</v>
      </c>
      <c r="J22" s="46"/>
      <c r="K22" s="93"/>
      <c r="L22" s="238">
        <v>1</v>
      </c>
      <c r="M22" s="234"/>
      <c r="N22" s="198"/>
      <c r="O22" s="197"/>
      <c r="P22" s="198"/>
      <c r="Q22" s="198"/>
      <c r="R22" s="199"/>
      <c r="S22" s="199"/>
      <c r="T22" s="199"/>
      <c r="U22" s="199"/>
      <c r="V22" s="214"/>
      <c r="W22" s="215"/>
      <c r="X22" s="34"/>
      <c r="Y22" s="35"/>
      <c r="Z22" s="35"/>
      <c r="AA22" s="35"/>
      <c r="AB22" s="36"/>
      <c r="AC22" s="224"/>
      <c r="AD22" s="53"/>
      <c r="AE22" s="54"/>
      <c r="AF22" s="55"/>
      <c r="AG22" s="56"/>
      <c r="AH22" s="41" t="s">
        <v>85</v>
      </c>
      <c r="AI22" s="42">
        <v>44895</v>
      </c>
      <c r="AJ22" s="50"/>
      <c r="AK22" s="337" t="str">
        <f t="shared" si="0"/>
        <v>F550</v>
      </c>
      <c r="AL22" s="337" t="str">
        <f t="shared" si="1"/>
        <v>-</v>
      </c>
      <c r="AM22"/>
      <c r="AN22"/>
      <c r="AO22"/>
    </row>
    <row r="23" spans="1:41" x14ac:dyDescent="0.2">
      <c r="A23" s="169" t="s">
        <v>2799</v>
      </c>
      <c r="B23" s="172">
        <f>IF(A23="Oui",0,1)</f>
        <v>1</v>
      </c>
      <c r="C23" s="28" t="s">
        <v>454</v>
      </c>
      <c r="D23" s="28" t="s">
        <v>455</v>
      </c>
      <c r="E23" s="51">
        <v>0</v>
      </c>
      <c r="F23" s="57" t="s">
        <v>212</v>
      </c>
      <c r="G23" s="52" t="s">
        <v>213</v>
      </c>
      <c r="H23" s="29">
        <f ca="1">IF(AI23&lt;=Données!$B$2,1," ")</f>
        <v>1</v>
      </c>
      <c r="I23" s="45"/>
      <c r="J23" s="46" t="s">
        <v>56</v>
      </c>
      <c r="K23" s="93" t="s">
        <v>56</v>
      </c>
      <c r="L23" s="238">
        <v>1</v>
      </c>
      <c r="M23" s="234"/>
      <c r="N23" s="198"/>
      <c r="O23" s="197"/>
      <c r="P23" s="198"/>
      <c r="Q23" s="198">
        <v>1</v>
      </c>
      <c r="R23" s="199"/>
      <c r="S23" s="199"/>
      <c r="T23" s="199"/>
      <c r="U23" s="199"/>
      <c r="V23" s="214"/>
      <c r="W23" s="215"/>
      <c r="X23" s="34"/>
      <c r="Y23" s="35"/>
      <c r="Z23" s="35"/>
      <c r="AA23" s="35"/>
      <c r="AB23" s="36"/>
      <c r="AC23" s="224"/>
      <c r="AD23" s="53"/>
      <c r="AE23" s="54"/>
      <c r="AF23" s="55"/>
      <c r="AG23" s="56"/>
      <c r="AH23" s="41" t="s">
        <v>85</v>
      </c>
      <c r="AI23" s="42">
        <v>44614</v>
      </c>
      <c r="AJ23" s="50"/>
      <c r="AK23" s="337" t="str">
        <f t="shared" si="0"/>
        <v>F550</v>
      </c>
      <c r="AL23" s="337" t="str">
        <f t="shared" si="1"/>
        <v>1870 +</v>
      </c>
      <c r="AM23"/>
      <c r="AN23"/>
      <c r="AO23"/>
    </row>
    <row r="24" spans="1:41" ht="13.35" customHeight="1" x14ac:dyDescent="0.2">
      <c r="A24" s="169" t="s">
        <v>2799</v>
      </c>
      <c r="B24" s="172">
        <f>IF(A24="Oui",0,1)</f>
        <v>1</v>
      </c>
      <c r="C24" s="28" t="s">
        <v>463</v>
      </c>
      <c r="D24" s="28" t="s">
        <v>464</v>
      </c>
      <c r="E24" s="51">
        <v>0</v>
      </c>
      <c r="F24" s="57" t="s">
        <v>186</v>
      </c>
      <c r="G24" s="52" t="s">
        <v>65</v>
      </c>
      <c r="H24" s="29">
        <f ca="1">IF(AI24&lt;=Données!$B$2,1," ")</f>
        <v>1</v>
      </c>
      <c r="I24" s="45" t="s">
        <v>56</v>
      </c>
      <c r="J24" s="46"/>
      <c r="K24" s="93"/>
      <c r="L24" s="238"/>
      <c r="M24" s="234"/>
      <c r="N24" s="198"/>
      <c r="O24" s="197"/>
      <c r="P24" s="198"/>
      <c r="Q24" s="198">
        <v>1</v>
      </c>
      <c r="R24" s="199"/>
      <c r="S24" s="199"/>
      <c r="T24" s="199"/>
      <c r="U24" s="199"/>
      <c r="V24" s="214"/>
      <c r="W24" s="215"/>
      <c r="X24" s="34"/>
      <c r="Y24" s="35"/>
      <c r="Z24" s="35"/>
      <c r="AA24" s="35"/>
      <c r="AB24" s="36"/>
      <c r="AC24" s="224"/>
      <c r="AD24" s="53"/>
      <c r="AE24" s="54"/>
      <c r="AF24" s="55"/>
      <c r="AG24" s="56"/>
      <c r="AH24" s="41" t="s">
        <v>290</v>
      </c>
      <c r="AI24" s="42">
        <v>44578</v>
      </c>
      <c r="AJ24" s="50"/>
      <c r="AK24" s="337" t="str">
        <f t="shared" si="0"/>
        <v>1870 +</v>
      </c>
      <c r="AL24" s="337" t="str">
        <f t="shared" si="1"/>
        <v>-</v>
      </c>
      <c r="AM24"/>
      <c r="AN24"/>
      <c r="AO24"/>
    </row>
    <row r="25" spans="1:41" ht="13.35" customHeight="1" x14ac:dyDescent="0.2">
      <c r="A25" s="169" t="s">
        <v>2799</v>
      </c>
      <c r="B25" s="172">
        <f>IF(A25="Oui",0,1)</f>
        <v>1</v>
      </c>
      <c r="C25" s="28" t="s">
        <v>478</v>
      </c>
      <c r="D25" s="28" t="s">
        <v>208</v>
      </c>
      <c r="E25" s="51">
        <v>0</v>
      </c>
      <c r="F25" s="57" t="s">
        <v>479</v>
      </c>
      <c r="G25" s="52" t="s">
        <v>480</v>
      </c>
      <c r="H25" s="29">
        <f ca="1">IF(AI25&lt;=Données!$B$2,1," ")</f>
        <v>1</v>
      </c>
      <c r="I25" s="45"/>
      <c r="J25" s="46">
        <v>1</v>
      </c>
      <c r="K25" s="93"/>
      <c r="L25" s="238"/>
      <c r="M25" s="234"/>
      <c r="N25" s="198"/>
      <c r="O25" s="197"/>
      <c r="P25" s="198"/>
      <c r="Q25" s="198"/>
      <c r="R25" s="199"/>
      <c r="S25" s="199"/>
      <c r="T25" s="199"/>
      <c r="U25" s="199"/>
      <c r="V25" s="214"/>
      <c r="W25" s="215"/>
      <c r="X25" s="34"/>
      <c r="Y25" s="35"/>
      <c r="Z25" s="35"/>
      <c r="AA25" s="35"/>
      <c r="AB25" s="36"/>
      <c r="AC25" s="224"/>
      <c r="AD25" s="53"/>
      <c r="AE25" s="54"/>
      <c r="AF25" s="55"/>
      <c r="AG25" s="56"/>
      <c r="AH25" s="41" t="s">
        <v>290</v>
      </c>
      <c r="AI25" s="42">
        <v>44649</v>
      </c>
      <c r="AJ25" s="50"/>
      <c r="AK25" s="337" t="str">
        <f t="shared" si="0"/>
        <v>95PFE-L2M</v>
      </c>
      <c r="AL25" s="337" t="str">
        <f t="shared" si="1"/>
        <v>-</v>
      </c>
      <c r="AM25"/>
      <c r="AN25"/>
      <c r="AO25"/>
    </row>
    <row r="26" spans="1:41" ht="13.35" customHeight="1" x14ac:dyDescent="0.2">
      <c r="A26" s="169" t="s">
        <v>2799</v>
      </c>
      <c r="B26" s="172">
        <f>IF(A26="Oui",0,1)</f>
        <v>1</v>
      </c>
      <c r="C26" s="28" t="s">
        <v>481</v>
      </c>
      <c r="D26" s="28" t="s">
        <v>482</v>
      </c>
      <c r="E26" s="51">
        <v>0</v>
      </c>
      <c r="F26" s="57" t="s">
        <v>479</v>
      </c>
      <c r="G26" s="52" t="s">
        <v>483</v>
      </c>
      <c r="H26" s="29">
        <f ca="1">IF(AI26&lt;=Données!$B$2,1," ")</f>
        <v>1</v>
      </c>
      <c r="I26" s="45" t="s">
        <v>56</v>
      </c>
      <c r="J26" s="46" t="s">
        <v>56</v>
      </c>
      <c r="K26" s="93"/>
      <c r="L26" s="238"/>
      <c r="M26" s="234"/>
      <c r="N26" s="198"/>
      <c r="O26" s="197"/>
      <c r="P26" s="198"/>
      <c r="Q26" s="198">
        <v>1</v>
      </c>
      <c r="R26" s="199"/>
      <c r="S26" s="199"/>
      <c r="T26" s="199"/>
      <c r="U26" s="199"/>
      <c r="V26" s="214"/>
      <c r="W26" s="215"/>
      <c r="X26" s="34"/>
      <c r="Y26" s="35"/>
      <c r="Z26" s="35"/>
      <c r="AA26" s="35"/>
      <c r="AB26" s="36"/>
      <c r="AC26" s="224"/>
      <c r="AD26" s="53"/>
      <c r="AE26" s="54"/>
      <c r="AF26" s="55"/>
      <c r="AG26" s="56"/>
      <c r="AH26" s="41" t="s">
        <v>85</v>
      </c>
      <c r="AI26" s="42">
        <v>44585</v>
      </c>
      <c r="AJ26" s="50"/>
      <c r="AK26" s="337" t="str">
        <f t="shared" si="0"/>
        <v>1870 +</v>
      </c>
      <c r="AL26" s="337" t="str">
        <f t="shared" si="1"/>
        <v>-</v>
      </c>
      <c r="AM26"/>
      <c r="AN26"/>
      <c r="AO26"/>
    </row>
    <row r="27" spans="1:41" ht="13.35" customHeight="1" x14ac:dyDescent="0.2">
      <c r="A27" s="169" t="s">
        <v>2799</v>
      </c>
      <c r="B27" s="172">
        <f>IF(A27="Oui",0,1)</f>
        <v>1</v>
      </c>
      <c r="C27" s="28" t="s">
        <v>498</v>
      </c>
      <c r="D27" s="28" t="s">
        <v>499</v>
      </c>
      <c r="E27" s="64">
        <v>0</v>
      </c>
      <c r="F27" s="82" t="s">
        <v>479</v>
      </c>
      <c r="G27" s="58" t="s">
        <v>500</v>
      </c>
      <c r="H27" s="29">
        <f ca="1">IF(AI27&lt;=Données!$B$2,1," ")</f>
        <v>1</v>
      </c>
      <c r="I27" s="45" t="s">
        <v>56</v>
      </c>
      <c r="J27" s="46"/>
      <c r="K27" s="93"/>
      <c r="L27" s="238" t="s">
        <v>56</v>
      </c>
      <c r="M27" s="234"/>
      <c r="N27" s="198"/>
      <c r="O27" s="197">
        <v>1</v>
      </c>
      <c r="P27" s="198"/>
      <c r="Q27" s="198">
        <v>1</v>
      </c>
      <c r="R27" s="199"/>
      <c r="S27" s="199"/>
      <c r="T27" s="199"/>
      <c r="U27" s="199"/>
      <c r="V27" s="214"/>
      <c r="W27" s="215"/>
      <c r="X27" s="34" t="s">
        <v>56</v>
      </c>
      <c r="Y27" s="35"/>
      <c r="Z27" s="35"/>
      <c r="AA27" s="35"/>
      <c r="AB27" s="36"/>
      <c r="AC27" s="224"/>
      <c r="AD27" s="53"/>
      <c r="AE27" s="54"/>
      <c r="AF27" s="55"/>
      <c r="AG27" s="56"/>
      <c r="AH27" s="41" t="s">
        <v>85</v>
      </c>
      <c r="AI27" s="42">
        <v>44616</v>
      </c>
      <c r="AJ27" s="50"/>
      <c r="AK27" s="337" t="str">
        <f t="shared" si="0"/>
        <v>1860-S</v>
      </c>
      <c r="AL27" s="337" t="str">
        <f t="shared" si="1"/>
        <v>-</v>
      </c>
      <c r="AM27"/>
      <c r="AN27"/>
      <c r="AO27"/>
    </row>
    <row r="28" spans="1:41" ht="13.35" customHeight="1" x14ac:dyDescent="0.2">
      <c r="A28" s="169" t="s">
        <v>2799</v>
      </c>
      <c r="B28" s="172">
        <f>IF(A28="Oui",0,1)</f>
        <v>1</v>
      </c>
      <c r="C28" s="28" t="s">
        <v>3104</v>
      </c>
      <c r="D28" s="28" t="s">
        <v>3105</v>
      </c>
      <c r="E28" s="64">
        <v>0</v>
      </c>
      <c r="F28" s="82" t="s">
        <v>479</v>
      </c>
      <c r="G28" s="58" t="s">
        <v>110</v>
      </c>
      <c r="H28" s="29">
        <f ca="1">IF(AI28&lt;=Données!$B$2,1," ")</f>
        <v>1</v>
      </c>
      <c r="I28" s="45">
        <v>1</v>
      </c>
      <c r="J28" s="46"/>
      <c r="K28" s="93"/>
      <c r="L28" s="238"/>
      <c r="M28" s="234"/>
      <c r="N28" s="198"/>
      <c r="O28" s="197"/>
      <c r="P28" s="198"/>
      <c r="Q28" s="198"/>
      <c r="R28" s="199"/>
      <c r="S28" s="199"/>
      <c r="T28" s="199"/>
      <c r="U28" s="199"/>
      <c r="V28" s="214"/>
      <c r="W28" s="215"/>
      <c r="X28" s="34"/>
      <c r="Y28" s="35"/>
      <c r="Z28" s="35"/>
      <c r="AA28" s="35"/>
      <c r="AB28" s="36"/>
      <c r="AC28" s="224"/>
      <c r="AD28" s="53"/>
      <c r="AE28" s="54"/>
      <c r="AF28" s="55"/>
      <c r="AG28" s="56"/>
      <c r="AH28" s="41" t="s">
        <v>85</v>
      </c>
      <c r="AI28" s="42">
        <v>44944</v>
      </c>
      <c r="AJ28" s="50"/>
      <c r="AK28" s="337" t="str">
        <f t="shared" si="0"/>
        <v>95PFE-L2S</v>
      </c>
      <c r="AL28" s="337" t="str">
        <f t="shared" si="1"/>
        <v>-</v>
      </c>
      <c r="AM28"/>
      <c r="AN28"/>
      <c r="AO28"/>
    </row>
    <row r="29" spans="1:41" ht="13.35" customHeight="1" x14ac:dyDescent="0.2">
      <c r="A29" s="169" t="s">
        <v>2799</v>
      </c>
      <c r="B29" s="172">
        <f>IF(A29="Oui",0,1)</f>
        <v>1</v>
      </c>
      <c r="C29" s="28" t="s">
        <v>548</v>
      </c>
      <c r="D29" s="28" t="s">
        <v>549</v>
      </c>
      <c r="E29" s="51">
        <v>0</v>
      </c>
      <c r="F29" s="57" t="s">
        <v>550</v>
      </c>
      <c r="G29" s="58" t="s">
        <v>65</v>
      </c>
      <c r="H29" s="29">
        <f ca="1">IF(AI29&lt;=Données!$B$2,1," ")</f>
        <v>1</v>
      </c>
      <c r="I29" s="45"/>
      <c r="J29" s="46" t="s">
        <v>56</v>
      </c>
      <c r="K29" s="93"/>
      <c r="L29" s="238"/>
      <c r="M29" s="234"/>
      <c r="N29" s="198"/>
      <c r="O29" s="197"/>
      <c r="P29" s="198"/>
      <c r="Q29" s="198">
        <v>1</v>
      </c>
      <c r="R29" s="199"/>
      <c r="S29" s="199"/>
      <c r="T29" s="199"/>
      <c r="U29" s="199"/>
      <c r="V29" s="214"/>
      <c r="W29" s="215"/>
      <c r="X29" s="34"/>
      <c r="Y29" s="35"/>
      <c r="Z29" s="35"/>
      <c r="AA29" s="35"/>
      <c r="AB29" s="36"/>
      <c r="AC29" s="224"/>
      <c r="AD29" s="53"/>
      <c r="AE29" s="54"/>
      <c r="AF29" s="55"/>
      <c r="AG29" s="56"/>
      <c r="AH29" s="41" t="s">
        <v>144</v>
      </c>
      <c r="AI29" s="42">
        <v>44596</v>
      </c>
      <c r="AJ29" s="50"/>
      <c r="AK29" s="337" t="str">
        <f t="shared" si="0"/>
        <v>1870 +</v>
      </c>
      <c r="AL29" s="337" t="str">
        <f t="shared" si="1"/>
        <v>-</v>
      </c>
      <c r="AM29"/>
      <c r="AN29"/>
      <c r="AO29"/>
    </row>
    <row r="30" spans="1:41" ht="13.35" customHeight="1" x14ac:dyDescent="0.2">
      <c r="A30" s="169" t="s">
        <v>2799</v>
      </c>
      <c r="B30" s="172">
        <f>IF(A30="Oui",0,1)</f>
        <v>1</v>
      </c>
      <c r="C30" s="28" t="s">
        <v>5149</v>
      </c>
      <c r="D30" s="28" t="s">
        <v>5150</v>
      </c>
      <c r="E30" s="59">
        <v>0</v>
      </c>
      <c r="F30" s="57" t="s">
        <v>479</v>
      </c>
      <c r="G30" s="52" t="s">
        <v>3112</v>
      </c>
      <c r="H30" s="29" t="str">
        <f ca="1">IF(AI30&lt;=Données!$B$2,1," ")</f>
        <v xml:space="preserve"> </v>
      </c>
      <c r="I30" s="45"/>
      <c r="J30" s="46">
        <v>1</v>
      </c>
      <c r="K30" s="93"/>
      <c r="L30" s="238"/>
      <c r="M30" s="234"/>
      <c r="N30" s="198"/>
      <c r="O30" s="197"/>
      <c r="P30" s="198"/>
      <c r="Q30" s="198"/>
      <c r="R30" s="199"/>
      <c r="S30" s="199"/>
      <c r="T30" s="199"/>
      <c r="U30" s="199"/>
      <c r="V30" s="214"/>
      <c r="W30" s="215"/>
      <c r="X30" s="34"/>
      <c r="Y30" s="35"/>
      <c r="Z30" s="35"/>
      <c r="AA30" s="35"/>
      <c r="AB30" s="36"/>
      <c r="AC30" s="224"/>
      <c r="AD30" s="53"/>
      <c r="AE30" s="54"/>
      <c r="AF30" s="55"/>
      <c r="AG30" s="56"/>
      <c r="AH30" s="41" t="s">
        <v>4462</v>
      </c>
      <c r="AI30" s="42">
        <v>45329</v>
      </c>
      <c r="AJ30" s="50"/>
      <c r="AK30" s="337" t="str">
        <f t="shared" si="0"/>
        <v>95PFE-L2M</v>
      </c>
      <c r="AL30" s="337" t="str">
        <f t="shared" si="1"/>
        <v>-</v>
      </c>
      <c r="AM30"/>
      <c r="AN30"/>
      <c r="AO30"/>
    </row>
    <row r="31" spans="1:41" ht="13.35" customHeight="1" x14ac:dyDescent="0.2">
      <c r="A31" s="169" t="s">
        <v>2799</v>
      </c>
      <c r="B31" s="172">
        <f>IF(A31="Oui",0,1)</f>
        <v>1</v>
      </c>
      <c r="C31" s="28" t="s">
        <v>554</v>
      </c>
      <c r="D31" s="28" t="s">
        <v>556</v>
      </c>
      <c r="E31" s="51">
        <v>0</v>
      </c>
      <c r="F31" s="57" t="s">
        <v>212</v>
      </c>
      <c r="G31" s="58" t="s">
        <v>213</v>
      </c>
      <c r="H31" s="29">
        <f ca="1">IF(AI31&lt;=Données!$B$2,1," ")</f>
        <v>1</v>
      </c>
      <c r="I31" s="45">
        <v>1</v>
      </c>
      <c r="J31" s="46"/>
      <c r="K31" s="93"/>
      <c r="L31" s="238"/>
      <c r="M31" s="234"/>
      <c r="N31" s="198"/>
      <c r="O31" s="197"/>
      <c r="P31" s="198"/>
      <c r="Q31" s="198"/>
      <c r="R31" s="199"/>
      <c r="S31" s="199"/>
      <c r="T31" s="199"/>
      <c r="U31" s="199"/>
      <c r="V31" s="214"/>
      <c r="W31" s="215"/>
      <c r="X31" s="34"/>
      <c r="Y31" s="35"/>
      <c r="Z31" s="35"/>
      <c r="AA31" s="35"/>
      <c r="AB31" s="36"/>
      <c r="AC31" s="224"/>
      <c r="AD31" s="53"/>
      <c r="AE31" s="54"/>
      <c r="AF31" s="55"/>
      <c r="AG31" s="56"/>
      <c r="AH31" s="41" t="s">
        <v>85</v>
      </c>
      <c r="AI31" s="42">
        <v>44608</v>
      </c>
      <c r="AJ31" s="50"/>
      <c r="AK31" s="337" t="str">
        <f t="shared" si="0"/>
        <v>95PFE-L2S</v>
      </c>
      <c r="AL31" s="337" t="str">
        <f t="shared" si="1"/>
        <v>-</v>
      </c>
      <c r="AM31"/>
      <c r="AN31"/>
      <c r="AO31"/>
    </row>
    <row r="32" spans="1:41" ht="13.35" customHeight="1" x14ac:dyDescent="0.2">
      <c r="A32" s="169" t="s">
        <v>2799</v>
      </c>
      <c r="B32" s="172">
        <f>IF(A32="Oui",0,1)</f>
        <v>1</v>
      </c>
      <c r="C32" s="28" t="s">
        <v>2818</v>
      </c>
      <c r="D32" s="28" t="s">
        <v>2819</v>
      </c>
      <c r="E32" s="51">
        <v>0</v>
      </c>
      <c r="F32" s="57" t="s">
        <v>479</v>
      </c>
      <c r="G32" s="58" t="s">
        <v>61</v>
      </c>
      <c r="H32" s="29">
        <f ca="1">IF(AI32&lt;=Données!$B$2,1," ")</f>
        <v>1</v>
      </c>
      <c r="I32" s="45">
        <v>1</v>
      </c>
      <c r="J32" s="46"/>
      <c r="K32" s="93"/>
      <c r="L32" s="238"/>
      <c r="M32" s="234"/>
      <c r="N32" s="198"/>
      <c r="O32" s="197"/>
      <c r="P32" s="198"/>
      <c r="Q32" s="198"/>
      <c r="R32" s="199"/>
      <c r="S32" s="199"/>
      <c r="T32" s="199"/>
      <c r="U32" s="199"/>
      <c r="V32" s="214"/>
      <c r="W32" s="215"/>
      <c r="X32" s="34"/>
      <c r="Y32" s="35"/>
      <c r="Z32" s="35"/>
      <c r="AA32" s="35"/>
      <c r="AB32" s="36"/>
      <c r="AC32" s="224"/>
      <c r="AD32" s="53"/>
      <c r="AE32" s="54"/>
      <c r="AF32" s="55"/>
      <c r="AG32" s="56"/>
      <c r="AH32" s="41" t="s">
        <v>85</v>
      </c>
      <c r="AI32" s="42">
        <v>44685</v>
      </c>
      <c r="AJ32" s="50"/>
      <c r="AK32" s="337" t="str">
        <f t="shared" si="0"/>
        <v>95PFE-L2S</v>
      </c>
      <c r="AL32" s="337" t="str">
        <f t="shared" si="1"/>
        <v>-</v>
      </c>
      <c r="AM32"/>
      <c r="AN32"/>
      <c r="AO32"/>
    </row>
    <row r="33" spans="1:259" x14ac:dyDescent="0.2">
      <c r="A33" s="169" t="s">
        <v>2799</v>
      </c>
      <c r="B33" s="172">
        <f>IF(A33="Oui",0,1)</f>
        <v>1</v>
      </c>
      <c r="C33" s="28" t="s">
        <v>6044</v>
      </c>
      <c r="D33" s="28" t="s">
        <v>6089</v>
      </c>
      <c r="E33" s="59">
        <v>229383</v>
      </c>
      <c r="F33" s="57" t="s">
        <v>479</v>
      </c>
      <c r="G33" s="52" t="s">
        <v>43</v>
      </c>
      <c r="H33" s="29" t="str">
        <f ca="1">IF(AI33&lt;=Données!$B$2,1," ")</f>
        <v xml:space="preserve"> </v>
      </c>
      <c r="I33" s="45" t="s">
        <v>56</v>
      </c>
      <c r="J33" s="46"/>
      <c r="K33" s="93"/>
      <c r="L33" s="238">
        <v>1</v>
      </c>
      <c r="M33" s="234" t="s">
        <v>56</v>
      </c>
      <c r="N33" s="198"/>
      <c r="O33" s="197"/>
      <c r="P33" s="198"/>
      <c r="Q33" s="198" t="s">
        <v>56</v>
      </c>
      <c r="R33" s="199"/>
      <c r="S33" s="199"/>
      <c r="T33" s="199"/>
      <c r="U33" s="199"/>
      <c r="V33" s="214"/>
      <c r="W33" s="215"/>
      <c r="X33" s="34"/>
      <c r="Y33" s="35"/>
      <c r="Z33" s="35"/>
      <c r="AA33" s="35"/>
      <c r="AB33" s="36"/>
      <c r="AC33" s="224"/>
      <c r="AD33" s="53"/>
      <c r="AE33" s="54"/>
      <c r="AF33" s="55"/>
      <c r="AG33" s="56"/>
      <c r="AH33" s="41" t="s">
        <v>4462</v>
      </c>
      <c r="AI33" s="42">
        <v>45763</v>
      </c>
      <c r="AJ33" s="50"/>
      <c r="AK33" s="337" t="str">
        <f t="shared" si="0"/>
        <v>F550</v>
      </c>
      <c r="AL33" s="337" t="str">
        <f t="shared" si="1"/>
        <v>-</v>
      </c>
      <c r="AM33"/>
      <c r="AN33"/>
      <c r="AO33"/>
    </row>
    <row r="34" spans="1:259" x14ac:dyDescent="0.2">
      <c r="A34" s="169" t="s">
        <v>2799</v>
      </c>
      <c r="B34" s="172">
        <f>IF(A34="Oui",0,1)</f>
        <v>1</v>
      </c>
      <c r="C34" s="28" t="s">
        <v>589</v>
      </c>
      <c r="D34" s="28" t="s">
        <v>590</v>
      </c>
      <c r="E34" s="51">
        <v>0</v>
      </c>
      <c r="F34" s="57" t="s">
        <v>186</v>
      </c>
      <c r="G34" s="66" t="s">
        <v>61</v>
      </c>
      <c r="H34" s="29">
        <f ca="1">IF(AI34&lt;=Données!$B$2,1," ")</f>
        <v>1</v>
      </c>
      <c r="I34" s="45"/>
      <c r="J34" s="46" t="s">
        <v>56</v>
      </c>
      <c r="K34" s="93"/>
      <c r="L34" s="238"/>
      <c r="M34" s="234"/>
      <c r="N34" s="198"/>
      <c r="O34" s="197"/>
      <c r="P34" s="198"/>
      <c r="Q34" s="198">
        <v>1</v>
      </c>
      <c r="R34" s="199"/>
      <c r="S34" s="199"/>
      <c r="T34" s="199"/>
      <c r="U34" s="199"/>
      <c r="V34" s="214"/>
      <c r="W34" s="215"/>
      <c r="X34" s="34"/>
      <c r="Y34" s="35"/>
      <c r="Z34" s="35"/>
      <c r="AA34" s="35"/>
      <c r="AB34" s="36"/>
      <c r="AC34" s="224"/>
      <c r="AD34" s="37"/>
      <c r="AE34" s="38"/>
      <c r="AF34" s="55"/>
      <c r="AG34" s="56"/>
      <c r="AH34" s="41" t="s">
        <v>159</v>
      </c>
      <c r="AI34" s="42">
        <v>44576</v>
      </c>
      <c r="AJ34" s="50"/>
      <c r="AK34" s="337" t="str">
        <f t="shared" si="0"/>
        <v>1870 +</v>
      </c>
      <c r="AL34" s="337" t="str">
        <f t="shared" si="1"/>
        <v>-</v>
      </c>
      <c r="AM34"/>
      <c r="AN34"/>
      <c r="AO34"/>
    </row>
    <row r="35" spans="1:259" x14ac:dyDescent="0.2">
      <c r="A35" s="169" t="s">
        <v>2799</v>
      </c>
      <c r="B35" s="172">
        <f>IF(A35="Oui",0,1)</f>
        <v>1</v>
      </c>
      <c r="C35" s="28" t="s">
        <v>596</v>
      </c>
      <c r="D35" s="28" t="s">
        <v>597</v>
      </c>
      <c r="E35" s="51">
        <v>0</v>
      </c>
      <c r="F35" s="57" t="s">
        <v>212</v>
      </c>
      <c r="G35" s="58" t="s">
        <v>213</v>
      </c>
      <c r="H35" s="29">
        <f ca="1">IF(AI35&lt;=Données!$B$2,1," ")</f>
        <v>1</v>
      </c>
      <c r="I35" s="45">
        <v>1</v>
      </c>
      <c r="J35" s="46"/>
      <c r="K35" s="93"/>
      <c r="L35" s="238"/>
      <c r="M35" s="234"/>
      <c r="N35" s="198"/>
      <c r="O35" s="197"/>
      <c r="P35" s="198"/>
      <c r="Q35" s="198"/>
      <c r="R35" s="199"/>
      <c r="S35" s="199"/>
      <c r="T35" s="199"/>
      <c r="U35" s="199"/>
      <c r="V35" s="214"/>
      <c r="W35" s="215"/>
      <c r="X35" s="34"/>
      <c r="Y35" s="35"/>
      <c r="Z35" s="35"/>
      <c r="AA35" s="35"/>
      <c r="AB35" s="36"/>
      <c r="AC35" s="224"/>
      <c r="AD35" s="37"/>
      <c r="AE35" s="38"/>
      <c r="AF35" s="55"/>
      <c r="AG35" s="56"/>
      <c r="AH35" s="41" t="s">
        <v>85</v>
      </c>
      <c r="AI35" s="42">
        <v>44627</v>
      </c>
      <c r="AJ35" s="50"/>
      <c r="AK35" s="337" t="str">
        <f t="shared" si="0"/>
        <v>95PFE-L2S</v>
      </c>
      <c r="AL35" s="337" t="str">
        <f t="shared" si="1"/>
        <v>-</v>
      </c>
      <c r="AM35"/>
      <c r="AN35"/>
      <c r="AO35"/>
    </row>
    <row r="36" spans="1:259" x14ac:dyDescent="0.2">
      <c r="A36" s="169" t="s">
        <v>2799</v>
      </c>
      <c r="B36" s="172">
        <f>IF(A36="Oui",0,1)</f>
        <v>1</v>
      </c>
      <c r="C36" s="28" t="s">
        <v>596</v>
      </c>
      <c r="D36" s="28" t="s">
        <v>5292</v>
      </c>
      <c r="E36" s="59">
        <v>0</v>
      </c>
      <c r="F36" s="57" t="s">
        <v>479</v>
      </c>
      <c r="G36" s="52" t="s">
        <v>43</v>
      </c>
      <c r="H36" s="29" t="str">
        <f ca="1">IF(AI36&lt;=Données!$B$2,1," ")</f>
        <v xml:space="preserve"> </v>
      </c>
      <c r="I36" s="45"/>
      <c r="J36" s="46">
        <v>1</v>
      </c>
      <c r="K36" s="93"/>
      <c r="L36" s="238"/>
      <c r="M36" s="234"/>
      <c r="N36" s="198"/>
      <c r="O36" s="197"/>
      <c r="P36" s="198"/>
      <c r="Q36" s="198"/>
      <c r="R36" s="199"/>
      <c r="S36" s="199"/>
      <c r="T36" s="199"/>
      <c r="U36" s="199"/>
      <c r="V36" s="214"/>
      <c r="W36" s="215"/>
      <c r="X36" s="34"/>
      <c r="Y36" s="35"/>
      <c r="Z36" s="35"/>
      <c r="AA36" s="35"/>
      <c r="AB36" s="36"/>
      <c r="AC36" s="224"/>
      <c r="AD36" s="37"/>
      <c r="AE36" s="38"/>
      <c r="AF36" s="55"/>
      <c r="AG36" s="56"/>
      <c r="AH36" s="41" t="s">
        <v>4462</v>
      </c>
      <c r="AI36" s="42">
        <v>45377</v>
      </c>
      <c r="AJ36" s="50"/>
      <c r="AK36" s="337" t="str">
        <f t="shared" si="0"/>
        <v>95PFE-L2M</v>
      </c>
      <c r="AL36" s="337" t="str">
        <f t="shared" si="1"/>
        <v>-</v>
      </c>
      <c r="AM36"/>
      <c r="AN36"/>
      <c r="AO36"/>
    </row>
    <row r="37" spans="1:259" x14ac:dyDescent="0.2">
      <c r="A37" s="169" t="s">
        <v>2799</v>
      </c>
      <c r="B37" s="172">
        <f>IF(A37="Oui",0,1)</f>
        <v>1</v>
      </c>
      <c r="C37" s="28" t="s">
        <v>596</v>
      </c>
      <c r="D37" s="28" t="s">
        <v>599</v>
      </c>
      <c r="E37" s="51">
        <v>0</v>
      </c>
      <c r="F37" s="57" t="s">
        <v>186</v>
      </c>
      <c r="G37" s="52" t="s">
        <v>600</v>
      </c>
      <c r="H37" s="29">
        <f ca="1">IF(AI37&lt;=Données!$B$2,1," ")</f>
        <v>1</v>
      </c>
      <c r="I37" s="45"/>
      <c r="J37" s="46" t="s">
        <v>56</v>
      </c>
      <c r="K37" s="47"/>
      <c r="L37" s="48"/>
      <c r="M37" s="197"/>
      <c r="N37" s="198"/>
      <c r="O37" s="197"/>
      <c r="P37" s="198"/>
      <c r="Q37" s="198">
        <v>1</v>
      </c>
      <c r="R37" s="199"/>
      <c r="S37" s="199"/>
      <c r="T37" s="199"/>
      <c r="U37" s="199"/>
      <c r="V37" s="214"/>
      <c r="W37" s="215"/>
      <c r="X37" s="34"/>
      <c r="Y37" s="35"/>
      <c r="Z37" s="35"/>
      <c r="AA37" s="35"/>
      <c r="AB37" s="36"/>
      <c r="AC37" s="224"/>
      <c r="AD37" s="37"/>
      <c r="AE37" s="38"/>
      <c r="AF37" s="55"/>
      <c r="AG37" s="56"/>
      <c r="AH37" s="41" t="s">
        <v>57</v>
      </c>
      <c r="AI37" s="42">
        <v>44572</v>
      </c>
      <c r="AJ37" s="50"/>
      <c r="AK37" s="337" t="str">
        <f t="shared" si="0"/>
        <v>1870 +</v>
      </c>
      <c r="AL37" s="337" t="str">
        <f t="shared" si="1"/>
        <v>-</v>
      </c>
      <c r="AM37"/>
      <c r="AN37"/>
      <c r="AO37"/>
    </row>
    <row r="38" spans="1:259" x14ac:dyDescent="0.2">
      <c r="A38" s="169" t="s">
        <v>2799</v>
      </c>
      <c r="B38" s="172">
        <f>IF(A38="Oui",0,1)</f>
        <v>1</v>
      </c>
      <c r="C38" s="28" t="s">
        <v>6426</v>
      </c>
      <c r="D38" s="28" t="s">
        <v>6427</v>
      </c>
      <c r="E38" s="59" t="s">
        <v>6428</v>
      </c>
      <c r="F38" s="57" t="s">
        <v>479</v>
      </c>
      <c r="G38" s="52" t="s">
        <v>43</v>
      </c>
      <c r="H38" s="29" t="str">
        <f ca="1">IF(AI38&lt;=Données!$B$2,1," ")</f>
        <v xml:space="preserve"> </v>
      </c>
      <c r="I38" s="45"/>
      <c r="J38" s="46">
        <v>1</v>
      </c>
      <c r="K38" s="47"/>
      <c r="L38" s="48"/>
      <c r="M38" s="197"/>
      <c r="N38" s="198"/>
      <c r="O38" s="197"/>
      <c r="P38" s="198"/>
      <c r="Q38" s="198"/>
      <c r="R38" s="199"/>
      <c r="S38" s="199"/>
      <c r="T38" s="199"/>
      <c r="U38" s="199"/>
      <c r="V38" s="214"/>
      <c r="W38" s="215"/>
      <c r="X38" s="34"/>
      <c r="Y38" s="35"/>
      <c r="Z38" s="35"/>
      <c r="AA38" s="35"/>
      <c r="AB38" s="36"/>
      <c r="AC38" s="224"/>
      <c r="AD38" s="37"/>
      <c r="AE38" s="38"/>
      <c r="AF38" s="55"/>
      <c r="AG38" s="56"/>
      <c r="AH38" s="41" t="s">
        <v>652</v>
      </c>
      <c r="AI38" s="42">
        <v>45966</v>
      </c>
      <c r="AJ38" s="50"/>
      <c r="AK38" s="337" t="str">
        <f t="shared" si="0"/>
        <v>95PFE-L2M</v>
      </c>
      <c r="AL38" s="337" t="str">
        <f t="shared" si="1"/>
        <v>-</v>
      </c>
      <c r="AM38"/>
      <c r="AN38"/>
      <c r="AO38"/>
    </row>
    <row r="39" spans="1:259" x14ac:dyDescent="0.2">
      <c r="A39" s="169" t="s">
        <v>2799</v>
      </c>
      <c r="B39" s="172">
        <f>IF(A39="Oui",0,1)</f>
        <v>1</v>
      </c>
      <c r="C39" s="28" t="s">
        <v>633</v>
      </c>
      <c r="D39" s="28" t="s">
        <v>634</v>
      </c>
      <c r="E39" s="59">
        <v>0</v>
      </c>
      <c r="F39" s="57" t="s">
        <v>42</v>
      </c>
      <c r="G39" s="52" t="s">
        <v>149</v>
      </c>
      <c r="H39" s="29">
        <f ca="1">IF(AI39&lt;=Données!$B$2,1," ")</f>
        <v>1</v>
      </c>
      <c r="I39" s="45" t="s">
        <v>56</v>
      </c>
      <c r="J39" s="46"/>
      <c r="K39" s="47"/>
      <c r="L39" s="48"/>
      <c r="M39" s="197"/>
      <c r="N39" s="198"/>
      <c r="O39" s="197">
        <v>1</v>
      </c>
      <c r="P39" s="198"/>
      <c r="Q39" s="198"/>
      <c r="R39" s="199"/>
      <c r="S39" s="199"/>
      <c r="T39" s="199"/>
      <c r="U39" s="199"/>
      <c r="V39" s="214"/>
      <c r="W39" s="215"/>
      <c r="X39" s="34"/>
      <c r="Y39" s="35"/>
      <c r="Z39" s="35"/>
      <c r="AA39" s="35"/>
      <c r="AB39" s="36"/>
      <c r="AC39" s="224"/>
      <c r="AD39" s="37"/>
      <c r="AE39" s="38"/>
      <c r="AF39" s="55"/>
      <c r="AG39" s="56"/>
      <c r="AH39" s="41" t="s">
        <v>66</v>
      </c>
      <c r="AI39" s="42">
        <v>44244</v>
      </c>
      <c r="AJ39" s="50"/>
      <c r="AK39" s="337" t="str">
        <f t="shared" si="0"/>
        <v>1860-S</v>
      </c>
      <c r="AL39" s="337" t="str">
        <f t="shared" si="1"/>
        <v>-</v>
      </c>
      <c r="AM39"/>
      <c r="AN39"/>
      <c r="AO39"/>
    </row>
    <row r="40" spans="1:259" x14ac:dyDescent="0.2">
      <c r="A40" s="169" t="s">
        <v>2799</v>
      </c>
      <c r="B40" s="172">
        <f>IF(A40="Oui",0,1)</f>
        <v>1</v>
      </c>
      <c r="C40" s="28" t="s">
        <v>665</v>
      </c>
      <c r="D40" s="28" t="s">
        <v>2155</v>
      </c>
      <c r="E40" s="64">
        <v>0</v>
      </c>
      <c r="F40" s="57" t="s">
        <v>186</v>
      </c>
      <c r="G40" s="52" t="s">
        <v>3112</v>
      </c>
      <c r="H40" s="29" t="str">
        <f ca="1">IF(AI40&lt;=Données!$B$2,1," ")</f>
        <v xml:space="preserve"> </v>
      </c>
      <c r="I40" s="45" t="s">
        <v>56</v>
      </c>
      <c r="J40" s="46" t="s">
        <v>56</v>
      </c>
      <c r="K40" s="47"/>
      <c r="L40" s="48"/>
      <c r="M40" s="197">
        <v>1</v>
      </c>
      <c r="N40" s="198"/>
      <c r="O40" s="197"/>
      <c r="P40" s="198"/>
      <c r="Q40" s="198"/>
      <c r="R40" s="199"/>
      <c r="S40" s="199"/>
      <c r="T40" s="199"/>
      <c r="U40" s="199"/>
      <c r="V40" s="214"/>
      <c r="W40" s="215"/>
      <c r="X40" s="34"/>
      <c r="Y40" s="35"/>
      <c r="Z40" s="35"/>
      <c r="AA40" s="35"/>
      <c r="AB40" s="36"/>
      <c r="AC40" s="224"/>
      <c r="AD40" s="37"/>
      <c r="AE40" s="38"/>
      <c r="AF40" s="55"/>
      <c r="AG40" s="56"/>
      <c r="AH40" s="41" t="s">
        <v>4462</v>
      </c>
      <c r="AI40" s="42">
        <v>45370</v>
      </c>
      <c r="AJ40" s="50"/>
      <c r="AK40" s="337" t="str">
        <f t="shared" si="0"/>
        <v>1804S</v>
      </c>
      <c r="AL40" s="337" t="str">
        <f t="shared" si="1"/>
        <v>-</v>
      </c>
      <c r="AM40"/>
      <c r="AN40"/>
      <c r="AO40"/>
    </row>
    <row r="41" spans="1:259" x14ac:dyDescent="0.2">
      <c r="A41" s="169" t="s">
        <v>2799</v>
      </c>
      <c r="B41" s="172">
        <f>IF(A41="Oui",0,1)</f>
        <v>1</v>
      </c>
      <c r="C41" s="28" t="s">
        <v>669</v>
      </c>
      <c r="D41" s="28" t="s">
        <v>670</v>
      </c>
      <c r="E41" s="64">
        <v>0</v>
      </c>
      <c r="F41" s="50" t="s">
        <v>212</v>
      </c>
      <c r="G41" s="66" t="s">
        <v>213</v>
      </c>
      <c r="H41" s="29">
        <f ca="1">IF(AI41&lt;=Données!$B$2,1," ")</f>
        <v>1</v>
      </c>
      <c r="I41" s="45"/>
      <c r="J41" s="46">
        <v>1</v>
      </c>
      <c r="K41" s="47"/>
      <c r="L41" s="48"/>
      <c r="M41" s="197"/>
      <c r="N41" s="198"/>
      <c r="O41" s="197"/>
      <c r="P41" s="198"/>
      <c r="Q41" s="198"/>
      <c r="R41" s="199"/>
      <c r="S41" s="199"/>
      <c r="T41" s="199"/>
      <c r="U41" s="199"/>
      <c r="V41" s="214"/>
      <c r="W41" s="215"/>
      <c r="X41" s="34"/>
      <c r="Y41" s="35"/>
      <c r="Z41" s="35"/>
      <c r="AA41" s="35"/>
      <c r="AB41" s="36"/>
      <c r="AC41" s="224"/>
      <c r="AD41" s="37"/>
      <c r="AE41" s="38"/>
      <c r="AF41" s="55"/>
      <c r="AG41" s="56"/>
      <c r="AH41" s="41" t="s">
        <v>85</v>
      </c>
      <c r="AI41" s="42">
        <v>44602</v>
      </c>
      <c r="AJ41" s="50"/>
      <c r="AK41" s="337" t="str">
        <f t="shared" si="0"/>
        <v>95PFE-L2M</v>
      </c>
      <c r="AL41" s="337" t="str">
        <f t="shared" si="1"/>
        <v>-</v>
      </c>
      <c r="AM41"/>
      <c r="AN41"/>
      <c r="AO41"/>
    </row>
    <row r="42" spans="1:259" x14ac:dyDescent="0.2">
      <c r="A42" s="169" t="s">
        <v>2799</v>
      </c>
      <c r="B42" s="172">
        <f>IF(A42="Oui",0,1)</f>
        <v>1</v>
      </c>
      <c r="C42" s="28" t="s">
        <v>675</v>
      </c>
      <c r="D42" s="28" t="s">
        <v>676</v>
      </c>
      <c r="E42" s="71">
        <v>0</v>
      </c>
      <c r="F42" s="72" t="s">
        <v>212</v>
      </c>
      <c r="G42" s="58" t="s">
        <v>405</v>
      </c>
      <c r="H42" s="29">
        <f ca="1">IF(AI42&lt;=Données!$B$2,1," ")</f>
        <v>1</v>
      </c>
      <c r="I42" s="45"/>
      <c r="J42" s="46">
        <v>1</v>
      </c>
      <c r="K42" s="47"/>
      <c r="L42" s="48"/>
      <c r="M42" s="197"/>
      <c r="N42" s="198"/>
      <c r="O42" s="197"/>
      <c r="P42" s="198"/>
      <c r="Q42" s="198"/>
      <c r="R42" s="199"/>
      <c r="S42" s="199"/>
      <c r="T42" s="199"/>
      <c r="U42" s="199"/>
      <c r="V42" s="214"/>
      <c r="W42" s="215"/>
      <c r="X42" s="34"/>
      <c r="Y42" s="35"/>
      <c r="Z42" s="35"/>
      <c r="AA42" s="35"/>
      <c r="AB42" s="36"/>
      <c r="AC42" s="224"/>
      <c r="AD42" s="110"/>
      <c r="AE42" s="166"/>
      <c r="AF42" s="75"/>
      <c r="AG42" s="76"/>
      <c r="AH42" s="41" t="s">
        <v>85</v>
      </c>
      <c r="AI42" s="42">
        <v>44607</v>
      </c>
      <c r="AJ42" s="50"/>
      <c r="AK42" s="337" t="str">
        <f t="shared" si="0"/>
        <v>95PFE-L2M</v>
      </c>
      <c r="AL42" s="337" t="str">
        <f t="shared" si="1"/>
        <v>-</v>
      </c>
      <c r="AM42"/>
      <c r="AN42"/>
      <c r="AO42"/>
    </row>
    <row r="43" spans="1:259" x14ac:dyDescent="0.2">
      <c r="A43" s="169" t="s">
        <v>2799</v>
      </c>
      <c r="B43" s="172">
        <f>IF(A43="Oui",0,1)</f>
        <v>1</v>
      </c>
      <c r="C43" s="28" t="s">
        <v>5290</v>
      </c>
      <c r="D43" s="28" t="s">
        <v>5289</v>
      </c>
      <c r="E43" s="59">
        <v>0</v>
      </c>
      <c r="F43" s="57" t="s">
        <v>479</v>
      </c>
      <c r="G43" s="52" t="s">
        <v>146</v>
      </c>
      <c r="H43" s="29" t="str">
        <f ca="1">IF(AI43&lt;=Données!$B$2,1," ")</f>
        <v xml:space="preserve"> </v>
      </c>
      <c r="I43" s="45"/>
      <c r="J43" s="46" t="s">
        <v>56</v>
      </c>
      <c r="K43" s="47"/>
      <c r="L43" s="48"/>
      <c r="M43" s="197">
        <v>1</v>
      </c>
      <c r="N43" s="198"/>
      <c r="O43" s="197"/>
      <c r="P43" s="198"/>
      <c r="Q43" s="198"/>
      <c r="R43" s="199"/>
      <c r="S43" s="199"/>
      <c r="T43" s="199"/>
      <c r="U43" s="199"/>
      <c r="V43" s="214"/>
      <c r="W43" s="215"/>
      <c r="X43" s="34"/>
      <c r="Y43" s="35"/>
      <c r="Z43" s="35"/>
      <c r="AA43" s="35"/>
      <c r="AB43" s="36"/>
      <c r="AC43" s="224"/>
      <c r="AD43" s="37"/>
      <c r="AE43" s="38"/>
      <c r="AF43" s="55"/>
      <c r="AG43" s="56"/>
      <c r="AH43" s="41" t="s">
        <v>4462</v>
      </c>
      <c r="AI43" s="42">
        <v>45378</v>
      </c>
      <c r="AJ43" s="50"/>
      <c r="AK43" s="337" t="str">
        <f t="shared" si="0"/>
        <v>1804S</v>
      </c>
      <c r="AL43" s="337" t="str">
        <f t="shared" si="1"/>
        <v>-</v>
      </c>
      <c r="AM43"/>
      <c r="AN43"/>
      <c r="AO43"/>
    </row>
    <row r="44" spans="1:259" s="69" customFormat="1" x14ac:dyDescent="0.2">
      <c r="A44" s="169" t="s">
        <v>2799</v>
      </c>
      <c r="B44" s="172">
        <f>IF(A44="Oui",0,1)</f>
        <v>1</v>
      </c>
      <c r="C44" s="28" t="s">
        <v>709</v>
      </c>
      <c r="D44" s="28" t="s">
        <v>539</v>
      </c>
      <c r="E44" s="59">
        <v>13664</v>
      </c>
      <c r="F44" s="57" t="s">
        <v>1250</v>
      </c>
      <c r="G44" s="52" t="s">
        <v>43</v>
      </c>
      <c r="H44" s="29" t="str">
        <f ca="1">IF(AI44&lt;=Données!$B$2,1," ")</f>
        <v xml:space="preserve"> </v>
      </c>
      <c r="I44" s="45"/>
      <c r="J44" s="46">
        <v>1</v>
      </c>
      <c r="K44" s="47"/>
      <c r="L44" s="48"/>
      <c r="M44" s="197"/>
      <c r="N44" s="198"/>
      <c r="O44" s="197"/>
      <c r="P44" s="198"/>
      <c r="Q44" s="198"/>
      <c r="R44" s="199"/>
      <c r="S44" s="199"/>
      <c r="T44" s="199"/>
      <c r="U44" s="199"/>
      <c r="V44" s="214"/>
      <c r="W44" s="215"/>
      <c r="X44" s="34"/>
      <c r="Y44" s="35"/>
      <c r="Z44" s="35"/>
      <c r="AA44" s="35"/>
      <c r="AB44" s="36"/>
      <c r="AC44" s="224"/>
      <c r="AD44" s="37"/>
      <c r="AE44" s="38"/>
      <c r="AF44" s="55"/>
      <c r="AG44" s="56"/>
      <c r="AH44" s="41" t="s">
        <v>4462</v>
      </c>
      <c r="AI44" s="42">
        <v>45483</v>
      </c>
      <c r="AJ44" s="50"/>
      <c r="AK44" s="337" t="str">
        <f t="shared" si="0"/>
        <v>95PFE-L2M</v>
      </c>
      <c r="AL44" s="337" t="str">
        <f t="shared" si="1"/>
        <v>-</v>
      </c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</row>
    <row r="45" spans="1:259" s="69" customFormat="1" x14ac:dyDescent="0.2">
      <c r="A45" s="169" t="s">
        <v>2799</v>
      </c>
      <c r="B45" s="172">
        <f>IF(A45="Oui",0,1)</f>
        <v>1</v>
      </c>
      <c r="C45" s="28" t="s">
        <v>3150</v>
      </c>
      <c r="D45" s="28" t="s">
        <v>1073</v>
      </c>
      <c r="E45" s="51">
        <v>0</v>
      </c>
      <c r="F45" s="57" t="s">
        <v>1250</v>
      </c>
      <c r="G45" s="52" t="s">
        <v>424</v>
      </c>
      <c r="H45" s="29">
        <f ca="1">IF(AI45&lt;=Données!$B$2,1," ")</f>
        <v>1</v>
      </c>
      <c r="I45" s="45">
        <v>1</v>
      </c>
      <c r="J45" s="46"/>
      <c r="K45" s="47"/>
      <c r="L45" s="48"/>
      <c r="M45" s="197"/>
      <c r="N45" s="198"/>
      <c r="O45" s="197"/>
      <c r="P45" s="198"/>
      <c r="Q45" s="198"/>
      <c r="R45" s="199"/>
      <c r="S45" s="199"/>
      <c r="T45" s="199"/>
      <c r="U45" s="199"/>
      <c r="V45" s="214"/>
      <c r="W45" s="215"/>
      <c r="X45" s="34"/>
      <c r="Y45" s="35"/>
      <c r="Z45" s="35"/>
      <c r="AA45" s="35"/>
      <c r="AB45" s="36"/>
      <c r="AC45" s="224"/>
      <c r="AD45" s="37"/>
      <c r="AE45" s="38"/>
      <c r="AF45" s="55"/>
      <c r="AG45" s="56"/>
      <c r="AH45" s="41" t="s">
        <v>85</v>
      </c>
      <c r="AI45" s="42">
        <v>44972</v>
      </c>
      <c r="AJ45" s="50"/>
      <c r="AK45" s="337" t="str">
        <f t="shared" si="0"/>
        <v>95PFE-L2S</v>
      </c>
      <c r="AL45" s="337" t="str">
        <f t="shared" si="1"/>
        <v>-</v>
      </c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</row>
    <row r="46" spans="1:259" x14ac:dyDescent="0.2">
      <c r="A46" s="169" t="s">
        <v>2799</v>
      </c>
      <c r="B46" s="172">
        <f>IF(A46="Oui",0,1)</f>
        <v>1</v>
      </c>
      <c r="C46" s="28" t="s">
        <v>5636</v>
      </c>
      <c r="D46" s="28" t="s">
        <v>5637</v>
      </c>
      <c r="E46" s="59">
        <v>0</v>
      </c>
      <c r="F46" s="57" t="s">
        <v>479</v>
      </c>
      <c r="G46" s="52" t="s">
        <v>600</v>
      </c>
      <c r="H46" s="29" t="str">
        <f ca="1">IF(AI46&lt;=Données!$B$2,1," ")</f>
        <v xml:space="preserve"> </v>
      </c>
      <c r="I46" s="45">
        <v>1</v>
      </c>
      <c r="J46" s="46" t="s">
        <v>56</v>
      </c>
      <c r="K46" s="47"/>
      <c r="L46" s="48"/>
      <c r="M46" s="197"/>
      <c r="N46" s="198"/>
      <c r="O46" s="197"/>
      <c r="P46" s="198"/>
      <c r="Q46" s="198"/>
      <c r="R46" s="199"/>
      <c r="S46" s="199"/>
      <c r="T46" s="199"/>
      <c r="U46" s="199"/>
      <c r="V46" s="214"/>
      <c r="W46" s="215"/>
      <c r="X46" s="34"/>
      <c r="Y46" s="35"/>
      <c r="Z46" s="35"/>
      <c r="AA46" s="35"/>
      <c r="AB46" s="36"/>
      <c r="AC46" s="224"/>
      <c r="AD46" s="37"/>
      <c r="AE46" s="38"/>
      <c r="AF46" s="55"/>
      <c r="AG46" s="56"/>
      <c r="AH46" s="41" t="s">
        <v>4462</v>
      </c>
      <c r="AI46" s="42">
        <v>45546</v>
      </c>
      <c r="AJ46" s="50"/>
      <c r="AK46" s="337" t="str">
        <f t="shared" si="0"/>
        <v>95PFE-L2S</v>
      </c>
      <c r="AL46" s="337" t="str">
        <f t="shared" si="1"/>
        <v>-</v>
      </c>
      <c r="AM46"/>
      <c r="AN46"/>
      <c r="AO46"/>
    </row>
    <row r="47" spans="1:259" x14ac:dyDescent="0.2">
      <c r="A47" s="169" t="s">
        <v>2799</v>
      </c>
      <c r="B47" s="172">
        <f>IF(A47="Oui",0,1)</f>
        <v>1</v>
      </c>
      <c r="C47" s="28" t="s">
        <v>3221</v>
      </c>
      <c r="D47" s="28" t="s">
        <v>3222</v>
      </c>
      <c r="E47" s="59">
        <v>0</v>
      </c>
      <c r="F47" s="57" t="s">
        <v>6348</v>
      </c>
      <c r="G47" s="52" t="s">
        <v>3223</v>
      </c>
      <c r="H47" s="29">
        <f ca="1">IF(AI47&lt;=Données!$B$2,1," ")</f>
        <v>1</v>
      </c>
      <c r="I47" s="45">
        <v>1</v>
      </c>
      <c r="J47" s="46"/>
      <c r="K47" s="47"/>
      <c r="L47" s="48"/>
      <c r="M47" s="197"/>
      <c r="N47" s="198"/>
      <c r="O47" s="197"/>
      <c r="P47" s="198"/>
      <c r="Q47" s="198"/>
      <c r="R47" s="199"/>
      <c r="S47" s="199"/>
      <c r="T47" s="199"/>
      <c r="U47" s="199"/>
      <c r="V47" s="214"/>
      <c r="W47" s="215"/>
      <c r="X47" s="34"/>
      <c r="Y47" s="35"/>
      <c r="Z47" s="35"/>
      <c r="AA47" s="35"/>
      <c r="AB47" s="36"/>
      <c r="AC47" s="224"/>
      <c r="AD47" s="37"/>
      <c r="AE47" s="38"/>
      <c r="AF47" s="55"/>
      <c r="AG47" s="56"/>
      <c r="AH47" s="41" t="s">
        <v>2858</v>
      </c>
      <c r="AI47" s="42">
        <v>45035</v>
      </c>
      <c r="AJ47" s="50"/>
      <c r="AK47" s="337" t="str">
        <f t="shared" si="0"/>
        <v>95PFE-L2S</v>
      </c>
      <c r="AL47" s="337" t="str">
        <f t="shared" si="1"/>
        <v>-</v>
      </c>
      <c r="AM47"/>
      <c r="AN47"/>
      <c r="AO47"/>
    </row>
    <row r="48" spans="1:259" ht="12.95" customHeight="1" x14ac:dyDescent="0.25">
      <c r="A48" s="169" t="s">
        <v>2799</v>
      </c>
      <c r="B48" s="172">
        <f>IF(A48="Oui",0,1)</f>
        <v>1</v>
      </c>
      <c r="C48" s="28" t="s">
        <v>791</v>
      </c>
      <c r="D48" s="28" t="s">
        <v>792</v>
      </c>
      <c r="E48" s="51">
        <v>0</v>
      </c>
      <c r="F48" s="88" t="s">
        <v>793</v>
      </c>
      <c r="G48" s="84"/>
      <c r="H48" s="29">
        <f ca="1">IF(AI48&lt;=Données!$B$2,1," ")</f>
        <v>1</v>
      </c>
      <c r="I48" s="45"/>
      <c r="J48" s="46">
        <v>1</v>
      </c>
      <c r="K48" s="47"/>
      <c r="L48" s="48"/>
      <c r="M48" s="197"/>
      <c r="N48" s="198"/>
      <c r="O48" s="197"/>
      <c r="P48" s="198"/>
      <c r="Q48" s="198"/>
      <c r="R48" s="199"/>
      <c r="S48" s="199"/>
      <c r="T48" s="199"/>
      <c r="U48" s="199"/>
      <c r="V48" s="214"/>
      <c r="W48" s="215"/>
      <c r="X48" s="34"/>
      <c r="Y48" s="35"/>
      <c r="Z48" s="35"/>
      <c r="AA48" s="35"/>
      <c r="AB48" s="36"/>
      <c r="AC48" s="224"/>
      <c r="AD48" s="37"/>
      <c r="AE48" s="38"/>
      <c r="AF48" s="55"/>
      <c r="AG48" s="56"/>
      <c r="AH48" s="41" t="s">
        <v>85</v>
      </c>
      <c r="AI48" s="42">
        <v>44592</v>
      </c>
      <c r="AJ48" s="50"/>
      <c r="AK48" s="337" t="str">
        <f t="shared" si="0"/>
        <v>95PFE-L2M</v>
      </c>
      <c r="AL48" s="337" t="str">
        <f t="shared" si="1"/>
        <v>-</v>
      </c>
      <c r="AM48"/>
      <c r="AN48"/>
      <c r="AO48"/>
    </row>
    <row r="49" spans="1:259" x14ac:dyDescent="0.2">
      <c r="A49" s="169" t="s">
        <v>2799</v>
      </c>
      <c r="B49" s="172">
        <f>IF(A49="Oui",0,1)</f>
        <v>1</v>
      </c>
      <c r="C49" s="28" t="s">
        <v>803</v>
      </c>
      <c r="D49" s="28" t="s">
        <v>804</v>
      </c>
      <c r="E49" s="59">
        <v>0</v>
      </c>
      <c r="F49" s="57" t="s">
        <v>212</v>
      </c>
      <c r="G49" s="58" t="s">
        <v>213</v>
      </c>
      <c r="H49" s="29">
        <f ca="1">IF(AI49&lt;=Données!$B$2,1," ")</f>
        <v>1</v>
      </c>
      <c r="I49" s="45" t="s">
        <v>56</v>
      </c>
      <c r="J49" s="46">
        <v>1</v>
      </c>
      <c r="K49" s="47"/>
      <c r="L49" s="48"/>
      <c r="M49" s="197"/>
      <c r="N49" s="198"/>
      <c r="O49" s="197"/>
      <c r="P49" s="198"/>
      <c r="Q49" s="198"/>
      <c r="R49" s="199"/>
      <c r="S49" s="199"/>
      <c r="T49" s="199"/>
      <c r="U49" s="199"/>
      <c r="V49" s="214"/>
      <c r="W49" s="215"/>
      <c r="X49" s="34"/>
      <c r="Y49" s="35"/>
      <c r="Z49" s="35"/>
      <c r="AA49" s="35"/>
      <c r="AB49" s="36"/>
      <c r="AC49" s="224"/>
      <c r="AD49" s="37"/>
      <c r="AE49" s="38"/>
      <c r="AF49" s="55"/>
      <c r="AG49" s="56"/>
      <c r="AH49" s="41" t="s">
        <v>85</v>
      </c>
      <c r="AI49" s="42">
        <v>44614</v>
      </c>
      <c r="AJ49" s="50"/>
      <c r="AK49" s="337" t="str">
        <f t="shared" si="0"/>
        <v>95PFE-L2M</v>
      </c>
      <c r="AL49" s="337" t="str">
        <f t="shared" si="1"/>
        <v>-</v>
      </c>
      <c r="AM49"/>
      <c r="AN49"/>
      <c r="AO49"/>
    </row>
    <row r="50" spans="1:259" ht="12.75" customHeight="1" x14ac:dyDescent="0.2">
      <c r="A50" s="169" t="s">
        <v>2799</v>
      </c>
      <c r="B50" s="172">
        <f>IF(A50="Oui",0,1)</f>
        <v>1</v>
      </c>
      <c r="C50" s="28" t="s">
        <v>820</v>
      </c>
      <c r="D50" s="28" t="s">
        <v>452</v>
      </c>
      <c r="E50" s="59">
        <v>0</v>
      </c>
      <c r="F50" s="57" t="s">
        <v>550</v>
      </c>
      <c r="G50" s="58"/>
      <c r="H50" s="29">
        <f ca="1">IF(AI50&lt;=Données!$B$2,1," ")</f>
        <v>1</v>
      </c>
      <c r="I50" s="45"/>
      <c r="J50" s="46">
        <v>1</v>
      </c>
      <c r="K50" s="47"/>
      <c r="L50" s="48"/>
      <c r="M50" s="197"/>
      <c r="N50" s="198"/>
      <c r="O50" s="197"/>
      <c r="P50" s="198"/>
      <c r="Q50" s="198"/>
      <c r="R50" s="199"/>
      <c r="S50" s="199"/>
      <c r="T50" s="199"/>
      <c r="U50" s="199"/>
      <c r="V50" s="214"/>
      <c r="W50" s="215"/>
      <c r="X50" s="34"/>
      <c r="Y50" s="35"/>
      <c r="Z50" s="35"/>
      <c r="AA50" s="35"/>
      <c r="AB50" s="36"/>
      <c r="AC50" s="224"/>
      <c r="AD50" s="37"/>
      <c r="AE50" s="38"/>
      <c r="AF50" s="55"/>
      <c r="AG50" s="56"/>
      <c r="AH50" s="41" t="s">
        <v>144</v>
      </c>
      <c r="AI50" s="42">
        <v>44596</v>
      </c>
      <c r="AJ50" s="50"/>
      <c r="AK50" s="337" t="str">
        <f t="shared" si="0"/>
        <v>95PFE-L2M</v>
      </c>
      <c r="AL50" s="337" t="str">
        <f t="shared" si="1"/>
        <v>-</v>
      </c>
      <c r="AM50"/>
      <c r="AN50"/>
      <c r="AO50"/>
    </row>
    <row r="51" spans="1:259" ht="12.95" customHeight="1" x14ac:dyDescent="0.2">
      <c r="A51" s="169" t="s">
        <v>2799</v>
      </c>
      <c r="B51" s="172">
        <f>IF(A51="Oui",0,1)</f>
        <v>1</v>
      </c>
      <c r="C51" s="28" t="s">
        <v>823</v>
      </c>
      <c r="D51" s="28" t="s">
        <v>824</v>
      </c>
      <c r="E51" s="64">
        <v>0</v>
      </c>
      <c r="F51" s="50" t="s">
        <v>212</v>
      </c>
      <c r="G51" s="66" t="s">
        <v>213</v>
      </c>
      <c r="H51" s="29">
        <f ca="1">IF(AI51&lt;=Données!$B$2,1," ")</f>
        <v>1</v>
      </c>
      <c r="I51" s="45"/>
      <c r="J51" s="46">
        <v>1</v>
      </c>
      <c r="K51" s="47"/>
      <c r="L51" s="48"/>
      <c r="M51" s="197"/>
      <c r="N51" s="198"/>
      <c r="O51" s="197"/>
      <c r="P51" s="198"/>
      <c r="Q51" s="198"/>
      <c r="R51" s="199"/>
      <c r="S51" s="199"/>
      <c r="T51" s="199"/>
      <c r="U51" s="199"/>
      <c r="V51" s="214"/>
      <c r="W51" s="215"/>
      <c r="X51" s="34"/>
      <c r="Y51" s="35"/>
      <c r="Z51" s="35"/>
      <c r="AA51" s="35"/>
      <c r="AB51" s="36"/>
      <c r="AC51" s="224"/>
      <c r="AD51" s="37"/>
      <c r="AE51" s="38"/>
      <c r="AF51" s="55"/>
      <c r="AG51" s="56"/>
      <c r="AH51" s="41" t="s">
        <v>85</v>
      </c>
      <c r="AI51" s="42">
        <v>44602</v>
      </c>
      <c r="AJ51" s="50"/>
      <c r="AK51" s="337" t="str">
        <f t="shared" si="0"/>
        <v>95PFE-L2M</v>
      </c>
      <c r="AL51" s="337" t="str">
        <f t="shared" si="1"/>
        <v>-</v>
      </c>
      <c r="AM51"/>
      <c r="AN51"/>
      <c r="AO51"/>
    </row>
    <row r="52" spans="1:259" ht="12.75" customHeight="1" x14ac:dyDescent="0.2">
      <c r="A52" s="169" t="s">
        <v>2799</v>
      </c>
      <c r="B52" s="172">
        <f>IF(A52="Oui",0,1)</f>
        <v>1</v>
      </c>
      <c r="C52" s="28" t="s">
        <v>831</v>
      </c>
      <c r="D52" s="28" t="s">
        <v>832</v>
      </c>
      <c r="E52" s="59">
        <v>0</v>
      </c>
      <c r="F52" s="57" t="s">
        <v>212</v>
      </c>
      <c r="G52" s="58" t="s">
        <v>213</v>
      </c>
      <c r="H52" s="29">
        <f ca="1">IF(AI52&lt;=Données!$B$2,1," ")</f>
        <v>1</v>
      </c>
      <c r="I52" s="45">
        <v>1</v>
      </c>
      <c r="J52" s="46"/>
      <c r="K52" s="47"/>
      <c r="L52" s="48"/>
      <c r="M52" s="197"/>
      <c r="N52" s="198"/>
      <c r="O52" s="197"/>
      <c r="P52" s="198"/>
      <c r="Q52" s="198"/>
      <c r="R52" s="199"/>
      <c r="S52" s="199"/>
      <c r="T52" s="199"/>
      <c r="U52" s="199"/>
      <c r="V52" s="214"/>
      <c r="W52" s="215"/>
      <c r="X52" s="34"/>
      <c r="Y52" s="35"/>
      <c r="Z52" s="35"/>
      <c r="AA52" s="35"/>
      <c r="AB52" s="36"/>
      <c r="AC52" s="224"/>
      <c r="AD52" s="37"/>
      <c r="AE52" s="38"/>
      <c r="AF52" s="55"/>
      <c r="AG52" s="56"/>
      <c r="AH52" s="41" t="s">
        <v>85</v>
      </c>
      <c r="AI52" s="42">
        <v>44613</v>
      </c>
      <c r="AJ52" s="50"/>
      <c r="AK52" s="337" t="str">
        <f t="shared" si="0"/>
        <v>95PFE-L2S</v>
      </c>
      <c r="AL52" s="337" t="str">
        <f t="shared" si="1"/>
        <v>-</v>
      </c>
      <c r="AM52"/>
      <c r="AN52"/>
      <c r="AO52"/>
    </row>
    <row r="53" spans="1:259" x14ac:dyDescent="0.2">
      <c r="A53" s="169" t="s">
        <v>2799</v>
      </c>
      <c r="B53" s="172">
        <f>IF(A53="Oui",0,1)</f>
        <v>1</v>
      </c>
      <c r="C53" s="28" t="s">
        <v>859</v>
      </c>
      <c r="D53" s="28" t="s">
        <v>618</v>
      </c>
      <c r="E53" s="59">
        <v>0</v>
      </c>
      <c r="F53" s="57" t="s">
        <v>860</v>
      </c>
      <c r="G53" s="52" t="s">
        <v>861</v>
      </c>
      <c r="H53" s="29">
        <f ca="1">IF(AI53&lt;=Données!$B$2,1," ")</f>
        <v>1</v>
      </c>
      <c r="I53" s="45">
        <v>1</v>
      </c>
      <c r="J53" s="46"/>
      <c r="K53" s="47"/>
      <c r="L53" s="48"/>
      <c r="M53" s="197"/>
      <c r="N53" s="198"/>
      <c r="O53" s="197"/>
      <c r="P53" s="198"/>
      <c r="Q53" s="198"/>
      <c r="R53" s="199"/>
      <c r="S53" s="199"/>
      <c r="T53" s="199"/>
      <c r="U53" s="199"/>
      <c r="V53" s="214"/>
      <c r="W53" s="215"/>
      <c r="X53" s="34"/>
      <c r="Y53" s="35"/>
      <c r="Z53" s="35"/>
      <c r="AA53" s="35"/>
      <c r="AB53" s="36"/>
      <c r="AC53" s="224"/>
      <c r="AD53" s="37"/>
      <c r="AE53" s="38"/>
      <c r="AF53" s="55"/>
      <c r="AG53" s="56"/>
      <c r="AH53" s="41" t="s">
        <v>50</v>
      </c>
      <c r="AI53" s="42">
        <v>44571</v>
      </c>
      <c r="AJ53" s="50"/>
      <c r="AK53" s="337" t="str">
        <f t="shared" si="0"/>
        <v>95PFE-L2S</v>
      </c>
      <c r="AL53" s="337" t="str">
        <f t="shared" si="1"/>
        <v>-</v>
      </c>
      <c r="AM53"/>
      <c r="AN53"/>
      <c r="AO53"/>
    </row>
    <row r="54" spans="1:259" ht="12.75" customHeight="1" x14ac:dyDescent="0.2">
      <c r="A54" s="169" t="s">
        <v>2799</v>
      </c>
      <c r="B54" s="172">
        <f>IF(A54="Oui",0,1)</f>
        <v>1</v>
      </c>
      <c r="C54" s="28" t="s">
        <v>3203</v>
      </c>
      <c r="D54" s="28" t="s">
        <v>678</v>
      </c>
      <c r="E54" s="59">
        <v>0</v>
      </c>
      <c r="F54" s="57" t="s">
        <v>6348</v>
      </c>
      <c r="G54" s="52" t="s">
        <v>280</v>
      </c>
      <c r="H54" s="29">
        <f ca="1">IF(AI54&lt;=Données!$B$2,1," ")</f>
        <v>1</v>
      </c>
      <c r="I54" s="45"/>
      <c r="J54" s="46">
        <v>1</v>
      </c>
      <c r="K54" s="47"/>
      <c r="L54" s="48"/>
      <c r="M54" s="197"/>
      <c r="N54" s="198"/>
      <c r="O54" s="197"/>
      <c r="P54" s="198"/>
      <c r="Q54" s="198"/>
      <c r="R54" s="199"/>
      <c r="S54" s="199"/>
      <c r="T54" s="199"/>
      <c r="U54" s="199"/>
      <c r="V54" s="214"/>
      <c r="W54" s="215"/>
      <c r="X54" s="34"/>
      <c r="Y54" s="35"/>
      <c r="Z54" s="35"/>
      <c r="AA54" s="35"/>
      <c r="AB54" s="36"/>
      <c r="AC54" s="224"/>
      <c r="AD54" s="37"/>
      <c r="AE54" s="38"/>
      <c r="AF54" s="55"/>
      <c r="AG54" s="56"/>
      <c r="AH54" s="41" t="s">
        <v>2858</v>
      </c>
      <c r="AI54" s="42">
        <v>45014</v>
      </c>
      <c r="AJ54" s="50"/>
      <c r="AK54" s="337" t="str">
        <f t="shared" si="0"/>
        <v>95PFE-L2M</v>
      </c>
      <c r="AL54" s="337" t="str">
        <f t="shared" si="1"/>
        <v>-</v>
      </c>
      <c r="AM54"/>
      <c r="AN54"/>
      <c r="AO54"/>
    </row>
    <row r="55" spans="1:259" ht="12.75" customHeight="1" x14ac:dyDescent="0.2">
      <c r="A55" s="169" t="s">
        <v>2799</v>
      </c>
      <c r="B55" s="172">
        <f>IF(A55="Oui",0,1)</f>
        <v>1</v>
      </c>
      <c r="C55" s="28" t="s">
        <v>894</v>
      </c>
      <c r="D55" s="28" t="s">
        <v>1146</v>
      </c>
      <c r="E55" s="78">
        <v>0</v>
      </c>
      <c r="F55" s="79" t="s">
        <v>479</v>
      </c>
      <c r="G55" s="164" t="s">
        <v>43</v>
      </c>
      <c r="H55" s="29" t="str">
        <f ca="1">IF(AI55&lt;=Données!$B$2,1," ")</f>
        <v xml:space="preserve"> </v>
      </c>
      <c r="I55" s="45"/>
      <c r="J55" s="46"/>
      <c r="K55" s="47"/>
      <c r="L55" s="48" t="s">
        <v>56</v>
      </c>
      <c r="M55" s="197">
        <v>1</v>
      </c>
      <c r="N55" s="198"/>
      <c r="O55" s="197"/>
      <c r="P55" s="198"/>
      <c r="Q55" s="198"/>
      <c r="R55" s="199"/>
      <c r="S55" s="199"/>
      <c r="T55" s="199"/>
      <c r="U55" s="199"/>
      <c r="V55" s="214"/>
      <c r="W55" s="215"/>
      <c r="X55" s="34"/>
      <c r="Y55" s="35"/>
      <c r="Z55" s="35"/>
      <c r="AA55" s="35"/>
      <c r="AB55" s="36"/>
      <c r="AC55" s="224"/>
      <c r="AD55" s="37"/>
      <c r="AE55" s="38"/>
      <c r="AF55" s="55"/>
      <c r="AG55" s="56"/>
      <c r="AH55" s="41" t="s">
        <v>4462</v>
      </c>
      <c r="AI55" s="42">
        <v>45673</v>
      </c>
      <c r="AJ55" s="50"/>
      <c r="AK55" s="337" t="str">
        <f t="shared" si="0"/>
        <v>1804S</v>
      </c>
      <c r="AL55" s="337" t="str">
        <f t="shared" si="1"/>
        <v>-</v>
      </c>
      <c r="AM55"/>
      <c r="AN55"/>
      <c r="AO55"/>
    </row>
    <row r="56" spans="1:259" ht="12.75" customHeight="1" x14ac:dyDescent="0.2">
      <c r="A56" s="169" t="s">
        <v>2799</v>
      </c>
      <c r="B56" s="172">
        <f>IF(A56="Oui",0,1)</f>
        <v>1</v>
      </c>
      <c r="C56" s="28" t="s">
        <v>911</v>
      </c>
      <c r="D56" s="28" t="s">
        <v>912</v>
      </c>
      <c r="E56" s="51">
        <v>0</v>
      </c>
      <c r="F56" s="57" t="s">
        <v>479</v>
      </c>
      <c r="G56" s="52" t="s">
        <v>913</v>
      </c>
      <c r="H56" s="29">
        <f ca="1">IF(AI56&lt;=Données!$B$2,1," ")</f>
        <v>1</v>
      </c>
      <c r="I56" s="45" t="s">
        <v>56</v>
      </c>
      <c r="J56" s="46" t="s">
        <v>56</v>
      </c>
      <c r="K56" s="47"/>
      <c r="L56" s="48"/>
      <c r="M56" s="197"/>
      <c r="N56" s="198"/>
      <c r="O56" s="197"/>
      <c r="P56" s="198"/>
      <c r="Q56" s="198">
        <v>1</v>
      </c>
      <c r="R56" s="199"/>
      <c r="S56" s="199"/>
      <c r="T56" s="199"/>
      <c r="U56" s="199"/>
      <c r="V56" s="214"/>
      <c r="W56" s="215"/>
      <c r="X56" s="34"/>
      <c r="Y56" s="35"/>
      <c r="Z56" s="35"/>
      <c r="AA56" s="35"/>
      <c r="AB56" s="36"/>
      <c r="AC56" s="224"/>
      <c r="AD56" s="37"/>
      <c r="AE56" s="38"/>
      <c r="AF56" s="55"/>
      <c r="AG56" s="56"/>
      <c r="AH56" s="41" t="s">
        <v>98</v>
      </c>
      <c r="AI56" s="42">
        <v>44588</v>
      </c>
      <c r="AJ56" s="50"/>
      <c r="AK56" s="337" t="str">
        <f t="shared" si="0"/>
        <v>1870 +</v>
      </c>
      <c r="AL56" s="337" t="str">
        <f t="shared" si="1"/>
        <v>-</v>
      </c>
      <c r="AM56"/>
      <c r="AN56"/>
      <c r="AO56"/>
    </row>
    <row r="57" spans="1:259" ht="13.15" customHeight="1" x14ac:dyDescent="0.2">
      <c r="A57" s="169" t="s">
        <v>2799</v>
      </c>
      <c r="B57" s="172">
        <f>IF(A57="Oui",0,1)</f>
        <v>1</v>
      </c>
      <c r="C57" s="28" t="s">
        <v>918</v>
      </c>
      <c r="D57" s="28" t="s">
        <v>919</v>
      </c>
      <c r="E57" s="51">
        <v>0</v>
      </c>
      <c r="F57" s="57" t="s">
        <v>42</v>
      </c>
      <c r="G57" s="52" t="s">
        <v>920</v>
      </c>
      <c r="H57" s="29">
        <f ca="1">IF(AI57&lt;=Données!$B$2,1," ")</f>
        <v>1</v>
      </c>
      <c r="I57" s="45"/>
      <c r="J57" s="46"/>
      <c r="K57" s="47"/>
      <c r="L57" s="48"/>
      <c r="M57" s="197"/>
      <c r="N57" s="198"/>
      <c r="O57" s="197"/>
      <c r="P57" s="198"/>
      <c r="Q57" s="198"/>
      <c r="R57" s="199">
        <v>1</v>
      </c>
      <c r="S57" s="199"/>
      <c r="T57" s="199"/>
      <c r="U57" s="199"/>
      <c r="V57" s="214"/>
      <c r="W57" s="215"/>
      <c r="X57" s="34"/>
      <c r="Y57" s="35"/>
      <c r="Z57" s="35"/>
      <c r="AA57" s="35"/>
      <c r="AB57" s="36"/>
      <c r="AC57" s="224"/>
      <c r="AD57" s="37"/>
      <c r="AE57" s="38"/>
      <c r="AF57" s="55"/>
      <c r="AG57" s="56"/>
      <c r="AH57" s="41" t="s">
        <v>66</v>
      </c>
      <c r="AI57" s="42">
        <v>44242</v>
      </c>
      <c r="AJ57" s="50"/>
      <c r="AK57" s="337">
        <f t="shared" si="0"/>
        <v>8210</v>
      </c>
      <c r="AL57" s="337" t="str">
        <f t="shared" si="1"/>
        <v>-</v>
      </c>
      <c r="AM57"/>
      <c r="AN57"/>
      <c r="AO57"/>
    </row>
    <row r="58" spans="1:259" ht="13.15" customHeight="1" x14ac:dyDescent="0.2">
      <c r="A58" s="169" t="s">
        <v>2799</v>
      </c>
      <c r="B58" s="172">
        <f>IF(A58="Oui",0,1)</f>
        <v>1</v>
      </c>
      <c r="C58" s="28" t="s">
        <v>5298</v>
      </c>
      <c r="D58" s="28" t="s">
        <v>5299</v>
      </c>
      <c r="E58" s="59">
        <v>0</v>
      </c>
      <c r="F58" s="57" t="s">
        <v>479</v>
      </c>
      <c r="G58" s="52" t="s">
        <v>43</v>
      </c>
      <c r="H58" s="29" t="str">
        <f ca="1">IF(AI58&lt;=Données!$B$2,1," ")</f>
        <v xml:space="preserve"> </v>
      </c>
      <c r="I58" s="45"/>
      <c r="J58" s="46" t="s">
        <v>56</v>
      </c>
      <c r="K58" s="47" t="s">
        <v>56</v>
      </c>
      <c r="L58" s="48"/>
      <c r="M58" s="197" t="s">
        <v>56</v>
      </c>
      <c r="N58" s="198">
        <v>1</v>
      </c>
      <c r="O58" s="197"/>
      <c r="P58" s="198"/>
      <c r="Q58" s="198"/>
      <c r="R58" s="199"/>
      <c r="S58" s="199"/>
      <c r="T58" s="199"/>
      <c r="U58" s="199"/>
      <c r="V58" s="214"/>
      <c r="W58" s="215"/>
      <c r="X58" s="34"/>
      <c r="Y58" s="35"/>
      <c r="Z58" s="35"/>
      <c r="AA58" s="35"/>
      <c r="AB58" s="36"/>
      <c r="AC58" s="224"/>
      <c r="AD58" s="37"/>
      <c r="AE58" s="38"/>
      <c r="AF58" s="55"/>
      <c r="AG58" s="56"/>
      <c r="AH58" s="41" t="s">
        <v>4462</v>
      </c>
      <c r="AI58" s="42">
        <v>45377</v>
      </c>
      <c r="AJ58" s="50"/>
      <c r="AK58" s="337">
        <f t="shared" si="0"/>
        <v>1804</v>
      </c>
      <c r="AL58" s="337" t="str">
        <f t="shared" si="1"/>
        <v>-</v>
      </c>
      <c r="AM58"/>
      <c r="AN58"/>
      <c r="AO58"/>
    </row>
    <row r="59" spans="1:259" ht="13.15" customHeight="1" x14ac:dyDescent="0.2">
      <c r="A59" s="169" t="s">
        <v>2799</v>
      </c>
      <c r="B59" s="172">
        <f>IF(A59="Oui",0,1)</f>
        <v>1</v>
      </c>
      <c r="C59" s="28" t="s">
        <v>6345</v>
      </c>
      <c r="D59" s="28" t="s">
        <v>6346</v>
      </c>
      <c r="E59" s="59" t="s">
        <v>6347</v>
      </c>
      <c r="F59" s="57" t="s">
        <v>6348</v>
      </c>
      <c r="G59" s="52" t="s">
        <v>146</v>
      </c>
      <c r="H59" s="29" t="str">
        <f ca="1">IF(AI59&lt;=Données!$B$2,1," ")</f>
        <v xml:space="preserve"> </v>
      </c>
      <c r="I59" s="45" t="s">
        <v>56</v>
      </c>
      <c r="J59" s="46"/>
      <c r="K59" s="47"/>
      <c r="L59" s="48">
        <v>1</v>
      </c>
      <c r="M59" s="197"/>
      <c r="N59" s="198"/>
      <c r="O59" s="197"/>
      <c r="P59" s="198"/>
      <c r="Q59" s="198" t="s">
        <v>56</v>
      </c>
      <c r="R59" s="199"/>
      <c r="S59" s="199"/>
      <c r="T59" s="199"/>
      <c r="U59" s="199"/>
      <c r="V59" s="214"/>
      <c r="W59" s="215"/>
      <c r="X59" s="34"/>
      <c r="Y59" s="35"/>
      <c r="Z59" s="35"/>
      <c r="AA59" s="35"/>
      <c r="AB59" s="36"/>
      <c r="AC59" s="224"/>
      <c r="AD59" s="37"/>
      <c r="AE59" s="38"/>
      <c r="AF59" s="55"/>
      <c r="AG59" s="56"/>
      <c r="AH59" s="41" t="s">
        <v>4462</v>
      </c>
      <c r="AI59" s="42">
        <v>45910</v>
      </c>
      <c r="AJ59" s="50"/>
      <c r="AK59" s="337" t="str">
        <f t="shared" si="0"/>
        <v>F550</v>
      </c>
      <c r="AL59" s="337" t="str">
        <f t="shared" si="1"/>
        <v>-</v>
      </c>
      <c r="AM59"/>
      <c r="AN59"/>
      <c r="AO59"/>
    </row>
    <row r="60" spans="1:259" ht="14.65" customHeight="1" x14ac:dyDescent="0.2">
      <c r="A60" s="169" t="s">
        <v>2799</v>
      </c>
      <c r="B60" s="172">
        <f>IF(A60="Oui",0,1)</f>
        <v>1</v>
      </c>
      <c r="C60" s="28" t="s">
        <v>928</v>
      </c>
      <c r="D60" s="28" t="s">
        <v>929</v>
      </c>
      <c r="E60" s="59">
        <v>0</v>
      </c>
      <c r="F60" s="57" t="s">
        <v>212</v>
      </c>
      <c r="G60" s="58" t="s">
        <v>213</v>
      </c>
      <c r="H60" s="29">
        <f ca="1">IF(AI60&lt;=Données!$B$2,1," ")</f>
        <v>1</v>
      </c>
      <c r="I60" s="45"/>
      <c r="J60" s="46" t="s">
        <v>56</v>
      </c>
      <c r="K60" s="47">
        <v>1</v>
      </c>
      <c r="L60" s="48"/>
      <c r="M60" s="197"/>
      <c r="N60" s="198"/>
      <c r="O60" s="197"/>
      <c r="P60" s="198"/>
      <c r="Q60" s="198"/>
      <c r="R60" s="199"/>
      <c r="S60" s="199"/>
      <c r="T60" s="199"/>
      <c r="U60" s="199"/>
      <c r="V60" s="214"/>
      <c r="W60" s="215"/>
      <c r="X60" s="34"/>
      <c r="Y60" s="35"/>
      <c r="Z60" s="35"/>
      <c r="AA60" s="35"/>
      <c r="AB60" s="36"/>
      <c r="AC60" s="224"/>
      <c r="AD60" s="37"/>
      <c r="AE60" s="38"/>
      <c r="AF60" s="55"/>
      <c r="AG60" s="56"/>
      <c r="AH60" s="41" t="s">
        <v>85</v>
      </c>
      <c r="AI60" s="42">
        <v>44614</v>
      </c>
      <c r="AJ60" s="50"/>
      <c r="AK60" s="337" t="str">
        <f t="shared" si="0"/>
        <v>95PFE-L2L</v>
      </c>
      <c r="AL60" s="337" t="str">
        <f t="shared" si="1"/>
        <v>-</v>
      </c>
      <c r="AM60"/>
      <c r="AN60"/>
      <c r="AO60"/>
    </row>
    <row r="61" spans="1:259" ht="15" customHeight="1" x14ac:dyDescent="0.2">
      <c r="A61" s="169" t="s">
        <v>2799</v>
      </c>
      <c r="B61" s="172">
        <f>IF(A61="Oui",0,1)</f>
        <v>1</v>
      </c>
      <c r="C61" s="28" t="s">
        <v>5153</v>
      </c>
      <c r="D61" s="28" t="s">
        <v>3358</v>
      </c>
      <c r="E61" s="59">
        <v>0</v>
      </c>
      <c r="F61" s="57" t="s">
        <v>479</v>
      </c>
      <c r="G61" s="52" t="s">
        <v>65</v>
      </c>
      <c r="H61" s="29" t="str">
        <f ca="1">IF(AI61&lt;=Données!$B$2,1," ")</f>
        <v xml:space="preserve"> </v>
      </c>
      <c r="I61" s="45" t="s">
        <v>56</v>
      </c>
      <c r="J61" s="46" t="s">
        <v>56</v>
      </c>
      <c r="K61" s="47"/>
      <c r="L61" s="48"/>
      <c r="M61" s="197">
        <v>1</v>
      </c>
      <c r="N61" s="198"/>
      <c r="O61" s="197"/>
      <c r="P61" s="198"/>
      <c r="Q61" s="198"/>
      <c r="R61" s="199"/>
      <c r="S61" s="199"/>
      <c r="T61" s="199"/>
      <c r="U61" s="199"/>
      <c r="V61" s="214"/>
      <c r="W61" s="215"/>
      <c r="X61" s="34"/>
      <c r="Y61" s="35"/>
      <c r="Z61" s="35"/>
      <c r="AA61" s="35"/>
      <c r="AB61" s="36"/>
      <c r="AC61" s="224"/>
      <c r="AD61" s="37"/>
      <c r="AE61" s="38"/>
      <c r="AF61" s="55"/>
      <c r="AG61" s="56"/>
      <c r="AH61" s="41" t="s">
        <v>4462</v>
      </c>
      <c r="AI61" s="42">
        <v>45329</v>
      </c>
      <c r="AJ61" s="50"/>
      <c r="AK61" s="337" t="str">
        <f t="shared" si="0"/>
        <v>1804S</v>
      </c>
      <c r="AL61" s="337" t="str">
        <f t="shared" si="1"/>
        <v>-</v>
      </c>
      <c r="AM61"/>
      <c r="AN61"/>
      <c r="AO61"/>
    </row>
    <row r="62" spans="1:259" x14ac:dyDescent="0.2">
      <c r="A62" s="169" t="s">
        <v>2799</v>
      </c>
      <c r="B62" s="172">
        <f>IF(A62="Oui",0,1)</f>
        <v>1</v>
      </c>
      <c r="C62" s="28" t="s">
        <v>946</v>
      </c>
      <c r="D62" s="28" t="s">
        <v>947</v>
      </c>
      <c r="E62" s="51">
        <v>0</v>
      </c>
      <c r="F62" s="57" t="s">
        <v>793</v>
      </c>
      <c r="G62" s="52"/>
      <c r="H62" s="29">
        <f ca="1">IF(AI62&lt;=Données!$B$2,1," ")</f>
        <v>1</v>
      </c>
      <c r="I62" s="45" t="s">
        <v>56</v>
      </c>
      <c r="J62" s="46" t="s">
        <v>56</v>
      </c>
      <c r="K62" s="47"/>
      <c r="L62" s="48">
        <v>1</v>
      </c>
      <c r="M62" s="197"/>
      <c r="N62" s="198"/>
      <c r="O62" s="197"/>
      <c r="P62" s="198"/>
      <c r="Q62" s="198" t="s">
        <v>56</v>
      </c>
      <c r="R62" s="199"/>
      <c r="S62" s="199"/>
      <c r="T62" s="199"/>
      <c r="U62" s="199"/>
      <c r="V62" s="214"/>
      <c r="W62" s="215"/>
      <c r="X62" s="34"/>
      <c r="Y62" s="35" t="s">
        <v>56</v>
      </c>
      <c r="Z62" s="35" t="s">
        <v>56</v>
      </c>
      <c r="AA62" s="35"/>
      <c r="AB62" s="36"/>
      <c r="AC62" s="224"/>
      <c r="AD62" s="53"/>
      <c r="AE62" s="54"/>
      <c r="AF62" s="55"/>
      <c r="AG62" s="56"/>
      <c r="AH62" s="41" t="s">
        <v>85</v>
      </c>
      <c r="AI62" s="42">
        <v>44593</v>
      </c>
      <c r="AJ62" s="50"/>
      <c r="AK62" s="337" t="str">
        <f t="shared" si="0"/>
        <v>F550</v>
      </c>
      <c r="AL62" s="337" t="str">
        <f t="shared" si="1"/>
        <v>-</v>
      </c>
      <c r="AM62"/>
      <c r="AN62"/>
      <c r="AO62"/>
    </row>
    <row r="63" spans="1:259" s="44" customFormat="1" ht="12.75" customHeight="1" x14ac:dyDescent="0.2">
      <c r="A63" s="169" t="s">
        <v>2799</v>
      </c>
      <c r="B63" s="172">
        <f>IF(A63="Oui",0,1)</f>
        <v>1</v>
      </c>
      <c r="C63" s="28" t="s">
        <v>948</v>
      </c>
      <c r="D63" s="28" t="s">
        <v>949</v>
      </c>
      <c r="E63" s="59">
        <v>0</v>
      </c>
      <c r="F63" s="67" t="s">
        <v>212</v>
      </c>
      <c r="G63" s="77" t="s">
        <v>213</v>
      </c>
      <c r="H63" s="29">
        <f ca="1">IF(AI63&lt;=Données!$B$2,1," ")</f>
        <v>1</v>
      </c>
      <c r="I63" s="45" t="s">
        <v>56</v>
      </c>
      <c r="J63" s="46"/>
      <c r="K63" s="47"/>
      <c r="L63" s="48">
        <v>1</v>
      </c>
      <c r="M63" s="197"/>
      <c r="N63" s="198"/>
      <c r="O63" s="197"/>
      <c r="P63" s="198"/>
      <c r="Q63" s="198">
        <v>1</v>
      </c>
      <c r="R63" s="199"/>
      <c r="S63" s="199"/>
      <c r="T63" s="199"/>
      <c r="U63" s="199"/>
      <c r="V63" s="214"/>
      <c r="W63" s="215"/>
      <c r="X63" s="34"/>
      <c r="Y63" s="35"/>
      <c r="Z63" s="35"/>
      <c r="AA63" s="35"/>
      <c r="AB63" s="36"/>
      <c r="AC63" s="224"/>
      <c r="AD63" s="53"/>
      <c r="AE63" s="54"/>
      <c r="AF63" s="55"/>
      <c r="AG63" s="56"/>
      <c r="AH63" s="41" t="s">
        <v>85</v>
      </c>
      <c r="AI63" s="42">
        <v>44620</v>
      </c>
      <c r="AJ63" s="50"/>
      <c r="AK63" s="337" t="str">
        <f t="shared" si="0"/>
        <v>F550</v>
      </c>
      <c r="AL63" s="337" t="str">
        <f t="shared" si="1"/>
        <v>1870 +</v>
      </c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</row>
    <row r="64" spans="1:259" s="44" customFormat="1" ht="13.15" customHeight="1" x14ac:dyDescent="0.2">
      <c r="A64" s="169" t="s">
        <v>2799</v>
      </c>
      <c r="B64" s="172">
        <f>IF(A64="Oui",0,1)</f>
        <v>1</v>
      </c>
      <c r="C64" s="28" t="s">
        <v>989</v>
      </c>
      <c r="D64" s="28" t="s">
        <v>835</v>
      </c>
      <c r="E64" s="51">
        <v>0</v>
      </c>
      <c r="F64" s="57" t="s">
        <v>2916</v>
      </c>
      <c r="G64" s="52" t="s">
        <v>149</v>
      </c>
      <c r="H64" s="29">
        <f ca="1">IF(AI64&lt;=Données!$B$2,1," ")</f>
        <v>1</v>
      </c>
      <c r="I64" s="45">
        <v>1</v>
      </c>
      <c r="J64" s="46" t="s">
        <v>56</v>
      </c>
      <c r="K64" s="47"/>
      <c r="L64" s="48"/>
      <c r="M64" s="197"/>
      <c r="N64" s="198"/>
      <c r="O64" s="197"/>
      <c r="P64" s="198"/>
      <c r="Q64" s="198"/>
      <c r="R64" s="199"/>
      <c r="S64" s="199"/>
      <c r="T64" s="199"/>
      <c r="U64" s="199"/>
      <c r="V64" s="214"/>
      <c r="W64" s="215"/>
      <c r="X64" s="34"/>
      <c r="Y64" s="35"/>
      <c r="Z64" s="35"/>
      <c r="AA64" s="35"/>
      <c r="AB64" s="36"/>
      <c r="AC64" s="224"/>
      <c r="AD64" s="53"/>
      <c r="AE64" s="54"/>
      <c r="AF64" s="55"/>
      <c r="AG64" s="56"/>
      <c r="AH64" s="41" t="s">
        <v>85</v>
      </c>
      <c r="AI64" s="42">
        <v>44762</v>
      </c>
      <c r="AJ64" s="50"/>
      <c r="AK64" s="337" t="str">
        <f t="shared" si="0"/>
        <v>95PFE-L2S</v>
      </c>
      <c r="AL64" s="337" t="str">
        <f t="shared" si="1"/>
        <v>-</v>
      </c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</row>
    <row r="65" spans="1:259" s="69" customFormat="1" ht="13.15" customHeight="1" x14ac:dyDescent="0.2">
      <c r="A65" s="169" t="s">
        <v>2799</v>
      </c>
      <c r="B65" s="172">
        <f>IF(A65="Oui",0,1)</f>
        <v>1</v>
      </c>
      <c r="C65" s="28" t="s">
        <v>1011</v>
      </c>
      <c r="D65" s="28" t="s">
        <v>4989</v>
      </c>
      <c r="E65" s="59">
        <v>0</v>
      </c>
      <c r="F65" s="57" t="s">
        <v>479</v>
      </c>
      <c r="G65" s="66" t="s">
        <v>43</v>
      </c>
      <c r="H65" s="29">
        <f ca="1">IF(AI65&lt;=Données!$B$2,1," ")</f>
        <v>1</v>
      </c>
      <c r="I65" s="45"/>
      <c r="J65" s="46">
        <v>1</v>
      </c>
      <c r="K65" s="47"/>
      <c r="L65" s="48"/>
      <c r="M65" s="197"/>
      <c r="N65" s="198"/>
      <c r="O65" s="197"/>
      <c r="P65" s="198"/>
      <c r="Q65" s="198"/>
      <c r="R65" s="199"/>
      <c r="S65" s="199"/>
      <c r="T65" s="199"/>
      <c r="U65" s="199"/>
      <c r="V65" s="214"/>
      <c r="W65" s="215"/>
      <c r="X65" s="34"/>
      <c r="Y65" s="35"/>
      <c r="Z65" s="35"/>
      <c r="AA65" s="35"/>
      <c r="AB65" s="36"/>
      <c r="AC65" s="224"/>
      <c r="AD65" s="53"/>
      <c r="AE65" s="54"/>
      <c r="AF65" s="55"/>
      <c r="AG65" s="56"/>
      <c r="AH65" s="41" t="s">
        <v>652</v>
      </c>
      <c r="AI65" s="42">
        <v>45244</v>
      </c>
      <c r="AJ65" s="50"/>
      <c r="AK65" s="337" t="str">
        <f t="shared" si="0"/>
        <v>95PFE-L2M</v>
      </c>
      <c r="AL65" s="337" t="str">
        <f t="shared" si="1"/>
        <v>-</v>
      </c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</row>
    <row r="66" spans="1:259" s="69" customFormat="1" ht="13.15" customHeight="1" x14ac:dyDescent="0.2">
      <c r="A66" s="169" t="s">
        <v>2799</v>
      </c>
      <c r="B66" s="172">
        <f>IF(A66="Oui",0,1)</f>
        <v>1</v>
      </c>
      <c r="C66" s="28" t="s">
        <v>1022</v>
      </c>
      <c r="D66" s="28" t="s">
        <v>429</v>
      </c>
      <c r="E66" s="51">
        <v>0</v>
      </c>
      <c r="F66" s="57" t="s">
        <v>1023</v>
      </c>
      <c r="G66" s="66" t="s">
        <v>600</v>
      </c>
      <c r="H66" s="29">
        <f ca="1">IF(AI66&lt;=Données!$B$2,1," ")</f>
        <v>1</v>
      </c>
      <c r="I66" s="45"/>
      <c r="J66" s="46">
        <v>1</v>
      </c>
      <c r="K66" s="47"/>
      <c r="L66" s="48"/>
      <c r="M66" s="197"/>
      <c r="N66" s="198"/>
      <c r="O66" s="197"/>
      <c r="P66" s="198"/>
      <c r="Q66" s="198"/>
      <c r="R66" s="199"/>
      <c r="S66" s="199"/>
      <c r="T66" s="199"/>
      <c r="U66" s="199"/>
      <c r="V66" s="214"/>
      <c r="W66" s="215"/>
      <c r="X66" s="34"/>
      <c r="Y66" s="35"/>
      <c r="Z66" s="35"/>
      <c r="AA66" s="35"/>
      <c r="AB66" s="36"/>
      <c r="AC66" s="224"/>
      <c r="AD66" s="53"/>
      <c r="AE66" s="54"/>
      <c r="AF66" s="55"/>
      <c r="AG66" s="56"/>
      <c r="AH66" s="41" t="s">
        <v>57</v>
      </c>
      <c r="AI66" s="42">
        <v>44572</v>
      </c>
      <c r="AJ66" s="50"/>
      <c r="AK66" s="337" t="str">
        <f t="shared" si="0"/>
        <v>95PFE-L2M</v>
      </c>
      <c r="AL66" s="337" t="str">
        <f t="shared" si="1"/>
        <v>-</v>
      </c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</row>
    <row r="67" spans="1:259" s="69" customFormat="1" ht="13.15" customHeight="1" x14ac:dyDescent="0.2">
      <c r="A67" s="169" t="s">
        <v>2799</v>
      </c>
      <c r="B67" s="172">
        <f>IF(A67="Oui",0,1)</f>
        <v>1</v>
      </c>
      <c r="C67" s="28" t="s">
        <v>5627</v>
      </c>
      <c r="D67" s="28" t="s">
        <v>5628</v>
      </c>
      <c r="E67" s="59">
        <v>0</v>
      </c>
      <c r="F67" s="57" t="s">
        <v>479</v>
      </c>
      <c r="G67" s="52" t="s">
        <v>324</v>
      </c>
      <c r="H67" s="29" t="str">
        <f ca="1">IF(AI67&lt;=Données!$B$2,1," ")</f>
        <v xml:space="preserve"> </v>
      </c>
      <c r="I67" s="45" t="s">
        <v>56</v>
      </c>
      <c r="J67" s="46" t="s">
        <v>56</v>
      </c>
      <c r="K67" s="47"/>
      <c r="L67" s="48"/>
      <c r="M67" s="197">
        <v>1</v>
      </c>
      <c r="N67" s="198"/>
      <c r="O67" s="197"/>
      <c r="P67" s="198"/>
      <c r="Q67" s="198"/>
      <c r="R67" s="199"/>
      <c r="S67" s="199"/>
      <c r="T67" s="199"/>
      <c r="U67" s="199"/>
      <c r="V67" s="214"/>
      <c r="W67" s="215"/>
      <c r="X67" s="34"/>
      <c r="Y67" s="35"/>
      <c r="Z67" s="35"/>
      <c r="AA67" s="35"/>
      <c r="AB67" s="36"/>
      <c r="AC67" s="224"/>
      <c r="AD67" s="53"/>
      <c r="AE67" s="54"/>
      <c r="AF67" s="55"/>
      <c r="AG67" s="56"/>
      <c r="AH67" s="41" t="s">
        <v>4462</v>
      </c>
      <c r="AI67" s="42">
        <v>45532</v>
      </c>
      <c r="AJ67" s="50"/>
      <c r="AK67" s="337" t="str">
        <f t="shared" si="0"/>
        <v>1804S</v>
      </c>
      <c r="AL67" s="337" t="str">
        <f t="shared" si="1"/>
        <v>-</v>
      </c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</row>
    <row r="68" spans="1:259" s="69" customFormat="1" ht="13.15" customHeight="1" x14ac:dyDescent="0.2">
      <c r="A68" s="169" t="s">
        <v>2799</v>
      </c>
      <c r="B68" s="172">
        <f>IF(A68="Oui",0,1)</f>
        <v>1</v>
      </c>
      <c r="C68" s="28" t="s">
        <v>4997</v>
      </c>
      <c r="D68" s="28" t="s">
        <v>4998</v>
      </c>
      <c r="E68" s="59">
        <v>0</v>
      </c>
      <c r="F68" s="57" t="s">
        <v>479</v>
      </c>
      <c r="G68" s="66" t="s">
        <v>3223</v>
      </c>
      <c r="H68" s="29" t="str">
        <f ca="1">IF(AI68&lt;=Données!$B$2,1," ")</f>
        <v xml:space="preserve"> </v>
      </c>
      <c r="I68" s="45" t="s">
        <v>56</v>
      </c>
      <c r="J68" s="46" t="s">
        <v>56</v>
      </c>
      <c r="K68" s="47"/>
      <c r="L68" s="48">
        <v>1</v>
      </c>
      <c r="M68" s="197"/>
      <c r="N68" s="198"/>
      <c r="O68" s="197"/>
      <c r="P68" s="198"/>
      <c r="Q68" s="198"/>
      <c r="R68" s="199"/>
      <c r="S68" s="199"/>
      <c r="T68" s="199"/>
      <c r="U68" s="199"/>
      <c r="V68" s="214"/>
      <c r="W68" s="215"/>
      <c r="X68" s="34"/>
      <c r="Y68" s="35"/>
      <c r="Z68" s="35"/>
      <c r="AA68" s="35"/>
      <c r="AB68" s="36"/>
      <c r="AC68" s="224"/>
      <c r="AD68" s="53"/>
      <c r="AE68" s="54"/>
      <c r="AF68" s="55"/>
      <c r="AG68" s="56"/>
      <c r="AH68" s="41" t="s">
        <v>652</v>
      </c>
      <c r="AI68" s="42">
        <v>45255</v>
      </c>
      <c r="AJ68" s="50"/>
      <c r="AK68" s="337" t="str">
        <f t="shared" si="0"/>
        <v>F550</v>
      </c>
      <c r="AL68" s="337" t="str">
        <f t="shared" si="1"/>
        <v>-</v>
      </c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</row>
    <row r="69" spans="1:259" s="69" customFormat="1" ht="12.75" customHeight="1" x14ac:dyDescent="0.2">
      <c r="A69" s="169" t="s">
        <v>2799</v>
      </c>
      <c r="B69" s="172">
        <f>IF(A69="Oui",0,1)</f>
        <v>1</v>
      </c>
      <c r="C69" s="28" t="s">
        <v>5078</v>
      </c>
      <c r="D69" s="28" t="s">
        <v>5079</v>
      </c>
      <c r="E69" s="59">
        <v>0</v>
      </c>
      <c r="F69" s="57" t="s">
        <v>479</v>
      </c>
      <c r="G69" s="52" t="s">
        <v>65</v>
      </c>
      <c r="H69" s="29" t="str">
        <f ca="1">IF(AI69&lt;=Données!$B$2,1," ")</f>
        <v xml:space="preserve"> </v>
      </c>
      <c r="I69" s="45"/>
      <c r="J69" s="46">
        <v>1</v>
      </c>
      <c r="K69" s="47"/>
      <c r="L69" s="48"/>
      <c r="M69" s="197"/>
      <c r="N69" s="198"/>
      <c r="O69" s="197"/>
      <c r="P69" s="198"/>
      <c r="Q69" s="198"/>
      <c r="R69" s="199"/>
      <c r="S69" s="199"/>
      <c r="T69" s="199"/>
      <c r="U69" s="199"/>
      <c r="V69" s="214"/>
      <c r="W69" s="215"/>
      <c r="X69" s="34"/>
      <c r="Y69" s="35"/>
      <c r="Z69" s="35"/>
      <c r="AA69" s="35"/>
      <c r="AB69" s="36"/>
      <c r="AC69" s="224"/>
      <c r="AD69" s="53"/>
      <c r="AE69" s="54"/>
      <c r="AF69" s="55"/>
      <c r="AG69" s="56"/>
      <c r="AH69" s="41" t="s">
        <v>4462</v>
      </c>
      <c r="AI69" s="42">
        <v>45301</v>
      </c>
      <c r="AJ69" s="50"/>
      <c r="AK69" s="337" t="str">
        <f t="shared" si="0"/>
        <v>95PFE-L2M</v>
      </c>
      <c r="AL69" s="337" t="str">
        <f t="shared" si="1"/>
        <v>-</v>
      </c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</row>
    <row r="70" spans="1:259" s="69" customFormat="1" x14ac:dyDescent="0.2">
      <c r="A70" s="169" t="s">
        <v>2799</v>
      </c>
      <c r="B70" s="172">
        <f>IF(A70="Oui",0,1)</f>
        <v>1</v>
      </c>
      <c r="C70" s="28" t="s">
        <v>1055</v>
      </c>
      <c r="D70" s="28" t="s">
        <v>5415</v>
      </c>
      <c r="E70" s="51">
        <v>0</v>
      </c>
      <c r="F70" s="57" t="s">
        <v>5416</v>
      </c>
      <c r="G70" s="66" t="s">
        <v>4461</v>
      </c>
      <c r="H70" s="29" t="str">
        <f ca="1">IF(AI70&lt;=Données!$B$2,1," ")</f>
        <v xml:space="preserve"> </v>
      </c>
      <c r="I70" s="45">
        <v>1</v>
      </c>
      <c r="J70" s="46"/>
      <c r="K70" s="47"/>
      <c r="L70" s="48"/>
      <c r="M70" s="197"/>
      <c r="N70" s="198"/>
      <c r="O70" s="197"/>
      <c r="P70" s="198"/>
      <c r="Q70" s="198"/>
      <c r="R70" s="199"/>
      <c r="S70" s="199"/>
      <c r="T70" s="199"/>
      <c r="U70" s="199"/>
      <c r="V70" s="214"/>
      <c r="W70" s="215"/>
      <c r="X70" s="34"/>
      <c r="Y70" s="35"/>
      <c r="Z70" s="35"/>
      <c r="AA70" s="35"/>
      <c r="AB70" s="36"/>
      <c r="AC70" s="224"/>
      <c r="AD70" s="53"/>
      <c r="AE70" s="54"/>
      <c r="AF70" s="55"/>
      <c r="AG70" s="56"/>
      <c r="AH70" s="41" t="s">
        <v>4462</v>
      </c>
      <c r="AI70" s="42">
        <v>45427</v>
      </c>
      <c r="AJ70" s="50"/>
      <c r="AK70" s="337" t="str">
        <f t="shared" si="0"/>
        <v>95PFE-L2S</v>
      </c>
      <c r="AL70" s="337" t="str">
        <f t="shared" si="1"/>
        <v>-</v>
      </c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</row>
    <row r="71" spans="1:259" s="69" customFormat="1" x14ac:dyDescent="0.2">
      <c r="A71" s="169" t="s">
        <v>2799</v>
      </c>
      <c r="B71" s="172">
        <f>IF(A71="Oui",0,1)</f>
        <v>1</v>
      </c>
      <c r="C71" s="28" t="s">
        <v>3045</v>
      </c>
      <c r="D71" s="28" t="s">
        <v>3046</v>
      </c>
      <c r="E71" s="59">
        <v>0</v>
      </c>
      <c r="F71" s="57" t="s">
        <v>212</v>
      </c>
      <c r="G71" s="52" t="s">
        <v>213</v>
      </c>
      <c r="H71" s="29">
        <f ca="1">IF(AI71&lt;=Données!$B$2,1," ")</f>
        <v>1</v>
      </c>
      <c r="I71" s="45" t="s">
        <v>56</v>
      </c>
      <c r="J71" s="46"/>
      <c r="K71" s="47"/>
      <c r="L71" s="48">
        <v>1</v>
      </c>
      <c r="M71" s="197"/>
      <c r="N71" s="198"/>
      <c r="O71" s="197"/>
      <c r="P71" s="198"/>
      <c r="Q71" s="198"/>
      <c r="R71" s="199"/>
      <c r="S71" s="199"/>
      <c r="T71" s="199"/>
      <c r="U71" s="199"/>
      <c r="V71" s="214"/>
      <c r="W71" s="215"/>
      <c r="X71" s="34"/>
      <c r="Y71" s="35"/>
      <c r="Z71" s="35"/>
      <c r="AA71" s="35"/>
      <c r="AB71" s="36"/>
      <c r="AC71" s="224"/>
      <c r="AD71" s="53"/>
      <c r="AE71" s="54"/>
      <c r="AF71" s="55"/>
      <c r="AG71" s="56"/>
      <c r="AH71" s="41" t="s">
        <v>85</v>
      </c>
      <c r="AI71" s="42">
        <v>44888</v>
      </c>
      <c r="AJ71" s="50"/>
      <c r="AK71" s="337" t="str">
        <f t="shared" si="0"/>
        <v>F550</v>
      </c>
      <c r="AL71" s="337" t="str">
        <f t="shared" si="1"/>
        <v>-</v>
      </c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</row>
    <row r="72" spans="1:259" s="69" customFormat="1" x14ac:dyDescent="0.2">
      <c r="A72" s="169" t="s">
        <v>2799</v>
      </c>
      <c r="B72" s="172">
        <f>IF(A72="Oui",0,1)</f>
        <v>1</v>
      </c>
      <c r="C72" s="28" t="s">
        <v>1105</v>
      </c>
      <c r="D72" s="28" t="s">
        <v>167</v>
      </c>
      <c r="E72" s="64">
        <v>0</v>
      </c>
      <c r="F72" s="50" t="s">
        <v>212</v>
      </c>
      <c r="G72" s="66" t="s">
        <v>213</v>
      </c>
      <c r="H72" s="29">
        <f ca="1">IF(AI72&lt;=Données!$B$2,1," ")</f>
        <v>1</v>
      </c>
      <c r="I72" s="45" t="s">
        <v>56</v>
      </c>
      <c r="J72" s="46" t="s">
        <v>56</v>
      </c>
      <c r="K72" s="47"/>
      <c r="L72" s="48"/>
      <c r="M72" s="197"/>
      <c r="N72" s="198"/>
      <c r="O72" s="197"/>
      <c r="P72" s="198"/>
      <c r="Q72" s="198">
        <v>1</v>
      </c>
      <c r="R72" s="199"/>
      <c r="S72" s="199"/>
      <c r="T72" s="199"/>
      <c r="U72" s="199"/>
      <c r="V72" s="214"/>
      <c r="W72" s="215"/>
      <c r="X72" s="34"/>
      <c r="Y72" s="35"/>
      <c r="Z72" s="35"/>
      <c r="AA72" s="35"/>
      <c r="AB72" s="36"/>
      <c r="AC72" s="224"/>
      <c r="AD72" s="53"/>
      <c r="AE72" s="54"/>
      <c r="AF72" s="55"/>
      <c r="AG72" s="56"/>
      <c r="AH72" s="41" t="s">
        <v>85</v>
      </c>
      <c r="AI72" s="42">
        <v>44601</v>
      </c>
      <c r="AJ72" s="50"/>
      <c r="AK72" s="337" t="str">
        <f t="shared" si="0"/>
        <v>1870 +</v>
      </c>
      <c r="AL72" s="337" t="str">
        <f t="shared" si="1"/>
        <v>-</v>
      </c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</row>
    <row r="73" spans="1:259" s="69" customFormat="1" x14ac:dyDescent="0.2">
      <c r="A73" s="169" t="s">
        <v>2799</v>
      </c>
      <c r="B73" s="172">
        <f>IF(A73="Oui",0,1)</f>
        <v>1</v>
      </c>
      <c r="C73" s="28" t="s">
        <v>5511</v>
      </c>
      <c r="D73" s="28" t="s">
        <v>1906</v>
      </c>
      <c r="E73" s="64">
        <v>0</v>
      </c>
      <c r="F73" s="50" t="s">
        <v>1250</v>
      </c>
      <c r="G73" s="66" t="s">
        <v>146</v>
      </c>
      <c r="H73" s="29" t="str">
        <f ca="1">IF(AI73&lt;=Données!$B$2,1," ")</f>
        <v xml:space="preserve"> </v>
      </c>
      <c r="I73" s="45"/>
      <c r="J73" s="46">
        <v>1</v>
      </c>
      <c r="K73" s="47"/>
      <c r="L73" s="48"/>
      <c r="M73" s="197"/>
      <c r="N73" s="198"/>
      <c r="O73" s="197"/>
      <c r="P73" s="198"/>
      <c r="Q73" s="198"/>
      <c r="R73" s="199"/>
      <c r="S73" s="199"/>
      <c r="T73" s="199"/>
      <c r="U73" s="199"/>
      <c r="V73" s="214"/>
      <c r="W73" s="215"/>
      <c r="X73" s="34"/>
      <c r="Y73" s="35"/>
      <c r="Z73" s="35"/>
      <c r="AA73" s="35"/>
      <c r="AB73" s="36"/>
      <c r="AC73" s="224"/>
      <c r="AD73" s="53"/>
      <c r="AE73" s="54"/>
      <c r="AF73" s="55"/>
      <c r="AG73" s="56"/>
      <c r="AH73" s="41" t="s">
        <v>652</v>
      </c>
      <c r="AI73" s="42">
        <v>45469</v>
      </c>
      <c r="AJ73" s="50"/>
      <c r="AK73" s="337" t="str">
        <f t="shared" si="0"/>
        <v>95PFE-L2M</v>
      </c>
      <c r="AL73" s="337" t="str">
        <f t="shared" si="1"/>
        <v>-</v>
      </c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</row>
    <row r="74" spans="1:259" x14ac:dyDescent="0.2">
      <c r="A74" s="169" t="s">
        <v>2799</v>
      </c>
      <c r="B74" s="172">
        <f>IF(A74="Oui",0,1)</f>
        <v>1</v>
      </c>
      <c r="C74" s="28" t="s">
        <v>1129</v>
      </c>
      <c r="D74" s="28" t="s">
        <v>947</v>
      </c>
      <c r="E74" s="64">
        <v>0</v>
      </c>
      <c r="F74" s="50" t="s">
        <v>479</v>
      </c>
      <c r="G74" s="66" t="s">
        <v>600</v>
      </c>
      <c r="H74" s="29">
        <f ca="1">IF(AI74&lt;=Données!$B$2,1," ")</f>
        <v>1</v>
      </c>
      <c r="I74" s="45"/>
      <c r="J74" s="46" t="s">
        <v>56</v>
      </c>
      <c r="K74" s="47">
        <v>1</v>
      </c>
      <c r="L74" s="48"/>
      <c r="M74" s="197"/>
      <c r="N74" s="198"/>
      <c r="O74" s="197"/>
      <c r="P74" s="198"/>
      <c r="Q74" s="198"/>
      <c r="R74" s="199"/>
      <c r="S74" s="199"/>
      <c r="T74" s="199"/>
      <c r="U74" s="199"/>
      <c r="V74" s="214"/>
      <c r="W74" s="215"/>
      <c r="X74" s="34"/>
      <c r="Y74" s="35"/>
      <c r="Z74" s="35"/>
      <c r="AA74" s="35"/>
      <c r="AB74" s="36"/>
      <c r="AC74" s="224"/>
      <c r="AD74" s="53"/>
      <c r="AE74" s="54"/>
      <c r="AF74" s="55"/>
      <c r="AG74" s="56"/>
      <c r="AH74" s="41" t="s">
        <v>2858</v>
      </c>
      <c r="AI74" s="42">
        <v>45188</v>
      </c>
      <c r="AJ74" s="50"/>
      <c r="AK74" s="337" t="str">
        <f t="shared" si="0"/>
        <v>95PFE-L2L</v>
      </c>
      <c r="AL74" s="337" t="str">
        <f t="shared" si="1"/>
        <v>-</v>
      </c>
      <c r="AM74"/>
      <c r="AN74"/>
      <c r="AO74"/>
    </row>
    <row r="75" spans="1:259" x14ac:dyDescent="0.2">
      <c r="A75" s="169" t="s">
        <v>2799</v>
      </c>
      <c r="B75" s="172">
        <f>IF(A75="Oui",0,1)</f>
        <v>1</v>
      </c>
      <c r="C75" s="28" t="s">
        <v>1143</v>
      </c>
      <c r="D75" s="28" t="s">
        <v>137</v>
      </c>
      <c r="E75" s="59">
        <v>0</v>
      </c>
      <c r="F75" s="57" t="s">
        <v>479</v>
      </c>
      <c r="G75" s="66" t="s">
        <v>65</v>
      </c>
      <c r="H75" s="29" t="str">
        <f ca="1">IF(AI75&lt;=Données!$B$2,1," ")</f>
        <v xml:space="preserve"> </v>
      </c>
      <c r="I75" s="45"/>
      <c r="J75" s="46">
        <v>1</v>
      </c>
      <c r="K75" s="47"/>
      <c r="L75" s="48"/>
      <c r="M75" s="197"/>
      <c r="N75" s="198"/>
      <c r="O75" s="197"/>
      <c r="P75" s="198"/>
      <c r="Q75" s="198"/>
      <c r="R75" s="199"/>
      <c r="S75" s="199"/>
      <c r="T75" s="199"/>
      <c r="U75" s="199"/>
      <c r="V75" s="214"/>
      <c r="W75" s="215"/>
      <c r="X75" s="34"/>
      <c r="Y75" s="35"/>
      <c r="Z75" s="35"/>
      <c r="AA75" s="35"/>
      <c r="AB75" s="36"/>
      <c r="AC75" s="224"/>
      <c r="AD75" s="53"/>
      <c r="AE75" s="54"/>
      <c r="AF75" s="55"/>
      <c r="AG75" s="56"/>
      <c r="AH75" s="41" t="s">
        <v>652</v>
      </c>
      <c r="AI75" s="42">
        <v>45255</v>
      </c>
      <c r="AJ75" s="50"/>
      <c r="AK75" s="337" t="str">
        <f t="shared" si="0"/>
        <v>95PFE-L2M</v>
      </c>
      <c r="AL75" s="337" t="str">
        <f t="shared" si="1"/>
        <v>-</v>
      </c>
      <c r="AM75"/>
      <c r="AN75"/>
      <c r="AO75"/>
    </row>
    <row r="76" spans="1:259" x14ac:dyDescent="0.2">
      <c r="A76" s="169" t="s">
        <v>2799</v>
      </c>
      <c r="B76" s="172">
        <f>IF(A76="Oui",0,1)</f>
        <v>1</v>
      </c>
      <c r="C76" s="28" t="s">
        <v>5632</v>
      </c>
      <c r="D76" s="28" t="s">
        <v>5633</v>
      </c>
      <c r="E76" s="59">
        <v>0</v>
      </c>
      <c r="F76" s="57" t="s">
        <v>479</v>
      </c>
      <c r="G76" s="52" t="s">
        <v>600</v>
      </c>
      <c r="H76" s="29" t="str">
        <f ca="1">IF(AI76&lt;=Données!$B$2,1," ")</f>
        <v xml:space="preserve"> </v>
      </c>
      <c r="I76" s="45" t="s">
        <v>56</v>
      </c>
      <c r="J76" s="46" t="s">
        <v>56</v>
      </c>
      <c r="K76" s="47"/>
      <c r="L76" s="48"/>
      <c r="M76" s="197" t="s">
        <v>56</v>
      </c>
      <c r="N76" s="198">
        <v>1</v>
      </c>
      <c r="O76" s="197"/>
      <c r="P76" s="198"/>
      <c r="Q76" s="198" t="s">
        <v>56</v>
      </c>
      <c r="R76" s="199"/>
      <c r="S76" s="199"/>
      <c r="T76" s="199"/>
      <c r="U76" s="199"/>
      <c r="V76" s="214"/>
      <c r="W76" s="215"/>
      <c r="X76" s="34"/>
      <c r="Y76" s="35"/>
      <c r="Z76" s="35"/>
      <c r="AA76" s="35"/>
      <c r="AB76" s="36"/>
      <c r="AC76" s="224"/>
      <c r="AD76" s="53"/>
      <c r="AE76" s="54"/>
      <c r="AF76" s="55"/>
      <c r="AG76" s="56"/>
      <c r="AH76" s="41" t="s">
        <v>4462</v>
      </c>
      <c r="AI76" s="42">
        <v>45546</v>
      </c>
      <c r="AJ76" s="50"/>
      <c r="AK76" s="337">
        <f t="shared" si="0"/>
        <v>1804</v>
      </c>
      <c r="AL76" s="337" t="str">
        <f t="shared" si="1"/>
        <v>-</v>
      </c>
      <c r="AM76"/>
      <c r="AN76"/>
      <c r="AO76"/>
    </row>
    <row r="77" spans="1:259" x14ac:dyDescent="0.2">
      <c r="A77" s="169" t="s">
        <v>2799</v>
      </c>
      <c r="B77" s="172">
        <f>IF(A77="Oui",0,1)</f>
        <v>1</v>
      </c>
      <c r="C77" s="28" t="s">
        <v>3313</v>
      </c>
      <c r="D77" s="28" t="s">
        <v>6422</v>
      </c>
      <c r="E77" s="59" t="s">
        <v>6423</v>
      </c>
      <c r="F77" s="57" t="s">
        <v>479</v>
      </c>
      <c r="G77" s="52" t="s">
        <v>3112</v>
      </c>
      <c r="H77" s="29" t="str">
        <f ca="1">IF(AI77&lt;=Données!$B$2,1," ")</f>
        <v xml:space="preserve"> </v>
      </c>
      <c r="I77" s="45" t="s">
        <v>56</v>
      </c>
      <c r="J77" s="46" t="s">
        <v>56</v>
      </c>
      <c r="K77" s="47"/>
      <c r="L77" s="48">
        <v>1</v>
      </c>
      <c r="M77" s="197"/>
      <c r="N77" s="198"/>
      <c r="O77" s="197"/>
      <c r="P77" s="198"/>
      <c r="Q77" s="198"/>
      <c r="R77" s="199"/>
      <c r="S77" s="199"/>
      <c r="T77" s="199"/>
      <c r="U77" s="199"/>
      <c r="V77" s="214"/>
      <c r="W77" s="215"/>
      <c r="X77" s="34"/>
      <c r="Y77" s="35"/>
      <c r="Z77" s="35"/>
      <c r="AA77" s="35"/>
      <c r="AB77" s="36"/>
      <c r="AC77" s="224"/>
      <c r="AD77" s="53"/>
      <c r="AE77" s="54"/>
      <c r="AF77" s="55"/>
      <c r="AG77" s="56"/>
      <c r="AH77" s="41" t="s">
        <v>652</v>
      </c>
      <c r="AI77" s="42">
        <v>45955</v>
      </c>
      <c r="AJ77" s="50"/>
      <c r="AK77" s="337" t="str">
        <f t="shared" ref="AK77:AK140" si="2">INDEX($I$6:$AC$6,1,MATCH(1,I77:AC77,-1))</f>
        <v>F550</v>
      </c>
      <c r="AL77" s="337" t="str">
        <f t="shared" ref="AL77:AL140" si="3">IF(INDEX($I$6:$AC$6,1,MATCH(1,I77:AC77,1))&lt;&gt;INDEX($I$6:$AC$6,1,MATCH(1,I77:AC77,-1)),INDEX($I$6:$AC$6,1,MATCH(1,I77:AC77,1)),"-")</f>
        <v>-</v>
      </c>
      <c r="AM77"/>
      <c r="AN77"/>
      <c r="AO77"/>
    </row>
    <row r="78" spans="1:259" x14ac:dyDescent="0.2">
      <c r="A78" s="169" t="s">
        <v>2799</v>
      </c>
      <c r="B78" s="172">
        <f>IF(A78="Oui",0,1)</f>
        <v>1</v>
      </c>
      <c r="C78" s="28" t="s">
        <v>3110</v>
      </c>
      <c r="D78" s="28" t="s">
        <v>3111</v>
      </c>
      <c r="E78" s="64">
        <v>0</v>
      </c>
      <c r="F78" s="82" t="s">
        <v>479</v>
      </c>
      <c r="G78" s="58" t="s">
        <v>3112</v>
      </c>
      <c r="H78" s="29">
        <f ca="1">IF(AI78&lt;=Données!$B$2,1," ")</f>
        <v>1</v>
      </c>
      <c r="I78" s="45"/>
      <c r="J78" s="46" t="s">
        <v>56</v>
      </c>
      <c r="K78" s="47"/>
      <c r="L78" s="48">
        <v>1</v>
      </c>
      <c r="M78" s="197"/>
      <c r="N78" s="198"/>
      <c r="O78" s="197"/>
      <c r="P78" s="198"/>
      <c r="Q78" s="198"/>
      <c r="R78" s="199"/>
      <c r="S78" s="199"/>
      <c r="T78" s="199"/>
      <c r="U78" s="199"/>
      <c r="V78" s="214"/>
      <c r="W78" s="215"/>
      <c r="X78" s="34"/>
      <c r="Y78" s="35"/>
      <c r="Z78" s="35"/>
      <c r="AA78" s="35"/>
      <c r="AB78" s="36"/>
      <c r="AC78" s="224"/>
      <c r="AD78" s="53"/>
      <c r="AE78" s="54"/>
      <c r="AF78" s="55"/>
      <c r="AG78" s="56"/>
      <c r="AH78" s="41" t="s">
        <v>85</v>
      </c>
      <c r="AI78" s="42">
        <v>44950</v>
      </c>
      <c r="AJ78" s="50"/>
      <c r="AK78" s="337" t="str">
        <f t="shared" si="2"/>
        <v>F550</v>
      </c>
      <c r="AL78" s="337" t="str">
        <f t="shared" si="3"/>
        <v>-</v>
      </c>
      <c r="AM78"/>
      <c r="AN78"/>
      <c r="AO78"/>
    </row>
    <row r="79" spans="1:259" x14ac:dyDescent="0.2">
      <c r="A79" s="169" t="s">
        <v>2799</v>
      </c>
      <c r="B79" s="172">
        <f>IF(A79="Oui",0,1)</f>
        <v>1</v>
      </c>
      <c r="C79" s="28" t="s">
        <v>5219</v>
      </c>
      <c r="D79" s="28" t="s">
        <v>5220</v>
      </c>
      <c r="E79" s="59">
        <v>0</v>
      </c>
      <c r="F79" s="57" t="s">
        <v>479</v>
      </c>
      <c r="G79" s="52" t="s">
        <v>43</v>
      </c>
      <c r="H79" s="29" t="str">
        <f ca="1">IF(AI79&lt;=Données!$B$2,1," ")</f>
        <v xml:space="preserve"> </v>
      </c>
      <c r="I79" s="45">
        <v>1</v>
      </c>
      <c r="J79" s="46" t="s">
        <v>56</v>
      </c>
      <c r="K79" s="47"/>
      <c r="L79" s="48"/>
      <c r="M79" s="197"/>
      <c r="N79" s="198"/>
      <c r="O79" s="197"/>
      <c r="P79" s="198"/>
      <c r="Q79" s="198"/>
      <c r="R79" s="199"/>
      <c r="S79" s="199"/>
      <c r="T79" s="199"/>
      <c r="U79" s="199"/>
      <c r="V79" s="214"/>
      <c r="W79" s="215"/>
      <c r="X79" s="34"/>
      <c r="Y79" s="35"/>
      <c r="Z79" s="35"/>
      <c r="AA79" s="35"/>
      <c r="AB79" s="36"/>
      <c r="AC79" s="224"/>
      <c r="AD79" s="53"/>
      <c r="AE79" s="54"/>
      <c r="AF79" s="55"/>
      <c r="AG79" s="56"/>
      <c r="AH79" s="41" t="s">
        <v>652</v>
      </c>
      <c r="AI79" s="42">
        <v>45343</v>
      </c>
      <c r="AJ79" s="50"/>
      <c r="AK79" s="337" t="str">
        <f t="shared" si="2"/>
        <v>95PFE-L2S</v>
      </c>
      <c r="AL79" s="337" t="str">
        <f t="shared" si="3"/>
        <v>-</v>
      </c>
      <c r="AM79"/>
      <c r="AN79"/>
      <c r="AO79"/>
    </row>
    <row r="80" spans="1:259" x14ac:dyDescent="0.2">
      <c r="A80" s="169" t="s">
        <v>2799</v>
      </c>
      <c r="B80" s="172">
        <f>IF(A80="Oui",0,1)</f>
        <v>1</v>
      </c>
      <c r="C80" s="28" t="s">
        <v>1205</v>
      </c>
      <c r="D80" s="28" t="s">
        <v>440</v>
      </c>
      <c r="E80" s="64">
        <v>0</v>
      </c>
      <c r="F80" s="50" t="s">
        <v>479</v>
      </c>
      <c r="G80" s="58" t="s">
        <v>1207</v>
      </c>
      <c r="H80" s="29">
        <f ca="1">IF(AI80&lt;=Données!$B$2,1," ")</f>
        <v>1</v>
      </c>
      <c r="I80" s="45" t="s">
        <v>56</v>
      </c>
      <c r="J80" s="46"/>
      <c r="K80" s="47"/>
      <c r="L80" s="48"/>
      <c r="M80" s="197"/>
      <c r="N80" s="198"/>
      <c r="O80" s="197"/>
      <c r="P80" s="198"/>
      <c r="Q80" s="198">
        <v>1</v>
      </c>
      <c r="R80" s="199"/>
      <c r="S80" s="199"/>
      <c r="T80" s="199"/>
      <c r="U80" s="199"/>
      <c r="V80" s="214"/>
      <c r="W80" s="215"/>
      <c r="X80" s="34"/>
      <c r="Y80" s="35"/>
      <c r="Z80" s="35"/>
      <c r="AA80" s="35"/>
      <c r="AB80" s="36"/>
      <c r="AC80" s="224"/>
      <c r="AD80" s="53"/>
      <c r="AE80" s="54"/>
      <c r="AF80" s="55"/>
      <c r="AG80" s="56"/>
      <c r="AH80" s="41" t="s">
        <v>144</v>
      </c>
      <c r="AI80" s="42">
        <v>44596</v>
      </c>
      <c r="AJ80" s="50"/>
      <c r="AK80" s="337" t="str">
        <f t="shared" si="2"/>
        <v>1870 +</v>
      </c>
      <c r="AL80" s="337" t="str">
        <f t="shared" si="3"/>
        <v>-</v>
      </c>
      <c r="AM80"/>
      <c r="AN80"/>
      <c r="AO80"/>
    </row>
    <row r="81" spans="1:41" x14ac:dyDescent="0.2">
      <c r="A81" s="169" t="s">
        <v>2799</v>
      </c>
      <c r="B81" s="172">
        <f>IF(A81="Oui",0,1)</f>
        <v>1</v>
      </c>
      <c r="C81" s="28" t="s">
        <v>5843</v>
      </c>
      <c r="D81" s="28" t="s">
        <v>546</v>
      </c>
      <c r="E81" s="78">
        <v>0</v>
      </c>
      <c r="F81" s="79" t="s">
        <v>479</v>
      </c>
      <c r="G81" s="164" t="s">
        <v>65</v>
      </c>
      <c r="H81" s="29" t="str">
        <f ca="1">IF(AI81&lt;=Données!$B$2,1," ")</f>
        <v xml:space="preserve"> </v>
      </c>
      <c r="I81" s="45"/>
      <c r="J81" s="46"/>
      <c r="K81" s="47"/>
      <c r="L81" s="48"/>
      <c r="M81" s="197">
        <v>1</v>
      </c>
      <c r="N81" s="198"/>
      <c r="O81" s="197"/>
      <c r="P81" s="198"/>
      <c r="Q81" s="198"/>
      <c r="R81" s="199"/>
      <c r="S81" s="199"/>
      <c r="T81" s="199"/>
      <c r="U81" s="199"/>
      <c r="V81" s="214"/>
      <c r="W81" s="215"/>
      <c r="X81" s="34"/>
      <c r="Y81" s="35"/>
      <c r="Z81" s="35"/>
      <c r="AA81" s="35"/>
      <c r="AB81" s="36"/>
      <c r="AC81" s="224"/>
      <c r="AD81" s="53"/>
      <c r="AE81" s="54"/>
      <c r="AF81" s="55"/>
      <c r="AG81" s="56"/>
      <c r="AH81" s="41" t="s">
        <v>4462</v>
      </c>
      <c r="AI81" s="42">
        <v>45673</v>
      </c>
      <c r="AJ81" s="50"/>
      <c r="AK81" s="337" t="str">
        <f t="shared" si="2"/>
        <v>1804S</v>
      </c>
      <c r="AL81" s="337" t="str">
        <f t="shared" si="3"/>
        <v>-</v>
      </c>
      <c r="AM81"/>
      <c r="AN81"/>
      <c r="AO81"/>
    </row>
    <row r="82" spans="1:41" x14ac:dyDescent="0.2">
      <c r="A82" s="169" t="s">
        <v>2799</v>
      </c>
      <c r="B82" s="172">
        <f>IF(A82="Oui",0,1)</f>
        <v>1</v>
      </c>
      <c r="C82" s="28" t="s">
        <v>1273</v>
      </c>
      <c r="D82" s="28" t="s">
        <v>634</v>
      </c>
      <c r="E82" s="59">
        <v>0</v>
      </c>
      <c r="F82" s="57" t="s">
        <v>42</v>
      </c>
      <c r="G82" s="52" t="s">
        <v>149</v>
      </c>
      <c r="H82" s="29">
        <f ca="1">IF(AI82&lt;=Données!$B$2,1," ")</f>
        <v>1</v>
      </c>
      <c r="I82" s="45">
        <v>1</v>
      </c>
      <c r="J82" s="46"/>
      <c r="K82" s="47"/>
      <c r="L82" s="48"/>
      <c r="M82" s="197"/>
      <c r="N82" s="198"/>
      <c r="O82" s="197"/>
      <c r="P82" s="198"/>
      <c r="Q82" s="198"/>
      <c r="R82" s="199"/>
      <c r="S82" s="199"/>
      <c r="T82" s="199"/>
      <c r="U82" s="199"/>
      <c r="V82" s="214"/>
      <c r="W82" s="215"/>
      <c r="X82" s="34"/>
      <c r="Y82" s="35"/>
      <c r="Z82" s="35"/>
      <c r="AA82" s="35"/>
      <c r="AB82" s="36"/>
      <c r="AC82" s="224"/>
      <c r="AD82" s="53"/>
      <c r="AE82" s="54"/>
      <c r="AF82" s="55"/>
      <c r="AG82" s="56"/>
      <c r="AH82" s="41" t="s">
        <v>66</v>
      </c>
      <c r="AI82" s="42">
        <v>44244</v>
      </c>
      <c r="AJ82" s="50"/>
      <c r="AK82" s="337" t="str">
        <f t="shared" si="2"/>
        <v>95PFE-L2S</v>
      </c>
      <c r="AL82" s="337" t="str">
        <f t="shared" si="3"/>
        <v>-</v>
      </c>
      <c r="AM82"/>
      <c r="AN82"/>
      <c r="AO82"/>
    </row>
    <row r="83" spans="1:41" x14ac:dyDescent="0.2">
      <c r="A83" s="169" t="s">
        <v>2799</v>
      </c>
      <c r="B83" s="172">
        <f>IF(A83="Oui",0,1)</f>
        <v>1</v>
      </c>
      <c r="C83" s="28" t="s">
        <v>1293</v>
      </c>
      <c r="D83" s="28" t="s">
        <v>1294</v>
      </c>
      <c r="E83" s="51">
        <v>0</v>
      </c>
      <c r="F83" s="57" t="s">
        <v>1295</v>
      </c>
      <c r="G83" s="58"/>
      <c r="H83" s="29">
        <f ca="1">IF(AI83&lt;=Données!$B$2,1," ")</f>
        <v>1</v>
      </c>
      <c r="I83" s="45"/>
      <c r="J83" s="46">
        <v>1</v>
      </c>
      <c r="K83" s="47"/>
      <c r="L83" s="48"/>
      <c r="M83" s="197"/>
      <c r="N83" s="198"/>
      <c r="O83" s="197"/>
      <c r="P83" s="198"/>
      <c r="Q83" s="198"/>
      <c r="R83" s="199"/>
      <c r="S83" s="199"/>
      <c r="T83" s="199"/>
      <c r="U83" s="199"/>
      <c r="V83" s="214"/>
      <c r="W83" s="215"/>
      <c r="X83" s="34"/>
      <c r="Y83" s="35"/>
      <c r="Z83" s="35"/>
      <c r="AA83" s="35"/>
      <c r="AB83" s="36"/>
      <c r="AC83" s="224"/>
      <c r="AD83" s="53"/>
      <c r="AE83" s="54"/>
      <c r="AF83" s="55"/>
      <c r="AG83" s="56"/>
      <c r="AH83" s="41" t="s">
        <v>94</v>
      </c>
      <c r="AI83" s="42">
        <v>44594</v>
      </c>
      <c r="AJ83" s="50"/>
      <c r="AK83" s="337" t="str">
        <f t="shared" si="2"/>
        <v>95PFE-L2M</v>
      </c>
      <c r="AL83" s="337" t="str">
        <f t="shared" si="3"/>
        <v>-</v>
      </c>
      <c r="AM83"/>
      <c r="AN83"/>
      <c r="AO83"/>
    </row>
    <row r="84" spans="1:41" x14ac:dyDescent="0.2">
      <c r="A84" s="169" t="s">
        <v>2799</v>
      </c>
      <c r="B84" s="172">
        <f>IF(A84="Oui",0,1)</f>
        <v>1</v>
      </c>
      <c r="C84" s="28" t="s">
        <v>2842</v>
      </c>
      <c r="D84" s="28" t="s">
        <v>2843</v>
      </c>
      <c r="E84" s="51">
        <v>12269</v>
      </c>
      <c r="F84" s="57" t="s">
        <v>479</v>
      </c>
      <c r="G84" s="58" t="s">
        <v>706</v>
      </c>
      <c r="H84" s="29">
        <f ca="1">IF(AI84&lt;=Données!$B$2,1," ")</f>
        <v>1</v>
      </c>
      <c r="I84" s="45">
        <v>1</v>
      </c>
      <c r="J84" s="46"/>
      <c r="K84" s="47"/>
      <c r="L84" s="48"/>
      <c r="M84" s="197"/>
      <c r="N84" s="198"/>
      <c r="O84" s="197"/>
      <c r="P84" s="198"/>
      <c r="Q84" s="198"/>
      <c r="R84" s="199"/>
      <c r="S84" s="199"/>
      <c r="T84" s="199"/>
      <c r="U84" s="199"/>
      <c r="V84" s="214"/>
      <c r="W84" s="215"/>
      <c r="X84" s="34"/>
      <c r="Y84" s="35"/>
      <c r="Z84" s="35"/>
      <c r="AA84" s="35"/>
      <c r="AB84" s="36"/>
      <c r="AC84" s="224"/>
      <c r="AD84" s="53"/>
      <c r="AE84" s="54"/>
      <c r="AF84" s="55"/>
      <c r="AG84" s="56"/>
      <c r="AH84" s="41" t="s">
        <v>85</v>
      </c>
      <c r="AI84" s="42">
        <v>44705</v>
      </c>
      <c r="AJ84" s="50"/>
      <c r="AK84" s="337" t="str">
        <f t="shared" si="2"/>
        <v>95PFE-L2S</v>
      </c>
      <c r="AL84" s="337" t="str">
        <f t="shared" si="3"/>
        <v>-</v>
      </c>
      <c r="AM84"/>
      <c r="AN84"/>
      <c r="AO84"/>
    </row>
    <row r="85" spans="1:41" x14ac:dyDescent="0.2">
      <c r="A85" s="169" t="s">
        <v>2799</v>
      </c>
      <c r="B85" s="172">
        <f>IF(A85="Oui",0,1)</f>
        <v>1</v>
      </c>
      <c r="C85" s="28" t="s">
        <v>5321</v>
      </c>
      <c r="D85" s="28" t="s">
        <v>4440</v>
      </c>
      <c r="E85" s="59">
        <v>0</v>
      </c>
      <c r="F85" s="57" t="s">
        <v>479</v>
      </c>
      <c r="G85" s="52" t="s">
        <v>146</v>
      </c>
      <c r="H85" s="29" t="str">
        <f ca="1">IF(AI85&lt;=Données!$B$2,1," ")</f>
        <v xml:space="preserve"> </v>
      </c>
      <c r="I85" s="45">
        <v>1</v>
      </c>
      <c r="J85" s="46"/>
      <c r="K85" s="47"/>
      <c r="L85" s="48"/>
      <c r="M85" s="197"/>
      <c r="N85" s="198"/>
      <c r="O85" s="197"/>
      <c r="P85" s="198"/>
      <c r="Q85" s="198"/>
      <c r="R85" s="199"/>
      <c r="S85" s="199"/>
      <c r="T85" s="199"/>
      <c r="U85" s="199"/>
      <c r="V85" s="214"/>
      <c r="W85" s="215"/>
      <c r="X85" s="34"/>
      <c r="Y85" s="35"/>
      <c r="Z85" s="35"/>
      <c r="AA85" s="35"/>
      <c r="AB85" s="36"/>
      <c r="AC85" s="224"/>
      <c r="AD85" s="53"/>
      <c r="AE85" s="54"/>
      <c r="AF85" s="55"/>
      <c r="AG85" s="56"/>
      <c r="AH85" s="41" t="s">
        <v>4462</v>
      </c>
      <c r="AI85" s="42">
        <v>45384</v>
      </c>
      <c r="AJ85" s="50"/>
      <c r="AK85" s="337" t="str">
        <f t="shared" si="2"/>
        <v>95PFE-L2S</v>
      </c>
      <c r="AL85" s="337" t="str">
        <f t="shared" si="3"/>
        <v>-</v>
      </c>
      <c r="AM85"/>
      <c r="AN85"/>
      <c r="AO85"/>
    </row>
    <row r="86" spans="1:41" x14ac:dyDescent="0.2">
      <c r="A86" s="169" t="s">
        <v>2799</v>
      </c>
      <c r="B86" s="172">
        <f>IF(A86="Oui",0,1)</f>
        <v>1</v>
      </c>
      <c r="C86" s="28" t="s">
        <v>1356</v>
      </c>
      <c r="D86" s="28" t="s">
        <v>1357</v>
      </c>
      <c r="E86" s="51">
        <v>0</v>
      </c>
      <c r="F86" s="57" t="s">
        <v>212</v>
      </c>
      <c r="G86" s="58" t="s">
        <v>213</v>
      </c>
      <c r="H86" s="29">
        <f ca="1">IF(AI86&lt;=Données!$B$2,1," ")</f>
        <v>1</v>
      </c>
      <c r="I86" s="45" t="s">
        <v>56</v>
      </c>
      <c r="J86" s="46" t="s">
        <v>56</v>
      </c>
      <c r="K86" s="47">
        <v>1</v>
      </c>
      <c r="L86" s="48"/>
      <c r="M86" s="197"/>
      <c r="N86" s="198"/>
      <c r="O86" s="197"/>
      <c r="P86" s="198"/>
      <c r="Q86" s="198"/>
      <c r="R86" s="199"/>
      <c r="S86" s="199"/>
      <c r="T86" s="199"/>
      <c r="U86" s="199"/>
      <c r="V86" s="214"/>
      <c r="W86" s="215"/>
      <c r="X86" s="34"/>
      <c r="Y86" s="35"/>
      <c r="Z86" s="35"/>
      <c r="AA86" s="35"/>
      <c r="AB86" s="36"/>
      <c r="AC86" s="224"/>
      <c r="AD86" s="73"/>
      <c r="AE86" s="74"/>
      <c r="AF86" s="75"/>
      <c r="AG86" s="76"/>
      <c r="AH86" s="41" t="s">
        <v>85</v>
      </c>
      <c r="AI86" s="42">
        <v>44616</v>
      </c>
      <c r="AJ86" s="50"/>
      <c r="AK86" s="337" t="str">
        <f t="shared" si="2"/>
        <v>95PFE-L2L</v>
      </c>
      <c r="AL86" s="337" t="str">
        <f t="shared" si="3"/>
        <v>-</v>
      </c>
      <c r="AM86"/>
      <c r="AN86"/>
      <c r="AO86"/>
    </row>
    <row r="87" spans="1:41" x14ac:dyDescent="0.2">
      <c r="A87" s="169" t="s">
        <v>2799</v>
      </c>
      <c r="B87" s="172">
        <f>IF(A87="Oui",0,1)</f>
        <v>1</v>
      </c>
      <c r="C87" s="28" t="s">
        <v>5518</v>
      </c>
      <c r="D87" s="28" t="s">
        <v>225</v>
      </c>
      <c r="E87" s="64" t="s">
        <v>5519</v>
      </c>
      <c r="F87" s="50" t="s">
        <v>1250</v>
      </c>
      <c r="G87" s="66" t="s">
        <v>65</v>
      </c>
      <c r="H87" s="29" t="str">
        <f ca="1">IF(AI87&lt;=Données!$B$2,1," ")</f>
        <v xml:space="preserve"> </v>
      </c>
      <c r="I87" s="45" t="s">
        <v>56</v>
      </c>
      <c r="J87" s="46" t="s">
        <v>56</v>
      </c>
      <c r="K87" s="47"/>
      <c r="L87" s="48"/>
      <c r="M87" s="197">
        <v>1</v>
      </c>
      <c r="N87" s="198"/>
      <c r="O87" s="197"/>
      <c r="P87" s="198"/>
      <c r="Q87" s="198"/>
      <c r="R87" s="199"/>
      <c r="S87" s="199"/>
      <c r="T87" s="199"/>
      <c r="U87" s="199"/>
      <c r="V87" s="214"/>
      <c r="W87" s="215"/>
      <c r="X87" s="34"/>
      <c r="Y87" s="35"/>
      <c r="Z87" s="35"/>
      <c r="AA87" s="35"/>
      <c r="AB87" s="36"/>
      <c r="AC87" s="224"/>
      <c r="AD87" s="53"/>
      <c r="AE87" s="54"/>
      <c r="AF87" s="55"/>
      <c r="AG87" s="56"/>
      <c r="AH87" s="41" t="s">
        <v>4462</v>
      </c>
      <c r="AI87" s="42">
        <v>45483</v>
      </c>
      <c r="AJ87" s="50"/>
      <c r="AK87" s="337" t="str">
        <f t="shared" si="2"/>
        <v>1804S</v>
      </c>
      <c r="AL87" s="337" t="str">
        <f t="shared" si="3"/>
        <v>-</v>
      </c>
      <c r="AM87"/>
      <c r="AN87"/>
      <c r="AO87"/>
    </row>
    <row r="88" spans="1:41" x14ac:dyDescent="0.2">
      <c r="A88" s="169" t="s">
        <v>2799</v>
      </c>
      <c r="B88" s="172">
        <f>IF(A88="Oui",0,1)</f>
        <v>1</v>
      </c>
      <c r="C88" s="28" t="s">
        <v>1375</v>
      </c>
      <c r="D88" s="28" t="s">
        <v>368</v>
      </c>
      <c r="E88" s="51">
        <v>0</v>
      </c>
      <c r="F88" s="57" t="s">
        <v>479</v>
      </c>
      <c r="G88" s="58" t="s">
        <v>110</v>
      </c>
      <c r="H88" s="29">
        <f ca="1">IF(AI88&lt;=Données!$B$2,1," ")</f>
        <v>1</v>
      </c>
      <c r="I88" s="45">
        <v>1</v>
      </c>
      <c r="J88" s="46"/>
      <c r="K88" s="47"/>
      <c r="L88" s="48"/>
      <c r="M88" s="197"/>
      <c r="N88" s="198"/>
      <c r="O88" s="197"/>
      <c r="P88" s="198"/>
      <c r="Q88" s="198"/>
      <c r="R88" s="199"/>
      <c r="S88" s="199"/>
      <c r="T88" s="199"/>
      <c r="U88" s="199"/>
      <c r="V88" s="214"/>
      <c r="W88" s="215"/>
      <c r="X88" s="34"/>
      <c r="Y88" s="35"/>
      <c r="Z88" s="35"/>
      <c r="AA88" s="35"/>
      <c r="AB88" s="36"/>
      <c r="AC88" s="224"/>
      <c r="AD88" s="53"/>
      <c r="AE88" s="54"/>
      <c r="AF88" s="55"/>
      <c r="AG88" s="56"/>
      <c r="AH88" s="41" t="s">
        <v>85</v>
      </c>
      <c r="AI88" s="42">
        <v>44825</v>
      </c>
      <c r="AJ88" s="50"/>
      <c r="AK88" s="337" t="str">
        <f t="shared" si="2"/>
        <v>95PFE-L2S</v>
      </c>
      <c r="AL88" s="337" t="str">
        <f t="shared" si="3"/>
        <v>-</v>
      </c>
      <c r="AM88"/>
      <c r="AN88"/>
      <c r="AO88"/>
    </row>
    <row r="89" spans="1:41" x14ac:dyDescent="0.2">
      <c r="A89" s="169" t="s">
        <v>2799</v>
      </c>
      <c r="B89" s="172">
        <f>IF(A89="Oui",0,1)</f>
        <v>1</v>
      </c>
      <c r="C89" s="28" t="s">
        <v>1381</v>
      </c>
      <c r="D89" s="28" t="s">
        <v>891</v>
      </c>
      <c r="E89" s="51">
        <v>0</v>
      </c>
      <c r="F89" s="57" t="s">
        <v>479</v>
      </c>
      <c r="G89" s="66" t="s">
        <v>600</v>
      </c>
      <c r="H89" s="29">
        <f ca="1">IF(AI89&lt;=Données!$B$2,1," ")</f>
        <v>1</v>
      </c>
      <c r="I89" s="45"/>
      <c r="J89" s="46">
        <v>1</v>
      </c>
      <c r="K89" s="47"/>
      <c r="L89" s="48"/>
      <c r="M89" s="197"/>
      <c r="N89" s="198"/>
      <c r="O89" s="197"/>
      <c r="P89" s="198"/>
      <c r="Q89" s="198"/>
      <c r="R89" s="199"/>
      <c r="S89" s="199"/>
      <c r="T89" s="199"/>
      <c r="U89" s="199"/>
      <c r="V89" s="214"/>
      <c r="W89" s="215"/>
      <c r="X89" s="34"/>
      <c r="Y89" s="35"/>
      <c r="Z89" s="35"/>
      <c r="AA89" s="35"/>
      <c r="AB89" s="36"/>
      <c r="AC89" s="224"/>
      <c r="AD89" s="53"/>
      <c r="AE89" s="54"/>
      <c r="AF89" s="55"/>
      <c r="AG89" s="56"/>
      <c r="AH89" s="41" t="s">
        <v>50</v>
      </c>
      <c r="AI89" s="42">
        <v>44581</v>
      </c>
      <c r="AJ89" s="50"/>
      <c r="AK89" s="337" t="str">
        <f t="shared" si="2"/>
        <v>95PFE-L2M</v>
      </c>
      <c r="AL89" s="337" t="str">
        <f t="shared" si="3"/>
        <v>-</v>
      </c>
      <c r="AM89"/>
      <c r="AN89"/>
      <c r="AO89"/>
    </row>
    <row r="90" spans="1:41" x14ac:dyDescent="0.2">
      <c r="A90" s="169" t="s">
        <v>2799</v>
      </c>
      <c r="B90" s="172">
        <f>IF(A90="Oui",0,1)</f>
        <v>1</v>
      </c>
      <c r="C90" s="28" t="s">
        <v>306</v>
      </c>
      <c r="D90" s="28" t="s">
        <v>255</v>
      </c>
      <c r="E90" s="51" t="s">
        <v>1383</v>
      </c>
      <c r="F90" s="57" t="s">
        <v>42</v>
      </c>
      <c r="G90" s="52" t="s">
        <v>324</v>
      </c>
      <c r="H90" s="29">
        <f ca="1">IF(AI90&lt;=Données!$B$2,1," ")</f>
        <v>1</v>
      </c>
      <c r="I90" s="45"/>
      <c r="J90" s="46"/>
      <c r="K90" s="47"/>
      <c r="L90" s="48"/>
      <c r="M90" s="197"/>
      <c r="N90" s="198"/>
      <c r="O90" s="197"/>
      <c r="P90" s="198" t="s">
        <v>56</v>
      </c>
      <c r="Q90" s="198"/>
      <c r="R90" s="199"/>
      <c r="S90" s="199"/>
      <c r="T90" s="199"/>
      <c r="U90" s="199"/>
      <c r="V90" s="214"/>
      <c r="W90" s="215"/>
      <c r="X90" s="34" t="s">
        <v>56</v>
      </c>
      <c r="Y90" s="35" t="s">
        <v>56</v>
      </c>
      <c r="Z90" s="35" t="s">
        <v>56</v>
      </c>
      <c r="AA90" s="35"/>
      <c r="AB90" s="36" t="s">
        <v>56</v>
      </c>
      <c r="AC90" s="224"/>
      <c r="AD90" s="53"/>
      <c r="AE90" s="54"/>
      <c r="AF90" s="55"/>
      <c r="AG90" s="56"/>
      <c r="AH90" s="41" t="s">
        <v>193</v>
      </c>
      <c r="AI90" s="42"/>
      <c r="AJ90" s="50" t="s">
        <v>1384</v>
      </c>
      <c r="AK90" s="337" t="e">
        <f t="shared" si="2"/>
        <v>#N/A</v>
      </c>
      <c r="AL90" s="337" t="e">
        <f t="shared" si="3"/>
        <v>#N/A</v>
      </c>
      <c r="AM90"/>
      <c r="AN90"/>
      <c r="AO90"/>
    </row>
    <row r="91" spans="1:41" x14ac:dyDescent="0.2">
      <c r="A91" s="169" t="s">
        <v>2799</v>
      </c>
      <c r="B91" s="172">
        <f>IF(A91="Oui",0,1)</f>
        <v>1</v>
      </c>
      <c r="C91" s="28" t="s">
        <v>5634</v>
      </c>
      <c r="D91" s="28" t="s">
        <v>806</v>
      </c>
      <c r="E91" s="59">
        <v>0</v>
      </c>
      <c r="F91" s="57" t="s">
        <v>479</v>
      </c>
      <c r="G91" s="52" t="s">
        <v>600</v>
      </c>
      <c r="H91" s="29" t="str">
        <f ca="1">IF(AI91&lt;=Données!$B$2,1," ")</f>
        <v xml:space="preserve"> </v>
      </c>
      <c r="I91" s="45" t="s">
        <v>56</v>
      </c>
      <c r="J91" s="46" t="s">
        <v>56</v>
      </c>
      <c r="K91" s="47"/>
      <c r="L91" s="48"/>
      <c r="M91" s="197">
        <v>1</v>
      </c>
      <c r="N91" s="198"/>
      <c r="O91" s="197"/>
      <c r="P91" s="198"/>
      <c r="Q91" s="198"/>
      <c r="R91" s="199"/>
      <c r="S91" s="199"/>
      <c r="T91" s="199"/>
      <c r="U91" s="199"/>
      <c r="V91" s="214"/>
      <c r="W91" s="215"/>
      <c r="X91" s="34"/>
      <c r="Y91" s="35"/>
      <c r="Z91" s="35"/>
      <c r="AA91" s="35"/>
      <c r="AB91" s="36"/>
      <c r="AC91" s="224"/>
      <c r="AD91" s="53"/>
      <c r="AE91" s="54"/>
      <c r="AF91" s="55"/>
      <c r="AG91" s="56"/>
      <c r="AH91" s="41" t="s">
        <v>4462</v>
      </c>
      <c r="AI91" s="42">
        <v>45546</v>
      </c>
      <c r="AJ91" s="50"/>
      <c r="AK91" s="337" t="str">
        <f t="shared" si="2"/>
        <v>1804S</v>
      </c>
      <c r="AL91" s="337" t="str">
        <f t="shared" si="3"/>
        <v>-</v>
      </c>
      <c r="AM91"/>
      <c r="AN91"/>
      <c r="AO91"/>
    </row>
    <row r="92" spans="1:41" x14ac:dyDescent="0.2">
      <c r="A92" s="169" t="s">
        <v>2799</v>
      </c>
      <c r="B92" s="172">
        <f>IF(A92="Oui",0,1)</f>
        <v>1</v>
      </c>
      <c r="C92" s="28" t="s">
        <v>1399</v>
      </c>
      <c r="D92" s="28" t="s">
        <v>602</v>
      </c>
      <c r="E92" s="59">
        <v>0</v>
      </c>
      <c r="F92" s="67" t="s">
        <v>860</v>
      </c>
      <c r="G92" s="66" t="s">
        <v>739</v>
      </c>
      <c r="H92" s="29">
        <f ca="1">IF(AI92&lt;=Données!$B$2,1," ")</f>
        <v>1</v>
      </c>
      <c r="I92" s="45"/>
      <c r="J92" s="46" t="s">
        <v>56</v>
      </c>
      <c r="K92" s="47"/>
      <c r="L92" s="48"/>
      <c r="M92" s="197"/>
      <c r="N92" s="198"/>
      <c r="O92" s="197"/>
      <c r="P92" s="198"/>
      <c r="Q92" s="198">
        <v>1</v>
      </c>
      <c r="R92" s="199"/>
      <c r="S92" s="199"/>
      <c r="T92" s="199"/>
      <c r="U92" s="199"/>
      <c r="V92" s="214"/>
      <c r="W92" s="215"/>
      <c r="X92" s="34"/>
      <c r="Y92" s="35"/>
      <c r="Z92" s="35"/>
      <c r="AA92" s="35"/>
      <c r="AB92" s="36"/>
      <c r="AC92" s="224"/>
      <c r="AD92" s="53"/>
      <c r="AE92" s="54"/>
      <c r="AF92" s="55"/>
      <c r="AG92" s="56"/>
      <c r="AH92" s="41" t="s">
        <v>239</v>
      </c>
      <c r="AI92" s="42">
        <v>44571</v>
      </c>
      <c r="AJ92" s="50"/>
      <c r="AK92" s="337" t="str">
        <f t="shared" si="2"/>
        <v>1870 +</v>
      </c>
      <c r="AL92" s="337" t="str">
        <f t="shared" si="3"/>
        <v>-</v>
      </c>
      <c r="AM92"/>
      <c r="AN92"/>
      <c r="AO92"/>
    </row>
    <row r="93" spans="1:41" x14ac:dyDescent="0.2">
      <c r="A93" s="169" t="s">
        <v>2799</v>
      </c>
      <c r="B93" s="172">
        <f>IF(A93="Oui",0,1)</f>
        <v>1</v>
      </c>
      <c r="C93" s="28" t="s">
        <v>1421</v>
      </c>
      <c r="D93" s="28" t="s">
        <v>1422</v>
      </c>
      <c r="E93" s="59">
        <v>0</v>
      </c>
      <c r="F93" s="57" t="s">
        <v>1423</v>
      </c>
      <c r="G93" s="52" t="s">
        <v>1424</v>
      </c>
      <c r="H93" s="29">
        <f ca="1">IF(AI93&lt;=Données!$B$2,1," ")</f>
        <v>1</v>
      </c>
      <c r="I93" s="45" t="s">
        <v>56</v>
      </c>
      <c r="J93" s="46" t="s">
        <v>56</v>
      </c>
      <c r="K93" s="47"/>
      <c r="L93" s="48"/>
      <c r="M93" s="197"/>
      <c r="N93" s="198"/>
      <c r="O93" s="197"/>
      <c r="P93" s="198">
        <v>1</v>
      </c>
      <c r="Q93" s="198" t="s">
        <v>56</v>
      </c>
      <c r="R93" s="199"/>
      <c r="S93" s="199"/>
      <c r="T93" s="199"/>
      <c r="U93" s="199"/>
      <c r="V93" s="214"/>
      <c r="W93" s="215"/>
      <c r="X93" s="34" t="s">
        <v>56</v>
      </c>
      <c r="Y93" s="35" t="s">
        <v>56</v>
      </c>
      <c r="Z93" s="35"/>
      <c r="AA93" s="35"/>
      <c r="AB93" s="36"/>
      <c r="AC93" s="224"/>
      <c r="AD93" s="53"/>
      <c r="AE93" s="54"/>
      <c r="AF93" s="55"/>
      <c r="AG93" s="56"/>
      <c r="AH93" s="41" t="s">
        <v>57</v>
      </c>
      <c r="AI93" s="42">
        <v>44572</v>
      </c>
      <c r="AJ93" s="50"/>
      <c r="AK93" s="337">
        <f t="shared" si="2"/>
        <v>1860</v>
      </c>
      <c r="AL93" s="337" t="str">
        <f t="shared" si="3"/>
        <v>-</v>
      </c>
      <c r="AM93"/>
      <c r="AN93"/>
      <c r="AO93"/>
    </row>
    <row r="94" spans="1:41" x14ac:dyDescent="0.2">
      <c r="A94" s="169" t="s">
        <v>2799</v>
      </c>
      <c r="B94" s="172">
        <f>IF(A94="Oui",0,1)</f>
        <v>1</v>
      </c>
      <c r="C94" s="28" t="s">
        <v>2807</v>
      </c>
      <c r="D94" s="28" t="s">
        <v>2808</v>
      </c>
      <c r="E94" s="64">
        <v>0</v>
      </c>
      <c r="F94" s="50" t="s">
        <v>186</v>
      </c>
      <c r="G94" s="58" t="s">
        <v>149</v>
      </c>
      <c r="H94" s="29">
        <f ca="1">IF(AI94&lt;=Données!$B$2,1," ")</f>
        <v>1</v>
      </c>
      <c r="I94" s="45"/>
      <c r="J94" s="46">
        <v>1</v>
      </c>
      <c r="K94" s="47"/>
      <c r="L94" s="48"/>
      <c r="M94" s="197"/>
      <c r="N94" s="198"/>
      <c r="O94" s="197"/>
      <c r="P94" s="198"/>
      <c r="Q94" s="198"/>
      <c r="R94" s="199"/>
      <c r="S94" s="199"/>
      <c r="T94" s="199"/>
      <c r="U94" s="199"/>
      <c r="V94" s="214"/>
      <c r="W94" s="215"/>
      <c r="X94" s="34"/>
      <c r="Y94" s="35"/>
      <c r="Z94" s="35"/>
      <c r="AA94" s="35"/>
      <c r="AB94" s="36"/>
      <c r="AC94" s="224"/>
      <c r="AD94" s="53"/>
      <c r="AE94" s="54"/>
      <c r="AF94" s="55"/>
      <c r="AG94" s="56"/>
      <c r="AH94" s="41" t="s">
        <v>85</v>
      </c>
      <c r="AI94" s="42">
        <v>44677</v>
      </c>
      <c r="AJ94" s="50"/>
      <c r="AK94" s="337" t="str">
        <f t="shared" si="2"/>
        <v>95PFE-L2M</v>
      </c>
      <c r="AL94" s="337" t="str">
        <f t="shared" si="3"/>
        <v>-</v>
      </c>
      <c r="AM94"/>
      <c r="AN94"/>
      <c r="AO94"/>
    </row>
    <row r="95" spans="1:41" x14ac:dyDescent="0.2">
      <c r="A95" s="169" t="s">
        <v>2799</v>
      </c>
      <c r="B95" s="172">
        <f>IF(A95="Oui",0,1)</f>
        <v>1</v>
      </c>
      <c r="C95" s="28" t="s">
        <v>1473</v>
      </c>
      <c r="D95" s="28" t="s">
        <v>1475</v>
      </c>
      <c r="E95" s="64">
        <v>0</v>
      </c>
      <c r="F95" s="50" t="s">
        <v>212</v>
      </c>
      <c r="G95" s="66" t="s">
        <v>213</v>
      </c>
      <c r="H95" s="29">
        <f ca="1">IF(AI95&lt;=Données!$B$2,1," ")</f>
        <v>1</v>
      </c>
      <c r="I95" s="45">
        <v>1</v>
      </c>
      <c r="J95" s="46"/>
      <c r="K95" s="47"/>
      <c r="L95" s="48"/>
      <c r="M95" s="197"/>
      <c r="N95" s="198"/>
      <c r="O95" s="197"/>
      <c r="P95" s="198"/>
      <c r="Q95" s="198"/>
      <c r="R95" s="199"/>
      <c r="S95" s="199"/>
      <c r="T95" s="199"/>
      <c r="U95" s="199"/>
      <c r="V95" s="214"/>
      <c r="W95" s="215"/>
      <c r="X95" s="34"/>
      <c r="Y95" s="35"/>
      <c r="Z95" s="35"/>
      <c r="AA95" s="35"/>
      <c r="AB95" s="36"/>
      <c r="AC95" s="224"/>
      <c r="AD95" s="53"/>
      <c r="AE95" s="54"/>
      <c r="AF95" s="55"/>
      <c r="AG95" s="56"/>
      <c r="AH95" s="41" t="s">
        <v>85</v>
      </c>
      <c r="AI95" s="42">
        <v>44601</v>
      </c>
      <c r="AJ95" s="50"/>
      <c r="AK95" s="337" t="str">
        <f t="shared" si="2"/>
        <v>95PFE-L2S</v>
      </c>
      <c r="AL95" s="337" t="str">
        <f t="shared" si="3"/>
        <v>-</v>
      </c>
      <c r="AM95"/>
      <c r="AN95"/>
      <c r="AO95"/>
    </row>
    <row r="96" spans="1:41" x14ac:dyDescent="0.2">
      <c r="A96" s="169" t="s">
        <v>2799</v>
      </c>
      <c r="B96" s="172">
        <f>IF(A96="Oui",0,1)</f>
        <v>1</v>
      </c>
      <c r="C96" s="28" t="s">
        <v>1487</v>
      </c>
      <c r="D96" s="28" t="s">
        <v>1488</v>
      </c>
      <c r="E96" s="71">
        <v>0</v>
      </c>
      <c r="F96" s="72" t="s">
        <v>479</v>
      </c>
      <c r="G96" s="58" t="s">
        <v>1489</v>
      </c>
      <c r="H96" s="29">
        <f ca="1">IF(AI96&lt;=Données!$B$2,1," ")</f>
        <v>1</v>
      </c>
      <c r="I96" s="45">
        <v>1</v>
      </c>
      <c r="J96" s="46"/>
      <c r="K96" s="47"/>
      <c r="L96" s="48"/>
      <c r="M96" s="197"/>
      <c r="N96" s="198"/>
      <c r="O96" s="197"/>
      <c r="P96" s="198"/>
      <c r="Q96" s="198"/>
      <c r="R96" s="199"/>
      <c r="S96" s="199"/>
      <c r="T96" s="199"/>
      <c r="U96" s="199"/>
      <c r="V96" s="214"/>
      <c r="W96" s="215"/>
      <c r="X96" s="34"/>
      <c r="Y96" s="35"/>
      <c r="Z96" s="35"/>
      <c r="AA96" s="35"/>
      <c r="AB96" s="36"/>
      <c r="AC96" s="224"/>
      <c r="AD96" s="73"/>
      <c r="AE96" s="74"/>
      <c r="AF96" s="75"/>
      <c r="AG96" s="76"/>
      <c r="AH96" s="41" t="s">
        <v>85</v>
      </c>
      <c r="AI96" s="42">
        <v>44609</v>
      </c>
      <c r="AJ96" s="50"/>
      <c r="AK96" s="337" t="str">
        <f t="shared" si="2"/>
        <v>95PFE-L2S</v>
      </c>
      <c r="AL96" s="337" t="str">
        <f t="shared" si="3"/>
        <v>-</v>
      </c>
      <c r="AM96"/>
      <c r="AN96"/>
      <c r="AO96"/>
    </row>
    <row r="97" spans="1:259" x14ac:dyDescent="0.2">
      <c r="A97" s="169" t="s">
        <v>2799</v>
      </c>
      <c r="B97" s="172">
        <f>IF(A97="Oui",0,1)</f>
        <v>1</v>
      </c>
      <c r="C97" s="28" t="s">
        <v>6021</v>
      </c>
      <c r="D97" s="28" t="s">
        <v>6022</v>
      </c>
      <c r="E97" s="78">
        <v>205087</v>
      </c>
      <c r="F97" s="79" t="s">
        <v>479</v>
      </c>
      <c r="G97" s="164" t="s">
        <v>3112</v>
      </c>
      <c r="H97" s="29" t="str">
        <f ca="1">IF(AI97&lt;=Données!$B$2,1," ")</f>
        <v xml:space="preserve"> </v>
      </c>
      <c r="I97" s="45"/>
      <c r="J97" s="46"/>
      <c r="K97" s="47">
        <v>1</v>
      </c>
      <c r="L97" s="48"/>
      <c r="M97" s="197"/>
      <c r="N97" s="198"/>
      <c r="O97" s="197"/>
      <c r="P97" s="198"/>
      <c r="Q97" s="198"/>
      <c r="R97" s="199"/>
      <c r="S97" s="199"/>
      <c r="T97" s="199"/>
      <c r="U97" s="199"/>
      <c r="V97" s="214"/>
      <c r="W97" s="215"/>
      <c r="X97" s="34"/>
      <c r="Y97" s="35"/>
      <c r="Z97" s="35"/>
      <c r="AA97" s="35"/>
      <c r="AB97" s="36"/>
      <c r="AC97" s="224"/>
      <c r="AD97" s="53"/>
      <c r="AE97" s="54"/>
      <c r="AF97" s="55"/>
      <c r="AG97" s="56"/>
      <c r="AH97" s="41" t="s">
        <v>4462</v>
      </c>
      <c r="AI97" s="42">
        <v>45735</v>
      </c>
      <c r="AJ97" s="50"/>
      <c r="AK97" s="337" t="str">
        <f t="shared" si="2"/>
        <v>95PFE-L2L</v>
      </c>
      <c r="AL97" s="337" t="str">
        <f t="shared" si="3"/>
        <v>-</v>
      </c>
      <c r="AM97"/>
      <c r="AN97"/>
      <c r="AO97"/>
    </row>
    <row r="98" spans="1:259" x14ac:dyDescent="0.2">
      <c r="A98" s="169" t="s">
        <v>2799</v>
      </c>
      <c r="B98" s="172">
        <f>IF(A98="Oui",0,1)</f>
        <v>1</v>
      </c>
      <c r="C98" s="28" t="s">
        <v>1495</v>
      </c>
      <c r="D98" s="28" t="s">
        <v>1094</v>
      </c>
      <c r="E98" s="51">
        <v>0</v>
      </c>
      <c r="F98" s="57" t="s">
        <v>479</v>
      </c>
      <c r="G98" s="52" t="s">
        <v>706</v>
      </c>
      <c r="H98" s="29">
        <f ca="1">IF(AI98&lt;=Données!$B$2,1," ")</f>
        <v>1</v>
      </c>
      <c r="I98" s="45">
        <v>1</v>
      </c>
      <c r="J98" s="46"/>
      <c r="K98" s="47"/>
      <c r="L98" s="48"/>
      <c r="M98" s="197"/>
      <c r="N98" s="198"/>
      <c r="O98" s="197"/>
      <c r="P98" s="198"/>
      <c r="Q98" s="198"/>
      <c r="R98" s="199"/>
      <c r="S98" s="199"/>
      <c r="T98" s="199"/>
      <c r="U98" s="199"/>
      <c r="V98" s="214"/>
      <c r="W98" s="215"/>
      <c r="X98" s="34"/>
      <c r="Y98" s="35"/>
      <c r="Z98" s="35"/>
      <c r="AA98" s="35"/>
      <c r="AB98" s="36"/>
      <c r="AC98" s="224"/>
      <c r="AD98" s="53"/>
      <c r="AE98" s="54"/>
      <c r="AF98" s="55"/>
      <c r="AG98" s="56"/>
      <c r="AH98" s="41" t="s">
        <v>239</v>
      </c>
      <c r="AI98" s="42">
        <v>44579</v>
      </c>
      <c r="AJ98" s="50"/>
      <c r="AK98" s="337" t="str">
        <f t="shared" si="2"/>
        <v>95PFE-L2S</v>
      </c>
      <c r="AL98" s="337" t="str">
        <f t="shared" si="3"/>
        <v>-</v>
      </c>
      <c r="AM98"/>
      <c r="AN98"/>
      <c r="AO98"/>
    </row>
    <row r="99" spans="1:259" x14ac:dyDescent="0.2">
      <c r="A99" s="169" t="s">
        <v>2799</v>
      </c>
      <c r="B99" s="172">
        <f>IF(A99="Oui",0,1)</f>
        <v>1</v>
      </c>
      <c r="C99" s="28" t="s">
        <v>1512</v>
      </c>
      <c r="D99" s="28" t="s">
        <v>1513</v>
      </c>
      <c r="E99" s="59">
        <v>0</v>
      </c>
      <c r="F99" s="57" t="s">
        <v>42</v>
      </c>
      <c r="G99" s="52" t="s">
        <v>149</v>
      </c>
      <c r="H99" s="29">
        <f ca="1">IF(AI99&lt;=Données!$B$2,1," ")</f>
        <v>1</v>
      </c>
      <c r="I99" s="45"/>
      <c r="J99" s="46">
        <v>1</v>
      </c>
      <c r="K99" s="47"/>
      <c r="L99" s="48"/>
      <c r="M99" s="197"/>
      <c r="N99" s="198"/>
      <c r="O99" s="197"/>
      <c r="P99" s="198"/>
      <c r="Q99" s="198"/>
      <c r="R99" s="199"/>
      <c r="S99" s="199"/>
      <c r="T99" s="199"/>
      <c r="U99" s="199"/>
      <c r="V99" s="214"/>
      <c r="W99" s="215"/>
      <c r="X99" s="34"/>
      <c r="Y99" s="35"/>
      <c r="Z99" s="35"/>
      <c r="AA99" s="35"/>
      <c r="AB99" s="36"/>
      <c r="AC99" s="224"/>
      <c r="AD99" s="53"/>
      <c r="AE99" s="54"/>
      <c r="AF99" s="55"/>
      <c r="AG99" s="56"/>
      <c r="AH99" s="41" t="s">
        <v>66</v>
      </c>
      <c r="AI99" s="42">
        <v>44244</v>
      </c>
      <c r="AJ99" s="50"/>
      <c r="AK99" s="337" t="str">
        <f t="shared" si="2"/>
        <v>95PFE-L2M</v>
      </c>
      <c r="AL99" s="337" t="str">
        <f t="shared" si="3"/>
        <v>-</v>
      </c>
      <c r="AM99"/>
      <c r="AN99"/>
      <c r="AO99"/>
    </row>
    <row r="100" spans="1:259" x14ac:dyDescent="0.2">
      <c r="A100" s="169" t="s">
        <v>2799</v>
      </c>
      <c r="B100" s="172">
        <f>IF(A100="Oui",0,1)</f>
        <v>1</v>
      </c>
      <c r="C100" s="28" t="s">
        <v>3015</v>
      </c>
      <c r="D100" s="28" t="s">
        <v>1609</v>
      </c>
      <c r="E100" s="51">
        <v>0</v>
      </c>
      <c r="F100" s="57" t="s">
        <v>479</v>
      </c>
      <c r="G100" s="52" t="s">
        <v>3016</v>
      </c>
      <c r="H100" s="29">
        <f ca="1">IF(AI100&lt;=Données!$B$2,1," ")</f>
        <v>1</v>
      </c>
      <c r="I100" s="45">
        <v>1</v>
      </c>
      <c r="J100" s="46"/>
      <c r="K100" s="47"/>
      <c r="L100" s="48"/>
      <c r="M100" s="197"/>
      <c r="N100" s="198"/>
      <c r="O100" s="197"/>
      <c r="P100" s="198"/>
      <c r="Q100" s="198"/>
      <c r="R100" s="199"/>
      <c r="S100" s="199"/>
      <c r="T100" s="199"/>
      <c r="U100" s="199"/>
      <c r="V100" s="214"/>
      <c r="W100" s="215"/>
      <c r="X100" s="34"/>
      <c r="Y100" s="35"/>
      <c r="Z100" s="35"/>
      <c r="AA100" s="35"/>
      <c r="AB100" s="36"/>
      <c r="AC100" s="224"/>
      <c r="AD100" s="53"/>
      <c r="AE100" s="54"/>
      <c r="AF100" s="55"/>
      <c r="AG100" s="56"/>
      <c r="AH100" s="41" t="s">
        <v>85</v>
      </c>
      <c r="AI100" s="42">
        <v>44846</v>
      </c>
      <c r="AJ100" s="50"/>
      <c r="AK100" s="337" t="str">
        <f t="shared" si="2"/>
        <v>95PFE-L2S</v>
      </c>
      <c r="AL100" s="337" t="str">
        <f t="shared" si="3"/>
        <v>-</v>
      </c>
      <c r="AM100"/>
      <c r="AN100"/>
      <c r="AO100"/>
    </row>
    <row r="101" spans="1:259" x14ac:dyDescent="0.2">
      <c r="A101" s="169" t="s">
        <v>2799</v>
      </c>
      <c r="B101" s="172">
        <f>IF(A101="Oui",0,1)</f>
        <v>1</v>
      </c>
      <c r="C101" s="28" t="s">
        <v>3066</v>
      </c>
      <c r="D101" s="28" t="s">
        <v>3067</v>
      </c>
      <c r="E101" s="51">
        <v>0</v>
      </c>
      <c r="F101" s="57" t="s">
        <v>479</v>
      </c>
      <c r="G101" s="52" t="s">
        <v>3054</v>
      </c>
      <c r="H101" s="29">
        <f ca="1">IF(AI101&lt;=Données!$B$2,1," ")</f>
        <v>1</v>
      </c>
      <c r="I101" s="45" t="s">
        <v>56</v>
      </c>
      <c r="J101" s="46" t="s">
        <v>56</v>
      </c>
      <c r="K101" s="47"/>
      <c r="L101" s="48">
        <v>1</v>
      </c>
      <c r="M101" s="197"/>
      <c r="N101" s="198"/>
      <c r="O101" s="197"/>
      <c r="P101" s="198"/>
      <c r="Q101" s="198"/>
      <c r="R101" s="199"/>
      <c r="S101" s="199"/>
      <c r="T101" s="199"/>
      <c r="U101" s="199"/>
      <c r="V101" s="214"/>
      <c r="W101" s="215"/>
      <c r="X101" s="34"/>
      <c r="Y101" s="35"/>
      <c r="Z101" s="35"/>
      <c r="AA101" s="35"/>
      <c r="AB101" s="36"/>
      <c r="AC101" s="224"/>
      <c r="AD101" s="53"/>
      <c r="AE101" s="54"/>
      <c r="AF101" s="55"/>
      <c r="AG101" s="56"/>
      <c r="AH101" s="41" t="s">
        <v>2858</v>
      </c>
      <c r="AI101" s="42">
        <v>44895</v>
      </c>
      <c r="AJ101" s="50"/>
      <c r="AK101" s="337" t="str">
        <f t="shared" si="2"/>
        <v>F550</v>
      </c>
      <c r="AL101" s="337" t="str">
        <f t="shared" si="3"/>
        <v>-</v>
      </c>
      <c r="AM101"/>
      <c r="AN101"/>
      <c r="AO101"/>
    </row>
    <row r="102" spans="1:259" x14ac:dyDescent="0.2">
      <c r="A102" s="169" t="s">
        <v>2799</v>
      </c>
      <c r="B102" s="172">
        <f>IF(A102="Oui",0,1)</f>
        <v>1</v>
      </c>
      <c r="C102" s="28" t="s">
        <v>4460</v>
      </c>
      <c r="D102" s="28" t="s">
        <v>4459</v>
      </c>
      <c r="E102" s="51">
        <v>0</v>
      </c>
      <c r="F102" s="57" t="s">
        <v>479</v>
      </c>
      <c r="G102" s="58" t="s">
        <v>4461</v>
      </c>
      <c r="H102" s="29">
        <f ca="1">IF(AI102&lt;=Données!$B$2,1," ")</f>
        <v>1</v>
      </c>
      <c r="I102" s="45"/>
      <c r="J102" s="46"/>
      <c r="K102" s="47" t="s">
        <v>56</v>
      </c>
      <c r="L102" s="48">
        <v>1</v>
      </c>
      <c r="M102" s="197"/>
      <c r="N102" s="198"/>
      <c r="O102" s="197"/>
      <c r="P102" s="198"/>
      <c r="Q102" s="198"/>
      <c r="R102" s="199"/>
      <c r="S102" s="199"/>
      <c r="T102" s="199"/>
      <c r="U102" s="199"/>
      <c r="V102" s="214"/>
      <c r="W102" s="215"/>
      <c r="X102" s="34"/>
      <c r="Y102" s="35"/>
      <c r="Z102" s="35"/>
      <c r="AA102" s="35"/>
      <c r="AB102" s="36"/>
      <c r="AC102" s="224"/>
      <c r="AD102" s="53"/>
      <c r="AE102" s="54"/>
      <c r="AF102" s="55"/>
      <c r="AG102" s="56"/>
      <c r="AH102" s="41" t="s">
        <v>4462</v>
      </c>
      <c r="AI102" s="42">
        <v>45195</v>
      </c>
      <c r="AJ102" s="50"/>
      <c r="AK102" s="337" t="str">
        <f t="shared" si="2"/>
        <v>F550</v>
      </c>
      <c r="AL102" s="337" t="str">
        <f t="shared" si="3"/>
        <v>-</v>
      </c>
      <c r="AM102"/>
      <c r="AN102"/>
      <c r="AO102"/>
    </row>
    <row r="103" spans="1:259" x14ac:dyDescent="0.2">
      <c r="A103" s="169" t="s">
        <v>2799</v>
      </c>
      <c r="B103" s="172">
        <f>IF(A103="Oui",0,1)</f>
        <v>1</v>
      </c>
      <c r="C103" s="28" t="s">
        <v>726</v>
      </c>
      <c r="D103" s="28" t="s">
        <v>662</v>
      </c>
      <c r="E103" s="51">
        <v>0</v>
      </c>
      <c r="F103" s="57" t="s">
        <v>479</v>
      </c>
      <c r="G103" s="52" t="s">
        <v>600</v>
      </c>
      <c r="H103" s="29">
        <f ca="1">IF(AI103&lt;=Données!$B$2,1," ")</f>
        <v>1</v>
      </c>
      <c r="I103" s="45"/>
      <c r="J103" s="46">
        <v>1</v>
      </c>
      <c r="K103" s="47"/>
      <c r="L103" s="48"/>
      <c r="M103" s="197"/>
      <c r="N103" s="198"/>
      <c r="O103" s="197"/>
      <c r="P103" s="198"/>
      <c r="Q103" s="198"/>
      <c r="R103" s="199"/>
      <c r="S103" s="199"/>
      <c r="T103" s="199"/>
      <c r="U103" s="199"/>
      <c r="V103" s="214"/>
      <c r="W103" s="215"/>
      <c r="X103" s="34"/>
      <c r="Y103" s="35"/>
      <c r="Z103" s="35"/>
      <c r="AA103" s="35"/>
      <c r="AB103" s="36"/>
      <c r="AC103" s="224"/>
      <c r="AD103" s="53"/>
      <c r="AE103" s="54"/>
      <c r="AF103" s="55"/>
      <c r="AG103" s="56"/>
      <c r="AH103" s="41" t="s">
        <v>85</v>
      </c>
      <c r="AI103" s="42">
        <v>44958</v>
      </c>
      <c r="AJ103" s="50"/>
      <c r="AK103" s="337" t="str">
        <f t="shared" si="2"/>
        <v>95PFE-L2M</v>
      </c>
      <c r="AL103" s="337" t="str">
        <f t="shared" si="3"/>
        <v>-</v>
      </c>
      <c r="AM103"/>
      <c r="AN103"/>
      <c r="AO103"/>
    </row>
    <row r="104" spans="1:259" x14ac:dyDescent="0.2">
      <c r="A104" s="169" t="s">
        <v>2799</v>
      </c>
      <c r="B104" s="172">
        <f>IF(A104="Oui",0,1)</f>
        <v>1</v>
      </c>
      <c r="C104" s="28" t="s">
        <v>1507</v>
      </c>
      <c r="D104" s="28" t="s">
        <v>6043</v>
      </c>
      <c r="E104" s="59">
        <v>229365</v>
      </c>
      <c r="F104" s="57" t="s">
        <v>479</v>
      </c>
      <c r="G104" s="52" t="s">
        <v>43</v>
      </c>
      <c r="H104" s="29" t="str">
        <f ca="1">IF(AI104&lt;=Données!$B$2,1," ")</f>
        <v xml:space="preserve"> </v>
      </c>
      <c r="I104" s="45"/>
      <c r="J104" s="46" t="s">
        <v>56</v>
      </c>
      <c r="K104" s="47"/>
      <c r="L104" s="48"/>
      <c r="M104" s="197">
        <v>1</v>
      </c>
      <c r="N104" s="198" t="s">
        <v>56</v>
      </c>
      <c r="O104" s="197"/>
      <c r="P104" s="198"/>
      <c r="Q104" s="198"/>
      <c r="R104" s="199"/>
      <c r="S104" s="199"/>
      <c r="T104" s="199"/>
      <c r="U104" s="199"/>
      <c r="V104" s="214"/>
      <c r="W104" s="215"/>
      <c r="X104" s="34"/>
      <c r="Y104" s="35"/>
      <c r="Z104" s="35"/>
      <c r="AA104" s="35"/>
      <c r="AB104" s="36"/>
      <c r="AC104" s="224"/>
      <c r="AD104" s="53"/>
      <c r="AE104" s="54"/>
      <c r="AF104" s="55"/>
      <c r="AG104" s="56"/>
      <c r="AH104" s="41" t="s">
        <v>5851</v>
      </c>
      <c r="AI104" s="42">
        <v>45757</v>
      </c>
      <c r="AJ104" s="50"/>
      <c r="AK104" s="337" t="str">
        <f t="shared" si="2"/>
        <v>1804S</v>
      </c>
      <c r="AL104" s="337" t="str">
        <f t="shared" si="3"/>
        <v>-</v>
      </c>
      <c r="AM104"/>
      <c r="AN104"/>
      <c r="AO104"/>
    </row>
    <row r="105" spans="1:259" x14ac:dyDescent="0.2">
      <c r="A105" s="169" t="s">
        <v>2799</v>
      </c>
      <c r="B105" s="172">
        <f>IF(A105="Oui",0,1)</f>
        <v>1</v>
      </c>
      <c r="C105" s="28" t="s">
        <v>2811</v>
      </c>
      <c r="D105" s="28" t="s">
        <v>2812</v>
      </c>
      <c r="E105" s="81">
        <v>0</v>
      </c>
      <c r="F105" s="82" t="s">
        <v>186</v>
      </c>
      <c r="G105" s="52" t="s">
        <v>146</v>
      </c>
      <c r="H105" s="29">
        <f ca="1">IF(AI105&lt;=Données!$B$2,1," ")</f>
        <v>1</v>
      </c>
      <c r="I105" s="45" t="s">
        <v>56</v>
      </c>
      <c r="J105" s="46" t="s">
        <v>56</v>
      </c>
      <c r="K105" s="47"/>
      <c r="L105" s="48">
        <v>1</v>
      </c>
      <c r="M105" s="197"/>
      <c r="N105" s="198"/>
      <c r="O105" s="197"/>
      <c r="P105" s="198"/>
      <c r="Q105" s="198"/>
      <c r="R105" s="199"/>
      <c r="S105" s="199"/>
      <c r="T105" s="199"/>
      <c r="U105" s="199"/>
      <c r="V105" s="214"/>
      <c r="W105" s="215"/>
      <c r="X105" s="34"/>
      <c r="Y105" s="35"/>
      <c r="Z105" s="35"/>
      <c r="AA105" s="35"/>
      <c r="AB105" s="36"/>
      <c r="AC105" s="224"/>
      <c r="AD105" s="53"/>
      <c r="AE105" s="54"/>
      <c r="AF105" s="55"/>
      <c r="AG105" s="56"/>
      <c r="AH105" s="41" t="s">
        <v>85</v>
      </c>
      <c r="AI105" s="42">
        <v>44677</v>
      </c>
      <c r="AJ105" s="50"/>
      <c r="AK105" s="337" t="str">
        <f t="shared" si="2"/>
        <v>F550</v>
      </c>
      <c r="AL105" s="337" t="str">
        <f t="shared" si="3"/>
        <v>-</v>
      </c>
      <c r="AM105"/>
      <c r="AN105"/>
      <c r="AO105"/>
    </row>
    <row r="106" spans="1:259" x14ac:dyDescent="0.2">
      <c r="A106" s="169" t="s">
        <v>2799</v>
      </c>
      <c r="B106" s="172">
        <f>IF(A106="Oui",0,1)</f>
        <v>1</v>
      </c>
      <c r="C106" s="28" t="s">
        <v>2813</v>
      </c>
      <c r="D106" s="28" t="s">
        <v>1422</v>
      </c>
      <c r="E106" s="51">
        <v>0</v>
      </c>
      <c r="F106" s="57" t="s">
        <v>186</v>
      </c>
      <c r="G106" s="58" t="s">
        <v>1689</v>
      </c>
      <c r="H106" s="29">
        <f ca="1">IF(AI106&lt;=Données!$B$2,1," ")</f>
        <v>1</v>
      </c>
      <c r="I106" s="45">
        <v>1</v>
      </c>
      <c r="J106" s="46"/>
      <c r="K106" s="47"/>
      <c r="L106" s="48"/>
      <c r="M106" s="197"/>
      <c r="N106" s="198"/>
      <c r="O106" s="197"/>
      <c r="P106" s="198"/>
      <c r="Q106" s="198"/>
      <c r="R106" s="199"/>
      <c r="S106" s="199"/>
      <c r="T106" s="199"/>
      <c r="U106" s="199"/>
      <c r="V106" s="214"/>
      <c r="W106" s="215"/>
      <c r="X106" s="34"/>
      <c r="Y106" s="35"/>
      <c r="Z106" s="35"/>
      <c r="AA106" s="35"/>
      <c r="AB106" s="36"/>
      <c r="AC106" s="224"/>
      <c r="AD106" s="53"/>
      <c r="AE106" s="54"/>
      <c r="AF106" s="55"/>
      <c r="AG106" s="56"/>
      <c r="AH106" s="41" t="s">
        <v>85</v>
      </c>
      <c r="AI106" s="42">
        <v>44677</v>
      </c>
      <c r="AJ106" s="50"/>
      <c r="AK106" s="337" t="str">
        <f t="shared" si="2"/>
        <v>95PFE-L2S</v>
      </c>
      <c r="AL106" s="337" t="str">
        <f t="shared" si="3"/>
        <v>-</v>
      </c>
      <c r="AM106"/>
      <c r="AN106"/>
      <c r="AO106"/>
    </row>
    <row r="107" spans="1:259" s="69" customFormat="1" x14ac:dyDescent="0.2">
      <c r="A107" s="169" t="s">
        <v>2799</v>
      </c>
      <c r="B107" s="172">
        <f>IF(A107="Oui",0,1)</f>
        <v>1</v>
      </c>
      <c r="C107" s="28" t="s">
        <v>1706</v>
      </c>
      <c r="D107" s="28" t="s">
        <v>1707</v>
      </c>
      <c r="E107" s="64">
        <v>0</v>
      </c>
      <c r="F107" s="67" t="s">
        <v>42</v>
      </c>
      <c r="G107" s="52" t="s">
        <v>149</v>
      </c>
      <c r="H107" s="29">
        <f ca="1">IF(AI107&lt;=Données!$B$2,1," ")</f>
        <v>1</v>
      </c>
      <c r="I107" s="45"/>
      <c r="J107" s="46">
        <v>1</v>
      </c>
      <c r="K107" s="47"/>
      <c r="L107" s="48"/>
      <c r="M107" s="197"/>
      <c r="N107" s="198"/>
      <c r="O107" s="197"/>
      <c r="P107" s="198"/>
      <c r="Q107" s="198"/>
      <c r="R107" s="199"/>
      <c r="S107" s="199"/>
      <c r="T107" s="199"/>
      <c r="U107" s="199"/>
      <c r="V107" s="214"/>
      <c r="W107" s="215"/>
      <c r="X107" s="34"/>
      <c r="Y107" s="35"/>
      <c r="Z107" s="35"/>
      <c r="AA107" s="35"/>
      <c r="AB107" s="36"/>
      <c r="AC107" s="224"/>
      <c r="AD107" s="53"/>
      <c r="AE107" s="54"/>
      <c r="AF107" s="55"/>
      <c r="AG107" s="56"/>
      <c r="AH107" s="41" t="s">
        <v>66</v>
      </c>
      <c r="AI107" s="42">
        <v>44267</v>
      </c>
      <c r="AJ107" s="50"/>
      <c r="AK107" s="337" t="str">
        <f t="shared" si="2"/>
        <v>95PFE-L2M</v>
      </c>
      <c r="AL107" s="337" t="str">
        <f t="shared" si="3"/>
        <v>-</v>
      </c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</row>
    <row r="108" spans="1:259" x14ac:dyDescent="0.2">
      <c r="A108" s="169" t="s">
        <v>2799</v>
      </c>
      <c r="B108" s="172">
        <f>IF(A108="Oui",0,1)</f>
        <v>1</v>
      </c>
      <c r="C108" s="28" t="s">
        <v>2829</v>
      </c>
      <c r="D108" s="28" t="s">
        <v>838</v>
      </c>
      <c r="E108" s="51">
        <v>0</v>
      </c>
      <c r="F108" s="57" t="s">
        <v>479</v>
      </c>
      <c r="G108" s="52" t="s">
        <v>1207</v>
      </c>
      <c r="H108" s="29">
        <f ca="1">IF(AI108&lt;=Données!$B$2,1," ")</f>
        <v>1</v>
      </c>
      <c r="I108" s="45" t="s">
        <v>56</v>
      </c>
      <c r="J108" s="46" t="s">
        <v>56</v>
      </c>
      <c r="K108" s="47"/>
      <c r="L108" s="48">
        <v>1</v>
      </c>
      <c r="M108" s="197"/>
      <c r="N108" s="198"/>
      <c r="O108" s="197"/>
      <c r="P108" s="198"/>
      <c r="Q108" s="198"/>
      <c r="R108" s="199"/>
      <c r="S108" s="199"/>
      <c r="T108" s="199"/>
      <c r="U108" s="199"/>
      <c r="V108" s="214"/>
      <c r="W108" s="215"/>
      <c r="X108" s="34"/>
      <c r="Y108" s="35"/>
      <c r="Z108" s="35"/>
      <c r="AA108" s="35"/>
      <c r="AB108" s="36"/>
      <c r="AC108" s="224"/>
      <c r="AD108" s="53"/>
      <c r="AE108" s="54"/>
      <c r="AF108" s="55"/>
      <c r="AG108" s="56"/>
      <c r="AH108" s="41" t="s">
        <v>85</v>
      </c>
      <c r="AI108" s="42">
        <v>44691</v>
      </c>
      <c r="AJ108" s="50"/>
      <c r="AK108" s="337" t="str">
        <f t="shared" si="2"/>
        <v>F550</v>
      </c>
      <c r="AL108" s="337" t="str">
        <f t="shared" si="3"/>
        <v>-</v>
      </c>
      <c r="AM108"/>
      <c r="AN108"/>
      <c r="AO108"/>
    </row>
    <row r="109" spans="1:259" x14ac:dyDescent="0.2">
      <c r="A109" s="169" t="s">
        <v>2799</v>
      </c>
      <c r="B109" s="172">
        <f>IF(A109="Oui",0,1)</f>
        <v>1</v>
      </c>
      <c r="C109" s="28" t="s">
        <v>6419</v>
      </c>
      <c r="D109" s="28" t="s">
        <v>6420</v>
      </c>
      <c r="E109" s="59" t="s">
        <v>6421</v>
      </c>
      <c r="F109" s="57" t="s">
        <v>479</v>
      </c>
      <c r="G109" s="52" t="s">
        <v>65</v>
      </c>
      <c r="H109" s="29" t="str">
        <f ca="1">IF(AI109&lt;=Données!$B$2,1," ")</f>
        <v xml:space="preserve"> </v>
      </c>
      <c r="I109" s="45"/>
      <c r="J109" s="46">
        <v>1</v>
      </c>
      <c r="K109" s="47"/>
      <c r="L109" s="48"/>
      <c r="M109" s="197"/>
      <c r="N109" s="198"/>
      <c r="O109" s="197"/>
      <c r="P109" s="198"/>
      <c r="Q109" s="198"/>
      <c r="R109" s="199"/>
      <c r="S109" s="199"/>
      <c r="T109" s="199"/>
      <c r="U109" s="199"/>
      <c r="V109" s="214"/>
      <c r="W109" s="215"/>
      <c r="X109" s="34"/>
      <c r="Y109" s="35"/>
      <c r="Z109" s="35"/>
      <c r="AA109" s="35"/>
      <c r="AB109" s="36"/>
      <c r="AC109" s="224"/>
      <c r="AD109" s="53"/>
      <c r="AE109" s="54"/>
      <c r="AF109" s="55"/>
      <c r="AG109" s="56"/>
      <c r="AH109" s="41" t="s">
        <v>5851</v>
      </c>
      <c r="AI109" s="42">
        <v>45958</v>
      </c>
      <c r="AJ109" s="50"/>
      <c r="AK109" s="337" t="str">
        <f t="shared" si="2"/>
        <v>95PFE-L2M</v>
      </c>
      <c r="AL109" s="337" t="str">
        <f t="shared" si="3"/>
        <v>-</v>
      </c>
      <c r="AM109"/>
      <c r="AN109"/>
      <c r="AO109"/>
    </row>
    <row r="110" spans="1:259" x14ac:dyDescent="0.2">
      <c r="A110" s="169" t="s">
        <v>2799</v>
      </c>
      <c r="B110" s="172">
        <f>IF(A110="Oui",0,1)</f>
        <v>1</v>
      </c>
      <c r="C110" s="28" t="s">
        <v>1743</v>
      </c>
      <c r="D110" s="28" t="s">
        <v>599</v>
      </c>
      <c r="E110" s="51">
        <v>0</v>
      </c>
      <c r="F110" s="57" t="s">
        <v>479</v>
      </c>
      <c r="G110" s="52" t="s">
        <v>600</v>
      </c>
      <c r="H110" s="29">
        <f ca="1">IF(AI110&lt;=Données!$B$2,1," ")</f>
        <v>1</v>
      </c>
      <c r="I110" s="45"/>
      <c r="J110" s="46" t="s">
        <v>56</v>
      </c>
      <c r="K110" s="47" t="s">
        <v>56</v>
      </c>
      <c r="L110" s="48" t="s">
        <v>56</v>
      </c>
      <c r="M110" s="197"/>
      <c r="N110" s="198"/>
      <c r="O110" s="197"/>
      <c r="P110" s="198"/>
      <c r="Q110" s="198">
        <v>1</v>
      </c>
      <c r="R110" s="199"/>
      <c r="S110" s="199"/>
      <c r="T110" s="199"/>
      <c r="U110" s="199"/>
      <c r="V110" s="214"/>
      <c r="W110" s="215"/>
      <c r="X110" s="34"/>
      <c r="Y110" s="35"/>
      <c r="Z110" s="35"/>
      <c r="AA110" s="35"/>
      <c r="AB110" s="36"/>
      <c r="AC110" s="224"/>
      <c r="AD110" s="53"/>
      <c r="AE110" s="54"/>
      <c r="AF110" s="55"/>
      <c r="AG110" s="56"/>
      <c r="AH110" s="41" t="s">
        <v>2858</v>
      </c>
      <c r="AI110" s="42">
        <v>45188</v>
      </c>
      <c r="AJ110" s="50"/>
      <c r="AK110" s="337" t="str">
        <f t="shared" si="2"/>
        <v>1870 +</v>
      </c>
      <c r="AL110" s="337" t="str">
        <f t="shared" si="3"/>
        <v>-</v>
      </c>
      <c r="AM110"/>
      <c r="AN110"/>
      <c r="AO110"/>
    </row>
    <row r="111" spans="1:259" x14ac:dyDescent="0.2">
      <c r="A111" s="169" t="s">
        <v>2799</v>
      </c>
      <c r="B111" s="172">
        <f>IF(A111="Oui",0,1)</f>
        <v>1</v>
      </c>
      <c r="C111" s="28" t="s">
        <v>1773</v>
      </c>
      <c r="D111" s="28" t="s">
        <v>873</v>
      </c>
      <c r="E111" s="64">
        <v>0</v>
      </c>
      <c r="F111" s="50" t="s">
        <v>212</v>
      </c>
      <c r="G111" s="66" t="s">
        <v>213</v>
      </c>
      <c r="H111" s="29">
        <f ca="1">IF(AI111&lt;=Données!$B$2,1," ")</f>
        <v>1</v>
      </c>
      <c r="I111" s="45"/>
      <c r="J111" s="46">
        <v>1</v>
      </c>
      <c r="K111" s="47"/>
      <c r="L111" s="48"/>
      <c r="M111" s="197"/>
      <c r="N111" s="198"/>
      <c r="O111" s="197"/>
      <c r="P111" s="198"/>
      <c r="Q111" s="198"/>
      <c r="R111" s="199"/>
      <c r="S111" s="199"/>
      <c r="T111" s="199"/>
      <c r="U111" s="199"/>
      <c r="V111" s="214"/>
      <c r="W111" s="215"/>
      <c r="X111" s="34"/>
      <c r="Y111" s="35"/>
      <c r="Z111" s="35"/>
      <c r="AA111" s="35"/>
      <c r="AB111" s="36"/>
      <c r="AC111" s="224"/>
      <c r="AD111" s="53"/>
      <c r="AE111" s="54"/>
      <c r="AF111" s="55"/>
      <c r="AG111" s="56"/>
      <c r="AH111" s="41" t="s">
        <v>85</v>
      </c>
      <c r="AI111" s="42">
        <v>44601</v>
      </c>
      <c r="AJ111" s="50"/>
      <c r="AK111" s="337" t="str">
        <f t="shared" si="2"/>
        <v>95PFE-L2M</v>
      </c>
      <c r="AL111" s="337" t="str">
        <f t="shared" si="3"/>
        <v>-</v>
      </c>
      <c r="AM111"/>
      <c r="AN111"/>
      <c r="AO111"/>
    </row>
    <row r="112" spans="1:259" x14ac:dyDescent="0.2">
      <c r="A112" s="169" t="s">
        <v>2799</v>
      </c>
      <c r="B112" s="172">
        <f>IF(A112="Oui",0,1)</f>
        <v>1</v>
      </c>
      <c r="C112" s="28" t="s">
        <v>1785</v>
      </c>
      <c r="D112" s="28" t="s">
        <v>676</v>
      </c>
      <c r="E112" s="64">
        <v>0</v>
      </c>
      <c r="F112" s="50" t="s">
        <v>212</v>
      </c>
      <c r="G112" s="66" t="s">
        <v>213</v>
      </c>
      <c r="H112" s="29">
        <f ca="1">IF(AI112&lt;=Données!$B$2,1," ")</f>
        <v>1</v>
      </c>
      <c r="I112" s="45"/>
      <c r="J112" s="46">
        <v>1</v>
      </c>
      <c r="K112" s="47"/>
      <c r="L112" s="48"/>
      <c r="M112" s="197"/>
      <c r="N112" s="198"/>
      <c r="O112" s="197"/>
      <c r="P112" s="198"/>
      <c r="Q112" s="198"/>
      <c r="R112" s="199"/>
      <c r="S112" s="199"/>
      <c r="T112" s="199"/>
      <c r="U112" s="199"/>
      <c r="V112" s="214"/>
      <c r="W112" s="215"/>
      <c r="X112" s="34"/>
      <c r="Y112" s="35"/>
      <c r="Z112" s="35"/>
      <c r="AA112" s="35"/>
      <c r="AB112" s="36"/>
      <c r="AC112" s="224"/>
      <c r="AD112" s="53"/>
      <c r="AE112" s="54"/>
      <c r="AF112" s="55"/>
      <c r="AG112" s="56"/>
      <c r="AH112" s="41" t="s">
        <v>85</v>
      </c>
      <c r="AI112" s="42">
        <v>44600</v>
      </c>
      <c r="AJ112" s="50"/>
      <c r="AK112" s="337" t="str">
        <f t="shared" si="2"/>
        <v>95PFE-L2M</v>
      </c>
      <c r="AL112" s="337" t="str">
        <f t="shared" si="3"/>
        <v>-</v>
      </c>
      <c r="AM112"/>
      <c r="AN112"/>
      <c r="AO112"/>
    </row>
    <row r="113" spans="1:41" x14ac:dyDescent="0.2">
      <c r="A113" s="169" t="s">
        <v>2799</v>
      </c>
      <c r="B113" s="172">
        <f>IF(A113="Oui",0,1)</f>
        <v>1</v>
      </c>
      <c r="C113" s="28" t="s">
        <v>1800</v>
      </c>
      <c r="D113" s="28" t="s">
        <v>1801</v>
      </c>
      <c r="E113" s="51">
        <v>0</v>
      </c>
      <c r="F113" s="57" t="s">
        <v>1295</v>
      </c>
      <c r="G113" s="52" t="s">
        <v>61</v>
      </c>
      <c r="H113" s="29">
        <f ca="1">IF(AI113&lt;=Données!$B$2,1," ")</f>
        <v>1</v>
      </c>
      <c r="I113" s="45"/>
      <c r="J113" s="46"/>
      <c r="K113" s="47"/>
      <c r="L113" s="48">
        <v>1</v>
      </c>
      <c r="M113" s="197"/>
      <c r="N113" s="198"/>
      <c r="O113" s="197"/>
      <c r="P113" s="198"/>
      <c r="Q113" s="198"/>
      <c r="R113" s="199"/>
      <c r="S113" s="199"/>
      <c r="T113" s="199"/>
      <c r="U113" s="199"/>
      <c r="V113" s="214"/>
      <c r="W113" s="215"/>
      <c r="X113" s="34"/>
      <c r="Y113" s="35"/>
      <c r="Z113" s="35"/>
      <c r="AA113" s="35"/>
      <c r="AB113" s="36"/>
      <c r="AC113" s="224"/>
      <c r="AD113" s="53"/>
      <c r="AE113" s="54"/>
      <c r="AF113" s="55"/>
      <c r="AG113" s="56"/>
      <c r="AH113" s="41" t="s">
        <v>94</v>
      </c>
      <c r="AI113" s="42">
        <v>44594</v>
      </c>
      <c r="AJ113" s="50"/>
      <c r="AK113" s="337" t="str">
        <f t="shared" si="2"/>
        <v>F550</v>
      </c>
      <c r="AL113" s="337" t="str">
        <f t="shared" si="3"/>
        <v>-</v>
      </c>
      <c r="AM113"/>
      <c r="AN113"/>
      <c r="AO113"/>
    </row>
    <row r="114" spans="1:41" x14ac:dyDescent="0.2">
      <c r="A114" s="169" t="s">
        <v>2799</v>
      </c>
      <c r="B114" s="172">
        <f>IF(A114="Oui",0,1)</f>
        <v>1</v>
      </c>
      <c r="C114" s="28" t="s">
        <v>1824</v>
      </c>
      <c r="D114" s="28" t="s">
        <v>2803</v>
      </c>
      <c r="E114" s="51">
        <v>0</v>
      </c>
      <c r="F114" s="57" t="s">
        <v>186</v>
      </c>
      <c r="G114" s="52" t="s">
        <v>65</v>
      </c>
      <c r="H114" s="29">
        <f ca="1">IF(AI114&lt;=Données!$B$2,1," ")</f>
        <v>1</v>
      </c>
      <c r="I114" s="45"/>
      <c r="J114" s="46">
        <v>1</v>
      </c>
      <c r="K114" s="47"/>
      <c r="L114" s="48"/>
      <c r="M114" s="197"/>
      <c r="N114" s="198"/>
      <c r="O114" s="197"/>
      <c r="P114" s="198"/>
      <c r="Q114" s="198"/>
      <c r="R114" s="199"/>
      <c r="S114" s="199"/>
      <c r="T114" s="199"/>
      <c r="U114" s="199"/>
      <c r="V114" s="214"/>
      <c r="W114" s="215"/>
      <c r="X114" s="34"/>
      <c r="Y114" s="35"/>
      <c r="Z114" s="35"/>
      <c r="AA114" s="35"/>
      <c r="AB114" s="36"/>
      <c r="AC114" s="224"/>
      <c r="AD114" s="53"/>
      <c r="AE114" s="54"/>
      <c r="AF114" s="55"/>
      <c r="AG114" s="56"/>
      <c r="AH114" s="41" t="s">
        <v>85</v>
      </c>
      <c r="AI114" s="42">
        <v>44671</v>
      </c>
      <c r="AJ114" s="50"/>
      <c r="AK114" s="337" t="str">
        <f t="shared" si="2"/>
        <v>95PFE-L2M</v>
      </c>
      <c r="AL114" s="337" t="str">
        <f t="shared" si="3"/>
        <v>-</v>
      </c>
      <c r="AM114"/>
      <c r="AN114"/>
      <c r="AO114"/>
    </row>
    <row r="115" spans="1:41" x14ac:dyDescent="0.2">
      <c r="A115" s="169" t="s">
        <v>2799</v>
      </c>
      <c r="B115" s="172">
        <f>IF(A115="Oui",0,1)</f>
        <v>1</v>
      </c>
      <c r="C115" s="28" t="s">
        <v>1824</v>
      </c>
      <c r="D115" s="28" t="s">
        <v>1437</v>
      </c>
      <c r="E115" s="51">
        <v>0</v>
      </c>
      <c r="F115" s="57" t="s">
        <v>6348</v>
      </c>
      <c r="G115" s="52" t="s">
        <v>3223</v>
      </c>
      <c r="H115" s="29">
        <f ca="1">IF(AI115&lt;=Données!$B$2,1," ")</f>
        <v>1</v>
      </c>
      <c r="I115" s="45"/>
      <c r="J115" s="46">
        <v>1</v>
      </c>
      <c r="K115" s="47"/>
      <c r="L115" s="48"/>
      <c r="M115" s="197"/>
      <c r="N115" s="198"/>
      <c r="O115" s="197"/>
      <c r="P115" s="198"/>
      <c r="Q115" s="198"/>
      <c r="R115" s="199"/>
      <c r="S115" s="199"/>
      <c r="T115" s="199"/>
      <c r="U115" s="199"/>
      <c r="V115" s="214"/>
      <c r="W115" s="215"/>
      <c r="X115" s="34"/>
      <c r="Y115" s="35"/>
      <c r="Z115" s="35"/>
      <c r="AA115" s="35"/>
      <c r="AB115" s="36"/>
      <c r="AC115" s="224"/>
      <c r="AD115" s="53"/>
      <c r="AE115" s="54"/>
      <c r="AF115" s="55"/>
      <c r="AG115" s="56"/>
      <c r="AH115" s="41" t="s">
        <v>2858</v>
      </c>
      <c r="AI115" s="42">
        <v>45048</v>
      </c>
      <c r="AJ115" s="50"/>
      <c r="AK115" s="337" t="str">
        <f t="shared" si="2"/>
        <v>95PFE-L2M</v>
      </c>
      <c r="AL115" s="337" t="str">
        <f t="shared" si="3"/>
        <v>-</v>
      </c>
      <c r="AM115"/>
      <c r="AN115"/>
      <c r="AO115"/>
    </row>
    <row r="116" spans="1:41" x14ac:dyDescent="0.2">
      <c r="A116" s="169" t="s">
        <v>2799</v>
      </c>
      <c r="B116" s="172">
        <f>IF(A116="Oui",0,1)</f>
        <v>1</v>
      </c>
      <c r="C116" s="28" t="s">
        <v>5104</v>
      </c>
      <c r="D116" s="28" t="s">
        <v>5105</v>
      </c>
      <c r="E116" s="59">
        <v>0</v>
      </c>
      <c r="F116" s="57" t="s">
        <v>479</v>
      </c>
      <c r="G116" s="52" t="s">
        <v>324</v>
      </c>
      <c r="H116" s="29" t="str">
        <f ca="1">IF(AI116&lt;=Données!$B$2,1," ")</f>
        <v xml:space="preserve"> </v>
      </c>
      <c r="I116" s="45" t="s">
        <v>56</v>
      </c>
      <c r="J116" s="46"/>
      <c r="K116" s="47"/>
      <c r="L116" s="48"/>
      <c r="M116" s="197" t="s">
        <v>56</v>
      </c>
      <c r="N116" s="198"/>
      <c r="O116" s="197"/>
      <c r="P116" s="198"/>
      <c r="Q116" s="198"/>
      <c r="R116" s="199"/>
      <c r="S116" s="199"/>
      <c r="T116" s="199"/>
      <c r="U116" s="199"/>
      <c r="V116" s="214">
        <v>1</v>
      </c>
      <c r="W116" s="215"/>
      <c r="X116" s="34"/>
      <c r="Y116" s="35"/>
      <c r="Z116" s="35"/>
      <c r="AA116" s="35"/>
      <c r="AB116" s="36"/>
      <c r="AC116" s="224"/>
      <c r="AD116" s="53"/>
      <c r="AE116" s="54"/>
      <c r="AF116" s="55"/>
      <c r="AG116" s="56"/>
      <c r="AH116" s="41" t="s">
        <v>4462</v>
      </c>
      <c r="AI116" s="42">
        <v>45322</v>
      </c>
      <c r="AJ116" s="50"/>
      <c r="AK116" s="337">
        <f t="shared" si="2"/>
        <v>46827</v>
      </c>
      <c r="AL116" s="337" t="str">
        <f t="shared" si="3"/>
        <v>-</v>
      </c>
      <c r="AM116"/>
      <c r="AN116"/>
      <c r="AO116"/>
    </row>
    <row r="117" spans="1:41" x14ac:dyDescent="0.2">
      <c r="A117" s="169" t="s">
        <v>2799</v>
      </c>
      <c r="B117" s="172">
        <f>IF(A117="Oui",0,1)</f>
        <v>1</v>
      </c>
      <c r="C117" s="28" t="s">
        <v>5158</v>
      </c>
      <c r="D117" s="28" t="s">
        <v>5159</v>
      </c>
      <c r="E117" s="59">
        <v>0</v>
      </c>
      <c r="F117" s="57" t="s">
        <v>479</v>
      </c>
      <c r="G117" s="52" t="s">
        <v>65</v>
      </c>
      <c r="H117" s="29" t="str">
        <f ca="1">IF(AI117&lt;=Données!$B$2,1," ")</f>
        <v xml:space="preserve"> </v>
      </c>
      <c r="I117" s="45" t="s">
        <v>56</v>
      </c>
      <c r="J117" s="46"/>
      <c r="K117" s="47"/>
      <c r="L117" s="48"/>
      <c r="M117" s="197" t="s">
        <v>56</v>
      </c>
      <c r="N117" s="198"/>
      <c r="O117" s="197"/>
      <c r="P117" s="198"/>
      <c r="Q117" s="198"/>
      <c r="R117" s="199"/>
      <c r="S117" s="199"/>
      <c r="T117" s="199"/>
      <c r="U117" s="199"/>
      <c r="V117" s="214">
        <v>1</v>
      </c>
      <c r="W117" s="215"/>
      <c r="X117" s="34"/>
      <c r="Y117" s="35"/>
      <c r="Z117" s="35"/>
      <c r="AA117" s="35"/>
      <c r="AB117" s="36"/>
      <c r="AC117" s="224"/>
      <c r="AD117" s="53"/>
      <c r="AE117" s="54"/>
      <c r="AF117" s="55"/>
      <c r="AG117" s="56"/>
      <c r="AH117" s="41" t="s">
        <v>4462</v>
      </c>
      <c r="AI117" s="42">
        <v>45335</v>
      </c>
      <c r="AJ117" s="50"/>
      <c r="AK117" s="337">
        <f t="shared" si="2"/>
        <v>46827</v>
      </c>
      <c r="AL117" s="337" t="str">
        <f t="shared" si="3"/>
        <v>-</v>
      </c>
      <c r="AM117"/>
      <c r="AN117"/>
      <c r="AO117"/>
    </row>
    <row r="118" spans="1:41" x14ac:dyDescent="0.2">
      <c r="A118" s="169" t="s">
        <v>2799</v>
      </c>
      <c r="B118" s="172">
        <f>IF(A118="Oui",0,1)</f>
        <v>1</v>
      </c>
      <c r="C118" s="28" t="s">
        <v>1896</v>
      </c>
      <c r="D118" s="28" t="s">
        <v>1897</v>
      </c>
      <c r="E118" s="51">
        <v>0</v>
      </c>
      <c r="F118" s="57" t="s">
        <v>186</v>
      </c>
      <c r="G118" s="52" t="s">
        <v>1898</v>
      </c>
      <c r="H118" s="29">
        <f ca="1">IF(AI118&lt;=Données!$B$2,1," ")</f>
        <v>1</v>
      </c>
      <c r="I118" s="45">
        <v>1</v>
      </c>
      <c r="J118" s="46"/>
      <c r="K118" s="47"/>
      <c r="L118" s="48"/>
      <c r="M118" s="197"/>
      <c r="N118" s="198"/>
      <c r="O118" s="197"/>
      <c r="P118" s="198"/>
      <c r="Q118" s="198"/>
      <c r="R118" s="199"/>
      <c r="S118" s="199"/>
      <c r="T118" s="199"/>
      <c r="U118" s="199"/>
      <c r="V118" s="214"/>
      <c r="W118" s="215"/>
      <c r="X118" s="34"/>
      <c r="Y118" s="35"/>
      <c r="Z118" s="35"/>
      <c r="AA118" s="35"/>
      <c r="AB118" s="36"/>
      <c r="AC118" s="224"/>
      <c r="AD118" s="53"/>
      <c r="AE118" s="54"/>
      <c r="AF118" s="55"/>
      <c r="AG118" s="56"/>
      <c r="AH118" s="41" t="s">
        <v>85</v>
      </c>
      <c r="AI118" s="42">
        <v>44671</v>
      </c>
      <c r="AJ118" s="50"/>
      <c r="AK118" s="337" t="str">
        <f t="shared" si="2"/>
        <v>95PFE-L2S</v>
      </c>
      <c r="AL118" s="337" t="str">
        <f t="shared" si="3"/>
        <v>-</v>
      </c>
      <c r="AM118"/>
      <c r="AN118"/>
      <c r="AO118"/>
    </row>
    <row r="119" spans="1:41" x14ac:dyDescent="0.2">
      <c r="A119" s="169" t="s">
        <v>2799</v>
      </c>
      <c r="B119" s="172">
        <f>IF(A119="Oui",0,1)</f>
        <v>1</v>
      </c>
      <c r="C119" s="28" t="s">
        <v>5635</v>
      </c>
      <c r="D119" s="28" t="s">
        <v>1811</v>
      </c>
      <c r="E119" s="59">
        <v>0</v>
      </c>
      <c r="F119" s="57" t="s">
        <v>479</v>
      </c>
      <c r="G119" s="52" t="s">
        <v>600</v>
      </c>
      <c r="H119" s="29" t="str">
        <f ca="1">IF(AI119&lt;=Données!$B$2,1," ")</f>
        <v xml:space="preserve"> </v>
      </c>
      <c r="I119" s="45"/>
      <c r="J119" s="46" t="s">
        <v>56</v>
      </c>
      <c r="K119" s="47"/>
      <c r="L119" s="48"/>
      <c r="M119" s="197"/>
      <c r="N119" s="198">
        <v>1</v>
      </c>
      <c r="O119" s="197"/>
      <c r="P119" s="198"/>
      <c r="Q119" s="198"/>
      <c r="R119" s="199"/>
      <c r="S119" s="199"/>
      <c r="T119" s="199"/>
      <c r="U119" s="199"/>
      <c r="V119" s="214"/>
      <c r="W119" s="215"/>
      <c r="X119" s="34"/>
      <c r="Y119" s="35"/>
      <c r="Z119" s="35"/>
      <c r="AA119" s="35"/>
      <c r="AB119" s="36"/>
      <c r="AC119" s="224"/>
      <c r="AD119" s="53"/>
      <c r="AE119" s="54"/>
      <c r="AF119" s="55"/>
      <c r="AG119" s="56"/>
      <c r="AH119" s="41" t="s">
        <v>4462</v>
      </c>
      <c r="AI119" s="42">
        <v>45546</v>
      </c>
      <c r="AJ119" s="50"/>
      <c r="AK119" s="337">
        <f t="shared" si="2"/>
        <v>1804</v>
      </c>
      <c r="AL119" s="337" t="str">
        <f t="shared" si="3"/>
        <v>-</v>
      </c>
      <c r="AM119"/>
      <c r="AN119"/>
      <c r="AO119"/>
    </row>
    <row r="120" spans="1:41" x14ac:dyDescent="0.2">
      <c r="A120" s="169" t="s">
        <v>2799</v>
      </c>
      <c r="B120" s="172">
        <f>IF(A120="Oui",0,1)</f>
        <v>1</v>
      </c>
      <c r="C120" s="28" t="s">
        <v>1907</v>
      </c>
      <c r="D120" s="28" t="s">
        <v>5086</v>
      </c>
      <c r="E120" s="59">
        <v>0</v>
      </c>
      <c r="F120" s="57" t="s">
        <v>5087</v>
      </c>
      <c r="G120" s="52" t="s">
        <v>110</v>
      </c>
      <c r="H120" s="29" t="str">
        <f ca="1">IF(AI120&lt;=Données!$B$2,1," ")</f>
        <v xml:space="preserve"> </v>
      </c>
      <c r="I120" s="45">
        <v>1</v>
      </c>
      <c r="J120" s="46"/>
      <c r="K120" s="47"/>
      <c r="L120" s="48"/>
      <c r="M120" s="197"/>
      <c r="N120" s="198"/>
      <c r="O120" s="197"/>
      <c r="P120" s="198"/>
      <c r="Q120" s="198"/>
      <c r="R120" s="199"/>
      <c r="S120" s="199"/>
      <c r="T120" s="199"/>
      <c r="U120" s="199"/>
      <c r="V120" s="214"/>
      <c r="W120" s="215"/>
      <c r="X120" s="34"/>
      <c r="Y120" s="35"/>
      <c r="Z120" s="35"/>
      <c r="AA120" s="35"/>
      <c r="AB120" s="36"/>
      <c r="AC120" s="224"/>
      <c r="AD120" s="53"/>
      <c r="AE120" s="54"/>
      <c r="AF120" s="55"/>
      <c r="AG120" s="56"/>
      <c r="AH120" s="41" t="s">
        <v>4462</v>
      </c>
      <c r="AI120" s="42">
        <v>45302</v>
      </c>
      <c r="AJ120" s="50"/>
      <c r="AK120" s="337" t="str">
        <f t="shared" si="2"/>
        <v>95PFE-L2S</v>
      </c>
      <c r="AL120" s="337" t="str">
        <f t="shared" si="3"/>
        <v>-</v>
      </c>
      <c r="AM120"/>
      <c r="AN120"/>
      <c r="AO120"/>
    </row>
    <row r="121" spans="1:41" x14ac:dyDescent="0.2">
      <c r="A121" s="169" t="s">
        <v>2799</v>
      </c>
      <c r="B121" s="172">
        <f>IF(A121="Oui",0,1)</f>
        <v>1</v>
      </c>
      <c r="C121" s="28" t="s">
        <v>1925</v>
      </c>
      <c r="D121" s="28" t="s">
        <v>806</v>
      </c>
      <c r="E121" s="59">
        <v>0</v>
      </c>
      <c r="F121" s="50" t="s">
        <v>479</v>
      </c>
      <c r="G121" s="58" t="s">
        <v>600</v>
      </c>
      <c r="H121" s="29">
        <f ca="1">IF(AI121&lt;=Données!$B$2,1," ")</f>
        <v>1</v>
      </c>
      <c r="I121" s="45" t="s">
        <v>56</v>
      </c>
      <c r="J121" s="46">
        <v>1</v>
      </c>
      <c r="K121" s="47"/>
      <c r="L121" s="48"/>
      <c r="M121" s="197"/>
      <c r="N121" s="198"/>
      <c r="O121" s="197"/>
      <c r="P121" s="198"/>
      <c r="Q121" s="198"/>
      <c r="R121" s="199"/>
      <c r="S121" s="199"/>
      <c r="T121" s="199"/>
      <c r="U121" s="199"/>
      <c r="V121" s="214"/>
      <c r="W121" s="215"/>
      <c r="X121" s="34"/>
      <c r="Y121" s="35"/>
      <c r="Z121" s="35"/>
      <c r="AA121" s="35"/>
      <c r="AB121" s="36"/>
      <c r="AC121" s="224"/>
      <c r="AD121" s="53"/>
      <c r="AE121" s="54"/>
      <c r="AF121" s="55"/>
      <c r="AG121" s="56"/>
      <c r="AH121" s="41" t="s">
        <v>2858</v>
      </c>
      <c r="AI121" s="42">
        <v>45188</v>
      </c>
      <c r="AJ121" s="50"/>
      <c r="AK121" s="337" t="str">
        <f t="shared" si="2"/>
        <v>95PFE-L2M</v>
      </c>
      <c r="AL121" s="337" t="str">
        <f t="shared" si="3"/>
        <v>-</v>
      </c>
      <c r="AM121"/>
      <c r="AN121"/>
      <c r="AO121"/>
    </row>
    <row r="122" spans="1:41" x14ac:dyDescent="0.2">
      <c r="A122" s="169" t="s">
        <v>2799</v>
      </c>
      <c r="B122" s="172">
        <f>IF(A122="Oui",0,1)</f>
        <v>1</v>
      </c>
      <c r="C122" s="28" t="s">
        <v>1925</v>
      </c>
      <c r="D122" s="28" t="s">
        <v>1927</v>
      </c>
      <c r="E122" s="59">
        <v>0</v>
      </c>
      <c r="F122" s="50" t="s">
        <v>479</v>
      </c>
      <c r="G122" s="58" t="s">
        <v>65</v>
      </c>
      <c r="H122" s="29">
        <f ca="1">IF(AI122&lt;=Données!$B$2,1," ")</f>
        <v>1</v>
      </c>
      <c r="I122" s="45"/>
      <c r="J122" s="46">
        <v>1</v>
      </c>
      <c r="K122" s="47"/>
      <c r="L122" s="48"/>
      <c r="M122" s="197"/>
      <c r="N122" s="198"/>
      <c r="O122" s="197"/>
      <c r="P122" s="198"/>
      <c r="Q122" s="198"/>
      <c r="R122" s="199"/>
      <c r="S122" s="199"/>
      <c r="T122" s="199"/>
      <c r="U122" s="199"/>
      <c r="V122" s="214"/>
      <c r="W122" s="215"/>
      <c r="X122" s="34"/>
      <c r="Y122" s="35"/>
      <c r="Z122" s="35"/>
      <c r="AA122" s="35"/>
      <c r="AB122" s="36"/>
      <c r="AC122" s="224"/>
      <c r="AD122" s="53"/>
      <c r="AE122" s="54"/>
      <c r="AF122" s="55"/>
      <c r="AG122" s="56"/>
      <c r="AH122" s="41" t="s">
        <v>50</v>
      </c>
      <c r="AI122" s="42">
        <v>44580</v>
      </c>
      <c r="AJ122" s="50"/>
      <c r="AK122" s="337" t="str">
        <f t="shared" si="2"/>
        <v>95PFE-L2M</v>
      </c>
      <c r="AL122" s="337" t="str">
        <f t="shared" si="3"/>
        <v>-</v>
      </c>
      <c r="AM122"/>
      <c r="AN122"/>
      <c r="AO122"/>
    </row>
    <row r="123" spans="1:41" x14ac:dyDescent="0.2">
      <c r="A123" s="169" t="s">
        <v>2799</v>
      </c>
      <c r="B123" s="172">
        <f>IF(A123="Oui",0,1)</f>
        <v>1</v>
      </c>
      <c r="C123" s="28" t="s">
        <v>6409</v>
      </c>
      <c r="D123" s="28" t="s">
        <v>6410</v>
      </c>
      <c r="E123" s="59" t="s">
        <v>6411</v>
      </c>
      <c r="F123" s="57" t="s">
        <v>479</v>
      </c>
      <c r="G123" s="52" t="s">
        <v>65</v>
      </c>
      <c r="H123" s="29" t="str">
        <f ca="1">IF(AI123&lt;=Données!$B$2,1," ")</f>
        <v xml:space="preserve"> </v>
      </c>
      <c r="I123" s="45" t="s">
        <v>56</v>
      </c>
      <c r="J123" s="46"/>
      <c r="K123" s="47"/>
      <c r="L123" s="48"/>
      <c r="M123" s="197" t="s">
        <v>56</v>
      </c>
      <c r="N123" s="198"/>
      <c r="O123" s="197" t="s">
        <v>56</v>
      </c>
      <c r="P123" s="198"/>
      <c r="Q123" s="198" t="s">
        <v>56</v>
      </c>
      <c r="R123" s="199"/>
      <c r="S123" s="199"/>
      <c r="T123" s="187"/>
      <c r="U123" s="187">
        <v>1</v>
      </c>
      <c r="V123" s="214" t="s">
        <v>56</v>
      </c>
      <c r="W123" s="215"/>
      <c r="X123" s="34" t="s">
        <v>56</v>
      </c>
      <c r="Y123" s="35"/>
      <c r="Z123" s="35"/>
      <c r="AA123" s="35"/>
      <c r="AB123" s="36"/>
      <c r="AC123" s="224"/>
      <c r="AD123" s="53"/>
      <c r="AE123" s="54"/>
      <c r="AF123" s="55"/>
      <c r="AG123" s="56"/>
      <c r="AH123" s="41" t="s">
        <v>4462</v>
      </c>
      <c r="AI123" s="42">
        <v>45952</v>
      </c>
      <c r="AJ123" s="50"/>
      <c r="AK123" s="337">
        <f t="shared" si="2"/>
        <v>6501</v>
      </c>
      <c r="AL123" s="337" t="str">
        <f t="shared" si="3"/>
        <v>-</v>
      </c>
      <c r="AM123"/>
      <c r="AN123"/>
      <c r="AO123"/>
    </row>
    <row r="124" spans="1:41" x14ac:dyDescent="0.2">
      <c r="A124" s="169" t="s">
        <v>2799</v>
      </c>
      <c r="B124" s="172">
        <f>IF(A124="Oui",0,1)</f>
        <v>1</v>
      </c>
      <c r="C124" s="28" t="s">
        <v>3021</v>
      </c>
      <c r="D124" s="28" t="s">
        <v>3022</v>
      </c>
      <c r="E124" s="59">
        <v>0</v>
      </c>
      <c r="F124" s="50" t="s">
        <v>479</v>
      </c>
      <c r="G124" s="58" t="s">
        <v>1689</v>
      </c>
      <c r="H124" s="29">
        <f ca="1">IF(AI124&lt;=Données!$B$2,1," ")</f>
        <v>1</v>
      </c>
      <c r="I124" s="45">
        <v>1</v>
      </c>
      <c r="J124" s="46"/>
      <c r="K124" s="47"/>
      <c r="L124" s="48"/>
      <c r="M124" s="185"/>
      <c r="N124" s="187"/>
      <c r="O124" s="185"/>
      <c r="P124" s="186"/>
      <c r="Q124" s="186"/>
      <c r="R124" s="187"/>
      <c r="S124" s="187"/>
      <c r="T124" s="187"/>
      <c r="U124" s="187"/>
      <c r="V124" s="214"/>
      <c r="W124" s="215"/>
      <c r="X124" s="34"/>
      <c r="Y124" s="35"/>
      <c r="Z124" s="35"/>
      <c r="AA124" s="35"/>
      <c r="AB124" s="36"/>
      <c r="AC124" s="224"/>
      <c r="AD124" s="53"/>
      <c r="AE124" s="54"/>
      <c r="AF124" s="55"/>
      <c r="AG124" s="56"/>
      <c r="AH124" s="41" t="s">
        <v>85</v>
      </c>
      <c r="AI124" s="42">
        <v>44853</v>
      </c>
      <c r="AJ124" s="50"/>
      <c r="AK124" s="337" t="str">
        <f t="shared" si="2"/>
        <v>95PFE-L2S</v>
      </c>
      <c r="AL124" s="337" t="str">
        <f t="shared" si="3"/>
        <v>-</v>
      </c>
      <c r="AM124"/>
      <c r="AN124"/>
      <c r="AO124"/>
    </row>
    <row r="125" spans="1:41" x14ac:dyDescent="0.2">
      <c r="A125" s="169" t="s">
        <v>2799</v>
      </c>
      <c r="B125" s="172">
        <f>IF(A125="Oui",0,1)</f>
        <v>1</v>
      </c>
      <c r="C125" s="28" t="s">
        <v>2006</v>
      </c>
      <c r="D125" s="28" t="s">
        <v>720</v>
      </c>
      <c r="E125" s="59">
        <v>0</v>
      </c>
      <c r="F125" s="67" t="s">
        <v>479</v>
      </c>
      <c r="G125" s="66" t="s">
        <v>1489</v>
      </c>
      <c r="H125" s="29">
        <f ca="1">IF(AI125&lt;=Données!$B$2,1," ")</f>
        <v>1</v>
      </c>
      <c r="I125" s="45" t="s">
        <v>56</v>
      </c>
      <c r="J125" s="46"/>
      <c r="K125" s="47"/>
      <c r="L125" s="48">
        <v>1</v>
      </c>
      <c r="M125" s="185"/>
      <c r="N125" s="187"/>
      <c r="O125" s="185"/>
      <c r="P125" s="186"/>
      <c r="Q125" s="186" t="s">
        <v>56</v>
      </c>
      <c r="R125" s="187"/>
      <c r="S125" s="187"/>
      <c r="T125" s="187"/>
      <c r="U125" s="187"/>
      <c r="V125" s="214"/>
      <c r="W125" s="215"/>
      <c r="X125" s="34" t="s">
        <v>56</v>
      </c>
      <c r="Y125" s="35"/>
      <c r="Z125" s="35"/>
      <c r="AA125" s="35"/>
      <c r="AB125" s="36"/>
      <c r="AC125" s="224"/>
      <c r="AD125" s="53"/>
      <c r="AE125" s="54"/>
      <c r="AF125" s="55"/>
      <c r="AG125" s="56"/>
      <c r="AH125" s="41" t="s">
        <v>85</v>
      </c>
      <c r="AI125" s="42">
        <v>44596</v>
      </c>
      <c r="AJ125" s="50"/>
      <c r="AK125" s="337" t="str">
        <f t="shared" si="2"/>
        <v>F550</v>
      </c>
      <c r="AL125" s="337" t="str">
        <f t="shared" si="3"/>
        <v>-</v>
      </c>
      <c r="AM125"/>
      <c r="AN125"/>
      <c r="AO125"/>
    </row>
    <row r="126" spans="1:41" x14ac:dyDescent="0.2">
      <c r="A126" s="169" t="s">
        <v>2799</v>
      </c>
      <c r="B126" s="172">
        <f>IF(A126="Oui",0,1)</f>
        <v>1</v>
      </c>
      <c r="C126" s="28" t="s">
        <v>2024</v>
      </c>
      <c r="D126" s="28" t="s">
        <v>728</v>
      </c>
      <c r="E126" s="51">
        <v>0</v>
      </c>
      <c r="F126" s="57" t="s">
        <v>212</v>
      </c>
      <c r="G126" s="58" t="s">
        <v>213</v>
      </c>
      <c r="H126" s="29">
        <f ca="1">IF(AI126&lt;=Données!$B$2,1," ")</f>
        <v>1</v>
      </c>
      <c r="I126" s="45"/>
      <c r="J126" s="46" t="s">
        <v>56</v>
      </c>
      <c r="K126" s="47">
        <v>1</v>
      </c>
      <c r="L126" s="48"/>
      <c r="M126" s="185"/>
      <c r="N126" s="187"/>
      <c r="O126" s="185"/>
      <c r="P126" s="186"/>
      <c r="Q126" s="186"/>
      <c r="R126" s="187"/>
      <c r="S126" s="187"/>
      <c r="T126" s="187"/>
      <c r="U126" s="187"/>
      <c r="V126" s="214"/>
      <c r="W126" s="215"/>
      <c r="X126" s="34"/>
      <c r="Y126" s="35"/>
      <c r="Z126" s="35"/>
      <c r="AA126" s="35"/>
      <c r="AB126" s="36"/>
      <c r="AC126" s="224"/>
      <c r="AD126" s="53"/>
      <c r="AE126" s="54"/>
      <c r="AF126" s="55"/>
      <c r="AG126" s="56"/>
      <c r="AH126" s="41" t="s">
        <v>85</v>
      </c>
      <c r="AI126" s="42">
        <v>44608</v>
      </c>
      <c r="AJ126" s="50"/>
      <c r="AK126" s="337" t="str">
        <f t="shared" si="2"/>
        <v>95PFE-L2L</v>
      </c>
      <c r="AL126" s="337" t="str">
        <f t="shared" si="3"/>
        <v>-</v>
      </c>
      <c r="AM126"/>
      <c r="AN126"/>
      <c r="AO126"/>
    </row>
    <row r="127" spans="1:41" x14ac:dyDescent="0.2">
      <c r="A127" s="169" t="s">
        <v>2799</v>
      </c>
      <c r="B127" s="172">
        <f>IF(A127="Oui",0,1)</f>
        <v>1</v>
      </c>
      <c r="C127" s="28" t="s">
        <v>2031</v>
      </c>
      <c r="D127" s="28" t="s">
        <v>2032</v>
      </c>
      <c r="E127" s="51">
        <v>0</v>
      </c>
      <c r="F127" s="57" t="s">
        <v>2904</v>
      </c>
      <c r="G127" s="58" t="s">
        <v>110</v>
      </c>
      <c r="H127" s="29">
        <f ca="1">IF(AI127&lt;=Données!$B$2,1," ")</f>
        <v>1</v>
      </c>
      <c r="I127" s="45">
        <v>1</v>
      </c>
      <c r="J127" s="46"/>
      <c r="K127" s="47"/>
      <c r="L127" s="48"/>
      <c r="M127" s="185"/>
      <c r="N127" s="187"/>
      <c r="O127" s="185"/>
      <c r="P127" s="186"/>
      <c r="Q127" s="186"/>
      <c r="R127" s="187"/>
      <c r="S127" s="187"/>
      <c r="T127" s="187"/>
      <c r="U127" s="187"/>
      <c r="V127" s="214"/>
      <c r="W127" s="215"/>
      <c r="X127" s="34"/>
      <c r="Y127" s="35"/>
      <c r="Z127" s="35"/>
      <c r="AA127" s="35"/>
      <c r="AB127" s="36"/>
      <c r="AC127" s="224"/>
      <c r="AD127" s="53"/>
      <c r="AE127" s="54"/>
      <c r="AF127" s="55"/>
      <c r="AG127" s="56"/>
      <c r="AH127" s="41" t="s">
        <v>565</v>
      </c>
      <c r="AI127" s="42">
        <v>44329</v>
      </c>
      <c r="AJ127" s="50"/>
      <c r="AK127" s="337" t="str">
        <f t="shared" si="2"/>
        <v>95PFE-L2S</v>
      </c>
      <c r="AL127" s="337" t="str">
        <f t="shared" si="3"/>
        <v>-</v>
      </c>
      <c r="AM127"/>
      <c r="AN127"/>
      <c r="AO127"/>
    </row>
    <row r="128" spans="1:41" x14ac:dyDescent="0.2">
      <c r="A128" s="169" t="s">
        <v>2799</v>
      </c>
      <c r="B128" s="172">
        <f>IF(A128="Oui",0,1)</f>
        <v>1</v>
      </c>
      <c r="C128" s="28" t="s">
        <v>1698</v>
      </c>
      <c r="D128" s="28" t="s">
        <v>201</v>
      </c>
      <c r="E128" s="51">
        <v>0</v>
      </c>
      <c r="F128" s="57" t="s">
        <v>42</v>
      </c>
      <c r="G128" s="58" t="s">
        <v>149</v>
      </c>
      <c r="H128" s="29">
        <f ca="1">IF(AI128&lt;=Données!$B$2,1," ")</f>
        <v>1</v>
      </c>
      <c r="I128" s="45"/>
      <c r="J128" s="46">
        <v>1</v>
      </c>
      <c r="K128" s="47"/>
      <c r="L128" s="48"/>
      <c r="M128" s="185"/>
      <c r="N128" s="187"/>
      <c r="O128" s="185"/>
      <c r="P128" s="186"/>
      <c r="Q128" s="186"/>
      <c r="R128" s="187"/>
      <c r="S128" s="187"/>
      <c r="T128" s="187"/>
      <c r="U128" s="187"/>
      <c r="V128" s="214"/>
      <c r="W128" s="215"/>
      <c r="X128" s="34"/>
      <c r="Y128" s="35"/>
      <c r="Z128" s="35"/>
      <c r="AA128" s="35"/>
      <c r="AB128" s="36"/>
      <c r="AC128" s="224"/>
      <c r="AD128" s="53"/>
      <c r="AE128" s="54"/>
      <c r="AF128" s="55"/>
      <c r="AG128" s="56"/>
      <c r="AH128" s="41" t="s">
        <v>66</v>
      </c>
      <c r="AI128" s="42">
        <v>44244</v>
      </c>
      <c r="AJ128" s="50"/>
      <c r="AK128" s="337" t="str">
        <f t="shared" si="2"/>
        <v>95PFE-L2M</v>
      </c>
      <c r="AL128" s="337" t="str">
        <f t="shared" si="3"/>
        <v>-</v>
      </c>
      <c r="AM128"/>
      <c r="AN128"/>
      <c r="AO128"/>
    </row>
    <row r="129" spans="1:41" x14ac:dyDescent="0.2">
      <c r="A129" s="169" t="s">
        <v>2799</v>
      </c>
      <c r="B129" s="172">
        <f>IF(A129="Oui",0,1)</f>
        <v>1</v>
      </c>
      <c r="C129" s="28" t="s">
        <v>2076</v>
      </c>
      <c r="D129" s="28" t="s">
        <v>2077</v>
      </c>
      <c r="E129" s="51">
        <v>0</v>
      </c>
      <c r="F129" s="57" t="s">
        <v>212</v>
      </c>
      <c r="G129" s="52" t="s">
        <v>213</v>
      </c>
      <c r="H129" s="29">
        <f ca="1">IF(AI129&lt;=Données!$B$2,1," ")</f>
        <v>1</v>
      </c>
      <c r="I129" s="45">
        <v>1</v>
      </c>
      <c r="J129" s="46"/>
      <c r="K129" s="47"/>
      <c r="L129" s="48"/>
      <c r="M129" s="185"/>
      <c r="N129" s="187"/>
      <c r="O129" s="185"/>
      <c r="P129" s="186"/>
      <c r="Q129" s="186"/>
      <c r="R129" s="187"/>
      <c r="S129" s="187"/>
      <c r="T129" s="187"/>
      <c r="U129" s="187"/>
      <c r="V129" s="214"/>
      <c r="W129" s="215"/>
      <c r="X129" s="34"/>
      <c r="Y129" s="35"/>
      <c r="Z129" s="35"/>
      <c r="AA129" s="35"/>
      <c r="AB129" s="36"/>
      <c r="AC129" s="224"/>
      <c r="AD129" s="53"/>
      <c r="AE129" s="54"/>
      <c r="AF129" s="55"/>
      <c r="AG129" s="56"/>
      <c r="AH129" s="41" t="s">
        <v>85</v>
      </c>
      <c r="AI129" s="42">
        <v>44613</v>
      </c>
      <c r="AJ129" s="50"/>
      <c r="AK129" s="337" t="str">
        <f t="shared" si="2"/>
        <v>95PFE-L2S</v>
      </c>
      <c r="AL129" s="337" t="str">
        <f t="shared" si="3"/>
        <v>-</v>
      </c>
      <c r="AM129"/>
      <c r="AN129"/>
      <c r="AO129"/>
    </row>
    <row r="130" spans="1:41" x14ac:dyDescent="0.2">
      <c r="A130" s="169" t="s">
        <v>2799</v>
      </c>
      <c r="B130" s="172">
        <f>IF(A130="Oui",0,1)</f>
        <v>1</v>
      </c>
      <c r="C130" s="28" t="s">
        <v>3235</v>
      </c>
      <c r="D130" s="28" t="s">
        <v>3261</v>
      </c>
      <c r="E130" s="51">
        <v>0</v>
      </c>
      <c r="F130" s="67" t="s">
        <v>479</v>
      </c>
      <c r="G130" s="52" t="s">
        <v>920</v>
      </c>
      <c r="H130" s="29">
        <f ca="1">IF(AI130&lt;=Données!$B$2,1," ")</f>
        <v>1</v>
      </c>
      <c r="I130" s="45" t="s">
        <v>56</v>
      </c>
      <c r="J130" s="46" t="s">
        <v>56</v>
      </c>
      <c r="K130" s="47"/>
      <c r="L130" s="48">
        <v>1</v>
      </c>
      <c r="M130" s="185"/>
      <c r="N130" s="187"/>
      <c r="O130" s="185"/>
      <c r="P130" s="186"/>
      <c r="Q130" s="186"/>
      <c r="R130" s="187"/>
      <c r="S130" s="187"/>
      <c r="T130" s="187"/>
      <c r="U130" s="187"/>
      <c r="V130" s="214"/>
      <c r="W130" s="215"/>
      <c r="X130" s="34"/>
      <c r="Y130" s="35"/>
      <c r="Z130" s="35"/>
      <c r="AA130" s="35"/>
      <c r="AB130" s="36"/>
      <c r="AC130" s="224"/>
      <c r="AD130" s="53"/>
      <c r="AE130" s="54"/>
      <c r="AF130" s="55"/>
      <c r="AG130" s="56"/>
      <c r="AH130" s="41" t="s">
        <v>85</v>
      </c>
      <c r="AI130" s="42">
        <v>45055</v>
      </c>
      <c r="AJ130" s="50"/>
      <c r="AK130" s="337" t="str">
        <f t="shared" si="2"/>
        <v>F550</v>
      </c>
      <c r="AL130" s="337" t="str">
        <f t="shared" si="3"/>
        <v>-</v>
      </c>
      <c r="AM130"/>
      <c r="AN130"/>
      <c r="AO130"/>
    </row>
    <row r="131" spans="1:41" x14ac:dyDescent="0.2">
      <c r="A131" s="169" t="s">
        <v>2799</v>
      </c>
      <c r="B131" s="172">
        <f>IF(A131="Oui",0,1)</f>
        <v>1</v>
      </c>
      <c r="C131" s="28" t="s">
        <v>2095</v>
      </c>
      <c r="D131" s="28" t="s">
        <v>806</v>
      </c>
      <c r="E131" s="59">
        <v>0</v>
      </c>
      <c r="F131" s="57" t="s">
        <v>479</v>
      </c>
      <c r="G131" s="66" t="s">
        <v>4461</v>
      </c>
      <c r="H131" s="29" t="str">
        <f ca="1">IF(AI131&lt;=Données!$B$2,1," ")</f>
        <v xml:space="preserve"> </v>
      </c>
      <c r="I131" s="45"/>
      <c r="J131" s="46">
        <v>1</v>
      </c>
      <c r="K131" s="47"/>
      <c r="L131" s="48"/>
      <c r="M131" s="185"/>
      <c r="N131" s="187"/>
      <c r="O131" s="185"/>
      <c r="P131" s="186"/>
      <c r="Q131" s="186"/>
      <c r="R131" s="187"/>
      <c r="S131" s="187"/>
      <c r="T131" s="187"/>
      <c r="U131" s="187"/>
      <c r="V131" s="214"/>
      <c r="W131" s="215"/>
      <c r="X131" s="34"/>
      <c r="Y131" s="35"/>
      <c r="Z131" s="35"/>
      <c r="AA131" s="35"/>
      <c r="AB131" s="36"/>
      <c r="AC131" s="224"/>
      <c r="AD131" s="53"/>
      <c r="AE131" s="54"/>
      <c r="AF131" s="55"/>
      <c r="AG131" s="56"/>
      <c r="AH131" s="41" t="s">
        <v>4462</v>
      </c>
      <c r="AI131" s="42">
        <v>45370</v>
      </c>
      <c r="AJ131" s="50"/>
      <c r="AK131" s="337" t="str">
        <f t="shared" si="2"/>
        <v>95PFE-L2M</v>
      </c>
      <c r="AL131" s="337" t="str">
        <f t="shared" si="3"/>
        <v>-</v>
      </c>
      <c r="AM131"/>
      <c r="AN131"/>
      <c r="AO131"/>
    </row>
    <row r="132" spans="1:41" x14ac:dyDescent="0.2">
      <c r="A132" s="169" t="s">
        <v>2799</v>
      </c>
      <c r="B132" s="172">
        <f>IF(A132="Oui",0,1)</f>
        <v>1</v>
      </c>
      <c r="C132" s="28" t="s">
        <v>2108</v>
      </c>
      <c r="D132" s="28" t="s">
        <v>2109</v>
      </c>
      <c r="E132" s="59">
        <v>0</v>
      </c>
      <c r="F132" s="57" t="s">
        <v>2110</v>
      </c>
      <c r="G132" s="52" t="s">
        <v>146</v>
      </c>
      <c r="H132" s="29">
        <f ca="1">IF(AI132&lt;=Données!$B$2,1," ")</f>
        <v>1</v>
      </c>
      <c r="I132" s="45"/>
      <c r="J132" s="46"/>
      <c r="K132" s="47"/>
      <c r="L132" s="48">
        <v>1</v>
      </c>
      <c r="M132" s="185"/>
      <c r="N132" s="187"/>
      <c r="O132" s="185"/>
      <c r="P132" s="186"/>
      <c r="Q132" s="186">
        <v>1</v>
      </c>
      <c r="R132" s="187"/>
      <c r="S132" s="187"/>
      <c r="T132" s="187"/>
      <c r="U132" s="187"/>
      <c r="V132" s="214"/>
      <c r="W132" s="215"/>
      <c r="X132" s="34"/>
      <c r="Y132" s="35"/>
      <c r="Z132" s="35"/>
      <c r="AA132" s="35"/>
      <c r="AB132" s="36"/>
      <c r="AC132" s="224"/>
      <c r="AD132" s="53"/>
      <c r="AE132" s="54"/>
      <c r="AF132" s="55"/>
      <c r="AG132" s="56"/>
      <c r="AH132" s="41" t="s">
        <v>94</v>
      </c>
      <c r="AI132" s="42">
        <v>44594</v>
      </c>
      <c r="AJ132" s="50"/>
      <c r="AK132" s="337" t="str">
        <f t="shared" si="2"/>
        <v>F550</v>
      </c>
      <c r="AL132" s="337" t="str">
        <f t="shared" si="3"/>
        <v>1870 +</v>
      </c>
      <c r="AM132"/>
      <c r="AN132"/>
      <c r="AO132"/>
    </row>
    <row r="133" spans="1:41" x14ac:dyDescent="0.2">
      <c r="A133" s="169" t="s">
        <v>2799</v>
      </c>
      <c r="B133" s="172">
        <f>IF(A133="Oui",0,1)</f>
        <v>1</v>
      </c>
      <c r="C133" s="28" t="s">
        <v>2137</v>
      </c>
      <c r="D133" s="28" t="s">
        <v>812</v>
      </c>
      <c r="E133" s="71">
        <v>0</v>
      </c>
      <c r="F133" s="72" t="s">
        <v>212</v>
      </c>
      <c r="G133" s="58" t="s">
        <v>405</v>
      </c>
      <c r="H133" s="29">
        <f ca="1">IF(AI133&lt;=Données!$B$2,1," ")</f>
        <v>1</v>
      </c>
      <c r="I133" s="45">
        <v>1</v>
      </c>
      <c r="J133" s="46" t="s">
        <v>56</v>
      </c>
      <c r="K133" s="47"/>
      <c r="L133" s="48"/>
      <c r="M133" s="185"/>
      <c r="N133" s="187"/>
      <c r="O133" s="185"/>
      <c r="P133" s="186"/>
      <c r="Q133" s="186"/>
      <c r="R133" s="187"/>
      <c r="S133" s="187"/>
      <c r="T133" s="187"/>
      <c r="U133" s="187"/>
      <c r="V133" s="214"/>
      <c r="W133" s="215"/>
      <c r="X133" s="34"/>
      <c r="Y133" s="35"/>
      <c r="Z133" s="35"/>
      <c r="AA133" s="35"/>
      <c r="AB133" s="36"/>
      <c r="AC133" s="224"/>
      <c r="AD133" s="73"/>
      <c r="AE133" s="74"/>
      <c r="AF133" s="75"/>
      <c r="AG133" s="76"/>
      <c r="AH133" s="41" t="s">
        <v>85</v>
      </c>
      <c r="AI133" s="42">
        <v>44607</v>
      </c>
      <c r="AJ133" s="50"/>
      <c r="AK133" s="337" t="str">
        <f t="shared" si="2"/>
        <v>95PFE-L2S</v>
      </c>
      <c r="AL133" s="337" t="str">
        <f t="shared" si="3"/>
        <v>-</v>
      </c>
      <c r="AM133"/>
      <c r="AN133"/>
      <c r="AO133"/>
    </row>
    <row r="134" spans="1:41" x14ac:dyDescent="0.2">
      <c r="A134" s="169" t="s">
        <v>2799</v>
      </c>
      <c r="B134" s="172">
        <f>IF(A134="Oui",0,1)</f>
        <v>1</v>
      </c>
      <c r="C134" s="28" t="s">
        <v>2150</v>
      </c>
      <c r="D134" s="28" t="s">
        <v>297</v>
      </c>
      <c r="E134" s="59">
        <v>0</v>
      </c>
      <c r="F134" s="57" t="s">
        <v>212</v>
      </c>
      <c r="G134" s="58" t="s">
        <v>213</v>
      </c>
      <c r="H134" s="29">
        <f ca="1">IF(AI134&lt;=Données!$B$2,1," ")</f>
        <v>1</v>
      </c>
      <c r="I134" s="45"/>
      <c r="J134" s="46" t="s">
        <v>56</v>
      </c>
      <c r="K134" s="47" t="s">
        <v>56</v>
      </c>
      <c r="L134" s="48">
        <v>1</v>
      </c>
      <c r="M134" s="185"/>
      <c r="N134" s="187"/>
      <c r="O134" s="185"/>
      <c r="P134" s="186"/>
      <c r="Q134" s="186">
        <v>1</v>
      </c>
      <c r="R134" s="187"/>
      <c r="S134" s="187"/>
      <c r="T134" s="187"/>
      <c r="U134" s="187"/>
      <c r="V134" s="214"/>
      <c r="W134" s="215"/>
      <c r="X134" s="34"/>
      <c r="Y134" s="35"/>
      <c r="Z134" s="35"/>
      <c r="AA134" s="35"/>
      <c r="AB134" s="36"/>
      <c r="AC134" s="224"/>
      <c r="AD134" s="53"/>
      <c r="AE134" s="54"/>
      <c r="AF134" s="55"/>
      <c r="AG134" s="56"/>
      <c r="AH134" s="41" t="s">
        <v>85</v>
      </c>
      <c r="AI134" s="42">
        <v>44614</v>
      </c>
      <c r="AJ134" s="50"/>
      <c r="AK134" s="337" t="str">
        <f t="shared" si="2"/>
        <v>F550</v>
      </c>
      <c r="AL134" s="337" t="str">
        <f t="shared" si="3"/>
        <v>1870 +</v>
      </c>
      <c r="AM134"/>
      <c r="AN134"/>
      <c r="AO134"/>
    </row>
    <row r="135" spans="1:41" x14ac:dyDescent="0.2">
      <c r="A135" s="169" t="s">
        <v>2799</v>
      </c>
      <c r="B135" s="172">
        <f>IF(A135="Oui",0,1)</f>
        <v>1</v>
      </c>
      <c r="C135" s="28" t="s">
        <v>6035</v>
      </c>
      <c r="D135" s="28" t="s">
        <v>610</v>
      </c>
      <c r="E135" s="59">
        <v>178348</v>
      </c>
      <c r="F135" s="57" t="s">
        <v>479</v>
      </c>
      <c r="G135" s="52" t="s">
        <v>3112</v>
      </c>
      <c r="H135" s="29" t="str">
        <f ca="1">IF(AI135&lt;=Données!$B$2,1," ")</f>
        <v xml:space="preserve"> </v>
      </c>
      <c r="I135" s="45"/>
      <c r="J135" s="46" t="s">
        <v>56</v>
      </c>
      <c r="K135" s="47" t="s">
        <v>56</v>
      </c>
      <c r="L135" s="48"/>
      <c r="M135" s="185"/>
      <c r="N135" s="187">
        <v>1</v>
      </c>
      <c r="O135" s="185"/>
      <c r="P135" s="186"/>
      <c r="Q135" s="186" t="s">
        <v>56</v>
      </c>
      <c r="R135" s="187"/>
      <c r="S135" s="187"/>
      <c r="T135" s="187"/>
      <c r="U135" s="187"/>
      <c r="V135" s="214"/>
      <c r="W135" s="215"/>
      <c r="X135" s="34"/>
      <c r="Y135" s="35"/>
      <c r="Z135" s="35"/>
      <c r="AA135" s="35"/>
      <c r="AB135" s="36"/>
      <c r="AC135" s="224"/>
      <c r="AD135" s="53"/>
      <c r="AE135" s="54"/>
      <c r="AF135" s="55"/>
      <c r="AG135" s="56"/>
      <c r="AH135" s="41" t="s">
        <v>4462</v>
      </c>
      <c r="AI135" s="42">
        <v>45749</v>
      </c>
      <c r="AJ135" s="50"/>
      <c r="AK135" s="337">
        <f t="shared" si="2"/>
        <v>1804</v>
      </c>
      <c r="AL135" s="337" t="str">
        <f t="shared" si="3"/>
        <v>-</v>
      </c>
      <c r="AM135"/>
      <c r="AN135"/>
      <c r="AO135"/>
    </row>
    <row r="136" spans="1:41" x14ac:dyDescent="0.2">
      <c r="A136" s="169" t="s">
        <v>2799</v>
      </c>
      <c r="B136" s="172">
        <f>IF(A136="Oui",0,1)</f>
        <v>1</v>
      </c>
      <c r="C136" s="28" t="s">
        <v>2163</v>
      </c>
      <c r="D136" s="28" t="s">
        <v>2164</v>
      </c>
      <c r="E136" s="59"/>
      <c r="F136" s="67" t="s">
        <v>1250</v>
      </c>
      <c r="G136" s="52" t="s">
        <v>43</v>
      </c>
      <c r="H136" s="29">
        <f ca="1">IF(AI136&lt;=Données!$B$2,1," ")</f>
        <v>1</v>
      </c>
      <c r="I136" s="45"/>
      <c r="J136" s="46"/>
      <c r="K136" s="47"/>
      <c r="L136" s="48"/>
      <c r="M136" s="185"/>
      <c r="N136" s="187"/>
      <c r="O136" s="185"/>
      <c r="P136" s="186"/>
      <c r="Q136" s="186"/>
      <c r="R136" s="187"/>
      <c r="S136" s="187"/>
      <c r="T136" s="187"/>
      <c r="U136" s="187"/>
      <c r="V136" s="214"/>
      <c r="W136" s="215"/>
      <c r="X136" s="34"/>
      <c r="Y136" s="35"/>
      <c r="Z136" s="35"/>
      <c r="AA136" s="35"/>
      <c r="AB136" s="36"/>
      <c r="AC136" s="224"/>
      <c r="AD136" s="53"/>
      <c r="AE136" s="54"/>
      <c r="AF136" s="55"/>
      <c r="AG136" s="56"/>
      <c r="AH136" s="41" t="s">
        <v>85</v>
      </c>
      <c r="AI136" s="42"/>
      <c r="AJ136" s="50" t="s">
        <v>2165</v>
      </c>
      <c r="AK136" s="337" t="e">
        <f t="shared" si="2"/>
        <v>#N/A</v>
      </c>
      <c r="AL136" s="337" t="e">
        <f t="shared" si="3"/>
        <v>#N/A</v>
      </c>
      <c r="AM136"/>
      <c r="AN136"/>
      <c r="AO136"/>
    </row>
    <row r="137" spans="1:41" x14ac:dyDescent="0.2">
      <c r="A137" s="169" t="s">
        <v>2799</v>
      </c>
      <c r="B137" s="172">
        <f>IF(A137="Oui",0,1)</f>
        <v>1</v>
      </c>
      <c r="C137" s="28" t="s">
        <v>3214</v>
      </c>
      <c r="D137" s="28" t="s">
        <v>3216</v>
      </c>
      <c r="E137" s="59">
        <v>0</v>
      </c>
      <c r="F137" s="57" t="s">
        <v>479</v>
      </c>
      <c r="G137" s="52" t="s">
        <v>110</v>
      </c>
      <c r="H137" s="29">
        <f ca="1">IF(AI137&lt;=Données!$B$2,1," ")</f>
        <v>1</v>
      </c>
      <c r="I137" s="45">
        <v>1</v>
      </c>
      <c r="J137" s="46"/>
      <c r="K137" s="47"/>
      <c r="L137" s="48"/>
      <c r="M137" s="185"/>
      <c r="N137" s="187"/>
      <c r="O137" s="185"/>
      <c r="P137" s="186"/>
      <c r="Q137" s="186"/>
      <c r="R137" s="187"/>
      <c r="S137" s="187"/>
      <c r="T137" s="187"/>
      <c r="U137" s="187"/>
      <c r="V137" s="214"/>
      <c r="W137" s="215"/>
      <c r="X137" s="34"/>
      <c r="Y137" s="35"/>
      <c r="Z137" s="35"/>
      <c r="AA137" s="35"/>
      <c r="AB137" s="36"/>
      <c r="AC137" s="224"/>
      <c r="AD137" s="37"/>
      <c r="AE137" s="38"/>
      <c r="AF137" s="55"/>
      <c r="AG137" s="56"/>
      <c r="AH137" s="41" t="s">
        <v>2858</v>
      </c>
      <c r="AI137" s="42">
        <v>45027</v>
      </c>
      <c r="AJ137" s="50"/>
      <c r="AK137" s="337" t="str">
        <f t="shared" si="2"/>
        <v>95PFE-L2S</v>
      </c>
      <c r="AL137" s="337" t="str">
        <f t="shared" si="3"/>
        <v>-</v>
      </c>
      <c r="AM137"/>
      <c r="AN137"/>
      <c r="AO137"/>
    </row>
    <row r="138" spans="1:41" x14ac:dyDescent="0.2">
      <c r="A138" s="169" t="s">
        <v>2799</v>
      </c>
      <c r="B138" s="172">
        <f>IF(A138="Oui",0,1)</f>
        <v>1</v>
      </c>
      <c r="C138" s="28" t="s">
        <v>2169</v>
      </c>
      <c r="D138" s="28" t="s">
        <v>676</v>
      </c>
      <c r="E138" s="59">
        <v>0</v>
      </c>
      <c r="F138" s="67" t="s">
        <v>2170</v>
      </c>
      <c r="G138" s="66"/>
      <c r="H138" s="29">
        <f ca="1">IF(AI138&lt;=Données!$B$2,1," ")</f>
        <v>1</v>
      </c>
      <c r="I138" s="45"/>
      <c r="J138" s="46" t="s">
        <v>56</v>
      </c>
      <c r="K138" s="47" t="s">
        <v>56</v>
      </c>
      <c r="L138" s="48"/>
      <c r="M138" s="185"/>
      <c r="N138" s="187"/>
      <c r="O138" s="185"/>
      <c r="P138" s="186"/>
      <c r="Q138" s="186">
        <v>1</v>
      </c>
      <c r="R138" s="187"/>
      <c r="S138" s="187"/>
      <c r="T138" s="187"/>
      <c r="U138" s="187"/>
      <c r="V138" s="214"/>
      <c r="W138" s="215"/>
      <c r="X138" s="34"/>
      <c r="Y138" s="35"/>
      <c r="Z138" s="35"/>
      <c r="AA138" s="35"/>
      <c r="AB138" s="36"/>
      <c r="AC138" s="224"/>
      <c r="AD138" s="53"/>
      <c r="AE138" s="54"/>
      <c r="AF138" s="55"/>
      <c r="AG138" s="56"/>
      <c r="AH138" s="41" t="s">
        <v>50</v>
      </c>
      <c r="AI138" s="42">
        <v>44579</v>
      </c>
      <c r="AJ138" s="50"/>
      <c r="AK138" s="337" t="str">
        <f t="shared" si="2"/>
        <v>1870 +</v>
      </c>
      <c r="AL138" s="337" t="str">
        <f t="shared" si="3"/>
        <v>-</v>
      </c>
      <c r="AM138"/>
      <c r="AN138"/>
      <c r="AO138"/>
    </row>
    <row r="139" spans="1:41" x14ac:dyDescent="0.2">
      <c r="A139" s="169" t="s">
        <v>2799</v>
      </c>
      <c r="B139" s="172">
        <f>IF(A139="Oui",0,1)</f>
        <v>1</v>
      </c>
      <c r="C139" s="28" t="s">
        <v>794</v>
      </c>
      <c r="D139" s="28" t="s">
        <v>185</v>
      </c>
      <c r="E139" s="64">
        <v>0</v>
      </c>
      <c r="F139" s="57" t="s">
        <v>186</v>
      </c>
      <c r="G139" s="52" t="s">
        <v>359</v>
      </c>
      <c r="H139" s="29">
        <f ca="1">IF(AI139&lt;=Données!$B$2,1," ")</f>
        <v>1</v>
      </c>
      <c r="I139" s="45">
        <v>1</v>
      </c>
      <c r="J139" s="46"/>
      <c r="K139" s="47"/>
      <c r="L139" s="48"/>
      <c r="M139" s="185"/>
      <c r="N139" s="187"/>
      <c r="O139" s="185"/>
      <c r="P139" s="186"/>
      <c r="Q139" s="186"/>
      <c r="R139" s="187"/>
      <c r="S139" s="187"/>
      <c r="T139" s="187"/>
      <c r="U139" s="187"/>
      <c r="V139" s="214"/>
      <c r="W139" s="215"/>
      <c r="X139" s="34"/>
      <c r="Y139" s="35"/>
      <c r="Z139" s="35"/>
      <c r="AA139" s="35"/>
      <c r="AB139" s="36"/>
      <c r="AC139" s="224"/>
      <c r="AD139" s="53"/>
      <c r="AE139" s="54"/>
      <c r="AF139" s="55"/>
      <c r="AG139" s="56"/>
      <c r="AH139" s="41" t="s">
        <v>85</v>
      </c>
      <c r="AI139" s="42">
        <v>44671</v>
      </c>
      <c r="AJ139" s="50"/>
      <c r="AK139" s="337" t="str">
        <f t="shared" si="2"/>
        <v>95PFE-L2S</v>
      </c>
      <c r="AL139" s="337" t="str">
        <f t="shared" si="3"/>
        <v>-</v>
      </c>
      <c r="AM139"/>
      <c r="AN139"/>
      <c r="AO139"/>
    </row>
    <row r="140" spans="1:41" x14ac:dyDescent="0.2">
      <c r="A140" s="169" t="s">
        <v>2799</v>
      </c>
      <c r="B140" s="172">
        <f>IF(A140="Oui",0,1)</f>
        <v>1</v>
      </c>
      <c r="C140" s="28" t="s">
        <v>2203</v>
      </c>
      <c r="D140" s="28" t="s">
        <v>390</v>
      </c>
      <c r="E140" s="98">
        <v>0</v>
      </c>
      <c r="F140" s="57" t="s">
        <v>479</v>
      </c>
      <c r="G140" s="52" t="s">
        <v>76</v>
      </c>
      <c r="H140" s="29">
        <f ca="1">IF(AI140&lt;=Données!$B$2,1," ")</f>
        <v>1</v>
      </c>
      <c r="I140" s="45"/>
      <c r="J140" s="46">
        <v>1</v>
      </c>
      <c r="K140" s="47"/>
      <c r="L140" s="48"/>
      <c r="M140" s="185"/>
      <c r="N140" s="187"/>
      <c r="O140" s="185"/>
      <c r="P140" s="186"/>
      <c r="Q140" s="186"/>
      <c r="R140" s="187"/>
      <c r="S140" s="187"/>
      <c r="T140" s="187"/>
      <c r="U140" s="187"/>
      <c r="V140" s="214"/>
      <c r="W140" s="215"/>
      <c r="X140" s="34"/>
      <c r="Y140" s="35"/>
      <c r="Z140" s="35"/>
      <c r="AA140" s="35"/>
      <c r="AB140" s="36"/>
      <c r="AC140" s="224"/>
      <c r="AD140" s="53"/>
      <c r="AE140" s="54"/>
      <c r="AF140" s="55"/>
      <c r="AG140" s="56"/>
      <c r="AH140" s="41" t="s">
        <v>144</v>
      </c>
      <c r="AI140" s="42">
        <v>44596</v>
      </c>
      <c r="AJ140" s="50"/>
      <c r="AK140" s="337" t="str">
        <f t="shared" si="2"/>
        <v>95PFE-L2M</v>
      </c>
      <c r="AL140" s="337" t="str">
        <f t="shared" si="3"/>
        <v>-</v>
      </c>
      <c r="AM140"/>
      <c r="AN140"/>
      <c r="AO140"/>
    </row>
    <row r="141" spans="1:41" x14ac:dyDescent="0.2">
      <c r="A141" s="169" t="s">
        <v>2799</v>
      </c>
      <c r="B141" s="172">
        <f>IF(A141="Oui",0,1)</f>
        <v>1</v>
      </c>
      <c r="C141" s="28" t="s">
        <v>6047</v>
      </c>
      <c r="D141" s="28" t="s">
        <v>6048</v>
      </c>
      <c r="E141" s="59">
        <v>229376</v>
      </c>
      <c r="F141" s="57" t="s">
        <v>479</v>
      </c>
      <c r="G141" s="52" t="s">
        <v>43</v>
      </c>
      <c r="H141" s="29" t="str">
        <f ca="1">IF(AI141&lt;=Données!$B$2,1," ")</f>
        <v xml:space="preserve"> </v>
      </c>
      <c r="I141" s="45"/>
      <c r="J141" s="46">
        <v>1</v>
      </c>
      <c r="K141" s="47"/>
      <c r="L141" s="48"/>
      <c r="M141" s="185"/>
      <c r="N141" s="187"/>
      <c r="O141" s="185"/>
      <c r="P141" s="186"/>
      <c r="Q141" s="186">
        <v>1</v>
      </c>
      <c r="R141" s="187"/>
      <c r="S141" s="187"/>
      <c r="T141" s="187"/>
      <c r="U141" s="187"/>
      <c r="V141" s="214"/>
      <c r="W141" s="215"/>
      <c r="X141" s="34"/>
      <c r="Y141" s="35"/>
      <c r="Z141" s="35"/>
      <c r="AA141" s="35"/>
      <c r="AB141" s="36"/>
      <c r="AC141" s="224"/>
      <c r="AD141" s="53"/>
      <c r="AE141" s="54"/>
      <c r="AF141" s="55"/>
      <c r="AG141" s="56"/>
      <c r="AH141" s="41" t="s">
        <v>4462</v>
      </c>
      <c r="AI141" s="42">
        <v>45763</v>
      </c>
      <c r="AJ141" s="50"/>
      <c r="AK141" s="337" t="str">
        <f t="shared" ref="AK141:AK202" si="4">INDEX($I$6:$AC$6,1,MATCH(1,I141:AC141,-1))</f>
        <v>95PFE-L2M</v>
      </c>
      <c r="AL141" s="337" t="str">
        <f t="shared" ref="AL141:AL202" si="5">IF(INDEX($I$6:$AC$6,1,MATCH(1,I141:AC141,1))&lt;&gt;INDEX($I$6:$AC$6,1,MATCH(1,I141:AC141,-1)),INDEX($I$6:$AC$6,1,MATCH(1,I141:AC141,1)),"-")</f>
        <v>1870 +</v>
      </c>
      <c r="AM141"/>
      <c r="AN141"/>
      <c r="AO141"/>
    </row>
    <row r="142" spans="1:41" x14ac:dyDescent="0.2">
      <c r="A142" s="169" t="s">
        <v>2799</v>
      </c>
      <c r="B142" s="172">
        <f>IF(A142="Oui",0,1)</f>
        <v>1</v>
      </c>
      <c r="C142" s="28" t="s">
        <v>2238</v>
      </c>
      <c r="D142" s="28" t="s">
        <v>2239</v>
      </c>
      <c r="E142" s="71">
        <v>0</v>
      </c>
      <c r="F142" s="72" t="s">
        <v>212</v>
      </c>
      <c r="G142" s="58" t="s">
        <v>213</v>
      </c>
      <c r="H142" s="29">
        <f ca="1">IF(AI142&lt;=Données!$B$2,1," ")</f>
        <v>1</v>
      </c>
      <c r="I142" s="45"/>
      <c r="J142" s="46" t="s">
        <v>56</v>
      </c>
      <c r="K142" s="47" t="s">
        <v>56</v>
      </c>
      <c r="L142" s="48" t="s">
        <v>56</v>
      </c>
      <c r="M142" s="185"/>
      <c r="N142" s="187"/>
      <c r="O142" s="185"/>
      <c r="P142" s="186"/>
      <c r="Q142" s="186">
        <v>1</v>
      </c>
      <c r="R142" s="187">
        <v>1</v>
      </c>
      <c r="S142" s="187"/>
      <c r="T142" s="187"/>
      <c r="U142" s="187"/>
      <c r="V142" s="214"/>
      <c r="W142" s="215"/>
      <c r="X142" s="34"/>
      <c r="Y142" s="35"/>
      <c r="Z142" s="35"/>
      <c r="AA142" s="35"/>
      <c r="AB142" s="36" t="s">
        <v>56</v>
      </c>
      <c r="AC142" s="224" t="s">
        <v>56</v>
      </c>
      <c r="AD142" s="73"/>
      <c r="AE142" s="74"/>
      <c r="AF142" s="75"/>
      <c r="AG142" s="76"/>
      <c r="AH142" s="41" t="s">
        <v>85</v>
      </c>
      <c r="AI142" s="42">
        <v>44616</v>
      </c>
      <c r="AJ142" s="50"/>
      <c r="AK142" s="337" t="str">
        <f t="shared" si="4"/>
        <v>1870 +</v>
      </c>
      <c r="AL142" s="337">
        <f t="shared" si="5"/>
        <v>8210</v>
      </c>
      <c r="AM142"/>
      <c r="AN142"/>
      <c r="AO142"/>
    </row>
    <row r="143" spans="1:41" x14ac:dyDescent="0.2">
      <c r="A143" s="169" t="s">
        <v>2799</v>
      </c>
      <c r="B143" s="172">
        <f>IF(A143="Oui",0,1)</f>
        <v>1</v>
      </c>
      <c r="C143" s="28" t="s">
        <v>4516</v>
      </c>
      <c r="D143" s="28" t="s">
        <v>4517</v>
      </c>
      <c r="E143" s="59">
        <v>0</v>
      </c>
      <c r="F143" s="57" t="s">
        <v>479</v>
      </c>
      <c r="G143" s="52" t="s">
        <v>4461</v>
      </c>
      <c r="H143" s="29">
        <f ca="1">IF(AI143&lt;=Données!$B$2,1," ")</f>
        <v>1</v>
      </c>
      <c r="I143" s="45"/>
      <c r="J143" s="46" t="s">
        <v>56</v>
      </c>
      <c r="K143" s="47" t="s">
        <v>56</v>
      </c>
      <c r="L143" s="48">
        <v>1</v>
      </c>
      <c r="M143" s="185"/>
      <c r="N143" s="187"/>
      <c r="O143" s="185"/>
      <c r="P143" s="186"/>
      <c r="Q143" s="186"/>
      <c r="R143" s="187"/>
      <c r="S143" s="187"/>
      <c r="T143" s="187"/>
      <c r="U143" s="187"/>
      <c r="V143" s="214"/>
      <c r="W143" s="215"/>
      <c r="X143" s="34"/>
      <c r="Y143" s="35"/>
      <c r="Z143" s="35"/>
      <c r="AA143" s="35"/>
      <c r="AB143" s="36"/>
      <c r="AC143" s="224"/>
      <c r="AD143" s="53"/>
      <c r="AE143" s="54"/>
      <c r="AF143" s="55"/>
      <c r="AG143" s="56"/>
      <c r="AH143" s="41" t="s">
        <v>2858</v>
      </c>
      <c r="AI143" s="42">
        <v>45209</v>
      </c>
      <c r="AJ143" s="50"/>
      <c r="AK143" s="337" t="str">
        <f t="shared" si="4"/>
        <v>F550</v>
      </c>
      <c r="AL143" s="337" t="str">
        <f t="shared" si="5"/>
        <v>-</v>
      </c>
      <c r="AM143"/>
      <c r="AN143"/>
      <c r="AO143"/>
    </row>
    <row r="144" spans="1:41" x14ac:dyDescent="0.2">
      <c r="A144" s="169" t="s">
        <v>2799</v>
      </c>
      <c r="B144" s="172">
        <f>IF(A144="Oui",0,1)</f>
        <v>1</v>
      </c>
      <c r="C144" s="28" t="s">
        <v>2245</v>
      </c>
      <c r="D144" s="28" t="s">
        <v>1774</v>
      </c>
      <c r="E144" s="64">
        <v>0</v>
      </c>
      <c r="F144" s="50" t="s">
        <v>212</v>
      </c>
      <c r="G144" s="66" t="s">
        <v>213</v>
      </c>
      <c r="H144" s="29">
        <f ca="1">IF(AI144&lt;=Données!$B$2,1," ")</f>
        <v>1</v>
      </c>
      <c r="I144" s="45"/>
      <c r="J144" s="46">
        <v>1</v>
      </c>
      <c r="K144" s="47"/>
      <c r="L144" s="48"/>
      <c r="M144" s="185"/>
      <c r="N144" s="187"/>
      <c r="O144" s="185"/>
      <c r="P144" s="186"/>
      <c r="Q144" s="186"/>
      <c r="R144" s="187"/>
      <c r="S144" s="187"/>
      <c r="T144" s="187"/>
      <c r="U144" s="187"/>
      <c r="V144" s="214"/>
      <c r="W144" s="215"/>
      <c r="X144" s="34"/>
      <c r="Y144" s="35"/>
      <c r="Z144" s="35"/>
      <c r="AA144" s="35"/>
      <c r="AB144" s="36"/>
      <c r="AC144" s="224"/>
      <c r="AD144" s="53"/>
      <c r="AE144" s="54"/>
      <c r="AF144" s="55"/>
      <c r="AG144" s="56"/>
      <c r="AH144" s="41" t="s">
        <v>85</v>
      </c>
      <c r="AI144" s="42">
        <v>44601</v>
      </c>
      <c r="AJ144" s="50"/>
      <c r="AK144" s="337" t="str">
        <f t="shared" si="4"/>
        <v>95PFE-L2M</v>
      </c>
      <c r="AL144" s="337" t="str">
        <f t="shared" si="5"/>
        <v>-</v>
      </c>
      <c r="AM144"/>
      <c r="AN144"/>
      <c r="AO144"/>
    </row>
    <row r="145" spans="1:41" x14ac:dyDescent="0.2">
      <c r="A145" s="169" t="s">
        <v>2799</v>
      </c>
      <c r="B145" s="172">
        <f>IF(A145="Oui",0,1)</f>
        <v>1</v>
      </c>
      <c r="C145" s="28" t="s">
        <v>2268</v>
      </c>
      <c r="D145" s="28" t="s">
        <v>2269</v>
      </c>
      <c r="E145" s="59">
        <v>0</v>
      </c>
      <c r="F145" s="67" t="s">
        <v>479</v>
      </c>
      <c r="G145" s="66" t="s">
        <v>2270</v>
      </c>
      <c r="H145" s="29">
        <f ca="1">IF(AI145&lt;=Données!$B$2,1," ")</f>
        <v>1</v>
      </c>
      <c r="I145" s="45">
        <v>1</v>
      </c>
      <c r="J145" s="46" t="s">
        <v>56</v>
      </c>
      <c r="K145" s="47"/>
      <c r="L145" s="48"/>
      <c r="M145" s="185"/>
      <c r="N145" s="187"/>
      <c r="O145" s="185"/>
      <c r="P145" s="186"/>
      <c r="Q145" s="186"/>
      <c r="R145" s="187"/>
      <c r="S145" s="187"/>
      <c r="T145" s="187"/>
      <c r="U145" s="187"/>
      <c r="V145" s="214"/>
      <c r="W145" s="215"/>
      <c r="X145" s="34"/>
      <c r="Y145" s="35"/>
      <c r="Z145" s="35"/>
      <c r="AA145" s="35"/>
      <c r="AB145" s="36"/>
      <c r="AC145" s="224"/>
      <c r="AD145" s="53"/>
      <c r="AE145" s="54"/>
      <c r="AF145" s="55"/>
      <c r="AG145" s="56"/>
      <c r="AH145" s="41" t="s">
        <v>57</v>
      </c>
      <c r="AI145" s="42">
        <v>44572</v>
      </c>
      <c r="AJ145" s="50"/>
      <c r="AK145" s="337" t="str">
        <f t="shared" si="4"/>
        <v>95PFE-L2S</v>
      </c>
      <c r="AL145" s="337" t="str">
        <f t="shared" si="5"/>
        <v>-</v>
      </c>
      <c r="AM145"/>
      <c r="AN145"/>
      <c r="AO145"/>
    </row>
    <row r="146" spans="1:41" x14ac:dyDescent="0.2">
      <c r="A146" s="169" t="s">
        <v>2799</v>
      </c>
      <c r="B146" s="172">
        <f>IF(A146="Oui",0,1)</f>
        <v>1</v>
      </c>
      <c r="C146" s="28" t="s">
        <v>2279</v>
      </c>
      <c r="D146" s="28" t="s">
        <v>2979</v>
      </c>
      <c r="E146" s="64">
        <v>0</v>
      </c>
      <c r="F146" s="57" t="s">
        <v>186</v>
      </c>
      <c r="G146" s="52" t="s">
        <v>600</v>
      </c>
      <c r="H146" s="29">
        <f ca="1">IF(AI146&lt;=Données!$B$2,1," ")</f>
        <v>1</v>
      </c>
      <c r="I146" s="45" t="s">
        <v>56</v>
      </c>
      <c r="J146" s="46" t="s">
        <v>56</v>
      </c>
      <c r="K146" s="47"/>
      <c r="L146" s="48">
        <v>1</v>
      </c>
      <c r="M146" s="185"/>
      <c r="N146" s="187"/>
      <c r="O146" s="185"/>
      <c r="P146" s="186"/>
      <c r="Q146" s="186"/>
      <c r="R146" s="187"/>
      <c r="S146" s="187"/>
      <c r="T146" s="187"/>
      <c r="U146" s="187"/>
      <c r="V146" s="214"/>
      <c r="W146" s="215"/>
      <c r="X146" s="34"/>
      <c r="Y146" s="35"/>
      <c r="Z146" s="35"/>
      <c r="AA146" s="35"/>
      <c r="AB146" s="36"/>
      <c r="AC146" s="224"/>
      <c r="AD146" s="53"/>
      <c r="AE146" s="54"/>
      <c r="AF146" s="55"/>
      <c r="AG146" s="56"/>
      <c r="AH146" s="41" t="s">
        <v>2858</v>
      </c>
      <c r="AI146" s="42">
        <v>44811</v>
      </c>
      <c r="AJ146" s="50"/>
      <c r="AK146" s="337" t="str">
        <f t="shared" si="4"/>
        <v>F550</v>
      </c>
      <c r="AL146" s="337" t="str">
        <f t="shared" si="5"/>
        <v>-</v>
      </c>
      <c r="AM146"/>
      <c r="AN146"/>
      <c r="AO146"/>
    </row>
    <row r="147" spans="1:41" x14ac:dyDescent="0.2">
      <c r="A147" s="169" t="s">
        <v>2799</v>
      </c>
      <c r="B147" s="172">
        <f>IF(A147="Oui",0,1)</f>
        <v>1</v>
      </c>
      <c r="C147" s="28" t="s">
        <v>2320</v>
      </c>
      <c r="D147" s="28" t="s">
        <v>3215</v>
      </c>
      <c r="E147" s="59">
        <v>0</v>
      </c>
      <c r="F147" s="57" t="s">
        <v>479</v>
      </c>
      <c r="G147" s="52" t="s">
        <v>146</v>
      </c>
      <c r="H147" s="29">
        <f ca="1">IF(AI147&lt;=Données!$B$2,1," ")</f>
        <v>1</v>
      </c>
      <c r="I147" s="45">
        <v>1</v>
      </c>
      <c r="J147" s="46"/>
      <c r="K147" s="47"/>
      <c r="L147" s="48"/>
      <c r="M147" s="185"/>
      <c r="N147" s="187"/>
      <c r="O147" s="185"/>
      <c r="P147" s="186"/>
      <c r="Q147" s="186"/>
      <c r="R147" s="187"/>
      <c r="S147" s="187"/>
      <c r="T147" s="187"/>
      <c r="U147" s="187"/>
      <c r="V147" s="214"/>
      <c r="W147" s="215"/>
      <c r="X147" s="34"/>
      <c r="Y147" s="35"/>
      <c r="Z147" s="35"/>
      <c r="AA147" s="35"/>
      <c r="AB147" s="36"/>
      <c r="AC147" s="224"/>
      <c r="AD147" s="53"/>
      <c r="AE147" s="54"/>
      <c r="AF147" s="55"/>
      <c r="AG147" s="56"/>
      <c r="AH147" s="41" t="s">
        <v>2858</v>
      </c>
      <c r="AI147" s="42">
        <v>45027</v>
      </c>
      <c r="AJ147" s="50"/>
      <c r="AK147" s="337" t="str">
        <f t="shared" si="4"/>
        <v>95PFE-L2S</v>
      </c>
      <c r="AL147" s="337" t="str">
        <f t="shared" si="5"/>
        <v>-</v>
      </c>
      <c r="AM147"/>
      <c r="AN147"/>
      <c r="AO147"/>
    </row>
    <row r="148" spans="1:41" x14ac:dyDescent="0.2">
      <c r="A148" s="169" t="s">
        <v>2799</v>
      </c>
      <c r="B148" s="172">
        <f>IF(A148="Oui",0,1)</f>
        <v>1</v>
      </c>
      <c r="C148" s="28" t="s">
        <v>3159</v>
      </c>
      <c r="D148" s="28" t="s">
        <v>3160</v>
      </c>
      <c r="E148" s="59">
        <v>0</v>
      </c>
      <c r="F148" s="57" t="s">
        <v>212</v>
      </c>
      <c r="G148" s="52" t="s">
        <v>2841</v>
      </c>
      <c r="H148" s="29">
        <f ca="1">IF(AI148&lt;=Données!$B$2,1," ")</f>
        <v>1</v>
      </c>
      <c r="I148" s="45"/>
      <c r="J148" s="46">
        <v>1</v>
      </c>
      <c r="K148" s="47"/>
      <c r="L148" s="48"/>
      <c r="M148" s="185"/>
      <c r="N148" s="187"/>
      <c r="O148" s="185"/>
      <c r="P148" s="186"/>
      <c r="Q148" s="186"/>
      <c r="R148" s="187"/>
      <c r="S148" s="187"/>
      <c r="T148" s="187"/>
      <c r="U148" s="187"/>
      <c r="V148" s="214"/>
      <c r="W148" s="215"/>
      <c r="X148" s="34"/>
      <c r="Y148" s="35"/>
      <c r="Z148" s="35"/>
      <c r="AA148" s="35"/>
      <c r="AB148" s="36"/>
      <c r="AC148" s="224"/>
      <c r="AD148" s="53"/>
      <c r="AE148" s="54"/>
      <c r="AF148" s="55"/>
      <c r="AG148" s="56"/>
      <c r="AH148" s="41" t="s">
        <v>2858</v>
      </c>
      <c r="AI148" s="42">
        <v>44979</v>
      </c>
      <c r="AJ148" s="50"/>
      <c r="AK148" s="337" t="str">
        <f t="shared" si="4"/>
        <v>95PFE-L2M</v>
      </c>
      <c r="AL148" s="337" t="str">
        <f t="shared" si="5"/>
        <v>-</v>
      </c>
      <c r="AM148"/>
      <c r="AN148"/>
      <c r="AO148"/>
    </row>
    <row r="149" spans="1:41" x14ac:dyDescent="0.2">
      <c r="A149" s="169" t="s">
        <v>2799</v>
      </c>
      <c r="B149" s="172">
        <f>IF(A149="Oui",0,1)</f>
        <v>1</v>
      </c>
      <c r="C149" s="28" t="s">
        <v>2326</v>
      </c>
      <c r="D149" s="28" t="s">
        <v>2327</v>
      </c>
      <c r="E149" s="59">
        <v>0</v>
      </c>
      <c r="F149" s="67" t="s">
        <v>2328</v>
      </c>
      <c r="G149" s="52" t="s">
        <v>264</v>
      </c>
      <c r="H149" s="29">
        <f ca="1">IF(AI149&lt;=Données!$B$2,1," ")</f>
        <v>1</v>
      </c>
      <c r="I149" s="45" t="s">
        <v>56</v>
      </c>
      <c r="J149" s="46" t="s">
        <v>56</v>
      </c>
      <c r="K149" s="47"/>
      <c r="L149" s="48"/>
      <c r="M149" s="185"/>
      <c r="N149" s="187"/>
      <c r="O149" s="185"/>
      <c r="P149" s="186"/>
      <c r="Q149" s="186">
        <v>1</v>
      </c>
      <c r="R149" s="187"/>
      <c r="S149" s="187"/>
      <c r="T149" s="187"/>
      <c r="U149" s="187"/>
      <c r="V149" s="214"/>
      <c r="W149" s="215"/>
      <c r="X149" s="34"/>
      <c r="Y149" s="35"/>
      <c r="Z149" s="35"/>
      <c r="AA149" s="35"/>
      <c r="AB149" s="36"/>
      <c r="AC149" s="224"/>
      <c r="AD149" s="53"/>
      <c r="AE149" s="54"/>
      <c r="AF149" s="55"/>
      <c r="AG149" s="56"/>
      <c r="AH149" s="41" t="s">
        <v>57</v>
      </c>
      <c r="AI149" s="42">
        <v>44572</v>
      </c>
      <c r="AJ149" s="50"/>
      <c r="AK149" s="337" t="str">
        <f t="shared" si="4"/>
        <v>1870 +</v>
      </c>
      <c r="AL149" s="337" t="str">
        <f t="shared" si="5"/>
        <v>-</v>
      </c>
      <c r="AM149"/>
      <c r="AN149"/>
      <c r="AO149"/>
    </row>
    <row r="150" spans="1:41" x14ac:dyDescent="0.2">
      <c r="A150" s="169" t="s">
        <v>2799</v>
      </c>
      <c r="B150" s="172">
        <f>IF(A150="Oui",0,1)</f>
        <v>1</v>
      </c>
      <c r="C150" s="28" t="s">
        <v>3208</v>
      </c>
      <c r="D150" s="28" t="s">
        <v>935</v>
      </c>
      <c r="E150" s="59">
        <v>0</v>
      </c>
      <c r="F150" s="57" t="s">
        <v>479</v>
      </c>
      <c r="G150" s="52" t="s">
        <v>3112</v>
      </c>
      <c r="H150" s="29">
        <f ca="1">IF(AI150&lt;=Données!$B$2,1," ")</f>
        <v>1</v>
      </c>
      <c r="I150" s="45">
        <v>1</v>
      </c>
      <c r="J150" s="46"/>
      <c r="K150" s="47"/>
      <c r="L150" s="48"/>
      <c r="M150" s="185"/>
      <c r="N150" s="187"/>
      <c r="O150" s="185"/>
      <c r="P150" s="186"/>
      <c r="Q150" s="186"/>
      <c r="R150" s="187"/>
      <c r="S150" s="187"/>
      <c r="T150" s="187"/>
      <c r="U150" s="187"/>
      <c r="V150" s="214"/>
      <c r="W150" s="215"/>
      <c r="X150" s="34"/>
      <c r="Y150" s="35"/>
      <c r="Z150" s="35"/>
      <c r="AA150" s="35"/>
      <c r="AB150" s="36"/>
      <c r="AC150" s="224"/>
      <c r="AD150" s="53"/>
      <c r="AE150" s="54"/>
      <c r="AF150" s="55"/>
      <c r="AG150" s="56"/>
      <c r="AH150" s="41" t="s">
        <v>85</v>
      </c>
      <c r="AI150" s="42">
        <v>45021</v>
      </c>
      <c r="AJ150" s="50"/>
      <c r="AK150" s="337" t="str">
        <f t="shared" si="4"/>
        <v>95PFE-L2S</v>
      </c>
      <c r="AL150" s="337" t="str">
        <f t="shared" si="5"/>
        <v>-</v>
      </c>
      <c r="AM150"/>
      <c r="AN150"/>
      <c r="AO150"/>
    </row>
    <row r="151" spans="1:41" x14ac:dyDescent="0.2">
      <c r="A151" s="169" t="s">
        <v>2799</v>
      </c>
      <c r="B151" s="172">
        <f>IF(A151="Oui",0,1)</f>
        <v>1</v>
      </c>
      <c r="C151" s="28" t="s">
        <v>2337</v>
      </c>
      <c r="D151" s="28" t="s">
        <v>1040</v>
      </c>
      <c r="E151" s="51">
        <v>0</v>
      </c>
      <c r="F151" s="57" t="s">
        <v>212</v>
      </c>
      <c r="G151" s="58" t="s">
        <v>213</v>
      </c>
      <c r="H151" s="29">
        <f ca="1">IF(AI151&lt;=Données!$B$2,1," ")</f>
        <v>1</v>
      </c>
      <c r="I151" s="45"/>
      <c r="J151" s="46">
        <v>1</v>
      </c>
      <c r="K151" s="47"/>
      <c r="L151" s="48"/>
      <c r="M151" s="185"/>
      <c r="N151" s="187"/>
      <c r="O151" s="185"/>
      <c r="P151" s="186"/>
      <c r="Q151" s="186"/>
      <c r="R151" s="187"/>
      <c r="S151" s="187"/>
      <c r="T151" s="187"/>
      <c r="U151" s="187"/>
      <c r="V151" s="214"/>
      <c r="W151" s="215"/>
      <c r="X151" s="34"/>
      <c r="Y151" s="35"/>
      <c r="Z151" s="35"/>
      <c r="AA151" s="35"/>
      <c r="AB151" s="36"/>
      <c r="AC151" s="224"/>
      <c r="AD151" s="53"/>
      <c r="AE151" s="54"/>
      <c r="AF151" s="55"/>
      <c r="AG151" s="56"/>
      <c r="AH151" s="41" t="s">
        <v>85</v>
      </c>
      <c r="AI151" s="42">
        <v>44608</v>
      </c>
      <c r="AJ151" s="50"/>
      <c r="AK151" s="337" t="str">
        <f t="shared" si="4"/>
        <v>95PFE-L2M</v>
      </c>
      <c r="AL151" s="337" t="str">
        <f t="shared" si="5"/>
        <v>-</v>
      </c>
      <c r="AM151"/>
      <c r="AN151"/>
      <c r="AO151"/>
    </row>
    <row r="152" spans="1:41" x14ac:dyDescent="0.2">
      <c r="A152" s="169" t="s">
        <v>2799</v>
      </c>
      <c r="B152" s="172">
        <f>IF(A152="Oui",0,1)</f>
        <v>1</v>
      </c>
      <c r="C152" s="28" t="s">
        <v>4004</v>
      </c>
      <c r="D152" s="28" t="s">
        <v>5999</v>
      </c>
      <c r="E152" s="59">
        <v>0</v>
      </c>
      <c r="F152" s="57" t="s">
        <v>6000</v>
      </c>
      <c r="G152" s="52" t="s">
        <v>43</v>
      </c>
      <c r="H152" s="29" t="str">
        <f ca="1">IF(AI152&lt;=Données!$B$2,1," ")</f>
        <v xml:space="preserve"> </v>
      </c>
      <c r="I152" s="45">
        <v>1</v>
      </c>
      <c r="J152" s="46"/>
      <c r="K152" s="47"/>
      <c r="L152" s="48"/>
      <c r="M152" s="185"/>
      <c r="N152" s="187"/>
      <c r="O152" s="185"/>
      <c r="P152" s="186"/>
      <c r="Q152" s="186"/>
      <c r="R152" s="187"/>
      <c r="S152" s="187"/>
      <c r="T152" s="187"/>
      <c r="U152" s="187"/>
      <c r="V152" s="214"/>
      <c r="W152" s="215"/>
      <c r="X152" s="34"/>
      <c r="Y152" s="35"/>
      <c r="Z152" s="35"/>
      <c r="AA152" s="35"/>
      <c r="AB152" s="36"/>
      <c r="AC152" s="224"/>
      <c r="AD152" s="53"/>
      <c r="AE152" s="54"/>
      <c r="AF152" s="55"/>
      <c r="AG152" s="56"/>
      <c r="AH152" s="41" t="s">
        <v>4462</v>
      </c>
      <c r="AI152" s="42">
        <v>45728</v>
      </c>
      <c r="AJ152" s="50"/>
      <c r="AK152" s="337" t="str">
        <f t="shared" si="4"/>
        <v>95PFE-L2S</v>
      </c>
      <c r="AL152" s="337" t="str">
        <f t="shared" si="5"/>
        <v>-</v>
      </c>
      <c r="AM152"/>
      <c r="AN152"/>
      <c r="AO152"/>
    </row>
    <row r="153" spans="1:41" x14ac:dyDescent="0.2">
      <c r="A153" s="169" t="s">
        <v>2799</v>
      </c>
      <c r="B153" s="172">
        <f>IF(A153="Oui",0,1)</f>
        <v>1</v>
      </c>
      <c r="C153" s="28" t="s">
        <v>3140</v>
      </c>
      <c r="D153" s="28" t="s">
        <v>3143</v>
      </c>
      <c r="E153" s="51">
        <v>0</v>
      </c>
      <c r="F153" s="57" t="s">
        <v>479</v>
      </c>
      <c r="G153" s="52" t="s">
        <v>146</v>
      </c>
      <c r="H153" s="29">
        <f ca="1">IF(AI153&lt;=Données!$B$2,1," ")</f>
        <v>1</v>
      </c>
      <c r="I153" s="45">
        <v>1</v>
      </c>
      <c r="J153" s="46"/>
      <c r="K153" s="47"/>
      <c r="L153" s="48"/>
      <c r="M153" s="185"/>
      <c r="N153" s="187"/>
      <c r="O153" s="185"/>
      <c r="P153" s="186"/>
      <c r="Q153" s="186"/>
      <c r="R153" s="187"/>
      <c r="S153" s="187"/>
      <c r="T153" s="187"/>
      <c r="U153" s="187"/>
      <c r="V153" s="214"/>
      <c r="W153" s="215"/>
      <c r="X153" s="34"/>
      <c r="Y153" s="35"/>
      <c r="Z153" s="35"/>
      <c r="AA153" s="35"/>
      <c r="AB153" s="36"/>
      <c r="AC153" s="224"/>
      <c r="AD153" s="53"/>
      <c r="AE153" s="54"/>
      <c r="AF153" s="55"/>
      <c r="AG153" s="56"/>
      <c r="AH153" s="41" t="s">
        <v>652</v>
      </c>
      <c r="AI153" s="42">
        <v>44968</v>
      </c>
      <c r="AJ153" s="50"/>
      <c r="AK153" s="337" t="str">
        <f t="shared" si="4"/>
        <v>95PFE-L2S</v>
      </c>
      <c r="AL153" s="337" t="str">
        <f t="shared" si="5"/>
        <v>-</v>
      </c>
      <c r="AM153"/>
      <c r="AN153"/>
      <c r="AO153"/>
    </row>
    <row r="154" spans="1:41" x14ac:dyDescent="0.2">
      <c r="A154" s="169" t="s">
        <v>2799</v>
      </c>
      <c r="B154" s="172">
        <f>IF(A154="Oui",0,1)</f>
        <v>1</v>
      </c>
      <c r="C154" s="28" t="s">
        <v>2379</v>
      </c>
      <c r="D154" s="28" t="s">
        <v>2380</v>
      </c>
      <c r="E154" s="51">
        <v>0</v>
      </c>
      <c r="F154" s="57" t="s">
        <v>479</v>
      </c>
      <c r="G154" s="58" t="s">
        <v>706</v>
      </c>
      <c r="H154" s="29">
        <f ca="1">IF(AI154&lt;=Données!$B$2,1," ")</f>
        <v>1</v>
      </c>
      <c r="I154" s="45">
        <v>1</v>
      </c>
      <c r="J154" s="46"/>
      <c r="K154" s="47"/>
      <c r="L154" s="48"/>
      <c r="M154" s="185"/>
      <c r="N154" s="187"/>
      <c r="O154" s="185"/>
      <c r="P154" s="186"/>
      <c r="Q154" s="186"/>
      <c r="R154" s="187"/>
      <c r="S154" s="187"/>
      <c r="T154" s="187"/>
      <c r="U154" s="187"/>
      <c r="V154" s="214"/>
      <c r="W154" s="215"/>
      <c r="X154" s="34"/>
      <c r="Y154" s="35"/>
      <c r="Z154" s="35"/>
      <c r="AA154" s="35"/>
      <c r="AB154" s="36"/>
      <c r="AC154" s="224"/>
      <c r="AD154" s="53"/>
      <c r="AE154" s="54"/>
      <c r="AF154" s="55"/>
      <c r="AG154" s="56"/>
      <c r="AH154" s="41" t="s">
        <v>85</v>
      </c>
      <c r="AI154" s="42">
        <v>44608</v>
      </c>
      <c r="AJ154" s="50"/>
      <c r="AK154" s="337" t="str">
        <f t="shared" si="4"/>
        <v>95PFE-L2S</v>
      </c>
      <c r="AL154" s="337" t="str">
        <f t="shared" si="5"/>
        <v>-</v>
      </c>
      <c r="AM154"/>
      <c r="AN154"/>
      <c r="AO154"/>
    </row>
    <row r="155" spans="1:41" x14ac:dyDescent="0.2">
      <c r="A155" s="169" t="s">
        <v>2799</v>
      </c>
      <c r="B155" s="172">
        <f>IF(A155="Oui",0,1)</f>
        <v>1</v>
      </c>
      <c r="C155" s="28" t="s">
        <v>5638</v>
      </c>
      <c r="D155" s="28" t="s">
        <v>5639</v>
      </c>
      <c r="E155" s="59">
        <v>0</v>
      </c>
      <c r="F155" s="57" t="s">
        <v>479</v>
      </c>
      <c r="G155" s="52" t="s">
        <v>600</v>
      </c>
      <c r="H155" s="29" t="str">
        <f ca="1">IF(AI155&lt;=Données!$B$2,1," ")</f>
        <v xml:space="preserve"> </v>
      </c>
      <c r="I155" s="45">
        <v>1</v>
      </c>
      <c r="J155" s="46"/>
      <c r="K155" s="47"/>
      <c r="L155" s="48"/>
      <c r="M155" s="185"/>
      <c r="N155" s="187"/>
      <c r="O155" s="185"/>
      <c r="P155" s="186"/>
      <c r="Q155" s="186"/>
      <c r="R155" s="187"/>
      <c r="S155" s="187"/>
      <c r="T155" s="187"/>
      <c r="U155" s="187"/>
      <c r="V155" s="214"/>
      <c r="W155" s="215"/>
      <c r="X155" s="34"/>
      <c r="Y155" s="35"/>
      <c r="Z155" s="35"/>
      <c r="AA155" s="35"/>
      <c r="AB155" s="36"/>
      <c r="AC155" s="224"/>
      <c r="AD155" s="53"/>
      <c r="AE155" s="54"/>
      <c r="AF155" s="55"/>
      <c r="AG155" s="56"/>
      <c r="AH155" s="41" t="s">
        <v>4462</v>
      </c>
      <c r="AI155" s="42">
        <v>45546</v>
      </c>
      <c r="AJ155" s="50"/>
      <c r="AK155" s="337" t="str">
        <f t="shared" si="4"/>
        <v>95PFE-L2S</v>
      </c>
      <c r="AL155" s="337" t="str">
        <f t="shared" si="5"/>
        <v>-</v>
      </c>
      <c r="AM155"/>
      <c r="AN155"/>
      <c r="AO155"/>
    </row>
    <row r="156" spans="1:41" x14ac:dyDescent="0.2">
      <c r="A156" s="169" t="s">
        <v>2799</v>
      </c>
      <c r="B156" s="172">
        <f>IF(A156="Oui",0,1)</f>
        <v>1</v>
      </c>
      <c r="C156" s="28" t="s">
        <v>5144</v>
      </c>
      <c r="D156" s="28" t="s">
        <v>5145</v>
      </c>
      <c r="E156" s="59">
        <v>0</v>
      </c>
      <c r="F156" s="57" t="s">
        <v>479</v>
      </c>
      <c r="G156" s="66" t="s">
        <v>4461</v>
      </c>
      <c r="H156" s="29" t="str">
        <f ca="1">IF(AI156&lt;=Données!$B$2,1," ")</f>
        <v xml:space="preserve"> </v>
      </c>
      <c r="I156" s="45">
        <v>1</v>
      </c>
      <c r="J156" s="46"/>
      <c r="K156" s="47"/>
      <c r="L156" s="48"/>
      <c r="M156" s="185"/>
      <c r="N156" s="187"/>
      <c r="O156" s="185"/>
      <c r="P156" s="186"/>
      <c r="Q156" s="186"/>
      <c r="R156" s="187"/>
      <c r="S156" s="187"/>
      <c r="T156" s="187"/>
      <c r="U156" s="187"/>
      <c r="V156" s="214"/>
      <c r="W156" s="215"/>
      <c r="X156" s="34"/>
      <c r="Y156" s="35"/>
      <c r="Z156" s="35"/>
      <c r="AA156" s="35"/>
      <c r="AB156" s="36"/>
      <c r="AC156" s="224"/>
      <c r="AD156" s="53"/>
      <c r="AE156" s="54"/>
      <c r="AF156" s="55"/>
      <c r="AG156" s="56"/>
      <c r="AH156" s="41" t="s">
        <v>4462</v>
      </c>
      <c r="AI156" s="42">
        <v>45328</v>
      </c>
      <c r="AJ156" s="50"/>
      <c r="AK156" s="337" t="str">
        <f t="shared" si="4"/>
        <v>95PFE-L2S</v>
      </c>
      <c r="AL156" s="337" t="str">
        <f t="shared" si="5"/>
        <v>-</v>
      </c>
      <c r="AM156"/>
      <c r="AN156"/>
      <c r="AO156"/>
    </row>
    <row r="157" spans="1:41" x14ac:dyDescent="0.2">
      <c r="A157" s="169" t="s">
        <v>2799</v>
      </c>
      <c r="B157" s="172">
        <f>IF(A157="Oui",0,1)</f>
        <v>1</v>
      </c>
      <c r="C157" s="28" t="s">
        <v>2424</v>
      </c>
      <c r="D157" s="28" t="s">
        <v>708</v>
      </c>
      <c r="E157" s="59">
        <v>0</v>
      </c>
      <c r="F157" s="67" t="s">
        <v>793</v>
      </c>
      <c r="G157" s="66"/>
      <c r="H157" s="29">
        <f ca="1">IF(AI157&lt;=Données!$B$2,1," ")</f>
        <v>1</v>
      </c>
      <c r="I157" s="45" t="s">
        <v>56</v>
      </c>
      <c r="J157" s="46"/>
      <c r="K157" s="47"/>
      <c r="L157" s="48"/>
      <c r="M157" s="185"/>
      <c r="N157" s="187"/>
      <c r="O157" s="185"/>
      <c r="P157" s="186"/>
      <c r="Q157" s="186">
        <v>1</v>
      </c>
      <c r="R157" s="187"/>
      <c r="S157" s="187"/>
      <c r="T157" s="187"/>
      <c r="U157" s="187"/>
      <c r="V157" s="214"/>
      <c r="W157" s="215"/>
      <c r="X157" s="34"/>
      <c r="Y157" s="35"/>
      <c r="Z157" s="35"/>
      <c r="AA157" s="35"/>
      <c r="AB157" s="36"/>
      <c r="AC157" s="224"/>
      <c r="AD157" s="53"/>
      <c r="AE157" s="54"/>
      <c r="AF157" s="55"/>
      <c r="AG157" s="56"/>
      <c r="AH157" s="41" t="s">
        <v>85</v>
      </c>
      <c r="AI157" s="42">
        <v>44592</v>
      </c>
      <c r="AJ157" s="50"/>
      <c r="AK157" s="337" t="str">
        <f t="shared" si="4"/>
        <v>1870 +</v>
      </c>
      <c r="AL157" s="337" t="str">
        <f t="shared" si="5"/>
        <v>-</v>
      </c>
      <c r="AM157"/>
      <c r="AN157"/>
      <c r="AO157"/>
    </row>
    <row r="158" spans="1:41" x14ac:dyDescent="0.2">
      <c r="A158" s="169" t="s">
        <v>2799</v>
      </c>
      <c r="B158" s="172">
        <f>IF(A158="Oui",0,1)</f>
        <v>1</v>
      </c>
      <c r="C158" s="28" t="s">
        <v>2975</v>
      </c>
      <c r="D158" s="28" t="s">
        <v>374</v>
      </c>
      <c r="E158" s="64">
        <v>0</v>
      </c>
      <c r="F158" s="57" t="s">
        <v>186</v>
      </c>
      <c r="G158" s="52" t="s">
        <v>600</v>
      </c>
      <c r="H158" s="29">
        <f ca="1">IF(AI158&lt;=Données!$B$2,1," ")</f>
        <v>1</v>
      </c>
      <c r="I158" s="45">
        <v>1</v>
      </c>
      <c r="J158" s="46"/>
      <c r="K158" s="47"/>
      <c r="L158" s="48"/>
      <c r="M158" s="185"/>
      <c r="N158" s="187"/>
      <c r="O158" s="185"/>
      <c r="P158" s="186"/>
      <c r="Q158" s="186"/>
      <c r="R158" s="187"/>
      <c r="S158" s="187"/>
      <c r="T158" s="187"/>
      <c r="U158" s="187"/>
      <c r="V158" s="214"/>
      <c r="W158" s="215"/>
      <c r="X158" s="34"/>
      <c r="Y158" s="35"/>
      <c r="Z158" s="35"/>
      <c r="AA158" s="35"/>
      <c r="AB158" s="36"/>
      <c r="AC158" s="224"/>
      <c r="AD158" s="53"/>
      <c r="AE158" s="54"/>
      <c r="AF158" s="55"/>
      <c r="AG158" s="56"/>
      <c r="AH158" s="41" t="s">
        <v>85</v>
      </c>
      <c r="AI158" s="42">
        <v>44811</v>
      </c>
      <c r="AJ158" s="50"/>
      <c r="AK158" s="337" t="str">
        <f t="shared" si="4"/>
        <v>95PFE-L2S</v>
      </c>
      <c r="AL158" s="337" t="str">
        <f t="shared" si="5"/>
        <v>-</v>
      </c>
      <c r="AM158"/>
      <c r="AN158"/>
      <c r="AO158"/>
    </row>
    <row r="159" spans="1:41" x14ac:dyDescent="0.2">
      <c r="A159" s="169" t="s">
        <v>2799</v>
      </c>
      <c r="B159" s="172">
        <f>IF(A159="Oui",0,1)</f>
        <v>1</v>
      </c>
      <c r="C159" s="28" t="s">
        <v>5151</v>
      </c>
      <c r="D159" s="28" t="s">
        <v>5152</v>
      </c>
      <c r="E159" s="59">
        <v>0</v>
      </c>
      <c r="F159" s="57" t="s">
        <v>479</v>
      </c>
      <c r="G159" s="52" t="s">
        <v>3112</v>
      </c>
      <c r="H159" s="29" t="str">
        <f ca="1">IF(AI159&lt;=Données!$B$2,1," ")</f>
        <v xml:space="preserve"> </v>
      </c>
      <c r="I159" s="45" t="s">
        <v>56</v>
      </c>
      <c r="J159" s="46" t="s">
        <v>56</v>
      </c>
      <c r="K159" s="47"/>
      <c r="L159" s="48"/>
      <c r="M159" s="185"/>
      <c r="N159" s="187"/>
      <c r="O159" s="185"/>
      <c r="P159" s="186"/>
      <c r="Q159" s="186">
        <v>1</v>
      </c>
      <c r="R159" s="187"/>
      <c r="S159" s="187"/>
      <c r="T159" s="187"/>
      <c r="U159" s="187"/>
      <c r="V159" s="214"/>
      <c r="W159" s="215"/>
      <c r="X159" s="34"/>
      <c r="Y159" s="35"/>
      <c r="Z159" s="35"/>
      <c r="AA159" s="35"/>
      <c r="AB159" s="36"/>
      <c r="AC159" s="224"/>
      <c r="AD159" s="53"/>
      <c r="AE159" s="54"/>
      <c r="AF159" s="55"/>
      <c r="AG159" s="56"/>
      <c r="AH159" s="41" t="s">
        <v>4462</v>
      </c>
      <c r="AI159" s="42">
        <v>45329</v>
      </c>
      <c r="AJ159" s="50"/>
      <c r="AK159" s="337" t="str">
        <f t="shared" si="4"/>
        <v>1870 +</v>
      </c>
      <c r="AL159" s="337" t="str">
        <f t="shared" si="5"/>
        <v>-</v>
      </c>
      <c r="AM159"/>
      <c r="AN159"/>
      <c r="AO159"/>
    </row>
    <row r="160" spans="1:41" x14ac:dyDescent="0.2">
      <c r="A160" s="169" t="s">
        <v>2799</v>
      </c>
      <c r="B160" s="172">
        <f>IF(A160="Oui",0,1)</f>
        <v>1</v>
      </c>
      <c r="C160" s="28" t="s">
        <v>2433</v>
      </c>
      <c r="D160" s="28" t="s">
        <v>1525</v>
      </c>
      <c r="E160" s="59">
        <v>0</v>
      </c>
      <c r="F160" s="57" t="s">
        <v>479</v>
      </c>
      <c r="G160" s="52" t="s">
        <v>1489</v>
      </c>
      <c r="H160" s="29">
        <f ca="1">IF(AI160&lt;=Données!$B$2,1," ")</f>
        <v>1</v>
      </c>
      <c r="I160" s="45"/>
      <c r="J160" s="46"/>
      <c r="K160" s="47">
        <v>1</v>
      </c>
      <c r="L160" s="48"/>
      <c r="M160" s="185"/>
      <c r="N160" s="187"/>
      <c r="O160" s="185"/>
      <c r="P160" s="186"/>
      <c r="Q160" s="186"/>
      <c r="R160" s="187"/>
      <c r="S160" s="187"/>
      <c r="T160" s="187"/>
      <c r="U160" s="187"/>
      <c r="V160" s="214"/>
      <c r="W160" s="215"/>
      <c r="X160" s="34"/>
      <c r="Y160" s="35"/>
      <c r="Z160" s="35"/>
      <c r="AA160" s="35"/>
      <c r="AB160" s="36"/>
      <c r="AC160" s="224"/>
      <c r="AD160" s="53"/>
      <c r="AE160" s="54"/>
      <c r="AF160" s="55"/>
      <c r="AG160" s="56"/>
      <c r="AH160" s="41" t="s">
        <v>85</v>
      </c>
      <c r="AI160" s="42">
        <v>44596</v>
      </c>
      <c r="AJ160" s="50"/>
      <c r="AK160" s="337" t="str">
        <f t="shared" si="4"/>
        <v>95PFE-L2L</v>
      </c>
      <c r="AL160" s="337" t="str">
        <f t="shared" si="5"/>
        <v>-</v>
      </c>
      <c r="AM160"/>
      <c r="AN160"/>
      <c r="AO160"/>
    </row>
    <row r="161" spans="1:41" x14ac:dyDescent="0.2">
      <c r="A161" s="169" t="s">
        <v>2799</v>
      </c>
      <c r="B161" s="172">
        <f>IF(A161="Oui",0,1)</f>
        <v>1</v>
      </c>
      <c r="C161" s="28" t="s">
        <v>4469</v>
      </c>
      <c r="D161" s="28" t="s">
        <v>4470</v>
      </c>
      <c r="E161" s="59">
        <v>0</v>
      </c>
      <c r="F161" s="57" t="s">
        <v>479</v>
      </c>
      <c r="G161" s="52" t="s">
        <v>600</v>
      </c>
      <c r="H161" s="29">
        <f ca="1">IF(AI161&lt;=Données!$B$2,1," ")</f>
        <v>1</v>
      </c>
      <c r="I161" s="45"/>
      <c r="J161" s="46"/>
      <c r="K161" s="47">
        <v>1</v>
      </c>
      <c r="L161" s="48"/>
      <c r="M161" s="185"/>
      <c r="N161" s="187"/>
      <c r="O161" s="185"/>
      <c r="P161" s="186"/>
      <c r="Q161" s="186"/>
      <c r="R161" s="187"/>
      <c r="S161" s="187"/>
      <c r="T161" s="187"/>
      <c r="U161" s="187"/>
      <c r="V161" s="214"/>
      <c r="W161" s="215"/>
      <c r="X161" s="34"/>
      <c r="Y161" s="35"/>
      <c r="Z161" s="35"/>
      <c r="AA161" s="35"/>
      <c r="AB161" s="36"/>
      <c r="AC161" s="224"/>
      <c r="AD161" s="53"/>
      <c r="AE161" s="54"/>
      <c r="AF161" s="55"/>
      <c r="AG161" s="56"/>
      <c r="AH161" s="41" t="s">
        <v>2858</v>
      </c>
      <c r="AI161" s="42">
        <v>45188</v>
      </c>
      <c r="AJ161" s="50"/>
      <c r="AK161" s="337" t="str">
        <f t="shared" si="4"/>
        <v>95PFE-L2L</v>
      </c>
      <c r="AL161" s="337" t="str">
        <f t="shared" si="5"/>
        <v>-</v>
      </c>
      <c r="AM161"/>
      <c r="AN161"/>
      <c r="AO161"/>
    </row>
    <row r="162" spans="1:41" x14ac:dyDescent="0.2">
      <c r="A162" s="169" t="s">
        <v>2799</v>
      </c>
      <c r="B162" s="172">
        <f>IF(A162="Oui",0,1)</f>
        <v>1</v>
      </c>
      <c r="C162" s="28" t="s">
        <v>3199</v>
      </c>
      <c r="D162" s="28" t="s">
        <v>1972</v>
      </c>
      <c r="E162" s="59">
        <v>0</v>
      </c>
      <c r="F162" s="57" t="s">
        <v>479</v>
      </c>
      <c r="G162" s="52" t="s">
        <v>3112</v>
      </c>
      <c r="H162" s="29">
        <f ca="1">IF(AI162&lt;=Données!$B$2,1," ")</f>
        <v>1</v>
      </c>
      <c r="I162" s="45">
        <v>1</v>
      </c>
      <c r="J162" s="46"/>
      <c r="K162" s="47"/>
      <c r="L162" s="48"/>
      <c r="M162" s="185"/>
      <c r="N162" s="187"/>
      <c r="O162" s="185"/>
      <c r="P162" s="186"/>
      <c r="Q162" s="186"/>
      <c r="R162" s="187"/>
      <c r="S162" s="187"/>
      <c r="T162" s="187"/>
      <c r="U162" s="187"/>
      <c r="V162" s="214"/>
      <c r="W162" s="215"/>
      <c r="X162" s="34"/>
      <c r="Y162" s="35"/>
      <c r="Z162" s="35"/>
      <c r="AA162" s="35"/>
      <c r="AB162" s="36"/>
      <c r="AC162" s="224"/>
      <c r="AD162" s="53"/>
      <c r="AE162" s="54"/>
      <c r="AF162" s="55"/>
      <c r="AG162" s="56"/>
      <c r="AH162" s="41" t="s">
        <v>2858</v>
      </c>
      <c r="AI162" s="42">
        <v>45007</v>
      </c>
      <c r="AJ162" s="50"/>
      <c r="AK162" s="337" t="str">
        <f t="shared" si="4"/>
        <v>95PFE-L2S</v>
      </c>
      <c r="AL162" s="337" t="str">
        <f t="shared" si="5"/>
        <v>-</v>
      </c>
      <c r="AM162"/>
      <c r="AN162"/>
      <c r="AO162"/>
    </row>
    <row r="163" spans="1:41" x14ac:dyDescent="0.2">
      <c r="A163" s="169" t="s">
        <v>2799</v>
      </c>
      <c r="B163" s="172">
        <f>IF(A163="Oui",0,1)</f>
        <v>1</v>
      </c>
      <c r="C163" s="28" t="s">
        <v>3187</v>
      </c>
      <c r="D163" s="28" t="s">
        <v>1472</v>
      </c>
      <c r="E163" s="78">
        <v>0</v>
      </c>
      <c r="F163" s="79" t="s">
        <v>3188</v>
      </c>
      <c r="G163" s="164" t="s">
        <v>3189</v>
      </c>
      <c r="H163" s="29">
        <f ca="1">IF(AI163&lt;=Données!$B$2,1," ")</f>
        <v>1</v>
      </c>
      <c r="I163" s="45">
        <v>1</v>
      </c>
      <c r="J163" s="46"/>
      <c r="K163" s="47"/>
      <c r="L163" s="48"/>
      <c r="M163" s="185"/>
      <c r="N163" s="187"/>
      <c r="O163" s="185"/>
      <c r="P163" s="186"/>
      <c r="Q163" s="186"/>
      <c r="R163" s="187"/>
      <c r="S163" s="187"/>
      <c r="T163" s="187"/>
      <c r="U163" s="187"/>
      <c r="V163" s="214"/>
      <c r="W163" s="215"/>
      <c r="X163" s="34"/>
      <c r="Y163" s="35"/>
      <c r="Z163" s="35"/>
      <c r="AA163" s="35"/>
      <c r="AB163" s="36"/>
      <c r="AC163" s="224"/>
      <c r="AD163" s="53"/>
      <c r="AE163" s="54"/>
      <c r="AF163" s="55"/>
      <c r="AG163" s="56"/>
      <c r="AH163" s="41" t="s">
        <v>2858</v>
      </c>
      <c r="AI163" s="42">
        <v>44993</v>
      </c>
      <c r="AJ163" s="50"/>
      <c r="AK163" s="337" t="str">
        <f t="shared" si="4"/>
        <v>95PFE-L2S</v>
      </c>
      <c r="AL163" s="337" t="str">
        <f t="shared" si="5"/>
        <v>-</v>
      </c>
      <c r="AM163"/>
      <c r="AN163"/>
      <c r="AO163"/>
    </row>
    <row r="164" spans="1:41" x14ac:dyDescent="0.2">
      <c r="A164" s="169" t="s">
        <v>2799</v>
      </c>
      <c r="B164" s="172">
        <f>IF(A164="Oui",0,1)</f>
        <v>1</v>
      </c>
      <c r="C164" s="28" t="s">
        <v>2456</v>
      </c>
      <c r="D164" s="28" t="s">
        <v>710</v>
      </c>
      <c r="E164" s="59">
        <v>0</v>
      </c>
      <c r="F164" s="57" t="s">
        <v>479</v>
      </c>
      <c r="G164" s="52" t="s">
        <v>706</v>
      </c>
      <c r="H164" s="29">
        <f ca="1">IF(AI164&lt;=Données!$B$2,1," ")</f>
        <v>1</v>
      </c>
      <c r="I164" s="45" t="s">
        <v>56</v>
      </c>
      <c r="J164" s="46"/>
      <c r="K164" s="47"/>
      <c r="L164" s="48"/>
      <c r="M164" s="185"/>
      <c r="N164" s="187"/>
      <c r="O164" s="185"/>
      <c r="P164" s="186"/>
      <c r="Q164" s="186">
        <v>1</v>
      </c>
      <c r="R164" s="187"/>
      <c r="S164" s="187"/>
      <c r="T164" s="187"/>
      <c r="U164" s="187"/>
      <c r="V164" s="214"/>
      <c r="W164" s="215"/>
      <c r="X164" s="34"/>
      <c r="Y164" s="35"/>
      <c r="Z164" s="35"/>
      <c r="AA164" s="35"/>
      <c r="AB164" s="36"/>
      <c r="AC164" s="224"/>
      <c r="AD164" s="53"/>
      <c r="AE164" s="54"/>
      <c r="AF164" s="55"/>
      <c r="AG164" s="56"/>
      <c r="AH164" s="41" t="s">
        <v>239</v>
      </c>
      <c r="AI164" s="42">
        <v>44579</v>
      </c>
      <c r="AJ164" s="50"/>
      <c r="AK164" s="337" t="str">
        <f t="shared" si="4"/>
        <v>1870 +</v>
      </c>
      <c r="AL164" s="337" t="str">
        <f t="shared" si="5"/>
        <v>-</v>
      </c>
      <c r="AM164"/>
      <c r="AN164"/>
      <c r="AO164"/>
    </row>
    <row r="165" spans="1:41" x14ac:dyDescent="0.2">
      <c r="A165" s="169" t="s">
        <v>2799</v>
      </c>
      <c r="B165" s="172">
        <f>IF(A165="Oui",0,1)</f>
        <v>1</v>
      </c>
      <c r="C165" s="28" t="s">
        <v>294</v>
      </c>
      <c r="D165" s="28" t="s">
        <v>2378</v>
      </c>
      <c r="E165" s="59">
        <v>0</v>
      </c>
      <c r="F165" s="57" t="s">
        <v>479</v>
      </c>
      <c r="G165" s="66" t="s">
        <v>2457</v>
      </c>
      <c r="H165" s="29">
        <f ca="1">IF(AI165&lt;=Données!$B$2,1," ")</f>
        <v>1</v>
      </c>
      <c r="I165" s="45" t="s">
        <v>56</v>
      </c>
      <c r="J165" s="46" t="s">
        <v>56</v>
      </c>
      <c r="K165" s="47" t="s">
        <v>56</v>
      </c>
      <c r="L165" s="48"/>
      <c r="M165" s="185"/>
      <c r="N165" s="187"/>
      <c r="O165" s="185"/>
      <c r="P165" s="186"/>
      <c r="Q165" s="186">
        <v>1</v>
      </c>
      <c r="R165" s="187"/>
      <c r="S165" s="187"/>
      <c r="T165" s="187"/>
      <c r="U165" s="187"/>
      <c r="V165" s="214"/>
      <c r="W165" s="215"/>
      <c r="X165" s="34"/>
      <c r="Y165" s="35"/>
      <c r="Z165" s="35"/>
      <c r="AA165" s="35"/>
      <c r="AB165" s="36"/>
      <c r="AC165" s="224"/>
      <c r="AD165" s="53"/>
      <c r="AE165" s="54"/>
      <c r="AF165" s="55"/>
      <c r="AG165" s="56"/>
      <c r="AH165" s="41" t="s">
        <v>98</v>
      </c>
      <c r="AI165" s="42">
        <v>44583</v>
      </c>
      <c r="AJ165" s="50"/>
      <c r="AK165" s="337" t="str">
        <f t="shared" si="4"/>
        <v>1870 +</v>
      </c>
      <c r="AL165" s="337" t="str">
        <f t="shared" si="5"/>
        <v>-</v>
      </c>
      <c r="AM165"/>
      <c r="AN165"/>
      <c r="AO165"/>
    </row>
    <row r="166" spans="1:41" x14ac:dyDescent="0.2">
      <c r="A166" s="169" t="s">
        <v>2799</v>
      </c>
      <c r="B166" s="172">
        <f>IF(A166="Oui",0,1)</f>
        <v>1</v>
      </c>
      <c r="C166" s="28" t="s">
        <v>2459</v>
      </c>
      <c r="D166" s="28" t="s">
        <v>5630</v>
      </c>
      <c r="E166" s="59">
        <v>0</v>
      </c>
      <c r="F166" s="57" t="s">
        <v>479</v>
      </c>
      <c r="G166" s="52" t="s">
        <v>600</v>
      </c>
      <c r="H166" s="29" t="str">
        <f ca="1">IF(AI166&lt;=Données!$B$2,1," ")</f>
        <v xml:space="preserve"> </v>
      </c>
      <c r="I166" s="45">
        <v>1</v>
      </c>
      <c r="J166" s="46"/>
      <c r="K166" s="47"/>
      <c r="L166" s="48"/>
      <c r="M166" s="185"/>
      <c r="N166" s="187"/>
      <c r="O166" s="185"/>
      <c r="P166" s="186"/>
      <c r="Q166" s="186"/>
      <c r="R166" s="187"/>
      <c r="S166" s="187"/>
      <c r="T166" s="187"/>
      <c r="U166" s="187"/>
      <c r="V166" s="214"/>
      <c r="W166" s="215"/>
      <c r="X166" s="34"/>
      <c r="Y166" s="35"/>
      <c r="Z166" s="35"/>
      <c r="AA166" s="35"/>
      <c r="AB166" s="36"/>
      <c r="AC166" s="224"/>
      <c r="AD166" s="53"/>
      <c r="AE166" s="54"/>
      <c r="AF166" s="55"/>
      <c r="AG166" s="56"/>
      <c r="AH166" s="41" t="s">
        <v>4462</v>
      </c>
      <c r="AI166" s="42">
        <v>45546</v>
      </c>
      <c r="AJ166" s="50"/>
      <c r="AK166" s="337" t="str">
        <f t="shared" si="4"/>
        <v>95PFE-L2S</v>
      </c>
      <c r="AL166" s="337" t="str">
        <f t="shared" si="5"/>
        <v>-</v>
      </c>
      <c r="AM166"/>
      <c r="AN166"/>
      <c r="AO166"/>
    </row>
    <row r="167" spans="1:41" x14ac:dyDescent="0.2">
      <c r="A167" s="169" t="s">
        <v>2799</v>
      </c>
      <c r="B167" s="172">
        <f>IF(A167="Oui",0,1)</f>
        <v>1</v>
      </c>
      <c r="C167" s="28" t="s">
        <v>2468</v>
      </c>
      <c r="D167" s="28" t="s">
        <v>2469</v>
      </c>
      <c r="E167" s="59">
        <v>0</v>
      </c>
      <c r="F167" s="57" t="s">
        <v>212</v>
      </c>
      <c r="G167" s="58" t="s">
        <v>213</v>
      </c>
      <c r="H167" s="29">
        <f ca="1">IF(AI167&lt;=Données!$B$2,1," ")</f>
        <v>1</v>
      </c>
      <c r="I167" s="45"/>
      <c r="J167" s="46">
        <v>1</v>
      </c>
      <c r="K167" s="47"/>
      <c r="L167" s="48"/>
      <c r="M167" s="185"/>
      <c r="N167" s="187"/>
      <c r="O167" s="185"/>
      <c r="P167" s="186"/>
      <c r="Q167" s="186"/>
      <c r="R167" s="187"/>
      <c r="S167" s="187"/>
      <c r="T167" s="187"/>
      <c r="U167" s="187"/>
      <c r="V167" s="214"/>
      <c r="W167" s="215"/>
      <c r="X167" s="34"/>
      <c r="Y167" s="35"/>
      <c r="Z167" s="35"/>
      <c r="AA167" s="35"/>
      <c r="AB167" s="36"/>
      <c r="AC167" s="224"/>
      <c r="AD167" s="53"/>
      <c r="AE167" s="54"/>
      <c r="AF167" s="55"/>
      <c r="AG167" s="56"/>
      <c r="AH167" s="41" t="s">
        <v>85</v>
      </c>
      <c r="AI167" s="42">
        <v>44613</v>
      </c>
      <c r="AJ167" s="50"/>
      <c r="AK167" s="337" t="str">
        <f t="shared" si="4"/>
        <v>95PFE-L2M</v>
      </c>
      <c r="AL167" s="337" t="str">
        <f t="shared" si="5"/>
        <v>-</v>
      </c>
      <c r="AM167"/>
      <c r="AN167"/>
      <c r="AO167"/>
    </row>
    <row r="168" spans="1:41" x14ac:dyDescent="0.2">
      <c r="A168" s="169" t="s">
        <v>2799</v>
      </c>
      <c r="B168" s="172">
        <f>IF(A168="Oui",0,1)</f>
        <v>1</v>
      </c>
      <c r="C168" s="28" t="s">
        <v>2473</v>
      </c>
      <c r="D168" s="28" t="s">
        <v>2474</v>
      </c>
      <c r="E168" s="59">
        <v>0</v>
      </c>
      <c r="F168" s="57" t="s">
        <v>479</v>
      </c>
      <c r="G168" s="52" t="s">
        <v>43</v>
      </c>
      <c r="H168" s="29">
        <f ca="1">IF(AI168&lt;=Données!$B$2,1," ")</f>
        <v>1</v>
      </c>
      <c r="I168" s="45"/>
      <c r="J168" s="46">
        <v>1</v>
      </c>
      <c r="K168" s="47"/>
      <c r="L168" s="48"/>
      <c r="M168" s="185"/>
      <c r="N168" s="187"/>
      <c r="O168" s="185"/>
      <c r="P168" s="186"/>
      <c r="Q168" s="186"/>
      <c r="R168" s="187"/>
      <c r="S168" s="187"/>
      <c r="T168" s="187"/>
      <c r="U168" s="187"/>
      <c r="V168" s="214"/>
      <c r="W168" s="215"/>
      <c r="X168" s="34"/>
      <c r="Y168" s="35"/>
      <c r="Z168" s="35"/>
      <c r="AA168" s="35"/>
      <c r="AB168" s="36"/>
      <c r="AC168" s="224"/>
      <c r="AD168" s="53"/>
      <c r="AE168" s="54"/>
      <c r="AF168" s="55"/>
      <c r="AG168" s="56"/>
      <c r="AH168" s="41" t="s">
        <v>144</v>
      </c>
      <c r="AI168" s="42">
        <v>44596</v>
      </c>
      <c r="AJ168" s="50"/>
      <c r="AK168" s="337" t="str">
        <f t="shared" si="4"/>
        <v>95PFE-L2M</v>
      </c>
      <c r="AL168" s="337" t="str">
        <f t="shared" si="5"/>
        <v>-</v>
      </c>
      <c r="AM168"/>
      <c r="AN168"/>
      <c r="AO168"/>
    </row>
    <row r="169" spans="1:41" x14ac:dyDescent="0.2">
      <c r="A169" s="169" t="s">
        <v>2799</v>
      </c>
      <c r="B169" s="172">
        <f>IF(A169="Oui",0,1)</f>
        <v>1</v>
      </c>
      <c r="C169" s="28" t="s">
        <v>3141</v>
      </c>
      <c r="D169" s="28" t="s">
        <v>3142</v>
      </c>
      <c r="E169" s="51">
        <v>0</v>
      </c>
      <c r="F169" s="57" t="s">
        <v>479</v>
      </c>
      <c r="G169" s="52" t="s">
        <v>146</v>
      </c>
      <c r="H169" s="29">
        <f ca="1">IF(AI169&lt;=Données!$B$2,1," ")</f>
        <v>1</v>
      </c>
      <c r="I169" s="45"/>
      <c r="J169" s="46" t="s">
        <v>56</v>
      </c>
      <c r="K169" s="47"/>
      <c r="L169" s="48">
        <v>1</v>
      </c>
      <c r="M169" s="185"/>
      <c r="N169" s="187"/>
      <c r="O169" s="185"/>
      <c r="P169" s="186"/>
      <c r="Q169" s="186"/>
      <c r="R169" s="187"/>
      <c r="S169" s="187"/>
      <c r="T169" s="187"/>
      <c r="U169" s="187"/>
      <c r="V169" s="214"/>
      <c r="W169" s="215"/>
      <c r="X169" s="34"/>
      <c r="Y169" s="35"/>
      <c r="Z169" s="35"/>
      <c r="AA169" s="35"/>
      <c r="AB169" s="36"/>
      <c r="AC169" s="224"/>
      <c r="AD169" s="53"/>
      <c r="AE169" s="54"/>
      <c r="AF169" s="55"/>
      <c r="AG169" s="56"/>
      <c r="AH169" s="41" t="s">
        <v>652</v>
      </c>
      <c r="AI169" s="42">
        <v>44968</v>
      </c>
      <c r="AJ169" s="50"/>
      <c r="AK169" s="337" t="str">
        <f t="shared" si="4"/>
        <v>F550</v>
      </c>
      <c r="AL169" s="337" t="str">
        <f t="shared" si="5"/>
        <v>-</v>
      </c>
      <c r="AM169"/>
      <c r="AN169"/>
      <c r="AO169"/>
    </row>
    <row r="170" spans="1:41" x14ac:dyDescent="0.2">
      <c r="A170" s="169" t="s">
        <v>2799</v>
      </c>
      <c r="B170" s="172">
        <f>IF(A170="Oui",0,1)</f>
        <v>1</v>
      </c>
      <c r="C170" s="28" t="s">
        <v>2814</v>
      </c>
      <c r="D170" s="28" t="s">
        <v>161</v>
      </c>
      <c r="E170" s="59">
        <v>0</v>
      </c>
      <c r="F170" s="57" t="s">
        <v>2815</v>
      </c>
      <c r="G170" s="52" t="s">
        <v>43</v>
      </c>
      <c r="H170" s="29">
        <f ca="1">IF(AI170&lt;=Données!$B$2,1," ")</f>
        <v>1</v>
      </c>
      <c r="I170" s="45"/>
      <c r="J170" s="46">
        <v>1</v>
      </c>
      <c r="K170" s="47"/>
      <c r="L170" s="48"/>
      <c r="M170" s="185"/>
      <c r="N170" s="187"/>
      <c r="O170" s="185"/>
      <c r="P170" s="186"/>
      <c r="Q170" s="186"/>
      <c r="R170" s="187"/>
      <c r="S170" s="187"/>
      <c r="T170" s="187"/>
      <c r="U170" s="187"/>
      <c r="V170" s="214"/>
      <c r="W170" s="215"/>
      <c r="X170" s="34"/>
      <c r="Y170" s="35"/>
      <c r="Z170" s="35"/>
      <c r="AA170" s="35"/>
      <c r="AB170" s="36"/>
      <c r="AC170" s="224"/>
      <c r="AD170" s="53"/>
      <c r="AE170" s="54"/>
      <c r="AF170" s="55"/>
      <c r="AG170" s="56"/>
      <c r="AH170" s="41" t="s">
        <v>85</v>
      </c>
      <c r="AI170" s="42">
        <v>44677</v>
      </c>
      <c r="AJ170" s="50"/>
      <c r="AK170" s="337" t="str">
        <f t="shared" si="4"/>
        <v>95PFE-L2M</v>
      </c>
      <c r="AL170" s="337" t="str">
        <f t="shared" si="5"/>
        <v>-</v>
      </c>
      <c r="AM170"/>
      <c r="AN170"/>
      <c r="AO170"/>
    </row>
    <row r="171" spans="1:41" x14ac:dyDescent="0.2">
      <c r="A171" s="169" t="s">
        <v>2799</v>
      </c>
      <c r="B171" s="172">
        <f>IF(A171="Oui",0,1)</f>
        <v>1</v>
      </c>
      <c r="C171" s="28" t="s">
        <v>2512</v>
      </c>
      <c r="D171" s="28" t="s">
        <v>2513</v>
      </c>
      <c r="E171" s="59">
        <v>0</v>
      </c>
      <c r="F171" s="57" t="s">
        <v>212</v>
      </c>
      <c r="G171" s="58" t="s">
        <v>213</v>
      </c>
      <c r="H171" s="29">
        <f ca="1">IF(AI171&lt;=Données!$B$2,1," ")</f>
        <v>1</v>
      </c>
      <c r="I171" s="45"/>
      <c r="J171" s="46">
        <v>1</v>
      </c>
      <c r="K171" s="47"/>
      <c r="L171" s="48"/>
      <c r="M171" s="185"/>
      <c r="N171" s="187"/>
      <c r="O171" s="185"/>
      <c r="P171" s="186"/>
      <c r="Q171" s="186"/>
      <c r="R171" s="187"/>
      <c r="S171" s="187"/>
      <c r="T171" s="187"/>
      <c r="U171" s="187"/>
      <c r="V171" s="214"/>
      <c r="W171" s="215"/>
      <c r="X171" s="34"/>
      <c r="Y171" s="35"/>
      <c r="Z171" s="35"/>
      <c r="AA171" s="35"/>
      <c r="AB171" s="36"/>
      <c r="AC171" s="224"/>
      <c r="AD171" s="53"/>
      <c r="AE171" s="54"/>
      <c r="AF171" s="55"/>
      <c r="AG171" s="56"/>
      <c r="AH171" s="41" t="s">
        <v>85</v>
      </c>
      <c r="AI171" s="42">
        <v>44627</v>
      </c>
      <c r="AJ171" s="50"/>
      <c r="AK171" s="337" t="str">
        <f t="shared" si="4"/>
        <v>95PFE-L2M</v>
      </c>
      <c r="AL171" s="337" t="str">
        <f t="shared" si="5"/>
        <v>-</v>
      </c>
      <c r="AM171"/>
      <c r="AN171"/>
      <c r="AO171"/>
    </row>
    <row r="172" spans="1:41" x14ac:dyDescent="0.2">
      <c r="A172" s="169" t="s">
        <v>2799</v>
      </c>
      <c r="B172" s="172">
        <f>IF(A172="Oui",0,1)</f>
        <v>1</v>
      </c>
      <c r="C172" s="28" t="s">
        <v>2523</v>
      </c>
      <c r="D172" s="28" t="s">
        <v>2524</v>
      </c>
      <c r="E172" s="59">
        <v>0</v>
      </c>
      <c r="F172" s="82" t="s">
        <v>479</v>
      </c>
      <c r="G172" s="52" t="s">
        <v>913</v>
      </c>
      <c r="H172" s="29">
        <f ca="1">IF(AI172&lt;=Données!$B$2,1," ")</f>
        <v>1</v>
      </c>
      <c r="I172" s="45"/>
      <c r="J172" s="46">
        <v>1</v>
      </c>
      <c r="K172" s="47"/>
      <c r="L172" s="48"/>
      <c r="M172" s="185"/>
      <c r="N172" s="300"/>
      <c r="O172" s="185"/>
      <c r="P172" s="186"/>
      <c r="Q172" s="186"/>
      <c r="R172" s="187"/>
      <c r="S172" s="187"/>
      <c r="T172" s="187"/>
      <c r="U172" s="187"/>
      <c r="V172" s="214"/>
      <c r="W172" s="215"/>
      <c r="X172" s="34"/>
      <c r="Y172" s="35"/>
      <c r="Z172" s="35"/>
      <c r="AA172" s="35"/>
      <c r="AB172" s="36"/>
      <c r="AC172" s="224"/>
      <c r="AD172" s="53"/>
      <c r="AE172" s="54"/>
      <c r="AF172" s="55"/>
      <c r="AG172" s="56"/>
      <c r="AH172" s="41" t="s">
        <v>85</v>
      </c>
      <c r="AI172" s="42">
        <v>44595</v>
      </c>
      <c r="AJ172" s="50"/>
      <c r="AK172" s="337" t="str">
        <f t="shared" si="4"/>
        <v>95PFE-L2M</v>
      </c>
      <c r="AL172" s="337" t="str">
        <f t="shared" si="5"/>
        <v>-</v>
      </c>
      <c r="AM172"/>
      <c r="AN172"/>
      <c r="AO172"/>
    </row>
    <row r="173" spans="1:41" x14ac:dyDescent="0.2">
      <c r="A173" s="169" t="s">
        <v>2799</v>
      </c>
      <c r="B173" s="172">
        <f>IF(A173="Oui",0,1)</f>
        <v>1</v>
      </c>
      <c r="C173" s="28" t="s">
        <v>4453</v>
      </c>
      <c r="D173" s="28" t="s">
        <v>368</v>
      </c>
      <c r="E173" s="59">
        <v>0</v>
      </c>
      <c r="F173" s="57" t="s">
        <v>479</v>
      </c>
      <c r="G173" s="66" t="s">
        <v>600</v>
      </c>
      <c r="H173" s="29">
        <f ca="1">IF(AI173&lt;=Données!$B$2,1," ")</f>
        <v>1</v>
      </c>
      <c r="I173" s="45"/>
      <c r="J173" s="46"/>
      <c r="K173" s="47">
        <v>1</v>
      </c>
      <c r="L173" s="48"/>
      <c r="M173" s="185"/>
      <c r="N173" s="300"/>
      <c r="O173" s="185"/>
      <c r="P173" s="186"/>
      <c r="Q173" s="186"/>
      <c r="R173" s="187"/>
      <c r="S173" s="187"/>
      <c r="T173" s="187"/>
      <c r="U173" s="187"/>
      <c r="V173" s="214"/>
      <c r="W173" s="215"/>
      <c r="X173" s="34"/>
      <c r="Y173" s="35"/>
      <c r="Z173" s="35"/>
      <c r="AA173" s="35"/>
      <c r="AB173" s="36"/>
      <c r="AC173" s="224"/>
      <c r="AD173" s="53"/>
      <c r="AE173" s="54"/>
      <c r="AF173" s="55"/>
      <c r="AG173" s="56"/>
      <c r="AH173" s="41" t="s">
        <v>2858</v>
      </c>
      <c r="AI173" s="42">
        <v>45195</v>
      </c>
      <c r="AJ173" s="50"/>
      <c r="AK173" s="337" t="str">
        <f t="shared" si="4"/>
        <v>95PFE-L2L</v>
      </c>
      <c r="AL173" s="337" t="str">
        <f t="shared" si="5"/>
        <v>-</v>
      </c>
      <c r="AM173"/>
      <c r="AN173"/>
      <c r="AO173"/>
    </row>
    <row r="174" spans="1:41" x14ac:dyDescent="0.2">
      <c r="A174" s="169" t="s">
        <v>2799</v>
      </c>
      <c r="B174" s="172">
        <f>IF(A174="Oui",0,1)</f>
        <v>1</v>
      </c>
      <c r="C174" s="28" t="s">
        <v>3129</v>
      </c>
      <c r="D174" s="28" t="s">
        <v>3128</v>
      </c>
      <c r="E174" s="51">
        <v>0</v>
      </c>
      <c r="F174" s="57" t="s">
        <v>479</v>
      </c>
      <c r="G174" s="52" t="s">
        <v>65</v>
      </c>
      <c r="H174" s="29">
        <f ca="1">IF(AI174&lt;=Données!$B$2,1," ")</f>
        <v>1</v>
      </c>
      <c r="I174" s="45"/>
      <c r="J174" s="46" t="s">
        <v>56</v>
      </c>
      <c r="K174" s="47" t="s">
        <v>56</v>
      </c>
      <c r="L174" s="48">
        <v>1</v>
      </c>
      <c r="M174" s="185"/>
      <c r="N174" s="300"/>
      <c r="O174" s="185"/>
      <c r="P174" s="186"/>
      <c r="Q174" s="186"/>
      <c r="R174" s="187"/>
      <c r="S174" s="187"/>
      <c r="T174" s="187"/>
      <c r="U174" s="187"/>
      <c r="V174" s="214"/>
      <c r="W174" s="215"/>
      <c r="X174" s="34"/>
      <c r="Y174" s="35"/>
      <c r="Z174" s="35"/>
      <c r="AA174" s="35"/>
      <c r="AB174" s="36"/>
      <c r="AC174" s="224"/>
      <c r="AD174" s="53"/>
      <c r="AE174" s="54"/>
      <c r="AF174" s="55"/>
      <c r="AG174" s="56"/>
      <c r="AH174" s="41" t="s">
        <v>85</v>
      </c>
      <c r="AI174" s="42">
        <v>44965</v>
      </c>
      <c r="AJ174" s="50"/>
      <c r="AK174" s="337" t="str">
        <f t="shared" si="4"/>
        <v>F550</v>
      </c>
      <c r="AL174" s="337" t="str">
        <f t="shared" si="5"/>
        <v>-</v>
      </c>
      <c r="AM174"/>
      <c r="AN174"/>
      <c r="AO174"/>
    </row>
    <row r="175" spans="1:41" x14ac:dyDescent="0.2">
      <c r="A175" s="169" t="s">
        <v>2799</v>
      </c>
      <c r="B175" s="172">
        <f>IF(A175="Oui",0,1)</f>
        <v>1</v>
      </c>
      <c r="C175" s="28" t="s">
        <v>5291</v>
      </c>
      <c r="D175" s="28" t="s">
        <v>1794</v>
      </c>
      <c r="E175" s="59">
        <v>0</v>
      </c>
      <c r="F175" s="57" t="s">
        <v>479</v>
      </c>
      <c r="G175" s="52" t="s">
        <v>146</v>
      </c>
      <c r="H175" s="29" t="str">
        <f ca="1">IF(AI175&lt;=Données!$B$2,1," ")</f>
        <v xml:space="preserve"> </v>
      </c>
      <c r="I175" s="45">
        <v>1</v>
      </c>
      <c r="J175" s="46"/>
      <c r="K175" s="47"/>
      <c r="L175" s="48"/>
      <c r="M175" s="185"/>
      <c r="N175" s="300"/>
      <c r="O175" s="185"/>
      <c r="P175" s="186"/>
      <c r="Q175" s="186"/>
      <c r="R175" s="187"/>
      <c r="S175" s="187"/>
      <c r="T175" s="187"/>
      <c r="U175" s="187"/>
      <c r="V175" s="214"/>
      <c r="W175" s="215"/>
      <c r="X175" s="34"/>
      <c r="Y175" s="35"/>
      <c r="Z175" s="35"/>
      <c r="AA175" s="35"/>
      <c r="AB175" s="36"/>
      <c r="AC175" s="224"/>
      <c r="AD175" s="53"/>
      <c r="AE175" s="54"/>
      <c r="AF175" s="55"/>
      <c r="AG175" s="56"/>
      <c r="AH175" s="41" t="s">
        <v>4462</v>
      </c>
      <c r="AI175" s="42">
        <v>45378</v>
      </c>
      <c r="AJ175" s="50"/>
      <c r="AK175" s="337" t="str">
        <f t="shared" si="4"/>
        <v>95PFE-L2S</v>
      </c>
      <c r="AL175" s="337" t="str">
        <f t="shared" si="5"/>
        <v>-</v>
      </c>
      <c r="AM175"/>
      <c r="AN175"/>
      <c r="AO175"/>
    </row>
    <row r="176" spans="1:41" x14ac:dyDescent="0.2">
      <c r="A176" s="169" t="s">
        <v>2799</v>
      </c>
      <c r="B176" s="172">
        <f>IF(A176="Oui",0,1)</f>
        <v>1</v>
      </c>
      <c r="C176" s="28" t="s">
        <v>5631</v>
      </c>
      <c r="D176" s="28" t="s">
        <v>602</v>
      </c>
      <c r="E176" s="59">
        <v>0</v>
      </c>
      <c r="F176" s="57" t="s">
        <v>479</v>
      </c>
      <c r="G176" s="52" t="s">
        <v>600</v>
      </c>
      <c r="H176" s="29" t="str">
        <f ca="1">IF(AI176&lt;=Données!$B$2,1," ")</f>
        <v xml:space="preserve"> </v>
      </c>
      <c r="I176" s="45">
        <v>1</v>
      </c>
      <c r="J176" s="46"/>
      <c r="K176" s="47"/>
      <c r="L176" s="48"/>
      <c r="M176" s="185"/>
      <c r="N176" s="300"/>
      <c r="O176" s="185"/>
      <c r="P176" s="186"/>
      <c r="Q176" s="186"/>
      <c r="R176" s="187"/>
      <c r="S176" s="187"/>
      <c r="T176" s="187"/>
      <c r="U176" s="187"/>
      <c r="V176" s="214"/>
      <c r="W176" s="215"/>
      <c r="X176" s="34"/>
      <c r="Y176" s="35"/>
      <c r="Z176" s="35"/>
      <c r="AA176" s="35"/>
      <c r="AB176" s="36"/>
      <c r="AC176" s="224"/>
      <c r="AD176" s="53"/>
      <c r="AE176" s="54"/>
      <c r="AF176" s="55"/>
      <c r="AG176" s="56"/>
      <c r="AH176" s="41" t="s">
        <v>4462</v>
      </c>
      <c r="AI176" s="42">
        <v>45546</v>
      </c>
      <c r="AJ176" s="50"/>
      <c r="AK176" s="337" t="str">
        <f t="shared" si="4"/>
        <v>95PFE-L2S</v>
      </c>
      <c r="AL176" s="337" t="str">
        <f t="shared" si="5"/>
        <v>-</v>
      </c>
      <c r="AM176"/>
      <c r="AN176"/>
      <c r="AO176"/>
    </row>
    <row r="177" spans="1:41" x14ac:dyDescent="0.2">
      <c r="A177" s="169" t="s">
        <v>2799</v>
      </c>
      <c r="B177" s="172">
        <f>IF(A177="Oui",0,1)</f>
        <v>1</v>
      </c>
      <c r="C177" s="28" t="s">
        <v>2977</v>
      </c>
      <c r="D177" s="28" t="s">
        <v>2978</v>
      </c>
      <c r="E177" s="64">
        <v>0</v>
      </c>
      <c r="F177" s="57" t="s">
        <v>186</v>
      </c>
      <c r="G177" s="52" t="s">
        <v>600</v>
      </c>
      <c r="H177" s="29">
        <f ca="1">IF(AI177&lt;=Données!$B$2,1," ")</f>
        <v>1</v>
      </c>
      <c r="I177" s="45" t="s">
        <v>2976</v>
      </c>
      <c r="J177" s="46">
        <v>1</v>
      </c>
      <c r="K177" s="47"/>
      <c r="L177" s="48"/>
      <c r="M177" s="185"/>
      <c r="N177" s="300"/>
      <c r="O177" s="185"/>
      <c r="P177" s="186"/>
      <c r="Q177" s="186"/>
      <c r="R177" s="187"/>
      <c r="S177" s="187"/>
      <c r="T177" s="187"/>
      <c r="U177" s="187"/>
      <c r="V177" s="214"/>
      <c r="W177" s="215"/>
      <c r="X177" s="34"/>
      <c r="Y177" s="35"/>
      <c r="Z177" s="35"/>
      <c r="AA177" s="35"/>
      <c r="AB177" s="36"/>
      <c r="AC177" s="224"/>
      <c r="AD177" s="53"/>
      <c r="AE177" s="54"/>
      <c r="AF177" s="55"/>
      <c r="AG177" s="56"/>
      <c r="AH177" s="41" t="s">
        <v>85</v>
      </c>
      <c r="AI177" s="42">
        <v>44811</v>
      </c>
      <c r="AJ177" s="50"/>
      <c r="AK177" s="337" t="str">
        <f t="shared" si="4"/>
        <v>95PFE-L2M</v>
      </c>
      <c r="AL177" s="337" t="str">
        <f t="shared" si="5"/>
        <v>-</v>
      </c>
      <c r="AM177"/>
      <c r="AN177"/>
      <c r="AO177"/>
    </row>
    <row r="178" spans="1:41" x14ac:dyDescent="0.2">
      <c r="A178" s="169" t="s">
        <v>2799</v>
      </c>
      <c r="B178" s="172">
        <f>IF(A178="Oui",0,1)</f>
        <v>1</v>
      </c>
      <c r="C178" s="28" t="s">
        <v>2587</v>
      </c>
      <c r="D178" s="28" t="s">
        <v>281</v>
      </c>
      <c r="E178" s="59" t="s">
        <v>1383</v>
      </c>
      <c r="F178" s="57" t="s">
        <v>42</v>
      </c>
      <c r="G178" s="52" t="s">
        <v>324</v>
      </c>
      <c r="H178" s="29">
        <f ca="1">IF(AI178&lt;=Données!$B$2,1," ")</f>
        <v>1</v>
      </c>
      <c r="I178" s="45"/>
      <c r="J178" s="46"/>
      <c r="K178" s="47"/>
      <c r="L178" s="48"/>
      <c r="M178" s="185"/>
      <c r="N178" s="300"/>
      <c r="O178" s="185">
        <v>1</v>
      </c>
      <c r="P178" s="186"/>
      <c r="Q178" s="186"/>
      <c r="R178" s="187"/>
      <c r="S178" s="187"/>
      <c r="T178" s="187"/>
      <c r="U178" s="187"/>
      <c r="V178" s="214"/>
      <c r="W178" s="215"/>
      <c r="X178" s="34"/>
      <c r="Y178" s="35"/>
      <c r="Z178" s="35"/>
      <c r="AA178" s="35"/>
      <c r="AB178" s="36"/>
      <c r="AC178" s="224"/>
      <c r="AD178" s="53"/>
      <c r="AE178" s="54"/>
      <c r="AF178" s="55"/>
      <c r="AG178" s="56"/>
      <c r="AH178" s="41" t="s">
        <v>547</v>
      </c>
      <c r="AI178" s="42">
        <v>43913</v>
      </c>
      <c r="AJ178" s="50"/>
      <c r="AK178" s="337" t="str">
        <f t="shared" si="4"/>
        <v>1860-S</v>
      </c>
      <c r="AL178" s="337" t="str">
        <f t="shared" si="5"/>
        <v>-</v>
      </c>
      <c r="AM178"/>
      <c r="AN178"/>
      <c r="AO178"/>
    </row>
    <row r="179" spans="1:41" x14ac:dyDescent="0.2">
      <c r="A179" s="169" t="s">
        <v>2799</v>
      </c>
      <c r="B179" s="172">
        <f>IF(A179="Oui",0,1)</f>
        <v>1</v>
      </c>
      <c r="C179" s="28" t="s">
        <v>5293</v>
      </c>
      <c r="D179" s="28" t="s">
        <v>5294</v>
      </c>
      <c r="E179" s="59">
        <v>0</v>
      </c>
      <c r="F179" s="57" t="s">
        <v>479</v>
      </c>
      <c r="G179" s="52" t="s">
        <v>43</v>
      </c>
      <c r="H179" s="29" t="str">
        <f ca="1">IF(AI179&lt;=Données!$B$2,1," ")</f>
        <v xml:space="preserve"> </v>
      </c>
      <c r="I179" s="45">
        <v>1</v>
      </c>
      <c r="J179" s="46"/>
      <c r="K179" s="47"/>
      <c r="L179" s="48"/>
      <c r="M179" s="185"/>
      <c r="N179" s="300"/>
      <c r="O179" s="185"/>
      <c r="P179" s="186"/>
      <c r="Q179" s="186"/>
      <c r="R179" s="187"/>
      <c r="S179" s="187"/>
      <c r="T179" s="187"/>
      <c r="U179" s="187"/>
      <c r="V179" s="214"/>
      <c r="W179" s="215"/>
      <c r="X179" s="34"/>
      <c r="Y179" s="35"/>
      <c r="Z179" s="35"/>
      <c r="AA179" s="35"/>
      <c r="AB179" s="36"/>
      <c r="AC179" s="224"/>
      <c r="AD179" s="53"/>
      <c r="AE179" s="54"/>
      <c r="AF179" s="55"/>
      <c r="AG179" s="56"/>
      <c r="AH179" s="41" t="s">
        <v>4462</v>
      </c>
      <c r="AI179" s="42">
        <v>45377</v>
      </c>
      <c r="AJ179" s="50"/>
      <c r="AK179" s="337" t="str">
        <f t="shared" si="4"/>
        <v>95PFE-L2S</v>
      </c>
      <c r="AL179" s="337" t="str">
        <f t="shared" si="5"/>
        <v>-</v>
      </c>
      <c r="AM179"/>
      <c r="AN179"/>
      <c r="AO179"/>
    </row>
    <row r="180" spans="1:41" x14ac:dyDescent="0.2">
      <c r="A180" s="169" t="s">
        <v>2799</v>
      </c>
      <c r="B180" s="172">
        <f>IF(A180="Oui",0,1)</f>
        <v>1</v>
      </c>
      <c r="C180" s="28" t="s">
        <v>2624</v>
      </c>
      <c r="D180" s="28" t="s">
        <v>627</v>
      </c>
      <c r="E180" s="51">
        <v>193712</v>
      </c>
      <c r="F180" s="57" t="s">
        <v>479</v>
      </c>
      <c r="G180" s="52" t="s">
        <v>3054</v>
      </c>
      <c r="H180" s="29" t="str">
        <f ca="1">IF(AI180&lt;=Données!$B$2,1," ")</f>
        <v xml:space="preserve"> </v>
      </c>
      <c r="I180" s="45" t="s">
        <v>56</v>
      </c>
      <c r="J180" s="46"/>
      <c r="K180" s="47"/>
      <c r="L180" s="48">
        <v>1</v>
      </c>
      <c r="M180" s="185"/>
      <c r="N180" s="300" t="s">
        <v>56</v>
      </c>
      <c r="O180" s="185"/>
      <c r="P180" s="186"/>
      <c r="Q180" s="186" t="s">
        <v>56</v>
      </c>
      <c r="R180" s="187"/>
      <c r="S180" s="187"/>
      <c r="T180" s="187"/>
      <c r="U180" s="187"/>
      <c r="V180" s="214"/>
      <c r="W180" s="215" t="s">
        <v>56</v>
      </c>
      <c r="X180" s="34"/>
      <c r="Y180" s="35"/>
      <c r="Z180" s="35"/>
      <c r="AA180" s="35"/>
      <c r="AB180" s="36"/>
      <c r="AC180" s="224"/>
      <c r="AD180" s="53"/>
      <c r="AE180" s="54"/>
      <c r="AF180" s="55"/>
      <c r="AG180" s="56"/>
      <c r="AH180" s="41" t="s">
        <v>4462</v>
      </c>
      <c r="AI180" s="42">
        <v>45616</v>
      </c>
      <c r="AJ180" s="50"/>
      <c r="AK180" s="337" t="str">
        <f t="shared" si="4"/>
        <v>F550</v>
      </c>
      <c r="AL180" s="337" t="str">
        <f t="shared" si="5"/>
        <v>-</v>
      </c>
      <c r="AM180"/>
      <c r="AN180"/>
      <c r="AO180"/>
    </row>
    <row r="181" spans="1:41" x14ac:dyDescent="0.2">
      <c r="A181" s="169" t="s">
        <v>2799</v>
      </c>
      <c r="B181" s="172">
        <f>IF(A181="Oui",0,1)</f>
        <v>1</v>
      </c>
      <c r="C181" s="28" t="s">
        <v>2495</v>
      </c>
      <c r="D181" s="28" t="s">
        <v>137</v>
      </c>
      <c r="E181" s="59">
        <v>0</v>
      </c>
      <c r="F181" s="57" t="s">
        <v>5157</v>
      </c>
      <c r="G181" s="52" t="s">
        <v>43</v>
      </c>
      <c r="H181" s="29" t="str">
        <f ca="1">IF(AI181&lt;=Données!$B$2,1," ")</f>
        <v xml:space="preserve"> </v>
      </c>
      <c r="I181" s="45">
        <v>1</v>
      </c>
      <c r="J181" s="46"/>
      <c r="K181" s="47"/>
      <c r="L181" s="48"/>
      <c r="M181" s="185"/>
      <c r="N181" s="300"/>
      <c r="O181" s="185"/>
      <c r="P181" s="186"/>
      <c r="Q181" s="186"/>
      <c r="R181" s="187"/>
      <c r="S181" s="187"/>
      <c r="T181" s="187"/>
      <c r="U181" s="187"/>
      <c r="V181" s="214"/>
      <c r="W181" s="215"/>
      <c r="X181" s="34"/>
      <c r="Y181" s="35"/>
      <c r="Z181" s="35"/>
      <c r="AA181" s="35"/>
      <c r="AB181" s="36"/>
      <c r="AC181" s="224"/>
      <c r="AD181" s="53"/>
      <c r="AE181" s="54"/>
      <c r="AF181" s="55"/>
      <c r="AG181" s="56"/>
      <c r="AH181" s="41" t="s">
        <v>4462</v>
      </c>
      <c r="AI181" s="42">
        <v>45336</v>
      </c>
      <c r="AJ181" s="50"/>
      <c r="AK181" s="337" t="str">
        <f t="shared" si="4"/>
        <v>95PFE-L2S</v>
      </c>
      <c r="AL181" s="337" t="str">
        <f t="shared" si="5"/>
        <v>-</v>
      </c>
      <c r="AM181"/>
      <c r="AN181"/>
      <c r="AO181"/>
    </row>
    <row r="182" spans="1:41" x14ac:dyDescent="0.2">
      <c r="A182" s="169" t="s">
        <v>2799</v>
      </c>
      <c r="B182" s="172">
        <f>IF(A182="Oui",0,1)</f>
        <v>1</v>
      </c>
      <c r="C182" s="28" t="s">
        <v>2637</v>
      </c>
      <c r="D182" s="28" t="s">
        <v>2973</v>
      </c>
      <c r="E182" s="64">
        <v>0</v>
      </c>
      <c r="F182" s="57" t="s">
        <v>186</v>
      </c>
      <c r="G182" s="52" t="s">
        <v>600</v>
      </c>
      <c r="H182" s="29">
        <f ca="1">IF(AI182&lt;=Données!$B$2,1," ")</f>
        <v>1</v>
      </c>
      <c r="I182" s="45"/>
      <c r="J182" s="46">
        <v>1</v>
      </c>
      <c r="K182" s="47"/>
      <c r="L182" s="48"/>
      <c r="M182" s="185"/>
      <c r="N182" s="300"/>
      <c r="O182" s="185"/>
      <c r="P182" s="186"/>
      <c r="Q182" s="186"/>
      <c r="R182" s="187"/>
      <c r="S182" s="187"/>
      <c r="T182" s="187"/>
      <c r="U182" s="187"/>
      <c r="V182" s="214"/>
      <c r="W182" s="215"/>
      <c r="X182" s="34"/>
      <c r="Y182" s="35"/>
      <c r="Z182" s="35"/>
      <c r="AA182" s="35"/>
      <c r="AB182" s="36"/>
      <c r="AC182" s="224"/>
      <c r="AD182" s="53"/>
      <c r="AE182" s="54"/>
      <c r="AF182" s="55"/>
      <c r="AG182" s="56"/>
      <c r="AH182" s="41" t="s">
        <v>85</v>
      </c>
      <c r="AI182" s="42">
        <v>44811</v>
      </c>
      <c r="AJ182" s="50"/>
      <c r="AK182" s="337" t="str">
        <f t="shared" si="4"/>
        <v>95PFE-L2M</v>
      </c>
      <c r="AL182" s="337" t="str">
        <f t="shared" si="5"/>
        <v>-</v>
      </c>
      <c r="AM182"/>
      <c r="AN182"/>
      <c r="AO182"/>
    </row>
    <row r="183" spans="1:41" x14ac:dyDescent="0.2">
      <c r="A183" s="169" t="s">
        <v>2799</v>
      </c>
      <c r="B183" s="172">
        <f>IF(A183="Oui",0,1)</f>
        <v>1</v>
      </c>
      <c r="C183" s="28" t="s">
        <v>5263</v>
      </c>
      <c r="D183" s="28" t="s">
        <v>1429</v>
      </c>
      <c r="E183" s="59">
        <v>0</v>
      </c>
      <c r="F183" s="57" t="s">
        <v>479</v>
      </c>
      <c r="G183" s="66" t="s">
        <v>324</v>
      </c>
      <c r="H183" s="29" t="str">
        <f ca="1">IF(AI183&lt;=Données!$B$2,1," ")</f>
        <v xml:space="preserve"> </v>
      </c>
      <c r="I183" s="45" t="s">
        <v>56</v>
      </c>
      <c r="J183" s="46"/>
      <c r="K183" s="47"/>
      <c r="L183" s="48"/>
      <c r="M183" s="185" t="s">
        <v>56</v>
      </c>
      <c r="N183" s="300"/>
      <c r="O183" s="185"/>
      <c r="P183" s="186"/>
      <c r="Q183" s="186">
        <v>1</v>
      </c>
      <c r="R183" s="187"/>
      <c r="S183" s="187"/>
      <c r="T183" s="187"/>
      <c r="U183" s="187"/>
      <c r="V183" s="214"/>
      <c r="W183" s="215"/>
      <c r="X183" s="34"/>
      <c r="Y183" s="35"/>
      <c r="Z183" s="35"/>
      <c r="AA183" s="35"/>
      <c r="AB183" s="36"/>
      <c r="AC183" s="224"/>
      <c r="AD183" s="53"/>
      <c r="AE183" s="54"/>
      <c r="AF183" s="55"/>
      <c r="AG183" s="56"/>
      <c r="AH183" s="41" t="s">
        <v>4462</v>
      </c>
      <c r="AI183" s="42">
        <v>45370</v>
      </c>
      <c r="AJ183" s="50"/>
      <c r="AK183" s="337" t="str">
        <f t="shared" si="4"/>
        <v>1870 +</v>
      </c>
      <c r="AL183" s="337" t="str">
        <f t="shared" si="5"/>
        <v>-</v>
      </c>
      <c r="AM183"/>
      <c r="AN183"/>
      <c r="AO183"/>
    </row>
    <row r="184" spans="1:41" x14ac:dyDescent="0.2">
      <c r="A184" s="169" t="s">
        <v>2799</v>
      </c>
      <c r="B184" s="172">
        <f>IF(A184="Oui",0,1)</f>
        <v>1</v>
      </c>
      <c r="C184" s="28" t="s">
        <v>2644</v>
      </c>
      <c r="D184" s="28" t="s">
        <v>2974</v>
      </c>
      <c r="E184" s="64">
        <v>0</v>
      </c>
      <c r="F184" s="57" t="s">
        <v>186</v>
      </c>
      <c r="G184" s="52" t="s">
        <v>600</v>
      </c>
      <c r="H184" s="29">
        <f ca="1">IF(AI184&lt;=Données!$B$2,1," ")</f>
        <v>1</v>
      </c>
      <c r="I184" s="45">
        <v>1</v>
      </c>
      <c r="J184" s="46"/>
      <c r="K184" s="47"/>
      <c r="L184" s="48"/>
      <c r="M184" s="185"/>
      <c r="N184" s="300"/>
      <c r="O184" s="185"/>
      <c r="P184" s="186"/>
      <c r="Q184" s="186"/>
      <c r="R184" s="187"/>
      <c r="S184" s="187"/>
      <c r="T184" s="187"/>
      <c r="U184" s="187"/>
      <c r="V184" s="214"/>
      <c r="W184" s="215"/>
      <c r="X184" s="34"/>
      <c r="Y184" s="35"/>
      <c r="Z184" s="35"/>
      <c r="AA184" s="35"/>
      <c r="AB184" s="36"/>
      <c r="AC184" s="224"/>
      <c r="AD184" s="53"/>
      <c r="AE184" s="54"/>
      <c r="AF184" s="55"/>
      <c r="AG184" s="56"/>
      <c r="AH184" s="41" t="s">
        <v>85</v>
      </c>
      <c r="AI184" s="42">
        <v>44811</v>
      </c>
      <c r="AJ184" s="50"/>
      <c r="AK184" s="337" t="str">
        <f t="shared" si="4"/>
        <v>95PFE-L2S</v>
      </c>
      <c r="AL184" s="337" t="str">
        <f t="shared" si="5"/>
        <v>-</v>
      </c>
      <c r="AM184"/>
      <c r="AN184"/>
      <c r="AO184"/>
    </row>
    <row r="185" spans="1:41" x14ac:dyDescent="0.2">
      <c r="A185" s="169" t="s">
        <v>2799</v>
      </c>
      <c r="B185" s="172">
        <f>IF(A185="Oui",0,1)</f>
        <v>1</v>
      </c>
      <c r="C185" s="28" t="s">
        <v>2645</v>
      </c>
      <c r="D185" s="28" t="s">
        <v>1955</v>
      </c>
      <c r="E185" s="59">
        <v>0</v>
      </c>
      <c r="F185" s="57" t="s">
        <v>479</v>
      </c>
      <c r="G185" s="52" t="s">
        <v>110</v>
      </c>
      <c r="H185" s="29">
        <f ca="1">IF(AI185&lt;=Données!$B$2,1," ")</f>
        <v>1</v>
      </c>
      <c r="I185" s="45"/>
      <c r="J185" s="46" t="s">
        <v>56</v>
      </c>
      <c r="K185" s="47" t="s">
        <v>56</v>
      </c>
      <c r="L185" s="48"/>
      <c r="M185" s="185"/>
      <c r="N185" s="300"/>
      <c r="O185" s="185"/>
      <c r="P185" s="186"/>
      <c r="Q185" s="186">
        <v>1</v>
      </c>
      <c r="R185" s="187"/>
      <c r="S185" s="187"/>
      <c r="T185" s="187"/>
      <c r="U185" s="187"/>
      <c r="V185" s="214"/>
      <c r="W185" s="215"/>
      <c r="X185" s="34"/>
      <c r="Y185" s="35"/>
      <c r="Z185" s="35"/>
      <c r="AA185" s="35"/>
      <c r="AB185" s="36"/>
      <c r="AC185" s="224"/>
      <c r="AD185" s="53"/>
      <c r="AE185" s="54"/>
      <c r="AF185" s="55"/>
      <c r="AG185" s="56"/>
      <c r="AH185" s="41" t="s">
        <v>50</v>
      </c>
      <c r="AI185" s="42">
        <v>44579</v>
      </c>
      <c r="AJ185" s="50"/>
      <c r="AK185" s="337" t="str">
        <f t="shared" si="4"/>
        <v>1870 +</v>
      </c>
      <c r="AL185" s="337" t="str">
        <f t="shared" si="5"/>
        <v>-</v>
      </c>
      <c r="AM185"/>
      <c r="AN185"/>
      <c r="AO185"/>
    </row>
    <row r="186" spans="1:41" x14ac:dyDescent="0.2">
      <c r="A186" s="169" t="s">
        <v>2799</v>
      </c>
      <c r="B186" s="172">
        <f>IF(A186="Oui",0,1)</f>
        <v>1</v>
      </c>
      <c r="C186" s="28" t="s">
        <v>3115</v>
      </c>
      <c r="D186" s="28" t="s">
        <v>3116</v>
      </c>
      <c r="E186" s="64">
        <v>0</v>
      </c>
      <c r="F186" s="57" t="s">
        <v>186</v>
      </c>
      <c r="G186" s="52" t="s">
        <v>3117</v>
      </c>
      <c r="H186" s="29">
        <f ca="1">IF(AI186&lt;=Données!$B$2,1," ")</f>
        <v>1</v>
      </c>
      <c r="I186" s="45" t="s">
        <v>56</v>
      </c>
      <c r="J186" s="46" t="s">
        <v>56</v>
      </c>
      <c r="K186" s="47"/>
      <c r="L186" s="48">
        <v>1</v>
      </c>
      <c r="M186" s="185"/>
      <c r="N186" s="300"/>
      <c r="O186" s="185"/>
      <c r="P186" s="186"/>
      <c r="Q186" s="186"/>
      <c r="R186" s="187"/>
      <c r="S186" s="187"/>
      <c r="T186" s="187"/>
      <c r="U186" s="187"/>
      <c r="V186" s="214"/>
      <c r="W186" s="215"/>
      <c r="X186" s="34"/>
      <c r="Y186" s="35"/>
      <c r="Z186" s="35"/>
      <c r="AA186" s="35"/>
      <c r="AB186" s="36"/>
      <c r="AC186" s="224"/>
      <c r="AD186" s="53"/>
      <c r="AE186" s="54"/>
      <c r="AF186" s="55"/>
      <c r="AG186" s="56"/>
      <c r="AH186" s="41" t="s">
        <v>2858</v>
      </c>
      <c r="AI186" s="42">
        <v>44958</v>
      </c>
      <c r="AJ186" s="50"/>
      <c r="AK186" s="337" t="str">
        <f t="shared" si="4"/>
        <v>F550</v>
      </c>
      <c r="AL186" s="337" t="str">
        <f t="shared" si="5"/>
        <v>-</v>
      </c>
      <c r="AM186"/>
      <c r="AN186"/>
      <c r="AO186"/>
    </row>
    <row r="187" spans="1:41" x14ac:dyDescent="0.2">
      <c r="A187" s="169" t="s">
        <v>2799</v>
      </c>
      <c r="B187" s="172">
        <f>IF(A187="Oui",0,1)</f>
        <v>1</v>
      </c>
      <c r="C187" s="28" t="s">
        <v>2667</v>
      </c>
      <c r="D187" s="28" t="s">
        <v>720</v>
      </c>
      <c r="E187" s="64">
        <v>0</v>
      </c>
      <c r="F187" s="82" t="s">
        <v>479</v>
      </c>
      <c r="G187" s="58" t="s">
        <v>61</v>
      </c>
      <c r="H187" s="29">
        <f ca="1">IF(AI187&lt;=Données!$B$2,1," ")</f>
        <v>1</v>
      </c>
      <c r="I187" s="45"/>
      <c r="J187" s="46"/>
      <c r="K187" s="47"/>
      <c r="L187" s="48">
        <v>1</v>
      </c>
      <c r="M187" s="185"/>
      <c r="N187" s="300"/>
      <c r="O187" s="185"/>
      <c r="P187" s="186"/>
      <c r="Q187" s="186"/>
      <c r="R187" s="187"/>
      <c r="S187" s="187"/>
      <c r="T187" s="187"/>
      <c r="U187" s="187"/>
      <c r="V187" s="214"/>
      <c r="W187" s="215"/>
      <c r="X187" s="34"/>
      <c r="Y187" s="35"/>
      <c r="Z187" s="35"/>
      <c r="AA187" s="35"/>
      <c r="AB187" s="36"/>
      <c r="AC187" s="224"/>
      <c r="AD187" s="53"/>
      <c r="AE187" s="54"/>
      <c r="AF187" s="55"/>
      <c r="AG187" s="56"/>
      <c r="AH187" s="41" t="s">
        <v>652</v>
      </c>
      <c r="AI187" s="42">
        <v>44944</v>
      </c>
      <c r="AJ187" s="50"/>
      <c r="AK187" s="337" t="str">
        <f t="shared" si="4"/>
        <v>F550</v>
      </c>
      <c r="AL187" s="337" t="str">
        <f t="shared" si="5"/>
        <v>-</v>
      </c>
      <c r="AM187"/>
      <c r="AN187"/>
      <c r="AO187"/>
    </row>
    <row r="188" spans="1:41" x14ac:dyDescent="0.2">
      <c r="A188" s="169" t="s">
        <v>2799</v>
      </c>
      <c r="B188" s="172">
        <f>IF(A188="Oui",0,1)</f>
        <v>1</v>
      </c>
      <c r="C188" s="28" t="s">
        <v>2667</v>
      </c>
      <c r="D188" s="28" t="s">
        <v>2671</v>
      </c>
      <c r="E188" s="59">
        <v>0</v>
      </c>
      <c r="F188" s="57" t="s">
        <v>479</v>
      </c>
      <c r="G188" s="52" t="s">
        <v>1489</v>
      </c>
      <c r="H188" s="29">
        <f ca="1">IF(AI188&lt;=Données!$B$2,1," ")</f>
        <v>1</v>
      </c>
      <c r="I188" s="45">
        <v>1</v>
      </c>
      <c r="J188" s="46"/>
      <c r="K188" s="47"/>
      <c r="L188" s="48"/>
      <c r="M188" s="185"/>
      <c r="N188" s="300"/>
      <c r="O188" s="185"/>
      <c r="P188" s="186"/>
      <c r="Q188" s="186"/>
      <c r="R188" s="187"/>
      <c r="S188" s="187"/>
      <c r="T188" s="187"/>
      <c r="U188" s="187"/>
      <c r="V188" s="214"/>
      <c r="W188" s="215"/>
      <c r="X188" s="34"/>
      <c r="Y188" s="35"/>
      <c r="Z188" s="35"/>
      <c r="AA188" s="35"/>
      <c r="AB188" s="36"/>
      <c r="AC188" s="224"/>
      <c r="AD188" s="53"/>
      <c r="AE188" s="54"/>
      <c r="AF188" s="55"/>
      <c r="AG188" s="56"/>
      <c r="AH188" s="41" t="s">
        <v>85</v>
      </c>
      <c r="AI188" s="42">
        <v>44593</v>
      </c>
      <c r="AJ188" s="50"/>
      <c r="AK188" s="337" t="str">
        <f t="shared" si="4"/>
        <v>95PFE-L2S</v>
      </c>
      <c r="AL188" s="337" t="str">
        <f t="shared" si="5"/>
        <v>-</v>
      </c>
      <c r="AM188"/>
      <c r="AN188"/>
      <c r="AO188"/>
    </row>
    <row r="189" spans="1:41" x14ac:dyDescent="0.2">
      <c r="A189" s="169" t="s">
        <v>2799</v>
      </c>
      <c r="B189" s="172">
        <f>IF(A189="Oui",0,1)</f>
        <v>1</v>
      </c>
      <c r="C189" s="28" t="s">
        <v>2914</v>
      </c>
      <c r="D189" s="28" t="s">
        <v>2915</v>
      </c>
      <c r="E189" s="51">
        <v>0</v>
      </c>
      <c r="F189" s="57" t="s">
        <v>2916</v>
      </c>
      <c r="G189" s="52" t="s">
        <v>149</v>
      </c>
      <c r="H189" s="29">
        <f ca="1">IF(AI189&lt;=Données!$B$2,1," ")</f>
        <v>1</v>
      </c>
      <c r="I189" s="45"/>
      <c r="J189" s="46" t="s">
        <v>56</v>
      </c>
      <c r="K189" s="47" t="s">
        <v>56</v>
      </c>
      <c r="L189" s="48">
        <v>1</v>
      </c>
      <c r="M189" s="185"/>
      <c r="N189" s="300"/>
      <c r="O189" s="185"/>
      <c r="P189" s="186"/>
      <c r="Q189" s="186"/>
      <c r="R189" s="187"/>
      <c r="S189" s="187"/>
      <c r="T189" s="187"/>
      <c r="U189" s="187"/>
      <c r="V189" s="214"/>
      <c r="W189" s="215"/>
      <c r="X189" s="34"/>
      <c r="Y189" s="35"/>
      <c r="Z189" s="35"/>
      <c r="AA189" s="35"/>
      <c r="AB189" s="36"/>
      <c r="AC189" s="224"/>
      <c r="AD189" s="53"/>
      <c r="AE189" s="54"/>
      <c r="AF189" s="55"/>
      <c r="AG189" s="56"/>
      <c r="AH189" s="41" t="s">
        <v>85</v>
      </c>
      <c r="AI189" s="42">
        <v>44762</v>
      </c>
      <c r="AJ189" s="50"/>
      <c r="AK189" s="337" t="str">
        <f t="shared" si="4"/>
        <v>F550</v>
      </c>
      <c r="AL189" s="337" t="str">
        <f t="shared" si="5"/>
        <v>-</v>
      </c>
      <c r="AM189"/>
      <c r="AN189"/>
      <c r="AO189"/>
    </row>
    <row r="190" spans="1:41" x14ac:dyDescent="0.2">
      <c r="A190" s="169" t="s">
        <v>2799</v>
      </c>
      <c r="B190" s="172">
        <f>IF(A190="Oui",0,1)</f>
        <v>1</v>
      </c>
      <c r="C190" s="28" t="s">
        <v>2713</v>
      </c>
      <c r="D190" s="28" t="s">
        <v>1811</v>
      </c>
      <c r="E190" s="59">
        <v>0</v>
      </c>
      <c r="F190" s="57" t="s">
        <v>479</v>
      </c>
      <c r="G190" s="66" t="s">
        <v>2714</v>
      </c>
      <c r="H190" s="29">
        <f ca="1">IF(AI190&lt;=Données!$B$2,1," ")</f>
        <v>1</v>
      </c>
      <c r="I190" s="45"/>
      <c r="J190" s="46"/>
      <c r="K190" s="47" t="s">
        <v>56</v>
      </c>
      <c r="L190" s="48"/>
      <c r="M190" s="185"/>
      <c r="N190" s="300"/>
      <c r="O190" s="185"/>
      <c r="P190" s="186"/>
      <c r="Q190" s="186">
        <v>1</v>
      </c>
      <c r="R190" s="187"/>
      <c r="S190" s="187"/>
      <c r="T190" s="187"/>
      <c r="U190" s="187"/>
      <c r="V190" s="214"/>
      <c r="W190" s="215"/>
      <c r="X190" s="34"/>
      <c r="Y190" s="35"/>
      <c r="Z190" s="35"/>
      <c r="AA190" s="35"/>
      <c r="AB190" s="36"/>
      <c r="AC190" s="224"/>
      <c r="AD190" s="53"/>
      <c r="AE190" s="54"/>
      <c r="AF190" s="55"/>
      <c r="AG190" s="56"/>
      <c r="AH190" s="41" t="s">
        <v>239</v>
      </c>
      <c r="AI190" s="42">
        <v>44579</v>
      </c>
      <c r="AJ190" s="50"/>
      <c r="AK190" s="337" t="str">
        <f t="shared" si="4"/>
        <v>1870 +</v>
      </c>
      <c r="AL190" s="337" t="str">
        <f t="shared" si="5"/>
        <v>-</v>
      </c>
      <c r="AM190"/>
      <c r="AN190"/>
      <c r="AO190"/>
    </row>
    <row r="191" spans="1:41" x14ac:dyDescent="0.2">
      <c r="A191" s="169" t="s">
        <v>2799</v>
      </c>
      <c r="B191" s="172">
        <f>IF(A191="Oui",0,1)</f>
        <v>1</v>
      </c>
      <c r="C191" s="28" t="s">
        <v>6041</v>
      </c>
      <c r="D191" s="28" t="s">
        <v>6042</v>
      </c>
      <c r="E191" s="59">
        <v>229327</v>
      </c>
      <c r="F191" s="57" t="s">
        <v>479</v>
      </c>
      <c r="G191" s="52" t="s">
        <v>43</v>
      </c>
      <c r="H191" s="29" t="str">
        <f ca="1">IF(AI191&lt;=Données!$B$2,1," ")</f>
        <v xml:space="preserve"> </v>
      </c>
      <c r="I191" s="45"/>
      <c r="J191" s="46">
        <v>1</v>
      </c>
      <c r="K191" s="47"/>
      <c r="L191" s="48"/>
      <c r="M191" s="185"/>
      <c r="N191" s="300"/>
      <c r="O191" s="185"/>
      <c r="P191" s="186"/>
      <c r="Q191" s="186"/>
      <c r="R191" s="187"/>
      <c r="S191" s="187"/>
      <c r="T191" s="187"/>
      <c r="U191" s="187"/>
      <c r="V191" s="214"/>
      <c r="W191" s="215"/>
      <c r="X191" s="34"/>
      <c r="Y191" s="35"/>
      <c r="Z191" s="35"/>
      <c r="AA191" s="35"/>
      <c r="AB191" s="36"/>
      <c r="AC191" s="224"/>
      <c r="AD191" s="53"/>
      <c r="AE191" s="54"/>
      <c r="AF191" s="55"/>
      <c r="AG191" s="56"/>
      <c r="AH191" s="41" t="s">
        <v>4462</v>
      </c>
      <c r="AI191" s="42">
        <v>45756</v>
      </c>
      <c r="AJ191" s="50"/>
      <c r="AK191" s="337" t="str">
        <f t="shared" si="4"/>
        <v>95PFE-L2M</v>
      </c>
      <c r="AL191" s="337" t="str">
        <f t="shared" si="5"/>
        <v>-</v>
      </c>
      <c r="AM191"/>
      <c r="AN191"/>
      <c r="AO191"/>
    </row>
    <row r="192" spans="1:41" x14ac:dyDescent="0.2">
      <c r="A192" s="169" t="s">
        <v>2799</v>
      </c>
      <c r="B192" s="172">
        <f>IF(A192="Oui",0,1)</f>
        <v>1</v>
      </c>
      <c r="C192" s="28" t="s">
        <v>2722</v>
      </c>
      <c r="D192" s="28" t="s">
        <v>429</v>
      </c>
      <c r="E192" s="71">
        <v>0</v>
      </c>
      <c r="F192" s="72" t="s">
        <v>212</v>
      </c>
      <c r="G192" s="58" t="s">
        <v>405</v>
      </c>
      <c r="H192" s="29">
        <f ca="1">IF(AI192&lt;=Données!$B$2,1," ")</f>
        <v>1</v>
      </c>
      <c r="I192" s="45"/>
      <c r="J192" s="46">
        <v>1</v>
      </c>
      <c r="K192" s="47"/>
      <c r="L192" s="48"/>
      <c r="M192" s="185"/>
      <c r="N192" s="300"/>
      <c r="O192" s="185"/>
      <c r="P192" s="186"/>
      <c r="Q192" s="186"/>
      <c r="R192" s="187"/>
      <c r="S192" s="187"/>
      <c r="T192" s="187"/>
      <c r="U192" s="187"/>
      <c r="V192" s="214"/>
      <c r="W192" s="215"/>
      <c r="X192" s="34"/>
      <c r="Y192" s="35"/>
      <c r="Z192" s="35"/>
      <c r="AA192" s="35"/>
      <c r="AB192" s="36"/>
      <c r="AC192" s="224"/>
      <c r="AD192" s="73"/>
      <c r="AE192" s="74"/>
      <c r="AF192" s="75"/>
      <c r="AG192" s="76"/>
      <c r="AH192" s="41" t="s">
        <v>85</v>
      </c>
      <c r="AI192" s="42">
        <v>44607</v>
      </c>
      <c r="AJ192" s="50"/>
      <c r="AK192" s="337" t="str">
        <f t="shared" si="4"/>
        <v>95PFE-L2M</v>
      </c>
      <c r="AL192" s="337" t="str">
        <f t="shared" si="5"/>
        <v>-</v>
      </c>
      <c r="AM192"/>
      <c r="AN192"/>
      <c r="AO192"/>
    </row>
    <row r="193" spans="1:41" x14ac:dyDescent="0.2">
      <c r="A193" s="169" t="s">
        <v>2799</v>
      </c>
      <c r="B193" s="172">
        <f>IF(A193="Oui",0,1)</f>
        <v>1</v>
      </c>
      <c r="C193" s="28" t="s">
        <v>5099</v>
      </c>
      <c r="D193" s="28" t="s">
        <v>2036</v>
      </c>
      <c r="E193" s="59">
        <v>0</v>
      </c>
      <c r="F193" s="57" t="s">
        <v>479</v>
      </c>
      <c r="G193" s="52" t="s">
        <v>600</v>
      </c>
      <c r="H193" s="29" t="str">
        <f ca="1">IF(AI193&lt;=Données!$B$2,1," ")</f>
        <v xml:space="preserve"> </v>
      </c>
      <c r="I193" s="45"/>
      <c r="J193" s="46">
        <v>1</v>
      </c>
      <c r="K193" s="47"/>
      <c r="L193" s="48"/>
      <c r="M193" s="185"/>
      <c r="N193" s="300"/>
      <c r="O193" s="185"/>
      <c r="P193" s="186"/>
      <c r="Q193" s="186"/>
      <c r="R193" s="187"/>
      <c r="S193" s="187"/>
      <c r="T193" s="187"/>
      <c r="U193" s="187"/>
      <c r="V193" s="214"/>
      <c r="W193" s="215"/>
      <c r="X193" s="34"/>
      <c r="Y193" s="35"/>
      <c r="Z193" s="35"/>
      <c r="AA193" s="35"/>
      <c r="AB193" s="36"/>
      <c r="AC193" s="224"/>
      <c r="AD193" s="53"/>
      <c r="AE193" s="54"/>
      <c r="AF193" s="55"/>
      <c r="AG193" s="56"/>
      <c r="AH193" s="41" t="s">
        <v>4462</v>
      </c>
      <c r="AI193" s="42">
        <v>45321</v>
      </c>
      <c r="AJ193" s="50"/>
      <c r="AK193" s="337" t="str">
        <f t="shared" si="4"/>
        <v>95PFE-L2M</v>
      </c>
      <c r="AL193" s="337" t="str">
        <f t="shared" si="5"/>
        <v>-</v>
      </c>
      <c r="AM193"/>
      <c r="AN193"/>
      <c r="AO193"/>
    </row>
    <row r="194" spans="1:41" x14ac:dyDescent="0.2">
      <c r="A194" s="169" t="s">
        <v>2799</v>
      </c>
      <c r="B194" s="172">
        <f>IF(A194="Oui",0,1)</f>
        <v>1</v>
      </c>
      <c r="C194" s="28" t="s">
        <v>2734</v>
      </c>
      <c r="D194" s="28" t="s">
        <v>457</v>
      </c>
      <c r="E194" s="64">
        <v>0</v>
      </c>
      <c r="F194" s="50" t="s">
        <v>212</v>
      </c>
      <c r="G194" s="66" t="s">
        <v>213</v>
      </c>
      <c r="H194" s="29">
        <f ca="1">IF(AI194&lt;=Données!$B$2,1," ")</f>
        <v>1</v>
      </c>
      <c r="I194" s="45"/>
      <c r="J194" s="46">
        <v>1</v>
      </c>
      <c r="K194" s="47"/>
      <c r="L194" s="48"/>
      <c r="M194" s="185"/>
      <c r="N194" s="300"/>
      <c r="O194" s="185"/>
      <c r="P194" s="186"/>
      <c r="Q194" s="186"/>
      <c r="R194" s="187"/>
      <c r="S194" s="187"/>
      <c r="T194" s="187"/>
      <c r="U194" s="187"/>
      <c r="V194" s="214"/>
      <c r="W194" s="215"/>
      <c r="X194" s="34"/>
      <c r="Y194" s="35"/>
      <c r="Z194" s="35"/>
      <c r="AA194" s="35"/>
      <c r="AB194" s="36"/>
      <c r="AC194" s="224"/>
      <c r="AD194" s="53"/>
      <c r="AE194" s="54"/>
      <c r="AF194" s="55"/>
      <c r="AG194" s="56"/>
      <c r="AH194" s="41" t="s">
        <v>85</v>
      </c>
      <c r="AI194" s="42">
        <v>44601</v>
      </c>
      <c r="AJ194" s="50"/>
      <c r="AK194" s="337" t="str">
        <f t="shared" si="4"/>
        <v>95PFE-L2M</v>
      </c>
      <c r="AL194" s="337" t="str">
        <f t="shared" si="5"/>
        <v>-</v>
      </c>
      <c r="AM194"/>
      <c r="AN194"/>
      <c r="AO194"/>
    </row>
    <row r="195" spans="1:41" x14ac:dyDescent="0.2">
      <c r="A195" s="169" t="s">
        <v>2799</v>
      </c>
      <c r="B195" s="172">
        <f>IF(A195="Oui",0,1)</f>
        <v>1</v>
      </c>
      <c r="C195" s="28" t="s">
        <v>6045</v>
      </c>
      <c r="D195" s="28" t="s">
        <v>6046</v>
      </c>
      <c r="E195" s="59">
        <v>229388</v>
      </c>
      <c r="F195" s="57" t="s">
        <v>479</v>
      </c>
      <c r="G195" s="52" t="s">
        <v>43</v>
      </c>
      <c r="H195" s="29" t="str">
        <f ca="1">IF(AI195&lt;=Données!$B$2,1," ")</f>
        <v xml:space="preserve"> </v>
      </c>
      <c r="I195" s="45">
        <v>1</v>
      </c>
      <c r="J195" s="46"/>
      <c r="K195" s="47"/>
      <c r="L195" s="48"/>
      <c r="M195" s="185"/>
      <c r="N195" s="300"/>
      <c r="O195" s="185"/>
      <c r="P195" s="186"/>
      <c r="Q195" s="186"/>
      <c r="R195" s="187"/>
      <c r="S195" s="187"/>
      <c r="T195" s="187"/>
      <c r="U195" s="187"/>
      <c r="V195" s="214"/>
      <c r="W195" s="215"/>
      <c r="X195" s="34"/>
      <c r="Y195" s="35"/>
      <c r="Z195" s="35"/>
      <c r="AA195" s="35"/>
      <c r="AB195" s="36"/>
      <c r="AC195" s="224"/>
      <c r="AD195" s="53"/>
      <c r="AE195" s="54"/>
      <c r="AF195" s="55"/>
      <c r="AG195" s="56"/>
      <c r="AH195" s="41" t="s">
        <v>4462</v>
      </c>
      <c r="AI195" s="42">
        <v>45763</v>
      </c>
      <c r="AJ195" s="50"/>
      <c r="AK195" s="337" t="str">
        <f t="shared" si="4"/>
        <v>95PFE-L2S</v>
      </c>
      <c r="AL195" s="337" t="str">
        <f t="shared" si="5"/>
        <v>-</v>
      </c>
      <c r="AM195"/>
      <c r="AN195"/>
      <c r="AO195"/>
    </row>
    <row r="196" spans="1:41" x14ac:dyDescent="0.2">
      <c r="A196" s="169" t="s">
        <v>2799</v>
      </c>
      <c r="B196" s="172">
        <f>IF(A196="Oui",0,1)</f>
        <v>1</v>
      </c>
      <c r="C196" s="28" t="s">
        <v>2758</v>
      </c>
      <c r="D196" s="28" t="s">
        <v>2759</v>
      </c>
      <c r="E196" s="59">
        <v>0</v>
      </c>
      <c r="F196" s="57" t="s">
        <v>212</v>
      </c>
      <c r="G196" s="58" t="s">
        <v>405</v>
      </c>
      <c r="H196" s="29">
        <f ca="1">IF(AI196&lt;=Données!$B$2,1," ")</f>
        <v>1</v>
      </c>
      <c r="I196" s="45">
        <v>1</v>
      </c>
      <c r="J196" s="46"/>
      <c r="K196" s="47"/>
      <c r="L196" s="48"/>
      <c r="M196" s="185"/>
      <c r="N196" s="300"/>
      <c r="O196" s="185"/>
      <c r="P196" s="186"/>
      <c r="Q196" s="186"/>
      <c r="R196" s="187"/>
      <c r="S196" s="187"/>
      <c r="T196" s="187"/>
      <c r="U196" s="187"/>
      <c r="V196" s="214"/>
      <c r="W196" s="215"/>
      <c r="X196" s="34"/>
      <c r="Y196" s="35"/>
      <c r="Z196" s="35"/>
      <c r="AA196" s="35"/>
      <c r="AB196" s="36"/>
      <c r="AC196" s="224"/>
      <c r="AD196" s="73"/>
      <c r="AE196" s="74"/>
      <c r="AF196" s="75"/>
      <c r="AG196" s="76"/>
      <c r="AH196" s="41" t="s">
        <v>85</v>
      </c>
      <c r="AI196" s="42">
        <v>44607</v>
      </c>
      <c r="AJ196" s="50"/>
      <c r="AK196" s="337" t="str">
        <f t="shared" si="4"/>
        <v>95PFE-L2S</v>
      </c>
      <c r="AL196" s="337" t="str">
        <f t="shared" si="5"/>
        <v>-</v>
      </c>
      <c r="AM196"/>
      <c r="AN196"/>
      <c r="AO196"/>
    </row>
    <row r="197" spans="1:41" x14ac:dyDescent="0.2">
      <c r="A197" s="169" t="s">
        <v>2799</v>
      </c>
      <c r="B197" s="172">
        <f>IF(A197="Oui",0,1)</f>
        <v>1</v>
      </c>
      <c r="C197" s="28" t="s">
        <v>2760</v>
      </c>
      <c r="D197" s="28" t="s">
        <v>2761</v>
      </c>
      <c r="E197" s="59">
        <v>0</v>
      </c>
      <c r="F197" s="57" t="s">
        <v>479</v>
      </c>
      <c r="G197" s="66" t="s">
        <v>2762</v>
      </c>
      <c r="H197" s="29">
        <f ca="1">IF(AI197&lt;=Données!$B$2,1," ")</f>
        <v>1</v>
      </c>
      <c r="I197" s="45" t="s">
        <v>56</v>
      </c>
      <c r="J197" s="46" t="s">
        <v>56</v>
      </c>
      <c r="K197" s="47" t="s">
        <v>56</v>
      </c>
      <c r="L197" s="48"/>
      <c r="M197" s="185"/>
      <c r="N197" s="300"/>
      <c r="O197" s="185"/>
      <c r="P197" s="186"/>
      <c r="Q197" s="186">
        <v>1</v>
      </c>
      <c r="R197" s="187"/>
      <c r="S197" s="187"/>
      <c r="T197" s="187"/>
      <c r="U197" s="187"/>
      <c r="V197" s="214"/>
      <c r="W197" s="215"/>
      <c r="X197" s="34"/>
      <c r="Y197" s="35"/>
      <c r="Z197" s="35"/>
      <c r="AA197" s="35"/>
      <c r="AB197" s="36"/>
      <c r="AC197" s="224"/>
      <c r="AD197" s="53"/>
      <c r="AE197" s="54"/>
      <c r="AF197" s="55"/>
      <c r="AG197" s="56"/>
      <c r="AH197" s="41" t="s">
        <v>98</v>
      </c>
      <c r="AI197" s="42">
        <v>44582</v>
      </c>
      <c r="AJ197" s="50"/>
      <c r="AK197" s="337" t="str">
        <f t="shared" si="4"/>
        <v>1870 +</v>
      </c>
      <c r="AL197" s="337" t="str">
        <f t="shared" si="5"/>
        <v>-</v>
      </c>
      <c r="AM197"/>
      <c r="AN197"/>
      <c r="AO197"/>
    </row>
    <row r="198" spans="1:41" x14ac:dyDescent="0.2">
      <c r="A198" s="169" t="s">
        <v>2799</v>
      </c>
      <c r="B198" s="172">
        <f>IF(A198="Oui",0,1)</f>
        <v>1</v>
      </c>
      <c r="C198" s="28" t="s">
        <v>2760</v>
      </c>
      <c r="D198" s="28" t="s">
        <v>4987</v>
      </c>
      <c r="E198" s="59">
        <v>0</v>
      </c>
      <c r="F198" s="57" t="s">
        <v>479</v>
      </c>
      <c r="G198" s="66" t="s">
        <v>43</v>
      </c>
      <c r="H198" s="29">
        <f ca="1">IF(AI198&lt;=Données!$B$2,1," ")</f>
        <v>1</v>
      </c>
      <c r="I198" s="45"/>
      <c r="J198" s="46">
        <v>1</v>
      </c>
      <c r="K198" s="47"/>
      <c r="L198" s="48"/>
      <c r="M198" s="185"/>
      <c r="N198" s="300"/>
      <c r="O198" s="185"/>
      <c r="P198" s="186"/>
      <c r="Q198" s="186"/>
      <c r="R198" s="187"/>
      <c r="S198" s="187"/>
      <c r="T198" s="187"/>
      <c r="U198" s="187"/>
      <c r="V198" s="214"/>
      <c r="W198" s="215"/>
      <c r="X198" s="34"/>
      <c r="Y198" s="35"/>
      <c r="Z198" s="35"/>
      <c r="AA198" s="35"/>
      <c r="AB198" s="36"/>
      <c r="AC198" s="224"/>
      <c r="AD198" s="53"/>
      <c r="AE198" s="54"/>
      <c r="AF198" s="55"/>
      <c r="AG198" s="56"/>
      <c r="AH198" s="41" t="s">
        <v>652</v>
      </c>
      <c r="AI198" s="42">
        <v>45244</v>
      </c>
      <c r="AJ198" s="50"/>
      <c r="AK198" s="337" t="str">
        <f t="shared" si="4"/>
        <v>95PFE-L2M</v>
      </c>
      <c r="AL198" s="337" t="str">
        <f t="shared" si="5"/>
        <v>-</v>
      </c>
      <c r="AM198"/>
      <c r="AN198"/>
      <c r="AO198"/>
    </row>
    <row r="199" spans="1:41" x14ac:dyDescent="0.2">
      <c r="A199" s="169" t="s">
        <v>2799</v>
      </c>
      <c r="B199" s="172">
        <f>IF(A199="Oui",0,1)</f>
        <v>1</v>
      </c>
      <c r="C199" s="28" t="s">
        <v>5080</v>
      </c>
      <c r="D199" s="28" t="s">
        <v>592</v>
      </c>
      <c r="E199" s="59">
        <v>0</v>
      </c>
      <c r="F199" s="57" t="s">
        <v>479</v>
      </c>
      <c r="G199" s="52" t="s">
        <v>3054</v>
      </c>
      <c r="H199" s="29" t="str">
        <f ca="1">IF(AI199&lt;=Données!$B$2,1," ")</f>
        <v xml:space="preserve"> </v>
      </c>
      <c r="I199" s="45"/>
      <c r="J199" s="46" t="s">
        <v>56</v>
      </c>
      <c r="K199" s="47">
        <v>1</v>
      </c>
      <c r="L199" s="48"/>
      <c r="M199" s="185"/>
      <c r="N199" s="300"/>
      <c r="O199" s="185"/>
      <c r="P199" s="186"/>
      <c r="Q199" s="186"/>
      <c r="R199" s="187"/>
      <c r="S199" s="187"/>
      <c r="T199" s="187"/>
      <c r="U199" s="187"/>
      <c r="V199" s="214"/>
      <c r="W199" s="215"/>
      <c r="X199" s="34"/>
      <c r="Y199" s="35"/>
      <c r="Z199" s="35"/>
      <c r="AA199" s="35"/>
      <c r="AB199" s="36"/>
      <c r="AC199" s="224"/>
      <c r="AD199" s="53"/>
      <c r="AE199" s="54"/>
      <c r="AF199" s="55"/>
      <c r="AG199" s="56"/>
      <c r="AH199" s="41" t="s">
        <v>4462</v>
      </c>
      <c r="AI199" s="42">
        <v>45301</v>
      </c>
      <c r="AJ199" s="50"/>
      <c r="AK199" s="337" t="str">
        <f t="shared" si="4"/>
        <v>95PFE-L2L</v>
      </c>
      <c r="AL199" s="337" t="str">
        <f t="shared" si="5"/>
        <v>-</v>
      </c>
      <c r="AM199"/>
      <c r="AN199"/>
      <c r="AO199"/>
    </row>
    <row r="200" spans="1:41" x14ac:dyDescent="0.2">
      <c r="A200" s="169" t="s">
        <v>2799</v>
      </c>
      <c r="B200" s="172">
        <f>IF(A200="Oui",0,1)</f>
        <v>1</v>
      </c>
      <c r="C200" s="28" t="s">
        <v>2769</v>
      </c>
      <c r="D200" s="28" t="s">
        <v>351</v>
      </c>
      <c r="E200" s="59">
        <v>0</v>
      </c>
      <c r="F200" s="57" t="s">
        <v>42</v>
      </c>
      <c r="G200" s="52" t="s">
        <v>149</v>
      </c>
      <c r="H200" s="29">
        <f ca="1">IF(AI200&lt;=Données!$B$2,1," ")</f>
        <v>1</v>
      </c>
      <c r="I200" s="45"/>
      <c r="J200" s="46">
        <v>1</v>
      </c>
      <c r="K200" s="47"/>
      <c r="L200" s="48"/>
      <c r="M200" s="185"/>
      <c r="N200" s="300"/>
      <c r="O200" s="185"/>
      <c r="P200" s="186"/>
      <c r="Q200" s="186"/>
      <c r="R200" s="187"/>
      <c r="S200" s="187"/>
      <c r="T200" s="187"/>
      <c r="U200" s="187"/>
      <c r="V200" s="214"/>
      <c r="W200" s="215"/>
      <c r="X200" s="34"/>
      <c r="Y200" s="35"/>
      <c r="Z200" s="35"/>
      <c r="AA200" s="35"/>
      <c r="AB200" s="36"/>
      <c r="AC200" s="224"/>
      <c r="AD200" s="53"/>
      <c r="AE200" s="54"/>
      <c r="AF200" s="55"/>
      <c r="AG200" s="56"/>
      <c r="AH200" s="41" t="s">
        <v>153</v>
      </c>
      <c r="AI200" s="42">
        <v>44299</v>
      </c>
      <c r="AJ200" s="50"/>
      <c r="AK200" s="337" t="str">
        <f t="shared" si="4"/>
        <v>95PFE-L2M</v>
      </c>
      <c r="AL200" s="337" t="str">
        <f t="shared" si="5"/>
        <v>-</v>
      </c>
      <c r="AM200"/>
      <c r="AN200"/>
      <c r="AO200"/>
    </row>
    <row r="201" spans="1:41" x14ac:dyDescent="0.2">
      <c r="A201" s="169" t="s">
        <v>2799</v>
      </c>
      <c r="B201" s="172">
        <f>IF(A201="Oui",0,1)</f>
        <v>1</v>
      </c>
      <c r="C201" s="28" t="s">
        <v>4480</v>
      </c>
      <c r="D201" s="28" t="s">
        <v>4481</v>
      </c>
      <c r="E201" s="59">
        <v>0</v>
      </c>
      <c r="F201" s="57" t="s">
        <v>479</v>
      </c>
      <c r="G201" s="66" t="s">
        <v>4461</v>
      </c>
      <c r="H201" s="29">
        <f ca="1">IF(AI201&lt;=Données!$B$2,1," ")</f>
        <v>1</v>
      </c>
      <c r="I201" s="45"/>
      <c r="J201" s="46" t="s">
        <v>56</v>
      </c>
      <c r="K201" s="47" t="s">
        <v>56</v>
      </c>
      <c r="L201" s="48">
        <v>1</v>
      </c>
      <c r="M201" s="185"/>
      <c r="N201" s="300"/>
      <c r="O201" s="185"/>
      <c r="P201" s="186"/>
      <c r="Q201" s="186"/>
      <c r="R201" s="187"/>
      <c r="S201" s="187"/>
      <c r="T201" s="199"/>
      <c r="U201" s="199"/>
      <c r="V201" s="214"/>
      <c r="W201" s="215"/>
      <c r="X201" s="34"/>
      <c r="Y201" s="35"/>
      <c r="Z201" s="35"/>
      <c r="AA201" s="35"/>
      <c r="AB201" s="36"/>
      <c r="AC201" s="224"/>
      <c r="AD201" s="53"/>
      <c r="AE201" s="54"/>
      <c r="AF201" s="55"/>
      <c r="AG201" s="56"/>
      <c r="AH201" s="41" t="s">
        <v>2858</v>
      </c>
      <c r="AI201" s="42">
        <v>45195</v>
      </c>
      <c r="AJ201" s="50"/>
      <c r="AK201" s="337" t="str">
        <f t="shared" si="4"/>
        <v>F550</v>
      </c>
      <c r="AL201" s="337" t="str">
        <f t="shared" si="5"/>
        <v>-</v>
      </c>
      <c r="AM201"/>
      <c r="AN201"/>
      <c r="AO201"/>
    </row>
    <row r="202" spans="1:41" ht="14.1" customHeight="1" thickBot="1" x14ac:dyDescent="0.25">
      <c r="C202" s="111"/>
      <c r="D202" s="111"/>
      <c r="E202" s="112"/>
      <c r="F202" s="113"/>
      <c r="G202" s="114"/>
      <c r="H202" s="115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7"/>
      <c r="Y202" s="117"/>
      <c r="Z202" s="117"/>
      <c r="AA202" s="117"/>
      <c r="AB202" s="117"/>
      <c r="AC202" s="117"/>
      <c r="AD202" s="117"/>
      <c r="AE202" s="117"/>
      <c r="AF202" s="119"/>
      <c r="AG202" s="120"/>
      <c r="AH202" s="121"/>
      <c r="AI202" s="122"/>
      <c r="AJ202" s="123"/>
      <c r="AK202" s="337" t="e">
        <f t="shared" si="4"/>
        <v>#N/A</v>
      </c>
      <c r="AL202" s="337" t="e">
        <f t="shared" si="5"/>
        <v>#N/A</v>
      </c>
      <c r="AM202"/>
      <c r="AN202"/>
      <c r="AO202"/>
    </row>
    <row r="203" spans="1:41" s="6" customFormat="1" ht="15.75" customHeight="1" thickBot="1" x14ac:dyDescent="0.3">
      <c r="B203" s="239">
        <f>SUM(B8:B202)</f>
        <v>194</v>
      </c>
      <c r="C203" s="124"/>
      <c r="D203" s="125"/>
      <c r="E203" s="124"/>
      <c r="F203" s="126"/>
      <c r="G203" s="127" t="s">
        <v>2794</v>
      </c>
      <c r="H203" s="128">
        <f t="shared" ref="H203:U203" ca="1" si="6">SUM(H8:H201)</f>
        <v>135</v>
      </c>
      <c r="I203" s="129">
        <f t="shared" si="6"/>
        <v>51</v>
      </c>
      <c r="J203" s="129">
        <f t="shared" si="6"/>
        <v>55</v>
      </c>
      <c r="K203" s="129">
        <f t="shared" si="6"/>
        <v>9</v>
      </c>
      <c r="L203" s="130">
        <f t="shared" si="6"/>
        <v>29</v>
      </c>
      <c r="M203" s="200">
        <f t="shared" si="6"/>
        <v>10</v>
      </c>
      <c r="N203" s="200">
        <f t="shared" si="6"/>
        <v>5</v>
      </c>
      <c r="O203" s="200">
        <f t="shared" si="6"/>
        <v>4</v>
      </c>
      <c r="P203" s="200">
        <f t="shared" si="6"/>
        <v>1</v>
      </c>
      <c r="Q203" s="200">
        <f t="shared" si="6"/>
        <v>29</v>
      </c>
      <c r="R203" s="200">
        <f t="shared" si="6"/>
        <v>2</v>
      </c>
      <c r="S203" s="200">
        <f t="shared" si="6"/>
        <v>0</v>
      </c>
      <c r="T203" s="200">
        <f t="shared" si="6"/>
        <v>0</v>
      </c>
      <c r="U203" s="200">
        <f t="shared" si="6"/>
        <v>1</v>
      </c>
      <c r="V203" s="220">
        <f t="shared" ref="V203:AC203" si="7">SUM(V8:V201)</f>
        <v>2</v>
      </c>
      <c r="W203" s="220">
        <f t="shared" si="7"/>
        <v>0</v>
      </c>
      <c r="X203" s="133">
        <f t="shared" si="7"/>
        <v>0</v>
      </c>
      <c r="Y203" s="133">
        <f t="shared" si="7"/>
        <v>0</v>
      </c>
      <c r="Z203" s="133">
        <f t="shared" si="7"/>
        <v>0</v>
      </c>
      <c r="AA203" s="133">
        <f t="shared" si="7"/>
        <v>0</v>
      </c>
      <c r="AB203" s="133">
        <f t="shared" si="7"/>
        <v>0</v>
      </c>
      <c r="AC203" s="230">
        <f t="shared" si="7"/>
        <v>0</v>
      </c>
      <c r="AD203" s="137">
        <f>SUM(AD8:AD202)</f>
        <v>0</v>
      </c>
      <c r="AE203" s="138">
        <f>SUM(AE8:AE202)</f>
        <v>0</v>
      </c>
      <c r="AF203" s="138">
        <f>SUM(AF8:AF202)</f>
        <v>0</v>
      </c>
      <c r="AG203" s="138">
        <f>SUM(AG8:AG202)</f>
        <v>0</v>
      </c>
      <c r="AH203" s="139">
        <f>SUM(I203:AC203)</f>
        <v>198</v>
      </c>
      <c r="AI203" s="124"/>
      <c r="AJ203" s="140"/>
    </row>
    <row r="204" spans="1:41" s="6" customFormat="1" ht="7.35" customHeight="1" thickBot="1" x14ac:dyDescent="0.25">
      <c r="C204" s="124"/>
      <c r="D204" s="124"/>
      <c r="E204" s="124"/>
      <c r="F204" s="126"/>
      <c r="G204" s="126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2"/>
      <c r="AG204" s="124"/>
      <c r="AH204" s="124"/>
      <c r="AI204" s="124"/>
      <c r="AJ204" s="126"/>
    </row>
    <row r="205" spans="1:41" s="6" customFormat="1" ht="27" thickBot="1" x14ac:dyDescent="0.45">
      <c r="C205" s="396" t="s">
        <v>2795</v>
      </c>
      <c r="D205" s="397"/>
      <c r="E205" s="397"/>
      <c r="F205" s="398"/>
      <c r="G205" s="302">
        <f>COUNTIF(NomDeFamille,"*")</f>
        <v>194</v>
      </c>
      <c r="H205" s="141"/>
      <c r="I205" s="142">
        <f>I203/$AH$203</f>
        <v>0.25757575757575757</v>
      </c>
      <c r="J205" s="142">
        <f>J203/$AH$203</f>
        <v>0.27777777777777779</v>
      </c>
      <c r="K205" s="142">
        <f>K203/$AH$203</f>
        <v>4.5454545454545456E-2</v>
      </c>
      <c r="L205" s="142">
        <f>L203/$AH$203</f>
        <v>0.14646464646464646</v>
      </c>
      <c r="M205" s="142">
        <f>M203/$AH$203</f>
        <v>5.0505050505050504E-2</v>
      </c>
      <c r="N205" s="142">
        <f t="shared" ref="N205:W205" si="8">N203/$AH$203</f>
        <v>2.5252525252525252E-2</v>
      </c>
      <c r="O205" s="142">
        <f t="shared" si="8"/>
        <v>2.0202020202020204E-2</v>
      </c>
      <c r="P205" s="142">
        <f t="shared" si="8"/>
        <v>5.0505050505050509E-3</v>
      </c>
      <c r="Q205" s="142">
        <f t="shared" si="8"/>
        <v>0.14646464646464646</v>
      </c>
      <c r="R205" s="142">
        <f t="shared" si="8"/>
        <v>1.0101010101010102E-2</v>
      </c>
      <c r="S205" s="142">
        <f t="shared" si="8"/>
        <v>0</v>
      </c>
      <c r="T205" s="142"/>
      <c r="U205" s="142"/>
      <c r="V205" s="142">
        <f t="shared" si="8"/>
        <v>1.0101010101010102E-2</v>
      </c>
      <c r="W205" s="142">
        <f t="shared" si="8"/>
        <v>0</v>
      </c>
      <c r="X205" s="142">
        <f t="shared" ref="X205:AG205" si="9">X203/$AH$203</f>
        <v>0</v>
      </c>
      <c r="Y205" s="142">
        <f t="shared" si="9"/>
        <v>0</v>
      </c>
      <c r="Z205" s="142">
        <f t="shared" si="9"/>
        <v>0</v>
      </c>
      <c r="AA205" s="142">
        <f t="shared" si="9"/>
        <v>0</v>
      </c>
      <c r="AB205" s="142">
        <f t="shared" si="9"/>
        <v>0</v>
      </c>
      <c r="AC205" s="142">
        <f t="shared" si="9"/>
        <v>0</v>
      </c>
      <c r="AD205" s="143">
        <f t="shared" si="9"/>
        <v>0</v>
      </c>
      <c r="AE205" s="143">
        <f t="shared" si="9"/>
        <v>0</v>
      </c>
      <c r="AF205" s="143">
        <f t="shared" si="9"/>
        <v>0</v>
      </c>
      <c r="AG205" s="143">
        <f t="shared" si="9"/>
        <v>0</v>
      </c>
      <c r="AH205" s="144">
        <f>SUM(I205:AG205)</f>
        <v>0.99494949494949503</v>
      </c>
      <c r="AI205" s="124"/>
      <c r="AJ205" s="126"/>
    </row>
    <row r="206" spans="1:41" s="6" customFormat="1" x14ac:dyDescent="0.2">
      <c r="F206" s="145"/>
      <c r="G206" s="145"/>
      <c r="AD206" s="146"/>
      <c r="AE206" s="146"/>
      <c r="AF206" s="147"/>
      <c r="AG206" s="148"/>
      <c r="AI206" s="149"/>
      <c r="AJ206" s="150"/>
      <c r="AK206" s="147"/>
      <c r="AL206" s="147"/>
      <c r="AM206" s="147"/>
      <c r="AN206" s="147"/>
      <c r="AO206" s="147"/>
    </row>
    <row r="207" spans="1:41" s="6" customFormat="1" x14ac:dyDescent="0.2">
      <c r="F207" s="145"/>
      <c r="G207" s="145"/>
      <c r="I207" s="151">
        <f>SUM(I203:K203)/G205</f>
        <v>0.59278350515463918</v>
      </c>
      <c r="AD207" s="146"/>
      <c r="AE207" s="146"/>
      <c r="AF207" s="147"/>
      <c r="AG207" s="148"/>
      <c r="AI207" s="149"/>
      <c r="AJ207" s="150"/>
      <c r="AK207" s="147"/>
      <c r="AL207" s="147"/>
      <c r="AM207" s="147"/>
      <c r="AN207" s="147"/>
      <c r="AO207" s="147"/>
    </row>
    <row r="208" spans="1:41" s="6" customFormat="1" x14ac:dyDescent="0.2">
      <c r="F208" s="145"/>
      <c r="G208" s="145"/>
      <c r="AD208" s="146"/>
      <c r="AE208" s="146"/>
      <c r="AF208" s="147"/>
      <c r="AG208" s="148"/>
      <c r="AI208" s="149"/>
      <c r="AJ208" s="150"/>
      <c r="AK208" s="147"/>
      <c r="AL208" s="147"/>
      <c r="AM208" s="147"/>
      <c r="AN208" s="147"/>
      <c r="AO208" s="147"/>
    </row>
    <row r="209" spans="6:41" x14ac:dyDescent="0.2">
      <c r="X209"/>
      <c r="Y209"/>
      <c r="Z209"/>
      <c r="AA209"/>
      <c r="AB209"/>
      <c r="AC209"/>
    </row>
    <row r="210" spans="6:41" x14ac:dyDescent="0.2">
      <c r="X210"/>
      <c r="Y210"/>
      <c r="Z210"/>
      <c r="AA210"/>
      <c r="AB210"/>
      <c r="AC210"/>
    </row>
    <row r="211" spans="6:41" x14ac:dyDescent="0.2">
      <c r="X211"/>
      <c r="Y211"/>
      <c r="Z211"/>
      <c r="AA211"/>
      <c r="AB211"/>
      <c r="AC211"/>
    </row>
    <row r="212" spans="6:41" x14ac:dyDescent="0.2">
      <c r="F212"/>
      <c r="G212"/>
      <c r="X212"/>
      <c r="Y212"/>
      <c r="Z212"/>
      <c r="AA212"/>
      <c r="AB212"/>
      <c r="AC212"/>
      <c r="AD212"/>
      <c r="AE212"/>
      <c r="AF212"/>
      <c r="AG212"/>
      <c r="AI212"/>
      <c r="AJ212"/>
      <c r="AK212"/>
      <c r="AL212"/>
      <c r="AM212"/>
      <c r="AN212"/>
      <c r="AO212"/>
    </row>
    <row r="213" spans="6:41" x14ac:dyDescent="0.2">
      <c r="F213"/>
      <c r="G213"/>
      <c r="X213"/>
      <c r="Y213"/>
      <c r="Z213"/>
      <c r="AA213"/>
      <c r="AB213"/>
      <c r="AC213"/>
      <c r="AD213"/>
      <c r="AE213"/>
      <c r="AF213"/>
      <c r="AG213"/>
      <c r="AI213"/>
      <c r="AJ213"/>
      <c r="AK213"/>
      <c r="AL213"/>
      <c r="AM213"/>
      <c r="AN213"/>
      <c r="AO213"/>
    </row>
    <row r="214" spans="6:41" x14ac:dyDescent="0.2">
      <c r="F214"/>
      <c r="G214"/>
      <c r="X214"/>
      <c r="Y214"/>
      <c r="Z214"/>
      <c r="AA214"/>
      <c r="AB214"/>
      <c r="AC214"/>
      <c r="AD214"/>
      <c r="AE214"/>
      <c r="AF214"/>
      <c r="AG214"/>
      <c r="AI214"/>
      <c r="AJ214"/>
      <c r="AK214"/>
      <c r="AL214"/>
      <c r="AM214"/>
      <c r="AN214"/>
      <c r="AO214"/>
    </row>
    <row r="215" spans="6:41" x14ac:dyDescent="0.2">
      <c r="F215"/>
      <c r="G215"/>
      <c r="X215"/>
      <c r="Y215"/>
      <c r="Z215"/>
      <c r="AA215"/>
      <c r="AB215"/>
      <c r="AC215"/>
      <c r="AD215"/>
      <c r="AE215"/>
      <c r="AF215"/>
      <c r="AG215"/>
      <c r="AI215"/>
      <c r="AJ215"/>
      <c r="AK215"/>
      <c r="AL215"/>
      <c r="AM215"/>
      <c r="AN215"/>
      <c r="AO215"/>
    </row>
    <row r="216" spans="6:41" x14ac:dyDescent="0.2">
      <c r="F216"/>
      <c r="G216"/>
      <c r="X216"/>
      <c r="Y216"/>
      <c r="Z216"/>
      <c r="AA216"/>
      <c r="AB216"/>
      <c r="AC216"/>
      <c r="AD216"/>
      <c r="AE216"/>
      <c r="AF216"/>
      <c r="AG216"/>
      <c r="AI216"/>
      <c r="AJ216"/>
      <c r="AK216"/>
      <c r="AL216"/>
      <c r="AM216"/>
      <c r="AN216"/>
      <c r="AO216"/>
    </row>
    <row r="217" spans="6:41" x14ac:dyDescent="0.2">
      <c r="F217"/>
      <c r="G217"/>
      <c r="X217"/>
      <c r="Y217"/>
      <c r="Z217"/>
      <c r="AA217"/>
      <c r="AB217"/>
      <c r="AC217"/>
      <c r="AD217"/>
      <c r="AE217"/>
      <c r="AF217"/>
      <c r="AG217"/>
      <c r="AI217"/>
      <c r="AJ217"/>
      <c r="AK217"/>
      <c r="AL217"/>
      <c r="AM217"/>
      <c r="AN217"/>
      <c r="AO217"/>
    </row>
    <row r="218" spans="6:41" x14ac:dyDescent="0.2">
      <c r="F218"/>
      <c r="G218"/>
      <c r="X218"/>
      <c r="Y218"/>
      <c r="Z218"/>
      <c r="AA218"/>
      <c r="AB218"/>
      <c r="AC218"/>
      <c r="AD218"/>
      <c r="AE218"/>
      <c r="AF218"/>
      <c r="AG218"/>
      <c r="AI218"/>
      <c r="AJ218"/>
      <c r="AK218"/>
      <c r="AL218"/>
      <c r="AM218"/>
      <c r="AN218"/>
      <c r="AO218"/>
    </row>
    <row r="219" spans="6:41" x14ac:dyDescent="0.2">
      <c r="F219"/>
      <c r="G219"/>
      <c r="X219"/>
      <c r="Y219"/>
      <c r="Z219"/>
      <c r="AA219"/>
      <c r="AB219"/>
      <c r="AC219"/>
      <c r="AD219"/>
      <c r="AE219"/>
      <c r="AF219"/>
      <c r="AG219"/>
      <c r="AI219"/>
      <c r="AJ219"/>
      <c r="AK219"/>
      <c r="AL219"/>
      <c r="AM219"/>
      <c r="AN219"/>
      <c r="AO219"/>
    </row>
    <row r="220" spans="6:41" x14ac:dyDescent="0.2">
      <c r="F220"/>
      <c r="G220"/>
      <c r="X220"/>
      <c r="Y220"/>
      <c r="Z220"/>
      <c r="AA220"/>
      <c r="AB220"/>
      <c r="AC220"/>
      <c r="AD220"/>
      <c r="AE220"/>
      <c r="AF220"/>
      <c r="AG220"/>
      <c r="AI220"/>
      <c r="AJ220"/>
      <c r="AK220"/>
      <c r="AL220"/>
      <c r="AM220"/>
      <c r="AN220"/>
      <c r="AO220"/>
    </row>
    <row r="221" spans="6:41" x14ac:dyDescent="0.2">
      <c r="F221"/>
      <c r="G221"/>
      <c r="X221"/>
      <c r="Y221"/>
      <c r="Z221"/>
      <c r="AA221"/>
      <c r="AB221"/>
      <c r="AC221"/>
      <c r="AD221"/>
      <c r="AE221"/>
      <c r="AF221"/>
      <c r="AG221"/>
      <c r="AI221"/>
      <c r="AJ221"/>
      <c r="AK221"/>
      <c r="AL221"/>
      <c r="AM221"/>
      <c r="AN221"/>
      <c r="AO221"/>
    </row>
    <row r="222" spans="6:41" x14ac:dyDescent="0.2">
      <c r="F222"/>
      <c r="G222"/>
      <c r="X222"/>
      <c r="Y222"/>
      <c r="Z222"/>
      <c r="AA222"/>
      <c r="AB222"/>
      <c r="AC222"/>
      <c r="AD222"/>
      <c r="AE222"/>
      <c r="AF222"/>
      <c r="AG222"/>
      <c r="AI222"/>
      <c r="AJ222"/>
      <c r="AK222"/>
      <c r="AL222"/>
      <c r="AM222"/>
      <c r="AN222"/>
      <c r="AO222"/>
    </row>
    <row r="223" spans="6:41" x14ac:dyDescent="0.2">
      <c r="F223"/>
      <c r="G223"/>
      <c r="X223"/>
      <c r="Y223"/>
      <c r="Z223"/>
      <c r="AA223"/>
      <c r="AB223"/>
      <c r="AC223"/>
      <c r="AD223"/>
      <c r="AE223"/>
      <c r="AF223"/>
      <c r="AG223"/>
      <c r="AI223"/>
      <c r="AJ223"/>
      <c r="AK223"/>
      <c r="AL223"/>
      <c r="AM223"/>
      <c r="AN223"/>
      <c r="AO223"/>
    </row>
    <row r="224" spans="6:41" x14ac:dyDescent="0.2">
      <c r="F224"/>
      <c r="G224"/>
      <c r="X224"/>
      <c r="Y224"/>
      <c r="Z224"/>
      <c r="AA224"/>
      <c r="AB224"/>
      <c r="AC224"/>
      <c r="AD224"/>
      <c r="AE224"/>
      <c r="AF224"/>
      <c r="AG224"/>
      <c r="AI224"/>
      <c r="AJ224"/>
      <c r="AK224"/>
      <c r="AL224"/>
      <c r="AM224"/>
      <c r="AN224"/>
      <c r="AO224"/>
    </row>
    <row r="225" spans="6:41" x14ac:dyDescent="0.2">
      <c r="F225"/>
      <c r="G225"/>
      <c r="X225"/>
      <c r="Y225"/>
      <c r="Z225"/>
      <c r="AA225"/>
      <c r="AB225"/>
      <c r="AC225"/>
      <c r="AD225"/>
      <c r="AE225"/>
      <c r="AF225"/>
      <c r="AG225"/>
      <c r="AI225"/>
      <c r="AJ225"/>
      <c r="AK225"/>
      <c r="AL225"/>
      <c r="AM225"/>
      <c r="AN225"/>
      <c r="AO225"/>
    </row>
    <row r="226" spans="6:41" x14ac:dyDescent="0.2">
      <c r="F226"/>
      <c r="G226"/>
      <c r="X226"/>
      <c r="Y226"/>
      <c r="Z226"/>
      <c r="AA226"/>
      <c r="AB226"/>
      <c r="AC226"/>
      <c r="AD226"/>
      <c r="AE226"/>
      <c r="AF226"/>
      <c r="AG226"/>
      <c r="AI226"/>
      <c r="AJ226"/>
      <c r="AK226"/>
      <c r="AL226"/>
      <c r="AM226"/>
      <c r="AN226"/>
      <c r="AO226"/>
    </row>
    <row r="227" spans="6:41" x14ac:dyDescent="0.2">
      <c r="F227"/>
      <c r="G227"/>
      <c r="X227"/>
      <c r="Y227"/>
      <c r="Z227"/>
      <c r="AA227"/>
      <c r="AB227"/>
      <c r="AC227"/>
      <c r="AD227"/>
      <c r="AE227"/>
      <c r="AF227"/>
      <c r="AG227"/>
      <c r="AI227"/>
      <c r="AJ227"/>
      <c r="AK227"/>
      <c r="AL227"/>
      <c r="AM227"/>
      <c r="AN227"/>
      <c r="AO227"/>
    </row>
    <row r="228" spans="6:41" x14ac:dyDescent="0.2">
      <c r="F228"/>
      <c r="G228"/>
      <c r="X228"/>
      <c r="Y228"/>
      <c r="Z228"/>
      <c r="AA228"/>
      <c r="AB228"/>
      <c r="AC228"/>
      <c r="AD228"/>
      <c r="AE228"/>
      <c r="AF228"/>
      <c r="AG228"/>
      <c r="AI228"/>
      <c r="AJ228"/>
      <c r="AK228"/>
      <c r="AL228"/>
      <c r="AM228"/>
      <c r="AN228"/>
      <c r="AO228"/>
    </row>
    <row r="229" spans="6:41" x14ac:dyDescent="0.2">
      <c r="F229"/>
      <c r="G229"/>
      <c r="X229"/>
      <c r="Y229"/>
      <c r="Z229"/>
      <c r="AA229"/>
      <c r="AB229"/>
      <c r="AC229"/>
      <c r="AD229"/>
      <c r="AE229"/>
      <c r="AF229"/>
      <c r="AG229"/>
      <c r="AI229"/>
      <c r="AJ229"/>
      <c r="AK229"/>
      <c r="AL229"/>
      <c r="AM229"/>
      <c r="AN229"/>
      <c r="AO229"/>
    </row>
    <row r="230" spans="6:41" x14ac:dyDescent="0.2">
      <c r="F230"/>
      <c r="G230"/>
      <c r="X230"/>
      <c r="Y230"/>
      <c r="Z230"/>
      <c r="AA230"/>
      <c r="AB230"/>
      <c r="AC230"/>
      <c r="AD230"/>
      <c r="AE230"/>
      <c r="AF230"/>
      <c r="AG230"/>
      <c r="AI230"/>
      <c r="AJ230"/>
      <c r="AK230"/>
      <c r="AL230"/>
      <c r="AM230"/>
      <c r="AN230"/>
      <c r="AO230"/>
    </row>
    <row r="231" spans="6:41" x14ac:dyDescent="0.2">
      <c r="F231"/>
      <c r="G231"/>
      <c r="X231"/>
      <c r="Y231"/>
      <c r="Z231"/>
      <c r="AA231"/>
      <c r="AB231"/>
      <c r="AC231"/>
      <c r="AD231"/>
      <c r="AE231"/>
      <c r="AF231"/>
      <c r="AG231"/>
      <c r="AI231"/>
      <c r="AJ231"/>
      <c r="AK231"/>
      <c r="AL231"/>
      <c r="AM231"/>
      <c r="AN231"/>
      <c r="AO231"/>
    </row>
    <row r="232" spans="6:41" x14ac:dyDescent="0.2">
      <c r="F232"/>
      <c r="G232"/>
      <c r="X232"/>
      <c r="Y232"/>
      <c r="Z232"/>
      <c r="AA232"/>
      <c r="AB232"/>
      <c r="AC232"/>
      <c r="AD232"/>
      <c r="AE232"/>
      <c r="AF232"/>
      <c r="AG232"/>
      <c r="AI232"/>
      <c r="AJ232"/>
      <c r="AK232"/>
      <c r="AL232"/>
      <c r="AM232"/>
      <c r="AN232"/>
      <c r="AO232"/>
    </row>
    <row r="233" spans="6:41" x14ac:dyDescent="0.2">
      <c r="F233"/>
      <c r="G233"/>
      <c r="X233"/>
      <c r="Y233"/>
      <c r="Z233"/>
      <c r="AA233"/>
      <c r="AB233"/>
      <c r="AC233"/>
      <c r="AD233"/>
      <c r="AE233"/>
      <c r="AF233"/>
      <c r="AG233"/>
      <c r="AI233"/>
      <c r="AJ233"/>
      <c r="AK233"/>
      <c r="AL233"/>
      <c r="AM233"/>
      <c r="AN233"/>
      <c r="AO233"/>
    </row>
    <row r="234" spans="6:41" x14ac:dyDescent="0.2">
      <c r="F234"/>
      <c r="G234"/>
      <c r="X234"/>
      <c r="Y234"/>
      <c r="Z234"/>
      <c r="AA234"/>
      <c r="AB234"/>
      <c r="AC234"/>
      <c r="AD234"/>
      <c r="AE234"/>
      <c r="AF234"/>
      <c r="AG234"/>
      <c r="AI234"/>
      <c r="AJ234"/>
      <c r="AK234"/>
      <c r="AL234"/>
      <c r="AM234"/>
      <c r="AN234"/>
      <c r="AO234"/>
    </row>
    <row r="235" spans="6:41" x14ac:dyDescent="0.2">
      <c r="F235"/>
      <c r="G235"/>
      <c r="X235"/>
      <c r="Y235"/>
      <c r="Z235"/>
      <c r="AA235"/>
      <c r="AB235"/>
      <c r="AC235"/>
      <c r="AD235"/>
      <c r="AE235"/>
      <c r="AF235"/>
      <c r="AG235"/>
      <c r="AI235"/>
      <c r="AJ235"/>
      <c r="AK235"/>
      <c r="AL235"/>
      <c r="AM235"/>
      <c r="AN235"/>
      <c r="AO235"/>
    </row>
    <row r="236" spans="6:41" x14ac:dyDescent="0.2">
      <c r="F236"/>
      <c r="G236"/>
      <c r="X236"/>
      <c r="Y236"/>
      <c r="Z236"/>
      <c r="AA236"/>
      <c r="AB236"/>
      <c r="AC236"/>
      <c r="AD236"/>
      <c r="AE236"/>
      <c r="AF236"/>
      <c r="AG236"/>
      <c r="AI236"/>
      <c r="AJ236"/>
      <c r="AK236"/>
      <c r="AL236"/>
      <c r="AM236"/>
      <c r="AN236"/>
      <c r="AO236"/>
    </row>
  </sheetData>
  <sheetProtection algorithmName="SHA-512" hashValue="X0KDrx5UFzljKzBZrb0ICmKalxuFQpE/78qZ9DhQguHS9KbIsirDTIsTIjoYSdS0bkAtGTJTMtE+jrZihi5qow==" saltValue="oIdFV6WtrOcmgEz4XTHHjg==" spinCount="100000" sheet="1" objects="1" scenarios="1"/>
  <sortState ref="A8:AJ201">
    <sortCondition ref="C1"/>
    <sortCondition ref="D1"/>
  </sortState>
  <mergeCells count="23">
    <mergeCell ref="C205:F205"/>
    <mergeCell ref="I5:K5"/>
    <mergeCell ref="X5:AB5"/>
    <mergeCell ref="AD5:AD7"/>
    <mergeCell ref="F1:Y1"/>
    <mergeCell ref="F2:Y2"/>
    <mergeCell ref="C5:C7"/>
    <mergeCell ref="D5:D7"/>
    <mergeCell ref="E5:E7"/>
    <mergeCell ref="F5:F7"/>
    <mergeCell ref="G5:G7"/>
    <mergeCell ref="H5:H7"/>
    <mergeCell ref="F3:Y3"/>
    <mergeCell ref="C1:E3"/>
    <mergeCell ref="M5:U5"/>
    <mergeCell ref="AJ5:AJ7"/>
    <mergeCell ref="AE5:AE7"/>
    <mergeCell ref="AF5:AF7"/>
    <mergeCell ref="A5:A7"/>
    <mergeCell ref="V5:W5"/>
    <mergeCell ref="AG5:AG7"/>
    <mergeCell ref="AH5:AH7"/>
    <mergeCell ref="AI5:AI7"/>
  </mergeCells>
  <conditionalFormatting sqref="H201 H169:H175 H60:H65 H57 H91:H92 H165:H167 H8 H20 H44:H50 H24 H94:H142 H33:H42 H68:H88 H52:H55 H144:H163">
    <cfRule type="cellIs" dxfId="3471" priority="1231" operator="equal">
      <formula>1</formula>
    </cfRule>
  </conditionalFormatting>
  <conditionalFormatting sqref="C201:D201 C169:D175 C185:D185 C60:D65 C57:D57 C91:D92 C165:D167 C8:D8 C20:D20 C44:D50 C24:D24 C94:D142 C33:D42 C68:D88 C52:D55 C144:D163">
    <cfRule type="expression" dxfId="3470" priority="747">
      <formula>A8="Oui"</formula>
    </cfRule>
  </conditionalFormatting>
  <conditionalFormatting sqref="A201 A169:A175 A185 A60:A65 A57 A91:A92 A165:A167 A8 A20 A44:A50 A24 A94:A142 A33:A42 A68:A88 A52:A55 A144:A163">
    <cfRule type="containsBlanks" dxfId="3469" priority="696">
      <formula>LEN(TRIM(A8))=0</formula>
    </cfRule>
  </conditionalFormatting>
  <conditionalFormatting sqref="H177">
    <cfRule type="cellIs" dxfId="3468" priority="520" operator="equal">
      <formula>1</formula>
    </cfRule>
  </conditionalFormatting>
  <conditionalFormatting sqref="C177:D177">
    <cfRule type="expression" dxfId="3467" priority="518">
      <formula>A177="Oui"</formula>
    </cfRule>
  </conditionalFormatting>
  <conditionalFormatting sqref="A177">
    <cfRule type="containsBlanks" dxfId="3466" priority="517">
      <formula>LEN(TRIM(A177))=0</formula>
    </cfRule>
  </conditionalFormatting>
  <conditionalFormatting sqref="H176">
    <cfRule type="cellIs" dxfId="3465" priority="514" operator="equal">
      <formula>1</formula>
    </cfRule>
  </conditionalFormatting>
  <conditionalFormatting sqref="C176:D176">
    <cfRule type="expression" dxfId="3464" priority="512">
      <formula>A176="Oui"</formula>
    </cfRule>
  </conditionalFormatting>
  <conditionalFormatting sqref="A176">
    <cfRule type="containsBlanks" dxfId="3463" priority="511">
      <formula>LEN(TRIM(A176))=0</formula>
    </cfRule>
  </conditionalFormatting>
  <conditionalFormatting sqref="H178">
    <cfRule type="cellIs" dxfId="3462" priority="508" operator="equal">
      <formula>1</formula>
    </cfRule>
  </conditionalFormatting>
  <conditionalFormatting sqref="C178:D178">
    <cfRule type="expression" dxfId="3461" priority="506">
      <formula>A178="Oui"</formula>
    </cfRule>
  </conditionalFormatting>
  <conditionalFormatting sqref="A178">
    <cfRule type="containsBlanks" dxfId="3460" priority="505">
      <formula>LEN(TRIM(A178))=0</formula>
    </cfRule>
  </conditionalFormatting>
  <conditionalFormatting sqref="H179">
    <cfRule type="cellIs" dxfId="3459" priority="502" operator="equal">
      <formula>1</formula>
    </cfRule>
  </conditionalFormatting>
  <conditionalFormatting sqref="C179:D179">
    <cfRule type="expression" dxfId="3458" priority="500">
      <formula>A179="Oui"</formula>
    </cfRule>
  </conditionalFormatting>
  <conditionalFormatting sqref="A179">
    <cfRule type="containsBlanks" dxfId="3457" priority="499">
      <formula>LEN(TRIM(A179))=0</formula>
    </cfRule>
  </conditionalFormatting>
  <conditionalFormatting sqref="H180">
    <cfRule type="cellIs" dxfId="3456" priority="495" operator="equal">
      <formula>1</formula>
    </cfRule>
  </conditionalFormatting>
  <conditionalFormatting sqref="C180:D180">
    <cfRule type="expression" dxfId="3455" priority="493">
      <formula>A180="Oui"</formula>
    </cfRule>
  </conditionalFormatting>
  <conditionalFormatting sqref="A180">
    <cfRule type="containsBlanks" dxfId="3454" priority="492">
      <formula>LEN(TRIM(A180))=0</formula>
    </cfRule>
  </conditionalFormatting>
  <conditionalFormatting sqref="H181">
    <cfRule type="cellIs" dxfId="3453" priority="488" operator="equal">
      <formula>1</formula>
    </cfRule>
  </conditionalFormatting>
  <conditionalFormatting sqref="C181:D181">
    <cfRule type="expression" dxfId="3452" priority="486">
      <formula>A181="Oui"</formula>
    </cfRule>
  </conditionalFormatting>
  <conditionalFormatting sqref="A181">
    <cfRule type="containsBlanks" dxfId="3451" priority="485">
      <formula>LEN(TRIM(A181))=0</formula>
    </cfRule>
  </conditionalFormatting>
  <conditionalFormatting sqref="H183">
    <cfRule type="cellIs" dxfId="3450" priority="480" operator="equal">
      <formula>1</formula>
    </cfRule>
  </conditionalFormatting>
  <conditionalFormatting sqref="C183:D183">
    <cfRule type="expression" dxfId="3449" priority="478">
      <formula>A183="Oui"</formula>
    </cfRule>
  </conditionalFormatting>
  <conditionalFormatting sqref="A183">
    <cfRule type="containsBlanks" dxfId="3448" priority="477">
      <formula>LEN(TRIM(A183))=0</formula>
    </cfRule>
  </conditionalFormatting>
  <conditionalFormatting sqref="H184">
    <cfRule type="cellIs" dxfId="3447" priority="472" operator="equal">
      <formula>1</formula>
    </cfRule>
  </conditionalFormatting>
  <conditionalFormatting sqref="C184:D184">
    <cfRule type="expression" dxfId="3446" priority="470">
      <formula>A184="Oui"</formula>
    </cfRule>
  </conditionalFormatting>
  <conditionalFormatting sqref="A184">
    <cfRule type="containsBlanks" dxfId="3445" priority="469">
      <formula>LEN(TRIM(A184))=0</formula>
    </cfRule>
  </conditionalFormatting>
  <conditionalFormatting sqref="H168">
    <cfRule type="cellIs" dxfId="3444" priority="456" operator="equal">
      <formula>1</formula>
    </cfRule>
  </conditionalFormatting>
  <conditionalFormatting sqref="C168:D168">
    <cfRule type="expression" dxfId="3443" priority="454">
      <formula>A168="Oui"</formula>
    </cfRule>
  </conditionalFormatting>
  <conditionalFormatting sqref="A168">
    <cfRule type="containsBlanks" dxfId="3442" priority="453">
      <formula>LEN(TRIM(A168))=0</formula>
    </cfRule>
  </conditionalFormatting>
  <conditionalFormatting sqref="H188">
    <cfRule type="cellIs" dxfId="3441" priority="416" operator="equal">
      <formula>1</formula>
    </cfRule>
  </conditionalFormatting>
  <conditionalFormatting sqref="H185">
    <cfRule type="cellIs" dxfId="3440" priority="385" operator="equal">
      <formula>1</formula>
    </cfRule>
  </conditionalFormatting>
  <conditionalFormatting sqref="A188">
    <cfRule type="containsBlanks" dxfId="3439" priority="382">
      <formula>LEN(TRIM(A188))=0</formula>
    </cfRule>
  </conditionalFormatting>
  <conditionalFormatting sqref="C188:D188">
    <cfRule type="expression" dxfId="3438" priority="378">
      <formula>A188="Oui"</formula>
    </cfRule>
  </conditionalFormatting>
  <conditionalFormatting sqref="H189">
    <cfRule type="cellIs" dxfId="3437" priority="353" operator="equal">
      <formula>1</formula>
    </cfRule>
  </conditionalFormatting>
  <conditionalFormatting sqref="A189">
    <cfRule type="containsBlanks" dxfId="3436" priority="352">
      <formula>LEN(TRIM(A189))=0</formula>
    </cfRule>
  </conditionalFormatting>
  <conditionalFormatting sqref="C189:D189">
    <cfRule type="expression" dxfId="3435" priority="348">
      <formula>A189="Oui"</formula>
    </cfRule>
  </conditionalFormatting>
  <conditionalFormatting sqref="H182">
    <cfRule type="cellIs" dxfId="3434" priority="344" operator="equal">
      <formula>1</formula>
    </cfRule>
  </conditionalFormatting>
  <conditionalFormatting sqref="C182:D182">
    <cfRule type="expression" dxfId="3433" priority="342">
      <formula>A182="Oui"</formula>
    </cfRule>
  </conditionalFormatting>
  <conditionalFormatting sqref="A182">
    <cfRule type="containsBlanks" dxfId="3432" priority="341">
      <formula>LEN(TRIM(A182))=0</formula>
    </cfRule>
  </conditionalFormatting>
  <conditionalFormatting sqref="H58:H59">
    <cfRule type="cellIs" dxfId="3431" priority="328" operator="equal">
      <formula>1</formula>
    </cfRule>
  </conditionalFormatting>
  <conditionalFormatting sqref="C58:D59">
    <cfRule type="expression" dxfId="3430" priority="326">
      <formula>A58="Oui"</formula>
    </cfRule>
  </conditionalFormatting>
  <conditionalFormatting sqref="A58:A59">
    <cfRule type="containsBlanks" dxfId="3429" priority="325">
      <formula>LEN(TRIM(A58))=0</formula>
    </cfRule>
  </conditionalFormatting>
  <conditionalFormatting sqref="H187">
    <cfRule type="cellIs" dxfId="3428" priority="322" operator="equal">
      <formula>1</formula>
    </cfRule>
  </conditionalFormatting>
  <conditionalFormatting sqref="C187:D187">
    <cfRule type="expression" dxfId="3427" priority="320">
      <formula>A187="Oui"</formula>
    </cfRule>
  </conditionalFormatting>
  <conditionalFormatting sqref="A187">
    <cfRule type="containsBlanks" dxfId="3426" priority="319">
      <formula>LEN(TRIM(A187))=0</formula>
    </cfRule>
  </conditionalFormatting>
  <conditionalFormatting sqref="H186">
    <cfRule type="cellIs" dxfId="3425" priority="316" operator="equal">
      <formula>1</formula>
    </cfRule>
  </conditionalFormatting>
  <conditionalFormatting sqref="C186:D186">
    <cfRule type="expression" dxfId="3424" priority="314">
      <formula>A186="Oui"</formula>
    </cfRule>
  </conditionalFormatting>
  <conditionalFormatting sqref="A186">
    <cfRule type="containsBlanks" dxfId="3423" priority="313">
      <formula>LEN(TRIM(A186))=0</formula>
    </cfRule>
  </conditionalFormatting>
  <conditionalFormatting sqref="H190">
    <cfRule type="cellIs" dxfId="3422" priority="307" operator="equal">
      <formula>1</formula>
    </cfRule>
  </conditionalFormatting>
  <conditionalFormatting sqref="A190">
    <cfRule type="containsBlanks" dxfId="3421" priority="306">
      <formula>LEN(TRIM(A190))=0</formula>
    </cfRule>
  </conditionalFormatting>
  <conditionalFormatting sqref="C190:D190">
    <cfRule type="expression" dxfId="3420" priority="302">
      <formula>A190="Oui"</formula>
    </cfRule>
  </conditionalFormatting>
  <conditionalFormatting sqref="H191">
    <cfRule type="cellIs" dxfId="3419" priority="298" operator="equal">
      <formula>1</formula>
    </cfRule>
  </conditionalFormatting>
  <conditionalFormatting sqref="A191">
    <cfRule type="containsBlanks" dxfId="3418" priority="297">
      <formula>LEN(TRIM(A191))=0</formula>
    </cfRule>
  </conditionalFormatting>
  <conditionalFormatting sqref="C191:D191">
    <cfRule type="expression" dxfId="3417" priority="293">
      <formula>A191="Oui"</formula>
    </cfRule>
  </conditionalFormatting>
  <conditionalFormatting sqref="H193">
    <cfRule type="cellIs" dxfId="3416" priority="289" operator="equal">
      <formula>1</formula>
    </cfRule>
  </conditionalFormatting>
  <conditionalFormatting sqref="A193">
    <cfRule type="containsBlanks" dxfId="3415" priority="288">
      <formula>LEN(TRIM(A193))=0</formula>
    </cfRule>
  </conditionalFormatting>
  <conditionalFormatting sqref="C193:D193">
    <cfRule type="expression" dxfId="3414" priority="284">
      <formula>A193="Oui"</formula>
    </cfRule>
  </conditionalFormatting>
  <conditionalFormatting sqref="H194">
    <cfRule type="cellIs" dxfId="3413" priority="280" operator="equal">
      <formula>1</formula>
    </cfRule>
  </conditionalFormatting>
  <conditionalFormatting sqref="A194">
    <cfRule type="containsBlanks" dxfId="3412" priority="279">
      <formula>LEN(TRIM(A194))=0</formula>
    </cfRule>
  </conditionalFormatting>
  <conditionalFormatting sqref="C194:D194">
    <cfRule type="expression" dxfId="3411" priority="275">
      <formula>A194="Oui"</formula>
    </cfRule>
  </conditionalFormatting>
  <conditionalFormatting sqref="H195">
    <cfRule type="cellIs" dxfId="3410" priority="271" operator="equal">
      <formula>1</formula>
    </cfRule>
  </conditionalFormatting>
  <conditionalFormatting sqref="A195">
    <cfRule type="containsBlanks" dxfId="3409" priority="270">
      <formula>LEN(TRIM(A195))=0</formula>
    </cfRule>
  </conditionalFormatting>
  <conditionalFormatting sqref="C195:D195">
    <cfRule type="expression" dxfId="3408" priority="266">
      <formula>A195="Oui"</formula>
    </cfRule>
  </conditionalFormatting>
  <conditionalFormatting sqref="H196">
    <cfRule type="cellIs" dxfId="3407" priority="262" operator="equal">
      <formula>1</formula>
    </cfRule>
  </conditionalFormatting>
  <conditionalFormatting sqref="A196">
    <cfRule type="containsBlanks" dxfId="3406" priority="261">
      <formula>LEN(TRIM(A196))=0</formula>
    </cfRule>
  </conditionalFormatting>
  <conditionalFormatting sqref="C196:D196">
    <cfRule type="expression" dxfId="3405" priority="257">
      <formula>A196="Oui"</formula>
    </cfRule>
  </conditionalFormatting>
  <conditionalFormatting sqref="H197">
    <cfRule type="cellIs" dxfId="3404" priority="244" operator="equal">
      <formula>1</formula>
    </cfRule>
  </conditionalFormatting>
  <conditionalFormatting sqref="A197">
    <cfRule type="containsBlanks" dxfId="3403" priority="243">
      <formula>LEN(TRIM(A197))=0</formula>
    </cfRule>
  </conditionalFormatting>
  <conditionalFormatting sqref="C197:D197">
    <cfRule type="expression" dxfId="3402" priority="239">
      <formula>A197="Oui"</formula>
    </cfRule>
  </conditionalFormatting>
  <conditionalFormatting sqref="H198">
    <cfRule type="cellIs" dxfId="3401" priority="235" operator="equal">
      <formula>1</formula>
    </cfRule>
  </conditionalFormatting>
  <conditionalFormatting sqref="A198">
    <cfRule type="containsBlanks" dxfId="3400" priority="234">
      <formula>LEN(TRIM(A198))=0</formula>
    </cfRule>
  </conditionalFormatting>
  <conditionalFormatting sqref="C198:D198">
    <cfRule type="expression" dxfId="3399" priority="230">
      <formula>A198="Oui"</formula>
    </cfRule>
  </conditionalFormatting>
  <conditionalFormatting sqref="H199">
    <cfRule type="cellIs" dxfId="3398" priority="226" operator="equal">
      <formula>1</formula>
    </cfRule>
  </conditionalFormatting>
  <conditionalFormatting sqref="A199">
    <cfRule type="containsBlanks" dxfId="3397" priority="225">
      <formula>LEN(TRIM(A199))=0</formula>
    </cfRule>
  </conditionalFormatting>
  <conditionalFormatting sqref="C199:D199">
    <cfRule type="expression" dxfId="3396" priority="221">
      <formula>A199="Oui"</formula>
    </cfRule>
  </conditionalFormatting>
  <conditionalFormatting sqref="H200">
    <cfRule type="cellIs" dxfId="3395" priority="217" operator="equal">
      <formula>1</formula>
    </cfRule>
  </conditionalFormatting>
  <conditionalFormatting sqref="A200">
    <cfRule type="containsBlanks" dxfId="3394" priority="216">
      <formula>LEN(TRIM(A200))=0</formula>
    </cfRule>
  </conditionalFormatting>
  <conditionalFormatting sqref="C200:D200">
    <cfRule type="expression" dxfId="3393" priority="212">
      <formula>A200="Oui"</formula>
    </cfRule>
  </conditionalFormatting>
  <conditionalFormatting sqref="H56">
    <cfRule type="cellIs" dxfId="3392" priority="202" operator="equal">
      <formula>1</formula>
    </cfRule>
  </conditionalFormatting>
  <conditionalFormatting sqref="C56:D56">
    <cfRule type="expression" dxfId="3391" priority="200">
      <formula>A56="Oui"</formula>
    </cfRule>
  </conditionalFormatting>
  <conditionalFormatting sqref="A56">
    <cfRule type="containsBlanks" dxfId="3390" priority="199">
      <formula>LEN(TRIM(A56))=0</formula>
    </cfRule>
  </conditionalFormatting>
  <conditionalFormatting sqref="H67">
    <cfRule type="cellIs" dxfId="3389" priority="196" operator="equal">
      <formula>1</formula>
    </cfRule>
  </conditionalFormatting>
  <conditionalFormatting sqref="C67:D67">
    <cfRule type="expression" dxfId="3388" priority="194">
      <formula>A67="Oui"</formula>
    </cfRule>
  </conditionalFormatting>
  <conditionalFormatting sqref="A67">
    <cfRule type="containsBlanks" dxfId="3387" priority="193">
      <formula>LEN(TRIM(A67))=0</formula>
    </cfRule>
  </conditionalFormatting>
  <conditionalFormatting sqref="H93">
    <cfRule type="cellIs" dxfId="3386" priority="190" operator="equal">
      <formula>1</formula>
    </cfRule>
  </conditionalFormatting>
  <conditionalFormatting sqref="C93:D93">
    <cfRule type="expression" dxfId="3385" priority="188">
      <formula>A93="Oui"</formula>
    </cfRule>
  </conditionalFormatting>
  <conditionalFormatting sqref="A93">
    <cfRule type="containsBlanks" dxfId="3384" priority="187">
      <formula>LEN(TRIM(A93))=0</formula>
    </cfRule>
  </conditionalFormatting>
  <conditionalFormatting sqref="H143">
    <cfRule type="cellIs" dxfId="3383" priority="184" operator="equal">
      <formula>1</formula>
    </cfRule>
  </conditionalFormatting>
  <conditionalFormatting sqref="C143:D143">
    <cfRule type="expression" dxfId="3382" priority="182">
      <formula>A143="Oui"</formula>
    </cfRule>
  </conditionalFormatting>
  <conditionalFormatting sqref="A143">
    <cfRule type="containsBlanks" dxfId="3381" priority="181">
      <formula>LEN(TRIM(A143))=0</formula>
    </cfRule>
  </conditionalFormatting>
  <conditionalFormatting sqref="H89">
    <cfRule type="cellIs" dxfId="3380" priority="178" operator="equal">
      <formula>1</formula>
    </cfRule>
  </conditionalFormatting>
  <conditionalFormatting sqref="C89:D89">
    <cfRule type="expression" dxfId="3379" priority="176">
      <formula>A89="Oui"</formula>
    </cfRule>
  </conditionalFormatting>
  <conditionalFormatting sqref="A89">
    <cfRule type="containsBlanks" dxfId="3378" priority="175">
      <formula>LEN(TRIM(A89))=0</formula>
    </cfRule>
  </conditionalFormatting>
  <conditionalFormatting sqref="H164">
    <cfRule type="cellIs" dxfId="3377" priority="172" operator="equal">
      <formula>1</formula>
    </cfRule>
  </conditionalFormatting>
  <conditionalFormatting sqref="C164:D164">
    <cfRule type="expression" dxfId="3376" priority="170">
      <formula>A164="Oui"</formula>
    </cfRule>
  </conditionalFormatting>
  <conditionalFormatting sqref="A164">
    <cfRule type="containsBlanks" dxfId="3375" priority="169">
      <formula>LEN(TRIM(A164))=0</formula>
    </cfRule>
  </conditionalFormatting>
  <conditionalFormatting sqref="H90">
    <cfRule type="cellIs" dxfId="3374" priority="165" operator="equal">
      <formula>1</formula>
    </cfRule>
  </conditionalFormatting>
  <conditionalFormatting sqref="C90:D90">
    <cfRule type="expression" dxfId="3373" priority="163">
      <formula>A90="Oui"</formula>
    </cfRule>
  </conditionalFormatting>
  <conditionalFormatting sqref="A90">
    <cfRule type="containsBlanks" dxfId="3372" priority="162">
      <formula>LEN(TRIM(A90))=0</formula>
    </cfRule>
  </conditionalFormatting>
  <conditionalFormatting sqref="H66">
    <cfRule type="cellIs" dxfId="3371" priority="153" operator="equal">
      <formula>1</formula>
    </cfRule>
  </conditionalFormatting>
  <conditionalFormatting sqref="C66:D66">
    <cfRule type="expression" dxfId="3370" priority="151">
      <formula>A66="Oui"</formula>
    </cfRule>
  </conditionalFormatting>
  <conditionalFormatting sqref="A66">
    <cfRule type="containsBlanks" dxfId="3369" priority="150">
      <formula>LEN(TRIM(A66))=0</formula>
    </cfRule>
  </conditionalFormatting>
  <conditionalFormatting sqref="H19">
    <cfRule type="cellIs" dxfId="3368" priority="147" operator="equal">
      <formula>1</formula>
    </cfRule>
  </conditionalFormatting>
  <conditionalFormatting sqref="C19:D19">
    <cfRule type="expression" dxfId="3367" priority="145">
      <formula>A19="Oui"</formula>
    </cfRule>
  </conditionalFormatting>
  <conditionalFormatting sqref="A19">
    <cfRule type="containsBlanks" dxfId="3366" priority="144">
      <formula>LEN(TRIM(A19))=0</formula>
    </cfRule>
  </conditionalFormatting>
  <conditionalFormatting sqref="H32">
    <cfRule type="cellIs" dxfId="3365" priority="141" operator="equal">
      <formula>1</formula>
    </cfRule>
  </conditionalFormatting>
  <conditionalFormatting sqref="C32:D32">
    <cfRule type="expression" dxfId="3364" priority="139">
      <formula>A32="Oui"</formula>
    </cfRule>
  </conditionalFormatting>
  <conditionalFormatting sqref="A32">
    <cfRule type="containsBlanks" dxfId="3363" priority="138">
      <formula>LEN(TRIM(A32))=0</formula>
    </cfRule>
  </conditionalFormatting>
  <conditionalFormatting sqref="H31">
    <cfRule type="cellIs" dxfId="3362" priority="135" operator="equal">
      <formula>1</formula>
    </cfRule>
  </conditionalFormatting>
  <conditionalFormatting sqref="C31:D31">
    <cfRule type="expression" dxfId="3361" priority="133">
      <formula>A31="Oui"</formula>
    </cfRule>
  </conditionalFormatting>
  <conditionalFormatting sqref="A31">
    <cfRule type="containsBlanks" dxfId="3360" priority="132">
      <formula>LEN(TRIM(A31))=0</formula>
    </cfRule>
  </conditionalFormatting>
  <conditionalFormatting sqref="H25">
    <cfRule type="cellIs" dxfId="3359" priority="129" operator="equal">
      <formula>1</formula>
    </cfRule>
  </conditionalFormatting>
  <conditionalFormatting sqref="C25:D25">
    <cfRule type="expression" dxfId="3358" priority="127">
      <formula>A25="Oui"</formula>
    </cfRule>
  </conditionalFormatting>
  <conditionalFormatting sqref="A25">
    <cfRule type="containsBlanks" dxfId="3357" priority="126">
      <formula>LEN(TRIM(A25))=0</formula>
    </cfRule>
  </conditionalFormatting>
  <conditionalFormatting sqref="H26">
    <cfRule type="cellIs" dxfId="3356" priority="123" operator="equal">
      <formula>1</formula>
    </cfRule>
  </conditionalFormatting>
  <conditionalFormatting sqref="C26:D26">
    <cfRule type="expression" dxfId="3355" priority="121">
      <formula>A26="Oui"</formula>
    </cfRule>
  </conditionalFormatting>
  <conditionalFormatting sqref="A26">
    <cfRule type="containsBlanks" dxfId="3354" priority="120">
      <formula>LEN(TRIM(A26))=0</formula>
    </cfRule>
  </conditionalFormatting>
  <conditionalFormatting sqref="H27">
    <cfRule type="cellIs" dxfId="3353" priority="117" operator="equal">
      <formula>1</formula>
    </cfRule>
  </conditionalFormatting>
  <conditionalFormatting sqref="C27:D27">
    <cfRule type="expression" dxfId="3352" priority="115">
      <formula>A27="Oui"</formula>
    </cfRule>
  </conditionalFormatting>
  <conditionalFormatting sqref="A27">
    <cfRule type="containsBlanks" dxfId="3351" priority="114">
      <formula>LEN(TRIM(A27))=0</formula>
    </cfRule>
  </conditionalFormatting>
  <conditionalFormatting sqref="H29">
    <cfRule type="cellIs" dxfId="3350" priority="111" operator="equal">
      <formula>1</formula>
    </cfRule>
  </conditionalFormatting>
  <conditionalFormatting sqref="C29:D29">
    <cfRule type="expression" dxfId="3349" priority="109">
      <formula>A29="Oui"</formula>
    </cfRule>
  </conditionalFormatting>
  <conditionalFormatting sqref="A29">
    <cfRule type="containsBlanks" dxfId="3348" priority="108">
      <formula>LEN(TRIM(A29))=0</formula>
    </cfRule>
  </conditionalFormatting>
  <conditionalFormatting sqref="H30">
    <cfRule type="cellIs" dxfId="3347" priority="105" operator="equal">
      <formula>1</formula>
    </cfRule>
  </conditionalFormatting>
  <conditionalFormatting sqref="C30:D30">
    <cfRule type="expression" dxfId="3346" priority="103">
      <formula>A30="Oui"</formula>
    </cfRule>
  </conditionalFormatting>
  <conditionalFormatting sqref="A30">
    <cfRule type="containsBlanks" dxfId="3345" priority="102">
      <formula>LEN(TRIM(A30))=0</formula>
    </cfRule>
  </conditionalFormatting>
  <conditionalFormatting sqref="H43">
    <cfRule type="cellIs" dxfId="3344" priority="99" operator="equal">
      <formula>1</formula>
    </cfRule>
  </conditionalFormatting>
  <conditionalFormatting sqref="C43:D43">
    <cfRule type="expression" dxfId="3343" priority="97">
      <formula>A43="Oui"</formula>
    </cfRule>
  </conditionalFormatting>
  <conditionalFormatting sqref="A43">
    <cfRule type="containsBlanks" dxfId="3342" priority="96">
      <formula>LEN(TRIM(A43))=0</formula>
    </cfRule>
  </conditionalFormatting>
  <conditionalFormatting sqref="H28">
    <cfRule type="cellIs" dxfId="3341" priority="93" operator="equal">
      <formula>1</formula>
    </cfRule>
  </conditionalFormatting>
  <conditionalFormatting sqref="C28:D28">
    <cfRule type="expression" dxfId="3340" priority="91">
      <formula>A28="Oui"</formula>
    </cfRule>
  </conditionalFormatting>
  <conditionalFormatting sqref="A28">
    <cfRule type="containsBlanks" dxfId="3339" priority="90">
      <formula>LEN(TRIM(A28))=0</formula>
    </cfRule>
  </conditionalFormatting>
  <conditionalFormatting sqref="H16">
    <cfRule type="cellIs" dxfId="3338" priority="87" operator="equal">
      <formula>1</formula>
    </cfRule>
  </conditionalFormatting>
  <conditionalFormatting sqref="C16:D16">
    <cfRule type="expression" dxfId="3337" priority="85">
      <formula>A16="Oui"</formula>
    </cfRule>
  </conditionalFormatting>
  <conditionalFormatting sqref="A16">
    <cfRule type="containsBlanks" dxfId="3336" priority="84">
      <formula>LEN(TRIM(A16))=0</formula>
    </cfRule>
  </conditionalFormatting>
  <conditionalFormatting sqref="H18">
    <cfRule type="cellIs" dxfId="3335" priority="81" operator="equal">
      <formula>1</formula>
    </cfRule>
  </conditionalFormatting>
  <conditionalFormatting sqref="C18:D18">
    <cfRule type="expression" dxfId="3334" priority="79">
      <formula>A18="Oui"</formula>
    </cfRule>
  </conditionalFormatting>
  <conditionalFormatting sqref="A18">
    <cfRule type="containsBlanks" dxfId="3333" priority="78">
      <formula>LEN(TRIM(A18))=0</formula>
    </cfRule>
  </conditionalFormatting>
  <conditionalFormatting sqref="H17">
    <cfRule type="cellIs" dxfId="3332" priority="70" operator="equal">
      <formula>1</formula>
    </cfRule>
  </conditionalFormatting>
  <conditionalFormatting sqref="C17:D17">
    <cfRule type="expression" dxfId="3331" priority="68">
      <formula>A17="Oui"</formula>
    </cfRule>
  </conditionalFormatting>
  <conditionalFormatting sqref="A17">
    <cfRule type="containsBlanks" dxfId="3330" priority="67">
      <formula>LEN(TRIM(A17))=0</formula>
    </cfRule>
  </conditionalFormatting>
  <conditionalFormatting sqref="H14">
    <cfRule type="cellIs" dxfId="3329" priority="64" operator="equal">
      <formula>1</formula>
    </cfRule>
  </conditionalFormatting>
  <conditionalFormatting sqref="C14:D14">
    <cfRule type="expression" dxfId="3328" priority="62">
      <formula>A14="Oui"</formula>
    </cfRule>
  </conditionalFormatting>
  <conditionalFormatting sqref="A14">
    <cfRule type="containsBlanks" dxfId="3327" priority="61">
      <formula>LEN(TRIM(A14))=0</formula>
    </cfRule>
  </conditionalFormatting>
  <conditionalFormatting sqref="H15">
    <cfRule type="cellIs" dxfId="3326" priority="58" operator="equal">
      <formula>1</formula>
    </cfRule>
  </conditionalFormatting>
  <conditionalFormatting sqref="C15:D15">
    <cfRule type="expression" dxfId="3325" priority="56">
      <formula>A15="Oui"</formula>
    </cfRule>
  </conditionalFormatting>
  <conditionalFormatting sqref="A15">
    <cfRule type="containsBlanks" dxfId="3324" priority="55">
      <formula>LEN(TRIM(A15))=0</formula>
    </cfRule>
  </conditionalFormatting>
  <conditionalFormatting sqref="H13">
    <cfRule type="cellIs" dxfId="3323" priority="51" operator="equal">
      <formula>1</formula>
    </cfRule>
  </conditionalFormatting>
  <conditionalFormatting sqref="C13:D13">
    <cfRule type="expression" dxfId="3322" priority="49">
      <formula>A13="Oui"</formula>
    </cfRule>
  </conditionalFormatting>
  <conditionalFormatting sqref="A13">
    <cfRule type="containsBlanks" dxfId="3321" priority="48">
      <formula>LEN(TRIM(A13))=0</formula>
    </cfRule>
  </conditionalFormatting>
  <conditionalFormatting sqref="H192">
    <cfRule type="cellIs" dxfId="3320" priority="45" operator="equal">
      <formula>1</formula>
    </cfRule>
  </conditionalFormatting>
  <conditionalFormatting sqref="A192">
    <cfRule type="containsBlanks" dxfId="3319" priority="44">
      <formula>LEN(TRIM(A192))=0</formula>
    </cfRule>
  </conditionalFormatting>
  <conditionalFormatting sqref="C192:D192">
    <cfRule type="expression" dxfId="3318" priority="40">
      <formula>A192="Oui"</formula>
    </cfRule>
  </conditionalFormatting>
  <conditionalFormatting sqref="H21:H23">
    <cfRule type="cellIs" dxfId="3317" priority="36" operator="equal">
      <formula>1</formula>
    </cfRule>
  </conditionalFormatting>
  <conditionalFormatting sqref="C21:D23">
    <cfRule type="expression" dxfId="3316" priority="34">
      <formula>A21="Oui"</formula>
    </cfRule>
  </conditionalFormatting>
  <conditionalFormatting sqref="A21:A23">
    <cfRule type="containsBlanks" dxfId="3315" priority="33">
      <formula>LEN(TRIM(A21))=0</formula>
    </cfRule>
  </conditionalFormatting>
  <conditionalFormatting sqref="H51">
    <cfRule type="cellIs" dxfId="3314" priority="30" operator="equal">
      <formula>1</formula>
    </cfRule>
  </conditionalFormatting>
  <conditionalFormatting sqref="C51:D51">
    <cfRule type="expression" dxfId="3313" priority="28">
      <formula>A51="Oui"</formula>
    </cfRule>
  </conditionalFormatting>
  <conditionalFormatting sqref="A51">
    <cfRule type="containsBlanks" dxfId="3312" priority="27">
      <formula>LEN(TRIM(A51))=0</formula>
    </cfRule>
  </conditionalFormatting>
  <conditionalFormatting sqref="H12">
    <cfRule type="cellIs" dxfId="3311" priority="24" operator="equal">
      <formula>1</formula>
    </cfRule>
  </conditionalFormatting>
  <conditionalFormatting sqref="C12:D12">
    <cfRule type="expression" dxfId="3310" priority="22">
      <formula>A12="Oui"</formula>
    </cfRule>
  </conditionalFormatting>
  <conditionalFormatting sqref="A12">
    <cfRule type="containsBlanks" dxfId="3309" priority="21">
      <formula>LEN(TRIM(A12))=0</formula>
    </cfRule>
  </conditionalFormatting>
  <conditionalFormatting sqref="H9">
    <cfRule type="cellIs" dxfId="3308" priority="18" operator="equal">
      <formula>1</formula>
    </cfRule>
  </conditionalFormatting>
  <conditionalFormatting sqref="C9:D9">
    <cfRule type="expression" dxfId="3307" priority="16">
      <formula>A9="Oui"</formula>
    </cfRule>
  </conditionalFormatting>
  <conditionalFormatting sqref="A9">
    <cfRule type="containsBlanks" dxfId="3306" priority="15">
      <formula>LEN(TRIM(A9))=0</formula>
    </cfRule>
  </conditionalFormatting>
  <conditionalFormatting sqref="H10">
    <cfRule type="cellIs" dxfId="3305" priority="12" operator="equal">
      <formula>1</formula>
    </cfRule>
  </conditionalFormatting>
  <conditionalFormatting sqref="C10:D10">
    <cfRule type="expression" dxfId="3304" priority="10">
      <formula>A10="Oui"</formula>
    </cfRule>
  </conditionalFormatting>
  <conditionalFormatting sqref="A10">
    <cfRule type="containsBlanks" dxfId="3303" priority="9">
      <formula>LEN(TRIM(A10))=0</formula>
    </cfRule>
  </conditionalFormatting>
  <conditionalFormatting sqref="H11">
    <cfRule type="cellIs" dxfId="3302" priority="6" operator="equal">
      <formula>1</formula>
    </cfRule>
  </conditionalFormatting>
  <conditionalFormatting sqref="C11:D11">
    <cfRule type="expression" dxfId="3301" priority="4">
      <formula>A11="Oui"</formula>
    </cfRule>
  </conditionalFormatting>
  <conditionalFormatting sqref="A11">
    <cfRule type="containsBlanks" dxfId="3300" priority="3">
      <formula>LEN(TRIM(A11))=0</formula>
    </cfRule>
  </conditionalFormatting>
  <dataValidations count="1">
    <dataValidation type="list" allowBlank="1" showInputMessage="1" showErrorMessage="1" sqref="I158:AD201 I8:AD155">
      <formula1>_1X</formula1>
    </dataValidation>
  </dataValidations>
  <pageMargins left="0.7" right="0.7" top="0.75" bottom="0.75" header="0.3" footer="0.3"/>
  <pageSetup orientation="portrait" r:id="rId1"/>
  <headerFooter alignWithMargins="0">
    <oddFooter>&amp;R¸Page 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83" operator="containsText" id="{3D424F8B-22DF-4FE7-94F1-D913B36A1E8D}">
            <xm:f>NOT(ISERROR(SEARCH("X",I8)))</xm:f>
            <xm:f>"X"</xm:f>
            <x14:dxf>
              <font>
                <color rgb="FFC00000"/>
              </font>
            </x14:dxf>
          </x14:cfRule>
          <xm:sqref>I125:S136 V125:AC136 T124:U135 I8:S123 V8:AC123 T8:U122 I138:S200 V138:AC200 T137:U183</xm:sqref>
        </x14:conditionalFormatting>
        <x14:conditionalFormatting xmlns:xm="http://schemas.microsoft.com/office/excel/2006/main">
          <x14:cfRule type="expression" priority="748" id="{4E3F0024-C2BE-49BB-B5CB-4F82BD332150}">
            <xm:f>$AI8&lt;=Données!$B$2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C201:G201 C169:G175 C185:E185 G185 F184:F185 C60:G65 C57:G57 C91:G92 C165:G167 C8:G8 C20:G20 C44:G50 G179:G180 C24:G24 C94:G142 C33:G42 C68:G88 C52:G55 C144:G163</xm:sqref>
        </x14:conditionalFormatting>
        <x14:conditionalFormatting xmlns:xm="http://schemas.microsoft.com/office/excel/2006/main">
          <x14:cfRule type="containsText" priority="725" operator="containsText" id="{06F95A5E-577C-4D0B-9773-581CAAC324E3}">
            <xm:f>NOT(ISERROR(SEARCH("X",I124)))</xm:f>
            <xm:f>"X"</xm:f>
            <x14:dxf>
              <font>
                <color rgb="FFC00000"/>
              </font>
            </x14:dxf>
          </x14:cfRule>
          <xm:sqref>I124:S124 V124:AC124</xm:sqref>
        </x14:conditionalFormatting>
        <x14:conditionalFormatting xmlns:xm="http://schemas.microsoft.com/office/excel/2006/main">
          <x14:cfRule type="containsText" priority="691" operator="containsText" id="{5D73C3B9-D7F4-434D-A53E-942463E635FA}">
            <xm:f>NOT(ISERROR(SEARCH("Oui",A8)))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695" operator="containsText" id="{F052BA81-FD20-40F8-A94B-73728ABA3101}">
            <xm:f>NOT(ISERROR(SEARCH("vérifier",A8)))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A201 A169:A175 A185 A60:A65 A57 A91:A92 A165:A167 A8 A20 A44:A50 A24 A94:A142 A33:A42 A68:A88 A52:A55 A144:A163</xm:sqref>
        </x14:conditionalFormatting>
        <x14:conditionalFormatting xmlns:xm="http://schemas.microsoft.com/office/excel/2006/main">
          <x14:cfRule type="containsText" priority="679" operator="containsText" id="{343B0A47-98DE-48D2-85E6-DE66A5003E05}">
            <xm:f>NOT(ISERROR(SEARCH("X",I137)))</xm:f>
            <xm:f>"X"</xm:f>
            <x14:dxf>
              <font>
                <color rgb="FFC00000"/>
              </font>
            </x14:dxf>
          </x14:cfRule>
          <xm:sqref>I137:S137 V137:AC137</xm:sqref>
        </x14:conditionalFormatting>
        <x14:conditionalFormatting xmlns:xm="http://schemas.microsoft.com/office/excel/2006/main">
          <x14:cfRule type="containsText" priority="549" operator="containsText" id="{1DD59D27-EEEC-4AA3-97E2-1F4A87AA2B54}">
            <xm:f>NOT(ISERROR(SEARCH("X",I201)))</xm:f>
            <xm:f>"X"</xm:f>
            <x14:dxf>
              <font>
                <color rgb="FFC00000"/>
              </font>
            </x14:dxf>
          </x14:cfRule>
          <xm:sqref>I201:S201 V201:AC201</xm:sqref>
        </x14:conditionalFormatting>
        <x14:conditionalFormatting xmlns:xm="http://schemas.microsoft.com/office/excel/2006/main">
          <x14:cfRule type="expression" priority="521" id="{C9190392-FB08-4032-A797-96B31EC3D14F}">
            <xm:f>$AI8 &lt;= 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AH188:AJ201 AH8:AJ184</xm:sqref>
        </x14:conditionalFormatting>
        <x14:conditionalFormatting xmlns:xm="http://schemas.microsoft.com/office/excel/2006/main">
          <x14:cfRule type="expression" priority="519" id="{5D3BBFB7-3FCD-49BA-A54B-36771F9AC4AA}">
            <xm:f>$AI177&lt;=Données!$B$2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C177:G177</xm:sqref>
        </x14:conditionalFormatting>
        <x14:conditionalFormatting xmlns:xm="http://schemas.microsoft.com/office/excel/2006/main">
          <x14:cfRule type="containsText" priority="515" operator="containsText" id="{B918D072-2225-4446-A4DB-7E144ED1DA5B}">
            <xm:f>NOT(ISERROR(SEARCH("Oui",A177)))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516" operator="containsText" id="{FB4CE994-5196-4191-96AB-7907FB3FD6AE}">
            <xm:f>NOT(ISERROR(SEARCH("vérifier",A177)))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A177</xm:sqref>
        </x14:conditionalFormatting>
        <x14:conditionalFormatting xmlns:xm="http://schemas.microsoft.com/office/excel/2006/main">
          <x14:cfRule type="expression" priority="513" id="{A186D243-C08E-4AAD-BADA-F2658B7BEB7F}">
            <xm:f>$AI176&lt;=Données!$B$2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C176:G176</xm:sqref>
        </x14:conditionalFormatting>
        <x14:conditionalFormatting xmlns:xm="http://schemas.microsoft.com/office/excel/2006/main">
          <x14:cfRule type="containsText" priority="509" operator="containsText" id="{AD6EEC2E-4727-448A-8A38-3CEBC4D7D61D}">
            <xm:f>NOT(ISERROR(SEARCH("Oui",A176)))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510" operator="containsText" id="{9EC2AAEF-480B-4FA2-8C24-7806EC24EDBB}">
            <xm:f>NOT(ISERROR(SEARCH("vérifier",A176)))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A176</xm:sqref>
        </x14:conditionalFormatting>
        <x14:conditionalFormatting xmlns:xm="http://schemas.microsoft.com/office/excel/2006/main">
          <x14:cfRule type="expression" priority="507" id="{F8E3FB88-1448-4086-B829-6258D3059ED3}">
            <xm:f>$AI178&lt;=Données!$B$2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C178:G178</xm:sqref>
        </x14:conditionalFormatting>
        <x14:conditionalFormatting xmlns:xm="http://schemas.microsoft.com/office/excel/2006/main">
          <x14:cfRule type="containsText" priority="503" operator="containsText" id="{F639766D-FF54-4505-836E-3663C2AC72B6}">
            <xm:f>NOT(ISERROR(SEARCH("Oui",A178)))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504" operator="containsText" id="{2FF458B6-D1B9-425F-9524-0CEACE6229E5}">
            <xm:f>NOT(ISERROR(SEARCH("vérifier",A178)))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A178</xm:sqref>
        </x14:conditionalFormatting>
        <x14:conditionalFormatting xmlns:xm="http://schemas.microsoft.com/office/excel/2006/main">
          <x14:cfRule type="expression" priority="501" id="{E88F1B00-881F-4A91-8C30-1935611B8464}">
            <xm:f>$AI179&lt;=Données!$B$2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C179:E179</xm:sqref>
        </x14:conditionalFormatting>
        <x14:conditionalFormatting xmlns:xm="http://schemas.microsoft.com/office/excel/2006/main">
          <x14:cfRule type="containsText" priority="497" operator="containsText" id="{47E0DF06-CB13-4B99-BB92-8AE52BA648B0}">
            <xm:f>NOT(ISERROR(SEARCH("Oui",A179)))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498" operator="containsText" id="{FE4311F1-94C9-4723-8479-AF09725EE4EC}">
            <xm:f>NOT(ISERROR(SEARCH("vérifier",A179)))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A179</xm:sqref>
        </x14:conditionalFormatting>
        <x14:conditionalFormatting xmlns:xm="http://schemas.microsoft.com/office/excel/2006/main">
          <x14:cfRule type="expression" priority="496" id="{D9AB1C9D-CCA5-4938-B6C5-6A9DE32025D9}">
            <xm:f>$AI179&lt;=Données!$B$2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F179</xm:sqref>
        </x14:conditionalFormatting>
        <x14:conditionalFormatting xmlns:xm="http://schemas.microsoft.com/office/excel/2006/main">
          <x14:cfRule type="expression" priority="494" id="{3591CFC5-DAE0-4A13-A5DC-6CA3ECEC5BA3}">
            <xm:f>$AI180&lt;=Données!$B$2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C180:E180</xm:sqref>
        </x14:conditionalFormatting>
        <x14:conditionalFormatting xmlns:xm="http://schemas.microsoft.com/office/excel/2006/main">
          <x14:cfRule type="containsText" priority="490" operator="containsText" id="{7605E496-7F26-4906-966D-922CE9BAFB60}">
            <xm:f>NOT(ISERROR(SEARCH("Oui",A180)))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491" operator="containsText" id="{5A4AB3F1-D11F-4404-B499-93D7B5FABB8E}">
            <xm:f>NOT(ISERROR(SEARCH("vérifier",A180)))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A180</xm:sqref>
        </x14:conditionalFormatting>
        <x14:conditionalFormatting xmlns:xm="http://schemas.microsoft.com/office/excel/2006/main">
          <x14:cfRule type="expression" priority="489" id="{16D39C4E-DEBF-46A2-BDDE-5F8CE7269F21}">
            <xm:f>$AI180&lt;=Données!$B$2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F180</xm:sqref>
        </x14:conditionalFormatting>
        <x14:conditionalFormatting xmlns:xm="http://schemas.microsoft.com/office/excel/2006/main">
          <x14:cfRule type="expression" priority="487" id="{D6E45945-F0AA-49B7-8139-C300B15E7CA7}">
            <xm:f>$AI181&lt;=Données!$B$2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C181:E181</xm:sqref>
        </x14:conditionalFormatting>
        <x14:conditionalFormatting xmlns:xm="http://schemas.microsoft.com/office/excel/2006/main">
          <x14:cfRule type="containsText" priority="483" operator="containsText" id="{ACE74419-C830-4C01-A105-326077D1919F}">
            <xm:f>NOT(ISERROR(SEARCH("Oui",A181)))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484" operator="containsText" id="{307A6B10-8CF6-4E83-9CFB-471AD296AE4A}">
            <xm:f>NOT(ISERROR(SEARCH("vérifier",A181)))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A181</xm:sqref>
        </x14:conditionalFormatting>
        <x14:conditionalFormatting xmlns:xm="http://schemas.microsoft.com/office/excel/2006/main">
          <x14:cfRule type="expression" priority="482" id="{F8D6AF68-DCE1-40DC-86F5-D6BF6BB29104}">
            <xm:f>$AI181&lt;=Données!$B$2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F181</xm:sqref>
        </x14:conditionalFormatting>
        <x14:conditionalFormatting xmlns:xm="http://schemas.microsoft.com/office/excel/2006/main">
          <x14:cfRule type="expression" priority="481" id="{3E8C0E4A-DA4A-41E1-A0C0-287CE4DD3C07}">
            <xm:f>$AI181&lt;=Données!$B$2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G181</xm:sqref>
        </x14:conditionalFormatting>
        <x14:conditionalFormatting xmlns:xm="http://schemas.microsoft.com/office/excel/2006/main">
          <x14:cfRule type="expression" priority="479" id="{2EBD2983-ADD1-4AE0-B26C-426D69900CBD}">
            <xm:f>$AI183&lt;=Données!$B$2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C183:E183</xm:sqref>
        </x14:conditionalFormatting>
        <x14:conditionalFormatting xmlns:xm="http://schemas.microsoft.com/office/excel/2006/main">
          <x14:cfRule type="containsText" priority="475" operator="containsText" id="{919AF642-3985-46E3-9BAB-7E903EE06243}">
            <xm:f>NOT(ISERROR(SEARCH("Oui",A183)))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476" operator="containsText" id="{71689D2B-05A4-405F-A076-CAEED0FB9074}">
            <xm:f>NOT(ISERROR(SEARCH("vérifier",A183)))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A183</xm:sqref>
        </x14:conditionalFormatting>
        <x14:conditionalFormatting xmlns:xm="http://schemas.microsoft.com/office/excel/2006/main">
          <x14:cfRule type="expression" priority="474" id="{76EFC5DD-D43D-4E99-BA00-F1C00CF0E634}">
            <xm:f>$AI183&lt;=Données!$B$2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F183</xm:sqref>
        </x14:conditionalFormatting>
        <x14:conditionalFormatting xmlns:xm="http://schemas.microsoft.com/office/excel/2006/main">
          <x14:cfRule type="expression" priority="473" id="{54D842D7-58EE-4B04-9FE0-3F44BFCE8E6F}">
            <xm:f>$AI183&lt;=Données!$B$2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G183</xm:sqref>
        </x14:conditionalFormatting>
        <x14:conditionalFormatting xmlns:xm="http://schemas.microsoft.com/office/excel/2006/main">
          <x14:cfRule type="expression" priority="471" id="{E8E36292-5C34-4C1C-878E-761F0E743898}">
            <xm:f>$AI184&lt;=Données!$B$2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C184:E184</xm:sqref>
        </x14:conditionalFormatting>
        <x14:conditionalFormatting xmlns:xm="http://schemas.microsoft.com/office/excel/2006/main">
          <x14:cfRule type="containsText" priority="467" operator="containsText" id="{485E5EF8-02EC-4A20-AE2F-8645313F81B2}">
            <xm:f>NOT(ISERROR(SEARCH("Oui",A184)))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468" operator="containsText" id="{550C658E-A22A-45A1-AA39-7E025BC274B7}">
            <xm:f>NOT(ISERROR(SEARCH("vérifier",A184)))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A184</xm:sqref>
        </x14:conditionalFormatting>
        <x14:conditionalFormatting xmlns:xm="http://schemas.microsoft.com/office/excel/2006/main">
          <x14:cfRule type="expression" priority="465" id="{03CDAD86-1CD5-40D5-9A77-EE360374B784}">
            <xm:f>$AI184&lt;=Données!$B$2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G184</xm:sqref>
        </x14:conditionalFormatting>
        <x14:conditionalFormatting xmlns:xm="http://schemas.microsoft.com/office/excel/2006/main">
          <x14:cfRule type="expression" priority="455" id="{D6532835-532A-4274-9292-20E4D311D390}">
            <xm:f>$AI168&lt;=Données!$B$2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C168:G168</xm:sqref>
        </x14:conditionalFormatting>
        <x14:conditionalFormatting xmlns:xm="http://schemas.microsoft.com/office/excel/2006/main">
          <x14:cfRule type="containsText" priority="451" operator="containsText" id="{EB509538-99C8-4126-BAF7-1236F9B2B9C2}">
            <xm:f>NOT(ISERROR(SEARCH("Oui",A168)))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452" operator="containsText" id="{FC91677C-FE03-4757-84BF-B7D2BB34CDC7}">
            <xm:f>NOT(ISERROR(SEARCH("vérifier",A168)))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A168</xm:sqref>
        </x14:conditionalFormatting>
        <x14:conditionalFormatting xmlns:xm="http://schemas.microsoft.com/office/excel/2006/main">
          <x14:cfRule type="expression" priority="415" id="{C75A8BBE-6D0E-410D-82BF-D6137C584E60}">
            <xm:f>$AK185&lt;=Données!$B$2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AH185:AJ185</xm:sqref>
        </x14:conditionalFormatting>
        <x14:conditionalFormatting xmlns:xm="http://schemas.microsoft.com/office/excel/2006/main">
          <x14:cfRule type="containsText" priority="380" operator="containsText" id="{17F84681-8648-4D0E-9697-1EAC929C150E}">
            <xm:f>NOT(ISERROR(SEARCH("Oui",A188)))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81" operator="containsText" id="{25E85ADF-6326-402D-ADA6-D88A56EF7157}">
            <xm:f>NOT(ISERROR(SEARCH("vérifier",A188)))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A188</xm:sqref>
        </x14:conditionalFormatting>
        <x14:conditionalFormatting xmlns:xm="http://schemas.microsoft.com/office/excel/2006/main">
          <x14:cfRule type="expression" priority="379" id="{E27E078D-B2F7-46EF-903A-C6B20367A4AB}">
            <xm:f>$AI188&lt;=Données!$B$2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C188:D188</xm:sqref>
        </x14:conditionalFormatting>
        <x14:conditionalFormatting xmlns:xm="http://schemas.microsoft.com/office/excel/2006/main">
          <x14:cfRule type="expression" priority="377" id="{6BA30E78-4E4A-4377-BFDD-C84676C596C8}">
            <xm:f>$AI188&lt;=Données!$B$2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E188</xm:sqref>
        </x14:conditionalFormatting>
        <x14:conditionalFormatting xmlns:xm="http://schemas.microsoft.com/office/excel/2006/main">
          <x14:cfRule type="expression" priority="376" id="{AEC93160-078A-4120-9643-D702AC516A39}">
            <xm:f>$AI188&lt;=Données!$B$2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F188</xm:sqref>
        </x14:conditionalFormatting>
        <x14:conditionalFormatting xmlns:xm="http://schemas.microsoft.com/office/excel/2006/main">
          <x14:cfRule type="expression" priority="375" id="{05F2BD5B-4814-423A-827A-C51603289EAE}">
            <xm:f>$AI188&lt;=Données!$B$2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G188</xm:sqref>
        </x14:conditionalFormatting>
        <x14:conditionalFormatting xmlns:xm="http://schemas.microsoft.com/office/excel/2006/main">
          <x14:cfRule type="containsText" priority="350" operator="containsText" id="{9352707B-ED59-4C48-B274-8CC9A138878A}">
            <xm:f>NOT(ISERROR(SEARCH("Oui",A189)))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51" operator="containsText" id="{75478096-5819-4CA5-AD69-99FD86E2C915}">
            <xm:f>NOT(ISERROR(SEARCH("vérifier",A189)))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A189</xm:sqref>
        </x14:conditionalFormatting>
        <x14:conditionalFormatting xmlns:xm="http://schemas.microsoft.com/office/excel/2006/main">
          <x14:cfRule type="expression" priority="349" id="{98C370B4-116B-4BB2-B1CD-1737E876E0CE}">
            <xm:f>$AI189&lt;=Données!$B$2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C189:D189</xm:sqref>
        </x14:conditionalFormatting>
        <x14:conditionalFormatting xmlns:xm="http://schemas.microsoft.com/office/excel/2006/main">
          <x14:cfRule type="expression" priority="347" id="{1D9C258D-D5E3-4D5C-98BA-4933B9D65DCC}">
            <xm:f>$AI189&lt;=Données!$B$2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E189</xm:sqref>
        </x14:conditionalFormatting>
        <x14:conditionalFormatting xmlns:xm="http://schemas.microsoft.com/office/excel/2006/main">
          <x14:cfRule type="expression" priority="346" id="{0AA25D70-EE60-4956-8792-C8A5841AABD9}">
            <xm:f>$AI189&lt;=Données!$B$2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F189</xm:sqref>
        </x14:conditionalFormatting>
        <x14:conditionalFormatting xmlns:xm="http://schemas.microsoft.com/office/excel/2006/main">
          <x14:cfRule type="expression" priority="345" id="{D099EC78-0BEC-417B-9B89-758EF7539E12}">
            <xm:f>$AI189&lt;=Données!$B$2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G189</xm:sqref>
        </x14:conditionalFormatting>
        <x14:conditionalFormatting xmlns:xm="http://schemas.microsoft.com/office/excel/2006/main">
          <x14:cfRule type="expression" priority="343" id="{D0267F5E-1579-4A43-BE6F-2B445AD2B6F5}">
            <xm:f>$AI182&lt;=Données!$B$2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C182:E182</xm:sqref>
        </x14:conditionalFormatting>
        <x14:conditionalFormatting xmlns:xm="http://schemas.microsoft.com/office/excel/2006/main">
          <x14:cfRule type="containsText" priority="339" operator="containsText" id="{D46F4A8D-9AA4-48D4-BC85-46F6E0139D6A}">
            <xm:f>NOT(ISERROR(SEARCH("Oui",A182)))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40" operator="containsText" id="{A118C01C-D4F2-48AF-BB27-7823AFB9BD49}">
            <xm:f>NOT(ISERROR(SEARCH("vérifier",A182)))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A182</xm:sqref>
        </x14:conditionalFormatting>
        <x14:conditionalFormatting xmlns:xm="http://schemas.microsoft.com/office/excel/2006/main">
          <x14:cfRule type="expression" priority="338" id="{FA35D675-A41F-4A58-9468-F416BCF34250}">
            <xm:f>$AI182&lt;=Données!$B$2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F182</xm:sqref>
        </x14:conditionalFormatting>
        <x14:conditionalFormatting xmlns:xm="http://schemas.microsoft.com/office/excel/2006/main">
          <x14:cfRule type="expression" priority="337" id="{F93A1DC7-DF0C-4208-B540-36ACD4C970A8}">
            <xm:f>$AI182&lt;=Données!$B$2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G182</xm:sqref>
        </x14:conditionalFormatting>
        <x14:conditionalFormatting xmlns:xm="http://schemas.microsoft.com/office/excel/2006/main">
          <x14:cfRule type="expression" priority="327" id="{A1911B6F-2D5A-4F7A-A41F-864ED8DE50CE}">
            <xm:f>$AI58&lt;=Données!$B$2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C58:G59</xm:sqref>
        </x14:conditionalFormatting>
        <x14:conditionalFormatting xmlns:xm="http://schemas.microsoft.com/office/excel/2006/main">
          <x14:cfRule type="containsText" priority="323" operator="containsText" id="{99EB70E3-7CAC-4166-BC93-0075D76DE523}">
            <xm:f>NOT(ISERROR(SEARCH("Oui",A58)))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24" operator="containsText" id="{BA809CE3-7687-4356-AEF3-41C8710230EA}">
            <xm:f>NOT(ISERROR(SEARCH("vérifier",A58)))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A58:A59</xm:sqref>
        </x14:conditionalFormatting>
        <x14:conditionalFormatting xmlns:xm="http://schemas.microsoft.com/office/excel/2006/main">
          <x14:cfRule type="expression" priority="321" id="{345ED5E1-7DA0-4C83-8B8F-F56FBEBAE572}">
            <xm:f>$AI187&lt;=Données!$B$2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C187:G187</xm:sqref>
        </x14:conditionalFormatting>
        <x14:conditionalFormatting xmlns:xm="http://schemas.microsoft.com/office/excel/2006/main">
          <x14:cfRule type="containsText" priority="317" operator="containsText" id="{5EEF12D3-1C2C-47E3-A674-A0C9468915B5}">
            <xm:f>NOT(ISERROR(SEARCH("Oui",A187)))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18" operator="containsText" id="{936F1619-2B79-4445-9827-981A3A434B52}">
            <xm:f>NOT(ISERROR(SEARCH("vérifier",A187)))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A187</xm:sqref>
        </x14:conditionalFormatting>
        <x14:conditionalFormatting xmlns:xm="http://schemas.microsoft.com/office/excel/2006/main">
          <x14:cfRule type="expression" priority="315" id="{6EE84557-6024-4477-A8DE-23A933EFA9D0}">
            <xm:f>$AI186&lt;=Données!$B$2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C186:G186</xm:sqref>
        </x14:conditionalFormatting>
        <x14:conditionalFormatting xmlns:xm="http://schemas.microsoft.com/office/excel/2006/main">
          <x14:cfRule type="containsText" priority="311" operator="containsText" id="{DD15B7B5-F23E-45FF-BF0F-64CB85526F1D}">
            <xm:f>NOT(ISERROR(SEARCH("Oui",A186)))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12" operator="containsText" id="{E15A44A3-3961-4D52-894E-A424D62C29A8}">
            <xm:f>NOT(ISERROR(SEARCH("vérifier",A186)))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A186</xm:sqref>
        </x14:conditionalFormatting>
        <x14:conditionalFormatting xmlns:xm="http://schemas.microsoft.com/office/excel/2006/main">
          <x14:cfRule type="expression" priority="310" id="{F122D63F-B460-458D-86A2-7BD5EE5BB0B6}">
            <xm:f>$AI186 &lt;= 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AH186:AH187</xm:sqref>
        </x14:conditionalFormatting>
        <x14:conditionalFormatting xmlns:xm="http://schemas.microsoft.com/office/excel/2006/main">
          <x14:cfRule type="expression" priority="309" id="{296E2756-1633-4C7A-B294-1A758C713D9B}">
            <xm:f>$AI186 &lt;= 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AI186:AI187</xm:sqref>
        </x14:conditionalFormatting>
        <x14:conditionalFormatting xmlns:xm="http://schemas.microsoft.com/office/excel/2006/main">
          <x14:cfRule type="expression" priority="308" id="{24FA4B1B-6CCA-4D93-B0A8-775EB9BD03DF}">
            <xm:f>$AI186 &lt;= 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AJ186:AJ187</xm:sqref>
        </x14:conditionalFormatting>
        <x14:conditionalFormatting xmlns:xm="http://schemas.microsoft.com/office/excel/2006/main">
          <x14:cfRule type="containsText" priority="304" operator="containsText" id="{8C392F1B-DB75-4C4F-9C71-78C30A84DCF4}">
            <xm:f>NOT(ISERROR(SEARCH("Oui",A190)))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05" operator="containsText" id="{272F40E0-8F94-49B4-B6F7-C16928EC8915}">
            <xm:f>NOT(ISERROR(SEARCH("vérifier",A190)))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A190</xm:sqref>
        </x14:conditionalFormatting>
        <x14:conditionalFormatting xmlns:xm="http://schemas.microsoft.com/office/excel/2006/main">
          <x14:cfRule type="expression" priority="303" id="{BD752126-2750-4176-AE26-F4D3545B13E5}">
            <xm:f>$AI190&lt;=Données!$B$2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C190:D190</xm:sqref>
        </x14:conditionalFormatting>
        <x14:conditionalFormatting xmlns:xm="http://schemas.microsoft.com/office/excel/2006/main">
          <x14:cfRule type="expression" priority="301" id="{4927C590-EC50-4D5D-A284-4CAB1CF0381A}">
            <xm:f>$AI190&lt;=Données!$B$2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E190</xm:sqref>
        </x14:conditionalFormatting>
        <x14:conditionalFormatting xmlns:xm="http://schemas.microsoft.com/office/excel/2006/main">
          <x14:cfRule type="expression" priority="300" id="{8945B142-5F2F-4CF3-87C5-278691010C83}">
            <xm:f>$AI190&lt;=Données!$B$2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F190</xm:sqref>
        </x14:conditionalFormatting>
        <x14:conditionalFormatting xmlns:xm="http://schemas.microsoft.com/office/excel/2006/main">
          <x14:cfRule type="expression" priority="299" id="{8D7EB29F-F588-4A6D-80D9-C44361846831}">
            <xm:f>$AI190&lt;=Données!$B$2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G190</xm:sqref>
        </x14:conditionalFormatting>
        <x14:conditionalFormatting xmlns:xm="http://schemas.microsoft.com/office/excel/2006/main">
          <x14:cfRule type="containsText" priority="295" operator="containsText" id="{B0D668DE-DB3D-46DB-B1E8-26B0A1AE05FA}">
            <xm:f>NOT(ISERROR(SEARCH("Oui",A191)))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96" operator="containsText" id="{0CDF3AD6-493F-478D-B397-601790356CCE}">
            <xm:f>NOT(ISERROR(SEARCH("vérifier",A191)))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A191</xm:sqref>
        </x14:conditionalFormatting>
        <x14:conditionalFormatting xmlns:xm="http://schemas.microsoft.com/office/excel/2006/main">
          <x14:cfRule type="expression" priority="294" id="{1EAB0015-0EC6-405D-AAE5-8EF75B45D6CD}">
            <xm:f>$AI191&lt;=Données!$B$2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C191:D191</xm:sqref>
        </x14:conditionalFormatting>
        <x14:conditionalFormatting xmlns:xm="http://schemas.microsoft.com/office/excel/2006/main">
          <x14:cfRule type="expression" priority="292" id="{937C27F6-B74E-4D8E-9648-3F739B031B5F}">
            <xm:f>$AI191&lt;=Données!$B$2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E191</xm:sqref>
        </x14:conditionalFormatting>
        <x14:conditionalFormatting xmlns:xm="http://schemas.microsoft.com/office/excel/2006/main">
          <x14:cfRule type="expression" priority="291" id="{D7E444AB-E0FC-4F72-A18A-43776F0CC9F7}">
            <xm:f>$AI191&lt;=Données!$B$2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F191</xm:sqref>
        </x14:conditionalFormatting>
        <x14:conditionalFormatting xmlns:xm="http://schemas.microsoft.com/office/excel/2006/main">
          <x14:cfRule type="expression" priority="290" id="{70CB0565-2CA9-4BF1-A030-C386FDC943EA}">
            <xm:f>$AI191&lt;=Données!$B$2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G191</xm:sqref>
        </x14:conditionalFormatting>
        <x14:conditionalFormatting xmlns:xm="http://schemas.microsoft.com/office/excel/2006/main">
          <x14:cfRule type="containsText" priority="286" operator="containsText" id="{09A074F3-0DB4-4A1F-B4C3-F97600D8D635}">
            <xm:f>NOT(ISERROR(SEARCH("Oui",A193)))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87" operator="containsText" id="{14BCCB0F-17F6-44B5-B530-F5D4ABE47027}">
            <xm:f>NOT(ISERROR(SEARCH("vérifier",A193)))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A193</xm:sqref>
        </x14:conditionalFormatting>
        <x14:conditionalFormatting xmlns:xm="http://schemas.microsoft.com/office/excel/2006/main">
          <x14:cfRule type="expression" priority="285" id="{3533CDE2-5FA6-4D85-9877-3F2EB6D83B6F}">
            <xm:f>$AI193&lt;=Données!$B$2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C193:D193</xm:sqref>
        </x14:conditionalFormatting>
        <x14:conditionalFormatting xmlns:xm="http://schemas.microsoft.com/office/excel/2006/main">
          <x14:cfRule type="expression" priority="283" id="{0EE193F9-22CE-4C35-87CF-F698E3119923}">
            <xm:f>$AI193&lt;=Données!$B$2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E193</xm:sqref>
        </x14:conditionalFormatting>
        <x14:conditionalFormatting xmlns:xm="http://schemas.microsoft.com/office/excel/2006/main">
          <x14:cfRule type="expression" priority="282" id="{A953A2C4-7BF6-4E12-804D-5CD5A946EFEA}">
            <xm:f>$AI193&lt;=Données!$B$2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F193</xm:sqref>
        </x14:conditionalFormatting>
        <x14:conditionalFormatting xmlns:xm="http://schemas.microsoft.com/office/excel/2006/main">
          <x14:cfRule type="expression" priority="281" id="{8135D2C1-E832-48DF-95FF-A39A0E3D1BDF}">
            <xm:f>$AI193&lt;=Données!$B$2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G193</xm:sqref>
        </x14:conditionalFormatting>
        <x14:conditionalFormatting xmlns:xm="http://schemas.microsoft.com/office/excel/2006/main">
          <x14:cfRule type="containsText" priority="277" operator="containsText" id="{6CDB01FE-1467-46A2-ACB6-C071D1709D1F}">
            <xm:f>NOT(ISERROR(SEARCH("Oui",A194)))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78" operator="containsText" id="{5514CAF7-2F75-4D5A-ADF4-031FB95979EE}">
            <xm:f>NOT(ISERROR(SEARCH("vérifier",A194)))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A194</xm:sqref>
        </x14:conditionalFormatting>
        <x14:conditionalFormatting xmlns:xm="http://schemas.microsoft.com/office/excel/2006/main">
          <x14:cfRule type="expression" priority="276" id="{6AFE09AA-A579-4326-90B1-4560155AF0B0}">
            <xm:f>$AI194&lt;=Données!$B$2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C194:D194</xm:sqref>
        </x14:conditionalFormatting>
        <x14:conditionalFormatting xmlns:xm="http://schemas.microsoft.com/office/excel/2006/main">
          <x14:cfRule type="expression" priority="274" id="{7BBD0C10-BAC2-4579-AD85-13775644F2CF}">
            <xm:f>$AI194&lt;=Données!$B$2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E194</xm:sqref>
        </x14:conditionalFormatting>
        <x14:conditionalFormatting xmlns:xm="http://schemas.microsoft.com/office/excel/2006/main">
          <x14:cfRule type="expression" priority="273" id="{1768E1CB-9CE2-413B-A2D8-DBDCA5CAAB4A}">
            <xm:f>$AI194&lt;=Données!$B$2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F194</xm:sqref>
        </x14:conditionalFormatting>
        <x14:conditionalFormatting xmlns:xm="http://schemas.microsoft.com/office/excel/2006/main">
          <x14:cfRule type="expression" priority="272" id="{97DE04C7-2FCE-4B21-AB85-482D4DFA42F6}">
            <xm:f>$AI194&lt;=Données!$B$2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G194</xm:sqref>
        </x14:conditionalFormatting>
        <x14:conditionalFormatting xmlns:xm="http://schemas.microsoft.com/office/excel/2006/main">
          <x14:cfRule type="containsText" priority="268" operator="containsText" id="{B777BE64-5C1F-4C7C-90B3-B4BDFE7A331A}">
            <xm:f>NOT(ISERROR(SEARCH("Oui",A195)))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69" operator="containsText" id="{A22F1769-32F1-4F6F-BCF7-3F052B470545}">
            <xm:f>NOT(ISERROR(SEARCH("vérifier",A195)))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A195</xm:sqref>
        </x14:conditionalFormatting>
        <x14:conditionalFormatting xmlns:xm="http://schemas.microsoft.com/office/excel/2006/main">
          <x14:cfRule type="expression" priority="267" id="{F2639053-86B2-4F57-93A6-44F0403412B0}">
            <xm:f>$AI195&lt;=Données!$B$2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C195:D195</xm:sqref>
        </x14:conditionalFormatting>
        <x14:conditionalFormatting xmlns:xm="http://schemas.microsoft.com/office/excel/2006/main">
          <x14:cfRule type="expression" priority="265" id="{7ADB95A8-4DEB-48F4-AEEA-F4DB1DBC2ED8}">
            <xm:f>$AI195&lt;=Données!$B$2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E195</xm:sqref>
        </x14:conditionalFormatting>
        <x14:conditionalFormatting xmlns:xm="http://schemas.microsoft.com/office/excel/2006/main">
          <x14:cfRule type="expression" priority="264" id="{5D832B7D-585D-486F-B6D0-4DF86CFC176C}">
            <xm:f>$AI195&lt;=Données!$B$2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F195</xm:sqref>
        </x14:conditionalFormatting>
        <x14:conditionalFormatting xmlns:xm="http://schemas.microsoft.com/office/excel/2006/main">
          <x14:cfRule type="expression" priority="263" id="{FFF455CF-40E6-429F-8B81-DD6F952110C0}">
            <xm:f>$AI195&lt;=Données!$B$2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G195</xm:sqref>
        </x14:conditionalFormatting>
        <x14:conditionalFormatting xmlns:xm="http://schemas.microsoft.com/office/excel/2006/main">
          <x14:cfRule type="containsText" priority="259" operator="containsText" id="{EC1EC3D3-E8E7-4CF7-8935-14CA9C20E314}">
            <xm:f>NOT(ISERROR(SEARCH("Oui",A196)))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60" operator="containsText" id="{463A2EC5-639D-476A-95EE-6055A4D67872}">
            <xm:f>NOT(ISERROR(SEARCH("vérifier",A196)))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A196</xm:sqref>
        </x14:conditionalFormatting>
        <x14:conditionalFormatting xmlns:xm="http://schemas.microsoft.com/office/excel/2006/main">
          <x14:cfRule type="expression" priority="258" id="{2334322C-5B9D-4153-9EAD-9F01ED1FED05}">
            <xm:f>$AI196&lt;=Données!$B$2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C196:D196</xm:sqref>
        </x14:conditionalFormatting>
        <x14:conditionalFormatting xmlns:xm="http://schemas.microsoft.com/office/excel/2006/main">
          <x14:cfRule type="expression" priority="256" id="{38C7009D-9F3A-4177-8F38-2C6FD288A6E5}">
            <xm:f>$AI196&lt;=Données!$B$2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E196</xm:sqref>
        </x14:conditionalFormatting>
        <x14:conditionalFormatting xmlns:xm="http://schemas.microsoft.com/office/excel/2006/main">
          <x14:cfRule type="expression" priority="255" id="{CA385DED-2D84-49DD-BB96-7162C11DFBEC}">
            <xm:f>$AI196&lt;=Données!$B$2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F196</xm:sqref>
        </x14:conditionalFormatting>
        <x14:conditionalFormatting xmlns:xm="http://schemas.microsoft.com/office/excel/2006/main">
          <x14:cfRule type="expression" priority="254" id="{3F3027B2-8745-41EF-92F6-ECFCC870F2F0}">
            <xm:f>$AI196&lt;=Données!$B$2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G196</xm:sqref>
        </x14:conditionalFormatting>
        <x14:conditionalFormatting xmlns:xm="http://schemas.microsoft.com/office/excel/2006/main">
          <x14:cfRule type="containsText" priority="241" operator="containsText" id="{60440807-8584-472C-BAB3-2EC44D59670F}">
            <xm:f>NOT(ISERROR(SEARCH("Oui",A197)))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42" operator="containsText" id="{FCCC6B61-35F3-450F-AC61-DD11F8246927}">
            <xm:f>NOT(ISERROR(SEARCH("vérifier",A197)))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A197</xm:sqref>
        </x14:conditionalFormatting>
        <x14:conditionalFormatting xmlns:xm="http://schemas.microsoft.com/office/excel/2006/main">
          <x14:cfRule type="expression" priority="240" id="{57C284D1-F8F8-4D76-BDCA-230C84C14729}">
            <xm:f>$AI197&lt;=Données!$B$2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C197:D197</xm:sqref>
        </x14:conditionalFormatting>
        <x14:conditionalFormatting xmlns:xm="http://schemas.microsoft.com/office/excel/2006/main">
          <x14:cfRule type="expression" priority="238" id="{182333BD-75BB-49FD-BD38-945395AB54A4}">
            <xm:f>$AI197&lt;=Données!$B$2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E197</xm:sqref>
        </x14:conditionalFormatting>
        <x14:conditionalFormatting xmlns:xm="http://schemas.microsoft.com/office/excel/2006/main">
          <x14:cfRule type="expression" priority="237" id="{F173A4D6-576A-47F2-A622-17A82DF0DD25}">
            <xm:f>$AI197&lt;=Données!$B$2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F197</xm:sqref>
        </x14:conditionalFormatting>
        <x14:conditionalFormatting xmlns:xm="http://schemas.microsoft.com/office/excel/2006/main">
          <x14:cfRule type="expression" priority="236" id="{62FC0C7A-29A5-4CDE-80BA-C7C053733A6B}">
            <xm:f>$AI197&lt;=Données!$B$2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G197</xm:sqref>
        </x14:conditionalFormatting>
        <x14:conditionalFormatting xmlns:xm="http://schemas.microsoft.com/office/excel/2006/main">
          <x14:cfRule type="containsText" priority="232" operator="containsText" id="{70EE142F-35F8-4104-940E-A364F21A939C}">
            <xm:f>NOT(ISERROR(SEARCH("Oui",A198)))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33" operator="containsText" id="{33048DC1-3BC2-4945-A074-A3BF868A3269}">
            <xm:f>NOT(ISERROR(SEARCH("vérifier",A198)))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A198</xm:sqref>
        </x14:conditionalFormatting>
        <x14:conditionalFormatting xmlns:xm="http://schemas.microsoft.com/office/excel/2006/main">
          <x14:cfRule type="expression" priority="231" id="{4C5F090D-8C7A-4DBA-B4FA-02AFE1FC2A81}">
            <xm:f>$AI198&lt;=Données!$B$2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C198:D198</xm:sqref>
        </x14:conditionalFormatting>
        <x14:conditionalFormatting xmlns:xm="http://schemas.microsoft.com/office/excel/2006/main">
          <x14:cfRule type="expression" priority="229" id="{72787188-D239-4115-9B19-310B6828FFCC}">
            <xm:f>$AI198&lt;=Données!$B$2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E198</xm:sqref>
        </x14:conditionalFormatting>
        <x14:conditionalFormatting xmlns:xm="http://schemas.microsoft.com/office/excel/2006/main">
          <x14:cfRule type="expression" priority="228" id="{60B37D23-4DD4-4D4A-80E5-4DC53287C077}">
            <xm:f>$AI198&lt;=Données!$B$2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F198</xm:sqref>
        </x14:conditionalFormatting>
        <x14:conditionalFormatting xmlns:xm="http://schemas.microsoft.com/office/excel/2006/main">
          <x14:cfRule type="expression" priority="227" id="{356C8ADC-2D58-468F-8C47-5AA54C41D944}">
            <xm:f>$AI198&lt;=Données!$B$2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G198</xm:sqref>
        </x14:conditionalFormatting>
        <x14:conditionalFormatting xmlns:xm="http://schemas.microsoft.com/office/excel/2006/main">
          <x14:cfRule type="containsText" priority="223" operator="containsText" id="{D5E117A7-039E-46E8-B5B3-939BE4245C68}">
            <xm:f>NOT(ISERROR(SEARCH("Oui",A199)))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24" operator="containsText" id="{C542F863-21D9-4AB8-A31F-BC068A802E25}">
            <xm:f>NOT(ISERROR(SEARCH("vérifier",A199)))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A199</xm:sqref>
        </x14:conditionalFormatting>
        <x14:conditionalFormatting xmlns:xm="http://schemas.microsoft.com/office/excel/2006/main">
          <x14:cfRule type="expression" priority="222" id="{218657A1-1EA2-43F6-9929-1A637DCF9A95}">
            <xm:f>$AI199&lt;=Données!$B$2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C199:D199</xm:sqref>
        </x14:conditionalFormatting>
        <x14:conditionalFormatting xmlns:xm="http://schemas.microsoft.com/office/excel/2006/main">
          <x14:cfRule type="expression" priority="220" id="{460B582D-0E0E-4612-8A23-A0A06F02FECF}">
            <xm:f>$AI199&lt;=Données!$B$2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E199</xm:sqref>
        </x14:conditionalFormatting>
        <x14:conditionalFormatting xmlns:xm="http://schemas.microsoft.com/office/excel/2006/main">
          <x14:cfRule type="expression" priority="219" id="{136D4418-9F1E-4E42-97F2-0365C6148BC3}">
            <xm:f>$AI199&lt;=Données!$B$2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F199</xm:sqref>
        </x14:conditionalFormatting>
        <x14:conditionalFormatting xmlns:xm="http://schemas.microsoft.com/office/excel/2006/main">
          <x14:cfRule type="expression" priority="218" id="{8AA4C959-A22F-431F-993A-35F9D86626E4}">
            <xm:f>$AI199&lt;=Données!$B$2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G199</xm:sqref>
        </x14:conditionalFormatting>
        <x14:conditionalFormatting xmlns:xm="http://schemas.microsoft.com/office/excel/2006/main">
          <x14:cfRule type="containsText" priority="214" operator="containsText" id="{3A809A34-7BC1-4C85-B9C2-1D62443BCBFA}">
            <xm:f>NOT(ISERROR(SEARCH("Oui",A200)))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15" operator="containsText" id="{0EF546AD-3ABA-451C-94D6-EFAAA562E294}">
            <xm:f>NOT(ISERROR(SEARCH("vérifier",A200)))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A200</xm:sqref>
        </x14:conditionalFormatting>
        <x14:conditionalFormatting xmlns:xm="http://schemas.microsoft.com/office/excel/2006/main">
          <x14:cfRule type="expression" priority="213" id="{A3F7E24B-AB5B-4DE1-890E-990FDE186132}">
            <xm:f>$AI200&lt;=Données!$B$2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C200:D200</xm:sqref>
        </x14:conditionalFormatting>
        <x14:conditionalFormatting xmlns:xm="http://schemas.microsoft.com/office/excel/2006/main">
          <x14:cfRule type="expression" priority="211" id="{465BA042-566B-40E2-B07F-89013C946B99}">
            <xm:f>$AI200&lt;=Données!$B$2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E200</xm:sqref>
        </x14:conditionalFormatting>
        <x14:conditionalFormatting xmlns:xm="http://schemas.microsoft.com/office/excel/2006/main">
          <x14:cfRule type="expression" priority="210" id="{B90DC152-1A32-4B1C-98A0-9CC22EB0F5A2}">
            <xm:f>$AI200&lt;=Données!$B$2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209" id="{C3FB6287-9235-45FA-A740-F9C179281869}">
            <xm:f>$AI200&lt;=Données!$B$2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G200</xm:sqref>
        </x14:conditionalFormatting>
        <x14:conditionalFormatting xmlns:xm="http://schemas.microsoft.com/office/excel/2006/main">
          <x14:cfRule type="expression" priority="201" id="{94D24D8C-8766-41C0-A3F7-D53837C7DEDA}">
            <xm:f>$AI56&lt;=Données!$B$2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C56:G56</xm:sqref>
        </x14:conditionalFormatting>
        <x14:conditionalFormatting xmlns:xm="http://schemas.microsoft.com/office/excel/2006/main">
          <x14:cfRule type="containsText" priority="197" operator="containsText" id="{643FD0E8-3C47-4DC3-9B37-1DC5CD91A58D}">
            <xm:f>NOT(ISERROR(SEARCH("Oui",A56)))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98" operator="containsText" id="{4DB5149F-C37F-4F56-8100-366E9D4FC4C9}">
            <xm:f>NOT(ISERROR(SEARCH("vérifier",A56)))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195" id="{79493748-5632-4967-B2A2-2C50A2601103}">
            <xm:f>$AI67&lt;=Données!$B$2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C67:G67</xm:sqref>
        </x14:conditionalFormatting>
        <x14:conditionalFormatting xmlns:xm="http://schemas.microsoft.com/office/excel/2006/main">
          <x14:cfRule type="containsText" priority="191" operator="containsText" id="{E9263F25-2EF7-499C-8BD3-5481541C1132}">
            <xm:f>NOT(ISERROR(SEARCH("Oui",A67)))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92" operator="containsText" id="{620164F4-3E90-426A-9648-62ADDACBDD30}">
            <xm:f>NOT(ISERROR(SEARCH("vérifier",A67)))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A67</xm:sqref>
        </x14:conditionalFormatting>
        <x14:conditionalFormatting xmlns:xm="http://schemas.microsoft.com/office/excel/2006/main">
          <x14:cfRule type="expression" priority="189" id="{204FC4C6-E688-403A-8293-CBA1CD9A15A7}">
            <xm:f>$AI93&lt;=Données!$B$2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C93:G93</xm:sqref>
        </x14:conditionalFormatting>
        <x14:conditionalFormatting xmlns:xm="http://schemas.microsoft.com/office/excel/2006/main">
          <x14:cfRule type="containsText" priority="185" operator="containsText" id="{381D91C7-EFB2-4C4F-874E-2CDE44AF834E}">
            <xm:f>NOT(ISERROR(SEARCH("Oui",A93)))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86" operator="containsText" id="{2852D068-A0A9-4712-8C50-7A7575DCDC26}">
            <xm:f>NOT(ISERROR(SEARCH("vérifier",A93)))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A93</xm:sqref>
        </x14:conditionalFormatting>
        <x14:conditionalFormatting xmlns:xm="http://schemas.microsoft.com/office/excel/2006/main">
          <x14:cfRule type="expression" priority="183" id="{A930D264-0A5F-4A8A-9377-D43A021A655E}">
            <xm:f>$AI143&lt;=Données!$B$2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C143:G143</xm:sqref>
        </x14:conditionalFormatting>
        <x14:conditionalFormatting xmlns:xm="http://schemas.microsoft.com/office/excel/2006/main">
          <x14:cfRule type="containsText" priority="179" operator="containsText" id="{D0DB9377-FE91-4CEC-940E-DB9921A21C38}">
            <xm:f>NOT(ISERROR(SEARCH("Oui",A143)))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80" operator="containsText" id="{CCE61F73-4C5B-41B1-8A6A-C4BEAED80252}">
            <xm:f>NOT(ISERROR(SEARCH("vérifier",A143)))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A143</xm:sqref>
        </x14:conditionalFormatting>
        <x14:conditionalFormatting xmlns:xm="http://schemas.microsoft.com/office/excel/2006/main">
          <x14:cfRule type="expression" priority="177" id="{D283FD24-2854-4736-AE81-F0A21CAEB323}">
            <xm:f>$AI89&lt;=Données!$B$2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C89:G89</xm:sqref>
        </x14:conditionalFormatting>
        <x14:conditionalFormatting xmlns:xm="http://schemas.microsoft.com/office/excel/2006/main">
          <x14:cfRule type="containsText" priority="173" operator="containsText" id="{5CAE54FD-CBFA-4858-8D2B-6CFC607FED4C}">
            <xm:f>NOT(ISERROR(SEARCH("Oui",A89)))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74" operator="containsText" id="{91F450A8-026C-429E-B381-4C8B65E23327}">
            <xm:f>NOT(ISERROR(SEARCH("vérifier",A89)))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A89</xm:sqref>
        </x14:conditionalFormatting>
        <x14:conditionalFormatting xmlns:xm="http://schemas.microsoft.com/office/excel/2006/main">
          <x14:cfRule type="expression" priority="171" id="{E552845D-F737-4586-8B6C-C4AB9A4D041D}">
            <xm:f>$AI164&lt;=Données!$B$2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C164:F164</xm:sqref>
        </x14:conditionalFormatting>
        <x14:conditionalFormatting xmlns:xm="http://schemas.microsoft.com/office/excel/2006/main">
          <x14:cfRule type="containsText" priority="167" operator="containsText" id="{51FF1CAB-DC26-4628-B6FD-C060802105CC}">
            <xm:f>NOT(ISERROR(SEARCH("Oui",A164)))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68" operator="containsText" id="{04F9EE68-1769-448F-A18D-BEA81CA664C6}">
            <xm:f>NOT(ISERROR(SEARCH("vérifier",A164)))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A164</xm:sqref>
        </x14:conditionalFormatting>
        <x14:conditionalFormatting xmlns:xm="http://schemas.microsoft.com/office/excel/2006/main">
          <x14:cfRule type="expression" priority="166" id="{4CDD5BB5-AA39-44E0-82A0-2348188DBF92}">
            <xm:f>$AI164&lt;=Données!$B$2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G164</xm:sqref>
        </x14:conditionalFormatting>
        <x14:conditionalFormatting xmlns:xm="http://schemas.microsoft.com/office/excel/2006/main">
          <x14:cfRule type="expression" priority="164" id="{356B8C2A-01DE-453B-BE30-D3BE79BE4863}">
            <xm:f>$AI90&lt;=Données!$B$2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C90:G90</xm:sqref>
        </x14:conditionalFormatting>
        <x14:conditionalFormatting xmlns:xm="http://schemas.microsoft.com/office/excel/2006/main">
          <x14:cfRule type="containsText" priority="160" operator="containsText" id="{B8CA6BDF-FFD7-463C-819B-36931B28FC8B}">
            <xm:f>NOT(ISERROR(SEARCH("Oui",A90)))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61" operator="containsText" id="{DF53589D-279A-438C-9964-EF5715B8589B}">
            <xm:f>NOT(ISERROR(SEARCH("vérifier",A90)))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A90</xm:sqref>
        </x14:conditionalFormatting>
        <x14:conditionalFormatting xmlns:xm="http://schemas.microsoft.com/office/excel/2006/main">
          <x14:cfRule type="expression" priority="152" id="{E2F0F7F7-F62D-47FD-8327-33B5334DEF16}">
            <xm:f>$AI66&lt;=Données!$B$2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C66:G66</xm:sqref>
        </x14:conditionalFormatting>
        <x14:conditionalFormatting xmlns:xm="http://schemas.microsoft.com/office/excel/2006/main">
          <x14:cfRule type="containsText" priority="148" operator="containsText" id="{7945B63A-05DB-4FC4-BCAB-F3A2A5034CAF}">
            <xm:f>NOT(ISERROR(SEARCH("Oui",A66)))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49" operator="containsText" id="{B1795855-5E97-40AD-8409-A1AF2764110A}">
            <xm:f>NOT(ISERROR(SEARCH("vérifier",A66)))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A66</xm:sqref>
        </x14:conditionalFormatting>
        <x14:conditionalFormatting xmlns:xm="http://schemas.microsoft.com/office/excel/2006/main">
          <x14:cfRule type="expression" priority="146" id="{0A022519-F239-40F8-848A-B10BE4534869}">
            <xm:f>$AI19&lt;=Données!$B$2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C19:G19</xm:sqref>
        </x14:conditionalFormatting>
        <x14:conditionalFormatting xmlns:xm="http://schemas.microsoft.com/office/excel/2006/main">
          <x14:cfRule type="containsText" priority="142" operator="containsText" id="{4D25F909-41CD-4FB5-8A38-C5645CEDE83D}">
            <xm:f>NOT(ISERROR(SEARCH("Oui",A19)))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43" operator="containsText" id="{63A25DF4-B2CC-4885-8745-84EA2EF42CEA}">
            <xm:f>NOT(ISERROR(SEARCH("vérifier",A19)))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</xm:sqref>
        </x14:conditionalFormatting>
        <x14:conditionalFormatting xmlns:xm="http://schemas.microsoft.com/office/excel/2006/main">
          <x14:cfRule type="expression" priority="140" id="{E256C88B-9E3D-499A-87F5-95A39A40652A}">
            <xm:f>$AI32&lt;=Données!$B$2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C32:G32</xm:sqref>
        </x14:conditionalFormatting>
        <x14:conditionalFormatting xmlns:xm="http://schemas.microsoft.com/office/excel/2006/main">
          <x14:cfRule type="containsText" priority="136" operator="containsText" id="{10593A05-1D52-4FA0-8419-D0ABCE1CA2F5}">
            <xm:f>NOT(ISERROR(SEARCH("Oui",A32)))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37" operator="containsText" id="{A7E420B1-CB2F-41CE-9572-15B1A1865F89}">
            <xm:f>NOT(ISERROR(SEARCH("vérifier",A32)))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34" id="{BDAEA395-D1A4-4CE5-95E1-2983127952F2}">
            <xm:f>$AI31&lt;=Données!$B$2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C31:G31</xm:sqref>
        </x14:conditionalFormatting>
        <x14:conditionalFormatting xmlns:xm="http://schemas.microsoft.com/office/excel/2006/main">
          <x14:cfRule type="containsText" priority="130" operator="containsText" id="{702CC6AC-9EFF-430A-9291-3A9FDD2801F1}">
            <xm:f>NOT(ISERROR(SEARCH("Oui",A31)))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31" operator="containsText" id="{C655C2DE-7A77-43E2-93ED-DFF5F13F934C}">
            <xm:f>NOT(ISERROR(SEARCH("vérifier",A31)))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A31</xm:sqref>
        </x14:conditionalFormatting>
        <x14:conditionalFormatting xmlns:xm="http://schemas.microsoft.com/office/excel/2006/main">
          <x14:cfRule type="expression" priority="128" id="{E6431499-84AA-4475-B92A-6AC1AB7371AA}">
            <xm:f>$AI25&lt;=Données!$B$2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C25:G25</xm:sqref>
        </x14:conditionalFormatting>
        <x14:conditionalFormatting xmlns:xm="http://schemas.microsoft.com/office/excel/2006/main">
          <x14:cfRule type="containsText" priority="124" operator="containsText" id="{968743D6-0A13-4B8C-AAAC-B111F89249C6}">
            <xm:f>NOT(ISERROR(SEARCH("Oui",A25)))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25" operator="containsText" id="{9CFFF6EA-29F1-4415-A4A4-A058955F81C0}">
            <xm:f>NOT(ISERROR(SEARCH("vérifier",A25)))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</xm:sqref>
        </x14:conditionalFormatting>
        <x14:conditionalFormatting xmlns:xm="http://schemas.microsoft.com/office/excel/2006/main">
          <x14:cfRule type="expression" priority="122" id="{9C20617B-5AF3-4CB0-8D39-0C62DE199F37}">
            <xm:f>$AI26&lt;=Données!$B$2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C26:G26</xm:sqref>
        </x14:conditionalFormatting>
        <x14:conditionalFormatting xmlns:xm="http://schemas.microsoft.com/office/excel/2006/main">
          <x14:cfRule type="containsText" priority="118" operator="containsText" id="{BBA1AF86-6BD1-4265-966E-659082FA3968}">
            <xm:f>NOT(ISERROR(SEARCH("Oui",A26)))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19" operator="containsText" id="{9E667252-DAC1-408D-9F90-42102AB25065}">
            <xm:f>NOT(ISERROR(SEARCH("vérifier",A26)))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</xm:sqref>
        </x14:conditionalFormatting>
        <x14:conditionalFormatting xmlns:xm="http://schemas.microsoft.com/office/excel/2006/main">
          <x14:cfRule type="expression" priority="116" id="{A910E9A5-BF9C-4F58-9DF6-AFEFCE83C618}">
            <xm:f>$AI27&lt;=Données!$B$2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C27:G27</xm:sqref>
        </x14:conditionalFormatting>
        <x14:conditionalFormatting xmlns:xm="http://schemas.microsoft.com/office/excel/2006/main">
          <x14:cfRule type="containsText" priority="112" operator="containsText" id="{C5E6B2CF-0A63-4AAF-9BC5-A767B9109599}">
            <xm:f>NOT(ISERROR(SEARCH("Oui",A27)))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13" operator="containsText" id="{AE04FC0F-C1F9-4C3A-A2D6-CC81CFE26E83}">
            <xm:f>NOT(ISERROR(SEARCH("vérifier",A27)))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A27</xm:sqref>
        </x14:conditionalFormatting>
        <x14:conditionalFormatting xmlns:xm="http://schemas.microsoft.com/office/excel/2006/main">
          <x14:cfRule type="expression" priority="110" id="{8941C563-62DB-408C-B819-F137488979E4}">
            <xm:f>$AI29&lt;=Données!$B$2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C29:G29</xm:sqref>
        </x14:conditionalFormatting>
        <x14:conditionalFormatting xmlns:xm="http://schemas.microsoft.com/office/excel/2006/main">
          <x14:cfRule type="containsText" priority="106" operator="containsText" id="{EE3769E7-C603-4E63-B808-1307F1B5CD9D}">
            <xm:f>NOT(ISERROR(SEARCH("Oui",A29)))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07" operator="containsText" id="{5262DE1B-AA5B-493A-A574-7B7150120E9F}">
            <xm:f>NOT(ISERROR(SEARCH("vérifier",A29)))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04" id="{A796BB70-99B1-4893-A072-42AFFD435226}">
            <xm:f>$AI30&lt;=Données!$B$2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C30:G30</xm:sqref>
        </x14:conditionalFormatting>
        <x14:conditionalFormatting xmlns:xm="http://schemas.microsoft.com/office/excel/2006/main">
          <x14:cfRule type="containsText" priority="100" operator="containsText" id="{11F89E25-B939-481F-8C9E-4A4F4145609D}">
            <xm:f>NOT(ISERROR(SEARCH("Oui",A30)))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01" operator="containsText" id="{44D08A10-C1D4-4424-A05A-EC5995055213}">
            <xm:f>NOT(ISERROR(SEARCH("vérifier",A30)))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</xm:sqref>
        </x14:conditionalFormatting>
        <x14:conditionalFormatting xmlns:xm="http://schemas.microsoft.com/office/excel/2006/main">
          <x14:cfRule type="expression" priority="98" id="{633CBB67-761E-44AC-8EAC-50FBD127DD67}">
            <xm:f>$AI43&lt;=Données!$B$2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C43:G43</xm:sqref>
        </x14:conditionalFormatting>
        <x14:conditionalFormatting xmlns:xm="http://schemas.microsoft.com/office/excel/2006/main">
          <x14:cfRule type="containsText" priority="94" operator="containsText" id="{ED5A0BB1-A17D-4AEF-A4D3-8F36DB8C861E}">
            <xm:f>NOT(ISERROR(SEARCH("Oui",A43)))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95" operator="containsText" id="{44B79AE1-5CF3-42EB-8926-078674D2832B}">
            <xm:f>NOT(ISERROR(SEARCH("vérifier",A43)))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A43</xm:sqref>
        </x14:conditionalFormatting>
        <x14:conditionalFormatting xmlns:xm="http://schemas.microsoft.com/office/excel/2006/main">
          <x14:cfRule type="expression" priority="92" id="{A0F65414-1E93-4A2C-BAC7-D6E69A4127FA}">
            <xm:f>$AI28&lt;=Données!$B$2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C28:G28</xm:sqref>
        </x14:conditionalFormatting>
        <x14:conditionalFormatting xmlns:xm="http://schemas.microsoft.com/office/excel/2006/main">
          <x14:cfRule type="containsText" priority="88" operator="containsText" id="{8F2CA843-1A2B-4A7C-B6BF-FC4502BD0F0C}">
            <xm:f>NOT(ISERROR(SEARCH("Oui",A28)))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89" operator="containsText" id="{AB769440-0FBA-4E35-9DAD-26D764BB3478}">
            <xm:f>NOT(ISERROR(SEARCH("vérifier",A28)))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</xm:sqref>
        </x14:conditionalFormatting>
        <x14:conditionalFormatting xmlns:xm="http://schemas.microsoft.com/office/excel/2006/main">
          <x14:cfRule type="expression" priority="86" id="{1F3599C0-D009-486C-B068-3F2909E29495}">
            <xm:f>$AI16&lt;=Données!$B$2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C16:G16</xm:sqref>
        </x14:conditionalFormatting>
        <x14:conditionalFormatting xmlns:xm="http://schemas.microsoft.com/office/excel/2006/main">
          <x14:cfRule type="containsText" priority="82" operator="containsText" id="{F99664D8-7403-463C-A309-F4E870B2104B}">
            <xm:f>NOT(ISERROR(SEARCH("Oui",A16)))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83" operator="containsText" id="{2E5BEFDD-C011-4147-A266-4F8A8F1FF650}">
            <xm:f>NOT(ISERROR(SEARCH("vérifier",A16)))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</xm:sqref>
        </x14:conditionalFormatting>
        <x14:conditionalFormatting xmlns:xm="http://schemas.microsoft.com/office/excel/2006/main">
          <x14:cfRule type="expression" priority="80" id="{B9863000-7A24-4912-945C-9EDFE7C30B3E}">
            <xm:f>$AI18&lt;=Données!$B$2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C18:G18</xm:sqref>
        </x14:conditionalFormatting>
        <x14:conditionalFormatting xmlns:xm="http://schemas.microsoft.com/office/excel/2006/main">
          <x14:cfRule type="containsText" priority="76" operator="containsText" id="{0D8E23C3-DE9A-4FBC-88F6-3FBFB1E3DC91}">
            <xm:f>NOT(ISERROR(SEARCH("Oui",A18)))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77" operator="containsText" id="{E52109C9-AF63-46A1-91BD-CA0945A3C986}">
            <xm:f>NOT(ISERROR(SEARCH("vérifier",A18)))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</xm:sqref>
        </x14:conditionalFormatting>
        <x14:conditionalFormatting xmlns:xm="http://schemas.microsoft.com/office/excel/2006/main">
          <x14:cfRule type="containsText" priority="75" operator="containsText" id="{0ACFF021-5D34-4E97-89D3-8468CBDF2D63}">
            <xm:f>NOT(ISERROR(SEARCH("X",T184)))</xm:f>
            <xm:f>"X"</xm:f>
            <x14:dxf>
              <font>
                <color rgb="FFC00000"/>
              </font>
            </x14:dxf>
          </x14:cfRule>
          <xm:sqref>T184:U199 T201:U201</xm:sqref>
        </x14:conditionalFormatting>
        <x14:conditionalFormatting xmlns:xm="http://schemas.microsoft.com/office/excel/2006/main">
          <x14:cfRule type="containsText" priority="74" operator="containsText" id="{E4C9092A-8628-47A6-BA42-963691434A99}">
            <xm:f>NOT(ISERROR(SEARCH("X",T123)))</xm:f>
            <xm:f>"X"</xm:f>
            <x14:dxf>
              <font>
                <color rgb="FFC00000"/>
              </font>
            </x14:dxf>
          </x14:cfRule>
          <xm:sqref>T123:U123</xm:sqref>
        </x14:conditionalFormatting>
        <x14:conditionalFormatting xmlns:xm="http://schemas.microsoft.com/office/excel/2006/main">
          <x14:cfRule type="containsText" priority="72" operator="containsText" id="{DA2EE72E-2390-46D9-A893-7C132E3961C4}">
            <xm:f>NOT(ISERROR(SEARCH("X",T136)))</xm:f>
            <xm:f>"X"</xm:f>
            <x14:dxf>
              <font>
                <color rgb="FFC00000"/>
              </font>
            </x14:dxf>
          </x14:cfRule>
          <xm:sqref>T136:U136</xm:sqref>
        </x14:conditionalFormatting>
        <x14:conditionalFormatting xmlns:xm="http://schemas.microsoft.com/office/excel/2006/main">
          <x14:cfRule type="containsText" priority="71" operator="containsText" id="{97ABAAE1-101D-4563-BF9E-F94053BC9D41}">
            <xm:f>NOT(ISERROR(SEARCH("X",T200)))</xm:f>
            <xm:f>"X"</xm:f>
            <x14:dxf>
              <font>
                <color rgb="FFC00000"/>
              </font>
            </x14:dxf>
          </x14:cfRule>
          <xm:sqref>T200:U200</xm:sqref>
        </x14:conditionalFormatting>
        <x14:conditionalFormatting xmlns:xm="http://schemas.microsoft.com/office/excel/2006/main">
          <x14:cfRule type="expression" priority="69" id="{D9328B6B-B151-460B-8AF6-C2A3D2BF673A}">
            <xm:f>$AI17&lt;=Données!$B$2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C17:G17</xm:sqref>
        </x14:conditionalFormatting>
        <x14:conditionalFormatting xmlns:xm="http://schemas.microsoft.com/office/excel/2006/main">
          <x14:cfRule type="containsText" priority="65" operator="containsText" id="{3B010A4A-180B-4911-94EA-FE2C5DE57E64}">
            <xm:f>NOT(ISERROR(SEARCH("Oui",A17)))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66" operator="containsText" id="{859613EB-ACD3-4743-A643-D88F7318AD90}">
            <xm:f>NOT(ISERROR(SEARCH("vérifier",A17)))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</xm:sqref>
        </x14:conditionalFormatting>
        <x14:conditionalFormatting xmlns:xm="http://schemas.microsoft.com/office/excel/2006/main">
          <x14:cfRule type="expression" priority="63" id="{8455D450-E9F4-4A34-9EFA-0AC43A6D30FC}">
            <xm:f>$AI14&lt;=Données!$B$2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C14:G14</xm:sqref>
        </x14:conditionalFormatting>
        <x14:conditionalFormatting xmlns:xm="http://schemas.microsoft.com/office/excel/2006/main">
          <x14:cfRule type="containsText" priority="59" operator="containsText" id="{42F61E54-9C0B-4943-AEA4-F9C44F10F2D0}">
            <xm:f>NOT(ISERROR(SEARCH("Oui",A14)))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60" operator="containsText" id="{71C06F34-6CFE-4604-8437-B37271A27669}">
            <xm:f>NOT(ISERROR(SEARCH("vérifier",A14)))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57" id="{CFBF5E94-FF0D-4705-86BC-9745E0F76284}">
            <xm:f>$AI15&lt;=Données!$B$2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C15:E15 G15</xm:sqref>
        </x14:conditionalFormatting>
        <x14:conditionalFormatting xmlns:xm="http://schemas.microsoft.com/office/excel/2006/main">
          <x14:cfRule type="containsText" priority="53" operator="containsText" id="{F5C00B52-63C2-46A9-8C5C-16873B9A07C6}">
            <xm:f>NOT(ISERROR(SEARCH("Oui",A15)))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54" operator="containsText" id="{39C35F1A-5DF7-4788-A2A3-9698A84474DA}">
            <xm:f>NOT(ISERROR(SEARCH("vérifier",A15)))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</xm:sqref>
        </x14:conditionalFormatting>
        <x14:conditionalFormatting xmlns:xm="http://schemas.microsoft.com/office/excel/2006/main">
          <x14:cfRule type="expression" priority="52" id="{B31185EC-B331-4C11-87DA-6183C4ED8DD0}">
            <xm:f>$AI15&lt;=Données!$B$2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50" id="{C34E4F22-9D7E-4D18-B454-15C184BF67B1}">
            <xm:f>$AI13&lt;=Données!$B$2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C13:G13</xm:sqref>
        </x14:conditionalFormatting>
        <x14:conditionalFormatting xmlns:xm="http://schemas.microsoft.com/office/excel/2006/main">
          <x14:cfRule type="containsText" priority="46" operator="containsText" id="{88C69E7D-16CF-438D-9FC9-3434B167E678}">
            <xm:f>NOT(ISERROR(SEARCH("Oui",A13)))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47" operator="containsText" id="{69F9A516-B957-4111-9192-3986871D4754}">
            <xm:f>NOT(ISERROR(SEARCH("vérifier",A13)))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</xm:sqref>
        </x14:conditionalFormatting>
        <x14:conditionalFormatting xmlns:xm="http://schemas.microsoft.com/office/excel/2006/main">
          <x14:cfRule type="containsText" priority="42" operator="containsText" id="{5B44E94F-B3B7-4C99-A9F8-3259F4C7E75A}">
            <xm:f>NOT(ISERROR(SEARCH("Oui",A192)))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43" operator="containsText" id="{150F8AE4-070F-4214-8005-2326EFC84131}">
            <xm:f>NOT(ISERROR(SEARCH("vérifier",A192)))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A192</xm:sqref>
        </x14:conditionalFormatting>
        <x14:conditionalFormatting xmlns:xm="http://schemas.microsoft.com/office/excel/2006/main">
          <x14:cfRule type="expression" priority="41" id="{118DC0FA-F989-47E1-83CE-CAA6427D79DB}">
            <xm:f>$AI192&lt;=Données!$B$2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C192:D192</xm:sqref>
        </x14:conditionalFormatting>
        <x14:conditionalFormatting xmlns:xm="http://schemas.microsoft.com/office/excel/2006/main">
          <x14:cfRule type="expression" priority="39" id="{F7721AE7-23F5-4872-9DAE-956A995BD36F}">
            <xm:f>$AI192&lt;=Données!$B$2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E192</xm:sqref>
        </x14:conditionalFormatting>
        <x14:conditionalFormatting xmlns:xm="http://schemas.microsoft.com/office/excel/2006/main">
          <x14:cfRule type="expression" priority="38" id="{86D14929-8F27-44E8-B930-E39CD5976AD3}">
            <xm:f>$AI192&lt;=Données!$B$2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F192</xm:sqref>
        </x14:conditionalFormatting>
        <x14:conditionalFormatting xmlns:xm="http://schemas.microsoft.com/office/excel/2006/main">
          <x14:cfRule type="expression" priority="37" id="{53D15E3E-A5ED-4C7B-A206-6C8B17DBC9DC}">
            <xm:f>$AI192&lt;=Données!$B$2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G192</xm:sqref>
        </x14:conditionalFormatting>
        <x14:conditionalFormatting xmlns:xm="http://schemas.microsoft.com/office/excel/2006/main">
          <x14:cfRule type="expression" priority="35" id="{AF468519-D54B-4447-82E7-CD4D031C3417}">
            <xm:f>$AI21&lt;=Données!$B$2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C21:G23</xm:sqref>
        </x14:conditionalFormatting>
        <x14:conditionalFormatting xmlns:xm="http://schemas.microsoft.com/office/excel/2006/main">
          <x14:cfRule type="containsText" priority="31" operator="containsText" id="{5A131223-0736-4FB2-B15F-502E37B436D4}">
            <xm:f>NOT(ISERROR(SEARCH("Oui",A21)))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32" operator="containsText" id="{05DAFFA0-01D0-4BB2-BA27-66747393EEDA}">
            <xm:f>NOT(ISERROR(SEARCH("vérifier",A21)))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A21:A23</xm:sqref>
        </x14:conditionalFormatting>
        <x14:conditionalFormatting xmlns:xm="http://schemas.microsoft.com/office/excel/2006/main">
          <x14:cfRule type="expression" priority="29" id="{E2C5FBF4-BC54-4860-B063-EB6DE72B29BE}">
            <xm:f>$AI51&lt;=Données!$B$2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C51:G51</xm:sqref>
        </x14:conditionalFormatting>
        <x14:conditionalFormatting xmlns:xm="http://schemas.microsoft.com/office/excel/2006/main">
          <x14:cfRule type="containsText" priority="25" operator="containsText" id="{29FF880B-E80B-4F12-A8C2-F3229B780338}">
            <xm:f>NOT(ISERROR(SEARCH("Oui",A51)))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6" operator="containsText" id="{FED5ED07-A689-46D2-8A8D-DB2DD93AB4A4}">
            <xm:f>NOT(ISERROR(SEARCH("vérifier",A51)))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A51</xm:sqref>
        </x14:conditionalFormatting>
        <x14:conditionalFormatting xmlns:xm="http://schemas.microsoft.com/office/excel/2006/main">
          <x14:cfRule type="expression" priority="23" id="{6F483F8D-5403-4023-A62E-585187F34F52}">
            <xm:f>$AI12&lt;=Données!$B$2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C12:G12</xm:sqref>
        </x14:conditionalFormatting>
        <x14:conditionalFormatting xmlns:xm="http://schemas.microsoft.com/office/excel/2006/main">
          <x14:cfRule type="containsText" priority="19" operator="containsText" id="{A4FB5DD6-E08D-4F7C-B73D-7949D43EA07A}">
            <xm:f>NOT(ISERROR(SEARCH("Oui",A12)))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0" operator="containsText" id="{3D77FC42-B617-4DF0-8A70-ED417B408453}">
            <xm:f>NOT(ISERROR(SEARCH("vérifier",A12)))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</xm:sqref>
        </x14:conditionalFormatting>
        <x14:conditionalFormatting xmlns:xm="http://schemas.microsoft.com/office/excel/2006/main">
          <x14:cfRule type="containsText" priority="13" operator="containsText" id="{715BC301-182E-4F16-A59F-79DDD4C1CFF8}">
            <xm:f>NOT(ISERROR(SEARCH("Oui",A9)))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14" operator="containsText" id="{F02099A5-DD7A-4413-8EE2-7D83D44D1D79}">
            <xm:f>NOT(ISERROR(SEARCH("vérifier",A9)))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</xm:sqref>
        </x14:conditionalFormatting>
        <x14:conditionalFormatting xmlns:xm="http://schemas.microsoft.com/office/excel/2006/main">
          <x14:cfRule type="expression" priority="17" id="{3F239134-EFBE-4920-BE21-6E566D892238}">
            <xm:f>$AI9&lt;=Données!$B$2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C9:G9</xm:sqref>
        </x14:conditionalFormatting>
        <x14:conditionalFormatting xmlns:xm="http://schemas.microsoft.com/office/excel/2006/main">
          <x14:cfRule type="containsText" priority="7" operator="containsText" id="{CFDB24C9-745D-48F1-BB00-C4AF4AD6D2B1}">
            <xm:f>NOT(ISERROR(SEARCH("Oui",A10)))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8" operator="containsText" id="{7E30B68A-DD32-4E97-B157-4C219B909189}">
            <xm:f>NOT(ISERROR(SEARCH("vérifier",A10)))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</xm:sqref>
        </x14:conditionalFormatting>
        <x14:conditionalFormatting xmlns:xm="http://schemas.microsoft.com/office/excel/2006/main">
          <x14:cfRule type="expression" priority="11" id="{966384FE-3298-488C-8D80-495259401840}">
            <xm:f>$AI10&lt;=Données!$B$2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C10:G10</xm:sqref>
        </x14:conditionalFormatting>
        <x14:conditionalFormatting xmlns:xm="http://schemas.microsoft.com/office/excel/2006/main">
          <x14:cfRule type="containsText" priority="1" operator="containsText" id="{8F6517C1-730B-4FD5-BF25-BA27D98151A4}">
            <xm:f>NOT(ISERROR(SEARCH("Oui",A11)))</xm:f>
            <xm:f>"Oui"</xm:f>
            <x14:dxf>
              <fill>
                <patternFill>
                  <bgColor rgb="FFC00000"/>
                </patternFill>
              </fill>
            </x14:dxf>
          </x14:cfRule>
          <x14:cfRule type="containsText" priority="2" operator="containsText" id="{24625BA5-F690-44D5-B09B-20E6B33BA83B}">
            <xm:f>NOT(ISERROR(SEARCH("vérifier",A11)))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</xm:sqref>
        </x14:conditionalFormatting>
        <x14:conditionalFormatting xmlns:xm="http://schemas.microsoft.com/office/excel/2006/main">
          <x14:cfRule type="expression" priority="5" id="{F9AFCB5F-1D06-439F-9D4F-6FBF776FFDA7}">
            <xm:f>$AI11&lt;=Données!$B$2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C11:G11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JA812"/>
  <sheetViews>
    <sheetView zoomScaleNormal="100" zoomScaleSheetLayoutView="70" zoomScalePageLayoutView="90" workbookViewId="0">
      <pane xSplit="7" ySplit="7" topLeftCell="AI8" activePane="bottomRight" state="frozen"/>
      <selection pane="topRight" activeCell="D1" sqref="D1"/>
      <selection pane="bottomLeft" activeCell="A7" sqref="A7"/>
      <selection pane="bottomRight" activeCell="E8" sqref="E8"/>
    </sheetView>
  </sheetViews>
  <sheetFormatPr baseColWidth="10" defaultRowHeight="12.75" x14ac:dyDescent="0.2"/>
  <cols>
    <col min="1" max="1" width="4.5703125" style="167" hidden="1" customWidth="1"/>
    <col min="2" max="2" width="20.28515625" style="170" hidden="1" customWidth="1"/>
    <col min="3" max="3" width="27.5703125" style="170" hidden="1" customWidth="1"/>
    <col min="4" max="4" width="30" style="170" hidden="1" customWidth="1"/>
    <col min="5" max="5" width="20.7109375" bestFit="1" customWidth="1"/>
    <col min="6" max="6" width="18.28515625" bestFit="1" customWidth="1"/>
    <col min="7" max="7" width="6.7109375" style="272" bestFit="1" customWidth="1"/>
    <col min="8" max="8" width="48.28515625" style="152" bestFit="1" customWidth="1"/>
    <col min="9" max="9" width="32.7109375" style="152" bestFit="1" customWidth="1"/>
    <col min="10" max="10" width="7.5703125" bestFit="1" customWidth="1"/>
    <col min="11" max="11" width="7.7109375" bestFit="1" customWidth="1"/>
    <col min="12" max="12" width="8.42578125" bestFit="1" customWidth="1"/>
    <col min="13" max="13" width="7.7109375" bestFit="1" customWidth="1"/>
    <col min="14" max="14" width="9.5703125" bestFit="1" customWidth="1"/>
    <col min="15" max="15" width="6.42578125" customWidth="1"/>
    <col min="16" max="16" width="6.42578125" bestFit="1" customWidth="1"/>
    <col min="17" max="17" width="5.42578125" style="153" bestFit="1" customWidth="1"/>
    <col min="18" max="18" width="7.28515625" style="161" bestFit="1" customWidth="1"/>
    <col min="19" max="20" width="7.28515625" style="162" bestFit="1" customWidth="1"/>
    <col min="21" max="21" width="8.140625" style="162" customWidth="1"/>
    <col min="22" max="22" width="7.28515625" style="162" customWidth="1"/>
    <col min="23" max="23" width="7.42578125" style="161" bestFit="1" customWidth="1"/>
    <col min="24" max="24" width="5.28515625" bestFit="1" customWidth="1"/>
    <col min="25" max="25" width="6.42578125" bestFit="1" customWidth="1"/>
    <col min="26" max="26" width="7.28515625" style="157" bestFit="1" customWidth="1"/>
    <col min="27" max="27" width="5.42578125" style="158" bestFit="1" customWidth="1"/>
    <col min="28" max="28" width="6.28515625" style="159" bestFit="1" customWidth="1"/>
    <col min="29" max="29" width="5.42578125" style="159" bestFit="1" customWidth="1"/>
    <col min="30" max="30" width="6.28515625" style="160" bestFit="1" customWidth="1"/>
    <col min="31" max="31" width="7.28515625" style="153" bestFit="1" customWidth="1"/>
    <col min="32" max="33" width="4.28515625" style="153" bestFit="1" customWidth="1"/>
    <col min="34" max="34" width="10" style="63" bestFit="1" customWidth="1"/>
    <col min="35" max="35" width="11.7109375" style="154" bestFit="1" customWidth="1"/>
    <col min="36" max="36" width="23.7109375" style="6" bestFit="1" customWidth="1"/>
    <col min="37" max="37" width="9.28515625" style="155" bestFit="1" customWidth="1"/>
    <col min="38" max="38" width="57.28515625" style="156" bestFit="1" customWidth="1"/>
    <col min="39" max="40" width="11.42578125" style="63" hidden="1" customWidth="1"/>
    <col min="41" max="43" width="11.42578125" style="63" customWidth="1"/>
  </cols>
  <sheetData>
    <row r="1" spans="1:43" ht="21.6" customHeight="1" x14ac:dyDescent="0.2">
      <c r="A1" s="278"/>
      <c r="B1" s="279"/>
      <c r="C1" s="279"/>
      <c r="D1" s="279"/>
      <c r="E1" s="455">
        <f>'PAR NOM FICHIER À JOUR'!E1</f>
        <v>45979</v>
      </c>
      <c r="F1" s="456"/>
      <c r="G1" s="457"/>
      <c r="H1" s="428" t="s">
        <v>3322</v>
      </c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1"/>
      <c r="AC1" s="1"/>
      <c r="AD1" s="1"/>
      <c r="AE1" s="1"/>
      <c r="AF1" s="1"/>
      <c r="AG1" s="1"/>
      <c r="AH1" s="1"/>
      <c r="AI1" s="1"/>
      <c r="AJ1" s="2"/>
      <c r="AK1" s="1"/>
      <c r="AL1" s="3"/>
      <c r="AM1"/>
      <c r="AN1"/>
      <c r="AO1"/>
      <c r="AP1"/>
      <c r="AQ1"/>
    </row>
    <row r="2" spans="1:43" ht="21.6" customHeight="1" x14ac:dyDescent="0.2">
      <c r="A2" s="280"/>
      <c r="B2" s="279"/>
      <c r="C2" s="279"/>
      <c r="D2" s="279"/>
      <c r="E2" s="456"/>
      <c r="F2" s="456"/>
      <c r="G2" s="457"/>
      <c r="H2" s="430" t="s">
        <v>3321</v>
      </c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1"/>
      <c r="AC2" s="1"/>
      <c r="AD2" s="1"/>
      <c r="AE2" s="1"/>
      <c r="AF2" s="1"/>
      <c r="AG2" s="1"/>
      <c r="AH2" s="1"/>
      <c r="AI2" s="1"/>
      <c r="AJ2" s="2"/>
      <c r="AK2" s="1"/>
      <c r="AL2" s="3"/>
      <c r="AM2"/>
      <c r="AN2"/>
      <c r="AO2"/>
      <c r="AP2"/>
      <c r="AQ2"/>
    </row>
    <row r="3" spans="1:43" ht="21.6" customHeight="1" x14ac:dyDescent="0.2">
      <c r="A3" s="280"/>
      <c r="B3" s="279"/>
      <c r="C3" s="279"/>
      <c r="D3" s="279"/>
      <c r="E3" s="456"/>
      <c r="F3" s="456"/>
      <c r="G3" s="457"/>
      <c r="H3" s="450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58"/>
      <c r="AB3" s="1"/>
      <c r="AC3" s="1"/>
      <c r="AD3" s="1"/>
      <c r="AE3" s="1"/>
      <c r="AF3" s="1"/>
      <c r="AG3" s="1"/>
      <c r="AH3" s="1"/>
      <c r="AI3" s="1"/>
      <c r="AJ3" s="2"/>
      <c r="AK3" s="1"/>
      <c r="AL3" s="3"/>
      <c r="AM3"/>
      <c r="AN3"/>
      <c r="AO3"/>
      <c r="AP3"/>
      <c r="AQ3"/>
    </row>
    <row r="4" spans="1:43" ht="74.099999999999994" customHeight="1" thickBot="1" x14ac:dyDescent="0.25">
      <c r="A4" s="287"/>
      <c r="B4" s="288"/>
      <c r="C4" s="288"/>
      <c r="D4" s="288"/>
      <c r="E4" s="296" t="s">
        <v>3309</v>
      </c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  <c r="AD4" s="297"/>
      <c r="AE4" s="297"/>
      <c r="AF4" s="297"/>
      <c r="AG4" s="297"/>
      <c r="AH4" s="297"/>
      <c r="AI4" s="297"/>
      <c r="AJ4" s="297"/>
      <c r="AK4" s="297"/>
      <c r="AL4" s="297"/>
      <c r="AM4"/>
      <c r="AN4"/>
      <c r="AO4"/>
      <c r="AP4"/>
      <c r="AQ4"/>
    </row>
    <row r="5" spans="1:43" s="6" customFormat="1" ht="13.35" customHeight="1" thickBot="1" x14ac:dyDescent="0.25">
      <c r="A5" s="472" t="s">
        <v>4400</v>
      </c>
      <c r="B5" s="452" t="s">
        <v>3274</v>
      </c>
      <c r="C5" s="452" t="s">
        <v>3271</v>
      </c>
      <c r="D5" s="452" t="s">
        <v>3275</v>
      </c>
      <c r="E5" s="432" t="s">
        <v>2</v>
      </c>
      <c r="F5" s="435" t="s">
        <v>3</v>
      </c>
      <c r="G5" s="475" t="s">
        <v>4</v>
      </c>
      <c r="H5" s="441" t="s">
        <v>5</v>
      </c>
      <c r="I5" s="444" t="s">
        <v>6</v>
      </c>
      <c r="J5" s="447" t="s">
        <v>7</v>
      </c>
      <c r="K5" s="399" t="s">
        <v>8</v>
      </c>
      <c r="L5" s="400"/>
      <c r="M5" s="401"/>
      <c r="N5" s="207" t="s">
        <v>9</v>
      </c>
      <c r="O5" s="422" t="s">
        <v>11</v>
      </c>
      <c r="P5" s="423"/>
      <c r="Q5" s="423"/>
      <c r="R5" s="423"/>
      <c r="S5" s="423"/>
      <c r="T5" s="423"/>
      <c r="U5" s="423"/>
      <c r="V5" s="423"/>
      <c r="W5" s="424"/>
      <c r="X5" s="408" t="s">
        <v>3270</v>
      </c>
      <c r="Y5" s="409"/>
      <c r="Z5" s="402" t="s">
        <v>10</v>
      </c>
      <c r="AA5" s="403"/>
      <c r="AB5" s="403"/>
      <c r="AC5" s="403"/>
      <c r="AD5" s="404"/>
      <c r="AE5" s="221" t="s">
        <v>12</v>
      </c>
      <c r="AF5" s="405">
        <v>8511</v>
      </c>
      <c r="AG5" s="419">
        <v>2130</v>
      </c>
      <c r="AH5" s="390" t="s">
        <v>13</v>
      </c>
      <c r="AI5" s="410" t="s">
        <v>14</v>
      </c>
      <c r="AJ5" s="413" t="s">
        <v>15</v>
      </c>
      <c r="AK5" s="416" t="s">
        <v>16</v>
      </c>
      <c r="AL5" s="393" t="s">
        <v>17</v>
      </c>
    </row>
    <row r="6" spans="1:43" s="6" customFormat="1" ht="24.75" thickBot="1" x14ac:dyDescent="0.25">
      <c r="A6" s="473"/>
      <c r="B6" s="453"/>
      <c r="C6" s="453"/>
      <c r="D6" s="453"/>
      <c r="E6" s="433"/>
      <c r="F6" s="436"/>
      <c r="G6" s="476"/>
      <c r="H6" s="442"/>
      <c r="I6" s="445"/>
      <c r="J6" s="448"/>
      <c r="K6" s="203" t="s">
        <v>18</v>
      </c>
      <c r="L6" s="204" t="s">
        <v>19</v>
      </c>
      <c r="M6" s="205" t="s">
        <v>20</v>
      </c>
      <c r="N6" s="208" t="s">
        <v>5802</v>
      </c>
      <c r="O6" s="341" t="s">
        <v>5864</v>
      </c>
      <c r="P6" s="211">
        <v>1804</v>
      </c>
      <c r="Q6" s="188" t="s">
        <v>26</v>
      </c>
      <c r="R6" s="189">
        <v>1860</v>
      </c>
      <c r="S6" s="189" t="s">
        <v>27</v>
      </c>
      <c r="T6" s="190">
        <v>8210</v>
      </c>
      <c r="U6" s="190" t="s">
        <v>5863</v>
      </c>
      <c r="V6" s="318" t="s">
        <v>5800</v>
      </c>
      <c r="W6" s="321">
        <v>6502</v>
      </c>
      <c r="X6" s="216">
        <v>76827</v>
      </c>
      <c r="Y6" s="217">
        <v>76727</v>
      </c>
      <c r="Z6" s="11" t="s">
        <v>21</v>
      </c>
      <c r="AA6" s="12" t="s">
        <v>22</v>
      </c>
      <c r="AB6" s="12" t="s">
        <v>23</v>
      </c>
      <c r="AC6" s="12" t="s">
        <v>24</v>
      </c>
      <c r="AD6" s="13" t="s">
        <v>25</v>
      </c>
      <c r="AE6" s="222" t="s">
        <v>29</v>
      </c>
      <c r="AF6" s="406"/>
      <c r="AG6" s="420"/>
      <c r="AH6" s="391"/>
      <c r="AI6" s="411"/>
      <c r="AJ6" s="414"/>
      <c r="AK6" s="417"/>
      <c r="AL6" s="394"/>
    </row>
    <row r="7" spans="1:43" s="6" customFormat="1" ht="31.35" customHeight="1" thickBot="1" x14ac:dyDescent="0.25">
      <c r="A7" s="474"/>
      <c r="B7" s="454"/>
      <c r="C7" s="454"/>
      <c r="D7" s="454"/>
      <c r="E7" s="434"/>
      <c r="F7" s="437"/>
      <c r="G7" s="477"/>
      <c r="H7" s="443"/>
      <c r="I7" s="446"/>
      <c r="J7" s="449"/>
      <c r="K7" s="206" t="s">
        <v>30</v>
      </c>
      <c r="L7" s="206" t="s">
        <v>31</v>
      </c>
      <c r="M7" s="206" t="s">
        <v>32</v>
      </c>
      <c r="N7" s="209" t="s">
        <v>33</v>
      </c>
      <c r="O7" s="210" t="s">
        <v>5869</v>
      </c>
      <c r="P7" s="211" t="s">
        <v>5870</v>
      </c>
      <c r="Q7" s="191" t="s">
        <v>35</v>
      </c>
      <c r="R7" s="192" t="s">
        <v>33</v>
      </c>
      <c r="S7" s="192" t="s">
        <v>33</v>
      </c>
      <c r="T7" s="193" t="s">
        <v>33</v>
      </c>
      <c r="U7" s="194" t="s">
        <v>5801</v>
      </c>
      <c r="V7" s="194" t="s">
        <v>5801</v>
      </c>
      <c r="W7" s="194" t="s">
        <v>5801</v>
      </c>
      <c r="X7" s="218" t="s">
        <v>35</v>
      </c>
      <c r="Y7" s="219" t="s">
        <v>3269</v>
      </c>
      <c r="Z7" s="20" t="s">
        <v>34</v>
      </c>
      <c r="AA7" s="21" t="s">
        <v>35</v>
      </c>
      <c r="AB7" s="21" t="s">
        <v>36</v>
      </c>
      <c r="AC7" s="21" t="s">
        <v>37</v>
      </c>
      <c r="AD7" s="22" t="s">
        <v>38</v>
      </c>
      <c r="AE7" s="223" t="s">
        <v>33</v>
      </c>
      <c r="AF7" s="407"/>
      <c r="AG7" s="421"/>
      <c r="AH7" s="392"/>
      <c r="AI7" s="412"/>
      <c r="AJ7" s="415"/>
      <c r="AK7" s="418"/>
      <c r="AL7" s="395"/>
      <c r="AM7" s="336" t="s">
        <v>5867</v>
      </c>
      <c r="AN7" s="336" t="s">
        <v>5868</v>
      </c>
    </row>
    <row r="8" spans="1:43" ht="15" customHeight="1" x14ac:dyDescent="0.2">
      <c r="A8" s="169" t="str">
        <f>IF(IFERROR(VLOOKUP(G8,EmployesActifs,1,FALSE),"Non")&lt;&gt;"Non","Oui","Non")</f>
        <v>Non</v>
      </c>
      <c r="B8" s="172">
        <f>IF(A8="Oui",1,0)</f>
        <v>0</v>
      </c>
      <c r="C8" s="172">
        <f>IF(OR(G8="Médecin",H8="Médecin",I8="Médecin",I8="Médecins",H8="anesthésiste",H8="boursier univ.",H8="chercheur",H8="chirurgien",H8="Résident(e)",H8="Md Urg",H8="Md Card",H8="Fellow",H8="Externe Médecine",H8="Directeur de la biobanque Médecin",H8="monit.-boursier",),1,0)</f>
        <v>0</v>
      </c>
      <c r="D8" s="172">
        <f>IF(OR(G8=0,H8="Stagiaire",H8="Stagiaires",H8="Externe",H8="Externes",G8="agence",H8="STAGIAIRE INFIRMIER(ÈRE)",H8="STAGIAIRE SI",H8="STAGIAIRE PAB",H8="STAGIAIRE EN PERFUSION",H8="Stagiaire Physiothérapeute",H8="Stagiaire médecine",H8="Stagiaire - Service sociaux",H8="STAGIAIRE SOINS INFIRMIERS",H8="STAGIAIRE EXTERNE EN MÉDECINE",H8="ss",),1,0)</f>
        <v>0</v>
      </c>
      <c r="E8" s="28" t="s">
        <v>2881</v>
      </c>
      <c r="F8" s="28" t="s">
        <v>2882</v>
      </c>
      <c r="G8" s="259">
        <v>12444</v>
      </c>
      <c r="H8" s="79" t="s">
        <v>54</v>
      </c>
      <c r="I8" s="164" t="s">
        <v>55</v>
      </c>
      <c r="J8" s="273">
        <f ca="1">IF(AK8&lt;=Données!$B$2,1," ")</f>
        <v>1</v>
      </c>
      <c r="K8" s="45">
        <v>1</v>
      </c>
      <c r="L8" s="46"/>
      <c r="M8" s="47"/>
      <c r="N8" s="48" t="s">
        <v>56</v>
      </c>
      <c r="O8" s="185"/>
      <c r="P8" s="187"/>
      <c r="Q8" s="185"/>
      <c r="R8" s="186"/>
      <c r="S8" s="186" t="s">
        <v>56</v>
      </c>
      <c r="T8" s="187"/>
      <c r="U8" s="187"/>
      <c r="V8" s="187"/>
      <c r="W8" s="320"/>
      <c r="X8" s="214"/>
      <c r="Y8" s="215"/>
      <c r="Z8" s="34"/>
      <c r="AA8" s="35"/>
      <c r="AB8" s="35"/>
      <c r="AC8" s="35"/>
      <c r="AD8" s="36"/>
      <c r="AE8" s="224"/>
      <c r="AF8" s="53"/>
      <c r="AG8" s="54"/>
      <c r="AH8" s="55"/>
      <c r="AI8" s="56"/>
      <c r="AJ8" s="41" t="s">
        <v>85</v>
      </c>
      <c r="AK8" s="42">
        <v>44748</v>
      </c>
      <c r="AL8" s="50"/>
      <c r="AM8" s="337" t="str">
        <f>INDEX($K$6:$AE$6,1,MATCH(1,K8:AE8,-1))</f>
        <v>95PFE-L2S</v>
      </c>
      <c r="AN8" s="337" t="str">
        <f>IF(INDEX($K$6:$AE$6,1,MATCH(1,K8:AE8,1))&lt;&gt;INDEX($K$6:$AE$6,1,MATCH(1,K8:AE8,-1)),INDEX($K$6:$AE$6,1,MATCH(1,K8:AE8,1)),"-")</f>
        <v>-</v>
      </c>
      <c r="AO8"/>
      <c r="AP8"/>
      <c r="AQ8"/>
    </row>
    <row r="9" spans="1:43" ht="15" customHeight="1" x14ac:dyDescent="0.2">
      <c r="A9" s="169" t="str">
        <f>IF(IFERROR(VLOOKUP(G9,EmployesActifs,1,FALSE),"Non")&lt;&gt;"Non","Oui","Non")</f>
        <v>Non</v>
      </c>
      <c r="B9" s="172">
        <f>IF(A9="Oui",1,0)</f>
        <v>0</v>
      </c>
      <c r="C9" s="172">
        <f>IF(OR(G9="Médecin",H9="Médecin",I9="Médecin",I9="Médecins",H9="anesthésiste",H9="boursier univ.",H9="chercheur",H9="chirurgien",H9="Résident(e)",H9="Md Urg",H9="Md Card",H9="Fellow",H9="Externe Médecine",H9="Directeur de la biobanque Médecin",H9="monit.-boursier",),1,0)</f>
        <v>0</v>
      </c>
      <c r="D9" s="172">
        <f>IF(OR(G9=0,H9="Stagiaire",H9="Stagiaires",H9="Externe",H9="Externes",G9="agence",H9="STAGIAIRE INFIRMIER(ÈRE)",H9="STAGIAIRE SI",H9="STAGIAIRE PAB",H9="STAGIAIRE EN PERFUSION",H9="Stagiaire Physiothérapeute",H9="Stagiaire médecine",H9="Stagiaire - Service sociaux",H9="STAGIAIRE SOINS INFIRMIERS",H9="STAGIAIRE EXTERNE EN MÉDECINE",H9="ss",),1,0)</f>
        <v>0</v>
      </c>
      <c r="E9" s="28" t="s">
        <v>3284</v>
      </c>
      <c r="F9" s="28" t="s">
        <v>3285</v>
      </c>
      <c r="G9" s="255">
        <v>12987</v>
      </c>
      <c r="H9" s="57" t="s">
        <v>2919</v>
      </c>
      <c r="I9" s="52" t="s">
        <v>405</v>
      </c>
      <c r="J9" s="273">
        <f ca="1">IF(AK9&lt;=Données!$B$2,1," ")</f>
        <v>1</v>
      </c>
      <c r="K9" s="45">
        <v>1</v>
      </c>
      <c r="L9" s="46"/>
      <c r="M9" s="47"/>
      <c r="N9" s="48"/>
      <c r="O9" s="185"/>
      <c r="P9" s="187"/>
      <c r="Q9" s="185"/>
      <c r="R9" s="186"/>
      <c r="S9" s="186"/>
      <c r="T9" s="187"/>
      <c r="U9" s="187"/>
      <c r="V9" s="187"/>
      <c r="W9" s="320"/>
      <c r="X9" s="214"/>
      <c r="Y9" s="215"/>
      <c r="Z9" s="34"/>
      <c r="AA9" s="35"/>
      <c r="AB9" s="35"/>
      <c r="AC9" s="35"/>
      <c r="AD9" s="36"/>
      <c r="AE9" s="224"/>
      <c r="AF9" s="53"/>
      <c r="AG9" s="54"/>
      <c r="AH9" s="345"/>
      <c r="AI9" s="56"/>
      <c r="AJ9" s="41" t="s">
        <v>85</v>
      </c>
      <c r="AK9" s="42">
        <v>45013</v>
      </c>
      <c r="AL9" s="50"/>
      <c r="AM9" s="337" t="str">
        <f>INDEX($K$6:$AE$6,1,MATCH(1,K9:AE9,-1))</f>
        <v>95PFE-L2S</v>
      </c>
      <c r="AN9" s="337" t="str">
        <f>IF(INDEX($K$6:$AE$6,1,MATCH(1,K9:AE9,1))&lt;&gt;INDEX($K$6:$AE$6,1,MATCH(1,K9:AE9,-1)),INDEX($K$6:$AE$6,1,MATCH(1,K9:AE9,1)),"-")</f>
        <v>-</v>
      </c>
      <c r="AO9"/>
      <c r="AP9"/>
      <c r="AQ9"/>
    </row>
    <row r="10" spans="1:43" ht="15" customHeight="1" x14ac:dyDescent="0.2">
      <c r="A10" s="169" t="str">
        <f>IF(IFERROR(VLOOKUP(G10,EmployesActifs,1,FALSE),"Non")&lt;&gt;"Non","Oui","Non")</f>
        <v>Non</v>
      </c>
      <c r="B10" s="172">
        <f>IF(A10="Oui",1,0)</f>
        <v>0</v>
      </c>
      <c r="C10" s="172">
        <f>IF(OR(G10="Médecin",H10="Médecin",I10="Médecin",I10="Médecins",H10="anesthésiste",H10="boursier univ.",H10="chercheur",H10="chirurgien",H10="Résident(e)",H10="Md Urg",H10="Md Card",H10="Fellow",H10="Externe Médecine",H10="Directeur de la biobanque Médecin",H10="monit.-boursier",),1,0)</f>
        <v>0</v>
      </c>
      <c r="D10" s="172">
        <f>IF(OR(G10=0,H10="Stagiaire",H10="Stagiaires",H10="Externe",H10="Externes",G10="agence",H10="STAGIAIRE INFIRMIER(ÈRE)",H10="STAGIAIRE SI",H10="STAGIAIRE PAB",H10="STAGIAIRE EN PERFUSION",H10="Stagiaire Physiothérapeute",H10="Stagiaire médecine",H10="Stagiaire - Service sociaux",H10="STAGIAIRE SOINS INFIRMIERS",H10="STAGIAIRE EXTERNE EN MÉDECINE",H10="ss",),1,0)</f>
        <v>0</v>
      </c>
      <c r="E10" s="28" t="s">
        <v>58</v>
      </c>
      <c r="F10" s="28" t="s">
        <v>59</v>
      </c>
      <c r="G10" s="255">
        <v>11381</v>
      </c>
      <c r="H10" s="57" t="s">
        <v>60</v>
      </c>
      <c r="I10" s="52" t="s">
        <v>61</v>
      </c>
      <c r="J10" s="273">
        <f ca="1">IF(AK10&lt;=Données!$B$2,1," ")</f>
        <v>1</v>
      </c>
      <c r="K10" s="45"/>
      <c r="L10" s="46">
        <v>1</v>
      </c>
      <c r="M10" s="47"/>
      <c r="N10" s="48"/>
      <c r="O10" s="185"/>
      <c r="P10" s="187"/>
      <c r="Q10" s="185"/>
      <c r="R10" s="186"/>
      <c r="S10" s="186"/>
      <c r="T10" s="187"/>
      <c r="U10" s="187"/>
      <c r="V10" s="187"/>
      <c r="W10" s="320"/>
      <c r="X10" s="214"/>
      <c r="Y10" s="215"/>
      <c r="Z10" s="34"/>
      <c r="AA10" s="35"/>
      <c r="AB10" s="35"/>
      <c r="AC10" s="35"/>
      <c r="AD10" s="36"/>
      <c r="AE10" s="224"/>
      <c r="AF10" s="53"/>
      <c r="AG10" s="54"/>
      <c r="AH10" s="345"/>
      <c r="AI10" s="56"/>
      <c r="AJ10" s="41" t="s">
        <v>57</v>
      </c>
      <c r="AK10" s="42">
        <v>44575</v>
      </c>
      <c r="AL10" s="50"/>
      <c r="AM10" s="337" t="str">
        <f>INDEX($K$6:$AE$6,1,MATCH(1,K10:AE10,-1))</f>
        <v>95PFE-L2M</v>
      </c>
      <c r="AN10" s="337" t="str">
        <f>IF(INDEX($K$6:$AE$6,1,MATCH(1,K10:AE10,1))&lt;&gt;INDEX($K$6:$AE$6,1,MATCH(1,K10:AE10,-1)),INDEX($K$6:$AE$6,1,MATCH(1,K10:AE10,1)),"-")</f>
        <v>-</v>
      </c>
      <c r="AO10"/>
      <c r="AP10"/>
      <c r="AQ10"/>
    </row>
    <row r="11" spans="1:43" ht="15" customHeight="1" x14ac:dyDescent="0.2">
      <c r="A11" s="169" t="str">
        <f>IF(IFERROR(VLOOKUP(G11,EmployesActifs,1,FALSE),"Non")&lt;&gt;"Non","Oui","Non")</f>
        <v>Non</v>
      </c>
      <c r="B11" s="172">
        <f>IF(A11="Oui",1,0)</f>
        <v>0</v>
      </c>
      <c r="C11" s="172">
        <f>IF(OR(G11="Médecin",H11="Médecin",I11="Médecin",I11="Médecins",H11="anesthésiste",H11="boursier univ.",H11="chercheur",H11="chirurgien",H11="Résident(e)",H11="Md Urg",H11="Md Card",H11="Fellow",H11="Externe Médecine",H11="Directeur de la biobanque Médecin",H11="monit.-boursier",),1,0)</f>
        <v>0</v>
      </c>
      <c r="D11" s="172">
        <f>IF(OR(G11=0,H11="Stagiaire",H11="Stagiaires",H11="Externe",H11="Externes",G11="agence",H11="STAGIAIRE INFIRMIER(ÈRE)",H11="STAGIAIRE SI",H11="STAGIAIRE PAB",H11="STAGIAIRE EN PERFUSION",H11="Stagiaire Physiothérapeute",H11="Stagiaire médecine",H11="Stagiaire - Service sociaux",H11="STAGIAIRE SOINS INFIRMIERS",H11="STAGIAIRE EXTERNE EN MÉDECINE",H11="ss",),1,0)</f>
        <v>0</v>
      </c>
      <c r="E11" s="28" t="s">
        <v>4419</v>
      </c>
      <c r="F11" s="28" t="s">
        <v>377</v>
      </c>
      <c r="G11" s="255">
        <v>13107</v>
      </c>
      <c r="H11" s="57" t="s">
        <v>54</v>
      </c>
      <c r="I11" s="52" t="s">
        <v>55</v>
      </c>
      <c r="J11" s="273">
        <f ca="1">IF(AK11&lt;=Données!$B$2,1," ")</f>
        <v>1</v>
      </c>
      <c r="K11" s="45" t="s">
        <v>56</v>
      </c>
      <c r="L11" s="46" t="s">
        <v>56</v>
      </c>
      <c r="M11" s="47">
        <v>1</v>
      </c>
      <c r="N11" s="48"/>
      <c r="O11" s="185"/>
      <c r="P11" s="187"/>
      <c r="Q11" s="185"/>
      <c r="R11" s="186"/>
      <c r="S11" s="186"/>
      <c r="T11" s="187"/>
      <c r="U11" s="187"/>
      <c r="V11" s="187"/>
      <c r="W11" s="320"/>
      <c r="X11" s="214"/>
      <c r="Y11" s="215"/>
      <c r="Z11" s="34"/>
      <c r="AA11" s="35"/>
      <c r="AB11" s="35"/>
      <c r="AC11" s="35"/>
      <c r="AD11" s="36"/>
      <c r="AE11" s="224"/>
      <c r="AF11" s="53"/>
      <c r="AG11" s="54"/>
      <c r="AH11" s="345"/>
      <c r="AI11" s="56"/>
      <c r="AJ11" s="41" t="s">
        <v>2858</v>
      </c>
      <c r="AK11" s="42">
        <v>45167</v>
      </c>
      <c r="AL11" s="50"/>
      <c r="AM11" s="337" t="str">
        <f>INDEX($K$6:$AE$6,1,MATCH(1,K11:AE11,-1))</f>
        <v>95PFE-L2L</v>
      </c>
      <c r="AN11" s="337" t="str">
        <f>IF(INDEX($K$6:$AE$6,1,MATCH(1,K11:AE11,1))&lt;&gt;INDEX($K$6:$AE$6,1,MATCH(1,K11:AE11,-1)),INDEX($K$6:$AE$6,1,MATCH(1,K11:AE11,1)),"-")</f>
        <v>-</v>
      </c>
      <c r="AO11"/>
      <c r="AP11"/>
      <c r="AQ11"/>
    </row>
    <row r="12" spans="1:43" ht="15" customHeight="1" x14ac:dyDescent="0.2">
      <c r="A12" s="169" t="str">
        <f>IF(IFERROR(VLOOKUP(G12,EmployesActifs,1,FALSE),"Non")&lt;&gt;"Non","Oui","Non")</f>
        <v>Non</v>
      </c>
      <c r="B12" s="172">
        <f>IF(A12="Oui",1,0)</f>
        <v>0</v>
      </c>
      <c r="C12" s="172">
        <f>IF(OR(G12="Médecin",H12="Médecin",I12="Médecin",I12="Médecins",H12="anesthésiste",H12="boursier univ.",H12="chercheur",H12="chirurgien",H12="Résident(e)",H12="Md Urg",H12="Md Card",H12="Fellow",H12="Externe Médecine",H12="Directeur de la biobanque Médecin",H12="monit.-boursier",),1,0)</f>
        <v>0</v>
      </c>
      <c r="D12" s="172">
        <f>IF(OR(G12=0,H12="Stagiaire",H12="Stagiaires",H12="Externe",H12="Externes",G12="agence",H12="STAGIAIRE INFIRMIER(ÈRE)",H12="STAGIAIRE SI",H12="STAGIAIRE PAB",H12="STAGIAIRE EN PERFUSION",H12="Stagiaire Physiothérapeute",H12="Stagiaire médecine",H12="Stagiaire - Service sociaux",H12="STAGIAIRE SOINS INFIRMIERS",H12="STAGIAIRE EXTERNE EN MÉDECINE",H12="ss",),1,0)</f>
        <v>0</v>
      </c>
      <c r="E12" s="28" t="s">
        <v>2969</v>
      </c>
      <c r="F12" s="28" t="s">
        <v>2970</v>
      </c>
      <c r="G12" s="255">
        <v>11344</v>
      </c>
      <c r="H12" s="79" t="s">
        <v>60</v>
      </c>
      <c r="I12" s="164" t="s">
        <v>5215</v>
      </c>
      <c r="J12" s="273">
        <f ca="1">IF(AK12&lt;=Données!$B$2,1," ")</f>
        <v>1</v>
      </c>
      <c r="K12" s="45">
        <v>1</v>
      </c>
      <c r="L12" s="46"/>
      <c r="M12" s="47"/>
      <c r="N12" s="48"/>
      <c r="O12" s="185"/>
      <c r="P12" s="187"/>
      <c r="Q12" s="185"/>
      <c r="R12" s="186"/>
      <c r="S12" s="186"/>
      <c r="T12" s="187"/>
      <c r="U12" s="187"/>
      <c r="V12" s="187"/>
      <c r="W12" s="320"/>
      <c r="X12" s="214"/>
      <c r="Y12" s="215"/>
      <c r="Z12" s="34"/>
      <c r="AA12" s="35"/>
      <c r="AB12" s="35"/>
      <c r="AC12" s="35"/>
      <c r="AD12" s="36"/>
      <c r="AE12" s="224"/>
      <c r="AF12" s="53"/>
      <c r="AG12" s="54"/>
      <c r="AH12" s="55"/>
      <c r="AI12" s="56"/>
      <c r="AJ12" s="41" t="s">
        <v>85</v>
      </c>
      <c r="AK12" s="42">
        <v>44811</v>
      </c>
      <c r="AL12" s="50"/>
      <c r="AM12" s="337" t="str">
        <f>INDEX($K$6:$AE$6,1,MATCH(1,K12:AE12,-1))</f>
        <v>95PFE-L2S</v>
      </c>
      <c r="AN12" s="337" t="str">
        <f>IF(INDEX($K$6:$AE$6,1,MATCH(1,K12:AE12,1))&lt;&gt;INDEX($K$6:$AE$6,1,MATCH(1,K12:AE12,-1)),INDEX($K$6:$AE$6,1,MATCH(1,K12:AE12,1)),"-")</f>
        <v>-</v>
      </c>
      <c r="AO12"/>
      <c r="AP12"/>
      <c r="AQ12"/>
    </row>
    <row r="13" spans="1:43" ht="15" customHeight="1" x14ac:dyDescent="0.2">
      <c r="A13" s="169" t="str">
        <f>IF(IFERROR(VLOOKUP(G13,EmployesActifs,1,FALSE),"Non")&lt;&gt;"Non","Oui","Non")</f>
        <v>Non</v>
      </c>
      <c r="B13" s="172">
        <f>IF(A13="Oui",1,0)</f>
        <v>0</v>
      </c>
      <c r="C13" s="172">
        <f>IF(OR(G13="Médecin",H13="Médecin",I13="Médecin",I13="Médecins",H13="anesthésiste",H13="boursier univ.",H13="chercheur",H13="chirurgien",H13="Résident(e)",H13="Md Urg",H13="Md Card",H13="Fellow",H13="Externe Médecine",H13="Directeur de la biobanque Médecin",H13="monit.-boursier",),1,0)</f>
        <v>0</v>
      </c>
      <c r="D13" s="172">
        <f>IF(OR(G13=0,H13="Stagiaire",H13="Stagiaires",H13="Externe",H13="Externes",G13="agence",H13="STAGIAIRE INFIRMIER(ÈRE)",H13="STAGIAIRE SI",H13="STAGIAIRE PAB",H13="STAGIAIRE EN PERFUSION",H13="Stagiaire Physiothérapeute",H13="Stagiaire médecine",H13="Stagiaire - Service sociaux",H13="STAGIAIRE SOINS INFIRMIERS",H13="STAGIAIRE EXTERNE EN MÉDECINE",H13="ss",),1,0)</f>
        <v>0</v>
      </c>
      <c r="E13" s="28" t="s">
        <v>86</v>
      </c>
      <c r="F13" s="28" t="s">
        <v>87</v>
      </c>
      <c r="G13" s="255">
        <v>12102</v>
      </c>
      <c r="H13" s="57" t="s">
        <v>60</v>
      </c>
      <c r="I13" s="52" t="s">
        <v>88</v>
      </c>
      <c r="J13" s="273">
        <f ca="1">IF(AK13&lt;=Données!$B$2,1," ")</f>
        <v>1</v>
      </c>
      <c r="K13" s="45" t="s">
        <v>56</v>
      </c>
      <c r="L13" s="46" t="s">
        <v>56</v>
      </c>
      <c r="M13" s="47" t="s">
        <v>56</v>
      </c>
      <c r="N13" s="48"/>
      <c r="O13" s="185"/>
      <c r="P13" s="187"/>
      <c r="Q13" s="185"/>
      <c r="R13" s="186"/>
      <c r="S13" s="186" t="s">
        <v>56</v>
      </c>
      <c r="T13" s="187"/>
      <c r="U13" s="187"/>
      <c r="V13" s="187"/>
      <c r="W13" s="320"/>
      <c r="X13" s="214"/>
      <c r="Y13" s="215"/>
      <c r="Z13" s="34"/>
      <c r="AA13" s="35"/>
      <c r="AB13" s="35" t="s">
        <v>56</v>
      </c>
      <c r="AC13" s="35"/>
      <c r="AD13" s="36"/>
      <c r="AE13" s="224"/>
      <c r="AF13" s="53"/>
      <c r="AG13" s="54"/>
      <c r="AH13" s="345"/>
      <c r="AI13" s="56"/>
      <c r="AJ13" s="41" t="s">
        <v>50</v>
      </c>
      <c r="AK13" s="42">
        <v>44570</v>
      </c>
      <c r="AL13" s="50" t="s">
        <v>89</v>
      </c>
      <c r="AM13" s="337" t="e">
        <f>INDEX($K$6:$AE$6,1,MATCH(1,K13:AE13,-1))</f>
        <v>#N/A</v>
      </c>
      <c r="AN13" s="337" t="e">
        <f>IF(INDEX($K$6:$AE$6,1,MATCH(1,K13:AE13,1))&lt;&gt;INDEX($K$6:$AE$6,1,MATCH(1,K13:AE13,-1)),INDEX($K$6:$AE$6,1,MATCH(1,K13:AE13,1)),"-")</f>
        <v>#N/A</v>
      </c>
      <c r="AO13"/>
      <c r="AP13"/>
      <c r="AQ13"/>
    </row>
    <row r="14" spans="1:43" ht="15" customHeight="1" x14ac:dyDescent="0.2">
      <c r="A14" s="169" t="str">
        <f>IF(IFERROR(VLOOKUP(G14,EmployesActifs,1,FALSE),"Non")&lt;&gt;"Non","Oui","Non")</f>
        <v>Non</v>
      </c>
      <c r="B14" s="172">
        <f>IF(A14="Oui",1,0)</f>
        <v>0</v>
      </c>
      <c r="C14" s="172">
        <f>IF(OR(G14="Médecin",H14="Médecin",I14="Médecin",I14="Médecins",H14="anesthésiste",H14="boursier univ.",H14="chercheur",H14="chirurgien",H14="Résident(e)",H14="Md Urg",H14="Md Card",H14="Fellow",H14="Externe Médecine",H14="Directeur de la biobanque Médecin",H14="monit.-boursier",),1,0)</f>
        <v>0</v>
      </c>
      <c r="D14" s="172">
        <f>IF(OR(G14=0,H14="Stagiaire",H14="Stagiaires",H14="Externe",H14="Externes",G14="agence",H14="STAGIAIRE INFIRMIER(ÈRE)",H14="STAGIAIRE SI",H14="STAGIAIRE PAB",H14="STAGIAIRE EN PERFUSION",H14="Stagiaire Physiothérapeute",H14="Stagiaire médecine",H14="Stagiaire - Service sociaux",H14="STAGIAIRE SOINS INFIRMIERS",H14="STAGIAIRE EXTERNE EN MÉDECINE",H14="ss",),1,0)</f>
        <v>0</v>
      </c>
      <c r="E14" s="28" t="s">
        <v>90</v>
      </c>
      <c r="F14" s="28" t="s">
        <v>91</v>
      </c>
      <c r="G14" s="255">
        <v>12026</v>
      </c>
      <c r="H14" s="57" t="s">
        <v>92</v>
      </c>
      <c r="I14" s="52" t="s">
        <v>93</v>
      </c>
      <c r="J14" s="273">
        <f ca="1">IF(AK14&lt;=Données!$B$2,1," ")</f>
        <v>1</v>
      </c>
      <c r="K14" s="45"/>
      <c r="L14" s="46">
        <v>1</v>
      </c>
      <c r="M14" s="47"/>
      <c r="N14" s="48"/>
      <c r="O14" s="185"/>
      <c r="P14" s="187"/>
      <c r="Q14" s="185"/>
      <c r="R14" s="186"/>
      <c r="S14" s="186"/>
      <c r="T14" s="187"/>
      <c r="U14" s="187"/>
      <c r="V14" s="187"/>
      <c r="W14" s="320"/>
      <c r="X14" s="214"/>
      <c r="Y14" s="215"/>
      <c r="Z14" s="34"/>
      <c r="AA14" s="35"/>
      <c r="AB14" s="35"/>
      <c r="AC14" s="35"/>
      <c r="AD14" s="36"/>
      <c r="AE14" s="224"/>
      <c r="AF14" s="53"/>
      <c r="AG14" s="54"/>
      <c r="AH14" s="345"/>
      <c r="AI14" s="56"/>
      <c r="AJ14" s="41" t="s">
        <v>94</v>
      </c>
      <c r="AK14" s="42">
        <v>44594</v>
      </c>
      <c r="AL14" s="50"/>
      <c r="AM14" s="337" t="str">
        <f>INDEX($K$6:$AE$6,1,MATCH(1,K14:AE14,-1))</f>
        <v>95PFE-L2M</v>
      </c>
      <c r="AN14" s="337" t="str">
        <f>IF(INDEX($K$6:$AE$6,1,MATCH(1,K14:AE14,1))&lt;&gt;INDEX($K$6:$AE$6,1,MATCH(1,K14:AE14,-1)),INDEX($K$6:$AE$6,1,MATCH(1,K14:AE14,1)),"-")</f>
        <v>-</v>
      </c>
      <c r="AO14"/>
      <c r="AP14"/>
      <c r="AQ14"/>
    </row>
    <row r="15" spans="1:43" ht="15" customHeight="1" x14ac:dyDescent="0.2">
      <c r="A15" s="169" t="str">
        <f>IF(IFERROR(VLOOKUP(G15,EmployesActifs,1,FALSE),"Non")&lt;&gt;"Non","Oui","Non")</f>
        <v>Non</v>
      </c>
      <c r="B15" s="172">
        <f>IF(A15="Oui",1,0)</f>
        <v>0</v>
      </c>
      <c r="C15" s="172">
        <f>IF(OR(G15="Médecin",H15="Médecin",I15="Médecin",I15="Médecins",H15="anesthésiste",H15="boursier univ.",H15="chercheur",H15="chirurgien",H15="Résident(e)",H15="Md Urg",H15="Md Card",H15="Fellow",H15="Externe Médecine",H15="Directeur de la biobanque Médecin",H15="monit.-boursier",),1,0)</f>
        <v>0</v>
      </c>
      <c r="D15" s="172">
        <f>IF(OR(G15=0,H15="Stagiaire",H15="Stagiaires",H15="Externe",H15="Externes",G15="agence",H15="STAGIAIRE INFIRMIER(ÈRE)",H15="STAGIAIRE SI",H15="STAGIAIRE PAB",H15="STAGIAIRE EN PERFUSION",H15="Stagiaire Physiothérapeute",H15="Stagiaire médecine",H15="Stagiaire - Service sociaux",H15="STAGIAIRE SOINS INFIRMIERS",H15="STAGIAIRE EXTERNE EN MÉDECINE",H15="ss",),1,0)</f>
        <v>0</v>
      </c>
      <c r="E15" s="28" t="s">
        <v>99</v>
      </c>
      <c r="F15" s="28" t="s">
        <v>100</v>
      </c>
      <c r="G15" s="255">
        <v>10748</v>
      </c>
      <c r="H15" s="79" t="s">
        <v>103</v>
      </c>
      <c r="I15" s="164" t="s">
        <v>5716</v>
      </c>
      <c r="J15" s="273">
        <f ca="1">IF(AK15&lt;=Données!$B$2,1," ")</f>
        <v>1</v>
      </c>
      <c r="K15" s="45"/>
      <c r="L15" s="46"/>
      <c r="M15" s="47"/>
      <c r="N15" s="48"/>
      <c r="O15" s="185"/>
      <c r="P15" s="187"/>
      <c r="Q15" s="185">
        <v>1</v>
      </c>
      <c r="R15" s="186"/>
      <c r="S15" s="186"/>
      <c r="T15" s="187"/>
      <c r="U15" s="187"/>
      <c r="V15" s="187"/>
      <c r="W15" s="320"/>
      <c r="X15" s="214"/>
      <c r="Y15" s="215"/>
      <c r="Z15" s="34"/>
      <c r="AA15" s="35"/>
      <c r="AB15" s="35"/>
      <c r="AC15" s="35"/>
      <c r="AD15" s="36"/>
      <c r="AE15" s="224"/>
      <c r="AF15" s="53"/>
      <c r="AG15" s="54"/>
      <c r="AH15" s="55"/>
      <c r="AI15" s="56"/>
      <c r="AJ15" s="41" t="s">
        <v>44</v>
      </c>
      <c r="AK15" s="42">
        <v>43955</v>
      </c>
      <c r="AL15" s="50"/>
      <c r="AM15" s="337" t="str">
        <f>INDEX($K$6:$AE$6,1,MATCH(1,K15:AE15,-1))</f>
        <v>1860-S</v>
      </c>
      <c r="AN15" s="337" t="str">
        <f>IF(INDEX($K$6:$AE$6,1,MATCH(1,K15:AE15,1))&lt;&gt;INDEX($K$6:$AE$6,1,MATCH(1,K15:AE15,-1)),INDEX($K$6:$AE$6,1,MATCH(1,K15:AE15,1)),"-")</f>
        <v>-</v>
      </c>
      <c r="AO15"/>
      <c r="AP15"/>
      <c r="AQ15"/>
    </row>
    <row r="16" spans="1:43" ht="15" customHeight="1" x14ac:dyDescent="0.2">
      <c r="A16" s="169" t="str">
        <f>IF(IFERROR(VLOOKUP(G16,EmployesActifs,1,FALSE),"Non")&lt;&gt;"Non","Oui","Non")</f>
        <v>Non</v>
      </c>
      <c r="B16" s="172">
        <f>IF(A16="Oui",1,0)</f>
        <v>0</v>
      </c>
      <c r="C16" s="172">
        <f>IF(OR(G16="Médecin",H16="Médecin",I16="Médecin",I16="Médecins",H16="anesthésiste",H16="boursier univ.",H16="chercheur",H16="chirurgien",H16="Résident(e)",H16="Md Urg",H16="Md Card",H16="Fellow",H16="Externe Médecine",H16="Directeur de la biobanque Médecin",H16="monit.-boursier",),1,0)</f>
        <v>0</v>
      </c>
      <c r="D16" s="172">
        <f>IF(OR(G16=0,H16="Stagiaire",H16="Stagiaires",H16="Externe",H16="Externes",G16="agence",H16="STAGIAIRE INFIRMIER(ÈRE)",H16="STAGIAIRE SI",H16="STAGIAIRE PAB",H16="STAGIAIRE EN PERFUSION",H16="Stagiaire Physiothérapeute",H16="Stagiaire médecine",H16="Stagiaire - Service sociaux",H16="STAGIAIRE SOINS INFIRMIERS",H16="STAGIAIRE EXTERNE EN MÉDECINE",H16="ss",),1,0)</f>
        <v>0</v>
      </c>
      <c r="E16" s="28" t="s">
        <v>104</v>
      </c>
      <c r="F16" s="28" t="s">
        <v>105</v>
      </c>
      <c r="G16" s="257">
        <v>11219</v>
      </c>
      <c r="H16" s="50" t="s">
        <v>42</v>
      </c>
      <c r="I16" s="58" t="s">
        <v>43</v>
      </c>
      <c r="J16" s="273">
        <f ca="1">IF(AK16&lt;=Données!$B$2,1," ")</f>
        <v>1</v>
      </c>
      <c r="K16" s="45"/>
      <c r="L16" s="46"/>
      <c r="M16" s="47"/>
      <c r="N16" s="48"/>
      <c r="O16" s="185"/>
      <c r="P16" s="187"/>
      <c r="Q16" s="185" t="s">
        <v>56</v>
      </c>
      <c r="R16" s="186" t="s">
        <v>56</v>
      </c>
      <c r="S16" s="186"/>
      <c r="T16" s="187"/>
      <c r="U16" s="187"/>
      <c r="V16" s="187"/>
      <c r="W16" s="320"/>
      <c r="X16" s="214"/>
      <c r="Y16" s="215"/>
      <c r="Z16" s="34"/>
      <c r="AA16" s="35"/>
      <c r="AB16" s="35">
        <v>1</v>
      </c>
      <c r="AC16" s="35"/>
      <c r="AD16" s="36"/>
      <c r="AE16" s="224"/>
      <c r="AF16" s="53"/>
      <c r="AG16" s="54"/>
      <c r="AH16" s="345"/>
      <c r="AI16" s="56"/>
      <c r="AJ16" s="41" t="s">
        <v>106</v>
      </c>
      <c r="AK16" s="42">
        <v>44126</v>
      </c>
      <c r="AL16" s="50"/>
      <c r="AM16" s="337" t="str">
        <f>INDEX($K$6:$AE$6,1,MATCH(1,K16:AE16,-1))</f>
        <v>1512-M</v>
      </c>
      <c r="AN16" s="337" t="str">
        <f>IF(INDEX($K$6:$AE$6,1,MATCH(1,K16:AE16,1))&lt;&gt;INDEX($K$6:$AE$6,1,MATCH(1,K16:AE16,-1)),INDEX($K$6:$AE$6,1,MATCH(1,K16:AE16,1)),"-")</f>
        <v>-</v>
      </c>
      <c r="AO16"/>
      <c r="AP16"/>
      <c r="AQ16"/>
    </row>
    <row r="17" spans="1:43" ht="15" customHeight="1" x14ac:dyDescent="0.2">
      <c r="A17" s="169" t="str">
        <f>IF(IFERROR(VLOOKUP(G17,EmployesActifs,1,FALSE),"Non")&lt;&gt;"Non","Oui","Non")</f>
        <v>Non</v>
      </c>
      <c r="B17" s="172">
        <f>IF(A17="Oui",1,0)</f>
        <v>0</v>
      </c>
      <c r="C17" s="172">
        <f>IF(OR(G17="Médecin",H17="Médecin",I17="Médecin",I17="Médecins",H17="anesthésiste",H17="boursier univ.",H17="chercheur",H17="chirurgien",H17="Résident(e)",H17="Md Urg",H17="Md Card",H17="Fellow",H17="Externe Médecine",H17="Directeur de la biobanque Médecin",H17="monit.-boursier",),1,0)</f>
        <v>0</v>
      </c>
      <c r="D17" s="172">
        <f>IF(OR(G17=0,H17="Stagiaire",H17="Stagiaires",H17="Externe",H17="Externes",G17="agence",H17="STAGIAIRE INFIRMIER(ÈRE)",H17="STAGIAIRE SI",H17="STAGIAIRE PAB",H17="STAGIAIRE EN PERFUSION",H17="Stagiaire Physiothérapeute",H17="Stagiaire médecine",H17="Stagiaire - Service sociaux",H17="STAGIAIRE SOINS INFIRMIERS",H17="STAGIAIRE EXTERNE EN MÉDECINE",H17="ss",),1,0)</f>
        <v>0</v>
      </c>
      <c r="E17" s="28" t="s">
        <v>3003</v>
      </c>
      <c r="F17" s="28" t="s">
        <v>499</v>
      </c>
      <c r="G17" s="257">
        <v>12586</v>
      </c>
      <c r="H17" s="57" t="s">
        <v>261</v>
      </c>
      <c r="I17" s="52" t="s">
        <v>674</v>
      </c>
      <c r="J17" s="273">
        <f ca="1">IF(AK17&lt;=Données!$B$2,1," ")</f>
        <v>1</v>
      </c>
      <c r="K17" s="45">
        <v>1</v>
      </c>
      <c r="L17" s="46"/>
      <c r="M17" s="47"/>
      <c r="N17" s="48"/>
      <c r="O17" s="185"/>
      <c r="P17" s="187"/>
      <c r="Q17" s="185"/>
      <c r="R17" s="186"/>
      <c r="S17" s="186"/>
      <c r="T17" s="187"/>
      <c r="U17" s="187"/>
      <c r="V17" s="187"/>
      <c r="W17" s="187"/>
      <c r="X17" s="214"/>
      <c r="Y17" s="215"/>
      <c r="Z17" s="36"/>
      <c r="AA17" s="34"/>
      <c r="AB17" s="35"/>
      <c r="AC17" s="35"/>
      <c r="AD17" s="35"/>
      <c r="AE17" s="324"/>
      <c r="AF17" s="325"/>
      <c r="AG17" s="326"/>
      <c r="AH17" s="36"/>
      <c r="AI17" s="56"/>
      <c r="AJ17" s="41" t="s">
        <v>50</v>
      </c>
      <c r="AK17" s="42">
        <v>44826</v>
      </c>
      <c r="AL17" s="50"/>
      <c r="AM17" s="337" t="str">
        <f>INDEX($K$6:$AE$6,1,MATCH(1,K17:AE17,-1))</f>
        <v>95PFE-L2S</v>
      </c>
      <c r="AN17" s="337" t="str">
        <f>IF(INDEX($K$6:$AE$6,1,MATCH(1,K17:AE17,1))&lt;&gt;INDEX($K$6:$AE$6,1,MATCH(1,K17:AE17,-1)),INDEX($K$6:$AE$6,1,MATCH(1,K17:AE17,1)),"-")</f>
        <v>-</v>
      </c>
      <c r="AO17"/>
      <c r="AP17"/>
      <c r="AQ17"/>
    </row>
    <row r="18" spans="1:43" ht="15" customHeight="1" x14ac:dyDescent="0.2">
      <c r="A18" s="169" t="str">
        <f>IF(IFERROR(VLOOKUP(G18,EmployesActifs,1,FALSE),"Non")&lt;&gt;"Non","Oui","Non")</f>
        <v>Non</v>
      </c>
      <c r="B18" s="172">
        <f>IF(A18="Oui",1,0)</f>
        <v>0</v>
      </c>
      <c r="C18" s="172">
        <f>IF(OR(G18="Médecin",H18="Médecin",I18="Médecin",I18="Médecins",H18="anesthésiste",H18="boursier univ.",H18="chercheur",H18="chirurgien",H18="Résident(e)",H18="Md Urg",H18="Md Card",H18="Fellow",H18="Externe Médecine",H18="Directeur de la biobanque Médecin",H18="monit.-boursier",),1,0)</f>
        <v>0</v>
      </c>
      <c r="D18" s="172">
        <f>IF(OR(G18=0,H18="Stagiaire",H18="Stagiaires",H18="Externe",H18="Externes",G18="agence",H18="STAGIAIRE INFIRMIER(ÈRE)",H18="STAGIAIRE SI",H18="STAGIAIRE PAB",H18="STAGIAIRE EN PERFUSION",H18="Stagiaire Physiothérapeute",H18="Stagiaire médecine",H18="Stagiaire - Service sociaux",H18="STAGIAIRE SOINS INFIRMIERS",H18="STAGIAIRE EXTERNE EN MÉDECINE",H18="ss",),1,0)</f>
        <v>0</v>
      </c>
      <c r="E18" s="28" t="s">
        <v>111</v>
      </c>
      <c r="F18" s="28" t="s">
        <v>112</v>
      </c>
      <c r="G18" s="257">
        <v>11975</v>
      </c>
      <c r="H18" s="57" t="s">
        <v>72</v>
      </c>
      <c r="I18" s="58" t="s">
        <v>113</v>
      </c>
      <c r="J18" s="273">
        <f ca="1">IF(AK18&lt;=Données!$B$2,1," ")</f>
        <v>1</v>
      </c>
      <c r="K18" s="45">
        <v>1</v>
      </c>
      <c r="L18" s="46"/>
      <c r="M18" s="47"/>
      <c r="N18" s="48"/>
      <c r="O18" s="185"/>
      <c r="P18" s="187"/>
      <c r="Q18" s="185"/>
      <c r="R18" s="186"/>
      <c r="S18" s="186"/>
      <c r="T18" s="187"/>
      <c r="U18" s="187"/>
      <c r="V18" s="187"/>
      <c r="W18" s="320"/>
      <c r="X18" s="214"/>
      <c r="Y18" s="215"/>
      <c r="Z18" s="34"/>
      <c r="AA18" s="35"/>
      <c r="AB18" s="35"/>
      <c r="AC18" s="35"/>
      <c r="AD18" s="36"/>
      <c r="AE18" s="224"/>
      <c r="AF18" s="53"/>
      <c r="AG18" s="54"/>
      <c r="AH18" s="345"/>
      <c r="AI18" s="56"/>
      <c r="AJ18" s="41" t="s">
        <v>85</v>
      </c>
      <c r="AK18" s="42">
        <v>44593</v>
      </c>
      <c r="AL18" s="50"/>
      <c r="AM18" s="337" t="str">
        <f>INDEX($K$6:$AE$6,1,MATCH(1,K18:AE18,-1))</f>
        <v>95PFE-L2S</v>
      </c>
      <c r="AN18" s="337" t="str">
        <f>IF(INDEX($K$6:$AE$6,1,MATCH(1,K18:AE18,1))&lt;&gt;INDEX($K$6:$AE$6,1,MATCH(1,K18:AE18,-1)),INDEX($K$6:$AE$6,1,MATCH(1,K18:AE18,1)),"-")</f>
        <v>-</v>
      </c>
      <c r="AO18"/>
      <c r="AP18"/>
      <c r="AQ18"/>
    </row>
    <row r="19" spans="1:43" ht="15" customHeight="1" x14ac:dyDescent="0.2">
      <c r="A19" s="169" t="str">
        <f>IF(IFERROR(VLOOKUP(G19,EmployesActifs,1,FALSE),"Non")&lt;&gt;"Non","Oui","Non")</f>
        <v>Non</v>
      </c>
      <c r="B19" s="172">
        <f>IF(A19="Oui",1,0)</f>
        <v>0</v>
      </c>
      <c r="C19" s="172">
        <f>IF(OR(G19="Médecin",H19="Médecin",I19="Médecin",I19="Médecins",H19="anesthésiste",H19="boursier univ.",H19="chercheur",H19="chirurgien",H19="Résident(e)",H19="Md Urg",H19="Md Card",H19="Fellow",H19="Externe Médecine",H19="Directeur de la biobanque Médecin",H19="monit.-boursier",),1,0)</f>
        <v>0</v>
      </c>
      <c r="D19" s="172">
        <f>IF(OR(G19=0,H19="Stagiaire",H19="Stagiaires",H19="Externe",H19="Externes",G19="agence",H19="STAGIAIRE INFIRMIER(ÈRE)",H19="STAGIAIRE SI",H19="STAGIAIRE PAB",H19="STAGIAIRE EN PERFUSION",H19="Stagiaire Physiothérapeute",H19="Stagiaire médecine",H19="Stagiaire - Service sociaux",H19="STAGIAIRE SOINS INFIRMIERS",H19="STAGIAIRE EXTERNE EN MÉDECINE",H19="ss",),1,0)</f>
        <v>0</v>
      </c>
      <c r="E19" s="28" t="s">
        <v>124</v>
      </c>
      <c r="F19" s="28" t="s">
        <v>125</v>
      </c>
      <c r="G19" s="257">
        <v>12094</v>
      </c>
      <c r="H19" s="50" t="s">
        <v>60</v>
      </c>
      <c r="I19" s="58" t="s">
        <v>126</v>
      </c>
      <c r="J19" s="273">
        <f ca="1">IF(AK19&lt;=Données!$B$2,1," ")</f>
        <v>1</v>
      </c>
      <c r="K19" s="45"/>
      <c r="L19" s="46"/>
      <c r="M19" s="47">
        <v>1</v>
      </c>
      <c r="N19" s="48"/>
      <c r="O19" s="185"/>
      <c r="P19" s="187"/>
      <c r="Q19" s="185"/>
      <c r="R19" s="186"/>
      <c r="S19" s="186"/>
      <c r="T19" s="187"/>
      <c r="U19" s="187"/>
      <c r="V19" s="187"/>
      <c r="W19" s="320"/>
      <c r="X19" s="214"/>
      <c r="Y19" s="215"/>
      <c r="Z19" s="34"/>
      <c r="AA19" s="35"/>
      <c r="AB19" s="35"/>
      <c r="AC19" s="35"/>
      <c r="AD19" s="36"/>
      <c r="AE19" s="224"/>
      <c r="AF19" s="53"/>
      <c r="AG19" s="54"/>
      <c r="AH19" s="345"/>
      <c r="AI19" s="56"/>
      <c r="AJ19" s="41" t="s">
        <v>50</v>
      </c>
      <c r="AK19" s="42">
        <v>44570</v>
      </c>
      <c r="AL19" s="50"/>
      <c r="AM19" s="337" t="str">
        <f>INDEX($K$6:$AE$6,1,MATCH(1,K19:AE19,-1))</f>
        <v>95PFE-L2L</v>
      </c>
      <c r="AN19" s="337" t="str">
        <f>IF(INDEX($K$6:$AE$6,1,MATCH(1,K19:AE19,1))&lt;&gt;INDEX($K$6:$AE$6,1,MATCH(1,K19:AE19,-1)),INDEX($K$6:$AE$6,1,MATCH(1,K19:AE19,1)),"-")</f>
        <v>-</v>
      </c>
      <c r="AO19"/>
      <c r="AP19"/>
      <c r="AQ19"/>
    </row>
    <row r="20" spans="1:43" ht="15" customHeight="1" x14ac:dyDescent="0.2">
      <c r="A20" s="169" t="str">
        <f>IF(IFERROR(VLOOKUP(G20,EmployesActifs,1,FALSE),"Non")&lt;&gt;"Non","Oui","Non")</f>
        <v>Non</v>
      </c>
      <c r="B20" s="172">
        <f>IF(A20="Oui",1,0)</f>
        <v>0</v>
      </c>
      <c r="C20" s="172">
        <f>IF(OR(G20="Médecin",H20="Médecin",I20="Médecin",I20="Médecins",H20="anesthésiste",H20="boursier univ.",H20="chercheur",H20="chirurgien",H20="Résident(e)",H20="Md Urg",H20="Md Card",H20="Fellow",H20="Externe Médecine",H20="Directeur de la biobanque Médecin",H20="monit.-boursier",),1,0)</f>
        <v>0</v>
      </c>
      <c r="D20" s="172">
        <f>IF(OR(G20=0,H20="Stagiaire",H20="Stagiaires",H20="Externe",H20="Externes",G20="agence",H20="STAGIAIRE INFIRMIER(ÈRE)",H20="STAGIAIRE SI",H20="STAGIAIRE PAB",H20="STAGIAIRE EN PERFUSION",H20="Stagiaire Physiothérapeute",H20="Stagiaire médecine",H20="Stagiaire - Service sociaux",H20="STAGIAIRE SOINS INFIRMIERS",H20="STAGIAIRE EXTERNE EN MÉDECINE",H20="ss",),1,0)</f>
        <v>0</v>
      </c>
      <c r="E20" s="28" t="s">
        <v>136</v>
      </c>
      <c r="F20" s="28" t="s">
        <v>142</v>
      </c>
      <c r="G20" s="255">
        <v>919</v>
      </c>
      <c r="H20" s="79" t="s">
        <v>517</v>
      </c>
      <c r="I20" s="164" t="s">
        <v>339</v>
      </c>
      <c r="J20" s="273">
        <f ca="1">IF(AK20&lt;=Données!$B$2,1," ")</f>
        <v>1</v>
      </c>
      <c r="K20" s="45"/>
      <c r="L20" s="46">
        <v>1</v>
      </c>
      <c r="M20" s="47" t="s">
        <v>56</v>
      </c>
      <c r="N20" s="48"/>
      <c r="O20" s="185"/>
      <c r="P20" s="187"/>
      <c r="Q20" s="185"/>
      <c r="R20" s="186"/>
      <c r="S20" s="186"/>
      <c r="T20" s="187"/>
      <c r="U20" s="187"/>
      <c r="V20" s="187"/>
      <c r="W20" s="320"/>
      <c r="X20" s="214"/>
      <c r="Y20" s="215"/>
      <c r="Z20" s="34"/>
      <c r="AA20" s="35"/>
      <c r="AB20" s="35"/>
      <c r="AC20" s="35"/>
      <c r="AD20" s="36"/>
      <c r="AE20" s="224"/>
      <c r="AF20" s="53"/>
      <c r="AG20" s="54"/>
      <c r="AH20" s="345"/>
      <c r="AI20" s="56"/>
      <c r="AJ20" s="41" t="s">
        <v>144</v>
      </c>
      <c r="AK20" s="42">
        <v>44587</v>
      </c>
      <c r="AL20" s="50"/>
      <c r="AM20" s="337" t="str">
        <f>INDEX($K$6:$AE$6,1,MATCH(1,K20:AE20,-1))</f>
        <v>95PFE-L2M</v>
      </c>
      <c r="AN20" s="337" t="str">
        <f>IF(INDEX($K$6:$AE$6,1,MATCH(1,K20:AE20,1))&lt;&gt;INDEX($K$6:$AE$6,1,MATCH(1,K20:AE20,-1)),INDEX($K$6:$AE$6,1,MATCH(1,K20:AE20,1)),"-")</f>
        <v>-</v>
      </c>
      <c r="AO20"/>
      <c r="AP20"/>
      <c r="AQ20"/>
    </row>
    <row r="21" spans="1:43" ht="15" customHeight="1" x14ac:dyDescent="0.2">
      <c r="A21" s="169" t="str">
        <f>IF(IFERROR(VLOOKUP(G21,EmployesActifs,1,FALSE),"Non")&lt;&gt;"Non","Oui","Non")</f>
        <v>Non</v>
      </c>
      <c r="B21" s="172">
        <f>IF(A21="Oui",1,0)</f>
        <v>0</v>
      </c>
      <c r="C21" s="172">
        <f>IF(OR(G21="Médecin",H21="Médecin",I21="Médecin",I21="Médecins",H21="anesthésiste",H21="boursier univ.",H21="chercheur",H21="chirurgien",H21="Résident(e)",H21="Md Urg",H21="Md Card",H21="Fellow",H21="Externe Médecine",H21="Directeur de la biobanque Médecin",H21="monit.-boursier",),1,0)</f>
        <v>0</v>
      </c>
      <c r="D21" s="172">
        <f>IF(OR(G21=0,H21="Stagiaire",H21="Stagiaires",H21="Externe",H21="Externes",G21="agence",H21="STAGIAIRE INFIRMIER(ÈRE)",H21="STAGIAIRE SI",H21="STAGIAIRE PAB",H21="STAGIAIRE EN PERFUSION",H21="Stagiaire Physiothérapeute",H21="Stagiaire médecine",H21="Stagiaire - Service sociaux",H21="STAGIAIRE SOINS INFIRMIERS",H21="STAGIAIRE EXTERNE EN MÉDECINE",H21="ss",),1,0)</f>
        <v>0</v>
      </c>
      <c r="E21" s="28" t="s">
        <v>150</v>
      </c>
      <c r="F21" s="28" t="s">
        <v>151</v>
      </c>
      <c r="G21" s="255">
        <v>11538</v>
      </c>
      <c r="H21" s="79" t="s">
        <v>69</v>
      </c>
      <c r="I21" s="164" t="s">
        <v>4406</v>
      </c>
      <c r="J21" s="273" t="str">
        <f ca="1">IF(AK21&lt;=Données!$B$2,1," ")</f>
        <v xml:space="preserve"> </v>
      </c>
      <c r="K21" s="45" t="s">
        <v>56</v>
      </c>
      <c r="L21" s="46"/>
      <c r="M21" s="47"/>
      <c r="N21" s="48"/>
      <c r="O21" s="185">
        <v>1</v>
      </c>
      <c r="P21" s="187"/>
      <c r="Q21" s="185"/>
      <c r="R21" s="186"/>
      <c r="S21" s="186"/>
      <c r="T21" s="187"/>
      <c r="U21" s="187"/>
      <c r="V21" s="187"/>
      <c r="W21" s="320"/>
      <c r="X21" s="214"/>
      <c r="Y21" s="215"/>
      <c r="Z21" s="34"/>
      <c r="AA21" s="35"/>
      <c r="AB21" s="35"/>
      <c r="AC21" s="35"/>
      <c r="AD21" s="36"/>
      <c r="AE21" s="224"/>
      <c r="AF21" s="53"/>
      <c r="AG21" s="54"/>
      <c r="AH21" s="55"/>
      <c r="AI21" s="56"/>
      <c r="AJ21" s="41" t="s">
        <v>4462</v>
      </c>
      <c r="AK21" s="42">
        <v>45728</v>
      </c>
      <c r="AL21" s="50"/>
      <c r="AM21" s="337" t="str">
        <f>INDEX($K$6:$AE$6,1,MATCH(1,K21:AE21,-1))</f>
        <v>1804S</v>
      </c>
      <c r="AN21" s="337" t="str">
        <f>IF(INDEX($K$6:$AE$6,1,MATCH(1,K21:AE21,1))&lt;&gt;INDEX($K$6:$AE$6,1,MATCH(1,K21:AE21,-1)),INDEX($K$6:$AE$6,1,MATCH(1,K21:AE21,1)),"-")</f>
        <v>-</v>
      </c>
      <c r="AO21"/>
      <c r="AP21"/>
      <c r="AQ21"/>
    </row>
    <row r="22" spans="1:43" ht="15" customHeight="1" x14ac:dyDescent="0.2">
      <c r="A22" s="169" t="str">
        <f>IF(IFERROR(VLOOKUP(G22,EmployesActifs,1,FALSE),"Non")&lt;&gt;"Non","Oui","Non")</f>
        <v>Non</v>
      </c>
      <c r="B22" s="172">
        <f>IF(A22="Oui",1,0)</f>
        <v>0</v>
      </c>
      <c r="C22" s="172">
        <f>IF(OR(G22="Médecin",H22="Médecin",I22="Médecin",I22="Médecins",H22="anesthésiste",H22="boursier univ.",H22="chercheur",H22="chirurgien",H22="Résident(e)",H22="Md Urg",H22="Md Card",H22="Fellow",H22="Externe Médecine",H22="Directeur de la biobanque Médecin",H22="monit.-boursier",),1,0)</f>
        <v>0</v>
      </c>
      <c r="D22" s="172">
        <f>IF(OR(G22=0,H22="Stagiaire",H22="Stagiaires",H22="Externe",H22="Externes",G22="agence",H22="STAGIAIRE INFIRMIER(ÈRE)",H22="STAGIAIRE SI",H22="STAGIAIRE PAB",H22="STAGIAIRE EN PERFUSION",H22="Stagiaire Physiothérapeute",H22="Stagiaire médecine",H22="Stagiaire - Service sociaux",H22="STAGIAIRE SOINS INFIRMIERS",H22="STAGIAIRE EXTERNE EN MÉDECINE",H22="ss",),1,0)</f>
        <v>0</v>
      </c>
      <c r="E22" s="28" t="s">
        <v>3934</v>
      </c>
      <c r="F22" s="28" t="s">
        <v>3935</v>
      </c>
      <c r="G22" s="257">
        <v>10713</v>
      </c>
      <c r="H22" s="79" t="s">
        <v>4999</v>
      </c>
      <c r="I22" s="164" t="s">
        <v>4464</v>
      </c>
      <c r="J22" s="273" t="str">
        <f ca="1">IF(AK22&lt;=Données!$B$2,1," ")</f>
        <v xml:space="preserve"> </v>
      </c>
      <c r="K22" s="45" t="s">
        <v>56</v>
      </c>
      <c r="L22" s="46"/>
      <c r="M22" s="47"/>
      <c r="N22" s="48">
        <v>1</v>
      </c>
      <c r="O22" s="185"/>
      <c r="P22" s="187"/>
      <c r="Q22" s="185"/>
      <c r="R22" s="186"/>
      <c r="S22" s="186"/>
      <c r="T22" s="187"/>
      <c r="U22" s="187"/>
      <c r="V22" s="187"/>
      <c r="W22" s="320"/>
      <c r="X22" s="214"/>
      <c r="Y22" s="215"/>
      <c r="Z22" s="34"/>
      <c r="AA22" s="35"/>
      <c r="AB22" s="35"/>
      <c r="AC22" s="35"/>
      <c r="AD22" s="36"/>
      <c r="AE22" s="224"/>
      <c r="AF22" s="53"/>
      <c r="AG22" s="54"/>
      <c r="AH22" s="345"/>
      <c r="AI22" s="56"/>
      <c r="AJ22" s="41" t="s">
        <v>652</v>
      </c>
      <c r="AK22" s="42">
        <v>45255</v>
      </c>
      <c r="AL22" s="50"/>
      <c r="AM22" s="337" t="str">
        <f>INDEX($K$6:$AE$6,1,MATCH(1,K22:AE22,-1))</f>
        <v>F550</v>
      </c>
      <c r="AN22" s="337" t="str">
        <f>IF(INDEX($K$6:$AE$6,1,MATCH(1,K22:AE22,1))&lt;&gt;INDEX($K$6:$AE$6,1,MATCH(1,K22:AE22,-1)),INDEX($K$6:$AE$6,1,MATCH(1,K22:AE22,1)),"-")</f>
        <v>-</v>
      </c>
      <c r="AO22"/>
      <c r="AP22"/>
      <c r="AQ22"/>
    </row>
    <row r="23" spans="1:43" ht="15" customHeight="1" x14ac:dyDescent="0.2">
      <c r="A23" s="169" t="str">
        <f>IF(IFERROR(VLOOKUP(G23,EmployesActifs,1,FALSE),"Non")&lt;&gt;"Non","Oui","Non")</f>
        <v>Non</v>
      </c>
      <c r="B23" s="172">
        <f>IF(A23="Oui",1,0)</f>
        <v>0</v>
      </c>
      <c r="C23" s="172">
        <f>IF(OR(G23="Médecin",H23="Médecin",I23="Médecin",I23="Médecins",H23="anesthésiste",H23="boursier univ.",H23="chercheur",H23="chirurgien",H23="Résident(e)",H23="Md Urg",H23="Md Card",H23="Fellow",H23="Externe Médecine",H23="Directeur de la biobanque Médecin",H23="monit.-boursier",),1,0)</f>
        <v>0</v>
      </c>
      <c r="D23" s="172">
        <f>IF(OR(G23=0,H23="Stagiaire",H23="Stagiaires",H23="Externe",H23="Externes",G23="agence",H23="STAGIAIRE INFIRMIER(ÈRE)",H23="STAGIAIRE SI",H23="STAGIAIRE PAB",H23="STAGIAIRE EN PERFUSION",H23="Stagiaire Physiothérapeute",H23="Stagiaire médecine",H23="Stagiaire - Service sociaux",H23="STAGIAIRE SOINS INFIRMIERS",H23="STAGIAIRE EXTERNE EN MÉDECINE",H23="ss",),1,0)</f>
        <v>0</v>
      </c>
      <c r="E23" s="28" t="s">
        <v>3113</v>
      </c>
      <c r="F23" s="28" t="s">
        <v>1448</v>
      </c>
      <c r="G23" s="255">
        <v>12547</v>
      </c>
      <c r="H23" s="57" t="s">
        <v>60</v>
      </c>
      <c r="I23" s="58" t="s">
        <v>258</v>
      </c>
      <c r="J23" s="273">
        <f ca="1">IF(AK23&lt;=Données!$B$2,1," ")</f>
        <v>1</v>
      </c>
      <c r="K23" s="45" t="s">
        <v>56</v>
      </c>
      <c r="L23" s="46">
        <v>1</v>
      </c>
      <c r="M23" s="47"/>
      <c r="N23" s="48"/>
      <c r="O23" s="185"/>
      <c r="P23" s="187"/>
      <c r="Q23" s="185"/>
      <c r="R23" s="186"/>
      <c r="S23" s="186"/>
      <c r="T23" s="187"/>
      <c r="U23" s="187"/>
      <c r="V23" s="187"/>
      <c r="W23" s="320"/>
      <c r="X23" s="214"/>
      <c r="Y23" s="215"/>
      <c r="Z23" s="34"/>
      <c r="AA23" s="35"/>
      <c r="AB23" s="35"/>
      <c r="AC23" s="35"/>
      <c r="AD23" s="36"/>
      <c r="AE23" s="224"/>
      <c r="AF23" s="53"/>
      <c r="AG23" s="54"/>
      <c r="AH23" s="345"/>
      <c r="AI23" s="56"/>
      <c r="AJ23" s="41" t="s">
        <v>85</v>
      </c>
      <c r="AK23" s="42">
        <v>44958</v>
      </c>
      <c r="AL23" s="50"/>
      <c r="AM23" s="337" t="str">
        <f>INDEX($K$6:$AE$6,1,MATCH(1,K23:AE23,-1))</f>
        <v>95PFE-L2M</v>
      </c>
      <c r="AN23" s="337" t="str">
        <f>IF(INDEX($K$6:$AE$6,1,MATCH(1,K23:AE23,1))&lt;&gt;INDEX($K$6:$AE$6,1,MATCH(1,K23:AE23,-1)),INDEX($K$6:$AE$6,1,MATCH(1,K23:AE23,1)),"-")</f>
        <v>-</v>
      </c>
      <c r="AO23"/>
      <c r="AP23"/>
      <c r="AQ23"/>
    </row>
    <row r="24" spans="1:43" ht="15" customHeight="1" x14ac:dyDescent="0.2">
      <c r="A24" s="169" t="str">
        <f>IF(IFERROR(VLOOKUP(G24,EmployesActifs,1,FALSE),"Non")&lt;&gt;"Non","Oui","Non")</f>
        <v>Non</v>
      </c>
      <c r="B24" s="172">
        <f>IF(A24="Oui",1,0)</f>
        <v>0</v>
      </c>
      <c r="C24" s="172">
        <f>IF(OR(G24="Médecin",H24="Médecin",I24="Médecin",I24="Médecins",H24="anesthésiste",H24="boursier univ.",H24="chercheur",H24="chirurgien",H24="Résident(e)",H24="Md Urg",H24="Md Card",H24="Fellow",H24="Externe Médecine",H24="Directeur de la biobanque Médecin",H24="monit.-boursier",),1,0)</f>
        <v>0</v>
      </c>
      <c r="D24" s="172">
        <f>IF(OR(G24=0,H24="Stagiaire",H24="Stagiaires",H24="Externe",H24="Externes",G24="agence",H24="STAGIAIRE INFIRMIER(ÈRE)",H24="STAGIAIRE SI",H24="STAGIAIRE PAB",H24="STAGIAIRE EN PERFUSION",H24="Stagiaire Physiothérapeute",H24="Stagiaire médecine",H24="Stagiaire - Service sociaux",H24="STAGIAIRE SOINS INFIRMIERS",H24="STAGIAIRE EXTERNE EN MÉDECINE",H24="ss",),1,0)</f>
        <v>0</v>
      </c>
      <c r="E24" s="28" t="s">
        <v>4094</v>
      </c>
      <c r="F24" s="28" t="s">
        <v>162</v>
      </c>
      <c r="G24" s="255">
        <v>12135</v>
      </c>
      <c r="H24" s="79" t="s">
        <v>60</v>
      </c>
      <c r="I24" s="164" t="s">
        <v>3437</v>
      </c>
      <c r="J24" s="273">
        <f ca="1">IF(AK24&lt;=Données!$B$2,1," ")</f>
        <v>1</v>
      </c>
      <c r="K24" s="45" t="s">
        <v>56</v>
      </c>
      <c r="L24" s="46" t="s">
        <v>56</v>
      </c>
      <c r="M24" s="47" t="s">
        <v>56</v>
      </c>
      <c r="N24" s="48"/>
      <c r="O24" s="185"/>
      <c r="P24" s="187"/>
      <c r="Q24" s="185"/>
      <c r="R24" s="186"/>
      <c r="S24" s="186">
        <v>1</v>
      </c>
      <c r="T24" s="187"/>
      <c r="U24" s="187"/>
      <c r="V24" s="187"/>
      <c r="W24" s="320"/>
      <c r="X24" s="214"/>
      <c r="Y24" s="215"/>
      <c r="Z24" s="34"/>
      <c r="AA24" s="35"/>
      <c r="AB24" s="35"/>
      <c r="AC24" s="35"/>
      <c r="AD24" s="36"/>
      <c r="AE24" s="224"/>
      <c r="AF24" s="53"/>
      <c r="AG24" s="54"/>
      <c r="AH24" s="345"/>
      <c r="AI24" s="56"/>
      <c r="AJ24" s="41" t="s">
        <v>98</v>
      </c>
      <c r="AK24" s="42">
        <v>44581</v>
      </c>
      <c r="AL24" s="50"/>
      <c r="AM24" s="337" t="str">
        <f>INDEX($K$6:$AE$6,1,MATCH(1,K24:AE24,-1))</f>
        <v>1870 +</v>
      </c>
      <c r="AN24" s="337" t="str">
        <f>IF(INDEX($K$6:$AE$6,1,MATCH(1,K24:AE24,1))&lt;&gt;INDEX($K$6:$AE$6,1,MATCH(1,K24:AE24,-1)),INDEX($K$6:$AE$6,1,MATCH(1,K24:AE24,1)),"-")</f>
        <v>-</v>
      </c>
      <c r="AO24"/>
      <c r="AP24"/>
      <c r="AQ24"/>
    </row>
    <row r="25" spans="1:43" ht="15" customHeight="1" x14ac:dyDescent="0.2">
      <c r="A25" s="169" t="str">
        <f>IF(IFERROR(VLOOKUP(G25,EmployesActifs,1,FALSE),"Non")&lt;&gt;"Non","Oui","Non")</f>
        <v>Non</v>
      </c>
      <c r="B25" s="172">
        <f>IF(A25="Oui",1,0)</f>
        <v>0</v>
      </c>
      <c r="C25" s="172">
        <f>IF(OR(G25="Médecin",H25="Médecin",I25="Médecin",I25="Médecins",H25="anesthésiste",H25="boursier univ.",H25="chercheur",H25="chirurgien",H25="Résident(e)",H25="Md Urg",H25="Md Card",H25="Fellow",H25="Externe Médecine",H25="Directeur de la biobanque Médecin",H25="monit.-boursier",),1,0)</f>
        <v>0</v>
      </c>
      <c r="D25" s="172">
        <f>IF(OR(G25=0,H25="Stagiaire",H25="Stagiaires",H25="Externe",H25="Externes",G25="agence",H25="STAGIAIRE INFIRMIER(ÈRE)",H25="STAGIAIRE SI",H25="STAGIAIRE PAB",H25="STAGIAIRE EN PERFUSION",H25="Stagiaire Physiothérapeute",H25="Stagiaire médecine",H25="Stagiaire - Service sociaux",H25="STAGIAIRE SOINS INFIRMIERS",H25="STAGIAIRE EXTERNE EN MÉDECINE",H25="ss",),1,0)</f>
        <v>0</v>
      </c>
      <c r="E25" s="28" t="s">
        <v>166</v>
      </c>
      <c r="F25" s="28" t="s">
        <v>167</v>
      </c>
      <c r="G25" s="255">
        <v>11491</v>
      </c>
      <c r="H25" s="57" t="s">
        <v>168</v>
      </c>
      <c r="I25" s="52" t="s">
        <v>65</v>
      </c>
      <c r="J25" s="273">
        <f ca="1">IF(AK25&lt;=Données!$B$2,1," ")</f>
        <v>1</v>
      </c>
      <c r="K25" s="45">
        <v>1</v>
      </c>
      <c r="L25" s="46"/>
      <c r="M25" s="47"/>
      <c r="N25" s="48"/>
      <c r="O25" s="185"/>
      <c r="P25" s="187"/>
      <c r="Q25" s="185"/>
      <c r="R25" s="186"/>
      <c r="S25" s="186"/>
      <c r="T25" s="187"/>
      <c r="U25" s="187"/>
      <c r="V25" s="187"/>
      <c r="W25" s="320"/>
      <c r="X25" s="214"/>
      <c r="Y25" s="215"/>
      <c r="Z25" s="34"/>
      <c r="AA25" s="35"/>
      <c r="AB25" s="35"/>
      <c r="AC25" s="35"/>
      <c r="AD25" s="36"/>
      <c r="AE25" s="224"/>
      <c r="AF25" s="53"/>
      <c r="AG25" s="54"/>
      <c r="AH25" s="345"/>
      <c r="AI25" s="56"/>
      <c r="AJ25" s="41" t="s">
        <v>50</v>
      </c>
      <c r="AK25" s="42">
        <v>44570</v>
      </c>
      <c r="AL25" s="50"/>
      <c r="AM25" s="337" t="str">
        <f>INDEX($K$6:$AE$6,1,MATCH(1,K25:AE25,-1))</f>
        <v>95PFE-L2S</v>
      </c>
      <c r="AN25" s="337" t="str">
        <f>IF(INDEX($K$6:$AE$6,1,MATCH(1,K25:AE25,1))&lt;&gt;INDEX($K$6:$AE$6,1,MATCH(1,K25:AE25,-1)),INDEX($K$6:$AE$6,1,MATCH(1,K25:AE25,1)),"-")</f>
        <v>-</v>
      </c>
      <c r="AO25"/>
      <c r="AP25"/>
      <c r="AQ25"/>
    </row>
    <row r="26" spans="1:43" ht="15" customHeight="1" x14ac:dyDescent="0.2">
      <c r="A26" s="169" t="str">
        <f>IF(IFERROR(VLOOKUP(G26,EmployesActifs,1,FALSE),"Non")&lt;&gt;"Non","Oui","Non")</f>
        <v>Non</v>
      </c>
      <c r="B26" s="172">
        <f>IF(A26="Oui",1,0)</f>
        <v>0</v>
      </c>
      <c r="C26" s="172">
        <f>IF(OR(G26="Médecin",H26="Médecin",I26="Médecin",I26="Médecins",H26="anesthésiste",H26="boursier univ.",H26="chercheur",H26="chirurgien",H26="Résident(e)",H26="Md Urg",H26="Md Card",H26="Fellow",H26="Externe Médecine",H26="Directeur de la biobanque Médecin",H26="monit.-boursier",),1,0)</f>
        <v>0</v>
      </c>
      <c r="D26" s="172">
        <f>IF(OR(G26=0,H26="Stagiaire",H26="Stagiaires",H26="Externe",H26="Externes",G26="agence",H26="STAGIAIRE INFIRMIER(ÈRE)",H26="STAGIAIRE SI",H26="STAGIAIRE PAB",H26="STAGIAIRE EN PERFUSION",H26="Stagiaire Physiothérapeute",H26="Stagiaire médecine",H26="Stagiaire - Service sociaux",H26="STAGIAIRE SOINS INFIRMIERS",H26="STAGIAIRE EXTERNE EN MÉDECINE",H26="ss",),1,0)</f>
        <v>0</v>
      </c>
      <c r="E26" s="28" t="s">
        <v>2956</v>
      </c>
      <c r="F26" s="28" t="s">
        <v>2957</v>
      </c>
      <c r="G26" s="255">
        <v>12550</v>
      </c>
      <c r="H26" s="79" t="s">
        <v>54</v>
      </c>
      <c r="I26" s="164" t="s">
        <v>55</v>
      </c>
      <c r="J26" s="273">
        <f ca="1">IF(AK26&lt;=Données!$B$2,1," ")</f>
        <v>1</v>
      </c>
      <c r="K26" s="45" t="s">
        <v>56</v>
      </c>
      <c r="L26" s="46">
        <v>1</v>
      </c>
      <c r="M26" s="47"/>
      <c r="N26" s="48"/>
      <c r="O26" s="185"/>
      <c r="P26" s="187"/>
      <c r="Q26" s="185"/>
      <c r="R26" s="186"/>
      <c r="S26" s="186"/>
      <c r="T26" s="187"/>
      <c r="U26" s="187"/>
      <c r="V26" s="187"/>
      <c r="W26" s="320"/>
      <c r="X26" s="214"/>
      <c r="Y26" s="215"/>
      <c r="Z26" s="34"/>
      <c r="AA26" s="35"/>
      <c r="AB26" s="35"/>
      <c r="AC26" s="35"/>
      <c r="AD26" s="36"/>
      <c r="AE26" s="224"/>
      <c r="AF26" s="53"/>
      <c r="AG26" s="54"/>
      <c r="AH26" s="345"/>
      <c r="AI26" s="56"/>
      <c r="AJ26" s="41" t="s">
        <v>85</v>
      </c>
      <c r="AK26" s="42">
        <v>44797</v>
      </c>
      <c r="AL26" s="50"/>
      <c r="AM26" s="337" t="str">
        <f>INDEX($K$6:$AE$6,1,MATCH(1,K26:AE26,-1))</f>
        <v>95PFE-L2M</v>
      </c>
      <c r="AN26" s="337" t="str">
        <f>IF(INDEX($K$6:$AE$6,1,MATCH(1,K26:AE26,1))&lt;&gt;INDEX($K$6:$AE$6,1,MATCH(1,K26:AE26,-1)),INDEX($K$6:$AE$6,1,MATCH(1,K26:AE26,1)),"-")</f>
        <v>-</v>
      </c>
      <c r="AO26"/>
      <c r="AP26"/>
      <c r="AQ26"/>
    </row>
    <row r="27" spans="1:43" ht="15" customHeight="1" x14ac:dyDescent="0.2">
      <c r="A27" s="169" t="str">
        <f>IF(IFERROR(VLOOKUP(G27,EmployesActifs,1,FALSE),"Non")&lt;&gt;"Non","Oui","Non")</f>
        <v>Non</v>
      </c>
      <c r="B27" s="172">
        <f>IF(A27="Oui",1,0)</f>
        <v>0</v>
      </c>
      <c r="C27" s="172">
        <f>IF(OR(G27="Médecin",H27="Médecin",I27="Médecin",I27="Médecins",H27="anesthésiste",H27="boursier univ.",H27="chercheur",H27="chirurgien",H27="Résident(e)",H27="Md Urg",H27="Md Card",H27="Fellow",H27="Externe Médecine",H27="Directeur de la biobanque Médecin",H27="monit.-boursier",),1,0)</f>
        <v>0</v>
      </c>
      <c r="D27" s="172">
        <f>IF(OR(G27=0,H27="Stagiaire",H27="Stagiaires",H27="Externe",H27="Externes",G27="agence",H27="STAGIAIRE INFIRMIER(ÈRE)",H27="STAGIAIRE SI",H27="STAGIAIRE PAB",H27="STAGIAIRE EN PERFUSION",H27="Stagiaire Physiothérapeute",H27="Stagiaire médecine",H27="Stagiaire - Service sociaux",H27="STAGIAIRE SOINS INFIRMIERS",H27="STAGIAIRE EXTERNE EN MÉDECINE",H27="ss",),1,0)</f>
        <v>0</v>
      </c>
      <c r="E27" s="28" t="s">
        <v>175</v>
      </c>
      <c r="F27" s="28" t="s">
        <v>176</v>
      </c>
      <c r="G27" s="255">
        <v>10989</v>
      </c>
      <c r="H27" s="57" t="s">
        <v>177</v>
      </c>
      <c r="I27" s="52" t="s">
        <v>84</v>
      </c>
      <c r="J27" s="273">
        <f ca="1">IF(AK27&lt;=Données!$B$2,1," ")</f>
        <v>1</v>
      </c>
      <c r="K27" s="45"/>
      <c r="L27" s="46" t="s">
        <v>56</v>
      </c>
      <c r="M27" s="47"/>
      <c r="N27" s="48"/>
      <c r="O27" s="185"/>
      <c r="P27" s="187"/>
      <c r="Q27" s="185"/>
      <c r="R27" s="186"/>
      <c r="S27" s="186"/>
      <c r="T27" s="187">
        <v>1</v>
      </c>
      <c r="U27" s="187"/>
      <c r="V27" s="187"/>
      <c r="W27" s="320"/>
      <c r="X27" s="214"/>
      <c r="Y27" s="215"/>
      <c r="Z27" s="34"/>
      <c r="AA27" s="35"/>
      <c r="AB27" s="35"/>
      <c r="AC27" s="35"/>
      <c r="AD27" s="36"/>
      <c r="AE27" s="224"/>
      <c r="AF27" s="53"/>
      <c r="AG27" s="54"/>
      <c r="AH27" s="345"/>
      <c r="AI27" s="56"/>
      <c r="AJ27" s="41" t="s">
        <v>159</v>
      </c>
      <c r="AK27" s="42">
        <v>44415</v>
      </c>
      <c r="AL27" s="50"/>
      <c r="AM27" s="337">
        <f>INDEX($K$6:$AE$6,1,MATCH(1,K27:AE27,-1))</f>
        <v>8210</v>
      </c>
      <c r="AN27" s="337" t="str">
        <f>IF(INDEX($K$6:$AE$6,1,MATCH(1,K27:AE27,1))&lt;&gt;INDEX($K$6:$AE$6,1,MATCH(1,K27:AE27,-1)),INDEX($K$6:$AE$6,1,MATCH(1,K27:AE27,1)),"-")</f>
        <v>-</v>
      </c>
      <c r="AO27"/>
      <c r="AP27"/>
      <c r="AQ27"/>
    </row>
    <row r="28" spans="1:43" ht="15" customHeight="1" x14ac:dyDescent="0.2">
      <c r="A28" s="169" t="str">
        <f>IF(IFERROR(VLOOKUP(G28,EmployesActifs,1,FALSE),"Non")&lt;&gt;"Non","Oui","Non")</f>
        <v>Non</v>
      </c>
      <c r="B28" s="172">
        <f>IF(A28="Oui",1,0)</f>
        <v>0</v>
      </c>
      <c r="C28" s="172">
        <f>IF(OR(G28="Médecin",H28="Médecin",I28="Médecin",I28="Médecins",H28="anesthésiste",H28="boursier univ.",H28="chercheur",H28="chirurgien",H28="Résident(e)",H28="Md Urg",H28="Md Card",H28="Fellow",H28="Externe Médecine",H28="Directeur de la biobanque Médecin",H28="monit.-boursier",),1,0)</f>
        <v>0</v>
      </c>
      <c r="D28" s="172">
        <f>IF(OR(G28=0,H28="Stagiaire",H28="Stagiaires",H28="Externe",H28="Externes",G28="agence",H28="STAGIAIRE INFIRMIER(ÈRE)",H28="STAGIAIRE SI",H28="STAGIAIRE PAB",H28="STAGIAIRE EN PERFUSION",H28="Stagiaire Physiothérapeute",H28="Stagiaire médecine",H28="Stagiaire - Service sociaux",H28="STAGIAIRE SOINS INFIRMIERS",H28="STAGIAIRE EXTERNE EN MÉDECINE",H28="ss",),1,0)</f>
        <v>0</v>
      </c>
      <c r="E28" s="28" t="s">
        <v>184</v>
      </c>
      <c r="F28" s="28" t="s">
        <v>185</v>
      </c>
      <c r="G28" s="255">
        <v>11493</v>
      </c>
      <c r="H28" s="57" t="s">
        <v>2866</v>
      </c>
      <c r="I28" s="52" t="s">
        <v>76</v>
      </c>
      <c r="J28" s="273">
        <f ca="1">IF(AK28&lt;=Données!$B$2,1," ")</f>
        <v>1</v>
      </c>
      <c r="K28" s="45"/>
      <c r="L28" s="46">
        <v>1</v>
      </c>
      <c r="M28" s="47"/>
      <c r="N28" s="48"/>
      <c r="O28" s="185"/>
      <c r="P28" s="187"/>
      <c r="Q28" s="185"/>
      <c r="R28" s="186"/>
      <c r="S28" s="186"/>
      <c r="T28" s="187"/>
      <c r="U28" s="187"/>
      <c r="V28" s="187"/>
      <c r="W28" s="320"/>
      <c r="X28" s="214"/>
      <c r="Y28" s="215"/>
      <c r="Z28" s="34"/>
      <c r="AA28" s="35"/>
      <c r="AB28" s="35"/>
      <c r="AC28" s="35"/>
      <c r="AD28" s="36"/>
      <c r="AE28" s="224"/>
      <c r="AF28" s="53"/>
      <c r="AG28" s="54"/>
      <c r="AH28" s="345"/>
      <c r="AI28" s="56"/>
      <c r="AJ28" s="41" t="s">
        <v>57</v>
      </c>
      <c r="AK28" s="42">
        <v>44582</v>
      </c>
      <c r="AL28" s="50"/>
      <c r="AM28" s="337" t="str">
        <f>INDEX($K$6:$AE$6,1,MATCH(1,K28:AE28,-1))</f>
        <v>95PFE-L2M</v>
      </c>
      <c r="AN28" s="337" t="str">
        <f>IF(INDEX($K$6:$AE$6,1,MATCH(1,K28:AE28,1))&lt;&gt;INDEX($K$6:$AE$6,1,MATCH(1,K28:AE28,-1)),INDEX($K$6:$AE$6,1,MATCH(1,K28:AE28,1)),"-")</f>
        <v>-</v>
      </c>
      <c r="AO28"/>
      <c r="AP28"/>
      <c r="AQ28"/>
    </row>
    <row r="29" spans="1:43" ht="15" customHeight="1" x14ac:dyDescent="0.2">
      <c r="A29" s="169" t="str">
        <f>IF(IFERROR(VLOOKUP(G29,EmployesActifs,1,FALSE),"Non")&lt;&gt;"Non","Oui","Non")</f>
        <v>Non</v>
      </c>
      <c r="B29" s="172">
        <f>IF(A29="Oui",1,0)</f>
        <v>0</v>
      </c>
      <c r="C29" s="172">
        <f>IF(OR(G29="Médecin",H29="Médecin",I29="Médecin",I29="Médecins",H29="anesthésiste",H29="boursier univ.",H29="chercheur",H29="chirurgien",H29="Résident(e)",H29="Md Urg",H29="Md Card",H29="Fellow",H29="Externe Médecine",H29="Directeur de la biobanque Médecin",H29="monit.-boursier",),1,0)</f>
        <v>0</v>
      </c>
      <c r="D29" s="172">
        <f>IF(OR(G29=0,H29="Stagiaire",H29="Stagiaires",H29="Externe",H29="Externes",G29="agence",H29="STAGIAIRE INFIRMIER(ÈRE)",H29="STAGIAIRE SI",H29="STAGIAIRE PAB",H29="STAGIAIRE EN PERFUSION",H29="Stagiaire Physiothérapeute",H29="Stagiaire médecine",H29="Stagiaire - Service sociaux",H29="STAGIAIRE SOINS INFIRMIERS",H29="STAGIAIRE EXTERNE EN MÉDECINE",H29="ss",),1,0)</f>
        <v>0</v>
      </c>
      <c r="E29" s="28" t="s">
        <v>189</v>
      </c>
      <c r="F29" s="28" t="s">
        <v>190</v>
      </c>
      <c r="G29" s="257">
        <v>11712</v>
      </c>
      <c r="H29" s="57" t="s">
        <v>2098</v>
      </c>
      <c r="I29" s="77" t="s">
        <v>126</v>
      </c>
      <c r="J29" s="273">
        <f ca="1">IF(AK29&lt;=Données!$B$2,1," ")</f>
        <v>1</v>
      </c>
      <c r="K29" s="45"/>
      <c r="L29" s="46" t="s">
        <v>56</v>
      </c>
      <c r="M29" s="47" t="s">
        <v>56</v>
      </c>
      <c r="N29" s="48">
        <v>1</v>
      </c>
      <c r="O29" s="185"/>
      <c r="P29" s="187"/>
      <c r="Q29" s="185"/>
      <c r="R29" s="186"/>
      <c r="S29" s="186"/>
      <c r="T29" s="187"/>
      <c r="U29" s="187"/>
      <c r="V29" s="187"/>
      <c r="W29" s="320"/>
      <c r="X29" s="214"/>
      <c r="Y29" s="215"/>
      <c r="Z29" s="34"/>
      <c r="AA29" s="35"/>
      <c r="AB29" s="35"/>
      <c r="AC29" s="35"/>
      <c r="AD29" s="36"/>
      <c r="AE29" s="224"/>
      <c r="AF29" s="53"/>
      <c r="AG29" s="54"/>
      <c r="AH29" s="345"/>
      <c r="AI29" s="56"/>
      <c r="AJ29" s="41" t="s">
        <v>85</v>
      </c>
      <c r="AK29" s="42">
        <v>44902</v>
      </c>
      <c r="AL29" s="50"/>
      <c r="AM29" s="337" t="str">
        <f>INDEX($K$6:$AE$6,1,MATCH(1,K29:AE29,-1))</f>
        <v>F550</v>
      </c>
      <c r="AN29" s="337" t="str">
        <f>IF(INDEX($K$6:$AE$6,1,MATCH(1,K29:AE29,1))&lt;&gt;INDEX($K$6:$AE$6,1,MATCH(1,K29:AE29,-1)),INDEX($K$6:$AE$6,1,MATCH(1,K29:AE29,1)),"-")</f>
        <v>-</v>
      </c>
      <c r="AO29"/>
      <c r="AP29"/>
      <c r="AQ29"/>
    </row>
    <row r="30" spans="1:43" ht="15" customHeight="1" x14ac:dyDescent="0.2">
      <c r="A30" s="169" t="str">
        <f>IF(IFERROR(VLOOKUP(G30,EmployesActifs,1,FALSE),"Non")&lt;&gt;"Non","Oui","Non")</f>
        <v>Non</v>
      </c>
      <c r="B30" s="172">
        <f>IF(A30="Oui",1,0)</f>
        <v>0</v>
      </c>
      <c r="C30" s="172">
        <f>IF(OR(G30="Médecin",H30="Médecin",I30="Médecin",I30="Médecins",H30="anesthésiste",H30="boursier univ.",H30="chercheur",H30="chirurgien",H30="Résident(e)",H30="Md Urg",H30="Md Card",H30="Fellow",H30="Externe Médecine",H30="Directeur de la biobanque Médecin",H30="monit.-boursier",),1,0)</f>
        <v>0</v>
      </c>
      <c r="D30" s="172">
        <f>IF(OR(G30=0,H30="Stagiaire",H30="Stagiaires",H30="Externe",H30="Externes",G30="agence",H30="STAGIAIRE INFIRMIER(ÈRE)",H30="STAGIAIRE SI",H30="STAGIAIRE PAB",H30="STAGIAIRE EN PERFUSION",H30="Stagiaire Physiothérapeute",H30="Stagiaire médecine",H30="Stagiaire - Service sociaux",H30="STAGIAIRE SOINS INFIRMIERS",H30="STAGIAIRE EXTERNE EN MÉDECINE",H30="ss",),1,0)</f>
        <v>0</v>
      </c>
      <c r="E30" s="28" t="s">
        <v>5618</v>
      </c>
      <c r="F30" s="28" t="s">
        <v>4251</v>
      </c>
      <c r="G30" s="262">
        <v>13832</v>
      </c>
      <c r="H30" s="79" t="s">
        <v>69</v>
      </c>
      <c r="I30" s="164" t="s">
        <v>5709</v>
      </c>
      <c r="J30" s="273" t="str">
        <f ca="1">IF(AK30&lt;=Données!$B$2,1," ")</f>
        <v xml:space="preserve"> </v>
      </c>
      <c r="K30" s="45" t="s">
        <v>56</v>
      </c>
      <c r="L30" s="46" t="s">
        <v>56</v>
      </c>
      <c r="M30" s="47"/>
      <c r="N30" s="48"/>
      <c r="O30" s="185">
        <v>1</v>
      </c>
      <c r="P30" s="187"/>
      <c r="Q30" s="185"/>
      <c r="R30" s="186"/>
      <c r="S30" s="186"/>
      <c r="T30" s="187"/>
      <c r="U30" s="187"/>
      <c r="V30" s="187"/>
      <c r="W30" s="320"/>
      <c r="X30" s="214"/>
      <c r="Y30" s="215"/>
      <c r="Z30" s="34"/>
      <c r="AA30" s="35"/>
      <c r="AB30" s="35"/>
      <c r="AC30" s="35"/>
      <c r="AD30" s="36"/>
      <c r="AE30" s="224"/>
      <c r="AF30" s="53"/>
      <c r="AG30" s="54"/>
      <c r="AH30" s="55"/>
      <c r="AI30" s="56"/>
      <c r="AJ30" s="41" t="s">
        <v>4462</v>
      </c>
      <c r="AK30" s="42">
        <v>45560</v>
      </c>
      <c r="AL30" s="50"/>
      <c r="AM30" s="337" t="str">
        <f>INDEX($K$6:$AE$6,1,MATCH(1,K30:AE30,-1))</f>
        <v>1804S</v>
      </c>
      <c r="AN30" s="337" t="str">
        <f>IF(INDEX($K$6:$AE$6,1,MATCH(1,K30:AE30,1))&lt;&gt;INDEX($K$6:$AE$6,1,MATCH(1,K30:AE30,-1)),INDEX($K$6:$AE$6,1,MATCH(1,K30:AE30,1)),"-")</f>
        <v>-</v>
      </c>
      <c r="AO30"/>
      <c r="AP30"/>
      <c r="AQ30"/>
    </row>
    <row r="31" spans="1:43" ht="15" customHeight="1" x14ac:dyDescent="0.2">
      <c r="A31" s="169" t="str">
        <f>IF(IFERROR(VLOOKUP(G31,EmployesActifs,1,FALSE),"Non")&lt;&gt;"Non","Oui","Non")</f>
        <v>Non</v>
      </c>
      <c r="B31" s="172">
        <f>IF(A31="Oui",1,0)</f>
        <v>0</v>
      </c>
      <c r="C31" s="172">
        <f>IF(OR(G31="Médecin",H31="Médecin",I31="Médecin",I31="Médecins",H31="anesthésiste",H31="boursier univ.",H31="chercheur",H31="chirurgien",H31="Résident(e)",H31="Md Urg",H31="Md Card",H31="Fellow",H31="Externe Médecine",H31="Directeur de la biobanque Médecin",H31="monit.-boursier",),1,0)</f>
        <v>0</v>
      </c>
      <c r="D31" s="172">
        <f>IF(OR(G31=0,H31="Stagiaire",H31="Stagiaires",H31="Externe",H31="Externes",G31="agence",H31="STAGIAIRE INFIRMIER(ÈRE)",H31="STAGIAIRE SI",H31="STAGIAIRE PAB",H31="STAGIAIRE EN PERFUSION",H31="Stagiaire Physiothérapeute",H31="Stagiaire médecine",H31="Stagiaire - Service sociaux",H31="STAGIAIRE SOINS INFIRMIERS",H31="STAGIAIRE EXTERNE EN MÉDECINE",H31="ss",),1,0)</f>
        <v>0</v>
      </c>
      <c r="E31" s="28" t="s">
        <v>5677</v>
      </c>
      <c r="F31" s="28" t="s">
        <v>5678</v>
      </c>
      <c r="G31" s="262">
        <v>13864</v>
      </c>
      <c r="H31" s="79" t="s">
        <v>3965</v>
      </c>
      <c r="I31" s="164" t="s">
        <v>5716</v>
      </c>
      <c r="J31" s="273" t="str">
        <f ca="1">IF(AK31&lt;=Données!$B$2,1," ")</f>
        <v xml:space="preserve"> </v>
      </c>
      <c r="K31" s="45"/>
      <c r="L31" s="46" t="s">
        <v>56</v>
      </c>
      <c r="M31" s="47"/>
      <c r="N31" s="48"/>
      <c r="O31" s="185"/>
      <c r="P31" s="187"/>
      <c r="Q31" s="185"/>
      <c r="R31" s="186"/>
      <c r="S31" s="186">
        <v>1</v>
      </c>
      <c r="T31" s="187"/>
      <c r="U31" s="187"/>
      <c r="V31" s="187"/>
      <c r="W31" s="320"/>
      <c r="X31" s="214"/>
      <c r="Y31" s="215"/>
      <c r="Z31" s="34"/>
      <c r="AA31" s="35"/>
      <c r="AB31" s="35"/>
      <c r="AC31" s="35"/>
      <c r="AD31" s="36"/>
      <c r="AE31" s="224"/>
      <c r="AF31" s="53"/>
      <c r="AG31" s="54"/>
      <c r="AH31" s="345"/>
      <c r="AI31" s="56"/>
      <c r="AJ31" s="41" t="s">
        <v>652</v>
      </c>
      <c r="AK31" s="42">
        <v>45581</v>
      </c>
      <c r="AL31" s="50"/>
      <c r="AM31" s="337" t="str">
        <f>INDEX($K$6:$AE$6,1,MATCH(1,K31:AE31,-1))</f>
        <v>1870 +</v>
      </c>
      <c r="AN31" s="337" t="str">
        <f>IF(INDEX($K$6:$AE$6,1,MATCH(1,K31:AE31,1))&lt;&gt;INDEX($K$6:$AE$6,1,MATCH(1,K31:AE31,-1)),INDEX($K$6:$AE$6,1,MATCH(1,K31:AE31,1)),"-")</f>
        <v>-</v>
      </c>
      <c r="AO31"/>
      <c r="AP31"/>
      <c r="AQ31"/>
    </row>
    <row r="32" spans="1:43" ht="15" customHeight="1" x14ac:dyDescent="0.2">
      <c r="A32" s="169" t="str">
        <f>IF(IFERROR(VLOOKUP(G32,EmployesActifs,1,FALSE),"Non")&lt;&gt;"Non","Oui","Non")</f>
        <v>Non</v>
      </c>
      <c r="B32" s="172">
        <f>IF(A32="Oui",1,0)</f>
        <v>0</v>
      </c>
      <c r="C32" s="172">
        <f>IF(OR(G32="Médecin",H32="Médecin",I32="Médecin",I32="Médecins",H32="anesthésiste",H32="boursier univ.",H32="chercheur",H32="chirurgien",H32="Résident(e)",H32="Md Urg",H32="Md Card",H32="Fellow",H32="Externe Médecine",H32="Directeur de la biobanque Médecin",H32="monit.-boursier",),1,0)</f>
        <v>0</v>
      </c>
      <c r="D32" s="172">
        <f>IF(OR(G32=0,H32="Stagiaire",H32="Stagiaires",H32="Externe",H32="Externes",G32="agence",H32="STAGIAIRE INFIRMIER(ÈRE)",H32="STAGIAIRE SI",H32="STAGIAIRE PAB",H32="STAGIAIRE EN PERFUSION",H32="Stagiaire Physiothérapeute",H32="Stagiaire médecine",H32="Stagiaire - Service sociaux",H32="STAGIAIRE SOINS INFIRMIERS",H32="STAGIAIRE EXTERNE EN MÉDECINE",H32="ss",),1,0)</f>
        <v>0</v>
      </c>
      <c r="E32" s="28" t="s">
        <v>3319</v>
      </c>
      <c r="F32" s="28" t="s">
        <v>1043</v>
      </c>
      <c r="G32" s="262">
        <v>12994</v>
      </c>
      <c r="H32" s="79" t="s">
        <v>103</v>
      </c>
      <c r="I32" s="164" t="s">
        <v>836</v>
      </c>
      <c r="J32" s="273">
        <f ca="1">IF(AL32&lt;=Données!$B$2,1," ")</f>
        <v>1</v>
      </c>
      <c r="K32" s="45" t="s">
        <v>56</v>
      </c>
      <c r="L32" s="46" t="s">
        <v>56</v>
      </c>
      <c r="M32" s="47" t="s">
        <v>56</v>
      </c>
      <c r="N32" s="48">
        <v>1</v>
      </c>
      <c r="O32" s="185"/>
      <c r="P32" s="187"/>
      <c r="Q32" s="185"/>
      <c r="R32" s="186"/>
      <c r="S32" s="186"/>
      <c r="T32" s="187"/>
      <c r="U32" s="187"/>
      <c r="V32" s="187"/>
      <c r="W32" s="320"/>
      <c r="X32" s="214"/>
      <c r="Y32" s="215"/>
      <c r="Z32" s="34"/>
      <c r="AA32" s="35"/>
      <c r="AB32" s="35"/>
      <c r="AC32" s="35"/>
      <c r="AD32" s="36"/>
      <c r="AE32" s="224"/>
      <c r="AF32" s="53"/>
      <c r="AG32" s="54"/>
      <c r="AH32" s="345"/>
      <c r="AI32" s="56"/>
      <c r="AJ32" s="373"/>
      <c r="AK32" s="330" t="s">
        <v>2858</v>
      </c>
      <c r="AL32" s="331">
        <v>45104</v>
      </c>
      <c r="AM32" s="337" t="str">
        <f>INDEX($K$6:$AE$6,1,MATCH(1,K32:AE32,-1))</f>
        <v>F550</v>
      </c>
      <c r="AN32" s="337" t="str">
        <f>IF(INDEX($K$6:$AE$6,1,MATCH(1,K32:AE32,1))&lt;&gt;INDEX($K$6:$AE$6,1,MATCH(1,K32:AE32,-1)),INDEX($K$6:$AE$6,1,MATCH(1,K32:AE32,1)),"-")</f>
        <v>-</v>
      </c>
      <c r="AO32"/>
      <c r="AP32"/>
      <c r="AQ32"/>
    </row>
    <row r="33" spans="1:43" ht="15" customHeight="1" x14ac:dyDescent="0.2">
      <c r="A33" s="169" t="str">
        <f>IF(IFERROR(VLOOKUP(G33,EmployesActifs,1,FALSE),"Non")&lt;&gt;"Non","Oui","Non")</f>
        <v>Non</v>
      </c>
      <c r="B33" s="172">
        <f>IF(A33="Oui",1,0)</f>
        <v>0</v>
      </c>
      <c r="C33" s="172">
        <f>IF(OR(G33="Médecin",H33="Médecin",I33="Médecin",I33="Médecins",H33="anesthésiste",H33="boursier univ.",H33="chercheur",H33="chirurgien",H33="Résident(e)",H33="Md Urg",H33="Md Card",H33="Fellow",H33="Externe Médecine",H33="Directeur de la biobanque Médecin",H33="monit.-boursier",),1,0)</f>
        <v>0</v>
      </c>
      <c r="D33" s="172">
        <f>IF(OR(G33=0,H33="Stagiaire",H33="Stagiaires",H33="Externe",H33="Externes",G33="agence",H33="STAGIAIRE INFIRMIER(ÈRE)",H33="STAGIAIRE SI",H33="STAGIAIRE PAB",H33="STAGIAIRE EN PERFUSION",H33="Stagiaire Physiothérapeute",H33="Stagiaire médecine",H33="Stagiaire - Service sociaux",H33="STAGIAIRE SOINS INFIRMIERS",H33="STAGIAIRE EXTERNE EN MÉDECINE",H33="ss",),1,0)</f>
        <v>0</v>
      </c>
      <c r="E33" s="28" t="s">
        <v>197</v>
      </c>
      <c r="F33" s="28" t="s">
        <v>198</v>
      </c>
      <c r="G33" s="255">
        <v>8556</v>
      </c>
      <c r="H33" s="57" t="s">
        <v>42</v>
      </c>
      <c r="I33" s="52" t="s">
        <v>146</v>
      </c>
      <c r="J33" s="273">
        <f ca="1">IF(AK33&lt;=Données!$B$2,1," ")</f>
        <v>1</v>
      </c>
      <c r="K33" s="45"/>
      <c r="L33" s="46"/>
      <c r="M33" s="47"/>
      <c r="N33" s="48"/>
      <c r="O33" s="185"/>
      <c r="P33" s="187"/>
      <c r="Q33" s="185">
        <v>1</v>
      </c>
      <c r="R33" s="186"/>
      <c r="S33" s="186"/>
      <c r="T33" s="187"/>
      <c r="U33" s="187"/>
      <c r="V33" s="187"/>
      <c r="W33" s="320"/>
      <c r="X33" s="214"/>
      <c r="Y33" s="215"/>
      <c r="Z33" s="34"/>
      <c r="AA33" s="35"/>
      <c r="AB33" s="35"/>
      <c r="AC33" s="35"/>
      <c r="AD33" s="36"/>
      <c r="AE33" s="224"/>
      <c r="AF33" s="53"/>
      <c r="AG33" s="54"/>
      <c r="AH33" s="345"/>
      <c r="AI33" s="56"/>
      <c r="AJ33" s="41" t="s">
        <v>199</v>
      </c>
      <c r="AK33" s="42">
        <v>41758</v>
      </c>
      <c r="AL33" s="50" t="s">
        <v>200</v>
      </c>
      <c r="AM33" s="337" t="str">
        <f>INDEX($K$6:$AE$6,1,MATCH(1,K33:AE33,-1))</f>
        <v>1860-S</v>
      </c>
      <c r="AN33" s="337" t="str">
        <f>IF(INDEX($K$6:$AE$6,1,MATCH(1,K33:AE33,1))&lt;&gt;INDEX($K$6:$AE$6,1,MATCH(1,K33:AE33,-1)),INDEX($K$6:$AE$6,1,MATCH(1,K33:AE33,1)),"-")</f>
        <v>-</v>
      </c>
      <c r="AO33"/>
      <c r="AP33"/>
      <c r="AQ33"/>
    </row>
    <row r="34" spans="1:43" ht="15" customHeight="1" x14ac:dyDescent="0.2">
      <c r="A34" s="169" t="str">
        <f>IF(IFERROR(VLOOKUP(G34,EmployesActifs,1,FALSE),"Non")&lt;&gt;"Non","Oui","Non")</f>
        <v>Non</v>
      </c>
      <c r="B34" s="172">
        <f>IF(A34="Oui",1,0)</f>
        <v>0</v>
      </c>
      <c r="C34" s="172">
        <f>IF(OR(G34="Médecin",H34="Médecin",I34="Médecin",I34="Médecins",H34="anesthésiste",H34="boursier univ.",H34="chercheur",H34="chirurgien",H34="Résident(e)",H34="Md Urg",H34="Md Card",H34="Fellow",H34="Externe Médecine",H34="Directeur de la biobanque Médecin",H34="monit.-boursier",),1,0)</f>
        <v>0</v>
      </c>
      <c r="D34" s="172">
        <f>IF(OR(G34=0,H34="Stagiaire",H34="Stagiaires",H34="Externe",H34="Externes",G34="agence",H34="STAGIAIRE INFIRMIER(ÈRE)",H34="STAGIAIRE SI",H34="STAGIAIRE PAB",H34="STAGIAIRE EN PERFUSION",H34="Stagiaire Physiothérapeute",H34="Stagiaire médecine",H34="Stagiaire - Service sociaux",H34="STAGIAIRE SOINS INFIRMIERS",H34="STAGIAIRE EXTERNE EN MÉDECINE",H34="ss",),1,0)</f>
        <v>0</v>
      </c>
      <c r="E34" s="28" t="s">
        <v>207</v>
      </c>
      <c r="F34" s="28" t="s">
        <v>208</v>
      </c>
      <c r="G34" s="256">
        <v>4319</v>
      </c>
      <c r="H34" s="79" t="s">
        <v>641</v>
      </c>
      <c r="I34" s="164" t="s">
        <v>209</v>
      </c>
      <c r="J34" s="273">
        <f ca="1">IF(AK34&lt;=Données!$B$2,1," ")</f>
        <v>1</v>
      </c>
      <c r="K34" s="45" t="s">
        <v>56</v>
      </c>
      <c r="L34" s="46">
        <v>1</v>
      </c>
      <c r="M34" s="47"/>
      <c r="N34" s="48"/>
      <c r="O34" s="185"/>
      <c r="P34" s="187"/>
      <c r="Q34" s="185"/>
      <c r="R34" s="186"/>
      <c r="S34" s="186"/>
      <c r="T34" s="187"/>
      <c r="U34" s="187"/>
      <c r="V34" s="187"/>
      <c r="W34" s="320"/>
      <c r="X34" s="214"/>
      <c r="Y34" s="215"/>
      <c r="Z34" s="34"/>
      <c r="AA34" s="35"/>
      <c r="AB34" s="35"/>
      <c r="AC34" s="35"/>
      <c r="AD34" s="36"/>
      <c r="AE34" s="224"/>
      <c r="AF34" s="53"/>
      <c r="AG34" s="54"/>
      <c r="AH34" s="345"/>
      <c r="AI34" s="56"/>
      <c r="AJ34" s="41" t="s">
        <v>57</v>
      </c>
      <c r="AK34" s="42">
        <v>44589</v>
      </c>
      <c r="AL34" s="50"/>
      <c r="AM34" s="337" t="str">
        <f>INDEX($K$6:$AE$6,1,MATCH(1,K34:AE34,-1))</f>
        <v>95PFE-L2M</v>
      </c>
      <c r="AN34" s="337" t="str">
        <f>IF(INDEX($K$6:$AE$6,1,MATCH(1,K34:AE34,1))&lt;&gt;INDEX($K$6:$AE$6,1,MATCH(1,K34:AE34,-1)),INDEX($K$6:$AE$6,1,MATCH(1,K34:AE34,1)),"-")</f>
        <v>-</v>
      </c>
      <c r="AO34"/>
      <c r="AP34"/>
      <c r="AQ34"/>
    </row>
    <row r="35" spans="1:43" ht="15" customHeight="1" x14ac:dyDescent="0.2">
      <c r="A35" s="169" t="str">
        <f>IF(IFERROR(VLOOKUP(G35,EmployesActifs,1,FALSE),"Non")&lt;&gt;"Non","Oui","Non")</f>
        <v>Non</v>
      </c>
      <c r="B35" s="172">
        <f>IF(A35="Oui",1,0)</f>
        <v>0</v>
      </c>
      <c r="C35" s="172">
        <f>IF(OR(G35="Médecin",H35="Médecin",I35="Médecin",I35="Médecins",H35="anesthésiste",H35="boursier univ.",H35="chercheur",H35="chirurgien",H35="Résident(e)",H35="Md Urg",H35="Md Card",H35="Fellow",H35="Externe Médecine",H35="Directeur de la biobanque Médecin",H35="monit.-boursier",),1,0)</f>
        <v>0</v>
      </c>
      <c r="D35" s="172">
        <f>IF(OR(G35=0,H35="Stagiaire",H35="Stagiaires",H35="Externe",H35="Externes",G35="agence",H35="STAGIAIRE INFIRMIER(ÈRE)",H35="STAGIAIRE SI",H35="STAGIAIRE PAB",H35="STAGIAIRE EN PERFUSION",H35="Stagiaire Physiothérapeute",H35="Stagiaire médecine",H35="Stagiaire - Service sociaux",H35="STAGIAIRE SOINS INFIRMIERS",H35="STAGIAIRE EXTERNE EN MÉDECINE",H35="ss",),1,0)</f>
        <v>0</v>
      </c>
      <c r="E35" s="265" t="s">
        <v>214</v>
      </c>
      <c r="F35" s="28" t="s">
        <v>215</v>
      </c>
      <c r="G35" s="255">
        <v>3579</v>
      </c>
      <c r="H35" s="57" t="s">
        <v>42</v>
      </c>
      <c r="I35" s="58" t="s">
        <v>5716</v>
      </c>
      <c r="J35" s="273" t="str">
        <f ca="1">IF(AM35&lt;=Données!$B$2,1," ")</f>
        <v xml:space="preserve"> </v>
      </c>
      <c r="K35" s="45"/>
      <c r="L35" s="46"/>
      <c r="M35" s="47"/>
      <c r="N35" s="48"/>
      <c r="O35" s="185"/>
      <c r="P35" s="187"/>
      <c r="Q35" s="185"/>
      <c r="R35" s="186"/>
      <c r="S35" s="186"/>
      <c r="T35" s="187"/>
      <c r="U35" s="187"/>
      <c r="V35" s="187"/>
      <c r="W35" s="320"/>
      <c r="X35" s="214"/>
      <c r="Y35" s="215"/>
      <c r="Z35" s="34"/>
      <c r="AA35" s="35"/>
      <c r="AB35" s="35"/>
      <c r="AC35" s="35"/>
      <c r="AD35" s="36">
        <v>1</v>
      </c>
      <c r="AE35" s="224"/>
      <c r="AF35" s="53"/>
      <c r="AG35" s="54"/>
      <c r="AH35" s="345"/>
      <c r="AI35" s="56"/>
      <c r="AJ35" s="333"/>
      <c r="AK35" s="40"/>
      <c r="AL35" s="327" t="s">
        <v>216</v>
      </c>
      <c r="AM35" s="337" t="str">
        <f>INDEX($K$6:$AE$6,1,MATCH(1,K35:AE35,-1))</f>
        <v>1517-LP</v>
      </c>
      <c r="AN35" s="337" t="str">
        <f>IF(INDEX($K$6:$AE$6,1,MATCH(1,K35:AE35,1))&lt;&gt;INDEX($K$6:$AE$6,1,MATCH(1,K35:AE35,-1)),INDEX($K$6:$AE$6,1,MATCH(1,K35:AE35,1)),"-")</f>
        <v>-</v>
      </c>
      <c r="AO35"/>
      <c r="AP35"/>
      <c r="AQ35"/>
    </row>
    <row r="36" spans="1:43" ht="15" customHeight="1" x14ac:dyDescent="0.2">
      <c r="A36" s="169" t="str">
        <f>IF(IFERROR(VLOOKUP(G36,EmployesActifs,1,FALSE),"Non")&lt;&gt;"Non","Oui","Non")</f>
        <v>Non</v>
      </c>
      <c r="B36" s="172">
        <f>IF(A36="Oui",1,0)</f>
        <v>0</v>
      </c>
      <c r="C36" s="172">
        <f>IF(OR(G36="Médecin",H36="Médecin",I36="Médecin",I36="Médecins",H36="anesthésiste",H36="boursier univ.",H36="chercheur",H36="chirurgien",H36="Résident(e)",H36="Md Urg",H36="Md Card",H36="Fellow",H36="Externe Médecine",H36="Directeur de la biobanque Médecin",H36="monit.-boursier",),1,0)</f>
        <v>0</v>
      </c>
      <c r="D36" s="172">
        <f>IF(OR(G36=0,H36="Stagiaire",H36="Stagiaires",H36="Externe",H36="Externes",G36="agence",H36="STAGIAIRE INFIRMIER(ÈRE)",H36="STAGIAIRE SI",H36="STAGIAIRE PAB",H36="STAGIAIRE EN PERFUSION",H36="Stagiaire Physiothérapeute",H36="Stagiaire médecine",H36="Stagiaire - Service sociaux",H36="STAGIAIRE SOINS INFIRMIERS",H36="STAGIAIRE EXTERNE EN MÉDECINE",H36="ss",),1,0)</f>
        <v>0</v>
      </c>
      <c r="E36" s="28" t="s">
        <v>217</v>
      </c>
      <c r="F36" s="28" t="s">
        <v>3405</v>
      </c>
      <c r="G36" s="257">
        <v>1607</v>
      </c>
      <c r="H36" s="79" t="s">
        <v>69</v>
      </c>
      <c r="I36" s="164" t="s">
        <v>65</v>
      </c>
      <c r="J36" s="273">
        <f ca="1">IF(AK36&lt;=Données!$B$2,1," ")</f>
        <v>1</v>
      </c>
      <c r="K36" s="45"/>
      <c r="L36" s="46"/>
      <c r="M36" s="47"/>
      <c r="N36" s="48"/>
      <c r="O36" s="185"/>
      <c r="P36" s="187"/>
      <c r="Q36" s="185"/>
      <c r="R36" s="186"/>
      <c r="S36" s="186">
        <v>1</v>
      </c>
      <c r="T36" s="187" t="s">
        <v>56</v>
      </c>
      <c r="U36" s="187"/>
      <c r="V36" s="187"/>
      <c r="W36" s="187"/>
      <c r="X36" s="214"/>
      <c r="Y36" s="215"/>
      <c r="Z36" s="34"/>
      <c r="AA36" s="35"/>
      <c r="AB36" s="35"/>
      <c r="AC36" s="35"/>
      <c r="AD36" s="36"/>
      <c r="AE36" s="224"/>
      <c r="AF36" s="53"/>
      <c r="AG36" s="54"/>
      <c r="AH36" s="345"/>
      <c r="AI36" s="56"/>
      <c r="AJ36" s="41" t="s">
        <v>57</v>
      </c>
      <c r="AK36" s="42">
        <v>44564</v>
      </c>
      <c r="AL36" s="50"/>
      <c r="AM36" s="337" t="str">
        <f>INDEX($K$6:$AE$6,1,MATCH(1,K36:AE36,-1))</f>
        <v>1870 +</v>
      </c>
      <c r="AN36" s="337" t="str">
        <f>IF(INDEX($K$6:$AE$6,1,MATCH(1,K36:AE36,1))&lt;&gt;INDEX($K$6:$AE$6,1,MATCH(1,K36:AE36,-1)),INDEX($K$6:$AE$6,1,MATCH(1,K36:AE36,1)),"-")</f>
        <v>-</v>
      </c>
      <c r="AO36"/>
      <c r="AP36"/>
      <c r="AQ36"/>
    </row>
    <row r="37" spans="1:43" ht="15" customHeight="1" x14ac:dyDescent="0.2">
      <c r="A37" s="169" t="str">
        <f>IF(IFERROR(VLOOKUP(G37,EmployesActifs,1,FALSE),"Non")&lt;&gt;"Non","Oui","Non")</f>
        <v>Non</v>
      </c>
      <c r="B37" s="172">
        <f>IF(A37="Oui",1,0)</f>
        <v>0</v>
      </c>
      <c r="C37" s="172">
        <f>IF(OR(G37="Médecin",H37="Médecin",I37="Médecin",I37="Médecins",H37="anesthésiste",H37="boursier univ.",H37="chercheur",H37="chirurgien",H37="Résident(e)",H37="Md Urg",H37="Md Card",H37="Fellow",H37="Externe Médecine",H37="Directeur de la biobanque Médecin",H37="monit.-boursier",),1,0)</f>
        <v>0</v>
      </c>
      <c r="D37" s="172">
        <f>IF(OR(G37=0,H37="Stagiaire",H37="Stagiaires",H37="Externe",H37="Externes",G37="agence",H37="STAGIAIRE INFIRMIER(ÈRE)",H37="STAGIAIRE SI",H37="STAGIAIRE PAB",H37="STAGIAIRE EN PERFUSION",H37="Stagiaire Physiothérapeute",H37="Stagiaire médecine",H37="Stagiaire - Service sociaux",H37="STAGIAIRE SOINS INFIRMIERS",H37="STAGIAIRE EXTERNE EN MÉDECINE",H37="ss",),1,0)</f>
        <v>0</v>
      </c>
      <c r="E37" s="28" t="s">
        <v>240</v>
      </c>
      <c r="F37" s="28" t="s">
        <v>241</v>
      </c>
      <c r="G37" s="255">
        <v>2421</v>
      </c>
      <c r="H37" s="79" t="s">
        <v>69</v>
      </c>
      <c r="I37" s="164" t="s">
        <v>61</v>
      </c>
      <c r="J37" s="273">
        <f ca="1">IF(AK37&lt;=Données!$B$2,1," ")</f>
        <v>1</v>
      </c>
      <c r="K37" s="45" t="s">
        <v>56</v>
      </c>
      <c r="L37" s="46"/>
      <c r="M37" s="47"/>
      <c r="N37" s="48"/>
      <c r="O37" s="185"/>
      <c r="P37" s="187"/>
      <c r="Q37" s="185" t="s">
        <v>56</v>
      </c>
      <c r="R37" s="186"/>
      <c r="S37" s="186">
        <v>1</v>
      </c>
      <c r="T37" s="187"/>
      <c r="U37" s="187"/>
      <c r="V37" s="187"/>
      <c r="W37" s="187"/>
      <c r="X37" s="214"/>
      <c r="Y37" s="215"/>
      <c r="Z37" s="36" t="s">
        <v>56</v>
      </c>
      <c r="AA37" s="34"/>
      <c r="AB37" s="35"/>
      <c r="AC37" s="35"/>
      <c r="AD37" s="35"/>
      <c r="AE37" s="324"/>
      <c r="AF37" s="325"/>
      <c r="AG37" s="326"/>
      <c r="AH37" s="36"/>
      <c r="AI37" s="56"/>
      <c r="AJ37" s="41" t="s">
        <v>85</v>
      </c>
      <c r="AK37" s="42">
        <v>44448</v>
      </c>
      <c r="AL37" s="50"/>
      <c r="AM37" s="337" t="str">
        <f>INDEX($K$6:$AE$6,1,MATCH(1,K37:AE37,-1))</f>
        <v>1870 +</v>
      </c>
      <c r="AN37" s="337" t="str">
        <f>IF(INDEX($K$6:$AE$6,1,MATCH(1,K37:AE37,1))&lt;&gt;INDEX($K$6:$AE$6,1,MATCH(1,K37:AE37,-1)),INDEX($K$6:$AE$6,1,MATCH(1,K37:AE37,1)),"-")</f>
        <v>-</v>
      </c>
      <c r="AO37"/>
      <c r="AP37"/>
      <c r="AQ37"/>
    </row>
    <row r="38" spans="1:43" ht="15" customHeight="1" x14ac:dyDescent="0.2">
      <c r="A38" s="169" t="str">
        <f>IF(IFERROR(VLOOKUP(G38,EmployesActifs,1,FALSE),"Non")&lt;&gt;"Non","Oui","Non")</f>
        <v>Non</v>
      </c>
      <c r="B38" s="172">
        <f>IF(A38="Oui",1,0)</f>
        <v>0</v>
      </c>
      <c r="C38" s="172">
        <f>IF(OR(G38="Médecin",H38="Médecin",I38="Médecin",I38="Médecins",H38="anesthésiste",H38="boursier univ.",H38="chercheur",H38="chirurgien",H38="Résident(e)",H38="Md Urg",H38="Md Card",H38="Fellow",H38="Externe Médecine",H38="Directeur de la biobanque Médecin",H38="monit.-boursier",),1,0)</f>
        <v>0</v>
      </c>
      <c r="D38" s="172">
        <f>IF(OR(G38=0,H38="Stagiaire",H38="Stagiaires",H38="Externe",H38="Externes",G38="agence",H38="STAGIAIRE INFIRMIER(ÈRE)",H38="STAGIAIRE SI",H38="STAGIAIRE PAB",H38="STAGIAIRE EN PERFUSION",H38="Stagiaire Physiothérapeute",H38="Stagiaire médecine",H38="Stagiaire - Service sociaux",H38="STAGIAIRE SOINS INFIRMIERS",H38="STAGIAIRE EXTERNE EN MÉDECINE",H38="ss",),1,0)</f>
        <v>0</v>
      </c>
      <c r="E38" s="28" t="s">
        <v>242</v>
      </c>
      <c r="F38" s="28" t="s">
        <v>243</v>
      </c>
      <c r="G38" s="255">
        <v>11927</v>
      </c>
      <c r="H38" s="79" t="s">
        <v>69</v>
      </c>
      <c r="I38" s="164" t="s">
        <v>5215</v>
      </c>
      <c r="J38" s="273">
        <f ca="1">IF(AK38&lt;=Données!$B$2,1," ")</f>
        <v>1</v>
      </c>
      <c r="K38" s="45" t="s">
        <v>56</v>
      </c>
      <c r="L38" s="46">
        <v>1</v>
      </c>
      <c r="M38" s="47"/>
      <c r="N38" s="48"/>
      <c r="O38" s="185"/>
      <c r="P38" s="187"/>
      <c r="Q38" s="185"/>
      <c r="R38" s="186"/>
      <c r="S38" s="186"/>
      <c r="T38" s="187"/>
      <c r="U38" s="187"/>
      <c r="V38" s="187"/>
      <c r="W38" s="320"/>
      <c r="X38" s="214"/>
      <c r="Y38" s="215"/>
      <c r="Z38" s="34"/>
      <c r="AA38" s="35"/>
      <c r="AB38" s="35"/>
      <c r="AC38" s="35"/>
      <c r="AD38" s="36"/>
      <c r="AE38" s="224"/>
      <c r="AF38" s="53"/>
      <c r="AG38" s="54"/>
      <c r="AH38" s="55"/>
      <c r="AI38" s="56"/>
      <c r="AJ38" s="41" t="s">
        <v>85</v>
      </c>
      <c r="AK38" s="42">
        <v>44502</v>
      </c>
      <c r="AL38" s="50"/>
      <c r="AM38" s="337" t="str">
        <f>INDEX($K$6:$AE$6,1,MATCH(1,K38:AE38,-1))</f>
        <v>95PFE-L2M</v>
      </c>
      <c r="AN38" s="337" t="str">
        <f>IF(INDEX($K$6:$AE$6,1,MATCH(1,K38:AE38,1))&lt;&gt;INDEX($K$6:$AE$6,1,MATCH(1,K38:AE38,-1)),INDEX($K$6:$AE$6,1,MATCH(1,K38:AE38,1)),"-")</f>
        <v>-</v>
      </c>
      <c r="AO38"/>
      <c r="AP38"/>
      <c r="AQ38"/>
    </row>
    <row r="39" spans="1:43" ht="15" customHeight="1" x14ac:dyDescent="0.2">
      <c r="A39" s="169" t="str">
        <f>IF(IFERROR(VLOOKUP(G39,EmployesActifs,1,FALSE),"Non")&lt;&gt;"Non","Oui","Non")</f>
        <v>Non</v>
      </c>
      <c r="B39" s="172">
        <f>IF(A39="Oui",1,0)</f>
        <v>0</v>
      </c>
      <c r="C39" s="172">
        <f>IF(OR(G39="Médecin",H39="Médecin",I39="Médecin",I39="Médecins",H39="anesthésiste",H39="boursier univ.",H39="chercheur",H39="chirurgien",H39="Résident(e)",H39="Md Urg",H39="Md Card",H39="Fellow",H39="Externe Médecine",H39="Directeur de la biobanque Médecin",H39="monit.-boursier",),1,0)</f>
        <v>0</v>
      </c>
      <c r="D39" s="172">
        <f>IF(OR(G39=0,H39="Stagiaire",H39="Stagiaires",H39="Externe",H39="Externes",G39="agence",H39="STAGIAIRE INFIRMIER(ÈRE)",H39="STAGIAIRE SI",H39="STAGIAIRE PAB",H39="STAGIAIRE EN PERFUSION",H39="Stagiaire Physiothérapeute",H39="Stagiaire médecine",H39="Stagiaire - Service sociaux",H39="STAGIAIRE SOINS INFIRMIERS",H39="STAGIAIRE EXTERNE EN MÉDECINE",H39="ss",),1,0)</f>
        <v>0</v>
      </c>
      <c r="E39" s="28" t="s">
        <v>251</v>
      </c>
      <c r="F39" s="28" t="s">
        <v>252</v>
      </c>
      <c r="G39" s="255">
        <v>8188</v>
      </c>
      <c r="H39" s="67" t="s">
        <v>48</v>
      </c>
      <c r="I39" s="52" t="s">
        <v>49</v>
      </c>
      <c r="J39" s="273">
        <f ca="1">IF(AK39&lt;=Données!$B$2,1," ")</f>
        <v>1</v>
      </c>
      <c r="K39" s="45"/>
      <c r="L39" s="46"/>
      <c r="M39" s="47"/>
      <c r="N39" s="48"/>
      <c r="O39" s="185"/>
      <c r="P39" s="187"/>
      <c r="Q39" s="185"/>
      <c r="R39" s="186"/>
      <c r="S39" s="186"/>
      <c r="T39" s="187"/>
      <c r="U39" s="187"/>
      <c r="V39" s="187"/>
      <c r="W39" s="320"/>
      <c r="X39" s="214"/>
      <c r="Y39" s="215"/>
      <c r="Z39" s="34"/>
      <c r="AA39" s="35"/>
      <c r="AB39" s="35"/>
      <c r="AC39" s="35"/>
      <c r="AD39" s="36"/>
      <c r="AE39" s="224"/>
      <c r="AF39" s="53"/>
      <c r="AG39" s="54"/>
      <c r="AH39" s="345"/>
      <c r="AI39" s="56"/>
      <c r="AJ39" s="41" t="s">
        <v>106</v>
      </c>
      <c r="AK39" s="42"/>
      <c r="AL39" s="50" t="s">
        <v>253</v>
      </c>
      <c r="AM39" s="337" t="e">
        <f>INDEX($K$6:$AE$6,1,MATCH(1,K39:AE39,-1))</f>
        <v>#N/A</v>
      </c>
      <c r="AN39" s="337" t="e">
        <f>IF(INDEX($K$6:$AE$6,1,MATCH(1,K39:AE39,1))&lt;&gt;INDEX($K$6:$AE$6,1,MATCH(1,K39:AE39,-1)),INDEX($K$6:$AE$6,1,MATCH(1,K39:AE39,1)),"-")</f>
        <v>#N/A</v>
      </c>
      <c r="AO39"/>
      <c r="AP39"/>
      <c r="AQ39"/>
    </row>
    <row r="40" spans="1:43" ht="15" customHeight="1" x14ac:dyDescent="0.2">
      <c r="A40" s="169" t="str">
        <f>IF(IFERROR(VLOOKUP(G40,EmployesActifs,1,FALSE),"Non")&lt;&gt;"Non","Oui","Non")</f>
        <v>Non</v>
      </c>
      <c r="B40" s="172">
        <f>IF(A40="Oui",1,0)</f>
        <v>0</v>
      </c>
      <c r="C40" s="172">
        <f>IF(OR(G40="Médecin",H40="Médecin",I40="Médecin",I40="Médecins",H40="anesthésiste",H40="boursier univ.",H40="chercheur",H40="chirurgien",H40="Résident(e)",H40="Md Urg",H40="Md Card",LEFT(H40,6)="Fellow",H40="Externe Médecine",H40="Directeur de la biobanque Médecin",H40="monit.-boursier",),1,0)</f>
        <v>0</v>
      </c>
      <c r="D40" s="172">
        <f>IF(OR(G40=0,H40="Stagiaire",H40="Stagiaires",H40="Externe",H40="Externes",G40="agence",H40="STAGIAIRE INFIRMIER(ÈRE)",H40="STAGIAIRE SI",H40="STAGIAIRE S.I.",H40="STAGIAIRE PAB",H40="STAGIAIRE EN PERFUSION",H40="Stagiaire Physiothérapeute",H40="Stagiaire médecine",H40="Stagiaire - Service sociaux",H40="STAGIAIRE SOINS INFIRMIERS",H40="STAGIAIRE EXTERNE EN MÉDECINE",H40="ss",),1,0)</f>
        <v>0</v>
      </c>
      <c r="E40" s="28" t="s">
        <v>2905</v>
      </c>
      <c r="F40" s="28" t="s">
        <v>2906</v>
      </c>
      <c r="G40" s="259">
        <v>12219</v>
      </c>
      <c r="H40" s="79" t="s">
        <v>1559</v>
      </c>
      <c r="I40" s="164" t="s">
        <v>5716</v>
      </c>
      <c r="J40" s="273">
        <f ca="1">IF(AK40&lt;=Données!$B$2,1," ")</f>
        <v>1</v>
      </c>
      <c r="K40" s="45" t="s">
        <v>56</v>
      </c>
      <c r="L40" s="46"/>
      <c r="M40" s="47"/>
      <c r="N40" s="48">
        <v>1</v>
      </c>
      <c r="O40" s="185"/>
      <c r="P40" s="187"/>
      <c r="Q40" s="185"/>
      <c r="R40" s="186"/>
      <c r="S40" s="186"/>
      <c r="T40" s="187"/>
      <c r="U40" s="187"/>
      <c r="V40" s="187"/>
      <c r="W40" s="320"/>
      <c r="X40" s="214"/>
      <c r="Y40" s="215"/>
      <c r="Z40" s="34"/>
      <c r="AA40" s="35"/>
      <c r="AB40" s="35"/>
      <c r="AC40" s="35"/>
      <c r="AD40" s="36"/>
      <c r="AE40" s="224"/>
      <c r="AF40" s="53"/>
      <c r="AG40" s="54"/>
      <c r="AH40" s="55"/>
      <c r="AI40" s="56"/>
      <c r="AJ40" s="41" t="s">
        <v>85</v>
      </c>
      <c r="AK40" s="42">
        <v>44762</v>
      </c>
      <c r="AL40" s="50"/>
      <c r="AM40" s="337" t="str">
        <f>INDEX($K$6:$AE$6,1,MATCH(1,K40:AE40,-1))</f>
        <v>F550</v>
      </c>
      <c r="AN40" s="337" t="str">
        <f>IF(INDEX($K$6:$AE$6,1,MATCH(1,K40:AE40,1))&lt;&gt;INDEX($K$6:$AE$6,1,MATCH(1,K40:AE40,-1)),INDEX($K$6:$AE$6,1,MATCH(1,K40:AE40,1)),"-")</f>
        <v>-</v>
      </c>
      <c r="AO40"/>
      <c r="AP40"/>
      <c r="AQ40"/>
    </row>
    <row r="41" spans="1:43" ht="15" customHeight="1" x14ac:dyDescent="0.2">
      <c r="A41" s="169" t="str">
        <f>IF(IFERROR(VLOOKUP(G41,EmployesActifs,1,FALSE),"Non")&lt;&gt;"Non","Oui","Non")</f>
        <v>Non</v>
      </c>
      <c r="B41" s="172">
        <f>IF(A41="Oui",1,0)</f>
        <v>0</v>
      </c>
      <c r="C41" s="172">
        <f>IF(OR(G41="Médecin",H41="Médecin",I41="Médecin",I41="Médecins",H41="anesthésiste",H41="boursier univ.",H41="chercheur",H41="chirurgien",H41="Résident(e)",H41="Md Urg",H41="Md Card",H41="Fellow",H41="Externe Médecine",H41="Directeur de la biobanque Médecin",H41="monit.-boursier",),1,0)</f>
        <v>0</v>
      </c>
      <c r="D41" s="172">
        <f>IF(OR(G41=0,H41="Stagiaire",H41="Stagiaires",H41="Externe",H41="Externes",G41="agence",H41="STAGIAIRE INFIRMIER(ÈRE)",H41="STAGIAIRE SI",H41="STAGIAIRE PAB",H41="STAGIAIRE EN PERFUSION",H41="Stagiaire Physiothérapeute",H41="Stagiaire médecine",H41="Stagiaire - Service sociaux",H41="STAGIAIRE SOINS INFIRMIERS",H41="STAGIAIRE EXTERNE EN MÉDECINE",H41="ss",),1,0)</f>
        <v>0</v>
      </c>
      <c r="E41" s="28" t="s">
        <v>256</v>
      </c>
      <c r="F41" s="28" t="s">
        <v>257</v>
      </c>
      <c r="G41" s="257">
        <v>12207</v>
      </c>
      <c r="H41" s="57" t="s">
        <v>69</v>
      </c>
      <c r="I41" s="77" t="s">
        <v>258</v>
      </c>
      <c r="J41" s="273">
        <f ca="1">IF(AK41&lt;=Données!$B$2,1," ")</f>
        <v>1</v>
      </c>
      <c r="K41" s="45"/>
      <c r="L41" s="46">
        <v>1</v>
      </c>
      <c r="M41" s="47"/>
      <c r="N41" s="48"/>
      <c r="O41" s="185"/>
      <c r="P41" s="187"/>
      <c r="Q41" s="185"/>
      <c r="R41" s="186"/>
      <c r="S41" s="186"/>
      <c r="T41" s="187"/>
      <c r="U41" s="187"/>
      <c r="V41" s="187"/>
      <c r="W41" s="320"/>
      <c r="X41" s="214"/>
      <c r="Y41" s="215"/>
      <c r="Z41" s="34"/>
      <c r="AA41" s="35"/>
      <c r="AB41" s="35"/>
      <c r="AC41" s="35"/>
      <c r="AD41" s="36"/>
      <c r="AE41" s="224"/>
      <c r="AF41" s="53"/>
      <c r="AG41" s="54"/>
      <c r="AH41" s="345"/>
      <c r="AI41" s="56"/>
      <c r="AJ41" s="41" t="s">
        <v>85</v>
      </c>
      <c r="AK41" s="42">
        <v>44628</v>
      </c>
      <c r="AL41" s="50"/>
      <c r="AM41" s="337" t="str">
        <f>INDEX($K$6:$AE$6,1,MATCH(1,K41:AE41,-1))</f>
        <v>95PFE-L2M</v>
      </c>
      <c r="AN41" s="337" t="str">
        <f>IF(INDEX($K$6:$AE$6,1,MATCH(1,K41:AE41,1))&lt;&gt;INDEX($K$6:$AE$6,1,MATCH(1,K41:AE41,-1)),INDEX($K$6:$AE$6,1,MATCH(1,K41:AE41,1)),"-")</f>
        <v>-</v>
      </c>
      <c r="AO41"/>
      <c r="AP41"/>
      <c r="AQ41"/>
    </row>
    <row r="42" spans="1:43" ht="15" customHeight="1" x14ac:dyDescent="0.2">
      <c r="A42" s="169" t="str">
        <f>IF(IFERROR(VLOOKUP(G42,EmployesActifs,1,FALSE),"Non")&lt;&gt;"Non","Oui","Non")</f>
        <v>Non</v>
      </c>
      <c r="B42" s="172">
        <f>IF(A42="Oui",1,0)</f>
        <v>0</v>
      </c>
      <c r="C42" s="172">
        <f>IF(OR(G42="Médecin",H42="Médecin",I42="Médecin",I42="Médecins",H42="anesthésiste",H42="boursier univ.",H42="chercheur",H42="chirurgien",H42="Résident(e)",H42="Md Urg",H42="Md Card",H42="Fellow",H42="Externe Médecine",H42="Directeur de la biobanque Médecin",H42="monit.-boursier",),1,0)</f>
        <v>0</v>
      </c>
      <c r="D42" s="172">
        <f>IF(OR(G42=0,H42="Stagiaire",H42="Stagiaires",H42="Externe",H42="Externes",G42="agence",H42="STAGIAIRE INFIRMIER(ÈRE)",H42="STAGIAIRE SI",H42="STAGIAIRE PAB",H42="STAGIAIRE EN PERFUSION",H42="Stagiaire Physiothérapeute",H42="Stagiaire médecine",H42="Stagiaire - Service sociaux",H42="STAGIAIRE SOINS INFIRMIERS",H42="STAGIAIRE EXTERNE EN MÉDECINE",H42="ss",),1,0)</f>
        <v>0</v>
      </c>
      <c r="E42" s="28" t="s">
        <v>262</v>
      </c>
      <c r="F42" s="28" t="s">
        <v>263</v>
      </c>
      <c r="G42" s="257">
        <v>9178</v>
      </c>
      <c r="H42" s="67" t="s">
        <v>69</v>
      </c>
      <c r="I42" s="66" t="s">
        <v>264</v>
      </c>
      <c r="J42" s="273">
        <f ca="1">IF(AK42&lt;=Données!$B$2,1," ")</f>
        <v>1</v>
      </c>
      <c r="K42" s="45"/>
      <c r="L42" s="46"/>
      <c r="M42" s="47"/>
      <c r="N42" s="48"/>
      <c r="O42" s="185"/>
      <c r="P42" s="187"/>
      <c r="Q42" s="185"/>
      <c r="R42" s="186"/>
      <c r="S42" s="186"/>
      <c r="T42" s="187"/>
      <c r="U42" s="187"/>
      <c r="V42" s="187"/>
      <c r="W42" s="320"/>
      <c r="X42" s="214"/>
      <c r="Y42" s="215"/>
      <c r="Z42" s="34"/>
      <c r="AA42" s="35"/>
      <c r="AB42" s="35"/>
      <c r="AC42" s="35"/>
      <c r="AD42" s="36"/>
      <c r="AE42" s="224"/>
      <c r="AF42" s="53"/>
      <c r="AG42" s="54"/>
      <c r="AH42" s="345"/>
      <c r="AI42" s="56"/>
      <c r="AJ42" s="41" t="s">
        <v>44</v>
      </c>
      <c r="AK42" s="42"/>
      <c r="AL42" s="50" t="s">
        <v>265</v>
      </c>
      <c r="AM42" s="337" t="e">
        <f>INDEX($K$6:$AE$6,1,MATCH(1,K42:AE42,-1))</f>
        <v>#N/A</v>
      </c>
      <c r="AN42" s="337" t="e">
        <f>IF(INDEX($K$6:$AE$6,1,MATCH(1,K42:AE42,1))&lt;&gt;INDEX($K$6:$AE$6,1,MATCH(1,K42:AE42,-1)),INDEX($K$6:$AE$6,1,MATCH(1,K42:AE42,1)),"-")</f>
        <v>#N/A</v>
      </c>
      <c r="AO42"/>
      <c r="AP42"/>
      <c r="AQ42"/>
    </row>
    <row r="43" spans="1:43" ht="15" customHeight="1" x14ac:dyDescent="0.2">
      <c r="A43" s="169" t="str">
        <f>IF(IFERROR(VLOOKUP(G43,EmployesActifs,1,FALSE),"Non")&lt;&gt;"Non","Oui","Non")</f>
        <v>Non</v>
      </c>
      <c r="B43" s="172">
        <f>IF(A43="Oui",1,0)</f>
        <v>0</v>
      </c>
      <c r="C43" s="172">
        <f>IF(OR(G43="Médecin",H43="Médecin",I43="Médecin",I43="Médecins",H43="anesthésiste",H43="boursier univ.",H43="chercheur",H43="chirurgien",H43="Résident(e)",H43="Md Urg",H43="Md Card",H43="Fellow",H43="Externe Médecine",H43="Directeur de la biobanque Médecin",H43="monit.-boursier",),1,0)</f>
        <v>0</v>
      </c>
      <c r="D43" s="172">
        <f>IF(OR(G43=0,H43="Stagiaire",H43="Stagiaires",H43="Externe",H43="Externes",G43="agence",H43="STAGIAIRE INFIRMIER(ÈRE)",H43="STAGIAIRE SI",H43="STAGIAIRE PAB",H43="STAGIAIRE EN PERFUSION",H43="Stagiaire Physiothérapeute",H43="Stagiaire médecine",H43="Stagiaire - Service sociaux",H43="STAGIAIRE SOINS INFIRMIERS",H43="STAGIAIRE EXTERNE EN MÉDECINE",H43="ss",),1,0)</f>
        <v>0</v>
      </c>
      <c r="E43" s="28" t="s">
        <v>267</v>
      </c>
      <c r="F43" s="28" t="s">
        <v>268</v>
      </c>
      <c r="G43" s="257">
        <v>8586</v>
      </c>
      <c r="H43" s="57" t="s">
        <v>269</v>
      </c>
      <c r="I43" s="58" t="s">
        <v>270</v>
      </c>
      <c r="J43" s="273">
        <f ca="1">IF(AK43&lt;=Données!$B$2,1," ")</f>
        <v>1</v>
      </c>
      <c r="K43" s="45"/>
      <c r="L43" s="46"/>
      <c r="M43" s="47"/>
      <c r="N43" s="48"/>
      <c r="O43" s="197"/>
      <c r="P43" s="198"/>
      <c r="Q43" s="197">
        <v>1</v>
      </c>
      <c r="R43" s="198"/>
      <c r="S43" s="198"/>
      <c r="T43" s="199"/>
      <c r="U43" s="199"/>
      <c r="V43" s="199"/>
      <c r="W43" s="199"/>
      <c r="X43" s="214"/>
      <c r="Y43" s="215"/>
      <c r="Z43" s="34"/>
      <c r="AA43" s="35"/>
      <c r="AB43" s="35"/>
      <c r="AC43" s="35"/>
      <c r="AD43" s="36"/>
      <c r="AE43" s="224"/>
      <c r="AF43" s="53"/>
      <c r="AG43" s="54"/>
      <c r="AH43" s="345"/>
      <c r="AI43" s="56"/>
      <c r="AJ43" s="41" t="s">
        <v>44</v>
      </c>
      <c r="AK43" s="42">
        <v>43936</v>
      </c>
      <c r="AL43" s="50" t="s">
        <v>271</v>
      </c>
      <c r="AM43" s="337" t="str">
        <f>INDEX($K$6:$AE$6,1,MATCH(1,K43:AE43,-1))</f>
        <v>1860-S</v>
      </c>
      <c r="AN43" s="337" t="str">
        <f>IF(INDEX($K$6:$AE$6,1,MATCH(1,K43:AE43,1))&lt;&gt;INDEX($K$6:$AE$6,1,MATCH(1,K43:AE43,-1)),INDEX($K$6:$AE$6,1,MATCH(1,K43:AE43,1)),"-")</f>
        <v>-</v>
      </c>
      <c r="AO43"/>
      <c r="AP43"/>
      <c r="AQ43"/>
    </row>
    <row r="44" spans="1:43" ht="15" customHeight="1" x14ac:dyDescent="0.2">
      <c r="A44" s="169" t="str">
        <f>IF(IFERROR(VLOOKUP(G44,EmployesActifs,1,FALSE),"Non")&lt;&gt;"Non","Oui","Non")</f>
        <v>Non</v>
      </c>
      <c r="B44" s="172">
        <f>IF(A44="Oui",1,0)</f>
        <v>0</v>
      </c>
      <c r="C44" s="172">
        <f>IF(OR(G44="Médecin",H44="Médecin",I44="Médecin",I44="Médecins",H44="anesthésiste",H44="boursier univ.",H44="chercheur",H44="chirurgien",H44="Résident(e)",H44="Md Urg",H44="Md Card",H44="Fellow",H44="Externe Médecine",H44="Directeur de la biobanque Médecin",H44="monit.-boursier",),1,0)</f>
        <v>0</v>
      </c>
      <c r="D44" s="172">
        <f>IF(OR(G44=0,H44="Stagiaire",H44="Stagiaires",H44="Externe",H44="Externes",G44="agence",H44="STAGIAIRE INFIRMIER(ÈRE)",H44="STAGIAIRE SI",H44="STAGIAIRE PAB",H44="STAGIAIRE EN PERFUSION",H44="Stagiaire Physiothérapeute",H44="Stagiaire médecine",H44="Stagiaire - Service sociaux",H44="STAGIAIRE SOINS INFIRMIERS",H44="STAGIAIRE EXTERNE EN MÉDECINE",H44="ss",),1,0)</f>
        <v>0</v>
      </c>
      <c r="E44" s="28" t="s">
        <v>272</v>
      </c>
      <c r="F44" s="28" t="s">
        <v>273</v>
      </c>
      <c r="G44" s="257">
        <v>11048</v>
      </c>
      <c r="H44" s="79" t="s">
        <v>3595</v>
      </c>
      <c r="I44" s="164" t="s">
        <v>274</v>
      </c>
      <c r="J44" s="273">
        <f ca="1">IF(AK44&lt;=Données!$B$2,1," ")</f>
        <v>1</v>
      </c>
      <c r="K44" s="45">
        <v>1</v>
      </c>
      <c r="L44" s="46" t="s">
        <v>56</v>
      </c>
      <c r="M44" s="47"/>
      <c r="N44" s="48"/>
      <c r="O44" s="185"/>
      <c r="P44" s="187"/>
      <c r="Q44" s="185"/>
      <c r="R44" s="186"/>
      <c r="S44" s="186"/>
      <c r="T44" s="187"/>
      <c r="U44" s="187"/>
      <c r="V44" s="187"/>
      <c r="W44" s="320"/>
      <c r="X44" s="214"/>
      <c r="Y44" s="215"/>
      <c r="Z44" s="34"/>
      <c r="AA44" s="35"/>
      <c r="AB44" s="35"/>
      <c r="AC44" s="35"/>
      <c r="AD44" s="36"/>
      <c r="AE44" s="224"/>
      <c r="AF44" s="53"/>
      <c r="AG44" s="54"/>
      <c r="AH44" s="345"/>
      <c r="AI44" s="56"/>
      <c r="AJ44" s="41" t="s">
        <v>85</v>
      </c>
      <c r="AK44" s="42">
        <v>44425</v>
      </c>
      <c r="AL44" s="50"/>
      <c r="AM44" s="337" t="str">
        <f>INDEX($K$6:$AE$6,1,MATCH(1,K44:AE44,-1))</f>
        <v>95PFE-L2S</v>
      </c>
      <c r="AN44" s="337" t="str">
        <f>IF(INDEX($K$6:$AE$6,1,MATCH(1,K44:AE44,1))&lt;&gt;INDEX($K$6:$AE$6,1,MATCH(1,K44:AE44,-1)),INDEX($K$6:$AE$6,1,MATCH(1,K44:AE44,1)),"-")</f>
        <v>-</v>
      </c>
      <c r="AO44"/>
      <c r="AP44"/>
      <c r="AQ44"/>
    </row>
    <row r="45" spans="1:43" ht="15" customHeight="1" x14ac:dyDescent="0.2">
      <c r="A45" s="169" t="s">
        <v>2799</v>
      </c>
      <c r="B45" s="172">
        <v>0</v>
      </c>
      <c r="C45" s="172">
        <v>0</v>
      </c>
      <c r="D45" s="172">
        <v>0</v>
      </c>
      <c r="E45" s="28" t="s">
        <v>278</v>
      </c>
      <c r="F45" s="28" t="s">
        <v>279</v>
      </c>
      <c r="G45" s="257">
        <v>9698</v>
      </c>
      <c r="H45" s="57" t="s">
        <v>103</v>
      </c>
      <c r="I45" s="52" t="s">
        <v>3837</v>
      </c>
      <c r="J45" s="273" t="s">
        <v>2976</v>
      </c>
      <c r="K45" s="45" t="s">
        <v>56</v>
      </c>
      <c r="L45" s="46" t="s">
        <v>56</v>
      </c>
      <c r="M45" s="47" t="s">
        <v>56</v>
      </c>
      <c r="N45" s="48"/>
      <c r="O45" s="185"/>
      <c r="P45" s="187"/>
      <c r="Q45" s="185"/>
      <c r="R45" s="186"/>
      <c r="S45" s="186">
        <v>1</v>
      </c>
      <c r="T45" s="187"/>
      <c r="U45" s="187"/>
      <c r="V45" s="187"/>
      <c r="W45" s="320"/>
      <c r="X45" s="214"/>
      <c r="Y45" s="215"/>
      <c r="Z45" s="34"/>
      <c r="AA45" s="35"/>
      <c r="AB45" s="35"/>
      <c r="AC45" s="35"/>
      <c r="AD45" s="36"/>
      <c r="AE45" s="224"/>
      <c r="AF45" s="53"/>
      <c r="AG45" s="54"/>
      <c r="AH45" s="345"/>
      <c r="AI45" s="56"/>
      <c r="AJ45" s="41" t="s">
        <v>98</v>
      </c>
      <c r="AK45" s="42">
        <v>44580</v>
      </c>
      <c r="AL45" s="50"/>
      <c r="AM45" s="337" t="str">
        <f>INDEX($K$6:$AE$6,1,MATCH(1,K45:AE45,-1))</f>
        <v>1870 +</v>
      </c>
      <c r="AN45" s="337" t="str">
        <f>IF(INDEX($K$6:$AE$6,1,MATCH(1,K45:AE45,1))&lt;&gt;INDEX($K$6:$AE$6,1,MATCH(1,K45:AE45,-1)),INDEX($K$6:$AE$6,1,MATCH(1,K45:AE45,1)),"-")</f>
        <v>-</v>
      </c>
      <c r="AO45"/>
      <c r="AP45"/>
      <c r="AQ45"/>
    </row>
    <row r="46" spans="1:43" ht="15" customHeight="1" x14ac:dyDescent="0.2">
      <c r="A46" s="169" t="str">
        <f>IF(IFERROR(VLOOKUP(G46,EmployesActifs,1,FALSE),"Non")&lt;&gt;"Non","Oui","Non")</f>
        <v>Non</v>
      </c>
      <c r="B46" s="172">
        <f>IF(A46="Oui",1,0)</f>
        <v>0</v>
      </c>
      <c r="C46" s="172">
        <f>IF(OR(G46="Médecin",H46="Médecin",I46="Médecin",I46="Médecins",H46="anesthésiste",H46="boursier univ.",H46="chercheur",H46="chirurgien",H46="Résident(e)",H46="Md Urg",H46="Md Card",H46="Fellow",H46="Externe Médecine",H46="Directeur de la biobanque Médecin",H46="monit.-boursier",),1,0)</f>
        <v>0</v>
      </c>
      <c r="D46" s="172">
        <f>IF(OR(G46=0,H46="Stagiaire",H46="Stagiaires",H46="Externe",H46="Externes",G46="agence",H46="STAGIAIRE INFIRMIER(ÈRE)",H46="STAGIAIRE SI",H46="STAGIAIRE PAB",H46="STAGIAIRE EN PERFUSION",H46="Stagiaire Physiothérapeute",H46="Stagiaire médecine",H46="Stagiaire - Service sociaux",H46="STAGIAIRE SOINS INFIRMIERS",H46="STAGIAIRE EXTERNE EN MÉDECINE",H46="ss",),1,0)</f>
        <v>0</v>
      </c>
      <c r="E46" s="28" t="s">
        <v>278</v>
      </c>
      <c r="F46" s="28" t="s">
        <v>281</v>
      </c>
      <c r="G46" s="255">
        <v>2771</v>
      </c>
      <c r="H46" s="79" t="s">
        <v>1095</v>
      </c>
      <c r="I46" s="164" t="s">
        <v>282</v>
      </c>
      <c r="J46" s="273" t="str">
        <f ca="1">IF(AK46&lt;=Données!$B$2,1," ")</f>
        <v xml:space="preserve"> </v>
      </c>
      <c r="K46" s="45">
        <v>1</v>
      </c>
      <c r="L46" s="46"/>
      <c r="M46" s="47"/>
      <c r="N46" s="48"/>
      <c r="O46" s="185"/>
      <c r="P46" s="187"/>
      <c r="Q46" s="185"/>
      <c r="R46" s="186"/>
      <c r="S46" s="186"/>
      <c r="T46" s="187"/>
      <c r="U46" s="187"/>
      <c r="V46" s="187"/>
      <c r="W46" s="320"/>
      <c r="X46" s="214"/>
      <c r="Y46" s="215"/>
      <c r="Z46" s="34"/>
      <c r="AA46" s="35"/>
      <c r="AB46" s="35"/>
      <c r="AC46" s="35"/>
      <c r="AD46" s="36"/>
      <c r="AE46" s="224"/>
      <c r="AF46" s="53"/>
      <c r="AG46" s="54"/>
      <c r="AH46" s="345"/>
      <c r="AI46" s="56"/>
      <c r="AJ46" s="41" t="s">
        <v>4462</v>
      </c>
      <c r="AK46" s="42">
        <v>45308</v>
      </c>
      <c r="AL46" s="50"/>
      <c r="AM46" s="337" t="str">
        <f>INDEX($K$6:$AE$6,1,MATCH(1,K46:AE46,-1))</f>
        <v>95PFE-L2S</v>
      </c>
      <c r="AN46" s="337" t="str">
        <f>IF(INDEX($K$6:$AE$6,1,MATCH(1,K46:AE46,1))&lt;&gt;INDEX($K$6:$AE$6,1,MATCH(1,K46:AE46,-1)),INDEX($K$6:$AE$6,1,MATCH(1,K46:AE46,1)),"-")</f>
        <v>-</v>
      </c>
      <c r="AO46"/>
      <c r="AP46"/>
      <c r="AQ46"/>
    </row>
    <row r="47" spans="1:43" ht="15" customHeight="1" x14ac:dyDescent="0.2">
      <c r="A47" s="169" t="str">
        <f>IF(IFERROR(VLOOKUP(G47,EmployesActifs,1,FALSE),"Non")&lt;&gt;"Non","Oui","Non")</f>
        <v>Non</v>
      </c>
      <c r="B47" s="172">
        <f>IF(A47="Oui",1,0)</f>
        <v>0</v>
      </c>
      <c r="C47" s="172">
        <f>IF(OR(G47="Médecin",H47="Médecin",I47="Médecin",I47="Médecins",H47="anesthésiste",H47="boursier univ.",H47="chercheur",H47="chirurgien",H47="Résident(e)",H47="Md Urg",H47="Md Card",H47="Fellow",H47="Externe Médecine",H47="Directeur de la biobanque Médecin",H47="monit.-boursier",),1,0)</f>
        <v>0</v>
      </c>
      <c r="D47" s="172">
        <f>IF(OR(G47=0,H47="Stagiaire",H47="Stagiaires",H47="Externe",H47="Externes",G47="agence",H47="STAGIAIRE INFIRMIER(ÈRE)",H47="STAGIAIRE SI",H47="STAGIAIRE PAB",H47="STAGIAIRE EN PERFUSION",H47="Stagiaire Physiothérapeute",H47="Stagiaire médecine",H47="Stagiaire - Service sociaux",H47="STAGIAIRE SOINS INFIRMIERS",H47="STAGIAIRE EXTERNE EN MÉDECINE",H47="ss",),1,0)</f>
        <v>0</v>
      </c>
      <c r="E47" s="28" t="s">
        <v>283</v>
      </c>
      <c r="F47" s="28" t="s">
        <v>284</v>
      </c>
      <c r="G47" s="255">
        <v>11466</v>
      </c>
      <c r="H47" s="57" t="s">
        <v>60</v>
      </c>
      <c r="I47" s="52" t="s">
        <v>285</v>
      </c>
      <c r="J47" s="273">
        <f ca="1">IF(AK47&lt;=Données!$B$2,1," ")</f>
        <v>1</v>
      </c>
      <c r="K47" s="45">
        <v>1</v>
      </c>
      <c r="L47" s="46" t="s">
        <v>56</v>
      </c>
      <c r="M47" s="47"/>
      <c r="N47" s="48"/>
      <c r="O47" s="185"/>
      <c r="P47" s="187"/>
      <c r="Q47" s="185"/>
      <c r="R47" s="186"/>
      <c r="S47" s="186"/>
      <c r="T47" s="187"/>
      <c r="U47" s="187"/>
      <c r="V47" s="187"/>
      <c r="W47" s="320"/>
      <c r="X47" s="214"/>
      <c r="Y47" s="215"/>
      <c r="Z47" s="34"/>
      <c r="AA47" s="35"/>
      <c r="AB47" s="35"/>
      <c r="AC47" s="35"/>
      <c r="AD47" s="36"/>
      <c r="AE47" s="224"/>
      <c r="AF47" s="53"/>
      <c r="AG47" s="54"/>
      <c r="AH47" s="345"/>
      <c r="AI47" s="56"/>
      <c r="AJ47" s="41" t="s">
        <v>57</v>
      </c>
      <c r="AK47" s="42">
        <v>44577</v>
      </c>
      <c r="AL47" s="50"/>
      <c r="AM47" s="337" t="str">
        <f>INDEX($K$6:$AE$6,1,MATCH(1,K47:AE47,-1))</f>
        <v>95PFE-L2S</v>
      </c>
      <c r="AN47" s="337" t="str">
        <f>IF(INDEX($K$6:$AE$6,1,MATCH(1,K47:AE47,1))&lt;&gt;INDEX($K$6:$AE$6,1,MATCH(1,K47:AE47,-1)),INDEX($K$6:$AE$6,1,MATCH(1,K47:AE47,1)),"-")</f>
        <v>-</v>
      </c>
      <c r="AO47"/>
      <c r="AP47"/>
      <c r="AQ47"/>
    </row>
    <row r="48" spans="1:43" ht="15" customHeight="1" x14ac:dyDescent="0.2">
      <c r="A48" s="169" t="str">
        <f>IF(IFERROR(VLOOKUP(G48,EmployesActifs,1,FALSE),"Non")&lt;&gt;"Non","Oui","Non")</f>
        <v>Non</v>
      </c>
      <c r="B48" s="172">
        <f>IF(A48="Oui",1,0)</f>
        <v>0</v>
      </c>
      <c r="C48" s="172">
        <f>IF(OR(G48="Médecin",H48="Médecin",I48="Médecin",I48="Médecins",H48="anesthésiste",H48="boursier univ.",H48="chercheur",H48="chirurgien",H48="Résident(e)",H48="Md Urg",H48="Md Card",H48="Fellow",H48="Externe Médecine",H48="Directeur de la biobanque Médecin",H48="monit.-boursier",),1,0)</f>
        <v>0</v>
      </c>
      <c r="D48" s="172">
        <f>IF(OR(G48=0,H48="Stagiaire",H48="Stagiaires",H48="Externe",H48="Externes",G48="agence",H48="STAGIAIRE INFIRMIER(ÈRE)",H48="STAGIAIRE SI",H48="STAGIAIRE PAB",H48="STAGIAIRE EN PERFUSION",H48="Stagiaire Physiothérapeute",H48="Stagiaire médecine",H48="Stagiaire - Service sociaux",H48="STAGIAIRE SOINS INFIRMIERS",H48="STAGIAIRE EXTERNE EN MÉDECINE",H48="ss",),1,0)</f>
        <v>0</v>
      </c>
      <c r="E48" s="28" t="s">
        <v>286</v>
      </c>
      <c r="F48" s="28" t="s">
        <v>287</v>
      </c>
      <c r="G48" s="257">
        <v>2658</v>
      </c>
      <c r="H48" s="67" t="s">
        <v>269</v>
      </c>
      <c r="I48" s="66" t="s">
        <v>270</v>
      </c>
      <c r="J48" s="273">
        <f ca="1">IF(AK48&lt;=Données!$B$2,1," ")</f>
        <v>1</v>
      </c>
      <c r="K48" s="45"/>
      <c r="L48" s="46"/>
      <c r="M48" s="47"/>
      <c r="N48" s="48"/>
      <c r="O48" s="185"/>
      <c r="P48" s="187"/>
      <c r="Q48" s="185">
        <v>1</v>
      </c>
      <c r="R48" s="186"/>
      <c r="S48" s="186"/>
      <c r="T48" s="187"/>
      <c r="U48" s="187"/>
      <c r="V48" s="187"/>
      <c r="W48" s="320"/>
      <c r="X48" s="214"/>
      <c r="Y48" s="215"/>
      <c r="Z48" s="34"/>
      <c r="AA48" s="35"/>
      <c r="AB48" s="35"/>
      <c r="AC48" s="35"/>
      <c r="AD48" s="36"/>
      <c r="AE48" s="224"/>
      <c r="AF48" s="53"/>
      <c r="AG48" s="54"/>
      <c r="AH48" s="345"/>
      <c r="AI48" s="56"/>
      <c r="AJ48" s="41" t="s">
        <v>216</v>
      </c>
      <c r="AK48" s="42">
        <v>43879</v>
      </c>
      <c r="AL48" s="50"/>
      <c r="AM48" s="337" t="str">
        <f>INDEX($K$6:$AE$6,1,MATCH(1,K48:AE48,-1))</f>
        <v>1860-S</v>
      </c>
      <c r="AN48" s="337" t="str">
        <f>IF(INDEX($K$6:$AE$6,1,MATCH(1,K48:AE48,1))&lt;&gt;INDEX($K$6:$AE$6,1,MATCH(1,K48:AE48,-1)),INDEX($K$6:$AE$6,1,MATCH(1,K48:AE48,1)),"-")</f>
        <v>-</v>
      </c>
      <c r="AO48"/>
      <c r="AP48"/>
      <c r="AQ48"/>
    </row>
    <row r="49" spans="1:43" ht="15" customHeight="1" x14ac:dyDescent="0.2">
      <c r="A49" s="169" t="str">
        <f>IF(IFERROR(VLOOKUP(G49,EmployesActifs,1,FALSE),"Non")&lt;&gt;"Non","Oui","Non")</f>
        <v>Non</v>
      </c>
      <c r="B49" s="172">
        <f>IF(A49="Oui",1,0)</f>
        <v>0</v>
      </c>
      <c r="C49" s="172">
        <f>IF(OR(G49="Médecin",H49="Médecin",I49="Médecin",I49="Médecins",H49="anesthésiste",H49="boursier univ.",H49="chercheur",H49="chirurgien",H49="Résident(e)",H49="Md Urg",H49="Md Card",H49="Fellow",H49="Externe Médecine",H49="Directeur de la biobanque Médecin",H49="monit.-boursier",),1,0)</f>
        <v>0</v>
      </c>
      <c r="D49" s="172">
        <f>IF(OR(G49=0,H49="Stagiaire",H49="Stagiaires",H49="Externe",H49="Externes",G49="agence",H49="STAGIAIRE INFIRMIER(ÈRE)",H49="STAGIAIRE SI",H49="STAGIAIRE PAB",H49="STAGIAIRE EN PERFUSION",H49="Stagiaire Physiothérapeute",H49="Stagiaire médecine",H49="Stagiaire - Service sociaux",H49="STAGIAIRE SOINS INFIRMIERS",H49="STAGIAIRE EXTERNE EN MÉDECINE",H49="ss",),1,0)</f>
        <v>0</v>
      </c>
      <c r="E49" s="28" t="s">
        <v>291</v>
      </c>
      <c r="F49" s="28" t="s">
        <v>935</v>
      </c>
      <c r="G49" s="255">
        <v>13178</v>
      </c>
      <c r="H49" s="79" t="s">
        <v>5247</v>
      </c>
      <c r="I49" s="164" t="s">
        <v>5708</v>
      </c>
      <c r="J49" s="273" t="str">
        <f ca="1">IF(AK49&lt;=Données!$B$2,1," ")</f>
        <v xml:space="preserve"> </v>
      </c>
      <c r="K49" s="45"/>
      <c r="L49" s="46" t="s">
        <v>56</v>
      </c>
      <c r="M49" s="47">
        <v>1</v>
      </c>
      <c r="N49" s="48"/>
      <c r="O49" s="185"/>
      <c r="P49" s="187"/>
      <c r="Q49" s="185"/>
      <c r="R49" s="186"/>
      <c r="S49" s="186"/>
      <c r="T49" s="187"/>
      <c r="U49" s="187"/>
      <c r="V49" s="187"/>
      <c r="W49" s="320"/>
      <c r="X49" s="214"/>
      <c r="Y49" s="215"/>
      <c r="Z49" s="34"/>
      <c r="AA49" s="35"/>
      <c r="AB49" s="35"/>
      <c r="AC49" s="35"/>
      <c r="AD49" s="36"/>
      <c r="AE49" s="224"/>
      <c r="AF49" s="53"/>
      <c r="AG49" s="54"/>
      <c r="AH49" s="55"/>
      <c r="AI49" s="56"/>
      <c r="AJ49" s="41" t="s">
        <v>4462</v>
      </c>
      <c r="AK49" s="42">
        <v>45357</v>
      </c>
      <c r="AL49" s="50"/>
      <c r="AM49" s="337" t="str">
        <f>INDEX($K$6:$AE$6,1,MATCH(1,K49:AE49,-1))</f>
        <v>95PFE-L2L</v>
      </c>
      <c r="AN49" s="337" t="str">
        <f>IF(INDEX($K$6:$AE$6,1,MATCH(1,K49:AE49,1))&lt;&gt;INDEX($K$6:$AE$6,1,MATCH(1,K49:AE49,-1)),INDEX($K$6:$AE$6,1,MATCH(1,K49:AE49,1)),"-")</f>
        <v>-</v>
      </c>
      <c r="AO49"/>
      <c r="AP49"/>
      <c r="AQ49"/>
    </row>
    <row r="50" spans="1:43" ht="15" customHeight="1" x14ac:dyDescent="0.2">
      <c r="A50" s="169" t="str">
        <f>IF(IFERROR(VLOOKUP(G50,EmployesActifs,1,FALSE),"Non")&lt;&gt;"Non","Oui","Non")</f>
        <v>Non</v>
      </c>
      <c r="B50" s="172">
        <f>IF(A50="Oui",1,0)</f>
        <v>0</v>
      </c>
      <c r="C50" s="172">
        <f>IF(OR(G50="Médecin",H50="Médecin",I50="Médecin",I50="Médecins",H50="anesthésiste",H50="boursier univ.",H50="chercheur",H50="chirurgien",H50="Résident(e)",H50="Md Urg",H50="Md Card",LEFT(H50,6)="Fellow",H50="Externe Médecine",H50="Directeur de la biobanque Médecin",H50="monit.-boursier",),1,0)</f>
        <v>0</v>
      </c>
      <c r="D50" s="172">
        <f>IF(OR(G50=0,H50="Stagiaire",H50="Stagiaires",H50="Externe",H50="Externes",G50="agence",H50="STAGIAIRE INFIRMIER(ÈRE)",H50="STAGIAIRE SI",H50="STAGIAIRE S.I.",H50="STAGIAIRE PAB",H50="STAGIAIRE EN PERFUSION",H50="Stagiaire Physiothérapeute",H50="Stagiaire médecine",H50="Stagiaire - Service sociaux",H50="STAGIAIRE SOINS INFIRMIERS",H50="STAGIAIRE EXTERNE EN MÉDECINE",H50="ss",),1,0)</f>
        <v>0</v>
      </c>
      <c r="E50" s="28" t="s">
        <v>3029</v>
      </c>
      <c r="F50" s="28" t="s">
        <v>3030</v>
      </c>
      <c r="G50" s="257">
        <v>12650</v>
      </c>
      <c r="H50" s="79" t="s">
        <v>54</v>
      </c>
      <c r="I50" s="164" t="s">
        <v>55</v>
      </c>
      <c r="J50" s="273">
        <f ca="1">IF(AK50&lt;=Données!$B$2,1," ")</f>
        <v>1</v>
      </c>
      <c r="K50" s="45"/>
      <c r="L50" s="46" t="s">
        <v>56</v>
      </c>
      <c r="M50" s="47"/>
      <c r="N50" s="48" t="s">
        <v>56</v>
      </c>
      <c r="O50" s="185"/>
      <c r="P50" s="187"/>
      <c r="Q50" s="185"/>
      <c r="R50" s="186"/>
      <c r="S50" s="186">
        <v>1</v>
      </c>
      <c r="T50" s="187"/>
      <c r="U50" s="187"/>
      <c r="V50" s="187"/>
      <c r="W50" s="320"/>
      <c r="X50" s="214"/>
      <c r="Y50" s="215"/>
      <c r="Z50" s="34"/>
      <c r="AA50" s="35"/>
      <c r="AB50" s="35"/>
      <c r="AC50" s="35"/>
      <c r="AD50" s="36"/>
      <c r="AE50" s="224"/>
      <c r="AF50" s="53"/>
      <c r="AG50" s="54"/>
      <c r="AH50" s="55"/>
      <c r="AI50" s="56"/>
      <c r="AJ50" s="41" t="s">
        <v>50</v>
      </c>
      <c r="AK50" s="42">
        <v>44854</v>
      </c>
      <c r="AL50" s="50"/>
      <c r="AM50" s="337" t="str">
        <f>INDEX($K$6:$AE$6,1,MATCH(1,K50:AE50,-1))</f>
        <v>1870 +</v>
      </c>
      <c r="AN50" s="337" t="str">
        <f>IF(INDEX($K$6:$AE$6,1,MATCH(1,K50:AE50,1))&lt;&gt;INDEX($K$6:$AE$6,1,MATCH(1,K50:AE50,-1)),INDEX($K$6:$AE$6,1,MATCH(1,K50:AE50,1)),"-")</f>
        <v>-</v>
      </c>
      <c r="AO50"/>
      <c r="AP50"/>
      <c r="AQ50"/>
    </row>
    <row r="51" spans="1:43" ht="15" customHeight="1" x14ac:dyDescent="0.2">
      <c r="A51" s="169" t="str">
        <f>IF(IFERROR(VLOOKUP(G51,EmployesActifs,1,FALSE),"Non")&lt;&gt;"Non","Oui","Non")</f>
        <v>Non</v>
      </c>
      <c r="B51" s="172">
        <f>IF(A51="Oui",1,0)</f>
        <v>0</v>
      </c>
      <c r="C51" s="172">
        <f>IF(OR(G51="Médecin",H51="Médecin",I51="Médecin",I51="Médecins",H51="anesthésiste",H51="boursier univ.",H51="chercheur",H51="chirurgien",H51="Résident(e)",H51="Md Urg",H51="Md Card",H51="Fellow",H51="Externe Médecine",H51="Directeur de la biobanque Médecin",H51="monit.-boursier",),1,0)</f>
        <v>0</v>
      </c>
      <c r="D51" s="172">
        <f>IF(OR(G51=0,H51="Stagiaire",H51="Stagiaires",H51="Externe",H51="Externes",G51="agence",H51="STAGIAIRE INFIRMIER(ÈRE)",H51="STAGIAIRE SI",H51="STAGIAIRE PAB",H51="STAGIAIRE EN PERFUSION",H51="Stagiaire Physiothérapeute",H51="Stagiaire médecine",H51="Stagiaire - Service sociaux",H51="STAGIAIRE SOINS INFIRMIERS",H51="STAGIAIRE EXTERNE EN MÉDECINE",H51="ss",),1,0)</f>
        <v>0</v>
      </c>
      <c r="E51" s="28" t="s">
        <v>4432</v>
      </c>
      <c r="F51" s="28" t="s">
        <v>449</v>
      </c>
      <c r="G51" s="255">
        <v>13289</v>
      </c>
      <c r="H51" s="79" t="s">
        <v>69</v>
      </c>
      <c r="I51" s="164" t="s">
        <v>405</v>
      </c>
      <c r="J51" s="273">
        <f ca="1">IF(AK51&lt;=Données!$B$2,1," ")</f>
        <v>1</v>
      </c>
      <c r="K51" s="45">
        <v>1</v>
      </c>
      <c r="L51" s="46"/>
      <c r="M51" s="47"/>
      <c r="N51" s="48"/>
      <c r="O51" s="185"/>
      <c r="P51" s="187"/>
      <c r="Q51" s="185"/>
      <c r="R51" s="186"/>
      <c r="S51" s="186"/>
      <c r="T51" s="187"/>
      <c r="U51" s="187"/>
      <c r="V51" s="187"/>
      <c r="W51" s="320"/>
      <c r="X51" s="214"/>
      <c r="Y51" s="215"/>
      <c r="Z51" s="34"/>
      <c r="AA51" s="35"/>
      <c r="AB51" s="35"/>
      <c r="AC51" s="35"/>
      <c r="AD51" s="36"/>
      <c r="AE51" s="224"/>
      <c r="AF51" s="53"/>
      <c r="AG51" s="54"/>
      <c r="AH51" s="345"/>
      <c r="AI51" s="56"/>
      <c r="AJ51" s="41" t="s">
        <v>2858</v>
      </c>
      <c r="AK51" s="42">
        <v>45167</v>
      </c>
      <c r="AL51" s="50"/>
      <c r="AM51" s="337" t="str">
        <f>INDEX($K$6:$AE$6,1,MATCH(1,K51:AE51,-1))</f>
        <v>95PFE-L2S</v>
      </c>
      <c r="AN51" s="337" t="str">
        <f>IF(INDEX($K$6:$AE$6,1,MATCH(1,K51:AE51,1))&lt;&gt;INDEX($K$6:$AE$6,1,MATCH(1,K51:AE51,-1)),INDEX($K$6:$AE$6,1,MATCH(1,K51:AE51,1)),"-")</f>
        <v>-</v>
      </c>
      <c r="AO51"/>
      <c r="AP51"/>
      <c r="AQ51"/>
    </row>
    <row r="52" spans="1:43" ht="15" customHeight="1" x14ac:dyDescent="0.2">
      <c r="A52" s="169" t="str">
        <f>IF(IFERROR(VLOOKUP(G52,EmployesActifs,1,FALSE),"Non")&lt;&gt;"Non","Oui","Non")</f>
        <v>Non</v>
      </c>
      <c r="B52" s="172">
        <f>IF(A52="Oui",1,0)</f>
        <v>0</v>
      </c>
      <c r="C52" s="172">
        <f>IF(OR(G52="Médecin",H52="Médecin",I52="Médecin",I52="Médecins",H52="anesthésiste",H52="boursier univ.",H52="chercheur",H52="chirurgien",H52="Résident(e)",H52="Md Urg",H52="Md Card",H52="Fellow",H52="Externe Médecine",H52="Directeur de la biobanque Médecin",H52="monit.-boursier",),1,0)</f>
        <v>0</v>
      </c>
      <c r="D52" s="172">
        <f>IF(OR(G52=0,H52="Stagiaire",H52="Stagiaires",H52="Externe",H52="Externes",G52="agence",H52="STAGIAIRE INFIRMIER(ÈRE)",H52="STAGIAIRE SI",H52="STAGIAIRE PAB",H52="STAGIAIRE EN PERFUSION",H52="Stagiaire Physiothérapeute",H52="Stagiaire médecine",H52="Stagiaire - Service sociaux",H52="STAGIAIRE SOINS INFIRMIERS",H52="STAGIAIRE EXTERNE EN MÉDECINE",H52="ss",),1,0)</f>
        <v>0</v>
      </c>
      <c r="E52" s="28" t="s">
        <v>4495</v>
      </c>
      <c r="F52" s="28" t="s">
        <v>102</v>
      </c>
      <c r="G52" s="262">
        <v>13124</v>
      </c>
      <c r="H52" s="79" t="s">
        <v>103</v>
      </c>
      <c r="I52" s="164" t="s">
        <v>61</v>
      </c>
      <c r="J52" s="273" t="str">
        <f ca="1">IF(AK52&lt;=Données!$B$2,1," ")</f>
        <v xml:space="preserve"> </v>
      </c>
      <c r="K52" s="45"/>
      <c r="L52" s="46">
        <v>1</v>
      </c>
      <c r="M52" s="47"/>
      <c r="N52" s="48"/>
      <c r="O52" s="185"/>
      <c r="P52" s="187"/>
      <c r="Q52" s="185"/>
      <c r="R52" s="186"/>
      <c r="S52" s="186"/>
      <c r="T52" s="187"/>
      <c r="U52" s="187"/>
      <c r="V52" s="187"/>
      <c r="W52" s="320"/>
      <c r="X52" s="214"/>
      <c r="Y52" s="215"/>
      <c r="Z52" s="34"/>
      <c r="AA52" s="35"/>
      <c r="AB52" s="35"/>
      <c r="AC52" s="35"/>
      <c r="AD52" s="36"/>
      <c r="AE52" s="224"/>
      <c r="AF52" s="53"/>
      <c r="AG52" s="54"/>
      <c r="AH52" s="55"/>
      <c r="AI52" s="56"/>
      <c r="AJ52" s="41" t="s">
        <v>4462</v>
      </c>
      <c r="AK52" s="42">
        <v>45315</v>
      </c>
      <c r="AL52" s="50"/>
      <c r="AM52" s="337" t="str">
        <f>INDEX($K$6:$AE$6,1,MATCH(1,K52:AE52,-1))</f>
        <v>95PFE-L2M</v>
      </c>
      <c r="AN52" s="337" t="str">
        <f>IF(INDEX($K$6:$AE$6,1,MATCH(1,K52:AE52,1))&lt;&gt;INDEX($K$6:$AE$6,1,MATCH(1,K52:AE52,-1)),INDEX($K$6:$AE$6,1,MATCH(1,K52:AE52,1)),"-")</f>
        <v>-</v>
      </c>
      <c r="AO52"/>
      <c r="AP52"/>
      <c r="AQ52"/>
    </row>
    <row r="53" spans="1:43" ht="15" customHeight="1" x14ac:dyDescent="0.2">
      <c r="A53" s="169" t="str">
        <f>IF(IFERROR(VLOOKUP(G53,EmployesActifs,1,FALSE),"Non")&lt;&gt;"Non","Oui","Non")</f>
        <v>Non</v>
      </c>
      <c r="B53" s="172">
        <f>IF(A53="Oui",1,0)</f>
        <v>0</v>
      </c>
      <c r="C53" s="172">
        <f>IF(OR(G53="Médecin",H53="Médecin",I53="Médecin",I53="Médecins",H53="anesthésiste",H53="boursier univ.",H53="chercheur",H53="chirurgien",H53="Résident(e)",H53="Md Urg",H53="Md Card",H53="Fellow",H53="Externe Médecine",H53="Directeur de la biobanque Médecin",H53="monit.-boursier",),1,0)</f>
        <v>0</v>
      </c>
      <c r="D53" s="172">
        <f>IF(OR(G53=0,H53="Stagiaire",H53="Stagiaires",H53="Externe",H53="Externes",G53="agence",H53="STAGIAIRE INFIRMIER(ÈRE)",H53="STAGIAIRE SI",H53="STAGIAIRE PAB",H53="STAGIAIRE EN PERFUSION",H53="Stagiaire Physiothérapeute",H53="Stagiaire médecine",H53="Stagiaire - Service sociaux",H53="STAGIAIRE SOINS INFIRMIERS",H53="STAGIAIRE EXTERNE EN MÉDECINE",H53="ss",),1,0)</f>
        <v>0</v>
      </c>
      <c r="E53" s="28" t="s">
        <v>305</v>
      </c>
      <c r="F53" s="28" t="s">
        <v>306</v>
      </c>
      <c r="G53" s="255">
        <v>10071</v>
      </c>
      <c r="H53" s="57" t="s">
        <v>307</v>
      </c>
      <c r="I53" s="52" t="s">
        <v>49</v>
      </c>
      <c r="J53" s="273">
        <f ca="1">IF(AK53&lt;=Données!$B$2,1," ")</f>
        <v>1</v>
      </c>
      <c r="K53" s="45"/>
      <c r="L53" s="46"/>
      <c r="M53" s="47"/>
      <c r="N53" s="48"/>
      <c r="O53" s="185"/>
      <c r="P53" s="187"/>
      <c r="Q53" s="185"/>
      <c r="R53" s="186"/>
      <c r="S53" s="186"/>
      <c r="T53" s="187"/>
      <c r="U53" s="187"/>
      <c r="V53" s="187"/>
      <c r="W53" s="320"/>
      <c r="X53" s="214"/>
      <c r="Y53" s="215"/>
      <c r="Z53" s="34"/>
      <c r="AA53" s="35"/>
      <c r="AB53" s="35">
        <v>1</v>
      </c>
      <c r="AC53" s="35"/>
      <c r="AD53" s="36"/>
      <c r="AE53" s="224"/>
      <c r="AF53" s="53"/>
      <c r="AG53" s="54"/>
      <c r="AH53" s="345"/>
      <c r="AI53" s="56"/>
      <c r="AJ53" s="41" t="s">
        <v>308</v>
      </c>
      <c r="AK53" s="42">
        <v>44159</v>
      </c>
      <c r="AL53" s="50"/>
      <c r="AM53" s="337" t="str">
        <f>INDEX($K$6:$AE$6,1,MATCH(1,K53:AE53,-1))</f>
        <v>1512-M</v>
      </c>
      <c r="AN53" s="337" t="str">
        <f>IF(INDEX($K$6:$AE$6,1,MATCH(1,K53:AE53,1))&lt;&gt;INDEX($K$6:$AE$6,1,MATCH(1,K53:AE53,-1)),INDEX($K$6:$AE$6,1,MATCH(1,K53:AE53,1)),"-")</f>
        <v>-</v>
      </c>
      <c r="AO53"/>
      <c r="AP53"/>
      <c r="AQ53"/>
    </row>
    <row r="54" spans="1:43" ht="15" customHeight="1" x14ac:dyDescent="0.2">
      <c r="A54" s="169" t="str">
        <f>IF(IFERROR(VLOOKUP(G54,EmployesActifs,1,FALSE),"Non")&lt;&gt;"Non","Oui","Non")</f>
        <v>Non</v>
      </c>
      <c r="B54" s="172">
        <f>IF(A54="Oui",1,0)</f>
        <v>0</v>
      </c>
      <c r="C54" s="172">
        <f>IF(OR(G54="Médecin",H54="Médecin",I54="Médecin",I54="Médecins",H54="anesthésiste",H54="boursier univ.",H54="chercheur",H54="chirurgien",H54="Résident(e)",H54="Md Urg",H54="Md Card",H54="Fellow",H54="Externe Médecine",H54="Directeur de la biobanque Médecin",H54="monit.-boursier",),1,0)</f>
        <v>0</v>
      </c>
      <c r="D54" s="172">
        <f>IF(OR(G54=0,H54="Stagiaire",H54="Stagiaires",H54="Externe",H54="Externes",G54="agence",H54="STAGIAIRE INFIRMIER(ÈRE)",H54="STAGIAIRE SI",H54="STAGIAIRE PAB",H54="STAGIAIRE EN PERFUSION",H54="Stagiaire Physiothérapeute",H54="Stagiaire médecine",H54="Stagiaire - Service sociaux",H54="STAGIAIRE SOINS INFIRMIERS",H54="STAGIAIRE EXTERNE EN MÉDECINE",H54="ss",),1,0)</f>
        <v>0</v>
      </c>
      <c r="E54" s="28" t="s">
        <v>320</v>
      </c>
      <c r="F54" s="28" t="s">
        <v>2982</v>
      </c>
      <c r="G54" s="257">
        <v>12469</v>
      </c>
      <c r="H54" s="79" t="s">
        <v>3965</v>
      </c>
      <c r="I54" s="164" t="s">
        <v>65</v>
      </c>
      <c r="J54" s="273">
        <f ca="1">IF(AK54&lt;=Données!$B$2,1," ")</f>
        <v>1</v>
      </c>
      <c r="K54" s="45" t="s">
        <v>56</v>
      </c>
      <c r="L54" s="46" t="s">
        <v>56</v>
      </c>
      <c r="M54" s="47" t="s">
        <v>56</v>
      </c>
      <c r="N54" s="48"/>
      <c r="O54" s="185"/>
      <c r="P54" s="187"/>
      <c r="Q54" s="185"/>
      <c r="R54" s="186"/>
      <c r="S54" s="186"/>
      <c r="T54" s="187"/>
      <c r="U54" s="187"/>
      <c r="V54" s="187"/>
      <c r="W54" s="187"/>
      <c r="X54" s="323"/>
      <c r="Y54" s="214"/>
      <c r="Z54" s="36"/>
      <c r="AA54" s="34">
        <v>1</v>
      </c>
      <c r="AB54" s="35"/>
      <c r="AC54" s="35"/>
      <c r="AD54" s="35"/>
      <c r="AE54" s="324"/>
      <c r="AF54" s="325"/>
      <c r="AG54" s="326"/>
      <c r="AH54" s="388"/>
      <c r="AI54" s="56"/>
      <c r="AJ54" s="41" t="s">
        <v>159</v>
      </c>
      <c r="AK54" s="42">
        <v>44814</v>
      </c>
      <c r="AL54" s="50"/>
      <c r="AM54" s="337" t="str">
        <f>INDEX($K$6:$AE$6,1,MATCH(1,K54:AE54,-1))</f>
        <v>1511-S</v>
      </c>
      <c r="AN54" s="337" t="str">
        <f>IF(INDEX($K$6:$AE$6,1,MATCH(1,K54:AE54,1))&lt;&gt;INDEX($K$6:$AE$6,1,MATCH(1,K54:AE54,-1)),INDEX($K$6:$AE$6,1,MATCH(1,K54:AE54,1)),"-")</f>
        <v>-</v>
      </c>
      <c r="AO54"/>
      <c r="AP54"/>
      <c r="AQ54"/>
    </row>
    <row r="55" spans="1:43" ht="15" customHeight="1" x14ac:dyDescent="0.2">
      <c r="A55" s="169" t="str">
        <f>IF(IFERROR(VLOOKUP(G55,EmployesActifs,1,FALSE),"Non")&lt;&gt;"Non","Oui","Non")</f>
        <v>Non</v>
      </c>
      <c r="B55" s="172">
        <f>IF(A55="Oui",1,0)</f>
        <v>0</v>
      </c>
      <c r="C55" s="172">
        <f>IF(OR(G55="Médecin",H55="Médecin",I55="Médecin",I55="Médecins",H55="anesthésiste",H55="boursier univ.",H55="chercheur",H55="chirurgien",H55="Résident(e)",H55="Md Urg",H55="Md Card",H55="Fellow",H55="Externe Médecine",H55="Directeur de la biobanque Médecin",H55="monit.-boursier",),1,0)</f>
        <v>0</v>
      </c>
      <c r="D55" s="172">
        <f>IF(OR(G55=0,H55="Stagiaire",H55="Stagiaires",H55="Externe",H55="Externes",G55="agence",H55="STAGIAIRE INFIRMIER(ÈRE)",H55="STAGIAIRE SI",H55="STAGIAIRE PAB",H55="STAGIAIRE EN PERFUSION",H55="Stagiaire Physiothérapeute",H55="Stagiaire médecine",H55="Stagiaire - Service sociaux",H55="STAGIAIRE SOINS INFIRMIERS",H55="STAGIAIRE EXTERNE EN MÉDECINE",H55="ss",),1,0)</f>
        <v>0</v>
      </c>
      <c r="E55" s="28" t="s">
        <v>320</v>
      </c>
      <c r="F55" s="28" t="s">
        <v>321</v>
      </c>
      <c r="G55" s="255">
        <v>11827</v>
      </c>
      <c r="H55" s="79" t="s">
        <v>3615</v>
      </c>
      <c r="I55" s="164" t="s">
        <v>174</v>
      </c>
      <c r="J55" s="273">
        <f ca="1">IF(AK55&lt;=Données!$B$2,1," ")</f>
        <v>1</v>
      </c>
      <c r="K55" s="45"/>
      <c r="L55" s="46" t="s">
        <v>56</v>
      </c>
      <c r="M55" s="47" t="s">
        <v>56</v>
      </c>
      <c r="N55" s="48"/>
      <c r="O55" s="185"/>
      <c r="P55" s="187"/>
      <c r="Q55" s="185"/>
      <c r="R55" s="186"/>
      <c r="S55" s="186" t="s">
        <v>56</v>
      </c>
      <c r="T55" s="187"/>
      <c r="U55" s="187"/>
      <c r="V55" s="187"/>
      <c r="W55" s="320"/>
      <c r="X55" s="214"/>
      <c r="Y55" s="215"/>
      <c r="Z55" s="34"/>
      <c r="AA55" s="35"/>
      <c r="AB55" s="35">
        <v>1</v>
      </c>
      <c r="AC55" s="35"/>
      <c r="AD55" s="36"/>
      <c r="AE55" s="224" t="s">
        <v>56</v>
      </c>
      <c r="AF55" s="53"/>
      <c r="AG55" s="54"/>
      <c r="AH55" s="345"/>
      <c r="AI55" s="56"/>
      <c r="AJ55" s="41" t="s">
        <v>85</v>
      </c>
      <c r="AK55" s="42">
        <v>44574</v>
      </c>
      <c r="AL55" s="50"/>
      <c r="AM55" s="337" t="str">
        <f>INDEX($K$6:$AE$6,1,MATCH(1,K55:AE55,-1))</f>
        <v>1512-M</v>
      </c>
      <c r="AN55" s="337" t="str">
        <f>IF(INDEX($K$6:$AE$6,1,MATCH(1,K55:AE55,1))&lt;&gt;INDEX($K$6:$AE$6,1,MATCH(1,K55:AE55,-1)),INDEX($K$6:$AE$6,1,MATCH(1,K55:AE55,1)),"-")</f>
        <v>-</v>
      </c>
      <c r="AO55"/>
      <c r="AP55"/>
      <c r="AQ55"/>
    </row>
    <row r="56" spans="1:43" ht="15" customHeight="1" x14ac:dyDescent="0.2">
      <c r="A56" s="169" t="str">
        <f>IF(IFERROR(VLOOKUP(G56,EmployesActifs,1,FALSE),"Non")&lt;&gt;"Non","Oui","Non")</f>
        <v>Non</v>
      </c>
      <c r="B56" s="172">
        <f>IF(A56="Oui",1,0)</f>
        <v>0</v>
      </c>
      <c r="C56" s="172">
        <f>IF(OR(G56="Médecin",H56="Médecin",I56="Médecin",I56="Médecins",H56="anesthésiste",H56="boursier univ.",H56="chercheur",H56="chirurgien",H56="Résident(e)",H56="Md Urg",H56="Md Card",H56="Fellow",H56="Externe Médecine",H56="Directeur de la biobanque Médecin",H56="monit.-boursier",),1,0)</f>
        <v>0</v>
      </c>
      <c r="D56" s="172">
        <f>IF(OR(G56=0,H56="Stagiaire",H56="Stagiaires",H56="Externe",H56="Externes",G56="agence",H56="STAGIAIRE INFIRMIER(ÈRE)",H56="STAGIAIRE SI",H56="STAGIAIRE PAB",H56="STAGIAIRE EN PERFUSION",H56="Stagiaire Physiothérapeute",H56="Stagiaire médecine",H56="Stagiaire - Service sociaux",H56="STAGIAIRE SOINS INFIRMIERS",H56="STAGIAIRE EXTERNE EN MÉDECINE",H56="ss",),1,0)</f>
        <v>0</v>
      </c>
      <c r="E56" s="28" t="s">
        <v>322</v>
      </c>
      <c r="F56" s="28" t="s">
        <v>323</v>
      </c>
      <c r="G56" s="255">
        <v>11090</v>
      </c>
      <c r="H56" s="57" t="s">
        <v>42</v>
      </c>
      <c r="I56" s="52" t="s">
        <v>324</v>
      </c>
      <c r="J56" s="273">
        <f ca="1">IF(AK56&lt;=Données!$B$2,1," ")</f>
        <v>1</v>
      </c>
      <c r="K56" s="45"/>
      <c r="L56" s="46"/>
      <c r="M56" s="47"/>
      <c r="N56" s="48"/>
      <c r="O56" s="185"/>
      <c r="P56" s="187"/>
      <c r="Q56" s="185" t="s">
        <v>56</v>
      </c>
      <c r="R56" s="186" t="s">
        <v>56</v>
      </c>
      <c r="S56" s="186" t="s">
        <v>56</v>
      </c>
      <c r="T56" s="187"/>
      <c r="U56" s="187"/>
      <c r="V56" s="187"/>
      <c r="W56" s="320"/>
      <c r="X56" s="214"/>
      <c r="Y56" s="215"/>
      <c r="Z56" s="34" t="s">
        <v>56</v>
      </c>
      <c r="AA56" s="35" t="s">
        <v>56</v>
      </c>
      <c r="AB56" s="35" t="s">
        <v>56</v>
      </c>
      <c r="AC56" s="35"/>
      <c r="AD56" s="36" t="s">
        <v>56</v>
      </c>
      <c r="AE56" s="224"/>
      <c r="AF56" s="53"/>
      <c r="AG56" s="54"/>
      <c r="AH56" s="345"/>
      <c r="AI56" s="56"/>
      <c r="AJ56" s="41" t="s">
        <v>290</v>
      </c>
      <c r="AK56" s="42"/>
      <c r="AL56" s="50" t="s">
        <v>325</v>
      </c>
      <c r="AM56" s="337" t="e">
        <f>INDEX($K$6:$AE$6,1,MATCH(1,K56:AE56,-1))</f>
        <v>#N/A</v>
      </c>
      <c r="AN56" s="337" t="e">
        <f>IF(INDEX($K$6:$AE$6,1,MATCH(1,K56:AE56,1))&lt;&gt;INDEX($K$6:$AE$6,1,MATCH(1,K56:AE56,-1)),INDEX($K$6:$AE$6,1,MATCH(1,K56:AE56,1)),"-")</f>
        <v>#N/A</v>
      </c>
      <c r="AO56"/>
      <c r="AP56"/>
      <c r="AQ56"/>
    </row>
    <row r="57" spans="1:43" ht="15" customHeight="1" x14ac:dyDescent="0.2">
      <c r="A57" s="169" t="str">
        <f>IF(IFERROR(VLOOKUP(G57,EmployesActifs,1,FALSE),"Non")&lt;&gt;"Non","Oui","Non")</f>
        <v>Non</v>
      </c>
      <c r="B57" s="172">
        <f>IF(A57="Oui",1,0)</f>
        <v>0</v>
      </c>
      <c r="C57" s="172">
        <v>0</v>
      </c>
      <c r="D57" s="172">
        <v>0</v>
      </c>
      <c r="E57" s="28" t="s">
        <v>3357</v>
      </c>
      <c r="F57" s="28" t="s">
        <v>3358</v>
      </c>
      <c r="G57" s="262">
        <v>13177</v>
      </c>
      <c r="H57" s="79" t="s">
        <v>54</v>
      </c>
      <c r="I57" s="164" t="s">
        <v>55</v>
      </c>
      <c r="J57" s="273">
        <f ca="1">IF(AK57&lt;=Données!$B$2,1," ")</f>
        <v>1</v>
      </c>
      <c r="K57" s="45"/>
      <c r="L57" s="46">
        <v>1</v>
      </c>
      <c r="M57" s="47"/>
      <c r="N57" s="48"/>
      <c r="O57" s="185"/>
      <c r="P57" s="187"/>
      <c r="Q57" s="185"/>
      <c r="R57" s="186"/>
      <c r="S57" s="186"/>
      <c r="T57" s="187"/>
      <c r="U57" s="187"/>
      <c r="V57" s="187"/>
      <c r="W57" s="320"/>
      <c r="X57" s="214"/>
      <c r="Y57" s="215"/>
      <c r="Z57" s="34"/>
      <c r="AA57" s="35"/>
      <c r="AB57" s="35"/>
      <c r="AC57" s="35"/>
      <c r="AD57" s="36"/>
      <c r="AE57" s="224"/>
      <c r="AF57" s="53"/>
      <c r="AG57" s="54"/>
      <c r="AH57" s="345"/>
      <c r="AI57" s="56"/>
      <c r="AJ57" s="178" t="s">
        <v>50</v>
      </c>
      <c r="AK57" s="42">
        <v>45125</v>
      </c>
      <c r="AL57" s="50"/>
      <c r="AM57" s="337" t="str">
        <f>INDEX($K$6:$AE$6,1,MATCH(1,K57:AE57,-1))</f>
        <v>95PFE-L2M</v>
      </c>
      <c r="AN57" s="337" t="str">
        <f>IF(INDEX($K$6:$AE$6,1,MATCH(1,K57:AE57,1))&lt;&gt;INDEX($K$6:$AE$6,1,MATCH(1,K57:AE57,-1)),INDEX($K$6:$AE$6,1,MATCH(1,K57:AE57,1)),"-")</f>
        <v>-</v>
      </c>
      <c r="AO57"/>
      <c r="AP57"/>
      <c r="AQ57"/>
    </row>
    <row r="58" spans="1:43" ht="15" customHeight="1" x14ac:dyDescent="0.2">
      <c r="A58" s="169" t="str">
        <f>IF(IFERROR(VLOOKUP(G58,EmployesActifs,1,FALSE),"Non")&lt;&gt;"Non","Oui","Non")</f>
        <v>Non</v>
      </c>
      <c r="B58" s="172">
        <f>IF(A58="Oui",1,0)</f>
        <v>0</v>
      </c>
      <c r="C58" s="172">
        <f>IF(OR(G58="Médecin",H58="Médecin",I58="Médecin",I58="Médecins",H58="anesthésiste",H58="boursier univ.",H58="chercheur",H58="chirurgien",H58="Résident(e)",H58="Md Urg",H58="Md Card",H58="Fellow",H58="Externe Médecine",H58="Directeur de la biobanque Médecin",H58="monit.-boursier",),1,0)</f>
        <v>0</v>
      </c>
      <c r="D58" s="172">
        <f>IF(OR(G58=0,H58="Stagiaire",H58="Stagiaires",H58="Externe",H58="Externes",G58="agence",H58="STAGIAIRE INFIRMIER(ÈRE)",H58="STAGIAIRE SI",H58="STAGIAIRE PAB",H58="STAGIAIRE EN PERFUSION",H58="Stagiaire Physiothérapeute",H58="Stagiaire médecine",H58="Stagiaire - Service sociaux",H58="STAGIAIRE SOINS INFIRMIERS",H58="STAGIAIRE EXTERNE EN MÉDECINE",H58="ss",),1,0)</f>
        <v>0</v>
      </c>
      <c r="E58" s="28" t="s">
        <v>380</v>
      </c>
      <c r="F58" s="28" t="s">
        <v>381</v>
      </c>
      <c r="G58" s="257">
        <v>11559</v>
      </c>
      <c r="H58" s="67" t="s">
        <v>60</v>
      </c>
      <c r="I58" s="66" t="s">
        <v>382</v>
      </c>
      <c r="J58" s="273">
        <f ca="1">IF(AK58&lt;=Données!$B$2,1," ")</f>
        <v>1</v>
      </c>
      <c r="K58" s="45"/>
      <c r="L58" s="46">
        <v>1</v>
      </c>
      <c r="M58" s="47"/>
      <c r="N58" s="48"/>
      <c r="O58" s="185"/>
      <c r="P58" s="187"/>
      <c r="Q58" s="185"/>
      <c r="R58" s="186"/>
      <c r="S58" s="186"/>
      <c r="T58" s="187"/>
      <c r="U58" s="187"/>
      <c r="V58" s="187"/>
      <c r="W58" s="320"/>
      <c r="X58" s="214"/>
      <c r="Y58" s="215"/>
      <c r="Z58" s="34"/>
      <c r="AA58" s="35"/>
      <c r="AB58" s="35"/>
      <c r="AC58" s="35"/>
      <c r="AD58" s="36"/>
      <c r="AE58" s="224"/>
      <c r="AF58" s="53"/>
      <c r="AG58" s="54"/>
      <c r="AH58" s="345"/>
      <c r="AI58" s="56"/>
      <c r="AJ58" s="41" t="s">
        <v>57</v>
      </c>
      <c r="AK58" s="42">
        <v>44582</v>
      </c>
      <c r="AL58" s="50"/>
      <c r="AM58" s="337" t="str">
        <f>INDEX($K$6:$AE$6,1,MATCH(1,K58:AE58,-1))</f>
        <v>95PFE-L2M</v>
      </c>
      <c r="AN58" s="337" t="str">
        <f>IF(INDEX($K$6:$AE$6,1,MATCH(1,K58:AE58,1))&lt;&gt;INDEX($K$6:$AE$6,1,MATCH(1,K58:AE58,-1)),INDEX($K$6:$AE$6,1,MATCH(1,K58:AE58,1)),"-")</f>
        <v>-</v>
      </c>
      <c r="AO58"/>
      <c r="AP58"/>
      <c r="AQ58"/>
    </row>
    <row r="59" spans="1:43" ht="15" customHeight="1" x14ac:dyDescent="0.2">
      <c r="A59" s="169" t="str">
        <f>IF(IFERROR(VLOOKUP(G59,EmployesActifs,1,FALSE),"Non")&lt;&gt;"Non","Oui","Non")</f>
        <v>Non</v>
      </c>
      <c r="B59" s="172">
        <f>IF(A59="Oui",1,0)</f>
        <v>0</v>
      </c>
      <c r="C59" s="172">
        <f>IF(OR(G59="Médecin",H59="Médecin",I59="Médecin",I59="Médecins",H59="anesthésiste",H59="boursier univ.",H59="chercheur",H59="chirurgien",H59="Résident(e)",H59="Md Urg",H59="Md Card",H59="Fellow",H59="Externe Médecine",H59="Directeur de la biobanque Médecin",H59="monit.-boursier",),1,0)</f>
        <v>0</v>
      </c>
      <c r="D59" s="172">
        <f>IF(OR(G59=0,H59="Stagiaire",H59="Stagiaires",H59="Externe",H59="Externes",G59="agence",H59="STAGIAIRE INFIRMIER(ÈRE)",H59="STAGIAIRE SI",H59="STAGIAIRE PAB",H59="STAGIAIRE EN PERFUSION",H59="Stagiaire Physiothérapeute",H59="Stagiaire médecine",H59="Stagiaire - Service sociaux",H59="STAGIAIRE SOINS INFIRMIERS",H59="STAGIAIRE EXTERNE EN MÉDECINE",H59="ss",),1,0)</f>
        <v>0</v>
      </c>
      <c r="E59" s="28" t="s">
        <v>392</v>
      </c>
      <c r="F59" s="28" t="s">
        <v>393</v>
      </c>
      <c r="G59" s="255">
        <v>12022</v>
      </c>
      <c r="H59" s="57" t="s">
        <v>103</v>
      </c>
      <c r="I59" s="66" t="s">
        <v>146</v>
      </c>
      <c r="J59" s="273">
        <f ca="1">IF(AK59&lt;=Données!$B$2,1," ")</f>
        <v>1</v>
      </c>
      <c r="K59" s="45" t="s">
        <v>56</v>
      </c>
      <c r="L59" s="46" t="s">
        <v>56</v>
      </c>
      <c r="M59" s="47">
        <v>1</v>
      </c>
      <c r="N59" s="48"/>
      <c r="O59" s="185"/>
      <c r="P59" s="187"/>
      <c r="Q59" s="185"/>
      <c r="R59" s="186"/>
      <c r="S59" s="186"/>
      <c r="T59" s="187"/>
      <c r="U59" s="187"/>
      <c r="V59" s="187"/>
      <c r="W59" s="320"/>
      <c r="X59" s="214"/>
      <c r="Y59" s="215"/>
      <c r="Z59" s="34"/>
      <c r="AA59" s="35"/>
      <c r="AB59" s="35"/>
      <c r="AC59" s="35"/>
      <c r="AD59" s="36"/>
      <c r="AE59" s="224"/>
      <c r="AF59" s="53"/>
      <c r="AG59" s="54"/>
      <c r="AH59" s="345"/>
      <c r="AI59" s="56"/>
      <c r="AJ59" s="41" t="s">
        <v>98</v>
      </c>
      <c r="AK59" s="42">
        <v>44582</v>
      </c>
      <c r="AL59" s="50"/>
      <c r="AM59" s="337" t="str">
        <f>INDEX($K$6:$AE$6,1,MATCH(1,K59:AE59,-1))</f>
        <v>95PFE-L2L</v>
      </c>
      <c r="AN59" s="337" t="str">
        <f>IF(INDEX($K$6:$AE$6,1,MATCH(1,K59:AE59,1))&lt;&gt;INDEX($K$6:$AE$6,1,MATCH(1,K59:AE59,-1)),INDEX($K$6:$AE$6,1,MATCH(1,K59:AE59,1)),"-")</f>
        <v>-</v>
      </c>
      <c r="AO59"/>
      <c r="AP59"/>
      <c r="AQ59"/>
    </row>
    <row r="60" spans="1:43" ht="15" customHeight="1" x14ac:dyDescent="0.2">
      <c r="A60" s="169" t="str">
        <f>IF(IFERROR(VLOOKUP(G60,EmployesActifs,1,FALSE),"Non")&lt;&gt;"Non","Oui","Non")</f>
        <v>Non</v>
      </c>
      <c r="B60" s="172">
        <f>IF(A60="Oui",1,0)</f>
        <v>0</v>
      </c>
      <c r="C60" s="172">
        <f>IF(OR(G60="Médecin",H60="Médecin",I60="Médecin",I60="Médecins",H60="anesthésiste",H60="boursier univ.",H60="chercheur",H60="chirurgien",H60="Résident(e)",H60="Md Urg",H60="Md Card",H60="Fellow",H60="Externe Médecine",H60="Directeur de la biobanque Médecin",H60="monit.-boursier",),1,0)</f>
        <v>0</v>
      </c>
      <c r="D60" s="172">
        <f>IF(OR(G60=0,H60="Stagiaire",H60="Stagiaires",H60="Externe",H60="Externes",G60="agence",H60="STAGIAIRE INFIRMIER(ÈRE)",H60="STAGIAIRE SI",H60="STAGIAIRE PAB",H60="STAGIAIRE EN PERFUSION",H60="Stagiaire Physiothérapeute",H60="Stagiaire médecine",H60="Stagiaire - Service sociaux",H60="STAGIAIRE SOINS INFIRMIERS",H60="STAGIAIRE EXTERNE EN MÉDECINE",H60="ss",),1,0)</f>
        <v>0</v>
      </c>
      <c r="E60" s="28" t="s">
        <v>394</v>
      </c>
      <c r="F60" s="28" t="s">
        <v>395</v>
      </c>
      <c r="G60" s="255">
        <v>11041</v>
      </c>
      <c r="H60" s="79" t="s">
        <v>103</v>
      </c>
      <c r="I60" s="164" t="s">
        <v>5717</v>
      </c>
      <c r="J60" s="273" t="str">
        <f ca="1">IF(AK60&lt;=Données!$B$2,1," ")</f>
        <v xml:space="preserve"> </v>
      </c>
      <c r="K60" s="45"/>
      <c r="L60" s="46"/>
      <c r="M60" s="47"/>
      <c r="N60" s="48"/>
      <c r="O60" s="185"/>
      <c r="P60" s="187"/>
      <c r="Q60" s="185"/>
      <c r="R60" s="186"/>
      <c r="S60" s="186">
        <v>1</v>
      </c>
      <c r="T60" s="187"/>
      <c r="U60" s="187"/>
      <c r="V60" s="187"/>
      <c r="W60" s="320"/>
      <c r="X60" s="214"/>
      <c r="Y60" s="215"/>
      <c r="Z60" s="34"/>
      <c r="AA60" s="35"/>
      <c r="AB60" s="35"/>
      <c r="AC60" s="35"/>
      <c r="AD60" s="36"/>
      <c r="AE60" s="224"/>
      <c r="AF60" s="53"/>
      <c r="AG60" s="54"/>
      <c r="AH60" s="55"/>
      <c r="AI60" s="56"/>
      <c r="AJ60" s="41" t="s">
        <v>5851</v>
      </c>
      <c r="AK60" s="42">
        <v>45787</v>
      </c>
      <c r="AL60" s="50"/>
      <c r="AM60" s="337" t="str">
        <f>INDEX($K$6:$AE$6,1,MATCH(1,K60:AE60,-1))</f>
        <v>1870 +</v>
      </c>
      <c r="AN60" s="337" t="str">
        <f>IF(INDEX($K$6:$AE$6,1,MATCH(1,K60:AE60,1))&lt;&gt;INDEX($K$6:$AE$6,1,MATCH(1,K60:AE60,-1)),INDEX($K$6:$AE$6,1,MATCH(1,K60:AE60,1)),"-")</f>
        <v>-</v>
      </c>
      <c r="AO60"/>
      <c r="AP60"/>
      <c r="AQ60"/>
    </row>
    <row r="61" spans="1:43" ht="15" customHeight="1" x14ac:dyDescent="0.2">
      <c r="A61" s="169" t="str">
        <f>IF(IFERROR(VLOOKUP(G61,EmployesActifs,1,FALSE),"Non")&lt;&gt;"Non","Oui","Non")</f>
        <v>Non</v>
      </c>
      <c r="B61" s="172">
        <f>IF(A61="Oui",1,0)</f>
        <v>0</v>
      </c>
      <c r="C61" s="172">
        <f>IF(OR(G61="Médecin",H61="Médecin",I61="Médecin",I61="Médecins",H61="anesthésiste",H61="boursier univ.",H61="chercheur",H61="chirurgien",H61="Résident(e)",H61="Md Urg",H61="Md Card",H61="Fellow",H61="Externe Médecine",H61="Directeur de la biobanque Médecin",H61="monit.-boursier",),1,0)</f>
        <v>0</v>
      </c>
      <c r="D61" s="172">
        <f>IF(OR(G61=0,H61="Stagiaire",H61="Stagiaires",H61="Externe",H61="Externes",G61="agence",H61="STAGIAIRE INFIRMIER(ÈRE)",H61="STAGIAIRE SI",H61="STAGIAIRE PAB",H61="STAGIAIRE EN PERFUSION",H61="Stagiaire Physiothérapeute",H61="Stagiaire médecine",H61="Stagiaire - Service sociaux",H61="STAGIAIRE SOINS INFIRMIERS",H61="STAGIAIRE EXTERNE EN MÉDECINE",H61="ss",),1,0)</f>
        <v>0</v>
      </c>
      <c r="E61" s="28" t="s">
        <v>406</v>
      </c>
      <c r="F61" s="28" t="s">
        <v>407</v>
      </c>
      <c r="G61" s="255">
        <v>11152</v>
      </c>
      <c r="H61" s="57" t="s">
        <v>196</v>
      </c>
      <c r="I61" s="52" t="s">
        <v>65</v>
      </c>
      <c r="J61" s="273">
        <f ca="1">IF(AK61&lt;=Données!$B$2,1," ")</f>
        <v>1</v>
      </c>
      <c r="K61" s="45" t="s">
        <v>56</v>
      </c>
      <c r="L61" s="46"/>
      <c r="M61" s="47"/>
      <c r="N61" s="48"/>
      <c r="O61" s="185"/>
      <c r="P61" s="187"/>
      <c r="Q61" s="185">
        <v>1</v>
      </c>
      <c r="R61" s="186"/>
      <c r="S61" s="186"/>
      <c r="T61" s="187"/>
      <c r="U61" s="187"/>
      <c r="V61" s="187"/>
      <c r="W61" s="320"/>
      <c r="X61" s="214"/>
      <c r="Y61" s="215"/>
      <c r="Z61" s="34"/>
      <c r="AA61" s="35"/>
      <c r="AB61" s="35"/>
      <c r="AC61" s="35"/>
      <c r="AD61" s="36"/>
      <c r="AE61" s="224"/>
      <c r="AF61" s="53"/>
      <c r="AG61" s="54"/>
      <c r="AH61" s="345"/>
      <c r="AI61" s="56"/>
      <c r="AJ61" s="41" t="s">
        <v>66</v>
      </c>
      <c r="AK61" s="42">
        <v>44370</v>
      </c>
      <c r="AL61" s="50"/>
      <c r="AM61" s="337" t="str">
        <f>INDEX($K$6:$AE$6,1,MATCH(1,K61:AE61,-1))</f>
        <v>1860-S</v>
      </c>
      <c r="AN61" s="337" t="str">
        <f>IF(INDEX($K$6:$AE$6,1,MATCH(1,K61:AE61,1))&lt;&gt;INDEX($K$6:$AE$6,1,MATCH(1,K61:AE61,-1)),INDEX($K$6:$AE$6,1,MATCH(1,K61:AE61,1)),"-")</f>
        <v>-</v>
      </c>
      <c r="AO61"/>
      <c r="AP61"/>
      <c r="AQ61"/>
    </row>
    <row r="62" spans="1:43" ht="15" customHeight="1" x14ac:dyDescent="0.2">
      <c r="A62" s="169" t="str">
        <f>IF(IFERROR(VLOOKUP(G62,EmployesActifs,1,FALSE),"Non")&lt;&gt;"Non","Oui","Non")</f>
        <v>Non</v>
      </c>
      <c r="B62" s="172">
        <f>IF(A62="Oui",1,0)</f>
        <v>0</v>
      </c>
      <c r="C62" s="172">
        <f>IF(OR(G62="Médecin",H62="Médecin",I62="Médecin",I62="Médecins",H62="anesthésiste",H62="boursier univ.",H62="chercheur",H62="chirurgien",H62="Résident(e)",H62="Md Urg",H62="Md Card",H62="Fellow",H62="Externe Médecine",H62="Directeur de la biobanque Médecin",H62="monit.-boursier",),1,0)</f>
        <v>0</v>
      </c>
      <c r="D62" s="172">
        <f>IF(OR(G62=0,H62="Stagiaire",H62="Stagiaires",H62="Externe",H62="Externes",G62="agence",H62="STAGIAIRE INFIRMIER(ÈRE)",H62="STAGIAIRE SI",H62="STAGIAIRE PAB",H62="STAGIAIRE EN PERFUSION",H62="Stagiaire Physiothérapeute",H62="Stagiaire médecine",H62="Stagiaire - Service sociaux",H62="STAGIAIRE SOINS INFIRMIERS",H62="STAGIAIRE EXTERNE EN MÉDECINE",H62="ss",),1,0)</f>
        <v>0</v>
      </c>
      <c r="E62" s="28" t="s">
        <v>3182</v>
      </c>
      <c r="F62" s="28" t="s">
        <v>139</v>
      </c>
      <c r="G62" s="259">
        <v>12736</v>
      </c>
      <c r="H62" s="79" t="s">
        <v>261</v>
      </c>
      <c r="I62" s="164" t="s">
        <v>674</v>
      </c>
      <c r="J62" s="273">
        <f ca="1">IF(AK62&lt;=Données!$B$2,1," ")</f>
        <v>1</v>
      </c>
      <c r="K62" s="45"/>
      <c r="L62" s="46">
        <v>1</v>
      </c>
      <c r="M62" s="47"/>
      <c r="N62" s="48"/>
      <c r="O62" s="185"/>
      <c r="P62" s="187"/>
      <c r="Q62" s="185"/>
      <c r="R62" s="186"/>
      <c r="S62" s="186"/>
      <c r="T62" s="187"/>
      <c r="U62" s="187"/>
      <c r="V62" s="187"/>
      <c r="W62" s="320"/>
      <c r="X62" s="214"/>
      <c r="Y62" s="215"/>
      <c r="Z62" s="34"/>
      <c r="AA62" s="35"/>
      <c r="AB62" s="35"/>
      <c r="AC62" s="35"/>
      <c r="AD62" s="36"/>
      <c r="AE62" s="224"/>
      <c r="AF62" s="53"/>
      <c r="AG62" s="54"/>
      <c r="AH62" s="345"/>
      <c r="AI62" s="56"/>
      <c r="AJ62" s="41" t="s">
        <v>50</v>
      </c>
      <c r="AK62" s="42">
        <v>44988</v>
      </c>
      <c r="AL62" s="50"/>
      <c r="AM62" s="337" t="str">
        <f>INDEX($K$6:$AE$6,1,MATCH(1,K62:AE62,-1))</f>
        <v>95PFE-L2M</v>
      </c>
      <c r="AN62" s="337" t="str">
        <f>IF(INDEX($K$6:$AE$6,1,MATCH(1,K62:AE62,1))&lt;&gt;INDEX($K$6:$AE$6,1,MATCH(1,K62:AE62,-1)),INDEX($K$6:$AE$6,1,MATCH(1,K62:AE62,1)),"-")</f>
        <v>-</v>
      </c>
      <c r="AO62"/>
      <c r="AP62"/>
      <c r="AQ62"/>
    </row>
    <row r="63" spans="1:43" ht="15" customHeight="1" x14ac:dyDescent="0.2">
      <c r="A63" s="169" t="str">
        <f>IF(IFERROR(VLOOKUP(G63,EmployesActifs,1,FALSE),"Non")&lt;&gt;"Non","Oui","Non")</f>
        <v>Non</v>
      </c>
      <c r="B63" s="172">
        <f>IF(A63="Oui",1,0)</f>
        <v>0</v>
      </c>
      <c r="C63" s="172">
        <f>IF(OR(G63="Médecin",H63="Médecin",I63="Médecin",I63="Médecins",H63="anesthésiste",H63="boursier univ.",H63="chercheur",H63="chirurgien",H63="Résident(e)",H63="Md Urg",H63="Md Card",H63="Fellow",H63="Externe Médecine",H63="Directeur de la biobanque Médecin",H63="monit.-boursier",),1,0)</f>
        <v>0</v>
      </c>
      <c r="D63" s="172">
        <f>IF(OR(G63=0,H63="Stagiaire",H63="Stagiaires",H63="Externe",H63="Externes",G63="agence",H63="STAGIAIRE INFIRMIER(ÈRE)",H63="STAGIAIRE SI",H63="STAGIAIRE PAB",H63="STAGIAIRE EN PERFUSION",H63="Stagiaire Physiothérapeute",H63="Stagiaire médecine",H63="Stagiaire - Service sociaux",H63="STAGIAIRE SOINS INFIRMIERS",H63="STAGIAIRE EXTERNE EN MÉDECINE",H63="ss",),1,0)</f>
        <v>0</v>
      </c>
      <c r="E63" s="28" t="s">
        <v>3813</v>
      </c>
      <c r="F63" s="28" t="s">
        <v>225</v>
      </c>
      <c r="G63" s="255">
        <v>9448</v>
      </c>
      <c r="H63" s="79" t="s">
        <v>570</v>
      </c>
      <c r="I63" s="164" t="s">
        <v>1319</v>
      </c>
      <c r="J63" s="273" t="str">
        <f ca="1">IF(AL63&lt;=Données!$B$2,1," ")</f>
        <v xml:space="preserve"> </v>
      </c>
      <c r="K63" s="45"/>
      <c r="L63" s="46" t="s">
        <v>56</v>
      </c>
      <c r="M63" s="47">
        <v>1</v>
      </c>
      <c r="N63" s="48"/>
      <c r="O63" s="185"/>
      <c r="P63" s="187"/>
      <c r="Q63" s="185"/>
      <c r="R63" s="186"/>
      <c r="S63" s="186">
        <v>1</v>
      </c>
      <c r="T63" s="187"/>
      <c r="U63" s="187"/>
      <c r="V63" s="187"/>
      <c r="W63" s="320"/>
      <c r="X63" s="214"/>
      <c r="Y63" s="215"/>
      <c r="Z63" s="34"/>
      <c r="AA63" s="35"/>
      <c r="AB63" s="35"/>
      <c r="AC63" s="35"/>
      <c r="AD63" s="36"/>
      <c r="AE63" s="224"/>
      <c r="AF63" s="53"/>
      <c r="AG63" s="54"/>
      <c r="AH63" s="345"/>
      <c r="AI63" s="56"/>
      <c r="AJ63" s="328"/>
      <c r="AK63" s="330" t="s">
        <v>4462</v>
      </c>
      <c r="AL63" s="331">
        <v>45314</v>
      </c>
      <c r="AM63" s="337" t="str">
        <f>INDEX($K$6:$AE$6,1,MATCH(1,K63:AE63,-1))</f>
        <v>95PFE-L2L</v>
      </c>
      <c r="AN63" s="337" t="str">
        <f>IF(INDEX($K$6:$AE$6,1,MATCH(1,K63:AE63,1))&lt;&gt;INDEX($K$6:$AE$6,1,MATCH(1,K63:AE63,-1)),INDEX($K$6:$AE$6,1,MATCH(1,K63:AE63,1)),"-")</f>
        <v>1870 +</v>
      </c>
      <c r="AO63"/>
      <c r="AP63"/>
      <c r="AQ63"/>
    </row>
    <row r="64" spans="1:43" ht="15" customHeight="1" x14ac:dyDescent="0.2">
      <c r="A64" s="169" t="str">
        <f>IF(IFERROR(VLOOKUP(G64,EmployesActifs,1,FALSE),"Non")&lt;&gt;"Non","Oui","Non")</f>
        <v>Non</v>
      </c>
      <c r="B64" s="172">
        <f>IF(A64="Oui",1,0)</f>
        <v>0</v>
      </c>
      <c r="C64" s="172">
        <f>IF(OR(G64="Médecin",H64="Médecin",I64="Médecin",I64="Médecins",H64="anesthésiste",H64="boursier univ.",H64="chercheur",H64="chirurgien",H64="Résident(e)",H64="Md Urg",H64="Md Card",H64="Fellow",H64="Externe Médecine",H64="Directeur de la biobanque Médecin",H64="monit.-boursier",),1,0)</f>
        <v>0</v>
      </c>
      <c r="D64" s="172">
        <f>IF(OR(G64=0,H64="Stagiaire",H64="Stagiaires",H64="Externe",H64="Externes",G64="agence",H64="STAGIAIRE INFIRMIER(ÈRE)",H64="STAGIAIRE SI",H64="STAGIAIRE PAB",H64="STAGIAIRE EN PERFUSION",H64="Stagiaire Physiothérapeute",H64="Stagiaire médecine",H64="Stagiaire - Service sociaux",H64="STAGIAIRE SOINS INFIRMIERS",H64="STAGIAIRE EXTERNE EN MÉDECINE",H64="ss",),1,0)</f>
        <v>0</v>
      </c>
      <c r="E64" s="28" t="s">
        <v>428</v>
      </c>
      <c r="F64" s="28" t="s">
        <v>881</v>
      </c>
      <c r="G64" s="257">
        <v>10300</v>
      </c>
      <c r="H64" s="79" t="s">
        <v>103</v>
      </c>
      <c r="I64" s="164" t="s">
        <v>5709</v>
      </c>
      <c r="J64" s="273" t="str">
        <f ca="1">IF(AK64&lt;=Données!$B$2,1," ")</f>
        <v xml:space="preserve"> </v>
      </c>
      <c r="K64" s="45">
        <v>1</v>
      </c>
      <c r="L64" s="46"/>
      <c r="M64" s="47"/>
      <c r="N64" s="48"/>
      <c r="O64" s="185"/>
      <c r="P64" s="187"/>
      <c r="Q64" s="185"/>
      <c r="R64" s="186"/>
      <c r="S64" s="186"/>
      <c r="T64" s="187"/>
      <c r="U64" s="187"/>
      <c r="V64" s="187"/>
      <c r="W64" s="320"/>
      <c r="X64" s="214"/>
      <c r="Y64" s="215"/>
      <c r="Z64" s="34"/>
      <c r="AA64" s="35"/>
      <c r="AB64" s="35"/>
      <c r="AC64" s="35"/>
      <c r="AD64" s="36"/>
      <c r="AE64" s="224"/>
      <c r="AF64" s="53"/>
      <c r="AG64" s="54"/>
      <c r="AH64" s="55"/>
      <c r="AI64" s="56"/>
      <c r="AJ64" s="41" t="s">
        <v>4462</v>
      </c>
      <c r="AK64" s="42">
        <v>45638</v>
      </c>
      <c r="AL64" s="50"/>
      <c r="AM64" s="337" t="str">
        <f>INDEX($K$6:$AE$6,1,MATCH(1,K64:AE64,-1))</f>
        <v>95PFE-L2S</v>
      </c>
      <c r="AN64" s="337" t="str">
        <f>IF(INDEX($K$6:$AE$6,1,MATCH(1,K64:AE64,1))&lt;&gt;INDEX($K$6:$AE$6,1,MATCH(1,K64:AE64,-1)),INDEX($K$6:$AE$6,1,MATCH(1,K64:AE64,1)),"-")</f>
        <v>-</v>
      </c>
      <c r="AO64"/>
      <c r="AP64"/>
      <c r="AQ64"/>
    </row>
    <row r="65" spans="1:43" ht="15" customHeight="1" x14ac:dyDescent="0.2">
      <c r="A65" s="169" t="str">
        <f>IF(IFERROR(VLOOKUP(G65,EmployesActifs,1,FALSE),"Non")&lt;&gt;"Non","Oui","Non")</f>
        <v>Non</v>
      </c>
      <c r="B65" s="172">
        <f>IF(A65="Oui",1,0)</f>
        <v>0</v>
      </c>
      <c r="C65" s="172">
        <f>IF(OR(G65="Médecin",H65="Médecin",I65="Médecin",I65="Médecins",H65="anesthésiste",H65="boursier univ.",H65="chercheur",H65="chirurgien",H65="Résident(e)",H65="Md Urg",H65="Md Card",H65="Fellow",H65="Externe Médecine",H65="Directeur de la biobanque Médecin",H65="monit.-boursier",),1,0)</f>
        <v>0</v>
      </c>
      <c r="D65" s="172">
        <f>IF(OR(G65=0,H65="Stagiaire",H65="Stagiaires",H65="Externe",H65="Externes",G65="agence",H65="STAGIAIRE INFIRMIER(ÈRE)",H65="STAGIAIRE SI",H65="STAGIAIRE PAB",H65="STAGIAIRE EN PERFUSION",H65="Stagiaire Physiothérapeute",H65="Stagiaire médecine",H65="Stagiaire - Service sociaux",H65="STAGIAIRE SOINS INFIRMIERS",H65="STAGIAIRE EXTERNE EN MÉDECINE",H65="ss",),1,0)</f>
        <v>0</v>
      </c>
      <c r="E65" s="28" t="s">
        <v>428</v>
      </c>
      <c r="F65" s="28" t="s">
        <v>433</v>
      </c>
      <c r="G65" s="255">
        <v>9364</v>
      </c>
      <c r="H65" s="57" t="s">
        <v>132</v>
      </c>
      <c r="I65" s="52" t="s">
        <v>434</v>
      </c>
      <c r="J65" s="273">
        <f ca="1">IF(AK65&lt;=Données!$B$2,1," ")</f>
        <v>1</v>
      </c>
      <c r="K65" s="45" t="s">
        <v>56</v>
      </c>
      <c r="L65" s="46" t="s">
        <v>56</v>
      </c>
      <c r="M65" s="47"/>
      <c r="N65" s="48"/>
      <c r="O65" s="185"/>
      <c r="P65" s="187"/>
      <c r="Q65" s="185"/>
      <c r="R65" s="186"/>
      <c r="S65" s="186">
        <v>1</v>
      </c>
      <c r="T65" s="187"/>
      <c r="U65" s="187"/>
      <c r="V65" s="187"/>
      <c r="W65" s="320"/>
      <c r="X65" s="214"/>
      <c r="Y65" s="215"/>
      <c r="Z65" s="34"/>
      <c r="AA65" s="35"/>
      <c r="AB65" s="35"/>
      <c r="AC65" s="35"/>
      <c r="AD65" s="36"/>
      <c r="AE65" s="224"/>
      <c r="AF65" s="53"/>
      <c r="AG65" s="54"/>
      <c r="AH65" s="345"/>
      <c r="AI65" s="56"/>
      <c r="AJ65" s="41" t="s">
        <v>50</v>
      </c>
      <c r="AK65" s="42">
        <v>44574</v>
      </c>
      <c r="AL65" s="50"/>
      <c r="AM65" s="337" t="str">
        <f>INDEX($K$6:$AE$6,1,MATCH(1,K65:AE65,-1))</f>
        <v>1870 +</v>
      </c>
      <c r="AN65" s="337" t="str">
        <f>IF(INDEX($K$6:$AE$6,1,MATCH(1,K65:AE65,1))&lt;&gt;INDEX($K$6:$AE$6,1,MATCH(1,K65:AE65,-1)),INDEX($K$6:$AE$6,1,MATCH(1,K65:AE65,1)),"-")</f>
        <v>-</v>
      </c>
      <c r="AO65"/>
      <c r="AP65"/>
      <c r="AQ65"/>
    </row>
    <row r="66" spans="1:43" ht="15" customHeight="1" x14ac:dyDescent="0.2">
      <c r="A66" s="169" t="str">
        <f>IF(IFERROR(VLOOKUP(G66,EmployesActifs,1,FALSE),"Non")&lt;&gt;"Non","Oui","Non")</f>
        <v>Non</v>
      </c>
      <c r="B66" s="172">
        <f>IF(A66="Oui",1,0)</f>
        <v>0</v>
      </c>
      <c r="C66" s="172">
        <f>IF(OR(G66="Médecin",H66="Médecin",I66="Médecin",I66="Médecins",H66="anesthésiste",H66="boursier univ.",H66="chercheur",H66="chirurgien",H66="Résident(e)",H66="Md Urg",H66="Md Card",H66="Fellow",H66="Externe Médecine",H66="Directeur de la biobanque Médecin",H66="monit.-boursier",),1,0)</f>
        <v>0</v>
      </c>
      <c r="D66" s="172">
        <f>IF(OR(G66=0,H66="Stagiaire",H66="Stagiaires",H66="Externe",H66="Externes",G66="agence",H66="STAGIAIRE INFIRMIER(ÈRE)",H66="STAGIAIRE SI",H66="STAGIAIRE PAB",H66="STAGIAIRE EN PERFUSION",H66="Stagiaire Physiothérapeute",H66="Stagiaire médecine",H66="Stagiaire - Service sociaux",H66="STAGIAIRE SOINS INFIRMIERS",H66="STAGIAIRE EXTERNE EN MÉDECINE",H66="ss",),1,0)</f>
        <v>0</v>
      </c>
      <c r="E66" s="28" t="s">
        <v>436</v>
      </c>
      <c r="F66" s="28" t="s">
        <v>437</v>
      </c>
      <c r="G66" s="255">
        <v>1541</v>
      </c>
      <c r="H66" s="57" t="s">
        <v>132</v>
      </c>
      <c r="I66" s="52" t="s">
        <v>438</v>
      </c>
      <c r="J66" s="273">
        <f ca="1">IF(AK66&lt;=Données!$B$2,1," ")</f>
        <v>1</v>
      </c>
      <c r="K66" s="45"/>
      <c r="L66" s="46"/>
      <c r="M66" s="47"/>
      <c r="N66" s="48"/>
      <c r="O66" s="185"/>
      <c r="P66" s="187"/>
      <c r="Q66" s="185"/>
      <c r="R66" s="186"/>
      <c r="S66" s="186"/>
      <c r="T66" s="187"/>
      <c r="U66" s="187"/>
      <c r="V66" s="187"/>
      <c r="W66" s="320"/>
      <c r="X66" s="214"/>
      <c r="Y66" s="215"/>
      <c r="Z66" s="34"/>
      <c r="AA66" s="35">
        <v>1</v>
      </c>
      <c r="AB66" s="35"/>
      <c r="AC66" s="35"/>
      <c r="AD66" s="36"/>
      <c r="AE66" s="224"/>
      <c r="AF66" s="53"/>
      <c r="AG66" s="54"/>
      <c r="AH66" s="345"/>
      <c r="AI66" s="56"/>
      <c r="AJ66" s="41" t="s">
        <v>439</v>
      </c>
      <c r="AK66" s="42">
        <v>42654</v>
      </c>
      <c r="AL66" s="50"/>
      <c r="AM66" s="337" t="str">
        <f>INDEX($K$6:$AE$6,1,MATCH(1,K66:AE66,-1))</f>
        <v>1511-S</v>
      </c>
      <c r="AN66" s="337" t="str">
        <f>IF(INDEX($K$6:$AE$6,1,MATCH(1,K66:AE66,1))&lt;&gt;INDEX($K$6:$AE$6,1,MATCH(1,K66:AE66,-1)),INDEX($K$6:$AE$6,1,MATCH(1,K66:AE66,1)),"-")</f>
        <v>-</v>
      </c>
      <c r="AO66"/>
      <c r="AP66"/>
      <c r="AQ66"/>
    </row>
    <row r="67" spans="1:43" ht="15" customHeight="1" x14ac:dyDescent="0.2">
      <c r="A67" s="169" t="str">
        <f>IF(IFERROR(VLOOKUP(G67,EmployesActifs,1,FALSE),"Non")&lt;&gt;"Non","Oui","Non")</f>
        <v>Non</v>
      </c>
      <c r="B67" s="172">
        <f>IF(A67="Oui",1,0)</f>
        <v>0</v>
      </c>
      <c r="C67" s="172">
        <f>IF(OR(G67="Médecin",H67="Médecin",I67="Médecin",I67="Médecins",H67="anesthésiste",H67="boursier univ.",H67="chercheur",H67="chirurgien",H67="Résident(e)",H67="Md Urg",H67="Md Card",H67="Fellow",H67="Externe Médecine",H67="Directeur de la biobanque Médecin",H67="monit.-boursier",),1,0)</f>
        <v>0</v>
      </c>
      <c r="D67" s="172">
        <f>IF(OR(G67=0,H67="Stagiaire",H67="Stagiaires",H67="Externe",H67="Externes",G67="agence",H67="STAGIAIRE INFIRMIER(ÈRE)",H67="STAGIAIRE SI",H67="STAGIAIRE PAB",H67="STAGIAIRE EN PERFUSION",H67="Stagiaire Physiothérapeute",H67="Stagiaire médecine",H67="Stagiaire - Service sociaux",H67="STAGIAIRE SOINS INFIRMIERS",H67="STAGIAIRE EXTERNE EN MÉDECINE",H67="ss",),1,0)</f>
        <v>0</v>
      </c>
      <c r="E67" s="28" t="s">
        <v>442</v>
      </c>
      <c r="F67" s="28" t="s">
        <v>443</v>
      </c>
      <c r="G67" s="255">
        <v>4141</v>
      </c>
      <c r="H67" s="79" t="s">
        <v>1095</v>
      </c>
      <c r="I67" s="164" t="s">
        <v>282</v>
      </c>
      <c r="J67" s="273" t="str">
        <f ca="1">IF(AK67&lt;=Données!$B$2,1," ")</f>
        <v xml:space="preserve"> </v>
      </c>
      <c r="K67" s="45" t="s">
        <v>56</v>
      </c>
      <c r="L67" s="46"/>
      <c r="M67" s="47"/>
      <c r="N67" s="48"/>
      <c r="O67" s="185" t="s">
        <v>56</v>
      </c>
      <c r="P67" s="187"/>
      <c r="Q67" s="185"/>
      <c r="R67" s="186"/>
      <c r="S67" s="186">
        <v>1</v>
      </c>
      <c r="T67" s="187"/>
      <c r="U67" s="187"/>
      <c r="V67" s="187"/>
      <c r="W67" s="320"/>
      <c r="X67" s="214"/>
      <c r="Y67" s="215"/>
      <c r="Z67" s="34"/>
      <c r="AA67" s="35"/>
      <c r="AB67" s="35"/>
      <c r="AC67" s="35"/>
      <c r="AD67" s="36"/>
      <c r="AE67" s="224"/>
      <c r="AF67" s="53"/>
      <c r="AG67" s="54"/>
      <c r="AH67" s="55"/>
      <c r="AI67" s="56"/>
      <c r="AJ67" s="41" t="s">
        <v>4462</v>
      </c>
      <c r="AK67" s="42">
        <v>45357</v>
      </c>
      <c r="AL67" s="50"/>
      <c r="AM67" s="337" t="str">
        <f>INDEX($K$6:$AE$6,1,MATCH(1,K67:AE67,-1))</f>
        <v>1870 +</v>
      </c>
      <c r="AN67" s="337" t="str">
        <f>IF(INDEX($K$6:$AE$6,1,MATCH(1,K67:AE67,1))&lt;&gt;INDEX($K$6:$AE$6,1,MATCH(1,K67:AE67,-1)),INDEX($K$6:$AE$6,1,MATCH(1,K67:AE67,1)),"-")</f>
        <v>-</v>
      </c>
      <c r="AO67"/>
      <c r="AP67"/>
      <c r="AQ67"/>
    </row>
    <row r="68" spans="1:43" ht="15" customHeight="1" x14ac:dyDescent="0.2">
      <c r="A68" s="169" t="str">
        <f>IF(IFERROR(VLOOKUP(G68,EmployesActifs,1,FALSE),"Non")&lt;&gt;"Non","Oui","Non")</f>
        <v>Non</v>
      </c>
      <c r="B68" s="172">
        <f>IF(A68="Oui",1,0)</f>
        <v>0</v>
      </c>
      <c r="C68" s="172">
        <f>IF(OR(G68="Médecin",H68="Médecin",I68="Médecin",I68="Médecins",H68="anesthésiste",H68="boursier univ.",H68="chercheur",H68="chirurgien",H68="Résident(e)",H68="Md Urg",H68="Md Card",H68="Fellow",H68="Externe Médecine",H68="Directeur de la biobanque Médecin",H68="monit.-boursier",),1,0)</f>
        <v>0</v>
      </c>
      <c r="D68" s="172">
        <f>IF(OR(G68=0,H68="Stagiaire",H68="Stagiaires",H68="Externe",H68="Externes",G68="agence",H68="STAGIAIRE INFIRMIER(ÈRE)",H68="STAGIAIRE SI",H68="STAGIAIRE PAB",H68="STAGIAIRE EN PERFUSION",H68="Stagiaire Physiothérapeute",H68="Stagiaire médecine",H68="Stagiaire - Service sociaux",H68="STAGIAIRE SOINS INFIRMIERS",H68="STAGIAIRE EXTERNE EN MÉDECINE",H68="ss",),1,0)</f>
        <v>0</v>
      </c>
      <c r="E68" s="28" t="s">
        <v>445</v>
      </c>
      <c r="F68" s="28" t="s">
        <v>225</v>
      </c>
      <c r="G68" s="255">
        <v>8449</v>
      </c>
      <c r="H68" s="57" t="s">
        <v>42</v>
      </c>
      <c r="I68" s="52" t="s">
        <v>304</v>
      </c>
      <c r="J68" s="273">
        <f ca="1">IF(AK68&lt;=Données!$B$2,1," ")</f>
        <v>1</v>
      </c>
      <c r="K68" s="45"/>
      <c r="L68" s="46"/>
      <c r="M68" s="47"/>
      <c r="N68" s="48"/>
      <c r="O68" s="185"/>
      <c r="P68" s="187"/>
      <c r="Q68" s="185"/>
      <c r="R68" s="186"/>
      <c r="S68" s="186"/>
      <c r="T68" s="187"/>
      <c r="U68" s="187"/>
      <c r="V68" s="187"/>
      <c r="W68" s="320"/>
      <c r="X68" s="214"/>
      <c r="Y68" s="215"/>
      <c r="Z68" s="34"/>
      <c r="AA68" s="35">
        <v>1</v>
      </c>
      <c r="AB68" s="35"/>
      <c r="AC68" s="35"/>
      <c r="AD68" s="36"/>
      <c r="AE68" s="224"/>
      <c r="AF68" s="53"/>
      <c r="AG68" s="54"/>
      <c r="AH68" s="345"/>
      <c r="AI68" s="56"/>
      <c r="AJ68" s="41" t="s">
        <v>229</v>
      </c>
      <c r="AK68" s="42">
        <v>43308</v>
      </c>
      <c r="AL68" s="50"/>
      <c r="AM68" s="337" t="str">
        <f>INDEX($K$6:$AE$6,1,MATCH(1,K68:AE68,-1))</f>
        <v>1511-S</v>
      </c>
      <c r="AN68" s="337" t="str">
        <f>IF(INDEX($K$6:$AE$6,1,MATCH(1,K68:AE68,1))&lt;&gt;INDEX($K$6:$AE$6,1,MATCH(1,K68:AE68,-1)),INDEX($K$6:$AE$6,1,MATCH(1,K68:AE68,1)),"-")</f>
        <v>-</v>
      </c>
      <c r="AO68"/>
      <c r="AP68"/>
      <c r="AQ68"/>
    </row>
    <row r="69" spans="1:43" ht="15" customHeight="1" x14ac:dyDescent="0.2">
      <c r="A69" s="169" t="str">
        <f>IF(IFERROR(VLOOKUP(G69,EmployesActifs,1,FALSE),"Non")&lt;&gt;"Non","Oui","Non")</f>
        <v>Non</v>
      </c>
      <c r="B69" s="172">
        <f>IF(A69="Oui",1,0)</f>
        <v>0</v>
      </c>
      <c r="C69" s="172">
        <f>IF(OR(G69="Médecin",H69="Médecin",I69="Médecin",I69="Médecins",H69="anesthésiste",H69="boursier univ.",H69="chercheur",H69="chirurgien",H69="Résident(e)",H69="Md Urg",H69="Md Card",H69="Fellow",H69="Externe Médecine",H69="Directeur de la biobanque Médecin",H69="monit.-boursier",),1,0)</f>
        <v>0</v>
      </c>
      <c r="D69" s="172">
        <f>IF(OR(G69=0,H69="Stagiaire",H69="Stagiaires",H69="Externe",H69="Externes",G69="agence",H69="STAGIAIRE INFIRMIER(ÈRE)",H69="STAGIAIRE SI",H69="STAGIAIRE PAB",H69="STAGIAIRE EN PERFUSION",H69="Stagiaire Physiothérapeute",H69="Stagiaire médecine",H69="Stagiaire - Service sociaux",H69="STAGIAIRE SOINS INFIRMIERS",H69="STAGIAIRE EXTERNE EN MÉDECINE",H69="ss",),1,0)</f>
        <v>0</v>
      </c>
      <c r="E69" s="28" t="s">
        <v>450</v>
      </c>
      <c r="F69" s="28" t="s">
        <v>3251</v>
      </c>
      <c r="G69" s="255">
        <v>12886</v>
      </c>
      <c r="H69" s="57" t="s">
        <v>261</v>
      </c>
      <c r="I69" s="52" t="s">
        <v>674</v>
      </c>
      <c r="J69" s="273">
        <f ca="1">IF(AK69&lt;=Données!$B$2,1," ")</f>
        <v>1</v>
      </c>
      <c r="K69" s="45"/>
      <c r="L69" s="46">
        <v>1</v>
      </c>
      <c r="M69" s="47"/>
      <c r="N69" s="48"/>
      <c r="O69" s="185"/>
      <c r="P69" s="187"/>
      <c r="Q69" s="185"/>
      <c r="R69" s="186"/>
      <c r="S69" s="186"/>
      <c r="T69" s="187"/>
      <c r="U69" s="187"/>
      <c r="V69" s="187"/>
      <c r="W69" s="320"/>
      <c r="X69" s="214"/>
      <c r="Y69" s="215"/>
      <c r="Z69" s="34"/>
      <c r="AA69" s="35"/>
      <c r="AB69" s="35"/>
      <c r="AC69" s="35"/>
      <c r="AD69" s="36"/>
      <c r="AE69" s="224"/>
      <c r="AF69" s="53"/>
      <c r="AG69" s="54"/>
      <c r="AH69" s="345"/>
      <c r="AI69" s="56"/>
      <c r="AJ69" s="41" t="s">
        <v>50</v>
      </c>
      <c r="AK69" s="42">
        <v>45050</v>
      </c>
      <c r="AL69" s="50"/>
      <c r="AM69" s="337" t="str">
        <f>INDEX($K$6:$AE$6,1,MATCH(1,K69:AE69,-1))</f>
        <v>95PFE-L2M</v>
      </c>
      <c r="AN69" s="337" t="str">
        <f>IF(INDEX($K$6:$AE$6,1,MATCH(1,K69:AE69,1))&lt;&gt;INDEX($K$6:$AE$6,1,MATCH(1,K69:AE69,-1)),INDEX($K$6:$AE$6,1,MATCH(1,K69:AE69,1)),"-")</f>
        <v>-</v>
      </c>
      <c r="AO69"/>
      <c r="AP69"/>
      <c r="AQ69"/>
    </row>
    <row r="70" spans="1:43" ht="15" customHeight="1" x14ac:dyDescent="0.2">
      <c r="A70" s="169" t="str">
        <f>IF(IFERROR(VLOOKUP(G70,EmployesActifs,1,FALSE),"Non")&lt;&gt;"Non","Oui","Non")</f>
        <v>Non</v>
      </c>
      <c r="B70" s="172">
        <f>IF(A70="Oui",1,0)</f>
        <v>0</v>
      </c>
      <c r="C70" s="172">
        <f>IF(OR(G70="Médecin",H70="Médecin",I70="Médecin",I70="Médecins",H70="anesthésiste",H70="boursier univ.",H70="chercheur",H70="chirurgien",H70="Résident(e)",H70="Md Urg",H70="Md Card",H70="Fellow",H70="Externe Médecine",H70="Directeur de la biobanque Médecin",H70="monit.-boursier",),1,0)</f>
        <v>0</v>
      </c>
      <c r="D70" s="172">
        <f>IF(OR(G70=0,H70="Stagiaire",H70="Stagiaires",H70="Externe",H70="Externes",G70="agence",H70="STAGIAIRE INFIRMIER(ÈRE)",H70="STAGIAIRE SI",H70="STAGIAIRE PAB",H70="STAGIAIRE EN PERFUSION",H70="Stagiaire Physiothérapeute",H70="Stagiaire médecine",H70="Stagiaire - Service sociaux",H70="STAGIAIRE SOINS INFIRMIERS",H70="STAGIAIRE EXTERNE EN MÉDECINE",H70="ss",),1,0)</f>
        <v>0</v>
      </c>
      <c r="E70" s="28" t="s">
        <v>454</v>
      </c>
      <c r="F70" s="28" t="s">
        <v>452</v>
      </c>
      <c r="G70" s="255">
        <v>10348</v>
      </c>
      <c r="H70" s="79" t="s">
        <v>2098</v>
      </c>
      <c r="I70" s="164" t="s">
        <v>61</v>
      </c>
      <c r="J70" s="273">
        <f ca="1">IF(AK70&lt;=Données!$B$2,1," ")</f>
        <v>1</v>
      </c>
      <c r="K70" s="45"/>
      <c r="L70" s="46"/>
      <c r="M70" s="47"/>
      <c r="N70" s="48"/>
      <c r="O70" s="185"/>
      <c r="P70" s="187"/>
      <c r="Q70" s="185"/>
      <c r="R70" s="186">
        <v>1</v>
      </c>
      <c r="S70" s="186"/>
      <c r="T70" s="187"/>
      <c r="U70" s="187"/>
      <c r="V70" s="187"/>
      <c r="W70" s="320"/>
      <c r="X70" s="214"/>
      <c r="Y70" s="215"/>
      <c r="Z70" s="34"/>
      <c r="AA70" s="35"/>
      <c r="AB70" s="35"/>
      <c r="AC70" s="35"/>
      <c r="AD70" s="36"/>
      <c r="AE70" s="224"/>
      <c r="AF70" s="53"/>
      <c r="AG70" s="54"/>
      <c r="AH70" s="345"/>
      <c r="AI70" s="56"/>
      <c r="AJ70" s="41" t="s">
        <v>159</v>
      </c>
      <c r="AK70" s="42">
        <v>43910</v>
      </c>
      <c r="AL70" s="50" t="s">
        <v>453</v>
      </c>
      <c r="AM70" s="337">
        <f>INDEX($K$6:$AE$6,1,MATCH(1,K70:AE70,-1))</f>
        <v>1860</v>
      </c>
      <c r="AN70" s="337" t="str">
        <f>IF(INDEX($K$6:$AE$6,1,MATCH(1,K70:AE70,1))&lt;&gt;INDEX($K$6:$AE$6,1,MATCH(1,K70:AE70,-1)),INDEX($K$6:$AE$6,1,MATCH(1,K70:AE70,1)),"-")</f>
        <v>-</v>
      </c>
      <c r="AO70"/>
      <c r="AP70"/>
      <c r="AQ70"/>
    </row>
    <row r="71" spans="1:43" ht="15" customHeight="1" x14ac:dyDescent="0.2">
      <c r="A71" s="169" t="str">
        <f>IF(IFERROR(VLOOKUP(G71,EmployesActifs,1,FALSE),"Non")&lt;&gt;"Non","Oui","Non")</f>
        <v>Non</v>
      </c>
      <c r="B71" s="172">
        <f>IF(A71="Oui",1,0)</f>
        <v>0</v>
      </c>
      <c r="C71" s="172">
        <f>IF(OR(G71="Médecin",H71="Médecin",I71="Médecin",I71="Médecins",H71="anesthésiste",H71="boursier univ.",H71="chercheur",H71="chirurgien",H71="Résident(e)",H71="Md Urg",H71="Md Card",H71="Fellow",H71="Externe Médecine",H71="Directeur de la biobanque Médecin",H71="monit.-boursier",),1,0)</f>
        <v>0</v>
      </c>
      <c r="D71" s="172">
        <f>IF(OR(G71=0,H71="Stagiaire",H71="Stagiaires",H71="Externe",H71="Externes",G71="agence",H71="STAGIAIRE INFIRMIER(ÈRE)",H71="STAGIAIRE SI",H71="STAGIAIRE PAB",H71="STAGIAIRE EN PERFUSION",H71="Stagiaire Physiothérapeute",H71="Stagiaire médecine",H71="Stagiaire - Service sociaux",H71="STAGIAIRE SOINS INFIRMIERS",H71="STAGIAIRE EXTERNE EN MÉDECINE",H71="ss",),1,0)</f>
        <v>0</v>
      </c>
      <c r="E71" s="28" t="s">
        <v>459</v>
      </c>
      <c r="F71" s="28" t="s">
        <v>460</v>
      </c>
      <c r="G71" s="255">
        <v>11516</v>
      </c>
      <c r="H71" s="57" t="s">
        <v>103</v>
      </c>
      <c r="I71" s="52" t="s">
        <v>65</v>
      </c>
      <c r="J71" s="273">
        <f ca="1">IF(AK71&lt;=Données!$B$2,1," ")</f>
        <v>1</v>
      </c>
      <c r="K71" s="45"/>
      <c r="L71" s="46">
        <v>1</v>
      </c>
      <c r="M71" s="47"/>
      <c r="N71" s="48"/>
      <c r="O71" s="185"/>
      <c r="P71" s="187"/>
      <c r="Q71" s="185"/>
      <c r="R71" s="186"/>
      <c r="S71" s="186"/>
      <c r="T71" s="187"/>
      <c r="U71" s="187"/>
      <c r="V71" s="187"/>
      <c r="W71" s="320"/>
      <c r="X71" s="214"/>
      <c r="Y71" s="215"/>
      <c r="Z71" s="34"/>
      <c r="AA71" s="35"/>
      <c r="AB71" s="35"/>
      <c r="AC71" s="35"/>
      <c r="AD71" s="36"/>
      <c r="AE71" s="224"/>
      <c r="AF71" s="53"/>
      <c r="AG71" s="54"/>
      <c r="AH71" s="345"/>
      <c r="AI71" s="56"/>
      <c r="AJ71" s="41" t="s">
        <v>153</v>
      </c>
      <c r="AK71" s="42">
        <v>44299</v>
      </c>
      <c r="AL71" s="50"/>
      <c r="AM71" s="337" t="str">
        <f>INDEX($K$6:$AE$6,1,MATCH(1,K71:AE71,-1))</f>
        <v>95PFE-L2M</v>
      </c>
      <c r="AN71" s="337" t="str">
        <f>IF(INDEX($K$6:$AE$6,1,MATCH(1,K71:AE71,1))&lt;&gt;INDEX($K$6:$AE$6,1,MATCH(1,K71:AE71,-1)),INDEX($K$6:$AE$6,1,MATCH(1,K71:AE71,1)),"-")</f>
        <v>-</v>
      </c>
      <c r="AO71"/>
      <c r="AP71"/>
      <c r="AQ71"/>
    </row>
    <row r="72" spans="1:43" ht="15" customHeight="1" x14ac:dyDescent="0.2">
      <c r="A72" s="169" t="str">
        <f>IF(IFERROR(VLOOKUP(G72,EmployesActifs,1,FALSE),"Non")&lt;&gt;"Non","Oui","Non")</f>
        <v>Non</v>
      </c>
      <c r="B72" s="172">
        <f>IF(A72="Oui",1,0)</f>
        <v>0</v>
      </c>
      <c r="C72" s="172">
        <f>IF(OR(G72="Médecin",H72="Médecin",I72="Médecin",I72="Médecins",H72="anesthésiste",H72="boursier univ.",H72="chercheur",H72="chirurgien",H72="Résident(e)",H72="Md Urg",H72="Md Card",H72="Fellow",H72="Externe Médecine",H72="Directeur de la biobanque Médecin",H72="monit.-boursier",),1,0)</f>
        <v>0</v>
      </c>
      <c r="D72" s="172">
        <f>IF(OR(G72=0,H72="Stagiaire",H72="Stagiaires",H72="Externe",H72="Externes",G72="agence",H72="STAGIAIRE INFIRMIER(ÈRE)",H72="STAGIAIRE SI",H72="STAGIAIRE PAB",H72="STAGIAIRE EN PERFUSION",H72="Stagiaire Physiothérapeute",H72="Stagiaire médecine",H72="Stagiaire - Service sociaux",H72="STAGIAIRE SOINS INFIRMIERS",H72="STAGIAIRE EXTERNE EN MÉDECINE",H72="ss",),1,0)</f>
        <v>0</v>
      </c>
      <c r="E72" s="28" t="s">
        <v>5351</v>
      </c>
      <c r="F72" s="28" t="s">
        <v>1897</v>
      </c>
      <c r="G72" s="257">
        <v>13647</v>
      </c>
      <c r="H72" s="79" t="s">
        <v>2098</v>
      </c>
      <c r="I72" s="164" t="s">
        <v>5717</v>
      </c>
      <c r="J72" s="273" t="str">
        <f ca="1">IF(AL72&lt;=Données!$B$2,1," ")</f>
        <v xml:space="preserve"> </v>
      </c>
      <c r="K72" s="45">
        <v>1</v>
      </c>
      <c r="L72" s="46" t="s">
        <v>56</v>
      </c>
      <c r="M72" s="47"/>
      <c r="N72" s="48"/>
      <c r="O72" s="185"/>
      <c r="P72" s="187"/>
      <c r="Q72" s="185"/>
      <c r="R72" s="186"/>
      <c r="S72" s="186"/>
      <c r="T72" s="187"/>
      <c r="U72" s="187"/>
      <c r="V72" s="187"/>
      <c r="W72" s="320"/>
      <c r="X72" s="214"/>
      <c r="Y72" s="215"/>
      <c r="Z72" s="34"/>
      <c r="AA72" s="35"/>
      <c r="AB72" s="35"/>
      <c r="AC72" s="35"/>
      <c r="AD72" s="36"/>
      <c r="AE72" s="224"/>
      <c r="AF72" s="53"/>
      <c r="AG72" s="54"/>
      <c r="AH72" s="345"/>
      <c r="AI72" s="56"/>
      <c r="AJ72" s="328"/>
      <c r="AK72" s="330" t="s">
        <v>652</v>
      </c>
      <c r="AL72" s="331">
        <v>45518</v>
      </c>
      <c r="AM72" s="337" t="str">
        <f>INDEX($K$6:$AE$6,1,MATCH(1,K72:AE72,-1))</f>
        <v>95PFE-L2S</v>
      </c>
      <c r="AN72" s="337" t="str">
        <f>IF(INDEX($K$6:$AE$6,1,MATCH(1,K72:AE72,1))&lt;&gt;INDEX($K$6:$AE$6,1,MATCH(1,K72:AE72,-1)),INDEX($K$6:$AE$6,1,MATCH(1,K72:AE72,1)),"-")</f>
        <v>-</v>
      </c>
      <c r="AO72"/>
      <c r="AP72"/>
      <c r="AQ72"/>
    </row>
    <row r="73" spans="1:43" ht="15" customHeight="1" x14ac:dyDescent="0.2">
      <c r="A73" s="169" t="str">
        <f>IF(IFERROR(VLOOKUP(G73,EmployesActifs,1,FALSE),"Non")&lt;&gt;"Non","Oui","Non")</f>
        <v>Non</v>
      </c>
      <c r="B73" s="172">
        <f>IF(A73="Oui",1,0)</f>
        <v>0</v>
      </c>
      <c r="C73" s="172">
        <f>IF(OR(G73="Médecin",H73="Médecin",I73="Médecin",I73="Médecins",H73="anesthésiste",H73="boursier univ.",H73="chercheur",H73="chirurgien",H73="Résident(e)",H73="Md Urg",H73="Md Card",H73="Fellow",H73="Externe Médecine",H73="Directeur de la biobanque Médecin",H73="monit.-boursier",),1,0)</f>
        <v>0</v>
      </c>
      <c r="D73" s="172">
        <f>IF(OR(G73=0,H73="Stagiaire",H73="Stagiaires",H73="Externe",H73="Externes",G73="agence",H73="STAGIAIRE INFIRMIER(ÈRE)",H73="STAGIAIRE SI",H73="STAGIAIRE PAB",H73="STAGIAIRE EN PERFUSION",H73="Stagiaire Physiothérapeute",H73="Stagiaire médecine",H73="Stagiaire - Service sociaux",H73="STAGIAIRE SOINS INFIRMIERS",H73="STAGIAIRE EXTERNE EN MÉDECINE",H73="ss",),1,0)</f>
        <v>0</v>
      </c>
      <c r="E73" s="28" t="s">
        <v>468</v>
      </c>
      <c r="F73" s="28" t="s">
        <v>469</v>
      </c>
      <c r="G73" s="255">
        <v>11352</v>
      </c>
      <c r="H73" s="79" t="s">
        <v>103</v>
      </c>
      <c r="I73" s="164" t="s">
        <v>65</v>
      </c>
      <c r="J73" s="273">
        <f ca="1">IF(AK73&lt;=Données!$B$2,1," ")</f>
        <v>1</v>
      </c>
      <c r="K73" s="45" t="s">
        <v>56</v>
      </c>
      <c r="L73" s="46"/>
      <c r="M73" s="47"/>
      <c r="N73" s="48"/>
      <c r="O73" s="185"/>
      <c r="P73" s="187"/>
      <c r="Q73" s="185"/>
      <c r="R73" s="186"/>
      <c r="S73" s="186">
        <v>1</v>
      </c>
      <c r="T73" s="187"/>
      <c r="U73" s="187"/>
      <c r="V73" s="187"/>
      <c r="W73" s="320"/>
      <c r="X73" s="214"/>
      <c r="Y73" s="215"/>
      <c r="Z73" s="34"/>
      <c r="AA73" s="35"/>
      <c r="AB73" s="35"/>
      <c r="AC73" s="35"/>
      <c r="AD73" s="36"/>
      <c r="AE73" s="224"/>
      <c r="AF73" s="53"/>
      <c r="AG73" s="54"/>
      <c r="AH73" s="345"/>
      <c r="AI73" s="56"/>
      <c r="AJ73" s="41" t="s">
        <v>98</v>
      </c>
      <c r="AK73" s="42">
        <v>44572</v>
      </c>
      <c r="AL73" s="50"/>
      <c r="AM73" s="337" t="str">
        <f>INDEX($K$6:$AE$6,1,MATCH(1,K73:AE73,-1))</f>
        <v>1870 +</v>
      </c>
      <c r="AN73" s="337" t="str">
        <f>IF(INDEX($K$6:$AE$6,1,MATCH(1,K73:AE73,1))&lt;&gt;INDEX($K$6:$AE$6,1,MATCH(1,K73:AE73,-1)),INDEX($K$6:$AE$6,1,MATCH(1,K73:AE73,1)),"-")</f>
        <v>-</v>
      </c>
      <c r="AO73"/>
      <c r="AP73"/>
      <c r="AQ73"/>
    </row>
    <row r="74" spans="1:43" ht="15" customHeight="1" x14ac:dyDescent="0.2">
      <c r="A74" s="169" t="str">
        <f>IF(IFERROR(VLOOKUP(G74,EmployesActifs,1,FALSE),"Non")&lt;&gt;"Non","Oui","Non")</f>
        <v>Non</v>
      </c>
      <c r="B74" s="172">
        <f>IF(A74="Oui",1,0)</f>
        <v>0</v>
      </c>
      <c r="C74" s="172">
        <f>IF(OR(G74="Médecin",H74="Médecin",I74="Médecin",I74="Médecins",H74="anesthésiste",H74="boursier univ.",H74="chercheur",H74="chirurgien",H74="Résident(e)",H74="Md Urg",H74="Md Card",H74="Fellow",H74="Externe Médecine",H74="Directeur de la biobanque Médecin",H74="monit.-boursier",),1,0)</f>
        <v>0</v>
      </c>
      <c r="D74" s="172">
        <f>IF(OR(G74=0,H74="Stagiaire",H74="Stagiaires",H74="Externe",H74="Externes",G74="agence",H74="STAGIAIRE INFIRMIER(ÈRE)",H74="STAGIAIRE SI",H74="STAGIAIRE S.I.",H74="STAGIAIRE PAB",H74="STAGIAIRE EN PERFUSION",H74="Stagiaire Physiothérapeute",H74="Stagiaire médecine",H74="Stagiaire - Service sociaux",H74="STAGIAIRE SOINS INFIRMIERS",H74="STAGIAIRE EXTERNE EN MÉDECINE",H74="ss",),1,0)</f>
        <v>0</v>
      </c>
      <c r="E74" s="28" t="s">
        <v>470</v>
      </c>
      <c r="F74" s="28" t="s">
        <v>471</v>
      </c>
      <c r="G74" s="255">
        <v>11113</v>
      </c>
      <c r="H74" s="57" t="s">
        <v>103</v>
      </c>
      <c r="I74" s="52" t="s">
        <v>5717</v>
      </c>
      <c r="J74" s="273">
        <f ca="1">IF(AK74&lt;=Données!$B$2,1," ")</f>
        <v>1</v>
      </c>
      <c r="K74" s="45" t="s">
        <v>56</v>
      </c>
      <c r="L74" s="46">
        <v>1</v>
      </c>
      <c r="M74" s="47"/>
      <c r="N74" s="48"/>
      <c r="O74" s="185"/>
      <c r="P74" s="187"/>
      <c r="Q74" s="185"/>
      <c r="R74" s="186"/>
      <c r="S74" s="186"/>
      <c r="T74" s="187"/>
      <c r="U74" s="187"/>
      <c r="V74" s="187"/>
      <c r="W74" s="320"/>
      <c r="X74" s="214"/>
      <c r="Y74" s="215"/>
      <c r="Z74" s="34"/>
      <c r="AA74" s="35"/>
      <c r="AB74" s="35"/>
      <c r="AC74" s="35"/>
      <c r="AD74" s="36"/>
      <c r="AE74" s="224"/>
      <c r="AF74" s="53"/>
      <c r="AG74" s="54"/>
      <c r="AH74" s="345"/>
      <c r="AI74" s="56"/>
      <c r="AJ74" s="41" t="s">
        <v>50</v>
      </c>
      <c r="AK74" s="42">
        <v>44578</v>
      </c>
      <c r="AL74" s="50"/>
      <c r="AM74" s="337" t="str">
        <f>INDEX($K$6:$AE$6,1,MATCH(1,K74:AE74,-1))</f>
        <v>95PFE-L2M</v>
      </c>
      <c r="AN74" s="337" t="str">
        <f>IF(INDEX($K$6:$AE$6,1,MATCH(1,K74:AE74,1))&lt;&gt;INDEX($K$6:$AE$6,1,MATCH(1,K74:AE74,-1)),INDEX($K$6:$AE$6,1,MATCH(1,K74:AE74,1)),"-")</f>
        <v>-</v>
      </c>
      <c r="AO74"/>
      <c r="AP74"/>
      <c r="AQ74"/>
    </row>
    <row r="75" spans="1:43" ht="15" customHeight="1" x14ac:dyDescent="0.2">
      <c r="A75" s="169" t="str">
        <f>IF(IFERROR(VLOOKUP(G75,EmployesActifs,1,FALSE),"Non")&lt;&gt;"Non","Oui","Non")</f>
        <v>Non</v>
      </c>
      <c r="B75" s="172">
        <f>IF(A75="Oui",1,0)</f>
        <v>0</v>
      </c>
      <c r="C75" s="172">
        <f>IF(OR(G75="Médecin",H75="Médecin",I75="Médecin",I75="Médecins",H75="anesthésiste",H75="boursier univ.",H75="chercheur",H75="chirurgien",H75="Résident(e)",H75="Md Urg",H75="Md Card",H75="Fellow",H75="Externe Médecine",H75="Directeur de la biobanque Médecin",H75="monit.-boursier",),1,0)</f>
        <v>0</v>
      </c>
      <c r="D75" s="172">
        <f>IF(OR(G75=0,H75="Stagiaire",H75="Stagiaires",H75="Externe",H75="Externes",G75="agence",H75="STAGIAIRE INFIRMIER(ÈRE)",H75="STAGIAIRE SI",H75="STAGIAIRE PAB",H75="STAGIAIRE EN PERFUSION",H75="Stagiaire Physiothérapeute",H75="Stagiaire médecine",H75="Stagiaire - Service sociaux",H75="STAGIAIRE SOINS INFIRMIERS",H75="STAGIAIRE EXTERNE EN MÉDECINE",H75="ss",),1,0)</f>
        <v>0</v>
      </c>
      <c r="E75" s="28" t="s">
        <v>470</v>
      </c>
      <c r="F75" s="28" t="s">
        <v>471</v>
      </c>
      <c r="G75" s="255">
        <v>11113</v>
      </c>
      <c r="H75" s="57" t="s">
        <v>177</v>
      </c>
      <c r="I75" s="52" t="s">
        <v>126</v>
      </c>
      <c r="J75" s="273">
        <f ca="1">IF(AK75&lt;=Données!$B$2,1," ")</f>
        <v>1</v>
      </c>
      <c r="K75" s="45" t="s">
        <v>56</v>
      </c>
      <c r="L75" s="46">
        <v>1</v>
      </c>
      <c r="M75" s="47"/>
      <c r="N75" s="48"/>
      <c r="O75" s="185"/>
      <c r="P75" s="187"/>
      <c r="Q75" s="185"/>
      <c r="R75" s="186"/>
      <c r="S75" s="186"/>
      <c r="T75" s="187"/>
      <c r="U75" s="187"/>
      <c r="V75" s="187"/>
      <c r="W75" s="320"/>
      <c r="X75" s="214"/>
      <c r="Y75" s="215"/>
      <c r="Z75" s="34"/>
      <c r="AA75" s="35"/>
      <c r="AB75" s="35"/>
      <c r="AC75" s="35"/>
      <c r="AD75" s="36"/>
      <c r="AE75" s="224"/>
      <c r="AF75" s="53"/>
      <c r="AG75" s="54"/>
      <c r="AH75" s="345"/>
      <c r="AI75" s="56"/>
      <c r="AJ75" s="41" t="s">
        <v>50</v>
      </c>
      <c r="AK75" s="42">
        <v>44578</v>
      </c>
      <c r="AL75" s="50"/>
      <c r="AM75" s="337" t="str">
        <f>INDEX($K$6:$AE$6,1,MATCH(1,K75:AE75,-1))</f>
        <v>95PFE-L2M</v>
      </c>
      <c r="AN75" s="337" t="str">
        <f>IF(INDEX($K$6:$AE$6,1,MATCH(1,K75:AE75,1))&lt;&gt;INDEX($K$6:$AE$6,1,MATCH(1,K75:AE75,-1)),INDEX($K$6:$AE$6,1,MATCH(1,K75:AE75,1)),"-")</f>
        <v>-</v>
      </c>
      <c r="AO75"/>
      <c r="AP75"/>
      <c r="AQ75"/>
    </row>
    <row r="76" spans="1:43" ht="15" customHeight="1" x14ac:dyDescent="0.2">
      <c r="A76" s="169" t="str">
        <f>IF(IFERROR(VLOOKUP(G76,EmployesActifs,1,FALSE),"Non")&lt;&gt;"Non","Oui","Non")</f>
        <v>Non</v>
      </c>
      <c r="B76" s="172">
        <f>IF(A76="Oui",1,0)</f>
        <v>0</v>
      </c>
      <c r="C76" s="172">
        <f>IF(OR(G76="Médecin",H76="Médecin",I76="Médecin",I76="Médecins",H76="anesthésiste",H76="boursier univ.",H76="chercheur",H76="chirurgien",H76="Résident(e)",H76="Md Urg",H76="Md Card",H76="Fellow",H76="Externe Médecine",H76="Directeur de la biobanque Médecin",H76="monit.-boursier",),1,0)</f>
        <v>0</v>
      </c>
      <c r="D76" s="172">
        <f>IF(OR(G76=0,H76="Stagiaire",H76="Stagiaires",H76="Externe",H76="Externes",G76="agence",H76="STAGIAIRE INFIRMIER(ÈRE)",H76="STAGIAIRE SI",H76="STAGIAIRE PAB",H76="STAGIAIRE EN PERFUSION",H76="Stagiaire Physiothérapeute",H76="Stagiaire médecine",H76="Stagiaire - Service sociaux",H76="STAGIAIRE SOINS INFIRMIERS",H76="STAGIAIRE EXTERNE EN MÉDECINE",H76="ss",),1,0)</f>
        <v>0</v>
      </c>
      <c r="E76" s="28" t="s">
        <v>472</v>
      </c>
      <c r="F76" s="28" t="s">
        <v>473</v>
      </c>
      <c r="G76" s="255">
        <v>10658</v>
      </c>
      <c r="H76" s="57" t="s">
        <v>42</v>
      </c>
      <c r="I76" s="52" t="s">
        <v>65</v>
      </c>
      <c r="J76" s="273">
        <f ca="1">IF(AK76&lt;=Données!$B$2,1," ")</f>
        <v>1</v>
      </c>
      <c r="K76" s="45">
        <v>1</v>
      </c>
      <c r="L76" s="46"/>
      <c r="M76" s="47"/>
      <c r="N76" s="48"/>
      <c r="O76" s="185"/>
      <c r="P76" s="187"/>
      <c r="Q76" s="185">
        <v>1</v>
      </c>
      <c r="R76" s="186"/>
      <c r="S76" s="186"/>
      <c r="T76" s="187"/>
      <c r="U76" s="187"/>
      <c r="V76" s="187"/>
      <c r="W76" s="320"/>
      <c r="X76" s="214"/>
      <c r="Y76" s="215"/>
      <c r="Z76" s="34"/>
      <c r="AA76" s="35"/>
      <c r="AB76" s="35"/>
      <c r="AC76" s="35"/>
      <c r="AD76" s="36"/>
      <c r="AE76" s="224"/>
      <c r="AF76" s="53"/>
      <c r="AG76" s="54"/>
      <c r="AH76" s="345"/>
      <c r="AI76" s="56"/>
      <c r="AJ76" s="41" t="s">
        <v>85</v>
      </c>
      <c r="AK76" s="42">
        <v>44460</v>
      </c>
      <c r="AL76" s="50"/>
      <c r="AM76" s="337" t="str">
        <f>INDEX($K$6:$AE$6,1,MATCH(1,K76:AE76,-1))</f>
        <v>95PFE-L2S</v>
      </c>
      <c r="AN76" s="337" t="str">
        <f>IF(INDEX($K$6:$AE$6,1,MATCH(1,K76:AE76,1))&lt;&gt;INDEX($K$6:$AE$6,1,MATCH(1,K76:AE76,-1)),INDEX($K$6:$AE$6,1,MATCH(1,K76:AE76,1)),"-")</f>
        <v>1860-S</v>
      </c>
      <c r="AO76"/>
      <c r="AP76"/>
      <c r="AQ76"/>
    </row>
    <row r="77" spans="1:43" ht="15" customHeight="1" x14ac:dyDescent="0.2">
      <c r="A77" s="169" t="str">
        <f>IF(IFERROR(VLOOKUP(G77,EmployesActifs,1,FALSE),"Non")&lt;&gt;"Non","Oui","Non")</f>
        <v>Non</v>
      </c>
      <c r="B77" s="172">
        <f>IF(A77="Oui",1,0)</f>
        <v>0</v>
      </c>
      <c r="C77" s="172">
        <f>IF(OR(G77="Médecin",H77="Médecin",I77="Médecin",I77="Médecins",H77="anesthésiste",H77="boursier univ.",H77="chercheur",H77="chirurgien",H77="Résident(e)",H77="Md Urg",H77="Md Card",H77="Fellow",H77="Externe Médecine",H77="Directeur de la biobanque Médecin",H77="monit.-boursier",),1,0)</f>
        <v>0</v>
      </c>
      <c r="D77" s="172">
        <f>IF(OR(G77=0,H77="Stagiaire",H77="Stagiaires",H77="Externe",H77="Externes",G77="agence",H77="STAGIAIRE INFIRMIER(ÈRE)",H77="STAGIAIRE SI",H77="STAGIAIRE PAB",H77="STAGIAIRE EN PERFUSION",H77="Stagiaire Physiothérapeute",H77="Stagiaire médecine",H77="Stagiaire - Service sociaux",H77="STAGIAIRE SOINS INFIRMIERS",H77="STAGIAIRE EXTERNE EN MÉDECINE",H77="ss",),1,0)</f>
        <v>0</v>
      </c>
      <c r="E77" s="28" t="s">
        <v>474</v>
      </c>
      <c r="F77" s="28" t="s">
        <v>475</v>
      </c>
      <c r="G77" s="255">
        <v>11620</v>
      </c>
      <c r="H77" s="57" t="s">
        <v>177</v>
      </c>
      <c r="I77" s="52" t="s">
        <v>84</v>
      </c>
      <c r="J77" s="273">
        <f ca="1">IF(AK77&lt;=Données!$B$2,1," ")</f>
        <v>1</v>
      </c>
      <c r="K77" s="45" t="s">
        <v>56</v>
      </c>
      <c r="L77" s="46"/>
      <c r="M77" s="47"/>
      <c r="N77" s="48"/>
      <c r="O77" s="185"/>
      <c r="P77" s="187"/>
      <c r="Q77" s="185" t="s">
        <v>56</v>
      </c>
      <c r="R77" s="186"/>
      <c r="S77" s="186">
        <v>1</v>
      </c>
      <c r="T77" s="187"/>
      <c r="U77" s="187"/>
      <c r="V77" s="187"/>
      <c r="W77" s="320"/>
      <c r="X77" s="214"/>
      <c r="Y77" s="215"/>
      <c r="Z77" s="34"/>
      <c r="AA77" s="35" t="s">
        <v>56</v>
      </c>
      <c r="AB77" s="35"/>
      <c r="AC77" s="35"/>
      <c r="AD77" s="36"/>
      <c r="AE77" s="224"/>
      <c r="AF77" s="53"/>
      <c r="AG77" s="54"/>
      <c r="AH77" s="345"/>
      <c r="AI77" s="56"/>
      <c r="AJ77" s="41" t="s">
        <v>85</v>
      </c>
      <c r="AK77" s="42">
        <v>44418</v>
      </c>
      <c r="AL77" s="50"/>
      <c r="AM77" s="337" t="str">
        <f>INDEX($K$6:$AE$6,1,MATCH(1,K77:AE77,-1))</f>
        <v>1870 +</v>
      </c>
      <c r="AN77" s="337" t="str">
        <f>IF(INDEX($K$6:$AE$6,1,MATCH(1,K77:AE77,1))&lt;&gt;INDEX($K$6:$AE$6,1,MATCH(1,K77:AE77,-1)),INDEX($K$6:$AE$6,1,MATCH(1,K77:AE77,1)),"-")</f>
        <v>-</v>
      </c>
      <c r="AO77"/>
      <c r="AP77"/>
      <c r="AQ77"/>
    </row>
    <row r="78" spans="1:43" ht="15" customHeight="1" x14ac:dyDescent="0.2">
      <c r="A78" s="169" t="str">
        <f>IF(IFERROR(VLOOKUP(G78,EmployesActifs,1,FALSE),"Non")&lt;&gt;"Non","Oui","Non")</f>
        <v>Non</v>
      </c>
      <c r="B78" s="172">
        <f>IF(A78="Oui",1,0)</f>
        <v>0</v>
      </c>
      <c r="C78" s="172">
        <f>IF(OR(G78="Médecin",H78="Médecin",I78="Médecin",I78="Médecins",H78="anesthésiste",H78="boursier univ.",H78="chercheur",H78="chirurgien",H78="Résident(e)",H78="Md Urg",H78="Md Card",H78="Fellow",H78="Externe Médecine",H78="Directeur de la biobanque Médecin",H78="monit.-boursier",),1,0)</f>
        <v>0</v>
      </c>
      <c r="D78" s="172">
        <f>IF(OR(G78=0,H78="Stagiaire",H78="Stagiaires",H78="Externe",H78="Externes",G78="agence",H78="STAGIAIRE INFIRMIER(ÈRE)",H78="STAGIAIRE SI",H78="STAGIAIRE PAB",H78="STAGIAIRE EN PERFUSION",H78="Stagiaire Physiothérapeute",H78="Stagiaire médecine",H78="Stagiaire - Service sociaux",H78="STAGIAIRE SOINS INFIRMIERS",H78="STAGIAIRE EXTERNE EN MÉDECINE",H78="ss",),1,0)</f>
        <v>0</v>
      </c>
      <c r="E78" s="28" t="s">
        <v>484</v>
      </c>
      <c r="F78" s="28" t="s">
        <v>485</v>
      </c>
      <c r="G78" s="255">
        <v>893</v>
      </c>
      <c r="H78" s="79" t="s">
        <v>2098</v>
      </c>
      <c r="I78" s="164" t="s">
        <v>43</v>
      </c>
      <c r="J78" s="273">
        <f ca="1">IF(AK78&lt;=Données!$B$2,1," ")</f>
        <v>1</v>
      </c>
      <c r="K78" s="45">
        <v>1</v>
      </c>
      <c r="L78" s="46"/>
      <c r="M78" s="47"/>
      <c r="N78" s="48"/>
      <c r="O78" s="185"/>
      <c r="P78" s="187"/>
      <c r="Q78" s="185"/>
      <c r="R78" s="186"/>
      <c r="S78" s="186"/>
      <c r="T78" s="187"/>
      <c r="U78" s="187"/>
      <c r="V78" s="187"/>
      <c r="W78" s="320"/>
      <c r="X78" s="214"/>
      <c r="Y78" s="215"/>
      <c r="Z78" s="34"/>
      <c r="AA78" s="35"/>
      <c r="AB78" s="35"/>
      <c r="AC78" s="35"/>
      <c r="AD78" s="36"/>
      <c r="AE78" s="224"/>
      <c r="AF78" s="53"/>
      <c r="AG78" s="54"/>
      <c r="AH78" s="345"/>
      <c r="AI78" s="56"/>
      <c r="AJ78" s="41" t="s">
        <v>98</v>
      </c>
      <c r="AK78" s="42">
        <v>44572</v>
      </c>
      <c r="AL78" s="50"/>
      <c r="AM78" s="337" t="str">
        <f>INDEX($K$6:$AE$6,1,MATCH(1,K78:AE78,-1))</f>
        <v>95PFE-L2S</v>
      </c>
      <c r="AN78" s="337" t="str">
        <f>IF(INDEX($K$6:$AE$6,1,MATCH(1,K78:AE78,1))&lt;&gt;INDEX($K$6:$AE$6,1,MATCH(1,K78:AE78,-1)),INDEX($K$6:$AE$6,1,MATCH(1,K78:AE78,1)),"-")</f>
        <v>-</v>
      </c>
      <c r="AO78"/>
      <c r="AP78"/>
      <c r="AQ78"/>
    </row>
    <row r="79" spans="1:43" ht="15" customHeight="1" x14ac:dyDescent="0.2">
      <c r="A79" s="169" t="str">
        <f>IF(IFERROR(VLOOKUP(G79,EmployesActifs,1,FALSE),"Non")&lt;&gt;"Non","Oui","Non")</f>
        <v>Non</v>
      </c>
      <c r="B79" s="172">
        <f>IF(A79="Oui",1,0)</f>
        <v>0</v>
      </c>
      <c r="C79" s="172">
        <f>IF(OR(G79="Médecin",H79="Médecin",I79="Médecin",I79="Médecins",H79="anesthésiste",H79="boursier univ.",H79="chercheur",H79="chirurgien",H79="Résident(e)",H79="Md Urg",H79="Md Card",H79="Fellow",H79="Externe Médecine",H79="Directeur de la biobanque Médecin",H79="monit.-boursier",),1,0)</f>
        <v>0</v>
      </c>
      <c r="D79" s="172">
        <f>IF(OR(G79=0,H79="Stagiaire",H79="Stagiaires",H79="Externe",H79="Externes",G79="agence",H79="STAGIAIRE INFIRMIER(ÈRE)",H79="STAGIAIRE SI",H79="STAGIAIRE PAB",H79="STAGIAIRE EN PERFUSION",H79="Stagiaire Physiothérapeute",H79="Stagiaire médecine",H79="Stagiaire - Service sociaux",H79="STAGIAIRE SOINS INFIRMIERS",H79="STAGIAIRE EXTERNE EN MÉDECINE",H79="ss",),1,0)</f>
        <v>0</v>
      </c>
      <c r="E79" s="28" t="s">
        <v>484</v>
      </c>
      <c r="F79" s="28" t="s">
        <v>1264</v>
      </c>
      <c r="G79" s="255">
        <v>10452</v>
      </c>
      <c r="H79" s="79" t="s">
        <v>72</v>
      </c>
      <c r="I79" s="164" t="s">
        <v>888</v>
      </c>
      <c r="J79" s="273" t="str">
        <f ca="1">IF(AK79&lt;=Données!$B$2,1," ")</f>
        <v xml:space="preserve"> </v>
      </c>
      <c r="K79" s="45"/>
      <c r="L79" s="46">
        <v>1</v>
      </c>
      <c r="M79" s="47"/>
      <c r="N79" s="48"/>
      <c r="O79" s="185"/>
      <c r="P79" s="187"/>
      <c r="Q79" s="185"/>
      <c r="R79" s="186"/>
      <c r="S79" s="186"/>
      <c r="T79" s="187"/>
      <c r="U79" s="187"/>
      <c r="V79" s="187"/>
      <c r="W79" s="320"/>
      <c r="X79" s="214"/>
      <c r="Y79" s="215"/>
      <c r="Z79" s="34"/>
      <c r="AA79" s="35"/>
      <c r="AB79" s="35"/>
      <c r="AC79" s="35"/>
      <c r="AD79" s="36"/>
      <c r="AE79" s="224"/>
      <c r="AF79" s="53"/>
      <c r="AG79" s="54"/>
      <c r="AH79" s="55"/>
      <c r="AI79" s="56"/>
      <c r="AJ79" s="41" t="s">
        <v>4462</v>
      </c>
      <c r="AK79" s="42">
        <v>45812</v>
      </c>
      <c r="AL79" s="50"/>
      <c r="AM79" s="337" t="str">
        <f>INDEX($K$6:$AE$6,1,MATCH(1,K79:AE79,-1))</f>
        <v>95PFE-L2M</v>
      </c>
      <c r="AN79" s="337" t="str">
        <f>IF(INDEX($K$6:$AE$6,1,MATCH(1,K79:AE79,1))&lt;&gt;INDEX($K$6:$AE$6,1,MATCH(1,K79:AE79,-1)),INDEX($K$6:$AE$6,1,MATCH(1,K79:AE79,1)),"-")</f>
        <v>-</v>
      </c>
      <c r="AO79"/>
      <c r="AP79"/>
      <c r="AQ79"/>
    </row>
    <row r="80" spans="1:43" ht="15" customHeight="1" x14ac:dyDescent="0.2">
      <c r="A80" s="169" t="str">
        <f>IF(IFERROR(VLOOKUP(G80,EmployesActifs,1,FALSE),"Non")&lt;&gt;"Non","Oui","Non")</f>
        <v>Non</v>
      </c>
      <c r="B80" s="172">
        <f>IF(A80="Oui",1,0)</f>
        <v>0</v>
      </c>
      <c r="C80" s="172">
        <f>IF(OR(G80="Médecin",H80="Médecin",I80="Médecin",I80="Médecins",H80="anesthésiste",H80="boursier univ.",H80="chercheur",H80="chirurgien",H80="Résident(e)",H80="Md Urg",H80="Md Card",H80="Fellow",H80="Externe Médecine",H80="Directeur de la biobanque Médecin",H80="monit.-boursier",),1,0)</f>
        <v>0</v>
      </c>
      <c r="D80" s="172">
        <f>IF(OR(G80=0,H80="Stagiaire",H80="Stagiaires",H80="Externe",H80="Externes",G80="agence",H80="STAGIAIRE INFIRMIER(ÈRE)",H80="STAGIAIRE SI",H80="STAGIAIRE PAB",H80="STAGIAIRE EN PERFUSION",H80="Stagiaire Physiothérapeute",H80="Stagiaire médecine",H80="Stagiaire - Service sociaux",H80="STAGIAIRE SOINS INFIRMIERS",H80="STAGIAIRE EXTERNE EN MÉDECINE",H80="ss",),1,0)</f>
        <v>0</v>
      </c>
      <c r="E80" s="28" t="s">
        <v>489</v>
      </c>
      <c r="F80" s="28" t="s">
        <v>490</v>
      </c>
      <c r="G80" s="255">
        <v>12112</v>
      </c>
      <c r="H80" s="57" t="s">
        <v>196</v>
      </c>
      <c r="I80" s="52" t="s">
        <v>126</v>
      </c>
      <c r="J80" s="273">
        <f ca="1">IF(AK80&lt;=Données!$B$2,1," ")</f>
        <v>1</v>
      </c>
      <c r="K80" s="45"/>
      <c r="L80" s="46" t="s">
        <v>56</v>
      </c>
      <c r="M80" s="47"/>
      <c r="N80" s="48"/>
      <c r="O80" s="185"/>
      <c r="P80" s="187"/>
      <c r="Q80" s="185"/>
      <c r="R80" s="186"/>
      <c r="S80" s="186">
        <v>1</v>
      </c>
      <c r="T80" s="187"/>
      <c r="U80" s="187"/>
      <c r="V80" s="187"/>
      <c r="W80" s="320"/>
      <c r="X80" s="214"/>
      <c r="Y80" s="215"/>
      <c r="Z80" s="34"/>
      <c r="AA80" s="35"/>
      <c r="AB80" s="35"/>
      <c r="AC80" s="35"/>
      <c r="AD80" s="36"/>
      <c r="AE80" s="224"/>
      <c r="AF80" s="53"/>
      <c r="AG80" s="54"/>
      <c r="AH80" s="345"/>
      <c r="AI80" s="56"/>
      <c r="AJ80" s="41" t="s">
        <v>50</v>
      </c>
      <c r="AK80" s="42">
        <v>44585</v>
      </c>
      <c r="AL80" s="50"/>
      <c r="AM80" s="337" t="str">
        <f>INDEX($K$6:$AE$6,1,MATCH(1,K80:AE80,-1))</f>
        <v>1870 +</v>
      </c>
      <c r="AN80" s="337" t="str">
        <f>IF(INDEX($K$6:$AE$6,1,MATCH(1,K80:AE80,1))&lt;&gt;INDEX($K$6:$AE$6,1,MATCH(1,K80:AE80,-1)),INDEX($K$6:$AE$6,1,MATCH(1,K80:AE80,1)),"-")</f>
        <v>-</v>
      </c>
      <c r="AO80"/>
      <c r="AP80"/>
      <c r="AQ80"/>
    </row>
    <row r="81" spans="1:43" ht="15" customHeight="1" x14ac:dyDescent="0.2">
      <c r="A81" s="169" t="str">
        <f>IF(IFERROR(VLOOKUP(G81,EmployesActifs,1,FALSE),"Non")&lt;&gt;"Non","Oui","Non")</f>
        <v>Non</v>
      </c>
      <c r="B81" s="172">
        <f>IF(A81="Oui",1,0)</f>
        <v>0</v>
      </c>
      <c r="C81" s="172">
        <f>IF(OR(G81="Médecin",H81="Médecin",I81="Médecin",I81="Médecins",H81="anesthésiste",H81="boursier univ.",H81="chercheur",H81="chirurgien",H81="Résident(e)",H81="Md Urg",H81="Md Card",H81="Fellow",H81="Externe Médecine",H81="Directeur de la biobanque Médecin",H81="monit.-boursier",),1,0)</f>
        <v>0</v>
      </c>
      <c r="D81" s="172">
        <f>IF(OR(G81=0,H81="Stagiaire",H81="Stagiaires",H81="Externe",H81="Externes",G81="agence",H81="STAGIAIRE INFIRMIER(ÈRE)",H81="STAGIAIRE SI",H81="STAGIAIRE PAB",H81="STAGIAIRE EN PERFUSION",H81="Stagiaire Physiothérapeute",H81="Stagiaire médecine",H81="Stagiaire - Service sociaux",H81="STAGIAIRE SOINS INFIRMIERS",H81="STAGIAIRE EXTERNE EN MÉDECINE",H81="ss",),1,0)</f>
        <v>0</v>
      </c>
      <c r="E81" s="28" t="s">
        <v>493</v>
      </c>
      <c r="F81" s="28" t="s">
        <v>494</v>
      </c>
      <c r="G81" s="255">
        <v>8170</v>
      </c>
      <c r="H81" s="79" t="s">
        <v>1681</v>
      </c>
      <c r="I81" s="164" t="s">
        <v>4422</v>
      </c>
      <c r="J81" s="273">
        <f ca="1">IF(AK81&lt;=Données!$B$2,1," ")</f>
        <v>1</v>
      </c>
      <c r="K81" s="45"/>
      <c r="L81" s="46"/>
      <c r="M81" s="47"/>
      <c r="N81" s="48"/>
      <c r="O81" s="185"/>
      <c r="P81" s="187"/>
      <c r="Q81" s="185"/>
      <c r="R81" s="186"/>
      <c r="S81" s="186"/>
      <c r="T81" s="187"/>
      <c r="U81" s="187"/>
      <c r="V81" s="187"/>
      <c r="W81" s="320"/>
      <c r="X81" s="214"/>
      <c r="Y81" s="215"/>
      <c r="Z81" s="34"/>
      <c r="AA81" s="35">
        <v>1</v>
      </c>
      <c r="AB81" s="35"/>
      <c r="AC81" s="35"/>
      <c r="AD81" s="36"/>
      <c r="AE81" s="224"/>
      <c r="AF81" s="53"/>
      <c r="AG81" s="54"/>
      <c r="AH81" s="55"/>
      <c r="AI81" s="56"/>
      <c r="AJ81" s="41" t="s">
        <v>299</v>
      </c>
      <c r="AK81" s="42">
        <v>43796</v>
      </c>
      <c r="AL81" s="50"/>
      <c r="AM81" s="337" t="str">
        <f>INDEX($K$6:$AE$6,1,MATCH(1,K81:AE81,-1))</f>
        <v>1511-S</v>
      </c>
      <c r="AN81" s="337" t="str">
        <f>IF(INDEX($K$6:$AE$6,1,MATCH(1,K81:AE81,1))&lt;&gt;INDEX($K$6:$AE$6,1,MATCH(1,K81:AE81,-1)),INDEX($K$6:$AE$6,1,MATCH(1,K81:AE81,1)),"-")</f>
        <v>-</v>
      </c>
      <c r="AO81"/>
      <c r="AP81"/>
      <c r="AQ81"/>
    </row>
    <row r="82" spans="1:43" ht="15" customHeight="1" x14ac:dyDescent="0.2">
      <c r="A82" s="169" t="str">
        <f>IF(IFERROR(VLOOKUP(G82,EmployesActifs,1,FALSE),"Non")&lt;&gt;"Non","Oui","Non")</f>
        <v>Non</v>
      </c>
      <c r="B82" s="172">
        <f>IF(A82="Oui",1,0)</f>
        <v>0</v>
      </c>
      <c r="C82" s="172">
        <f>IF(OR(G82="Médecin",H82="Médecin",I82="Médecin",I82="Médecins",H82="anesthésiste",H82="boursier univ.",H82="chercheur",H82="chirurgien",H82="Résident(e)",H82="Md Urg",H82="Md Card",H82="Fellow",H82="Externe Médecine",H82="Directeur de la biobanque Médecin",H82="monit.-boursier",),1,0)</f>
        <v>0</v>
      </c>
      <c r="D82" s="172">
        <f>IF(OR(G82=0,H82="Stagiaire",H82="Stagiaires",H82="Externe",H82="Externes",G82="agence",H82="STAGIAIRE INFIRMIER(ÈRE)",H82="STAGIAIRE SI",H82="STAGIAIRE PAB",H82="STAGIAIRE EN PERFUSION",H82="Stagiaire Physiothérapeute",H82="Stagiaire médecine",H82="Stagiaire - Service sociaux",H82="STAGIAIRE SOINS INFIRMIERS",H82="STAGIAIRE EXTERNE EN MÉDECINE",H82="ss",),1,0)</f>
        <v>0</v>
      </c>
      <c r="E82" s="28" t="s">
        <v>496</v>
      </c>
      <c r="F82" s="28" t="s">
        <v>497</v>
      </c>
      <c r="G82" s="256">
        <v>12011</v>
      </c>
      <c r="H82" s="82" t="s">
        <v>177</v>
      </c>
      <c r="I82" s="58" t="s">
        <v>126</v>
      </c>
      <c r="J82" s="273">
        <f ca="1">IF(AK82&lt;=Données!$B$2,1," ")</f>
        <v>1</v>
      </c>
      <c r="K82" s="45">
        <v>1</v>
      </c>
      <c r="L82" s="46"/>
      <c r="M82" s="47"/>
      <c r="N82" s="48"/>
      <c r="O82" s="185"/>
      <c r="P82" s="187"/>
      <c r="Q82" s="185"/>
      <c r="R82" s="186"/>
      <c r="S82" s="186"/>
      <c r="T82" s="187"/>
      <c r="U82" s="187"/>
      <c r="V82" s="187"/>
      <c r="W82" s="320"/>
      <c r="X82" s="214"/>
      <c r="Y82" s="215"/>
      <c r="Z82" s="34"/>
      <c r="AA82" s="35"/>
      <c r="AB82" s="35"/>
      <c r="AC82" s="35"/>
      <c r="AD82" s="36"/>
      <c r="AE82" s="224"/>
      <c r="AF82" s="53"/>
      <c r="AG82" s="54"/>
      <c r="AH82" s="345"/>
      <c r="AI82" s="56"/>
      <c r="AJ82" s="41" t="s">
        <v>85</v>
      </c>
      <c r="AK82" s="42">
        <v>44596</v>
      </c>
      <c r="AL82" s="50"/>
      <c r="AM82" s="337" t="str">
        <f>INDEX($K$6:$AE$6,1,MATCH(1,K82:AE82,-1))</f>
        <v>95PFE-L2S</v>
      </c>
      <c r="AN82" s="337" t="str">
        <f>IF(INDEX($K$6:$AE$6,1,MATCH(1,K82:AE82,1))&lt;&gt;INDEX($K$6:$AE$6,1,MATCH(1,K82:AE82,-1)),INDEX($K$6:$AE$6,1,MATCH(1,K82:AE82,1)),"-")</f>
        <v>-</v>
      </c>
      <c r="AO82"/>
      <c r="AP82"/>
      <c r="AQ82"/>
    </row>
    <row r="83" spans="1:43" ht="15" customHeight="1" x14ac:dyDescent="0.2">
      <c r="A83" s="169" t="str">
        <f>IF(IFERROR(VLOOKUP(G83,EmployesActifs,1,FALSE),"Non")&lt;&gt;"Non","Oui","Non")</f>
        <v>Non</v>
      </c>
      <c r="B83" s="172">
        <f>IF(A83="Oui",1,0)</f>
        <v>0</v>
      </c>
      <c r="C83" s="172">
        <f>IF(OR(G83="Médecin",H83="Médecin",I83="Médecin",I83="Médecins",H83="anesthésiste",H83="boursier univ.",H83="chercheur",H83="chirurgien",H83="Résident(e)",H83="Md Urg",H83="Md Card",H83="Fellow",H83="Externe Médecine",H83="Directeur de la biobanque Médecin",H83="monit.-boursier",),1,0)</f>
        <v>0</v>
      </c>
      <c r="D83" s="172">
        <f>IF(OR(G83=0,H83="Stagiaire",H83="Stagiaires",H83="Externe",H83="Externes",G83="agence",H83="STAGIAIRE INFIRMIER(ÈRE)",H83="STAGIAIRE SI",H83="STAGIAIRE PAB",H83="STAGIAIRE EN PERFUSION",H83="Stagiaire Physiothérapeute",H83="Stagiaire médecine",H83="Stagiaire - Service sociaux",H83="STAGIAIRE SOINS INFIRMIERS",H83="STAGIAIRE EXTERNE EN MÉDECINE",H83="ss",),1,0)</f>
        <v>0</v>
      </c>
      <c r="E83" s="28" t="s">
        <v>505</v>
      </c>
      <c r="F83" s="28" t="s">
        <v>506</v>
      </c>
      <c r="G83" s="257">
        <v>11596</v>
      </c>
      <c r="H83" s="67" t="s">
        <v>92</v>
      </c>
      <c r="I83" s="66" t="s">
        <v>93</v>
      </c>
      <c r="J83" s="273">
        <f ca="1">IF(AK83&lt;=Données!$B$2,1," ")</f>
        <v>1</v>
      </c>
      <c r="K83" s="45"/>
      <c r="L83" s="46">
        <v>1</v>
      </c>
      <c r="M83" s="47"/>
      <c r="N83" s="48"/>
      <c r="O83" s="185"/>
      <c r="P83" s="187"/>
      <c r="Q83" s="185"/>
      <c r="R83" s="186"/>
      <c r="S83" s="186"/>
      <c r="T83" s="187"/>
      <c r="U83" s="187"/>
      <c r="V83" s="187"/>
      <c r="W83" s="320"/>
      <c r="X83" s="214"/>
      <c r="Y83" s="215"/>
      <c r="Z83" s="34"/>
      <c r="AA83" s="35"/>
      <c r="AB83" s="35"/>
      <c r="AC83" s="35"/>
      <c r="AD83" s="36"/>
      <c r="AE83" s="224"/>
      <c r="AF83" s="53"/>
      <c r="AG83" s="54"/>
      <c r="AH83" s="345"/>
      <c r="AI83" s="56"/>
      <c r="AJ83" s="41" t="s">
        <v>57</v>
      </c>
      <c r="AK83" s="42">
        <v>44589</v>
      </c>
      <c r="AL83" s="50"/>
      <c r="AM83" s="337" t="str">
        <f>INDEX($K$6:$AE$6,1,MATCH(1,K83:AE83,-1))</f>
        <v>95PFE-L2M</v>
      </c>
      <c r="AN83" s="337" t="str">
        <f>IF(INDEX($K$6:$AE$6,1,MATCH(1,K83:AE83,1))&lt;&gt;INDEX($K$6:$AE$6,1,MATCH(1,K83:AE83,-1)),INDEX($K$6:$AE$6,1,MATCH(1,K83:AE83,1)),"-")</f>
        <v>-</v>
      </c>
      <c r="AO83"/>
      <c r="AP83"/>
      <c r="AQ83"/>
    </row>
    <row r="84" spans="1:43" ht="15" customHeight="1" x14ac:dyDescent="0.2">
      <c r="A84" s="169" t="str">
        <f>IF(IFERROR(VLOOKUP(G84,EmployesActifs,1,FALSE),"Non")&lt;&gt;"Non","Oui","Non")</f>
        <v>Non</v>
      </c>
      <c r="B84" s="172">
        <f>IF(A84="Oui",1,0)</f>
        <v>0</v>
      </c>
      <c r="C84" s="172">
        <f>IF(OR(G84="Médecin",H84="Médecin",I84="Médecin",I84="Médecins",H84="anesthésiste",H84="boursier univ.",H84="chercheur",H84="chirurgien",H84="Résident(e)",H84="Md Urg",H84="Md Card",H84="Fellow",H84="Externe Médecine",H84="Directeur de la biobanque Médecin",H84="monit.-boursier",),1,0)</f>
        <v>0</v>
      </c>
      <c r="D84" s="172">
        <f>IF(OR(G84=0,H84="Stagiaire",H84="Stagiaires",H84="Externe",H84="Externes",G84="agence",H84="STAGIAIRE INFIRMIER(ÈRE)",H84="STAGIAIRE SI",H84="STAGIAIRE PAB",H84="STAGIAIRE EN PERFUSION",H84="Stagiaire Physiothérapeute",H84="Stagiaire médecine",H84="Stagiaire - Service sociaux",H84="STAGIAIRE SOINS INFIRMIERS",H84="STAGIAIRE EXTERNE EN MÉDECINE",H84="ss",),1,0)</f>
        <v>0</v>
      </c>
      <c r="E84" s="28" t="s">
        <v>511</v>
      </c>
      <c r="F84" s="28" t="s">
        <v>512</v>
      </c>
      <c r="G84" s="257">
        <v>11747</v>
      </c>
      <c r="H84" s="57" t="s">
        <v>177</v>
      </c>
      <c r="I84" s="58" t="s">
        <v>146</v>
      </c>
      <c r="J84" s="273">
        <f ca="1">IF(AK84&lt;=Données!$B$2,1," ")</f>
        <v>1</v>
      </c>
      <c r="K84" s="45">
        <v>1</v>
      </c>
      <c r="L84" s="46"/>
      <c r="M84" s="47"/>
      <c r="N84" s="48"/>
      <c r="O84" s="185"/>
      <c r="P84" s="187"/>
      <c r="Q84" s="185"/>
      <c r="R84" s="186"/>
      <c r="S84" s="186"/>
      <c r="T84" s="187"/>
      <c r="U84" s="187"/>
      <c r="V84" s="187"/>
      <c r="W84" s="320"/>
      <c r="X84" s="214"/>
      <c r="Y84" s="215"/>
      <c r="Z84" s="34"/>
      <c r="AA84" s="35"/>
      <c r="AB84" s="35"/>
      <c r="AC84" s="35"/>
      <c r="AD84" s="36"/>
      <c r="AE84" s="224"/>
      <c r="AF84" s="53"/>
      <c r="AG84" s="54"/>
      <c r="AH84" s="345"/>
      <c r="AI84" s="56"/>
      <c r="AJ84" s="41" t="s">
        <v>98</v>
      </c>
      <c r="AK84" s="42">
        <v>44582</v>
      </c>
      <c r="AL84" s="50"/>
      <c r="AM84" s="337" t="str">
        <f>INDEX($K$6:$AE$6,1,MATCH(1,K84:AE84,-1))</f>
        <v>95PFE-L2S</v>
      </c>
      <c r="AN84" s="337" t="str">
        <f>IF(INDEX($K$6:$AE$6,1,MATCH(1,K84:AE84,1))&lt;&gt;INDEX($K$6:$AE$6,1,MATCH(1,K84:AE84,-1)),INDEX($K$6:$AE$6,1,MATCH(1,K84:AE84,1)),"-")</f>
        <v>-</v>
      </c>
      <c r="AO84"/>
      <c r="AP84"/>
      <c r="AQ84"/>
    </row>
    <row r="85" spans="1:43" ht="15" customHeight="1" x14ac:dyDescent="0.2">
      <c r="A85" s="169" t="str">
        <f>IF(IFERROR(VLOOKUP(G85,EmployesActifs,1,FALSE),"Non")&lt;&gt;"Non","Oui","Non")</f>
        <v>Non</v>
      </c>
      <c r="B85" s="172">
        <f>IF(A85="Oui",1,0)</f>
        <v>0</v>
      </c>
      <c r="C85" s="172">
        <f>IF(OR(G85="Médecin",H85="Médecin",I85="Médecin",I85="Médecins",H85="anesthésiste",H85="boursier univ.",H85="chercheur",H85="chirurgien",H85="Résident(e)",H85="Md Urg",H85="Md Card",H85="Fellow",H85="Externe Médecine",H85="Directeur de la biobanque Médecin",H85="monit.-boursier",),1,0)</f>
        <v>0</v>
      </c>
      <c r="D85" s="172">
        <f>IF(OR(G85=0,H85="Stagiaire",H85="Stagiaires",H85="Externe",H85="Externes",G85="agence",H85="STAGIAIRE INFIRMIER(ÈRE)",H85="STAGIAIRE SI",H85="STAGIAIRE PAB",H85="STAGIAIRE EN PERFUSION",H85="Stagiaire Physiothérapeute",H85="Stagiaire médecine",H85="Stagiaire - Service sociaux",H85="STAGIAIRE SOINS INFIRMIERS",H85="STAGIAIRE EXTERNE EN MÉDECINE",H85="ss",),1,0)</f>
        <v>0</v>
      </c>
      <c r="E85" s="28" t="s">
        <v>513</v>
      </c>
      <c r="F85" s="28" t="s">
        <v>514</v>
      </c>
      <c r="G85" s="257">
        <v>12078</v>
      </c>
      <c r="H85" s="57" t="s">
        <v>177</v>
      </c>
      <c r="I85" s="58" t="s">
        <v>126</v>
      </c>
      <c r="J85" s="273">
        <f ca="1">IF(AK85&lt;=Données!$B$2,1," ")</f>
        <v>1</v>
      </c>
      <c r="K85" s="45" t="s">
        <v>56</v>
      </c>
      <c r="L85" s="46" t="s">
        <v>56</v>
      </c>
      <c r="M85" s="47"/>
      <c r="N85" s="48"/>
      <c r="O85" s="185"/>
      <c r="P85" s="187"/>
      <c r="Q85" s="185"/>
      <c r="R85" s="186"/>
      <c r="S85" s="186">
        <v>1</v>
      </c>
      <c r="T85" s="187"/>
      <c r="U85" s="187"/>
      <c r="V85" s="187"/>
      <c r="W85" s="320"/>
      <c r="X85" s="214"/>
      <c r="Y85" s="215"/>
      <c r="Z85" s="34"/>
      <c r="AA85" s="35"/>
      <c r="AB85" s="35"/>
      <c r="AC85" s="35"/>
      <c r="AD85" s="36"/>
      <c r="AE85" s="224"/>
      <c r="AF85" s="53"/>
      <c r="AG85" s="54"/>
      <c r="AH85" s="345"/>
      <c r="AI85" s="56"/>
      <c r="AJ85" s="41" t="s">
        <v>98</v>
      </c>
      <c r="AK85" s="42">
        <v>44582</v>
      </c>
      <c r="AL85" s="50"/>
      <c r="AM85" s="337" t="str">
        <f>INDEX($K$6:$AE$6,1,MATCH(1,K85:AE85,-1))</f>
        <v>1870 +</v>
      </c>
      <c r="AN85" s="337" t="str">
        <f>IF(INDEX($K$6:$AE$6,1,MATCH(1,K85:AE85,1))&lt;&gt;INDEX($K$6:$AE$6,1,MATCH(1,K85:AE85,-1)),INDEX($K$6:$AE$6,1,MATCH(1,K85:AE85,1)),"-")</f>
        <v>-</v>
      </c>
      <c r="AO85"/>
      <c r="AP85"/>
      <c r="AQ85"/>
    </row>
    <row r="86" spans="1:43" ht="15" customHeight="1" x14ac:dyDescent="0.2">
      <c r="A86" s="169" t="str">
        <f>IF(IFERROR(VLOOKUP(G86,EmployesActifs,1,FALSE),"Non")&lt;&gt;"Non","Oui","Non")</f>
        <v>Non</v>
      </c>
      <c r="B86" s="172">
        <f>IF(A86="Oui",1,0)</f>
        <v>0</v>
      </c>
      <c r="C86" s="172">
        <f>IF(OR(G86="Médecin",H86="Médecin",I86="Médecin",I86="Médecins",H86="anesthésiste",H86="boursier univ.",H86="chercheur",H86="chirurgien",H86="Résident(e)",H86="Md Urg",H86="Md Card",H86="Fellow",H86="Externe Médecine",H86="Directeur de la biobanque Médecin",H86="monit.-boursier",),1,0)</f>
        <v>0</v>
      </c>
      <c r="D86" s="172">
        <f>IF(OR(G86=0,H86="Stagiaire",H86="Stagiaires",H86="Externe",H86="Externes",G86="agence",H86="STAGIAIRE INFIRMIER(ÈRE)",H86="STAGIAIRE SI",H86="STAGIAIRE PAB",H86="STAGIAIRE EN PERFUSION",H86="Stagiaire Physiothérapeute",H86="Stagiaire médecine",H86="Stagiaire - Service sociaux",H86="STAGIAIRE SOINS INFIRMIERS",H86="STAGIAIRE EXTERNE EN MÉDECINE",H86="ss",),1,0)</f>
        <v>0</v>
      </c>
      <c r="E86" s="28" t="s">
        <v>515</v>
      </c>
      <c r="F86" s="28" t="s">
        <v>516</v>
      </c>
      <c r="G86" s="257">
        <v>11051</v>
      </c>
      <c r="H86" s="57" t="s">
        <v>517</v>
      </c>
      <c r="I86" s="58" t="s">
        <v>518</v>
      </c>
      <c r="J86" s="273">
        <f ca="1">IF(AK86&lt;=Données!$B$2,1," ")</f>
        <v>1</v>
      </c>
      <c r="K86" s="45"/>
      <c r="L86" s="46" t="s">
        <v>56</v>
      </c>
      <c r="M86" s="47"/>
      <c r="N86" s="48"/>
      <c r="O86" s="185"/>
      <c r="P86" s="187"/>
      <c r="Q86" s="185"/>
      <c r="R86" s="186"/>
      <c r="S86" s="186">
        <v>1</v>
      </c>
      <c r="T86" s="187"/>
      <c r="U86" s="187"/>
      <c r="V86" s="187"/>
      <c r="W86" s="320"/>
      <c r="X86" s="214"/>
      <c r="Y86" s="215"/>
      <c r="Z86" s="34"/>
      <c r="AA86" s="35"/>
      <c r="AB86" s="35"/>
      <c r="AC86" s="35"/>
      <c r="AD86" s="36"/>
      <c r="AE86" s="224"/>
      <c r="AF86" s="53"/>
      <c r="AG86" s="54"/>
      <c r="AH86" s="345"/>
      <c r="AI86" s="56"/>
      <c r="AJ86" s="41" t="s">
        <v>57</v>
      </c>
      <c r="AK86" s="42">
        <v>44586</v>
      </c>
      <c r="AL86" s="50"/>
      <c r="AM86" s="337" t="str">
        <f>INDEX($K$6:$AE$6,1,MATCH(1,K86:AE86,-1))</f>
        <v>1870 +</v>
      </c>
      <c r="AN86" s="337" t="str">
        <f>IF(INDEX($K$6:$AE$6,1,MATCH(1,K86:AE86,1))&lt;&gt;INDEX($K$6:$AE$6,1,MATCH(1,K86:AE86,-1)),INDEX($K$6:$AE$6,1,MATCH(1,K86:AE86,1)),"-")</f>
        <v>-</v>
      </c>
      <c r="AO86"/>
      <c r="AP86"/>
      <c r="AQ86"/>
    </row>
    <row r="87" spans="1:43" ht="15" customHeight="1" x14ac:dyDescent="0.2">
      <c r="A87" s="169" t="str">
        <f>IF(IFERROR(VLOOKUP(G87,EmployesActifs,1,FALSE),"Non")&lt;&gt;"Non","Oui","Non")</f>
        <v>Non</v>
      </c>
      <c r="B87" s="172">
        <f>IF(A87="Oui",1,0)</f>
        <v>0</v>
      </c>
      <c r="C87" s="172">
        <f>IF(OR(G87="Médecin",H87="Médecin",I87="Médecin",I87="Médecins",H87="anesthésiste",H87="boursier univ.",H87="chercheur",H87="chirurgien",H87="Résident(e)",H87="Md Urg",H87="Md Card",H87="Fellow",H87="Externe Médecine",H87="Directeur de la biobanque Médecin",H87="monit.-boursier",),1,0)</f>
        <v>0</v>
      </c>
      <c r="D87" s="172">
        <f>IF(OR(G87=0,H87="Stagiaire",H87="Stagiaires",H87="Externe",H87="Externes",G87="agence",H87="STAGIAIRE INFIRMIER(ÈRE)",H87="STAGIAIRE SI",H87="STAGIAIRE PAB",H87="STAGIAIRE EN PERFUSION",H87="Stagiaire Physiothérapeute",H87="Stagiaire médecine",H87="Stagiaire - Service sociaux",H87="STAGIAIRE SOINS INFIRMIERS",H87="STAGIAIRE EXTERNE EN MÉDECINE",H87="ss",),1,0)</f>
        <v>0</v>
      </c>
      <c r="E87" s="28" t="s">
        <v>519</v>
      </c>
      <c r="F87" s="28" t="s">
        <v>520</v>
      </c>
      <c r="G87" s="255">
        <v>8394</v>
      </c>
      <c r="H87" s="57" t="s">
        <v>42</v>
      </c>
      <c r="I87" s="52" t="s">
        <v>97</v>
      </c>
      <c r="J87" s="273">
        <f ca="1">IF(AK87&lt;=Données!$B$2,1," ")</f>
        <v>1</v>
      </c>
      <c r="K87" s="45"/>
      <c r="L87" s="46"/>
      <c r="M87" s="47"/>
      <c r="N87" s="48"/>
      <c r="O87" s="185"/>
      <c r="P87" s="187"/>
      <c r="Q87" s="185">
        <v>1</v>
      </c>
      <c r="R87" s="186"/>
      <c r="S87" s="186"/>
      <c r="T87" s="187"/>
      <c r="U87" s="187"/>
      <c r="V87" s="187"/>
      <c r="W87" s="320"/>
      <c r="X87" s="214"/>
      <c r="Y87" s="215"/>
      <c r="Z87" s="34"/>
      <c r="AA87" s="35"/>
      <c r="AB87" s="35"/>
      <c r="AC87" s="35"/>
      <c r="AD87" s="36"/>
      <c r="AE87" s="224"/>
      <c r="AF87" s="53"/>
      <c r="AG87" s="54"/>
      <c r="AH87" s="345"/>
      <c r="AI87" s="56"/>
      <c r="AJ87" s="41" t="s">
        <v>521</v>
      </c>
      <c r="AK87" s="42">
        <v>42416</v>
      </c>
      <c r="AL87" s="50" t="s">
        <v>200</v>
      </c>
      <c r="AM87" s="337" t="str">
        <f>INDEX($K$6:$AE$6,1,MATCH(1,K87:AE87,-1))</f>
        <v>1860-S</v>
      </c>
      <c r="AN87" s="337" t="str">
        <f>IF(INDEX($K$6:$AE$6,1,MATCH(1,K87:AE87,1))&lt;&gt;INDEX($K$6:$AE$6,1,MATCH(1,K87:AE87,-1)),INDEX($K$6:$AE$6,1,MATCH(1,K87:AE87,1)),"-")</f>
        <v>-</v>
      </c>
      <c r="AO87"/>
      <c r="AP87"/>
      <c r="AQ87"/>
    </row>
    <row r="88" spans="1:43" ht="15" customHeight="1" x14ac:dyDescent="0.2">
      <c r="A88" s="169" t="str">
        <f>IF(IFERROR(VLOOKUP(G88,EmployesActifs,1,FALSE),"Non")&lt;&gt;"Non","Oui","Non")</f>
        <v>Non</v>
      </c>
      <c r="B88" s="172">
        <f>IF(A88="Oui",1,0)</f>
        <v>0</v>
      </c>
      <c r="C88" s="172">
        <f>IF(OR(G88="Médecin",H88="Médecin",I88="Médecin",I88="Médecins",H88="anesthésiste",H88="boursier univ.",H88="chercheur",H88="chirurgien",H88="Résident(e)",H88="Md Urg",H88="Md Card",H88="Fellow",H88="Externe Médecine",H88="Directeur de la biobanque Médecin",H88="monit.-boursier",),1,0)</f>
        <v>0</v>
      </c>
      <c r="D88" s="172">
        <f>IF(OR(G88=0,H88="Stagiaire",H88="Stagiaires",H88="Externe",H88="Externes",G88="agence",H88="STAGIAIRE INFIRMIER(ÈRE)",H88="STAGIAIRE SI",H88="STAGIAIRE PAB",H88="STAGIAIRE EN PERFUSION",H88="Stagiaire Physiothérapeute",H88="Stagiaire médecine",H88="Stagiaire - Service sociaux",H88="STAGIAIRE SOINS INFIRMIERS",H88="STAGIAIRE EXTERNE EN MÉDECINE",H88="ss",),1,0)</f>
        <v>0</v>
      </c>
      <c r="E88" s="28" t="s">
        <v>522</v>
      </c>
      <c r="F88" s="28" t="s">
        <v>523</v>
      </c>
      <c r="G88" s="255">
        <v>11368</v>
      </c>
      <c r="H88" s="79" t="s">
        <v>60</v>
      </c>
      <c r="I88" s="164" t="s">
        <v>3373</v>
      </c>
      <c r="J88" s="273">
        <f ca="1">IF(AK88&lt;=Données!$B$2,1," ")</f>
        <v>1</v>
      </c>
      <c r="K88" s="45">
        <v>1</v>
      </c>
      <c r="L88" s="46"/>
      <c r="M88" s="47"/>
      <c r="N88" s="48"/>
      <c r="O88" s="185"/>
      <c r="P88" s="187"/>
      <c r="Q88" s="185"/>
      <c r="R88" s="186"/>
      <c r="S88" s="186"/>
      <c r="T88" s="187"/>
      <c r="U88" s="187"/>
      <c r="V88" s="187"/>
      <c r="W88" s="320"/>
      <c r="X88" s="214"/>
      <c r="Y88" s="215"/>
      <c r="Z88" s="34"/>
      <c r="AA88" s="35"/>
      <c r="AB88" s="35"/>
      <c r="AC88" s="35"/>
      <c r="AD88" s="36"/>
      <c r="AE88" s="224"/>
      <c r="AF88" s="53"/>
      <c r="AG88" s="54"/>
      <c r="AH88" s="345"/>
      <c r="AI88" s="56"/>
      <c r="AJ88" s="41" t="s">
        <v>98</v>
      </c>
      <c r="AK88" s="42">
        <v>44581</v>
      </c>
      <c r="AL88" s="50"/>
      <c r="AM88" s="337" t="str">
        <f>INDEX($K$6:$AE$6,1,MATCH(1,K88:AE88,-1))</f>
        <v>95PFE-L2S</v>
      </c>
      <c r="AN88" s="337" t="str">
        <f>IF(INDEX($K$6:$AE$6,1,MATCH(1,K88:AE88,1))&lt;&gt;INDEX($K$6:$AE$6,1,MATCH(1,K88:AE88,-1)),INDEX($K$6:$AE$6,1,MATCH(1,K88:AE88,1)),"-")</f>
        <v>-</v>
      </c>
      <c r="AO88"/>
      <c r="AP88"/>
      <c r="AQ88"/>
    </row>
    <row r="89" spans="1:43" ht="15" customHeight="1" x14ac:dyDescent="0.2">
      <c r="A89" s="169" t="str">
        <f>IF(IFERROR(VLOOKUP(G89,EmployesActifs,1,FALSE),"Non")&lt;&gt;"Non","Oui","Non")</f>
        <v>Non</v>
      </c>
      <c r="B89" s="172">
        <f>IF(A89="Oui",1,0)</f>
        <v>0</v>
      </c>
      <c r="C89" s="172">
        <f>IF(OR(G89="Médecin",H89="Médecin",I89="Médecin",I89="Médecins",H89="anesthésiste",H89="boursier univ.",H89="chercheur",H89="chirurgien",H89="Résident(e)",H89="Md Urg",H89="Md Card",H89="Fellow",H89="Externe Médecine",H89="Directeur de la biobanque Médecin",H89="monit.-boursier",),1,0)</f>
        <v>0</v>
      </c>
      <c r="D89" s="172">
        <f>IF(OR(G89=0,H89="Stagiaire",H89="Stagiaires",H89="Externe",H89="Externes",G89="agence",H89="STAGIAIRE INFIRMIER(ÈRE)",H89="STAGIAIRE SI",H89="STAGIAIRE PAB",H89="STAGIAIRE EN PERFUSION",H89="Stagiaire Physiothérapeute",H89="Stagiaire médecine",H89="Stagiaire - Service sociaux",H89="STAGIAIRE SOINS INFIRMIERS",H89="STAGIAIRE EXTERNE EN MÉDECINE",H89="ss",),1,0)</f>
        <v>0</v>
      </c>
      <c r="E89" s="28" t="s">
        <v>522</v>
      </c>
      <c r="F89" s="28" t="s">
        <v>525</v>
      </c>
      <c r="G89" s="257">
        <v>11169</v>
      </c>
      <c r="H89" s="67" t="s">
        <v>42</v>
      </c>
      <c r="I89" s="52" t="s">
        <v>43</v>
      </c>
      <c r="J89" s="273">
        <f ca="1">IF(AK89&lt;=Données!$B$2,1," ")</f>
        <v>1</v>
      </c>
      <c r="K89" s="45" t="s">
        <v>56</v>
      </c>
      <c r="L89" s="46" t="s">
        <v>56</v>
      </c>
      <c r="M89" s="47"/>
      <c r="N89" s="48"/>
      <c r="O89" s="185"/>
      <c r="P89" s="187"/>
      <c r="Q89" s="185"/>
      <c r="R89" s="186"/>
      <c r="S89" s="186">
        <v>1</v>
      </c>
      <c r="T89" s="187"/>
      <c r="U89" s="187"/>
      <c r="V89" s="187"/>
      <c r="W89" s="320"/>
      <c r="X89" s="214"/>
      <c r="Y89" s="215"/>
      <c r="Z89" s="34"/>
      <c r="AA89" s="35"/>
      <c r="AB89" s="35"/>
      <c r="AC89" s="35"/>
      <c r="AD89" s="36"/>
      <c r="AE89" s="224"/>
      <c r="AF89" s="53"/>
      <c r="AG89" s="54"/>
      <c r="AH89" s="345"/>
      <c r="AI89" s="56"/>
      <c r="AJ89" s="41" t="s">
        <v>57</v>
      </c>
      <c r="AK89" s="42">
        <v>44577</v>
      </c>
      <c r="AL89" s="50"/>
      <c r="AM89" s="337" t="str">
        <f>INDEX($K$6:$AE$6,1,MATCH(1,K89:AE89,-1))</f>
        <v>1870 +</v>
      </c>
      <c r="AN89" s="337" t="str">
        <f>IF(INDEX($K$6:$AE$6,1,MATCH(1,K89:AE89,1))&lt;&gt;INDEX($K$6:$AE$6,1,MATCH(1,K89:AE89,-1)),INDEX($K$6:$AE$6,1,MATCH(1,K89:AE89,1)),"-")</f>
        <v>-</v>
      </c>
      <c r="AO89"/>
      <c r="AP89"/>
      <c r="AQ89"/>
    </row>
    <row r="90" spans="1:43" ht="15" customHeight="1" x14ac:dyDescent="0.2">
      <c r="A90" s="169" t="str">
        <f>IF(IFERROR(VLOOKUP(G90,EmployesActifs,1,FALSE),"Non")&lt;&gt;"Non","Oui","Non")</f>
        <v>Non</v>
      </c>
      <c r="B90" s="172">
        <f>IF(A90="Oui",1,0)</f>
        <v>0</v>
      </c>
      <c r="C90" s="172">
        <f>IF(OR(G90="Médecin",H90="Médecin",I90="Médecin",I90="Médecins",H90="anesthésiste",H90="boursier univ.",H90="chercheur",H90="chirurgien",H90="Résident(e)",H90="Md Urg",H90="Md Card",H90="Fellow",H90="Externe Médecine",H90="Directeur de la biobanque Médecin",H90="monit.-boursier",),1,0)</f>
        <v>0</v>
      </c>
      <c r="D90" s="172">
        <f>IF(OR(G90=0,H90="Stagiaire",H90="Stagiaires",H90="Externe",H90="Externes",G90="agence",H90="STAGIAIRE INFIRMIER(ÈRE)",H90="STAGIAIRE SI",H90="STAGIAIRE PAB",H90="STAGIAIRE EN PERFUSION",H90="Stagiaire Physiothérapeute",H90="Stagiaire médecine",H90="Stagiaire - Service sociaux",H90="STAGIAIRE SOINS INFIRMIERS",H90="STAGIAIRE EXTERNE EN MÉDECINE",H90="ss",),1,0)</f>
        <v>1</v>
      </c>
      <c r="E90" s="28" t="s">
        <v>2863</v>
      </c>
      <c r="F90" s="28" t="s">
        <v>838</v>
      </c>
      <c r="G90" s="51">
        <v>12423</v>
      </c>
      <c r="H90" s="57" t="s">
        <v>479</v>
      </c>
      <c r="I90" s="52" t="s">
        <v>165</v>
      </c>
      <c r="J90" s="29">
        <f ca="1">IF(AK90&lt;=Données!$B$2,1," ")</f>
        <v>1</v>
      </c>
      <c r="K90" s="45"/>
      <c r="L90" s="46" t="s">
        <v>56</v>
      </c>
      <c r="M90" s="47"/>
      <c r="N90" s="48">
        <v>1</v>
      </c>
      <c r="O90" s="185"/>
      <c r="P90" s="187"/>
      <c r="Q90" s="185"/>
      <c r="R90" s="186"/>
      <c r="S90" s="186"/>
      <c r="T90" s="187"/>
      <c r="U90" s="187"/>
      <c r="V90" s="187"/>
      <c r="W90" s="320"/>
      <c r="X90" s="214"/>
      <c r="Y90" s="215"/>
      <c r="Z90" s="34"/>
      <c r="AA90" s="35"/>
      <c r="AB90" s="35"/>
      <c r="AC90" s="35"/>
      <c r="AD90" s="36"/>
      <c r="AE90" s="224"/>
      <c r="AF90" s="53"/>
      <c r="AG90" s="54"/>
      <c r="AH90" s="345"/>
      <c r="AI90" s="56"/>
      <c r="AJ90" s="41" t="s">
        <v>57</v>
      </c>
      <c r="AK90" s="42">
        <v>44727</v>
      </c>
      <c r="AL90" s="50"/>
      <c r="AM90" s="337" t="str">
        <f>INDEX($K$6:$AE$6,1,MATCH(1,K90:AE90,-1))</f>
        <v>F550</v>
      </c>
      <c r="AN90" s="337" t="str">
        <f>IF(INDEX($K$6:$AE$6,1,MATCH(1,K90:AE90,1))&lt;&gt;INDEX($K$6:$AE$6,1,MATCH(1,K90:AE90,-1)),INDEX($K$6:$AE$6,1,MATCH(1,K90:AE90,1)),"-")</f>
        <v>-</v>
      </c>
      <c r="AO90"/>
      <c r="AP90"/>
      <c r="AQ90"/>
    </row>
    <row r="91" spans="1:43" ht="15" customHeight="1" x14ac:dyDescent="0.2">
      <c r="A91" s="169" t="str">
        <f>IF(IFERROR(VLOOKUP(G91,EmployesActifs,1,FALSE),"Non")&lt;&gt;"Non","Oui","Non")</f>
        <v>Non</v>
      </c>
      <c r="B91" s="172">
        <f>IF(A91="Oui",1,0)</f>
        <v>0</v>
      </c>
      <c r="C91" s="172">
        <f>IF(OR(G91="Médecin",H91="Médecin",I91="Médecin",I91="Médecins",H91="anesthésiste",H91="boursier univ.",H91="chercheur",H91="chirurgien",H91="Résident(e)",H91="Md Urg",H91="Md Card",H91="Fellow",H91="Externe Médecine",H91="Directeur de la biobanque Médecin",H91="monit.-boursier",),1,0)</f>
        <v>0</v>
      </c>
      <c r="D91" s="172">
        <f>IF(OR(G91=0,H91="Stagiaire",H91="Stagiaires",H91="Externe",H91="Externes",G91="agence",H91="STAGIAIRE INFIRMIER(ÈRE)",H91="STAGIAIRE SI",H91="STAGIAIRE PAB",H91="STAGIAIRE EN PERFUSION",H91="Stagiaire Physiothérapeute",H91="Stagiaire médecine",H91="Stagiaire - Service sociaux",H91="STAGIAIRE SOINS INFIRMIERS",H91="STAGIAIRE EXTERNE EN MÉDECINE",H91="ss",),1,0)</f>
        <v>0</v>
      </c>
      <c r="E91" s="28" t="s">
        <v>542</v>
      </c>
      <c r="F91" s="28" t="s">
        <v>543</v>
      </c>
      <c r="G91" s="255">
        <v>9732</v>
      </c>
      <c r="H91" s="57" t="s">
        <v>69</v>
      </c>
      <c r="I91" s="58" t="s">
        <v>146</v>
      </c>
      <c r="J91" s="273">
        <f ca="1">IF(AK91&lt;=Données!$B$2,1," ")</f>
        <v>1</v>
      </c>
      <c r="K91" s="45"/>
      <c r="L91" s="46"/>
      <c r="M91" s="47"/>
      <c r="N91" s="48"/>
      <c r="O91" s="185"/>
      <c r="P91" s="187"/>
      <c r="Q91" s="185">
        <v>1</v>
      </c>
      <c r="R91" s="186"/>
      <c r="S91" s="186"/>
      <c r="T91" s="187"/>
      <c r="U91" s="187"/>
      <c r="V91" s="187"/>
      <c r="W91" s="320"/>
      <c r="X91" s="214"/>
      <c r="Y91" s="215"/>
      <c r="Z91" s="34"/>
      <c r="AA91" s="35"/>
      <c r="AB91" s="35"/>
      <c r="AC91" s="35"/>
      <c r="AD91" s="36"/>
      <c r="AE91" s="224"/>
      <c r="AF91" s="53"/>
      <c r="AG91" s="54"/>
      <c r="AH91" s="345"/>
      <c r="AI91" s="56"/>
      <c r="AJ91" s="41" t="s">
        <v>44</v>
      </c>
      <c r="AK91" s="42">
        <v>43909</v>
      </c>
      <c r="AL91" s="50"/>
      <c r="AM91" s="337" t="str">
        <f>INDEX($K$6:$AE$6,1,MATCH(1,K91:AE91,-1))</f>
        <v>1860-S</v>
      </c>
      <c r="AN91" s="337" t="str">
        <f>IF(INDEX($K$6:$AE$6,1,MATCH(1,K91:AE91,1))&lt;&gt;INDEX($K$6:$AE$6,1,MATCH(1,K91:AE91,-1)),INDEX($K$6:$AE$6,1,MATCH(1,K91:AE91,1)),"-")</f>
        <v>-</v>
      </c>
      <c r="AO91"/>
      <c r="AP91"/>
      <c r="AQ91"/>
    </row>
    <row r="92" spans="1:43" ht="15" customHeight="1" x14ac:dyDescent="0.2">
      <c r="A92" s="169" t="str">
        <f>IF(IFERROR(VLOOKUP(G92,EmployesActifs,1,FALSE),"Non")&lt;&gt;"Non","Oui","Non")</f>
        <v>Non</v>
      </c>
      <c r="B92" s="172">
        <f>IF(A92="Oui",1,0)</f>
        <v>0</v>
      </c>
      <c r="C92" s="172">
        <f>IF(OR(G92="Médecin",H92="Médecin",I92="Médecin",I92="Médecins",H92="anesthésiste",H92="boursier univ.",H92="chercheur",H92="chirurgien",H92="Résident(e)",H92="Md Urg",H92="Md Card",H92="Fellow",H92="Externe Médecine",H92="Directeur de la biobanque Médecin",H92="monit.-boursier",),1,0)</f>
        <v>0</v>
      </c>
      <c r="D92" s="172">
        <f>IF(OR(G92=0,H92="Stagiaire",H92="Stagiaires",H92="Externe",H92="Externes",G92="agence",H92="STAGIAIRE INFIRMIER(ÈRE)",H92="STAGIAIRE SI",H92="STAGIAIRE PAB",H92="STAGIAIRE EN PERFUSION",H92="Stagiaire Physiothérapeute",H92="Stagiaire médecine",H92="Stagiaire - Service sociaux",H92="STAGIAIRE SOINS INFIRMIERS",H92="STAGIAIRE EXTERNE EN MÉDECINE",H92="ss",),1,0)</f>
        <v>0</v>
      </c>
      <c r="E92" s="28" t="s">
        <v>554</v>
      </c>
      <c r="F92" s="28" t="s">
        <v>556</v>
      </c>
      <c r="G92" s="255">
        <v>3533</v>
      </c>
      <c r="H92" s="57" t="s">
        <v>69</v>
      </c>
      <c r="I92" s="58" t="s">
        <v>43</v>
      </c>
      <c r="J92" s="273">
        <f ca="1">IF(AK92&lt;=Données!$B$2,1," ")</f>
        <v>1</v>
      </c>
      <c r="K92" s="45"/>
      <c r="L92" s="46"/>
      <c r="M92" s="47"/>
      <c r="N92" s="48"/>
      <c r="O92" s="185"/>
      <c r="P92" s="187"/>
      <c r="Q92" s="185">
        <v>1</v>
      </c>
      <c r="R92" s="186"/>
      <c r="S92" s="186"/>
      <c r="T92" s="187"/>
      <c r="U92" s="187"/>
      <c r="V92" s="187"/>
      <c r="W92" s="320"/>
      <c r="X92" s="214"/>
      <c r="Y92" s="215"/>
      <c r="Z92" s="34"/>
      <c r="AA92" s="35"/>
      <c r="AB92" s="35"/>
      <c r="AC92" s="35"/>
      <c r="AD92" s="36"/>
      <c r="AE92" s="224"/>
      <c r="AF92" s="53"/>
      <c r="AG92" s="54"/>
      <c r="AH92" s="345"/>
      <c r="AI92" s="56"/>
      <c r="AJ92" s="41" t="s">
        <v>44</v>
      </c>
      <c r="AK92" s="42">
        <v>43956</v>
      </c>
      <c r="AL92" s="50"/>
      <c r="AM92" s="337" t="str">
        <f>INDEX($K$6:$AE$6,1,MATCH(1,K92:AE92,-1))</f>
        <v>1860-S</v>
      </c>
      <c r="AN92" s="337" t="str">
        <f>IF(INDEX($K$6:$AE$6,1,MATCH(1,K92:AE92,1))&lt;&gt;INDEX($K$6:$AE$6,1,MATCH(1,K92:AE92,-1)),INDEX($K$6:$AE$6,1,MATCH(1,K92:AE92,1)),"-")</f>
        <v>-</v>
      </c>
      <c r="AO92"/>
      <c r="AP92"/>
      <c r="AQ92"/>
    </row>
    <row r="93" spans="1:43" ht="15" customHeight="1" x14ac:dyDescent="0.2">
      <c r="A93" s="169" t="str">
        <f>IF(IFERROR(VLOOKUP(G93,EmployesActifs,1,FALSE),"Non")&lt;&gt;"Non","Oui","Non")</f>
        <v>Non</v>
      </c>
      <c r="B93" s="172">
        <f>IF(A93="Oui",1,0)</f>
        <v>0</v>
      </c>
      <c r="C93" s="172">
        <f>IF(OR(G93="Médecin",H93="Médecin",I93="Médecin",I93="Médecins",H93="anesthésiste",H93="boursier univ.",H93="chercheur",H93="chirurgien",H93="Résident(e)",H93="Md Urg",H93="Md Card",H93="Fellow",H93="Externe Médecine",H93="Directeur de la biobanque Médecin",H93="monit.-boursier",),1,0)</f>
        <v>0</v>
      </c>
      <c r="D93" s="172">
        <f>IF(OR(G93=0,H93="Stagiaire",H93="Stagiaires",H93="Externe",H93="Externes",G93="agence",H93="STAGIAIRE INFIRMIER(ÈRE)",H93="STAGIAIRE SI",H93="STAGIAIRE PAB",H93="STAGIAIRE EN PERFUSION",H93="Stagiaire Physiothérapeute",H93="Stagiaire médecine",H93="Stagiaire - Service sociaux",H93="STAGIAIRE SOINS INFIRMIERS",H93="STAGIAIRE EXTERNE EN MÉDECINE",H93="ss",),1,0)</f>
        <v>0</v>
      </c>
      <c r="E93" s="28" t="s">
        <v>561</v>
      </c>
      <c r="F93" s="28" t="s">
        <v>664</v>
      </c>
      <c r="G93" s="257">
        <v>12488</v>
      </c>
      <c r="H93" s="57" t="s">
        <v>261</v>
      </c>
      <c r="I93" s="52" t="s">
        <v>674</v>
      </c>
      <c r="J93" s="273">
        <f ca="1">IF(AK93&lt;=Données!$B$2,1," ")</f>
        <v>1</v>
      </c>
      <c r="K93" s="45" t="s">
        <v>2932</v>
      </c>
      <c r="L93" s="46" t="s">
        <v>56</v>
      </c>
      <c r="M93" s="47"/>
      <c r="N93" s="48" t="s">
        <v>56</v>
      </c>
      <c r="O93" s="185"/>
      <c r="P93" s="187"/>
      <c r="Q93" s="185">
        <v>1</v>
      </c>
      <c r="R93" s="186"/>
      <c r="S93" s="186" t="s">
        <v>56</v>
      </c>
      <c r="T93" s="187">
        <v>1</v>
      </c>
      <c r="U93" s="187"/>
      <c r="V93" s="187"/>
      <c r="W93" s="320"/>
      <c r="X93" s="214"/>
      <c r="Y93" s="215"/>
      <c r="Z93" s="34"/>
      <c r="AA93" s="35"/>
      <c r="AB93" s="35"/>
      <c r="AC93" s="35"/>
      <c r="AD93" s="36"/>
      <c r="AE93" s="224"/>
      <c r="AF93" s="53"/>
      <c r="AG93" s="54"/>
      <c r="AH93" s="345"/>
      <c r="AI93" s="56"/>
      <c r="AJ93" s="41" t="s">
        <v>159</v>
      </c>
      <c r="AK93" s="42">
        <v>44777</v>
      </c>
      <c r="AL93" s="50"/>
      <c r="AM93" s="337" t="str">
        <f>INDEX($K$6:$AE$6,1,MATCH(1,K93:AE93,-1))</f>
        <v>1860-S</v>
      </c>
      <c r="AN93" s="337" t="str">
        <f>IF(INDEX($K$6:$AE$6,1,MATCH(1,K93:AE93,1))&lt;&gt;INDEX($K$6:$AE$6,1,MATCH(1,K93:AE93,-1)),INDEX($K$6:$AE$6,1,MATCH(1,K93:AE93,1)),"-")</f>
        <v>-</v>
      </c>
      <c r="AO93"/>
      <c r="AP93"/>
      <c r="AQ93"/>
    </row>
    <row r="94" spans="1:43" ht="15" customHeight="1" x14ac:dyDescent="0.2">
      <c r="A94" s="169" t="str">
        <f>IF(IFERROR(VLOOKUP(G94,EmployesActifs,1,FALSE),"Non")&lt;&gt;"Non","Oui","Non")</f>
        <v>Non</v>
      </c>
      <c r="B94" s="172">
        <f>IF(A94="Oui",1,0)</f>
        <v>0</v>
      </c>
      <c r="C94" s="172">
        <f>IF(OR(G94="Médecin",H94="Médecin",I94="Médecin",I94="Médecins",H94="anesthésiste",H94="boursier univ.",H94="chercheur",H94="chirurgien",H94="Résident(e)",H94="Md Urg",H94="Md Card",H94="Fellow",H94="Externe Médecine",H94="Directeur de la biobanque Médecin",H94="monit.-boursier",),1,0)</f>
        <v>0</v>
      </c>
      <c r="D94" s="172">
        <f>IF(OR(G94=0,H94="Stagiaire",H94="Stagiaires",H94="Externe",H94="Externes",G94="agence",H94="STAGIAIRE INFIRMIER(ÈRE)",H94="STAGIAIRE SI",H94="STAGIAIRE PAB",H94="STAGIAIRE EN PERFUSION",H94="Stagiaire Physiothérapeute",H94="Stagiaire médecine",H94="Stagiaire - Service sociaux",H94="STAGIAIRE SOINS INFIRMIERS",H94="STAGIAIRE EXTERNE EN MÉDECINE",H94="ss",),1,0)</f>
        <v>0</v>
      </c>
      <c r="E94" s="28" t="s">
        <v>576</v>
      </c>
      <c r="F94" s="28" t="s">
        <v>225</v>
      </c>
      <c r="G94" s="255">
        <v>8526</v>
      </c>
      <c r="H94" s="83" t="s">
        <v>103</v>
      </c>
      <c r="I94" s="66" t="s">
        <v>401</v>
      </c>
      <c r="J94" s="273">
        <f ca="1">IF(AK94&lt;=Données!$B$2,1," ")</f>
        <v>1</v>
      </c>
      <c r="K94" s="45" t="s">
        <v>56</v>
      </c>
      <c r="L94" s="46"/>
      <c r="M94" s="47"/>
      <c r="N94" s="48"/>
      <c r="O94" s="185"/>
      <c r="P94" s="187"/>
      <c r="Q94" s="185"/>
      <c r="R94" s="186"/>
      <c r="S94" s="186"/>
      <c r="T94" s="187"/>
      <c r="U94" s="187"/>
      <c r="V94" s="187"/>
      <c r="W94" s="320"/>
      <c r="X94" s="214"/>
      <c r="Y94" s="215"/>
      <c r="Z94" s="34"/>
      <c r="AA94" s="35">
        <v>1</v>
      </c>
      <c r="AB94" s="35"/>
      <c r="AC94" s="35"/>
      <c r="AD94" s="36"/>
      <c r="AE94" s="224"/>
      <c r="AF94" s="53"/>
      <c r="AG94" s="54"/>
      <c r="AH94" s="345"/>
      <c r="AI94" s="56"/>
      <c r="AJ94" s="41" t="s">
        <v>85</v>
      </c>
      <c r="AK94" s="42">
        <v>44225</v>
      </c>
      <c r="AL94" s="50"/>
      <c r="AM94" s="337" t="str">
        <f>INDEX($K$6:$AE$6,1,MATCH(1,K94:AE94,-1))</f>
        <v>1511-S</v>
      </c>
      <c r="AN94" s="337" t="str">
        <f>IF(INDEX($K$6:$AE$6,1,MATCH(1,K94:AE94,1))&lt;&gt;INDEX($K$6:$AE$6,1,MATCH(1,K94:AE94,-1)),INDEX($K$6:$AE$6,1,MATCH(1,K94:AE94,1)),"-")</f>
        <v>-</v>
      </c>
      <c r="AO94"/>
      <c r="AP94"/>
      <c r="AQ94"/>
    </row>
    <row r="95" spans="1:43" ht="15" customHeight="1" x14ac:dyDescent="0.2">
      <c r="A95" s="169" t="str">
        <f>IF(IFERROR(VLOOKUP(G95,EmployesActifs,1,FALSE),"Non")&lt;&gt;"Non","Oui","Non")</f>
        <v>Non</v>
      </c>
      <c r="B95" s="172">
        <f>IF(A95="Oui",1,0)</f>
        <v>0</v>
      </c>
      <c r="C95" s="172">
        <f>IF(OR(G95="Médecin",H95="Médecin",I95="Médecin",I95="Médecins",H95="anesthésiste",H95="boursier univ.",H95="chercheur",H95="chirurgien",H95="Résident(e)",H95="Md Urg",H95="Md Card",H95="Fellow",H95="Externe Médecine",H95="Directeur de la biobanque Médecin",H95="monit.-boursier",),1,0)</f>
        <v>0</v>
      </c>
      <c r="D95" s="172">
        <f>IF(OR(G95=0,H95="Stagiaire",H95="Stagiaires",H95="Externe",H95="Externes",G95="agence",H95="STAGIAIRE INFIRMIER(ÈRE)",H95="STAGIAIRE SI",H95="STAGIAIRE PAB",H95="STAGIAIRE EN PERFUSION",H95="Stagiaire Physiothérapeute",H95="Stagiaire médecine",H95="Stagiaire - Service sociaux",H95="STAGIAIRE SOINS INFIRMIERS",H95="STAGIAIRE EXTERNE EN MÉDECINE",H95="ss",),1,0)</f>
        <v>0</v>
      </c>
      <c r="E95" s="28" t="s">
        <v>586</v>
      </c>
      <c r="F95" s="28" t="s">
        <v>588</v>
      </c>
      <c r="G95" s="255">
        <v>12147</v>
      </c>
      <c r="H95" s="57" t="s">
        <v>60</v>
      </c>
      <c r="I95" s="66" t="s">
        <v>575</v>
      </c>
      <c r="J95" s="273">
        <f ca="1">IF(AK95&lt;=Données!$B$2,1," ")</f>
        <v>1</v>
      </c>
      <c r="K95" s="45" t="s">
        <v>56</v>
      </c>
      <c r="L95" s="46" t="s">
        <v>56</v>
      </c>
      <c r="M95" s="47" t="s">
        <v>56</v>
      </c>
      <c r="N95" s="48"/>
      <c r="O95" s="185"/>
      <c r="P95" s="187"/>
      <c r="Q95" s="185"/>
      <c r="R95" s="186"/>
      <c r="S95" s="186">
        <v>1</v>
      </c>
      <c r="T95" s="187"/>
      <c r="U95" s="187"/>
      <c r="V95" s="187"/>
      <c r="W95" s="320"/>
      <c r="X95" s="214"/>
      <c r="Y95" s="215"/>
      <c r="Z95" s="34"/>
      <c r="AA95" s="35"/>
      <c r="AB95" s="35"/>
      <c r="AC95" s="35"/>
      <c r="AD95" s="36"/>
      <c r="AE95" s="224"/>
      <c r="AF95" s="53"/>
      <c r="AG95" s="54"/>
      <c r="AH95" s="345"/>
      <c r="AI95" s="56"/>
      <c r="AJ95" s="41" t="s">
        <v>98</v>
      </c>
      <c r="AK95" s="42">
        <v>44582</v>
      </c>
      <c r="AL95" s="50"/>
      <c r="AM95" s="337" t="str">
        <f>INDEX($K$6:$AE$6,1,MATCH(1,K95:AE95,-1))</f>
        <v>1870 +</v>
      </c>
      <c r="AN95" s="337" t="str">
        <f>IF(INDEX($K$6:$AE$6,1,MATCH(1,K95:AE95,1))&lt;&gt;INDEX($K$6:$AE$6,1,MATCH(1,K95:AE95,-1)),INDEX($K$6:$AE$6,1,MATCH(1,K95:AE95,1)),"-")</f>
        <v>-</v>
      </c>
      <c r="AO95"/>
      <c r="AP95"/>
      <c r="AQ95"/>
    </row>
    <row r="96" spans="1:43" ht="15" customHeight="1" x14ac:dyDescent="0.2">
      <c r="A96" s="169" t="str">
        <f>IF(IFERROR(VLOOKUP(G96,EmployesActifs,1,FALSE),"Non")&lt;&gt;"Non","Oui","Non")</f>
        <v>Non</v>
      </c>
      <c r="B96" s="172">
        <f>IF(A96="Oui",1,0)</f>
        <v>0</v>
      </c>
      <c r="C96" s="172">
        <f>IF(OR(G96="Médecin",H96="Médecin",I96="Médecin",I96="Médecins",H96="anesthésiste",H96="boursier univ.",H96="chercheur",H96="chirurgien",H96="Résident(e)",H96="Md Urg",H96="Md Card",H96="Fellow",H96="Externe Médecine",H96="Directeur de la biobanque Médecin",H96="monit.-boursier",),1,0)</f>
        <v>0</v>
      </c>
      <c r="D96" s="172">
        <f>IF(OR(G96=0,H96="Stagiaire",H96="Stagiaires",H96="Externe",H96="Externes",G96="agence",H96="STAGIAIRE INFIRMIER(ÈRE)",H96="STAGIAIRE SI",H96="STAGIAIRE PAB",H96="STAGIAIRE EN PERFUSION",H96="Stagiaire Physiothérapeute",H96="Stagiaire médecine",H96="Stagiaire - Service sociaux",H96="STAGIAIRE SOINS INFIRMIERS",H96="STAGIAIRE EXTERNE EN MÉDECINE",H96="ss",),1,0)</f>
        <v>0</v>
      </c>
      <c r="E96" s="28" t="s">
        <v>593</v>
      </c>
      <c r="F96" s="28" t="s">
        <v>432</v>
      </c>
      <c r="G96" s="255">
        <v>6856</v>
      </c>
      <c r="H96" s="57" t="s">
        <v>269</v>
      </c>
      <c r="I96" s="52" t="s">
        <v>270</v>
      </c>
      <c r="J96" s="273">
        <f ca="1">IF(AK96&lt;=Données!$B$2,1," ")</f>
        <v>1</v>
      </c>
      <c r="K96" s="45"/>
      <c r="L96" s="46"/>
      <c r="M96" s="47"/>
      <c r="N96" s="48"/>
      <c r="O96" s="185"/>
      <c r="P96" s="187"/>
      <c r="Q96" s="185">
        <v>1</v>
      </c>
      <c r="R96" s="186"/>
      <c r="S96" s="186"/>
      <c r="T96" s="187"/>
      <c r="U96" s="187"/>
      <c r="V96" s="187"/>
      <c r="W96" s="320"/>
      <c r="X96" s="214"/>
      <c r="Y96" s="215"/>
      <c r="Z96" s="366"/>
      <c r="AA96" s="367"/>
      <c r="AB96" s="35"/>
      <c r="AC96" s="35"/>
      <c r="AD96" s="368"/>
      <c r="AE96" s="369"/>
      <c r="AF96" s="370"/>
      <c r="AG96" s="371"/>
      <c r="AH96" s="366"/>
      <c r="AI96" s="56"/>
      <c r="AJ96" s="41" t="s">
        <v>193</v>
      </c>
      <c r="AK96" s="42">
        <v>43865</v>
      </c>
      <c r="AL96" s="50"/>
      <c r="AM96" s="337" t="str">
        <f>INDEX($K$6:$AE$6,1,MATCH(1,K96:AE96,-1))</f>
        <v>1860-S</v>
      </c>
      <c r="AN96" s="337" t="str">
        <f>IF(INDEX($K$6:$AE$6,1,MATCH(1,K96:AE96,1))&lt;&gt;INDEX($K$6:$AE$6,1,MATCH(1,K96:AE96,-1)),INDEX($K$6:$AE$6,1,MATCH(1,K96:AE96,1)),"-")</f>
        <v>-</v>
      </c>
      <c r="AO96"/>
      <c r="AP96"/>
      <c r="AQ96"/>
    </row>
    <row r="97" spans="1:43" ht="15" customHeight="1" x14ac:dyDescent="0.2">
      <c r="A97" s="169" t="str">
        <f>IF(IFERROR(VLOOKUP(G97,EmployesActifs,1,FALSE),"Non")&lt;&gt;"Non","Oui","Non")</f>
        <v>Non</v>
      </c>
      <c r="B97" s="172">
        <f>IF(A97="Oui",1,0)</f>
        <v>0</v>
      </c>
      <c r="C97" s="172">
        <f>IF(OR(G97="Médecin",H97="Médecin",I97="Médecin",I97="Médecins",H97="anesthésiste",H97="boursier univ.",H97="chercheur",H97="chirurgien",H97="Résident(e)",H97="Md Urg",H97="Md Card",H97="Fellow",H97="Externe Médecine",H97="Directeur de la biobanque Médecin",H97="monit.-boursier",),1,0)</f>
        <v>0</v>
      </c>
      <c r="D97" s="172">
        <f>IF(OR(G97=0,H97="Stagiaire",H97="Stagiaires",H97="Externe",H97="Externes",G97="agence",H97="STAGIAIRE INFIRMIER(ÈRE)",H97="STAGIAIRE SI",H97="STAGIAIRE PAB",H97="STAGIAIRE EN PERFUSION",H97="Stagiaire Physiothérapeute",H97="Stagiaire médecine",H97="Stagiaire - Service sociaux",H97="STAGIAIRE SOINS INFIRMIERS",H97="STAGIAIRE EXTERNE EN MÉDECINE",H97="ss",),1,0)</f>
        <v>0</v>
      </c>
      <c r="E97" s="28" t="s">
        <v>596</v>
      </c>
      <c r="F97" s="28" t="s">
        <v>598</v>
      </c>
      <c r="G97" s="255">
        <v>5559</v>
      </c>
      <c r="H97" s="57" t="s">
        <v>54</v>
      </c>
      <c r="I97" s="52" t="s">
        <v>55</v>
      </c>
      <c r="J97" s="273">
        <f ca="1">IF(AK97&lt;=Données!$B$2,1," ")</f>
        <v>1</v>
      </c>
      <c r="K97" s="45"/>
      <c r="L97" s="46"/>
      <c r="M97" s="47"/>
      <c r="N97" s="48"/>
      <c r="O97" s="185"/>
      <c r="P97" s="187"/>
      <c r="Q97" s="185"/>
      <c r="R97" s="186"/>
      <c r="S97" s="186"/>
      <c r="T97" s="187"/>
      <c r="U97" s="187"/>
      <c r="V97" s="187"/>
      <c r="W97" s="320"/>
      <c r="X97" s="214"/>
      <c r="Y97" s="215"/>
      <c r="Z97" s="34">
        <v>1</v>
      </c>
      <c r="AA97" s="35"/>
      <c r="AB97" s="35"/>
      <c r="AC97" s="35"/>
      <c r="AD97" s="36"/>
      <c r="AE97" s="224"/>
      <c r="AF97" s="53"/>
      <c r="AG97" s="54"/>
      <c r="AH97" s="345"/>
      <c r="AI97" s="56"/>
      <c r="AJ97" s="41" t="s">
        <v>50</v>
      </c>
      <c r="AK97" s="42">
        <v>44123</v>
      </c>
      <c r="AL97" s="50"/>
      <c r="AM97" s="337" t="str">
        <f>INDEX($K$6:$AE$6,1,MATCH(1,K97:AE97,-1))</f>
        <v>1510-XS</v>
      </c>
      <c r="AN97" s="337" t="str">
        <f>IF(INDEX($K$6:$AE$6,1,MATCH(1,K97:AE97,1))&lt;&gt;INDEX($K$6:$AE$6,1,MATCH(1,K97:AE97,-1)),INDEX($K$6:$AE$6,1,MATCH(1,K97:AE97,1)),"-")</f>
        <v>-</v>
      </c>
      <c r="AO97"/>
      <c r="AP97"/>
      <c r="AQ97"/>
    </row>
    <row r="98" spans="1:43" ht="15" customHeight="1" x14ac:dyDescent="0.2">
      <c r="A98" s="169" t="str">
        <f>IF(IFERROR(VLOOKUP(G98,EmployesActifs,1,FALSE),"Non")&lt;&gt;"Non","Oui","Non")</f>
        <v>Non</v>
      </c>
      <c r="B98" s="172">
        <f>IF(A98="Oui",1,0)</f>
        <v>0</v>
      </c>
      <c r="C98" s="172">
        <f>IF(OR(G98="Médecin",H98="Médecin",I98="Médecin",I98="Médecins",H98="anesthésiste",H98="boursier univ.",H98="chercheur",H98="chirurgien",H98="Résident(e)",H98="Md Urg",H98="Md Card",H98="Fellow",H98="Externe Médecine",H98="Directeur de la biobanque Médecin",H98="monit.-boursier",),1,0)</f>
        <v>0</v>
      </c>
      <c r="D98" s="172">
        <f>IF(OR(G98=0,H98="Stagiaire",H98="Stagiaires",H98="Externe",H98="Externes",G98="agence",H98="STAGIAIRE INFIRMIER(ÈRE)",H98="STAGIAIRE SI",H98="STAGIAIRE PAB",H98="STAGIAIRE EN PERFUSION",H98="Stagiaire Physiothérapeute",H98="Stagiaire médecine",H98="Stagiaire - Service sociaux",H98="STAGIAIRE SOINS INFIRMIERS",H98="STAGIAIRE EXTERNE EN MÉDECINE",H98="ss",),1,0)</f>
        <v>0</v>
      </c>
      <c r="E98" s="28" t="s">
        <v>601</v>
      </c>
      <c r="F98" s="28" t="s">
        <v>602</v>
      </c>
      <c r="G98" s="257">
        <v>6733</v>
      </c>
      <c r="H98" s="57" t="s">
        <v>54</v>
      </c>
      <c r="I98" s="52" t="s">
        <v>55</v>
      </c>
      <c r="J98" s="273">
        <f ca="1">IF(AK98&lt;=Données!$B$2,1," ")</f>
        <v>1</v>
      </c>
      <c r="K98" s="45"/>
      <c r="L98" s="46"/>
      <c r="M98" s="47"/>
      <c r="N98" s="48"/>
      <c r="O98" s="185"/>
      <c r="P98" s="187"/>
      <c r="Q98" s="185">
        <v>1</v>
      </c>
      <c r="R98" s="186"/>
      <c r="S98" s="186"/>
      <c r="T98" s="187"/>
      <c r="U98" s="187"/>
      <c r="V98" s="187"/>
      <c r="W98" s="187"/>
      <c r="X98" s="214"/>
      <c r="Y98" s="215"/>
      <c r="Z98" s="36" t="s">
        <v>56</v>
      </c>
      <c r="AA98" s="34"/>
      <c r="AB98" s="35"/>
      <c r="AC98" s="35"/>
      <c r="AD98" s="35"/>
      <c r="AE98" s="324">
        <v>1</v>
      </c>
      <c r="AF98" s="325"/>
      <c r="AG98" s="326"/>
      <c r="AH98" s="36"/>
      <c r="AI98" s="56"/>
      <c r="AJ98" s="330" t="s">
        <v>44</v>
      </c>
      <c r="AK98" s="331">
        <v>43939</v>
      </c>
      <c r="AL98" s="50"/>
      <c r="AM98" s="337" t="str">
        <f>INDEX($K$6:$AE$6,1,MATCH(1,K98:AE98,-1))</f>
        <v>1860-S</v>
      </c>
      <c r="AN98" s="337" t="str">
        <f>IF(INDEX($K$6:$AE$6,1,MATCH(1,K98:AE98,1))&lt;&gt;INDEX($K$6:$AE$6,1,MATCH(1,K98:AE98,-1)),INDEX($K$6:$AE$6,1,MATCH(1,K98:AE98,1)),"-")</f>
        <v>SH-9550</v>
      </c>
      <c r="AO98"/>
      <c r="AP98"/>
      <c r="AQ98"/>
    </row>
    <row r="99" spans="1:43" ht="15" customHeight="1" x14ac:dyDescent="0.2">
      <c r="A99" s="169" t="str">
        <f>IF(IFERROR(VLOOKUP(G99,EmployesActifs,1,FALSE),"Non")&lt;&gt;"Non","Oui","Non")</f>
        <v>Non</v>
      </c>
      <c r="B99" s="172">
        <f>IF(A99="Oui",1,0)</f>
        <v>0</v>
      </c>
      <c r="C99" s="172">
        <f>IF(OR(G99="Médecin",H99="Médecin",I99="Médecin",I99="Médecins",H99="anesthésiste",H99="boursier univ.",H99="chercheur",H99="chirurgien",H99="Résident(e)",H99="Md Urg",H99="Md Card",H99="Fellow",H99="Externe Médecine",H99="Directeur de la biobanque Médecin",H99="monit.-boursier",),1,0)</f>
        <v>0</v>
      </c>
      <c r="D99" s="172">
        <f>IF(OR(G99=0,H99="Stagiaire",H99="Stagiaires",H99="Externe",H99="Externes",G99="agence",H99="STAGIAIRE INFIRMIER(ÈRE)",H99="STAGIAIRE SI",H99="STAGIAIRE S.I.",H99="STAGIAIRE PAB",H99="STAGIAIRE EN PERFUSION",H99="Stagiaire Physiothérapeute",H99="Stagiaire médecine",H99="Stagiaire - Service sociaux",H99="STAGIAIRE SOINS INFIRMIERS",H99="STAGIAIRE EXTERNE EN MÉDECINE",H99="ss",),1,0)</f>
        <v>0</v>
      </c>
      <c r="E99" s="28" t="s">
        <v>604</v>
      </c>
      <c r="F99" s="28" t="s">
        <v>3082</v>
      </c>
      <c r="G99" s="255">
        <v>12024</v>
      </c>
      <c r="H99" s="79" t="s">
        <v>103</v>
      </c>
      <c r="I99" s="164" t="s">
        <v>2714</v>
      </c>
      <c r="J99" s="273">
        <f ca="1">IF(AK99&lt;=Données!$B$2,1," ")</f>
        <v>1</v>
      </c>
      <c r="K99" s="45" t="s">
        <v>56</v>
      </c>
      <c r="L99" s="46" t="s">
        <v>56</v>
      </c>
      <c r="M99" s="47"/>
      <c r="N99" s="48" t="s">
        <v>56</v>
      </c>
      <c r="O99" s="185"/>
      <c r="P99" s="187"/>
      <c r="Q99" s="185"/>
      <c r="R99" s="186"/>
      <c r="S99" s="186">
        <v>1</v>
      </c>
      <c r="T99" s="187"/>
      <c r="U99" s="187"/>
      <c r="V99" s="187"/>
      <c r="W99" s="320"/>
      <c r="X99" s="214"/>
      <c r="Y99" s="215"/>
      <c r="Z99" s="34"/>
      <c r="AA99" s="35"/>
      <c r="AB99" s="35"/>
      <c r="AC99" s="35"/>
      <c r="AD99" s="36"/>
      <c r="AE99" s="224"/>
      <c r="AF99" s="85"/>
      <c r="AG99" s="86"/>
      <c r="AH99" s="87"/>
      <c r="AI99" s="56"/>
      <c r="AJ99" s="41" t="s">
        <v>652</v>
      </c>
      <c r="AK99" s="42">
        <v>44902</v>
      </c>
      <c r="AL99" s="50"/>
      <c r="AM99" s="337" t="str">
        <f>INDEX($K$6:$AE$6,1,MATCH(1,K99:AE99,-1))</f>
        <v>1870 +</v>
      </c>
      <c r="AN99" s="337" t="str">
        <f>IF(INDEX($K$6:$AE$6,1,MATCH(1,K99:AE99,1))&lt;&gt;INDEX($K$6:$AE$6,1,MATCH(1,K99:AE99,-1)),INDEX($K$6:$AE$6,1,MATCH(1,K99:AE99,1)),"-")</f>
        <v>-</v>
      </c>
      <c r="AO99"/>
      <c r="AP99"/>
      <c r="AQ99"/>
    </row>
    <row r="100" spans="1:43" ht="15" customHeight="1" x14ac:dyDescent="0.2">
      <c r="A100" s="169" t="str">
        <f>IF(IFERROR(VLOOKUP(G100,EmployesActifs,1,FALSE),"Non")&lt;&gt;"Non","Oui","Non")</f>
        <v>Non</v>
      </c>
      <c r="B100" s="172">
        <f>IF(A100="Oui",1,0)</f>
        <v>0</v>
      </c>
      <c r="C100" s="172">
        <f>IF(OR(G100="Médecin",H100="Médecin",I100="Médecin",I100="Médecins",H100="anesthésiste",H100="boursier univ.",H100="chercheur",H100="chirurgien",H100="Résident(e)",H100="Md Urg",H100="Md Card",H100="Fellow",H100="Externe Médecine",H100="Directeur de la biobanque Médecin",H100="monit.-boursier",),1,0)</f>
        <v>0</v>
      </c>
      <c r="D100" s="172">
        <f>IF(OR(G100=0,H100="Stagiaire",H100="Stagiaires",H100="Externe",H100="Externes",G100="agence",H100="STAGIAIRE INFIRMIER(ÈRE)",H100="STAGIAIRE SI",H100="STAGIAIRE PAB",H100="STAGIAIRE EN PERFUSION",H100="Stagiaire Physiothérapeute",H100="Stagiaire médecine",H100="Stagiaire - Service sociaux",H100="STAGIAIRE SOINS INFIRMIERS",H100="STAGIAIRE EXTERNE EN MÉDECINE",H100="ss",),1,0)</f>
        <v>0</v>
      </c>
      <c r="E100" s="28" t="s">
        <v>2931</v>
      </c>
      <c r="F100" s="28" t="s">
        <v>336</v>
      </c>
      <c r="G100" s="257">
        <v>12426</v>
      </c>
      <c r="H100" s="57" t="s">
        <v>261</v>
      </c>
      <c r="I100" s="52" t="s">
        <v>674</v>
      </c>
      <c r="J100" s="273">
        <f ca="1">IF(AK100&lt;=Données!$B$2,1," ")</f>
        <v>1</v>
      </c>
      <c r="K100" s="45"/>
      <c r="L100" s="46">
        <v>1</v>
      </c>
      <c r="M100" s="47"/>
      <c r="N100" s="48"/>
      <c r="O100" s="185"/>
      <c r="P100" s="187"/>
      <c r="Q100" s="185"/>
      <c r="R100" s="186"/>
      <c r="S100" s="186"/>
      <c r="T100" s="187"/>
      <c r="U100" s="187"/>
      <c r="V100" s="187"/>
      <c r="W100" s="320"/>
      <c r="X100" s="214"/>
      <c r="Y100" s="215"/>
      <c r="Z100" s="34"/>
      <c r="AA100" s="35"/>
      <c r="AB100" s="35"/>
      <c r="AC100" s="35"/>
      <c r="AD100" s="36"/>
      <c r="AE100" s="224"/>
      <c r="AF100" s="53"/>
      <c r="AG100" s="54"/>
      <c r="AH100" s="345"/>
      <c r="AI100" s="56"/>
      <c r="AJ100" s="41" t="s">
        <v>159</v>
      </c>
      <c r="AK100" s="42">
        <v>44777</v>
      </c>
      <c r="AL100" s="50"/>
      <c r="AM100" s="337" t="str">
        <f>INDEX($K$6:$AE$6,1,MATCH(1,K100:AE100,-1))</f>
        <v>95PFE-L2M</v>
      </c>
      <c r="AN100" s="337" t="str">
        <f>IF(INDEX($K$6:$AE$6,1,MATCH(1,K100:AE100,1))&lt;&gt;INDEX($K$6:$AE$6,1,MATCH(1,K100:AE100,-1)),INDEX($K$6:$AE$6,1,MATCH(1,K100:AE100,1)),"-")</f>
        <v>-</v>
      </c>
      <c r="AO100"/>
      <c r="AP100"/>
      <c r="AQ100"/>
    </row>
    <row r="101" spans="1:43" ht="15" customHeight="1" x14ac:dyDescent="0.2">
      <c r="A101" s="169" t="str">
        <f>IF(IFERROR(VLOOKUP(G101,EmployesActifs,1,FALSE),"Non")&lt;&gt;"Non","Oui","Non")</f>
        <v>Non</v>
      </c>
      <c r="B101" s="172">
        <f>IF(A101="Oui",1,0)</f>
        <v>0</v>
      </c>
      <c r="C101" s="172">
        <f>IF(OR(G101="Médecin",H101="Médecin",I101="Médecin",I101="Médecins",H101="anesthésiste",H101="boursier univ.",H101="chercheur",H101="chirurgien",H101="Résident(e)",H101="Md Urg",H101="Md Card",LEFT(H101,6)="Fellow",H101="Externe Médecine",H101="Directeur de la biobanque Médecin",H101="monit.-boursier",),1,0)</f>
        <v>0</v>
      </c>
      <c r="D101" s="172">
        <f>IF(OR(G101=0,H101="Stagiaire",H101="Stagiaires",H101="Externe",H101="Externes",G101="agence",H101="STAGIAIRE INFIRMIER(ÈRE)",H101="STAGIAIRE SI",H101="STAGIAIRE S.I.",H101="STAGIAIRE PAB",H101="STAGIAIRE EN PERFUSION",H101="Stagiaire Physiothérapeute",H101="Stagiaire médecine",H101="Stagiaire - Service sociaux",H101="STAGIAIRE SOINS INFIRMIERS",H101="STAGIAIRE EXTERNE EN MÉDECINE",H101="ss",),1,0)</f>
        <v>0</v>
      </c>
      <c r="E101" s="28" t="s">
        <v>609</v>
      </c>
      <c r="F101" s="28" t="s">
        <v>610</v>
      </c>
      <c r="G101" s="255">
        <v>11586</v>
      </c>
      <c r="H101" s="79" t="s">
        <v>103</v>
      </c>
      <c r="I101" s="164" t="s">
        <v>5716</v>
      </c>
      <c r="J101" s="273">
        <f ca="1">IF(AK101&lt;=Données!$B$2,1," ")</f>
        <v>1</v>
      </c>
      <c r="K101" s="45"/>
      <c r="L101" s="46" t="s">
        <v>56</v>
      </c>
      <c r="M101" s="47"/>
      <c r="N101" s="48">
        <v>1</v>
      </c>
      <c r="O101" s="185"/>
      <c r="P101" s="187"/>
      <c r="Q101" s="185"/>
      <c r="R101" s="186"/>
      <c r="S101" s="186"/>
      <c r="T101" s="187"/>
      <c r="U101" s="187"/>
      <c r="V101" s="187"/>
      <c r="W101" s="320"/>
      <c r="X101" s="214"/>
      <c r="Y101" s="215"/>
      <c r="Z101" s="34"/>
      <c r="AA101" s="35"/>
      <c r="AB101" s="35"/>
      <c r="AC101" s="35"/>
      <c r="AD101" s="36"/>
      <c r="AE101" s="224"/>
      <c r="AF101" s="85"/>
      <c r="AG101" s="86"/>
      <c r="AH101" s="87"/>
      <c r="AI101" s="56"/>
      <c r="AJ101" s="41" t="s">
        <v>652</v>
      </c>
      <c r="AK101" s="42">
        <v>44902</v>
      </c>
      <c r="AL101" s="50"/>
      <c r="AM101" s="337" t="str">
        <f>INDEX($K$6:$AE$6,1,MATCH(1,K101:AE101,-1))</f>
        <v>F550</v>
      </c>
      <c r="AN101" s="337" t="str">
        <f>IF(INDEX($K$6:$AE$6,1,MATCH(1,K101:AE101,1))&lt;&gt;INDEX($K$6:$AE$6,1,MATCH(1,K101:AE101,-1)),INDEX($K$6:$AE$6,1,MATCH(1,K101:AE101,1)),"-")</f>
        <v>-</v>
      </c>
      <c r="AO101"/>
      <c r="AP101"/>
      <c r="AQ101"/>
    </row>
    <row r="102" spans="1:43" ht="15" customHeight="1" x14ac:dyDescent="0.25">
      <c r="A102" s="169" t="str">
        <f>IF(IFERROR(VLOOKUP(G102,EmployesActifs,1,FALSE),"Non")&lt;&gt;"Non","Oui","Non")</f>
        <v>Non</v>
      </c>
      <c r="B102" s="172">
        <f>IF(A102="Oui",1,0)</f>
        <v>0</v>
      </c>
      <c r="C102" s="172">
        <f>IF(OR(G102="Médecin",H102="Médecin",I102="Médecin",I102="Médecins",H102="anesthésiste",H102="boursier univ.",H102="chercheur",H102="chirurgien",H102="Résident(e)",H102="Md Urg",H102="Md Card",H102="Fellow",H102="Externe Médecine",H102="Directeur de la biobanque Médecin",H102="monit.-boursier",),1,0)</f>
        <v>0</v>
      </c>
      <c r="D102" s="172">
        <f>IF(OR(G102=0,H102="Stagiaire",H102="Stagiaires",H102="Externe",H102="Externes",G102="agence",H102="STAGIAIRE INFIRMIER(ÈRE)",H102="STAGIAIRE SI",H102="STAGIAIRE PAB",H102="STAGIAIRE EN PERFUSION",H102="Stagiaire Physiothérapeute",H102="Stagiaire médecine",H102="Stagiaire - Service sociaux",H102="STAGIAIRE SOINS INFIRMIERS",H102="STAGIAIRE EXTERNE EN MÉDECINE",H102="ss",),1,0)</f>
        <v>0</v>
      </c>
      <c r="E102" s="28" t="s">
        <v>611</v>
      </c>
      <c r="F102" s="28" t="s">
        <v>612</v>
      </c>
      <c r="G102" s="261">
        <v>11355</v>
      </c>
      <c r="H102" s="88" t="s">
        <v>517</v>
      </c>
      <c r="I102" s="84" t="s">
        <v>206</v>
      </c>
      <c r="J102" s="273">
        <f ca="1">IF(AK102&lt;=Données!$B$2,1," ")</f>
        <v>1</v>
      </c>
      <c r="K102" s="45"/>
      <c r="L102" s="46" t="s">
        <v>56</v>
      </c>
      <c r="M102" s="47"/>
      <c r="N102" s="48"/>
      <c r="O102" s="185"/>
      <c r="P102" s="187"/>
      <c r="Q102" s="185"/>
      <c r="R102" s="186">
        <v>1</v>
      </c>
      <c r="S102" s="186"/>
      <c r="T102" s="187" t="s">
        <v>56</v>
      </c>
      <c r="U102" s="187"/>
      <c r="V102" s="187"/>
      <c r="W102" s="320"/>
      <c r="X102" s="214"/>
      <c r="Y102" s="215"/>
      <c r="Z102" s="34"/>
      <c r="AA102" s="35"/>
      <c r="AB102" s="35"/>
      <c r="AC102" s="35"/>
      <c r="AD102" s="36"/>
      <c r="AE102" s="224"/>
      <c r="AF102" s="53"/>
      <c r="AG102" s="54"/>
      <c r="AH102" s="345"/>
      <c r="AI102" s="56"/>
      <c r="AJ102" s="41" t="s">
        <v>144</v>
      </c>
      <c r="AK102" s="42">
        <v>44585</v>
      </c>
      <c r="AL102" s="50"/>
      <c r="AM102" s="337">
        <f>INDEX($K$6:$AE$6,1,MATCH(1,K102:AE102,-1))</f>
        <v>1860</v>
      </c>
      <c r="AN102" s="337" t="str">
        <f>IF(INDEX($K$6:$AE$6,1,MATCH(1,K102:AE102,1))&lt;&gt;INDEX($K$6:$AE$6,1,MATCH(1,K102:AE102,-1)),INDEX($K$6:$AE$6,1,MATCH(1,K102:AE102,1)),"-")</f>
        <v>-</v>
      </c>
      <c r="AO102"/>
      <c r="AP102"/>
      <c r="AQ102"/>
    </row>
    <row r="103" spans="1:43" ht="15" customHeight="1" x14ac:dyDescent="0.2">
      <c r="A103" s="169" t="str">
        <f>IF(IFERROR(VLOOKUP(G103,EmployesActifs,1,FALSE),"Non")&lt;&gt;"Non","Oui","Non")</f>
        <v>Non</v>
      </c>
      <c r="B103" s="172">
        <f>IF(A103="Oui",1,0)</f>
        <v>0</v>
      </c>
      <c r="C103" s="172">
        <f>IF(OR(G103="Médecin",H103="Médecin",I103="Médecin",I103="Médecins",H103="anesthésiste",H103="boursier univ.",H103="chercheur",H103="chirurgien",H103="Résident(e)",H103="Md Urg",H103="Md Card",H103="Fellow",H103="Externe Médecine",H103="Directeur de la biobanque Médecin",H103="monit.-boursier",),1,0)</f>
        <v>0</v>
      </c>
      <c r="D103" s="172">
        <f>IF(OR(G103=0,H103="Stagiaire",H103="Stagiaires",H103="Externe",H103="Externes",G103="agence",H103="STAGIAIRE INFIRMIER(ÈRE)",H103="STAGIAIRE SI",H103="STAGIAIRE PAB",H103="STAGIAIRE EN PERFUSION",H103="Stagiaire Physiothérapeute",H103="Stagiaire médecine",H103="Stagiaire - Service sociaux",H103="STAGIAIRE SOINS INFIRMIERS",H103="STAGIAIRE EXTERNE EN MÉDECINE",H103="ss",),1,0)</f>
        <v>0</v>
      </c>
      <c r="E103" s="28" t="s">
        <v>614</v>
      </c>
      <c r="F103" s="28" t="s">
        <v>615</v>
      </c>
      <c r="G103" s="255">
        <v>457</v>
      </c>
      <c r="H103" s="67" t="s">
        <v>103</v>
      </c>
      <c r="I103" s="52" t="s">
        <v>616</v>
      </c>
      <c r="J103" s="273">
        <f ca="1">IF(AK103&lt;=Données!$B$2,1," ")</f>
        <v>1</v>
      </c>
      <c r="K103" s="45" t="s">
        <v>56</v>
      </c>
      <c r="L103" s="46"/>
      <c r="M103" s="47"/>
      <c r="N103" s="48"/>
      <c r="O103" s="185"/>
      <c r="P103" s="187"/>
      <c r="Q103" s="185"/>
      <c r="R103" s="186"/>
      <c r="S103" s="186">
        <v>1</v>
      </c>
      <c r="T103" s="187"/>
      <c r="U103" s="187"/>
      <c r="V103" s="187"/>
      <c r="W103" s="320"/>
      <c r="X103" s="214"/>
      <c r="Y103" s="215"/>
      <c r="Z103" s="34"/>
      <c r="AA103" s="35"/>
      <c r="AB103" s="35"/>
      <c r="AC103" s="35"/>
      <c r="AD103" s="36"/>
      <c r="AE103" s="224"/>
      <c r="AF103" s="53"/>
      <c r="AG103" s="54"/>
      <c r="AH103" s="345"/>
      <c r="AI103" s="56"/>
      <c r="AJ103" s="41" t="s">
        <v>98</v>
      </c>
      <c r="AK103" s="42">
        <v>44574</v>
      </c>
      <c r="AL103" s="50"/>
      <c r="AM103" s="337" t="str">
        <f>INDEX($K$6:$AE$6,1,MATCH(1,K103:AE103,-1))</f>
        <v>1870 +</v>
      </c>
      <c r="AN103" s="337" t="str">
        <f>IF(INDEX($K$6:$AE$6,1,MATCH(1,K103:AE103,1))&lt;&gt;INDEX($K$6:$AE$6,1,MATCH(1,K103:AE103,-1)),INDEX($K$6:$AE$6,1,MATCH(1,K103:AE103,1)),"-")</f>
        <v>-</v>
      </c>
      <c r="AO103"/>
      <c r="AP103"/>
      <c r="AQ103"/>
    </row>
    <row r="104" spans="1:43" ht="15" customHeight="1" x14ac:dyDescent="0.2">
      <c r="A104" s="169" t="str">
        <f>IF(IFERROR(VLOOKUP(G104,EmployesActifs,1,FALSE),"Non")&lt;&gt;"Non","Oui","Non")</f>
        <v>Non</v>
      </c>
      <c r="B104" s="172">
        <f>IF(A104="Oui",1,0)</f>
        <v>0</v>
      </c>
      <c r="C104" s="172">
        <f>IF(OR(G104="Médecin",H104="Médecin",I104="Médecin",I104="Médecins",H104="anesthésiste",H104="boursier univ.",H104="chercheur",H104="chirurgien",H104="Résident(e)",H104="Md Urg",H104="Md Card",H104="Fellow",H104="Externe Médecine",H104="Directeur de la biobanque Médecin",H104="monit.-boursier",),1,0)</f>
        <v>0</v>
      </c>
      <c r="D104" s="172">
        <f>IF(OR(G104=0,H104="Stagiaire",H104="Stagiaires",H104="Externe",H104="Externes",G104="agence",H104="STAGIAIRE INFIRMIER(ÈRE)",H104="STAGIAIRE SI",H104="STAGIAIRE PAB",H104="STAGIAIRE EN PERFUSION",H104="Stagiaire Physiothérapeute",H104="Stagiaire médecine",H104="Stagiaire - Service sociaux",H104="STAGIAIRE SOINS INFIRMIERS",H104="STAGIAIRE EXTERNE EN MÉDECINE",H104="ss",),1,0)</f>
        <v>0</v>
      </c>
      <c r="E104" s="28" t="s">
        <v>619</v>
      </c>
      <c r="F104" s="28" t="s">
        <v>620</v>
      </c>
      <c r="G104" s="255">
        <v>10966</v>
      </c>
      <c r="H104" s="57" t="s">
        <v>69</v>
      </c>
      <c r="I104" s="52" t="s">
        <v>65</v>
      </c>
      <c r="J104" s="273">
        <f ca="1">IF(AK104&lt;=Données!$B$2,1," ")</f>
        <v>1</v>
      </c>
      <c r="K104" s="45"/>
      <c r="L104" s="46">
        <v>1</v>
      </c>
      <c r="M104" s="47"/>
      <c r="N104" s="48"/>
      <c r="O104" s="185"/>
      <c r="P104" s="187"/>
      <c r="Q104" s="185"/>
      <c r="R104" s="186"/>
      <c r="S104" s="186"/>
      <c r="T104" s="187"/>
      <c r="U104" s="187"/>
      <c r="V104" s="187"/>
      <c r="W104" s="320"/>
      <c r="X104" s="214"/>
      <c r="Y104" s="215"/>
      <c r="Z104" s="34"/>
      <c r="AA104" s="35"/>
      <c r="AB104" s="35"/>
      <c r="AC104" s="35"/>
      <c r="AD104" s="36"/>
      <c r="AE104" s="224"/>
      <c r="AF104" s="53"/>
      <c r="AG104" s="54"/>
      <c r="AH104" s="345"/>
      <c r="AI104" s="56"/>
      <c r="AJ104" s="41" t="s">
        <v>57</v>
      </c>
      <c r="AK104" s="42">
        <v>44569</v>
      </c>
      <c r="AL104" s="50"/>
      <c r="AM104" s="337" t="str">
        <f>INDEX($K$6:$AE$6,1,MATCH(1,K104:AE104,-1))</f>
        <v>95PFE-L2M</v>
      </c>
      <c r="AN104" s="337" t="str">
        <f>IF(INDEX($K$6:$AE$6,1,MATCH(1,K104:AE104,1))&lt;&gt;INDEX($K$6:$AE$6,1,MATCH(1,K104:AE104,-1)),INDEX($K$6:$AE$6,1,MATCH(1,K104:AE104,1)),"-")</f>
        <v>-</v>
      </c>
      <c r="AO104"/>
      <c r="AP104"/>
      <c r="AQ104"/>
    </row>
    <row r="105" spans="1:43" ht="15" customHeight="1" x14ac:dyDescent="0.2">
      <c r="A105" s="169" t="str">
        <f>IF(IFERROR(VLOOKUP(G105,EmployesActifs,1,FALSE),"Non")&lt;&gt;"Non","Oui","Non")</f>
        <v>Non</v>
      </c>
      <c r="B105" s="172">
        <f>IF(A105="Oui",1,0)</f>
        <v>0</v>
      </c>
      <c r="C105" s="172">
        <f>IF(OR(G105="Médecin",H105="Médecin",I105="Médecin",I105="Médecins",H105="anesthésiste",H105="boursier univ.",H105="chercheur",H105="chirurgien",H105="Résident(e)",H105="Md Urg",H105="Md Card",H105="Fellow",H105="Externe Médecine",H105="Directeur de la biobanque Médecin",H105="monit.-boursier",),1,0)</f>
        <v>0</v>
      </c>
      <c r="D105" s="172">
        <f>IF(OR(G105=0,H105="Stagiaire",H105="Stagiaires",H105="Externe",H105="Externes",G105="agence",H105="STAGIAIRE INFIRMIER(ÈRE)",H105="STAGIAIRE SI",H105="STAGIAIRE PAB",H105="STAGIAIRE EN PERFUSION",H105="Stagiaire Physiothérapeute",H105="Stagiaire médecine",H105="Stagiaire - Service sociaux",H105="STAGIAIRE SOINS INFIRMIERS",H105="STAGIAIRE EXTERNE EN MÉDECINE",H105="ss",),1,0)</f>
        <v>0</v>
      </c>
      <c r="E105" s="28" t="s">
        <v>626</v>
      </c>
      <c r="F105" s="28" t="s">
        <v>627</v>
      </c>
      <c r="G105" s="257">
        <v>10489</v>
      </c>
      <c r="H105" s="67" t="s">
        <v>140</v>
      </c>
      <c r="I105" s="66" t="s">
        <v>628</v>
      </c>
      <c r="J105" s="273">
        <f ca="1">IF(AK105&lt;=Données!$B$2,1," ")</f>
        <v>1</v>
      </c>
      <c r="K105" s="45" t="s">
        <v>56</v>
      </c>
      <c r="L105" s="46">
        <v>1</v>
      </c>
      <c r="M105" s="47"/>
      <c r="N105" s="48"/>
      <c r="O105" s="185"/>
      <c r="P105" s="187"/>
      <c r="Q105" s="185"/>
      <c r="R105" s="186"/>
      <c r="S105" s="186"/>
      <c r="T105" s="187"/>
      <c r="U105" s="187"/>
      <c r="V105" s="187"/>
      <c r="W105" s="320"/>
      <c r="X105" s="214"/>
      <c r="Y105" s="215"/>
      <c r="Z105" s="34"/>
      <c r="AA105" s="35"/>
      <c r="AB105" s="35"/>
      <c r="AC105" s="35"/>
      <c r="AD105" s="36"/>
      <c r="AE105" s="224"/>
      <c r="AF105" s="53"/>
      <c r="AG105" s="54"/>
      <c r="AH105" s="345"/>
      <c r="AI105" s="56"/>
      <c r="AJ105" s="41" t="s">
        <v>50</v>
      </c>
      <c r="AK105" s="42">
        <v>44579</v>
      </c>
      <c r="AL105" s="50"/>
      <c r="AM105" s="337" t="str">
        <f>INDEX($K$6:$AE$6,1,MATCH(1,K105:AE105,-1))</f>
        <v>95PFE-L2M</v>
      </c>
      <c r="AN105" s="337" t="str">
        <f>IF(INDEX($K$6:$AE$6,1,MATCH(1,K105:AE105,1))&lt;&gt;INDEX($K$6:$AE$6,1,MATCH(1,K105:AE105,-1)),INDEX($K$6:$AE$6,1,MATCH(1,K105:AE105,1)),"-")</f>
        <v>-</v>
      </c>
      <c r="AO105"/>
      <c r="AP105"/>
      <c r="AQ105"/>
    </row>
    <row r="106" spans="1:43" ht="15" customHeight="1" x14ac:dyDescent="0.2">
      <c r="A106" s="169" t="str">
        <f>IF(IFERROR(VLOOKUP(G106,EmployesActifs,1,FALSE),"Non")&lt;&gt;"Non","Oui","Non")</f>
        <v>Non</v>
      </c>
      <c r="B106" s="172">
        <f>IF(A106="Oui",1,0)</f>
        <v>0</v>
      </c>
      <c r="C106" s="172">
        <f>IF(OR(G106="Médecin",H106="Médecin",I106="Médecin",I106="Médecins",H106="anesthésiste",H106="boursier univ.",H106="chercheur",H106="chirurgien",H106="Résident(e)",H106="Md Urg",H106="Md Card",H106="Fellow",H106="Externe Médecine",H106="Directeur de la biobanque Médecin",H106="monit.-boursier",),1,0)</f>
        <v>0</v>
      </c>
      <c r="D106" s="172">
        <f>IF(OR(G106=0,H106="Stagiaire",H106="Stagiaires",H106="Externe",H106="Externes",G106="agence",H106="STAGIAIRE INFIRMIER(ÈRE)",H106="STAGIAIRE SI",H106="STAGIAIRE PAB",H106="STAGIAIRE EN PERFUSION",H106="Stagiaire Physiothérapeute",H106="Stagiaire médecine",H106="Stagiaire - Service sociaux",H106="STAGIAIRE SOINS INFIRMIERS",H106="STAGIAIRE EXTERNE EN MÉDECINE",H106="ss",),1,0)</f>
        <v>0</v>
      </c>
      <c r="E106" s="28" t="s">
        <v>635</v>
      </c>
      <c r="F106" s="28" t="s">
        <v>636</v>
      </c>
      <c r="G106" s="255">
        <v>1828</v>
      </c>
      <c r="H106" s="57" t="s">
        <v>637</v>
      </c>
      <c r="I106" s="52" t="s">
        <v>49</v>
      </c>
      <c r="J106" s="273">
        <f ca="1">IF(AK106&lt;=Données!$B$2,1," ")</f>
        <v>1</v>
      </c>
      <c r="K106" s="45" t="s">
        <v>56</v>
      </c>
      <c r="L106" s="46" t="s">
        <v>56</v>
      </c>
      <c r="M106" s="47"/>
      <c r="N106" s="48"/>
      <c r="O106" s="185"/>
      <c r="P106" s="187"/>
      <c r="Q106" s="185"/>
      <c r="R106" s="186"/>
      <c r="S106" s="186">
        <v>1</v>
      </c>
      <c r="T106" s="187"/>
      <c r="U106" s="187"/>
      <c r="V106" s="187"/>
      <c r="W106" s="320"/>
      <c r="X106" s="214"/>
      <c r="Y106" s="215"/>
      <c r="Z106" s="34"/>
      <c r="AA106" s="35"/>
      <c r="AB106" s="35"/>
      <c r="AC106" s="35"/>
      <c r="AD106" s="36"/>
      <c r="AE106" s="224"/>
      <c r="AF106" s="53"/>
      <c r="AG106" s="54"/>
      <c r="AH106" s="345"/>
      <c r="AI106" s="56"/>
      <c r="AJ106" s="41" t="s">
        <v>98</v>
      </c>
      <c r="AK106" s="42">
        <v>44587</v>
      </c>
      <c r="AL106" s="50" t="s">
        <v>638</v>
      </c>
      <c r="AM106" s="337" t="str">
        <f>INDEX($K$6:$AE$6,1,MATCH(1,K106:AE106,-1))</f>
        <v>1870 +</v>
      </c>
      <c r="AN106" s="337" t="str">
        <f>IF(INDEX($K$6:$AE$6,1,MATCH(1,K106:AE106,1))&lt;&gt;INDEX($K$6:$AE$6,1,MATCH(1,K106:AE106,-1)),INDEX($K$6:$AE$6,1,MATCH(1,K106:AE106,1)),"-")</f>
        <v>-</v>
      </c>
      <c r="AO106"/>
      <c r="AP106"/>
      <c r="AQ106"/>
    </row>
    <row r="107" spans="1:43" ht="15" customHeight="1" x14ac:dyDescent="0.2">
      <c r="A107" s="169" t="str">
        <f>IF(IFERROR(VLOOKUP(G107,EmployesActifs,1,FALSE),"Non")&lt;&gt;"Non","Oui","Non")</f>
        <v>Non</v>
      </c>
      <c r="B107" s="172">
        <f>IF(A107="Oui",1,0)</f>
        <v>0</v>
      </c>
      <c r="C107" s="172">
        <f>IF(OR(G107="Médecin",H107="Médecin",I107="Médecin",I107="Médecins",H107="anesthésiste",H107="boursier univ.",H107="chercheur",H107="chirurgien",H107="Résident(e)",H107="Md Urg",H107="Md Card",H107="Fellow",H107="Externe Médecine",H107="Directeur de la biobanque Médecin",H107="monit.-boursier",),1,0)</f>
        <v>0</v>
      </c>
      <c r="D107" s="172">
        <f>IF(OR(G107=0,H107="Stagiaire",H107="Stagiaires",H107="Externe",H107="Externes",G107="agence",H107="STAGIAIRE INFIRMIER(ÈRE)",H107="STAGIAIRE SI",H107="STAGIAIRE PAB",H107="STAGIAIRE EN PERFUSION",H107="Stagiaire Physiothérapeute",H107="Stagiaire médecine",H107="Stagiaire - Service sociaux",H107="STAGIAIRE SOINS INFIRMIERS",H107="STAGIAIRE EXTERNE EN MÉDECINE",H107="ss",),1,0)</f>
        <v>0</v>
      </c>
      <c r="E107" s="28" t="s">
        <v>5183</v>
      </c>
      <c r="F107" s="28" t="s">
        <v>5184</v>
      </c>
      <c r="G107" s="262">
        <v>13506</v>
      </c>
      <c r="H107" s="79" t="s">
        <v>69</v>
      </c>
      <c r="I107" s="164" t="s">
        <v>3373</v>
      </c>
      <c r="J107" s="273" t="str">
        <f ca="1">IF(AK107&lt;=Données!$B$2,1," ")</f>
        <v xml:space="preserve"> </v>
      </c>
      <c r="K107" s="45">
        <v>1</v>
      </c>
      <c r="L107" s="46"/>
      <c r="M107" s="47"/>
      <c r="N107" s="48"/>
      <c r="O107" s="185"/>
      <c r="P107" s="187"/>
      <c r="Q107" s="185"/>
      <c r="R107" s="186"/>
      <c r="S107" s="186"/>
      <c r="T107" s="187"/>
      <c r="U107" s="187"/>
      <c r="V107" s="187"/>
      <c r="W107" s="320"/>
      <c r="X107" s="214"/>
      <c r="Y107" s="215"/>
      <c r="Z107" s="34"/>
      <c r="AA107" s="35"/>
      <c r="AB107" s="35"/>
      <c r="AC107" s="35"/>
      <c r="AD107" s="36"/>
      <c r="AE107" s="224"/>
      <c r="AF107" s="53"/>
      <c r="AG107" s="54"/>
      <c r="AH107" s="345"/>
      <c r="AI107" s="56"/>
      <c r="AJ107" s="178" t="s">
        <v>4462</v>
      </c>
      <c r="AK107" s="42">
        <v>45342</v>
      </c>
      <c r="AL107" s="50"/>
      <c r="AM107" s="337" t="str">
        <f>INDEX($K$6:$AE$6,1,MATCH(1,K107:AE107,-1))</f>
        <v>95PFE-L2S</v>
      </c>
      <c r="AN107" s="337" t="str">
        <f>IF(INDEX($K$6:$AE$6,1,MATCH(1,K107:AE107,1))&lt;&gt;INDEX($K$6:$AE$6,1,MATCH(1,K107:AE107,-1)),INDEX($K$6:$AE$6,1,MATCH(1,K107:AE107,1)),"-")</f>
        <v>-</v>
      </c>
      <c r="AO107"/>
      <c r="AP107"/>
      <c r="AQ107"/>
    </row>
    <row r="108" spans="1:43" ht="15" customHeight="1" x14ac:dyDescent="0.2">
      <c r="A108" s="169" t="str">
        <f>IF(IFERROR(VLOOKUP(G108,EmployesActifs,1,FALSE),"Non")&lt;&gt;"Non","Oui","Non")</f>
        <v>Non</v>
      </c>
      <c r="B108" s="172">
        <f>IF(A108="Oui",1,0)</f>
        <v>0</v>
      </c>
      <c r="C108" s="172">
        <f>IF(OR(G108="Médecin",H108="Médecin",I108="Médecin",I108="Médecins",H108="anesthésiste",H108="boursier univ.",H108="chercheur",H108="chirurgien",H108="Résident(e)",H108="Md Urg",H108="Md Card",H108="Fellow",H108="Externe Médecine",H108="Directeur de la biobanque Médecin",H108="monit.-boursier",),1,0)</f>
        <v>0</v>
      </c>
      <c r="D108" s="172">
        <f>IF(OR(G108=0,H108="Stagiaire",H108="Stagiaires",H108="Externe",H108="Externes",G108="agence",H108="STAGIAIRE INFIRMIER(ÈRE)",H108="STAGIAIRE SI",H108="STAGIAIRE PAB",H108="STAGIAIRE EN PERFUSION",H108="Stagiaire Physiothérapeute",H108="Stagiaire médecine",H108="Stagiaire - Service sociaux",H108="STAGIAIRE SOINS INFIRMIERS",H108="STAGIAIRE EXTERNE EN MÉDECINE",H108="ss",),1,0)</f>
        <v>0</v>
      </c>
      <c r="E108" s="28" t="s">
        <v>646</v>
      </c>
      <c r="F108" s="28" t="s">
        <v>657</v>
      </c>
      <c r="G108" s="255">
        <v>6151</v>
      </c>
      <c r="H108" s="79" t="s">
        <v>2098</v>
      </c>
      <c r="I108" s="164" t="s">
        <v>61</v>
      </c>
      <c r="J108" s="273">
        <f ca="1">IF(AK108&lt;=Données!$B$2,1," ")</f>
        <v>1</v>
      </c>
      <c r="K108" s="45">
        <v>1</v>
      </c>
      <c r="L108" s="46"/>
      <c r="M108" s="47"/>
      <c r="N108" s="48"/>
      <c r="O108" s="185"/>
      <c r="P108" s="187"/>
      <c r="Q108" s="185"/>
      <c r="R108" s="186"/>
      <c r="S108" s="186"/>
      <c r="T108" s="187"/>
      <c r="U108" s="187"/>
      <c r="V108" s="187"/>
      <c r="W108" s="320"/>
      <c r="X108" s="214"/>
      <c r="Y108" s="215"/>
      <c r="Z108" s="34"/>
      <c r="AA108" s="35">
        <v>1</v>
      </c>
      <c r="AB108" s="35"/>
      <c r="AC108" s="35"/>
      <c r="AD108" s="36"/>
      <c r="AE108" s="224"/>
      <c r="AF108" s="53"/>
      <c r="AG108" s="54"/>
      <c r="AH108" s="55"/>
      <c r="AI108" s="56"/>
      <c r="AJ108" s="41" t="s">
        <v>652</v>
      </c>
      <c r="AK108" s="42">
        <v>45192</v>
      </c>
      <c r="AL108" s="50"/>
      <c r="AM108" s="337" t="str">
        <f>INDEX($K$6:$AE$6,1,MATCH(1,K108:AE108,-1))</f>
        <v>95PFE-L2S</v>
      </c>
      <c r="AN108" s="337" t="str">
        <f>IF(INDEX($K$6:$AE$6,1,MATCH(1,K108:AE108,1))&lt;&gt;INDEX($K$6:$AE$6,1,MATCH(1,K108:AE108,-1)),INDEX($K$6:$AE$6,1,MATCH(1,K108:AE108,1)),"-")</f>
        <v>1511-S</v>
      </c>
      <c r="AO108"/>
      <c r="AP108"/>
      <c r="AQ108"/>
    </row>
    <row r="109" spans="1:43" ht="15" customHeight="1" x14ac:dyDescent="0.2">
      <c r="A109" s="169" t="str">
        <f>IF(IFERROR(VLOOKUP(G109,EmployesActifs,1,FALSE),"Non")&lt;&gt;"Non","Oui","Non")</f>
        <v>Non</v>
      </c>
      <c r="B109" s="172">
        <f>IF(A109="Oui",1,0)</f>
        <v>0</v>
      </c>
      <c r="C109" s="172">
        <f>IF(OR(G109="Médecin",H109="Médecin",I109="Médecin",I109="Médecins",H109="anesthésiste",H109="boursier univ.",H109="chercheur",H109="chirurgien",H109="Résident(e)",H109="Md Urg",H109="Md Card",H109="Fellow",H109="Externe Médecine",H109="Directeur de la biobanque Médecin",H109="monit.-boursier",),1,0)</f>
        <v>0</v>
      </c>
      <c r="D109" s="172">
        <f>IF(OR(G109=0,H109="Stagiaire",H109="Stagiaires",H109="Externe",H109="Externes",G109="agence",H109="STAGIAIRE INFIRMIER(ÈRE)",H109="STAGIAIRE SI",H109="STAGIAIRE PAB",H109="STAGIAIRE EN PERFUSION",H109="Stagiaire Physiothérapeute",H109="Stagiaire médecine",H109="Stagiaire - Service sociaux",H109="STAGIAIRE SOINS INFIRMIERS",H109="STAGIAIRE EXTERNE EN MÉDECINE",H109="ss",),1,0)</f>
        <v>0</v>
      </c>
      <c r="E109" s="28" t="s">
        <v>665</v>
      </c>
      <c r="F109" s="28" t="s">
        <v>457</v>
      </c>
      <c r="G109" s="257">
        <v>8798</v>
      </c>
      <c r="H109" s="79" t="s">
        <v>3773</v>
      </c>
      <c r="I109" s="164" t="s">
        <v>3376</v>
      </c>
      <c r="J109" s="273">
        <f ca="1">IF(AK109&lt;=Données!$B$2,1," ")</f>
        <v>1</v>
      </c>
      <c r="K109" s="45">
        <v>1</v>
      </c>
      <c r="L109" s="46"/>
      <c r="M109" s="47"/>
      <c r="N109" s="48"/>
      <c r="O109" s="185"/>
      <c r="P109" s="187"/>
      <c r="Q109" s="185"/>
      <c r="R109" s="186"/>
      <c r="S109" s="186"/>
      <c r="T109" s="187"/>
      <c r="U109" s="187"/>
      <c r="V109" s="187"/>
      <c r="W109" s="320"/>
      <c r="X109" s="214"/>
      <c r="Y109" s="215"/>
      <c r="Z109" s="34"/>
      <c r="AA109" s="35"/>
      <c r="AB109" s="35"/>
      <c r="AC109" s="35"/>
      <c r="AD109" s="36"/>
      <c r="AE109" s="224"/>
      <c r="AF109" s="53"/>
      <c r="AG109" s="54"/>
      <c r="AH109" s="345"/>
      <c r="AI109" s="56"/>
      <c r="AJ109" s="41" t="s">
        <v>85</v>
      </c>
      <c r="AK109" s="42">
        <v>44789</v>
      </c>
      <c r="AL109" s="50"/>
      <c r="AM109" s="337" t="str">
        <f>INDEX($K$6:$AE$6,1,MATCH(1,K109:AE109,-1))</f>
        <v>95PFE-L2S</v>
      </c>
      <c r="AN109" s="337" t="str">
        <f>IF(INDEX($K$6:$AE$6,1,MATCH(1,K109:AE109,1))&lt;&gt;INDEX($K$6:$AE$6,1,MATCH(1,K109:AE109,-1)),INDEX($K$6:$AE$6,1,MATCH(1,K109:AE109,1)),"-")</f>
        <v>-</v>
      </c>
      <c r="AO109"/>
      <c r="AP109"/>
      <c r="AQ109"/>
    </row>
    <row r="110" spans="1:43" ht="15" customHeight="1" x14ac:dyDescent="0.2">
      <c r="A110" s="169" t="str">
        <f>IF(IFERROR(VLOOKUP(G110,EmployesActifs,1,FALSE),"Non")&lt;&gt;"Non","Oui","Non")</f>
        <v>Non</v>
      </c>
      <c r="B110" s="172">
        <f>IF(A110="Oui",1,0)</f>
        <v>0</v>
      </c>
      <c r="C110" s="172">
        <f>IF(OR(G110="Médecin",H110="Médecin",I110="Médecin",I110="Médecins",H110="anesthésiste",H110="boursier univ.",H110="chercheur",H110="chirurgien",H110="Résident(e)",H110="Md Urg",H110="Md Card",H110="Fellow",H110="Externe Médecine",H110="Directeur de la biobanque Médecin",H110="monit.-boursier",),1,0)</f>
        <v>0</v>
      </c>
      <c r="D110" s="172">
        <f>IF(OR(G110=0,H110="Stagiaire",H110="Stagiaires",H110="Externe",H110="Externes",G110="agence",H110="STAGIAIRE INFIRMIER(ÈRE)",H110="STAGIAIRE SI",H110="STAGIAIRE PAB",H110="STAGIAIRE EN PERFUSION",H110="Stagiaire Physiothérapeute",H110="Stagiaire médecine",H110="Stagiaire - Service sociaux",H110="STAGIAIRE SOINS INFIRMIERS",H110="STAGIAIRE EXTERNE EN MÉDECINE",H110="ss",),1,0)</f>
        <v>0</v>
      </c>
      <c r="E110" s="28" t="s">
        <v>665</v>
      </c>
      <c r="F110" s="28" t="s">
        <v>668</v>
      </c>
      <c r="G110" s="255">
        <v>11225</v>
      </c>
      <c r="H110" s="79" t="s">
        <v>69</v>
      </c>
      <c r="I110" s="164" t="s">
        <v>405</v>
      </c>
      <c r="J110" s="273">
        <f ca="1">IF(AK110&lt;=Données!$B$2,1," ")</f>
        <v>1</v>
      </c>
      <c r="K110" s="45"/>
      <c r="L110" s="46" t="s">
        <v>56</v>
      </c>
      <c r="M110" s="47"/>
      <c r="N110" s="48"/>
      <c r="O110" s="185"/>
      <c r="P110" s="187"/>
      <c r="Q110" s="185"/>
      <c r="R110" s="186">
        <v>1</v>
      </c>
      <c r="S110" s="186"/>
      <c r="T110" s="187"/>
      <c r="U110" s="187"/>
      <c r="V110" s="187"/>
      <c r="W110" s="320"/>
      <c r="X110" s="214"/>
      <c r="Y110" s="215"/>
      <c r="Z110" s="34"/>
      <c r="AA110" s="35"/>
      <c r="AB110" s="35"/>
      <c r="AC110" s="35"/>
      <c r="AD110" s="36"/>
      <c r="AE110" s="224"/>
      <c r="AF110" s="53"/>
      <c r="AG110" s="54"/>
      <c r="AH110" s="345"/>
      <c r="AI110" s="56"/>
      <c r="AJ110" s="41" t="s">
        <v>57</v>
      </c>
      <c r="AK110" s="42">
        <v>44566</v>
      </c>
      <c r="AL110" s="50"/>
      <c r="AM110" s="337">
        <f>INDEX($K$6:$AE$6,1,MATCH(1,K110:AE110,-1))</f>
        <v>1860</v>
      </c>
      <c r="AN110" s="337" t="str">
        <f>IF(INDEX($K$6:$AE$6,1,MATCH(1,K110:AE110,1))&lt;&gt;INDEX($K$6:$AE$6,1,MATCH(1,K110:AE110,-1)),INDEX($K$6:$AE$6,1,MATCH(1,K110:AE110,1)),"-")</f>
        <v>-</v>
      </c>
      <c r="AO110"/>
      <c r="AP110"/>
      <c r="AQ110"/>
    </row>
    <row r="111" spans="1:43" ht="15" customHeight="1" x14ac:dyDescent="0.2">
      <c r="A111" s="169" t="str">
        <f>IF(IFERROR(VLOOKUP(G111,EmployesActifs,1,FALSE),"Non")&lt;&gt;"Non","Oui","Non")</f>
        <v>Non</v>
      </c>
      <c r="B111" s="172">
        <f>IF(A111="Oui",1,0)</f>
        <v>0</v>
      </c>
      <c r="C111" s="172">
        <f>IF(OR(G111="Médecin",H111="Médecin",I111="Médecin",I111="Médecins",H111="anesthésiste",H111="boursier univ.",H111="chercheur",H111="chirurgien",H111="Résident(e)",H111="Md Urg",H111="Md Card",H111="Fellow",H111="Externe Médecine",H111="Directeur de la biobanque Médecin",H111="monit.-boursier",),1,0)</f>
        <v>0</v>
      </c>
      <c r="D111" s="172">
        <f>IF(OR(G111=0,H111="Stagiaire",H111="Stagiaires",H111="Externe",H111="Externes",G111="agence",H111="STAGIAIRE INFIRMIER(ÈRE)",H111="STAGIAIRE SI",H111="STAGIAIRE PAB",H111="STAGIAIRE EN PERFUSION",H111="Stagiaire Physiothérapeute",H111="Stagiaire médecine",H111="Stagiaire - Service sociaux",H111="STAGIAIRE SOINS INFIRMIERS",H111="STAGIAIRE EXTERNE EN MÉDECINE",H111="ss",),1,0)</f>
        <v>0</v>
      </c>
      <c r="E111" s="28" t="s">
        <v>672</v>
      </c>
      <c r="F111" s="28" t="s">
        <v>673</v>
      </c>
      <c r="G111" s="255">
        <v>11865</v>
      </c>
      <c r="H111" s="79" t="s">
        <v>54</v>
      </c>
      <c r="I111" s="164" t="s">
        <v>55</v>
      </c>
      <c r="J111" s="273">
        <f ca="1">IF(AK111&lt;=Données!$B$2,1," ")</f>
        <v>1</v>
      </c>
      <c r="K111" s="45" t="s">
        <v>56</v>
      </c>
      <c r="L111" s="46"/>
      <c r="M111" s="47"/>
      <c r="N111" s="48"/>
      <c r="O111" s="197"/>
      <c r="P111" s="187"/>
      <c r="Q111" s="185"/>
      <c r="R111" s="186"/>
      <c r="S111" s="186" t="s">
        <v>56</v>
      </c>
      <c r="T111" s="187"/>
      <c r="U111" s="187"/>
      <c r="V111" s="187"/>
      <c r="W111" s="320"/>
      <c r="X111" s="214"/>
      <c r="Y111" s="215"/>
      <c r="Z111" s="34" t="s">
        <v>56</v>
      </c>
      <c r="AA111" s="35">
        <v>1</v>
      </c>
      <c r="AB111" s="35"/>
      <c r="AC111" s="35"/>
      <c r="AD111" s="36"/>
      <c r="AE111" s="224"/>
      <c r="AF111" s="53"/>
      <c r="AG111" s="54"/>
      <c r="AH111" s="345"/>
      <c r="AI111" s="56"/>
      <c r="AJ111" s="41" t="s">
        <v>239</v>
      </c>
      <c r="AK111" s="42">
        <v>44579</v>
      </c>
      <c r="AL111" s="50"/>
      <c r="AM111" s="337" t="str">
        <f>INDEX($K$6:$AE$6,1,MATCH(1,K111:AE111,-1))</f>
        <v>1511-S</v>
      </c>
      <c r="AN111" s="337" t="str">
        <f>IF(INDEX($K$6:$AE$6,1,MATCH(1,K111:AE111,1))&lt;&gt;INDEX($K$6:$AE$6,1,MATCH(1,K111:AE111,-1)),INDEX($K$6:$AE$6,1,MATCH(1,K111:AE111,1)),"-")</f>
        <v>-</v>
      </c>
      <c r="AO111"/>
      <c r="AP111"/>
      <c r="AQ111"/>
    </row>
    <row r="112" spans="1:43" ht="15" customHeight="1" x14ac:dyDescent="0.2">
      <c r="A112" s="169" t="str">
        <f>IF(IFERROR(VLOOKUP(G112,EmployesActifs,1,FALSE),"Non")&lt;&gt;"Non","Oui","Non")</f>
        <v>Non</v>
      </c>
      <c r="B112" s="172">
        <f>IF(A112="Oui",1,0)</f>
        <v>0</v>
      </c>
      <c r="C112" s="172">
        <f>IF(OR(G112="Médecin",H112="Médecin",I112="Médecin",I112="Médecins",H112="anesthésiste",H112="boursier univ.",H112="chercheur",H112="chirurgien",H112="Résident(e)",H112="Md Urg",H112="Md Card",H112="Fellow",H112="Externe Médecine",H112="Directeur de la biobanque Médecin",H112="monit.-boursier",),1,0)</f>
        <v>0</v>
      </c>
      <c r="D112" s="172">
        <f>IF(OR(G112=0,H112="Stagiaire",H112="Stagiaires",H112="Externe",H112="Externes",G112="agence",H112="STAGIAIRE INFIRMIER(ÈRE)",H112="STAGIAIRE SI",H112="STAGIAIRE PAB",H112="STAGIAIRE EN PERFUSION",H112="Stagiaire Physiothérapeute",H112="Stagiaire médecine",H112="Stagiaire - Service sociaux",H112="STAGIAIRE SOINS INFIRMIERS",H112="STAGIAIRE EXTERNE EN MÉDECINE",H112="ss",),1,0)</f>
        <v>0</v>
      </c>
      <c r="E112" s="28" t="s">
        <v>677</v>
      </c>
      <c r="F112" s="28" t="s">
        <v>678</v>
      </c>
      <c r="G112" s="255">
        <v>2580</v>
      </c>
      <c r="H112" s="79" t="s">
        <v>517</v>
      </c>
      <c r="I112" s="164" t="s">
        <v>339</v>
      </c>
      <c r="J112" s="273">
        <f ca="1">IF(AK112&lt;=Données!$B$2,1," ")</f>
        <v>1</v>
      </c>
      <c r="K112" s="45"/>
      <c r="L112" s="46">
        <v>1</v>
      </c>
      <c r="M112" s="47"/>
      <c r="N112" s="48"/>
      <c r="O112" s="185"/>
      <c r="P112" s="187"/>
      <c r="Q112" s="185"/>
      <c r="R112" s="186"/>
      <c r="S112" s="186"/>
      <c r="T112" s="187"/>
      <c r="U112" s="187"/>
      <c r="V112" s="187"/>
      <c r="W112" s="320"/>
      <c r="X112" s="214"/>
      <c r="Y112" s="215"/>
      <c r="Z112" s="34"/>
      <c r="AA112" s="35"/>
      <c r="AB112" s="35"/>
      <c r="AC112" s="35"/>
      <c r="AD112" s="36"/>
      <c r="AE112" s="224"/>
      <c r="AF112" s="53"/>
      <c r="AG112" s="54"/>
      <c r="AH112" s="345"/>
      <c r="AI112" s="56"/>
      <c r="AJ112" s="41" t="s">
        <v>57</v>
      </c>
      <c r="AK112" s="42">
        <v>44582</v>
      </c>
      <c r="AL112" s="50"/>
      <c r="AM112" s="337" t="str">
        <f>INDEX($K$6:$AE$6,1,MATCH(1,K112:AE112,-1))</f>
        <v>95PFE-L2M</v>
      </c>
      <c r="AN112" s="337" t="str">
        <f>IF(INDEX($K$6:$AE$6,1,MATCH(1,K112:AE112,1))&lt;&gt;INDEX($K$6:$AE$6,1,MATCH(1,K112:AE112,-1)),INDEX($K$6:$AE$6,1,MATCH(1,K112:AE112,1)),"-")</f>
        <v>-</v>
      </c>
      <c r="AO112"/>
      <c r="AP112"/>
      <c r="AQ112"/>
    </row>
    <row r="113" spans="1:43" ht="15" customHeight="1" x14ac:dyDescent="0.2">
      <c r="A113" s="169" t="str">
        <f>IF(IFERROR(VLOOKUP(G113,EmployesActifs,1,FALSE),"Non")&lt;&gt;"Non","Oui","Non")</f>
        <v>Non</v>
      </c>
      <c r="B113" s="172">
        <f>IF(A113="Oui",1,0)</f>
        <v>0</v>
      </c>
      <c r="C113" s="172">
        <f>IF(OR(G113="Médecin",H113="Médecin",I113="Médecin",I113="Médecins",H113="anesthésiste",H113="boursier univ.",H113="chercheur",H113="chirurgien",H113="Résident(e)",H113="Md Urg",H113="Md Card",H113="Fellow",H113="Externe Médecine",H113="Directeur de la biobanque Médecin",H113="monit.-boursier",),1,0)</f>
        <v>0</v>
      </c>
      <c r="D113" s="172">
        <f>IF(OR(G113=0,H113="Stagiaire",H113="Stagiaires",H113="Externe",H113="Externes",G113="agence",H113="STAGIAIRE INFIRMIER(ÈRE)",H113="STAGIAIRE SI",H113="STAGIAIRE PAB",H113="STAGIAIRE EN PERFUSION",H113="Stagiaire Physiothérapeute",H113="Stagiaire médecine",H113="Stagiaire - Service sociaux",H113="STAGIAIRE SOINS INFIRMIERS",H113="STAGIAIRE EXTERNE EN MÉDECINE",H113="ss",),1,0)</f>
        <v>0</v>
      </c>
      <c r="E113" s="28" t="s">
        <v>681</v>
      </c>
      <c r="F113" s="28" t="s">
        <v>682</v>
      </c>
      <c r="G113" s="256">
        <v>8180</v>
      </c>
      <c r="H113" s="79" t="s">
        <v>721</v>
      </c>
      <c r="I113" s="164" t="s">
        <v>84</v>
      </c>
      <c r="J113" s="273">
        <f ca="1">IF(AK113&lt;=Données!$B$2,1," ")</f>
        <v>1</v>
      </c>
      <c r="K113" s="45" t="s">
        <v>56</v>
      </c>
      <c r="L113" s="46" t="s">
        <v>56</v>
      </c>
      <c r="M113" s="47"/>
      <c r="N113" s="48"/>
      <c r="O113" s="185"/>
      <c r="P113" s="187"/>
      <c r="Q113" s="185" t="s">
        <v>56</v>
      </c>
      <c r="R113" s="186" t="s">
        <v>56</v>
      </c>
      <c r="S113" s="186" t="s">
        <v>56</v>
      </c>
      <c r="T113" s="187">
        <v>1</v>
      </c>
      <c r="U113" s="187"/>
      <c r="V113" s="187"/>
      <c r="W113" s="320"/>
      <c r="X113" s="214"/>
      <c r="Y113" s="215"/>
      <c r="Z113" s="34"/>
      <c r="AA113" s="35"/>
      <c r="AB113" s="35"/>
      <c r="AC113" s="35"/>
      <c r="AD113" s="36"/>
      <c r="AE113" s="224"/>
      <c r="AF113" s="53"/>
      <c r="AG113" s="54"/>
      <c r="AH113" s="345"/>
      <c r="AI113" s="56"/>
      <c r="AJ113" s="41" t="s">
        <v>57</v>
      </c>
      <c r="AK113" s="42">
        <v>44568</v>
      </c>
      <c r="AL113" s="50"/>
      <c r="AM113" s="337">
        <f>INDEX($K$6:$AE$6,1,MATCH(1,K113:AE113,-1))</f>
        <v>8210</v>
      </c>
      <c r="AN113" s="337" t="str">
        <f>IF(INDEX($K$6:$AE$6,1,MATCH(1,K113:AE113,1))&lt;&gt;INDEX($K$6:$AE$6,1,MATCH(1,K113:AE113,-1)),INDEX($K$6:$AE$6,1,MATCH(1,K113:AE113,1)),"-")</f>
        <v>-</v>
      </c>
      <c r="AO113"/>
      <c r="AP113"/>
      <c r="AQ113"/>
    </row>
    <row r="114" spans="1:43" ht="15" customHeight="1" x14ac:dyDescent="0.2">
      <c r="A114" s="169" t="str">
        <f>IF(IFERROR(VLOOKUP(G114,EmployesActifs,1,FALSE),"Non")&lt;&gt;"Non","Oui","Non")</f>
        <v>Non</v>
      </c>
      <c r="B114" s="172">
        <f>IF(A114="Oui",1,0)</f>
        <v>0</v>
      </c>
      <c r="C114" s="172">
        <f>IF(OR(G114="Médecin",H114="Médecin",I114="Médecin",I114="Médecins",H114="anesthésiste",H114="boursier univ.",H114="chercheur",H114="chirurgien",H114="Résident(e)",H114="Md Urg",H114="Md Card",H114="Fellow",H114="Externe Médecine",H114="Directeur de la biobanque Médecin",H114="monit.-boursier",),1,0)</f>
        <v>0</v>
      </c>
      <c r="D114" s="172">
        <f>IF(OR(G114=0,H114="Stagiaire",H114="Stagiaires",H114="Externe",H114="Externes",G114="agence",H114="STAGIAIRE INFIRMIER(ÈRE)",H114="STAGIAIRE SI",H114="STAGIAIRE PAB",H114="STAGIAIRE EN PERFUSION",H114="Stagiaire Physiothérapeute",H114="Stagiaire médecine",H114="Stagiaire - Service sociaux",H114="STAGIAIRE SOINS INFIRMIERS",H114="STAGIAIRE EXTERNE EN MÉDECINE",H114="ss",),1,0)</f>
        <v>0</v>
      </c>
      <c r="E114" s="28" t="s">
        <v>683</v>
      </c>
      <c r="F114" s="28" t="s">
        <v>684</v>
      </c>
      <c r="G114" s="256">
        <v>10151</v>
      </c>
      <c r="H114" s="50" t="s">
        <v>42</v>
      </c>
      <c r="I114" s="52" t="s">
        <v>146</v>
      </c>
      <c r="J114" s="273">
        <f ca="1">IF(AK114&lt;=Données!$B$2,1," ")</f>
        <v>1</v>
      </c>
      <c r="K114" s="45"/>
      <c r="L114" s="46"/>
      <c r="M114" s="47"/>
      <c r="N114" s="48"/>
      <c r="O114" s="185"/>
      <c r="P114" s="187"/>
      <c r="Q114" s="185"/>
      <c r="R114" s="186"/>
      <c r="S114" s="186"/>
      <c r="T114" s="187"/>
      <c r="U114" s="187"/>
      <c r="V114" s="187"/>
      <c r="W114" s="187"/>
      <c r="X114" s="214"/>
      <c r="Y114" s="215"/>
      <c r="Z114" s="36"/>
      <c r="AA114" s="34">
        <v>1</v>
      </c>
      <c r="AB114" s="35"/>
      <c r="AC114" s="35"/>
      <c r="AD114" s="35"/>
      <c r="AE114" s="324"/>
      <c r="AF114" s="325"/>
      <c r="AG114" s="326"/>
      <c r="AH114" s="36"/>
      <c r="AI114" s="56"/>
      <c r="AJ114" s="41" t="s">
        <v>299</v>
      </c>
      <c r="AK114" s="42">
        <v>43868</v>
      </c>
      <c r="AL114" s="50"/>
      <c r="AM114" s="337" t="str">
        <f>INDEX($K$6:$AE$6,1,MATCH(1,K114:AE114,-1))</f>
        <v>1511-S</v>
      </c>
      <c r="AN114" s="337" t="str">
        <f>IF(INDEX($K$6:$AE$6,1,MATCH(1,K114:AE114,1))&lt;&gt;INDEX($K$6:$AE$6,1,MATCH(1,K114:AE114,-1)),INDEX($K$6:$AE$6,1,MATCH(1,K114:AE114,1)),"-")</f>
        <v>-</v>
      </c>
      <c r="AO114"/>
      <c r="AP114"/>
      <c r="AQ114"/>
    </row>
    <row r="115" spans="1:43" ht="15" customHeight="1" x14ac:dyDescent="0.2">
      <c r="A115" s="169" t="str">
        <f>IF(IFERROR(VLOOKUP(G115,EmployesActifs,1,FALSE),"Non")&lt;&gt;"Non","Oui","Non")</f>
        <v>Non</v>
      </c>
      <c r="B115" s="172">
        <f>IF(A115="Oui",1,0)</f>
        <v>0</v>
      </c>
      <c r="C115" s="172">
        <f>IF(OR(G115="Médecin",H115="Médecin",I115="Médecin",I115="Médecins",H115="anesthésiste",H115="boursier univ.",H115="chercheur",H115="chirurgien",H115="Résident(e)",H115="Md Urg",H115="Md Card",H115="Fellow",H115="Externe Médecine",H115="Directeur de la biobanque Médecin",H115="monit.-boursier",),1,0)</f>
        <v>0</v>
      </c>
      <c r="D115" s="172">
        <f>IF(OR(G115=0,H115="Stagiaire",H115="Stagiaires",H115="Externe",H115="Externes",G115="agence",H115="STAGIAIRE INFIRMIER(ÈRE)",H115="STAGIAIRE SI",H115="STAGIAIRE PAB",H115="STAGIAIRE EN PERFUSION",H115="Stagiaire Physiothérapeute",H115="Stagiaire médecine",H115="Stagiaire - Service sociaux",H115="STAGIAIRE SOINS INFIRMIERS",H115="STAGIAIRE EXTERNE EN MÉDECINE",H115="ss",),1,0)</f>
        <v>0</v>
      </c>
      <c r="E115" s="28" t="s">
        <v>4662</v>
      </c>
      <c r="F115" s="28" t="s">
        <v>323</v>
      </c>
      <c r="G115" s="262">
        <v>13363</v>
      </c>
      <c r="H115" s="79" t="s">
        <v>69</v>
      </c>
      <c r="I115" s="164" t="s">
        <v>5215</v>
      </c>
      <c r="J115" s="273" t="str">
        <f ca="1">IF(AL115&lt;=Données!$B$2,1," ")</f>
        <v xml:space="preserve"> </v>
      </c>
      <c r="K115" s="45">
        <v>1</v>
      </c>
      <c r="L115" s="46"/>
      <c r="M115" s="47"/>
      <c r="N115" s="48"/>
      <c r="O115" s="185"/>
      <c r="P115" s="187"/>
      <c r="Q115" s="185"/>
      <c r="R115" s="186"/>
      <c r="S115" s="186"/>
      <c r="T115" s="187"/>
      <c r="U115" s="187"/>
      <c r="V115" s="187"/>
      <c r="W115" s="187"/>
      <c r="X115" s="214"/>
      <c r="Y115" s="215"/>
      <c r="Z115" s="36"/>
      <c r="AA115" s="34"/>
      <c r="AB115" s="35"/>
      <c r="AC115" s="35"/>
      <c r="AD115" s="35"/>
      <c r="AE115" s="324"/>
      <c r="AF115" s="325"/>
      <c r="AG115" s="326"/>
      <c r="AH115" s="36"/>
      <c r="AI115" s="56"/>
      <c r="AJ115" s="328"/>
      <c r="AK115" s="330" t="s">
        <v>4462</v>
      </c>
      <c r="AL115" s="331">
        <v>45325</v>
      </c>
      <c r="AM115" s="337" t="str">
        <f>INDEX($K$6:$AE$6,1,MATCH(1,K115:AE115,-1))</f>
        <v>95PFE-L2S</v>
      </c>
      <c r="AN115" s="337" t="str">
        <f>IF(INDEX($K$6:$AE$6,1,MATCH(1,K115:AE115,1))&lt;&gt;INDEX($K$6:$AE$6,1,MATCH(1,K115:AE115,-1)),INDEX($K$6:$AE$6,1,MATCH(1,K115:AE115,1)),"-")</f>
        <v>-</v>
      </c>
      <c r="AO115"/>
      <c r="AP115"/>
      <c r="AQ115"/>
    </row>
    <row r="116" spans="1:43" ht="15" customHeight="1" x14ac:dyDescent="0.2">
      <c r="A116" s="169" t="str">
        <f>IF(IFERROR(VLOOKUP(G116,EmployesActifs,1,FALSE),"Non")&lt;&gt;"Non","Oui","Non")</f>
        <v>Non</v>
      </c>
      <c r="B116" s="172">
        <f>IF(A116="Oui",1,0)</f>
        <v>0</v>
      </c>
      <c r="C116" s="172">
        <f>IF(OR(G116="Médecin",H116="Médecin",I116="Médecin",I116="Médecins",H116="anesthésiste",H116="boursier univ.",H116="chercheur",H116="chirurgien",H116="Résident(e)",H116="Md Urg",H116="Md Card",H116="Fellow",H116="Externe Médecine",H116="Directeur de la biobanque Médecin",H116="monit.-boursier",),1,0)</f>
        <v>0</v>
      </c>
      <c r="D116" s="172">
        <f>IF(OR(G116=0,H116="Stagiaire",H116="Stagiaires",H116="Externe",H116="Externes",G116="agence",H116="STAGIAIRE INFIRMIER(ÈRE)",H116="STAGIAIRE SI",H116="STAGIAIRE PAB",H116="STAGIAIRE EN PERFUSION",H116="Stagiaire Physiothérapeute",H116="Stagiaire médecine",H116="Stagiaire - Service sociaux",H116="STAGIAIRE SOINS INFIRMIERS",H116="STAGIAIRE EXTERNE EN MÉDECINE",H116="ss",),1,0)</f>
        <v>0</v>
      </c>
      <c r="E116" s="28" t="s">
        <v>687</v>
      </c>
      <c r="F116" s="28" t="s">
        <v>688</v>
      </c>
      <c r="G116" s="255">
        <v>12036</v>
      </c>
      <c r="H116" s="57" t="s">
        <v>309</v>
      </c>
      <c r="I116" s="52" t="s">
        <v>174</v>
      </c>
      <c r="J116" s="273">
        <f ca="1">IF(AK116&lt;=Données!$B$2,1," ")</f>
        <v>1</v>
      </c>
      <c r="K116" s="45" t="s">
        <v>56</v>
      </c>
      <c r="L116" s="46" t="s">
        <v>56</v>
      </c>
      <c r="M116" s="47" t="s">
        <v>56</v>
      </c>
      <c r="N116" s="48"/>
      <c r="O116" s="185"/>
      <c r="P116" s="187"/>
      <c r="Q116" s="185"/>
      <c r="R116" s="186"/>
      <c r="S116" s="186">
        <v>1</v>
      </c>
      <c r="T116" s="187"/>
      <c r="U116" s="187"/>
      <c r="V116" s="187"/>
      <c r="W116" s="187"/>
      <c r="X116" s="214"/>
      <c r="Y116" s="215"/>
      <c r="Z116" s="36"/>
      <c r="AA116" s="34"/>
      <c r="AB116" s="35"/>
      <c r="AC116" s="35"/>
      <c r="AD116" s="35"/>
      <c r="AE116" s="324"/>
      <c r="AF116" s="325"/>
      <c r="AG116" s="326"/>
      <c r="AH116" s="36"/>
      <c r="AI116" s="56"/>
      <c r="AJ116" s="41" t="s">
        <v>98</v>
      </c>
      <c r="AK116" s="42">
        <v>44582</v>
      </c>
      <c r="AL116" s="50"/>
      <c r="AM116" s="337" t="str">
        <f>INDEX($K$6:$AE$6,1,MATCH(1,K116:AE116,-1))</f>
        <v>1870 +</v>
      </c>
      <c r="AN116" s="337" t="str">
        <f>IF(INDEX($K$6:$AE$6,1,MATCH(1,K116:AE116,1))&lt;&gt;INDEX($K$6:$AE$6,1,MATCH(1,K116:AE116,-1)),INDEX($K$6:$AE$6,1,MATCH(1,K116:AE116,1)),"-")</f>
        <v>-</v>
      </c>
      <c r="AO116"/>
      <c r="AP116"/>
      <c r="AQ116"/>
    </row>
    <row r="117" spans="1:43" ht="15" customHeight="1" x14ac:dyDescent="0.2">
      <c r="A117" s="169" t="str">
        <f>IF(IFERROR(VLOOKUP(G117,EmployesActifs,1,FALSE),"Non")&lt;&gt;"Non","Oui","Non")</f>
        <v>Non</v>
      </c>
      <c r="B117" s="172">
        <f>IF(A117="Oui",1,0)</f>
        <v>0</v>
      </c>
      <c r="C117" s="172">
        <f>IF(OR(G117="Médecin",H117="Médecin",I117="Médecin",I117="Médecins",H117="anesthésiste",H117="boursier univ.",H117="chercheur",H117="chirurgien",H117="Résident(e)",H117="Md Urg",H117="Md Card",H117="Fellow",H117="Externe Médecine",H117="Directeur de la biobanque Médecin",H117="monit.-boursier",),1,0)</f>
        <v>0</v>
      </c>
      <c r="D117" s="172">
        <f>IF(OR(G117=0,H117="Stagiaire",H117="Stagiaires",H117="Externe",H117="Externes",G117="agence",H117="STAGIAIRE INFIRMIER(ÈRE)",H117="STAGIAIRE SI",H117="STAGIAIRE PAB",H117="STAGIAIRE EN PERFUSION",H117="Stagiaire Physiothérapeute",H117="Stagiaire médecine",H117="Stagiaire - Service sociaux",H117="STAGIAIRE SOINS INFIRMIERS",H117="STAGIAIRE EXTERNE EN MÉDECINE",H117="ss",),1,0)</f>
        <v>0</v>
      </c>
      <c r="E117" s="28" t="s">
        <v>691</v>
      </c>
      <c r="F117" s="28" t="s">
        <v>692</v>
      </c>
      <c r="G117" s="255">
        <v>11080</v>
      </c>
      <c r="H117" s="57" t="s">
        <v>168</v>
      </c>
      <c r="I117" s="58" t="s">
        <v>97</v>
      </c>
      <c r="J117" s="273">
        <f ca="1">IF(AK117&lt;=Données!$B$2,1," ")</f>
        <v>1</v>
      </c>
      <c r="K117" s="45"/>
      <c r="L117" s="46"/>
      <c r="M117" s="47"/>
      <c r="N117" s="48"/>
      <c r="O117" s="185"/>
      <c r="P117" s="187"/>
      <c r="Q117" s="185"/>
      <c r="R117" s="186"/>
      <c r="S117" s="186"/>
      <c r="T117" s="187"/>
      <c r="U117" s="187"/>
      <c r="V117" s="187"/>
      <c r="W117" s="187"/>
      <c r="X117" s="214"/>
      <c r="Y117" s="215"/>
      <c r="Z117" s="36"/>
      <c r="AA117" s="34">
        <v>1</v>
      </c>
      <c r="AB117" s="35"/>
      <c r="AC117" s="35"/>
      <c r="AD117" s="35"/>
      <c r="AE117" s="324"/>
      <c r="AF117" s="325"/>
      <c r="AG117" s="326"/>
      <c r="AH117" s="36"/>
      <c r="AI117" s="56"/>
      <c r="AJ117" s="330" t="s">
        <v>85</v>
      </c>
      <c r="AK117" s="331">
        <v>44557</v>
      </c>
      <c r="AL117" s="50"/>
      <c r="AM117" s="337" t="str">
        <f>INDEX($K$6:$AE$6,1,MATCH(1,K117:AE117,-1))</f>
        <v>1511-S</v>
      </c>
      <c r="AN117" s="337" t="str">
        <f>IF(INDEX($K$6:$AE$6,1,MATCH(1,K117:AE117,1))&lt;&gt;INDEX($K$6:$AE$6,1,MATCH(1,K117:AE117,-1)),INDEX($K$6:$AE$6,1,MATCH(1,K117:AE117,1)),"-")</f>
        <v>-</v>
      </c>
      <c r="AO117"/>
      <c r="AP117"/>
      <c r="AQ117"/>
    </row>
    <row r="118" spans="1:43" ht="15" customHeight="1" x14ac:dyDescent="0.2">
      <c r="A118" s="169" t="str">
        <f>IF(IFERROR(VLOOKUP(G118,EmployesActifs,1,FALSE),"Non")&lt;&gt;"Non","Oui","Non")</f>
        <v>Non</v>
      </c>
      <c r="B118" s="172">
        <f>IF(A118="Oui",1,0)</f>
        <v>0</v>
      </c>
      <c r="C118" s="172">
        <f>IF(OR(G118="Médecin",H118="Médecin",I118="Médecin",I118="Médecins",H118="anesthésiste",H118="boursier univ.",H118="chercheur",H118="chirurgien",H118="Résident(e)",H118="Md Urg",H118="Md Card",H118="Fellow",H118="Externe Médecine",H118="Directeur de la biobanque Médecin",H118="monit.-boursier",),1,0)</f>
        <v>0</v>
      </c>
      <c r="D118" s="172">
        <f>IF(OR(G118=0,H118="Stagiaire",H118="Stagiaires",H118="Externe",H118="Externes",G118="agence",H118="STAGIAIRE INFIRMIER(ÈRE)",H118="STAGIAIRE SI",H118="STAGIAIRE PAB",H118="STAGIAIRE EN PERFUSION",H118="Stagiaire Physiothérapeute",H118="Stagiaire médecine",H118="Stagiaire - Service sociaux",H118="STAGIAIRE SOINS INFIRMIERS",H118="STAGIAIRE EXTERNE EN MÉDECINE",H118="ss",),1,0)</f>
        <v>0</v>
      </c>
      <c r="E118" s="28" t="s">
        <v>693</v>
      </c>
      <c r="F118" s="28" t="s">
        <v>323</v>
      </c>
      <c r="G118" s="255">
        <v>12143</v>
      </c>
      <c r="H118" s="57" t="s">
        <v>60</v>
      </c>
      <c r="I118" s="58" t="s">
        <v>575</v>
      </c>
      <c r="J118" s="273">
        <f ca="1">IF(AK118&lt;=Données!$B$2,1," ")</f>
        <v>1</v>
      </c>
      <c r="K118" s="45" t="s">
        <v>56</v>
      </c>
      <c r="L118" s="46" t="s">
        <v>56</v>
      </c>
      <c r="M118" s="47" t="s">
        <v>56</v>
      </c>
      <c r="N118" s="48"/>
      <c r="O118" s="185"/>
      <c r="P118" s="187"/>
      <c r="Q118" s="185"/>
      <c r="R118" s="186"/>
      <c r="S118" s="186">
        <v>1</v>
      </c>
      <c r="T118" s="187"/>
      <c r="U118" s="187"/>
      <c r="V118" s="187"/>
      <c r="W118" s="320"/>
      <c r="X118" s="214"/>
      <c r="Y118" s="215"/>
      <c r="Z118" s="34"/>
      <c r="AA118" s="35"/>
      <c r="AB118" s="35"/>
      <c r="AC118" s="35"/>
      <c r="AD118" s="36"/>
      <c r="AE118" s="224"/>
      <c r="AF118" s="53"/>
      <c r="AG118" s="54"/>
      <c r="AH118" s="345"/>
      <c r="AI118" s="56"/>
      <c r="AJ118" s="41" t="s">
        <v>98</v>
      </c>
      <c r="AK118" s="42">
        <v>44582</v>
      </c>
      <c r="AL118" s="50"/>
      <c r="AM118" s="337" t="str">
        <f>INDEX($K$6:$AE$6,1,MATCH(1,K118:AE118,-1))</f>
        <v>1870 +</v>
      </c>
      <c r="AN118" s="337" t="str">
        <f>IF(INDEX($K$6:$AE$6,1,MATCH(1,K118:AE118,1))&lt;&gt;INDEX($K$6:$AE$6,1,MATCH(1,K118:AE118,-1)),INDEX($K$6:$AE$6,1,MATCH(1,K118:AE118,1)),"-")</f>
        <v>-</v>
      </c>
      <c r="AO118"/>
      <c r="AP118"/>
      <c r="AQ118"/>
    </row>
    <row r="119" spans="1:43" ht="15" customHeight="1" x14ac:dyDescent="0.2">
      <c r="A119" s="169" t="str">
        <f>IF(IFERROR(VLOOKUP(G119,EmployesActifs,1,FALSE),"Non")&lt;&gt;"Non","Oui","Non")</f>
        <v>Non</v>
      </c>
      <c r="B119" s="172">
        <f>IF(A119="Oui",1,0)</f>
        <v>0</v>
      </c>
      <c r="C119" s="172">
        <v>0</v>
      </c>
      <c r="D119" s="172">
        <v>0</v>
      </c>
      <c r="E119" s="28" t="s">
        <v>3365</v>
      </c>
      <c r="F119" s="28" t="s">
        <v>3366</v>
      </c>
      <c r="G119" s="262">
        <v>13201</v>
      </c>
      <c r="H119" s="79" t="s">
        <v>54</v>
      </c>
      <c r="I119" s="164" t="s">
        <v>55</v>
      </c>
      <c r="J119" s="273">
        <f ca="1">IF(AK119&lt;=Données!$B$2,1," ")</f>
        <v>1</v>
      </c>
      <c r="K119" s="45"/>
      <c r="L119" s="46">
        <v>1</v>
      </c>
      <c r="M119" s="47"/>
      <c r="N119" s="48"/>
      <c r="O119" s="185"/>
      <c r="P119" s="187"/>
      <c r="Q119" s="185"/>
      <c r="R119" s="186"/>
      <c r="S119" s="186"/>
      <c r="T119" s="187"/>
      <c r="U119" s="187"/>
      <c r="V119" s="187"/>
      <c r="W119" s="187"/>
      <c r="X119" s="214"/>
      <c r="Y119" s="215"/>
      <c r="Z119" s="36"/>
      <c r="AA119" s="34"/>
      <c r="AB119" s="35"/>
      <c r="AC119" s="35"/>
      <c r="AD119" s="35"/>
      <c r="AE119" s="324"/>
      <c r="AF119" s="325"/>
      <c r="AG119" s="326"/>
      <c r="AH119" s="36"/>
      <c r="AI119" s="56"/>
      <c r="AJ119" s="178" t="s">
        <v>50</v>
      </c>
      <c r="AK119" s="42">
        <v>45124</v>
      </c>
      <c r="AL119" s="50"/>
      <c r="AM119" s="337" t="str">
        <f>INDEX($K$6:$AE$6,1,MATCH(1,K119:AE119,-1))</f>
        <v>95PFE-L2M</v>
      </c>
      <c r="AN119" s="337" t="str">
        <f>IF(INDEX($K$6:$AE$6,1,MATCH(1,K119:AE119,1))&lt;&gt;INDEX($K$6:$AE$6,1,MATCH(1,K119:AE119,-1)),INDEX($K$6:$AE$6,1,MATCH(1,K119:AE119,1)),"-")</f>
        <v>-</v>
      </c>
      <c r="AO119"/>
      <c r="AP119"/>
      <c r="AQ119"/>
    </row>
    <row r="120" spans="1:43" ht="15" customHeight="1" x14ac:dyDescent="0.2">
      <c r="A120" s="169" t="str">
        <f>IF(IFERROR(VLOOKUP(G120,EmployesActifs,1,FALSE),"Non")&lt;&gt;"Non","Oui","Non")</f>
        <v>Non</v>
      </c>
      <c r="B120" s="172">
        <f>IF(A120="Oui",1,0)</f>
        <v>0</v>
      </c>
      <c r="C120" s="172">
        <f>IF(OR(G120="Médecin",H120="Médecin",I120="Médecin",I120="Médecins",H120="anesthésiste",H120="boursier univ.",H120="chercheur",H120="chirurgien",H120="Résident(e)",H120="Md Urg",H120="Md Card",H120="Fellow",H120="Externe Médecine",H120="Directeur de la biobanque Médecin",H120="monit.-boursier",),1,0)</f>
        <v>0</v>
      </c>
      <c r="D120" s="172">
        <f>IF(OR(G120=0,H120="Stagiaire",H120="Stagiaires",H120="Externe",H120="Externes",G120="agence",H120="STAGIAIRE INFIRMIER(ÈRE)",H120="STAGIAIRE SI",H120="STAGIAIRE PAB",H120="STAGIAIRE EN PERFUSION",H120="Stagiaire Physiothérapeute",H120="Stagiaire médecine",H120="Stagiaire - Service sociaux",H120="STAGIAIRE SOINS INFIRMIERS",H120="STAGIAIRE EXTERNE EN MÉDECINE",H120="ss",),1,0)</f>
        <v>0</v>
      </c>
      <c r="E120" s="28" t="s">
        <v>701</v>
      </c>
      <c r="F120" s="28" t="s">
        <v>141</v>
      </c>
      <c r="G120" s="255">
        <v>9297</v>
      </c>
      <c r="H120" s="57" t="s">
        <v>702</v>
      </c>
      <c r="I120" s="52" t="s">
        <v>421</v>
      </c>
      <c r="J120" s="273">
        <f ca="1">IF(AK120&lt;=Données!$B$2,1," ")</f>
        <v>1</v>
      </c>
      <c r="K120" s="45"/>
      <c r="L120" s="46"/>
      <c r="M120" s="47"/>
      <c r="N120" s="48"/>
      <c r="O120" s="185"/>
      <c r="P120" s="187"/>
      <c r="Q120" s="185"/>
      <c r="R120" s="186"/>
      <c r="S120" s="186"/>
      <c r="T120" s="187"/>
      <c r="U120" s="187"/>
      <c r="V120" s="187"/>
      <c r="W120" s="187"/>
      <c r="X120" s="214"/>
      <c r="Y120" s="215"/>
      <c r="Z120" s="36"/>
      <c r="AA120" s="34"/>
      <c r="AB120" s="35"/>
      <c r="AC120" s="35"/>
      <c r="AD120" s="35"/>
      <c r="AE120" s="324"/>
      <c r="AF120" s="325"/>
      <c r="AG120" s="326"/>
      <c r="AH120" s="36"/>
      <c r="AI120" s="56"/>
      <c r="AJ120" s="41" t="s">
        <v>607</v>
      </c>
      <c r="AK120" s="42">
        <v>42514</v>
      </c>
      <c r="AL120" s="50" t="s">
        <v>200</v>
      </c>
      <c r="AM120" s="337" t="e">
        <f>INDEX($K$6:$AE$6,1,MATCH(1,K120:AE120,-1))</f>
        <v>#N/A</v>
      </c>
      <c r="AN120" s="337" t="e">
        <f>IF(INDEX($K$6:$AE$6,1,MATCH(1,K120:AE120,1))&lt;&gt;INDEX($K$6:$AE$6,1,MATCH(1,K120:AE120,-1)),INDEX($K$6:$AE$6,1,MATCH(1,K120:AE120,1)),"-")</f>
        <v>#N/A</v>
      </c>
      <c r="AO120"/>
      <c r="AP120"/>
      <c r="AQ120"/>
    </row>
    <row r="121" spans="1:43" ht="15" customHeight="1" x14ac:dyDescent="0.2">
      <c r="A121" s="169" t="str">
        <f>IF(IFERROR(VLOOKUP(G121,EmployesActifs,1,FALSE),"Non")&lt;&gt;"Non","Oui","Non")</f>
        <v>Non</v>
      </c>
      <c r="B121" s="172">
        <f>IF(A121="Oui",1,0)</f>
        <v>0</v>
      </c>
      <c r="C121" s="172">
        <f>IF(OR(G121="Médecin",H121="Médecin",I121="Médecin",I121="Médecins",H121="anesthésiste",H121="boursier univ.",H121="chercheur",H121="chirurgien",H121="Résident(e)",H121="Md Urg",H121="Md Card",H121="Fellow",H121="Externe Médecine",H121="Directeur de la biobanque Médecin",H121="monit.-boursier",),1,0)</f>
        <v>0</v>
      </c>
      <c r="D121" s="172">
        <f>IF(OR(G121=0,H121="Stagiaire",H121="Stagiaires",H121="Externe",H121="Externes",G121="agence",H121="STAGIAIRE INFIRMIER(ÈRE)",H121="STAGIAIRE SI",H121="STAGIAIRE PAB",H121="STAGIAIRE EN PERFUSION",H121="Stagiaire Physiothérapeute",H121="Stagiaire médecine",H121="Stagiaire - Service sociaux",H121="STAGIAIRE SOINS INFIRMIERS",H121="STAGIAIRE EXTERNE EN MÉDECINE",H121="ss",),1,0)</f>
        <v>0</v>
      </c>
      <c r="E121" s="28" t="s">
        <v>3132</v>
      </c>
      <c r="F121" s="28" t="s">
        <v>460</v>
      </c>
      <c r="G121" s="255">
        <v>12720</v>
      </c>
      <c r="H121" s="57" t="s">
        <v>60</v>
      </c>
      <c r="I121" s="66" t="s">
        <v>382</v>
      </c>
      <c r="J121" s="273">
        <f ca="1">IF(AK121&lt;=Données!$B$2,1," ")</f>
        <v>1</v>
      </c>
      <c r="K121" s="45"/>
      <c r="L121" s="46" t="s">
        <v>56</v>
      </c>
      <c r="M121" s="47"/>
      <c r="N121" s="48"/>
      <c r="O121" s="185"/>
      <c r="P121" s="187"/>
      <c r="Q121" s="185"/>
      <c r="R121" s="186"/>
      <c r="S121" s="186"/>
      <c r="T121" s="187"/>
      <c r="U121" s="187"/>
      <c r="V121" s="187"/>
      <c r="W121" s="320"/>
      <c r="X121" s="214"/>
      <c r="Y121" s="215"/>
      <c r="Z121" s="36"/>
      <c r="AA121" s="34"/>
      <c r="AB121" s="35"/>
      <c r="AC121" s="35"/>
      <c r="AD121" s="35"/>
      <c r="AE121" s="324"/>
      <c r="AF121" s="325"/>
      <c r="AG121" s="326"/>
      <c r="AH121" s="36"/>
      <c r="AI121" s="56"/>
      <c r="AJ121" s="41" t="s">
        <v>652</v>
      </c>
      <c r="AK121" s="42"/>
      <c r="AL121" s="50" t="s">
        <v>3131</v>
      </c>
      <c r="AM121" s="337" t="e">
        <f>INDEX($K$6:$AE$6,1,MATCH(1,K121:AE121,-1))</f>
        <v>#N/A</v>
      </c>
      <c r="AN121" s="337" t="e">
        <f>IF(INDEX($K$6:$AE$6,1,MATCH(1,K121:AE121,1))&lt;&gt;INDEX($K$6:$AE$6,1,MATCH(1,K121:AE121,-1)),INDEX($K$6:$AE$6,1,MATCH(1,K121:AE121,1)),"-")</f>
        <v>#N/A</v>
      </c>
      <c r="AO121"/>
      <c r="AP121"/>
      <c r="AQ121"/>
    </row>
    <row r="122" spans="1:43" ht="15" customHeight="1" x14ac:dyDescent="0.2">
      <c r="A122" s="169" t="str">
        <f>IF(IFERROR(VLOOKUP(G122,EmployesActifs,1,FALSE),"Non")&lt;&gt;"Non","Oui","Non")</f>
        <v>Non</v>
      </c>
      <c r="B122" s="172">
        <f>IF(A122="Oui",1,0)</f>
        <v>0</v>
      </c>
      <c r="C122" s="172">
        <f>IF(OR(G122="Médecin",H122="Médecin",I122="Médecin",I122="Médecins",H122="anesthésiste",H122="boursier univ.",H122="chercheur",H122="chirurgien",H122="Résident(e)",H122="Md Urg",H122="Md Card",H122="Fellow",H122="Externe Médecine",H122="Directeur de la biobanque Médecin",H122="monit.-boursier",),1,0)</f>
        <v>0</v>
      </c>
      <c r="D122" s="172">
        <f>IF(OR(G122=0,H122="Stagiaire",H122="Stagiaires",H122="Externe",H122="Externes",G122="agence",H122="STAGIAIRE INFIRMIER(ÈRE)",H122="STAGIAIRE SI",H122="STAGIAIRE PAB",H122="STAGIAIRE EN PERFUSION",H122="Stagiaire Physiothérapeute",H122="Stagiaire médecine",H122="Stagiaire - Service sociaux",H122="STAGIAIRE SOINS INFIRMIERS",H122="STAGIAIRE EXTERNE EN MÉDECINE",H122="ss",),1,0)</f>
        <v>0</v>
      </c>
      <c r="E122" s="28" t="s">
        <v>3977</v>
      </c>
      <c r="F122" s="28" t="s">
        <v>711</v>
      </c>
      <c r="G122" s="257">
        <v>11151</v>
      </c>
      <c r="H122" s="79" t="s">
        <v>3712</v>
      </c>
      <c r="I122" s="164" t="s">
        <v>3625</v>
      </c>
      <c r="J122" s="273">
        <f ca="1">IF(AK122&lt;=Données!$B$2,1," ")</f>
        <v>1</v>
      </c>
      <c r="K122" s="45"/>
      <c r="L122" s="46"/>
      <c r="M122" s="47"/>
      <c r="N122" s="48"/>
      <c r="O122" s="185"/>
      <c r="P122" s="187"/>
      <c r="Q122" s="185"/>
      <c r="R122" s="186" t="s">
        <v>56</v>
      </c>
      <c r="S122" s="186"/>
      <c r="T122" s="187"/>
      <c r="U122" s="187"/>
      <c r="V122" s="187"/>
      <c r="W122" s="320"/>
      <c r="X122" s="214"/>
      <c r="Y122" s="215"/>
      <c r="Z122" s="36"/>
      <c r="AA122" s="34" t="s">
        <v>56</v>
      </c>
      <c r="AB122" s="35" t="s">
        <v>56</v>
      </c>
      <c r="AC122" s="35"/>
      <c r="AD122" s="35"/>
      <c r="AE122" s="324"/>
      <c r="AF122" s="325"/>
      <c r="AG122" s="326"/>
      <c r="AH122" s="36"/>
      <c r="AI122" s="56"/>
      <c r="AJ122" s="41" t="s">
        <v>106</v>
      </c>
      <c r="AK122" s="42"/>
      <c r="AL122" s="50" t="s">
        <v>712</v>
      </c>
      <c r="AM122" s="337" t="e">
        <f>INDEX($K$6:$AE$6,1,MATCH(1,K122:AE122,-1))</f>
        <v>#N/A</v>
      </c>
      <c r="AN122" s="337" t="e">
        <f>IF(INDEX($K$6:$AE$6,1,MATCH(1,K122:AE122,1))&lt;&gt;INDEX($K$6:$AE$6,1,MATCH(1,K122:AE122,-1)),INDEX($K$6:$AE$6,1,MATCH(1,K122:AE122,1)),"-")</f>
        <v>#N/A</v>
      </c>
      <c r="AO122"/>
      <c r="AP122"/>
      <c r="AQ122"/>
    </row>
    <row r="123" spans="1:43" ht="15" customHeight="1" x14ac:dyDescent="0.2">
      <c r="A123" s="169" t="str">
        <f>IF(IFERROR(VLOOKUP(G123,EmployesActifs,1,FALSE),"Non")&lt;&gt;"Non","Oui","Non")</f>
        <v>Non</v>
      </c>
      <c r="B123" s="172">
        <f>IF(A123="Oui",1,0)</f>
        <v>0</v>
      </c>
      <c r="C123" s="172">
        <f>IF(OR(G123="Médecin",H123="Médecin",I123="Médecin",I123="Médecins",H123="anesthésiste",H123="boursier univ.",H123="chercheur",H123="chirurgien",H123="Résident(e)",H123="Md Urg",H123="Md Card",H123="Fellow",H123="Externe Médecine",H123="Directeur de la biobanque Médecin",H123="monit.-boursier",),1,0)</f>
        <v>0</v>
      </c>
      <c r="D123" s="172">
        <f>IF(OR(G123=0,H123="Stagiaire",H123="Stagiaires",H123="Externe",H123="Externes",G123="agence",H123="STAGIAIRE INFIRMIER(ÈRE)",H123="STAGIAIRE SI",H123="STAGIAIRE PAB",H123="STAGIAIRE EN PERFUSION",H123="Stagiaire Physiothérapeute",H123="Stagiaire médecine",H123="Stagiaire - Service sociaux",H123="STAGIAIRE SOINS INFIRMIERS",H123="STAGIAIRE EXTERNE EN MÉDECINE",H123="ss",),1,0)</f>
        <v>0</v>
      </c>
      <c r="E123" s="28" t="s">
        <v>707</v>
      </c>
      <c r="F123" s="28" t="s">
        <v>708</v>
      </c>
      <c r="G123" s="257">
        <v>11132</v>
      </c>
      <c r="H123" s="67" t="s">
        <v>54</v>
      </c>
      <c r="I123" s="52" t="s">
        <v>55</v>
      </c>
      <c r="J123" s="273">
        <f ca="1">IF(AK123&lt;=Données!$B$2,1," ")</f>
        <v>1</v>
      </c>
      <c r="K123" s="45" t="s">
        <v>56</v>
      </c>
      <c r="L123" s="46"/>
      <c r="M123" s="47"/>
      <c r="N123" s="48"/>
      <c r="O123" s="185"/>
      <c r="P123" s="187"/>
      <c r="Q123" s="185"/>
      <c r="R123" s="186"/>
      <c r="S123" s="186"/>
      <c r="T123" s="187"/>
      <c r="U123" s="187"/>
      <c r="V123" s="187"/>
      <c r="W123" s="187"/>
      <c r="X123" s="214"/>
      <c r="Y123" s="215"/>
      <c r="Z123" s="36" t="s">
        <v>56</v>
      </c>
      <c r="AA123" s="34">
        <v>1</v>
      </c>
      <c r="AB123" s="35"/>
      <c r="AC123" s="35"/>
      <c r="AD123" s="35"/>
      <c r="AE123" s="324"/>
      <c r="AF123" s="325"/>
      <c r="AG123" s="326"/>
      <c r="AH123" s="36"/>
      <c r="AI123" s="56"/>
      <c r="AJ123" s="41" t="s">
        <v>66</v>
      </c>
      <c r="AK123" s="42">
        <v>44228</v>
      </c>
      <c r="AL123" s="50"/>
      <c r="AM123" s="337" t="str">
        <f>INDEX($K$6:$AE$6,1,MATCH(1,K123:AE123,-1))</f>
        <v>1511-S</v>
      </c>
      <c r="AN123" s="337" t="str">
        <f>IF(INDEX($K$6:$AE$6,1,MATCH(1,K123:AE123,1))&lt;&gt;INDEX($K$6:$AE$6,1,MATCH(1,K123:AE123,-1)),INDEX($K$6:$AE$6,1,MATCH(1,K123:AE123,1)),"-")</f>
        <v>-</v>
      </c>
      <c r="AO123"/>
      <c r="AP123"/>
      <c r="AQ123"/>
    </row>
    <row r="124" spans="1:43" ht="15" customHeight="1" x14ac:dyDescent="0.2">
      <c r="A124" s="169" t="str">
        <f>IF(IFERROR(VLOOKUP(G124,EmployesActifs,1,FALSE),"Non")&lt;&gt;"Non","Oui","Non")</f>
        <v>Non</v>
      </c>
      <c r="B124" s="172">
        <f>IF(A124="Oui",1,0)</f>
        <v>0</v>
      </c>
      <c r="C124" s="172">
        <f>IF(OR(G124="Médecin",H124="Médecin",I124="Médecin",I124="Médecins",H124="anesthésiste",H124="boursier univ.",H124="chercheur",H124="chirurgien",H124="Résident(e)",H124="Md Urg",H124="Md Card",H124="Fellow",H124="Externe Médecine",H124="Directeur de la biobanque Médecin",H124="monit.-boursier",),1,0)</f>
        <v>0</v>
      </c>
      <c r="D124" s="172">
        <f>IF(OR(G124=0,H124="Stagiaire",H124="Stagiaires",H124="Externe",H124="Externes",G124="agence",H124="STAGIAIRE INFIRMIER(ÈRE)",H124="STAGIAIRE SI",H124="STAGIAIRE PAB",H124="STAGIAIRE EN PERFUSION",H124="Stagiaire Physiothérapeute",H124="Stagiaire médecine",H124="Stagiaire - Service sociaux",H124="STAGIAIRE SOINS INFIRMIERS",H124="STAGIAIRE EXTERNE EN MÉDECINE",H124="ss",),1,0)</f>
        <v>0</v>
      </c>
      <c r="E124" s="28" t="s">
        <v>4496</v>
      </c>
      <c r="F124" s="28" t="s">
        <v>4497</v>
      </c>
      <c r="G124" s="257">
        <v>13179</v>
      </c>
      <c r="H124" s="79" t="s">
        <v>4520</v>
      </c>
      <c r="I124" s="164" t="s">
        <v>65</v>
      </c>
      <c r="J124" s="273">
        <f ca="1">IF(AK124&lt;=Données!$B$2,1," ")</f>
        <v>1</v>
      </c>
      <c r="K124" s="45"/>
      <c r="L124" s="46">
        <v>1</v>
      </c>
      <c r="M124" s="47"/>
      <c r="N124" s="48"/>
      <c r="O124" s="185"/>
      <c r="P124" s="187"/>
      <c r="Q124" s="185"/>
      <c r="R124" s="186"/>
      <c r="S124" s="186"/>
      <c r="T124" s="187"/>
      <c r="U124" s="187"/>
      <c r="V124" s="187"/>
      <c r="W124" s="187"/>
      <c r="X124" s="214"/>
      <c r="Y124" s="215"/>
      <c r="Z124" s="36"/>
      <c r="AA124" s="34"/>
      <c r="AB124" s="35"/>
      <c r="AC124" s="35"/>
      <c r="AD124" s="35"/>
      <c r="AE124" s="324"/>
      <c r="AF124" s="325"/>
      <c r="AG124" s="326"/>
      <c r="AH124" s="344"/>
      <c r="AI124" s="56"/>
      <c r="AJ124" s="330" t="s">
        <v>652</v>
      </c>
      <c r="AK124" s="331">
        <v>45216</v>
      </c>
      <c r="AL124" s="50"/>
      <c r="AM124" s="337" t="str">
        <f>INDEX($K$6:$AE$6,1,MATCH(1,K124:AE124,-1))</f>
        <v>95PFE-L2M</v>
      </c>
      <c r="AN124" s="337" t="str">
        <f>IF(INDEX($K$6:$AE$6,1,MATCH(1,K124:AE124,1))&lt;&gt;INDEX($K$6:$AE$6,1,MATCH(1,K124:AE124,-1)),INDEX($K$6:$AE$6,1,MATCH(1,K124:AE124,1)),"-")</f>
        <v>-</v>
      </c>
      <c r="AO124"/>
      <c r="AP124"/>
      <c r="AQ124"/>
    </row>
    <row r="125" spans="1:43" ht="15" customHeight="1" x14ac:dyDescent="0.2">
      <c r="A125" s="169" t="str">
        <f>IF(IFERROR(VLOOKUP(G125,EmployesActifs,1,FALSE),"Non")&lt;&gt;"Non","Oui","Non")</f>
        <v>Non</v>
      </c>
      <c r="B125" s="172">
        <f>IF(A125="Oui",1,0)</f>
        <v>0</v>
      </c>
      <c r="C125" s="172">
        <f>IF(OR(G125="Médecin",H125="Médecin",I125="Médecin",I125="Médecins",H125="anesthésiste",H125="boursier univ.",H125="chercheur",H125="chirurgien",H125="Résident(e)",H125="Md Urg",H125="Md Card",H125="Fellow",H125="Externe Médecine",H125="Directeur de la biobanque Médecin",H125="monit.-boursier",),1,0)</f>
        <v>0</v>
      </c>
      <c r="D125" s="172">
        <f>IF(OR(G125=0,H125="Stagiaire",H125="Stagiaires",H125="Externe",H125="Externes",G125="agence",H125="STAGIAIRE INFIRMIER(ÈRE)",H125="STAGIAIRE SI",H125="STAGIAIRE PAB",H125="STAGIAIRE EN PERFUSION",H125="Stagiaire Physiothérapeute",H125="Stagiaire médecine",H125="Stagiaire - Service sociaux",H125="STAGIAIRE SOINS INFIRMIERS",H125="STAGIAIRE EXTERNE EN MÉDECINE",H125="ss",),1,0)</f>
        <v>0</v>
      </c>
      <c r="E125" s="28" t="s">
        <v>3145</v>
      </c>
      <c r="F125" s="28" t="s">
        <v>1472</v>
      </c>
      <c r="G125" s="255">
        <v>12652</v>
      </c>
      <c r="H125" s="57" t="s">
        <v>2939</v>
      </c>
      <c r="I125" s="66" t="s">
        <v>61</v>
      </c>
      <c r="J125" s="273">
        <f ca="1">IF(AK125&lt;=Données!$B$2,1," ")</f>
        <v>1</v>
      </c>
      <c r="K125" s="45"/>
      <c r="L125" s="46">
        <v>1</v>
      </c>
      <c r="M125" s="47"/>
      <c r="N125" s="48"/>
      <c r="O125" s="185"/>
      <c r="P125" s="187"/>
      <c r="Q125" s="185"/>
      <c r="R125" s="186"/>
      <c r="S125" s="186"/>
      <c r="T125" s="187"/>
      <c r="U125" s="187"/>
      <c r="V125" s="187"/>
      <c r="W125" s="187"/>
      <c r="X125" s="214"/>
      <c r="Y125" s="215"/>
      <c r="Z125" s="36"/>
      <c r="AA125" s="34"/>
      <c r="AB125" s="35"/>
      <c r="AC125" s="35"/>
      <c r="AD125" s="35"/>
      <c r="AE125" s="324"/>
      <c r="AF125" s="325"/>
      <c r="AG125" s="326"/>
      <c r="AH125" s="36"/>
      <c r="AI125" s="56"/>
      <c r="AJ125" s="41" t="s">
        <v>652</v>
      </c>
      <c r="AK125" s="42">
        <v>44971</v>
      </c>
      <c r="AL125" s="50"/>
      <c r="AM125" s="337" t="str">
        <f>INDEX($K$6:$AE$6,1,MATCH(1,K125:AE125,-1))</f>
        <v>95PFE-L2M</v>
      </c>
      <c r="AN125" s="337" t="str">
        <f>IF(INDEX($K$6:$AE$6,1,MATCH(1,K125:AE125,1))&lt;&gt;INDEX($K$6:$AE$6,1,MATCH(1,K125:AE125,-1)),INDEX($K$6:$AE$6,1,MATCH(1,K125:AE125,1)),"-")</f>
        <v>-</v>
      </c>
      <c r="AO125"/>
      <c r="AP125"/>
      <c r="AQ125"/>
    </row>
    <row r="126" spans="1:43" ht="15" customHeight="1" x14ac:dyDescent="0.2">
      <c r="A126" s="169" t="str">
        <f>IF(IFERROR(VLOOKUP(G126,EmployesActifs,1,FALSE),"Non")&lt;&gt;"Non","Oui","Non")</f>
        <v>Non</v>
      </c>
      <c r="B126" s="172">
        <f>IF(A126="Oui",1,0)</f>
        <v>0</v>
      </c>
      <c r="C126" s="172">
        <f>IF(OR(G126="Médecin",H126="Médecin",I126="Médecin",I126="Médecins",H126="anesthésiste",H126="boursier univ.",H126="chercheur",H126="chirurgien",H126="Résident(e)",H126="Md Urg",H126="Md Card",H126="Fellow",H126="Externe Médecine",H126="Directeur de la biobanque Médecin",H126="monit.-boursier",),1,0)</f>
        <v>0</v>
      </c>
      <c r="D126" s="172">
        <f>IF(OR(G126=0,H126="Stagiaire",H126="Stagiaires",H126="Externe",H126="Externes",G126="agence",H126="STAGIAIRE INFIRMIER(ÈRE)",H126="STAGIAIRE SI",H126="STAGIAIRE PAB",H126="STAGIAIRE EN PERFUSION",H126="Stagiaire Physiothérapeute",H126="Stagiaire médecine",H126="Stagiaire - Service sociaux",H126="STAGIAIRE SOINS INFIRMIERS",H126="STAGIAIRE EXTERNE EN MÉDECINE",H126="ss",),1,0)</f>
        <v>0</v>
      </c>
      <c r="E126" s="28" t="s">
        <v>2999</v>
      </c>
      <c r="F126" s="28" t="s">
        <v>1461</v>
      </c>
      <c r="G126" s="255">
        <v>10063</v>
      </c>
      <c r="H126" s="79" t="s">
        <v>2098</v>
      </c>
      <c r="I126" s="164" t="s">
        <v>43</v>
      </c>
      <c r="J126" s="273">
        <f ca="1">IF(AK126&lt;=Données!$B$2,1," ")</f>
        <v>1</v>
      </c>
      <c r="K126" s="45"/>
      <c r="L126" s="46"/>
      <c r="M126" s="47"/>
      <c r="N126" s="48"/>
      <c r="O126" s="185"/>
      <c r="P126" s="187"/>
      <c r="Q126" s="185">
        <v>1</v>
      </c>
      <c r="R126" s="186"/>
      <c r="S126" s="186"/>
      <c r="T126" s="187"/>
      <c r="U126" s="187"/>
      <c r="V126" s="187"/>
      <c r="W126" s="187"/>
      <c r="X126" s="214"/>
      <c r="Y126" s="215"/>
      <c r="Z126" s="36"/>
      <c r="AA126" s="34"/>
      <c r="AB126" s="35"/>
      <c r="AC126" s="35"/>
      <c r="AD126" s="35"/>
      <c r="AE126" s="324"/>
      <c r="AF126" s="325"/>
      <c r="AG126" s="326"/>
      <c r="AH126" s="36"/>
      <c r="AI126" s="56"/>
      <c r="AJ126" s="41" t="s">
        <v>229</v>
      </c>
      <c r="AK126" s="42">
        <v>43200</v>
      </c>
      <c r="AL126" s="50"/>
      <c r="AM126" s="337" t="str">
        <f>INDEX($K$6:$AE$6,1,MATCH(1,K126:AE126,-1))</f>
        <v>1860-S</v>
      </c>
      <c r="AN126" s="337" t="str">
        <f>IF(INDEX($K$6:$AE$6,1,MATCH(1,K126:AE126,1))&lt;&gt;INDEX($K$6:$AE$6,1,MATCH(1,K126:AE126,-1)),INDEX($K$6:$AE$6,1,MATCH(1,K126:AE126,1)),"-")</f>
        <v>-</v>
      </c>
      <c r="AO126"/>
      <c r="AP126"/>
      <c r="AQ126"/>
    </row>
    <row r="127" spans="1:43" ht="15" customHeight="1" x14ac:dyDescent="0.2">
      <c r="A127" s="169" t="str">
        <f>IF(IFERROR(VLOOKUP(G127,EmployesActifs,1,FALSE),"Non")&lt;&gt;"Non","Oui","Non")</f>
        <v>Non</v>
      </c>
      <c r="B127" s="172">
        <f>IF(A127="Oui",1,0)</f>
        <v>0</v>
      </c>
      <c r="C127" s="172">
        <f>IF(OR(G127="Médecin",H127="Médecin",I127="Médecin",I127="Médecins",H127="anesthésiste",H127="boursier univ.",H127="chercheur",H127="chirurgien",H127="Résident(e)",H127="Md Urg",H127="Md Card",H127="Fellow",H127="Externe Médecine",H127="Directeur de la biobanque Médecin",H127="monit.-boursier",),1,0)</f>
        <v>0</v>
      </c>
      <c r="D127" s="172">
        <f>IF(OR(G127=0,H127="Stagiaire",H127="Stagiaires",H127="Externe",H127="Externes",G127="agence",H127="STAGIAIRE INFIRMIER(ÈRE)",H127="STAGIAIRE SI",H127="STAGIAIRE PAB",H127="STAGIAIRE EN PERFUSION",H127="Stagiaire Physiothérapeute",H127="Stagiaire médecine",H127="Stagiaire - Service sociaux",H127="STAGIAIRE SOINS INFIRMIERS",H127="STAGIAIRE EXTERNE EN MÉDECINE",H127="ss",),1,0)</f>
        <v>0</v>
      </c>
      <c r="E127" s="28" t="s">
        <v>3645</v>
      </c>
      <c r="F127" s="28" t="s">
        <v>2177</v>
      </c>
      <c r="G127" s="255">
        <v>14052</v>
      </c>
      <c r="H127" s="79" t="s">
        <v>1867</v>
      </c>
      <c r="I127" s="164" t="s">
        <v>3399</v>
      </c>
      <c r="J127" s="273" t="str">
        <f ca="1">IF(AK127&lt;=Données!$B$2,1," ")</f>
        <v xml:space="preserve"> </v>
      </c>
      <c r="K127" s="45">
        <v>1</v>
      </c>
      <c r="L127" s="46"/>
      <c r="M127" s="47"/>
      <c r="N127" s="48"/>
      <c r="O127" s="185"/>
      <c r="P127" s="187"/>
      <c r="Q127" s="185"/>
      <c r="R127" s="186"/>
      <c r="S127" s="186"/>
      <c r="T127" s="187"/>
      <c r="U127" s="187"/>
      <c r="V127" s="187"/>
      <c r="W127" s="187"/>
      <c r="X127" s="214"/>
      <c r="Y127" s="215"/>
      <c r="Z127" s="36"/>
      <c r="AA127" s="34"/>
      <c r="AB127" s="35"/>
      <c r="AC127" s="35"/>
      <c r="AD127" s="35"/>
      <c r="AE127" s="324"/>
      <c r="AF127" s="325"/>
      <c r="AG127" s="326"/>
      <c r="AH127" s="344"/>
      <c r="AI127" s="56"/>
      <c r="AJ127" s="41" t="s">
        <v>4462</v>
      </c>
      <c r="AK127" s="42">
        <v>45861</v>
      </c>
      <c r="AL127" s="50"/>
      <c r="AM127" s="337" t="str">
        <f>INDEX($K$6:$AE$6,1,MATCH(1,K127:AE127,-1))</f>
        <v>95PFE-L2S</v>
      </c>
      <c r="AN127" s="337" t="str">
        <f>IF(INDEX($K$6:$AE$6,1,MATCH(1,K127:AE127,1))&lt;&gt;INDEX($K$6:$AE$6,1,MATCH(1,K127:AE127,-1)),INDEX($K$6:$AE$6,1,MATCH(1,K127:AE127,1)),"-")</f>
        <v>-</v>
      </c>
      <c r="AO127"/>
      <c r="AP127"/>
      <c r="AQ127"/>
    </row>
    <row r="128" spans="1:43" ht="15" customHeight="1" x14ac:dyDescent="0.2">
      <c r="A128" s="169" t="str">
        <f>IF(IFERROR(VLOOKUP(G128,EmployesActifs,1,FALSE),"Non")&lt;&gt;"Non","Oui","Non")</f>
        <v>Non</v>
      </c>
      <c r="B128" s="172">
        <f>IF(A128="Oui",1,0)</f>
        <v>0</v>
      </c>
      <c r="C128" s="172">
        <f>IF(OR(G128="Médecin",H128="Médecin",I128="Médecin",I128="Médecins",H128="anesthésiste",H128="boursier univ.",H128="chercheur",H128="chirurgien",H128="Résident(e)",H128="Md Urg",H128="Md Card",H128="Fellow",H128="Externe Médecine",H128="Directeur de la biobanque Médecin",H128="monit.-boursier",),1,0)</f>
        <v>0</v>
      </c>
      <c r="D128" s="172">
        <f>IF(OR(G128=0,H128="Stagiaire",H128="Stagiaires",H128="Externe",H128="Externes",G128="agence",H128="STAGIAIRE INFIRMIER(ÈRE)",H128="STAGIAIRE SI",H128="STAGIAIRE PAB",H128="STAGIAIRE EN PERFUSION",H128="Stagiaire Physiothérapeute",H128="Stagiaire médecine",H128="Stagiaire - Service sociaux",H128="STAGIAIRE SOINS INFIRMIERS",H128="STAGIAIRE EXTERNE EN MÉDECINE",H128="ss",),1,0)</f>
        <v>0</v>
      </c>
      <c r="E128" s="28" t="s">
        <v>725</v>
      </c>
      <c r="F128" s="28" t="s">
        <v>726</v>
      </c>
      <c r="G128" s="255">
        <v>11483</v>
      </c>
      <c r="H128" s="57" t="s">
        <v>69</v>
      </c>
      <c r="I128" s="52" t="s">
        <v>84</v>
      </c>
      <c r="J128" s="273">
        <f ca="1">IF(AK128&lt;=Données!$B$2,1," ")</f>
        <v>1</v>
      </c>
      <c r="K128" s="45"/>
      <c r="L128" s="46" t="s">
        <v>56</v>
      </c>
      <c r="M128" s="47"/>
      <c r="N128" s="48"/>
      <c r="O128" s="185"/>
      <c r="P128" s="187"/>
      <c r="Q128" s="185"/>
      <c r="R128" s="186"/>
      <c r="S128" s="186"/>
      <c r="T128" s="187">
        <v>1</v>
      </c>
      <c r="U128" s="187"/>
      <c r="V128" s="187"/>
      <c r="W128" s="187"/>
      <c r="X128" s="214"/>
      <c r="Y128" s="215"/>
      <c r="Z128" s="36"/>
      <c r="AA128" s="34"/>
      <c r="AB128" s="35"/>
      <c r="AC128" s="35"/>
      <c r="AD128" s="35"/>
      <c r="AE128" s="324"/>
      <c r="AF128" s="325"/>
      <c r="AG128" s="326"/>
      <c r="AH128" s="36"/>
      <c r="AI128" s="56"/>
      <c r="AJ128" s="41" t="s">
        <v>153</v>
      </c>
      <c r="AK128" s="42">
        <v>44299</v>
      </c>
      <c r="AL128" s="50"/>
      <c r="AM128" s="337">
        <f>INDEX($K$6:$AE$6,1,MATCH(1,K128:AE128,-1))</f>
        <v>8210</v>
      </c>
      <c r="AN128" s="337" t="str">
        <f>IF(INDEX($K$6:$AE$6,1,MATCH(1,K128:AE128,1))&lt;&gt;INDEX($K$6:$AE$6,1,MATCH(1,K128:AE128,-1)),INDEX($K$6:$AE$6,1,MATCH(1,K128:AE128,1)),"-")</f>
        <v>-</v>
      </c>
      <c r="AO128"/>
      <c r="AP128"/>
      <c r="AQ128"/>
    </row>
    <row r="129" spans="1:43" ht="15" customHeight="1" x14ac:dyDescent="0.2">
      <c r="A129" s="169" t="str">
        <f>IF(IFERROR(VLOOKUP(G129,EmployesActifs,1,FALSE),"Non")&lt;&gt;"Non","Oui","Non")</f>
        <v>Non</v>
      </c>
      <c r="B129" s="172">
        <f>IF(A129="Oui",1,0)</f>
        <v>0</v>
      </c>
      <c r="C129" s="172">
        <f>IF(OR(G129="Médecin",H129="Médecin",I129="Médecin",I129="Médecins",H129="anesthésiste",H129="boursier univ.",H129="chercheur",H129="chirurgien",H129="Résident(e)",H129="Md Urg",H129="Md Card",H129="Fellow",H129="Externe Médecine",H129="Directeur de la biobanque Médecin",H129="monit.-boursier",),1,0)</f>
        <v>0</v>
      </c>
      <c r="D129" s="172">
        <f>IF(OR(G129=0,H129="Stagiaire",H129="Stagiaires",H129="Externe",H129="Externes",G129="agence",H129="STAGIAIRE INFIRMIER(ÈRE)",H129="STAGIAIRE SI",H129="STAGIAIRE PAB",H129="STAGIAIRE EN PERFUSION",H129="Stagiaire Physiothérapeute",H129="Stagiaire médecine",H129="Stagiaire - Service sociaux",H129="STAGIAIRE SOINS INFIRMIERS",H129="STAGIAIRE EXTERNE EN MÉDECINE",H129="ss",),1,0)</f>
        <v>0</v>
      </c>
      <c r="E129" s="28" t="s">
        <v>729</v>
      </c>
      <c r="F129" s="28" t="s">
        <v>720</v>
      </c>
      <c r="G129" s="255">
        <v>13037</v>
      </c>
      <c r="H129" s="57" t="s">
        <v>261</v>
      </c>
      <c r="I129" s="52" t="s">
        <v>55</v>
      </c>
      <c r="J129" s="273">
        <f ca="1">IF(AK129&lt;=Données!$B$2,1," ")</f>
        <v>1</v>
      </c>
      <c r="K129" s="45"/>
      <c r="L129" s="46">
        <v>1</v>
      </c>
      <c r="M129" s="47"/>
      <c r="N129" s="48"/>
      <c r="O129" s="185"/>
      <c r="P129" s="187"/>
      <c r="Q129" s="185"/>
      <c r="R129" s="186"/>
      <c r="S129" s="186"/>
      <c r="T129" s="187"/>
      <c r="U129" s="187"/>
      <c r="V129" s="187"/>
      <c r="W129" s="187"/>
      <c r="X129" s="214"/>
      <c r="Y129" s="215"/>
      <c r="Z129" s="36"/>
      <c r="AA129" s="34"/>
      <c r="AB129" s="35"/>
      <c r="AC129" s="35"/>
      <c r="AD129" s="35"/>
      <c r="AE129" s="324"/>
      <c r="AF129" s="325"/>
      <c r="AG129" s="326"/>
      <c r="AH129" s="344"/>
      <c r="AI129" s="56"/>
      <c r="AJ129" s="330" t="s">
        <v>50</v>
      </c>
      <c r="AK129" s="331">
        <v>45050</v>
      </c>
      <c r="AL129" s="50"/>
      <c r="AM129" s="337" t="str">
        <f>INDEX($K$6:$AE$6,1,MATCH(1,K129:AE129,-1))</f>
        <v>95PFE-L2M</v>
      </c>
      <c r="AN129" s="337" t="str">
        <f>IF(INDEX($K$6:$AE$6,1,MATCH(1,K129:AE129,1))&lt;&gt;INDEX($K$6:$AE$6,1,MATCH(1,K129:AE129,-1)),INDEX($K$6:$AE$6,1,MATCH(1,K129:AE129,1)),"-")</f>
        <v>-</v>
      </c>
      <c r="AO129"/>
      <c r="AP129"/>
      <c r="AQ129"/>
    </row>
    <row r="130" spans="1:43" ht="15" customHeight="1" x14ac:dyDescent="0.2">
      <c r="A130" s="169" t="str">
        <f>IF(IFERROR(VLOOKUP(G130,EmployesActifs,1,FALSE),"Non")&lt;&gt;"Non","Oui","Non")</f>
        <v>Non</v>
      </c>
      <c r="B130" s="172">
        <f>IF(A130="Oui",1,0)</f>
        <v>0</v>
      </c>
      <c r="C130" s="172">
        <f>IF(OR(G130="Médecin",H130="Médecin",I130="Médecin",I130="Médecins",H130="anesthésiste",H130="boursier univ.",H130="chercheur",H130="chirurgien",H130="Résident(e)",H130="Md Urg",H130="Md Card",H130="Fellow",H130="Externe Médecine",H130="Directeur de la biobanque Médecin",H130="monit.-boursier",),1,0)</f>
        <v>0</v>
      </c>
      <c r="D130" s="172">
        <f>IF(OR(G130=0,H130="Stagiaire",H130="Stagiaires",H130="Externe",H130="Externes",G130="agence",H130="STAGIAIRE INFIRMIER(ÈRE)",H130="STAGIAIRE SI",H130="STAGIAIRE PAB",H130="STAGIAIRE EN PERFUSION",H130="Stagiaire Physiothérapeute",H130="Stagiaire médecine",H130="Stagiaire - Service sociaux",H130="STAGIAIRE SOINS INFIRMIERS",H130="STAGIAIRE EXTERNE EN MÉDECINE",H130="ss",),1,0)</f>
        <v>0</v>
      </c>
      <c r="E130" s="28" t="s">
        <v>732</v>
      </c>
      <c r="F130" s="28" t="s">
        <v>728</v>
      </c>
      <c r="G130" s="255">
        <v>3984</v>
      </c>
      <c r="H130" s="57" t="s">
        <v>60</v>
      </c>
      <c r="I130" s="52" t="s">
        <v>575</v>
      </c>
      <c r="J130" s="273">
        <f ca="1">IF(AK130&lt;=Données!$B$2,1," ")</f>
        <v>1</v>
      </c>
      <c r="K130" s="45"/>
      <c r="L130" s="46"/>
      <c r="M130" s="47">
        <v>1</v>
      </c>
      <c r="N130" s="48"/>
      <c r="O130" s="185"/>
      <c r="P130" s="187"/>
      <c r="Q130" s="185"/>
      <c r="R130" s="186"/>
      <c r="S130" s="186"/>
      <c r="T130" s="187"/>
      <c r="U130" s="187"/>
      <c r="V130" s="187"/>
      <c r="W130" s="187"/>
      <c r="X130" s="214"/>
      <c r="Y130" s="215"/>
      <c r="Z130" s="36"/>
      <c r="AA130" s="34"/>
      <c r="AB130" s="35"/>
      <c r="AC130" s="35"/>
      <c r="AD130" s="35"/>
      <c r="AE130" s="324"/>
      <c r="AF130" s="325"/>
      <c r="AG130" s="326"/>
      <c r="AH130" s="36"/>
      <c r="AI130" s="56"/>
      <c r="AJ130" s="41" t="s">
        <v>144</v>
      </c>
      <c r="AK130" s="42">
        <v>44589</v>
      </c>
      <c r="AL130" s="50"/>
      <c r="AM130" s="337" t="str">
        <f>INDEX($K$6:$AE$6,1,MATCH(1,K130:AE130,-1))</f>
        <v>95PFE-L2L</v>
      </c>
      <c r="AN130" s="337" t="str">
        <f>IF(INDEX($K$6:$AE$6,1,MATCH(1,K130:AE130,1))&lt;&gt;INDEX($K$6:$AE$6,1,MATCH(1,K130:AE130,-1)),INDEX($K$6:$AE$6,1,MATCH(1,K130:AE130,1)),"-")</f>
        <v>-</v>
      </c>
      <c r="AO130"/>
      <c r="AP130"/>
      <c r="AQ130"/>
    </row>
    <row r="131" spans="1:43" ht="15" customHeight="1" x14ac:dyDescent="0.2">
      <c r="A131" s="169" t="str">
        <f>IF(IFERROR(VLOOKUP(G131,EmployesActifs,1,FALSE),"Non")&lt;&gt;"Non","Oui","Non")</f>
        <v>Non</v>
      </c>
      <c r="B131" s="172">
        <f>IF(A131="Oui",1,0)</f>
        <v>0</v>
      </c>
      <c r="C131" s="172">
        <f>IF(OR(G131="Médecin",H131="Médecin",I131="Médecin",I131="Médecins",H131="anesthésiste",H131="boursier univ.",H131="chercheur",H131="chirurgien",H131="Résident(e)",H131="Md Urg",H131="Md Card",H131="Fellow",H131="Externe Médecine",H131="Directeur de la biobanque Médecin",H131="monit.-boursier",),1,0)</f>
        <v>0</v>
      </c>
      <c r="D131" s="172">
        <f>IF(OR(G131=0,H131="Stagiaire",H131="Stagiaires",H131="Externe",H131="Externes",G131="agence",H131="STAGIAIRE INFIRMIER(ÈRE)",H131="STAGIAIRE SI",H131="STAGIAIRE PAB",H131="STAGIAIRE EN PERFUSION",H131="Stagiaire Physiothérapeute",H131="Stagiaire médecine",H131="Stagiaire - Service sociaux",H131="STAGIAIRE SOINS INFIRMIERS",H131="STAGIAIRE EXTERNE EN MÉDECINE",H131="ss",),1,0)</f>
        <v>0</v>
      </c>
      <c r="E131" s="28" t="s">
        <v>748</v>
      </c>
      <c r="F131" s="28" t="s">
        <v>749</v>
      </c>
      <c r="G131" s="255">
        <v>12085</v>
      </c>
      <c r="H131" s="57" t="s">
        <v>177</v>
      </c>
      <c r="I131" s="52" t="s">
        <v>84</v>
      </c>
      <c r="J131" s="273">
        <f ca="1">IF(AK131&lt;=Données!$B$2,1," ")</f>
        <v>1</v>
      </c>
      <c r="K131" s="45">
        <v>1</v>
      </c>
      <c r="L131" s="46" t="s">
        <v>56</v>
      </c>
      <c r="M131" s="47" t="s">
        <v>56</v>
      </c>
      <c r="N131" s="48"/>
      <c r="O131" s="185"/>
      <c r="P131" s="187"/>
      <c r="Q131" s="185"/>
      <c r="R131" s="186"/>
      <c r="S131" s="186" t="s">
        <v>56</v>
      </c>
      <c r="T131" s="187"/>
      <c r="U131" s="187"/>
      <c r="V131" s="187"/>
      <c r="W131" s="187"/>
      <c r="X131" s="214"/>
      <c r="Y131" s="215"/>
      <c r="Z131" s="36"/>
      <c r="AA131" s="34"/>
      <c r="AB131" s="35"/>
      <c r="AC131" s="35"/>
      <c r="AD131" s="35"/>
      <c r="AE131" s="324"/>
      <c r="AF131" s="325"/>
      <c r="AG131" s="326"/>
      <c r="AH131" s="36"/>
      <c r="AI131" s="56"/>
      <c r="AJ131" s="41" t="s">
        <v>98</v>
      </c>
      <c r="AK131" s="42">
        <v>44582</v>
      </c>
      <c r="AL131" s="50"/>
      <c r="AM131" s="337" t="str">
        <f>INDEX($K$6:$AE$6,1,MATCH(1,K131:AE131,-1))</f>
        <v>95PFE-L2S</v>
      </c>
      <c r="AN131" s="337" t="str">
        <f>IF(INDEX($K$6:$AE$6,1,MATCH(1,K131:AE131,1))&lt;&gt;INDEX($K$6:$AE$6,1,MATCH(1,K131:AE131,-1)),INDEX($K$6:$AE$6,1,MATCH(1,K131:AE131,1)),"-")</f>
        <v>-</v>
      </c>
      <c r="AO131"/>
      <c r="AP131"/>
      <c r="AQ131"/>
    </row>
    <row r="132" spans="1:43" ht="15" customHeight="1" x14ac:dyDescent="0.2">
      <c r="A132" s="169" t="str">
        <f>IF(IFERROR(VLOOKUP(G132,EmployesActifs,1,FALSE),"Non")&lt;&gt;"Non","Oui","Non")</f>
        <v>Non</v>
      </c>
      <c r="B132" s="172">
        <f>IF(A132="Oui",1,0)</f>
        <v>0</v>
      </c>
      <c r="C132" s="172">
        <f>IF(OR(G132="Médecin",H132="Médecin",I132="Médecin",I132="Médecins",H132="anesthésiste",H132="boursier univ.",H132="chercheur",H132="chirurgien",H132="Résident(e)",H132="Md Urg",H132="Md Card",H132="Fellow",H132="Externe Médecine",H132="Directeur de la biobanque Médecin",H132="monit.-boursier",),1,0)</f>
        <v>0</v>
      </c>
      <c r="D132" s="172">
        <f>IF(OR(G132=0,H132="Stagiaire",H132="Stagiaires",H132="Externe",H132="Externes",G132="agence",H132="STAGIAIRE INFIRMIER(ÈRE)",H132="STAGIAIRE SI",H132="STAGIAIRE PAB",H132="STAGIAIRE EN PERFUSION",H132="Stagiaire Physiothérapeute",H132="Stagiaire médecine",H132="Stagiaire - Service sociaux",H132="STAGIAIRE SOINS INFIRMIERS",H132="STAGIAIRE EXTERNE EN MÉDECINE",H132="ss",),1,0)</f>
        <v>0</v>
      </c>
      <c r="E132" s="28" t="s">
        <v>755</v>
      </c>
      <c r="F132" s="28" t="s">
        <v>756</v>
      </c>
      <c r="G132" s="255">
        <v>6325</v>
      </c>
      <c r="H132" s="57" t="s">
        <v>269</v>
      </c>
      <c r="I132" s="52" t="s">
        <v>156</v>
      </c>
      <c r="J132" s="273">
        <f ca="1">IF(AK132&lt;=Données!$B$2,1," ")</f>
        <v>1</v>
      </c>
      <c r="K132" s="45"/>
      <c r="L132" s="46"/>
      <c r="M132" s="47"/>
      <c r="N132" s="48"/>
      <c r="O132" s="185"/>
      <c r="P132" s="187"/>
      <c r="Q132" s="185"/>
      <c r="R132" s="186"/>
      <c r="S132" s="186"/>
      <c r="T132" s="187"/>
      <c r="U132" s="187"/>
      <c r="V132" s="187"/>
      <c r="W132" s="187"/>
      <c r="X132" s="214"/>
      <c r="Y132" s="215"/>
      <c r="Z132" s="36"/>
      <c r="AA132" s="34"/>
      <c r="AB132" s="35"/>
      <c r="AC132" s="35"/>
      <c r="AD132" s="35">
        <v>1</v>
      </c>
      <c r="AE132" s="324"/>
      <c r="AF132" s="325"/>
      <c r="AG132" s="326"/>
      <c r="AH132" s="36"/>
      <c r="AI132" s="56"/>
      <c r="AJ132" s="41" t="s">
        <v>439</v>
      </c>
      <c r="AK132" s="42">
        <v>42384</v>
      </c>
      <c r="AL132" s="50" t="s">
        <v>200</v>
      </c>
      <c r="AM132" s="337" t="str">
        <f>INDEX($K$6:$AE$6,1,MATCH(1,K132:AE132,-1))</f>
        <v>1517-LP</v>
      </c>
      <c r="AN132" s="337" t="str">
        <f>IF(INDEX($K$6:$AE$6,1,MATCH(1,K132:AE132,1))&lt;&gt;INDEX($K$6:$AE$6,1,MATCH(1,K132:AE132,-1)),INDEX($K$6:$AE$6,1,MATCH(1,K132:AE132,1)),"-")</f>
        <v>-</v>
      </c>
      <c r="AO132"/>
      <c r="AP132"/>
      <c r="AQ132"/>
    </row>
    <row r="133" spans="1:43" ht="15" customHeight="1" x14ac:dyDescent="0.2">
      <c r="A133" s="169" t="str">
        <f>IF(IFERROR(VLOOKUP(G133,EmployesActifs,1,FALSE),"Non")&lt;&gt;"Non","Oui","Non")</f>
        <v>Non</v>
      </c>
      <c r="B133" s="172">
        <f>IF(A133="Oui",1,0)</f>
        <v>0</v>
      </c>
      <c r="C133" s="172">
        <f>IF(OR(G133="Médecin",H133="Médecin",I133="Médecin",I133="Médecins",H133="anesthésiste",H133="boursier univ.",H133="chercheur",H133="chirurgien",H133="Résident(e)",H133="Md Urg",H133="Md Card",H133="Fellow",H133="Externe Médecine",H133="Directeur de la biobanque Médecin",H133="monit.-boursier",),1,0)</f>
        <v>0</v>
      </c>
      <c r="D133" s="172">
        <f>IF(OR(G133=0,H133="Stagiaire",H133="Stagiaires",H133="Externe",H133="Externes",G133="agence",H133="STAGIAIRE INFIRMIER(ÈRE)",H133="STAGIAIRE SI",H133="STAGIAIRE PAB",H133="STAGIAIRE EN PERFUSION",H133="Stagiaire Physiothérapeute",H133="Stagiaire médecine",H133="Stagiaire - Service sociaux",H133="STAGIAIRE SOINS INFIRMIERS",H133="STAGIAIRE EXTERNE EN MÉDECINE",H133="ss",),1,0)</f>
        <v>0</v>
      </c>
      <c r="E133" s="28" t="s">
        <v>760</v>
      </c>
      <c r="F133" s="28" t="s">
        <v>761</v>
      </c>
      <c r="G133" s="257">
        <v>10623</v>
      </c>
      <c r="H133" s="57" t="s">
        <v>103</v>
      </c>
      <c r="I133" s="52" t="s">
        <v>324</v>
      </c>
      <c r="J133" s="273">
        <f ca="1">IF(AK133&lt;=Données!$B$2,1," ")</f>
        <v>1</v>
      </c>
      <c r="K133" s="45"/>
      <c r="L133" s="46">
        <v>1</v>
      </c>
      <c r="M133" s="47"/>
      <c r="N133" s="48"/>
      <c r="O133" s="185"/>
      <c r="P133" s="187"/>
      <c r="Q133" s="185"/>
      <c r="R133" s="186"/>
      <c r="S133" s="186"/>
      <c r="T133" s="187"/>
      <c r="U133" s="187"/>
      <c r="V133" s="187"/>
      <c r="W133" s="320"/>
      <c r="X133" s="214"/>
      <c r="Y133" s="215"/>
      <c r="Z133" s="34"/>
      <c r="AA133" s="35"/>
      <c r="AB133" s="35"/>
      <c r="AC133" s="35"/>
      <c r="AD133" s="36"/>
      <c r="AE133" s="224"/>
      <c r="AF133" s="53"/>
      <c r="AG133" s="54"/>
      <c r="AH133" s="345"/>
      <c r="AI133" s="56"/>
      <c r="AJ133" s="41" t="s">
        <v>85</v>
      </c>
      <c r="AK133" s="42">
        <v>44641</v>
      </c>
      <c r="AL133" s="50"/>
      <c r="AM133" s="337" t="str">
        <f>INDEX($K$6:$AE$6,1,MATCH(1,K133:AE133,-1))</f>
        <v>95PFE-L2M</v>
      </c>
      <c r="AN133" s="337" t="str">
        <f>IF(INDEX($K$6:$AE$6,1,MATCH(1,K133:AE133,1))&lt;&gt;INDEX($K$6:$AE$6,1,MATCH(1,K133:AE133,-1)),INDEX($K$6:$AE$6,1,MATCH(1,K133:AE133,1)),"-")</f>
        <v>-</v>
      </c>
      <c r="AO133"/>
      <c r="AP133"/>
      <c r="AQ133"/>
    </row>
    <row r="134" spans="1:43" ht="15" customHeight="1" x14ac:dyDescent="0.2">
      <c r="A134" s="169" t="str">
        <f>IF(IFERROR(VLOOKUP(G134,EmployesActifs,1,FALSE),"Non")&lt;&gt;"Non","Oui","Non")</f>
        <v>Non</v>
      </c>
      <c r="B134" s="172">
        <f>IF(A134="Oui",1,0)</f>
        <v>0</v>
      </c>
      <c r="C134" s="172">
        <f>IF(OR(G134="Médecin",H134="Médecin",I134="Médecin",I134="Médecins",H134="anesthésiste",H134="boursier univ.",H134="chercheur",H134="chirurgien",H134="Résident(e)",H134="Md Urg",H134="Md Card",H134="Fellow",H134="Externe Médecine",H134="Directeur de la biobanque Médecin",H134="monit.-boursier",),1,0)</f>
        <v>0</v>
      </c>
      <c r="D134" s="172">
        <f>IF(OR(G134=0,H134="Stagiaire",H134="Stagiaires",H134="Externe",H134="Externes",G134="agence",H134="STAGIAIRE INFIRMIER(ÈRE)",H134="STAGIAIRE SI",H134="STAGIAIRE PAB",H134="STAGIAIRE EN PERFUSION",H134="Stagiaire Physiothérapeute",H134="Stagiaire médecine",H134="Stagiaire - Service sociaux",H134="STAGIAIRE SOINS INFIRMIERS",H134="STAGIAIRE EXTERNE EN MÉDECINE",H134="ss",),1,0)</f>
        <v>0</v>
      </c>
      <c r="E134" s="28" t="s">
        <v>762</v>
      </c>
      <c r="F134" s="28" t="s">
        <v>763</v>
      </c>
      <c r="G134" s="257">
        <v>11309</v>
      </c>
      <c r="H134" s="57" t="s">
        <v>103</v>
      </c>
      <c r="I134" s="52" t="s">
        <v>183</v>
      </c>
      <c r="J134" s="273">
        <f ca="1">IF(AK134&lt;=Données!$B$2,1," ")</f>
        <v>1</v>
      </c>
      <c r="K134" s="45">
        <v>1</v>
      </c>
      <c r="L134" s="46"/>
      <c r="M134" s="47"/>
      <c r="N134" s="48"/>
      <c r="O134" s="185"/>
      <c r="P134" s="187"/>
      <c r="Q134" s="185"/>
      <c r="R134" s="186"/>
      <c r="S134" s="186"/>
      <c r="T134" s="187"/>
      <c r="U134" s="187"/>
      <c r="V134" s="187"/>
      <c r="W134" s="320"/>
      <c r="X134" s="214"/>
      <c r="Y134" s="215"/>
      <c r="Z134" s="34"/>
      <c r="AA134" s="35"/>
      <c r="AB134" s="35"/>
      <c r="AC134" s="35"/>
      <c r="AD134" s="36"/>
      <c r="AE134" s="224"/>
      <c r="AF134" s="53"/>
      <c r="AG134" s="54"/>
      <c r="AH134" s="345"/>
      <c r="AI134" s="56"/>
      <c r="AJ134" s="41" t="s">
        <v>85</v>
      </c>
      <c r="AK134" s="42">
        <v>44616</v>
      </c>
      <c r="AL134" s="50"/>
      <c r="AM134" s="337" t="str">
        <f>INDEX($K$6:$AE$6,1,MATCH(1,K134:AE134,-1))</f>
        <v>95PFE-L2S</v>
      </c>
      <c r="AN134" s="337" t="str">
        <f>IF(INDEX($K$6:$AE$6,1,MATCH(1,K134:AE134,1))&lt;&gt;INDEX($K$6:$AE$6,1,MATCH(1,K134:AE134,-1)),INDEX($K$6:$AE$6,1,MATCH(1,K134:AE134,1)),"-")</f>
        <v>-</v>
      </c>
      <c r="AO134"/>
      <c r="AP134"/>
      <c r="AQ134"/>
    </row>
    <row r="135" spans="1:43" ht="15" customHeight="1" x14ac:dyDescent="0.2">
      <c r="A135" s="169" t="str">
        <f>IF(IFERROR(VLOOKUP(G135,EmployesActifs,1,FALSE),"Non")&lt;&gt;"Non","Oui","Non")</f>
        <v>Non</v>
      </c>
      <c r="B135" s="172">
        <f>IF(A135="Oui",1,0)</f>
        <v>0</v>
      </c>
      <c r="C135" s="172">
        <f>IF(OR(G135="Médecin",H135="Médecin",I135="Médecin",I135="Médecins",H135="anesthésiste",H135="boursier univ.",H135="chercheur",H135="chirurgien",H135="Résident(e)",H135="Md Urg",H135="Md Card",LEFT(H135,6)="Fellow",H135="Externe Médecine",H135="Directeur de la biobanque Médecin",H135="monit.-boursier",),1,0)</f>
        <v>0</v>
      </c>
      <c r="D135" s="172">
        <f>IF(OR(G135=0,H135="Stagiaire",H135="Stagiaires",H135="Externe",H135="Externes",G135="agence",H135="STAGIAIRE INFIRMIER(ÈRE)",H135="STAGIAIRE SI",H135="STAGIAIRE S.I.",H135="STAGIAIRE PAB",H135="STAGIAIRE EN PERFUSION",H135="Stagiaire Physiothérapeute",H135="Stagiaire médecine",H135="Stagiaire - Service sociaux",H135="STAGIAIRE SOINS INFIRMIERS",H135="STAGIAIRE EXTERNE EN MÉDECINE",H135="ss",),1,0)</f>
        <v>0</v>
      </c>
      <c r="E135" s="28" t="s">
        <v>766</v>
      </c>
      <c r="F135" s="28" t="s">
        <v>3812</v>
      </c>
      <c r="G135" s="255">
        <v>9434</v>
      </c>
      <c r="H135" s="79" t="s">
        <v>103</v>
      </c>
      <c r="I135" s="164" t="s">
        <v>3643</v>
      </c>
      <c r="J135" s="273">
        <f ca="1">IF(AK135&lt;=Données!$B$2,1," ")</f>
        <v>1</v>
      </c>
      <c r="K135" s="45"/>
      <c r="L135" s="46">
        <v>1</v>
      </c>
      <c r="M135" s="47"/>
      <c r="N135" s="48"/>
      <c r="O135" s="185"/>
      <c r="P135" s="187"/>
      <c r="Q135" s="185"/>
      <c r="R135" s="186"/>
      <c r="S135" s="186"/>
      <c r="T135" s="187"/>
      <c r="U135" s="187"/>
      <c r="V135" s="187"/>
      <c r="W135" s="320"/>
      <c r="X135" s="214"/>
      <c r="Y135" s="215"/>
      <c r="Z135" s="34"/>
      <c r="AA135" s="35"/>
      <c r="AB135" s="35"/>
      <c r="AC135" s="35"/>
      <c r="AD135" s="36"/>
      <c r="AE135" s="224"/>
      <c r="AF135" s="53"/>
      <c r="AG135" s="54"/>
      <c r="AH135" s="55"/>
      <c r="AI135" s="56"/>
      <c r="AJ135" s="41" t="s">
        <v>85</v>
      </c>
      <c r="AK135" s="42">
        <v>44760</v>
      </c>
      <c r="AL135" s="50"/>
      <c r="AM135" s="337" t="str">
        <f>INDEX($K$6:$AE$6,1,MATCH(1,K135:AE135,-1))</f>
        <v>95PFE-L2M</v>
      </c>
      <c r="AN135" s="337" t="str">
        <f>IF(INDEX($K$6:$AE$6,1,MATCH(1,K135:AE135,1))&lt;&gt;INDEX($K$6:$AE$6,1,MATCH(1,K135:AE135,-1)),INDEX($K$6:$AE$6,1,MATCH(1,K135:AE135,1)),"-")</f>
        <v>-</v>
      </c>
      <c r="AO135"/>
      <c r="AP135"/>
      <c r="AQ135"/>
    </row>
    <row r="136" spans="1:43" ht="15" customHeight="1" x14ac:dyDescent="0.2">
      <c r="A136" s="169" t="str">
        <f>IF(IFERROR(VLOOKUP(G136,EmployesActifs,1,FALSE),"Non")&lt;&gt;"Non","Oui","Non")</f>
        <v>Non</v>
      </c>
      <c r="B136" s="172">
        <f>IF(A136="Oui",1,0)</f>
        <v>0</v>
      </c>
      <c r="C136" s="172">
        <f>IF(OR(G136="Médecin",H136="Médecin",I136="Médecin",I136="Médecins",H136="anesthésiste",H136="boursier univ.",H136="chercheur",H136="chirurgien",H136="Résident(e)",H136="Md Urg",H136="Md Card",H136="Fellow",H136="Externe Médecine",H136="Directeur de la biobanque Médecin",H136="monit.-boursier",),1,0)</f>
        <v>0</v>
      </c>
      <c r="D136" s="172">
        <f>IF(OR(G136=0,H136="Stagiaire",H136="Stagiaires",H136="Externe",H136="Externes",G136="agence",H136="STAGIAIRE INFIRMIER(ÈRE)",H136="STAGIAIRE SI",H136="STAGIAIRE PAB",H136="STAGIAIRE EN PERFUSION",H136="Stagiaire Physiothérapeute",H136="Stagiaire médecine",H136="Stagiaire - Service sociaux",H136="STAGIAIRE SOINS INFIRMIERS",H136="STAGIAIRE EXTERNE EN MÉDECINE",H136="ss",),1,0)</f>
        <v>0</v>
      </c>
      <c r="E136" s="28" t="s">
        <v>3167</v>
      </c>
      <c r="F136" s="28" t="s">
        <v>949</v>
      </c>
      <c r="G136" s="257">
        <v>12913</v>
      </c>
      <c r="H136" s="57" t="s">
        <v>2919</v>
      </c>
      <c r="I136" s="52" t="s">
        <v>405</v>
      </c>
      <c r="J136" s="273">
        <f ca="1">IF(AK136&lt;=Données!$B$2,1," ")</f>
        <v>1</v>
      </c>
      <c r="K136" s="45"/>
      <c r="L136" s="46">
        <v>1</v>
      </c>
      <c r="M136" s="47"/>
      <c r="N136" s="48"/>
      <c r="O136" s="185"/>
      <c r="P136" s="300"/>
      <c r="Q136" s="185"/>
      <c r="R136" s="186"/>
      <c r="S136" s="186"/>
      <c r="T136" s="187"/>
      <c r="U136" s="187"/>
      <c r="V136" s="187"/>
      <c r="W136" s="320"/>
      <c r="X136" s="214"/>
      <c r="Y136" s="215"/>
      <c r="Z136" s="36"/>
      <c r="AA136" s="34"/>
      <c r="AB136" s="35"/>
      <c r="AC136" s="35"/>
      <c r="AD136" s="35"/>
      <c r="AE136" s="324"/>
      <c r="AF136" s="325"/>
      <c r="AG136" s="326"/>
      <c r="AH136" s="36"/>
      <c r="AI136" s="56"/>
      <c r="AJ136" s="41" t="s">
        <v>85</v>
      </c>
      <c r="AK136" s="42">
        <v>44985</v>
      </c>
      <c r="AL136" s="50"/>
      <c r="AM136" s="337" t="str">
        <f>INDEX($K$6:$AE$6,1,MATCH(1,K136:AE136,-1))</f>
        <v>95PFE-L2M</v>
      </c>
      <c r="AN136" s="337" t="str">
        <f>IF(INDEX($K$6:$AE$6,1,MATCH(1,K136:AE136,1))&lt;&gt;INDEX($K$6:$AE$6,1,MATCH(1,K136:AE136,-1)),INDEX($K$6:$AE$6,1,MATCH(1,K136:AE136,1)),"-")</f>
        <v>-</v>
      </c>
      <c r="AO136"/>
      <c r="AP136"/>
      <c r="AQ136"/>
    </row>
    <row r="137" spans="1:43" ht="15" customHeight="1" x14ac:dyDescent="0.2">
      <c r="A137" s="169" t="str">
        <f>IF(IFERROR(VLOOKUP(G137,EmployesActifs,1,FALSE),"Non")&lt;&gt;"Non","Oui","Non")</f>
        <v>Non</v>
      </c>
      <c r="B137" s="172">
        <f>IF(A137="Oui",1,0)</f>
        <v>0</v>
      </c>
      <c r="C137" s="172">
        <f>IF(OR(G137="Médecin",H137="Médecin",I137="Médecin",I137="Médecins",H137="anesthésiste",H137="boursier univ.",H137="chercheur",H137="chirurgien",H137="Résident(e)",H137="Md Urg",H137="Md Card",H137="Fellow",H137="Externe Médecine",H137="Directeur de la biobanque Médecin",H137="monit.-boursier",),1,0)</f>
        <v>0</v>
      </c>
      <c r="D137" s="172">
        <f>IF(OR(G137=0,H137="Stagiaire",H137="Stagiaires",H137="Externe",H137="Externes",G137="agence",H137="STAGIAIRE INFIRMIER(ÈRE)",H137="STAGIAIRE SI",H137="STAGIAIRE PAB",H137="STAGIAIRE EN PERFUSION",H137="Stagiaire Physiothérapeute",H137="Stagiaire médecine",H137="Stagiaire - Service sociaux",H137="STAGIAIRE SOINS INFIRMIERS",H137="STAGIAIRE EXTERNE EN MÉDECINE",H137="ss",),1,0)</f>
        <v>0</v>
      </c>
      <c r="E137" s="28" t="s">
        <v>769</v>
      </c>
      <c r="F137" s="28" t="s">
        <v>147</v>
      </c>
      <c r="G137" s="255">
        <v>4586</v>
      </c>
      <c r="H137" s="57" t="s">
        <v>132</v>
      </c>
      <c r="I137" s="52" t="s">
        <v>770</v>
      </c>
      <c r="J137" s="273">
        <f ca="1">IF(AK137&lt;=Données!$B$2,1," ")</f>
        <v>1</v>
      </c>
      <c r="K137" s="45"/>
      <c r="L137" s="46"/>
      <c r="M137" s="47"/>
      <c r="N137" s="48"/>
      <c r="O137" s="185"/>
      <c r="P137" s="187"/>
      <c r="Q137" s="185"/>
      <c r="R137" s="186"/>
      <c r="S137" s="186"/>
      <c r="T137" s="187"/>
      <c r="U137" s="187"/>
      <c r="V137" s="187"/>
      <c r="W137" s="320"/>
      <c r="X137" s="214"/>
      <c r="Y137" s="215"/>
      <c r="Z137" s="36"/>
      <c r="AA137" s="34"/>
      <c r="AB137" s="35">
        <v>1</v>
      </c>
      <c r="AC137" s="35"/>
      <c r="AD137" s="35"/>
      <c r="AE137" s="324"/>
      <c r="AF137" s="325"/>
      <c r="AG137" s="326"/>
      <c r="AH137" s="36"/>
      <c r="AI137" s="56"/>
      <c r="AJ137" s="41" t="s">
        <v>44</v>
      </c>
      <c r="AK137" s="42">
        <v>43937</v>
      </c>
      <c r="AL137" s="50" t="s">
        <v>771</v>
      </c>
      <c r="AM137" s="337" t="str">
        <f>INDEX($K$6:$AE$6,1,MATCH(1,K137:AE137,-1))</f>
        <v>1512-M</v>
      </c>
      <c r="AN137" s="337" t="str">
        <f>IF(INDEX($K$6:$AE$6,1,MATCH(1,K137:AE137,1))&lt;&gt;INDEX($K$6:$AE$6,1,MATCH(1,K137:AE137,-1)),INDEX($K$6:$AE$6,1,MATCH(1,K137:AE137,1)),"-")</f>
        <v>-</v>
      </c>
      <c r="AO137"/>
      <c r="AP137"/>
      <c r="AQ137"/>
    </row>
    <row r="138" spans="1:43" ht="15" customHeight="1" x14ac:dyDescent="0.2">
      <c r="A138" s="169" t="str">
        <f>IF(IFERROR(VLOOKUP(G138,EmployesActifs,1,FALSE),"Non")&lt;&gt;"Non","Oui","Non")</f>
        <v>Non</v>
      </c>
      <c r="B138" s="172">
        <f>IF(A138="Oui",1,0)</f>
        <v>0</v>
      </c>
      <c r="C138" s="172">
        <f>IF(OR(G138="Médecin",H138="Médecin",I138="Médecin",I138="Médecins",H138="anesthésiste",H138="boursier univ.",H138="chercheur",H138="chirurgien",H138="Résident(e)",H138="Md Urg",H138="Md Card",H138="Fellow",H138="Externe Médecine",H138="Directeur de la biobanque Médecin",H138="monit.-boursier",),1,0)</f>
        <v>0</v>
      </c>
      <c r="D138" s="172">
        <f>IF(OR(G138=0,H138="Stagiaire",H138="Stagiaires",H138="Externe",H138="Externes",G138="agence",H138="STAGIAIRE INFIRMIER(ÈRE)",H138="STAGIAIRE SI",H138="STAGIAIRE PAB",H138="STAGIAIRE EN PERFUSION",H138="Stagiaire Physiothérapeute",H138="Stagiaire médecine",H138="Stagiaire - Service sociaux",H138="STAGIAIRE SOINS INFIRMIERS",H138="STAGIAIRE EXTERNE EN MÉDECINE",H138="ss",),1,0)</f>
        <v>0</v>
      </c>
      <c r="E138" s="28" t="s">
        <v>772</v>
      </c>
      <c r="F138" s="28" t="s">
        <v>221</v>
      </c>
      <c r="G138" s="255">
        <v>10818</v>
      </c>
      <c r="H138" s="57" t="s">
        <v>773</v>
      </c>
      <c r="I138" s="52" t="s">
        <v>416</v>
      </c>
      <c r="J138" s="273">
        <f ca="1">IF(AK138&lt;=Données!$B$2,1," ")</f>
        <v>1</v>
      </c>
      <c r="K138" s="45"/>
      <c r="L138" s="46"/>
      <c r="M138" s="47"/>
      <c r="N138" s="48"/>
      <c r="O138" s="185"/>
      <c r="P138" s="187"/>
      <c r="Q138" s="185"/>
      <c r="R138" s="186"/>
      <c r="S138" s="186"/>
      <c r="T138" s="187"/>
      <c r="U138" s="187"/>
      <c r="V138" s="187"/>
      <c r="W138" s="320"/>
      <c r="X138" s="214"/>
      <c r="Y138" s="215"/>
      <c r="Z138" s="36">
        <v>1</v>
      </c>
      <c r="AA138" s="34"/>
      <c r="AB138" s="35"/>
      <c r="AC138" s="35"/>
      <c r="AD138" s="35"/>
      <c r="AE138" s="324"/>
      <c r="AF138" s="325"/>
      <c r="AG138" s="326"/>
      <c r="AH138" s="36"/>
      <c r="AI138" s="56"/>
      <c r="AJ138" s="41" t="s">
        <v>44</v>
      </c>
      <c r="AK138" s="42">
        <v>43957</v>
      </c>
      <c r="AL138" s="50"/>
      <c r="AM138" s="337" t="str">
        <f>INDEX($K$6:$AE$6,1,MATCH(1,K138:AE138,-1))</f>
        <v>1510-XS</v>
      </c>
      <c r="AN138" s="337" t="str">
        <f>IF(INDEX($K$6:$AE$6,1,MATCH(1,K138:AE138,1))&lt;&gt;INDEX($K$6:$AE$6,1,MATCH(1,K138:AE138,-1)),INDEX($K$6:$AE$6,1,MATCH(1,K138:AE138,1)),"-")</f>
        <v>-</v>
      </c>
      <c r="AO138"/>
      <c r="AP138"/>
      <c r="AQ138"/>
    </row>
    <row r="139" spans="1:43" ht="15" customHeight="1" x14ac:dyDescent="0.2">
      <c r="A139" s="169" t="str">
        <f>IF(IFERROR(VLOOKUP(G139,EmployesActifs,1,FALSE),"Non")&lt;&gt;"Non","Oui","Non")</f>
        <v>Non</v>
      </c>
      <c r="B139" s="172">
        <f>IF(A139="Oui",1,0)</f>
        <v>0</v>
      </c>
      <c r="C139" s="172">
        <f>IF(OR(G139="Médecin",H139="Médecin",I139="Médecin",I139="Médecins",H139="anesthésiste",H139="boursier univ.",H139="chercheur",H139="chirurgien",H139="Résident(e)",H139="Md Urg",H139="Md Card",H139="Fellow",H139="Externe Médecine",H139="Directeur de la biobanque Médecin",H139="monit.-boursier",),1,0)</f>
        <v>0</v>
      </c>
      <c r="D139" s="172">
        <f>IF(OR(G139=0,H139="Stagiaire",H139="Stagiaires",H139="Externe",H139="Externes",G139="agence",H139="STAGIAIRE INFIRMIER(ÈRE)",H139="STAGIAIRE SI",H139="STAGIAIRE PAB",H139="STAGIAIRE EN PERFUSION",H139="Stagiaire Physiothérapeute",H139="Stagiaire médecine",H139="Stagiaire - Service sociaux",H139="STAGIAIRE SOINS INFIRMIERS",H139="STAGIAIRE EXTERNE EN MÉDECINE",H139="ss",),1,0)</f>
        <v>0</v>
      </c>
      <c r="E139" s="28" t="s">
        <v>779</v>
      </c>
      <c r="F139" s="28" t="s">
        <v>2804</v>
      </c>
      <c r="G139" s="255">
        <v>11103</v>
      </c>
      <c r="H139" s="57" t="s">
        <v>177</v>
      </c>
      <c r="I139" s="66" t="s">
        <v>126</v>
      </c>
      <c r="J139" s="273">
        <f ca="1">IF(AK139&lt;=Données!$B$2,1," ")</f>
        <v>1</v>
      </c>
      <c r="K139" s="45"/>
      <c r="L139" s="46"/>
      <c r="M139" s="47">
        <v>1</v>
      </c>
      <c r="N139" s="48"/>
      <c r="O139" s="185"/>
      <c r="P139" s="187"/>
      <c r="Q139" s="185"/>
      <c r="R139" s="186"/>
      <c r="S139" s="186"/>
      <c r="T139" s="187"/>
      <c r="U139" s="187"/>
      <c r="V139" s="187"/>
      <c r="W139" s="320"/>
      <c r="X139" s="214"/>
      <c r="Y139" s="215"/>
      <c r="Z139" s="36"/>
      <c r="AA139" s="34"/>
      <c r="AB139" s="35"/>
      <c r="AC139" s="35"/>
      <c r="AD139" s="35"/>
      <c r="AE139" s="324"/>
      <c r="AF139" s="325"/>
      <c r="AG139" s="326"/>
      <c r="AH139" s="36"/>
      <c r="AI139" s="56"/>
      <c r="AJ139" s="41" t="s">
        <v>85</v>
      </c>
      <c r="AK139" s="42">
        <v>44671</v>
      </c>
      <c r="AL139" s="50"/>
      <c r="AM139" s="337" t="str">
        <f>INDEX($K$6:$AE$6,1,MATCH(1,K139:AE139,-1))</f>
        <v>95PFE-L2L</v>
      </c>
      <c r="AN139" s="337" t="str">
        <f>IF(INDEX($K$6:$AE$6,1,MATCH(1,K139:AE139,1))&lt;&gt;INDEX($K$6:$AE$6,1,MATCH(1,K139:AE139,-1)),INDEX($K$6:$AE$6,1,MATCH(1,K139:AE139,1)),"-")</f>
        <v>-</v>
      </c>
      <c r="AO139"/>
      <c r="AP139"/>
      <c r="AQ139"/>
    </row>
    <row r="140" spans="1:43" ht="15" customHeight="1" x14ac:dyDescent="0.2">
      <c r="A140" s="169" t="str">
        <f>IF(IFERROR(VLOOKUP(G140,EmployesActifs,1,FALSE),"Non")&lt;&gt;"Non","Oui","Non")</f>
        <v>Non</v>
      </c>
      <c r="B140" s="172">
        <f>IF(A140="Oui",1,0)</f>
        <v>0</v>
      </c>
      <c r="C140" s="172">
        <f>IF(OR(G140="Médecin",H140="Médecin",I140="Médecin",I140="Médecins",H140="anesthésiste",H140="boursier univ.",H140="chercheur",H140="chirurgien",H140="Résident(e)",H140="Md Urg",H140="Md Card",H140="Fellow",H140="Externe Médecine",H140="Directeur de la biobanque Médecin",H140="monit.-boursier",),1,0)</f>
        <v>0</v>
      </c>
      <c r="D140" s="172">
        <f>IF(OR(G140=0,H140="Stagiaire",H140="Stagiaires",H140="Externe",H140="Externes",G140="agence",H140="STAGIAIRE INFIRMIER(ÈRE)",H140="STAGIAIRE SI",H140="STAGIAIRE PAB",H140="STAGIAIRE EN PERFUSION",H140="Stagiaire Physiothérapeute",H140="Stagiaire médecine",H140="Stagiaire - Service sociaux",H140="STAGIAIRE SOINS INFIRMIERS",H140="STAGIAIRE EXTERNE EN MÉDECINE",H140="ss",),1,0)</f>
        <v>0</v>
      </c>
      <c r="E140" s="28" t="s">
        <v>4359</v>
      </c>
      <c r="F140" s="28" t="s">
        <v>358</v>
      </c>
      <c r="G140" s="255">
        <v>13135</v>
      </c>
      <c r="H140" s="79" t="s">
        <v>69</v>
      </c>
      <c r="I140" s="164" t="s">
        <v>4406</v>
      </c>
      <c r="J140" s="273">
        <f ca="1">IF(AK140&lt;=Données!$B$2,1," ")</f>
        <v>1</v>
      </c>
      <c r="K140" s="45" t="s">
        <v>56</v>
      </c>
      <c r="L140" s="46" t="s">
        <v>56</v>
      </c>
      <c r="M140" s="47"/>
      <c r="N140" s="48">
        <v>1</v>
      </c>
      <c r="O140" s="185"/>
      <c r="P140" s="187"/>
      <c r="Q140" s="185"/>
      <c r="R140" s="186"/>
      <c r="S140" s="186"/>
      <c r="T140" s="187"/>
      <c r="U140" s="187"/>
      <c r="V140" s="187"/>
      <c r="W140" s="320"/>
      <c r="X140" s="214"/>
      <c r="Y140" s="215"/>
      <c r="Z140" s="36"/>
      <c r="AA140" s="34"/>
      <c r="AB140" s="35"/>
      <c r="AC140" s="35"/>
      <c r="AD140" s="35"/>
      <c r="AE140" s="324"/>
      <c r="AF140" s="325"/>
      <c r="AG140" s="326"/>
      <c r="AH140" s="36"/>
      <c r="AI140" s="56"/>
      <c r="AJ140" s="41" t="s">
        <v>652</v>
      </c>
      <c r="AK140" s="42">
        <v>45132</v>
      </c>
      <c r="AL140" s="50"/>
      <c r="AM140" s="337" t="str">
        <f>INDEX($K$6:$AE$6,1,MATCH(1,K140:AE140,-1))</f>
        <v>F550</v>
      </c>
      <c r="AN140" s="337" t="str">
        <f>IF(INDEX($K$6:$AE$6,1,MATCH(1,K140:AE140,1))&lt;&gt;INDEX($K$6:$AE$6,1,MATCH(1,K140:AE140,-1)),INDEX($K$6:$AE$6,1,MATCH(1,K140:AE140,1)),"-")</f>
        <v>-</v>
      </c>
      <c r="AO140"/>
      <c r="AP140"/>
      <c r="AQ140"/>
    </row>
    <row r="141" spans="1:43" ht="15" customHeight="1" x14ac:dyDescent="0.2">
      <c r="A141" s="169" t="str">
        <f>IF(IFERROR(VLOOKUP(G141,EmployesActifs,1,FALSE),"Non")&lt;&gt;"Non","Oui","Non")</f>
        <v>Non</v>
      </c>
      <c r="B141" s="172">
        <f>IF(A141="Oui",1,0)</f>
        <v>0</v>
      </c>
      <c r="C141" s="172">
        <f>IF(OR(G141="Médecin",H141="Médecin",I141="Médecin",I141="Médecins",H141="anesthésiste",H141="boursier univ.",H141="chercheur",H141="chirurgien",H141="Résident(e)",H141="Md Urg",H141="Md Card",H141="Fellow",H141="Externe Médecine",H141="Directeur de la biobanque Médecin",H141="monit.-boursier",),1,0)</f>
        <v>0</v>
      </c>
      <c r="D141" s="172">
        <f>IF(OR(G141=0,H141="Stagiaire",H141="Stagiaires",H141="Externe",H141="Externes",G141="agence",H141="STAGIAIRE INFIRMIER(ÈRE)",H141="STAGIAIRE SI",H141="STAGIAIRE PAB",H141="STAGIAIRE EN PERFUSION",H141="Stagiaire Physiothérapeute",H141="Stagiaire médecine",H141="Stagiaire - Service sociaux",H141="STAGIAIRE SOINS INFIRMIERS",H141="STAGIAIRE EXTERNE EN MÉDECINE",H141="ss",),1,0)</f>
        <v>0</v>
      </c>
      <c r="E141" s="28" t="s">
        <v>5579</v>
      </c>
      <c r="F141" s="28" t="s">
        <v>5580</v>
      </c>
      <c r="G141" s="255">
        <v>13796</v>
      </c>
      <c r="H141" s="79" t="s">
        <v>103</v>
      </c>
      <c r="I141" s="164" t="s">
        <v>5717</v>
      </c>
      <c r="J141" s="273">
        <f ca="1">IF(AL141&lt;=Données!$B$2,1," ")</f>
        <v>1</v>
      </c>
      <c r="K141" s="45">
        <v>1</v>
      </c>
      <c r="L141" s="46"/>
      <c r="M141" s="47"/>
      <c r="N141" s="48"/>
      <c r="O141" s="185"/>
      <c r="P141" s="187"/>
      <c r="Q141" s="185"/>
      <c r="R141" s="186"/>
      <c r="S141" s="186"/>
      <c r="T141" s="187"/>
      <c r="U141" s="187"/>
      <c r="V141" s="187"/>
      <c r="W141" s="320"/>
      <c r="X141" s="214"/>
      <c r="Y141" s="215"/>
      <c r="Z141" s="36"/>
      <c r="AA141" s="34"/>
      <c r="AB141" s="35"/>
      <c r="AC141" s="35"/>
      <c r="AD141" s="35"/>
      <c r="AE141" s="324"/>
      <c r="AF141" s="325"/>
      <c r="AG141" s="326"/>
      <c r="AH141" s="36"/>
      <c r="AI141" s="56"/>
      <c r="AJ141" s="41" t="s">
        <v>4462</v>
      </c>
      <c r="AK141" s="389">
        <v>45511</v>
      </c>
      <c r="AL141" s="331"/>
      <c r="AM141" s="337" t="str">
        <f>INDEX($K$6:$AE$6,1,MATCH(1,K141:AE141,-1))</f>
        <v>95PFE-L2S</v>
      </c>
      <c r="AN141" s="337" t="str">
        <f>IF(INDEX($K$6:$AE$6,1,MATCH(1,K141:AE141,1))&lt;&gt;INDEX($K$6:$AE$6,1,MATCH(1,K141:AE141,-1)),INDEX($K$6:$AE$6,1,MATCH(1,K141:AE141,1)),"-")</f>
        <v>-</v>
      </c>
      <c r="AO141"/>
      <c r="AP141"/>
      <c r="AQ141"/>
    </row>
    <row r="142" spans="1:43" ht="15" customHeight="1" x14ac:dyDescent="0.2">
      <c r="A142" s="169" t="str">
        <f>IF(IFERROR(VLOOKUP(G142,EmployesActifs,1,FALSE),"Non")&lt;&gt;"Non","Oui","Non")</f>
        <v>Non</v>
      </c>
      <c r="B142" s="172">
        <f>IF(A142="Oui",1,0)</f>
        <v>0</v>
      </c>
      <c r="C142" s="172">
        <f>IF(OR(G142="Médecin",H142="Médecin",I142="Médecin",I142="Médecins",H142="anesthésiste",H142="boursier univ.",H142="chercheur",H142="chirurgien",H142="Résident(e)",H142="Md Urg",H142="Md Card",LEFT(H142,6)="Fellow",H142="Externe Médecine",H142="Directeur de la biobanque Médecin",H142="monit.-boursier",),1,0)</f>
        <v>0</v>
      </c>
      <c r="D142" s="172">
        <f>IF(OR(G142=0,H142="Stagiaire",H142="Stagiaires",H142="Externe",H142="Externes",G142="agence",H142="STAGIAIRE INFIRMIER(ÈRE)",H142="STAGIAIRE SI",H142="STAGIAIRE S.I.",H142="STAGIAIRE PAB",H142="STAGIAIRE EN PERFUSION",H142="Stagiaire Physiothérapeute",H142="Stagiaire médecine",H142="Stagiaire - Service sociaux",H142="STAGIAIRE SOINS INFIRMIERS",H142="STAGIAIRE EXTERNE EN MÉDECINE",H142="ss",),1,0)</f>
        <v>0</v>
      </c>
      <c r="E142" s="28" t="s">
        <v>788</v>
      </c>
      <c r="F142" s="28" t="s">
        <v>391</v>
      </c>
      <c r="G142" s="255">
        <v>11530</v>
      </c>
      <c r="H142" s="79" t="s">
        <v>103</v>
      </c>
      <c r="I142" s="164" t="s">
        <v>61</v>
      </c>
      <c r="J142" s="273">
        <f ca="1">IF(AK142&lt;=Données!$B$2,1," ")</f>
        <v>1</v>
      </c>
      <c r="K142" s="45" t="s">
        <v>56</v>
      </c>
      <c r="L142" s="46"/>
      <c r="M142" s="47"/>
      <c r="N142" s="48"/>
      <c r="O142" s="185"/>
      <c r="P142" s="187"/>
      <c r="Q142" s="185"/>
      <c r="R142" s="186"/>
      <c r="S142" s="186">
        <v>1</v>
      </c>
      <c r="T142" s="187"/>
      <c r="U142" s="187"/>
      <c r="V142" s="187"/>
      <c r="W142" s="320"/>
      <c r="X142" s="214"/>
      <c r="Y142" s="215"/>
      <c r="Z142" s="36"/>
      <c r="AA142" s="34"/>
      <c r="AB142" s="35"/>
      <c r="AC142" s="35"/>
      <c r="AD142" s="35"/>
      <c r="AE142" s="324"/>
      <c r="AF142" s="325"/>
      <c r="AG142" s="326"/>
      <c r="AH142" s="344"/>
      <c r="AI142" s="56"/>
      <c r="AJ142" s="41" t="s">
        <v>85</v>
      </c>
      <c r="AK142" s="42">
        <v>44574</v>
      </c>
      <c r="AL142" s="50"/>
      <c r="AM142" s="337" t="str">
        <f>INDEX($K$6:$AE$6,1,MATCH(1,K142:AE142,-1))</f>
        <v>1870 +</v>
      </c>
      <c r="AN142" s="337" t="str">
        <f>IF(INDEX($K$6:$AE$6,1,MATCH(1,K142:AE142,1))&lt;&gt;INDEX($K$6:$AE$6,1,MATCH(1,K142:AE142,-1)),INDEX($K$6:$AE$6,1,MATCH(1,K142:AE142,1)),"-")</f>
        <v>-</v>
      </c>
      <c r="AO142"/>
      <c r="AP142"/>
      <c r="AQ142"/>
    </row>
    <row r="143" spans="1:43" ht="15" customHeight="1" x14ac:dyDescent="0.2">
      <c r="A143" s="169" t="str">
        <f>IF(IFERROR(VLOOKUP(G143,EmployesActifs,1,FALSE),"Non")&lt;&gt;"Non","Oui","Non")</f>
        <v>Non</v>
      </c>
      <c r="B143" s="172">
        <f>IF(A143="Oui",1,0)</f>
        <v>0</v>
      </c>
      <c r="C143" s="172">
        <f>IF(OR(G143="Médecin",H143="Médecin",I143="Médecin",I143="Médecins",H143="anesthésiste",H143="boursier univ.",H143="chercheur",H143="chirurgien",H143="Résident(e)",H143="Md Urg",H143="Md Card",LEFT(H143,6)="Fellow",H143="Externe Médecine",H143="Directeur de la biobanque Médecin",H143="monit.-boursier",),1,0)</f>
        <v>0</v>
      </c>
      <c r="D143" s="172">
        <f>IF(OR(G143=0,H143="Stagiaire",H143="Stagiaires",H143="Externe",H143="Externes",G143="agence",H143="STAGIAIRE INFIRMIER(ÈRE)",H143="STAGIAIRE SI",H143="STAGIAIRE S.I.",H143="STAGIAIRE PAB",H143="STAGIAIRE EN PERFUSION",H143="Stagiaire Physiothérapeute",H143="Stagiaire médecine",H143="Stagiaire - Service sociaux",H143="STAGIAIRE SOINS INFIRMIERS",H143="STAGIAIRE EXTERNE EN MÉDECINE",H143="ss",),1,0)</f>
        <v>0</v>
      </c>
      <c r="E143" s="28" t="s">
        <v>796</v>
      </c>
      <c r="F143" s="28" t="s">
        <v>797</v>
      </c>
      <c r="G143" s="257">
        <v>5059</v>
      </c>
      <c r="H143" s="57" t="s">
        <v>196</v>
      </c>
      <c r="I143" s="52" t="s">
        <v>798</v>
      </c>
      <c r="J143" s="273">
        <f ca="1">IF(AK143&lt;=Données!$B$2,1," ")</f>
        <v>1</v>
      </c>
      <c r="K143" s="45" t="s">
        <v>56</v>
      </c>
      <c r="L143" s="46" t="s">
        <v>56</v>
      </c>
      <c r="M143" s="47"/>
      <c r="N143" s="48"/>
      <c r="O143" s="185"/>
      <c r="P143" s="187"/>
      <c r="Q143" s="185"/>
      <c r="R143" s="186">
        <v>1</v>
      </c>
      <c r="S143" s="186"/>
      <c r="T143" s="187"/>
      <c r="U143" s="187"/>
      <c r="V143" s="187"/>
      <c r="W143" s="187"/>
      <c r="X143" s="215"/>
      <c r="Y143" s="323"/>
      <c r="Z143" s="36"/>
      <c r="AA143" s="34"/>
      <c r="AB143" s="35"/>
      <c r="AC143" s="35"/>
      <c r="AD143" s="35"/>
      <c r="AE143" s="324"/>
      <c r="AF143" s="325"/>
      <c r="AG143" s="326"/>
      <c r="AH143" s="36"/>
      <c r="AI143" s="56"/>
      <c r="AJ143" s="327" t="s">
        <v>547</v>
      </c>
      <c r="AK143" s="331">
        <v>43910</v>
      </c>
      <c r="AL143" s="334"/>
      <c r="AM143" s="337">
        <f>INDEX($K$6:$AE$6,1,MATCH(1,K143:AE143,-1))</f>
        <v>1860</v>
      </c>
      <c r="AN143" s="337" t="str">
        <f>IF(INDEX($K$6:$AE$6,1,MATCH(1,K143:AE143,1))&lt;&gt;INDEX($K$6:$AE$6,1,MATCH(1,K143:AE143,-1)),INDEX($K$6:$AE$6,1,MATCH(1,K143:AE143,1)),"-")</f>
        <v>-</v>
      </c>
      <c r="AO143"/>
      <c r="AP143"/>
      <c r="AQ143"/>
    </row>
    <row r="144" spans="1:43" ht="15" customHeight="1" x14ac:dyDescent="0.2">
      <c r="A144" s="169" t="str">
        <f>IF(IFERROR(VLOOKUP(G144,EmployesActifs,1,FALSE),"Non")&lt;&gt;"Non","Oui","Non")</f>
        <v>Non</v>
      </c>
      <c r="B144" s="172">
        <f>IF(A144="Oui",1,0)</f>
        <v>0</v>
      </c>
      <c r="C144" s="172">
        <f>IF(OR(G144="Médecin",H144="Médecin",I144="Médecin",I144="Médecins",H144="anesthésiste",H144="boursier univ.",H144="chercheur",H144="chirurgien",H144="Résident(e)",H144="Md Urg",H144="Md Card",H144="Fellow",H144="Externe Médecine",H144="Directeur de la biobanque Médecin",H144="monit.-boursier",),1,0)</f>
        <v>0</v>
      </c>
      <c r="D144" s="172">
        <f>IF(OR(G144=0,H144="Stagiaire",H144="Stagiaires",H144="Externe",H144="Externes",G144="agence",H144="STAGIAIRE INFIRMIER(ÈRE)",H144="STAGIAIRE SI",H144="STAGIAIRE PAB",H144="STAGIAIRE EN PERFUSION",H144="Stagiaire Physiothérapeute",H144="Stagiaire médecine",H144="Stagiaire - Service sociaux",H144="STAGIAIRE SOINS INFIRMIERS",H144="STAGIAIRE EXTERNE EN MÉDECINE",H144="ss",),1,0)</f>
        <v>0</v>
      </c>
      <c r="E144" s="28" t="s">
        <v>3810</v>
      </c>
      <c r="F144" s="28" t="s">
        <v>618</v>
      </c>
      <c r="G144" s="255">
        <v>9427</v>
      </c>
      <c r="H144" s="79" t="s">
        <v>570</v>
      </c>
      <c r="I144" s="164" t="s">
        <v>3564</v>
      </c>
      <c r="J144" s="273">
        <f ca="1">IF(AK144&lt;=Données!$B$2,1," ")</f>
        <v>1</v>
      </c>
      <c r="K144" s="45" t="s">
        <v>56</v>
      </c>
      <c r="L144" s="46" t="s">
        <v>56</v>
      </c>
      <c r="M144" s="47"/>
      <c r="N144" s="48"/>
      <c r="O144" s="185"/>
      <c r="P144" s="187"/>
      <c r="Q144" s="185"/>
      <c r="R144" s="186"/>
      <c r="S144" s="186">
        <v>1</v>
      </c>
      <c r="T144" s="187"/>
      <c r="U144" s="187"/>
      <c r="V144" s="187"/>
      <c r="W144" s="187"/>
      <c r="X144" s="215"/>
      <c r="Y144" s="323"/>
      <c r="Z144" s="36"/>
      <c r="AA144" s="34"/>
      <c r="AB144" s="35"/>
      <c r="AC144" s="35"/>
      <c r="AD144" s="35"/>
      <c r="AE144" s="324"/>
      <c r="AF144" s="325"/>
      <c r="AG144" s="326"/>
      <c r="AH144" s="344"/>
      <c r="AI144" s="56"/>
      <c r="AJ144" s="327" t="s">
        <v>98</v>
      </c>
      <c r="AK144" s="331">
        <v>44580</v>
      </c>
      <c r="AL144" s="334"/>
      <c r="AM144" s="337" t="str">
        <f>INDEX($K$6:$AE$6,1,MATCH(1,K144:AE144,-1))</f>
        <v>1870 +</v>
      </c>
      <c r="AN144" s="337" t="str">
        <f>IF(INDEX($K$6:$AE$6,1,MATCH(1,K144:AE144,1))&lt;&gt;INDEX($K$6:$AE$6,1,MATCH(1,K144:AE144,-1)),INDEX($K$6:$AE$6,1,MATCH(1,K144:AE144,1)),"-")</f>
        <v>-</v>
      </c>
      <c r="AO144"/>
      <c r="AP144"/>
      <c r="AQ144"/>
    </row>
    <row r="145" spans="1:43" ht="15" customHeight="1" x14ac:dyDescent="0.2">
      <c r="A145" s="169" t="str">
        <f>IF(IFERROR(VLOOKUP(G145,EmployesActifs,1,FALSE),"Non")&lt;&gt;"Non","Oui","Non")</f>
        <v>Non</v>
      </c>
      <c r="B145" s="172">
        <f>IF(A145="Oui",1,0)</f>
        <v>0</v>
      </c>
      <c r="C145" s="172">
        <f>IF(OR(G145="Médecin",H145="Médecin",I145="Médecin",I145="Médecins",H145="anesthésiste",H145="boursier univ.",H145="chercheur",H145="chirurgien",H145="Résident(e)",H145="Md Urg",H145="Md Card",LEFT(H145,6)="Fellow",H145="Externe Médecine",H145="Directeur de la biobanque Médecin",H145="monit.-boursier",),1,0)</f>
        <v>0</v>
      </c>
      <c r="D145" s="172">
        <f>IF(OR(G145=0,H145="Stagiaire",H145="Stagiaires",H145="Externe",H145="Externes",G145="agence",H145="STAGIAIRE INFIRMIER(ÈRE)",H145="STAGIAIRE SI",H145="STAGIAIRE S.I.",H145="STAGIAIRE PAB",H145="STAGIAIRE EN PERFUSION",H145="Stagiaire Physiothérapeute",H145="Stagiaire médecine",H145="Stagiaire - Service sociaux",H145="STAGIAIRE SOINS INFIRMIERS",H145="STAGIAIRE EXTERNE EN MÉDECINE",H145="ss",),1,0)</f>
        <v>0</v>
      </c>
      <c r="E145" s="28" t="s">
        <v>807</v>
      </c>
      <c r="F145" s="28" t="s">
        <v>891</v>
      </c>
      <c r="G145" s="257">
        <v>11939</v>
      </c>
      <c r="H145" s="304" t="s">
        <v>4060</v>
      </c>
      <c r="I145" s="164" t="s">
        <v>3410</v>
      </c>
      <c r="J145" s="273">
        <f ca="1">IF(AK145&lt;=Données!$B$2,1," ")</f>
        <v>1</v>
      </c>
      <c r="K145" s="45"/>
      <c r="L145" s="46">
        <v>1</v>
      </c>
      <c r="M145" s="47"/>
      <c r="N145" s="48"/>
      <c r="O145" s="185"/>
      <c r="P145" s="187"/>
      <c r="Q145" s="185"/>
      <c r="R145" s="186"/>
      <c r="S145" s="186"/>
      <c r="T145" s="187"/>
      <c r="U145" s="187"/>
      <c r="V145" s="187"/>
      <c r="W145" s="187"/>
      <c r="X145" s="215"/>
      <c r="Y145" s="323"/>
      <c r="Z145" s="36"/>
      <c r="AA145" s="34"/>
      <c r="AB145" s="35"/>
      <c r="AC145" s="35"/>
      <c r="AD145" s="35"/>
      <c r="AE145" s="324"/>
      <c r="AF145" s="325"/>
      <c r="AG145" s="326"/>
      <c r="AH145" s="344"/>
      <c r="AI145" s="56"/>
      <c r="AJ145" s="327" t="s">
        <v>652</v>
      </c>
      <c r="AK145" s="331">
        <v>45227</v>
      </c>
      <c r="AL145" s="334"/>
      <c r="AM145" s="337" t="str">
        <f>INDEX($K$6:$AE$6,1,MATCH(1,K145:AE145,-1))</f>
        <v>95PFE-L2M</v>
      </c>
      <c r="AN145" s="337" t="str">
        <f>IF(INDEX($K$6:$AE$6,1,MATCH(1,K145:AE145,1))&lt;&gt;INDEX($K$6:$AE$6,1,MATCH(1,K145:AE145,-1)),INDEX($K$6:$AE$6,1,MATCH(1,K145:AE145,1)),"-")</f>
        <v>-</v>
      </c>
      <c r="AO145"/>
      <c r="AP145"/>
      <c r="AQ145"/>
    </row>
    <row r="146" spans="1:43" ht="15" customHeight="1" x14ac:dyDescent="0.2">
      <c r="A146" s="169" t="str">
        <f>IF(IFERROR(VLOOKUP(G146,EmployesActifs,1,FALSE),"Non")&lt;&gt;"Non","Oui","Non")</f>
        <v>Non</v>
      </c>
      <c r="B146" s="172">
        <f>IF(A146="Oui",1,0)</f>
        <v>0</v>
      </c>
      <c r="C146" s="172">
        <f>IF(OR(G146="Médecin",H146="Médecin",I146="Médecin",I146="Médecins",H146="anesthésiste",H146="boursier univ.",H146="chercheur",H146="chirurgien",H146="Résident(e)",H146="Md Urg",H146="Md Card",H146="Fellow",H146="Externe Médecine",H146="Directeur de la biobanque Médecin",H146="monit.-boursier",),1,0)</f>
        <v>0</v>
      </c>
      <c r="D146" s="172">
        <f>IF(OR(G146=0,H146="Stagiaire",H146="Stagiaires",H146="Externe",H146="Externes",G146="agence",H146="STAGIAIRE INFIRMIER(ÈRE)",H146="STAGIAIRE SI",H146="STAGIAIRE PAB",H146="STAGIAIRE EN PERFUSION",H146="Stagiaire Physiothérapeute",H146="Stagiaire médecine",H146="Stagiaire - Service sociaux",H146="STAGIAIRE SOINS INFIRMIERS",H146="STAGIAIRE EXTERNE EN MÉDECINE",H146="ss",),1,0)</f>
        <v>0</v>
      </c>
      <c r="E146" s="28" t="s">
        <v>811</v>
      </c>
      <c r="F146" s="28" t="s">
        <v>812</v>
      </c>
      <c r="G146" s="255">
        <v>6971</v>
      </c>
      <c r="H146" s="79" t="s">
        <v>54</v>
      </c>
      <c r="I146" s="164" t="s">
        <v>55</v>
      </c>
      <c r="J146" s="273">
        <f ca="1">IF(AK146&lt;=Données!$B$2,1," ")</f>
        <v>1</v>
      </c>
      <c r="K146" s="45"/>
      <c r="L146" s="46" t="s">
        <v>56</v>
      </c>
      <c r="M146" s="47"/>
      <c r="N146" s="48"/>
      <c r="O146" s="185"/>
      <c r="P146" s="187"/>
      <c r="Q146" s="185"/>
      <c r="R146" s="186"/>
      <c r="S146" s="186"/>
      <c r="T146" s="187"/>
      <c r="U146" s="187"/>
      <c r="V146" s="187"/>
      <c r="W146" s="187"/>
      <c r="X146" s="215"/>
      <c r="Y146" s="323"/>
      <c r="Z146" s="36"/>
      <c r="AA146" s="34">
        <v>1</v>
      </c>
      <c r="AB146" s="35"/>
      <c r="AC146" s="35"/>
      <c r="AD146" s="35"/>
      <c r="AE146" s="324"/>
      <c r="AF146" s="325"/>
      <c r="AG146" s="326"/>
      <c r="AH146" s="36"/>
      <c r="AI146" s="56"/>
      <c r="AJ146" s="327" t="s">
        <v>813</v>
      </c>
      <c r="AK146" s="331">
        <v>44127</v>
      </c>
      <c r="AL146" s="334"/>
      <c r="AM146" s="337" t="str">
        <f>INDEX($K$6:$AE$6,1,MATCH(1,K146:AE146,-1))</f>
        <v>1511-S</v>
      </c>
      <c r="AN146" s="337" t="str">
        <f>IF(INDEX($K$6:$AE$6,1,MATCH(1,K146:AE146,1))&lt;&gt;INDEX($K$6:$AE$6,1,MATCH(1,K146:AE146,-1)),INDEX($K$6:$AE$6,1,MATCH(1,K146:AE146,1)),"-")</f>
        <v>-</v>
      </c>
      <c r="AO146"/>
      <c r="AP146"/>
      <c r="AQ146"/>
    </row>
    <row r="147" spans="1:43" ht="15" customHeight="1" x14ac:dyDescent="0.2">
      <c r="A147" s="169" t="str">
        <f>IF(IFERROR(VLOOKUP(G147,EmployesActifs,1,FALSE),"Non")&lt;&gt;"Non","Oui","Non")</f>
        <v>Non</v>
      </c>
      <c r="B147" s="172">
        <f>IF(A147="Oui",1,0)</f>
        <v>0</v>
      </c>
      <c r="C147" s="172">
        <f>IF(OR(G147="Médecin",H147="Médecin",I147="Médecin",I147="Médecins",H147="anesthésiste",H147="boursier univ.",H147="chercheur",H147="chirurgien",H147="Résident(e)",H147="Md Urg",H147="Md Card",H147="Fellow",H147="Externe Médecine",H147="Directeur de la biobanque Médecin",H147="monit.-boursier",),1,0)</f>
        <v>0</v>
      </c>
      <c r="D147" s="172">
        <f>IF(OR(G147=0,H147="Stagiaire",H147="Stagiaires",H147="Externe",H147="Externes",G147="agence",H147="STAGIAIRE INFIRMIER(ÈRE)",H147="STAGIAIRE SI",H147="STAGIAIRE PAB",H147="STAGIAIRE EN PERFUSION",H147="Stagiaire Physiothérapeute",H147="Stagiaire médecine",H147="Stagiaire - Service sociaux",H147="STAGIAIRE SOINS INFIRMIERS",H147="STAGIAIRE EXTERNE EN MÉDECINE",H147="ss",),1,0)</f>
        <v>0</v>
      </c>
      <c r="E147" s="28" t="s">
        <v>814</v>
      </c>
      <c r="F147" s="28" t="s">
        <v>815</v>
      </c>
      <c r="G147" s="257">
        <v>798</v>
      </c>
      <c r="H147" s="79" t="s">
        <v>2098</v>
      </c>
      <c r="I147" s="164" t="s">
        <v>183</v>
      </c>
      <c r="J147" s="273">
        <f ca="1">IF(AK147&lt;=Données!$B$2,1," ")</f>
        <v>1</v>
      </c>
      <c r="K147" s="45" t="s">
        <v>56</v>
      </c>
      <c r="L147" s="46"/>
      <c r="M147" s="47"/>
      <c r="N147" s="48"/>
      <c r="O147" s="185"/>
      <c r="P147" s="187"/>
      <c r="Q147" s="185"/>
      <c r="R147" s="186"/>
      <c r="S147" s="186">
        <v>1</v>
      </c>
      <c r="T147" s="187"/>
      <c r="U147" s="187"/>
      <c r="V147" s="187"/>
      <c r="W147" s="187"/>
      <c r="X147" s="323"/>
      <c r="Y147" s="214"/>
      <c r="Z147" s="36"/>
      <c r="AA147" s="34"/>
      <c r="AB147" s="35"/>
      <c r="AC147" s="35"/>
      <c r="AD147" s="35"/>
      <c r="AE147" s="324"/>
      <c r="AF147" s="325"/>
      <c r="AG147" s="326"/>
      <c r="AH147" s="36"/>
      <c r="AI147" s="56"/>
      <c r="AJ147" s="327" t="s">
        <v>98</v>
      </c>
      <c r="AK147" s="329">
        <v>44572</v>
      </c>
      <c r="AL147" s="43"/>
      <c r="AM147" s="337" t="str">
        <f>INDEX($K$6:$AE$6,1,MATCH(1,K147:AE147,-1))</f>
        <v>1870 +</v>
      </c>
      <c r="AN147" s="337" t="str">
        <f>IF(INDEX($K$6:$AE$6,1,MATCH(1,K147:AE147,1))&lt;&gt;INDEX($K$6:$AE$6,1,MATCH(1,K147:AE147,-1)),INDEX($K$6:$AE$6,1,MATCH(1,K147:AE147,1)),"-")</f>
        <v>-</v>
      </c>
      <c r="AO147"/>
      <c r="AP147"/>
      <c r="AQ147"/>
    </row>
    <row r="148" spans="1:43" ht="15" customHeight="1" x14ac:dyDescent="0.2">
      <c r="A148" s="169" t="str">
        <f>IF(IFERROR(VLOOKUP(G148,EmployesActifs,1,FALSE),"Non")&lt;&gt;"Non","Oui","Non")</f>
        <v>Non</v>
      </c>
      <c r="B148" s="172">
        <f>IF(A148="Oui",1,0)</f>
        <v>0</v>
      </c>
      <c r="C148" s="172">
        <f>IF(OR(G148="Médecin",H148="Médecin",I148="Médecin",I148="Médecins",H148="anesthésiste",H148="boursier univ.",H148="chercheur",H148="chirurgien",H148="Résident(e)",H148="Md Urg",H148="Md Card",H148="Fellow",H148="Externe Médecine",H148="Directeur de la biobanque Médecin",H148="monit.-boursier",),1,0)</f>
        <v>0</v>
      </c>
      <c r="D148" s="172">
        <f>IF(OR(G148=0,H148="Stagiaire",H148="Stagiaires",H148="Externe",H148="Externes",G148="agence",H148="STAGIAIRE INFIRMIER(ÈRE)",H148="STAGIAIRE SI",H148="STAGIAIRE PAB",H148="STAGIAIRE EN PERFUSION",H148="Stagiaire Physiothérapeute",H148="Stagiaire médecine",H148="Stagiaire - Service sociaux",H148="STAGIAIRE SOINS INFIRMIERS",H148="STAGIAIRE EXTERNE EN MÉDECINE",H148="ss",),1,0)</f>
        <v>0</v>
      </c>
      <c r="E148" s="28" t="s">
        <v>814</v>
      </c>
      <c r="F148" s="28" t="s">
        <v>816</v>
      </c>
      <c r="G148" s="257">
        <v>10064</v>
      </c>
      <c r="H148" s="67" t="s">
        <v>72</v>
      </c>
      <c r="I148" s="66" t="s">
        <v>135</v>
      </c>
      <c r="J148" s="273">
        <f ca="1">IF(AK148&lt;=Données!$B$2,1," ")</f>
        <v>1</v>
      </c>
      <c r="K148" s="45"/>
      <c r="L148" s="46"/>
      <c r="M148" s="47"/>
      <c r="N148" s="48"/>
      <c r="O148" s="185"/>
      <c r="P148" s="187"/>
      <c r="Q148" s="185"/>
      <c r="R148" s="186"/>
      <c r="S148" s="186"/>
      <c r="T148" s="187"/>
      <c r="U148" s="187"/>
      <c r="V148" s="187"/>
      <c r="W148" s="187"/>
      <c r="X148" s="323"/>
      <c r="Y148" s="214"/>
      <c r="Z148" s="36"/>
      <c r="AA148" s="34">
        <v>1</v>
      </c>
      <c r="AB148" s="35"/>
      <c r="AC148" s="35"/>
      <c r="AD148" s="35"/>
      <c r="AE148" s="324"/>
      <c r="AF148" s="325"/>
      <c r="AG148" s="326"/>
      <c r="AH148" s="36"/>
      <c r="AI148" s="56"/>
      <c r="AJ148" s="327" t="s">
        <v>44</v>
      </c>
      <c r="AK148" s="329">
        <v>43889</v>
      </c>
      <c r="AL148" s="43"/>
      <c r="AM148" s="337" t="str">
        <f>INDEX($K$6:$AE$6,1,MATCH(1,K148:AE148,-1))</f>
        <v>1511-S</v>
      </c>
      <c r="AN148" s="337" t="str">
        <f>IF(INDEX($K$6:$AE$6,1,MATCH(1,K148:AE148,1))&lt;&gt;INDEX($K$6:$AE$6,1,MATCH(1,K148:AE148,-1)),INDEX($K$6:$AE$6,1,MATCH(1,K148:AE148,1)),"-")</f>
        <v>-</v>
      </c>
      <c r="AO148"/>
      <c r="AP148"/>
      <c r="AQ148"/>
    </row>
    <row r="149" spans="1:43" ht="15" customHeight="1" x14ac:dyDescent="0.2">
      <c r="A149" s="169" t="str">
        <f>IF(IFERROR(VLOOKUP(G149,EmployesActifs,1,FALSE),"Non")&lt;&gt;"Non","Oui","Non")</f>
        <v>Non</v>
      </c>
      <c r="B149" s="172">
        <f>IF(A149="Oui",1,0)</f>
        <v>0</v>
      </c>
      <c r="C149" s="172">
        <f>IF(OR(G149="Médecin",H149="Médecin",I149="Médecin",I149="Médecins",H149="anesthésiste",H149="boursier univ.",H149="chercheur",H149="chirurgien",H149="Résident(e)",H149="Md Urg",H149="Md Card",H149="Fellow",H149="Externe Médecine",H149="Directeur de la biobanque Médecin",H149="monit.-boursier",),1,0)</f>
        <v>0</v>
      </c>
      <c r="D149" s="172">
        <f>IF(OR(G149=0,H149="Stagiaire",H149="Stagiaires",H149="Externe",H149="Externes",G149="agence",H149="STAGIAIRE INFIRMIER(ÈRE)",H149="STAGIAIRE SI",H149="STAGIAIRE PAB",H149="STAGIAIRE EN PERFUSION",H149="Stagiaire Physiothérapeute",H149="Stagiaire médecine",H149="Stagiaire - Service sociaux",H149="STAGIAIRE SOINS INFIRMIERS",H149="STAGIAIRE EXTERNE EN MÉDECINE",H149="ss",),1,0)</f>
        <v>0</v>
      </c>
      <c r="E149" s="28" t="s">
        <v>825</v>
      </c>
      <c r="F149" s="28" t="s">
        <v>826</v>
      </c>
      <c r="G149" s="255">
        <v>10857</v>
      </c>
      <c r="H149" s="79" t="s">
        <v>69</v>
      </c>
      <c r="I149" s="164" t="s">
        <v>5709</v>
      </c>
      <c r="J149" s="273">
        <f ca="1">IF(AK149&lt;=Données!$B$2,1," ")</f>
        <v>1</v>
      </c>
      <c r="K149" s="45"/>
      <c r="L149" s="46"/>
      <c r="M149" s="47" t="s">
        <v>56</v>
      </c>
      <c r="N149" s="48" t="s">
        <v>56</v>
      </c>
      <c r="O149" s="185"/>
      <c r="P149" s="187"/>
      <c r="Q149" s="185"/>
      <c r="R149" s="186"/>
      <c r="S149" s="186">
        <v>1</v>
      </c>
      <c r="T149" s="187"/>
      <c r="U149" s="187"/>
      <c r="V149" s="187"/>
      <c r="W149" s="187"/>
      <c r="X149" s="323"/>
      <c r="Y149" s="214"/>
      <c r="Z149" s="36"/>
      <c r="AA149" s="34"/>
      <c r="AB149" s="35"/>
      <c r="AC149" s="35"/>
      <c r="AD149" s="35"/>
      <c r="AE149" s="324"/>
      <c r="AF149" s="325"/>
      <c r="AG149" s="326"/>
      <c r="AH149" s="36"/>
      <c r="AI149" s="56"/>
      <c r="AJ149" s="327" t="s">
        <v>2858</v>
      </c>
      <c r="AK149" s="329">
        <v>44958</v>
      </c>
      <c r="AL149" s="43"/>
      <c r="AM149" s="337" t="str">
        <f>INDEX($K$6:$AE$6,1,MATCH(1,K149:AE149,-1))</f>
        <v>1870 +</v>
      </c>
      <c r="AN149" s="337" t="str">
        <f>IF(INDEX($K$6:$AE$6,1,MATCH(1,K149:AE149,1))&lt;&gt;INDEX($K$6:$AE$6,1,MATCH(1,K149:AE149,-1)),INDEX($K$6:$AE$6,1,MATCH(1,K149:AE149,1)),"-")</f>
        <v>-</v>
      </c>
      <c r="AO149"/>
      <c r="AP149"/>
      <c r="AQ149"/>
    </row>
    <row r="150" spans="1:43" ht="15" customHeight="1" x14ac:dyDescent="0.2">
      <c r="A150" s="169" t="str">
        <f>IF(IFERROR(VLOOKUP(G150,EmployesActifs,1,FALSE),"Non")&lt;&gt;"Non","Oui","Non")</f>
        <v>Non</v>
      </c>
      <c r="B150" s="172">
        <f>IF(A150="Oui",1,0)</f>
        <v>0</v>
      </c>
      <c r="C150" s="172">
        <f>IF(OR(G150="Médecin",H150="Médecin",I150="Médecin",I150="Médecins",H150="anesthésiste",H150="boursier univ.",H150="chercheur",H150="chirurgien",H150="Résident(e)",H150="Md Urg",H150="Md Card",H150="Fellow",H150="Externe Médecine",H150="Directeur de la biobanque Médecin",H150="monit.-boursier",),1,0)</f>
        <v>0</v>
      </c>
      <c r="D150" s="172">
        <f>IF(OR(G150=0,H150="Stagiaire",H150="Stagiaires",H150="Externe",H150="Externes",G150="agence",H150="STAGIAIRE INFIRMIER(ÈRE)",H150="STAGIAIRE SI",H150="STAGIAIRE PAB",H150="STAGIAIRE EN PERFUSION",H150="Stagiaire Physiothérapeute",H150="Stagiaire médecine",H150="Stagiaire - Service sociaux",H150="STAGIAIRE SOINS INFIRMIERS",H150="STAGIAIRE EXTERNE EN MÉDECINE",H150="ss",),1,0)</f>
        <v>0</v>
      </c>
      <c r="E150" s="28" t="s">
        <v>834</v>
      </c>
      <c r="F150" s="28" t="s">
        <v>835</v>
      </c>
      <c r="G150" s="255">
        <v>10069</v>
      </c>
      <c r="H150" s="79" t="s">
        <v>54</v>
      </c>
      <c r="I150" s="164" t="s">
        <v>55</v>
      </c>
      <c r="J150" s="273">
        <f ca="1">IF(AK150&lt;=Données!$B$2,1," ")</f>
        <v>1</v>
      </c>
      <c r="K150" s="45" t="s">
        <v>56</v>
      </c>
      <c r="L150" s="46" t="s">
        <v>56</v>
      </c>
      <c r="M150" s="47" t="s">
        <v>56</v>
      </c>
      <c r="N150" s="48"/>
      <c r="O150" s="185"/>
      <c r="P150" s="187"/>
      <c r="Q150" s="185"/>
      <c r="R150" s="186"/>
      <c r="S150" s="186">
        <v>1</v>
      </c>
      <c r="T150" s="187"/>
      <c r="U150" s="187"/>
      <c r="V150" s="187"/>
      <c r="W150" s="187"/>
      <c r="X150" s="323"/>
      <c r="Y150" s="214"/>
      <c r="Z150" s="36"/>
      <c r="AA150" s="34"/>
      <c r="AB150" s="35">
        <v>1</v>
      </c>
      <c r="AC150" s="35"/>
      <c r="AD150" s="35"/>
      <c r="AE150" s="324"/>
      <c r="AF150" s="325"/>
      <c r="AG150" s="326"/>
      <c r="AH150" s="344"/>
      <c r="AI150" s="56"/>
      <c r="AJ150" s="327" t="s">
        <v>98</v>
      </c>
      <c r="AK150" s="329">
        <v>44587</v>
      </c>
      <c r="AL150" s="43"/>
      <c r="AM150" s="337" t="str">
        <f>INDEX($K$6:$AE$6,1,MATCH(1,K150:AE150,-1))</f>
        <v>1870 +</v>
      </c>
      <c r="AN150" s="337" t="str">
        <f>IF(INDEX($K$6:$AE$6,1,MATCH(1,K150:AE150,1))&lt;&gt;INDEX($K$6:$AE$6,1,MATCH(1,K150:AE150,-1)),INDEX($K$6:$AE$6,1,MATCH(1,K150:AE150,1)),"-")</f>
        <v>1512-M</v>
      </c>
      <c r="AO150"/>
      <c r="AP150"/>
      <c r="AQ150"/>
    </row>
    <row r="151" spans="1:43" ht="15" customHeight="1" x14ac:dyDescent="0.2">
      <c r="A151" s="169" t="str">
        <f>IF(IFERROR(VLOOKUP(G151,EmployesActifs,1,FALSE),"Non")&lt;&gt;"Non","Oui","Non")</f>
        <v>Non</v>
      </c>
      <c r="B151" s="172">
        <f>IF(A151="Oui",1,0)</f>
        <v>0</v>
      </c>
      <c r="C151" s="172">
        <f>IF(OR(G151="Médecin",H151="Médecin",I151="Médecin",I151="Médecins",H151="anesthésiste",H151="boursier univ.",H151="chercheur",H151="chirurgien",H151="Résident(e)",H151="Md Urg",H151="Md Card",H151="Fellow",H151="Externe Médecine",H151="Directeur de la biobanque Médecin",H151="monit.-boursier",),1,0)</f>
        <v>0</v>
      </c>
      <c r="D151" s="172">
        <f>IF(OR(G151=0,H151="Stagiaire",H151="Stagiaires",H151="Externe",H151="Externes",G151="agence",H151="STAGIAIRE INFIRMIER(ÈRE)",H151="STAGIAIRE SI",H151="STAGIAIRE PAB",H151="STAGIAIRE EN PERFUSION",H151="Stagiaire Physiothérapeute",H151="Stagiaire médecine",H151="Stagiaire - Service sociaux",H151="STAGIAIRE SOINS INFIRMIERS",H151="STAGIAIRE EXTERNE EN MÉDECINE",H151="ss",),1,0)</f>
        <v>0</v>
      </c>
      <c r="E151" s="28" t="s">
        <v>839</v>
      </c>
      <c r="F151" s="28" t="s">
        <v>790</v>
      </c>
      <c r="G151" s="255">
        <v>10328</v>
      </c>
      <c r="H151" s="79" t="s">
        <v>103</v>
      </c>
      <c r="I151" s="164" t="s">
        <v>5215</v>
      </c>
      <c r="J151" s="273">
        <f ca="1">IF(AK151&lt;=Données!$B$2,1," ")</f>
        <v>1</v>
      </c>
      <c r="K151" s="45"/>
      <c r="L151" s="46"/>
      <c r="M151" s="47"/>
      <c r="N151" s="48"/>
      <c r="O151" s="185"/>
      <c r="P151" s="187"/>
      <c r="Q151" s="185"/>
      <c r="R151" s="186"/>
      <c r="S151" s="186"/>
      <c r="T151" s="187"/>
      <c r="U151" s="187"/>
      <c r="V151" s="187"/>
      <c r="W151" s="187"/>
      <c r="X151" s="323"/>
      <c r="Y151" s="214"/>
      <c r="Z151" s="36"/>
      <c r="AA151" s="34">
        <v>1</v>
      </c>
      <c r="AB151" s="35"/>
      <c r="AC151" s="35"/>
      <c r="AD151" s="35"/>
      <c r="AE151" s="324"/>
      <c r="AF151" s="325"/>
      <c r="AG151" s="326"/>
      <c r="AH151" s="344"/>
      <c r="AI151" s="56"/>
      <c r="AJ151" s="327" t="s">
        <v>44</v>
      </c>
      <c r="AK151" s="329">
        <v>43915</v>
      </c>
      <c r="AL151" s="43"/>
      <c r="AM151" s="337" t="str">
        <f>INDEX($K$6:$AE$6,1,MATCH(1,K151:AE151,-1))</f>
        <v>1511-S</v>
      </c>
      <c r="AN151" s="337" t="str">
        <f>IF(INDEX($K$6:$AE$6,1,MATCH(1,K151:AE151,1))&lt;&gt;INDEX($K$6:$AE$6,1,MATCH(1,K151:AE151,-1)),INDEX($K$6:$AE$6,1,MATCH(1,K151:AE151,1)),"-")</f>
        <v>-</v>
      </c>
      <c r="AO151"/>
      <c r="AP151"/>
      <c r="AQ151"/>
    </row>
    <row r="152" spans="1:43" ht="15" customHeight="1" x14ac:dyDescent="0.2">
      <c r="A152" s="169" t="str">
        <f>IF(IFERROR(VLOOKUP(G152,EmployesActifs,1,FALSE),"Non")&lt;&gt;"Non","Oui","Non")</f>
        <v>Non</v>
      </c>
      <c r="B152" s="172">
        <f>IF(A152="Oui",1,0)</f>
        <v>0</v>
      </c>
      <c r="C152" s="172">
        <f>IF(OR(G152="Médecin",H152="Médecin",I152="Médecin",I152="Médecins",H152="anesthésiste",H152="boursier univ.",H152="chercheur",H152="chirurgien",H152="Résident(e)",H152="Md Urg",H152="Md Card",H152="Fellow",H152="Externe Médecine",H152="Directeur de la biobanque Médecin",H152="monit.-boursier",),1,0)</f>
        <v>0</v>
      </c>
      <c r="D152" s="172">
        <f>IF(OR(G152=0,H152="Stagiaire",H152="Stagiaires",H152="Externe",H152="Externes",G152="agence",H152="STAGIAIRE INFIRMIER(ÈRE)",H152="STAGIAIRE SI",H152="STAGIAIRE PAB",H152="STAGIAIRE EN PERFUSION",H152="Stagiaire Physiothérapeute",H152="Stagiaire médecine",H152="Stagiaire - Service sociaux",H152="STAGIAIRE SOINS INFIRMIERS",H152="STAGIAIRE EXTERNE EN MÉDECINE",H152="ss",),1,0)</f>
        <v>0</v>
      </c>
      <c r="E152" s="28" t="s">
        <v>842</v>
      </c>
      <c r="F152" s="28" t="s">
        <v>843</v>
      </c>
      <c r="G152" s="255">
        <v>11442</v>
      </c>
      <c r="H152" s="57" t="s">
        <v>517</v>
      </c>
      <c r="I152" s="52" t="s">
        <v>416</v>
      </c>
      <c r="J152" s="273">
        <f ca="1">IF(AK152&lt;=Données!$B$2,1," ")</f>
        <v>1</v>
      </c>
      <c r="K152" s="45"/>
      <c r="L152" s="46"/>
      <c r="M152" s="47">
        <v>1</v>
      </c>
      <c r="N152" s="48"/>
      <c r="O152" s="185"/>
      <c r="P152" s="187"/>
      <c r="Q152" s="185"/>
      <c r="R152" s="186"/>
      <c r="S152" s="186"/>
      <c r="T152" s="187"/>
      <c r="U152" s="187"/>
      <c r="V152" s="187"/>
      <c r="W152" s="187"/>
      <c r="X152" s="323"/>
      <c r="Y152" s="214"/>
      <c r="Z152" s="36"/>
      <c r="AA152" s="34"/>
      <c r="AB152" s="35"/>
      <c r="AC152" s="35"/>
      <c r="AD152" s="35" t="s">
        <v>56</v>
      </c>
      <c r="AE152" s="324"/>
      <c r="AF152" s="325"/>
      <c r="AG152" s="326"/>
      <c r="AH152" s="36"/>
      <c r="AI152" s="56"/>
      <c r="AJ152" s="327" t="s">
        <v>85</v>
      </c>
      <c r="AK152" s="329">
        <v>44560</v>
      </c>
      <c r="AL152" s="43"/>
      <c r="AM152" s="337" t="str">
        <f>INDEX($K$6:$AE$6,1,MATCH(1,K152:AE152,-1))</f>
        <v>95PFE-L2L</v>
      </c>
      <c r="AN152" s="337" t="str">
        <f>IF(INDEX($K$6:$AE$6,1,MATCH(1,K152:AE152,1))&lt;&gt;INDEX($K$6:$AE$6,1,MATCH(1,K152:AE152,-1)),INDEX($K$6:$AE$6,1,MATCH(1,K152:AE152,1)),"-")</f>
        <v>-</v>
      </c>
      <c r="AO152"/>
      <c r="AP152"/>
      <c r="AQ152"/>
    </row>
    <row r="153" spans="1:43" ht="15" customHeight="1" x14ac:dyDescent="0.2">
      <c r="A153" s="169" t="str">
        <f>IF(IFERROR(VLOOKUP(G153,EmployesActifs,1,FALSE),"Non")&lt;&gt;"Non","Oui","Non")</f>
        <v>Non</v>
      </c>
      <c r="B153" s="172">
        <f>IF(A153="Oui",1,0)</f>
        <v>0</v>
      </c>
      <c r="C153" s="172">
        <f>IF(OR(G153="Médecin",H153="Médecin",I153="Médecin",I153="Médecins",H153="anesthésiste",H153="boursier univ.",H153="chercheur",H153="chirurgien",H153="Résident(e)",H153="Md Urg",H153="Md Card",H153="Fellow",H153="Externe Médecine",H153="Directeur de la biobanque Médecin",H153="monit.-boursier",),1,0)</f>
        <v>0</v>
      </c>
      <c r="D153" s="172">
        <f>IF(OR(G153=0,H153="Stagiaire",H153="Stagiaires",H153="Externe",H153="Externes",G153="agence",H153="STAGIAIRE INFIRMIER(ÈRE)",H153="STAGIAIRE SI",H153="STAGIAIRE PAB",H153="STAGIAIRE EN PERFUSION",H153="Stagiaire Physiothérapeute",H153="Stagiaire médecine",H153="Stagiaire - Service sociaux",H153="STAGIAIRE SOINS INFIRMIERS",H153="STAGIAIRE EXTERNE EN MÉDECINE",H153="ss",),1,0)</f>
        <v>0</v>
      </c>
      <c r="E153" s="28" t="s">
        <v>844</v>
      </c>
      <c r="F153" s="28" t="s">
        <v>845</v>
      </c>
      <c r="G153" s="255">
        <v>12091</v>
      </c>
      <c r="H153" s="57" t="s">
        <v>121</v>
      </c>
      <c r="I153" s="52" t="s">
        <v>122</v>
      </c>
      <c r="J153" s="273">
        <f ca="1">IF(AK153&lt;=Données!$B$2,1," ")</f>
        <v>1</v>
      </c>
      <c r="K153" s="45">
        <v>1</v>
      </c>
      <c r="L153" s="46"/>
      <c r="M153" s="47"/>
      <c r="N153" s="48"/>
      <c r="O153" s="185"/>
      <c r="P153" s="187"/>
      <c r="Q153" s="185"/>
      <c r="R153" s="186"/>
      <c r="S153" s="186"/>
      <c r="T153" s="187"/>
      <c r="U153" s="187"/>
      <c r="V153" s="187"/>
      <c r="W153" s="187"/>
      <c r="X153" s="323"/>
      <c r="Y153" s="214"/>
      <c r="Z153" s="36"/>
      <c r="AA153" s="34"/>
      <c r="AB153" s="35"/>
      <c r="AC153" s="35"/>
      <c r="AD153" s="35"/>
      <c r="AE153" s="324"/>
      <c r="AF153" s="325"/>
      <c r="AG153" s="326"/>
      <c r="AH153" s="36"/>
      <c r="AI153" s="56"/>
      <c r="AJ153" s="327" t="s">
        <v>85</v>
      </c>
      <c r="AK153" s="329">
        <v>44595</v>
      </c>
      <c r="AL153" s="43"/>
      <c r="AM153" s="337" t="str">
        <f>INDEX($K$6:$AE$6,1,MATCH(1,K153:AE153,-1))</f>
        <v>95PFE-L2S</v>
      </c>
      <c r="AN153" s="337" t="str">
        <f>IF(INDEX($K$6:$AE$6,1,MATCH(1,K153:AE153,1))&lt;&gt;INDEX($K$6:$AE$6,1,MATCH(1,K153:AE153,-1)),INDEX($K$6:$AE$6,1,MATCH(1,K153:AE153,1)),"-")</f>
        <v>-</v>
      </c>
      <c r="AO153"/>
      <c r="AP153"/>
      <c r="AQ153"/>
    </row>
    <row r="154" spans="1:43" ht="15" customHeight="1" x14ac:dyDescent="0.2">
      <c r="A154" s="169" t="str">
        <f>IF(IFERROR(VLOOKUP(G154,EmployesActifs,1,FALSE),"Non")&lt;&gt;"Non","Oui","Non")</f>
        <v>Non</v>
      </c>
      <c r="B154" s="172">
        <f>IF(A154="Oui",1,0)</f>
        <v>0</v>
      </c>
      <c r="C154" s="172">
        <f>IF(OR(G154="Médecin",H154="Médecin",I154="Médecin",I154="Médecins",H154="anesthésiste",H154="boursier univ.",H154="chercheur",H154="chirurgien",H154="Résident(e)",H154="Md Urg",H154="Md Card",H154="Fellow",H154="Externe Médecine",H154="Directeur de la biobanque Médecin",H154="monit.-boursier",),1,0)</f>
        <v>0</v>
      </c>
      <c r="D154" s="172">
        <f>IF(OR(G154=0,H154="Stagiaire",H154="Stagiaires",H154="Externe",H154="Externes",G154="agence",H154="STAGIAIRE INFIRMIER(ÈRE)",H154="STAGIAIRE SI",H154="STAGIAIRE PAB",H154="STAGIAIRE EN PERFUSION",H154="Stagiaire Physiothérapeute",H154="Stagiaire médecine",H154="Stagiaire - Service sociaux",H154="STAGIAIRE SOINS INFIRMIERS",H154="STAGIAIRE EXTERNE EN MÉDECINE",H154="ss",),1,0)</f>
        <v>0</v>
      </c>
      <c r="E154" s="28" t="s">
        <v>3004</v>
      </c>
      <c r="F154" s="28" t="s">
        <v>3005</v>
      </c>
      <c r="G154" s="257">
        <v>12572</v>
      </c>
      <c r="H154" s="79" t="s">
        <v>54</v>
      </c>
      <c r="I154" s="164" t="s">
        <v>55</v>
      </c>
      <c r="J154" s="273" t="str">
        <f ca="1">IF(AK154&lt;=Données!$B$2,1," ")</f>
        <v xml:space="preserve"> </v>
      </c>
      <c r="K154" s="45" t="s">
        <v>56</v>
      </c>
      <c r="L154" s="46"/>
      <c r="M154" s="47"/>
      <c r="N154" s="48"/>
      <c r="O154" s="185"/>
      <c r="P154" s="187"/>
      <c r="Q154" s="185"/>
      <c r="R154" s="186"/>
      <c r="S154" s="186">
        <v>1</v>
      </c>
      <c r="T154" s="187"/>
      <c r="U154" s="187"/>
      <c r="V154" s="187">
        <v>1</v>
      </c>
      <c r="W154" s="187"/>
      <c r="X154" s="323"/>
      <c r="Y154" s="214"/>
      <c r="Z154" s="36"/>
      <c r="AA154" s="34"/>
      <c r="AB154" s="35"/>
      <c r="AC154" s="35"/>
      <c r="AD154" s="35"/>
      <c r="AE154" s="324"/>
      <c r="AF154" s="325"/>
      <c r="AG154" s="326"/>
      <c r="AH154" s="344"/>
      <c r="AI154" s="56"/>
      <c r="AJ154" s="327" t="s">
        <v>4462</v>
      </c>
      <c r="AK154" s="329">
        <v>45784</v>
      </c>
      <c r="AL154" s="43"/>
      <c r="AM154" s="337" t="str">
        <f>INDEX($K$6:$AE$6,1,MATCH(1,K154:AE154,-1))</f>
        <v>1870 +</v>
      </c>
      <c r="AN154" s="337" t="str">
        <f>IF(INDEX($K$6:$AE$6,1,MATCH(1,K154:AE154,1))&lt;&gt;INDEX($K$6:$AE$6,1,MATCH(1,K154:AE154,-1)),INDEX($K$6:$AE$6,1,MATCH(1,K154:AE154,1)),"-")</f>
        <v>HF-801SD</v>
      </c>
      <c r="AO154"/>
      <c r="AP154"/>
      <c r="AQ154"/>
    </row>
    <row r="155" spans="1:43" ht="15" customHeight="1" x14ac:dyDescent="0.2">
      <c r="A155" s="169" t="str">
        <f>IF(IFERROR(VLOOKUP(G155,EmployesActifs,1,FALSE),"Non")&lt;&gt;"Non","Oui","Non")</f>
        <v>Non</v>
      </c>
      <c r="B155" s="172">
        <f>IF(A155="Oui",1,0)</f>
        <v>0</v>
      </c>
      <c r="C155" s="172">
        <f>IF(OR(G155="Médecin",H155="Médecin",I155="Médecin",I155="Médecins",H155="anesthésiste",H155="boursier univ.",H155="chercheur",H155="chirurgien",H155="Résident(e)",H155="Md Urg",H155="Md Card",H155="Fellow",H155="Externe Médecine",H155="Directeur de la biobanque Médecin",H155="monit.-boursier",),1,0)</f>
        <v>0</v>
      </c>
      <c r="D155" s="172">
        <f>IF(OR(G155=0,H155="Stagiaire",H155="Stagiaires",H155="Externe",H155="Externes",G155="agence",H155="STAGIAIRE INFIRMIER(ÈRE)",H155="STAGIAIRE SI",H155="STAGIAIRE PAB",H155="STAGIAIRE EN PERFUSION",H155="Stagiaire Physiothérapeute",H155="Stagiaire médecine",H155="Stagiaire - Service sociaux",H155="STAGIAIRE SOINS INFIRMIERS",H155="STAGIAIRE EXTERNE EN MÉDECINE",H155="ss",),1,0)</f>
        <v>0</v>
      </c>
      <c r="E155" s="28" t="s">
        <v>871</v>
      </c>
      <c r="F155" s="28" t="s">
        <v>602</v>
      </c>
      <c r="G155" s="256">
        <v>10932</v>
      </c>
      <c r="H155" s="79" t="s">
        <v>517</v>
      </c>
      <c r="I155" s="164" t="s">
        <v>1505</v>
      </c>
      <c r="J155" s="273">
        <f ca="1">IF(AK155&lt;=Données!$B$2,1," ")</f>
        <v>1</v>
      </c>
      <c r="K155" s="45"/>
      <c r="L155" s="46" t="s">
        <v>56</v>
      </c>
      <c r="M155" s="47">
        <v>1</v>
      </c>
      <c r="N155" s="48"/>
      <c r="O155" s="185"/>
      <c r="P155" s="187"/>
      <c r="Q155" s="185"/>
      <c r="R155" s="186"/>
      <c r="S155" s="186"/>
      <c r="T155" s="187"/>
      <c r="U155" s="187"/>
      <c r="V155" s="187"/>
      <c r="W155" s="187"/>
      <c r="X155" s="323"/>
      <c r="Y155" s="214"/>
      <c r="Z155" s="36"/>
      <c r="AA155" s="34"/>
      <c r="AB155" s="35"/>
      <c r="AC155" s="35"/>
      <c r="AD155" s="35"/>
      <c r="AE155" s="324"/>
      <c r="AF155" s="325"/>
      <c r="AG155" s="326"/>
      <c r="AH155" s="36"/>
      <c r="AI155" s="56"/>
      <c r="AJ155" s="327" t="s">
        <v>85</v>
      </c>
      <c r="AK155" s="329">
        <v>44460</v>
      </c>
      <c r="AL155" s="43"/>
      <c r="AM155" s="337" t="str">
        <f>INDEX($K$6:$AE$6,1,MATCH(1,K155:AE155,-1))</f>
        <v>95PFE-L2L</v>
      </c>
      <c r="AN155" s="337" t="str">
        <f>IF(INDEX($K$6:$AE$6,1,MATCH(1,K155:AE155,1))&lt;&gt;INDEX($K$6:$AE$6,1,MATCH(1,K155:AE155,-1)),INDEX($K$6:$AE$6,1,MATCH(1,K155:AE155,1)),"-")</f>
        <v>-</v>
      </c>
      <c r="AO155"/>
      <c r="AP155"/>
      <c r="AQ155"/>
    </row>
    <row r="156" spans="1:43" ht="15" customHeight="1" x14ac:dyDescent="0.2">
      <c r="A156" s="169" t="str">
        <f>IF(IFERROR(VLOOKUP(G156,EmployesActifs,1,FALSE),"Non")&lt;&gt;"Non","Oui","Non")</f>
        <v>Non</v>
      </c>
      <c r="B156" s="172">
        <f>IF(A156="Oui",1,0)</f>
        <v>0</v>
      </c>
      <c r="C156" s="172">
        <f>IF(OR(G156="Médecin",H156="Médecin",I156="Médecin",I156="Médecins",H156="anesthésiste",H156="boursier univ.",H156="chercheur",H156="chirurgien",H156="Résident(e)",H156="Md Urg",H156="Md Card",H156="Fellow",H156="Externe Médecine",H156="Directeur de la biobanque Médecin",H156="monit.-boursier",),1,0)</f>
        <v>0</v>
      </c>
      <c r="D156" s="172">
        <f>IF(OR(G156=0,H156="Stagiaire",H156="Stagiaires",H156="Externe",H156="Externes",G156="agence",H156="STAGIAIRE INFIRMIER(ÈRE)",H156="STAGIAIRE SI",H156="STAGIAIRE PAB",H156="STAGIAIRE EN PERFUSION",H156="Stagiaire Physiothérapeute",H156="Stagiaire médecine",H156="Stagiaire - Service sociaux",H156="STAGIAIRE SOINS INFIRMIERS",H156="STAGIAIRE EXTERNE EN MÉDECINE",H156="ss",),1,0)</f>
        <v>0</v>
      </c>
      <c r="E156" s="28" t="s">
        <v>871</v>
      </c>
      <c r="F156" s="28" t="s">
        <v>686</v>
      </c>
      <c r="G156" s="256">
        <v>12106</v>
      </c>
      <c r="H156" s="50" t="s">
        <v>60</v>
      </c>
      <c r="I156" s="58" t="s">
        <v>88</v>
      </c>
      <c r="J156" s="273">
        <f ca="1">IF(AK156&lt;=Données!$B$2,1," ")</f>
        <v>1</v>
      </c>
      <c r="K156" s="45" t="s">
        <v>56</v>
      </c>
      <c r="L156" s="46"/>
      <c r="M156" s="47"/>
      <c r="N156" s="48"/>
      <c r="O156" s="185"/>
      <c r="P156" s="187"/>
      <c r="Q156" s="185">
        <v>1</v>
      </c>
      <c r="R156" s="186"/>
      <c r="S156" s="186"/>
      <c r="T156" s="187"/>
      <c r="U156" s="187"/>
      <c r="V156" s="187"/>
      <c r="W156" s="187"/>
      <c r="X156" s="323"/>
      <c r="Y156" s="214"/>
      <c r="Z156" s="36"/>
      <c r="AA156" s="34"/>
      <c r="AB156" s="35"/>
      <c r="AC156" s="35"/>
      <c r="AD156" s="35"/>
      <c r="AE156" s="324"/>
      <c r="AF156" s="325"/>
      <c r="AG156" s="326"/>
      <c r="AH156" s="36"/>
      <c r="AI156" s="56"/>
      <c r="AJ156" s="327" t="s">
        <v>50</v>
      </c>
      <c r="AK156" s="329">
        <v>44570</v>
      </c>
      <c r="AL156" s="43" t="s">
        <v>872</v>
      </c>
      <c r="AM156" s="337" t="str">
        <f>INDEX($K$6:$AE$6,1,MATCH(1,K156:AE156,-1))</f>
        <v>1860-S</v>
      </c>
      <c r="AN156" s="337" t="str">
        <f>IF(INDEX($K$6:$AE$6,1,MATCH(1,K156:AE156,1))&lt;&gt;INDEX($K$6:$AE$6,1,MATCH(1,K156:AE156,-1)),INDEX($K$6:$AE$6,1,MATCH(1,K156:AE156,1)),"-")</f>
        <v>-</v>
      </c>
      <c r="AO156"/>
      <c r="AP156"/>
      <c r="AQ156"/>
    </row>
    <row r="157" spans="1:43" ht="15" customHeight="1" x14ac:dyDescent="0.2">
      <c r="A157" s="169" t="str">
        <f>IF(IFERROR(VLOOKUP(G157,EmployesActifs,1,FALSE),"Non")&lt;&gt;"Non","Oui","Non")</f>
        <v>Non</v>
      </c>
      <c r="B157" s="172">
        <f>IF(A157="Oui",1,0)</f>
        <v>0</v>
      </c>
      <c r="C157" s="172">
        <f>IF(OR(G157="Médecin",H157="Médecin",I157="Médecin",I157="Médecins",H157="anesthésiste",H157="boursier univ.",H157="chercheur",H157="chirurgien",H157="Résident(e)",H157="Md Urg",H157="Md Card",H157="Fellow",H157="Externe Médecine",H157="Directeur de la biobanque Médecin",H157="monit.-boursier",),1,0)</f>
        <v>0</v>
      </c>
      <c r="D157" s="172">
        <f>IF(OR(G157=0,H157="Stagiaire",H157="Stagiaires",H157="Externe",H157="Externes",G157="agence",H157="STAGIAIRE INFIRMIER(ÈRE)",H157="STAGIAIRE SI",H157="STAGIAIRE PAB",H157="STAGIAIRE EN PERFUSION",H157="Stagiaire Physiothérapeute",H157="Stagiaire médecine",H157="Stagiaire - Service sociaux",H157="STAGIAIRE SOINS INFIRMIERS",H157="STAGIAIRE EXTERNE EN MÉDECINE",H157="ss",),1,0)</f>
        <v>0</v>
      </c>
      <c r="E157" s="28" t="s">
        <v>878</v>
      </c>
      <c r="F157" s="28" t="s">
        <v>564</v>
      </c>
      <c r="G157" s="255">
        <v>11369</v>
      </c>
      <c r="H157" s="79" t="s">
        <v>103</v>
      </c>
      <c r="I157" s="164" t="s">
        <v>61</v>
      </c>
      <c r="J157" s="273">
        <f ca="1">IF(AK157&lt;=Données!$B$2,1," ")</f>
        <v>1</v>
      </c>
      <c r="K157" s="45">
        <v>1</v>
      </c>
      <c r="L157" s="46"/>
      <c r="M157" s="47"/>
      <c r="N157" s="48"/>
      <c r="O157" s="185"/>
      <c r="P157" s="187"/>
      <c r="Q157" s="185"/>
      <c r="R157" s="186"/>
      <c r="S157" s="186"/>
      <c r="T157" s="187"/>
      <c r="U157" s="187"/>
      <c r="V157" s="187"/>
      <c r="W157" s="187"/>
      <c r="X157" s="323"/>
      <c r="Y157" s="214"/>
      <c r="Z157" s="36"/>
      <c r="AA157" s="34"/>
      <c r="AB157" s="35"/>
      <c r="AC157" s="35"/>
      <c r="AD157" s="35"/>
      <c r="AE157" s="324"/>
      <c r="AF157" s="325"/>
      <c r="AG157" s="326"/>
      <c r="AH157" s="36"/>
      <c r="AI157" s="56"/>
      <c r="AJ157" s="327" t="s">
        <v>85</v>
      </c>
      <c r="AK157" s="329">
        <v>44252</v>
      </c>
      <c r="AL157" s="43"/>
      <c r="AM157" s="337" t="str">
        <f>INDEX($K$6:$AE$6,1,MATCH(1,K157:AE157,-1))</f>
        <v>95PFE-L2S</v>
      </c>
      <c r="AN157" s="337" t="str">
        <f>IF(INDEX($K$6:$AE$6,1,MATCH(1,K157:AE157,1))&lt;&gt;INDEX($K$6:$AE$6,1,MATCH(1,K157:AE157,-1)),INDEX($K$6:$AE$6,1,MATCH(1,K157:AE157,1)),"-")</f>
        <v>-</v>
      </c>
      <c r="AO157"/>
      <c r="AP157"/>
      <c r="AQ157"/>
    </row>
    <row r="158" spans="1:43" ht="15" customHeight="1" x14ac:dyDescent="0.2">
      <c r="A158" s="169" t="str">
        <f>IF(IFERROR(VLOOKUP(G158,EmployesActifs,1,FALSE),"Non")&lt;&gt;"Non","Oui","Non")</f>
        <v>Non</v>
      </c>
      <c r="B158" s="172">
        <f>IF(A158="Oui",1,0)</f>
        <v>0</v>
      </c>
      <c r="C158" s="172">
        <f>IF(OR(G158="Médecin",H158="Médecin",I158="Médecin",I158="Médecins",H158="anesthésiste",H158="boursier univ.",H158="chercheur",H158="chirurgien",H158="Résident(e)",H158="Md Urg",H158="Md Card",H158="Fellow",H158="Externe Médecine",H158="Directeur de la biobanque Médecin",H158="monit.-boursier",),1,0)</f>
        <v>0</v>
      </c>
      <c r="D158" s="172">
        <f>IF(OR(G158=0,H158="Stagiaire",H158="Stagiaires",H158="Externe",H158="Externes",G158="agence",H158="STAGIAIRE INFIRMIER(ÈRE)",H158="STAGIAIRE SI",H158="STAGIAIRE PAB",H158="STAGIAIRE EN PERFUSION",H158="Stagiaire Physiothérapeute",H158="Stagiaire médecine",H158="Stagiaire - Service sociaux",H158="STAGIAIRE SOINS INFIRMIERS",H158="STAGIAIRE EXTERNE EN MÉDECINE",H158="ss",),1,0)</f>
        <v>0</v>
      </c>
      <c r="E158" s="28" t="s">
        <v>4733</v>
      </c>
      <c r="F158" s="28" t="s">
        <v>1837</v>
      </c>
      <c r="G158" s="257">
        <v>14034</v>
      </c>
      <c r="H158" s="57" t="s">
        <v>4999</v>
      </c>
      <c r="I158" s="52" t="s">
        <v>209</v>
      </c>
      <c r="J158" s="273" t="str">
        <f ca="1">IF(AK158&lt;=Données!$B$2,1," ")</f>
        <v xml:space="preserve"> </v>
      </c>
      <c r="K158" s="45"/>
      <c r="L158" s="46" t="s">
        <v>56</v>
      </c>
      <c r="M158" s="47"/>
      <c r="N158" s="48"/>
      <c r="O158" s="185"/>
      <c r="P158" s="187"/>
      <c r="Q158" s="185"/>
      <c r="R158" s="186"/>
      <c r="S158" s="186">
        <v>1</v>
      </c>
      <c r="T158" s="187"/>
      <c r="U158" s="187"/>
      <c r="V158" s="187"/>
      <c r="W158" s="187"/>
      <c r="X158" s="323"/>
      <c r="Y158" s="214"/>
      <c r="Z158" s="36"/>
      <c r="AA158" s="34"/>
      <c r="AB158" s="35"/>
      <c r="AC158" s="35"/>
      <c r="AD158" s="35"/>
      <c r="AE158" s="324"/>
      <c r="AF158" s="325"/>
      <c r="AG158" s="326"/>
      <c r="AH158" s="344"/>
      <c r="AI158" s="56"/>
      <c r="AJ158" s="327" t="s">
        <v>4462</v>
      </c>
      <c r="AK158" s="329">
        <v>45833</v>
      </c>
      <c r="AL158" s="43"/>
      <c r="AM158" s="337" t="str">
        <f>INDEX($K$6:$AE$6,1,MATCH(1,K158:AE158,-1))</f>
        <v>1870 +</v>
      </c>
      <c r="AN158" s="337" t="str">
        <f>IF(INDEX($K$6:$AE$6,1,MATCH(1,K158:AE158,1))&lt;&gt;INDEX($K$6:$AE$6,1,MATCH(1,K158:AE158,-1)),INDEX($K$6:$AE$6,1,MATCH(1,K158:AE158,1)),"-")</f>
        <v>-</v>
      </c>
      <c r="AO158"/>
      <c r="AP158"/>
      <c r="AQ158"/>
    </row>
    <row r="159" spans="1:43" ht="15" customHeight="1" x14ac:dyDescent="0.2">
      <c r="A159" s="169" t="str">
        <f>IF(IFERROR(VLOOKUP(G159,EmployesActifs,1,FALSE),"Non")&lt;&gt;"Non","Oui","Non")</f>
        <v>Non</v>
      </c>
      <c r="B159" s="172">
        <f>IF(A159="Oui",1,0)</f>
        <v>0</v>
      </c>
      <c r="C159" s="172">
        <f>IF(OR(G159="Médecin",H159="Médecin",I159="Médecin",I159="Médecins",H159="anesthésiste",H159="boursier univ.",H159="chercheur",H159="chirurgien",H159="Résident(e)",H159="Md Urg",H159="Md Card",H159="Fellow",H159="Externe Médecine",H159="Directeur de la biobanque Médecin",H159="monit.-boursier",),1,0)</f>
        <v>0</v>
      </c>
      <c r="D159" s="172">
        <f>IF(OR(G159=0,H159="Stagiaire",H159="Stagiaires",H159="Externe",H159="Externes",G159="agence",H159="STAGIAIRE INFIRMIER(ÈRE)",H159="STAGIAIRE SI",H159="STAGIAIRE PAB",H159="STAGIAIRE EN PERFUSION",H159="Stagiaire Physiothérapeute",H159="Stagiaire médecine",H159="Stagiaire - Service sociaux",H159="STAGIAIRE SOINS INFIRMIERS",H159="STAGIAIRE EXTERNE EN MÉDECINE",H159="ss",),1,0)</f>
        <v>0</v>
      </c>
      <c r="E159" s="28" t="s">
        <v>883</v>
      </c>
      <c r="F159" s="28" t="s">
        <v>938</v>
      </c>
      <c r="G159" s="257">
        <v>12352</v>
      </c>
      <c r="H159" s="79" t="s">
        <v>103</v>
      </c>
      <c r="I159" s="164" t="s">
        <v>61</v>
      </c>
      <c r="J159" s="273">
        <f ca="1">IF(AK159&lt;=Données!$B$2,1," ")</f>
        <v>1</v>
      </c>
      <c r="K159" s="45"/>
      <c r="L159" s="46" t="s">
        <v>56</v>
      </c>
      <c r="M159" s="47">
        <v>1</v>
      </c>
      <c r="N159" s="48"/>
      <c r="O159" s="185"/>
      <c r="P159" s="187"/>
      <c r="Q159" s="185"/>
      <c r="R159" s="186"/>
      <c r="S159" s="186"/>
      <c r="T159" s="187"/>
      <c r="U159" s="187"/>
      <c r="V159" s="187"/>
      <c r="W159" s="187"/>
      <c r="X159" s="323"/>
      <c r="Y159" s="214"/>
      <c r="Z159" s="36"/>
      <c r="AA159" s="34"/>
      <c r="AB159" s="35"/>
      <c r="AC159" s="35"/>
      <c r="AD159" s="35"/>
      <c r="AE159" s="324"/>
      <c r="AF159" s="325"/>
      <c r="AG159" s="326"/>
      <c r="AH159" s="344"/>
      <c r="AI159" s="56"/>
      <c r="AJ159" s="327" t="s">
        <v>85</v>
      </c>
      <c r="AK159" s="329">
        <v>45035</v>
      </c>
      <c r="AL159" s="43"/>
      <c r="AM159" s="337" t="str">
        <f>INDEX($K$6:$AE$6,1,MATCH(1,K159:AE159,-1))</f>
        <v>95PFE-L2L</v>
      </c>
      <c r="AN159" s="337" t="str">
        <f>IF(INDEX($K$6:$AE$6,1,MATCH(1,K159:AE159,1))&lt;&gt;INDEX($K$6:$AE$6,1,MATCH(1,K159:AE159,-1)),INDEX($K$6:$AE$6,1,MATCH(1,K159:AE159,1)),"-")</f>
        <v>-</v>
      </c>
      <c r="AO159"/>
      <c r="AP159"/>
      <c r="AQ159"/>
    </row>
    <row r="160" spans="1:43" ht="15" customHeight="1" x14ac:dyDescent="0.2">
      <c r="A160" s="169" t="str">
        <f>IF(IFERROR(VLOOKUP(G160,EmployesActifs,1,FALSE),"Non")&lt;&gt;"Non","Oui","Non")</f>
        <v>Non</v>
      </c>
      <c r="B160" s="172">
        <f>IF(A160="Oui",1,0)</f>
        <v>0</v>
      </c>
      <c r="C160" s="172">
        <f>IF(OR(G160="Médecin",H160="Médecin",I160="Médecin",I160="Médecins",H160="anesthésiste",H160="boursier univ.",H160="chercheur",H160="chirurgien",H160="Résident(e)",H160="Md Urg",H160="Md Card",H160="Fellow",H160="Externe Médecine",H160="Directeur de la biobanque Médecin",H160="monit.-boursier",),1,0)</f>
        <v>0</v>
      </c>
      <c r="D160" s="172">
        <f>IF(OR(G160=0,H160="Stagiaire",H160="Stagiaires",H160="Externe",H160="Externes",G160="agence",H160="STAGIAIRE INFIRMIER(ÈRE)",H160="STAGIAIRE SI",H160="STAGIAIRE PAB",H160="STAGIAIRE EN PERFUSION",H160="Stagiaire Physiothérapeute",H160="Stagiaire médecine",H160="Stagiaire - Service sociaux",H160="STAGIAIRE SOINS INFIRMIERS",H160="STAGIAIRE EXTERNE EN MÉDECINE",H160="ss",),1,0)</f>
        <v>0</v>
      </c>
      <c r="E160" s="28" t="s">
        <v>887</v>
      </c>
      <c r="F160" s="28" t="s">
        <v>231</v>
      </c>
      <c r="G160" s="255">
        <v>11892</v>
      </c>
      <c r="H160" s="57" t="s">
        <v>72</v>
      </c>
      <c r="I160" s="66" t="s">
        <v>888</v>
      </c>
      <c r="J160" s="273">
        <f ca="1">IF(AK160&lt;=Données!$B$2,1," ")</f>
        <v>1</v>
      </c>
      <c r="K160" s="45">
        <v>1</v>
      </c>
      <c r="L160" s="46"/>
      <c r="M160" s="47"/>
      <c r="N160" s="48"/>
      <c r="O160" s="185"/>
      <c r="P160" s="187"/>
      <c r="Q160" s="185"/>
      <c r="R160" s="186"/>
      <c r="S160" s="186"/>
      <c r="T160" s="187"/>
      <c r="U160" s="187"/>
      <c r="V160" s="187"/>
      <c r="W160" s="187"/>
      <c r="X160" s="323"/>
      <c r="Y160" s="214"/>
      <c r="Z160" s="36"/>
      <c r="AA160" s="34"/>
      <c r="AB160" s="35"/>
      <c r="AC160" s="35"/>
      <c r="AD160" s="35"/>
      <c r="AE160" s="324"/>
      <c r="AF160" s="325"/>
      <c r="AG160" s="326"/>
      <c r="AH160" s="344"/>
      <c r="AI160" s="56"/>
      <c r="AJ160" s="327" t="s">
        <v>85</v>
      </c>
      <c r="AK160" s="329">
        <v>44487</v>
      </c>
      <c r="AL160" s="43"/>
      <c r="AM160" s="337" t="str">
        <f>INDEX($K$6:$AE$6,1,MATCH(1,K160:AE160,-1))</f>
        <v>95PFE-L2S</v>
      </c>
      <c r="AN160" s="337" t="str">
        <f>IF(INDEX($K$6:$AE$6,1,MATCH(1,K160:AE160,1))&lt;&gt;INDEX($K$6:$AE$6,1,MATCH(1,K160:AE160,-1)),INDEX($K$6:$AE$6,1,MATCH(1,K160:AE160,1)),"-")</f>
        <v>-</v>
      </c>
      <c r="AO160"/>
      <c r="AP160"/>
      <c r="AQ160"/>
    </row>
    <row r="161" spans="1:43" ht="15" customHeight="1" x14ac:dyDescent="0.2">
      <c r="A161" s="169" t="str">
        <f>IF(IFERROR(VLOOKUP(G161,EmployesActifs,1,FALSE),"Non")&lt;&gt;"Non","Oui","Non")</f>
        <v>Non</v>
      </c>
      <c r="B161" s="172">
        <f>IF(A161="Oui",1,0)</f>
        <v>0</v>
      </c>
      <c r="C161" s="172">
        <f>IF(OR(G161="Médecin",H161="Médecin",I161="Médecin",I161="Médecins",H161="anesthésiste",H161="boursier univ.",H161="chercheur",H161="chirurgien",H161="Résident(e)",H161="Md Urg",H161="Md Card",H161="Fellow",H161="Externe Médecine",H161="Directeur de la biobanque Médecin",H161="monit.-boursier",),1,0)</f>
        <v>0</v>
      </c>
      <c r="D161" s="172">
        <f>IF(OR(G161=0,H161="Stagiaire",H161="Stagiaires",H161="Externe",H161="Externes",G161="agence",H161="STAGIAIRE INFIRMIER(ÈRE)",H161="STAGIAIRE SI",H161="STAGIAIRE PAB",H161="STAGIAIRE EN PERFUSION",H161="Stagiaire Physiothérapeute",H161="Stagiaire médecine",H161="Stagiaire - Service sociaux",H161="STAGIAIRE SOINS INFIRMIERS",H161="STAGIAIRE EXTERNE EN MÉDECINE",H161="ss",),1,0)</f>
        <v>0</v>
      </c>
      <c r="E161" s="28" t="s">
        <v>889</v>
      </c>
      <c r="F161" s="28" t="s">
        <v>710</v>
      </c>
      <c r="G161" s="255">
        <v>11501</v>
      </c>
      <c r="H161" s="57" t="s">
        <v>177</v>
      </c>
      <c r="I161" s="52" t="s">
        <v>126</v>
      </c>
      <c r="J161" s="273">
        <f ca="1">IF(AK161&lt;=Données!$B$2,1," ")</f>
        <v>1</v>
      </c>
      <c r="K161" s="45"/>
      <c r="L161" s="46" t="s">
        <v>56</v>
      </c>
      <c r="M161" s="47"/>
      <c r="N161" s="48"/>
      <c r="O161" s="185"/>
      <c r="P161" s="187"/>
      <c r="Q161" s="185"/>
      <c r="R161" s="186"/>
      <c r="S161" s="186">
        <v>1</v>
      </c>
      <c r="T161" s="187"/>
      <c r="U161" s="187"/>
      <c r="V161" s="187"/>
      <c r="W161" s="187"/>
      <c r="X161" s="323"/>
      <c r="Y161" s="214"/>
      <c r="Z161" s="36"/>
      <c r="AA161" s="34"/>
      <c r="AB161" s="35"/>
      <c r="AC161" s="35"/>
      <c r="AD161" s="35"/>
      <c r="AE161" s="324"/>
      <c r="AF161" s="325"/>
      <c r="AG161" s="326"/>
      <c r="AH161" s="36"/>
      <c r="AI161" s="56"/>
      <c r="AJ161" s="327" t="s">
        <v>159</v>
      </c>
      <c r="AK161" s="329">
        <v>44425</v>
      </c>
      <c r="AL161" s="43"/>
      <c r="AM161" s="337" t="str">
        <f>INDEX($K$6:$AE$6,1,MATCH(1,K161:AE161,-1))</f>
        <v>1870 +</v>
      </c>
      <c r="AN161" s="337" t="str">
        <f>IF(INDEX($K$6:$AE$6,1,MATCH(1,K161:AE161,1))&lt;&gt;INDEX($K$6:$AE$6,1,MATCH(1,K161:AE161,-1)),INDEX($K$6:$AE$6,1,MATCH(1,K161:AE161,1)),"-")</f>
        <v>-</v>
      </c>
      <c r="AO161"/>
      <c r="AP161"/>
      <c r="AQ161"/>
    </row>
    <row r="162" spans="1:43" ht="15" customHeight="1" x14ac:dyDescent="0.2">
      <c r="A162" s="169" t="str">
        <f>IF(IFERROR(VLOOKUP(G162,EmployesActifs,1,FALSE),"Non")&lt;&gt;"Non","Oui","Non")</f>
        <v>Non</v>
      </c>
      <c r="B162" s="172">
        <f>IF(A162="Oui",1,0)</f>
        <v>0</v>
      </c>
      <c r="C162" s="172">
        <f>IF(OR(G162="Médecin",H162="Médecin",I162="Médecin",I162="Médecins",H162="anesthésiste",H162="boursier univ.",H162="chercheur",H162="chirurgien",H162="Résident(e)",H162="Md Urg",H162="Md Card",H162="Fellow",H162="Externe Médecine",H162="Directeur de la biobanque Médecin",H162="monit.-boursier",),1,0)</f>
        <v>0</v>
      </c>
      <c r="D162" s="172">
        <f>IF(OR(G162=0,H162="Stagiaire",H162="Stagiaires",H162="Externe",H162="Externes",G162="agence",H162="STAGIAIRE INFIRMIER(ÈRE)",H162="STAGIAIRE SI",H162="STAGIAIRE PAB",H162="STAGIAIRE EN PERFUSION",H162="Stagiaire Physiothérapeute",H162="Stagiaire médecine",H162="Stagiaire - Service sociaux",H162="STAGIAIRE SOINS INFIRMIERS",H162="STAGIAIRE EXTERNE EN MÉDECINE",H162="ss",),1,0)</f>
        <v>0</v>
      </c>
      <c r="E162" s="28" t="s">
        <v>4430</v>
      </c>
      <c r="F162" s="28" t="s">
        <v>4431</v>
      </c>
      <c r="G162" s="255">
        <v>13278</v>
      </c>
      <c r="H162" s="79" t="s">
        <v>69</v>
      </c>
      <c r="I162" s="164" t="s">
        <v>43</v>
      </c>
      <c r="J162" s="273">
        <f ca="1">IF(AK162&lt;=Données!$B$2,1," ")</f>
        <v>1</v>
      </c>
      <c r="K162" s="45" t="s">
        <v>56</v>
      </c>
      <c r="L162" s="46" t="s">
        <v>56</v>
      </c>
      <c r="M162" s="47">
        <v>1</v>
      </c>
      <c r="N162" s="48"/>
      <c r="O162" s="185"/>
      <c r="P162" s="187"/>
      <c r="Q162" s="185"/>
      <c r="R162" s="186"/>
      <c r="S162" s="186"/>
      <c r="T162" s="187"/>
      <c r="U162" s="187"/>
      <c r="V162" s="187"/>
      <c r="W162" s="187"/>
      <c r="X162" s="323"/>
      <c r="Y162" s="214"/>
      <c r="Z162" s="36"/>
      <c r="AA162" s="34"/>
      <c r="AB162" s="35"/>
      <c r="AC162" s="35"/>
      <c r="AD162" s="35"/>
      <c r="AE162" s="324"/>
      <c r="AF162" s="325"/>
      <c r="AG162" s="326"/>
      <c r="AH162" s="36"/>
      <c r="AI162" s="56"/>
      <c r="AJ162" s="327" t="s">
        <v>2858</v>
      </c>
      <c r="AK162" s="329">
        <v>45167</v>
      </c>
      <c r="AL162" s="43"/>
      <c r="AM162" s="337" t="str">
        <f>INDEX($K$6:$AE$6,1,MATCH(1,K162:AE162,-1))</f>
        <v>95PFE-L2L</v>
      </c>
      <c r="AN162" s="337" t="str">
        <f>IF(INDEX($K$6:$AE$6,1,MATCH(1,K162:AE162,1))&lt;&gt;INDEX($K$6:$AE$6,1,MATCH(1,K162:AE162,-1)),INDEX($K$6:$AE$6,1,MATCH(1,K162:AE162,1)),"-")</f>
        <v>-</v>
      </c>
      <c r="AO162"/>
      <c r="AP162"/>
      <c r="AQ162"/>
    </row>
    <row r="163" spans="1:43" ht="15" customHeight="1" x14ac:dyDescent="0.2">
      <c r="A163" s="169" t="str">
        <f>IF(IFERROR(VLOOKUP(G163,EmployesActifs,1,FALSE),"Non")&lt;&gt;"Non","Oui","Non")</f>
        <v>Non</v>
      </c>
      <c r="B163" s="172">
        <f>IF(A163="Oui",1,0)</f>
        <v>0</v>
      </c>
      <c r="C163" s="172">
        <f>IF(OR(G163="Médecin",H163="Médecin",I163="Médecin",I163="Médecins",H163="anesthésiste",H163="boursier univ.",H163="chercheur",H163="chirurgien",H163="Résident(e)",H163="Md Urg",H163="Md Card",H163="Fellow",H163="Externe Médecine",H163="Directeur de la biobanque Médecin",H163="monit.-boursier",),1,0)</f>
        <v>0</v>
      </c>
      <c r="D163" s="172">
        <f>IF(OR(G163=0,H163="Stagiaire",H163="Stagiaires",H163="Externe",H163="Externes",G163="agence",H163="STAGIAIRE INFIRMIER(ÈRE)",H163="STAGIAIRE SI",H163="STAGIAIRE PAB",H163="STAGIAIRE EN PERFUSION",H163="Stagiaire Physiothérapeute",H163="Stagiaire médecine",H163="Stagiaire - Service sociaux",H163="STAGIAIRE SOINS INFIRMIERS",H163="STAGIAIRE EXTERNE EN MÉDECINE",H163="ss",),1,0)</f>
        <v>0</v>
      </c>
      <c r="E163" s="28" t="s">
        <v>894</v>
      </c>
      <c r="F163" s="28" t="s">
        <v>895</v>
      </c>
      <c r="G163" s="257">
        <v>10898</v>
      </c>
      <c r="H163" s="57" t="s">
        <v>140</v>
      </c>
      <c r="I163" s="52" t="s">
        <v>628</v>
      </c>
      <c r="J163" s="273">
        <f ca="1">IF(AK163&lt;=Données!$B$2,1," ")</f>
        <v>1</v>
      </c>
      <c r="K163" s="45" t="s">
        <v>56</v>
      </c>
      <c r="L163" s="46"/>
      <c r="M163" s="47"/>
      <c r="N163" s="48"/>
      <c r="O163" s="185"/>
      <c r="P163" s="187"/>
      <c r="Q163" s="185"/>
      <c r="R163" s="186"/>
      <c r="S163" s="186">
        <v>1</v>
      </c>
      <c r="T163" s="187"/>
      <c r="U163" s="187"/>
      <c r="V163" s="187"/>
      <c r="W163" s="187"/>
      <c r="X163" s="323"/>
      <c r="Y163" s="214"/>
      <c r="Z163" s="36"/>
      <c r="AA163" s="34"/>
      <c r="AB163" s="35"/>
      <c r="AC163" s="35"/>
      <c r="AD163" s="35"/>
      <c r="AE163" s="324"/>
      <c r="AF163" s="325"/>
      <c r="AG163" s="326"/>
      <c r="AH163" s="36"/>
      <c r="AI163" s="56"/>
      <c r="AJ163" s="327" t="s">
        <v>98</v>
      </c>
      <c r="AK163" s="329">
        <v>44574</v>
      </c>
      <c r="AL163" s="43"/>
      <c r="AM163" s="337" t="str">
        <f>INDEX($K$6:$AE$6,1,MATCH(1,K163:AE163,-1))</f>
        <v>1870 +</v>
      </c>
      <c r="AN163" s="337" t="str">
        <f>IF(INDEX($K$6:$AE$6,1,MATCH(1,K163:AE163,1))&lt;&gt;INDEX($K$6:$AE$6,1,MATCH(1,K163:AE163,-1)),INDEX($K$6:$AE$6,1,MATCH(1,K163:AE163,1)),"-")</f>
        <v>-</v>
      </c>
      <c r="AO163"/>
      <c r="AP163"/>
      <c r="AQ163"/>
    </row>
    <row r="164" spans="1:43" ht="15" customHeight="1" x14ac:dyDescent="0.2">
      <c r="A164" s="169" t="str">
        <f>IF(IFERROR(VLOOKUP(G164,EmployesActifs,1,FALSE),"Non")&lt;&gt;"Non","Oui","Non")</f>
        <v>Non</v>
      </c>
      <c r="B164" s="172">
        <f>IF(A164="Oui",1,0)</f>
        <v>0</v>
      </c>
      <c r="C164" s="172">
        <f>IF(OR(G164="Médecin",H164="Médecin",I164="Médecin",I164="Médecins",H164="anesthésiste",H164="boursier univ.",H164="chercheur",H164="chirurgien",H164="Résident(e)",H164="Md Urg",H164="Md Card",H164="Fellow",H164="Externe Médecine",H164="Directeur de la biobanque Médecin",H164="monit.-boursier",),1,0)</f>
        <v>0</v>
      </c>
      <c r="D164" s="172">
        <f>IF(OR(G164=0,H164="Stagiaire",H164="Stagiaires",H164="Externe",H164="Externes",G164="agence",H164="STAGIAIRE INFIRMIER(ÈRE)",H164="STAGIAIRE SI",H164="STAGIAIRE PAB",H164="STAGIAIRE EN PERFUSION",H164="Stagiaire Physiothérapeute",H164="Stagiaire médecine",H164="Stagiaire - Service sociaux",H164="STAGIAIRE SOINS INFIRMIERS",H164="STAGIAIRE EXTERNE EN MÉDECINE",H164="ss",),1,0)</f>
        <v>0</v>
      </c>
      <c r="E164" s="28" t="s">
        <v>897</v>
      </c>
      <c r="F164" s="28" t="s">
        <v>898</v>
      </c>
      <c r="G164" s="255">
        <v>12150</v>
      </c>
      <c r="H164" s="57" t="s">
        <v>60</v>
      </c>
      <c r="I164" s="52" t="s">
        <v>88</v>
      </c>
      <c r="J164" s="273">
        <f ca="1">IF(AK164&lt;=Données!$B$2,1," ")</f>
        <v>1</v>
      </c>
      <c r="K164" s="45">
        <v>1</v>
      </c>
      <c r="L164" s="46"/>
      <c r="M164" s="47"/>
      <c r="N164" s="48"/>
      <c r="O164" s="185"/>
      <c r="P164" s="187"/>
      <c r="Q164" s="185"/>
      <c r="R164" s="186"/>
      <c r="S164" s="186"/>
      <c r="T164" s="187"/>
      <c r="U164" s="187"/>
      <c r="V164" s="187"/>
      <c r="W164" s="187"/>
      <c r="X164" s="323"/>
      <c r="Y164" s="214"/>
      <c r="Z164" s="36"/>
      <c r="AA164" s="34"/>
      <c r="AB164" s="35"/>
      <c r="AC164" s="35"/>
      <c r="AD164" s="35"/>
      <c r="AE164" s="324"/>
      <c r="AF164" s="325"/>
      <c r="AG164" s="326"/>
      <c r="AH164" s="36"/>
      <c r="AI164" s="56"/>
      <c r="AJ164" s="327" t="s">
        <v>98</v>
      </c>
      <c r="AK164" s="329">
        <v>44581</v>
      </c>
      <c r="AL164" s="43"/>
      <c r="AM164" s="337" t="str">
        <f>INDEX($K$6:$AE$6,1,MATCH(1,K164:AE164,-1))</f>
        <v>95PFE-L2S</v>
      </c>
      <c r="AN164" s="337" t="str">
        <f>IF(INDEX($K$6:$AE$6,1,MATCH(1,K164:AE164,1))&lt;&gt;INDEX($K$6:$AE$6,1,MATCH(1,K164:AE164,-1)),INDEX($K$6:$AE$6,1,MATCH(1,K164:AE164,1)),"-")</f>
        <v>-</v>
      </c>
      <c r="AO164"/>
      <c r="AP164"/>
      <c r="AQ164"/>
    </row>
    <row r="165" spans="1:43" ht="15" customHeight="1" x14ac:dyDescent="0.2">
      <c r="A165" s="169" t="str">
        <f>IF(IFERROR(VLOOKUP(G165,EmployesActifs,1,FALSE),"Non")&lt;&gt;"Non","Oui","Non")</f>
        <v>Non</v>
      </c>
      <c r="B165" s="172">
        <f>IF(A165="Oui",1,0)</f>
        <v>0</v>
      </c>
      <c r="C165" s="172">
        <f>IF(OR(G165="Médecin",H165="Médecin",I165="Médecin",I165="Médecins",H165="anesthésiste",H165="boursier univ.",H165="chercheur",H165="chirurgien",H165="Résident(e)",H165="Md Urg",H165="Md Card",H165="Fellow",H165="Externe Médecine",H165="Directeur de la biobanque Médecin",H165="monit.-boursier",),1,0)</f>
        <v>0</v>
      </c>
      <c r="D165" s="172">
        <f>IF(OR(G165=0,H165="Stagiaire",H165="Stagiaires",H165="Externe",H165="Externes",G165="agence",H165="STAGIAIRE INFIRMIER(ÈRE)",H165="STAGIAIRE SI",H165="STAGIAIRE PAB",H165="STAGIAIRE EN PERFUSION",H165="Stagiaire Physiothérapeute",H165="Stagiaire médecine",H165="Stagiaire - Service sociaux",H165="STAGIAIRE SOINS INFIRMIERS",H165="STAGIAIRE EXTERNE EN MÉDECINE",H165="ss",),1,0)</f>
        <v>0</v>
      </c>
      <c r="E165" s="28" t="s">
        <v>903</v>
      </c>
      <c r="F165" s="28" t="s">
        <v>904</v>
      </c>
      <c r="G165" s="255">
        <v>8345</v>
      </c>
      <c r="H165" s="57" t="s">
        <v>54</v>
      </c>
      <c r="I165" s="52" t="s">
        <v>55</v>
      </c>
      <c r="J165" s="273">
        <f ca="1">IF(AK165&lt;=Données!$B$2,1," ")</f>
        <v>1</v>
      </c>
      <c r="K165" s="45"/>
      <c r="L165" s="46"/>
      <c r="M165" s="47"/>
      <c r="N165" s="48"/>
      <c r="O165" s="185"/>
      <c r="P165" s="187"/>
      <c r="Q165" s="185"/>
      <c r="R165" s="186"/>
      <c r="S165" s="186"/>
      <c r="T165" s="187"/>
      <c r="U165" s="187"/>
      <c r="V165" s="187"/>
      <c r="W165" s="187"/>
      <c r="X165" s="323"/>
      <c r="Y165" s="214"/>
      <c r="Z165" s="36"/>
      <c r="AA165" s="34"/>
      <c r="AB165" s="35">
        <v>1</v>
      </c>
      <c r="AC165" s="35"/>
      <c r="AD165" s="35"/>
      <c r="AE165" s="324"/>
      <c r="AF165" s="325"/>
      <c r="AG165" s="326"/>
      <c r="AH165" s="36"/>
      <c r="AI165" s="56"/>
      <c r="AJ165" s="327" t="s">
        <v>50</v>
      </c>
      <c r="AK165" s="329">
        <v>44124</v>
      </c>
      <c r="AL165" s="43"/>
      <c r="AM165" s="337" t="str">
        <f>INDEX($K$6:$AE$6,1,MATCH(1,K165:AE165,-1))</f>
        <v>1512-M</v>
      </c>
      <c r="AN165" s="337" t="str">
        <f>IF(INDEX($K$6:$AE$6,1,MATCH(1,K165:AE165,1))&lt;&gt;INDEX($K$6:$AE$6,1,MATCH(1,K165:AE165,-1)),INDEX($K$6:$AE$6,1,MATCH(1,K165:AE165,1)),"-")</f>
        <v>-</v>
      </c>
      <c r="AO165"/>
      <c r="AP165"/>
      <c r="AQ165"/>
    </row>
    <row r="166" spans="1:43" ht="15" customHeight="1" x14ac:dyDescent="0.2">
      <c r="A166" s="169" t="str">
        <f>IF(IFERROR(VLOOKUP(G166,EmployesActifs,1,FALSE),"Non")&lt;&gt;"Non","Oui","Non")</f>
        <v>Non</v>
      </c>
      <c r="B166" s="172">
        <f>IF(A166="Oui",1,0)</f>
        <v>0</v>
      </c>
      <c r="C166" s="172">
        <f>IF(OR(G166="Médecin",H166="Médecin",I166="Médecin",I166="Médecins",H166="anesthésiste",H166="boursier univ.",H166="chercheur",H166="chirurgien",H166="Résident(e)",H166="Md Urg",H166="Md Card",H166="Fellow",H166="Externe Médecine",H166="Directeur de la biobanque Médecin",H166="monit.-boursier",),1,0)</f>
        <v>0</v>
      </c>
      <c r="D166" s="172">
        <f>IF(OR(G166=0,H166="Stagiaire",H166="Stagiaires",H166="Externe",H166="Externes",G166="agence",H166="STAGIAIRE INFIRMIER(ÈRE)",H166="STAGIAIRE SI",H166="STAGIAIRE PAB",H166="STAGIAIRE EN PERFUSION",H166="Stagiaire Physiothérapeute",H166="Stagiaire médecine",H166="Stagiaire - Service sociaux",H166="STAGIAIRE SOINS INFIRMIERS",H166="STAGIAIRE EXTERNE EN MÉDECINE",H166="ss",),1,0)</f>
        <v>0</v>
      </c>
      <c r="E166" s="28" t="s">
        <v>905</v>
      </c>
      <c r="F166" s="28" t="s">
        <v>602</v>
      </c>
      <c r="G166" s="255">
        <v>11875</v>
      </c>
      <c r="H166" s="57" t="s">
        <v>906</v>
      </c>
      <c r="I166" s="52" t="s">
        <v>706</v>
      </c>
      <c r="J166" s="273">
        <f ca="1">IF(AK166&lt;=Données!$B$2,1," ")</f>
        <v>1</v>
      </c>
      <c r="K166" s="45" t="s">
        <v>56</v>
      </c>
      <c r="L166" s="46"/>
      <c r="M166" s="47"/>
      <c r="N166" s="48"/>
      <c r="O166" s="185"/>
      <c r="P166" s="187"/>
      <c r="Q166" s="185"/>
      <c r="R166" s="186"/>
      <c r="S166" s="186"/>
      <c r="T166" s="187"/>
      <c r="U166" s="187"/>
      <c r="V166" s="187"/>
      <c r="W166" s="187"/>
      <c r="X166" s="323"/>
      <c r="Y166" s="214"/>
      <c r="Z166" s="36"/>
      <c r="AA166" s="34">
        <v>1</v>
      </c>
      <c r="AB166" s="35"/>
      <c r="AC166" s="35"/>
      <c r="AD166" s="35"/>
      <c r="AE166" s="324"/>
      <c r="AF166" s="325"/>
      <c r="AG166" s="326"/>
      <c r="AH166" s="36"/>
      <c r="AI166" s="56"/>
      <c r="AJ166" s="327" t="s">
        <v>85</v>
      </c>
      <c r="AK166" s="329">
        <v>44558</v>
      </c>
      <c r="AL166" s="43"/>
      <c r="AM166" s="337" t="str">
        <f>INDEX($K$6:$AE$6,1,MATCH(1,K166:AE166,-1))</f>
        <v>1511-S</v>
      </c>
      <c r="AN166" s="337" t="str">
        <f>IF(INDEX($K$6:$AE$6,1,MATCH(1,K166:AE166,1))&lt;&gt;INDEX($K$6:$AE$6,1,MATCH(1,K166:AE166,-1)),INDEX($K$6:$AE$6,1,MATCH(1,K166:AE166,1)),"-")</f>
        <v>-</v>
      </c>
      <c r="AO166"/>
      <c r="AP166"/>
      <c r="AQ166"/>
    </row>
    <row r="167" spans="1:43" ht="15" customHeight="1" x14ac:dyDescent="0.2">
      <c r="A167" s="169" t="str">
        <f>IF(IFERROR(VLOOKUP(G167,EmployesActifs,1,FALSE),"Non")&lt;&gt;"Non","Oui","Non")</f>
        <v>Non</v>
      </c>
      <c r="B167" s="172">
        <f>IF(A167="Oui",1,0)</f>
        <v>0</v>
      </c>
      <c r="C167" s="172">
        <f>IF(OR(G167="Médecin",H167="Médecin",I167="Médecin",I167="Médecins",H167="anesthésiste",H167="boursier univ.",H167="chercheur",H167="chirurgien",H167="Résident(e)",H167="Md Urg",H167="Md Card",H167="Fellow",H167="Externe Médecine",H167="Directeur de la biobanque Médecin",H167="monit.-boursier",),1,0)</f>
        <v>0</v>
      </c>
      <c r="D167" s="172">
        <f>IF(OR(G167=0,H167="Stagiaire",H167="Stagiaires",H167="Externe",H167="Externes",G167="agence",H167="STAGIAIRE INFIRMIER(ÈRE)",H167="STAGIAIRE SI",H167="STAGIAIRE PAB",H167="STAGIAIRE EN PERFUSION",H167="Stagiaire Physiothérapeute",H167="Stagiaire médecine",H167="Stagiaire - Service sociaux",H167="STAGIAIRE SOINS INFIRMIERS",H167="STAGIAIRE EXTERNE EN MÉDECINE",H167="ss",),1,0)</f>
        <v>0</v>
      </c>
      <c r="E167" s="28" t="s">
        <v>914</v>
      </c>
      <c r="F167" s="28" t="s">
        <v>915</v>
      </c>
      <c r="G167" s="255">
        <v>11663</v>
      </c>
      <c r="H167" s="79" t="s">
        <v>103</v>
      </c>
      <c r="I167" s="164" t="s">
        <v>3403</v>
      </c>
      <c r="J167" s="273">
        <f ca="1">IF(AK167&lt;=Données!$B$2,1," ")</f>
        <v>1</v>
      </c>
      <c r="K167" s="45" t="s">
        <v>56</v>
      </c>
      <c r="L167" s="46"/>
      <c r="M167" s="47"/>
      <c r="N167" s="48"/>
      <c r="O167" s="185"/>
      <c r="P167" s="187"/>
      <c r="Q167" s="185"/>
      <c r="R167" s="186"/>
      <c r="S167" s="186"/>
      <c r="T167" s="187">
        <v>1</v>
      </c>
      <c r="U167" s="187"/>
      <c r="V167" s="187"/>
      <c r="W167" s="187"/>
      <c r="X167" s="323"/>
      <c r="Y167" s="214"/>
      <c r="Z167" s="36"/>
      <c r="AA167" s="34"/>
      <c r="AB167" s="35"/>
      <c r="AC167" s="35"/>
      <c r="AD167" s="35"/>
      <c r="AE167" s="324"/>
      <c r="AF167" s="325"/>
      <c r="AG167" s="326"/>
      <c r="AH167" s="36"/>
      <c r="AI167" s="56"/>
      <c r="AJ167" s="327" t="s">
        <v>66</v>
      </c>
      <c r="AK167" s="329">
        <v>44236</v>
      </c>
      <c r="AL167" s="43"/>
      <c r="AM167" s="337">
        <f>INDEX($K$6:$AE$6,1,MATCH(1,K167:AE167,-1))</f>
        <v>8210</v>
      </c>
      <c r="AN167" s="337" t="str">
        <f>IF(INDEX($K$6:$AE$6,1,MATCH(1,K167:AE167,1))&lt;&gt;INDEX($K$6:$AE$6,1,MATCH(1,K167:AE167,-1)),INDEX($K$6:$AE$6,1,MATCH(1,K167:AE167,1)),"-")</f>
        <v>-</v>
      </c>
      <c r="AO167"/>
      <c r="AP167"/>
      <c r="AQ167"/>
    </row>
    <row r="168" spans="1:43" ht="15" customHeight="1" x14ac:dyDescent="0.2">
      <c r="A168" s="169" t="str">
        <f>IF(IFERROR(VLOOKUP(G168,EmployesActifs,1,FALSE),"Non")&lt;&gt;"Non","Oui","Non")</f>
        <v>Non</v>
      </c>
      <c r="B168" s="172">
        <f>IF(A168="Oui",1,0)</f>
        <v>0</v>
      </c>
      <c r="C168" s="172">
        <f>IF(OR(G168="Médecin",H168="Médecin",I168="Médecin",I168="Médecins",H168="anesthésiste",H168="boursier univ.",H168="chercheur",H168="chirurgien",H168="Résident(e)",H168="Md Urg",H168="Md Card",H168="Fellow",H168="Externe Médecine",H168="Directeur de la biobanque Médecin",H168="monit.-boursier",),1,0)</f>
        <v>0</v>
      </c>
      <c r="D168" s="172">
        <f>IF(OR(G168=0,H168="Stagiaire",H168="Stagiaires",H168="Externe",H168="Externes",G168="agence",H168="STAGIAIRE INFIRMIER(ÈRE)",H168="STAGIAIRE SI",H168="STAGIAIRE PAB",H168="STAGIAIRE EN PERFUSION",H168="Stagiaire Physiothérapeute",H168="Stagiaire médecine",H168="Stagiaire - Service sociaux",H168="STAGIAIRE SOINS INFIRMIERS",H168="STAGIAIRE EXTERNE EN MÉDECINE",H168="ss",),1,0)</f>
        <v>0</v>
      </c>
      <c r="E168" s="28" t="s">
        <v>916</v>
      </c>
      <c r="F168" s="28" t="s">
        <v>917</v>
      </c>
      <c r="G168" s="255">
        <v>12105</v>
      </c>
      <c r="H168" s="57" t="s">
        <v>261</v>
      </c>
      <c r="I168" s="52" t="s">
        <v>674</v>
      </c>
      <c r="J168" s="273">
        <f ca="1">IF(AK168&lt;=Données!$B$2,1," ")</f>
        <v>1</v>
      </c>
      <c r="K168" s="45"/>
      <c r="L168" s="46">
        <v>1</v>
      </c>
      <c r="M168" s="47"/>
      <c r="N168" s="48"/>
      <c r="O168" s="185"/>
      <c r="P168" s="187"/>
      <c r="Q168" s="185"/>
      <c r="R168" s="186"/>
      <c r="S168" s="186"/>
      <c r="T168" s="187"/>
      <c r="U168" s="187"/>
      <c r="V168" s="187"/>
      <c r="W168" s="187"/>
      <c r="X168" s="323"/>
      <c r="Y168" s="214"/>
      <c r="Z168" s="36"/>
      <c r="AA168" s="34"/>
      <c r="AB168" s="35"/>
      <c r="AC168" s="35"/>
      <c r="AD168" s="35"/>
      <c r="AE168" s="324"/>
      <c r="AF168" s="325"/>
      <c r="AG168" s="326"/>
      <c r="AH168" s="36"/>
      <c r="AI168" s="56"/>
      <c r="AJ168" s="327" t="s">
        <v>57</v>
      </c>
      <c r="AK168" s="329">
        <v>44582</v>
      </c>
      <c r="AL168" s="43"/>
      <c r="AM168" s="337" t="str">
        <f>INDEX($K$6:$AE$6,1,MATCH(1,K168:AE168,-1))</f>
        <v>95PFE-L2M</v>
      </c>
      <c r="AN168" s="337" t="str">
        <f>IF(INDEX($K$6:$AE$6,1,MATCH(1,K168:AE168,1))&lt;&gt;INDEX($K$6:$AE$6,1,MATCH(1,K168:AE168,-1)),INDEX($K$6:$AE$6,1,MATCH(1,K168:AE168,1)),"-")</f>
        <v>-</v>
      </c>
      <c r="AO168"/>
      <c r="AP168"/>
      <c r="AQ168"/>
    </row>
    <row r="169" spans="1:43" ht="15" customHeight="1" x14ac:dyDescent="0.2">
      <c r="A169" s="169" t="str">
        <f>IF(IFERROR(VLOOKUP(G169,EmployesActifs,1,FALSE),"Non")&lt;&gt;"Non","Oui","Non")</f>
        <v>Non</v>
      </c>
      <c r="B169" s="172">
        <f>IF(A169="Oui",1,0)</f>
        <v>0</v>
      </c>
      <c r="C169" s="172">
        <f>IF(OR(G169="Médecin",H169="Médecin",I169="Médecin",I169="Médecins",H169="anesthésiste",H169="boursier univ.",H169="chercheur",H169="chirurgien",H169="Résident(e)",H169="Md Urg",H169="Md Card",H169="Fellow",H169="Externe Médecine",H169="Directeur de la biobanque Médecin",H169="monit.-boursier",),1,0)</f>
        <v>0</v>
      </c>
      <c r="D169" s="172">
        <f>IF(OR(G169=0,H169="Stagiaire",H169="Stagiaires",H169="Externe",H169="Externes",G169="agence",H169="STAGIAIRE INFIRMIER(ÈRE)",H169="STAGIAIRE SI",H169="STAGIAIRE PAB",H169="STAGIAIRE EN PERFUSION",H169="Stagiaire Physiothérapeute",H169="Stagiaire médecine",H169="Stagiaire - Service sociaux",H169="STAGIAIRE SOINS INFIRMIERS",H169="STAGIAIRE EXTERNE EN MÉDECINE",H169="ss",),1,0)</f>
        <v>0</v>
      </c>
      <c r="E169" s="28" t="s">
        <v>945</v>
      </c>
      <c r="F169" s="28" t="s">
        <v>618</v>
      </c>
      <c r="G169" s="255">
        <v>9736</v>
      </c>
      <c r="H169" s="79" t="s">
        <v>1821</v>
      </c>
      <c r="I169" s="164" t="s">
        <v>203</v>
      </c>
      <c r="J169" s="273">
        <f ca="1">IF(AK169&lt;=Données!$B$2,1," ")</f>
        <v>1</v>
      </c>
      <c r="K169" s="45"/>
      <c r="L169" s="46"/>
      <c r="M169" s="47"/>
      <c r="N169" s="48"/>
      <c r="O169" s="185"/>
      <c r="P169" s="187"/>
      <c r="Q169" s="185"/>
      <c r="R169" s="186"/>
      <c r="S169" s="186"/>
      <c r="T169" s="187"/>
      <c r="U169" s="187"/>
      <c r="V169" s="187"/>
      <c r="W169" s="187"/>
      <c r="X169" s="323"/>
      <c r="Y169" s="214"/>
      <c r="Z169" s="36"/>
      <c r="AA169" s="34">
        <v>1</v>
      </c>
      <c r="AB169" s="35"/>
      <c r="AC169" s="35"/>
      <c r="AD169" s="35"/>
      <c r="AE169" s="324"/>
      <c r="AF169" s="325"/>
      <c r="AG169" s="326"/>
      <c r="AH169" s="36"/>
      <c r="AI169" s="56"/>
      <c r="AJ169" s="327" t="s">
        <v>308</v>
      </c>
      <c r="AK169" s="329">
        <v>44186</v>
      </c>
      <c r="AL169" s="43"/>
      <c r="AM169" s="337" t="str">
        <f>INDEX($K$6:$AE$6,1,MATCH(1,K169:AE169,-1))</f>
        <v>1511-S</v>
      </c>
      <c r="AN169" s="337" t="str">
        <f>IF(INDEX($K$6:$AE$6,1,MATCH(1,K169:AE169,1))&lt;&gt;INDEX($K$6:$AE$6,1,MATCH(1,K169:AE169,-1)),INDEX($K$6:$AE$6,1,MATCH(1,K169:AE169,1)),"-")</f>
        <v>-</v>
      </c>
      <c r="AO169"/>
      <c r="AP169"/>
      <c r="AQ169"/>
    </row>
    <row r="170" spans="1:43" ht="15" customHeight="1" x14ac:dyDescent="0.2">
      <c r="A170" s="169" t="str">
        <f>IF(IFERROR(VLOOKUP(G170,EmployesActifs,1,FALSE),"Non")&lt;&gt;"Non","Oui","Non")</f>
        <v>Non</v>
      </c>
      <c r="B170" s="172">
        <f>IF(A170="Oui",1,0)</f>
        <v>0</v>
      </c>
      <c r="C170" s="172">
        <f>IF(OR(G170="Médecin",H170="Médecin",I170="Médecin",I170="Médecins",H170="anesthésiste",H170="boursier univ.",H170="chercheur",H170="chirurgien",H170="Résident(e)",H170="Md Urg",H170="Md Card",H170="Fellow",H170="Externe Médecine",H170="Directeur de la biobanque Médecin",H170="monit.-boursier",),1,0)</f>
        <v>0</v>
      </c>
      <c r="D170" s="172">
        <f>IF(OR(G170=0,H170="Stagiaire",H170="Stagiaires",H170="Externe",H170="Externes",G170="agence",H170="STAGIAIRE INFIRMIER(ÈRE)",H170="STAGIAIRE SI",H170="STAGIAIRE PAB",H170="STAGIAIRE EN PERFUSION",H170="Stagiaire Physiothérapeute",H170="Stagiaire médecine",H170="Stagiaire - Service sociaux",H170="STAGIAIRE SOINS INFIRMIERS",H170="STAGIAIRE EXTERNE EN MÉDECINE",H170="ss",),1,0)</f>
        <v>0</v>
      </c>
      <c r="E170" s="28" t="s">
        <v>948</v>
      </c>
      <c r="F170" s="28" t="s">
        <v>204</v>
      </c>
      <c r="G170" s="257">
        <v>12931</v>
      </c>
      <c r="H170" s="79" t="s">
        <v>69</v>
      </c>
      <c r="I170" s="164" t="s">
        <v>3373</v>
      </c>
      <c r="J170" s="273">
        <f ca="1">IF(AK170&lt;=Données!$B$2,1," ")</f>
        <v>1</v>
      </c>
      <c r="K170" s="45" t="s">
        <v>56</v>
      </c>
      <c r="L170" s="46"/>
      <c r="M170" s="47"/>
      <c r="N170" s="48">
        <v>1</v>
      </c>
      <c r="O170" s="185"/>
      <c r="P170" s="187"/>
      <c r="Q170" s="185"/>
      <c r="R170" s="186"/>
      <c r="S170" s="186"/>
      <c r="T170" s="187"/>
      <c r="U170" s="187"/>
      <c r="V170" s="187"/>
      <c r="W170" s="187"/>
      <c r="X170" s="323"/>
      <c r="Y170" s="214"/>
      <c r="Z170" s="36"/>
      <c r="AA170" s="34"/>
      <c r="AB170" s="35"/>
      <c r="AC170" s="35"/>
      <c r="AD170" s="35"/>
      <c r="AE170" s="324"/>
      <c r="AF170" s="325"/>
      <c r="AG170" s="326"/>
      <c r="AH170" s="36"/>
      <c r="AI170" s="56"/>
      <c r="AJ170" s="327" t="s">
        <v>85</v>
      </c>
      <c r="AK170" s="329">
        <v>45090</v>
      </c>
      <c r="AL170" s="43"/>
      <c r="AM170" s="337" t="str">
        <f>INDEX($K$6:$AE$6,1,MATCH(1,K170:AE170,-1))</f>
        <v>F550</v>
      </c>
      <c r="AN170" s="337" t="str">
        <f>IF(INDEX($K$6:$AE$6,1,MATCH(1,K170:AE170,1))&lt;&gt;INDEX($K$6:$AE$6,1,MATCH(1,K170:AE170,-1)),INDEX($K$6:$AE$6,1,MATCH(1,K170:AE170,1)),"-")</f>
        <v>-</v>
      </c>
      <c r="AO170"/>
      <c r="AP170"/>
      <c r="AQ170"/>
    </row>
    <row r="171" spans="1:43" ht="15" customHeight="1" x14ac:dyDescent="0.2">
      <c r="A171" s="169" t="str">
        <f>IF(IFERROR(VLOOKUP(G171,EmployesActifs,1,FALSE),"Non")&lt;&gt;"Non","Oui","Non")</f>
        <v>Non</v>
      </c>
      <c r="B171" s="172">
        <f>IF(A171="Oui",1,0)</f>
        <v>0</v>
      </c>
      <c r="C171" s="172">
        <f>IF(OR(G171="Médecin",H171="Médecin",I171="Médecin",I171="Médecins",H171="anesthésiste",H171="boursier univ.",H171="chercheur",H171="chirurgien",H171="Résident(e)",H171="Md Urg",H171="Md Card",H171="Fellow",H171="Externe Médecine",H171="Directeur de la biobanque Médecin",H171="monit.-boursier",),1,0)</f>
        <v>0</v>
      </c>
      <c r="D171" s="172">
        <f>IF(OR(G171=0,H171="Stagiaire",H171="Stagiaires",H171="Externe",H171="Externes",G171="agence",H171="STAGIAIRE INFIRMIER(ÈRE)",H171="STAGIAIRE SI",H171="STAGIAIRE PAB",H171="STAGIAIRE EN PERFUSION",H171="Stagiaire Physiothérapeute",H171="Stagiaire médecine",H171="Stagiaire - Service sociaux",H171="STAGIAIRE SOINS INFIRMIERS",H171="STAGIAIRE EXTERNE EN MÉDECINE",H171="ss",),1,0)</f>
        <v>0</v>
      </c>
      <c r="E171" s="28" t="s">
        <v>962</v>
      </c>
      <c r="F171" s="28" t="s">
        <v>966</v>
      </c>
      <c r="G171" s="255">
        <v>9717</v>
      </c>
      <c r="H171" s="67" t="s">
        <v>69</v>
      </c>
      <c r="I171" s="58" t="s">
        <v>146</v>
      </c>
      <c r="J171" s="273">
        <f ca="1">IF(AK171&lt;=Données!$B$2,1," ")</f>
        <v>1</v>
      </c>
      <c r="K171" s="45"/>
      <c r="L171" s="46"/>
      <c r="M171" s="47"/>
      <c r="N171" s="48"/>
      <c r="O171" s="185"/>
      <c r="P171" s="187"/>
      <c r="Q171" s="185"/>
      <c r="R171" s="186"/>
      <c r="S171" s="186">
        <v>1</v>
      </c>
      <c r="T171" s="187"/>
      <c r="U171" s="187"/>
      <c r="V171" s="187"/>
      <c r="W171" s="187"/>
      <c r="X171" s="323"/>
      <c r="Y171" s="214"/>
      <c r="Z171" s="36"/>
      <c r="AA171" s="34"/>
      <c r="AB171" s="35"/>
      <c r="AC171" s="35"/>
      <c r="AD171" s="35"/>
      <c r="AE171" s="324"/>
      <c r="AF171" s="325"/>
      <c r="AG171" s="326"/>
      <c r="AH171" s="36"/>
      <c r="AI171" s="56"/>
      <c r="AJ171" s="327" t="s">
        <v>44</v>
      </c>
      <c r="AK171" s="329">
        <v>43951</v>
      </c>
      <c r="AL171" s="43"/>
      <c r="AM171" s="337" t="str">
        <f>INDEX($K$6:$AE$6,1,MATCH(1,K171:AE171,-1))</f>
        <v>1870 +</v>
      </c>
      <c r="AN171" s="337" t="str">
        <f>IF(INDEX($K$6:$AE$6,1,MATCH(1,K171:AE171,1))&lt;&gt;INDEX($K$6:$AE$6,1,MATCH(1,K171:AE171,-1)),INDEX($K$6:$AE$6,1,MATCH(1,K171:AE171,1)),"-")</f>
        <v>-</v>
      </c>
      <c r="AO171"/>
      <c r="AP171"/>
      <c r="AQ171"/>
    </row>
    <row r="172" spans="1:43" ht="15" customHeight="1" x14ac:dyDescent="0.2">
      <c r="A172" s="169" t="str">
        <f>IF(IFERROR(VLOOKUP(G172,EmployesActifs,1,FALSE),"Non")&lt;&gt;"Non","Oui","Non")</f>
        <v>Non</v>
      </c>
      <c r="B172" s="172">
        <f>IF(A172="Oui",1,0)</f>
        <v>0</v>
      </c>
      <c r="C172" s="172">
        <f>IF(OR(G172="Médecin",H172="Médecin",I172="Médecin",I172="Médecins",H172="anesthésiste",H172="boursier univ.",H172="chercheur",H172="chirurgien",H172="Résident(e)",H172="Md Urg",H172="Md Card",H172="Fellow",H172="Externe Médecine",H172="Directeur de la biobanque Médecin",H172="monit.-boursier",),1,0)</f>
        <v>0</v>
      </c>
      <c r="D172" s="172">
        <f>IF(OR(G172=0,H172="Stagiaire",H172="Stagiaires",H172="Externe",H172="Externes",G172="agence",H172="STAGIAIRE INFIRMIER(ÈRE)",H172="STAGIAIRE SI",H172="STAGIAIRE PAB",H172="STAGIAIRE EN PERFUSION",H172="Stagiaire Physiothérapeute",H172="Stagiaire médecine",H172="Stagiaire - Service sociaux",H172="STAGIAIRE SOINS INFIRMIERS",H172="STAGIAIRE EXTERNE EN MÉDECINE",H172="ss",),1,0)</f>
        <v>0</v>
      </c>
      <c r="E172" s="28" t="s">
        <v>975</v>
      </c>
      <c r="F172" s="28" t="s">
        <v>976</v>
      </c>
      <c r="G172" s="255">
        <v>11120</v>
      </c>
      <c r="H172" s="57" t="s">
        <v>42</v>
      </c>
      <c r="I172" s="66" t="s">
        <v>146</v>
      </c>
      <c r="J172" s="273">
        <f ca="1">IF(AK172&lt;=Données!$B$2,1," ")</f>
        <v>1</v>
      </c>
      <c r="K172" s="45">
        <v>1</v>
      </c>
      <c r="L172" s="46"/>
      <c r="M172" s="47"/>
      <c r="N172" s="48"/>
      <c r="O172" s="185"/>
      <c r="P172" s="187"/>
      <c r="Q172" s="185"/>
      <c r="R172" s="186"/>
      <c r="S172" s="186"/>
      <c r="T172" s="187"/>
      <c r="U172" s="187"/>
      <c r="V172" s="187"/>
      <c r="W172" s="187"/>
      <c r="X172" s="323"/>
      <c r="Y172" s="214"/>
      <c r="Z172" s="36"/>
      <c r="AA172" s="34"/>
      <c r="AB172" s="35"/>
      <c r="AC172" s="35"/>
      <c r="AD172" s="35"/>
      <c r="AE172" s="324"/>
      <c r="AF172" s="325"/>
      <c r="AG172" s="326"/>
      <c r="AH172" s="36"/>
      <c r="AI172" s="56"/>
      <c r="AJ172" s="327" t="s">
        <v>66</v>
      </c>
      <c r="AK172" s="329">
        <v>44250</v>
      </c>
      <c r="AL172" s="43"/>
      <c r="AM172" s="337" t="str">
        <f>INDEX($K$6:$AE$6,1,MATCH(1,K172:AE172,-1))</f>
        <v>95PFE-L2S</v>
      </c>
      <c r="AN172" s="337" t="str">
        <f>IF(INDEX($K$6:$AE$6,1,MATCH(1,K172:AE172,1))&lt;&gt;INDEX($K$6:$AE$6,1,MATCH(1,K172:AE172,-1)),INDEX($K$6:$AE$6,1,MATCH(1,K172:AE172,1)),"-")</f>
        <v>-</v>
      </c>
      <c r="AO172"/>
      <c r="AP172"/>
      <c r="AQ172"/>
    </row>
    <row r="173" spans="1:43" ht="15" customHeight="1" x14ac:dyDescent="0.2">
      <c r="A173" s="169" t="str">
        <f>IF(IFERROR(VLOOKUP(G173,EmployesActifs,1,FALSE),"Non")&lt;&gt;"Non","Oui","Non")</f>
        <v>Non</v>
      </c>
      <c r="B173" s="172">
        <f>IF(A173="Oui",1,0)</f>
        <v>0</v>
      </c>
      <c r="C173" s="172">
        <f>IF(OR(G173="Médecin",H173="Médecin",I173="Médecin",I173="Médecins",H173="anesthésiste",H173="boursier univ.",H173="chercheur",H173="chirurgien",H173="Résident(e)",H173="Md Urg",H173="Md Card",H173="Fellow",H173="Externe Médecine",H173="Directeur de la biobanque Médecin",H173="monit.-boursier",),1,0)</f>
        <v>0</v>
      </c>
      <c r="D173" s="172">
        <f>IF(OR(G173=0,H173="Stagiaire",H173="Stagiaires",H173="Externe",H173="Externes",G173="agence",H173="STAGIAIRE INFIRMIER(ÈRE)",H173="STAGIAIRE SI",H173="STAGIAIRE PAB",H173="STAGIAIRE EN PERFUSION",H173="Stagiaire Physiothérapeute",H173="Stagiaire médecine",H173="Stagiaire - Service sociaux",H173="STAGIAIRE SOINS INFIRMIERS",H173="STAGIAIRE EXTERNE EN MÉDECINE",H173="ss",),1,0)</f>
        <v>0</v>
      </c>
      <c r="E173" s="28" t="s">
        <v>977</v>
      </c>
      <c r="F173" s="28" t="s">
        <v>979</v>
      </c>
      <c r="G173" s="255">
        <v>9696</v>
      </c>
      <c r="H173" s="79" t="s">
        <v>54</v>
      </c>
      <c r="I173" s="164" t="s">
        <v>55</v>
      </c>
      <c r="J173" s="273">
        <f ca="1">IF(AK173&lt;=Données!$B$2,1," ")</f>
        <v>1</v>
      </c>
      <c r="K173" s="45" t="s">
        <v>56</v>
      </c>
      <c r="L173" s="46"/>
      <c r="M173" s="47"/>
      <c r="N173" s="48"/>
      <c r="O173" s="185"/>
      <c r="P173" s="187"/>
      <c r="Q173" s="185">
        <v>1</v>
      </c>
      <c r="R173" s="186"/>
      <c r="S173" s="186"/>
      <c r="T173" s="187"/>
      <c r="U173" s="187"/>
      <c r="V173" s="187"/>
      <c r="W173" s="187"/>
      <c r="X173" s="323"/>
      <c r="Y173" s="214"/>
      <c r="Z173" s="36"/>
      <c r="AA173" s="34"/>
      <c r="AB173" s="35"/>
      <c r="AC173" s="35"/>
      <c r="AD173" s="35"/>
      <c r="AE173" s="324"/>
      <c r="AF173" s="325"/>
      <c r="AG173" s="326"/>
      <c r="AH173" s="36"/>
      <c r="AI173" s="56"/>
      <c r="AJ173" s="327" t="s">
        <v>159</v>
      </c>
      <c r="AK173" s="329">
        <v>44376</v>
      </c>
      <c r="AL173" s="43" t="s">
        <v>980</v>
      </c>
      <c r="AM173" s="337" t="str">
        <f>INDEX($K$6:$AE$6,1,MATCH(1,K173:AE173,-1))</f>
        <v>1860-S</v>
      </c>
      <c r="AN173" s="337" t="str">
        <f>IF(INDEX($K$6:$AE$6,1,MATCH(1,K173:AE173,1))&lt;&gt;INDEX($K$6:$AE$6,1,MATCH(1,K173:AE173,-1)),INDEX($K$6:$AE$6,1,MATCH(1,K173:AE173,1)),"-")</f>
        <v>-</v>
      </c>
      <c r="AO173"/>
      <c r="AP173"/>
      <c r="AQ173"/>
    </row>
    <row r="174" spans="1:43" ht="15" customHeight="1" x14ac:dyDescent="0.2">
      <c r="A174" s="169" t="str">
        <f>IF(IFERROR(VLOOKUP(G174,EmployesActifs,1,FALSE),"Non")&lt;&gt;"Non","Oui","Non")</f>
        <v>Non</v>
      </c>
      <c r="B174" s="172">
        <f>IF(A174="Oui",1,0)</f>
        <v>0</v>
      </c>
      <c r="C174" s="172">
        <f>IF(OR(G174="Médecin",H174="Médecin",I174="Médecin",I174="Médecins",H174="anesthésiste",H174="boursier univ.",H174="chercheur",H174="chirurgien",H174="Résident(e)",H174="Md Urg",H174="Md Card",H174="Fellow",H174="Externe Médecine",H174="Directeur de la biobanque Médecin",H174="monit.-boursier",),1,0)</f>
        <v>0</v>
      </c>
      <c r="D174" s="172">
        <f>IF(OR(G174=0,H174="Stagiaire",H174="Stagiaires",H174="Externe",H174="Externes",G174="agence",H174="STAGIAIRE INFIRMIER(ÈRE)",H174="STAGIAIRE SI",H174="STAGIAIRE PAB",H174="STAGIAIRE EN PERFUSION",H174="Stagiaire Physiothérapeute",H174="Stagiaire médecine",H174="Stagiaire - Service sociaux",H174="STAGIAIRE SOINS INFIRMIERS",H174="STAGIAIRE EXTERNE EN MÉDECINE",H174="ss",),1,0)</f>
        <v>0</v>
      </c>
      <c r="E174" s="28" t="s">
        <v>985</v>
      </c>
      <c r="F174" s="28" t="s">
        <v>141</v>
      </c>
      <c r="G174" s="255">
        <v>11718</v>
      </c>
      <c r="H174" s="57" t="s">
        <v>42</v>
      </c>
      <c r="I174" s="52" t="s">
        <v>986</v>
      </c>
      <c r="J174" s="273">
        <f ca="1">IF(AK174&lt;=Données!$B$2,1," ")</f>
        <v>1</v>
      </c>
      <c r="K174" s="45" t="s">
        <v>56</v>
      </c>
      <c r="L174" s="46">
        <v>1</v>
      </c>
      <c r="M174" s="47"/>
      <c r="N174" s="48"/>
      <c r="O174" s="185"/>
      <c r="P174" s="187"/>
      <c r="Q174" s="185"/>
      <c r="R174" s="186"/>
      <c r="S174" s="186"/>
      <c r="T174" s="187"/>
      <c r="U174" s="187"/>
      <c r="V174" s="187"/>
      <c r="W174" s="187"/>
      <c r="X174" s="323"/>
      <c r="Y174" s="214"/>
      <c r="Z174" s="36"/>
      <c r="AA174" s="34" t="s">
        <v>56</v>
      </c>
      <c r="AB174" s="35"/>
      <c r="AC174" s="35"/>
      <c r="AD174" s="35"/>
      <c r="AE174" s="324"/>
      <c r="AF174" s="325"/>
      <c r="AG174" s="326"/>
      <c r="AH174" s="36"/>
      <c r="AI174" s="56"/>
      <c r="AJ174" s="327" t="s">
        <v>85</v>
      </c>
      <c r="AK174" s="329">
        <v>44565</v>
      </c>
      <c r="AL174" s="43"/>
      <c r="AM174" s="337" t="str">
        <f>INDEX($K$6:$AE$6,1,MATCH(1,K174:AE174,-1))</f>
        <v>95PFE-L2M</v>
      </c>
      <c r="AN174" s="337" t="str">
        <f>IF(INDEX($K$6:$AE$6,1,MATCH(1,K174:AE174,1))&lt;&gt;INDEX($K$6:$AE$6,1,MATCH(1,K174:AE174,-1)),INDEX($K$6:$AE$6,1,MATCH(1,K174:AE174,1)),"-")</f>
        <v>-</v>
      </c>
      <c r="AO174"/>
      <c r="AP174"/>
      <c r="AQ174"/>
    </row>
    <row r="175" spans="1:43" ht="15" customHeight="1" x14ac:dyDescent="0.2">
      <c r="A175" s="169" t="str">
        <f>IF(IFERROR(VLOOKUP(G175,EmployesActifs,1,FALSE),"Non")&lt;&gt;"Non","Oui","Non")</f>
        <v>Non</v>
      </c>
      <c r="B175" s="172">
        <f>IF(A175="Oui",1,0)</f>
        <v>0</v>
      </c>
      <c r="C175" s="172">
        <f>IF(OR(G175="Médecin",H175="Médecin",I175="Médecin",I175="Médecins",H175="anesthésiste",H175="boursier univ.",H175="chercheur",H175="chirurgien",H175="Résident(e)",H175="Md Urg",H175="Md Card",H175="Fellow",H175="Externe Médecine",H175="Directeur de la biobanque Médecin",H175="monit.-boursier",),1,0)</f>
        <v>0</v>
      </c>
      <c r="D175" s="172">
        <f>IF(OR(G175=0,H175="Stagiaire",H175="Stagiaires",H175="Externe",H175="Externes",G175="agence",H175="STAGIAIRE INFIRMIER(ÈRE)",H175="STAGIAIRE SI",H175="STAGIAIRE PAB",H175="STAGIAIRE EN PERFUSION",H175="Stagiaire Physiothérapeute",H175="Stagiaire médecine",H175="Stagiaire - Service sociaux",H175="STAGIAIRE SOINS INFIRMIERS",H175="STAGIAIRE EXTERNE EN MÉDECINE",H175="ss",),1,0)</f>
        <v>0</v>
      </c>
      <c r="E175" s="28" t="s">
        <v>989</v>
      </c>
      <c r="F175" s="28" t="s">
        <v>147</v>
      </c>
      <c r="G175" s="255">
        <v>5474</v>
      </c>
      <c r="H175" s="79" t="s">
        <v>3413</v>
      </c>
      <c r="I175" s="164" t="s">
        <v>5702</v>
      </c>
      <c r="J175" s="273">
        <f ca="1">IF(AK175&lt;=Données!$B$2,1," ")</f>
        <v>1</v>
      </c>
      <c r="K175" s="45"/>
      <c r="L175" s="46"/>
      <c r="M175" s="47"/>
      <c r="N175" s="48"/>
      <c r="O175" s="185"/>
      <c r="P175" s="187"/>
      <c r="Q175" s="185"/>
      <c r="R175" s="186"/>
      <c r="S175" s="186"/>
      <c r="T175" s="187"/>
      <c r="U175" s="187"/>
      <c r="V175" s="187"/>
      <c r="W175" s="187"/>
      <c r="X175" s="323"/>
      <c r="Y175" s="214"/>
      <c r="Z175" s="36"/>
      <c r="AA175" s="34"/>
      <c r="AB175" s="35"/>
      <c r="AC175" s="35"/>
      <c r="AD175" s="35"/>
      <c r="AE175" s="324"/>
      <c r="AF175" s="325"/>
      <c r="AG175" s="326"/>
      <c r="AH175" s="344"/>
      <c r="AI175" s="56"/>
      <c r="AJ175" s="327" t="s">
        <v>647</v>
      </c>
      <c r="AK175" s="329">
        <v>41920</v>
      </c>
      <c r="AL175" s="43" t="s">
        <v>200</v>
      </c>
      <c r="AM175" s="337" t="e">
        <f>INDEX($K$6:$AE$6,1,MATCH(1,K175:AE175,-1))</f>
        <v>#N/A</v>
      </c>
      <c r="AN175" s="337" t="e">
        <f>IF(INDEX($K$6:$AE$6,1,MATCH(1,K175:AE175,1))&lt;&gt;INDEX($K$6:$AE$6,1,MATCH(1,K175:AE175,-1)),INDEX($K$6:$AE$6,1,MATCH(1,K175:AE175,1)),"-")</f>
        <v>#N/A</v>
      </c>
      <c r="AO175"/>
      <c r="AP175"/>
      <c r="AQ175"/>
    </row>
    <row r="176" spans="1:43" ht="15" customHeight="1" x14ac:dyDescent="0.2">
      <c r="A176" s="169" t="str">
        <f>IF(IFERROR(VLOOKUP(G176,EmployesActifs,1,FALSE),"Non")&lt;&gt;"Non","Oui","Non")</f>
        <v>Non</v>
      </c>
      <c r="B176" s="172">
        <f>IF(A176="Oui",1,0)</f>
        <v>0</v>
      </c>
      <c r="C176" s="172">
        <f>IF(OR(G176="Médecin",H176="Médecin",I176="Médecin",I176="Médecins",H176="anesthésiste",H176="boursier univ.",H176="chercheur",H176="chirurgien",H176="Résident(e)",H176="Md Urg",H176="Md Card",H176="Fellow",H176="Externe Médecine",H176="Directeur de la biobanque Médecin",H176="monit.-boursier",),1,0)</f>
        <v>0</v>
      </c>
      <c r="D176" s="172">
        <f>IF(OR(G176=0,H176="Stagiaire",H176="Stagiaires",H176="Externe",H176="Externes",G176="agence",H176="STAGIAIRE INFIRMIER(ÈRE)",H176="STAGIAIRE SI",H176="STAGIAIRE PAB",H176="STAGIAIRE EN PERFUSION",H176="Stagiaire Physiothérapeute",H176="Stagiaire médecine",H176="Stagiaire - Service sociaux",H176="STAGIAIRE SOINS INFIRMIERS",H176="STAGIAIRE EXTERNE EN MÉDECINE",H176="ss",),1,0)</f>
        <v>0</v>
      </c>
      <c r="E176" s="28" t="s">
        <v>992</v>
      </c>
      <c r="F176" s="28" t="s">
        <v>775</v>
      </c>
      <c r="G176" s="255">
        <v>11258</v>
      </c>
      <c r="H176" s="57" t="s">
        <v>993</v>
      </c>
      <c r="I176" s="52"/>
      <c r="J176" s="273">
        <f ca="1">IF(AK176&lt;=Données!$B$2,1," ")</f>
        <v>1</v>
      </c>
      <c r="K176" s="45"/>
      <c r="L176" s="46"/>
      <c r="M176" s="47"/>
      <c r="N176" s="48"/>
      <c r="O176" s="185"/>
      <c r="P176" s="187"/>
      <c r="Q176" s="185"/>
      <c r="R176" s="186"/>
      <c r="S176" s="186"/>
      <c r="T176" s="187"/>
      <c r="U176" s="187"/>
      <c r="V176" s="187"/>
      <c r="W176" s="187"/>
      <c r="X176" s="323"/>
      <c r="Y176" s="214"/>
      <c r="Z176" s="36"/>
      <c r="AA176" s="34"/>
      <c r="AB176" s="35"/>
      <c r="AC176" s="35"/>
      <c r="AD176" s="35"/>
      <c r="AE176" s="324"/>
      <c r="AF176" s="325"/>
      <c r="AG176" s="326"/>
      <c r="AH176" s="36"/>
      <c r="AI176" s="56"/>
      <c r="AJ176" s="327" t="s">
        <v>85</v>
      </c>
      <c r="AK176" s="329"/>
      <c r="AL176" s="43" t="s">
        <v>994</v>
      </c>
      <c r="AM176" s="337" t="e">
        <f>INDEX($K$6:$AE$6,1,MATCH(1,K176:AE176,-1))</f>
        <v>#N/A</v>
      </c>
      <c r="AN176" s="337" t="e">
        <f>IF(INDEX($K$6:$AE$6,1,MATCH(1,K176:AE176,1))&lt;&gt;INDEX($K$6:$AE$6,1,MATCH(1,K176:AE176,-1)),INDEX($K$6:$AE$6,1,MATCH(1,K176:AE176,1)),"-")</f>
        <v>#N/A</v>
      </c>
      <c r="AO176"/>
      <c r="AP176"/>
      <c r="AQ176"/>
    </row>
    <row r="177" spans="1:43" ht="15" customHeight="1" x14ac:dyDescent="0.2">
      <c r="A177" s="169" t="str">
        <f>IF(IFERROR(VLOOKUP(G177,EmployesActifs,1,FALSE),"Non")&lt;&gt;"Non","Oui","Non")</f>
        <v>Non</v>
      </c>
      <c r="B177" s="172">
        <f>IF(A177="Oui",1,0)</f>
        <v>0</v>
      </c>
      <c r="C177" s="172">
        <f>IF(OR(G177="Médecin",H177="Médecin",I177="Médecin",I177="Médecins",H177="anesthésiste",H177="boursier univ.",H177="chercheur",H177="chirurgien",H177="Résident(e)",H177="Md Urg",H177="Md Card",H177="Fellow",H177="Externe Médecine",H177="Directeur de la biobanque Médecin",H177="monit.-boursier",),1,0)</f>
        <v>0</v>
      </c>
      <c r="D177" s="172">
        <f>IF(OR(G177=0,H177="Stagiaire",H177="Stagiaires",H177="Externe",H177="Externes",G177="agence",H177="STAGIAIRE INFIRMIER(ÈRE)",H177="STAGIAIRE SI",H177="STAGIAIRE PAB",H177="STAGIAIRE EN PERFUSION",H177="Stagiaire Physiothérapeute",H177="Stagiaire médecine",H177="Stagiaire - Service sociaux",H177="STAGIAIRE SOINS INFIRMIERS",H177="STAGIAIRE EXTERNE EN MÉDECINE",H177="ss",),1,0)</f>
        <v>0</v>
      </c>
      <c r="E177" s="28" t="s">
        <v>5021</v>
      </c>
      <c r="F177" s="28" t="s">
        <v>281</v>
      </c>
      <c r="G177" s="257">
        <v>13348</v>
      </c>
      <c r="H177" s="79" t="s">
        <v>5022</v>
      </c>
      <c r="I177" s="164" t="s">
        <v>5702</v>
      </c>
      <c r="J177" s="273" t="str">
        <f ca="1">IF(AK177&lt;=Données!$B$2,1," ")</f>
        <v xml:space="preserve"> </v>
      </c>
      <c r="K177" s="45"/>
      <c r="L177" s="46">
        <v>1</v>
      </c>
      <c r="M177" s="47"/>
      <c r="N177" s="48"/>
      <c r="O177" s="185"/>
      <c r="P177" s="187"/>
      <c r="Q177" s="185"/>
      <c r="R177" s="186"/>
      <c r="S177" s="186"/>
      <c r="T177" s="187"/>
      <c r="U177" s="187"/>
      <c r="V177" s="187"/>
      <c r="W177" s="187"/>
      <c r="X177" s="323"/>
      <c r="Y177" s="214"/>
      <c r="Z177" s="36"/>
      <c r="AA177" s="34"/>
      <c r="AB177" s="35"/>
      <c r="AC177" s="35"/>
      <c r="AD177" s="35"/>
      <c r="AE177" s="324"/>
      <c r="AF177" s="325"/>
      <c r="AG177" s="326"/>
      <c r="AH177" s="344"/>
      <c r="AI177" s="56"/>
      <c r="AJ177" s="327" t="s">
        <v>4462</v>
      </c>
      <c r="AK177" s="329">
        <v>45267</v>
      </c>
      <c r="AL177" s="43"/>
      <c r="AM177" s="337" t="str">
        <f>INDEX($K$6:$AE$6,1,MATCH(1,K177:AE177,-1))</f>
        <v>95PFE-L2M</v>
      </c>
      <c r="AN177" s="337" t="str">
        <f>IF(INDEX($K$6:$AE$6,1,MATCH(1,K177:AE177,1))&lt;&gt;INDEX($K$6:$AE$6,1,MATCH(1,K177:AE177,-1)),INDEX($K$6:$AE$6,1,MATCH(1,K177:AE177,1)),"-")</f>
        <v>-</v>
      </c>
      <c r="AO177"/>
      <c r="AP177"/>
      <c r="AQ177"/>
    </row>
    <row r="178" spans="1:43" ht="15" customHeight="1" x14ac:dyDescent="0.2">
      <c r="A178" s="169" t="str">
        <f>IF(IFERROR(VLOOKUP(G178,EmployesActifs,1,FALSE),"Non")&lt;&gt;"Non","Oui","Non")</f>
        <v>Non</v>
      </c>
      <c r="B178" s="172">
        <f>IF(A178="Oui",1,0)</f>
        <v>0</v>
      </c>
      <c r="C178" s="172">
        <f>IF(OR(G178="Médecin",H178="Médecin",I178="Médecin",I178="Médecins",H178="anesthésiste",H178="boursier univ.",H178="chercheur",H178="chirurgien",H178="Résident(e)",H178="Md Urg",H178="Md Card",H178="Fellow",H178="Externe Médecine",H178="Directeur de la biobanque Médecin",H178="monit.-boursier",),1,0)</f>
        <v>0</v>
      </c>
      <c r="D178" s="172">
        <f>IF(OR(G178=0,H178="Stagiaire",H178="Stagiaires",H178="Externe",H178="Externes",G178="agence",H178="STAGIAIRE INFIRMIER(ÈRE)",H178="STAGIAIRE SI",H178="STAGIAIRE PAB",H178="STAGIAIRE EN PERFUSION",H178="Stagiaire Physiothérapeute",H178="Stagiaire médecine",H178="Stagiaire - Service sociaux",H178="STAGIAIRE SOINS INFIRMIERS",H178="STAGIAIRE EXTERNE EN MÉDECINE",H178="ss",),1,0)</f>
        <v>0</v>
      </c>
      <c r="E178" s="28" t="s">
        <v>996</v>
      </c>
      <c r="F178" s="28" t="s">
        <v>997</v>
      </c>
      <c r="G178" s="255">
        <v>633</v>
      </c>
      <c r="H178" s="57" t="s">
        <v>42</v>
      </c>
      <c r="I178" s="52" t="s">
        <v>146</v>
      </c>
      <c r="J178" s="273">
        <f ca="1">IF(AK178&lt;=Données!$B$2,1," ")</f>
        <v>1</v>
      </c>
      <c r="K178" s="45" t="s">
        <v>56</v>
      </c>
      <c r="L178" s="46"/>
      <c r="M178" s="47"/>
      <c r="N178" s="48"/>
      <c r="O178" s="185"/>
      <c r="P178" s="187"/>
      <c r="Q178" s="185"/>
      <c r="R178" s="186"/>
      <c r="S178" s="186">
        <v>1</v>
      </c>
      <c r="T178" s="187"/>
      <c r="U178" s="187"/>
      <c r="V178" s="187"/>
      <c r="W178" s="187"/>
      <c r="X178" s="323"/>
      <c r="Y178" s="214"/>
      <c r="Z178" s="36"/>
      <c r="AA178" s="34"/>
      <c r="AB178" s="35"/>
      <c r="AC178" s="35"/>
      <c r="AD178" s="35"/>
      <c r="AE178" s="324"/>
      <c r="AF178" s="325"/>
      <c r="AG178" s="326"/>
      <c r="AH178" s="36"/>
      <c r="AI178" s="56"/>
      <c r="AJ178" s="327" t="s">
        <v>98</v>
      </c>
      <c r="AK178" s="329">
        <v>44572</v>
      </c>
      <c r="AL178" s="43"/>
      <c r="AM178" s="337" t="str">
        <f>INDEX($K$6:$AE$6,1,MATCH(1,K178:AE178,-1))</f>
        <v>1870 +</v>
      </c>
      <c r="AN178" s="337" t="str">
        <f>IF(INDEX($K$6:$AE$6,1,MATCH(1,K178:AE178,1))&lt;&gt;INDEX($K$6:$AE$6,1,MATCH(1,K178:AE178,-1)),INDEX($K$6:$AE$6,1,MATCH(1,K178:AE178,1)),"-")</f>
        <v>-</v>
      </c>
      <c r="AO178"/>
      <c r="AP178"/>
      <c r="AQ178"/>
    </row>
    <row r="179" spans="1:43" ht="15" customHeight="1" x14ac:dyDescent="0.2">
      <c r="A179" s="169" t="str">
        <f>IF(IFERROR(VLOOKUP(G179,EmployesActifs,1,FALSE),"Non")&lt;&gt;"Non","Oui","Non")</f>
        <v>Non</v>
      </c>
      <c r="B179" s="172">
        <f>IF(A179="Oui",1,0)</f>
        <v>0</v>
      </c>
      <c r="C179" s="172">
        <f>IF(OR(G179="Médecin",H179="Médecin",I179="Médecin",I179="Médecins",H179="anesthésiste",H179="boursier univ.",H179="chercheur",H179="chirurgien",H179="Résident(e)",H179="Md Urg",H179="Md Card",H179="Fellow",H179="Externe Médecine",H179="Directeur de la biobanque Médecin",H179="monit.-boursier",),1,0)</f>
        <v>0</v>
      </c>
      <c r="D179" s="172">
        <f>IF(OR(G179=0,H179="Stagiaire",H179="Stagiaires",H179="Externe",H179="Externes",G179="agence",H179="STAGIAIRE INFIRMIER(ÈRE)",H179="STAGIAIRE SI",H179="STAGIAIRE S.I.",H179="STAGIAIRE PAB",H179="STAGIAIRE EN PERFUSION",H179="Stagiaire Physiothérapeute",H179="Stagiaire médecine",H179="Stagiaire - Service sociaux",H179="STAGIAIRE SOINS INFIRMIERS",H179="STAGIAIRE EXTERNE EN MÉDECINE",H179="ss",),1,0)</f>
        <v>0</v>
      </c>
      <c r="E179" s="28" t="s">
        <v>1000</v>
      </c>
      <c r="F179" s="28" t="s">
        <v>1001</v>
      </c>
      <c r="G179" s="255">
        <v>9766</v>
      </c>
      <c r="H179" s="79" t="s">
        <v>103</v>
      </c>
      <c r="I179" s="164" t="s">
        <v>5701</v>
      </c>
      <c r="J179" s="273">
        <f ca="1">IF(AK179&lt;=Données!$B$2,1," ")</f>
        <v>1</v>
      </c>
      <c r="K179" s="45"/>
      <c r="L179" s="46">
        <v>1</v>
      </c>
      <c r="M179" s="47"/>
      <c r="N179" s="48"/>
      <c r="O179" s="185"/>
      <c r="P179" s="187"/>
      <c r="Q179" s="185"/>
      <c r="R179" s="186"/>
      <c r="S179" s="186"/>
      <c r="T179" s="187"/>
      <c r="U179" s="187"/>
      <c r="V179" s="187"/>
      <c r="W179" s="187"/>
      <c r="X179" s="323"/>
      <c r="Y179" s="214"/>
      <c r="Z179" s="36"/>
      <c r="AA179" s="34"/>
      <c r="AB179" s="35"/>
      <c r="AC179" s="35"/>
      <c r="AD179" s="35"/>
      <c r="AE179" s="324"/>
      <c r="AF179" s="325"/>
      <c r="AG179" s="326"/>
      <c r="AH179" s="344"/>
      <c r="AI179" s="56"/>
      <c r="AJ179" s="327" t="s">
        <v>85</v>
      </c>
      <c r="AK179" s="329">
        <v>44685</v>
      </c>
      <c r="AL179" s="43"/>
      <c r="AM179" s="337" t="str">
        <f>INDEX($K$6:$AE$6,1,MATCH(1,K179:AE179,-1))</f>
        <v>95PFE-L2M</v>
      </c>
      <c r="AN179" s="337" t="str">
        <f>IF(INDEX($K$6:$AE$6,1,MATCH(1,K179:AE179,1))&lt;&gt;INDEX($K$6:$AE$6,1,MATCH(1,K179:AE179,-1)),INDEX($K$6:$AE$6,1,MATCH(1,K179:AE179,1)),"-")</f>
        <v>-</v>
      </c>
      <c r="AO179"/>
      <c r="AP179"/>
      <c r="AQ179"/>
    </row>
    <row r="180" spans="1:43" ht="15" customHeight="1" x14ac:dyDescent="0.2">
      <c r="A180" s="169" t="str">
        <f>IF(IFERROR(VLOOKUP(G180,EmployesActifs,1,FALSE),"Non")&lt;&gt;"Non","Oui","Non")</f>
        <v>Non</v>
      </c>
      <c r="B180" s="172">
        <f>IF(A180="Oui",1,0)</f>
        <v>0</v>
      </c>
      <c r="C180" s="172">
        <f>IF(OR(G180="Médecin",H180="Médecin",I180="Médecin",I180="Médecins",H180="anesthésiste",H180="boursier univ.",H180="chercheur",H180="chirurgien",H180="Résident(e)",H180="Md Urg",H180="Md Card",H180="Fellow",H180="Externe Médecine",H180="Directeur de la biobanque Médecin",H180="monit.-boursier",),1,0)</f>
        <v>0</v>
      </c>
      <c r="D180" s="172">
        <f>IF(OR(G180=0,H180="Stagiaire",H180="Stagiaires",H180="Externe",H180="Externes",G180="agence",H180="STAGIAIRE INFIRMIER(ÈRE)",H180="STAGIAIRE SI",H180="STAGIAIRE PAB",H180="STAGIAIRE EN PERFUSION",H180="Stagiaire Physiothérapeute",H180="Stagiaire médecine",H180="Stagiaire - Service sociaux",H180="STAGIAIRE SOINS INFIRMIERS",H180="STAGIAIRE EXTERNE EN MÉDECINE",H180="ss",),1,0)</f>
        <v>0</v>
      </c>
      <c r="E180" s="28" t="s">
        <v>5615</v>
      </c>
      <c r="F180" s="28" t="s">
        <v>255</v>
      </c>
      <c r="G180" s="257">
        <v>13826</v>
      </c>
      <c r="H180" s="57" t="s">
        <v>69</v>
      </c>
      <c r="I180" s="52" t="s">
        <v>5717</v>
      </c>
      <c r="J180" s="273" t="str">
        <f ca="1">IF(AL180&lt;=Données!$B$2,1," ")</f>
        <v xml:space="preserve"> </v>
      </c>
      <c r="K180" s="45"/>
      <c r="L180" s="46">
        <v>1</v>
      </c>
      <c r="M180" s="47"/>
      <c r="N180" s="48"/>
      <c r="O180" s="185"/>
      <c r="P180" s="187"/>
      <c r="Q180" s="185"/>
      <c r="R180" s="186"/>
      <c r="S180" s="186"/>
      <c r="T180" s="187"/>
      <c r="U180" s="187"/>
      <c r="V180" s="187"/>
      <c r="W180" s="187"/>
      <c r="X180" s="323"/>
      <c r="Y180" s="214"/>
      <c r="Z180" s="36"/>
      <c r="AA180" s="34"/>
      <c r="AB180" s="35"/>
      <c r="AC180" s="35"/>
      <c r="AD180" s="35"/>
      <c r="AE180" s="324"/>
      <c r="AF180" s="325"/>
      <c r="AG180" s="326"/>
      <c r="AH180" s="36"/>
      <c r="AI180" s="56"/>
      <c r="AJ180" s="56"/>
      <c r="AK180" s="41" t="s">
        <v>652</v>
      </c>
      <c r="AL180" s="42">
        <v>45539</v>
      </c>
      <c r="AM180" s="337" t="str">
        <f>INDEX($K$6:$AE$6,1,MATCH(1,K180:AE180,-1))</f>
        <v>95PFE-L2M</v>
      </c>
      <c r="AN180" s="337" t="str">
        <f>IF(INDEX($K$6:$AE$6,1,MATCH(1,K180:AE180,1))&lt;&gt;INDEX($K$6:$AE$6,1,MATCH(1,K180:AE180,-1)),INDEX($K$6:$AE$6,1,MATCH(1,K180:AE180,1)),"-")</f>
        <v>-</v>
      </c>
      <c r="AO180"/>
      <c r="AP180"/>
      <c r="AQ180"/>
    </row>
    <row r="181" spans="1:43" ht="15" customHeight="1" x14ac:dyDescent="0.2">
      <c r="A181" s="169" t="str">
        <f>IF(IFERROR(VLOOKUP(G181,EmployesActifs,1,FALSE),"Non")&lt;&gt;"Non","Oui","Non")</f>
        <v>Non</v>
      </c>
      <c r="B181" s="172">
        <f>IF(A181="Oui",1,0)</f>
        <v>0</v>
      </c>
      <c r="C181" s="172">
        <f>IF(OR(G181="Médecin",H181="Médecin",I181="Médecin",I181="Médecins",H181="anesthésiste",H181="boursier univ.",H181="chercheur",H181="chirurgien",H181="Résident(e)",H181="Md Urg",H181="Md Card",H181="Fellow",H181="Externe Médecine",H181="Directeur de la biobanque Médecin",H181="monit.-boursier",),1,0)</f>
        <v>0</v>
      </c>
      <c r="D181" s="172">
        <f>IF(OR(G181=0,H181="Stagiaire",H181="Stagiaires",H181="Externe",H181="Externes",G181="agence",H181="STAGIAIRE INFIRMIER(ÈRE)",H181="STAGIAIRE SI",H181="STAGIAIRE PAB",H181="STAGIAIRE EN PERFUSION",H181="Stagiaire Physiothérapeute",H181="Stagiaire médecine",H181="Stagiaire - Service sociaux",H181="STAGIAIRE SOINS INFIRMIERS",H181="STAGIAIRE EXTERNE EN MÉDECINE",H181="ss",),1,0)</f>
        <v>0</v>
      </c>
      <c r="E181" s="28" t="s">
        <v>1004</v>
      </c>
      <c r="F181" s="28" t="s">
        <v>1005</v>
      </c>
      <c r="G181" s="255">
        <v>9886</v>
      </c>
      <c r="H181" s="57" t="s">
        <v>121</v>
      </c>
      <c r="I181" s="52" t="s">
        <v>122</v>
      </c>
      <c r="J181" s="273">
        <f ca="1">IF(AK181&lt;=Données!$B$2,1," ")</f>
        <v>1</v>
      </c>
      <c r="K181" s="45"/>
      <c r="L181" s="46" t="s">
        <v>56</v>
      </c>
      <c r="M181" s="47"/>
      <c r="N181" s="48"/>
      <c r="O181" s="185"/>
      <c r="P181" s="187"/>
      <c r="Q181" s="185"/>
      <c r="R181" s="186">
        <v>1</v>
      </c>
      <c r="S181" s="186"/>
      <c r="T181" s="187"/>
      <c r="U181" s="187"/>
      <c r="V181" s="187"/>
      <c r="W181" s="187"/>
      <c r="X181" s="323"/>
      <c r="Y181" s="214"/>
      <c r="Z181" s="36"/>
      <c r="AA181" s="34"/>
      <c r="AB181" s="35"/>
      <c r="AC181" s="35"/>
      <c r="AD181" s="35"/>
      <c r="AE181" s="324"/>
      <c r="AF181" s="325"/>
      <c r="AG181" s="326"/>
      <c r="AH181" s="36"/>
      <c r="AI181" s="56"/>
      <c r="AJ181" s="327" t="s">
        <v>57</v>
      </c>
      <c r="AK181" s="329">
        <v>44565</v>
      </c>
      <c r="AL181" s="43"/>
      <c r="AM181" s="337">
        <f>INDEX($K$6:$AE$6,1,MATCH(1,K181:AE181,-1))</f>
        <v>1860</v>
      </c>
      <c r="AN181" s="337" t="str">
        <f>IF(INDEX($K$6:$AE$6,1,MATCH(1,K181:AE181,1))&lt;&gt;INDEX($K$6:$AE$6,1,MATCH(1,K181:AE181,-1)),INDEX($K$6:$AE$6,1,MATCH(1,K181:AE181,1)),"-")</f>
        <v>-</v>
      </c>
      <c r="AO181"/>
      <c r="AP181"/>
      <c r="AQ181"/>
    </row>
    <row r="182" spans="1:43" ht="15" customHeight="1" x14ac:dyDescent="0.2">
      <c r="A182" s="169" t="str">
        <f>IF(IFERROR(VLOOKUP(G182,EmployesActifs,1,FALSE),"Non")&lt;&gt;"Non","Oui","Non")</f>
        <v>Non</v>
      </c>
      <c r="B182" s="172">
        <f>IF(A182="Oui",1,0)</f>
        <v>0</v>
      </c>
      <c r="C182" s="172">
        <f>IF(OR(G182="Médecin",H182="Médecin",I182="Médecin",I182="Médecins",H182="anesthésiste",H182="boursier univ.",H182="chercheur",H182="chirurgien",H182="Résident(e)",H182="Md Urg",H182="Md Card",H182="Fellow",H182="Externe Médecine",H182="Directeur de la biobanque Médecin",H182="monit.-boursier",),1,0)</f>
        <v>0</v>
      </c>
      <c r="D182" s="172">
        <f>IF(OR(G182=0,H182="Stagiaire",H182="Stagiaires",H182="Externe",H182="Externes",G182="agence",H182="STAGIAIRE INFIRMIER(ÈRE)",H182="STAGIAIRE SI",H182="STAGIAIRE PAB",H182="STAGIAIRE EN PERFUSION",H182="Stagiaire Physiothérapeute",H182="Stagiaire médecine",H182="Stagiaire - Service sociaux",H182="STAGIAIRE SOINS INFIRMIERS",H182="STAGIAIRE EXTERNE EN MÉDECINE",H182="ss",),1,0)</f>
        <v>0</v>
      </c>
      <c r="E182" s="28" t="s">
        <v>1021</v>
      </c>
      <c r="F182" s="28" t="s">
        <v>433</v>
      </c>
      <c r="G182" s="255">
        <v>9912</v>
      </c>
      <c r="H182" s="57" t="s">
        <v>314</v>
      </c>
      <c r="I182" s="66" t="s">
        <v>795</v>
      </c>
      <c r="J182" s="273">
        <f ca="1">IF(AK182&lt;=Données!$B$2,1," ")</f>
        <v>1</v>
      </c>
      <c r="K182" s="45"/>
      <c r="L182" s="46"/>
      <c r="M182" s="47"/>
      <c r="N182" s="48"/>
      <c r="O182" s="185"/>
      <c r="P182" s="187"/>
      <c r="Q182" s="185"/>
      <c r="R182" s="186"/>
      <c r="S182" s="186">
        <v>1</v>
      </c>
      <c r="T182" s="187"/>
      <c r="U182" s="187"/>
      <c r="V182" s="187"/>
      <c r="W182" s="187"/>
      <c r="X182" s="214"/>
      <c r="Y182" s="215"/>
      <c r="Z182" s="36"/>
      <c r="AA182" s="34"/>
      <c r="AB182" s="35"/>
      <c r="AC182" s="35"/>
      <c r="AD182" s="35"/>
      <c r="AE182" s="324"/>
      <c r="AF182" s="325"/>
      <c r="AG182" s="326"/>
      <c r="AH182" s="36"/>
      <c r="AI182" s="56"/>
      <c r="AJ182" s="41" t="s">
        <v>44</v>
      </c>
      <c r="AK182" s="42">
        <v>43943</v>
      </c>
      <c r="AL182" s="50"/>
      <c r="AM182" s="337" t="str">
        <f>INDEX($K$6:$AE$6,1,MATCH(1,K182:AE182,-1))</f>
        <v>1870 +</v>
      </c>
      <c r="AN182" s="337" t="str">
        <f>IF(INDEX($K$6:$AE$6,1,MATCH(1,K182:AE182,1))&lt;&gt;INDEX($K$6:$AE$6,1,MATCH(1,K182:AE182,-1)),INDEX($K$6:$AE$6,1,MATCH(1,K182:AE182,1)),"-")</f>
        <v>-</v>
      </c>
      <c r="AO182"/>
      <c r="AP182"/>
      <c r="AQ182"/>
    </row>
    <row r="183" spans="1:43" ht="15" customHeight="1" x14ac:dyDescent="0.2">
      <c r="A183" s="169" t="str">
        <f>IF(IFERROR(VLOOKUP(G183,EmployesActifs,1,FALSE),"Non")&lt;&gt;"Non","Oui","Non")</f>
        <v>Non</v>
      </c>
      <c r="B183" s="172">
        <f>IF(A183="Oui",1,0)</f>
        <v>0</v>
      </c>
      <c r="C183" s="172">
        <f>IF(OR(G183="Médecin",H183="Médecin",I183="Médecin",I183="Médecins",H183="anesthésiste",H183="boursier univ.",H183="chercheur",H183="chirurgien",H183="Résident(e)",H183="Md Urg",H183="Md Card",H183="Fellow",H183="Externe Médecine",H183="Directeur de la biobanque Médecin",H183="monit.-boursier",),1,0)</f>
        <v>0</v>
      </c>
      <c r="D183" s="172">
        <f>IF(OR(G183=0,H183="Stagiaire",H183="Stagiaires",H183="Externe",H183="Externes",G183="agence",H183="STAGIAIRE INFIRMIER(ÈRE)",H183="STAGIAIRE SI",H183="STAGIAIRE PAB",H183="STAGIAIRE EN PERFUSION",H183="Stagiaire Physiothérapeute",H183="Stagiaire médecine",H183="Stagiaire - Service sociaux",H183="STAGIAIRE SOINS INFIRMIERS",H183="STAGIAIRE EXTERNE EN MÉDECINE",H183="ss",),1,0)</f>
        <v>0</v>
      </c>
      <c r="E183" s="28" t="s">
        <v>1025</v>
      </c>
      <c r="F183" s="28" t="s">
        <v>1026</v>
      </c>
      <c r="G183" s="255">
        <v>752</v>
      </c>
      <c r="H183" s="79" t="s">
        <v>2098</v>
      </c>
      <c r="I183" s="164" t="s">
        <v>836</v>
      </c>
      <c r="J183" s="273">
        <f ca="1">IF(AL183&lt;=Données!$B$2,1," ")</f>
        <v>1</v>
      </c>
      <c r="K183" s="45" t="s">
        <v>56</v>
      </c>
      <c r="L183" s="46">
        <v>1</v>
      </c>
      <c r="M183" s="47"/>
      <c r="N183" s="48"/>
      <c r="O183" s="185"/>
      <c r="P183" s="300"/>
      <c r="Q183" s="185"/>
      <c r="R183" s="186"/>
      <c r="S183" s="186"/>
      <c r="T183" s="187"/>
      <c r="U183" s="187"/>
      <c r="V183" s="187"/>
      <c r="W183" s="187"/>
      <c r="X183" s="214"/>
      <c r="Y183" s="215"/>
      <c r="Z183" s="36"/>
      <c r="AA183" s="34"/>
      <c r="AB183" s="35"/>
      <c r="AC183" s="35">
        <v>1</v>
      </c>
      <c r="AD183" s="35"/>
      <c r="AE183" s="324"/>
      <c r="AF183" s="325"/>
      <c r="AG183" s="326"/>
      <c r="AH183" s="36"/>
      <c r="AI183" s="56"/>
      <c r="AJ183" s="328"/>
      <c r="AK183" s="330" t="s">
        <v>98</v>
      </c>
      <c r="AL183" s="331">
        <v>44587</v>
      </c>
      <c r="AM183" s="337" t="str">
        <f>INDEX($K$6:$AE$6,1,MATCH(1,K183:AE183,-1))</f>
        <v>95PFE-L2M</v>
      </c>
      <c r="AN183" s="337" t="str">
        <f>IF(INDEX($K$6:$AE$6,1,MATCH(1,K183:AE183,1))&lt;&gt;INDEX($K$6:$AE$6,1,MATCH(1,K183:AE183,-1)),INDEX($K$6:$AE$6,1,MATCH(1,K183:AE183,1)),"-")</f>
        <v>1513-L</v>
      </c>
      <c r="AO183"/>
      <c r="AP183"/>
      <c r="AQ183"/>
    </row>
    <row r="184" spans="1:43" ht="15" customHeight="1" x14ac:dyDescent="0.2">
      <c r="A184" s="169" t="str">
        <f>IF(IFERROR(VLOOKUP(G184,EmployesActifs,1,FALSE),"Non")&lt;&gt;"Non","Oui","Non")</f>
        <v>Non</v>
      </c>
      <c r="B184" s="172">
        <f>IF(A184="Oui",1,0)</f>
        <v>0</v>
      </c>
      <c r="C184" s="172">
        <f>IF(OR(G184="Médecin",H184="Médecin",I184="Médecin",I184="Médecins",H184="anesthésiste",H184="boursier univ.",H184="chercheur",H184="chirurgien",H184="Résident(e)",H184="Md Urg",H184="Md Card",H184="Fellow",H184="Externe Médecine",H184="Directeur de la biobanque Médecin",H184="monit.-boursier",),1,0)</f>
        <v>0</v>
      </c>
      <c r="D184" s="172">
        <f>IF(OR(G184=0,H184="Stagiaire",H184="Stagiaires",H184="Externe",H184="Externes",G184="agence",H184="STAGIAIRE INFIRMIER(ÈRE)",H184="STAGIAIRE SI",H184="STAGIAIRE PAB",H184="STAGIAIRE EN PERFUSION",H184="Stagiaire Physiothérapeute",H184="Stagiaire médecine",H184="Stagiaire - Service sociaux",H184="STAGIAIRE SOINS INFIRMIERS",H184="STAGIAIRE EXTERNE EN MÉDECINE",H184="ss",),1,0)</f>
        <v>0</v>
      </c>
      <c r="E184" s="28" t="s">
        <v>4508</v>
      </c>
      <c r="F184" s="28" t="s">
        <v>4509</v>
      </c>
      <c r="G184" s="257">
        <v>13308</v>
      </c>
      <c r="H184" s="79" t="s">
        <v>54</v>
      </c>
      <c r="I184" s="164" t="s">
        <v>55</v>
      </c>
      <c r="J184" s="273">
        <f ca="1">IF(AK184&lt;=Données!$B$2,1," ")</f>
        <v>1</v>
      </c>
      <c r="K184" s="45"/>
      <c r="L184" s="46">
        <v>1</v>
      </c>
      <c r="M184" s="47"/>
      <c r="N184" s="48"/>
      <c r="O184" s="185"/>
      <c r="P184" s="187"/>
      <c r="Q184" s="185"/>
      <c r="R184" s="186"/>
      <c r="S184" s="186"/>
      <c r="T184" s="187"/>
      <c r="U184" s="187"/>
      <c r="V184" s="187"/>
      <c r="W184" s="187"/>
      <c r="X184" s="214"/>
      <c r="Y184" s="215"/>
      <c r="Z184" s="36"/>
      <c r="AA184" s="34"/>
      <c r="AB184" s="35"/>
      <c r="AC184" s="35"/>
      <c r="AD184" s="35"/>
      <c r="AE184" s="324"/>
      <c r="AF184" s="325"/>
      <c r="AG184" s="326"/>
      <c r="AH184" s="36"/>
      <c r="AI184" s="56"/>
      <c r="AJ184" s="41" t="s">
        <v>652</v>
      </c>
      <c r="AK184" s="42">
        <v>45216</v>
      </c>
      <c r="AL184" s="50"/>
      <c r="AM184" s="337" t="str">
        <f>INDEX($K$6:$AE$6,1,MATCH(1,K184:AE184,-1))</f>
        <v>95PFE-L2M</v>
      </c>
      <c r="AN184" s="337" t="str">
        <f>IF(INDEX($K$6:$AE$6,1,MATCH(1,K184:AE184,1))&lt;&gt;INDEX($K$6:$AE$6,1,MATCH(1,K184:AE184,-1)),INDEX($K$6:$AE$6,1,MATCH(1,K184:AE184,1)),"-")</f>
        <v>-</v>
      </c>
      <c r="AO184"/>
      <c r="AP184"/>
      <c r="AQ184"/>
    </row>
    <row r="185" spans="1:43" ht="15" customHeight="1" x14ac:dyDescent="0.2">
      <c r="A185" s="169" t="str">
        <f>IF(IFERROR(VLOOKUP(G185,EmployesActifs,1,FALSE),"Non")&lt;&gt;"Non","Oui","Non")</f>
        <v>Non</v>
      </c>
      <c r="B185" s="172">
        <f>IF(A185="Oui",1,0)</f>
        <v>0</v>
      </c>
      <c r="C185" s="172">
        <f>IF(OR(G185="Médecin",H185="Médecin",I185="Médecin",I185="Médecins",H185="anesthésiste",H185="boursier univ.",H185="chercheur",H185="chirurgien",H185="Résident(e)",H185="Md Urg",H185="Md Card",H185="Fellow",H185="Externe Médecine",H185="Directeur de la biobanque Médecin",H185="monit.-boursier",),1,0)</f>
        <v>0</v>
      </c>
      <c r="D185" s="172">
        <f>IF(OR(G185=0,H185="Stagiaire",H185="Stagiaires",H185="Externe",H185="Externes",G185="agence",H185="STAGIAIRE INFIRMIER(ÈRE)",H185="STAGIAIRE SI",H185="STAGIAIRE PAB",H185="STAGIAIRE EN PERFUSION",H185="Stagiaire Physiothérapeute",H185="Stagiaire médecine",H185="Stagiaire - Service sociaux",H185="STAGIAIRE SOINS INFIRMIERS",H185="STAGIAIRE EXTERNE EN MÉDECINE",H185="ss",),1,0)</f>
        <v>0</v>
      </c>
      <c r="E185" s="28" t="s">
        <v>1029</v>
      </c>
      <c r="F185" s="28" t="s">
        <v>1030</v>
      </c>
      <c r="G185" s="255">
        <v>11650</v>
      </c>
      <c r="H185" s="79" t="s">
        <v>103</v>
      </c>
      <c r="I185" s="164" t="s">
        <v>5716</v>
      </c>
      <c r="J185" s="273">
        <f ca="1">IF(AK185&lt;=Données!$B$2,1," ")</f>
        <v>1</v>
      </c>
      <c r="K185" s="45"/>
      <c r="L185" s="46">
        <v>1</v>
      </c>
      <c r="M185" s="47"/>
      <c r="N185" s="48"/>
      <c r="O185" s="185"/>
      <c r="P185" s="187"/>
      <c r="Q185" s="185"/>
      <c r="R185" s="186"/>
      <c r="S185" s="186"/>
      <c r="T185" s="187"/>
      <c r="U185" s="187"/>
      <c r="V185" s="187"/>
      <c r="W185" s="187"/>
      <c r="X185" s="214"/>
      <c r="Y185" s="215"/>
      <c r="Z185" s="36"/>
      <c r="AA185" s="34"/>
      <c r="AB185" s="35"/>
      <c r="AC185" s="35"/>
      <c r="AD185" s="35"/>
      <c r="AE185" s="324"/>
      <c r="AF185" s="325"/>
      <c r="AG185" s="326"/>
      <c r="AH185" s="344"/>
      <c r="AI185" s="56"/>
      <c r="AJ185" s="41" t="s">
        <v>57</v>
      </c>
      <c r="AK185" s="42">
        <v>44566</v>
      </c>
      <c r="AL185" s="50"/>
      <c r="AM185" s="337" t="str">
        <f>INDEX($K$6:$AE$6,1,MATCH(1,K185:AE185,-1))</f>
        <v>95PFE-L2M</v>
      </c>
      <c r="AN185" s="337" t="str">
        <f>IF(INDEX($K$6:$AE$6,1,MATCH(1,K185:AE185,1))&lt;&gt;INDEX($K$6:$AE$6,1,MATCH(1,K185:AE185,-1)),INDEX($K$6:$AE$6,1,MATCH(1,K185:AE185,1)),"-")</f>
        <v>-</v>
      </c>
      <c r="AO185"/>
      <c r="AP185"/>
      <c r="AQ185"/>
    </row>
    <row r="186" spans="1:43" ht="15" customHeight="1" x14ac:dyDescent="0.2">
      <c r="A186" s="169" t="str">
        <f>IF(IFERROR(VLOOKUP(G186,EmployesActifs,1,FALSE),"Non")&lt;&gt;"Non","Oui","Non")</f>
        <v>Non</v>
      </c>
      <c r="B186" s="172">
        <f>IF(A186="Oui",1,0)</f>
        <v>0</v>
      </c>
      <c r="C186" s="172">
        <f>IF(OR(G186="Médecin",H186="Médecin",I186="Médecin",I186="Médecins",H186="anesthésiste",H186="boursier univ.",H186="chercheur",H186="chirurgien",H186="Résident(e)",H186="Md Urg",H186="Md Card",H186="Fellow",H186="Externe Médecine",H186="Directeur de la biobanque Médecin",H186="monit.-boursier",),1,0)</f>
        <v>0</v>
      </c>
      <c r="D186" s="172">
        <f>IF(OR(G186=0,H186="Stagiaire",H186="Stagiaires",H186="Externe",H186="Externes",G186="agence",H186="STAGIAIRE INFIRMIER(ÈRE)",H186="STAGIAIRE SI",H186="STAGIAIRE PAB",H186="STAGIAIRE EN PERFUSION",H186="Stagiaire Physiothérapeute",H186="Stagiaire médecine",H186="Stagiaire - Service sociaux",H186="STAGIAIRE SOINS INFIRMIERS",H186="STAGIAIRE EXTERNE EN MÉDECINE",H186="ss",),1,0)</f>
        <v>0</v>
      </c>
      <c r="E186" s="28" t="s">
        <v>3286</v>
      </c>
      <c r="F186" s="28" t="s">
        <v>3287</v>
      </c>
      <c r="G186" s="257">
        <v>13049</v>
      </c>
      <c r="H186" s="57" t="s">
        <v>2919</v>
      </c>
      <c r="I186" s="58" t="s">
        <v>2995</v>
      </c>
      <c r="J186" s="273">
        <f ca="1">IF(AK186&lt;=Données!$B$2,1," ")</f>
        <v>1</v>
      </c>
      <c r="K186" s="45"/>
      <c r="L186" s="46">
        <v>1</v>
      </c>
      <c r="M186" s="47"/>
      <c r="N186" s="48"/>
      <c r="O186" s="185"/>
      <c r="P186" s="187"/>
      <c r="Q186" s="185"/>
      <c r="R186" s="186"/>
      <c r="S186" s="186"/>
      <c r="T186" s="187"/>
      <c r="U186" s="187"/>
      <c r="V186" s="187"/>
      <c r="W186" s="187"/>
      <c r="X186" s="214"/>
      <c r="Y186" s="215"/>
      <c r="Z186" s="36"/>
      <c r="AA186" s="34"/>
      <c r="AB186" s="35"/>
      <c r="AC186" s="35"/>
      <c r="AD186" s="35"/>
      <c r="AE186" s="324"/>
      <c r="AF186" s="325"/>
      <c r="AG186" s="326"/>
      <c r="AH186" s="36"/>
      <c r="AI186" s="56"/>
      <c r="AJ186" s="41" t="s">
        <v>85</v>
      </c>
      <c r="AK186" s="42">
        <v>45062</v>
      </c>
      <c r="AL186" s="50"/>
      <c r="AM186" s="337" t="str">
        <f>INDEX($K$6:$AE$6,1,MATCH(1,K186:AE186,-1))</f>
        <v>95PFE-L2M</v>
      </c>
      <c r="AN186" s="337" t="str">
        <f>IF(INDEX($K$6:$AE$6,1,MATCH(1,K186:AE186,1))&lt;&gt;INDEX($K$6:$AE$6,1,MATCH(1,K186:AE186,-1)),INDEX($K$6:$AE$6,1,MATCH(1,K186:AE186,1)),"-")</f>
        <v>-</v>
      </c>
      <c r="AO186"/>
      <c r="AP186"/>
      <c r="AQ186"/>
    </row>
    <row r="187" spans="1:43" ht="15" customHeight="1" x14ac:dyDescent="0.2">
      <c r="A187" s="169" t="str">
        <f>IF(IFERROR(VLOOKUP(G187,EmployesActifs,1,FALSE),"Non")&lt;&gt;"Non","Oui","Non")</f>
        <v>Non</v>
      </c>
      <c r="B187" s="172">
        <f>IF(A187="Oui",1,0)</f>
        <v>0</v>
      </c>
      <c r="C187" s="172">
        <f>IF(OR(G187="Médecin",H187="Médecin",I187="Médecin",I187="Médecins",H187="anesthésiste",H187="boursier univ.",H187="chercheur",H187="chirurgien",H187="Résident(e)",H187="Md Urg",H187="Md Card",H187="Fellow",H187="Externe Médecine",H187="Directeur de la biobanque Médecin",H187="monit.-boursier",),1,0)</f>
        <v>0</v>
      </c>
      <c r="D187" s="172">
        <f>IF(OR(G187=0,H187="Stagiaire",H187="Stagiaires",H187="Externe",H187="Externes",G187="agence",H187="STAGIAIRE INFIRMIER(ÈRE)",H187="STAGIAIRE SI",H187="STAGIAIRE PAB",H187="STAGIAIRE EN PERFUSION",H187="Stagiaire Physiothérapeute",H187="Stagiaire médecine",H187="Stagiaire - Service sociaux",H187="STAGIAIRE SOINS INFIRMIERS",H187="STAGIAIRE EXTERNE EN MÉDECINE",H187="ss",),1,0)</f>
        <v>0</v>
      </c>
      <c r="E187" s="28" t="s">
        <v>1041</v>
      </c>
      <c r="F187" s="28" t="s">
        <v>276</v>
      </c>
      <c r="G187" s="257">
        <v>538</v>
      </c>
      <c r="H187" s="67" t="s">
        <v>72</v>
      </c>
      <c r="I187" s="66" t="s">
        <v>73</v>
      </c>
      <c r="J187" s="273">
        <f ca="1">IF(AK187&lt;=Données!$B$2,1," ")</f>
        <v>1</v>
      </c>
      <c r="K187" s="45"/>
      <c r="L187" s="46"/>
      <c r="M187" s="47"/>
      <c r="N187" s="48"/>
      <c r="O187" s="185"/>
      <c r="P187" s="187"/>
      <c r="Q187" s="185"/>
      <c r="R187" s="186"/>
      <c r="S187" s="186"/>
      <c r="T187" s="187"/>
      <c r="U187" s="187"/>
      <c r="V187" s="187"/>
      <c r="W187" s="187"/>
      <c r="X187" s="214"/>
      <c r="Y187" s="215"/>
      <c r="Z187" s="36"/>
      <c r="AA187" s="34">
        <v>1</v>
      </c>
      <c r="AB187" s="35"/>
      <c r="AC187" s="35"/>
      <c r="AD187" s="35"/>
      <c r="AE187" s="324"/>
      <c r="AF187" s="325"/>
      <c r="AG187" s="326"/>
      <c r="AH187" s="36"/>
      <c r="AI187" s="56"/>
      <c r="AJ187" s="41" t="s">
        <v>44</v>
      </c>
      <c r="AK187" s="42">
        <v>43913</v>
      </c>
      <c r="AL187" s="50"/>
      <c r="AM187" s="337" t="str">
        <f>INDEX($K$6:$AE$6,1,MATCH(1,K187:AE187,-1))</f>
        <v>1511-S</v>
      </c>
      <c r="AN187" s="337" t="str">
        <f>IF(INDEX($K$6:$AE$6,1,MATCH(1,K187:AE187,1))&lt;&gt;INDEX($K$6:$AE$6,1,MATCH(1,K187:AE187,-1)),INDEX($K$6:$AE$6,1,MATCH(1,K187:AE187,1)),"-")</f>
        <v>-</v>
      </c>
      <c r="AO187"/>
      <c r="AP187"/>
      <c r="AQ187"/>
    </row>
    <row r="188" spans="1:43" ht="15" customHeight="1" x14ac:dyDescent="0.2">
      <c r="A188" s="169" t="str">
        <f>IF(IFERROR(VLOOKUP(G188,EmployesActifs,1,FALSE),"Non")&lt;&gt;"Non","Oui","Non")</f>
        <v>Non</v>
      </c>
      <c r="B188" s="172">
        <f>IF(A188="Oui",1,0)</f>
        <v>0</v>
      </c>
      <c r="C188" s="172">
        <f>IF(OR(G188="Médecin",H188="Médecin",I188="Médecin",I188="Médecins",H188="anesthésiste",H188="boursier univ.",H188="chercheur",H188="chirurgien",H188="Résident(e)",H188="Md Urg",H188="Md Card",LEFT(H188,6)="Fellow",H188="Externe Médecine",H188="Directeur de la biobanque Médecin",H188="monit.-boursier",),1,0)</f>
        <v>0</v>
      </c>
      <c r="D188" s="172">
        <f>IF(OR(G188=0,H188="Stagiaire",H188="Stagiaires",H188="Externe",H188="Externes",G188="agence",H188="STAGIAIRE INFIRMIER(ÈRE)",H188="STAGIAIRE SI",H188="STAGIAIRE S.I.",H188="STAGIAIRE PAB",H188="STAGIAIRE EN PERFUSION",H188="Stagiaire Physiothérapeute",H188="Stagiaire médecine",H188="Stagiaire - Service sociaux",H188="STAGIAIRE SOINS INFIRMIERS",H188="STAGIAIRE EXTERNE EN MÉDECINE",H188="ss",),1,0)</f>
        <v>0</v>
      </c>
      <c r="E188" s="28" t="s">
        <v>1044</v>
      </c>
      <c r="F188" s="28" t="s">
        <v>790</v>
      </c>
      <c r="G188" s="255">
        <v>9437</v>
      </c>
      <c r="H188" s="79" t="s">
        <v>319</v>
      </c>
      <c r="I188" s="164" t="s">
        <v>3527</v>
      </c>
      <c r="J188" s="273">
        <f ca="1">IF(AK188&lt;=Données!$B$2,1," ")</f>
        <v>1</v>
      </c>
      <c r="K188" s="45" t="s">
        <v>56</v>
      </c>
      <c r="L188" s="46" t="s">
        <v>56</v>
      </c>
      <c r="M188" s="47"/>
      <c r="N188" s="48">
        <v>1</v>
      </c>
      <c r="O188" s="185"/>
      <c r="P188" s="187"/>
      <c r="Q188" s="185"/>
      <c r="R188" s="186"/>
      <c r="S188" s="186"/>
      <c r="T188" s="187"/>
      <c r="U188" s="187"/>
      <c r="V188" s="187"/>
      <c r="W188" s="187"/>
      <c r="X188" s="214"/>
      <c r="Y188" s="215"/>
      <c r="Z188" s="36"/>
      <c r="AA188" s="34"/>
      <c r="AB188" s="35"/>
      <c r="AC188" s="35"/>
      <c r="AD188" s="35"/>
      <c r="AE188" s="324"/>
      <c r="AF188" s="325"/>
      <c r="AG188" s="326"/>
      <c r="AH188" s="344"/>
      <c r="AI188" s="56"/>
      <c r="AJ188" s="41" t="s">
        <v>85</v>
      </c>
      <c r="AK188" s="42">
        <v>44713</v>
      </c>
      <c r="AL188" s="50"/>
      <c r="AM188" s="337" t="str">
        <f>INDEX($K$6:$AE$6,1,MATCH(1,K188:AE188,-1))</f>
        <v>F550</v>
      </c>
      <c r="AN188" s="337" t="str">
        <f>IF(INDEX($K$6:$AE$6,1,MATCH(1,K188:AE188,1))&lt;&gt;INDEX($K$6:$AE$6,1,MATCH(1,K188:AE188,-1)),INDEX($K$6:$AE$6,1,MATCH(1,K188:AE188,1)),"-")</f>
        <v>-</v>
      </c>
      <c r="AO188"/>
      <c r="AP188"/>
      <c r="AQ188"/>
    </row>
    <row r="189" spans="1:43" ht="15" customHeight="1" x14ac:dyDescent="0.2">
      <c r="A189" s="169" t="str">
        <f>IF(IFERROR(VLOOKUP(G189,EmployesActifs,1,FALSE),"Non")&lt;&gt;"Non","Oui","Non")</f>
        <v>Non</v>
      </c>
      <c r="B189" s="172">
        <f>IF(A189="Oui",1,0)</f>
        <v>0</v>
      </c>
      <c r="C189" s="172">
        <f>IF(OR(G189="Médecin",H189="Médecin",I189="Médecin",I189="Médecins",H189="anesthésiste",H189="boursier univ.",H189="chercheur",H189="chirurgien",H189="Résident(e)",H189="Md Urg",H189="Md Card",H189="Fellow",H189="Externe Médecine",H189="Directeur de la biobanque Médecin",H189="monit.-boursier",),1,0)</f>
        <v>0</v>
      </c>
      <c r="D189" s="172">
        <f>IF(OR(G189=0,H189="Stagiaire",H189="Stagiaires",H189="Externe",H189="Externes",G189="agence",H189="STAGIAIRE INFIRMIER(ÈRE)",H189="STAGIAIRE SI",H189="STAGIAIRE PAB",H189="STAGIAIRE EN PERFUSION",H189="Stagiaire Physiothérapeute",H189="Stagiaire médecine",H189="Stagiaire - Service sociaux",H189="STAGIAIRE SOINS INFIRMIERS",H189="STAGIAIRE EXTERNE EN MÉDECINE",H189="ss",),1,0)</f>
        <v>0</v>
      </c>
      <c r="E189" s="28" t="s">
        <v>1045</v>
      </c>
      <c r="F189" s="28" t="s">
        <v>1046</v>
      </c>
      <c r="G189" s="255">
        <v>10217</v>
      </c>
      <c r="H189" s="57" t="s">
        <v>261</v>
      </c>
      <c r="I189" s="52" t="s">
        <v>674</v>
      </c>
      <c r="J189" s="273">
        <f ca="1">IF(AK189&lt;=Données!$B$2,1," ")</f>
        <v>1</v>
      </c>
      <c r="K189" s="45"/>
      <c r="L189" s="46" t="s">
        <v>56</v>
      </c>
      <c r="M189" s="47" t="s">
        <v>56</v>
      </c>
      <c r="N189" s="48"/>
      <c r="O189" s="185"/>
      <c r="P189" s="187"/>
      <c r="Q189" s="185"/>
      <c r="R189" s="186"/>
      <c r="S189" s="186">
        <v>1</v>
      </c>
      <c r="T189" s="187"/>
      <c r="U189" s="187"/>
      <c r="V189" s="187"/>
      <c r="W189" s="187"/>
      <c r="X189" s="214"/>
      <c r="Y189" s="215"/>
      <c r="Z189" s="36"/>
      <c r="AA189" s="34"/>
      <c r="AB189" s="35"/>
      <c r="AC189" s="35"/>
      <c r="AD189" s="35"/>
      <c r="AE189" s="324"/>
      <c r="AF189" s="325"/>
      <c r="AG189" s="326"/>
      <c r="AH189" s="36"/>
      <c r="AI189" s="56"/>
      <c r="AJ189" s="41" t="s">
        <v>50</v>
      </c>
      <c r="AK189" s="42">
        <v>44588</v>
      </c>
      <c r="AL189" s="50"/>
      <c r="AM189" s="337" t="str">
        <f>INDEX($K$6:$AE$6,1,MATCH(1,K189:AE189,-1))</f>
        <v>1870 +</v>
      </c>
      <c r="AN189" s="337" t="str">
        <f>IF(INDEX($K$6:$AE$6,1,MATCH(1,K189:AE189,1))&lt;&gt;INDEX($K$6:$AE$6,1,MATCH(1,K189:AE189,-1)),INDEX($K$6:$AE$6,1,MATCH(1,K189:AE189,1)),"-")</f>
        <v>-</v>
      </c>
      <c r="AO189"/>
      <c r="AP189"/>
      <c r="AQ189"/>
    </row>
    <row r="190" spans="1:43" ht="15" customHeight="1" x14ac:dyDescent="0.2">
      <c r="A190" s="169" t="str">
        <f>IF(IFERROR(VLOOKUP(G190,EmployesActifs,1,FALSE),"Non")&lt;&gt;"Non","Oui","Non")</f>
        <v>Non</v>
      </c>
      <c r="B190" s="172">
        <f>IF(A190="Oui",1,0)</f>
        <v>0</v>
      </c>
      <c r="C190" s="172">
        <f>IF(OR(G190="Médecin",H190="Médecin",I190="Médecin",I190="Médecins",H190="anesthésiste",H190="boursier univ.",H190="chercheur",H190="chirurgien",H190="Résident(e)",H190="Md Urg",H190="Md Card",H190="Fellow",H190="Externe Médecine",H190="Directeur de la biobanque Médecin",H190="monit.-boursier",),1,0)</f>
        <v>0</v>
      </c>
      <c r="D190" s="172">
        <f>IF(OR(G190=0,H190="Stagiaire",H190="Stagiaires",H190="Externe",H190="Externes",G190="agence",H190="STAGIAIRE INFIRMIER(ÈRE)",H190="STAGIAIRE SI",H190="STAGIAIRE PAB",H190="STAGIAIRE EN PERFUSION",H190="Stagiaire Physiothérapeute",H190="Stagiaire médecine",H190="Stagiaire - Service sociaux",H190="STAGIAIRE SOINS INFIRMIERS",H190="STAGIAIRE EXTERNE EN MÉDECINE",H190="ss",),1,0)</f>
        <v>0</v>
      </c>
      <c r="E190" s="28" t="s">
        <v>1051</v>
      </c>
      <c r="F190" s="28" t="s">
        <v>926</v>
      </c>
      <c r="G190" s="255">
        <v>10962</v>
      </c>
      <c r="H190" s="57" t="s">
        <v>1012</v>
      </c>
      <c r="I190" s="52" t="s">
        <v>270</v>
      </c>
      <c r="J190" s="273">
        <f ca="1">IF(AK190&lt;=Données!$B$2,1," ")</f>
        <v>1</v>
      </c>
      <c r="K190" s="45"/>
      <c r="L190" s="46"/>
      <c r="M190" s="47"/>
      <c r="N190" s="48"/>
      <c r="O190" s="185"/>
      <c r="P190" s="187"/>
      <c r="Q190" s="185">
        <v>1</v>
      </c>
      <c r="R190" s="186"/>
      <c r="S190" s="186"/>
      <c r="T190" s="187"/>
      <c r="U190" s="187"/>
      <c r="V190" s="187"/>
      <c r="W190" s="187"/>
      <c r="X190" s="214"/>
      <c r="Y190" s="215"/>
      <c r="Z190" s="36" t="s">
        <v>56</v>
      </c>
      <c r="AA190" s="34"/>
      <c r="AB190" s="35"/>
      <c r="AC190" s="35"/>
      <c r="AD190" s="35"/>
      <c r="AE190" s="324"/>
      <c r="AF190" s="325"/>
      <c r="AG190" s="326"/>
      <c r="AH190" s="36"/>
      <c r="AI190" s="56"/>
      <c r="AJ190" s="41" t="s">
        <v>44</v>
      </c>
      <c r="AK190" s="42">
        <v>43958</v>
      </c>
      <c r="AL190" s="50"/>
      <c r="AM190" s="337" t="str">
        <f>INDEX($K$6:$AE$6,1,MATCH(1,K190:AE190,-1))</f>
        <v>1860-S</v>
      </c>
      <c r="AN190" s="337" t="str">
        <f>IF(INDEX($K$6:$AE$6,1,MATCH(1,K190:AE190,1))&lt;&gt;INDEX($K$6:$AE$6,1,MATCH(1,K190:AE190,-1)),INDEX($K$6:$AE$6,1,MATCH(1,K190:AE190,1)),"-")</f>
        <v>-</v>
      </c>
      <c r="AO190"/>
      <c r="AP190"/>
      <c r="AQ190"/>
    </row>
    <row r="191" spans="1:43" ht="15" customHeight="1" x14ac:dyDescent="0.2">
      <c r="A191" s="169" t="str">
        <f>IF(IFERROR(VLOOKUP(G191,EmployesActifs,1,FALSE),"Non")&lt;&gt;"Non","Oui","Non")</f>
        <v>Non</v>
      </c>
      <c r="B191" s="172">
        <f>IF(A191="Oui",1,0)</f>
        <v>0</v>
      </c>
      <c r="C191" s="172">
        <f>IF(OR(G191="Médecin",H191="Médecin",I191="Médecin",I191="Médecins",H191="anesthésiste",H191="boursier univ.",H191="chercheur",H191="chirurgien",H191="Résident(e)",H191="Md Urg",H191="Md Card",H191="Fellow",H191="Externe Médecine",H191="Directeur de la biobanque Médecin",H191="monit.-boursier",),1,0)</f>
        <v>0</v>
      </c>
      <c r="D191" s="172">
        <f>IF(OR(G191=0,H191="Stagiaire",H191="Stagiaires",H191="Externe",H191="Externes",G191="agence",H191="STAGIAIRE INFIRMIER(ÈRE)",H191="STAGIAIRE SI",H191="STAGIAIRE PAB",H191="STAGIAIRE EN PERFUSION",H191="Stagiaire Physiothérapeute",H191="Stagiaire médecine",H191="Stagiaire - Service sociaux",H191="STAGIAIRE SOINS INFIRMIERS",H191="STAGIAIRE EXTERNE EN MÉDECINE",H191="ss",),1,0)</f>
        <v>0</v>
      </c>
      <c r="E191" s="28" t="s">
        <v>1059</v>
      </c>
      <c r="F191" s="28" t="s">
        <v>618</v>
      </c>
      <c r="G191" s="255">
        <v>10545</v>
      </c>
      <c r="H191" s="57" t="s">
        <v>54</v>
      </c>
      <c r="I191" s="52" t="s">
        <v>55</v>
      </c>
      <c r="J191" s="273">
        <f ca="1">IF(AK191&lt;=Données!$B$2,1," ")</f>
        <v>1</v>
      </c>
      <c r="K191" s="45" t="s">
        <v>56</v>
      </c>
      <c r="L191" s="46"/>
      <c r="M191" s="47"/>
      <c r="N191" s="48"/>
      <c r="O191" s="185"/>
      <c r="P191" s="187"/>
      <c r="Q191" s="185">
        <v>1</v>
      </c>
      <c r="R191" s="186"/>
      <c r="S191" s="186"/>
      <c r="T191" s="187"/>
      <c r="U191" s="187"/>
      <c r="V191" s="187"/>
      <c r="W191" s="187"/>
      <c r="X191" s="214"/>
      <c r="Y191" s="215"/>
      <c r="Z191" s="36"/>
      <c r="AA191" s="34"/>
      <c r="AB191" s="35"/>
      <c r="AC191" s="35"/>
      <c r="AD191" s="35"/>
      <c r="AE191" s="324"/>
      <c r="AF191" s="325"/>
      <c r="AG191" s="326"/>
      <c r="AH191" s="36"/>
      <c r="AI191" s="56"/>
      <c r="AJ191" s="41" t="s">
        <v>66</v>
      </c>
      <c r="AK191" s="42">
        <v>44328</v>
      </c>
      <c r="AL191" s="50"/>
      <c r="AM191" s="337" t="str">
        <f>INDEX($K$6:$AE$6,1,MATCH(1,K191:AE191,-1))</f>
        <v>1860-S</v>
      </c>
      <c r="AN191" s="337" t="str">
        <f>IF(INDEX($K$6:$AE$6,1,MATCH(1,K191:AE191,1))&lt;&gt;INDEX($K$6:$AE$6,1,MATCH(1,K191:AE191,-1)),INDEX($K$6:$AE$6,1,MATCH(1,K191:AE191,1)),"-")</f>
        <v>-</v>
      </c>
      <c r="AO191"/>
      <c r="AP191"/>
      <c r="AQ191"/>
    </row>
    <row r="192" spans="1:43" ht="15" customHeight="1" x14ac:dyDescent="0.2">
      <c r="A192" s="169" t="str">
        <f>IF(IFERROR(VLOOKUP(G192,EmployesActifs,1,FALSE),"Non")&lt;&gt;"Non","Oui","Non")</f>
        <v>Non</v>
      </c>
      <c r="B192" s="172">
        <f>IF(A192="Oui",1,0)</f>
        <v>0</v>
      </c>
      <c r="C192" s="172">
        <f>IF(OR(G192="Médecin",H192="Médecin",I192="Médecin",I192="Médecins",H192="anesthésiste",H192="boursier univ.",H192="chercheur",H192="chirurgien",H192="Résident(e)",H192="Md Urg",H192="Md Card",H192="Fellow",H192="Externe Médecine",H192="Directeur de la biobanque Médecin",H192="monit.-boursier",),1,0)</f>
        <v>0</v>
      </c>
      <c r="D192" s="172">
        <f>IF(OR(G192=0,H192="Stagiaire",H192="Stagiaires",H192="Externe",H192="Externes",G192="agence",H192="STAGIAIRE INFIRMIER(ÈRE)",H192="STAGIAIRE SI",H192="STAGIAIRE PAB",H192="STAGIAIRE EN PERFUSION",H192="Stagiaire Physiothérapeute",H192="Stagiaire médecine",H192="Stagiaire - Service sociaux",H192="STAGIAIRE SOINS INFIRMIERS",H192="STAGIAIRE EXTERNE EN MÉDECINE",H192="ss",),1,0)</f>
        <v>0</v>
      </c>
      <c r="E192" s="28" t="s">
        <v>1069</v>
      </c>
      <c r="F192" s="28" t="s">
        <v>598</v>
      </c>
      <c r="G192" s="255">
        <v>225</v>
      </c>
      <c r="H192" s="79" t="s">
        <v>103</v>
      </c>
      <c r="I192" s="164" t="s">
        <v>61</v>
      </c>
      <c r="J192" s="273">
        <f ca="1">IF(AK192&lt;=Données!$B$2,1," ")</f>
        <v>1</v>
      </c>
      <c r="K192" s="45"/>
      <c r="L192" s="46"/>
      <c r="M192" s="47"/>
      <c r="N192" s="48"/>
      <c r="O192" s="185"/>
      <c r="P192" s="187"/>
      <c r="Q192" s="185"/>
      <c r="R192" s="186"/>
      <c r="S192" s="186">
        <v>1</v>
      </c>
      <c r="T192" s="187"/>
      <c r="U192" s="187"/>
      <c r="V192" s="187"/>
      <c r="W192" s="187"/>
      <c r="X192" s="214"/>
      <c r="Y192" s="215"/>
      <c r="Z192" s="36"/>
      <c r="AA192" s="34"/>
      <c r="AB192" s="35"/>
      <c r="AC192" s="35"/>
      <c r="AD192" s="35"/>
      <c r="AE192" s="324"/>
      <c r="AF192" s="325"/>
      <c r="AG192" s="326"/>
      <c r="AH192" s="36"/>
      <c r="AI192" s="56"/>
      <c r="AJ192" s="41" t="s">
        <v>199</v>
      </c>
      <c r="AK192" s="42">
        <v>41935</v>
      </c>
      <c r="AL192" s="50" t="s">
        <v>200</v>
      </c>
      <c r="AM192" s="337" t="str">
        <f>INDEX($K$6:$AE$6,1,MATCH(1,K192:AE192,-1))</f>
        <v>1870 +</v>
      </c>
      <c r="AN192" s="337" t="str">
        <f>IF(INDEX($K$6:$AE$6,1,MATCH(1,K192:AE192,1))&lt;&gt;INDEX($K$6:$AE$6,1,MATCH(1,K192:AE192,-1)),INDEX($K$6:$AE$6,1,MATCH(1,K192:AE192,1)),"-")</f>
        <v>-</v>
      </c>
      <c r="AO192"/>
      <c r="AP192"/>
      <c r="AQ192"/>
    </row>
    <row r="193" spans="1:43" ht="15" customHeight="1" x14ac:dyDescent="0.2">
      <c r="A193" s="169" t="str">
        <f>IF(IFERROR(VLOOKUP(G193,EmployesActifs,1,FALSE),"Non")&lt;&gt;"Non","Oui","Non")</f>
        <v>Non</v>
      </c>
      <c r="B193" s="172">
        <f>IF(A193="Oui",1,0)</f>
        <v>0</v>
      </c>
      <c r="C193" s="172">
        <f>IF(OR(G193="Médecin",H193="Médecin",I193="Médecin",I193="Médecins",H193="anesthésiste",H193="boursier univ.",H193="chercheur",H193="chirurgien",H193="Résident(e)",H193="Md Urg",H193="Md Card",H193="Fellow",H193="Externe Médecine",H193="Directeur de la biobanque Médecin",H193="monit.-boursier",),1,0)</f>
        <v>0</v>
      </c>
      <c r="D193" s="172">
        <f>IF(OR(G193=0,H193="Stagiaire",H193="Stagiaires",H193="Externe",H193="Externes",G193="agence",H193="STAGIAIRE INFIRMIER(ÈRE)",H193="STAGIAIRE SI",H193="STAGIAIRE PAB",H193="STAGIAIRE EN PERFUSION",H193="Stagiaire Physiothérapeute",H193="Stagiaire médecine",H193="Stagiaire - Service sociaux",H193="STAGIAIRE SOINS INFIRMIERS",H193="STAGIAIRE EXTERNE EN MÉDECINE",H193="ss",),1,0)</f>
        <v>0</v>
      </c>
      <c r="E193" s="28" t="s">
        <v>1080</v>
      </c>
      <c r="F193" s="28" t="s">
        <v>336</v>
      </c>
      <c r="G193" s="255">
        <v>10913</v>
      </c>
      <c r="H193" s="57" t="s">
        <v>1081</v>
      </c>
      <c r="I193" s="58" t="s">
        <v>1082</v>
      </c>
      <c r="J193" s="273">
        <f ca="1">IF(AK193&lt;=Données!$B$2,1," ")</f>
        <v>1</v>
      </c>
      <c r="K193" s="45" t="s">
        <v>56</v>
      </c>
      <c r="L193" s="46" t="s">
        <v>56</v>
      </c>
      <c r="M193" s="47"/>
      <c r="N193" s="48"/>
      <c r="O193" s="185"/>
      <c r="P193" s="187"/>
      <c r="Q193" s="185"/>
      <c r="R193" s="186"/>
      <c r="S193" s="186">
        <v>1</v>
      </c>
      <c r="T193" s="187" t="s">
        <v>56</v>
      </c>
      <c r="U193" s="187"/>
      <c r="V193" s="187"/>
      <c r="W193" s="187">
        <v>1</v>
      </c>
      <c r="X193" s="214"/>
      <c r="Y193" s="215"/>
      <c r="Z193" s="36"/>
      <c r="AA193" s="34"/>
      <c r="AB193" s="35"/>
      <c r="AC193" s="35"/>
      <c r="AD193" s="35"/>
      <c r="AE193" s="324"/>
      <c r="AF193" s="325"/>
      <c r="AG193" s="326"/>
      <c r="AH193" s="36"/>
      <c r="AI193" s="56"/>
      <c r="AJ193" s="41" t="s">
        <v>85</v>
      </c>
      <c r="AK193" s="42">
        <v>44425</v>
      </c>
      <c r="AL193" s="50" t="s">
        <v>1083</v>
      </c>
      <c r="AM193" s="337" t="str">
        <f>INDEX($K$6:$AE$6,1,MATCH(1,K193:AE193,-1))</f>
        <v>1870 +</v>
      </c>
      <c r="AN193" s="337">
        <f>IF(INDEX($K$6:$AE$6,1,MATCH(1,K193:AE193,1))&lt;&gt;INDEX($K$6:$AE$6,1,MATCH(1,K193:AE193,-1)),INDEX($K$6:$AE$6,1,MATCH(1,K193:AE193,1)),"-")</f>
        <v>6502</v>
      </c>
      <c r="AO193"/>
      <c r="AP193"/>
      <c r="AQ193"/>
    </row>
    <row r="194" spans="1:43" ht="15" customHeight="1" x14ac:dyDescent="0.2">
      <c r="A194" s="169" t="str">
        <f>IF(IFERROR(VLOOKUP(G194,EmployesActifs,1,FALSE),"Non")&lt;&gt;"Non","Oui","Non")</f>
        <v>Non</v>
      </c>
      <c r="B194" s="172">
        <f>IF(A194="Oui",1,0)</f>
        <v>0</v>
      </c>
      <c r="C194" s="172">
        <f>IF(OR(G194="Médecin",H194="Médecin",I194="Médecin",I194="Médecins",H194="anesthésiste",H194="boursier univ.",H194="chercheur",H194="chirurgien",H194="Résident(e)",H194="Md Urg",H194="Md Card",H194="Fellow",H194="Externe Médecine",H194="Directeur de la biobanque Médecin",H194="monit.-boursier",),1,0)</f>
        <v>0</v>
      </c>
      <c r="D194" s="172">
        <f>IF(OR(G194=0,H194="Stagiaire",H194="Stagiaires",H194="Externe",H194="Externes",G194="agence",H194="STAGIAIRE INFIRMIER(ÈRE)",H194="STAGIAIRE SI",H194="STAGIAIRE PAB",H194="STAGIAIRE EN PERFUSION",H194="Stagiaire Physiothérapeute",H194="Stagiaire médecine",H194="Stagiaire - Service sociaux",H194="STAGIAIRE SOINS INFIRMIERS",H194="STAGIAIRE EXTERNE EN MÉDECINE",H194="ss",),1,0)</f>
        <v>0</v>
      </c>
      <c r="E194" s="28" t="s">
        <v>1084</v>
      </c>
      <c r="F194" s="28" t="s">
        <v>1085</v>
      </c>
      <c r="G194" s="255">
        <v>11417</v>
      </c>
      <c r="H194" s="57" t="s">
        <v>42</v>
      </c>
      <c r="I194" s="66" t="s">
        <v>65</v>
      </c>
      <c r="J194" s="273">
        <f ca="1">IF(AK194&lt;=Données!$B$2,1," ")</f>
        <v>1</v>
      </c>
      <c r="K194" s="45"/>
      <c r="L194" s="46"/>
      <c r="M194" s="47"/>
      <c r="N194" s="48"/>
      <c r="O194" s="185"/>
      <c r="P194" s="187"/>
      <c r="Q194" s="185"/>
      <c r="R194" s="186"/>
      <c r="S194" s="186"/>
      <c r="T194" s="187"/>
      <c r="U194" s="187"/>
      <c r="V194" s="187"/>
      <c r="W194" s="187"/>
      <c r="X194" s="214"/>
      <c r="Y194" s="215"/>
      <c r="Z194" s="36"/>
      <c r="AA194" s="34"/>
      <c r="AB194" s="35"/>
      <c r="AC194" s="35"/>
      <c r="AD194" s="35">
        <v>1</v>
      </c>
      <c r="AE194" s="324"/>
      <c r="AF194" s="325"/>
      <c r="AG194" s="326"/>
      <c r="AH194" s="36"/>
      <c r="AI194" s="56"/>
      <c r="AJ194" s="41" t="s">
        <v>308</v>
      </c>
      <c r="AK194" s="42">
        <v>44165</v>
      </c>
      <c r="AL194" s="50"/>
      <c r="AM194" s="337" t="str">
        <f>INDEX($K$6:$AE$6,1,MATCH(1,K194:AE194,-1))</f>
        <v>1517-LP</v>
      </c>
      <c r="AN194" s="337" t="str">
        <f>IF(INDEX($K$6:$AE$6,1,MATCH(1,K194:AE194,1))&lt;&gt;INDEX($K$6:$AE$6,1,MATCH(1,K194:AE194,-1)),INDEX($K$6:$AE$6,1,MATCH(1,K194:AE194,1)),"-")</f>
        <v>-</v>
      </c>
      <c r="AO194"/>
      <c r="AP194"/>
      <c r="AQ194"/>
    </row>
    <row r="195" spans="1:43" ht="15" customHeight="1" x14ac:dyDescent="0.2">
      <c r="A195" s="169" t="str">
        <f>IF(IFERROR(VLOOKUP(G195,EmployesActifs,1,FALSE),"Non")&lt;&gt;"Non","Oui","Non")</f>
        <v>Non</v>
      </c>
      <c r="B195" s="172">
        <f>IF(A195="Oui",1,0)</f>
        <v>0</v>
      </c>
      <c r="C195" s="172">
        <f>IF(OR(G195="Médecin",H195="Médecin",I195="Médecin",I195="Médecins",H195="anesthésiste",H195="boursier univ.",H195="chercheur",H195="chirurgien",H195="Résident(e)",H195="Md Urg",H195="Md Card",H195="Fellow",H195="Externe Médecine",H195="Directeur de la biobanque Médecin",H195="monit.-boursier",),1,0)</f>
        <v>0</v>
      </c>
      <c r="D195" s="172">
        <f>IF(OR(G195=0,H195="Stagiaire",H195="Stagiaires",H195="Externe",H195="Externes",G195="agence",H195="STAGIAIRE INFIRMIER(ÈRE)",H195="STAGIAIRE SI",H195="STAGIAIRE PAB",H195="STAGIAIRE EN PERFUSION",H195="Stagiaire Physiothérapeute",H195="Stagiaire médecine",H195="Stagiaire - Service sociaux",H195="STAGIAIRE SOINS INFIRMIERS",H195="STAGIAIRE EXTERNE EN MÉDECINE",H195="ss",),1,0)</f>
        <v>0</v>
      </c>
      <c r="E195" s="28" t="s">
        <v>1088</v>
      </c>
      <c r="F195" s="28" t="s">
        <v>1089</v>
      </c>
      <c r="G195" s="255">
        <v>11484</v>
      </c>
      <c r="H195" s="57" t="s">
        <v>69</v>
      </c>
      <c r="I195" s="52" t="s">
        <v>1090</v>
      </c>
      <c r="J195" s="273">
        <f ca="1">IF(AK195&lt;=Données!$B$2,1," ")</f>
        <v>1</v>
      </c>
      <c r="K195" s="45">
        <v>1</v>
      </c>
      <c r="L195" s="46"/>
      <c r="M195" s="47"/>
      <c r="N195" s="48"/>
      <c r="O195" s="185"/>
      <c r="P195" s="187"/>
      <c r="Q195" s="185"/>
      <c r="R195" s="186"/>
      <c r="S195" s="186"/>
      <c r="T195" s="187"/>
      <c r="U195" s="187"/>
      <c r="V195" s="187"/>
      <c r="W195" s="187"/>
      <c r="X195" s="214"/>
      <c r="Y195" s="215"/>
      <c r="Z195" s="36"/>
      <c r="AA195" s="34"/>
      <c r="AB195" s="35"/>
      <c r="AC195" s="35"/>
      <c r="AD195" s="35"/>
      <c r="AE195" s="324"/>
      <c r="AF195" s="325"/>
      <c r="AG195" s="326"/>
      <c r="AH195" s="36"/>
      <c r="AI195" s="56"/>
      <c r="AJ195" s="41" t="s">
        <v>98</v>
      </c>
      <c r="AK195" s="42">
        <v>44581</v>
      </c>
      <c r="AL195" s="50"/>
      <c r="AM195" s="337" t="str">
        <f>INDEX($K$6:$AE$6,1,MATCH(1,K195:AE195,-1))</f>
        <v>95PFE-L2S</v>
      </c>
      <c r="AN195" s="337" t="str">
        <f>IF(INDEX($K$6:$AE$6,1,MATCH(1,K195:AE195,1))&lt;&gt;INDEX($K$6:$AE$6,1,MATCH(1,K195:AE195,-1)),INDEX($K$6:$AE$6,1,MATCH(1,K195:AE195,1)),"-")</f>
        <v>-</v>
      </c>
      <c r="AO195"/>
      <c r="AP195"/>
      <c r="AQ195"/>
    </row>
    <row r="196" spans="1:43" ht="15" customHeight="1" x14ac:dyDescent="0.2">
      <c r="A196" s="169" t="str">
        <f>IF(IFERROR(VLOOKUP(G196,EmployesActifs,1,FALSE),"Non")&lt;&gt;"Non","Oui","Non")</f>
        <v>Non</v>
      </c>
      <c r="B196" s="172">
        <f>IF(A196="Oui",1,0)</f>
        <v>0</v>
      </c>
      <c r="C196" s="172">
        <f>IF(OR(G196="Médecin",H196="Médecin",I196="Médecin",I196="Médecins",H196="anesthésiste",H196="boursier univ.",H196="chercheur",H196="chirurgien",H196="Résident(e)",H196="Md Urg",H196="Md Card",H196="Fellow",H196="Externe Médecine",H196="Directeur de la biobanque Médecin",H196="monit.-boursier",),1,0)</f>
        <v>0</v>
      </c>
      <c r="D196" s="172">
        <f>IF(OR(G196=0,H196="Stagiaire",H196="Stagiaires",H196="Externe",H196="Externes",G196="agence",H196="STAGIAIRE INFIRMIER(ÈRE)",H196="STAGIAIRE SI",H196="STAGIAIRE PAB",H196="STAGIAIRE EN PERFUSION",H196="Stagiaire Physiothérapeute",H196="Stagiaire médecine",H196="Stagiaire - Service sociaux",H196="STAGIAIRE SOINS INFIRMIERS",H196="STAGIAIRE EXTERNE EN MÉDECINE",H196="ss",),1,0)</f>
        <v>0</v>
      </c>
      <c r="E196" s="28" t="s">
        <v>1098</v>
      </c>
      <c r="F196" s="28" t="s">
        <v>634</v>
      </c>
      <c r="G196" s="255">
        <v>9363</v>
      </c>
      <c r="H196" s="57" t="s">
        <v>177</v>
      </c>
      <c r="I196" s="52" t="s">
        <v>206</v>
      </c>
      <c r="J196" s="273">
        <f ca="1">IF(AK196&lt;=Données!$B$2,1," ")</f>
        <v>1</v>
      </c>
      <c r="K196" s="45">
        <v>1</v>
      </c>
      <c r="L196" s="46"/>
      <c r="M196" s="47"/>
      <c r="N196" s="48"/>
      <c r="O196" s="185"/>
      <c r="P196" s="187"/>
      <c r="Q196" s="185"/>
      <c r="R196" s="186"/>
      <c r="S196" s="186"/>
      <c r="T196" s="187"/>
      <c r="U196" s="187"/>
      <c r="V196" s="187"/>
      <c r="W196" s="187"/>
      <c r="X196" s="214"/>
      <c r="Y196" s="215"/>
      <c r="Z196" s="36"/>
      <c r="AA196" s="34"/>
      <c r="AB196" s="35"/>
      <c r="AC196" s="35"/>
      <c r="AD196" s="35"/>
      <c r="AE196" s="324"/>
      <c r="AF196" s="325"/>
      <c r="AG196" s="326"/>
      <c r="AH196" s="36"/>
      <c r="AI196" s="56"/>
      <c r="AJ196" s="41" t="s">
        <v>98</v>
      </c>
      <c r="AK196" s="42">
        <v>44582</v>
      </c>
      <c r="AL196" s="50"/>
      <c r="AM196" s="337" t="str">
        <f>INDEX($K$6:$AE$6,1,MATCH(1,K196:AE196,-1))</f>
        <v>95PFE-L2S</v>
      </c>
      <c r="AN196" s="337" t="str">
        <f>IF(INDEX($K$6:$AE$6,1,MATCH(1,K196:AE196,1))&lt;&gt;INDEX($K$6:$AE$6,1,MATCH(1,K196:AE196,-1)),INDEX($K$6:$AE$6,1,MATCH(1,K196:AE196,1)),"-")</f>
        <v>-</v>
      </c>
      <c r="AO196"/>
      <c r="AP196"/>
      <c r="AQ196"/>
    </row>
    <row r="197" spans="1:43" ht="15" customHeight="1" x14ac:dyDescent="0.2">
      <c r="A197" s="169" t="str">
        <f>IF(IFERROR(VLOOKUP(G197,EmployesActifs,1,FALSE),"Non")&lt;&gt;"Non","Oui","Non")</f>
        <v>Non</v>
      </c>
      <c r="B197" s="172">
        <f>IF(A197="Oui",1,0)</f>
        <v>0</v>
      </c>
      <c r="C197" s="172">
        <f>IF(OR(G197="Médecin",H197="Médecin",I197="Médecin",I197="Médecins",H197="anesthésiste",H197="boursier univ.",H197="chercheur",H197="chirurgien",H197="Résident(e)",H197="Md Urg",H197="Md Card",H197="Fellow",H197="Externe Médecine",H197="Directeur de la biobanque Médecin",H197="monit.-boursier",),1,0)</f>
        <v>0</v>
      </c>
      <c r="D197" s="172">
        <f>IF(OR(G197=0,H197="Stagiaire",H197="Stagiaires",H197="Externe",H197="Externes",G197="agence",H197="STAGIAIRE INFIRMIER(ÈRE)",H197="STAGIAIRE SI",H197="STAGIAIRE PAB",H197="STAGIAIRE EN PERFUSION",H197="Stagiaire Physiothérapeute",H197="Stagiaire médecine",H197="Stagiaire - Service sociaux",H197="STAGIAIRE SOINS INFIRMIERS",H197="STAGIAIRE EXTERNE EN MÉDECINE",H197="ss",),1,0)</f>
        <v>0</v>
      </c>
      <c r="E197" s="28" t="s">
        <v>2910</v>
      </c>
      <c r="F197" s="28" t="s">
        <v>2911</v>
      </c>
      <c r="G197" s="259">
        <v>12399</v>
      </c>
      <c r="H197" s="79" t="s">
        <v>69</v>
      </c>
      <c r="I197" s="164" t="s">
        <v>3373</v>
      </c>
      <c r="J197" s="273">
        <f ca="1">IF(AK197&lt;=Données!$B$2,1," ")</f>
        <v>1</v>
      </c>
      <c r="K197" s="45">
        <v>1</v>
      </c>
      <c r="L197" s="46"/>
      <c r="M197" s="47"/>
      <c r="N197" s="48"/>
      <c r="O197" s="185"/>
      <c r="P197" s="187"/>
      <c r="Q197" s="185"/>
      <c r="R197" s="186"/>
      <c r="S197" s="186"/>
      <c r="T197" s="187"/>
      <c r="U197" s="187"/>
      <c r="V197" s="187"/>
      <c r="W197" s="187"/>
      <c r="X197" s="214"/>
      <c r="Y197" s="215"/>
      <c r="Z197" s="36"/>
      <c r="AA197" s="34"/>
      <c r="AB197" s="35"/>
      <c r="AC197" s="35"/>
      <c r="AD197" s="35"/>
      <c r="AE197" s="324"/>
      <c r="AF197" s="325"/>
      <c r="AG197" s="326"/>
      <c r="AH197" s="36"/>
      <c r="AI197" s="56"/>
      <c r="AJ197" s="41" t="s">
        <v>85</v>
      </c>
      <c r="AK197" s="42">
        <v>44762</v>
      </c>
      <c r="AL197" s="50"/>
      <c r="AM197" s="337" t="str">
        <f>INDEX($K$6:$AE$6,1,MATCH(1,K197:AE197,-1))</f>
        <v>95PFE-L2S</v>
      </c>
      <c r="AN197" s="337" t="str">
        <f>IF(INDEX($K$6:$AE$6,1,MATCH(1,K197:AE197,1))&lt;&gt;INDEX($K$6:$AE$6,1,MATCH(1,K197:AE197,-1)),INDEX($K$6:$AE$6,1,MATCH(1,K197:AE197,1)),"-")</f>
        <v>-</v>
      </c>
      <c r="AO197"/>
      <c r="AP197"/>
      <c r="AQ197"/>
    </row>
    <row r="198" spans="1:43" ht="15" customHeight="1" x14ac:dyDescent="0.2">
      <c r="A198" s="169" t="str">
        <f>IF(IFERROR(VLOOKUP(G198,EmployesActifs,1,FALSE),"Non")&lt;&gt;"Non","Oui","Non")</f>
        <v>Non</v>
      </c>
      <c r="B198" s="172">
        <f>IF(A198="Oui",1,0)</f>
        <v>0</v>
      </c>
      <c r="C198" s="172">
        <f>IF(OR(G198="Médecin",H198="Médecin",I198="Médecin",I198="Médecins",H198="anesthésiste",H198="boursier univ.",H198="chercheur",H198="chirurgien",H198="Résident(e)",H198="Md Urg",H198="Md Card",H198="Fellow",H198="Externe Médecine",H198="Directeur de la biobanque Médecin",H198="monit.-boursier",),1,0)</f>
        <v>0</v>
      </c>
      <c r="D198" s="172">
        <f>IF(OR(G198=0,H198="Stagiaire",H198="Stagiaires",H198="Externe",H198="Externes",G198="agence",H198="STAGIAIRE INFIRMIER(ÈRE)",H198="STAGIAIRE SI",H198="STAGIAIRE PAB",H198="STAGIAIRE EN PERFUSION",H198="Stagiaire Physiothérapeute",H198="Stagiaire médecine",H198="Stagiaire - Service sociaux",H198="STAGIAIRE SOINS INFIRMIERS",H198="STAGIAIRE EXTERNE EN MÉDECINE",H198="ss",),1,0)</f>
        <v>0</v>
      </c>
      <c r="E198" s="28" t="s">
        <v>3085</v>
      </c>
      <c r="F198" s="28" t="s">
        <v>139</v>
      </c>
      <c r="G198" s="255">
        <v>12264</v>
      </c>
      <c r="H198" s="79" t="s">
        <v>103</v>
      </c>
      <c r="I198" s="164" t="s">
        <v>61</v>
      </c>
      <c r="J198" s="273">
        <f ca="1">IF(AK198&lt;=Données!$B$2,1," ")</f>
        <v>1</v>
      </c>
      <c r="K198" s="45"/>
      <c r="L198" s="46" t="s">
        <v>56</v>
      </c>
      <c r="M198" s="47"/>
      <c r="N198" s="48">
        <v>1</v>
      </c>
      <c r="O198" s="185"/>
      <c r="P198" s="187"/>
      <c r="Q198" s="185"/>
      <c r="R198" s="186"/>
      <c r="S198" s="186"/>
      <c r="T198" s="187"/>
      <c r="U198" s="187"/>
      <c r="V198" s="187"/>
      <c r="W198" s="187"/>
      <c r="X198" s="214"/>
      <c r="Y198" s="215"/>
      <c r="Z198" s="36"/>
      <c r="AA198" s="34"/>
      <c r="AB198" s="35"/>
      <c r="AC198" s="35"/>
      <c r="AD198" s="35"/>
      <c r="AE198" s="324"/>
      <c r="AF198" s="325"/>
      <c r="AG198" s="326"/>
      <c r="AH198" s="36"/>
      <c r="AI198" s="56"/>
      <c r="AJ198" s="41" t="s">
        <v>652</v>
      </c>
      <c r="AK198" s="42">
        <v>44902</v>
      </c>
      <c r="AL198" s="50"/>
      <c r="AM198" s="337" t="str">
        <f>INDEX($K$6:$AE$6,1,MATCH(1,K198:AE198,-1))</f>
        <v>F550</v>
      </c>
      <c r="AN198" s="337" t="str">
        <f>IF(INDEX($K$6:$AE$6,1,MATCH(1,K198:AE198,1))&lt;&gt;INDEX($K$6:$AE$6,1,MATCH(1,K198:AE198,-1)),INDEX($K$6:$AE$6,1,MATCH(1,K198:AE198,1)),"-")</f>
        <v>-</v>
      </c>
      <c r="AO198"/>
      <c r="AP198"/>
      <c r="AQ198"/>
    </row>
    <row r="199" spans="1:43" ht="15" customHeight="1" x14ac:dyDescent="0.2">
      <c r="A199" s="169" t="str">
        <f>IF(IFERROR(VLOOKUP(G199,EmployesActifs,1,FALSE),"Non")&lt;&gt;"Non","Oui","Non")</f>
        <v>Non</v>
      </c>
      <c r="B199" s="172">
        <f>IF(A199="Oui",1,0)</f>
        <v>0</v>
      </c>
      <c r="C199" s="172">
        <f>IF(OR(G199="Médecin",H199="Médecin",I199="Médecin",I199="Médecins",H199="anesthésiste",H199="boursier univ.",H199="chercheur",H199="chirurgien",H199="Résident(e)",H199="Md Urg",H199="Md Card",H199="Fellow",H199="Externe Médecine",H199="Directeur de la biobanque Médecin",H199="monit.-boursier",),1,0)</f>
        <v>0</v>
      </c>
      <c r="D199" s="172">
        <f>IF(OR(G199=0,H199="Stagiaire",H199="Stagiaires",H199="Externe",H199="Externes",G199="agence",H199="STAGIAIRE INFIRMIER(ÈRE)",H199="STAGIAIRE SI",H199="STAGIAIRE PAB",H199="STAGIAIRE EN PERFUSION",H199="Stagiaire Physiothérapeute",H199="Stagiaire médecine",H199="Stagiaire - Service sociaux",H199="STAGIAIRE SOINS INFIRMIERS",H199="STAGIAIRE EXTERNE EN MÉDECINE",H199="ss",),1,0)</f>
        <v>0</v>
      </c>
      <c r="E199" s="28" t="s">
        <v>3204</v>
      </c>
      <c r="F199" s="28" t="s">
        <v>2643</v>
      </c>
      <c r="G199" s="255">
        <v>11391</v>
      </c>
      <c r="H199" s="57" t="s">
        <v>2866</v>
      </c>
      <c r="I199" s="52" t="s">
        <v>84</v>
      </c>
      <c r="J199" s="273">
        <f ca="1">IF(AK199&lt;=Données!$B$2,1," ")</f>
        <v>1</v>
      </c>
      <c r="K199" s="45">
        <v>1</v>
      </c>
      <c r="L199" s="46"/>
      <c r="M199" s="47"/>
      <c r="N199" s="48"/>
      <c r="O199" s="185"/>
      <c r="P199" s="187"/>
      <c r="Q199" s="185"/>
      <c r="R199" s="186"/>
      <c r="S199" s="186"/>
      <c r="T199" s="187"/>
      <c r="U199" s="187"/>
      <c r="V199" s="187"/>
      <c r="W199" s="187"/>
      <c r="X199" s="214"/>
      <c r="Y199" s="215"/>
      <c r="Z199" s="36"/>
      <c r="AA199" s="34"/>
      <c r="AB199" s="35"/>
      <c r="AC199" s="35"/>
      <c r="AD199" s="35"/>
      <c r="AE199" s="324"/>
      <c r="AF199" s="325"/>
      <c r="AG199" s="326"/>
      <c r="AH199" s="36"/>
      <c r="AI199" s="56"/>
      <c r="AJ199" s="41" t="s">
        <v>85</v>
      </c>
      <c r="AK199" s="42">
        <v>45021</v>
      </c>
      <c r="AL199" s="50"/>
      <c r="AM199" s="337" t="str">
        <f>INDEX($K$6:$AE$6,1,MATCH(1,K199:AE199,-1))</f>
        <v>95PFE-L2S</v>
      </c>
      <c r="AN199" s="337" t="str">
        <f>IF(INDEX($K$6:$AE$6,1,MATCH(1,K199:AE199,1))&lt;&gt;INDEX($K$6:$AE$6,1,MATCH(1,K199:AE199,-1)),INDEX($K$6:$AE$6,1,MATCH(1,K199:AE199,1)),"-")</f>
        <v>-</v>
      </c>
      <c r="AO199"/>
      <c r="AP199"/>
      <c r="AQ199"/>
    </row>
    <row r="200" spans="1:43" ht="15" customHeight="1" x14ac:dyDescent="0.2">
      <c r="A200" s="169" t="str">
        <f>IF(IFERROR(VLOOKUP(G200,EmployesActifs,1,FALSE),"Non")&lt;&gt;"Non","Oui","Non")</f>
        <v>Non</v>
      </c>
      <c r="B200" s="172">
        <f>IF(A200="Oui",1,0)</f>
        <v>0</v>
      </c>
      <c r="C200" s="172">
        <f>IF(OR(G200="Médecin",H200="Médecin",I200="Médecin",I200="Médecins",H200="anesthésiste",H200="boursier univ.",H200="chercheur",H200="chirurgien",H200="Résident(e)",H200="Md Urg",H200="Md Card",H200="Fellow",H200="Externe Médecine",H200="Directeur de la biobanque Médecin",H200="monit.-boursier",),1,0)</f>
        <v>0</v>
      </c>
      <c r="D200" s="172">
        <f>IF(OR(G200=0,H200="Stagiaire",H200="Stagiaires",H200="Externe",H200="Externes",G200="agence",H200="STAGIAIRE INFIRMIER(ÈRE)",H200="STAGIAIRE SI",H200="STAGIAIRE PAB",H200="STAGIAIRE EN PERFUSION",H200="Stagiaire Physiothérapeute",H200="Stagiaire médecine",H200="Stagiaire - Service sociaux",H200="STAGIAIRE SOINS INFIRMIERS",H200="STAGIAIRE EXTERNE EN MÉDECINE",H200="ss",),1,0)</f>
        <v>0</v>
      </c>
      <c r="E200" s="28" t="s">
        <v>1110</v>
      </c>
      <c r="F200" s="28" t="s">
        <v>147</v>
      </c>
      <c r="G200" s="255">
        <v>2734</v>
      </c>
      <c r="H200" s="57" t="s">
        <v>42</v>
      </c>
      <c r="I200" s="52" t="s">
        <v>1092</v>
      </c>
      <c r="J200" s="273">
        <f ca="1">IF(AK200&lt;=Données!$B$2,1," ")</f>
        <v>1</v>
      </c>
      <c r="K200" s="45"/>
      <c r="L200" s="46"/>
      <c r="M200" s="47"/>
      <c r="N200" s="48"/>
      <c r="O200" s="185"/>
      <c r="P200" s="187"/>
      <c r="Q200" s="185"/>
      <c r="R200" s="186"/>
      <c r="S200" s="186"/>
      <c r="T200" s="187"/>
      <c r="U200" s="187"/>
      <c r="V200" s="187"/>
      <c r="W200" s="187"/>
      <c r="X200" s="214"/>
      <c r="Y200" s="215"/>
      <c r="Z200" s="36">
        <v>1</v>
      </c>
      <c r="AA200" s="34"/>
      <c r="AB200" s="35"/>
      <c r="AC200" s="35"/>
      <c r="AD200" s="35"/>
      <c r="AE200" s="324"/>
      <c r="AF200" s="325"/>
      <c r="AG200" s="326"/>
      <c r="AH200" s="36"/>
      <c r="AI200" s="56"/>
      <c r="AJ200" s="41" t="s">
        <v>44</v>
      </c>
      <c r="AK200" s="42">
        <v>43916</v>
      </c>
      <c r="AL200" s="50"/>
      <c r="AM200" s="337" t="str">
        <f>INDEX($K$6:$AE$6,1,MATCH(1,K200:AE200,-1))</f>
        <v>1510-XS</v>
      </c>
      <c r="AN200" s="337" t="str">
        <f>IF(INDEX($K$6:$AE$6,1,MATCH(1,K200:AE200,1))&lt;&gt;INDEX($K$6:$AE$6,1,MATCH(1,K200:AE200,-1)),INDEX($K$6:$AE$6,1,MATCH(1,K200:AE200,1)),"-")</f>
        <v>-</v>
      </c>
      <c r="AO200"/>
      <c r="AP200"/>
      <c r="AQ200"/>
    </row>
    <row r="201" spans="1:43" ht="15" customHeight="1" x14ac:dyDescent="0.2">
      <c r="A201" s="169" t="str">
        <f>IF(IFERROR(VLOOKUP(G201,EmployesActifs,1,FALSE),"Non")&lt;&gt;"Non","Oui","Non")</f>
        <v>Non</v>
      </c>
      <c r="B201" s="172">
        <f>IF(A201="Oui",1,0)</f>
        <v>0</v>
      </c>
      <c r="C201" s="172">
        <f>IF(OR(G201="Médecin",H201="Médecin",I201="Médecin",I201="Médecins",H201="anesthésiste",H201="boursier univ.",H201="chercheur",H201="chirurgien",H201="Résident(e)",H201="Md Urg",H201="Md Card",H201="Fellow",H201="Externe Médecine",H201="Directeur de la biobanque Médecin",H201="monit.-boursier",),1,0)</f>
        <v>0</v>
      </c>
      <c r="D201" s="172">
        <f>IF(OR(G201=0,H201="Stagiaire",H201="Stagiaires",H201="Externe",H201="Externes",G201="agence",H201="STAGIAIRE INFIRMIER(ÈRE)",H201="STAGIAIRE SI",H201="STAGIAIRE PAB",H201="STAGIAIRE EN PERFUSION",H201="Stagiaire Physiothérapeute",H201="Stagiaire médecine",H201="Stagiaire - Service sociaux",H201="STAGIAIRE SOINS INFIRMIERS",H201="STAGIAIRE EXTERNE EN MÉDECINE",H201="ss",),1,0)</f>
        <v>0</v>
      </c>
      <c r="E201" s="28" t="s">
        <v>2883</v>
      </c>
      <c r="F201" s="28" t="s">
        <v>2884</v>
      </c>
      <c r="G201" s="255">
        <v>12511</v>
      </c>
      <c r="H201" s="83" t="s">
        <v>177</v>
      </c>
      <c r="I201" s="52" t="s">
        <v>2885</v>
      </c>
      <c r="J201" s="273">
        <f ca="1">IF(AK201&lt;=Données!$B$2,1," ")</f>
        <v>1</v>
      </c>
      <c r="K201" s="45">
        <v>1</v>
      </c>
      <c r="L201" s="46"/>
      <c r="M201" s="47"/>
      <c r="N201" s="48"/>
      <c r="O201" s="185"/>
      <c r="P201" s="187"/>
      <c r="Q201" s="185"/>
      <c r="R201" s="186"/>
      <c r="S201" s="186"/>
      <c r="T201" s="187"/>
      <c r="U201" s="187"/>
      <c r="V201" s="187"/>
      <c r="W201" s="187"/>
      <c r="X201" s="214"/>
      <c r="Y201" s="215"/>
      <c r="Z201" s="36"/>
      <c r="AA201" s="34"/>
      <c r="AB201" s="35"/>
      <c r="AC201" s="35"/>
      <c r="AD201" s="35"/>
      <c r="AE201" s="324"/>
      <c r="AF201" s="325"/>
      <c r="AG201" s="326"/>
      <c r="AH201" s="36"/>
      <c r="AI201" s="56"/>
      <c r="AJ201" s="41" t="s">
        <v>85</v>
      </c>
      <c r="AK201" s="42">
        <v>44748</v>
      </c>
      <c r="AL201" s="50"/>
      <c r="AM201" s="337" t="str">
        <f>INDEX($K$6:$AE$6,1,MATCH(1,K201:AE201,-1))</f>
        <v>95PFE-L2S</v>
      </c>
      <c r="AN201" s="337" t="str">
        <f>IF(INDEX($K$6:$AE$6,1,MATCH(1,K201:AE201,1))&lt;&gt;INDEX($K$6:$AE$6,1,MATCH(1,K201:AE201,-1)),INDEX($K$6:$AE$6,1,MATCH(1,K201:AE201,1)),"-")</f>
        <v>-</v>
      </c>
      <c r="AO201"/>
      <c r="AP201"/>
      <c r="AQ201"/>
    </row>
    <row r="202" spans="1:43" ht="15" customHeight="1" x14ac:dyDescent="0.2">
      <c r="A202" s="169" t="str">
        <f>IF(IFERROR(VLOOKUP(G202,EmployesActifs,1,FALSE),"Non")&lt;&gt;"Non","Oui","Non")</f>
        <v>Non</v>
      </c>
      <c r="B202" s="172">
        <f>IF(A202="Oui",1,0)</f>
        <v>0</v>
      </c>
      <c r="C202" s="172">
        <f>IF(OR(G202="Médecin",H202="Médecin",I202="Médecin",I202="Médecins",H202="anesthésiste",H202="boursier univ.",H202="chercheur",H202="chirurgien",H202="Résident(e)",H202="Md Urg",H202="Md Card",H202="Fellow",H202="Externe Médecine",H202="Directeur de la biobanque Médecin",H202="monit.-boursier",),1,0)</f>
        <v>0</v>
      </c>
      <c r="D202" s="172">
        <f>IF(OR(G202=0,H202="Stagiaire",H202="Stagiaires",H202="Externe",H202="Externes",G202="agence",H202="STAGIAIRE INFIRMIER(ÈRE)",H202="STAGIAIRE SI",H202="STAGIAIRE PAB",H202="STAGIAIRE EN PERFUSION",H202="Stagiaire Physiothérapeute",H202="Stagiaire médecine",H202="Stagiaire - Service sociaux",H202="STAGIAIRE SOINS INFIRMIERS",H202="STAGIAIRE EXTERNE EN MÉDECINE",H202="ss",),1,0)</f>
        <v>0</v>
      </c>
      <c r="E202" s="28" t="s">
        <v>1122</v>
      </c>
      <c r="F202" s="28" t="s">
        <v>1123</v>
      </c>
      <c r="G202" s="255">
        <v>696</v>
      </c>
      <c r="H202" s="57" t="s">
        <v>69</v>
      </c>
      <c r="I202" s="52" t="s">
        <v>477</v>
      </c>
      <c r="J202" s="273">
        <f ca="1">IF(AK202&lt;=Données!$B$2,1," ")</f>
        <v>1</v>
      </c>
      <c r="K202" s="45" t="s">
        <v>56</v>
      </c>
      <c r="L202" s="46"/>
      <c r="M202" s="47"/>
      <c r="N202" s="48"/>
      <c r="O202" s="185"/>
      <c r="P202" s="187"/>
      <c r="Q202" s="185"/>
      <c r="R202" s="186"/>
      <c r="S202" s="186">
        <v>1</v>
      </c>
      <c r="T202" s="187"/>
      <c r="U202" s="187"/>
      <c r="V202" s="187"/>
      <c r="W202" s="187"/>
      <c r="X202" s="214"/>
      <c r="Y202" s="215"/>
      <c r="Z202" s="36"/>
      <c r="AA202" s="34"/>
      <c r="AB202" s="35"/>
      <c r="AC202" s="35"/>
      <c r="AD202" s="35"/>
      <c r="AE202" s="324"/>
      <c r="AF202" s="325"/>
      <c r="AG202" s="326"/>
      <c r="AH202" s="36"/>
      <c r="AI202" s="56"/>
      <c r="AJ202" s="41" t="s">
        <v>98</v>
      </c>
      <c r="AK202" s="42">
        <v>44572</v>
      </c>
      <c r="AL202" s="50"/>
      <c r="AM202" s="337" t="str">
        <f>INDEX($K$6:$AE$6,1,MATCH(1,K202:AE202,-1))</f>
        <v>1870 +</v>
      </c>
      <c r="AN202" s="337" t="str">
        <f>IF(INDEX($K$6:$AE$6,1,MATCH(1,K202:AE202,1))&lt;&gt;INDEX($K$6:$AE$6,1,MATCH(1,K202:AE202,-1)),INDEX($K$6:$AE$6,1,MATCH(1,K202:AE202,1)),"-")</f>
        <v>-</v>
      </c>
      <c r="AO202"/>
      <c r="AP202"/>
      <c r="AQ202"/>
    </row>
    <row r="203" spans="1:43" ht="15" customHeight="1" x14ac:dyDescent="0.2">
      <c r="A203" s="169" t="str">
        <f>IF(IFERROR(VLOOKUP(G203,EmployesActifs,1,FALSE),"Non")&lt;&gt;"Non","Oui","Non")</f>
        <v>Non</v>
      </c>
      <c r="B203" s="172">
        <f>IF(A203="Oui",1,0)</f>
        <v>0</v>
      </c>
      <c r="C203" s="172">
        <f>IF(OR(G203="Médecin",H203="Médecin",I203="Médecin",I203="Médecins",H203="anesthésiste",H203="boursier univ.",H203="chercheur",H203="chirurgien",H203="Résident(e)",H203="Md Urg",H203="Md Card",H203="Fellow",H203="Externe Médecine",H203="Directeur de la biobanque Médecin",H203="monit.-boursier",),1,0)</f>
        <v>0</v>
      </c>
      <c r="D203" s="172">
        <f>IF(OR(G203=0,H203="Stagiaire",H203="Stagiaires",H203="Externe",H203="Externes",G203="agence",H203="STAGIAIRE INFIRMIER(ÈRE)",H203="STAGIAIRE SI",H203="STAGIAIRE PAB",H203="STAGIAIRE EN PERFUSION",H203="Stagiaire Physiothérapeute",H203="Stagiaire médecine",H203="Stagiaire - Service sociaux",H203="STAGIAIRE SOINS INFIRMIERS",H203="STAGIAIRE EXTERNE EN MÉDECINE",H203="ss",),1,0)</f>
        <v>0</v>
      </c>
      <c r="E203" s="28" t="s">
        <v>1124</v>
      </c>
      <c r="F203" s="28" t="s">
        <v>1126</v>
      </c>
      <c r="G203" s="255">
        <v>9577</v>
      </c>
      <c r="H203" s="79" t="s">
        <v>103</v>
      </c>
      <c r="I203" s="164" t="s">
        <v>152</v>
      </c>
      <c r="J203" s="273">
        <f ca="1">IF(AK203&lt;=Données!$B$2,1," ")</f>
        <v>1</v>
      </c>
      <c r="K203" s="45">
        <v>1</v>
      </c>
      <c r="L203" s="46"/>
      <c r="M203" s="47"/>
      <c r="N203" s="48"/>
      <c r="O203" s="185"/>
      <c r="P203" s="187"/>
      <c r="Q203" s="185"/>
      <c r="R203" s="186"/>
      <c r="S203" s="186"/>
      <c r="T203" s="187"/>
      <c r="U203" s="187"/>
      <c r="V203" s="187"/>
      <c r="W203" s="187"/>
      <c r="X203" s="214"/>
      <c r="Y203" s="215"/>
      <c r="Z203" s="36"/>
      <c r="AA203" s="34"/>
      <c r="AB203" s="35"/>
      <c r="AC203" s="35"/>
      <c r="AD203" s="35"/>
      <c r="AE203" s="324"/>
      <c r="AF203" s="325"/>
      <c r="AG203" s="326"/>
      <c r="AH203" s="344"/>
      <c r="AI203" s="56"/>
      <c r="AJ203" s="41" t="s">
        <v>98</v>
      </c>
      <c r="AK203" s="42">
        <v>44580</v>
      </c>
      <c r="AL203" s="50"/>
      <c r="AM203" s="337" t="str">
        <f>INDEX($K$6:$AE$6,1,MATCH(1,K203:AE203,-1))</f>
        <v>95PFE-L2S</v>
      </c>
      <c r="AN203" s="337" t="str">
        <f>IF(INDEX($K$6:$AE$6,1,MATCH(1,K203:AE203,1))&lt;&gt;INDEX($K$6:$AE$6,1,MATCH(1,K203:AE203,-1)),INDEX($K$6:$AE$6,1,MATCH(1,K203:AE203,1)),"-")</f>
        <v>-</v>
      </c>
      <c r="AO203"/>
      <c r="AP203"/>
      <c r="AQ203"/>
    </row>
    <row r="204" spans="1:43" ht="15" customHeight="1" x14ac:dyDescent="0.2">
      <c r="A204" s="169" t="str">
        <f>IF(IFERROR(VLOOKUP(G204,EmployesActifs,1,FALSE),"Non")&lt;&gt;"Non","Oui","Non")</f>
        <v>Non</v>
      </c>
      <c r="B204" s="172">
        <f>IF(A204="Oui",1,0)</f>
        <v>0</v>
      </c>
      <c r="C204" s="172">
        <f>IF(OR(G204="Médecin",H204="Médecin",I204="Médecin",I204="Médecins",H204="anesthésiste",H204="boursier univ.",H204="chercheur",H204="chirurgien",H204="Résident(e)",H204="Md Urg",H204="Md Card",H204="Fellow",H204="Externe Médecine",H204="Directeur de la biobanque Médecin",H204="monit.-boursier",),1,0)</f>
        <v>0</v>
      </c>
      <c r="D204" s="172">
        <f>IF(OR(G204=0,H204="Stagiaire",H204="Stagiaires",H204="Externe",H204="Externes",G204="agence",H204="STAGIAIRE INFIRMIER(ÈRE)",H204="STAGIAIRE SI",H204="STAGIAIRE PAB",H204="STAGIAIRE EN PERFUSION",H204="Stagiaire Physiothérapeute",H204="Stagiaire médecine",H204="Stagiaire - Service sociaux",H204="STAGIAIRE SOINS INFIRMIERS",H204="STAGIAIRE EXTERNE EN MÉDECINE",H204="ss",),1,0)</f>
        <v>0</v>
      </c>
      <c r="E204" s="28" t="s">
        <v>1128</v>
      </c>
      <c r="F204" s="28" t="s">
        <v>141</v>
      </c>
      <c r="G204" s="255">
        <v>10055</v>
      </c>
      <c r="H204" s="79" t="s">
        <v>103</v>
      </c>
      <c r="I204" s="164" t="s">
        <v>5717</v>
      </c>
      <c r="J204" s="273" t="str">
        <f ca="1">IF(AK204&lt;=Données!$B$2,1," ")</f>
        <v xml:space="preserve"> </v>
      </c>
      <c r="K204" s="45">
        <v>1</v>
      </c>
      <c r="L204" s="46"/>
      <c r="M204" s="47"/>
      <c r="N204" s="48"/>
      <c r="O204" s="185"/>
      <c r="P204" s="187"/>
      <c r="Q204" s="185"/>
      <c r="R204" s="186"/>
      <c r="S204" s="186"/>
      <c r="T204" s="187"/>
      <c r="U204" s="187"/>
      <c r="V204" s="187"/>
      <c r="W204" s="187"/>
      <c r="X204" s="214"/>
      <c r="Y204" s="215"/>
      <c r="Z204" s="36"/>
      <c r="AA204" s="34"/>
      <c r="AB204" s="35"/>
      <c r="AC204" s="35"/>
      <c r="AD204" s="35"/>
      <c r="AE204" s="324"/>
      <c r="AF204" s="325"/>
      <c r="AG204" s="326"/>
      <c r="AH204" s="344"/>
      <c r="AI204" s="56"/>
      <c r="AJ204" s="41" t="s">
        <v>4462</v>
      </c>
      <c r="AK204" s="42">
        <v>45602</v>
      </c>
      <c r="AL204" s="50"/>
      <c r="AM204" s="337" t="str">
        <f>INDEX($K$6:$AE$6,1,MATCH(1,K204:AE204,-1))</f>
        <v>95PFE-L2S</v>
      </c>
      <c r="AN204" s="337" t="str">
        <f>IF(INDEX($K$6:$AE$6,1,MATCH(1,K204:AE204,1))&lt;&gt;INDEX($K$6:$AE$6,1,MATCH(1,K204:AE204,-1)),INDEX($K$6:$AE$6,1,MATCH(1,K204:AE204,1)),"-")</f>
        <v>-</v>
      </c>
      <c r="AO204"/>
      <c r="AP204"/>
      <c r="AQ204"/>
    </row>
    <row r="205" spans="1:43" ht="15" customHeight="1" x14ac:dyDescent="0.2">
      <c r="A205" s="169" t="str">
        <f>IF(IFERROR(VLOOKUP(G205,EmployesActifs,1,FALSE),"Non")&lt;&gt;"Non","Oui","Non")</f>
        <v>Non</v>
      </c>
      <c r="B205" s="172">
        <f>IF(A205="Oui",1,0)</f>
        <v>0</v>
      </c>
      <c r="C205" s="172">
        <f>IF(OR(G205="Médecin",H205="Médecin",I205="Médecin",I205="Médecins",H205="anesthésiste",H205="boursier univ.",H205="chercheur",H205="chirurgien",H205="Résident(e)",H205="Md Urg",H205="Md Card",H205="Fellow",H205="Externe Médecine",H205="Directeur de la biobanque Médecin",H205="monit.-boursier",),1,0)</f>
        <v>0</v>
      </c>
      <c r="D205" s="172">
        <f>IF(OR(G205=0,H205="Stagiaire",H205="Stagiaires",H205="Externe",H205="Externes",G205="agence",H205="STAGIAIRE INFIRMIER(ÈRE)",H205="STAGIAIRE SI",H205="STAGIAIRE PAB",H205="STAGIAIRE EN PERFUSION",H205="Stagiaire Physiothérapeute",H205="Stagiaire médecine",H205="Stagiaire - Service sociaux",H205="STAGIAIRE SOINS INFIRMIERS",H205="STAGIAIRE EXTERNE EN MÉDECINE",H205="ss",),1,0)</f>
        <v>0</v>
      </c>
      <c r="E205" s="28" t="s">
        <v>1132</v>
      </c>
      <c r="F205" s="28" t="s">
        <v>1134</v>
      </c>
      <c r="G205" s="259">
        <v>5623</v>
      </c>
      <c r="H205" s="79" t="s">
        <v>972</v>
      </c>
      <c r="I205" s="164" t="s">
        <v>65</v>
      </c>
      <c r="J205" s="273">
        <f ca="1">IF(AK205&lt;=Données!$B$2,1," ")</f>
        <v>1</v>
      </c>
      <c r="K205" s="45">
        <v>1</v>
      </c>
      <c r="L205" s="46"/>
      <c r="M205" s="47"/>
      <c r="N205" s="48"/>
      <c r="O205" s="185"/>
      <c r="P205" s="187"/>
      <c r="Q205" s="185"/>
      <c r="R205" s="186"/>
      <c r="S205" s="186"/>
      <c r="T205" s="187"/>
      <c r="U205" s="187"/>
      <c r="V205" s="187"/>
      <c r="W205" s="187"/>
      <c r="X205" s="214"/>
      <c r="Y205" s="215"/>
      <c r="Z205" s="36"/>
      <c r="AA205" s="34"/>
      <c r="AB205" s="35"/>
      <c r="AC205" s="35"/>
      <c r="AD205" s="35"/>
      <c r="AE205" s="324"/>
      <c r="AF205" s="325"/>
      <c r="AG205" s="326"/>
      <c r="AH205" s="36"/>
      <c r="AI205" s="56"/>
      <c r="AJ205" s="41" t="s">
        <v>98</v>
      </c>
      <c r="AK205" s="42">
        <v>44588</v>
      </c>
      <c r="AL205" s="50" t="s">
        <v>1135</v>
      </c>
      <c r="AM205" s="337" t="str">
        <f>INDEX($K$6:$AE$6,1,MATCH(1,K205:AE205,-1))</f>
        <v>95PFE-L2S</v>
      </c>
      <c r="AN205" s="337" t="str">
        <f>IF(INDEX($K$6:$AE$6,1,MATCH(1,K205:AE205,1))&lt;&gt;INDEX($K$6:$AE$6,1,MATCH(1,K205:AE205,-1)),INDEX($K$6:$AE$6,1,MATCH(1,K205:AE205,1)),"-")</f>
        <v>-</v>
      </c>
      <c r="AO205"/>
      <c r="AP205"/>
      <c r="AQ205"/>
    </row>
    <row r="206" spans="1:43" ht="15" customHeight="1" x14ac:dyDescent="0.2">
      <c r="A206" s="169" t="str">
        <f>IF(IFERROR(VLOOKUP(G206,EmployesActifs,1,FALSE),"Non")&lt;&gt;"Non","Oui","Non")</f>
        <v>Non</v>
      </c>
      <c r="B206" s="172">
        <f>IF(A206="Oui",1,0)</f>
        <v>0</v>
      </c>
      <c r="C206" s="172">
        <f>IF(OR(G206="Médecin",H206="Médecin",I206="Médecin",I206="Médecins",H206="anesthésiste",H206="boursier univ.",H206="chercheur",H206="chirurgien",H206="Résident(e)",H206="Md Urg",H206="Md Card",H206="Fellow",H206="Externe Médecine",H206="Directeur de la biobanque Médecin",H206="monit.-boursier",),1,0)</f>
        <v>0</v>
      </c>
      <c r="D206" s="172">
        <f>IF(OR(G206=0,H206="Stagiaire",H206="Stagiaires",H206="Externe",H206="Externes",G206="agence",H206="STAGIAIRE INFIRMIER(ÈRE)",H206="STAGIAIRE SI",H206="STAGIAIRE PAB",H206="STAGIAIRE EN PERFUSION",H206="Stagiaire Physiothérapeute",H206="Stagiaire médecine",H206="Stagiaire - Service sociaux",H206="STAGIAIRE SOINS INFIRMIERS",H206="STAGIAIRE EXTERNE EN MÉDECINE",H206="ss",),1,0)</f>
        <v>0</v>
      </c>
      <c r="E206" s="28" t="s">
        <v>1139</v>
      </c>
      <c r="F206" s="28" t="s">
        <v>467</v>
      </c>
      <c r="G206" s="259">
        <v>11618</v>
      </c>
      <c r="H206" s="79" t="s">
        <v>517</v>
      </c>
      <c r="I206" s="58" t="s">
        <v>1140</v>
      </c>
      <c r="J206" s="273">
        <f ca="1">IF(AK206&lt;=Données!$B$2,1," ")</f>
        <v>1</v>
      </c>
      <c r="K206" s="45" t="s">
        <v>56</v>
      </c>
      <c r="L206" s="46">
        <v>1</v>
      </c>
      <c r="M206" s="47"/>
      <c r="N206" s="48"/>
      <c r="O206" s="185"/>
      <c r="P206" s="187"/>
      <c r="Q206" s="185"/>
      <c r="R206" s="186"/>
      <c r="S206" s="186"/>
      <c r="T206" s="187"/>
      <c r="U206" s="187"/>
      <c r="V206" s="187"/>
      <c r="W206" s="187"/>
      <c r="X206" s="214"/>
      <c r="Y206" s="215"/>
      <c r="Z206" s="36"/>
      <c r="AA206" s="34"/>
      <c r="AB206" s="35"/>
      <c r="AC206" s="35"/>
      <c r="AD206" s="35"/>
      <c r="AE206" s="324"/>
      <c r="AF206" s="325"/>
      <c r="AG206" s="326"/>
      <c r="AH206" s="36"/>
      <c r="AI206" s="56"/>
      <c r="AJ206" s="41" t="s">
        <v>66</v>
      </c>
      <c r="AK206" s="42">
        <v>44393</v>
      </c>
      <c r="AL206" s="50"/>
      <c r="AM206" s="337" t="str">
        <f>INDEX($K$6:$AE$6,1,MATCH(1,K206:AE206,-1))</f>
        <v>95PFE-L2M</v>
      </c>
      <c r="AN206" s="337" t="str">
        <f>IF(INDEX($K$6:$AE$6,1,MATCH(1,K206:AE206,1))&lt;&gt;INDEX($K$6:$AE$6,1,MATCH(1,K206:AE206,-1)),INDEX($K$6:$AE$6,1,MATCH(1,K206:AE206,1)),"-")</f>
        <v>-</v>
      </c>
      <c r="AO206"/>
      <c r="AP206"/>
      <c r="AQ206"/>
    </row>
    <row r="207" spans="1:43" ht="15" customHeight="1" x14ac:dyDescent="0.2">
      <c r="A207" s="169" t="str">
        <f>IF(IFERROR(VLOOKUP(G207,EmployesActifs,1,FALSE),"Non")&lt;&gt;"Non","Oui","Non")</f>
        <v>Non</v>
      </c>
      <c r="B207" s="172">
        <f>IF(A207="Oui",1,0)</f>
        <v>0</v>
      </c>
      <c r="C207" s="172">
        <f>IF(OR(G207="Médecin",H207="Médecin",I207="Médecin",I207="Médecins",H207="anesthésiste",H207="boursier univ.",H207="chercheur",H207="chirurgien",H207="Résident(e)",H207="Md Urg",H207="Md Card",H207="Fellow",H207="Externe Médecine",H207="Directeur de la biobanque Médecin",H207="monit.-boursier",),1,0)</f>
        <v>0</v>
      </c>
      <c r="D207" s="172">
        <f>IF(OR(G207=0,H207="Stagiaire",H207="Stagiaires",H207="Externe",H207="Externes",G207="agence",H207="STAGIAIRE INFIRMIER(ÈRE)",H207="STAGIAIRE SI",H207="STAGIAIRE PAB",H207="STAGIAIRE EN PERFUSION",H207="Stagiaire Physiothérapeute",H207="Stagiaire médecine",H207="Stagiaire - Service sociaux",H207="STAGIAIRE SOINS INFIRMIERS",H207="STAGIAIRE EXTERNE EN MÉDECINE",H207="ss",),1,0)</f>
        <v>0</v>
      </c>
      <c r="E207" s="28" t="s">
        <v>1144</v>
      </c>
      <c r="F207" s="28" t="s">
        <v>1180</v>
      </c>
      <c r="G207" s="259">
        <v>10798</v>
      </c>
      <c r="H207" s="79" t="s">
        <v>2098</v>
      </c>
      <c r="I207" s="164" t="s">
        <v>3403</v>
      </c>
      <c r="J207" s="273">
        <f ca="1">IF(AK207&lt;=Données!$B$2,1," ")</f>
        <v>1</v>
      </c>
      <c r="K207" s="45"/>
      <c r="L207" s="46"/>
      <c r="M207" s="47"/>
      <c r="N207" s="48"/>
      <c r="O207" s="185"/>
      <c r="P207" s="187"/>
      <c r="Q207" s="185">
        <v>1</v>
      </c>
      <c r="R207" s="186"/>
      <c r="S207" s="186"/>
      <c r="T207" s="187"/>
      <c r="U207" s="187"/>
      <c r="V207" s="187"/>
      <c r="W207" s="187"/>
      <c r="X207" s="214"/>
      <c r="Y207" s="215"/>
      <c r="Z207" s="36"/>
      <c r="AA207" s="34"/>
      <c r="AB207" s="35"/>
      <c r="AC207" s="35"/>
      <c r="AD207" s="35"/>
      <c r="AE207" s="324"/>
      <c r="AF207" s="325"/>
      <c r="AG207" s="326"/>
      <c r="AH207" s="36"/>
      <c r="AI207" s="56"/>
      <c r="AJ207" s="41" t="s">
        <v>193</v>
      </c>
      <c r="AK207" s="42">
        <v>43869</v>
      </c>
      <c r="AL207" s="50"/>
      <c r="AM207" s="337" t="str">
        <f>INDEX($K$6:$AE$6,1,MATCH(1,K207:AE207,-1))</f>
        <v>1860-S</v>
      </c>
      <c r="AN207" s="337" t="str">
        <f>IF(INDEX($K$6:$AE$6,1,MATCH(1,K207:AE207,1))&lt;&gt;INDEX($K$6:$AE$6,1,MATCH(1,K207:AE207,-1)),INDEX($K$6:$AE$6,1,MATCH(1,K207:AE207,1)),"-")</f>
        <v>-</v>
      </c>
      <c r="AO207"/>
      <c r="AP207"/>
      <c r="AQ207"/>
    </row>
    <row r="208" spans="1:43" ht="15" customHeight="1" x14ac:dyDescent="0.2">
      <c r="A208" s="169" t="str">
        <f>IF(IFERROR(VLOOKUP(G208,EmployesActifs,1,FALSE),"Non")&lt;&gt;"Non","Oui","Non")</f>
        <v>Non</v>
      </c>
      <c r="B208" s="172">
        <f>IF(A208="Oui",1,0)</f>
        <v>0</v>
      </c>
      <c r="C208" s="172">
        <f>IF(OR(G208="Médecin",H208="Médecin",I208="Médecin",I208="Médecins",H208="anesthésiste",H208="boursier univ.",H208="chercheur",H208="chirurgien",H208="Résident(e)",H208="Md Urg",H208="Md Card",H208="Fellow",H208="Externe Médecine",H208="Directeur de la biobanque Médecin",H208="monit.-boursier",),1,0)</f>
        <v>0</v>
      </c>
      <c r="D208" s="172">
        <f>IF(OR(G208=0,H208="Stagiaire",H208="Stagiaires",H208="Externe",H208="Externes",G208="agence",H208="STAGIAIRE INFIRMIER(ÈRE)",H208="STAGIAIRE SI",H208="STAGIAIRE PAB",H208="STAGIAIRE EN PERFUSION",H208="Stagiaire Physiothérapeute",H208="Stagiaire médecine",H208="Stagiaire - Service sociaux",H208="STAGIAIRE SOINS INFIRMIERS",H208="STAGIAIRE EXTERNE EN MÉDECINE",H208="ss",),1,0)</f>
        <v>0</v>
      </c>
      <c r="E208" s="28" t="s">
        <v>1145</v>
      </c>
      <c r="F208" s="28" t="s">
        <v>170</v>
      </c>
      <c r="G208" s="257">
        <v>13681</v>
      </c>
      <c r="H208" s="79" t="s">
        <v>4483</v>
      </c>
      <c r="I208" s="164" t="s">
        <v>1489</v>
      </c>
      <c r="J208" s="273" t="str">
        <f ca="1">IF(AK208&lt;=Données!$B$2,1," ")</f>
        <v xml:space="preserve"> </v>
      </c>
      <c r="K208" s="45">
        <v>1</v>
      </c>
      <c r="L208" s="46"/>
      <c r="M208" s="47"/>
      <c r="N208" s="48"/>
      <c r="O208" s="185"/>
      <c r="P208" s="187"/>
      <c r="Q208" s="185"/>
      <c r="R208" s="186"/>
      <c r="S208" s="186"/>
      <c r="T208" s="187"/>
      <c r="U208" s="187"/>
      <c r="V208" s="187"/>
      <c r="W208" s="187"/>
      <c r="X208" s="214"/>
      <c r="Y208" s="215"/>
      <c r="Z208" s="36"/>
      <c r="AA208" s="34"/>
      <c r="AB208" s="35"/>
      <c r="AC208" s="35"/>
      <c r="AD208" s="35"/>
      <c r="AE208" s="324"/>
      <c r="AF208" s="325"/>
      <c r="AG208" s="326"/>
      <c r="AH208" s="36"/>
      <c r="AI208" s="56"/>
      <c r="AJ208" s="41" t="s">
        <v>4462</v>
      </c>
      <c r="AK208" s="42">
        <v>45553</v>
      </c>
      <c r="AL208" s="50"/>
      <c r="AM208" s="337" t="str">
        <f>INDEX($K$6:$AE$6,1,MATCH(1,K208:AE208,-1))</f>
        <v>95PFE-L2S</v>
      </c>
      <c r="AN208" s="337" t="str">
        <f>IF(INDEX($K$6:$AE$6,1,MATCH(1,K208:AE208,1))&lt;&gt;INDEX($K$6:$AE$6,1,MATCH(1,K208:AE208,-1)),INDEX($K$6:$AE$6,1,MATCH(1,K208:AE208,1)),"-")</f>
        <v>-</v>
      </c>
      <c r="AO208"/>
      <c r="AP208"/>
      <c r="AQ208"/>
    </row>
    <row r="209" spans="1:43" ht="15" customHeight="1" x14ac:dyDescent="0.2">
      <c r="A209" s="169" t="str">
        <f>IF(IFERROR(VLOOKUP(G209,EmployesActifs,1,FALSE),"Non")&lt;&gt;"Non","Oui","Non")</f>
        <v>Non</v>
      </c>
      <c r="B209" s="172">
        <f>IF(A209="Oui",1,0)</f>
        <v>0</v>
      </c>
      <c r="C209" s="172">
        <f>IF(OR(G209="Médecin",H209="Médecin",I209="Médecin",I209="Médecins",H209="anesthésiste",H209="boursier univ.",H209="chercheur",H209="chirurgien",H209="Résident(e)",H209="Md Urg",H209="Md Card",H209="Fellow",H209="Externe Médecine",H209="Directeur de la biobanque Médecin",H209="monit.-boursier",),1,0)</f>
        <v>0</v>
      </c>
      <c r="D209" s="172">
        <f>IF(OR(G209=0,H209="Stagiaire",H209="Stagiaires",H209="Externe",H209="Externes",G209="agence",H209="STAGIAIRE INFIRMIER(ÈRE)",H209="STAGIAIRE SI",H209="STAGIAIRE PAB",H209="STAGIAIRE EN PERFUSION",H209="Stagiaire Physiothérapeute",H209="Stagiaire médecine",H209="Stagiaire - Service sociaux",H209="STAGIAIRE SOINS INFIRMIERS",H209="STAGIAIRE EXTERNE EN MÉDECINE",H209="ss",),1,0)</f>
        <v>0</v>
      </c>
      <c r="E209" s="28" t="s">
        <v>1150</v>
      </c>
      <c r="F209" s="28" t="s">
        <v>252</v>
      </c>
      <c r="G209" s="255">
        <v>9358</v>
      </c>
      <c r="H209" s="57" t="s">
        <v>426</v>
      </c>
      <c r="I209" s="52" t="s">
        <v>427</v>
      </c>
      <c r="J209" s="273">
        <f ca="1">IF(AK209&lt;=Données!$B$2,1," ")</f>
        <v>1</v>
      </c>
      <c r="K209" s="45"/>
      <c r="L209" s="46"/>
      <c r="M209" s="47">
        <v>1</v>
      </c>
      <c r="N209" s="48"/>
      <c r="O209" s="185"/>
      <c r="P209" s="187"/>
      <c r="Q209" s="185"/>
      <c r="R209" s="186"/>
      <c r="S209" s="186"/>
      <c r="T209" s="187"/>
      <c r="U209" s="187"/>
      <c r="V209" s="187"/>
      <c r="W209" s="187"/>
      <c r="X209" s="214"/>
      <c r="Y209" s="215"/>
      <c r="Z209" s="36"/>
      <c r="AA209" s="34"/>
      <c r="AB209" s="35"/>
      <c r="AC209" s="35"/>
      <c r="AD209" s="35"/>
      <c r="AE209" s="324"/>
      <c r="AF209" s="325"/>
      <c r="AG209" s="326"/>
      <c r="AH209" s="36"/>
      <c r="AI209" s="56"/>
      <c r="AJ209" s="41" t="s">
        <v>159</v>
      </c>
      <c r="AK209" s="42">
        <v>44575</v>
      </c>
      <c r="AL209" s="50"/>
      <c r="AM209" s="337" t="str">
        <f>INDEX($K$6:$AE$6,1,MATCH(1,K209:AE209,-1))</f>
        <v>95PFE-L2L</v>
      </c>
      <c r="AN209" s="337" t="str">
        <f>IF(INDEX($K$6:$AE$6,1,MATCH(1,K209:AE209,1))&lt;&gt;INDEX($K$6:$AE$6,1,MATCH(1,K209:AE209,-1)),INDEX($K$6:$AE$6,1,MATCH(1,K209:AE209,1)),"-")</f>
        <v>-</v>
      </c>
      <c r="AO209"/>
      <c r="AP209"/>
      <c r="AQ209"/>
    </row>
    <row r="210" spans="1:43" ht="15" customHeight="1" x14ac:dyDescent="0.2">
      <c r="A210" s="169" t="str">
        <f>IF(IFERROR(VLOOKUP(G210,EmployesActifs,1,FALSE),"Non")&lt;&gt;"Non","Oui","Non")</f>
        <v>Non</v>
      </c>
      <c r="B210" s="172">
        <f>IF(A210="Oui",1,0)</f>
        <v>0</v>
      </c>
      <c r="C210" s="172">
        <f>IF(OR(G210="Médecin",H210="Médecin",I210="Médecin",I210="Médecins",H210="anesthésiste",H210="boursier univ.",H210="chercheur",H210="chirurgien",H210="Résident(e)",H210="Md Urg",H210="Md Card",H210="Fellow",H210="Externe Médecine",H210="Directeur de la biobanque Médecin",H210="monit.-boursier",),1,0)</f>
        <v>0</v>
      </c>
      <c r="D210" s="172">
        <f>IF(OR(G210=0,H210="Stagiaire",H210="Stagiaires",H210="Externe",H210="Externes",G210="agence",H210="STAGIAIRE INFIRMIER(ÈRE)",H210="STAGIAIRE SI",H210="STAGIAIRE PAB",H210="STAGIAIRE EN PERFUSION",H210="Stagiaire Physiothérapeute",H210="Stagiaire médecine",H210="Stagiaire - Service sociaux",H210="STAGIAIRE SOINS INFIRMIERS",H210="STAGIAIRE EXTERNE EN MÉDECINE",H210="ss",),1,0)</f>
        <v>0</v>
      </c>
      <c r="E210" s="28" t="s">
        <v>1151</v>
      </c>
      <c r="F210" s="28" t="s">
        <v>231</v>
      </c>
      <c r="G210" s="255">
        <v>1652</v>
      </c>
      <c r="H210" s="79" t="s">
        <v>103</v>
      </c>
      <c r="I210" s="164" t="s">
        <v>616</v>
      </c>
      <c r="J210" s="273">
        <f ca="1">IF(AK210&lt;=Données!$B$2,1," ")</f>
        <v>1</v>
      </c>
      <c r="K210" s="45" t="s">
        <v>56</v>
      </c>
      <c r="L210" s="46" t="s">
        <v>56</v>
      </c>
      <c r="M210" s="47"/>
      <c r="N210" s="48"/>
      <c r="O210" s="185"/>
      <c r="P210" s="187"/>
      <c r="Q210" s="185"/>
      <c r="R210" s="186"/>
      <c r="S210" s="186">
        <v>1</v>
      </c>
      <c r="T210" s="187"/>
      <c r="U210" s="187"/>
      <c r="V210" s="187"/>
      <c r="W210" s="187"/>
      <c r="X210" s="214"/>
      <c r="Y210" s="215"/>
      <c r="Z210" s="36"/>
      <c r="AA210" s="34"/>
      <c r="AB210" s="35"/>
      <c r="AC210" s="35"/>
      <c r="AD210" s="35"/>
      <c r="AE210" s="324"/>
      <c r="AF210" s="325"/>
      <c r="AG210" s="326"/>
      <c r="AH210" s="36"/>
      <c r="AI210" s="56"/>
      <c r="AJ210" s="41" t="s">
        <v>57</v>
      </c>
      <c r="AK210" s="42">
        <v>44573</v>
      </c>
      <c r="AL210" s="50"/>
      <c r="AM210" s="337" t="str">
        <f>INDEX($K$6:$AE$6,1,MATCH(1,K210:AE210,-1))</f>
        <v>1870 +</v>
      </c>
      <c r="AN210" s="337" t="str">
        <f>IF(INDEX($K$6:$AE$6,1,MATCH(1,K210:AE210,1))&lt;&gt;INDEX($K$6:$AE$6,1,MATCH(1,K210:AE210,-1)),INDEX($K$6:$AE$6,1,MATCH(1,K210:AE210,1)),"-")</f>
        <v>-</v>
      </c>
      <c r="AO210"/>
      <c r="AP210"/>
      <c r="AQ210"/>
    </row>
    <row r="211" spans="1:43" ht="15" customHeight="1" x14ac:dyDescent="0.2">
      <c r="A211" s="169" t="str">
        <f>IF(IFERROR(VLOOKUP(G211,EmployesActifs,1,FALSE),"Non")&lt;&gt;"Non","Oui","Non")</f>
        <v>Non</v>
      </c>
      <c r="B211" s="172">
        <f>IF(A211="Oui",1,0)</f>
        <v>0</v>
      </c>
      <c r="C211" s="172">
        <f>IF(OR(G211="Médecin",H211="Médecin",I211="Médecin",I211="Médecins",H211="anesthésiste",H211="boursier univ.",H211="chercheur",H211="chirurgien",H211="Résident(e)",H211="Md Urg",H211="Md Card",H211="Fellow",H211="Externe Médecine",H211="Directeur de la biobanque Médecin",H211="monit.-boursier",),1,0)</f>
        <v>0</v>
      </c>
      <c r="D211" s="172">
        <f>IF(OR(G211=0,H211="Stagiaire",H211="Stagiaires",H211="Externe",H211="Externes",G211="agence",H211="STAGIAIRE INFIRMIER(ÈRE)",H211="STAGIAIRE SI",H211="STAGIAIRE PAB",H211="STAGIAIRE EN PERFUSION",H211="Stagiaire Physiothérapeute",H211="Stagiaire médecine",H211="Stagiaire - Service sociaux",H211="STAGIAIRE SOINS INFIRMIERS",H211="STAGIAIRE EXTERNE EN MÉDECINE",H211="ss",),1,0)</f>
        <v>0</v>
      </c>
      <c r="E211" s="28" t="s">
        <v>3125</v>
      </c>
      <c r="F211" s="28" t="s">
        <v>966</v>
      </c>
      <c r="G211" s="255">
        <v>12223</v>
      </c>
      <c r="H211" s="79" t="s">
        <v>64</v>
      </c>
      <c r="I211" s="164" t="s">
        <v>1140</v>
      </c>
      <c r="J211" s="273">
        <f ca="1">IF(AK211&lt;=Données!$B$2,1," ")</f>
        <v>1</v>
      </c>
      <c r="K211" s="45" t="s">
        <v>56</v>
      </c>
      <c r="L211" s="46" t="s">
        <v>56</v>
      </c>
      <c r="M211" s="47" t="s">
        <v>56</v>
      </c>
      <c r="N211" s="48" t="s">
        <v>56</v>
      </c>
      <c r="O211" s="185"/>
      <c r="P211" s="187"/>
      <c r="Q211" s="185"/>
      <c r="R211" s="186"/>
      <c r="S211" s="186">
        <v>1</v>
      </c>
      <c r="T211" s="187"/>
      <c r="U211" s="187"/>
      <c r="V211" s="187"/>
      <c r="W211" s="187"/>
      <c r="X211" s="214"/>
      <c r="Y211" s="215"/>
      <c r="Z211" s="36"/>
      <c r="AA211" s="34"/>
      <c r="AB211" s="35"/>
      <c r="AC211" s="35"/>
      <c r="AD211" s="35"/>
      <c r="AE211" s="324"/>
      <c r="AF211" s="325"/>
      <c r="AG211" s="326"/>
      <c r="AH211" s="36"/>
      <c r="AI211" s="56"/>
      <c r="AJ211" s="41" t="s">
        <v>2858</v>
      </c>
      <c r="AK211" s="42">
        <v>44965</v>
      </c>
      <c r="AL211" s="50"/>
      <c r="AM211" s="337" t="str">
        <f>INDEX($K$6:$AE$6,1,MATCH(1,K211:AE211,-1))</f>
        <v>1870 +</v>
      </c>
      <c r="AN211" s="337" t="str">
        <f>IF(INDEX($K$6:$AE$6,1,MATCH(1,K211:AE211,1))&lt;&gt;INDEX($K$6:$AE$6,1,MATCH(1,K211:AE211,-1)),INDEX($K$6:$AE$6,1,MATCH(1,K211:AE211,1)),"-")</f>
        <v>-</v>
      </c>
      <c r="AO211"/>
      <c r="AP211"/>
      <c r="AQ211"/>
    </row>
    <row r="212" spans="1:43" ht="15" customHeight="1" x14ac:dyDescent="0.2">
      <c r="A212" s="169" t="str">
        <f>IF(IFERROR(VLOOKUP(G212,EmployesActifs,1,FALSE),"Non")&lt;&gt;"Non","Oui","Non")</f>
        <v>Non</v>
      </c>
      <c r="B212" s="172">
        <f>IF(A212="Oui",1,0)</f>
        <v>0</v>
      </c>
      <c r="C212" s="172">
        <f>IF(OR(G212="Médecin",H212="Médecin",I212="Médecin",I212="Médecins",H212="anesthésiste",H212="boursier univ.",H212="chercheur",H212="chirurgien",H212="Résident(e)",H212="Md Urg",H212="Md Card",H212="Fellow",H212="Externe Médecine",H212="Directeur de la biobanque Médecin",H212="monit.-boursier",),1,0)</f>
        <v>0</v>
      </c>
      <c r="D212" s="172">
        <f>IF(OR(G212=0,H212="Stagiaire",H212="Stagiaires",H212="Externe",H212="Externes",G212="agence",H212="STAGIAIRE INFIRMIER(ÈRE)",H212="STAGIAIRE SI",H212="STAGIAIRE PAB",H212="STAGIAIRE EN PERFUSION",H212="Stagiaire Physiothérapeute",H212="Stagiaire médecine",H212="Stagiaire - Service sociaux",H212="STAGIAIRE SOINS INFIRMIERS",H212="STAGIAIRE EXTERNE EN MÉDECINE",H212="ss",),1,0)</f>
        <v>0</v>
      </c>
      <c r="E212" s="28" t="s">
        <v>1158</v>
      </c>
      <c r="F212" s="28" t="s">
        <v>1159</v>
      </c>
      <c r="G212" s="255">
        <v>10247</v>
      </c>
      <c r="H212" s="57" t="s">
        <v>42</v>
      </c>
      <c r="I212" s="66" t="s">
        <v>753</v>
      </c>
      <c r="J212" s="273">
        <f ca="1">IF(AK212&lt;=Données!$B$2,1," ")</f>
        <v>1</v>
      </c>
      <c r="K212" s="45" t="s">
        <v>56</v>
      </c>
      <c r="L212" s="46"/>
      <c r="M212" s="47"/>
      <c r="N212" s="48"/>
      <c r="O212" s="185"/>
      <c r="P212" s="187"/>
      <c r="Q212" s="185"/>
      <c r="R212" s="186"/>
      <c r="S212" s="186" t="s">
        <v>56</v>
      </c>
      <c r="T212" s="187"/>
      <c r="U212" s="187"/>
      <c r="V212" s="187"/>
      <c r="W212" s="187"/>
      <c r="X212" s="214"/>
      <c r="Y212" s="215"/>
      <c r="Z212" s="36">
        <v>1</v>
      </c>
      <c r="AA212" s="34"/>
      <c r="AB212" s="35"/>
      <c r="AC212" s="35"/>
      <c r="AD212" s="35"/>
      <c r="AE212" s="324"/>
      <c r="AF212" s="325"/>
      <c r="AG212" s="326"/>
      <c r="AH212" s="36"/>
      <c r="AI212" s="56"/>
      <c r="AJ212" s="41" t="s">
        <v>144</v>
      </c>
      <c r="AK212" s="42">
        <v>44587</v>
      </c>
      <c r="AL212" s="50"/>
      <c r="AM212" s="337" t="str">
        <f>INDEX($K$6:$AE$6,1,MATCH(1,K212:AE212,-1))</f>
        <v>1510-XS</v>
      </c>
      <c r="AN212" s="337" t="str">
        <f>IF(INDEX($K$6:$AE$6,1,MATCH(1,K212:AE212,1))&lt;&gt;INDEX($K$6:$AE$6,1,MATCH(1,K212:AE212,-1)),INDEX($K$6:$AE$6,1,MATCH(1,K212:AE212,1)),"-")</f>
        <v>-</v>
      </c>
      <c r="AO212"/>
      <c r="AP212"/>
      <c r="AQ212"/>
    </row>
    <row r="213" spans="1:43" ht="15" customHeight="1" x14ac:dyDescent="0.2">
      <c r="A213" s="169" t="str">
        <f>IF(IFERROR(VLOOKUP(G213,EmployesActifs,1,FALSE),"Non")&lt;&gt;"Non","Oui","Non")</f>
        <v>Non</v>
      </c>
      <c r="B213" s="172">
        <f>IF(A213="Oui",1,0)</f>
        <v>0</v>
      </c>
      <c r="C213" s="172">
        <f>IF(OR(G213="Médecin",H213="Médecin",I213="Médecin",I213="Médecins",H213="anesthésiste",H213="boursier univ.",H213="chercheur",H213="chirurgien",H213="Résident(e)",H213="Md Urg",H213="Md Card",H213="Fellow",H213="Externe Médecine",H213="Directeur de la biobanque Médecin",H213="monit.-boursier",),1,0)</f>
        <v>0</v>
      </c>
      <c r="D213" s="172">
        <f>IF(OR(G213=0,H213="Stagiaire",H213="Stagiaires",H213="Externe",H213="Externes",G213="agence",H213="STAGIAIRE INFIRMIER(ÈRE)",H213="STAGIAIRE SI",H213="STAGIAIRE PAB",H213="STAGIAIRE EN PERFUSION",H213="Stagiaire Physiothérapeute",H213="Stagiaire médecine",H213="Stagiaire - Service sociaux",H213="STAGIAIRE SOINS INFIRMIERS",H213="STAGIAIRE EXTERNE EN MÉDECINE",H213="ss",),1,0)</f>
        <v>0</v>
      </c>
      <c r="E213" s="28" t="s">
        <v>3313</v>
      </c>
      <c r="F213" s="28" t="s">
        <v>3314</v>
      </c>
      <c r="G213" s="260">
        <v>13060</v>
      </c>
      <c r="H213" s="79" t="s">
        <v>517</v>
      </c>
      <c r="I213" s="164" t="s">
        <v>1140</v>
      </c>
      <c r="J213" s="273">
        <f ca="1">IF(AK213&lt;=Données!$B$2,1," ")</f>
        <v>1</v>
      </c>
      <c r="K213" s="45">
        <v>1</v>
      </c>
      <c r="L213" s="46"/>
      <c r="M213" s="47"/>
      <c r="N213" s="48"/>
      <c r="O213" s="185"/>
      <c r="P213" s="187"/>
      <c r="Q213" s="185"/>
      <c r="R213" s="186"/>
      <c r="S213" s="186"/>
      <c r="T213" s="187"/>
      <c r="U213" s="187"/>
      <c r="V213" s="187"/>
      <c r="W213" s="187"/>
      <c r="X213" s="214"/>
      <c r="Y213" s="215"/>
      <c r="Z213" s="36"/>
      <c r="AA213" s="34"/>
      <c r="AB213" s="35"/>
      <c r="AC213" s="35"/>
      <c r="AD213" s="35"/>
      <c r="AE213" s="324"/>
      <c r="AF213" s="325"/>
      <c r="AG213" s="326"/>
      <c r="AH213" s="36"/>
      <c r="AI213" s="56"/>
      <c r="AJ213" s="41" t="s">
        <v>2858</v>
      </c>
      <c r="AK213" s="42">
        <v>45104</v>
      </c>
      <c r="AL213" s="50"/>
      <c r="AM213" s="337" t="str">
        <f>INDEX($K$6:$AE$6,1,MATCH(1,K213:AE213,-1))</f>
        <v>95PFE-L2S</v>
      </c>
      <c r="AN213" s="337" t="str">
        <f>IF(INDEX($K$6:$AE$6,1,MATCH(1,K213:AE213,1))&lt;&gt;INDEX($K$6:$AE$6,1,MATCH(1,K213:AE213,-1)),INDEX($K$6:$AE$6,1,MATCH(1,K213:AE213,1)),"-")</f>
        <v>-</v>
      </c>
      <c r="AO213"/>
      <c r="AP213"/>
      <c r="AQ213"/>
    </row>
    <row r="214" spans="1:43" ht="15" customHeight="1" x14ac:dyDescent="0.2">
      <c r="A214" s="169" t="str">
        <f>IF(IFERROR(VLOOKUP(G214,EmployesActifs,1,FALSE),"Non")&lt;&gt;"Non","Oui","Non")</f>
        <v>Non</v>
      </c>
      <c r="B214" s="172">
        <f>IF(A214="Oui",1,0)</f>
        <v>0</v>
      </c>
      <c r="C214" s="172">
        <f>IF(OR(G214="Médecin",H214="Médecin",I214="Médecin",I214="Médecins",H214="anesthésiste",H214="boursier univ.",H214="chercheur",H214="chirurgien",H214="Résident(e)",H214="Md Urg",H214="Md Card",H214="Fellow",H214="Externe Médecine",H214="Directeur de la biobanque Médecin",H214="monit.-boursier",),1,0)</f>
        <v>0</v>
      </c>
      <c r="D214" s="172">
        <f>IF(OR(G214=0,H214="Stagiaire",H214="Stagiaires",H214="Externe",H214="Externes",G214="agence",H214="STAGIAIRE INFIRMIER(ÈRE)",H214="STAGIAIRE SI",H214="STAGIAIRE PAB",H214="STAGIAIRE EN PERFUSION",H214="Stagiaire Physiothérapeute",H214="Stagiaire médecine",H214="Stagiaire - Service sociaux",H214="STAGIAIRE SOINS INFIRMIERS",H214="STAGIAIRE EXTERNE EN MÉDECINE",H214="ss",),1,0)</f>
        <v>0</v>
      </c>
      <c r="E214" s="28" t="s">
        <v>3816</v>
      </c>
      <c r="F214" s="28" t="s">
        <v>1163</v>
      </c>
      <c r="G214" s="260">
        <v>9498</v>
      </c>
      <c r="H214" s="79" t="s">
        <v>882</v>
      </c>
      <c r="I214" s="164" t="s">
        <v>122</v>
      </c>
      <c r="J214" s="273">
        <f ca="1">IF(AK214&lt;=Données!$B$2,1," ")</f>
        <v>1</v>
      </c>
      <c r="K214" s="45"/>
      <c r="L214" s="46">
        <v>1</v>
      </c>
      <c r="M214" s="47"/>
      <c r="N214" s="48"/>
      <c r="O214" s="185"/>
      <c r="P214" s="187"/>
      <c r="Q214" s="185"/>
      <c r="R214" s="186"/>
      <c r="S214" s="186"/>
      <c r="T214" s="187"/>
      <c r="U214" s="187"/>
      <c r="V214" s="187"/>
      <c r="W214" s="187"/>
      <c r="X214" s="214"/>
      <c r="Y214" s="215"/>
      <c r="Z214" s="36"/>
      <c r="AA214" s="34"/>
      <c r="AB214" s="35"/>
      <c r="AC214" s="35"/>
      <c r="AD214" s="35"/>
      <c r="AE214" s="324"/>
      <c r="AF214" s="325"/>
      <c r="AG214" s="326"/>
      <c r="AH214" s="36"/>
      <c r="AI214" s="56"/>
      <c r="AJ214" s="41" t="s">
        <v>57</v>
      </c>
      <c r="AK214" s="42">
        <v>44577</v>
      </c>
      <c r="AL214" s="50"/>
      <c r="AM214" s="337" t="str">
        <f>INDEX($K$6:$AE$6,1,MATCH(1,K214:AE214,-1))</f>
        <v>95PFE-L2M</v>
      </c>
      <c r="AN214" s="337" t="str">
        <f>IF(INDEX($K$6:$AE$6,1,MATCH(1,K214:AE214,1))&lt;&gt;INDEX($K$6:$AE$6,1,MATCH(1,K214:AE214,-1)),INDEX($K$6:$AE$6,1,MATCH(1,K214:AE214,1)),"-")</f>
        <v>-</v>
      </c>
      <c r="AO214"/>
      <c r="AP214"/>
      <c r="AQ214"/>
    </row>
    <row r="215" spans="1:43" ht="15" customHeight="1" x14ac:dyDescent="0.2">
      <c r="A215" s="169" t="str">
        <f>IF(IFERROR(VLOOKUP(G215,EmployesActifs,1,FALSE),"Non")&lt;&gt;"Non","Oui","Non")</f>
        <v>Non</v>
      </c>
      <c r="B215" s="172">
        <f>IF(A215="Oui",1,0)</f>
        <v>0</v>
      </c>
      <c r="C215" s="172">
        <f>IF(OR(G215="Médecin",H215="Médecin",I215="Médecin",I215="Médecins",H215="anesthésiste",H215="boursier univ.",H215="chercheur",H215="chirurgien",H215="Résident(e)",H215="Md Urg",H215="Md Card",H215="Fellow",H215="Externe Médecine",H215="Directeur de la biobanque Médecin",H215="monit.-boursier",),1,0)</f>
        <v>0</v>
      </c>
      <c r="D215" s="172">
        <f>IF(OR(G215=0,H215="Stagiaire",H215="Stagiaires",H215="Externe",H215="Externes",G215="agence",H215="STAGIAIRE INFIRMIER(ÈRE)",H215="STAGIAIRE SI",H215="STAGIAIRE PAB",H215="STAGIAIRE EN PERFUSION",H215="Stagiaire Physiothérapeute",H215="Stagiaire médecine",H215="Stagiaire - Service sociaux",H215="STAGIAIRE SOINS INFIRMIERS",H215="STAGIAIRE EXTERNE EN MÉDECINE",H215="ss",),1,0)</f>
        <v>0</v>
      </c>
      <c r="E215" s="28" t="s">
        <v>1166</v>
      </c>
      <c r="F215" s="28" t="s">
        <v>1167</v>
      </c>
      <c r="G215" s="260">
        <v>4851</v>
      </c>
      <c r="H215" s="57" t="s">
        <v>69</v>
      </c>
      <c r="I215" s="52" t="s">
        <v>324</v>
      </c>
      <c r="J215" s="273">
        <f ca="1">IF(AK215&lt;=Données!$B$2,1," ")</f>
        <v>1</v>
      </c>
      <c r="K215" s="45"/>
      <c r="L215" s="46"/>
      <c r="M215" s="47"/>
      <c r="N215" s="48"/>
      <c r="O215" s="185"/>
      <c r="P215" s="187"/>
      <c r="Q215" s="185"/>
      <c r="R215" s="186"/>
      <c r="S215" s="186"/>
      <c r="T215" s="187"/>
      <c r="U215" s="187"/>
      <c r="V215" s="187"/>
      <c r="W215" s="187"/>
      <c r="X215" s="214"/>
      <c r="Y215" s="215"/>
      <c r="Z215" s="36"/>
      <c r="AA215" s="34"/>
      <c r="AB215" s="35">
        <v>1</v>
      </c>
      <c r="AC215" s="35"/>
      <c r="AD215" s="35"/>
      <c r="AE215" s="324"/>
      <c r="AF215" s="325"/>
      <c r="AG215" s="326"/>
      <c r="AH215" s="36"/>
      <c r="AI215" s="56"/>
      <c r="AJ215" s="41" t="s">
        <v>159</v>
      </c>
      <c r="AK215" s="42">
        <v>42902</v>
      </c>
      <c r="AL215" s="50"/>
      <c r="AM215" s="337" t="str">
        <f>INDEX($K$6:$AE$6,1,MATCH(1,K215:AE215,-1))</f>
        <v>1512-M</v>
      </c>
      <c r="AN215" s="337" t="str">
        <f>IF(INDEX($K$6:$AE$6,1,MATCH(1,K215:AE215,1))&lt;&gt;INDEX($K$6:$AE$6,1,MATCH(1,K215:AE215,-1)),INDEX($K$6:$AE$6,1,MATCH(1,K215:AE215,1)),"-")</f>
        <v>-</v>
      </c>
      <c r="AO215"/>
      <c r="AP215"/>
      <c r="AQ215"/>
    </row>
    <row r="216" spans="1:43" ht="15" customHeight="1" x14ac:dyDescent="0.2">
      <c r="A216" s="169" t="str">
        <f>IF(IFERROR(VLOOKUP(G216,EmployesActifs,1,FALSE),"Non")&lt;&gt;"Non","Oui","Non")</f>
        <v>Non</v>
      </c>
      <c r="B216" s="172">
        <f>IF(A216="Oui",1,0)</f>
        <v>0</v>
      </c>
      <c r="C216" s="172">
        <f>IF(OR(G216="Médecin",H216="Médecin",I216="Médecin",I216="Médecins",H216="anesthésiste",H216="boursier univ.",H216="chercheur",H216="chirurgien",H216="Résident(e)",H216="Md Urg",H216="Md Card",H216="Fellow",H216="Externe Médecine",H216="Directeur de la biobanque Médecin",H216="monit.-boursier",),1,0)</f>
        <v>0</v>
      </c>
      <c r="D216" s="172">
        <f>IF(OR(G216=0,H216="Stagiaire",H216="Stagiaires",H216="Externe",H216="Externes",G216="agence",H216="STAGIAIRE INFIRMIER(ÈRE)",H216="STAGIAIRE SI",H216="STAGIAIRE PAB",H216="STAGIAIRE EN PERFUSION",H216="Stagiaire Physiothérapeute",H216="Stagiaire médecine",H216="Stagiaire - Service sociaux",H216="STAGIAIRE SOINS INFIRMIERS",H216="STAGIAIRE EXTERNE EN MÉDECINE",H216="ss",),1,0)</f>
        <v>0</v>
      </c>
      <c r="E216" s="28" t="s">
        <v>1168</v>
      </c>
      <c r="F216" s="28" t="s">
        <v>1169</v>
      </c>
      <c r="G216" s="260">
        <v>10313</v>
      </c>
      <c r="H216" s="57" t="s">
        <v>69</v>
      </c>
      <c r="I216" s="52" t="s">
        <v>706</v>
      </c>
      <c r="J216" s="273">
        <f ca="1">IF(AK216&lt;=Données!$B$2,1," ")</f>
        <v>1</v>
      </c>
      <c r="K216" s="45"/>
      <c r="L216" s="46"/>
      <c r="M216" s="47"/>
      <c r="N216" s="48"/>
      <c r="O216" s="185"/>
      <c r="P216" s="187"/>
      <c r="Q216" s="185">
        <v>1</v>
      </c>
      <c r="R216" s="186"/>
      <c r="S216" s="186"/>
      <c r="T216" s="187"/>
      <c r="U216" s="187"/>
      <c r="V216" s="187"/>
      <c r="W216" s="187"/>
      <c r="X216" s="214"/>
      <c r="Y216" s="215"/>
      <c r="Z216" s="36"/>
      <c r="AA216" s="34"/>
      <c r="AB216" s="35"/>
      <c r="AC216" s="35"/>
      <c r="AD216" s="35"/>
      <c r="AE216" s="324"/>
      <c r="AF216" s="325"/>
      <c r="AG216" s="326"/>
      <c r="AH216" s="36"/>
      <c r="AI216" s="56"/>
      <c r="AJ216" s="41" t="s">
        <v>159</v>
      </c>
      <c r="AK216" s="42">
        <v>43914</v>
      </c>
      <c r="AL216" s="50"/>
      <c r="AM216" s="337" t="str">
        <f>INDEX($K$6:$AE$6,1,MATCH(1,K216:AE216,-1))</f>
        <v>1860-S</v>
      </c>
      <c r="AN216" s="337" t="str">
        <f>IF(INDEX($K$6:$AE$6,1,MATCH(1,K216:AE216,1))&lt;&gt;INDEX($K$6:$AE$6,1,MATCH(1,K216:AE216,-1)),INDEX($K$6:$AE$6,1,MATCH(1,K216:AE216,1)),"-")</f>
        <v>-</v>
      </c>
      <c r="AO216"/>
      <c r="AP216"/>
      <c r="AQ216"/>
    </row>
    <row r="217" spans="1:43" ht="15" customHeight="1" x14ac:dyDescent="0.2">
      <c r="A217" s="169" t="str">
        <f>IF(IFERROR(VLOOKUP(G217,EmployesActifs,1,FALSE),"Non")&lt;&gt;"Non","Oui","Non")</f>
        <v>Non</v>
      </c>
      <c r="B217" s="172">
        <f>IF(A217="Oui",1,0)</f>
        <v>0</v>
      </c>
      <c r="C217" s="172">
        <f>IF(OR(G217="Médecin",H217="Médecin",I217="Médecin",I217="Médecins",H217="anesthésiste",H217="boursier univ.",H217="chercheur",H217="chirurgien",H217="Résident(e)",H217="Md Urg",H217="Md Card",H217="Fellow",H217="Externe Médecine",H217="Directeur de la biobanque Médecin",H217="monit.-boursier",),1,0)</f>
        <v>0</v>
      </c>
      <c r="D217" s="172">
        <f>IF(OR(G217=0,H217="Stagiaire",H217="Stagiaires",H217="Externe",H217="Externes",G217="agence",H217="STAGIAIRE INFIRMIER(ÈRE)",H217="STAGIAIRE SI",H217="STAGIAIRE PAB",H217="STAGIAIRE EN PERFUSION",H217="Stagiaire Physiothérapeute",H217="Stagiaire médecine",H217="Stagiaire - Service sociaux",H217="STAGIAIRE SOINS INFIRMIERS",H217="STAGIAIRE EXTERNE EN MÉDECINE",H217="ss",),1,0)</f>
        <v>0</v>
      </c>
      <c r="E217" s="28" t="s">
        <v>1172</v>
      </c>
      <c r="F217" s="28" t="s">
        <v>1173</v>
      </c>
      <c r="G217" s="260">
        <v>10309</v>
      </c>
      <c r="H217" s="67" t="s">
        <v>1174</v>
      </c>
      <c r="I217" s="77" t="s">
        <v>933</v>
      </c>
      <c r="J217" s="273">
        <f ca="1">IF(AK217&lt;=Données!$B$2,1," ")</f>
        <v>1</v>
      </c>
      <c r="K217" s="45" t="s">
        <v>56</v>
      </c>
      <c r="L217" s="46" t="s">
        <v>56</v>
      </c>
      <c r="M217" s="47"/>
      <c r="N217" s="48"/>
      <c r="O217" s="185"/>
      <c r="P217" s="187"/>
      <c r="Q217" s="185"/>
      <c r="R217" s="186" t="s">
        <v>56</v>
      </c>
      <c r="S217" s="186">
        <v>1</v>
      </c>
      <c r="T217" s="187"/>
      <c r="U217" s="187"/>
      <c r="V217" s="187"/>
      <c r="W217" s="187"/>
      <c r="X217" s="214"/>
      <c r="Y217" s="215"/>
      <c r="Z217" s="36" t="s">
        <v>56</v>
      </c>
      <c r="AA217" s="34" t="s">
        <v>56</v>
      </c>
      <c r="AB217" s="35"/>
      <c r="AC217" s="35"/>
      <c r="AD217" s="35"/>
      <c r="AE217" s="324" t="s">
        <v>56</v>
      </c>
      <c r="AF217" s="325"/>
      <c r="AG217" s="326"/>
      <c r="AH217" s="36"/>
      <c r="AI217" s="56"/>
      <c r="AJ217" s="41" t="s">
        <v>85</v>
      </c>
      <c r="AK217" s="42">
        <v>44334</v>
      </c>
      <c r="AL217" s="50"/>
      <c r="AM217" s="337" t="str">
        <f>INDEX($K$6:$AE$6,1,MATCH(1,K217:AE217,-1))</f>
        <v>1870 +</v>
      </c>
      <c r="AN217" s="337" t="str">
        <f>IF(INDEX($K$6:$AE$6,1,MATCH(1,K217:AE217,1))&lt;&gt;INDEX($K$6:$AE$6,1,MATCH(1,K217:AE217,-1)),INDEX($K$6:$AE$6,1,MATCH(1,K217:AE217,1)),"-")</f>
        <v>-</v>
      </c>
      <c r="AO217"/>
      <c r="AP217"/>
      <c r="AQ217"/>
    </row>
    <row r="218" spans="1:43" ht="15" customHeight="1" x14ac:dyDescent="0.2">
      <c r="A218" s="169" t="str">
        <f>IF(IFERROR(VLOOKUP(G218,EmployesActifs,1,FALSE),"Non")&lt;&gt;"Non","Oui","Non")</f>
        <v>Non</v>
      </c>
      <c r="B218" s="172">
        <f>IF(A218="Oui",1,0)</f>
        <v>0</v>
      </c>
      <c r="C218" s="172">
        <f>IF(OR(G218="Médecin",H218="Médecin",I218="Médecin",I218="Médecins",H218="anesthésiste",H218="boursier univ.",H218="chercheur",H218="chirurgien",H218="Résident(e)",H218="Md Urg",H218="Md Card",H218="Fellow",H218="Externe Médecine",H218="Directeur de la biobanque Médecin",H218="monit.-boursier",),1,0)</f>
        <v>0</v>
      </c>
      <c r="D218" s="172">
        <f>IF(OR(G218=0,H218="Stagiaire",H218="Stagiaires",H218="Externe",H218="Externes",G218="agence",H218="STAGIAIRE INFIRMIER(ÈRE)",H218="STAGIAIRE SI",H218="STAGIAIRE PAB",H218="STAGIAIRE EN PERFUSION",H218="Stagiaire Physiothérapeute",H218="Stagiaire médecine",H218="Stagiaire - Service sociaux",H218="STAGIAIRE SOINS INFIRMIERS",H218="STAGIAIRE EXTERNE EN MÉDECINE",H218="ss",),1,0)</f>
        <v>0</v>
      </c>
      <c r="E218" s="28" t="s">
        <v>1175</v>
      </c>
      <c r="F218" s="28" t="s">
        <v>1176</v>
      </c>
      <c r="G218" s="260">
        <v>11212</v>
      </c>
      <c r="H218" s="57" t="s">
        <v>42</v>
      </c>
      <c r="I218" s="52" t="s">
        <v>61</v>
      </c>
      <c r="J218" s="273">
        <f ca="1">IF(AK218&lt;=Données!$B$2,1," ")</f>
        <v>1</v>
      </c>
      <c r="K218" s="45">
        <v>1</v>
      </c>
      <c r="L218" s="46"/>
      <c r="M218" s="47"/>
      <c r="N218" s="48"/>
      <c r="O218" s="185"/>
      <c r="P218" s="187"/>
      <c r="Q218" s="185"/>
      <c r="R218" s="186"/>
      <c r="S218" s="186"/>
      <c r="T218" s="187"/>
      <c r="U218" s="187"/>
      <c r="V218" s="187"/>
      <c r="W218" s="187"/>
      <c r="X218" s="214"/>
      <c r="Y218" s="215"/>
      <c r="Z218" s="36"/>
      <c r="AA218" s="34"/>
      <c r="AB218" s="35"/>
      <c r="AC218" s="35"/>
      <c r="AD218" s="35"/>
      <c r="AE218" s="324"/>
      <c r="AF218" s="325"/>
      <c r="AG218" s="326"/>
      <c r="AH218" s="36"/>
      <c r="AI218" s="56"/>
      <c r="AJ218" s="41" t="s">
        <v>98</v>
      </c>
      <c r="AK218" s="42">
        <v>44582</v>
      </c>
      <c r="AL218" s="50"/>
      <c r="AM218" s="337" t="str">
        <f>INDEX($K$6:$AE$6,1,MATCH(1,K218:AE218,-1))</f>
        <v>95PFE-L2S</v>
      </c>
      <c r="AN218" s="337" t="str">
        <f>IF(INDEX($K$6:$AE$6,1,MATCH(1,K218:AE218,1))&lt;&gt;INDEX($K$6:$AE$6,1,MATCH(1,K218:AE218,-1)),INDEX($K$6:$AE$6,1,MATCH(1,K218:AE218,1)),"-")</f>
        <v>-</v>
      </c>
      <c r="AO218"/>
      <c r="AP218"/>
      <c r="AQ218"/>
    </row>
    <row r="219" spans="1:43" ht="15" customHeight="1" x14ac:dyDescent="0.2">
      <c r="A219" s="169" t="str">
        <f>IF(IFERROR(VLOOKUP(G219,EmployesActifs,1,FALSE),"Non")&lt;&gt;"Non","Oui","Non")</f>
        <v>Non</v>
      </c>
      <c r="B219" s="172">
        <f>IF(A219="Oui",1,0)</f>
        <v>0</v>
      </c>
      <c r="C219" s="172">
        <f>IF(OR(G219="Médecin",H219="Médecin",I219="Médecin",I219="Médecins",H219="anesthésiste",H219="boursier univ.",H219="chercheur",H219="chirurgien",H219="Résident(e)",H219="Md Urg",H219="Md Card",H219="Fellow",H219="Externe Médecine",H219="Directeur de la biobanque Médecin",H219="monit.-boursier",),1,0)</f>
        <v>0</v>
      </c>
      <c r="D219" s="172">
        <f>IF(OR(G219=0,H219="Stagiaire",H219="Stagiaires",H219="Externe",H219="Externes",G219="agence",H219="STAGIAIRE INFIRMIER(ÈRE)",H219="STAGIAIRE SI",H219="STAGIAIRE PAB",H219="STAGIAIRE EN PERFUSION",H219="Stagiaire Physiothérapeute",H219="Stagiaire médecine",H219="Stagiaire - Service sociaux",H219="STAGIAIRE SOINS INFIRMIERS",H219="STAGIAIRE EXTERNE EN MÉDECINE",H219="ss",),1,0)</f>
        <v>0</v>
      </c>
      <c r="E219" s="28" t="s">
        <v>1175</v>
      </c>
      <c r="F219" s="28" t="s">
        <v>868</v>
      </c>
      <c r="G219" s="260">
        <v>11932</v>
      </c>
      <c r="H219" s="67" t="s">
        <v>72</v>
      </c>
      <c r="I219" s="66" t="s">
        <v>888</v>
      </c>
      <c r="J219" s="273">
        <f ca="1">IF(AK219&lt;=Données!$B$2,1," ")</f>
        <v>1</v>
      </c>
      <c r="K219" s="45" t="s">
        <v>56</v>
      </c>
      <c r="L219" s="46" t="s">
        <v>56</v>
      </c>
      <c r="M219" s="47"/>
      <c r="N219" s="48"/>
      <c r="O219" s="185"/>
      <c r="P219" s="187"/>
      <c r="Q219" s="185"/>
      <c r="R219" s="186"/>
      <c r="S219" s="186">
        <v>1</v>
      </c>
      <c r="T219" s="187"/>
      <c r="U219" s="187"/>
      <c r="V219" s="187"/>
      <c r="W219" s="187"/>
      <c r="X219" s="214"/>
      <c r="Y219" s="215"/>
      <c r="Z219" s="36"/>
      <c r="AA219" s="34"/>
      <c r="AB219" s="35"/>
      <c r="AC219" s="35"/>
      <c r="AD219" s="35"/>
      <c r="AE219" s="324"/>
      <c r="AF219" s="325"/>
      <c r="AG219" s="326"/>
      <c r="AH219" s="36"/>
      <c r="AI219" s="56"/>
      <c r="AJ219" s="41" t="s">
        <v>50</v>
      </c>
      <c r="AK219" s="42">
        <v>44579</v>
      </c>
      <c r="AL219" s="50"/>
      <c r="AM219" s="337" t="str">
        <f>INDEX($K$6:$AE$6,1,MATCH(1,K219:AE219,-1))</f>
        <v>1870 +</v>
      </c>
      <c r="AN219" s="337" t="str">
        <f>IF(INDEX($K$6:$AE$6,1,MATCH(1,K219:AE219,1))&lt;&gt;INDEX($K$6:$AE$6,1,MATCH(1,K219:AE219,-1)),INDEX($K$6:$AE$6,1,MATCH(1,K219:AE219,1)),"-")</f>
        <v>-</v>
      </c>
      <c r="AO219"/>
      <c r="AP219"/>
      <c r="AQ219"/>
    </row>
    <row r="220" spans="1:43" ht="15" customHeight="1" x14ac:dyDescent="0.2">
      <c r="A220" s="169" t="str">
        <f>IF(IFERROR(VLOOKUP(G220,EmployesActifs,1,FALSE),"Non")&lt;&gt;"Non","Oui","Non")</f>
        <v>Non</v>
      </c>
      <c r="B220" s="172">
        <f>IF(A220="Oui",1,0)</f>
        <v>0</v>
      </c>
      <c r="C220" s="172">
        <f>IF(OR(G220="Médecin",H220="Médecin",I220="Médecin",I220="Médecins",H220="anesthésiste",H220="boursier univ.",H220="chercheur",H220="chirurgien",H220="Résident(e)",H220="Md Urg",H220="Md Card",H220="Fellow",H220="Externe Médecine",H220="Directeur de la biobanque Médecin",H220="monit.-boursier",),1,0)</f>
        <v>0</v>
      </c>
      <c r="D220" s="172">
        <f>IF(OR(G220=0,H220="Stagiaire",H220="Stagiaires",H220="Externe",H220="Externes",G220="agence",H220="STAGIAIRE INFIRMIER(ÈRE)",H220="STAGIAIRE SI",H220="STAGIAIRE PAB",H220="STAGIAIRE EN PERFUSION",H220="Stagiaire Physiothérapeute",H220="Stagiaire médecine",H220="Stagiaire - Service sociaux",H220="STAGIAIRE SOINS INFIRMIERS",H220="STAGIAIRE EXTERNE EN MÉDECINE",H220="ss",),1,0)</f>
        <v>0</v>
      </c>
      <c r="E220" s="28" t="s">
        <v>5255</v>
      </c>
      <c r="F220" s="28" t="s">
        <v>5256</v>
      </c>
      <c r="G220" s="262">
        <v>13510</v>
      </c>
      <c r="H220" s="79" t="s">
        <v>69</v>
      </c>
      <c r="I220" s="164" t="s">
        <v>5215</v>
      </c>
      <c r="J220" s="273" t="str">
        <f ca="1">IF(AK220&lt;=Données!$B$2,1," ")</f>
        <v xml:space="preserve"> </v>
      </c>
      <c r="K220" s="45"/>
      <c r="L220" s="46" t="s">
        <v>56</v>
      </c>
      <c r="M220" s="47"/>
      <c r="N220" s="48"/>
      <c r="O220" s="185"/>
      <c r="P220" s="187" t="s">
        <v>56</v>
      </c>
      <c r="Q220" s="185"/>
      <c r="R220" s="186"/>
      <c r="S220" s="186">
        <v>1</v>
      </c>
      <c r="T220" s="187"/>
      <c r="U220" s="187"/>
      <c r="V220" s="187"/>
      <c r="W220" s="187"/>
      <c r="X220" s="214"/>
      <c r="Y220" s="215"/>
      <c r="Z220" s="36"/>
      <c r="AA220" s="34"/>
      <c r="AB220" s="35"/>
      <c r="AC220" s="35"/>
      <c r="AD220" s="35"/>
      <c r="AE220" s="324"/>
      <c r="AF220" s="325"/>
      <c r="AG220" s="326"/>
      <c r="AH220" s="344"/>
      <c r="AI220" s="56"/>
      <c r="AJ220" s="178" t="s">
        <v>4462</v>
      </c>
      <c r="AK220" s="42">
        <v>45363</v>
      </c>
      <c r="AL220" s="50"/>
      <c r="AM220" s="337" t="str">
        <f>INDEX($K$6:$AE$6,1,MATCH(1,K220:AE220,-1))</f>
        <v>1870 +</v>
      </c>
      <c r="AN220" s="337" t="str">
        <f>IF(INDEX($K$6:$AE$6,1,MATCH(1,K220:AE220,1))&lt;&gt;INDEX($K$6:$AE$6,1,MATCH(1,K220:AE220,-1)),INDEX($K$6:$AE$6,1,MATCH(1,K220:AE220,1)),"-")</f>
        <v>-</v>
      </c>
      <c r="AO220"/>
      <c r="AP220"/>
      <c r="AQ220"/>
    </row>
    <row r="221" spans="1:43" ht="15" customHeight="1" x14ac:dyDescent="0.2">
      <c r="A221" s="169" t="str">
        <f>IF(IFERROR(VLOOKUP(G221,EmployesActifs,1,FALSE),"Non")&lt;&gt;"Non","Oui","Non")</f>
        <v>Non</v>
      </c>
      <c r="B221" s="172">
        <f>IF(A221="Oui",1,0)</f>
        <v>0</v>
      </c>
      <c r="C221" s="172">
        <f>IF(OR(G221="Médecin",H221="Médecin",I221="Médecin",I221="Médecins",H221="anesthésiste",H221="boursier univ.",H221="chercheur",H221="chirurgien",H221="Résident(e)",H221="Md Urg",H221="Md Card",H221="Fellow",H221="Externe Médecine",H221="Directeur de la biobanque Médecin",H221="monit.-boursier",),1,0)</f>
        <v>0</v>
      </c>
      <c r="D221" s="172">
        <f>IF(OR(G221=0,H221="Stagiaire",H221="Stagiaires",H221="Externe",H221="Externes",G221="agence",H221="STAGIAIRE INFIRMIER(ÈRE)",H221="STAGIAIRE SI",H221="STAGIAIRE PAB",H221="STAGIAIRE EN PERFUSION",H221="Stagiaire Physiothérapeute",H221="Stagiaire médecine",H221="Stagiaire - Service sociaux",H221="STAGIAIRE SOINS INFIRMIERS",H221="STAGIAIRE EXTERNE EN MÉDECINE",H221="ss",),1,0)</f>
        <v>0</v>
      </c>
      <c r="E221" s="28" t="s">
        <v>1190</v>
      </c>
      <c r="F221" s="28" t="s">
        <v>1191</v>
      </c>
      <c r="G221" s="256">
        <v>12140</v>
      </c>
      <c r="H221" s="50" t="s">
        <v>60</v>
      </c>
      <c r="I221" s="58" t="s">
        <v>88</v>
      </c>
      <c r="J221" s="273">
        <f ca="1">IF(AK221&lt;=Données!$B$2,1," ")</f>
        <v>1</v>
      </c>
      <c r="K221" s="45">
        <v>1</v>
      </c>
      <c r="L221" s="46"/>
      <c r="M221" s="47"/>
      <c r="N221" s="48"/>
      <c r="O221" s="185"/>
      <c r="P221" s="187"/>
      <c r="Q221" s="185"/>
      <c r="R221" s="186"/>
      <c r="S221" s="186"/>
      <c r="T221" s="187"/>
      <c r="U221" s="187"/>
      <c r="V221" s="187"/>
      <c r="W221" s="187"/>
      <c r="X221" s="214"/>
      <c r="Y221" s="215"/>
      <c r="Z221" s="36"/>
      <c r="AA221" s="34"/>
      <c r="AB221" s="35"/>
      <c r="AC221" s="35"/>
      <c r="AD221" s="35"/>
      <c r="AE221" s="324"/>
      <c r="AF221" s="325"/>
      <c r="AG221" s="326"/>
      <c r="AH221" s="36"/>
      <c r="AI221" s="56"/>
      <c r="AJ221" s="41" t="s">
        <v>98</v>
      </c>
      <c r="AK221" s="42">
        <v>44581</v>
      </c>
      <c r="AL221" s="50"/>
      <c r="AM221" s="337" t="str">
        <f>INDEX($K$6:$AE$6,1,MATCH(1,K221:AE221,-1))</f>
        <v>95PFE-L2S</v>
      </c>
      <c r="AN221" s="337" t="str">
        <f>IF(INDEX($K$6:$AE$6,1,MATCH(1,K221:AE221,1))&lt;&gt;INDEX($K$6:$AE$6,1,MATCH(1,K221:AE221,-1)),INDEX($K$6:$AE$6,1,MATCH(1,K221:AE221,1)),"-")</f>
        <v>-</v>
      </c>
      <c r="AO221"/>
      <c r="AP221"/>
      <c r="AQ221"/>
    </row>
    <row r="222" spans="1:43" ht="15" customHeight="1" x14ac:dyDescent="0.2">
      <c r="A222" s="169" t="str">
        <f>IF(IFERROR(VLOOKUP(G222,EmployesActifs,1,FALSE),"Non")&lt;&gt;"Non","Oui","Non")</f>
        <v>Non</v>
      </c>
      <c r="B222" s="172">
        <f>IF(A222="Oui",1,0)</f>
        <v>0</v>
      </c>
      <c r="C222" s="172">
        <f>IF(OR(G222="Médecin",H222="Médecin",I222="Médecin",I222="Médecins",H222="anesthésiste",H222="boursier univ.",H222="chercheur",H222="chirurgien",H222="Résident(e)",H222="Md Urg",H222="Md Card",H222="Fellow",H222="Externe Médecine",H222="Directeur de la biobanque Médecin",H222="monit.-boursier",),1,0)</f>
        <v>0</v>
      </c>
      <c r="D222" s="172">
        <f>IF(OR(G222=0,H222="Stagiaire",H222="Stagiaires",H222="Externe",H222="Externes",G222="agence",H222="STAGIAIRE INFIRMIER(ÈRE)",H222="STAGIAIRE SI",H222="STAGIAIRE PAB",H222="STAGIAIRE EN PERFUSION",H222="Stagiaire Physiothérapeute",H222="Stagiaire médecine",H222="Stagiaire - Service sociaux",H222="STAGIAIRE SOINS INFIRMIERS",H222="STAGIAIRE EXTERNE EN MÉDECINE",H222="ss",),1,0)</f>
        <v>0</v>
      </c>
      <c r="E222" s="28" t="s">
        <v>1196</v>
      </c>
      <c r="F222" s="28" t="s">
        <v>3447</v>
      </c>
      <c r="G222" s="256">
        <v>2981</v>
      </c>
      <c r="H222" s="79" t="s">
        <v>3448</v>
      </c>
      <c r="I222" s="164" t="s">
        <v>1197</v>
      </c>
      <c r="J222" s="273">
        <f ca="1">IF(AK222&lt;=Données!$B$2,1," ")</f>
        <v>1</v>
      </c>
      <c r="K222" s="45" t="s">
        <v>56</v>
      </c>
      <c r="L222" s="46"/>
      <c r="M222" s="47"/>
      <c r="N222" s="48"/>
      <c r="O222" s="185"/>
      <c r="P222" s="187"/>
      <c r="Q222" s="185"/>
      <c r="R222" s="186"/>
      <c r="S222" s="186">
        <v>1</v>
      </c>
      <c r="T222" s="187"/>
      <c r="U222" s="187"/>
      <c r="V222" s="187"/>
      <c r="W222" s="187"/>
      <c r="X222" s="214"/>
      <c r="Y222" s="215"/>
      <c r="Z222" s="36"/>
      <c r="AA222" s="34"/>
      <c r="AB222" s="35"/>
      <c r="AC222" s="35"/>
      <c r="AD222" s="35"/>
      <c r="AE222" s="324"/>
      <c r="AF222" s="325"/>
      <c r="AG222" s="326"/>
      <c r="AH222" s="36"/>
      <c r="AI222" s="56"/>
      <c r="AJ222" s="41" t="s">
        <v>144</v>
      </c>
      <c r="AK222" s="42">
        <v>44587</v>
      </c>
      <c r="AL222" s="50"/>
      <c r="AM222" s="337" t="str">
        <f>INDEX($K$6:$AE$6,1,MATCH(1,K222:AE222,-1))</f>
        <v>1870 +</v>
      </c>
      <c r="AN222" s="337" t="str">
        <f>IF(INDEX($K$6:$AE$6,1,MATCH(1,K222:AE222,1))&lt;&gt;INDEX($K$6:$AE$6,1,MATCH(1,K222:AE222,-1)),INDEX($K$6:$AE$6,1,MATCH(1,K222:AE222,1)),"-")</f>
        <v>-</v>
      </c>
      <c r="AO222"/>
      <c r="AP222"/>
      <c r="AQ222"/>
    </row>
    <row r="223" spans="1:43" ht="15" customHeight="1" x14ac:dyDescent="0.2">
      <c r="A223" s="169" t="str">
        <f>IF(IFERROR(VLOOKUP(G223,EmployesActifs,1,FALSE),"Non")&lt;&gt;"Non","Oui","Non")</f>
        <v>Non</v>
      </c>
      <c r="B223" s="172">
        <f>IF(A223="Oui",1,0)</f>
        <v>0</v>
      </c>
      <c r="C223" s="172">
        <f>IF(OR(G223="Médecin",H223="Médecin",I223="Médecin",I223="Médecins",H223="anesthésiste",H223="boursier univ.",H223="chercheur",H223="chirurgien",H223="Résident(e)",H223="Md Urg",H223="Md Card",H223="Fellow",H223="Externe Médecine",H223="Directeur de la biobanque Médecin",H223="monit.-boursier",),1,0)</f>
        <v>0</v>
      </c>
      <c r="D223" s="172">
        <f>IF(OR(G223=0,H223="Stagiaire",H223="Stagiaires",H223="Externe",H223="Externes",G223="agence",H223="STAGIAIRE INFIRMIER(ÈRE)",H223="STAGIAIRE SI",H223="STAGIAIRE PAB",H223="STAGIAIRE EN PERFUSION",H223="Stagiaire Physiothérapeute",H223="Stagiaire médecine",H223="Stagiaire - Service sociaux",H223="STAGIAIRE SOINS INFIRMIERS",H223="STAGIAIRE EXTERNE EN MÉDECINE",H223="ss",),1,0)</f>
        <v>0</v>
      </c>
      <c r="E223" s="28" t="s">
        <v>3548</v>
      </c>
      <c r="F223" s="28" t="s">
        <v>3549</v>
      </c>
      <c r="G223" s="256">
        <v>4571</v>
      </c>
      <c r="H223" s="79" t="s">
        <v>1405</v>
      </c>
      <c r="I223" s="164" t="s">
        <v>3411</v>
      </c>
      <c r="J223" s="273">
        <f ca="1">IF(AK223&lt;=Données!$B$2,1," ")</f>
        <v>1</v>
      </c>
      <c r="K223" s="45" t="s">
        <v>56</v>
      </c>
      <c r="L223" s="46"/>
      <c r="M223" s="47"/>
      <c r="N223" s="48">
        <v>1</v>
      </c>
      <c r="O223" s="185"/>
      <c r="P223" s="187"/>
      <c r="Q223" s="185"/>
      <c r="R223" s="186"/>
      <c r="S223" s="186"/>
      <c r="T223" s="187"/>
      <c r="U223" s="187"/>
      <c r="V223" s="187"/>
      <c r="W223" s="187"/>
      <c r="X223" s="214"/>
      <c r="Y223" s="215"/>
      <c r="Z223" s="36"/>
      <c r="AA223" s="34"/>
      <c r="AB223" s="35"/>
      <c r="AC223" s="35"/>
      <c r="AD223" s="35"/>
      <c r="AE223" s="324"/>
      <c r="AF223" s="325"/>
      <c r="AG223" s="326"/>
      <c r="AH223" s="36"/>
      <c r="AI223" s="56"/>
      <c r="AJ223" s="41" t="s">
        <v>85</v>
      </c>
      <c r="AK223" s="42">
        <v>44697</v>
      </c>
      <c r="AL223" s="50"/>
      <c r="AM223" s="337" t="str">
        <f>INDEX($K$6:$AE$6,1,MATCH(1,K223:AE223,-1))</f>
        <v>F550</v>
      </c>
      <c r="AN223" s="337" t="str">
        <f>IF(INDEX($K$6:$AE$6,1,MATCH(1,K223:AE223,1))&lt;&gt;INDEX($K$6:$AE$6,1,MATCH(1,K223:AE223,-1)),INDEX($K$6:$AE$6,1,MATCH(1,K223:AE223,1)),"-")</f>
        <v>-</v>
      </c>
      <c r="AO223"/>
      <c r="AP223"/>
      <c r="AQ223"/>
    </row>
    <row r="224" spans="1:43" ht="15" customHeight="1" x14ac:dyDescent="0.2">
      <c r="A224" s="169" t="str">
        <f>IF(IFERROR(VLOOKUP(G224,EmployesActifs,1,FALSE),"Non")&lt;&gt;"Non","Oui","Non")</f>
        <v>Non</v>
      </c>
      <c r="B224" s="172">
        <f>IF(A224="Oui",1,0)</f>
        <v>0</v>
      </c>
      <c r="C224" s="172">
        <f>IF(OR(G224="Médecin",H224="Médecin",I224="Médecin",I224="Médecins",H224="anesthésiste",H224="boursier univ.",H224="chercheur",H224="chirurgien",H224="Résident(e)",H224="Md Urg",H224="Md Card",H224="Fellow",H224="Externe Médecine",H224="Directeur de la biobanque Médecin",H224="monit.-boursier",),1,0)</f>
        <v>0</v>
      </c>
      <c r="D224" s="172">
        <f>IF(OR(G224=0,H224="Stagiaire",H224="Stagiaires",H224="Externe",H224="Externes",G224="agence",H224="STAGIAIRE INFIRMIER(ÈRE)",H224="STAGIAIRE SI",H224="STAGIAIRE PAB",H224="STAGIAIRE EN PERFUSION",H224="Stagiaire Physiothérapeute",H224="Stagiaire médecine",H224="Stagiaire - Service sociaux",H224="STAGIAIRE SOINS INFIRMIERS",H224="STAGIAIRE EXTERNE EN MÉDECINE",H224="ss",),1,0)</f>
        <v>0</v>
      </c>
      <c r="E224" s="28" t="s">
        <v>5624</v>
      </c>
      <c r="F224" s="28" t="s">
        <v>597</v>
      </c>
      <c r="G224" s="255">
        <v>13777</v>
      </c>
      <c r="H224" s="79" t="s">
        <v>103</v>
      </c>
      <c r="I224" s="164" t="s">
        <v>258</v>
      </c>
      <c r="J224" s="273" t="str">
        <f ca="1">IF(AK224&lt;=Données!$B$2,1," ")</f>
        <v xml:space="preserve"> </v>
      </c>
      <c r="K224" s="45"/>
      <c r="L224" s="46">
        <v>1</v>
      </c>
      <c r="M224" s="47"/>
      <c r="N224" s="48"/>
      <c r="O224" s="185"/>
      <c r="P224" s="187"/>
      <c r="Q224" s="185"/>
      <c r="R224" s="186"/>
      <c r="S224" s="186"/>
      <c r="T224" s="187"/>
      <c r="U224" s="187"/>
      <c r="V224" s="187"/>
      <c r="W224" s="187"/>
      <c r="X224" s="214"/>
      <c r="Y224" s="215"/>
      <c r="Z224" s="36"/>
      <c r="AA224" s="34"/>
      <c r="AB224" s="35"/>
      <c r="AC224" s="35"/>
      <c r="AD224" s="35"/>
      <c r="AE224" s="324"/>
      <c r="AF224" s="325"/>
      <c r="AG224" s="326"/>
      <c r="AH224" s="36"/>
      <c r="AI224" s="56"/>
      <c r="AJ224" s="41" t="s">
        <v>652</v>
      </c>
      <c r="AK224" s="42">
        <v>45518</v>
      </c>
      <c r="AL224" s="50"/>
      <c r="AM224" s="337" t="str">
        <f>INDEX($K$6:$AE$6,1,MATCH(1,K224:AE224,-1))</f>
        <v>95PFE-L2M</v>
      </c>
      <c r="AN224" s="337" t="str">
        <f>IF(INDEX($K$6:$AE$6,1,MATCH(1,K224:AE224,1))&lt;&gt;INDEX($K$6:$AE$6,1,MATCH(1,K224:AE224,-1)),INDEX($K$6:$AE$6,1,MATCH(1,K224:AE224,1)),"-")</f>
        <v>-</v>
      </c>
      <c r="AO224"/>
      <c r="AP224"/>
      <c r="AQ224"/>
    </row>
    <row r="225" spans="1:43" ht="15" customHeight="1" x14ac:dyDescent="0.2">
      <c r="A225" s="169" t="str">
        <f>IF(IFERROR(VLOOKUP(G225,EmployesActifs,1,FALSE),"Non")&lt;&gt;"Non","Oui","Non")</f>
        <v>Non</v>
      </c>
      <c r="B225" s="172">
        <f>IF(A225="Oui",1,0)</f>
        <v>0</v>
      </c>
      <c r="C225" s="172">
        <f>IF(OR(G225="Médecin",H225="Médecin",I225="Médecin",I225="Médecins",H225="anesthésiste",H225="boursier univ.",H225="chercheur",H225="chirurgien",H225="Résident(e)",H225="Md Urg",H225="Md Card",H225="Fellow",H225="Externe Médecine",H225="Directeur de la biobanque Médecin",H225="monit.-boursier",),1,0)</f>
        <v>0</v>
      </c>
      <c r="D225" s="172">
        <f>IF(OR(G225=0,H225="Stagiaire",H225="Stagiaires",H225="Externe",H225="Externes",G225="agence",H225="STAGIAIRE INFIRMIER(ÈRE)",H225="STAGIAIRE SI",H225="STAGIAIRE PAB",H225="STAGIAIRE EN PERFUSION",H225="Stagiaire Physiothérapeute",H225="Stagiaire médecine",H225="Stagiaire - Service sociaux",H225="STAGIAIRE SOINS INFIRMIERS",H225="STAGIAIRE EXTERNE EN MÉDECINE",H225="ss",),1,0)</f>
        <v>0</v>
      </c>
      <c r="E225" s="28" t="s">
        <v>138</v>
      </c>
      <c r="F225" s="28" t="s">
        <v>167</v>
      </c>
      <c r="G225" s="256">
        <v>9927</v>
      </c>
      <c r="H225" s="50" t="s">
        <v>932</v>
      </c>
      <c r="I225" s="58" t="s">
        <v>379</v>
      </c>
      <c r="J225" s="273">
        <f ca="1">IF(AK225&lt;=Données!$B$2,1," ")</f>
        <v>1</v>
      </c>
      <c r="K225" s="45" t="s">
        <v>56</v>
      </c>
      <c r="L225" s="46" t="s">
        <v>56</v>
      </c>
      <c r="M225" s="47" t="s">
        <v>56</v>
      </c>
      <c r="N225" s="48"/>
      <c r="O225" s="185"/>
      <c r="P225" s="187"/>
      <c r="Q225" s="185"/>
      <c r="R225" s="186"/>
      <c r="S225" s="186">
        <v>1</v>
      </c>
      <c r="T225" s="187"/>
      <c r="U225" s="187"/>
      <c r="V225" s="187"/>
      <c r="W225" s="187"/>
      <c r="X225" s="214"/>
      <c r="Y225" s="215"/>
      <c r="Z225" s="36"/>
      <c r="AA225" s="34"/>
      <c r="AB225" s="35"/>
      <c r="AC225" s="35"/>
      <c r="AD225" s="35"/>
      <c r="AE225" s="324"/>
      <c r="AF225" s="325"/>
      <c r="AG225" s="326"/>
      <c r="AH225" s="36"/>
      <c r="AI225" s="56"/>
      <c r="AJ225" s="41" t="s">
        <v>98</v>
      </c>
      <c r="AK225" s="42">
        <v>44580</v>
      </c>
      <c r="AL225" s="50"/>
      <c r="AM225" s="337" t="str">
        <f>INDEX($K$6:$AE$6,1,MATCH(1,K225:AE225,-1))</f>
        <v>1870 +</v>
      </c>
      <c r="AN225" s="337" t="str">
        <f>IF(INDEX($K$6:$AE$6,1,MATCH(1,K225:AE225,1))&lt;&gt;INDEX($K$6:$AE$6,1,MATCH(1,K225:AE225,-1)),INDEX($K$6:$AE$6,1,MATCH(1,K225:AE225,1)),"-")</f>
        <v>-</v>
      </c>
      <c r="AO225"/>
      <c r="AP225"/>
      <c r="AQ225"/>
    </row>
    <row r="226" spans="1:43" ht="15" customHeight="1" x14ac:dyDescent="0.2">
      <c r="A226" s="169" t="str">
        <f>IF(IFERROR(VLOOKUP(G226,EmployesActifs,1,FALSE),"Non")&lt;&gt;"Non","Oui","Non")</f>
        <v>Non</v>
      </c>
      <c r="B226" s="172">
        <f>IF(A226="Oui",1,0)</f>
        <v>0</v>
      </c>
      <c r="C226" s="172">
        <f>IF(OR(G226="Médecin",H226="Médecin",I226="Médecin",I226="Médecins",H226="anesthésiste",H226="boursier univ.",H226="chercheur",H226="chirurgien",H226="Résident(e)",H226="Md Urg",H226="Md Card",H226="Fellow",H226="Externe Médecine",H226="Directeur de la biobanque Médecin",H226="monit.-boursier",),1,0)</f>
        <v>0</v>
      </c>
      <c r="D226" s="172">
        <f>IF(OR(G226=0,H226="Stagiaire",H226="Stagiaires",H226="Externe",H226="Externes",G226="agence",H226="STAGIAIRE INFIRMIER(ÈRE)",H226="STAGIAIRE SI",H226="STAGIAIRE PAB",H226="STAGIAIRE EN PERFUSION",H226="Stagiaire Physiothérapeute",H226="Stagiaire médecine",H226="Stagiaire - Service sociaux",H226="STAGIAIRE SOINS INFIRMIERS",H226="STAGIAIRE EXTERNE EN MÉDECINE",H226="ss",),1,0)</f>
        <v>0</v>
      </c>
      <c r="E226" s="28" t="s">
        <v>1203</v>
      </c>
      <c r="F226" s="28" t="s">
        <v>1204</v>
      </c>
      <c r="G226" s="256">
        <v>10035</v>
      </c>
      <c r="H226" s="79" t="s">
        <v>1174</v>
      </c>
      <c r="I226" s="164" t="s">
        <v>933</v>
      </c>
      <c r="J226" s="273">
        <f ca="1">IF(AK226&lt;=Données!$B$2,1," ")</f>
        <v>1</v>
      </c>
      <c r="K226" s="45"/>
      <c r="L226" s="46"/>
      <c r="M226" s="47"/>
      <c r="N226" s="48"/>
      <c r="O226" s="185"/>
      <c r="P226" s="187"/>
      <c r="Q226" s="185"/>
      <c r="R226" s="186"/>
      <c r="S226" s="186"/>
      <c r="T226" s="187"/>
      <c r="U226" s="187"/>
      <c r="V226" s="187"/>
      <c r="W226" s="187"/>
      <c r="X226" s="214"/>
      <c r="Y226" s="215"/>
      <c r="Z226" s="36"/>
      <c r="AA226" s="34">
        <v>1</v>
      </c>
      <c r="AB226" s="35"/>
      <c r="AC226" s="35"/>
      <c r="AD226" s="35"/>
      <c r="AE226" s="324"/>
      <c r="AF226" s="325"/>
      <c r="AG226" s="326"/>
      <c r="AH226" s="36"/>
      <c r="AI226" s="56"/>
      <c r="AJ226" s="41" t="s">
        <v>587</v>
      </c>
      <c r="AK226" s="42">
        <v>43773</v>
      </c>
      <c r="AL226" s="50"/>
      <c r="AM226" s="337" t="str">
        <f>INDEX($K$6:$AE$6,1,MATCH(1,K226:AE226,-1))</f>
        <v>1511-S</v>
      </c>
      <c r="AN226" s="337" t="str">
        <f>IF(INDEX($K$6:$AE$6,1,MATCH(1,K226:AE226,1))&lt;&gt;INDEX($K$6:$AE$6,1,MATCH(1,K226:AE226,-1)),INDEX($K$6:$AE$6,1,MATCH(1,K226:AE226,1)),"-")</f>
        <v>-</v>
      </c>
      <c r="AO226"/>
      <c r="AP226"/>
      <c r="AQ226"/>
    </row>
    <row r="227" spans="1:43" ht="15" customHeight="1" x14ac:dyDescent="0.2">
      <c r="A227" s="169" t="str">
        <f>IF(IFERROR(VLOOKUP(G227,EmployesActifs,1,FALSE),"Non")&lt;&gt;"Non","Oui","Non")</f>
        <v>Non</v>
      </c>
      <c r="B227" s="172">
        <f>IF(A227="Oui",1,0)</f>
        <v>0</v>
      </c>
      <c r="C227" s="172">
        <f>IF(OR(G227="Médecin",H227="Médecin",I227="Médecin",I227="Médecins",H227="anesthésiste",H227="boursier univ.",H227="chercheur",H227="chirurgien",H227="Résident(e)",H227="Md Urg",H227="Md Card",H227="Fellow",H227="Externe Médecine",H227="Directeur de la biobanque Médecin",H227="monit.-boursier",),1,0)</f>
        <v>0</v>
      </c>
      <c r="D227" s="172">
        <f>IF(OR(G227=0,H227="Stagiaire",H227="Stagiaires",H227="Externe",H227="Externes",G227="agence",H227="STAGIAIRE INFIRMIER(ÈRE)",H227="STAGIAIRE SI",H227="STAGIAIRE PAB",H227="STAGIAIRE EN PERFUSION",H227="Stagiaire Physiothérapeute",H227="Stagiaire médecine",H227="Stagiaire - Service sociaux",H227="STAGIAIRE SOINS INFIRMIERS",H227="STAGIAIRE EXTERNE EN MÉDECINE",H227="ss",),1,0)</f>
        <v>0</v>
      </c>
      <c r="E227" s="28" t="s">
        <v>3354</v>
      </c>
      <c r="F227" s="28" t="s">
        <v>3355</v>
      </c>
      <c r="G227" s="256">
        <v>12990</v>
      </c>
      <c r="H227" s="79" t="s">
        <v>69</v>
      </c>
      <c r="I227" s="164" t="s">
        <v>3373</v>
      </c>
      <c r="J227" s="273">
        <f ca="1">IF(AK227&lt;=Données!$B$2,1," ")</f>
        <v>1</v>
      </c>
      <c r="K227" s="45"/>
      <c r="L227" s="46"/>
      <c r="M227" s="47">
        <v>1</v>
      </c>
      <c r="N227" s="48"/>
      <c r="O227" s="185"/>
      <c r="P227" s="187"/>
      <c r="Q227" s="185"/>
      <c r="R227" s="186"/>
      <c r="S227" s="186"/>
      <c r="T227" s="187"/>
      <c r="U227" s="187"/>
      <c r="V227" s="187"/>
      <c r="W227" s="187"/>
      <c r="X227" s="214"/>
      <c r="Y227" s="215"/>
      <c r="Z227" s="36"/>
      <c r="AA227" s="34"/>
      <c r="AB227" s="35"/>
      <c r="AC227" s="35"/>
      <c r="AD227" s="35"/>
      <c r="AE227" s="324"/>
      <c r="AF227" s="325"/>
      <c r="AG227" s="326"/>
      <c r="AH227" s="36"/>
      <c r="AI227" s="56"/>
      <c r="AJ227" s="41" t="s">
        <v>2858</v>
      </c>
      <c r="AK227" s="42">
        <v>45111</v>
      </c>
      <c r="AL227" s="50"/>
      <c r="AM227" s="337" t="str">
        <f>INDEX($K$6:$AE$6,1,MATCH(1,K227:AE227,-1))</f>
        <v>95PFE-L2L</v>
      </c>
      <c r="AN227" s="337" t="str">
        <f>IF(INDEX($K$6:$AE$6,1,MATCH(1,K227:AE227,1))&lt;&gt;INDEX($K$6:$AE$6,1,MATCH(1,K227:AE227,-1)),INDEX($K$6:$AE$6,1,MATCH(1,K227:AE227,1)),"-")</f>
        <v>-</v>
      </c>
      <c r="AO227"/>
      <c r="AP227"/>
      <c r="AQ227"/>
    </row>
    <row r="228" spans="1:43" ht="15" customHeight="1" x14ac:dyDescent="0.2">
      <c r="A228" s="169" t="str">
        <f>IF(IFERROR(VLOOKUP(G228,EmployesActifs,1,FALSE),"Non")&lt;&gt;"Non","Oui","Non")</f>
        <v>Non</v>
      </c>
      <c r="B228" s="172">
        <f>IF(A228="Oui",1,0)</f>
        <v>0</v>
      </c>
      <c r="C228" s="172">
        <f>IF(OR(G228="Médecin",H228="Médecin",I228="Médecin",I228="Médecins",H228="anesthésiste",H228="boursier univ.",H228="chercheur",H228="chirurgien",H228="Résident(e)",H228="Md Urg",H228="Md Card",H228="Fellow",H228="Externe Médecine",H228="Directeur de la biobanque Médecin",H228="monit.-boursier",),1,0)</f>
        <v>0</v>
      </c>
      <c r="D228" s="172">
        <f>IF(OR(G228=0,H228="Stagiaire",H228="Stagiaires",H228="Externe",H228="Externes",G228="agence",H228="STAGIAIRE INFIRMIER(ÈRE)",H228="STAGIAIRE SI",H228="STAGIAIRE PAB",H228="STAGIAIRE EN PERFUSION",H228="Stagiaire Physiothérapeute",H228="Stagiaire médecine",H228="Stagiaire - Service sociaux",H228="STAGIAIRE SOINS INFIRMIERS",H228="STAGIAIRE EXTERNE EN MÉDECINE",H228="ss",),1,0)</f>
        <v>0</v>
      </c>
      <c r="E228" s="28" t="s">
        <v>2887</v>
      </c>
      <c r="F228" s="28" t="s">
        <v>2888</v>
      </c>
      <c r="G228" s="256">
        <v>12187</v>
      </c>
      <c r="H228" s="50" t="s">
        <v>734</v>
      </c>
      <c r="I228" s="58" t="s">
        <v>5719</v>
      </c>
      <c r="J228" s="273">
        <f ca="1">IF(AK228&lt;=Données!$B$2,1," ")</f>
        <v>1</v>
      </c>
      <c r="K228" s="45"/>
      <c r="L228" s="46">
        <v>1</v>
      </c>
      <c r="M228" s="47"/>
      <c r="N228" s="48"/>
      <c r="O228" s="185"/>
      <c r="P228" s="187"/>
      <c r="Q228" s="185"/>
      <c r="R228" s="186"/>
      <c r="S228" s="186"/>
      <c r="T228" s="187"/>
      <c r="U228" s="187"/>
      <c r="V228" s="187"/>
      <c r="W228" s="187"/>
      <c r="X228" s="214"/>
      <c r="Y228" s="215"/>
      <c r="Z228" s="36"/>
      <c r="AA228" s="34"/>
      <c r="AB228" s="35"/>
      <c r="AC228" s="35"/>
      <c r="AD228" s="35"/>
      <c r="AE228" s="324"/>
      <c r="AF228" s="325"/>
      <c r="AG228" s="326"/>
      <c r="AH228" s="36"/>
      <c r="AI228" s="56"/>
      <c r="AJ228" s="41" t="s">
        <v>2858</v>
      </c>
      <c r="AK228" s="42">
        <v>44748</v>
      </c>
      <c r="AL228" s="50"/>
      <c r="AM228" s="337" t="str">
        <f>INDEX($K$6:$AE$6,1,MATCH(1,K228:AE228,-1))</f>
        <v>95PFE-L2M</v>
      </c>
      <c r="AN228" s="337" t="str">
        <f>IF(INDEX($K$6:$AE$6,1,MATCH(1,K228:AE228,1))&lt;&gt;INDEX($K$6:$AE$6,1,MATCH(1,K228:AE228,-1)),INDEX($K$6:$AE$6,1,MATCH(1,K228:AE228,1)),"-")</f>
        <v>-</v>
      </c>
      <c r="AO228"/>
      <c r="AP228"/>
      <c r="AQ228"/>
    </row>
    <row r="229" spans="1:43" ht="15" customHeight="1" x14ac:dyDescent="0.2">
      <c r="A229" s="169" t="str">
        <f>IF(IFERROR(VLOOKUP(G229,EmployesActifs,1,FALSE),"Non")&lt;&gt;"Non","Oui","Non")</f>
        <v>Non</v>
      </c>
      <c r="B229" s="172">
        <f>IF(A229="Oui",1,0)</f>
        <v>0</v>
      </c>
      <c r="C229" s="172">
        <f>IF(OR(G229="Médecin",H229="Médecin",I229="Médecin",I229="Médecins",H229="anesthésiste",H229="boursier univ.",H229="chercheur",H229="chirurgien",H229="Résident(e)",H229="Md Urg",H229="Md Card",H229="Fellow",H229="Externe Médecine",H229="Directeur de la biobanque Médecin",H229="monit.-boursier",),1,0)</f>
        <v>0</v>
      </c>
      <c r="D229" s="172">
        <f>IF(OR(G229=0,H229="Stagiaire",H229="Stagiaires",H229="Externe",H229="Externes",G229="agence",H229="STAGIAIRE INFIRMIER(ÈRE)",H229="STAGIAIRE SI",H229="STAGIAIRE PAB",H229="STAGIAIRE EN PERFUSION",H229="Stagiaire Physiothérapeute",H229="Stagiaire médecine",H229="Stagiaire - Service sociaux",H229="STAGIAIRE SOINS INFIRMIERS",H229="STAGIAIRE EXTERNE EN MÉDECINE",H229="ss",),1,0)</f>
        <v>0</v>
      </c>
      <c r="E229" s="28" t="s">
        <v>1208</v>
      </c>
      <c r="F229" s="28" t="s">
        <v>1209</v>
      </c>
      <c r="G229" s="256">
        <v>5096</v>
      </c>
      <c r="H229" s="50" t="s">
        <v>69</v>
      </c>
      <c r="I229" s="58" t="s">
        <v>324</v>
      </c>
      <c r="J229" s="273">
        <f ca="1">IF(AK229&lt;=Données!$B$2,1," ")</f>
        <v>1</v>
      </c>
      <c r="K229" s="45"/>
      <c r="L229" s="46"/>
      <c r="M229" s="47"/>
      <c r="N229" s="48"/>
      <c r="O229" s="185"/>
      <c r="P229" s="187"/>
      <c r="Q229" s="185"/>
      <c r="R229" s="186"/>
      <c r="S229" s="186">
        <v>1</v>
      </c>
      <c r="T229" s="187">
        <v>1</v>
      </c>
      <c r="U229" s="187"/>
      <c r="V229" s="187"/>
      <c r="W229" s="187"/>
      <c r="X229" s="214"/>
      <c r="Y229" s="215"/>
      <c r="Z229" s="36"/>
      <c r="AA229" s="34"/>
      <c r="AB229" s="35"/>
      <c r="AC229" s="35"/>
      <c r="AD229" s="35"/>
      <c r="AE229" s="324" t="s">
        <v>56</v>
      </c>
      <c r="AF229" s="325"/>
      <c r="AG229" s="326"/>
      <c r="AH229" s="36"/>
      <c r="AI229" s="56"/>
      <c r="AJ229" s="41" t="s">
        <v>44</v>
      </c>
      <c r="AK229" s="42">
        <v>43945</v>
      </c>
      <c r="AL229" s="50"/>
      <c r="AM229" s="337" t="str">
        <f>INDEX($K$6:$AE$6,1,MATCH(1,K229:AE229,-1))</f>
        <v>1870 +</v>
      </c>
      <c r="AN229" s="337">
        <f>IF(INDEX($K$6:$AE$6,1,MATCH(1,K229:AE229,1))&lt;&gt;INDEX($K$6:$AE$6,1,MATCH(1,K229:AE229,-1)),INDEX($K$6:$AE$6,1,MATCH(1,K229:AE229,1)),"-")</f>
        <v>8210</v>
      </c>
      <c r="AO229"/>
      <c r="AP229"/>
      <c r="AQ229"/>
    </row>
    <row r="230" spans="1:43" ht="15" customHeight="1" x14ac:dyDescent="0.2">
      <c r="A230" s="169" t="str">
        <f>IF(IFERROR(VLOOKUP(G230,EmployesActifs,1,FALSE),"Non")&lt;&gt;"Non","Oui","Non")</f>
        <v>Non</v>
      </c>
      <c r="B230" s="172">
        <f>IF(A230="Oui",1,0)</f>
        <v>0</v>
      </c>
      <c r="C230" s="172">
        <f>IF(OR(G230="Médecin",H230="Médecin",I230="Médecin",I230="Médecins",H230="anesthésiste",H230="boursier univ.",H230="chercheur",H230="chirurgien",H230="Résident(e)",H230="Md Urg",H230="Md Card",H230="Fellow",H230="Externe Médecine",H230="Directeur de la biobanque Médecin",H230="monit.-boursier",),1,0)</f>
        <v>0</v>
      </c>
      <c r="D230" s="172">
        <f>IF(OR(G230=0,H230="Stagiaire",H230="Stagiaires",H230="Externe",H230="Externes",G230="agence",H230="STAGIAIRE INFIRMIER(ÈRE)",H230="STAGIAIRE SI",H230="STAGIAIRE PAB",H230="STAGIAIRE EN PERFUSION",H230="Stagiaire Physiothérapeute",H230="Stagiaire médecine",H230="Stagiaire - Service sociaux",H230="STAGIAIRE SOINS INFIRMIERS",H230="STAGIAIRE EXTERNE EN MÉDECINE",H230="ss",),1,0)</f>
        <v>0</v>
      </c>
      <c r="E230" s="28" t="s">
        <v>1210</v>
      </c>
      <c r="F230" s="28" t="s">
        <v>1213</v>
      </c>
      <c r="G230" s="256">
        <v>11544</v>
      </c>
      <c r="H230" s="50" t="s">
        <v>1214</v>
      </c>
      <c r="I230" s="58" t="s">
        <v>1215</v>
      </c>
      <c r="J230" s="273">
        <f ca="1">IF(AK230&lt;=Données!$B$2,1," ")</f>
        <v>1</v>
      </c>
      <c r="K230" s="45"/>
      <c r="L230" s="46" t="s">
        <v>56</v>
      </c>
      <c r="M230" s="47"/>
      <c r="N230" s="48"/>
      <c r="O230" s="185"/>
      <c r="P230" s="187"/>
      <c r="Q230" s="185"/>
      <c r="R230" s="186" t="s">
        <v>56</v>
      </c>
      <c r="S230" s="186">
        <v>1</v>
      </c>
      <c r="T230" s="187"/>
      <c r="U230" s="187"/>
      <c r="V230" s="187"/>
      <c r="W230" s="187"/>
      <c r="X230" s="214"/>
      <c r="Y230" s="215"/>
      <c r="Z230" s="36"/>
      <c r="AA230" s="34"/>
      <c r="AB230" s="35"/>
      <c r="AC230" s="35"/>
      <c r="AD230" s="35" t="s">
        <v>56</v>
      </c>
      <c r="AE230" s="324"/>
      <c r="AF230" s="325"/>
      <c r="AG230" s="326"/>
      <c r="AH230" s="36"/>
      <c r="AI230" s="56"/>
      <c r="AJ230" s="41" t="s">
        <v>57</v>
      </c>
      <c r="AK230" s="42">
        <v>44564</v>
      </c>
      <c r="AL230" s="50"/>
      <c r="AM230" s="337" t="str">
        <f>INDEX($K$6:$AE$6,1,MATCH(1,K230:AE230,-1))</f>
        <v>1870 +</v>
      </c>
      <c r="AN230" s="337" t="str">
        <f>IF(INDEX($K$6:$AE$6,1,MATCH(1,K230:AE230,1))&lt;&gt;INDEX($K$6:$AE$6,1,MATCH(1,K230:AE230,-1)),INDEX($K$6:$AE$6,1,MATCH(1,K230:AE230,1)),"-")</f>
        <v>-</v>
      </c>
      <c r="AO230"/>
      <c r="AP230"/>
      <c r="AQ230"/>
    </row>
    <row r="231" spans="1:43" ht="15" customHeight="1" x14ac:dyDescent="0.2">
      <c r="A231" s="169" t="str">
        <f>IF(IFERROR(VLOOKUP(G231,EmployesActifs,1,FALSE),"Non")&lt;&gt;"Non","Oui","Non")</f>
        <v>Non</v>
      </c>
      <c r="B231" s="172">
        <f>IF(A231="Oui",1,0)</f>
        <v>0</v>
      </c>
      <c r="C231" s="172">
        <f>IF(OR(G231="Médecin",H231="Médecin",I231="Médecin",I231="Médecins",H231="anesthésiste",H231="boursier univ.",H231="chercheur",H231="chirurgien",H231="Résident(e)",H231="Md Urg",H231="Md Card",H231="Fellow",H231="Externe Médecine",H231="Directeur de la biobanque Médecin",H231="monit.-boursier",),1,0)</f>
        <v>0</v>
      </c>
      <c r="D231" s="172">
        <f>IF(OR(G231=0,H231="Stagiaire",H231="Stagiaires",H231="Externe",H231="Externes",G231="agence",H231="STAGIAIRE INFIRMIER(ÈRE)",H231="STAGIAIRE SI",H231="STAGIAIRE PAB",H231="STAGIAIRE EN PERFUSION",H231="Stagiaire Physiothérapeute",H231="Stagiaire médecine",H231="Stagiaire - Service sociaux",H231="STAGIAIRE SOINS INFIRMIERS",H231="STAGIAIRE EXTERNE EN MÉDECINE",H231="ss",),1,0)</f>
        <v>0</v>
      </c>
      <c r="E231" s="28" t="s">
        <v>1218</v>
      </c>
      <c r="F231" s="28" t="s">
        <v>68</v>
      </c>
      <c r="G231" s="256">
        <v>9730</v>
      </c>
      <c r="H231" s="79" t="s">
        <v>103</v>
      </c>
      <c r="I231" s="164" t="s">
        <v>65</v>
      </c>
      <c r="J231" s="273">
        <f ca="1">IF(AK231&lt;=Données!$B$2,1," ")</f>
        <v>1</v>
      </c>
      <c r="K231" s="45">
        <v>1</v>
      </c>
      <c r="L231" s="46"/>
      <c r="M231" s="47"/>
      <c r="N231" s="48"/>
      <c r="O231" s="185"/>
      <c r="P231" s="187"/>
      <c r="Q231" s="185"/>
      <c r="R231" s="186">
        <v>1</v>
      </c>
      <c r="S231" s="186"/>
      <c r="T231" s="187">
        <v>1</v>
      </c>
      <c r="U231" s="187"/>
      <c r="V231" s="187"/>
      <c r="W231" s="187"/>
      <c r="X231" s="214"/>
      <c r="Y231" s="215"/>
      <c r="Z231" s="36"/>
      <c r="AA231" s="34"/>
      <c r="AB231" s="35"/>
      <c r="AC231" s="35"/>
      <c r="AD231" s="35"/>
      <c r="AE231" s="324" t="s">
        <v>56</v>
      </c>
      <c r="AF231" s="325"/>
      <c r="AG231" s="326"/>
      <c r="AH231" s="36"/>
      <c r="AI231" s="56"/>
      <c r="AJ231" s="41" t="s">
        <v>66</v>
      </c>
      <c r="AK231" s="42">
        <v>44315</v>
      </c>
      <c r="AL231" s="50"/>
      <c r="AM231" s="337" t="str">
        <f>INDEX($K$6:$AE$6,1,MATCH(1,K231:AE231,-1))</f>
        <v>95PFE-L2S</v>
      </c>
      <c r="AN231" s="337">
        <f>IF(INDEX($K$6:$AE$6,1,MATCH(1,K231:AE231,1))&lt;&gt;INDEX($K$6:$AE$6,1,MATCH(1,K231:AE231,-1)),INDEX($K$6:$AE$6,1,MATCH(1,K231:AE231,1)),"-")</f>
        <v>1860</v>
      </c>
      <c r="AO231"/>
      <c r="AP231"/>
      <c r="AQ231"/>
    </row>
    <row r="232" spans="1:43" ht="15" customHeight="1" x14ac:dyDescent="0.2">
      <c r="A232" s="169" t="str">
        <f>IF(IFERROR(VLOOKUP(G232,EmployesActifs,1,FALSE),"Non")&lt;&gt;"Non","Oui","Non")</f>
        <v>Non</v>
      </c>
      <c r="B232" s="172">
        <f>IF(A232="Oui",1,0)</f>
        <v>0</v>
      </c>
      <c r="C232" s="172">
        <f>IF(OR(G232="Médecin",H232="Médecin",I232="Médecin",I232="Médecins",H232="anesthésiste",H232="boursier univ.",H232="chercheur",H232="chirurgien",H232="Résident(e)",H232="Md Urg",H232="Md Card",H232="Fellow",H232="Externe Médecine",H232="Directeur de la biobanque Médecin",H232="monit.-boursier",),1,0)</f>
        <v>0</v>
      </c>
      <c r="D232" s="172">
        <f>IF(OR(G232=0,H232="Stagiaire",H232="Stagiaires",H232="Externe",H232="Externes",G232="agence",H232="STAGIAIRE INFIRMIER(ÈRE)",H232="STAGIAIRE SI",H232="STAGIAIRE PAB",H232="STAGIAIRE EN PERFUSION",H232="Stagiaire Physiothérapeute",H232="Stagiaire médecine",H232="Stagiaire - Service sociaux",H232="STAGIAIRE SOINS INFIRMIERS",H232="STAGIAIRE EXTERNE EN MÉDECINE",H232="ss",),1,0)</f>
        <v>0</v>
      </c>
      <c r="E232" s="28" t="s">
        <v>1219</v>
      </c>
      <c r="F232" s="28" t="s">
        <v>615</v>
      </c>
      <c r="G232" s="256">
        <v>10679</v>
      </c>
      <c r="H232" s="50" t="s">
        <v>829</v>
      </c>
      <c r="I232" s="58" t="s">
        <v>830</v>
      </c>
      <c r="J232" s="273">
        <f ca="1">IF(AK232&lt;=Données!$B$2,1," ")</f>
        <v>1</v>
      </c>
      <c r="K232" s="45"/>
      <c r="L232" s="46" t="s">
        <v>56</v>
      </c>
      <c r="M232" s="47"/>
      <c r="N232" s="48"/>
      <c r="O232" s="185"/>
      <c r="P232" s="187"/>
      <c r="Q232" s="185"/>
      <c r="R232" s="186">
        <v>1</v>
      </c>
      <c r="S232" s="186"/>
      <c r="T232" s="187"/>
      <c r="U232" s="187"/>
      <c r="V232" s="187"/>
      <c r="W232" s="187"/>
      <c r="X232" s="214"/>
      <c r="Y232" s="215"/>
      <c r="Z232" s="36"/>
      <c r="AA232" s="34"/>
      <c r="AB232" s="35"/>
      <c r="AC232" s="35"/>
      <c r="AD232" s="35"/>
      <c r="AE232" s="324"/>
      <c r="AF232" s="325"/>
      <c r="AG232" s="326"/>
      <c r="AH232" s="36"/>
      <c r="AI232" s="56"/>
      <c r="AJ232" s="41" t="s">
        <v>57</v>
      </c>
      <c r="AK232" s="42">
        <v>44565</v>
      </c>
      <c r="AL232" s="50"/>
      <c r="AM232" s="337">
        <f>INDEX($K$6:$AE$6,1,MATCH(1,K232:AE232,-1))</f>
        <v>1860</v>
      </c>
      <c r="AN232" s="337" t="str">
        <f>IF(INDEX($K$6:$AE$6,1,MATCH(1,K232:AE232,1))&lt;&gt;INDEX($K$6:$AE$6,1,MATCH(1,K232:AE232,-1)),INDEX($K$6:$AE$6,1,MATCH(1,K232:AE232,1)),"-")</f>
        <v>-</v>
      </c>
      <c r="AO232"/>
      <c r="AP232"/>
      <c r="AQ232"/>
    </row>
    <row r="233" spans="1:43" ht="15" customHeight="1" x14ac:dyDescent="0.2">
      <c r="A233" s="169" t="str">
        <f>IF(IFERROR(VLOOKUP(G233,EmployesActifs,1,FALSE),"Non")&lt;&gt;"Non","Oui","Non")</f>
        <v>Non</v>
      </c>
      <c r="B233" s="172">
        <f>IF(A233="Oui",1,0)</f>
        <v>0</v>
      </c>
      <c r="C233" s="172">
        <f>IF(OR(G233="Médecin",H233="Médecin",I233="Médecin",I233="Médecins",H233="anesthésiste",H233="boursier univ.",H233="chercheur",H233="chirurgien",H233="Résident(e)",H233="Md Urg",H233="Md Card",H233="Fellow",H233="Externe Médecine",H233="Directeur de la biobanque Médecin",H233="monit.-boursier",),1,0)</f>
        <v>0</v>
      </c>
      <c r="D233" s="172">
        <f>IF(OR(G233=0,H233="Stagiaire",H233="Stagiaires",H233="Externe",H233="Externes",G233="agence",H233="STAGIAIRE INFIRMIER(ÈRE)",H233="STAGIAIRE SI",H233="STAGIAIRE PAB",H233="STAGIAIRE EN PERFUSION",H233="Stagiaire Physiothérapeute",H233="Stagiaire médecine",H233="Stagiaire - Service sociaux",H233="STAGIAIRE SOINS INFIRMIERS",H233="STAGIAIRE EXTERNE EN MÉDECINE",H233="ss",),1,0)</f>
        <v>0</v>
      </c>
      <c r="E233" s="28" t="s">
        <v>3259</v>
      </c>
      <c r="F233" s="28" t="s">
        <v>2890</v>
      </c>
      <c r="G233" s="255">
        <v>12963</v>
      </c>
      <c r="H233" s="79" t="s">
        <v>875</v>
      </c>
      <c r="I233" s="164" t="s">
        <v>171</v>
      </c>
      <c r="J233" s="273">
        <f ca="1">IF(AK233&lt;=Données!$B$2,1," ")</f>
        <v>1</v>
      </c>
      <c r="K233" s="45" t="s">
        <v>56</v>
      </c>
      <c r="L233" s="46" t="s">
        <v>56</v>
      </c>
      <c r="M233" s="47"/>
      <c r="N233" s="48">
        <v>1</v>
      </c>
      <c r="O233" s="185"/>
      <c r="P233" s="187"/>
      <c r="Q233" s="185"/>
      <c r="R233" s="186"/>
      <c r="S233" s="186"/>
      <c r="T233" s="187"/>
      <c r="U233" s="187"/>
      <c r="V233" s="187"/>
      <c r="W233" s="187"/>
      <c r="X233" s="214"/>
      <c r="Y233" s="215"/>
      <c r="Z233" s="36"/>
      <c r="AA233" s="34"/>
      <c r="AB233" s="35"/>
      <c r="AC233" s="35"/>
      <c r="AD233" s="35"/>
      <c r="AE233" s="324"/>
      <c r="AF233" s="325"/>
      <c r="AG233" s="326"/>
      <c r="AH233" s="36"/>
      <c r="AI233" s="56"/>
      <c r="AJ233" s="41" t="s">
        <v>85</v>
      </c>
      <c r="AK233" s="42">
        <v>45070</v>
      </c>
      <c r="AL233" s="50"/>
      <c r="AM233" s="337" t="str">
        <f>INDEX($K$6:$AE$6,1,MATCH(1,K233:AE233,-1))</f>
        <v>F550</v>
      </c>
      <c r="AN233" s="337" t="str">
        <f>IF(INDEX($K$6:$AE$6,1,MATCH(1,K233:AE233,1))&lt;&gt;INDEX($K$6:$AE$6,1,MATCH(1,K233:AE233,-1)),INDEX($K$6:$AE$6,1,MATCH(1,K233:AE233,1)),"-")</f>
        <v>-</v>
      </c>
      <c r="AO233"/>
      <c r="AP233"/>
      <c r="AQ233"/>
    </row>
    <row r="234" spans="1:43" ht="15" customHeight="1" x14ac:dyDescent="0.2">
      <c r="A234" s="169" t="str">
        <f>IF(IFERROR(VLOOKUP(G234,EmployesActifs,1,FALSE),"Non")&lt;&gt;"Non","Oui","Non")</f>
        <v>Non</v>
      </c>
      <c r="B234" s="172">
        <f>IF(A234="Oui",1,0)</f>
        <v>0</v>
      </c>
      <c r="C234" s="172">
        <f>IF(OR(G234="Médecin",H234="Médecin",I234="Médecin",I234="Médecins",H234="anesthésiste",H234="boursier univ.",H234="chercheur",H234="chirurgien",H234="Résident(e)",H234="Md Urg",H234="Md Card",H234="Fellow",H234="Externe Médecine",H234="Directeur de la biobanque Médecin",H234="monit.-boursier",),1,0)</f>
        <v>0</v>
      </c>
      <c r="D234" s="172">
        <f>IF(OR(G234=0,H234="Stagiaire",H234="Stagiaires",H234="Externe",H234="Externes",G234="agence",H234="STAGIAIRE INFIRMIER(ÈRE)",H234="STAGIAIRE SI",H234="STAGIAIRE PAB",H234="STAGIAIRE EN PERFUSION",H234="Stagiaire Physiothérapeute",H234="Stagiaire médecine",H234="Stagiaire - Service sociaux",H234="STAGIAIRE SOINS INFIRMIERS",H234="STAGIAIRE EXTERNE EN MÉDECINE",H234="ss",),1,0)</f>
        <v>0</v>
      </c>
      <c r="E234" s="28" t="s">
        <v>1224</v>
      </c>
      <c r="F234" s="28" t="s">
        <v>189</v>
      </c>
      <c r="G234" s="255">
        <v>5553</v>
      </c>
      <c r="H234" s="67" t="s">
        <v>54</v>
      </c>
      <c r="I234" s="77" t="s">
        <v>55</v>
      </c>
      <c r="J234" s="273">
        <f ca="1">IF(AK234&lt;=Données!$B$2,1," ")</f>
        <v>1</v>
      </c>
      <c r="K234" s="45">
        <v>1</v>
      </c>
      <c r="L234" s="46"/>
      <c r="M234" s="47"/>
      <c r="N234" s="48"/>
      <c r="O234" s="185"/>
      <c r="P234" s="187"/>
      <c r="Q234" s="185"/>
      <c r="R234" s="186"/>
      <c r="S234" s="186"/>
      <c r="T234" s="187"/>
      <c r="U234" s="187"/>
      <c r="V234" s="187"/>
      <c r="W234" s="187"/>
      <c r="X234" s="214"/>
      <c r="Y234" s="215"/>
      <c r="Z234" s="36"/>
      <c r="AA234" s="34"/>
      <c r="AB234" s="35"/>
      <c r="AC234" s="35"/>
      <c r="AD234" s="35"/>
      <c r="AE234" s="324"/>
      <c r="AF234" s="325"/>
      <c r="AG234" s="326"/>
      <c r="AH234" s="36"/>
      <c r="AI234" s="56"/>
      <c r="AJ234" s="41" t="s">
        <v>153</v>
      </c>
      <c r="AK234" s="42">
        <v>44299</v>
      </c>
      <c r="AL234" s="50"/>
      <c r="AM234" s="337" t="str">
        <f>INDEX($K$6:$AE$6,1,MATCH(1,K234:AE234,-1))</f>
        <v>95PFE-L2S</v>
      </c>
      <c r="AN234" s="337" t="str">
        <f>IF(INDEX($K$6:$AE$6,1,MATCH(1,K234:AE234,1))&lt;&gt;INDEX($K$6:$AE$6,1,MATCH(1,K234:AE234,-1)),INDEX($K$6:$AE$6,1,MATCH(1,K234:AE234,1)),"-")</f>
        <v>-</v>
      </c>
      <c r="AO234"/>
      <c r="AP234"/>
      <c r="AQ234"/>
    </row>
    <row r="235" spans="1:43" ht="15" customHeight="1" x14ac:dyDescent="0.2">
      <c r="A235" s="169" t="str">
        <f>IF(IFERROR(VLOOKUP(G235,EmployesActifs,1,FALSE),"Non")&lt;&gt;"Non","Oui","Non")</f>
        <v>Non</v>
      </c>
      <c r="B235" s="172">
        <f>IF(A235="Oui",1,0)</f>
        <v>0</v>
      </c>
      <c r="C235" s="172">
        <f>IF(OR(G235="Médecin",H235="Médecin",I235="Médecin",I235="Médecins",H235="anesthésiste",H235="boursier univ.",H235="chercheur",H235="chirurgien",H235="Résident(e)",H235="Md Urg",H235="Md Card",H235="Fellow",H235="Externe Médecine",H235="Directeur de la biobanque Médecin",H235="monit.-boursier",),1,0)</f>
        <v>0</v>
      </c>
      <c r="D235" s="172">
        <f>IF(OR(G235=0,H235="Stagiaire",H235="Stagiaires",H235="Externe",H235="Externes",G235="agence",H235="STAGIAIRE INFIRMIER(ÈRE)",H235="STAGIAIRE SI",H235="STAGIAIRE PAB",H235="STAGIAIRE EN PERFUSION",H235="Stagiaire Physiothérapeute",H235="Stagiaire médecine",H235="Stagiaire - Service sociaux",H235="STAGIAIRE SOINS INFIRMIERS",H235="STAGIAIRE EXTERNE EN MÉDECINE",H235="ss",),1,0)</f>
        <v>0</v>
      </c>
      <c r="E235" s="28" t="s">
        <v>1225</v>
      </c>
      <c r="F235" s="28" t="s">
        <v>368</v>
      </c>
      <c r="G235" s="255">
        <v>12063</v>
      </c>
      <c r="H235" s="67" t="s">
        <v>54</v>
      </c>
      <c r="I235" s="77" t="s">
        <v>1226</v>
      </c>
      <c r="J235" s="273">
        <f ca="1">IF(AK235&lt;=Données!$B$2,1," ")</f>
        <v>1</v>
      </c>
      <c r="K235" s="45"/>
      <c r="L235" s="46" t="s">
        <v>56</v>
      </c>
      <c r="M235" s="47"/>
      <c r="N235" s="48"/>
      <c r="O235" s="185"/>
      <c r="P235" s="187"/>
      <c r="Q235" s="185"/>
      <c r="R235" s="186"/>
      <c r="S235" s="186"/>
      <c r="T235" s="187"/>
      <c r="U235" s="187"/>
      <c r="V235" s="187"/>
      <c r="W235" s="187"/>
      <c r="X235" s="214"/>
      <c r="Y235" s="215"/>
      <c r="Z235" s="36"/>
      <c r="AA235" s="34"/>
      <c r="AB235" s="35"/>
      <c r="AC235" s="35"/>
      <c r="AD235" s="35">
        <v>1</v>
      </c>
      <c r="AE235" s="324" t="s">
        <v>56</v>
      </c>
      <c r="AF235" s="325"/>
      <c r="AG235" s="326"/>
      <c r="AH235" s="36"/>
      <c r="AI235" s="56"/>
      <c r="AJ235" s="41" t="s">
        <v>57</v>
      </c>
      <c r="AK235" s="42">
        <v>44564</v>
      </c>
      <c r="AL235" s="50"/>
      <c r="AM235" s="337" t="str">
        <f>INDEX($K$6:$AE$6,1,MATCH(1,K235:AE235,-1))</f>
        <v>1517-LP</v>
      </c>
      <c r="AN235" s="337" t="str">
        <f>IF(INDEX($K$6:$AE$6,1,MATCH(1,K235:AE235,1))&lt;&gt;INDEX($K$6:$AE$6,1,MATCH(1,K235:AE235,-1)),INDEX($K$6:$AE$6,1,MATCH(1,K235:AE235,1)),"-")</f>
        <v>-</v>
      </c>
      <c r="AO235"/>
      <c r="AP235"/>
      <c r="AQ235"/>
    </row>
    <row r="236" spans="1:43" ht="15" customHeight="1" x14ac:dyDescent="0.2">
      <c r="A236" s="169" t="str">
        <f>IF(IFERROR(VLOOKUP(G236,EmployesActifs,1,FALSE),"Non")&lt;&gt;"Non","Oui","Non")</f>
        <v>Non</v>
      </c>
      <c r="B236" s="172">
        <f>IF(A236="Oui",1,0)</f>
        <v>0</v>
      </c>
      <c r="C236" s="172">
        <f>IF(OR(G236="Médecin",H236="Médecin",I236="Médecin",I236="Médecins",H236="anesthésiste",H236="boursier univ.",H236="chercheur",H236="chirurgien",H236="Résident(e)",H236="Md Urg",H236="Md Card",H236="Fellow",H236="Externe Médecine",H236="Directeur de la biobanque Médecin",H236="monit.-boursier",),1,0)</f>
        <v>0</v>
      </c>
      <c r="D236" s="172">
        <f>IF(OR(G236=0,H236="Stagiaire",H236="Stagiaires",H236="Externe",H236="Externes",G236="agence",H236="STAGIAIRE INFIRMIER(ÈRE)",H236="STAGIAIRE SI",H236="STAGIAIRE PAB",H236="STAGIAIRE EN PERFUSION",H236="Stagiaire Physiothérapeute",H236="Stagiaire médecine",H236="Stagiaire - Service sociaux",H236="STAGIAIRE SOINS INFIRMIERS",H236="STAGIAIRE EXTERNE EN MÉDECINE",H236="ss",),1,0)</f>
        <v>0</v>
      </c>
      <c r="E236" s="28" t="s">
        <v>1239</v>
      </c>
      <c r="F236" s="28" t="s">
        <v>620</v>
      </c>
      <c r="G236" s="255">
        <v>12205</v>
      </c>
      <c r="H236" s="57" t="s">
        <v>2886</v>
      </c>
      <c r="I236" s="52" t="s">
        <v>126</v>
      </c>
      <c r="J236" s="273">
        <f ca="1">IF(AK236&lt;=Données!$B$2,1," ")</f>
        <v>1</v>
      </c>
      <c r="K236" s="45">
        <v>1</v>
      </c>
      <c r="L236" s="46"/>
      <c r="M236" s="47"/>
      <c r="N236" s="48"/>
      <c r="O236" s="185"/>
      <c r="P236" s="187"/>
      <c r="Q236" s="185"/>
      <c r="R236" s="186"/>
      <c r="S236" s="186"/>
      <c r="T236" s="187"/>
      <c r="U236" s="187"/>
      <c r="V236" s="187"/>
      <c r="W236" s="187"/>
      <c r="X236" s="214"/>
      <c r="Y236" s="215"/>
      <c r="Z236" s="36"/>
      <c r="AA236" s="34"/>
      <c r="AB236" s="35"/>
      <c r="AC236" s="35"/>
      <c r="AD236" s="35"/>
      <c r="AE236" s="324"/>
      <c r="AF236" s="325"/>
      <c r="AG236" s="326"/>
      <c r="AH236" s="36"/>
      <c r="AI236" s="56"/>
      <c r="AJ236" s="41" t="s">
        <v>2858</v>
      </c>
      <c r="AK236" s="42">
        <v>44748</v>
      </c>
      <c r="AL236" s="50"/>
      <c r="AM236" s="337" t="str">
        <f>INDEX($K$6:$AE$6,1,MATCH(1,K236:AE236,-1))</f>
        <v>95PFE-L2S</v>
      </c>
      <c r="AN236" s="337" t="str">
        <f>IF(INDEX($K$6:$AE$6,1,MATCH(1,K236:AE236,1))&lt;&gt;INDEX($K$6:$AE$6,1,MATCH(1,K236:AE236,-1)),INDEX($K$6:$AE$6,1,MATCH(1,K236:AE236,1)),"-")</f>
        <v>-</v>
      </c>
      <c r="AO236"/>
      <c r="AP236"/>
      <c r="AQ236"/>
    </row>
    <row r="237" spans="1:43" ht="15" customHeight="1" x14ac:dyDescent="0.2">
      <c r="A237" s="169" t="str">
        <f>IF(IFERROR(VLOOKUP(G237,EmployesActifs,1,FALSE),"Non")&lt;&gt;"Non","Oui","Non")</f>
        <v>Non</v>
      </c>
      <c r="B237" s="172">
        <f>IF(A237="Oui",1,0)</f>
        <v>0</v>
      </c>
      <c r="C237" s="172">
        <f>IF(OR(G237="Médecin",H237="Médecin",I237="Médecin",I237="Médecins",H237="anesthésiste",H237="boursier univ.",H237="chercheur",H237="chirurgien",H237="Résident(e)",H237="Md Urg",H237="Md Card",H237="Fellow",H237="Externe Médecine",H237="Directeur de la biobanque Médecin",H237="monit.-boursier",),1,0)</f>
        <v>0</v>
      </c>
      <c r="D237" s="172">
        <f>IF(OR(G237=0,H237="Stagiaire",H237="Stagiaires",H237="Externe",H237="Externes",G237="agence",H237="STAGIAIRE INFIRMIER(ÈRE)",H237="STAGIAIRE SI",H237="STAGIAIRE PAB",H237="STAGIAIRE EN PERFUSION",H237="Stagiaire Physiothérapeute",H237="Stagiaire médecine",H237="Stagiaire - Service sociaux",H237="STAGIAIRE SOINS INFIRMIERS",H237="STAGIAIRE EXTERNE EN MÉDECINE",H237="ss",),1,0)</f>
        <v>0</v>
      </c>
      <c r="E237" s="28" t="s">
        <v>1252</v>
      </c>
      <c r="F237" s="28" t="s">
        <v>1253</v>
      </c>
      <c r="G237" s="255">
        <v>11838</v>
      </c>
      <c r="H237" s="57" t="s">
        <v>1254</v>
      </c>
      <c r="I237" s="52" t="s">
        <v>1255</v>
      </c>
      <c r="J237" s="273">
        <f ca="1">IF(AK237&lt;=Données!$B$2,1," ")</f>
        <v>1</v>
      </c>
      <c r="K237" s="45">
        <v>1</v>
      </c>
      <c r="L237" s="46"/>
      <c r="M237" s="47"/>
      <c r="N237" s="48"/>
      <c r="O237" s="185"/>
      <c r="P237" s="187"/>
      <c r="Q237" s="185"/>
      <c r="R237" s="186"/>
      <c r="S237" s="186"/>
      <c r="T237" s="187"/>
      <c r="U237" s="187"/>
      <c r="V237" s="187"/>
      <c r="W237" s="187"/>
      <c r="X237" s="214"/>
      <c r="Y237" s="215"/>
      <c r="Z237" s="36"/>
      <c r="AA237" s="34"/>
      <c r="AB237" s="35"/>
      <c r="AC237" s="35"/>
      <c r="AD237" s="35"/>
      <c r="AE237" s="324"/>
      <c r="AF237" s="325"/>
      <c r="AG237" s="326"/>
      <c r="AH237" s="36"/>
      <c r="AI237" s="56"/>
      <c r="AJ237" s="41" t="s">
        <v>98</v>
      </c>
      <c r="AK237" s="42">
        <v>44575</v>
      </c>
      <c r="AL237" s="50"/>
      <c r="AM237" s="337" t="str">
        <f>INDEX($K$6:$AE$6,1,MATCH(1,K237:AE237,-1))</f>
        <v>95PFE-L2S</v>
      </c>
      <c r="AN237" s="337" t="str">
        <f>IF(INDEX($K$6:$AE$6,1,MATCH(1,K237:AE237,1))&lt;&gt;INDEX($K$6:$AE$6,1,MATCH(1,K237:AE237,-1)),INDEX($K$6:$AE$6,1,MATCH(1,K237:AE237,1)),"-")</f>
        <v>-</v>
      </c>
      <c r="AO237"/>
      <c r="AP237"/>
      <c r="AQ237"/>
    </row>
    <row r="238" spans="1:43" ht="15" customHeight="1" x14ac:dyDescent="0.2">
      <c r="A238" s="169" t="str">
        <f>IF(IFERROR(VLOOKUP(G238,EmployesActifs,1,FALSE),"Non")&lt;&gt;"Non","Oui","Non")</f>
        <v>Non</v>
      </c>
      <c r="B238" s="172">
        <f>IF(A238="Oui",1,0)</f>
        <v>0</v>
      </c>
      <c r="C238" s="172">
        <f>IF(OR(G238="Médecin",H238="Médecin",I238="Médecin",I238="Médecins",H238="anesthésiste",H238="boursier univ.",H238="chercheur",H238="chirurgien",H238="Résident(e)",H238="Md Urg",H238="Md Card",H238="Fellow",H238="Externe Médecine",H238="Directeur de la biobanque Médecin",H238="monit.-boursier",),1,0)</f>
        <v>0</v>
      </c>
      <c r="D238" s="172">
        <f>IF(OR(G238=0,H238="Stagiaire",H238="Stagiaires",H238="Externe",H238="Externes",G238="agence",H238="STAGIAIRE INFIRMIER(ÈRE)",H238="STAGIAIRE SI",H238="STAGIAIRE PAB",H238="STAGIAIRE EN PERFUSION",H238="Stagiaire Physiothérapeute",H238="Stagiaire médecine",H238="Stagiaire - Service sociaux",H238="STAGIAIRE SOINS INFIRMIERS",H238="STAGIAIRE EXTERNE EN MÉDECINE",H238="ss",),1,0)</f>
        <v>0</v>
      </c>
      <c r="E238" s="28" t="s">
        <v>1256</v>
      </c>
      <c r="F238" s="28" t="s">
        <v>610</v>
      </c>
      <c r="G238" s="257">
        <v>12932</v>
      </c>
      <c r="H238" s="79" t="s">
        <v>69</v>
      </c>
      <c r="I238" s="164" t="s">
        <v>3373</v>
      </c>
      <c r="J238" s="273">
        <f ca="1">IF(AK238&lt;=Données!$B$2,1," ")</f>
        <v>1</v>
      </c>
      <c r="K238" s="45"/>
      <c r="L238" s="46" t="s">
        <v>56</v>
      </c>
      <c r="M238" s="47" t="s">
        <v>56</v>
      </c>
      <c r="N238" s="48">
        <v>1</v>
      </c>
      <c r="O238" s="185"/>
      <c r="P238" s="187"/>
      <c r="Q238" s="185"/>
      <c r="R238" s="186"/>
      <c r="S238" s="186"/>
      <c r="T238" s="187"/>
      <c r="U238" s="187"/>
      <c r="V238" s="187"/>
      <c r="W238" s="187"/>
      <c r="X238" s="214"/>
      <c r="Y238" s="215"/>
      <c r="Z238" s="36"/>
      <c r="AA238" s="34"/>
      <c r="AB238" s="35"/>
      <c r="AC238" s="35"/>
      <c r="AD238" s="35"/>
      <c r="AE238" s="324"/>
      <c r="AF238" s="325"/>
      <c r="AG238" s="326"/>
      <c r="AH238" s="36"/>
      <c r="AI238" s="56"/>
      <c r="AJ238" s="41" t="s">
        <v>85</v>
      </c>
      <c r="AK238" s="42">
        <v>45097</v>
      </c>
      <c r="AL238" s="50"/>
      <c r="AM238" s="337" t="str">
        <f>INDEX($K$6:$AE$6,1,MATCH(1,K238:AE238,-1))</f>
        <v>F550</v>
      </c>
      <c r="AN238" s="337" t="str">
        <f>IF(INDEX($K$6:$AE$6,1,MATCH(1,K238:AE238,1))&lt;&gt;INDEX($K$6:$AE$6,1,MATCH(1,K238:AE238,-1)),INDEX($K$6:$AE$6,1,MATCH(1,K238:AE238,1)),"-")</f>
        <v>-</v>
      </c>
      <c r="AO238"/>
      <c r="AP238"/>
      <c r="AQ238"/>
    </row>
    <row r="239" spans="1:43" ht="15" customHeight="1" x14ac:dyDescent="0.2">
      <c r="A239" s="169" t="str">
        <f>IF(IFERROR(VLOOKUP(G239,EmployesActifs,1,FALSE),"Non")&lt;&gt;"Non","Oui","Non")</f>
        <v>Non</v>
      </c>
      <c r="B239" s="172">
        <f>IF(A239="Oui",1,0)</f>
        <v>0</v>
      </c>
      <c r="C239" s="172">
        <f>IF(OR(G239="Médecin",H239="Médecin",I239="Médecin",I239="Médecins",H239="anesthésiste",H239="boursier univ.",H239="chercheur",H239="chirurgien",H239="Résident(e)",H239="Md Urg",H239="Md Card",H239="Fellow",H239="Externe Médecine",H239="Directeur de la biobanque Médecin",H239="monit.-boursier",),1,0)</f>
        <v>0</v>
      </c>
      <c r="D239" s="172">
        <f>IF(OR(G239=0,H239="Stagiaire",H239="Stagiaires",H239="Externe",H239="Externes",G239="agence",H239="STAGIAIRE INFIRMIER(ÈRE)",H239="STAGIAIRE SI",H239="STAGIAIRE PAB",H239="STAGIAIRE EN PERFUSION",H239="Stagiaire Physiothérapeute",H239="Stagiaire médecine",H239="Stagiaire - Service sociaux",H239="STAGIAIRE SOINS INFIRMIERS",H239="STAGIAIRE EXTERNE EN MÉDECINE",H239="ss",),1,0)</f>
        <v>0</v>
      </c>
      <c r="E239" s="28" t="s">
        <v>1259</v>
      </c>
      <c r="F239" s="28" t="s">
        <v>1260</v>
      </c>
      <c r="G239" s="255">
        <v>10744</v>
      </c>
      <c r="H239" s="57" t="s">
        <v>1054</v>
      </c>
      <c r="I239" s="52" t="s">
        <v>706</v>
      </c>
      <c r="J239" s="273">
        <f ca="1">IF(AK239&lt;=Données!$B$2,1," ")</f>
        <v>1</v>
      </c>
      <c r="K239" s="45"/>
      <c r="L239" s="46"/>
      <c r="M239" s="47"/>
      <c r="N239" s="48"/>
      <c r="O239" s="185"/>
      <c r="P239" s="187"/>
      <c r="Q239" s="185"/>
      <c r="R239" s="186">
        <v>1</v>
      </c>
      <c r="S239" s="186"/>
      <c r="T239" s="187"/>
      <c r="U239" s="187"/>
      <c r="V239" s="187"/>
      <c r="W239" s="187"/>
      <c r="X239" s="214"/>
      <c r="Y239" s="215"/>
      <c r="Z239" s="36"/>
      <c r="AA239" s="34"/>
      <c r="AB239" s="35"/>
      <c r="AC239" s="35"/>
      <c r="AD239" s="35"/>
      <c r="AE239" s="324"/>
      <c r="AF239" s="325"/>
      <c r="AG239" s="326"/>
      <c r="AH239" s="36"/>
      <c r="AI239" s="56"/>
      <c r="AJ239" s="41" t="s">
        <v>308</v>
      </c>
      <c r="AK239" s="42">
        <v>44182</v>
      </c>
      <c r="AL239" s="50"/>
      <c r="AM239" s="337">
        <f>INDEX($K$6:$AE$6,1,MATCH(1,K239:AE239,-1))</f>
        <v>1860</v>
      </c>
      <c r="AN239" s="337" t="str">
        <f>IF(INDEX($K$6:$AE$6,1,MATCH(1,K239:AE239,1))&lt;&gt;INDEX($K$6:$AE$6,1,MATCH(1,K239:AE239,-1)),INDEX($K$6:$AE$6,1,MATCH(1,K239:AE239,1)),"-")</f>
        <v>-</v>
      </c>
      <c r="AO239"/>
      <c r="AP239"/>
      <c r="AQ239"/>
    </row>
    <row r="240" spans="1:43" ht="15" customHeight="1" x14ac:dyDescent="0.2">
      <c r="A240" s="169" t="str">
        <f>IF(IFERROR(VLOOKUP(G240,EmployesActifs,1,FALSE),"Non")&lt;&gt;"Non","Oui","Non")</f>
        <v>Non</v>
      </c>
      <c r="B240" s="172">
        <f>IF(A240="Oui",1,0)</f>
        <v>0</v>
      </c>
      <c r="C240" s="172">
        <f>IF(OR(G240="Médecin",H240="Médecin",I240="Médecin",I240="Médecins",H240="anesthésiste",H240="boursier univ.",H240="chercheur",H240="chirurgien",H240="Résident(e)",H240="Md Urg",H240="Md Card",H240="Fellow",H240="Externe Médecine",H240="Directeur de la biobanque Médecin",H240="monit.-boursier",),1,0)</f>
        <v>0</v>
      </c>
      <c r="D240" s="172">
        <f>IF(OR(G240=0,H240="Stagiaire",H240="Stagiaires",H240="Externe",H240="Externes",G240="agence",H240="STAGIAIRE INFIRMIER(ÈRE)",H240="STAGIAIRE SI",H240="STAGIAIRE PAB",H240="STAGIAIRE EN PERFUSION",H240="Stagiaire Physiothérapeute",H240="Stagiaire médecine",H240="Stagiaire - Service sociaux",H240="STAGIAIRE SOINS INFIRMIERS",H240="STAGIAIRE EXTERNE EN MÉDECINE",H240="ss",),1,0)</f>
        <v>0</v>
      </c>
      <c r="E240" s="28" t="s">
        <v>1262</v>
      </c>
      <c r="F240" s="28" t="s">
        <v>221</v>
      </c>
      <c r="G240" s="255">
        <v>11215</v>
      </c>
      <c r="H240" s="67" t="s">
        <v>103</v>
      </c>
      <c r="I240" s="66" t="s">
        <v>206</v>
      </c>
      <c r="J240" s="273">
        <f ca="1">IF(AK240&lt;=Données!$B$2,1," ")</f>
        <v>1</v>
      </c>
      <c r="K240" s="45">
        <v>1</v>
      </c>
      <c r="L240" s="46"/>
      <c r="M240" s="47"/>
      <c r="N240" s="48"/>
      <c r="O240" s="185"/>
      <c r="P240" s="187"/>
      <c r="Q240" s="185"/>
      <c r="R240" s="186"/>
      <c r="S240" s="186"/>
      <c r="T240" s="187"/>
      <c r="U240" s="187"/>
      <c r="V240" s="187"/>
      <c r="W240" s="187"/>
      <c r="X240" s="214"/>
      <c r="Y240" s="215"/>
      <c r="Z240" s="36"/>
      <c r="AA240" s="34"/>
      <c r="AB240" s="35"/>
      <c r="AC240" s="35"/>
      <c r="AD240" s="35"/>
      <c r="AE240" s="324"/>
      <c r="AF240" s="325"/>
      <c r="AG240" s="326"/>
      <c r="AH240" s="36"/>
      <c r="AI240" s="56"/>
      <c r="AJ240" s="41" t="s">
        <v>98</v>
      </c>
      <c r="AK240" s="42">
        <v>44575</v>
      </c>
      <c r="AL240" s="50"/>
      <c r="AM240" s="337" t="str">
        <f>INDEX($K$6:$AE$6,1,MATCH(1,K240:AE240,-1))</f>
        <v>95PFE-L2S</v>
      </c>
      <c r="AN240" s="337" t="str">
        <f>IF(INDEX($K$6:$AE$6,1,MATCH(1,K240:AE240,1))&lt;&gt;INDEX($K$6:$AE$6,1,MATCH(1,K240:AE240,-1)),INDEX($K$6:$AE$6,1,MATCH(1,K240:AE240,1)),"-")</f>
        <v>-</v>
      </c>
      <c r="AO240"/>
      <c r="AP240"/>
      <c r="AQ240"/>
    </row>
    <row r="241" spans="1:43" ht="15" customHeight="1" x14ac:dyDescent="0.2">
      <c r="A241" s="169" t="str">
        <f>IF(IFERROR(VLOOKUP(G241,EmployesActifs,1,FALSE),"Non")&lt;&gt;"Non","Oui","Non")</f>
        <v>Non</v>
      </c>
      <c r="B241" s="172">
        <f>IF(A241="Oui",1,0)</f>
        <v>0</v>
      </c>
      <c r="C241" s="172">
        <f>IF(OR(G241="Médecin",H241="Médecin",I241="Médecin",I241="Médecins",H241="anesthésiste",H241="boursier univ.",H241="chercheur",H241="chirurgien",H241="Résident(e)",H241="Md Urg",H241="Md Card",H241="Fellow",H241="Externe Médecine",H241="Directeur de la biobanque Médecin",H241="monit.-boursier",),1,0)</f>
        <v>0</v>
      </c>
      <c r="D241" s="172">
        <f>IF(OR(G241=0,H241="Stagiaire",H241="Stagiaires",H241="Externe",H241="Externes",G241="agence",H241="STAGIAIRE INFIRMIER(ÈRE)",H241="STAGIAIRE SI",H241="STAGIAIRE PAB",H241="STAGIAIRE EN PERFUSION",H241="Stagiaire Physiothérapeute",H241="Stagiaire médecine",H241="Stagiaire - Service sociaux",H241="STAGIAIRE SOINS INFIRMIERS",H241="STAGIAIRE EXTERNE EN MÉDECINE",H241="ss",),1,0)</f>
        <v>0</v>
      </c>
      <c r="E241" s="28" t="s">
        <v>1263</v>
      </c>
      <c r="F241" s="28" t="s">
        <v>1264</v>
      </c>
      <c r="G241" s="255">
        <v>1476</v>
      </c>
      <c r="H241" s="79" t="s">
        <v>961</v>
      </c>
      <c r="I241" s="164" t="s">
        <v>1395</v>
      </c>
      <c r="J241" s="273">
        <f ca="1">IF(AK241&lt;=Données!$B$2,1," ")</f>
        <v>1</v>
      </c>
      <c r="K241" s="45"/>
      <c r="L241" s="46" t="s">
        <v>56</v>
      </c>
      <c r="M241" s="47" t="s">
        <v>56</v>
      </c>
      <c r="N241" s="48"/>
      <c r="O241" s="185"/>
      <c r="P241" s="187"/>
      <c r="Q241" s="185"/>
      <c r="R241" s="186"/>
      <c r="S241" s="186">
        <v>1</v>
      </c>
      <c r="T241" s="187"/>
      <c r="U241" s="187"/>
      <c r="V241" s="187"/>
      <c r="W241" s="187"/>
      <c r="X241" s="214"/>
      <c r="Y241" s="215"/>
      <c r="Z241" s="36"/>
      <c r="AA241" s="34"/>
      <c r="AB241" s="35"/>
      <c r="AC241" s="35"/>
      <c r="AD241" s="35"/>
      <c r="AE241" s="324"/>
      <c r="AF241" s="325"/>
      <c r="AG241" s="326"/>
      <c r="AH241" s="36"/>
      <c r="AI241" s="56"/>
      <c r="AJ241" s="41" t="s">
        <v>57</v>
      </c>
      <c r="AK241" s="42">
        <v>44575</v>
      </c>
      <c r="AL241" s="50"/>
      <c r="AM241" s="337" t="str">
        <f>INDEX($K$6:$AE$6,1,MATCH(1,K241:AE241,-1))</f>
        <v>1870 +</v>
      </c>
      <c r="AN241" s="337" t="str">
        <f>IF(INDEX($K$6:$AE$6,1,MATCH(1,K241:AE241,1))&lt;&gt;INDEX($K$6:$AE$6,1,MATCH(1,K241:AE241,-1)),INDEX($K$6:$AE$6,1,MATCH(1,K241:AE241,1)),"-")</f>
        <v>-</v>
      </c>
      <c r="AO241"/>
      <c r="AP241"/>
      <c r="AQ241"/>
    </row>
    <row r="242" spans="1:43" ht="15" customHeight="1" x14ac:dyDescent="0.2">
      <c r="A242" s="169" t="str">
        <f>IF(IFERROR(VLOOKUP(G242,EmployesActifs,1,FALSE),"Non")&lt;&gt;"Non","Oui","Non")</f>
        <v>Non</v>
      </c>
      <c r="B242" s="172">
        <f>IF(A242="Oui",1,0)</f>
        <v>0</v>
      </c>
      <c r="C242" s="172">
        <f>IF(OR(G242="Médecin",H242="Médecin",I242="Médecin",I242="Médecins",H242="anesthésiste",H242="boursier univ.",H242="chercheur",H242="chirurgien",H242="Résident(e)",H242="Md Urg",H242="Md Card",LEFT(H242,6)="Fellow",H242="Externe Médecine",H242="Directeur de la biobanque Médecin",H242="monit.-boursier",),1,0)</f>
        <v>0</v>
      </c>
      <c r="D242" s="172">
        <f>IF(OR(G242=0,H242="Stagiaire",H242="Stagiaires",H242="Externe",H242="Externes",G242="agence",H242="STAGIAIRE INFIRMIER(ÈRE)",H242="STAGIAIRE SI",H242="STAGIAIRE S.I.",H242="STAGIAIRE PAB",H242="STAGIAIRE EN PERFUSION",H242="Stagiaire Physiothérapeute",H242="Stagiaire médecine",H242="Stagiaire - Service sociaux",H242="STAGIAIRE SOINS INFIRMIERS",H242="STAGIAIRE EXTERNE EN MÉDECINE",H242="ss",),1,0)</f>
        <v>0</v>
      </c>
      <c r="E242" s="28" t="s">
        <v>1263</v>
      </c>
      <c r="F242" s="28" t="s">
        <v>584</v>
      </c>
      <c r="G242" s="256">
        <v>3976</v>
      </c>
      <c r="H242" s="79" t="s">
        <v>1095</v>
      </c>
      <c r="I242" s="164" t="s">
        <v>5701</v>
      </c>
      <c r="J242" s="273">
        <f ca="1">IF(AK242&lt;=Données!$B$2,1," ")</f>
        <v>1</v>
      </c>
      <c r="K242" s="45" t="s">
        <v>56</v>
      </c>
      <c r="L242" s="46"/>
      <c r="M242" s="47"/>
      <c r="N242" s="48"/>
      <c r="O242" s="185"/>
      <c r="P242" s="187"/>
      <c r="Q242" s="185"/>
      <c r="R242" s="186"/>
      <c r="S242" s="186">
        <v>1</v>
      </c>
      <c r="T242" s="187"/>
      <c r="U242" s="187"/>
      <c r="V242" s="187"/>
      <c r="W242" s="187"/>
      <c r="X242" s="214"/>
      <c r="Y242" s="215"/>
      <c r="Z242" s="36"/>
      <c r="AA242" s="34"/>
      <c r="AB242" s="35"/>
      <c r="AC242" s="35"/>
      <c r="AD242" s="35"/>
      <c r="AE242" s="324"/>
      <c r="AF242" s="325"/>
      <c r="AG242" s="326"/>
      <c r="AH242" s="344"/>
      <c r="AI242" s="56"/>
      <c r="AJ242" s="41" t="s">
        <v>98</v>
      </c>
      <c r="AK242" s="42">
        <v>44575</v>
      </c>
      <c r="AL242" s="50"/>
      <c r="AM242" s="337" t="str">
        <f>INDEX($K$6:$AE$6,1,MATCH(1,K242:AE242,-1))</f>
        <v>1870 +</v>
      </c>
      <c r="AN242" s="337" t="str">
        <f>IF(INDEX($K$6:$AE$6,1,MATCH(1,K242:AE242,1))&lt;&gt;INDEX($K$6:$AE$6,1,MATCH(1,K242:AE242,-1)),INDEX($K$6:$AE$6,1,MATCH(1,K242:AE242,1)),"-")</f>
        <v>-</v>
      </c>
      <c r="AO242"/>
      <c r="AP242"/>
      <c r="AQ242"/>
    </row>
    <row r="243" spans="1:43" ht="15" customHeight="1" x14ac:dyDescent="0.2">
      <c r="A243" s="169" t="str">
        <f>IF(IFERROR(VLOOKUP(G243,EmployesActifs,1,FALSE),"Non")&lt;&gt;"Non","Oui","Non")</f>
        <v>Non</v>
      </c>
      <c r="B243" s="172">
        <f>IF(A243="Oui",1,0)</f>
        <v>0</v>
      </c>
      <c r="C243" s="172">
        <f>IF(OR(G243="Médecin",H243="Médecin",I243="Médecin",I243="Médecins",H243="anesthésiste",H243="boursier univ.",H243="chercheur",H243="chirurgien",H243="Résident(e)",H243="Md Urg",H243="Md Card",H243="Fellow",H243="Externe Médecine",H243="Directeur de la biobanque Médecin",H243="monit.-boursier",),1,0)</f>
        <v>0</v>
      </c>
      <c r="D243" s="172">
        <f>IF(OR(G243=0,H243="Stagiaire",H243="Stagiaires",H243="Externe",H243="Externes",G243="agence",H243="STAGIAIRE INFIRMIER(ÈRE)",H243="STAGIAIRE SI",H243="STAGIAIRE PAB",H243="STAGIAIRE EN PERFUSION",H243="Stagiaire Physiothérapeute",H243="Stagiaire médecine",H243="Stagiaire - Service sociaux",H243="STAGIAIRE SOINS INFIRMIERS",H243="STAGIAIRE EXTERNE EN MÉDECINE",H243="ss",),1,0)</f>
        <v>0</v>
      </c>
      <c r="E243" s="28" t="s">
        <v>2871</v>
      </c>
      <c r="F243" s="28" t="s">
        <v>485</v>
      </c>
      <c r="G243" s="256">
        <v>12365</v>
      </c>
      <c r="H243" s="57" t="s">
        <v>196</v>
      </c>
      <c r="I243" s="58" t="s">
        <v>126</v>
      </c>
      <c r="J243" s="273">
        <f ca="1">IF(AK243&lt;=Données!$B$2,1," ")</f>
        <v>1</v>
      </c>
      <c r="K243" s="45"/>
      <c r="L243" s="46"/>
      <c r="M243" s="47" t="s">
        <v>56</v>
      </c>
      <c r="N243" s="48"/>
      <c r="O243" s="185"/>
      <c r="P243" s="187"/>
      <c r="Q243" s="185"/>
      <c r="R243" s="186"/>
      <c r="S243" s="186" t="s">
        <v>56</v>
      </c>
      <c r="T243" s="187"/>
      <c r="U243" s="187"/>
      <c r="V243" s="187"/>
      <c r="W243" s="187"/>
      <c r="X243" s="214"/>
      <c r="Y243" s="215"/>
      <c r="Z243" s="36"/>
      <c r="AA243" s="34"/>
      <c r="AB243" s="35"/>
      <c r="AC243" s="35"/>
      <c r="AD243" s="35">
        <v>1</v>
      </c>
      <c r="AE243" s="324" t="s">
        <v>56</v>
      </c>
      <c r="AF243" s="325"/>
      <c r="AG243" s="326"/>
      <c r="AH243" s="36"/>
      <c r="AI243" s="56"/>
      <c r="AJ243" s="41" t="s">
        <v>85</v>
      </c>
      <c r="AK243" s="42">
        <v>44734</v>
      </c>
      <c r="AL243" s="50"/>
      <c r="AM243" s="337" t="str">
        <f>INDEX($K$6:$AE$6,1,MATCH(1,K243:AE243,-1))</f>
        <v>1517-LP</v>
      </c>
      <c r="AN243" s="337" t="str">
        <f>IF(INDEX($K$6:$AE$6,1,MATCH(1,K243:AE243,1))&lt;&gt;INDEX($K$6:$AE$6,1,MATCH(1,K243:AE243,-1)),INDEX($K$6:$AE$6,1,MATCH(1,K243:AE243,1)),"-")</f>
        <v>-</v>
      </c>
      <c r="AO243"/>
      <c r="AP243"/>
      <c r="AQ243"/>
    </row>
    <row r="244" spans="1:43" ht="15" customHeight="1" x14ac:dyDescent="0.2">
      <c r="A244" s="169" t="str">
        <f>IF(IFERROR(VLOOKUP(G244,EmployesActifs,1,FALSE),"Non")&lt;&gt;"Non","Oui","Non")</f>
        <v>Non</v>
      </c>
      <c r="B244" s="172">
        <f>IF(A244="Oui",1,0)</f>
        <v>0</v>
      </c>
      <c r="C244" s="172">
        <f>IF(OR(G244="Médecin",H244="Médecin",I244="Médecin",I244="Médecins",H244="anesthésiste",H244="boursier univ.",H244="chercheur",H244="chirurgien",H244="Résident(e)",H244="Md Urg",H244="Md Card",H244="Fellow",H244="Externe Médecine",H244="Directeur de la biobanque Médecin",H244="monit.-boursier",),1,0)</f>
        <v>0</v>
      </c>
      <c r="D244" s="172">
        <f>IF(OR(G244=0,H244="Stagiaire",H244="Stagiaires",H244="Externe",H244="Externes",G244="agence",H244="STAGIAIRE INFIRMIER(ÈRE)",H244="STAGIAIRE SI",H244="STAGIAIRE PAB",H244="STAGIAIRE EN PERFUSION",H244="Stagiaire Physiothérapeute",H244="Stagiaire médecine",H244="Stagiaire - Service sociaux",H244="STAGIAIRE SOINS INFIRMIERS",H244="STAGIAIRE EXTERNE EN MÉDECINE",H244="ss",),1,0)</f>
        <v>0</v>
      </c>
      <c r="E244" s="28" t="s">
        <v>5280</v>
      </c>
      <c r="F244" s="28" t="s">
        <v>4419</v>
      </c>
      <c r="G244" s="255">
        <v>13566</v>
      </c>
      <c r="H244" s="79" t="s">
        <v>69</v>
      </c>
      <c r="I244" s="164" t="s">
        <v>4406</v>
      </c>
      <c r="J244" s="273" t="str">
        <f ca="1">IF(AK244&lt;=Données!$B$2,1," ")</f>
        <v xml:space="preserve"> </v>
      </c>
      <c r="K244" s="45"/>
      <c r="L244" s="46"/>
      <c r="M244" s="47"/>
      <c r="N244" s="48"/>
      <c r="O244" s="185"/>
      <c r="P244" s="187"/>
      <c r="Q244" s="185"/>
      <c r="R244" s="186"/>
      <c r="S244" s="186">
        <v>1</v>
      </c>
      <c r="T244" s="187"/>
      <c r="U244" s="187"/>
      <c r="V244" s="187"/>
      <c r="W244" s="187"/>
      <c r="X244" s="214"/>
      <c r="Y244" s="215"/>
      <c r="Z244" s="36"/>
      <c r="AA244" s="34"/>
      <c r="AB244" s="35"/>
      <c r="AC244" s="35"/>
      <c r="AD244" s="35"/>
      <c r="AE244" s="324"/>
      <c r="AF244" s="325"/>
      <c r="AG244" s="326"/>
      <c r="AH244" s="36"/>
      <c r="AI244" s="56"/>
      <c r="AJ244" s="41" t="s">
        <v>4462</v>
      </c>
      <c r="AK244" s="42">
        <v>45476</v>
      </c>
      <c r="AL244" s="50"/>
      <c r="AM244" s="337" t="str">
        <f>INDEX($K$6:$AE$6,1,MATCH(1,K244:AE244,-1))</f>
        <v>1870 +</v>
      </c>
      <c r="AN244" s="337" t="str">
        <f>IF(INDEX($K$6:$AE$6,1,MATCH(1,K244:AE244,1))&lt;&gt;INDEX($K$6:$AE$6,1,MATCH(1,K244:AE244,-1)),INDEX($K$6:$AE$6,1,MATCH(1,K244:AE244,1)),"-")</f>
        <v>-</v>
      </c>
      <c r="AO244"/>
      <c r="AP244"/>
      <c r="AQ244"/>
    </row>
    <row r="245" spans="1:43" ht="15" customHeight="1" x14ac:dyDescent="0.2">
      <c r="A245" s="169" t="str">
        <f>IF(IFERROR(VLOOKUP(G245,EmployesActifs,1,FALSE),"Non")&lt;&gt;"Non","Oui","Non")</f>
        <v>Non</v>
      </c>
      <c r="B245" s="172">
        <f>IF(A245="Oui",1,0)</f>
        <v>0</v>
      </c>
      <c r="C245" s="172">
        <f>IF(OR(G245="Médecin",H245="Médecin",I245="Médecin",I245="Médecins",H245="anesthésiste",H245="boursier univ.",H245="chercheur",H245="chirurgien",H245="Résident(e)",H245="Md Urg",H245="Md Card",H245="Fellow",H245="Externe Médecine",H245="Directeur de la biobanque Médecin",H245="monit.-boursier",),1,0)</f>
        <v>0</v>
      </c>
      <c r="D245" s="172">
        <f>IF(OR(G245=0,H245="Stagiaire",H245="Stagiaires",H245="Externe",H245="Externes",G245="agence",H245="STAGIAIRE INFIRMIER(ÈRE)",H245="STAGIAIRE SI",H245="STAGIAIRE PAB",H245="STAGIAIRE EN PERFUSION",H245="Stagiaire Physiothérapeute",H245="Stagiaire médecine",H245="Stagiaire - Service sociaux",H245="STAGIAIRE SOINS INFIRMIERS",H245="STAGIAIRE EXTERNE EN MÉDECINE",H245="ss",),1,0)</f>
        <v>0</v>
      </c>
      <c r="E245" s="28" t="s">
        <v>1268</v>
      </c>
      <c r="F245" s="28" t="s">
        <v>3061</v>
      </c>
      <c r="G245" s="257">
        <v>12585</v>
      </c>
      <c r="H245" s="57" t="s">
        <v>261</v>
      </c>
      <c r="I245" s="52" t="s">
        <v>674</v>
      </c>
      <c r="J245" s="273">
        <f ca="1">IF(AK245&lt;=Données!$B$2,1," ")</f>
        <v>1</v>
      </c>
      <c r="K245" s="45"/>
      <c r="L245" s="46" t="s">
        <v>56</v>
      </c>
      <c r="M245" s="47"/>
      <c r="N245" s="48">
        <v>1</v>
      </c>
      <c r="O245" s="185"/>
      <c r="P245" s="187"/>
      <c r="Q245" s="185"/>
      <c r="R245" s="186"/>
      <c r="S245" s="186"/>
      <c r="T245" s="187"/>
      <c r="U245" s="187"/>
      <c r="V245" s="187"/>
      <c r="W245" s="187"/>
      <c r="X245" s="214"/>
      <c r="Y245" s="215"/>
      <c r="Z245" s="36"/>
      <c r="AA245" s="34"/>
      <c r="AB245" s="35"/>
      <c r="AC245" s="35"/>
      <c r="AD245" s="35"/>
      <c r="AE245" s="324"/>
      <c r="AF245" s="325"/>
      <c r="AG245" s="326"/>
      <c r="AH245" s="36"/>
      <c r="AI245" s="56"/>
      <c r="AJ245" s="41" t="s">
        <v>50</v>
      </c>
      <c r="AK245" s="42">
        <v>44886</v>
      </c>
      <c r="AL245" s="50"/>
      <c r="AM245" s="337" t="str">
        <f>INDEX($K$6:$AE$6,1,MATCH(1,K245:AE245,-1))</f>
        <v>F550</v>
      </c>
      <c r="AN245" s="337" t="str">
        <f>IF(INDEX($K$6:$AE$6,1,MATCH(1,K245:AE245,1))&lt;&gt;INDEX($K$6:$AE$6,1,MATCH(1,K245:AE245,-1)),INDEX($K$6:$AE$6,1,MATCH(1,K245:AE245,1)),"-")</f>
        <v>-</v>
      </c>
      <c r="AO245"/>
      <c r="AP245"/>
      <c r="AQ245"/>
    </row>
    <row r="246" spans="1:43" ht="15" customHeight="1" x14ac:dyDescent="0.2">
      <c r="A246" s="169" t="str">
        <f>IF(IFERROR(VLOOKUP(G246,EmployesActifs,1,FALSE),"Non")&lt;&gt;"Non","Oui","Non")</f>
        <v>Non</v>
      </c>
      <c r="B246" s="172">
        <f>IF(A246="Oui",1,0)</f>
        <v>0</v>
      </c>
      <c r="C246" s="172">
        <f>IF(OR(G246="Médecin",H246="Médecin",I246="Médecin",I246="Médecins",H246="anesthésiste",H246="boursier univ.",H246="chercheur",H246="chirurgien",H246="Résident(e)",H246="Md Urg",H246="Md Card",H246="Fellow",H246="Externe Médecine",H246="Directeur de la biobanque Médecin",H246="monit.-boursier",),1,0)</f>
        <v>0</v>
      </c>
      <c r="D246" s="172">
        <f>IF(OR(G246=0,H246="Stagiaire",H246="Stagiaires",H246="Externe",H246="Externes",G246="agence",H246="STAGIAIRE INFIRMIER(ÈRE)",H246="STAGIAIRE SI",H246="STAGIAIRE PAB",H246="STAGIAIRE EN PERFUSION",H246="Stagiaire Physiothérapeute",H246="Stagiaire médecine",H246="Stagiaire - Service sociaux",H246="STAGIAIRE SOINS INFIRMIERS",H246="STAGIAIRE EXTERNE EN MÉDECINE",H246="ss",),1,0)</f>
        <v>0</v>
      </c>
      <c r="E246" s="28" t="s">
        <v>1268</v>
      </c>
      <c r="F246" s="28" t="s">
        <v>353</v>
      </c>
      <c r="G246" s="256">
        <v>11572</v>
      </c>
      <c r="H246" s="50" t="s">
        <v>69</v>
      </c>
      <c r="I246" s="66" t="s">
        <v>401</v>
      </c>
      <c r="J246" s="273">
        <f ca="1">IF(AK246&lt;=Données!$B$2,1," ")</f>
        <v>1</v>
      </c>
      <c r="K246" s="45">
        <v>1</v>
      </c>
      <c r="L246" s="46"/>
      <c r="M246" s="47"/>
      <c r="N246" s="48"/>
      <c r="O246" s="185"/>
      <c r="P246" s="187"/>
      <c r="Q246" s="185"/>
      <c r="R246" s="186"/>
      <c r="S246" s="186"/>
      <c r="T246" s="187"/>
      <c r="U246" s="187"/>
      <c r="V246" s="187"/>
      <c r="W246" s="187"/>
      <c r="X246" s="214"/>
      <c r="Y246" s="215"/>
      <c r="Z246" s="36"/>
      <c r="AA246" s="34"/>
      <c r="AB246" s="35"/>
      <c r="AC246" s="35"/>
      <c r="AD246" s="35"/>
      <c r="AE246" s="324"/>
      <c r="AF246" s="325"/>
      <c r="AG246" s="326"/>
      <c r="AH246" s="36"/>
      <c r="AI246" s="56"/>
      <c r="AJ246" s="41" t="s">
        <v>66</v>
      </c>
      <c r="AK246" s="42">
        <v>44256</v>
      </c>
      <c r="AL246" s="50"/>
      <c r="AM246" s="337" t="str">
        <f>INDEX($K$6:$AE$6,1,MATCH(1,K246:AE246,-1))</f>
        <v>95PFE-L2S</v>
      </c>
      <c r="AN246" s="337" t="str">
        <f>IF(INDEX($K$6:$AE$6,1,MATCH(1,K246:AE246,1))&lt;&gt;INDEX($K$6:$AE$6,1,MATCH(1,K246:AE246,-1)),INDEX($K$6:$AE$6,1,MATCH(1,K246:AE246,1)),"-")</f>
        <v>-</v>
      </c>
      <c r="AO246"/>
      <c r="AP246"/>
      <c r="AQ246"/>
    </row>
    <row r="247" spans="1:43" ht="15" customHeight="1" x14ac:dyDescent="0.2">
      <c r="A247" s="169" t="str">
        <f>IF(IFERROR(VLOOKUP(G247,EmployesActifs,1,FALSE),"Non")&lt;&gt;"Non","Oui","Non")</f>
        <v>Non</v>
      </c>
      <c r="B247" s="172">
        <f>IF(A247="Oui",1,0)</f>
        <v>0</v>
      </c>
      <c r="C247" s="172">
        <f>IF(OR(G247="Médecin",H247="Médecin",I247="Médecin",I247="Médecins",H247="anesthésiste",H247="boursier univ.",H247="chercheur",H247="chirurgien",H247="Résident(e)",H247="Md Urg",H247="Md Card",H247="Fellow",H247="Externe Médecine",H247="Directeur de la biobanque Médecin",H247="monit.-boursier",),1,0)</f>
        <v>0</v>
      </c>
      <c r="D247" s="172">
        <f>IF(OR(G247=0,H247="Stagiaire",H247="Stagiaires",H247="Externe",H247="Externes",G247="agence",H247="STAGIAIRE INFIRMIER(ÈRE)",H247="STAGIAIRE SI",H247="STAGIAIRE PAB",H247="STAGIAIRE EN PERFUSION",H247="Stagiaire Physiothérapeute",H247="Stagiaire médecine",H247="Stagiaire - Service sociaux",H247="STAGIAIRE SOINS INFIRMIERS",H247="STAGIAIRE EXTERNE EN MÉDECINE",H247="ss",),1,0)</f>
        <v>0</v>
      </c>
      <c r="E247" s="28" t="s">
        <v>1270</v>
      </c>
      <c r="F247" s="28" t="s">
        <v>1271</v>
      </c>
      <c r="G247" s="256">
        <v>11696</v>
      </c>
      <c r="H247" s="57" t="s">
        <v>54</v>
      </c>
      <c r="I247" s="58" t="s">
        <v>55</v>
      </c>
      <c r="J247" s="273">
        <f ca="1">IF(AK247&lt;=Données!$B$2,1," ")</f>
        <v>1</v>
      </c>
      <c r="K247" s="45" t="s">
        <v>56</v>
      </c>
      <c r="L247" s="46"/>
      <c r="M247" s="47"/>
      <c r="N247" s="48"/>
      <c r="O247" s="185"/>
      <c r="P247" s="187"/>
      <c r="Q247" s="185">
        <v>1</v>
      </c>
      <c r="R247" s="186"/>
      <c r="S247" s="186"/>
      <c r="T247" s="187"/>
      <c r="U247" s="187"/>
      <c r="V247" s="187"/>
      <c r="W247" s="187"/>
      <c r="X247" s="214"/>
      <c r="Y247" s="215"/>
      <c r="Z247" s="36"/>
      <c r="AA247" s="34"/>
      <c r="AB247" s="35"/>
      <c r="AC247" s="35"/>
      <c r="AD247" s="35"/>
      <c r="AE247" s="324"/>
      <c r="AF247" s="325"/>
      <c r="AG247" s="326"/>
      <c r="AH247" s="36"/>
      <c r="AI247" s="56"/>
      <c r="AJ247" s="41" t="s">
        <v>66</v>
      </c>
      <c r="AK247" s="42">
        <v>44337</v>
      </c>
      <c r="AL247" s="50"/>
      <c r="AM247" s="337" t="str">
        <f>INDEX($K$6:$AE$6,1,MATCH(1,K247:AE247,-1))</f>
        <v>1860-S</v>
      </c>
      <c r="AN247" s="337" t="str">
        <f>IF(INDEX($K$6:$AE$6,1,MATCH(1,K247:AE247,1))&lt;&gt;INDEX($K$6:$AE$6,1,MATCH(1,K247:AE247,-1)),INDEX($K$6:$AE$6,1,MATCH(1,K247:AE247,1)),"-")</f>
        <v>-</v>
      </c>
      <c r="AO247"/>
      <c r="AP247"/>
      <c r="AQ247"/>
    </row>
    <row r="248" spans="1:43" ht="15" customHeight="1" x14ac:dyDescent="0.2">
      <c r="A248" s="169" t="str">
        <f>IF(IFERROR(VLOOKUP(G248,EmployesActifs,1,FALSE),"Non")&lt;&gt;"Non","Oui","Non")</f>
        <v>Non</v>
      </c>
      <c r="B248" s="172">
        <f>IF(A248="Oui",1,0)</f>
        <v>0</v>
      </c>
      <c r="C248" s="172">
        <f>IF(OR(G248="Médecin",H248="Médecin",I248="Médecin",I248="Médecins",H248="anesthésiste",H248="boursier univ.",H248="chercheur",H248="chirurgien",H248="Résident(e)",H248="Md Urg",H248="Md Card",H248="Fellow",H248="Externe Médecine",H248="Directeur de la biobanque Médecin",H248="monit.-boursier",),1,0)</f>
        <v>0</v>
      </c>
      <c r="D248" s="172">
        <f>IF(OR(G248=0,H248="Stagiaire",H248="Stagiaires",H248="Externe",H248="Externes",G248="agence",H248="STAGIAIRE INFIRMIER(ÈRE)",H248="STAGIAIRE SI",H248="STAGIAIRE PAB",H248="STAGIAIRE EN PERFUSION",H248="Stagiaire Physiothérapeute",H248="Stagiaire médecine",H248="Stagiaire - Service sociaux",H248="STAGIAIRE SOINS INFIRMIERS",H248="STAGIAIRE EXTERNE EN MÉDECINE",H248="ss",),1,0)</f>
        <v>0</v>
      </c>
      <c r="E248" s="28" t="s">
        <v>1280</v>
      </c>
      <c r="F248" s="28" t="s">
        <v>1281</v>
      </c>
      <c r="G248" s="255">
        <v>9359</v>
      </c>
      <c r="H248" s="57" t="s">
        <v>495</v>
      </c>
      <c r="I248" s="66" t="s">
        <v>81</v>
      </c>
      <c r="J248" s="273">
        <f ca="1">IF(AK248&lt;=Données!$B$2,1," ")</f>
        <v>1</v>
      </c>
      <c r="K248" s="45" t="s">
        <v>56</v>
      </c>
      <c r="L248" s="46">
        <v>1</v>
      </c>
      <c r="M248" s="47"/>
      <c r="N248" s="48"/>
      <c r="O248" s="185"/>
      <c r="P248" s="187"/>
      <c r="Q248" s="185"/>
      <c r="R248" s="186"/>
      <c r="S248" s="186"/>
      <c r="T248" s="187"/>
      <c r="U248" s="187"/>
      <c r="V248" s="187"/>
      <c r="W248" s="187"/>
      <c r="X248" s="214"/>
      <c r="Y248" s="215"/>
      <c r="Z248" s="36"/>
      <c r="AA248" s="34"/>
      <c r="AB248" s="35"/>
      <c r="AC248" s="35"/>
      <c r="AD248" s="35"/>
      <c r="AE248" s="324"/>
      <c r="AF248" s="325"/>
      <c r="AG248" s="326"/>
      <c r="AH248" s="36"/>
      <c r="AI248" s="56"/>
      <c r="AJ248" s="41" t="s">
        <v>98</v>
      </c>
      <c r="AK248" s="42">
        <v>44581</v>
      </c>
      <c r="AL248" s="50"/>
      <c r="AM248" s="337" t="str">
        <f>INDEX($K$6:$AE$6,1,MATCH(1,K248:AE248,-1))</f>
        <v>95PFE-L2M</v>
      </c>
      <c r="AN248" s="337" t="str">
        <f>IF(INDEX($K$6:$AE$6,1,MATCH(1,K248:AE248,1))&lt;&gt;INDEX($K$6:$AE$6,1,MATCH(1,K248:AE248,-1)),INDEX($K$6:$AE$6,1,MATCH(1,K248:AE248,1)),"-")</f>
        <v>-</v>
      </c>
      <c r="AO248"/>
      <c r="AP248"/>
      <c r="AQ248"/>
    </row>
    <row r="249" spans="1:43" ht="15" customHeight="1" x14ac:dyDescent="0.2">
      <c r="A249" s="169" t="str">
        <f>IF(IFERROR(VLOOKUP(G249,EmployesActifs,1,FALSE),"Non")&lt;&gt;"Non","Oui","Non")</f>
        <v>Non</v>
      </c>
      <c r="B249" s="172">
        <f>IF(A249="Oui",1,0)</f>
        <v>0</v>
      </c>
      <c r="C249" s="172">
        <f>IF(OR(G249="Médecin",H249="Médecin",I249="Médecin",I249="Médecins",H249="anesthésiste",H249="boursier univ.",H249="chercheur",H249="chirurgien",H249="Résident(e)",H249="Md Urg",H249="Md Card",H249="Fellow",H249="Externe Médecine",H249="Directeur de la biobanque Médecin",H249="monit.-boursier",),1,0)</f>
        <v>0</v>
      </c>
      <c r="D249" s="172">
        <f>IF(OR(G249=0,H249="Stagiaire",H249="Stagiaires",H249="Externe",H249="Externes",G249="agence",H249="STAGIAIRE INFIRMIER(ÈRE)",H249="STAGIAIRE SI",H249="STAGIAIRE PAB",H249="STAGIAIRE EN PERFUSION",H249="Stagiaire Physiothérapeute",H249="Stagiaire médecine",H249="Stagiaire - Service sociaux",H249="STAGIAIRE SOINS INFIRMIERS",H249="STAGIAIRE EXTERNE EN MÉDECINE",H249="ss",),1,0)</f>
        <v>0</v>
      </c>
      <c r="E249" s="28" t="s">
        <v>1282</v>
      </c>
      <c r="F249" s="28" t="s">
        <v>1283</v>
      </c>
      <c r="G249" s="255">
        <v>11637</v>
      </c>
      <c r="H249" s="57" t="s">
        <v>60</v>
      </c>
      <c r="I249" s="66" t="s">
        <v>382</v>
      </c>
      <c r="J249" s="273">
        <f ca="1">IF(AK249&lt;=Données!$B$2,1," ")</f>
        <v>1</v>
      </c>
      <c r="K249" s="45"/>
      <c r="L249" s="46" t="s">
        <v>56</v>
      </c>
      <c r="M249" s="47"/>
      <c r="N249" s="48"/>
      <c r="O249" s="185"/>
      <c r="P249" s="187"/>
      <c r="Q249" s="185"/>
      <c r="R249" s="186"/>
      <c r="S249" s="186">
        <v>1</v>
      </c>
      <c r="T249" s="187"/>
      <c r="U249" s="187"/>
      <c r="V249" s="187"/>
      <c r="W249" s="187"/>
      <c r="X249" s="214"/>
      <c r="Y249" s="215"/>
      <c r="Z249" s="36"/>
      <c r="AA249" s="34"/>
      <c r="AB249" s="35"/>
      <c r="AC249" s="35"/>
      <c r="AD249" s="35"/>
      <c r="AE249" s="324"/>
      <c r="AF249" s="325"/>
      <c r="AG249" s="326"/>
      <c r="AH249" s="36"/>
      <c r="AI249" s="56"/>
      <c r="AJ249" s="41" t="s">
        <v>57</v>
      </c>
      <c r="AK249" s="42">
        <v>44594</v>
      </c>
      <c r="AL249" s="50"/>
      <c r="AM249" s="337" t="str">
        <f>INDEX($K$6:$AE$6,1,MATCH(1,K249:AE249,-1))</f>
        <v>1870 +</v>
      </c>
      <c r="AN249" s="337" t="str">
        <f>IF(INDEX($K$6:$AE$6,1,MATCH(1,K249:AE249,1))&lt;&gt;INDEX($K$6:$AE$6,1,MATCH(1,K249:AE249,-1)),INDEX($K$6:$AE$6,1,MATCH(1,K249:AE249,1)),"-")</f>
        <v>-</v>
      </c>
      <c r="AO249"/>
      <c r="AP249"/>
      <c r="AQ249"/>
    </row>
    <row r="250" spans="1:43" ht="15" customHeight="1" x14ac:dyDescent="0.2">
      <c r="A250" s="169" t="str">
        <f>IF(IFERROR(VLOOKUP(G250,EmployesActifs,1,FALSE),"Non")&lt;&gt;"Non","Oui","Non")</f>
        <v>Non</v>
      </c>
      <c r="B250" s="172">
        <f>IF(A250="Oui",1,0)</f>
        <v>0</v>
      </c>
      <c r="C250" s="172">
        <f>IF(OR(G250="Médecin",H250="Médecin",I250="Médecin",I250="Médecins",H250="anesthésiste",H250="boursier univ.",H250="chercheur",H250="chirurgien",H250="Résident(e)",H250="Md Urg",H250="Md Card",H250="Fellow",H250="Externe Médecine",H250="Directeur de la biobanque Médecin",H250="monit.-boursier",),1,0)</f>
        <v>0</v>
      </c>
      <c r="D250" s="172">
        <f>IF(OR(G250=0,H250="Stagiaire",H250="Stagiaires",H250="Externe",H250="Externes",G250="agence",H250="STAGIAIRE INFIRMIER(ÈRE)",H250="STAGIAIRE SI",H250="STAGIAIRE PAB",H250="STAGIAIRE EN PERFUSION",H250="Stagiaire Physiothérapeute",H250="Stagiaire médecine",H250="Stagiaire - Service sociaux",H250="STAGIAIRE SOINS INFIRMIERS",H250="STAGIAIRE EXTERNE EN MÉDECINE",H250="ss",),1,0)</f>
        <v>0</v>
      </c>
      <c r="E250" s="28" t="s">
        <v>1285</v>
      </c>
      <c r="F250" s="28" t="s">
        <v>1286</v>
      </c>
      <c r="G250" s="255">
        <v>11012</v>
      </c>
      <c r="H250" s="57" t="s">
        <v>69</v>
      </c>
      <c r="I250" s="66" t="s">
        <v>65</v>
      </c>
      <c r="J250" s="273">
        <f ca="1">IF(AK250&lt;=Données!$B$2,1," ")</f>
        <v>1</v>
      </c>
      <c r="K250" s="45"/>
      <c r="L250" s="46">
        <v>1</v>
      </c>
      <c r="M250" s="47"/>
      <c r="N250" s="48"/>
      <c r="O250" s="185"/>
      <c r="P250" s="187"/>
      <c r="Q250" s="185"/>
      <c r="R250" s="186"/>
      <c r="S250" s="186"/>
      <c r="T250" s="187"/>
      <c r="U250" s="187"/>
      <c r="V250" s="187"/>
      <c r="W250" s="187"/>
      <c r="X250" s="214"/>
      <c r="Y250" s="215"/>
      <c r="Z250" s="36"/>
      <c r="AA250" s="34"/>
      <c r="AB250" s="35"/>
      <c r="AC250" s="35"/>
      <c r="AD250" s="35"/>
      <c r="AE250" s="324"/>
      <c r="AF250" s="325"/>
      <c r="AG250" s="326"/>
      <c r="AH250" s="36"/>
      <c r="AI250" s="56"/>
      <c r="AJ250" s="41" t="s">
        <v>144</v>
      </c>
      <c r="AK250" s="42">
        <v>44587</v>
      </c>
      <c r="AL250" s="50"/>
      <c r="AM250" s="337" t="str">
        <f>INDEX($K$6:$AE$6,1,MATCH(1,K250:AE250,-1))</f>
        <v>95PFE-L2M</v>
      </c>
      <c r="AN250" s="337" t="str">
        <f>IF(INDEX($K$6:$AE$6,1,MATCH(1,K250:AE250,1))&lt;&gt;INDEX($K$6:$AE$6,1,MATCH(1,K250:AE250,-1)),INDEX($K$6:$AE$6,1,MATCH(1,K250:AE250,1)),"-")</f>
        <v>-</v>
      </c>
      <c r="AO250"/>
      <c r="AP250"/>
      <c r="AQ250"/>
    </row>
    <row r="251" spans="1:43" ht="15" customHeight="1" x14ac:dyDescent="0.2">
      <c r="A251" s="169" t="str">
        <f>IF(IFERROR(VLOOKUP(G251,EmployesActifs,1,FALSE),"Non")&lt;&gt;"Non","Oui","Non")</f>
        <v>Non</v>
      </c>
      <c r="B251" s="172">
        <f>IF(A251="Oui",1,0)</f>
        <v>0</v>
      </c>
      <c r="C251" s="172">
        <f>IF(OR(G251="Médecin",H251="Médecin",I251="Médecin",I251="Médecins",H251="anesthésiste",H251="boursier univ.",H251="chercheur",H251="chirurgien",H251="Résident(e)",H251="Md Urg",H251="Md Card",H251="Fellow",H251="Externe Médecine",H251="Directeur de la biobanque Médecin",H251="monit.-boursier",),1,0)</f>
        <v>0</v>
      </c>
      <c r="D251" s="172">
        <f>IF(OR(G251=0,H251="Stagiaire",H251="Stagiaires",H251="Externe",H251="Externes",G251="agence",H251="STAGIAIRE INFIRMIER(ÈRE)",H251="STAGIAIRE SI",H251="STAGIAIRE PAB",H251="STAGIAIRE EN PERFUSION",H251="Stagiaire Physiothérapeute",H251="Stagiaire médecine",H251="Stagiaire - Service sociaux",H251="STAGIAIRE SOINS INFIRMIERS",H251="STAGIAIRE EXTERNE EN MÉDECINE",H251="ss",),1,0)</f>
        <v>0</v>
      </c>
      <c r="E251" s="28" t="s">
        <v>1287</v>
      </c>
      <c r="F251" s="28" t="s">
        <v>868</v>
      </c>
      <c r="G251" s="255">
        <v>5778</v>
      </c>
      <c r="H251" s="57" t="s">
        <v>132</v>
      </c>
      <c r="I251" s="66" t="s">
        <v>585</v>
      </c>
      <c r="J251" s="273">
        <f ca="1">IF(AK251&lt;=Données!$B$2,1," ")</f>
        <v>1</v>
      </c>
      <c r="K251" s="45" t="s">
        <v>56</v>
      </c>
      <c r="L251" s="46"/>
      <c r="M251" s="47"/>
      <c r="N251" s="48"/>
      <c r="O251" s="185"/>
      <c r="P251" s="187"/>
      <c r="Q251" s="185"/>
      <c r="R251" s="186"/>
      <c r="S251" s="186">
        <v>1</v>
      </c>
      <c r="T251" s="187"/>
      <c r="U251" s="187"/>
      <c r="V251" s="187"/>
      <c r="W251" s="187"/>
      <c r="X251" s="214"/>
      <c r="Y251" s="215"/>
      <c r="Z251" s="36"/>
      <c r="AA251" s="34"/>
      <c r="AB251" s="35"/>
      <c r="AC251" s="35"/>
      <c r="AD251" s="35"/>
      <c r="AE251" s="324"/>
      <c r="AF251" s="325"/>
      <c r="AG251" s="326"/>
      <c r="AH251" s="36"/>
      <c r="AI251" s="56"/>
      <c r="AJ251" s="41" t="s">
        <v>85</v>
      </c>
      <c r="AK251" s="42">
        <v>44585</v>
      </c>
      <c r="AL251" s="50"/>
      <c r="AM251" s="337" t="str">
        <f>INDEX($K$6:$AE$6,1,MATCH(1,K251:AE251,-1))</f>
        <v>1870 +</v>
      </c>
      <c r="AN251" s="337" t="str">
        <f>IF(INDEX($K$6:$AE$6,1,MATCH(1,K251:AE251,1))&lt;&gt;INDEX($K$6:$AE$6,1,MATCH(1,K251:AE251,-1)),INDEX($K$6:$AE$6,1,MATCH(1,K251:AE251,1)),"-")</f>
        <v>-</v>
      </c>
      <c r="AO251"/>
      <c r="AP251"/>
      <c r="AQ251"/>
    </row>
    <row r="252" spans="1:43" ht="15" customHeight="1" x14ac:dyDescent="0.2">
      <c r="A252" s="169" t="str">
        <f>IF(IFERROR(VLOOKUP(G252,EmployesActifs,1,FALSE),"Non")&lt;&gt;"Non","Oui","Non")</f>
        <v>Non</v>
      </c>
      <c r="B252" s="172">
        <f>IF(A252="Oui",1,0)</f>
        <v>0</v>
      </c>
      <c r="C252" s="172">
        <f>IF(OR(G252="Médecin",H252="Médecin",I252="Médecin",I252="Médecins",H252="anesthésiste",H252="boursier univ.",H252="chercheur",H252="chirurgien",H252="Résident(e)",H252="Md Urg",H252="Md Card",H252="Fellow",H252="Externe Médecine",H252="Directeur de la biobanque Médecin",H252="monit.-boursier",),1,0)</f>
        <v>0</v>
      </c>
      <c r="D252" s="172">
        <f>IF(OR(G252=0,H252="Stagiaire",H252="Stagiaires",H252="Externe",H252="Externes",G252="agence",H252="STAGIAIRE INFIRMIER(ÈRE)",H252="STAGIAIRE SI",H252="STAGIAIRE PAB",H252="STAGIAIRE EN PERFUSION",H252="Stagiaire Physiothérapeute",H252="Stagiaire médecine",H252="Stagiaire - Service sociaux",H252="STAGIAIRE SOINS INFIRMIERS",H252="STAGIAIRE EXTERNE EN MÉDECINE",H252="ss",),1,0)</f>
        <v>0</v>
      </c>
      <c r="E252" s="28" t="s">
        <v>1296</v>
      </c>
      <c r="F252" s="28" t="s">
        <v>1297</v>
      </c>
      <c r="G252" s="255">
        <v>12144</v>
      </c>
      <c r="H252" s="57" t="s">
        <v>60</v>
      </c>
      <c r="I252" s="58" t="s">
        <v>88</v>
      </c>
      <c r="J252" s="273">
        <f ca="1">IF(AK252&lt;=Données!$B$2,1," ")</f>
        <v>1</v>
      </c>
      <c r="K252" s="45" t="s">
        <v>56</v>
      </c>
      <c r="L252" s="46" t="s">
        <v>56</v>
      </c>
      <c r="M252" s="47" t="s">
        <v>56</v>
      </c>
      <c r="N252" s="48"/>
      <c r="O252" s="185"/>
      <c r="P252" s="187"/>
      <c r="Q252" s="185"/>
      <c r="R252" s="186"/>
      <c r="S252" s="186">
        <v>1</v>
      </c>
      <c r="T252" s="187"/>
      <c r="U252" s="187"/>
      <c r="V252" s="187"/>
      <c r="W252" s="187"/>
      <c r="X252" s="214"/>
      <c r="Y252" s="215"/>
      <c r="Z252" s="36"/>
      <c r="AA252" s="34"/>
      <c r="AB252" s="35"/>
      <c r="AC252" s="35"/>
      <c r="AD252" s="35"/>
      <c r="AE252" s="324"/>
      <c r="AF252" s="325"/>
      <c r="AG252" s="326"/>
      <c r="AH252" s="36"/>
      <c r="AI252" s="56"/>
      <c r="AJ252" s="41" t="s">
        <v>98</v>
      </c>
      <c r="AK252" s="42">
        <v>44581</v>
      </c>
      <c r="AL252" s="50"/>
      <c r="AM252" s="337" t="str">
        <f>INDEX($K$6:$AE$6,1,MATCH(1,K252:AE252,-1))</f>
        <v>1870 +</v>
      </c>
      <c r="AN252" s="337" t="str">
        <f>IF(INDEX($K$6:$AE$6,1,MATCH(1,K252:AE252,1))&lt;&gt;INDEX($K$6:$AE$6,1,MATCH(1,K252:AE252,-1)),INDEX($K$6:$AE$6,1,MATCH(1,K252:AE252,1)),"-")</f>
        <v>-</v>
      </c>
      <c r="AO252"/>
      <c r="AP252"/>
      <c r="AQ252"/>
    </row>
    <row r="253" spans="1:43" ht="15" customHeight="1" x14ac:dyDescent="0.2">
      <c r="A253" s="169" t="str">
        <f>IF(IFERROR(VLOOKUP(G253,EmployesActifs,1,FALSE),"Non")&lt;&gt;"Non","Oui","Non")</f>
        <v>Non</v>
      </c>
      <c r="B253" s="172">
        <f>IF(A253="Oui",1,0)</f>
        <v>0</v>
      </c>
      <c r="C253" s="172">
        <f>IF(OR(G253="Médecin",H253="Médecin",I253="Médecin",I253="Médecins",H253="anesthésiste",H253="boursier univ.",H253="chercheur",H253="chirurgien",H253="Résident(e)",H253="Md Urg",H253="Md Card",H253="Fellow",H253="Externe Médecine",H253="Directeur de la biobanque Médecin",H253="monit.-boursier",),1,0)</f>
        <v>0</v>
      </c>
      <c r="D253" s="172">
        <f>IF(OR(G253=0,H253="Stagiaire",H253="Stagiaires",H253="Externe",H253="Externes",G253="agence",H253="STAGIAIRE INFIRMIER(ÈRE)",H253="STAGIAIRE SI",H253="STAGIAIRE PAB",H253="STAGIAIRE EN PERFUSION",H253="Stagiaire Physiothérapeute",H253="Stagiaire médecine",H253="Stagiaire - Service sociaux",H253="STAGIAIRE SOINS INFIRMIERS",H253="STAGIAIRE EXTERNE EN MÉDECINE",H253="ss",),1,0)</f>
        <v>0</v>
      </c>
      <c r="E253" s="28" t="s">
        <v>1298</v>
      </c>
      <c r="F253" s="28" t="s">
        <v>301</v>
      </c>
      <c r="G253" s="255">
        <v>10045</v>
      </c>
      <c r="H253" s="79" t="s">
        <v>69</v>
      </c>
      <c r="I253" s="164" t="s">
        <v>61</v>
      </c>
      <c r="J253" s="273">
        <f ca="1">IF(AL253&lt;=Données!$B$2,1," ")</f>
        <v>1</v>
      </c>
      <c r="K253" s="45">
        <v>1</v>
      </c>
      <c r="L253" s="46"/>
      <c r="M253" s="47"/>
      <c r="N253" s="48"/>
      <c r="O253" s="185"/>
      <c r="P253" s="187"/>
      <c r="Q253" s="185"/>
      <c r="R253" s="186"/>
      <c r="S253" s="186"/>
      <c r="T253" s="187"/>
      <c r="U253" s="187"/>
      <c r="V253" s="187"/>
      <c r="W253" s="187"/>
      <c r="X253" s="214"/>
      <c r="Y253" s="215"/>
      <c r="Z253" s="36"/>
      <c r="AA253" s="34"/>
      <c r="AB253" s="35"/>
      <c r="AC253" s="35"/>
      <c r="AD253" s="35"/>
      <c r="AE253" s="324"/>
      <c r="AF253" s="325"/>
      <c r="AG253" s="326"/>
      <c r="AH253" s="36"/>
      <c r="AI253" s="56"/>
      <c r="AJ253" s="328"/>
      <c r="AK253" s="330" t="s">
        <v>85</v>
      </c>
      <c r="AL253" s="331">
        <v>44741</v>
      </c>
      <c r="AM253" s="337" t="str">
        <f>INDEX($K$6:$AE$6,1,MATCH(1,K253:AE253,-1))</f>
        <v>95PFE-L2S</v>
      </c>
      <c r="AN253" s="337" t="str">
        <f>IF(INDEX($K$6:$AE$6,1,MATCH(1,K253:AE253,1))&lt;&gt;INDEX($K$6:$AE$6,1,MATCH(1,K253:AE253,-1)),INDEX($K$6:$AE$6,1,MATCH(1,K253:AE253,1)),"-")</f>
        <v>-</v>
      </c>
      <c r="AO253"/>
      <c r="AP253"/>
      <c r="AQ253"/>
    </row>
    <row r="254" spans="1:43" ht="15" customHeight="1" x14ac:dyDescent="0.2">
      <c r="A254" s="169" t="str">
        <f>IF(IFERROR(VLOOKUP(G254,EmployesActifs,1,FALSE),"Non")&lt;&gt;"Non","Oui","Non")</f>
        <v>Non</v>
      </c>
      <c r="B254" s="172">
        <f>IF(A254="Oui",1,0)</f>
        <v>0</v>
      </c>
      <c r="C254" s="172">
        <f>IF(OR(G254="Médecin",H254="Médecin",I254="Médecin",I254="Médecins",H254="anesthésiste",H254="boursier univ.",H254="chercheur",H254="chirurgien",H254="Résident(e)",H254="Md Urg",H254="Md Card",H254="Fellow",H254="Externe Médecine",H254="Directeur de la biobanque Médecin",H254="monit.-boursier",),1,0)</f>
        <v>0</v>
      </c>
      <c r="D254" s="172">
        <f>IF(OR(G254=0,H254="Stagiaire",H254="Stagiaires",H254="Externe",H254="Externes",G254="agence",H254="STAGIAIRE INFIRMIER(ÈRE)",H254="STAGIAIRE SI",H254="STAGIAIRE PAB",H254="STAGIAIRE EN PERFUSION",H254="Stagiaire Physiothérapeute",H254="Stagiaire médecine",H254="Stagiaire - Service sociaux",H254="STAGIAIRE SOINS INFIRMIERS",H254="STAGIAIRE EXTERNE EN MÉDECINE",H254="ss",),1,0)</f>
        <v>0</v>
      </c>
      <c r="E254" s="28" t="s">
        <v>2801</v>
      </c>
      <c r="F254" s="28" t="s">
        <v>2802</v>
      </c>
      <c r="G254" s="255">
        <v>12314</v>
      </c>
      <c r="H254" s="57" t="s">
        <v>196</v>
      </c>
      <c r="I254" s="66" t="s">
        <v>126</v>
      </c>
      <c r="J254" s="273">
        <f ca="1">IF(AK254&lt;=Données!$B$2,1," ")</f>
        <v>1</v>
      </c>
      <c r="K254" s="45"/>
      <c r="L254" s="46" t="s">
        <v>56</v>
      </c>
      <c r="M254" s="47">
        <v>1</v>
      </c>
      <c r="N254" s="48"/>
      <c r="O254" s="185"/>
      <c r="P254" s="187"/>
      <c r="Q254" s="185"/>
      <c r="R254" s="186"/>
      <c r="S254" s="186"/>
      <c r="T254" s="187"/>
      <c r="U254" s="187"/>
      <c r="V254" s="187"/>
      <c r="W254" s="187"/>
      <c r="X254" s="214"/>
      <c r="Y254" s="215"/>
      <c r="Z254" s="36"/>
      <c r="AA254" s="34"/>
      <c r="AB254" s="35"/>
      <c r="AC254" s="35"/>
      <c r="AD254" s="35"/>
      <c r="AE254" s="324"/>
      <c r="AF254" s="325"/>
      <c r="AG254" s="326"/>
      <c r="AH254" s="36"/>
      <c r="AI254" s="56"/>
      <c r="AJ254" s="41" t="s">
        <v>85</v>
      </c>
      <c r="AK254" s="42">
        <v>44671</v>
      </c>
      <c r="AL254" s="50"/>
      <c r="AM254" s="337" t="str">
        <f>INDEX($K$6:$AE$6,1,MATCH(1,K254:AE254,-1))</f>
        <v>95PFE-L2L</v>
      </c>
      <c r="AN254" s="337" t="str">
        <f>IF(INDEX($K$6:$AE$6,1,MATCH(1,K254:AE254,1))&lt;&gt;INDEX($K$6:$AE$6,1,MATCH(1,K254:AE254,-1)),INDEX($K$6:$AE$6,1,MATCH(1,K254:AE254,1)),"-")</f>
        <v>-</v>
      </c>
      <c r="AO254"/>
      <c r="AP254"/>
      <c r="AQ254"/>
    </row>
    <row r="255" spans="1:43" ht="15" customHeight="1" x14ac:dyDescent="0.2">
      <c r="A255" s="169" t="str">
        <f>IF(IFERROR(VLOOKUP(G255,EmployesActifs,1,FALSE),"Non")&lt;&gt;"Non","Oui","Non")</f>
        <v>Non</v>
      </c>
      <c r="B255" s="172">
        <f>IF(A255="Oui",1,0)</f>
        <v>0</v>
      </c>
      <c r="C255" s="172">
        <f>IF(OR(G255="Médecin",H255="Médecin",I255="Médecin",I255="Médecins",H255="anesthésiste",H255="boursier univ.",H255="chercheur",H255="chirurgien",H255="Résident(e)",H255="Md Urg",H255="Md Card",H255="Fellow",H255="Externe Médecine",H255="Directeur de la biobanque Médecin",H255="monit.-boursier",),1,0)</f>
        <v>0</v>
      </c>
      <c r="D255" s="172">
        <f>IF(OR(G255=0,H255="Stagiaire",H255="Stagiaires",H255="Externe",H255="Externes",G255="agence",H255="STAGIAIRE INFIRMIER(ÈRE)",H255="STAGIAIRE SI",H255="STAGIAIRE PAB",H255="STAGIAIRE EN PERFUSION",H255="Stagiaire Physiothérapeute",H255="Stagiaire médecine",H255="Stagiaire - Service sociaux",H255="STAGIAIRE SOINS INFIRMIERS",H255="STAGIAIRE EXTERNE EN MÉDECINE",H255="ss",),1,0)</f>
        <v>0</v>
      </c>
      <c r="E255" s="28" t="s">
        <v>1305</v>
      </c>
      <c r="F255" s="28" t="s">
        <v>1306</v>
      </c>
      <c r="G255" s="255">
        <v>6565</v>
      </c>
      <c r="H255" s="79" t="s">
        <v>2098</v>
      </c>
      <c r="I255" s="164" t="s">
        <v>43</v>
      </c>
      <c r="J255" s="273">
        <f ca="1">IF(AK255&lt;=Données!$B$2,1," ")</f>
        <v>1</v>
      </c>
      <c r="K255" s="45"/>
      <c r="L255" s="46"/>
      <c r="M255" s="47"/>
      <c r="N255" s="48"/>
      <c r="O255" s="185"/>
      <c r="P255" s="187"/>
      <c r="Q255" s="185"/>
      <c r="R255" s="186"/>
      <c r="S255" s="186"/>
      <c r="T255" s="187"/>
      <c r="U255" s="187"/>
      <c r="V255" s="187"/>
      <c r="W255" s="187"/>
      <c r="X255" s="214"/>
      <c r="Y255" s="215"/>
      <c r="Z255" s="36"/>
      <c r="AA255" s="34">
        <v>1</v>
      </c>
      <c r="AB255" s="35"/>
      <c r="AC255" s="35"/>
      <c r="AD255" s="35"/>
      <c r="AE255" s="324"/>
      <c r="AF255" s="325"/>
      <c r="AG255" s="326"/>
      <c r="AH255" s="36"/>
      <c r="AI255" s="56"/>
      <c r="AJ255" s="41" t="s">
        <v>44</v>
      </c>
      <c r="AK255" s="42">
        <v>43956</v>
      </c>
      <c r="AL255" s="50"/>
      <c r="AM255" s="337" t="str">
        <f>INDEX($K$6:$AE$6,1,MATCH(1,K255:AE255,-1))</f>
        <v>1511-S</v>
      </c>
      <c r="AN255" s="337" t="str">
        <f>IF(INDEX($K$6:$AE$6,1,MATCH(1,K255:AE255,1))&lt;&gt;INDEX($K$6:$AE$6,1,MATCH(1,K255:AE255,-1)),INDEX($K$6:$AE$6,1,MATCH(1,K255:AE255,1)),"-")</f>
        <v>-</v>
      </c>
      <c r="AO255"/>
      <c r="AP255"/>
      <c r="AQ255"/>
    </row>
    <row r="256" spans="1:43" ht="15" customHeight="1" x14ac:dyDescent="0.2">
      <c r="A256" s="169" t="str">
        <f>IF(IFERROR(VLOOKUP(G256,EmployesActifs,1,FALSE),"Non")&lt;&gt;"Non","Oui","Non")</f>
        <v>Non</v>
      </c>
      <c r="B256" s="172">
        <f>IF(A256="Oui",1,0)</f>
        <v>0</v>
      </c>
      <c r="C256" s="172">
        <f>IF(OR(G256="Médecin",H256="Médecin",I256="Médecin",I256="Médecins",H256="anesthésiste",H256="boursier univ.",H256="chercheur",H256="chirurgien",H256="Résident(e)",H256="Md Urg",H256="Md Card",H256="Fellow",H256="Externe Médecine",H256="Directeur de la biobanque Médecin",H256="monit.-boursier",),1,0)</f>
        <v>0</v>
      </c>
      <c r="D256" s="172">
        <f>IF(OR(G256=0,H256="Stagiaire",H256="Stagiaires",H256="Externe",H256="Externes",G256="agence",H256="STAGIAIRE INFIRMIER(ÈRE)",H256="STAGIAIRE SI",H256="STAGIAIRE PAB",H256="STAGIAIRE EN PERFUSION",H256="Stagiaire Physiothérapeute",H256="Stagiaire médecine",H256="Stagiaire - Service sociaux",H256="STAGIAIRE SOINS INFIRMIERS",H256="STAGIAIRE EXTERNE EN MÉDECINE",H256="ss",),1,0)</f>
        <v>0</v>
      </c>
      <c r="E256" s="28" t="s">
        <v>4670</v>
      </c>
      <c r="F256" s="28" t="s">
        <v>1306</v>
      </c>
      <c r="G256" s="262">
        <v>13368</v>
      </c>
      <c r="H256" s="79" t="s">
        <v>69</v>
      </c>
      <c r="I256" s="164" t="s">
        <v>836</v>
      </c>
      <c r="J256" s="273" t="str">
        <f ca="1">IF(AK256&lt;=Données!$B$2,1," ")</f>
        <v xml:space="preserve"> </v>
      </c>
      <c r="K256" s="45"/>
      <c r="L256" s="46"/>
      <c r="M256" s="47">
        <v>1</v>
      </c>
      <c r="N256" s="48"/>
      <c r="O256" s="185"/>
      <c r="P256" s="187"/>
      <c r="Q256" s="185"/>
      <c r="R256" s="186"/>
      <c r="S256" s="186"/>
      <c r="T256" s="187"/>
      <c r="U256" s="187"/>
      <c r="V256" s="187"/>
      <c r="W256" s="187"/>
      <c r="X256" s="214"/>
      <c r="Y256" s="215"/>
      <c r="Z256" s="36"/>
      <c r="AA256" s="34"/>
      <c r="AB256" s="35"/>
      <c r="AC256" s="35"/>
      <c r="AD256" s="35"/>
      <c r="AE256" s="324"/>
      <c r="AF256" s="325"/>
      <c r="AG256" s="326"/>
      <c r="AH256" s="344"/>
      <c r="AI256" s="56"/>
      <c r="AJ256" s="41" t="s">
        <v>4462</v>
      </c>
      <c r="AK256" s="42">
        <v>45314</v>
      </c>
      <c r="AL256" s="50"/>
      <c r="AM256" s="337" t="str">
        <f>INDEX($K$6:$AE$6,1,MATCH(1,K256:AE256,-1))</f>
        <v>95PFE-L2L</v>
      </c>
      <c r="AN256" s="337" t="str">
        <f>IF(INDEX($K$6:$AE$6,1,MATCH(1,K256:AE256,1))&lt;&gt;INDEX($K$6:$AE$6,1,MATCH(1,K256:AE256,-1)),INDEX($K$6:$AE$6,1,MATCH(1,K256:AE256,1)),"-")</f>
        <v>-</v>
      </c>
      <c r="AO256"/>
      <c r="AP256"/>
      <c r="AQ256"/>
    </row>
    <row r="257" spans="1:43" ht="15" customHeight="1" x14ac:dyDescent="0.2">
      <c r="A257" s="169" t="str">
        <f>IF(IFERROR(VLOOKUP(G257,EmployesActifs,1,FALSE),"Non")&lt;&gt;"Non","Oui","Non")</f>
        <v>Non</v>
      </c>
      <c r="B257" s="172">
        <f>IF(A257="Oui",1,0)</f>
        <v>0</v>
      </c>
      <c r="C257" s="172">
        <f>IF(OR(G257="Médecin",H257="Médecin",I257="Médecin",I257="Médecins",H257="anesthésiste",H257="boursier univ.",H257="chercheur",H257="chirurgien",H257="Résident(e)",H257="Md Urg",H257="Md Card",H257="Fellow",H257="Externe Médecine",H257="Directeur de la biobanque Médecin",H257="monit.-boursier",),1,0)</f>
        <v>0</v>
      </c>
      <c r="D257" s="172">
        <f>IF(OR(G257=0,H257="Stagiaire",H257="Stagiaires",H257="Externe",H257="Externes",G257="agence",H257="STAGIAIRE INFIRMIER(ÈRE)",H257="STAGIAIRE SI",H257="STAGIAIRE PAB",H257="STAGIAIRE EN PERFUSION",H257="Stagiaire Physiothérapeute",H257="Stagiaire médecine",H257="Stagiaire - Service sociaux",H257="STAGIAIRE SOINS INFIRMIERS",H257="STAGIAIRE EXTERNE EN MÉDECINE",H257="ss",),1,0)</f>
        <v>0</v>
      </c>
      <c r="E257" s="28" t="s">
        <v>5192</v>
      </c>
      <c r="F257" s="28" t="s">
        <v>5193</v>
      </c>
      <c r="G257" s="262">
        <v>13519</v>
      </c>
      <c r="H257" s="79" t="s">
        <v>69</v>
      </c>
      <c r="I257" s="164" t="s">
        <v>5215</v>
      </c>
      <c r="J257" s="273" t="str">
        <f ca="1">IF(AK257&lt;=Données!$B$2,1," ")</f>
        <v xml:space="preserve"> </v>
      </c>
      <c r="K257" s="45"/>
      <c r="L257" s="46">
        <v>1</v>
      </c>
      <c r="M257" s="47"/>
      <c r="N257" s="48"/>
      <c r="O257" s="185"/>
      <c r="P257" s="187"/>
      <c r="Q257" s="185"/>
      <c r="R257" s="186"/>
      <c r="S257" s="186"/>
      <c r="T257" s="187"/>
      <c r="U257" s="187"/>
      <c r="V257" s="187"/>
      <c r="W257" s="187"/>
      <c r="X257" s="214"/>
      <c r="Y257" s="215"/>
      <c r="Z257" s="36"/>
      <c r="AA257" s="34"/>
      <c r="AB257" s="35"/>
      <c r="AC257" s="35"/>
      <c r="AD257" s="35"/>
      <c r="AE257" s="324"/>
      <c r="AF257" s="325"/>
      <c r="AG257" s="326"/>
      <c r="AH257" s="344"/>
      <c r="AI257" s="56"/>
      <c r="AJ257" s="178" t="s">
        <v>4462</v>
      </c>
      <c r="AK257" s="42">
        <v>45342</v>
      </c>
      <c r="AL257" s="50"/>
      <c r="AM257" s="337" t="str">
        <f>INDEX($K$6:$AE$6,1,MATCH(1,K257:AE257,-1))</f>
        <v>95PFE-L2M</v>
      </c>
      <c r="AN257" s="337" t="str">
        <f>IF(INDEX($K$6:$AE$6,1,MATCH(1,K257:AE257,1))&lt;&gt;INDEX($K$6:$AE$6,1,MATCH(1,K257:AE257,-1)),INDEX($K$6:$AE$6,1,MATCH(1,K257:AE257,1)),"-")</f>
        <v>-</v>
      </c>
      <c r="AO257"/>
      <c r="AP257"/>
      <c r="AQ257"/>
    </row>
    <row r="258" spans="1:43" ht="15" customHeight="1" x14ac:dyDescent="0.2">
      <c r="A258" s="169" t="str">
        <f>IF(IFERROR(VLOOKUP(G258,EmployesActifs,1,FALSE),"Non")&lt;&gt;"Non","Oui","Non")</f>
        <v>Non</v>
      </c>
      <c r="B258" s="172">
        <f>IF(A258="Oui",1,0)</f>
        <v>0</v>
      </c>
      <c r="C258" s="172">
        <f>IF(OR(G258="Médecin",H258="Médecin",I258="Médecin",I258="Médecins",H258="anesthésiste",H258="boursier univ.",H258="chercheur",H258="chirurgien",H258="Résident(e)",H258="Md Urg",H258="Md Card",H258="Fellow",H258="Externe Médecine",H258="Directeur de la biobanque Médecin",H258="monit.-boursier",),1,0)</f>
        <v>0</v>
      </c>
      <c r="D258" s="172">
        <f>IF(OR(G258=0,H258="Stagiaire",H258="Stagiaires",H258="Externe",H258="Externes",G258="agence",H258="STAGIAIRE INFIRMIER(ÈRE)",H258="STAGIAIRE SI",H258="STAGIAIRE PAB",H258="STAGIAIRE EN PERFUSION",H258="Stagiaire Physiothérapeute",H258="Stagiaire médecine",H258="Stagiaire - Service sociaux",H258="STAGIAIRE SOINS INFIRMIERS",H258="STAGIAIRE EXTERNE EN MÉDECINE",H258="ss",),1,0)</f>
        <v>0</v>
      </c>
      <c r="E258" s="28" t="s">
        <v>1308</v>
      </c>
      <c r="F258" s="28" t="s">
        <v>1309</v>
      </c>
      <c r="G258" s="255">
        <v>9393</v>
      </c>
      <c r="H258" s="57" t="s">
        <v>42</v>
      </c>
      <c r="I258" s="52" t="s">
        <v>146</v>
      </c>
      <c r="J258" s="273">
        <f ca="1">IF(AK258&lt;=Données!$B$2,1," ")</f>
        <v>1</v>
      </c>
      <c r="K258" s="45" t="s">
        <v>56</v>
      </c>
      <c r="L258" s="46" t="s">
        <v>56</v>
      </c>
      <c r="M258" s="47"/>
      <c r="N258" s="48"/>
      <c r="O258" s="185"/>
      <c r="P258" s="187"/>
      <c r="Q258" s="185"/>
      <c r="R258" s="186"/>
      <c r="S258" s="186">
        <v>1</v>
      </c>
      <c r="T258" s="187"/>
      <c r="U258" s="187"/>
      <c r="V258" s="187"/>
      <c r="W258" s="187"/>
      <c r="X258" s="214"/>
      <c r="Y258" s="215"/>
      <c r="Z258" s="36"/>
      <c r="AA258" s="34"/>
      <c r="AB258" s="35"/>
      <c r="AC258" s="35"/>
      <c r="AD258" s="35"/>
      <c r="AE258" s="324"/>
      <c r="AF258" s="325"/>
      <c r="AG258" s="326"/>
      <c r="AH258" s="36"/>
      <c r="AI258" s="56"/>
      <c r="AJ258" s="41" t="s">
        <v>85</v>
      </c>
      <c r="AK258" s="42">
        <v>44593</v>
      </c>
      <c r="AL258" s="50"/>
      <c r="AM258" s="337" t="str">
        <f>INDEX($K$6:$AE$6,1,MATCH(1,K258:AE258,-1))</f>
        <v>1870 +</v>
      </c>
      <c r="AN258" s="337" t="str">
        <f>IF(INDEX($K$6:$AE$6,1,MATCH(1,K258:AE258,1))&lt;&gt;INDEX($K$6:$AE$6,1,MATCH(1,K258:AE258,-1)),INDEX($K$6:$AE$6,1,MATCH(1,K258:AE258,1)),"-")</f>
        <v>-</v>
      </c>
      <c r="AO258"/>
      <c r="AP258"/>
      <c r="AQ258"/>
    </row>
    <row r="259" spans="1:43" ht="15" customHeight="1" x14ac:dyDescent="0.2">
      <c r="A259" s="169" t="str">
        <f>IF(IFERROR(VLOOKUP(G259,EmployesActifs,1,FALSE),"Non")&lt;&gt;"Non","Oui","Non")</f>
        <v>Non</v>
      </c>
      <c r="B259" s="172">
        <f>IF(A259="Oui",1,0)</f>
        <v>0</v>
      </c>
      <c r="C259" s="172">
        <f>IF(OR(G259="Médecin",H259="Médecin",I259="Médecin",I259="Médecins",H259="anesthésiste",H259="boursier univ.",H259="chercheur",H259="chirurgien",H259="Résident(e)",H259="Md Urg",H259="Md Card",H259="Fellow",H259="Externe Médecine",H259="Directeur de la biobanque Médecin",H259="monit.-boursier",),1,0)</f>
        <v>0</v>
      </c>
      <c r="D259" s="172">
        <f>IF(OR(G259=0,H259="Stagiaire",H259="Stagiaires",H259="Externe",H259="Externes",G259="agence",H259="STAGIAIRE INFIRMIER(ÈRE)",H259="STAGIAIRE SI",H259="STAGIAIRE PAB",H259="STAGIAIRE EN PERFUSION",H259="Stagiaire Physiothérapeute",H259="Stagiaire médecine",H259="Stagiaire - Service sociaux",H259="STAGIAIRE SOINS INFIRMIERS",H259="STAGIAIRE EXTERNE EN MÉDECINE",H259="ss",),1,0)</f>
        <v>0</v>
      </c>
      <c r="E259" s="28" t="s">
        <v>3237</v>
      </c>
      <c r="F259" s="28" t="s">
        <v>3238</v>
      </c>
      <c r="G259" s="255">
        <v>12776</v>
      </c>
      <c r="H259" s="79" t="s">
        <v>54</v>
      </c>
      <c r="I259" s="164" t="s">
        <v>55</v>
      </c>
      <c r="J259" s="273">
        <f ca="1">IF(AK259&lt;=Données!$B$2,1," ")</f>
        <v>1</v>
      </c>
      <c r="K259" s="45"/>
      <c r="L259" s="46">
        <v>1</v>
      </c>
      <c r="M259" s="47"/>
      <c r="N259" s="48"/>
      <c r="O259" s="185"/>
      <c r="P259" s="187"/>
      <c r="Q259" s="185"/>
      <c r="R259" s="186"/>
      <c r="S259" s="186"/>
      <c r="T259" s="187"/>
      <c r="U259" s="187"/>
      <c r="V259" s="187"/>
      <c r="W259" s="187"/>
      <c r="X259" s="214"/>
      <c r="Y259" s="215"/>
      <c r="Z259" s="36"/>
      <c r="AA259" s="34"/>
      <c r="AB259" s="35"/>
      <c r="AC259" s="35"/>
      <c r="AD259" s="35"/>
      <c r="AE259" s="324"/>
      <c r="AF259" s="325"/>
      <c r="AG259" s="326"/>
      <c r="AH259" s="36"/>
      <c r="AI259" s="56"/>
      <c r="AJ259" s="41" t="s">
        <v>50</v>
      </c>
      <c r="AK259" s="42">
        <v>45029</v>
      </c>
      <c r="AL259" s="50"/>
      <c r="AM259" s="337" t="str">
        <f>INDEX($K$6:$AE$6,1,MATCH(1,K259:AE259,-1))</f>
        <v>95PFE-L2M</v>
      </c>
      <c r="AN259" s="337" t="str">
        <f>IF(INDEX($K$6:$AE$6,1,MATCH(1,K259:AE259,1))&lt;&gt;INDEX($K$6:$AE$6,1,MATCH(1,K259:AE259,-1)),INDEX($K$6:$AE$6,1,MATCH(1,K259:AE259,1)),"-")</f>
        <v>-</v>
      </c>
      <c r="AO259"/>
      <c r="AP259"/>
      <c r="AQ259"/>
    </row>
    <row r="260" spans="1:43" ht="15" customHeight="1" x14ac:dyDescent="0.2">
      <c r="A260" s="169" t="str">
        <f>IF(IFERROR(VLOOKUP(G260,EmployesActifs,1,FALSE),"Non")&lt;&gt;"Non","Oui","Non")</f>
        <v>Non</v>
      </c>
      <c r="B260" s="172">
        <f>IF(A260="Oui",1,0)</f>
        <v>0</v>
      </c>
      <c r="C260" s="172">
        <f>IF(OR(G260="Médecin",H260="Médecin",I260="Médecin",I260="Médecins",H260="anesthésiste",H260="boursier univ.",H260="chercheur",H260="chirurgien",H260="Résident(e)",H260="Md Urg",H260="Md Card",H260="Fellow",H260="Externe Médecine",H260="Directeur de la biobanque Médecin",H260="monit.-boursier",),1,0)</f>
        <v>0</v>
      </c>
      <c r="D260" s="172">
        <f>IF(OR(G260=0,H260="Stagiaire",H260="Stagiaires",H260="Externe",H260="Externes",G260="agence",H260="STAGIAIRE INFIRMIER(ÈRE)",H260="STAGIAIRE SI",H260="STAGIAIRE PAB",H260="STAGIAIRE EN PERFUSION",H260="Stagiaire Physiothérapeute",H260="Stagiaire médecine",H260="Stagiaire - Service sociaux",H260="STAGIAIRE SOINS INFIRMIERS",H260="STAGIAIRE EXTERNE EN MÉDECINE",H260="ss",),1,0)</f>
        <v>0</v>
      </c>
      <c r="E260" s="28" t="s">
        <v>1313</v>
      </c>
      <c r="F260" s="28" t="s">
        <v>1314</v>
      </c>
      <c r="G260" s="255">
        <v>11374</v>
      </c>
      <c r="H260" s="57" t="s">
        <v>60</v>
      </c>
      <c r="I260" s="77" t="s">
        <v>575</v>
      </c>
      <c r="J260" s="273">
        <f ca="1">IF(AK260&lt;=Données!$B$2,1," ")</f>
        <v>1</v>
      </c>
      <c r="K260" s="45"/>
      <c r="L260" s="46" t="s">
        <v>56</v>
      </c>
      <c r="M260" s="47">
        <v>1</v>
      </c>
      <c r="N260" s="48"/>
      <c r="O260" s="185"/>
      <c r="P260" s="187"/>
      <c r="Q260" s="185"/>
      <c r="R260" s="186"/>
      <c r="S260" s="186"/>
      <c r="T260" s="187"/>
      <c r="U260" s="187"/>
      <c r="V260" s="187"/>
      <c r="W260" s="187"/>
      <c r="X260" s="214"/>
      <c r="Y260" s="215"/>
      <c r="Z260" s="36"/>
      <c r="AA260" s="34"/>
      <c r="AB260" s="35"/>
      <c r="AC260" s="35"/>
      <c r="AD260" s="35"/>
      <c r="AE260" s="324"/>
      <c r="AF260" s="325"/>
      <c r="AG260" s="326"/>
      <c r="AH260" s="36"/>
      <c r="AI260" s="56"/>
      <c r="AJ260" s="41" t="s">
        <v>57</v>
      </c>
      <c r="AK260" s="42">
        <v>44589</v>
      </c>
      <c r="AL260" s="50"/>
      <c r="AM260" s="337" t="str">
        <f>INDEX($K$6:$AE$6,1,MATCH(1,K260:AE260,-1))</f>
        <v>95PFE-L2L</v>
      </c>
      <c r="AN260" s="337" t="str">
        <f>IF(INDEX($K$6:$AE$6,1,MATCH(1,K260:AE260,1))&lt;&gt;INDEX($K$6:$AE$6,1,MATCH(1,K260:AE260,-1)),INDEX($K$6:$AE$6,1,MATCH(1,K260:AE260,1)),"-")</f>
        <v>-</v>
      </c>
      <c r="AO260"/>
      <c r="AP260"/>
      <c r="AQ260"/>
    </row>
    <row r="261" spans="1:43" ht="15" customHeight="1" x14ac:dyDescent="0.2">
      <c r="A261" s="169" t="str">
        <f>IF(IFERROR(VLOOKUP(G261,EmployesActifs,1,FALSE),"Non")&lt;&gt;"Non","Oui","Non")</f>
        <v>Non</v>
      </c>
      <c r="B261" s="172">
        <f>IF(A261="Oui",1,0)</f>
        <v>0</v>
      </c>
      <c r="C261" s="172">
        <f>IF(OR(G261="Médecin",H261="Médecin",I261="Médecin",I261="Médecins",H261="anesthésiste",H261="boursier univ.",H261="chercheur",H261="chirurgien",H261="Résident(e)",H261="Md Urg",H261="Md Card",H261="Fellow",H261="Externe Médecine",H261="Directeur de la biobanque Médecin",H261="monit.-boursier",),1,0)</f>
        <v>0</v>
      </c>
      <c r="D261" s="172">
        <f>IF(OR(G261=0,H261="Stagiaire",H261="Stagiaires",H261="Externe",H261="Externes",G261="agence",H261="STAGIAIRE INFIRMIER(ÈRE)",H261="STAGIAIRE SI",H261="STAGIAIRE PAB",H261="STAGIAIRE EN PERFUSION",H261="Stagiaire Physiothérapeute",H261="Stagiaire médecine",H261="Stagiaire - Service sociaux",H261="STAGIAIRE SOINS INFIRMIERS",H261="STAGIAIRE EXTERNE EN MÉDECINE",H261="ss",),1,0)</f>
        <v>0</v>
      </c>
      <c r="E261" s="28" t="s">
        <v>1313</v>
      </c>
      <c r="F261" s="28" t="s">
        <v>2983</v>
      </c>
      <c r="G261" s="255">
        <v>11918</v>
      </c>
      <c r="H261" s="79" t="s">
        <v>60</v>
      </c>
      <c r="I261" s="164" t="s">
        <v>5215</v>
      </c>
      <c r="J261" s="273">
        <f ca="1">IF(AK261&lt;=Données!$B$2,1," ")</f>
        <v>1</v>
      </c>
      <c r="K261" s="45">
        <v>1</v>
      </c>
      <c r="L261" s="46"/>
      <c r="M261" s="47"/>
      <c r="N261" s="48"/>
      <c r="O261" s="185"/>
      <c r="P261" s="187"/>
      <c r="Q261" s="185"/>
      <c r="R261" s="186"/>
      <c r="S261" s="186"/>
      <c r="T261" s="187"/>
      <c r="U261" s="187"/>
      <c r="V261" s="187"/>
      <c r="W261" s="187"/>
      <c r="X261" s="214"/>
      <c r="Y261" s="215"/>
      <c r="Z261" s="36"/>
      <c r="AA261" s="34"/>
      <c r="AB261" s="35"/>
      <c r="AC261" s="35"/>
      <c r="AD261" s="35"/>
      <c r="AE261" s="324"/>
      <c r="AF261" s="325"/>
      <c r="AG261" s="326"/>
      <c r="AH261" s="344"/>
      <c r="AI261" s="56"/>
      <c r="AJ261" s="41" t="s">
        <v>2858</v>
      </c>
      <c r="AK261" s="42">
        <v>44825</v>
      </c>
      <c r="AL261" s="50"/>
      <c r="AM261" s="337" t="str">
        <f>INDEX($K$6:$AE$6,1,MATCH(1,K261:AE261,-1))</f>
        <v>95PFE-L2S</v>
      </c>
      <c r="AN261" s="337" t="str">
        <f>IF(INDEX($K$6:$AE$6,1,MATCH(1,K261:AE261,1))&lt;&gt;INDEX($K$6:$AE$6,1,MATCH(1,K261:AE261,-1)),INDEX($K$6:$AE$6,1,MATCH(1,K261:AE261,1)),"-")</f>
        <v>-</v>
      </c>
      <c r="AO261"/>
      <c r="AP261"/>
      <c r="AQ261"/>
    </row>
    <row r="262" spans="1:43" ht="15" customHeight="1" x14ac:dyDescent="0.2">
      <c r="A262" s="169" t="str">
        <f>IF(IFERROR(VLOOKUP(G262,EmployesActifs,1,FALSE),"Non")&lt;&gt;"Non","Oui","Non")</f>
        <v>Non</v>
      </c>
      <c r="B262" s="172">
        <f>IF(A262="Oui",1,0)</f>
        <v>0</v>
      </c>
      <c r="C262" s="172">
        <f>IF(OR(G262="Médecin",H262="Médecin",I262="Médecin",I262="Médecins",H262="anesthésiste",H262="boursier univ.",H262="chercheur",H262="chirurgien",H262="Résident(e)",H262="Md Urg",H262="Md Card",H262="Fellow",H262="Externe Médecine",H262="Directeur de la biobanque Médecin",H262="monit.-boursier",),1,0)</f>
        <v>0</v>
      </c>
      <c r="D262" s="172">
        <f>IF(OR(G262=0,H262="Stagiaire",H262="Stagiaires",H262="Externe",H262="Externes",G262="agence",H262="STAGIAIRE INFIRMIER(ÈRE)",H262="STAGIAIRE SI",H262="STAGIAIRE PAB",H262="STAGIAIRE EN PERFUSION",H262="Stagiaire Physiothérapeute",H262="Stagiaire médecine",H262="Stagiaire - Service sociaux",H262="STAGIAIRE SOINS INFIRMIERS",H262="STAGIAIRE EXTERNE EN MÉDECINE",H262="ss",),1,0)</f>
        <v>0</v>
      </c>
      <c r="E262" s="28" t="s">
        <v>2918</v>
      </c>
      <c r="F262" s="28" t="s">
        <v>1503</v>
      </c>
      <c r="G262" s="257">
        <v>12418</v>
      </c>
      <c r="H262" s="57" t="s">
        <v>2919</v>
      </c>
      <c r="I262" s="52" t="s">
        <v>84</v>
      </c>
      <c r="J262" s="273">
        <f ca="1">IF(AK262&lt;=Données!$B$2,1," ")</f>
        <v>1</v>
      </c>
      <c r="K262" s="45" t="s">
        <v>56</v>
      </c>
      <c r="L262" s="46" t="s">
        <v>56</v>
      </c>
      <c r="M262" s="47"/>
      <c r="N262" s="48">
        <v>1</v>
      </c>
      <c r="O262" s="185"/>
      <c r="P262" s="187"/>
      <c r="Q262" s="185"/>
      <c r="R262" s="186"/>
      <c r="S262" s="186"/>
      <c r="T262" s="187"/>
      <c r="U262" s="187"/>
      <c r="V262" s="187"/>
      <c r="W262" s="187"/>
      <c r="X262" s="214"/>
      <c r="Y262" s="215"/>
      <c r="Z262" s="36"/>
      <c r="AA262" s="34"/>
      <c r="AB262" s="35"/>
      <c r="AC262" s="35"/>
      <c r="AD262" s="35"/>
      <c r="AE262" s="324"/>
      <c r="AF262" s="325"/>
      <c r="AG262" s="326"/>
      <c r="AH262" s="36"/>
      <c r="AI262" s="56"/>
      <c r="AJ262" s="41" t="s">
        <v>159</v>
      </c>
      <c r="AK262" s="42">
        <v>44772</v>
      </c>
      <c r="AL262" s="50"/>
      <c r="AM262" s="337" t="str">
        <f>INDEX($K$6:$AE$6,1,MATCH(1,K262:AE262,-1))</f>
        <v>F550</v>
      </c>
      <c r="AN262" s="337" t="str">
        <f>IF(INDEX($K$6:$AE$6,1,MATCH(1,K262:AE262,1))&lt;&gt;INDEX($K$6:$AE$6,1,MATCH(1,K262:AE262,-1)),INDEX($K$6:$AE$6,1,MATCH(1,K262:AE262,1)),"-")</f>
        <v>-</v>
      </c>
      <c r="AO262"/>
      <c r="AP262"/>
      <c r="AQ262"/>
    </row>
    <row r="263" spans="1:43" ht="15" customHeight="1" x14ac:dyDescent="0.2">
      <c r="A263" s="169" t="str">
        <f>IF(IFERROR(VLOOKUP(G263,EmployesActifs,1,FALSE),"Non")&lt;&gt;"Non","Oui","Non")</f>
        <v>Non</v>
      </c>
      <c r="B263" s="172">
        <f>IF(A263="Oui",1,0)</f>
        <v>0</v>
      </c>
      <c r="C263" s="172">
        <f>IF(OR(G263="Médecin",H263="Médecin",I263="Médecin",I263="Médecins",H263="anesthésiste",H263="boursier univ.",H263="chercheur",H263="chirurgien",H263="Résident(e)",H263="Md Urg",H263="Md Card",H263="Fellow",H263="Externe Médecine",H263="Directeur de la biobanque Médecin",H263="monit.-boursier",),1,0)</f>
        <v>0</v>
      </c>
      <c r="D263" s="172">
        <f>IF(OR(G263=0,H263="Stagiaire",H263="Stagiaires",H263="Externe",H263="Externes",G263="agence",H263="STAGIAIRE INFIRMIER(ÈRE)",H263="STAGIAIRE SI",H263="STAGIAIRE PAB",H263="STAGIAIRE EN PERFUSION",H263="Stagiaire Physiothérapeute",H263="Stagiaire médecine",H263="Stagiaire - Service sociaux",H263="STAGIAIRE SOINS INFIRMIERS",H263="STAGIAIRE EXTERNE EN MÉDECINE",H263="ss",),1,0)</f>
        <v>0</v>
      </c>
      <c r="E263" s="28" t="s">
        <v>1320</v>
      </c>
      <c r="F263" s="28" t="s">
        <v>161</v>
      </c>
      <c r="G263" s="255">
        <v>8584</v>
      </c>
      <c r="H263" s="57" t="s">
        <v>42</v>
      </c>
      <c r="I263" s="52" t="s">
        <v>324</v>
      </c>
      <c r="J263" s="273">
        <f ca="1">IF(AK263&lt;=Données!$B$2,1," ")</f>
        <v>1</v>
      </c>
      <c r="K263" s="45"/>
      <c r="L263" s="46"/>
      <c r="M263" s="47"/>
      <c r="N263" s="48"/>
      <c r="O263" s="185"/>
      <c r="P263" s="187"/>
      <c r="Q263" s="185"/>
      <c r="R263" s="186">
        <v>1</v>
      </c>
      <c r="S263" s="186"/>
      <c r="T263" s="187"/>
      <c r="U263" s="187"/>
      <c r="V263" s="187"/>
      <c r="W263" s="187"/>
      <c r="X263" s="214"/>
      <c r="Y263" s="215"/>
      <c r="Z263" s="36"/>
      <c r="AA263" s="34"/>
      <c r="AB263" s="35"/>
      <c r="AC263" s="35"/>
      <c r="AD263" s="35"/>
      <c r="AE263" s="324"/>
      <c r="AF263" s="325"/>
      <c r="AG263" s="326"/>
      <c r="AH263" s="36"/>
      <c r="AI263" s="56"/>
      <c r="AJ263" s="41" t="s">
        <v>229</v>
      </c>
      <c r="AK263" s="42">
        <v>41817</v>
      </c>
      <c r="AL263" s="50" t="s">
        <v>200</v>
      </c>
      <c r="AM263" s="337">
        <f>INDEX($K$6:$AE$6,1,MATCH(1,K263:AE263,-1))</f>
        <v>1860</v>
      </c>
      <c r="AN263" s="337" t="str">
        <f>IF(INDEX($K$6:$AE$6,1,MATCH(1,K263:AE263,1))&lt;&gt;INDEX($K$6:$AE$6,1,MATCH(1,K263:AE263,-1)),INDEX($K$6:$AE$6,1,MATCH(1,K263:AE263,1)),"-")</f>
        <v>-</v>
      </c>
      <c r="AO263"/>
      <c r="AP263"/>
      <c r="AQ263"/>
    </row>
    <row r="264" spans="1:43" ht="15" customHeight="1" x14ac:dyDescent="0.2">
      <c r="A264" s="169" t="str">
        <f>IF(IFERROR(VLOOKUP(G264,EmployesActifs,1,FALSE),"Non")&lt;&gt;"Non","Oui","Non")</f>
        <v>Non</v>
      </c>
      <c r="B264" s="172">
        <f>IF(A264="Oui",1,0)</f>
        <v>0</v>
      </c>
      <c r="C264" s="172">
        <f>IF(OR(G264="Médecin",H264="Médecin",I264="Médecin",I264="Médecins",H264="anesthésiste",H264="boursier univ.",H264="chercheur",H264="chirurgien",H264="Résident(e)",H264="Md Urg",H264="Md Card",H264="Fellow",H264="Externe Médecine",H264="Directeur de la biobanque Médecin",H264="monit.-boursier",),1,0)</f>
        <v>0</v>
      </c>
      <c r="D264" s="172">
        <f>IF(OR(G264=0,H264="Stagiaire",H264="Stagiaires",H264="Externe",H264="Externes",G264="agence",H264="STAGIAIRE INFIRMIER(ÈRE)",H264="STAGIAIRE SI",H264="STAGIAIRE PAB",H264="STAGIAIRE EN PERFUSION",H264="Stagiaire Physiothérapeute",H264="Stagiaire médecine",H264="Stagiaire - Service sociaux",H264="STAGIAIRE SOINS INFIRMIERS",H264="STAGIAIRE EXTERNE EN MÉDECINE",H264="ss",),1,0)</f>
        <v>0</v>
      </c>
      <c r="E264" s="28" t="s">
        <v>1321</v>
      </c>
      <c r="F264" s="28" t="s">
        <v>1322</v>
      </c>
      <c r="G264" s="257">
        <v>10383</v>
      </c>
      <c r="H264" s="67" t="s">
        <v>69</v>
      </c>
      <c r="I264" s="66" t="s">
        <v>97</v>
      </c>
      <c r="J264" s="273">
        <f ca="1">IF(AK264&lt;=Données!$B$2,1," ")</f>
        <v>1</v>
      </c>
      <c r="K264" s="45"/>
      <c r="L264" s="46" t="s">
        <v>56</v>
      </c>
      <c r="M264" s="47" t="s">
        <v>56</v>
      </c>
      <c r="N264" s="48"/>
      <c r="O264" s="185"/>
      <c r="P264" s="187"/>
      <c r="Q264" s="185"/>
      <c r="R264" s="186" t="s">
        <v>56</v>
      </c>
      <c r="S264" s="186"/>
      <c r="T264" s="187"/>
      <c r="U264" s="187"/>
      <c r="V264" s="187"/>
      <c r="W264" s="187"/>
      <c r="X264" s="214"/>
      <c r="Y264" s="215"/>
      <c r="Z264" s="36"/>
      <c r="AA264" s="34">
        <v>1</v>
      </c>
      <c r="AB264" s="35"/>
      <c r="AC264" s="35"/>
      <c r="AD264" s="35"/>
      <c r="AE264" s="324"/>
      <c r="AF264" s="325"/>
      <c r="AG264" s="326"/>
      <c r="AH264" s="36"/>
      <c r="AI264" s="56"/>
      <c r="AJ264" s="41" t="s">
        <v>57</v>
      </c>
      <c r="AK264" s="42">
        <v>44575</v>
      </c>
      <c r="AL264" s="50"/>
      <c r="AM264" s="337" t="str">
        <f>INDEX($K$6:$AE$6,1,MATCH(1,K264:AE264,-1))</f>
        <v>1511-S</v>
      </c>
      <c r="AN264" s="337" t="str">
        <f>IF(INDEX($K$6:$AE$6,1,MATCH(1,K264:AE264,1))&lt;&gt;INDEX($K$6:$AE$6,1,MATCH(1,K264:AE264,-1)),INDEX($K$6:$AE$6,1,MATCH(1,K264:AE264,1)),"-")</f>
        <v>-</v>
      </c>
      <c r="AO264"/>
      <c r="AP264"/>
      <c r="AQ264"/>
    </row>
    <row r="265" spans="1:43" ht="15" customHeight="1" x14ac:dyDescent="0.2">
      <c r="A265" s="169" t="s">
        <v>2799</v>
      </c>
      <c r="B265" s="172">
        <v>0</v>
      </c>
      <c r="C265" s="172">
        <v>0</v>
      </c>
      <c r="D265" s="172">
        <v>0</v>
      </c>
      <c r="E265" s="28" t="s">
        <v>1327</v>
      </c>
      <c r="F265" s="28" t="s">
        <v>1328</v>
      </c>
      <c r="G265" s="257">
        <v>8682</v>
      </c>
      <c r="H265" s="57" t="s">
        <v>1174</v>
      </c>
      <c r="I265" s="52" t="s">
        <v>933</v>
      </c>
      <c r="J265" s="273">
        <v>1</v>
      </c>
      <c r="K265" s="45" t="s">
        <v>56</v>
      </c>
      <c r="L265" s="46"/>
      <c r="M265" s="47"/>
      <c r="N265" s="48"/>
      <c r="O265" s="185"/>
      <c r="P265" s="187"/>
      <c r="Q265" s="185" t="s">
        <v>56</v>
      </c>
      <c r="R265" s="186"/>
      <c r="S265" s="186"/>
      <c r="T265" s="187"/>
      <c r="U265" s="187"/>
      <c r="V265" s="187"/>
      <c r="W265" s="187"/>
      <c r="X265" s="214"/>
      <c r="Y265" s="215"/>
      <c r="Z265" s="36"/>
      <c r="AA265" s="34">
        <v>1</v>
      </c>
      <c r="AB265" s="35"/>
      <c r="AC265" s="35"/>
      <c r="AD265" s="35"/>
      <c r="AE265" s="324"/>
      <c r="AF265" s="325"/>
      <c r="AG265" s="326"/>
      <c r="AH265" s="36"/>
      <c r="AI265" s="56"/>
      <c r="AJ265" s="41" t="s">
        <v>85</v>
      </c>
      <c r="AK265" s="42">
        <v>44446</v>
      </c>
      <c r="AL265" s="50"/>
      <c r="AM265" s="337" t="str">
        <f>INDEX($K$6:$AE$6,1,MATCH(1,K265:AE265,-1))</f>
        <v>1511-S</v>
      </c>
      <c r="AN265" s="337" t="str">
        <f>IF(INDEX($K$6:$AE$6,1,MATCH(1,K265:AE265,1))&lt;&gt;INDEX($K$6:$AE$6,1,MATCH(1,K265:AE265,-1)),INDEX($K$6:$AE$6,1,MATCH(1,K265:AE265,1)),"-")</f>
        <v>-</v>
      </c>
      <c r="AO265"/>
      <c r="AP265"/>
      <c r="AQ265"/>
    </row>
    <row r="266" spans="1:43" ht="15" customHeight="1" x14ac:dyDescent="0.2">
      <c r="A266" s="169" t="str">
        <f>IF(IFERROR(VLOOKUP(G266,EmployesActifs,1,FALSE),"Non")&lt;&gt;"Non","Oui","Non")</f>
        <v>Non</v>
      </c>
      <c r="B266" s="172">
        <f>IF(A266="Oui",1,0)</f>
        <v>0</v>
      </c>
      <c r="C266" s="172">
        <f>IF(OR(G266="Médecin",H266="Médecin",I266="Médecin",I266="Médecins",H266="anesthésiste",H266="boursier univ.",H266="chercheur",H266="chirurgien",H266="Résident(e)",H266="Md Urg",H266="Md Card",H266="Fellow",H266="Externe Médecine",H266="Directeur de la biobanque Médecin",H266="monit.-boursier",),1,0)</f>
        <v>0</v>
      </c>
      <c r="D266" s="172">
        <f>IF(OR(G266=0,H266="Stagiaire",H266="Stagiaires",H266="Externe",H266="Externes",G266="agence",H266="STAGIAIRE INFIRMIER(ÈRE)",H266="STAGIAIRE SI",H266="STAGIAIRE PAB",H266="STAGIAIRE EN PERFUSION",H266="Stagiaire Physiothérapeute",H266="Stagiaire médecine",H266="Stagiaire - Service sociaux",H266="STAGIAIRE SOINS INFIRMIERS",H266="STAGIAIRE EXTERNE EN MÉDECINE",H266="ss",),1,0)</f>
        <v>0</v>
      </c>
      <c r="E266" s="28" t="s">
        <v>3086</v>
      </c>
      <c r="F266" s="28" t="s">
        <v>3087</v>
      </c>
      <c r="G266" s="255">
        <v>11421</v>
      </c>
      <c r="H266" s="79" t="s">
        <v>60</v>
      </c>
      <c r="I266" s="164" t="s">
        <v>3373</v>
      </c>
      <c r="J266" s="273">
        <f ca="1">IF(AK266&lt;=Données!$B$2,1," ")</f>
        <v>1</v>
      </c>
      <c r="K266" s="45" t="s">
        <v>56</v>
      </c>
      <c r="L266" s="46" t="s">
        <v>56</v>
      </c>
      <c r="M266" s="47"/>
      <c r="N266" s="48">
        <v>1</v>
      </c>
      <c r="O266" s="185"/>
      <c r="P266" s="187"/>
      <c r="Q266" s="185"/>
      <c r="R266" s="186"/>
      <c r="S266" s="186"/>
      <c r="T266" s="187"/>
      <c r="U266" s="187"/>
      <c r="V266" s="187"/>
      <c r="W266" s="187"/>
      <c r="X266" s="214"/>
      <c r="Y266" s="215"/>
      <c r="Z266" s="36"/>
      <c r="AA266" s="34"/>
      <c r="AB266" s="35"/>
      <c r="AC266" s="35"/>
      <c r="AD266" s="35"/>
      <c r="AE266" s="324"/>
      <c r="AF266" s="325"/>
      <c r="AG266" s="326"/>
      <c r="AH266" s="36"/>
      <c r="AI266" s="56"/>
      <c r="AJ266" s="41" t="s">
        <v>2858</v>
      </c>
      <c r="AK266" s="42">
        <v>44909</v>
      </c>
      <c r="AL266" s="50"/>
      <c r="AM266" s="337" t="str">
        <f>INDEX($K$6:$AE$6,1,MATCH(1,K266:AE266,-1))</f>
        <v>F550</v>
      </c>
      <c r="AN266" s="337" t="str">
        <f>IF(INDEX($K$6:$AE$6,1,MATCH(1,K266:AE266,1))&lt;&gt;INDEX($K$6:$AE$6,1,MATCH(1,K266:AE266,-1)),INDEX($K$6:$AE$6,1,MATCH(1,K266:AE266,1)),"-")</f>
        <v>-</v>
      </c>
      <c r="AO266"/>
      <c r="AP266"/>
      <c r="AQ266"/>
    </row>
    <row r="267" spans="1:43" ht="15" customHeight="1" x14ac:dyDescent="0.2">
      <c r="A267" s="169" t="str">
        <f>IF(IFERROR(VLOOKUP(G267,EmployesActifs,1,FALSE),"Non")&lt;&gt;"Non","Oui","Non")</f>
        <v>Non</v>
      </c>
      <c r="B267" s="172">
        <f>IF(A267="Oui",1,0)</f>
        <v>0</v>
      </c>
      <c r="C267" s="172">
        <f>IF(OR(G267="Médecin",H267="Médecin",I267="Médecin",I267="Médecins",H267="anesthésiste",H267="boursier univ.",H267="chercheur",H267="chirurgien",H267="Résident(e)",H267="Md Urg",H267="Md Card",H267="Fellow",H267="Externe Médecine",H267="Directeur de la biobanque Médecin",H267="monit.-boursier",),1,0)</f>
        <v>0</v>
      </c>
      <c r="D267" s="172">
        <f>IF(OR(G267=0,H267="Stagiaire",H267="Stagiaires",H267="Externe",H267="Externes",G267="agence",H267="STAGIAIRE INFIRMIER(ÈRE)",H267="STAGIAIRE SI",H267="STAGIAIRE PAB",H267="STAGIAIRE EN PERFUSION",H267="Stagiaire Physiothérapeute",H267="Stagiaire médecine",H267="Stagiaire - Service sociaux",H267="STAGIAIRE SOINS INFIRMIERS",H267="STAGIAIRE EXTERNE EN MÉDECINE",H267="ss",),1,0)</f>
        <v>0</v>
      </c>
      <c r="E267" s="28" t="s">
        <v>1331</v>
      </c>
      <c r="F267" s="28" t="s">
        <v>1304</v>
      </c>
      <c r="G267" s="255">
        <v>12170</v>
      </c>
      <c r="H267" s="57" t="s">
        <v>60</v>
      </c>
      <c r="I267" s="52" t="s">
        <v>88</v>
      </c>
      <c r="J267" s="273">
        <f ca="1">IF(AK267&lt;=Données!$B$2,1," ")</f>
        <v>1</v>
      </c>
      <c r="K267" s="45" t="s">
        <v>56</v>
      </c>
      <c r="L267" s="46" t="s">
        <v>56</v>
      </c>
      <c r="M267" s="47">
        <v>1</v>
      </c>
      <c r="N267" s="48"/>
      <c r="O267" s="185"/>
      <c r="P267" s="187"/>
      <c r="Q267" s="185"/>
      <c r="R267" s="186"/>
      <c r="S267" s="186"/>
      <c r="T267" s="187"/>
      <c r="U267" s="187"/>
      <c r="V267" s="187"/>
      <c r="W267" s="187"/>
      <c r="X267" s="214"/>
      <c r="Y267" s="215"/>
      <c r="Z267" s="36"/>
      <c r="AA267" s="34"/>
      <c r="AB267" s="35"/>
      <c r="AC267" s="35"/>
      <c r="AD267" s="35"/>
      <c r="AE267" s="324"/>
      <c r="AF267" s="325"/>
      <c r="AG267" s="326"/>
      <c r="AH267" s="36"/>
      <c r="AI267" s="56"/>
      <c r="AJ267" s="41" t="s">
        <v>98</v>
      </c>
      <c r="AK267" s="42">
        <v>44581</v>
      </c>
      <c r="AL267" s="50"/>
      <c r="AM267" s="337" t="str">
        <f>INDEX($K$6:$AE$6,1,MATCH(1,K267:AE267,-1))</f>
        <v>95PFE-L2L</v>
      </c>
      <c r="AN267" s="337" t="str">
        <f>IF(INDEX($K$6:$AE$6,1,MATCH(1,K267:AE267,1))&lt;&gt;INDEX($K$6:$AE$6,1,MATCH(1,K267:AE267,-1)),INDEX($K$6:$AE$6,1,MATCH(1,K267:AE267,1)),"-")</f>
        <v>-</v>
      </c>
      <c r="AO267"/>
      <c r="AP267"/>
      <c r="AQ267"/>
    </row>
    <row r="268" spans="1:43" ht="15" customHeight="1" x14ac:dyDescent="0.2">
      <c r="A268" s="169" t="str">
        <f>IF(IFERROR(VLOOKUP(G268,EmployesActifs,1,FALSE),"Non")&lt;&gt;"Non","Oui","Non")</f>
        <v>Non</v>
      </c>
      <c r="B268" s="172">
        <f>IF(A268="Oui",1,0)</f>
        <v>0</v>
      </c>
      <c r="C268" s="172">
        <f>IF(OR(G268="Médecin",H268="Médecin",I268="Médecin",I268="Médecins",H268="anesthésiste",H268="boursier univ.",H268="chercheur",H268="chirurgien",H268="Résident(e)",H268="Md Urg",H268="Md Card",H268="Fellow",H268="Externe Médecine",H268="Directeur de la biobanque Médecin",H268="monit.-boursier",),1,0)</f>
        <v>0</v>
      </c>
      <c r="D268" s="172">
        <f>IF(OR(G268=0,H268="Stagiaire",H268="Stagiaires",H268="Externe",H268="Externes",G268="agence",H268="STAGIAIRE INFIRMIER(ÈRE)",H268="STAGIAIRE SI",H268="STAGIAIRE PAB",H268="STAGIAIRE EN PERFUSION",H268="Stagiaire Physiothérapeute",H268="Stagiaire médecine",H268="Stagiaire - Service sociaux",H268="STAGIAIRE SOINS INFIRMIERS",H268="STAGIAIRE EXTERNE EN MÉDECINE",H268="ss",),1,0)</f>
        <v>0</v>
      </c>
      <c r="E268" s="28" t="s">
        <v>1333</v>
      </c>
      <c r="F268" s="28" t="s">
        <v>1334</v>
      </c>
      <c r="G268" s="257">
        <v>12236</v>
      </c>
      <c r="H268" s="67" t="s">
        <v>731</v>
      </c>
      <c r="I268" s="77" t="s">
        <v>933</v>
      </c>
      <c r="J268" s="273" t="str">
        <f ca="1">IF(AK268&lt;=Données!$B$2,1," ")</f>
        <v xml:space="preserve"> </v>
      </c>
      <c r="K268" s="45"/>
      <c r="L268" s="46">
        <v>1</v>
      </c>
      <c r="M268" s="47"/>
      <c r="N268" s="48"/>
      <c r="O268" s="185"/>
      <c r="P268" s="187"/>
      <c r="Q268" s="185"/>
      <c r="R268" s="186"/>
      <c r="S268" s="186"/>
      <c r="T268" s="187"/>
      <c r="U268" s="187"/>
      <c r="V268" s="187"/>
      <c r="W268" s="187"/>
      <c r="X268" s="214"/>
      <c r="Y268" s="215"/>
      <c r="Z268" s="36"/>
      <c r="AA268" s="34"/>
      <c r="AB268" s="35"/>
      <c r="AC268" s="35"/>
      <c r="AD268" s="35"/>
      <c r="AE268" s="324"/>
      <c r="AF268" s="325"/>
      <c r="AG268" s="326"/>
      <c r="AH268" s="36"/>
      <c r="AI268" s="56"/>
      <c r="AJ268" s="41" t="s">
        <v>652</v>
      </c>
      <c r="AK268" s="42">
        <v>45357</v>
      </c>
      <c r="AL268" s="50"/>
      <c r="AM268" s="337" t="str">
        <f>INDEX($K$6:$AE$6,1,MATCH(1,K268:AE268,-1))</f>
        <v>95PFE-L2M</v>
      </c>
      <c r="AN268" s="337" t="str">
        <f>IF(INDEX($K$6:$AE$6,1,MATCH(1,K268:AE268,1))&lt;&gt;INDEX($K$6:$AE$6,1,MATCH(1,K268:AE268,-1)),INDEX($K$6:$AE$6,1,MATCH(1,K268:AE268,1)),"-")</f>
        <v>-</v>
      </c>
      <c r="AO268"/>
      <c r="AP268"/>
      <c r="AQ268"/>
    </row>
    <row r="269" spans="1:43" ht="15" customHeight="1" x14ac:dyDescent="0.2">
      <c r="A269" s="169" t="str">
        <f>IF(IFERROR(VLOOKUP(G269,EmployesActifs,1,FALSE),"Non")&lt;&gt;"Non","Oui","Non")</f>
        <v>Non</v>
      </c>
      <c r="B269" s="172">
        <f>IF(A269="Oui",1,0)</f>
        <v>0</v>
      </c>
      <c r="C269" s="172">
        <f>IF(OR(G269="Médecin",H269="Médecin",I269="Médecin",I269="Médecins",H269="anesthésiste",H269="boursier univ.",H269="chercheur",H269="chirurgien",H269="Résident(e)",H269="Md Urg",H269="Md Card",H269="Fellow",H269="Externe Médecine",H269="Directeur de la biobanque Médecin",H269="monit.-boursier",),1,0)</f>
        <v>0</v>
      </c>
      <c r="D269" s="172">
        <f>IF(OR(G269=0,H269="Stagiaire",H269="Stagiaires",H269="Externe",H269="Externes",G269="agence",H269="STAGIAIRE INFIRMIER(ÈRE)",H269="STAGIAIRE SI",H269="STAGIAIRE PAB",H269="STAGIAIRE EN PERFUSION",H269="Stagiaire Physiothérapeute",H269="Stagiaire médecine",H269="Stagiaire - Service sociaux",H269="STAGIAIRE SOINS INFIRMIERS",H269="STAGIAIRE EXTERNE EN MÉDECINE",H269="ss",),1,0)</f>
        <v>0</v>
      </c>
      <c r="E269" s="28" t="s">
        <v>1343</v>
      </c>
      <c r="F269" s="28" t="s">
        <v>1344</v>
      </c>
      <c r="G269" s="255">
        <v>12154</v>
      </c>
      <c r="H269" s="79" t="s">
        <v>60</v>
      </c>
      <c r="I269" s="164" t="s">
        <v>3373</v>
      </c>
      <c r="J269" s="273">
        <f ca="1">IF(AK269&lt;=Données!$B$2,1," ")</f>
        <v>1</v>
      </c>
      <c r="K269" s="45" t="s">
        <v>56</v>
      </c>
      <c r="L269" s="46" t="s">
        <v>56</v>
      </c>
      <c r="M269" s="47" t="s">
        <v>56</v>
      </c>
      <c r="N269" s="48"/>
      <c r="O269" s="185"/>
      <c r="P269" s="187"/>
      <c r="Q269" s="185"/>
      <c r="R269" s="186"/>
      <c r="S269" s="186">
        <v>1</v>
      </c>
      <c r="T269" s="187"/>
      <c r="U269" s="187"/>
      <c r="V269" s="187"/>
      <c r="W269" s="320"/>
      <c r="X269" s="214"/>
      <c r="Y269" s="215"/>
      <c r="Z269" s="34"/>
      <c r="AA269" s="35"/>
      <c r="AB269" s="35"/>
      <c r="AC269" s="35"/>
      <c r="AD269" s="36"/>
      <c r="AE269" s="224"/>
      <c r="AF269" s="53"/>
      <c r="AG269" s="54"/>
      <c r="AH269" s="345"/>
      <c r="AI269" s="56"/>
      <c r="AJ269" s="41" t="s">
        <v>98</v>
      </c>
      <c r="AK269" s="42">
        <v>44581</v>
      </c>
      <c r="AL269" s="50"/>
      <c r="AM269" s="337" t="str">
        <f>INDEX($K$6:$AE$6,1,MATCH(1,K269:AE269,-1))</f>
        <v>1870 +</v>
      </c>
      <c r="AN269" s="337" t="str">
        <f>IF(INDEX($K$6:$AE$6,1,MATCH(1,K269:AE269,1))&lt;&gt;INDEX($K$6:$AE$6,1,MATCH(1,K269:AE269,-1)),INDEX($K$6:$AE$6,1,MATCH(1,K269:AE269,1)),"-")</f>
        <v>-</v>
      </c>
      <c r="AO269"/>
      <c r="AP269"/>
      <c r="AQ269"/>
    </row>
    <row r="270" spans="1:43" ht="15" customHeight="1" x14ac:dyDescent="0.2">
      <c r="A270" s="169" t="str">
        <f>IF(IFERROR(VLOOKUP(G270,EmployesActifs,1,FALSE),"Non")&lt;&gt;"Non","Oui","Non")</f>
        <v>Non</v>
      </c>
      <c r="B270" s="172">
        <f>IF(A270="Oui",1,0)</f>
        <v>0</v>
      </c>
      <c r="C270" s="172">
        <f>IF(OR(G270="Médecin",H270="Médecin",I270="Médecin",I270="Médecins",H270="anesthésiste",H270="boursier univ.",H270="chercheur",H270="chirurgien",H270="Résident(e)",H270="Md Urg",H270="Md Card",H270="Fellow",H270="Externe Médecine",H270="Directeur de la biobanque Médecin",H270="monit.-boursier",),1,0)</f>
        <v>0</v>
      </c>
      <c r="D270" s="172">
        <f>IF(OR(G270=0,H270="Stagiaire",H270="Stagiaires",H270="Externe",H270="Externes",G270="agence",H270="STAGIAIRE INFIRMIER(ÈRE)",H270="STAGIAIRE SI",H270="STAGIAIRE PAB",H270="STAGIAIRE EN PERFUSION",H270="Stagiaire Physiothérapeute",H270="Stagiaire médecine",H270="Stagiaire - Service sociaux",H270="STAGIAIRE SOINS INFIRMIERS",H270="STAGIAIRE EXTERNE EN MÉDECINE",H270="ss",),1,0)</f>
        <v>0</v>
      </c>
      <c r="E270" s="28" t="s">
        <v>1346</v>
      </c>
      <c r="F270" s="28" t="s">
        <v>312</v>
      </c>
      <c r="G270" s="255">
        <v>8634</v>
      </c>
      <c r="H270" s="57" t="s">
        <v>269</v>
      </c>
      <c r="I270" s="52" t="s">
        <v>270</v>
      </c>
      <c r="J270" s="273">
        <f ca="1">IF(AK270&lt;=Données!$B$2,1," ")</f>
        <v>1</v>
      </c>
      <c r="K270" s="45"/>
      <c r="L270" s="46"/>
      <c r="M270" s="47"/>
      <c r="N270" s="48"/>
      <c r="O270" s="185"/>
      <c r="P270" s="187"/>
      <c r="Q270" s="185"/>
      <c r="R270" s="186"/>
      <c r="S270" s="186">
        <v>1</v>
      </c>
      <c r="T270" s="187"/>
      <c r="U270" s="187"/>
      <c r="V270" s="187"/>
      <c r="W270" s="187"/>
      <c r="X270" s="214"/>
      <c r="Y270" s="215"/>
      <c r="Z270" s="36"/>
      <c r="AA270" s="34"/>
      <c r="AB270" s="35"/>
      <c r="AC270" s="35"/>
      <c r="AD270" s="35"/>
      <c r="AE270" s="324"/>
      <c r="AF270" s="325"/>
      <c r="AG270" s="326"/>
      <c r="AH270" s="36"/>
      <c r="AI270" s="56"/>
      <c r="AJ270" s="41" t="s">
        <v>439</v>
      </c>
      <c r="AK270" s="42">
        <v>43266</v>
      </c>
      <c r="AL270" s="50"/>
      <c r="AM270" s="337" t="str">
        <f>INDEX($K$6:$AE$6,1,MATCH(1,K270:AE270,-1))</f>
        <v>1870 +</v>
      </c>
      <c r="AN270" s="337" t="str">
        <f>IF(INDEX($K$6:$AE$6,1,MATCH(1,K270:AE270,1))&lt;&gt;INDEX($K$6:$AE$6,1,MATCH(1,K270:AE270,-1)),INDEX($K$6:$AE$6,1,MATCH(1,K270:AE270,1)),"-")</f>
        <v>-</v>
      </c>
      <c r="AO270"/>
      <c r="AP270"/>
      <c r="AQ270"/>
    </row>
    <row r="271" spans="1:43" ht="15" customHeight="1" x14ac:dyDescent="0.2">
      <c r="A271" s="169" t="str">
        <f>IF(IFERROR(VLOOKUP(G271,EmployesActifs,1,FALSE),"Non")&lt;&gt;"Non","Oui","Non")</f>
        <v>Non</v>
      </c>
      <c r="B271" s="172">
        <f>IF(A271="Oui",1,0)</f>
        <v>0</v>
      </c>
      <c r="C271" s="172">
        <f>IF(OR(G271="Médecin",H271="Médecin",I271="Médecin",I271="Médecins",H271="anesthésiste",H271="boursier univ.",H271="chercheur",H271="chirurgien",H271="Résident(e)",H271="Md Urg",H271="Md Card",H271="Fellow",H271="Externe Médecine",H271="Directeur de la biobanque Médecin",H271="monit.-boursier",),1,0)</f>
        <v>0</v>
      </c>
      <c r="D271" s="172">
        <f>IF(OR(G271=0,H271="Stagiaire",H271="Stagiaires",H271="Externe",H271="Externes",G271="agence",H271="STAGIAIRE INFIRMIER(ÈRE)",H271="STAGIAIRE SI",H271="STAGIAIRE PAB",H271="STAGIAIRE EN PERFUSION",H271="Stagiaire Physiothérapeute",H271="Stagiaire médecine",H271="Stagiaire - Service sociaux",H271="STAGIAIRE SOINS INFIRMIERS",H271="STAGIAIRE EXTERNE EN MÉDECINE",H271="ss",),1,0)</f>
        <v>0</v>
      </c>
      <c r="E271" s="28" t="s">
        <v>3101</v>
      </c>
      <c r="F271" s="28" t="s">
        <v>3102</v>
      </c>
      <c r="G271" s="255">
        <v>12718</v>
      </c>
      <c r="H271" s="79" t="s">
        <v>69</v>
      </c>
      <c r="I271" s="164" t="s">
        <v>3373</v>
      </c>
      <c r="J271" s="273">
        <f ca="1">IF(AK271&lt;=Données!$B$2,1," ")</f>
        <v>1</v>
      </c>
      <c r="K271" s="45" t="s">
        <v>56</v>
      </c>
      <c r="L271" s="46" t="s">
        <v>56</v>
      </c>
      <c r="M271" s="47" t="s">
        <v>56</v>
      </c>
      <c r="N271" s="48" t="s">
        <v>56</v>
      </c>
      <c r="O271" s="185"/>
      <c r="P271" s="187"/>
      <c r="Q271" s="185">
        <v>1</v>
      </c>
      <c r="R271" s="186"/>
      <c r="S271" s="186" t="s">
        <v>56</v>
      </c>
      <c r="T271" s="187"/>
      <c r="U271" s="187"/>
      <c r="V271" s="187"/>
      <c r="W271" s="187"/>
      <c r="X271" s="214"/>
      <c r="Y271" s="215"/>
      <c r="Z271" s="36"/>
      <c r="AA271" s="34" t="s">
        <v>56</v>
      </c>
      <c r="AB271" s="35" t="s">
        <v>56</v>
      </c>
      <c r="AC271" s="35"/>
      <c r="AD271" s="35"/>
      <c r="AE271" s="324"/>
      <c r="AF271" s="325"/>
      <c r="AG271" s="326"/>
      <c r="AH271" s="36"/>
      <c r="AI271" s="56"/>
      <c r="AJ271" s="41" t="s">
        <v>652</v>
      </c>
      <c r="AK271" s="42">
        <v>44971</v>
      </c>
      <c r="AL271" s="50" t="s">
        <v>3103</v>
      </c>
      <c r="AM271" s="337" t="str">
        <f>INDEX($K$6:$AE$6,1,MATCH(1,K271:AE271,-1))</f>
        <v>1860-S</v>
      </c>
      <c r="AN271" s="337" t="str">
        <f>IF(INDEX($K$6:$AE$6,1,MATCH(1,K271:AE271,1))&lt;&gt;INDEX($K$6:$AE$6,1,MATCH(1,K271:AE271,-1)),INDEX($K$6:$AE$6,1,MATCH(1,K271:AE271,1)),"-")</f>
        <v>-</v>
      </c>
      <c r="AO271"/>
      <c r="AP271"/>
      <c r="AQ271"/>
    </row>
    <row r="272" spans="1:43" ht="15" customHeight="1" x14ac:dyDescent="0.2">
      <c r="A272" s="169" t="str">
        <f>IF(IFERROR(VLOOKUP(G272,EmployesActifs,1,FALSE),"Non")&lt;&gt;"Non","Oui","Non")</f>
        <v>Non</v>
      </c>
      <c r="B272" s="172">
        <f>IF(A272="Oui",1,0)</f>
        <v>0</v>
      </c>
      <c r="C272" s="172">
        <f>IF(OR(G272="Médecin",H272="Médecin",I272="Médecin",I272="Médecins",H272="anesthésiste",H272="boursier univ.",H272="chercheur",H272="chirurgien",H272="Résident(e)",H272="Md Urg",H272="Md Card",H272="Fellow",H272="Externe Médecine",H272="Directeur de la biobanque Médecin",H272="monit.-boursier",),1,0)</f>
        <v>0</v>
      </c>
      <c r="D272" s="172">
        <f>IF(OR(G272=0,H272="Stagiaire",H272="Stagiaires",H272="Externe",H272="Externes",G272="agence",H272="STAGIAIRE INFIRMIER(ÈRE)",H272="STAGIAIRE SI",H272="STAGIAIRE PAB",H272="STAGIAIRE EN PERFUSION",H272="Stagiaire Physiothérapeute",H272="Stagiaire médecine",H272="Stagiaire - Service sociaux",H272="STAGIAIRE SOINS INFIRMIERS",H272="STAGIAIRE EXTERNE EN MÉDECINE",H272="ss",),1,0)</f>
        <v>0</v>
      </c>
      <c r="E272" s="28" t="s">
        <v>4100</v>
      </c>
      <c r="F272" s="28" t="s">
        <v>1403</v>
      </c>
      <c r="G272" s="262">
        <v>12233</v>
      </c>
      <c r="H272" s="79" t="s">
        <v>5098</v>
      </c>
      <c r="I272" s="164" t="s">
        <v>61</v>
      </c>
      <c r="J272" s="273" t="str">
        <f ca="1">IF(AK272&lt;=Données!$B$2,1," ")</f>
        <v xml:space="preserve"> </v>
      </c>
      <c r="K272" s="45">
        <v>1</v>
      </c>
      <c r="L272" s="46"/>
      <c r="M272" s="47"/>
      <c r="N272" s="48"/>
      <c r="O272" s="185"/>
      <c r="P272" s="187"/>
      <c r="Q272" s="185"/>
      <c r="R272" s="186"/>
      <c r="S272" s="186"/>
      <c r="T272" s="187"/>
      <c r="U272" s="187"/>
      <c r="V272" s="187"/>
      <c r="W272" s="187"/>
      <c r="X272" s="214"/>
      <c r="Y272" s="215"/>
      <c r="Z272" s="36"/>
      <c r="AA272" s="34"/>
      <c r="AB272" s="35"/>
      <c r="AC272" s="35"/>
      <c r="AD272" s="35"/>
      <c r="AE272" s="324"/>
      <c r="AF272" s="325"/>
      <c r="AG272" s="326"/>
      <c r="AH272" s="36"/>
      <c r="AI272" s="56"/>
      <c r="AJ272" s="41" t="s">
        <v>4462</v>
      </c>
      <c r="AK272" s="42">
        <v>45321</v>
      </c>
      <c r="AL272" s="50"/>
      <c r="AM272" s="337" t="str">
        <f>INDEX($K$6:$AE$6,1,MATCH(1,K272:AE272,-1))</f>
        <v>95PFE-L2S</v>
      </c>
      <c r="AN272" s="337" t="str">
        <f>IF(INDEX($K$6:$AE$6,1,MATCH(1,K272:AE272,1))&lt;&gt;INDEX($K$6:$AE$6,1,MATCH(1,K272:AE272,-1)),INDEX($K$6:$AE$6,1,MATCH(1,K272:AE272,1)),"-")</f>
        <v>-</v>
      </c>
      <c r="AO272"/>
      <c r="AP272"/>
      <c r="AQ272"/>
    </row>
    <row r="273" spans="1:43" ht="15" customHeight="1" x14ac:dyDescent="0.2">
      <c r="A273" s="169" t="str">
        <f>IF(IFERROR(VLOOKUP(G273,EmployesActifs,1,FALSE),"Non")&lt;&gt;"Non","Oui","Non")</f>
        <v>Non</v>
      </c>
      <c r="B273" s="172">
        <f>IF(A273="Oui",1,0)</f>
        <v>0</v>
      </c>
      <c r="C273" s="172">
        <f>IF(OR(G273="Médecin",H273="Médecin",I273="Médecin",I273="Médecins",H273="anesthésiste",H273="boursier univ.",H273="chercheur",H273="chirurgien",H273="Résident(e)",H273="Md Urg",H273="Md Card",H273="Fellow",H273="Externe Médecine",H273="Directeur de la biobanque Médecin",H273="monit.-boursier",),1,0)</f>
        <v>0</v>
      </c>
      <c r="D273" s="172">
        <f>IF(OR(G273=0,H273="Stagiaire",H273="Stagiaires",H273="Externe",H273="Externes",G273="agence",H273="STAGIAIRE INFIRMIER(ÈRE)",H273="STAGIAIRE SI",H273="STAGIAIRE PAB",H273="STAGIAIRE EN PERFUSION",H273="Stagiaire Physiothérapeute",H273="Stagiaire médecine",H273="Stagiaire - Service sociaux",H273="STAGIAIRE SOINS INFIRMIERS",H273="STAGIAIRE EXTERNE EN MÉDECINE",H273="ss",),1,0)</f>
        <v>0</v>
      </c>
      <c r="E273" s="28" t="s">
        <v>1352</v>
      </c>
      <c r="F273" s="28" t="s">
        <v>1353</v>
      </c>
      <c r="G273" s="255">
        <v>10721</v>
      </c>
      <c r="H273" s="79" t="s">
        <v>517</v>
      </c>
      <c r="I273" s="164" t="s">
        <v>5713</v>
      </c>
      <c r="J273" s="273">
        <f ca="1">IF(AK273&lt;=Données!$B$2,1," ")</f>
        <v>1</v>
      </c>
      <c r="K273" s="45"/>
      <c r="L273" s="46"/>
      <c r="M273" s="47"/>
      <c r="N273" s="48"/>
      <c r="O273" s="185"/>
      <c r="P273" s="187"/>
      <c r="Q273" s="185"/>
      <c r="R273" s="186">
        <v>1</v>
      </c>
      <c r="S273" s="186"/>
      <c r="T273" s="187"/>
      <c r="U273" s="187"/>
      <c r="V273" s="187"/>
      <c r="W273" s="187"/>
      <c r="X273" s="214"/>
      <c r="Y273" s="215"/>
      <c r="Z273" s="36"/>
      <c r="AA273" s="34"/>
      <c r="AB273" s="35"/>
      <c r="AC273" s="35"/>
      <c r="AD273" s="35"/>
      <c r="AE273" s="324"/>
      <c r="AF273" s="325"/>
      <c r="AG273" s="326"/>
      <c r="AH273" s="344"/>
      <c r="AI273" s="56"/>
      <c r="AJ273" s="41" t="s">
        <v>44</v>
      </c>
      <c r="AK273" s="42">
        <v>43955</v>
      </c>
      <c r="AL273" s="50"/>
      <c r="AM273" s="337">
        <f>INDEX($K$6:$AE$6,1,MATCH(1,K273:AE273,-1))</f>
        <v>1860</v>
      </c>
      <c r="AN273" s="337" t="str">
        <f>IF(INDEX($K$6:$AE$6,1,MATCH(1,K273:AE273,1))&lt;&gt;INDEX($K$6:$AE$6,1,MATCH(1,K273:AE273,-1)),INDEX($K$6:$AE$6,1,MATCH(1,K273:AE273,1)),"-")</f>
        <v>-</v>
      </c>
      <c r="AO273"/>
      <c r="AP273"/>
      <c r="AQ273"/>
    </row>
    <row r="274" spans="1:43" ht="15" customHeight="1" x14ac:dyDescent="0.2">
      <c r="A274" s="169" t="str">
        <f>IF(IFERROR(VLOOKUP(G274,EmployesActifs,1,FALSE),"Non")&lt;&gt;"Non","Oui","Non")</f>
        <v>Non</v>
      </c>
      <c r="B274" s="172">
        <f>IF(A274="Oui",1,0)</f>
        <v>0</v>
      </c>
      <c r="C274" s="172">
        <f>IF(OR(G274="Médecin",H274="Médecin",I274="Médecin",I274="Médecins",H274="anesthésiste",H274="boursier univ.",H274="chercheur",H274="chirurgien",H274="Résident(e)",H274="Md Urg",H274="Md Card",H274="Fellow",H274="Externe Médecine",H274="Directeur de la biobanque Médecin",H274="monit.-boursier",),1,0)</f>
        <v>0</v>
      </c>
      <c r="D274" s="172">
        <f>IF(OR(G274=0,H274="Stagiaire",H274="Stagiaires",H274="Externe",H274="Externes",G274="agence",H274="STAGIAIRE INFIRMIER(ÈRE)",H274="STAGIAIRE SI",H274="STAGIAIRE PAB",H274="STAGIAIRE EN PERFUSION",H274="Stagiaire Physiothérapeute",H274="Stagiaire médecine",H274="Stagiaire - Service sociaux",H274="STAGIAIRE SOINS INFIRMIERS",H274="STAGIAIRE EXTERNE EN MÉDECINE",H274="ss",),1,0)</f>
        <v>0</v>
      </c>
      <c r="E274" s="28" t="s">
        <v>2846</v>
      </c>
      <c r="F274" s="28" t="s">
        <v>2847</v>
      </c>
      <c r="G274" s="255">
        <v>12455</v>
      </c>
      <c r="H274" s="57" t="s">
        <v>309</v>
      </c>
      <c r="I274" s="58" t="s">
        <v>258</v>
      </c>
      <c r="J274" s="273">
        <f ca="1">IF(AK274&lt;=Données!$B$2,1," ")</f>
        <v>1</v>
      </c>
      <c r="K274" s="45"/>
      <c r="L274" s="46">
        <v>1</v>
      </c>
      <c r="M274" s="47"/>
      <c r="N274" s="48"/>
      <c r="O274" s="185"/>
      <c r="P274" s="187"/>
      <c r="Q274" s="185"/>
      <c r="R274" s="186"/>
      <c r="S274" s="186"/>
      <c r="T274" s="187"/>
      <c r="U274" s="187"/>
      <c r="V274" s="187"/>
      <c r="W274" s="187"/>
      <c r="X274" s="214"/>
      <c r="Y274" s="215"/>
      <c r="Z274" s="36"/>
      <c r="AA274" s="34"/>
      <c r="AB274" s="35"/>
      <c r="AC274" s="35"/>
      <c r="AD274" s="35"/>
      <c r="AE274" s="324"/>
      <c r="AF274" s="325"/>
      <c r="AG274" s="326"/>
      <c r="AH274" s="36"/>
      <c r="AI274" s="56"/>
      <c r="AJ274" s="41" t="s">
        <v>85</v>
      </c>
      <c r="AK274" s="42">
        <v>44713</v>
      </c>
      <c r="AL274" s="50"/>
      <c r="AM274" s="337" t="str">
        <f>INDEX($K$6:$AE$6,1,MATCH(1,K274:AE274,-1))</f>
        <v>95PFE-L2M</v>
      </c>
      <c r="AN274" s="337" t="str">
        <f>IF(INDEX($K$6:$AE$6,1,MATCH(1,K274:AE274,1))&lt;&gt;INDEX($K$6:$AE$6,1,MATCH(1,K274:AE274,-1)),INDEX($K$6:$AE$6,1,MATCH(1,K274:AE274,1)),"-")</f>
        <v>-</v>
      </c>
      <c r="AO274"/>
      <c r="AP274"/>
      <c r="AQ274"/>
    </row>
    <row r="275" spans="1:43" ht="15" customHeight="1" x14ac:dyDescent="0.2">
      <c r="A275" s="169" t="str">
        <f>IF(IFERROR(VLOOKUP(G275,EmployesActifs,1,FALSE),"Non")&lt;&gt;"Non","Oui","Non")</f>
        <v>Non</v>
      </c>
      <c r="B275" s="172">
        <f>IF(A275="Oui",1,0)</f>
        <v>0</v>
      </c>
      <c r="C275" s="172">
        <f>IF(OR(G275="Médecin",H275="Médecin",I275="Médecin",I275="Médecins",H275="anesthésiste",H275="boursier univ.",H275="chercheur",H275="chirurgien",H275="Résident(e)",H275="Md Urg",H275="Md Card",H275="Fellow",H275="Externe Médecine",H275="Directeur de la biobanque Médecin",H275="monit.-boursier",),1,0)</f>
        <v>0</v>
      </c>
      <c r="D275" s="172">
        <f>IF(OR(G275=0,H275="Stagiaire",H275="Stagiaires",H275="Externe",H275="Externes",G275="agence",H275="STAGIAIRE INFIRMIER(ÈRE)",H275="STAGIAIRE SI",H275="STAGIAIRE PAB",H275="STAGIAIRE EN PERFUSION",H275="Stagiaire Physiothérapeute",H275="Stagiaire médecine",H275="Stagiaire - Service sociaux",H275="STAGIAIRE SOINS INFIRMIERS",H275="STAGIAIRE EXTERNE EN MÉDECINE",H275="ss",),1,0)</f>
        <v>0</v>
      </c>
      <c r="E275" s="28" t="s">
        <v>1354</v>
      </c>
      <c r="F275" s="28" t="s">
        <v>1355</v>
      </c>
      <c r="G275" s="312">
        <v>4350</v>
      </c>
      <c r="H275" s="57" t="s">
        <v>69</v>
      </c>
      <c r="I275" s="58" t="s">
        <v>477</v>
      </c>
      <c r="J275" s="273">
        <f ca="1">IF(AK275&lt;=Données!$B$2,1," ")</f>
        <v>1</v>
      </c>
      <c r="K275" s="45">
        <v>1</v>
      </c>
      <c r="L275" s="46"/>
      <c r="M275" s="47"/>
      <c r="N275" s="48"/>
      <c r="O275" s="185"/>
      <c r="P275" s="187"/>
      <c r="Q275" s="185"/>
      <c r="R275" s="186"/>
      <c r="S275" s="186"/>
      <c r="T275" s="187"/>
      <c r="U275" s="187"/>
      <c r="V275" s="187"/>
      <c r="W275" s="187"/>
      <c r="X275" s="214"/>
      <c r="Y275" s="215"/>
      <c r="Z275" s="36"/>
      <c r="AA275" s="34"/>
      <c r="AB275" s="35"/>
      <c r="AC275" s="35"/>
      <c r="AD275" s="35"/>
      <c r="AE275" s="324"/>
      <c r="AF275" s="325"/>
      <c r="AG275" s="326"/>
      <c r="AH275" s="36"/>
      <c r="AI275" s="56"/>
      <c r="AJ275" s="41" t="s">
        <v>57</v>
      </c>
      <c r="AK275" s="42">
        <v>44580</v>
      </c>
      <c r="AL275" s="50"/>
      <c r="AM275" s="337" t="str">
        <f>INDEX($K$6:$AE$6,1,MATCH(1,K275:AE275,-1))</f>
        <v>95PFE-L2S</v>
      </c>
      <c r="AN275" s="337" t="str">
        <f>IF(INDEX($K$6:$AE$6,1,MATCH(1,K275:AE275,1))&lt;&gt;INDEX($K$6:$AE$6,1,MATCH(1,K275:AE275,-1)),INDEX($K$6:$AE$6,1,MATCH(1,K275:AE275,1)),"-")</f>
        <v>-</v>
      </c>
      <c r="AO275"/>
      <c r="AP275"/>
      <c r="AQ275"/>
    </row>
    <row r="276" spans="1:43" ht="15" customHeight="1" x14ac:dyDescent="0.2">
      <c r="A276" s="169" t="str">
        <f>IF(IFERROR(VLOOKUP(G276,EmployesActifs,1,FALSE),"Non")&lt;&gt;"Non","Oui","Non")</f>
        <v>Non</v>
      </c>
      <c r="B276" s="172">
        <f>IF(A276="Oui",1,0)</f>
        <v>0</v>
      </c>
      <c r="C276" s="172">
        <f>IF(OR(G276="Médecin",H276="Médecin",I276="Médecin",I276="Médecins",H276="anesthésiste",H276="boursier univ.",H276="chercheur",H276="chirurgien",H276="Résident(e)",H276="Md Urg",H276="Md Card",H276="Fellow",H276="Externe Médecine",H276="Directeur de la biobanque Médecin",H276="monit.-boursier",),1,0)</f>
        <v>0</v>
      </c>
      <c r="D276" s="172">
        <f>IF(OR(G276=0,H276="Stagiaire",H276="Stagiaires",H276="Externe",H276="Externes",G276="agence",H276="STAGIAIRE INFIRMIER(ÈRE)",H276="STAGIAIRE SI",H276="STAGIAIRE PAB",H276="STAGIAIRE EN PERFUSION",H276="Stagiaire Physiothérapeute",H276="Stagiaire médecine",H276="Stagiaire - Service sociaux",H276="STAGIAIRE SOINS INFIRMIERS",H276="STAGIAIRE EXTERNE EN MÉDECINE",H276="ss",),1,0)</f>
        <v>0</v>
      </c>
      <c r="E276" s="28" t="s">
        <v>3280</v>
      </c>
      <c r="F276" s="28" t="s">
        <v>1403</v>
      </c>
      <c r="G276" s="257">
        <v>13017</v>
      </c>
      <c r="H276" s="79" t="s">
        <v>69</v>
      </c>
      <c r="I276" s="164" t="s">
        <v>3373</v>
      </c>
      <c r="J276" s="273">
        <f ca="1">IF(AK276&lt;=Données!$B$2,1," ")</f>
        <v>1</v>
      </c>
      <c r="K276" s="45"/>
      <c r="L276" s="46">
        <v>1</v>
      </c>
      <c r="M276" s="47"/>
      <c r="N276" s="48"/>
      <c r="O276" s="185"/>
      <c r="P276" s="187"/>
      <c r="Q276" s="185"/>
      <c r="R276" s="186"/>
      <c r="S276" s="186"/>
      <c r="T276" s="187"/>
      <c r="U276" s="187"/>
      <c r="V276" s="187"/>
      <c r="W276" s="187"/>
      <c r="X276" s="214"/>
      <c r="Y276" s="215"/>
      <c r="Z276" s="36"/>
      <c r="AA276" s="34"/>
      <c r="AB276" s="35"/>
      <c r="AC276" s="35"/>
      <c r="AD276" s="35"/>
      <c r="AE276" s="324"/>
      <c r="AF276" s="325"/>
      <c r="AG276" s="326"/>
      <c r="AH276" s="36"/>
      <c r="AI276" s="56"/>
      <c r="AJ276" s="41" t="s">
        <v>652</v>
      </c>
      <c r="AK276" s="42">
        <v>45082</v>
      </c>
      <c r="AL276" s="50"/>
      <c r="AM276" s="337" t="str">
        <f>INDEX($K$6:$AE$6,1,MATCH(1,K276:AE276,-1))</f>
        <v>95PFE-L2M</v>
      </c>
      <c r="AN276" s="337" t="str">
        <f>IF(INDEX($K$6:$AE$6,1,MATCH(1,K276:AE276,1))&lt;&gt;INDEX($K$6:$AE$6,1,MATCH(1,K276:AE276,-1)),INDEX($K$6:$AE$6,1,MATCH(1,K276:AE276,1)),"-")</f>
        <v>-</v>
      </c>
      <c r="AO276"/>
      <c r="AP276"/>
      <c r="AQ276"/>
    </row>
    <row r="277" spans="1:43" ht="15" customHeight="1" x14ac:dyDescent="0.2">
      <c r="A277" s="169" t="str">
        <f>IF(IFERROR(VLOOKUP(G277,EmployesActifs,1,FALSE),"Non")&lt;&gt;"Non","Oui","Non")</f>
        <v>Non</v>
      </c>
      <c r="B277" s="172">
        <f>IF(A277="Oui",1,0)</f>
        <v>0</v>
      </c>
      <c r="C277" s="172">
        <f>IF(OR(G277="Médecin",H277="Médecin",I277="Médecin",I277="Médecins",H277="anesthésiste",H277="boursier univ.",H277="chercheur",H277="chirurgien",H277="Résident(e)",H277="Md Urg",H277="Md Card",H277="Fellow",H277="Externe Médecine",H277="Directeur de la biobanque Médecin",H277="monit.-boursier",),1,0)</f>
        <v>0</v>
      </c>
      <c r="D277" s="172">
        <f>IF(OR(G277=0,H277="Stagiaire",H277="Stagiaires",H277="Externe",H277="Externes",G277="agence",H277="STAGIAIRE INFIRMIER(ÈRE)",H277="STAGIAIRE SI",H277="STAGIAIRE PAB",H277="STAGIAIRE EN PERFUSION",H277="Stagiaire Physiothérapeute",H277="Stagiaire médecine",H277="Stagiaire - Service sociaux",H277="STAGIAIRE SOINS INFIRMIERS",H277="STAGIAIRE EXTERNE EN MÉDECINE",H277="ss",),1,0)</f>
        <v>0</v>
      </c>
      <c r="E277" s="28" t="s">
        <v>1363</v>
      </c>
      <c r="F277" s="28" t="s">
        <v>602</v>
      </c>
      <c r="G277" s="255">
        <v>11128</v>
      </c>
      <c r="H277" s="79" t="s">
        <v>1924</v>
      </c>
      <c r="I277" s="164" t="s">
        <v>65</v>
      </c>
      <c r="J277" s="273">
        <f ca="1">IF(AK277&lt;=Données!$B$2,1," ")</f>
        <v>1</v>
      </c>
      <c r="K277" s="45"/>
      <c r="L277" s="46">
        <v>1</v>
      </c>
      <c r="M277" s="47"/>
      <c r="N277" s="48"/>
      <c r="O277" s="185"/>
      <c r="P277" s="187"/>
      <c r="Q277" s="185"/>
      <c r="R277" s="186"/>
      <c r="S277" s="186"/>
      <c r="T277" s="187"/>
      <c r="U277" s="187"/>
      <c r="V277" s="187"/>
      <c r="W277" s="187"/>
      <c r="X277" s="214"/>
      <c r="Y277" s="215"/>
      <c r="Z277" s="36"/>
      <c r="AA277" s="34"/>
      <c r="AB277" s="35"/>
      <c r="AC277" s="35"/>
      <c r="AD277" s="35"/>
      <c r="AE277" s="324"/>
      <c r="AF277" s="325"/>
      <c r="AG277" s="326"/>
      <c r="AH277" s="36"/>
      <c r="AI277" s="56"/>
      <c r="AJ277" s="41" t="s">
        <v>57</v>
      </c>
      <c r="AK277" s="42">
        <v>44569</v>
      </c>
      <c r="AL277" s="50"/>
      <c r="AM277" s="337" t="str">
        <f>INDEX($K$6:$AE$6,1,MATCH(1,K277:AE277,-1))</f>
        <v>95PFE-L2M</v>
      </c>
      <c r="AN277" s="337" t="str">
        <f>IF(INDEX($K$6:$AE$6,1,MATCH(1,K277:AE277,1))&lt;&gt;INDEX($K$6:$AE$6,1,MATCH(1,K277:AE277,-1)),INDEX($K$6:$AE$6,1,MATCH(1,K277:AE277,1)),"-")</f>
        <v>-</v>
      </c>
      <c r="AO277"/>
      <c r="AP277"/>
      <c r="AQ277"/>
    </row>
    <row r="278" spans="1:43" ht="15" customHeight="1" x14ac:dyDescent="0.2">
      <c r="A278" s="169" t="str">
        <f>IF(IFERROR(VLOOKUP(G278,EmployesActifs,1,FALSE),"Non")&lt;&gt;"Non","Oui","Non")</f>
        <v>Non</v>
      </c>
      <c r="B278" s="172">
        <f>IF(A278="Oui",1,0)</f>
        <v>0</v>
      </c>
      <c r="C278" s="172">
        <f>IF(OR(G278="Médecin",H278="Médecin",I278="Médecin",I278="Médecins",H278="anesthésiste",H278="boursier univ.",H278="chercheur",H278="chirurgien",H278="Résident(e)",H278="Md Urg",H278="Md Card",H278="Fellow",H278="Externe Médecine",H278="Directeur de la biobanque Médecin",H278="monit.-boursier",),1,0)</f>
        <v>0</v>
      </c>
      <c r="D278" s="172">
        <f>IF(OR(G278=0,H278="Stagiaire",H278="Stagiaires",H278="Externe",H278="Externes",G278="agence",H278="STAGIAIRE INFIRMIER(ÈRE)",H278="STAGIAIRE SI",H278="STAGIAIRE PAB",H278="STAGIAIRE EN PERFUSION",H278="Stagiaire Physiothérapeute",H278="Stagiaire médecine",H278="Stagiaire - Service sociaux",H278="STAGIAIRE SOINS INFIRMIERS",H278="STAGIAIRE EXTERNE EN MÉDECINE",H278="ss",),1,0)</f>
        <v>0</v>
      </c>
      <c r="E278" s="28" t="s">
        <v>1364</v>
      </c>
      <c r="F278" s="28" t="s">
        <v>281</v>
      </c>
      <c r="G278" s="257">
        <v>4848</v>
      </c>
      <c r="H278" s="67" t="s">
        <v>269</v>
      </c>
      <c r="I278" s="66" t="s">
        <v>270</v>
      </c>
      <c r="J278" s="273">
        <f ca="1">IF(AK278&lt;=Données!$B$2,1," ")</f>
        <v>1</v>
      </c>
      <c r="K278" s="45"/>
      <c r="L278" s="46"/>
      <c r="M278" s="47"/>
      <c r="N278" s="48"/>
      <c r="O278" s="185"/>
      <c r="P278" s="187"/>
      <c r="Q278" s="185"/>
      <c r="R278" s="186"/>
      <c r="S278" s="186"/>
      <c r="T278" s="187"/>
      <c r="U278" s="187"/>
      <c r="V278" s="187"/>
      <c r="W278" s="187"/>
      <c r="X278" s="214"/>
      <c r="Y278" s="215"/>
      <c r="Z278" s="36"/>
      <c r="AA278" s="34"/>
      <c r="AB278" s="35"/>
      <c r="AC278" s="35"/>
      <c r="AD278" s="35"/>
      <c r="AE278" s="324"/>
      <c r="AF278" s="325"/>
      <c r="AG278" s="326"/>
      <c r="AH278" s="36"/>
      <c r="AI278" s="56"/>
      <c r="AJ278" s="41" t="s">
        <v>647</v>
      </c>
      <c r="AK278" s="42">
        <v>41919</v>
      </c>
      <c r="AL278" s="50" t="s">
        <v>200</v>
      </c>
      <c r="AM278" s="337" t="e">
        <f>INDEX($K$6:$AE$6,1,MATCH(1,K278:AE278,-1))</f>
        <v>#N/A</v>
      </c>
      <c r="AN278" s="337" t="e">
        <f>IF(INDEX($K$6:$AE$6,1,MATCH(1,K278:AE278,1))&lt;&gt;INDEX($K$6:$AE$6,1,MATCH(1,K278:AE278,-1)),INDEX($K$6:$AE$6,1,MATCH(1,K278:AE278,1)),"-")</f>
        <v>#N/A</v>
      </c>
      <c r="AO278"/>
      <c r="AP278"/>
      <c r="AQ278"/>
    </row>
    <row r="279" spans="1:43" ht="15" customHeight="1" x14ac:dyDescent="0.2">
      <c r="A279" s="169" t="str">
        <f>IF(IFERROR(VLOOKUP(G279,EmployesActifs,1,FALSE),"Non")&lt;&gt;"Non","Oui","Non")</f>
        <v>Non</v>
      </c>
      <c r="B279" s="172">
        <f>IF(A279="Oui",1,0)</f>
        <v>0</v>
      </c>
      <c r="C279" s="172">
        <f>IF(OR(G279="Médecin",H279="Médecin",I279="Médecin",I279="Médecins",H279="anesthésiste",H279="boursier univ.",H279="chercheur",H279="chirurgien",H279="Résident(e)",H279="Md Urg",H279="Md Card",H279="Fellow",H279="Externe Médecine",H279="Directeur de la biobanque Médecin",H279="monit.-boursier",),1,0)</f>
        <v>0</v>
      </c>
      <c r="D279" s="172">
        <f>IF(OR(G279=0,H279="Stagiaire",H279="Stagiaires",H279="Externe",H279="Externes",G279="agence",H279="STAGIAIRE INFIRMIER(ÈRE)",H279="STAGIAIRE SI",H279="STAGIAIRE PAB",H279="STAGIAIRE EN PERFUSION",H279="Stagiaire Physiothérapeute",H279="Stagiaire médecine",H279="Stagiaire - Service sociaux",H279="STAGIAIRE SOINS INFIRMIERS",H279="STAGIAIRE EXTERNE EN MÉDECINE",H279="ss",),1,0)</f>
        <v>0</v>
      </c>
      <c r="E279" s="28" t="s">
        <v>1365</v>
      </c>
      <c r="F279" s="28" t="s">
        <v>1366</v>
      </c>
      <c r="G279" s="255">
        <v>8721</v>
      </c>
      <c r="H279" s="57" t="s">
        <v>544</v>
      </c>
      <c r="I279" s="52" t="s">
        <v>421</v>
      </c>
      <c r="J279" s="273">
        <f ca="1">IF(AK279&lt;=Données!$B$2,1," ")</f>
        <v>1</v>
      </c>
      <c r="K279" s="45"/>
      <c r="L279" s="46"/>
      <c r="M279" s="47"/>
      <c r="N279" s="48"/>
      <c r="O279" s="185"/>
      <c r="P279" s="187"/>
      <c r="Q279" s="185"/>
      <c r="R279" s="186"/>
      <c r="S279" s="186">
        <v>1</v>
      </c>
      <c r="T279" s="187"/>
      <c r="U279" s="187"/>
      <c r="V279" s="187"/>
      <c r="W279" s="187"/>
      <c r="X279" s="214"/>
      <c r="Y279" s="215"/>
      <c r="Z279" s="36"/>
      <c r="AA279" s="34"/>
      <c r="AB279" s="35"/>
      <c r="AC279" s="35"/>
      <c r="AD279" s="35"/>
      <c r="AE279" s="324"/>
      <c r="AF279" s="325"/>
      <c r="AG279" s="326"/>
      <c r="AH279" s="36"/>
      <c r="AI279" s="56"/>
      <c r="AJ279" s="41" t="s">
        <v>778</v>
      </c>
      <c r="AK279" s="42">
        <v>41963</v>
      </c>
      <c r="AL279" s="50" t="s">
        <v>200</v>
      </c>
      <c r="AM279" s="337" t="str">
        <f>INDEX($K$6:$AE$6,1,MATCH(1,K279:AE279,-1))</f>
        <v>1870 +</v>
      </c>
      <c r="AN279" s="337" t="str">
        <f>IF(INDEX($K$6:$AE$6,1,MATCH(1,K279:AE279,1))&lt;&gt;INDEX($K$6:$AE$6,1,MATCH(1,K279:AE279,-1)),INDEX($K$6:$AE$6,1,MATCH(1,K279:AE279,1)),"-")</f>
        <v>-</v>
      </c>
      <c r="AO279"/>
      <c r="AP279"/>
      <c r="AQ279"/>
    </row>
    <row r="280" spans="1:43" ht="15" customHeight="1" x14ac:dyDescent="0.2">
      <c r="A280" s="169" t="str">
        <f>IF(IFERROR(VLOOKUP(G280,EmployesActifs,1,FALSE),"Non")&lt;&gt;"Non","Oui","Non")</f>
        <v>Non</v>
      </c>
      <c r="B280" s="172">
        <f>IF(A280="Oui",1,0)</f>
        <v>0</v>
      </c>
      <c r="C280" s="172">
        <f>IF(OR(G280="Médecin",H280="Médecin",I280="Médecin",I280="Médecins",H280="anesthésiste",H280="boursier univ.",H280="chercheur",H280="chirurgien",H280="Résident(e)",H280="Md Urg",H280="Md Card",H280="Fellow",H280="Externe Médecine",H280="Directeur de la biobanque Médecin",H280="monit.-boursier",),1,0)</f>
        <v>0</v>
      </c>
      <c r="D280" s="172">
        <f>IF(OR(G280=0,H280="Stagiaire",H280="Stagiaires",H280="Externe",H280="Externes",G280="agence",H280="STAGIAIRE INFIRMIER(ÈRE)",H280="STAGIAIRE SI",H280="STAGIAIRE PAB",H280="STAGIAIRE EN PERFUSION",H280="Stagiaire Physiothérapeute",H280="Stagiaire médecine",H280="Stagiaire - Service sociaux",H280="STAGIAIRE SOINS INFIRMIERS",H280="STAGIAIRE EXTERNE EN MÉDECINE",H280="ss",),1,0)</f>
        <v>0</v>
      </c>
      <c r="E280" s="28" t="s">
        <v>1367</v>
      </c>
      <c r="F280" s="28" t="s">
        <v>1368</v>
      </c>
      <c r="G280" s="255">
        <v>9857</v>
      </c>
      <c r="H280" s="79" t="s">
        <v>103</v>
      </c>
      <c r="I280" s="164" t="s">
        <v>3403</v>
      </c>
      <c r="J280" s="273">
        <f ca="1">IF(AK280&lt;=Données!$B$2,1," ")</f>
        <v>1</v>
      </c>
      <c r="K280" s="45"/>
      <c r="L280" s="46"/>
      <c r="M280" s="47"/>
      <c r="N280" s="48"/>
      <c r="O280" s="185"/>
      <c r="P280" s="187"/>
      <c r="Q280" s="185"/>
      <c r="R280" s="186"/>
      <c r="S280" s="186"/>
      <c r="T280" s="187"/>
      <c r="U280" s="187"/>
      <c r="V280" s="187"/>
      <c r="W280" s="187"/>
      <c r="X280" s="214"/>
      <c r="Y280" s="215"/>
      <c r="Z280" s="36"/>
      <c r="AA280" s="34">
        <v>1</v>
      </c>
      <c r="AB280" s="35"/>
      <c r="AC280" s="35"/>
      <c r="AD280" s="35"/>
      <c r="AE280" s="324"/>
      <c r="AF280" s="325"/>
      <c r="AG280" s="326"/>
      <c r="AH280" s="36"/>
      <c r="AI280" s="56"/>
      <c r="AJ280" s="41" t="s">
        <v>159</v>
      </c>
      <c r="AK280" s="42">
        <v>43914</v>
      </c>
      <c r="AL280" s="50"/>
      <c r="AM280" s="337" t="str">
        <f>INDEX($K$6:$AE$6,1,MATCH(1,K280:AE280,-1))</f>
        <v>1511-S</v>
      </c>
      <c r="AN280" s="337" t="str">
        <f>IF(INDEX($K$6:$AE$6,1,MATCH(1,K280:AE280,1))&lt;&gt;INDEX($K$6:$AE$6,1,MATCH(1,K280:AE280,-1)),INDEX($K$6:$AE$6,1,MATCH(1,K280:AE280,1)),"-")</f>
        <v>-</v>
      </c>
      <c r="AO280"/>
      <c r="AP280"/>
      <c r="AQ280"/>
    </row>
    <row r="281" spans="1:43" ht="15" customHeight="1" x14ac:dyDescent="0.2">
      <c r="A281" s="169" t="str">
        <f>IF(IFERROR(VLOOKUP(G281,EmployesActifs,1,FALSE),"Non")&lt;&gt;"Non","Oui","Non")</f>
        <v>Non</v>
      </c>
      <c r="B281" s="172">
        <f>IF(A281="Oui",1,0)</f>
        <v>0</v>
      </c>
      <c r="C281" s="172">
        <f>IF(OR(G281="Médecin",H281="Médecin",I281="Médecin",I281="Médecins",H281="anesthésiste",H281="boursier univ.",H281="chercheur",H281="chirurgien",H281="Résident(e)",H281="Md Urg",H281="Md Card",H281="Fellow",H281="Externe Médecine",H281="Directeur de la biobanque Médecin",H281="monit.-boursier",),1,0)</f>
        <v>0</v>
      </c>
      <c r="D281" s="172">
        <f>IF(OR(G281=0,H281="Stagiaire",H281="Stagiaires",H281="Externe",H281="Externes",G281="agence",H281="STAGIAIRE INFIRMIER(ÈRE)",H281="STAGIAIRE SI",H281="STAGIAIRE PAB",H281="STAGIAIRE EN PERFUSION",H281="Stagiaire Physiothérapeute",H281="Stagiaire médecine",H281="Stagiaire - Service sociaux",H281="STAGIAIRE SOINS INFIRMIERS",H281="STAGIAIRE EXTERNE EN MÉDECINE",H281="ss",),1,0)</f>
        <v>0</v>
      </c>
      <c r="E281" s="28" t="s">
        <v>1367</v>
      </c>
      <c r="F281" s="28" t="s">
        <v>231</v>
      </c>
      <c r="G281" s="255">
        <v>678</v>
      </c>
      <c r="H281" s="79" t="s">
        <v>747</v>
      </c>
      <c r="I281" s="164" t="s">
        <v>65</v>
      </c>
      <c r="J281" s="273">
        <f ca="1">IF(AK281&lt;=Données!$B$2,1," ")</f>
        <v>1</v>
      </c>
      <c r="K281" s="45"/>
      <c r="L281" s="46">
        <v>1</v>
      </c>
      <c r="M281" s="47"/>
      <c r="N281" s="48"/>
      <c r="O281" s="185"/>
      <c r="P281" s="187"/>
      <c r="Q281" s="185"/>
      <c r="R281" s="186">
        <v>1</v>
      </c>
      <c r="S281" s="186">
        <v>1</v>
      </c>
      <c r="T281" s="187"/>
      <c r="U281" s="187"/>
      <c r="V281" s="187"/>
      <c r="W281" s="187"/>
      <c r="X281" s="214"/>
      <c r="Y281" s="215"/>
      <c r="Z281" s="36"/>
      <c r="AA281" s="34"/>
      <c r="AB281" s="35"/>
      <c r="AC281" s="35"/>
      <c r="AD281" s="35"/>
      <c r="AE281" s="324"/>
      <c r="AF281" s="325"/>
      <c r="AG281" s="326"/>
      <c r="AH281" s="344"/>
      <c r="AI281" s="56"/>
      <c r="AJ281" s="41" t="s">
        <v>66</v>
      </c>
      <c r="AK281" s="42">
        <v>44343</v>
      </c>
      <c r="AL281" s="50"/>
      <c r="AM281" s="337" t="str">
        <f>INDEX($K$6:$AE$6,1,MATCH(1,K281:AE281,-1))</f>
        <v>95PFE-L2M</v>
      </c>
      <c r="AN281" s="337" t="str">
        <f>IF(INDEX($K$6:$AE$6,1,MATCH(1,K281:AE281,1))&lt;&gt;INDEX($K$6:$AE$6,1,MATCH(1,K281:AE281,-1)),INDEX($K$6:$AE$6,1,MATCH(1,K281:AE281,1)),"-")</f>
        <v>1870 +</v>
      </c>
      <c r="AO281"/>
      <c r="AP281"/>
      <c r="AQ281"/>
    </row>
    <row r="282" spans="1:43" ht="15" customHeight="1" x14ac:dyDescent="0.2">
      <c r="A282" s="169" t="str">
        <f>IF(IFERROR(VLOOKUP(G282,EmployesActifs,1,FALSE),"Non")&lt;&gt;"Non","Oui","Non")</f>
        <v>Non</v>
      </c>
      <c r="B282" s="172">
        <f>IF(A282="Oui",1,0)</f>
        <v>0</v>
      </c>
      <c r="C282" s="172">
        <f>IF(OR(G282="Médecin",H282="Médecin",I282="Médecin",I282="Médecins",H282="anesthésiste",H282="boursier univ.",H282="chercheur",H282="chirurgien",H282="Résident(e)",H282="Md Urg",H282="Md Card",H282="Fellow",H282="Externe Médecine",H282="Directeur de la biobanque Médecin",H282="monit.-boursier",),1,0)</f>
        <v>0</v>
      </c>
      <c r="D282" s="172">
        <f>IF(OR(G282=0,H282="Stagiaire",H282="Stagiaires",H282="Externe",H282="Externes",G282="agence",H282="STAGIAIRE INFIRMIER(ÈRE)",H282="STAGIAIRE SI",H282="STAGIAIRE PAB",H282="STAGIAIRE EN PERFUSION",H282="Stagiaire Physiothérapeute",H282="Stagiaire médecine",H282="Stagiaire - Service sociaux",H282="STAGIAIRE SOINS INFIRMIERS",H282="STAGIAIRE EXTERNE EN MÉDECINE",H282="ss",),1,0)</f>
        <v>0</v>
      </c>
      <c r="E282" s="28" t="s">
        <v>1369</v>
      </c>
      <c r="F282" s="28" t="s">
        <v>2877</v>
      </c>
      <c r="G282" s="255">
        <v>12254</v>
      </c>
      <c r="H282" s="57" t="s">
        <v>734</v>
      </c>
      <c r="I282" s="52" t="s">
        <v>2878</v>
      </c>
      <c r="J282" s="273">
        <f ca="1">IF(AK282&lt;=Données!$B$2,1," ")</f>
        <v>1</v>
      </c>
      <c r="K282" s="45" t="s">
        <v>56</v>
      </c>
      <c r="L282" s="46"/>
      <c r="M282" s="47"/>
      <c r="N282" s="48">
        <v>1</v>
      </c>
      <c r="O282" s="185"/>
      <c r="P282" s="187"/>
      <c r="Q282" s="185"/>
      <c r="R282" s="186"/>
      <c r="S282" s="186"/>
      <c r="T282" s="187"/>
      <c r="U282" s="187"/>
      <c r="V282" s="187"/>
      <c r="W282" s="187"/>
      <c r="X282" s="214"/>
      <c r="Y282" s="215"/>
      <c r="Z282" s="36"/>
      <c r="AA282" s="34"/>
      <c r="AB282" s="35"/>
      <c r="AC282" s="35"/>
      <c r="AD282" s="35"/>
      <c r="AE282" s="324"/>
      <c r="AF282" s="325"/>
      <c r="AG282" s="326"/>
      <c r="AH282" s="36"/>
      <c r="AI282" s="56"/>
      <c r="AJ282" s="41" t="s">
        <v>85</v>
      </c>
      <c r="AK282" s="42">
        <v>44741</v>
      </c>
      <c r="AL282" s="50"/>
      <c r="AM282" s="337" t="str">
        <f>INDEX($K$6:$AE$6,1,MATCH(1,K282:AE282,-1))</f>
        <v>F550</v>
      </c>
      <c r="AN282" s="337" t="str">
        <f>IF(INDEX($K$6:$AE$6,1,MATCH(1,K282:AE282,1))&lt;&gt;INDEX($K$6:$AE$6,1,MATCH(1,K282:AE282,-1)),INDEX($K$6:$AE$6,1,MATCH(1,K282:AE282,1)),"-")</f>
        <v>-</v>
      </c>
      <c r="AO282"/>
      <c r="AP282"/>
      <c r="AQ282"/>
    </row>
    <row r="283" spans="1:43" ht="15" customHeight="1" x14ac:dyDescent="0.2">
      <c r="A283" s="169" t="str">
        <f>IF(IFERROR(VLOOKUP(G283,EmployesActifs,1,FALSE),"Non")&lt;&gt;"Non","Oui","Non")</f>
        <v>Non</v>
      </c>
      <c r="B283" s="172">
        <f>IF(A283="Oui",1,0)</f>
        <v>0</v>
      </c>
      <c r="C283" s="172">
        <f>IF(OR(G283="Médecin",H283="Médecin",I283="Médecin",I283="Médecins",H283="anesthésiste",H283="boursier univ.",H283="chercheur",H283="chirurgien",H283="Résident(e)",H283="Md Urg",H283="Md Card",H283="Fellow",H283="Externe Médecine",H283="Directeur de la biobanque Médecin",H283="monit.-boursier",),1,0)</f>
        <v>0</v>
      </c>
      <c r="D283" s="172">
        <f>IF(OR(G283=0,H283="Stagiaire",H283="Stagiaires",H283="Externe",H283="Externes",G283="agence",H283="STAGIAIRE INFIRMIER(ÈRE)",H283="STAGIAIRE SI",H283="STAGIAIRE PAB",H283="STAGIAIRE EN PERFUSION",H283="Stagiaire Physiothérapeute",H283="Stagiaire médecine",H283="Stagiaire - Service sociaux",H283="STAGIAIRE SOINS INFIRMIERS",H283="STAGIAIRE EXTERNE EN MÉDECINE",H283="ss",),1,0)</f>
        <v>0</v>
      </c>
      <c r="E283" s="28" t="s">
        <v>1369</v>
      </c>
      <c r="F283" s="28" t="s">
        <v>810</v>
      </c>
      <c r="G283" s="255">
        <v>9992</v>
      </c>
      <c r="H283" s="67" t="s">
        <v>269</v>
      </c>
      <c r="I283" s="66" t="s">
        <v>424</v>
      </c>
      <c r="J283" s="273">
        <f ca="1">IF(AK283&lt;=Données!$B$2,1," ")</f>
        <v>1</v>
      </c>
      <c r="K283" s="45" t="s">
        <v>56</v>
      </c>
      <c r="L283" s="46" t="s">
        <v>56</v>
      </c>
      <c r="M283" s="47">
        <v>1</v>
      </c>
      <c r="N283" s="48"/>
      <c r="O283" s="185"/>
      <c r="P283" s="187"/>
      <c r="Q283" s="185"/>
      <c r="R283" s="186"/>
      <c r="S283" s="186"/>
      <c r="T283" s="187"/>
      <c r="U283" s="187"/>
      <c r="V283" s="187"/>
      <c r="W283" s="187"/>
      <c r="X283" s="214"/>
      <c r="Y283" s="215"/>
      <c r="Z283" s="36"/>
      <c r="AA283" s="34"/>
      <c r="AB283" s="35"/>
      <c r="AC283" s="35"/>
      <c r="AD283" s="35"/>
      <c r="AE283" s="324"/>
      <c r="AF283" s="325"/>
      <c r="AG283" s="326"/>
      <c r="AH283" s="36"/>
      <c r="AI283" s="56"/>
      <c r="AJ283" s="41" t="s">
        <v>98</v>
      </c>
      <c r="AK283" s="42">
        <v>44581</v>
      </c>
      <c r="AL283" s="50"/>
      <c r="AM283" s="337" t="str">
        <f>INDEX($K$6:$AE$6,1,MATCH(1,K283:AE283,-1))</f>
        <v>95PFE-L2L</v>
      </c>
      <c r="AN283" s="337" t="str">
        <f>IF(INDEX($K$6:$AE$6,1,MATCH(1,K283:AE283,1))&lt;&gt;INDEX($K$6:$AE$6,1,MATCH(1,K283:AE283,-1)),INDEX($K$6:$AE$6,1,MATCH(1,K283:AE283,1)),"-")</f>
        <v>-</v>
      </c>
      <c r="AO283"/>
      <c r="AP283"/>
      <c r="AQ283"/>
    </row>
    <row r="284" spans="1:43" ht="15" customHeight="1" x14ac:dyDescent="0.2">
      <c r="A284" s="169" t="str">
        <f>IF(IFERROR(VLOOKUP(G284,EmployesActifs,1,FALSE),"Non")&lt;&gt;"Non","Oui","Non")</f>
        <v>Non</v>
      </c>
      <c r="B284" s="172">
        <f>IF(A284="Oui",1,0)</f>
        <v>0</v>
      </c>
      <c r="C284" s="172">
        <f>IF(OR(G284="Médecin",H284="Médecin",I284="Médecin",I284="Médecins",H284="anesthésiste",H284="boursier univ.",H284="chercheur",H284="chirurgien",H284="Résident(e)",H284="Md Urg",H284="Md Card",H284="Fellow",H284="Externe Médecine",H284="Directeur de la biobanque Médecin",H284="monit.-boursier",),1,0)</f>
        <v>0</v>
      </c>
      <c r="D284" s="172">
        <f>IF(OR(G284=0,H284="Stagiaire",H284="Stagiaires",H284="Externe",H284="Externes",G284="agence",H284="STAGIAIRE INFIRMIER(ÈRE)",H284="STAGIAIRE SI",H284="STAGIAIRE PAB",H284="STAGIAIRE EN PERFUSION",H284="Stagiaire Physiothérapeute",H284="Stagiaire médecine",H284="Stagiaire - Service sociaux",H284="STAGIAIRE SOINS INFIRMIERS",H284="STAGIAIRE EXTERNE EN MÉDECINE",H284="ss",),1,0)</f>
        <v>0</v>
      </c>
      <c r="E284" s="28" t="s">
        <v>1375</v>
      </c>
      <c r="F284" s="28" t="s">
        <v>4423</v>
      </c>
      <c r="G284" s="255">
        <v>12382</v>
      </c>
      <c r="H284" s="79" t="s">
        <v>69</v>
      </c>
      <c r="I284" s="164" t="s">
        <v>3403</v>
      </c>
      <c r="J284" s="273">
        <f ca="1">IF(AK284&lt;=Données!$B$2,1," ")</f>
        <v>1</v>
      </c>
      <c r="K284" s="45" t="s">
        <v>56</v>
      </c>
      <c r="L284" s="46" t="s">
        <v>56</v>
      </c>
      <c r="M284" s="47" t="s">
        <v>56</v>
      </c>
      <c r="N284" s="48">
        <v>1</v>
      </c>
      <c r="O284" s="185"/>
      <c r="P284" s="187"/>
      <c r="Q284" s="185"/>
      <c r="R284" s="186"/>
      <c r="S284" s="186"/>
      <c r="T284" s="187"/>
      <c r="U284" s="187"/>
      <c r="V284" s="187"/>
      <c r="W284" s="187"/>
      <c r="X284" s="214"/>
      <c r="Y284" s="215"/>
      <c r="Z284" s="36"/>
      <c r="AA284" s="34"/>
      <c r="AB284" s="35"/>
      <c r="AC284" s="35"/>
      <c r="AD284" s="35"/>
      <c r="AE284" s="324"/>
      <c r="AF284" s="325"/>
      <c r="AG284" s="326"/>
      <c r="AH284" s="36"/>
      <c r="AI284" s="56"/>
      <c r="AJ284" s="41" t="s">
        <v>2858</v>
      </c>
      <c r="AK284" s="42">
        <v>45167</v>
      </c>
      <c r="AL284" s="50"/>
      <c r="AM284" s="337" t="str">
        <f>INDEX($K$6:$AE$6,1,MATCH(1,K284:AE284,-1))</f>
        <v>F550</v>
      </c>
      <c r="AN284" s="337" t="str">
        <f>IF(INDEX($K$6:$AE$6,1,MATCH(1,K284:AE284,1))&lt;&gt;INDEX($K$6:$AE$6,1,MATCH(1,K284:AE284,-1)),INDEX($K$6:$AE$6,1,MATCH(1,K284:AE284,1)),"-")</f>
        <v>-</v>
      </c>
      <c r="AO284"/>
      <c r="AP284"/>
      <c r="AQ284"/>
    </row>
    <row r="285" spans="1:43" ht="15" customHeight="1" x14ac:dyDescent="0.2">
      <c r="A285" s="169" t="str">
        <f>IF(IFERROR(VLOOKUP(G285,EmployesActifs,1,FALSE),"Non")&lt;&gt;"Non","Oui","Non")</f>
        <v>Non</v>
      </c>
      <c r="B285" s="172">
        <f>IF(A285="Oui",1,0)</f>
        <v>0</v>
      </c>
      <c r="C285" s="172">
        <f>IF(OR(G285="Médecin",H285="Médecin",I285="Médecin",I285="Médecins",H285="anesthésiste",H285="boursier univ.",H285="chercheur",H285="chirurgien",H285="Résident(e)",H285="Md Urg",H285="Md Card",H285="Fellow",H285="Externe Médecine",H285="Directeur de la biobanque Médecin",H285="monit.-boursier",),1,0)</f>
        <v>0</v>
      </c>
      <c r="D285" s="172">
        <f>IF(OR(G285=0,H285="Stagiaire",H285="Stagiaires",H285="Externe",H285="Externes",G285="agence",H285="STAGIAIRE INFIRMIER(ÈRE)",H285="STAGIAIRE SI",H285="STAGIAIRE PAB",H285="STAGIAIRE EN PERFUSION",H285="Stagiaire Physiothérapeute",H285="Stagiaire médecine",H285="Stagiaire - Service sociaux",H285="STAGIAIRE SOINS INFIRMIERS",H285="STAGIAIRE EXTERNE EN MÉDECINE",H285="ss",),1,0)</f>
        <v>0</v>
      </c>
      <c r="E285" s="28" t="s">
        <v>1376</v>
      </c>
      <c r="F285" s="28" t="s">
        <v>1377</v>
      </c>
      <c r="G285" s="257">
        <v>11979</v>
      </c>
      <c r="H285" s="79" t="s">
        <v>103</v>
      </c>
      <c r="I285" s="164" t="s">
        <v>836</v>
      </c>
      <c r="J285" s="273">
        <f ca="1">IF(AK285&lt;=Données!$B$2,1," ")</f>
        <v>1</v>
      </c>
      <c r="K285" s="45"/>
      <c r="L285" s="46" t="s">
        <v>56</v>
      </c>
      <c r="M285" s="47" t="s">
        <v>56</v>
      </c>
      <c r="N285" s="48"/>
      <c r="O285" s="185"/>
      <c r="P285" s="187"/>
      <c r="Q285" s="185"/>
      <c r="R285" s="186"/>
      <c r="S285" s="186">
        <v>1</v>
      </c>
      <c r="T285" s="187"/>
      <c r="U285" s="187"/>
      <c r="V285" s="187"/>
      <c r="W285" s="187"/>
      <c r="X285" s="214"/>
      <c r="Y285" s="215"/>
      <c r="Z285" s="36"/>
      <c r="AA285" s="34"/>
      <c r="AB285" s="35"/>
      <c r="AC285" s="35"/>
      <c r="AD285" s="35"/>
      <c r="AE285" s="324"/>
      <c r="AF285" s="325"/>
      <c r="AG285" s="326"/>
      <c r="AH285" s="36"/>
      <c r="AI285" s="56"/>
      <c r="AJ285" s="41" t="s">
        <v>57</v>
      </c>
      <c r="AK285" s="42">
        <v>44568</v>
      </c>
      <c r="AL285" s="50"/>
      <c r="AM285" s="337" t="str">
        <f>INDEX($K$6:$AE$6,1,MATCH(1,K285:AE285,-1))</f>
        <v>1870 +</v>
      </c>
      <c r="AN285" s="337" t="str">
        <f>IF(INDEX($K$6:$AE$6,1,MATCH(1,K285:AE285,1))&lt;&gt;INDEX($K$6:$AE$6,1,MATCH(1,K285:AE285,-1)),INDEX($K$6:$AE$6,1,MATCH(1,K285:AE285,1)),"-")</f>
        <v>-</v>
      </c>
      <c r="AO285"/>
      <c r="AP285"/>
      <c r="AQ285"/>
    </row>
    <row r="286" spans="1:43" ht="15" customHeight="1" x14ac:dyDescent="0.2">
      <c r="A286" s="169" t="str">
        <f>IF(IFERROR(VLOOKUP(G286,EmployesActifs,1,FALSE),"Non")&lt;&gt;"Non","Oui","Non")</f>
        <v>Non</v>
      </c>
      <c r="B286" s="172">
        <f>IF(A286="Oui",1,0)</f>
        <v>0</v>
      </c>
      <c r="C286" s="172">
        <f>IF(OR(G286="Médecin",H286="Médecin",I286="Médecin",I286="Médecins",H286="anesthésiste",H286="boursier univ.",H286="chercheur",H286="chirurgien",H286="Résident(e)",H286="Md Urg",H286="Md Card",H286="Fellow",H286="Externe Médecine",H286="Directeur de la biobanque Médecin",H286="monit.-boursier",),1,0)</f>
        <v>0</v>
      </c>
      <c r="D286" s="172">
        <f>IF(OR(G286=0,H286="Stagiaire",H286="Stagiaires",H286="Externe",H286="Externes",G286="agence",H286="STAGIAIRE INFIRMIER(ÈRE)",H286="STAGIAIRE SI",H286="STAGIAIRE PAB",H286="STAGIAIRE EN PERFUSION",H286="Stagiaire Physiothérapeute",H286="Stagiaire médecine",H286="Stagiaire - Service sociaux",H286="STAGIAIRE SOINS INFIRMIERS",H286="STAGIAIRE EXTERNE EN MÉDECINE",H286="ss",),1,0)</f>
        <v>0</v>
      </c>
      <c r="E286" s="28" t="s">
        <v>3646</v>
      </c>
      <c r="F286" s="28" t="s">
        <v>3647</v>
      </c>
      <c r="G286" s="255">
        <v>5364</v>
      </c>
      <c r="H286" s="79" t="s">
        <v>103</v>
      </c>
      <c r="I286" s="164" t="s">
        <v>43</v>
      </c>
      <c r="J286" s="273">
        <f ca="1">IF(AK286&lt;=Données!$B$2,1," ")</f>
        <v>1</v>
      </c>
      <c r="K286" s="45"/>
      <c r="L286" s="46"/>
      <c r="M286" s="47"/>
      <c r="N286" s="48"/>
      <c r="O286" s="185"/>
      <c r="P286" s="187"/>
      <c r="Q286" s="185"/>
      <c r="R286" s="186"/>
      <c r="S286" s="186"/>
      <c r="T286" s="187"/>
      <c r="U286" s="187"/>
      <c r="V286" s="187"/>
      <c r="W286" s="187"/>
      <c r="X286" s="214"/>
      <c r="Y286" s="215"/>
      <c r="Z286" s="36">
        <v>1</v>
      </c>
      <c r="AA286" s="34"/>
      <c r="AB286" s="35"/>
      <c r="AC286" s="35"/>
      <c r="AD286" s="35"/>
      <c r="AE286" s="324"/>
      <c r="AF286" s="325"/>
      <c r="AG286" s="326"/>
      <c r="AH286" s="36"/>
      <c r="AI286" s="56"/>
      <c r="AJ286" s="41" t="s">
        <v>44</v>
      </c>
      <c r="AK286" s="42">
        <v>43957</v>
      </c>
      <c r="AL286" s="50"/>
      <c r="AM286" s="337" t="str">
        <f>INDEX($K$6:$AE$6,1,MATCH(1,K286:AE286,-1))</f>
        <v>1510-XS</v>
      </c>
      <c r="AN286" s="337" t="str">
        <f>IF(INDEX($K$6:$AE$6,1,MATCH(1,K286:AE286,1))&lt;&gt;INDEX($K$6:$AE$6,1,MATCH(1,K286:AE286,-1)),INDEX($K$6:$AE$6,1,MATCH(1,K286:AE286,1)),"-")</f>
        <v>-</v>
      </c>
      <c r="AO286"/>
      <c r="AP286"/>
      <c r="AQ286"/>
    </row>
    <row r="287" spans="1:43" ht="15" customHeight="1" x14ac:dyDescent="0.2">
      <c r="A287" s="169" t="str">
        <f>IF(IFERROR(VLOOKUP(G287,EmployesActifs,1,FALSE),"Non")&lt;&gt;"Non","Oui","Non")</f>
        <v>Non</v>
      </c>
      <c r="B287" s="172">
        <f>IF(A287="Oui",1,0)</f>
        <v>0</v>
      </c>
      <c r="C287" s="172">
        <f>IF(OR(G287="Médecin",H287="Médecin",I287="Médecin",I287="Médecins",H287="anesthésiste",H287="boursier univ.",H287="chercheur",H287="chirurgien",H287="Résident(e)",H287="Md Urg",H287="Md Card",H287="Fellow",H287="Externe Médecine",H287="Directeur de la biobanque Médecin",H287="monit.-boursier",),1,0)</f>
        <v>0</v>
      </c>
      <c r="D287" s="172">
        <f>IF(OR(G287=0,H287="Stagiaire",H287="Stagiaires",H287="Externe",H287="Externes",G287="agence",H287="STAGIAIRE INFIRMIER(ÈRE)",H287="STAGIAIRE SI",H287="STAGIAIRE PAB",H287="STAGIAIRE EN PERFUSION",H287="Stagiaire Physiothérapeute",H287="Stagiaire médecine",H287="Stagiaire - Service sociaux",H287="STAGIAIRE SOINS INFIRMIERS",H287="STAGIAIRE EXTERNE EN MÉDECINE",H287="ss",),1,0)</f>
        <v>0</v>
      </c>
      <c r="E287" s="28" t="s">
        <v>1381</v>
      </c>
      <c r="F287" s="28" t="s">
        <v>1382</v>
      </c>
      <c r="G287" s="255">
        <v>3967</v>
      </c>
      <c r="H287" s="79" t="s">
        <v>544</v>
      </c>
      <c r="I287" s="164" t="s">
        <v>122</v>
      </c>
      <c r="J287" s="273">
        <f ca="1">IF(AK287&lt;=Données!$B$2,1," ")</f>
        <v>1</v>
      </c>
      <c r="K287" s="45"/>
      <c r="L287" s="46"/>
      <c r="M287" s="47"/>
      <c r="N287" s="48"/>
      <c r="O287" s="185"/>
      <c r="P287" s="187"/>
      <c r="Q287" s="185"/>
      <c r="R287" s="186">
        <v>1</v>
      </c>
      <c r="S287" s="186"/>
      <c r="T287" s="187"/>
      <c r="U287" s="187"/>
      <c r="V287" s="187"/>
      <c r="W287" s="187"/>
      <c r="X287" s="214"/>
      <c r="Y287" s="215"/>
      <c r="Z287" s="36"/>
      <c r="AA287" s="34"/>
      <c r="AB287" s="35"/>
      <c r="AC287" s="35"/>
      <c r="AD287" s="35"/>
      <c r="AE287" s="324"/>
      <c r="AF287" s="325"/>
      <c r="AG287" s="326"/>
      <c r="AH287" s="36"/>
      <c r="AI287" s="56"/>
      <c r="AJ287" s="41" t="s">
        <v>44</v>
      </c>
      <c r="AK287" s="42">
        <v>43948</v>
      </c>
      <c r="AL287" s="50"/>
      <c r="AM287" s="337">
        <f>INDEX($K$6:$AE$6,1,MATCH(1,K287:AE287,-1))</f>
        <v>1860</v>
      </c>
      <c r="AN287" s="337" t="str">
        <f>IF(INDEX($K$6:$AE$6,1,MATCH(1,K287:AE287,1))&lt;&gt;INDEX($K$6:$AE$6,1,MATCH(1,K287:AE287,-1)),INDEX($K$6:$AE$6,1,MATCH(1,K287:AE287,1)),"-")</f>
        <v>-</v>
      </c>
      <c r="AO287"/>
      <c r="AP287"/>
      <c r="AQ287"/>
    </row>
    <row r="288" spans="1:43" ht="15" customHeight="1" x14ac:dyDescent="0.2">
      <c r="A288" s="169" t="str">
        <f>IF(IFERROR(VLOOKUP(G288,EmployesActifs,1,FALSE),"Non")&lt;&gt;"Non","Oui","Non")</f>
        <v>Non</v>
      </c>
      <c r="B288" s="172">
        <f>IF(A288="Oui",1,0)</f>
        <v>0</v>
      </c>
      <c r="C288" s="172">
        <f>IF(OR(G288="Médecin",H288="Médecin",I288="Médecin",I288="Médecins",H288="anesthésiste",H288="boursier univ.",H288="chercheur",H288="chirurgien",H288="Résident(e)",H288="Md Urg",H288="Md Card",H288="Fellow",H288="Externe Médecine",H288="Directeur de la biobanque Médecin",H288="monit.-boursier",),1,0)</f>
        <v>0</v>
      </c>
      <c r="D288" s="172">
        <f>IF(OR(G288=0,H288="Stagiaire",H288="Stagiaires",H288="Externe",H288="Externes",G288="agence",H288="STAGIAIRE INFIRMIER(ÈRE)",H288="STAGIAIRE SI",H288="STAGIAIRE PAB",H288="STAGIAIRE EN PERFUSION",H288="Stagiaire Physiothérapeute",H288="Stagiaire médecine",H288="Stagiaire - Service sociaux",H288="STAGIAIRE SOINS INFIRMIERS",H288="STAGIAIRE EXTERNE EN MÉDECINE",H288="ss",),1,0)</f>
        <v>0</v>
      </c>
      <c r="E288" s="28" t="s">
        <v>1389</v>
      </c>
      <c r="F288" s="28" t="s">
        <v>1390</v>
      </c>
      <c r="G288" s="257">
        <v>11842</v>
      </c>
      <c r="H288" s="67" t="s">
        <v>103</v>
      </c>
      <c r="I288" s="66" t="s">
        <v>61</v>
      </c>
      <c r="J288" s="273" t="str">
        <f ca="1">IF(AL288&lt;=Données!$B$2,1," ")</f>
        <v xml:space="preserve"> </v>
      </c>
      <c r="K288" s="45"/>
      <c r="L288" s="46"/>
      <c r="M288" s="47"/>
      <c r="N288" s="48"/>
      <c r="O288" s="185"/>
      <c r="P288" s="187"/>
      <c r="Q288" s="185"/>
      <c r="R288" s="186"/>
      <c r="S288" s="186">
        <v>1</v>
      </c>
      <c r="T288" s="187"/>
      <c r="U288" s="187"/>
      <c r="V288" s="187"/>
      <c r="W288" s="187"/>
      <c r="X288" s="214"/>
      <c r="Y288" s="215"/>
      <c r="Z288" s="36"/>
      <c r="AA288" s="34"/>
      <c r="AB288" s="35"/>
      <c r="AC288" s="35"/>
      <c r="AD288" s="35"/>
      <c r="AE288" s="324"/>
      <c r="AF288" s="325"/>
      <c r="AG288" s="326"/>
      <c r="AH288" s="36"/>
      <c r="AI288" s="56"/>
      <c r="AJ288" s="328"/>
      <c r="AK288" s="330" t="s">
        <v>4462</v>
      </c>
      <c r="AL288" s="331">
        <v>45370</v>
      </c>
      <c r="AM288" s="337" t="str">
        <f>INDEX($K$6:$AE$6,1,MATCH(1,K288:AE288,-1))</f>
        <v>1870 +</v>
      </c>
      <c r="AN288" s="337" t="str">
        <f>IF(INDEX($K$6:$AE$6,1,MATCH(1,K288:AE288,1))&lt;&gt;INDEX($K$6:$AE$6,1,MATCH(1,K288:AE288,-1)),INDEX($K$6:$AE$6,1,MATCH(1,K288:AE288,1)),"-")</f>
        <v>-</v>
      </c>
      <c r="AO288"/>
      <c r="AP288"/>
      <c r="AQ288"/>
    </row>
    <row r="289" spans="1:43" ht="15" customHeight="1" x14ac:dyDescent="0.2">
      <c r="A289" s="169" t="str">
        <f>IF(IFERROR(VLOOKUP(G289,EmployesActifs,1,FALSE),"Non")&lt;&gt;"Non","Oui","Non")</f>
        <v>Non</v>
      </c>
      <c r="B289" s="172">
        <f>IF(A289="Oui",1,0)</f>
        <v>0</v>
      </c>
      <c r="C289" s="172">
        <f>IF(OR(G289="Médecin",H289="Médecin",I289="Médecin",I289="Médecins",H289="anesthésiste",H289="boursier univ.",H289="chercheur",H289="chirurgien",H289="Résident(e)",H289="Md Urg",H289="Md Card",H289="Fellow",H289="Externe Médecine",H289="Directeur de la biobanque Médecin",H289="monit.-boursier",),1,0)</f>
        <v>0</v>
      </c>
      <c r="D289" s="172">
        <f>IF(OR(G289=0,H289="Stagiaire",H289="Stagiaires",H289="Externe",H289="Externes",G289="agence",H289="STAGIAIRE INFIRMIER(ÈRE)",H289="STAGIAIRE SI",H289="STAGIAIRE PAB",H289="STAGIAIRE EN PERFUSION",H289="Stagiaire Physiothérapeute",H289="Stagiaire médecine",H289="Stagiaire - Service sociaux",H289="STAGIAIRE SOINS INFIRMIERS",H289="STAGIAIRE EXTERNE EN MÉDECINE",H289="ss",),1,0)</f>
        <v>0</v>
      </c>
      <c r="E289" s="28" t="s">
        <v>1391</v>
      </c>
      <c r="F289" s="28" t="s">
        <v>1392</v>
      </c>
      <c r="G289" s="257">
        <v>6272</v>
      </c>
      <c r="H289" s="67" t="s">
        <v>2506</v>
      </c>
      <c r="I289" s="66" t="s">
        <v>206</v>
      </c>
      <c r="J289" s="273">
        <f ca="1">IF(AK289&lt;=Données!$B$2,1," ")</f>
        <v>1</v>
      </c>
      <c r="K289" s="45"/>
      <c r="L289" s="46">
        <v>1</v>
      </c>
      <c r="M289" s="47"/>
      <c r="N289" s="48"/>
      <c r="O289" s="185"/>
      <c r="P289" s="187"/>
      <c r="Q289" s="185"/>
      <c r="R289" s="186"/>
      <c r="S289" s="186"/>
      <c r="T289" s="187"/>
      <c r="U289" s="187"/>
      <c r="V289" s="187"/>
      <c r="W289" s="187"/>
      <c r="X289" s="214"/>
      <c r="Y289" s="215"/>
      <c r="Z289" s="36"/>
      <c r="AA289" s="34"/>
      <c r="AB289" s="35"/>
      <c r="AC289" s="35"/>
      <c r="AD289" s="35"/>
      <c r="AE289" s="324"/>
      <c r="AF289" s="325"/>
      <c r="AG289" s="326"/>
      <c r="AH289" s="36"/>
      <c r="AI289" s="56"/>
      <c r="AJ289" s="41" t="s">
        <v>85</v>
      </c>
      <c r="AK289" s="42">
        <v>44677</v>
      </c>
      <c r="AL289" s="50"/>
      <c r="AM289" s="337" t="str">
        <f>INDEX($K$6:$AE$6,1,MATCH(1,K289:AE289,-1))</f>
        <v>95PFE-L2M</v>
      </c>
      <c r="AN289" s="337" t="str">
        <f>IF(INDEX($K$6:$AE$6,1,MATCH(1,K289:AE289,1))&lt;&gt;INDEX($K$6:$AE$6,1,MATCH(1,K289:AE289,-1)),INDEX($K$6:$AE$6,1,MATCH(1,K289:AE289,1)),"-")</f>
        <v>-</v>
      </c>
      <c r="AO289"/>
      <c r="AP289"/>
      <c r="AQ289"/>
    </row>
    <row r="290" spans="1:43" ht="15" customHeight="1" x14ac:dyDescent="0.2">
      <c r="A290" s="169" t="str">
        <f>IF(IFERROR(VLOOKUP(G290,EmployesActifs,1,FALSE),"Non")&lt;&gt;"Non","Oui","Non")</f>
        <v>Non</v>
      </c>
      <c r="B290" s="172">
        <f>IF(A290="Oui",1,0)</f>
        <v>0</v>
      </c>
      <c r="C290" s="172">
        <f>IF(OR(G290="Médecin",H290="Médecin",I290="Médecin",I290="Médecins",H290="anesthésiste",H290="boursier univ.",H290="chercheur",H290="chirurgien",H290="Résident(e)",H290="Md Urg",H290="Md Card",H290="Fellow",H290="Externe Médecine",H290="Directeur de la biobanque Médecin",H290="monit.-boursier",),1,0)</f>
        <v>0</v>
      </c>
      <c r="D290" s="172">
        <f>IF(OR(G290=0,H290="Stagiaire",H290="Stagiaires",H290="Externe",H290="Externes",G290="agence",H290="STAGIAIRE INFIRMIER(ÈRE)",H290="STAGIAIRE SI",H290="STAGIAIRE PAB",H290="STAGIAIRE EN PERFUSION",H290="Stagiaire Physiothérapeute",H290="Stagiaire médecine",H290="Stagiaire - Service sociaux",H290="STAGIAIRE SOINS INFIRMIERS",H290="STAGIAIRE EXTERNE EN MÉDECINE",H290="ss",),1,0)</f>
        <v>0</v>
      </c>
      <c r="E290" s="28" t="s">
        <v>1399</v>
      </c>
      <c r="F290" s="28" t="s">
        <v>170</v>
      </c>
      <c r="G290" s="255">
        <v>5833</v>
      </c>
      <c r="H290" s="79" t="s">
        <v>69</v>
      </c>
      <c r="I290" s="164" t="s">
        <v>65</v>
      </c>
      <c r="J290" s="273">
        <f ca="1">IF(AK290&lt;=Données!$B$2,1," ")</f>
        <v>1</v>
      </c>
      <c r="K290" s="45"/>
      <c r="L290" s="46"/>
      <c r="M290" s="47"/>
      <c r="N290" s="48"/>
      <c r="O290" s="185"/>
      <c r="P290" s="187"/>
      <c r="Q290" s="185">
        <v>1</v>
      </c>
      <c r="R290" s="186"/>
      <c r="S290" s="186"/>
      <c r="T290" s="187"/>
      <c r="U290" s="187"/>
      <c r="V290" s="187"/>
      <c r="W290" s="187"/>
      <c r="X290" s="214"/>
      <c r="Y290" s="215"/>
      <c r="Z290" s="36" t="s">
        <v>56</v>
      </c>
      <c r="AA290" s="34" t="s">
        <v>56</v>
      </c>
      <c r="AB290" s="35"/>
      <c r="AC290" s="35"/>
      <c r="AD290" s="35"/>
      <c r="AE290" s="324"/>
      <c r="AF290" s="325"/>
      <c r="AG290" s="326"/>
      <c r="AH290" s="36"/>
      <c r="AI290" s="56"/>
      <c r="AJ290" s="41" t="s">
        <v>159</v>
      </c>
      <c r="AK290" s="42">
        <v>43914</v>
      </c>
      <c r="AL290" s="50"/>
      <c r="AM290" s="337" t="str">
        <f>INDEX($K$6:$AE$6,1,MATCH(1,K290:AE290,-1))</f>
        <v>1860-S</v>
      </c>
      <c r="AN290" s="337" t="str">
        <f>IF(INDEX($K$6:$AE$6,1,MATCH(1,K290:AE290,1))&lt;&gt;INDEX($K$6:$AE$6,1,MATCH(1,K290:AE290,-1)),INDEX($K$6:$AE$6,1,MATCH(1,K290:AE290,1)),"-")</f>
        <v>-</v>
      </c>
      <c r="AO290"/>
      <c r="AP290"/>
      <c r="AQ290"/>
    </row>
    <row r="291" spans="1:43" ht="15" customHeight="1" x14ac:dyDescent="0.2">
      <c r="A291" s="169" t="str">
        <f>IF(IFERROR(VLOOKUP(G291,EmployesActifs,1,FALSE),"Non")&lt;&gt;"Non","Oui","Non")</f>
        <v>Non</v>
      </c>
      <c r="B291" s="172">
        <f>IF(A291="Oui",1,0)</f>
        <v>0</v>
      </c>
      <c r="C291" s="172">
        <f>IF(OR(G291="Médecin",H291="Médecin",I291="Médecin",I291="Médecins",H291="anesthésiste",H291="boursier univ.",H291="chercheur",H291="chirurgien",H291="Résident(e)",H291="Md Urg",H291="Md Card",H291="Fellow",H291="Externe Médecine",H291="Directeur de la biobanque Médecin",H291="monit.-boursier",),1,0)</f>
        <v>0</v>
      </c>
      <c r="D291" s="172">
        <f>IF(OR(G291=0,H291="Stagiaire",H291="Stagiaires",H291="Externe",H291="Externes",G291="agence",H291="STAGIAIRE INFIRMIER(ÈRE)",H291="STAGIAIRE SI",H291="STAGIAIRE PAB",H291="STAGIAIRE EN PERFUSION",H291="Stagiaire Physiothérapeute",H291="Stagiaire médecine",H291="Stagiaire - Service sociaux",H291="STAGIAIRE SOINS INFIRMIERS",H291="STAGIAIRE EXTERNE EN MÉDECINE",H291="ss",),1,0)</f>
        <v>0</v>
      </c>
      <c r="E291" s="28" t="s">
        <v>1399</v>
      </c>
      <c r="F291" s="28" t="s">
        <v>482</v>
      </c>
      <c r="G291" s="255">
        <v>6502</v>
      </c>
      <c r="H291" s="79" t="s">
        <v>54</v>
      </c>
      <c r="I291" s="164" t="s">
        <v>2308</v>
      </c>
      <c r="J291" s="273">
        <f ca="1">IF(AK291&lt;=Données!$B$2,1," ")</f>
        <v>1</v>
      </c>
      <c r="K291" s="45"/>
      <c r="L291" s="46">
        <v>1</v>
      </c>
      <c r="M291" s="47"/>
      <c r="N291" s="48"/>
      <c r="O291" s="185"/>
      <c r="P291" s="187"/>
      <c r="Q291" s="185"/>
      <c r="R291" s="186"/>
      <c r="S291" s="186"/>
      <c r="T291" s="187"/>
      <c r="U291" s="187"/>
      <c r="V291" s="187"/>
      <c r="W291" s="187"/>
      <c r="X291" s="214"/>
      <c r="Y291" s="215"/>
      <c r="Z291" s="36"/>
      <c r="AA291" s="34"/>
      <c r="AB291" s="35"/>
      <c r="AC291" s="35"/>
      <c r="AD291" s="35"/>
      <c r="AE291" s="324"/>
      <c r="AF291" s="325"/>
      <c r="AG291" s="326"/>
      <c r="AH291" s="36"/>
      <c r="AI291" s="56"/>
      <c r="AJ291" s="41" t="s">
        <v>66</v>
      </c>
      <c r="AK291" s="42">
        <v>44236</v>
      </c>
      <c r="AL291" s="50"/>
      <c r="AM291" s="337" t="str">
        <f>INDEX($K$6:$AE$6,1,MATCH(1,K291:AE291,-1))</f>
        <v>95PFE-L2M</v>
      </c>
      <c r="AN291" s="337" t="str">
        <f>IF(INDEX($K$6:$AE$6,1,MATCH(1,K291:AE291,1))&lt;&gt;INDEX($K$6:$AE$6,1,MATCH(1,K291:AE291,-1)),INDEX($K$6:$AE$6,1,MATCH(1,K291:AE291,1)),"-")</f>
        <v>-</v>
      </c>
      <c r="AO291"/>
      <c r="AP291"/>
      <c r="AQ291"/>
    </row>
    <row r="292" spans="1:43" ht="15" customHeight="1" x14ac:dyDescent="0.2">
      <c r="A292" s="169" t="str">
        <f>IF(IFERROR(VLOOKUP(G292,EmployesActifs,1,FALSE),"Non")&lt;&gt;"Non","Oui","Non")</f>
        <v>Non</v>
      </c>
      <c r="B292" s="172">
        <f>IF(A292="Oui",1,0)</f>
        <v>0</v>
      </c>
      <c r="C292" s="172">
        <f>IF(OR(G292="Médecin",H292="Médecin",I292="Médecin",I292="Médecins",H292="anesthésiste",H292="boursier univ.",H292="chercheur",H292="chirurgien",H292="Résident(e)",H292="Md Urg",H292="Md Card",H292="Fellow",H292="Externe Médecine",H292="Directeur de la biobanque Médecin",H292="monit.-boursier",),1,0)</f>
        <v>0</v>
      </c>
      <c r="D292" s="172">
        <f>IF(OR(G292=0,H292="Stagiaire",H292="Stagiaires",H292="Externe",H292="Externes",G292="agence",H292="STAGIAIRE INFIRMIER(ÈRE)",H292="STAGIAIRE SI",H292="STAGIAIRE PAB",H292="STAGIAIRE EN PERFUSION",H292="Stagiaire Physiothérapeute",H292="Stagiaire médecine",H292="Stagiaire - Service sociaux",H292="STAGIAIRE SOINS INFIRMIERS",H292="STAGIAIRE EXTERNE EN MÉDECINE",H292="ss",),1,0)</f>
        <v>0</v>
      </c>
      <c r="E292" s="28" t="s">
        <v>1399</v>
      </c>
      <c r="F292" s="28" t="s">
        <v>1401</v>
      </c>
      <c r="G292" s="255">
        <v>599</v>
      </c>
      <c r="H292" s="57" t="s">
        <v>42</v>
      </c>
      <c r="I292" s="52" t="s">
        <v>61</v>
      </c>
      <c r="J292" s="273">
        <f ca="1">IF(AK292&lt;=Données!$B$2,1," ")</f>
        <v>1</v>
      </c>
      <c r="K292" s="45" t="s">
        <v>56</v>
      </c>
      <c r="L292" s="46"/>
      <c r="M292" s="47"/>
      <c r="N292" s="48"/>
      <c r="O292" s="185"/>
      <c r="P292" s="187"/>
      <c r="Q292" s="185"/>
      <c r="R292" s="186"/>
      <c r="S292" s="186"/>
      <c r="T292" s="187"/>
      <c r="U292" s="187"/>
      <c r="V292" s="187"/>
      <c r="W292" s="187"/>
      <c r="X292" s="214"/>
      <c r="Y292" s="215"/>
      <c r="Z292" s="36">
        <v>1</v>
      </c>
      <c r="AA292" s="34"/>
      <c r="AB292" s="35"/>
      <c r="AC292" s="35"/>
      <c r="AD292" s="35"/>
      <c r="AE292" s="324"/>
      <c r="AF292" s="325"/>
      <c r="AG292" s="326"/>
      <c r="AH292" s="36"/>
      <c r="AI292" s="56"/>
      <c r="AJ292" s="41" t="s">
        <v>299</v>
      </c>
      <c r="AK292" s="42">
        <v>43794</v>
      </c>
      <c r="AL292" s="50"/>
      <c r="AM292" s="337" t="str">
        <f>INDEX($K$6:$AE$6,1,MATCH(1,K292:AE292,-1))</f>
        <v>1510-XS</v>
      </c>
      <c r="AN292" s="337" t="str">
        <f>IF(INDEX($K$6:$AE$6,1,MATCH(1,K292:AE292,1))&lt;&gt;INDEX($K$6:$AE$6,1,MATCH(1,K292:AE292,-1)),INDEX($K$6:$AE$6,1,MATCH(1,K292:AE292,1)),"-")</f>
        <v>-</v>
      </c>
      <c r="AO292"/>
      <c r="AP292"/>
      <c r="AQ292"/>
    </row>
    <row r="293" spans="1:43" ht="15" customHeight="1" x14ac:dyDescent="0.2">
      <c r="A293" s="169" t="str">
        <f>IF(IFERROR(VLOOKUP(G293,EmployesActifs,1,FALSE),"Non")&lt;&gt;"Non","Oui","Non")</f>
        <v>Non</v>
      </c>
      <c r="B293" s="172">
        <f>IF(A293="Oui",1,0)</f>
        <v>0</v>
      </c>
      <c r="C293" s="172">
        <f>IF(OR(G293="Médecin",H293="Médecin",I293="Médecin",I293="Médecins",H293="anesthésiste",H293="boursier univ.",H293="chercheur",H293="chirurgien",H293="Résident(e)",H293="Md Urg",H293="Md Card",H293="Fellow",H293="Externe Médecine",H293="Directeur de la biobanque Médecin",H293="monit.-boursier",),1,0)</f>
        <v>0</v>
      </c>
      <c r="D293" s="172">
        <f>IF(OR(G293=0,H293="Stagiaire",H293="Stagiaires",H293="Externe",H293="Externes",G293="agence",H293="STAGIAIRE INFIRMIER(ÈRE)",H293="STAGIAIRE SI",H293="STAGIAIRE PAB",H293="STAGIAIRE EN PERFUSION",H293="Stagiaire Physiothérapeute",H293="Stagiaire médecine",H293="Stagiaire - Service sociaux",H293="STAGIAIRE SOINS INFIRMIERS",H293="STAGIAIRE EXTERNE EN MÉDECINE",H293="ss",),1,0)</f>
        <v>0</v>
      </c>
      <c r="E293" s="28" t="s">
        <v>1399</v>
      </c>
      <c r="F293" s="28" t="s">
        <v>1111</v>
      </c>
      <c r="G293" s="255">
        <v>9765</v>
      </c>
      <c r="H293" s="57" t="s">
        <v>261</v>
      </c>
      <c r="I293" s="52" t="s">
        <v>55</v>
      </c>
      <c r="J293" s="273">
        <f ca="1">IF(AK293&lt;=Données!$B$2,1," ")</f>
        <v>1</v>
      </c>
      <c r="K293" s="45"/>
      <c r="L293" s="46">
        <v>1</v>
      </c>
      <c r="M293" s="47"/>
      <c r="N293" s="48"/>
      <c r="O293" s="185"/>
      <c r="P293" s="187"/>
      <c r="Q293" s="185"/>
      <c r="R293" s="186"/>
      <c r="S293" s="186"/>
      <c r="T293" s="187"/>
      <c r="U293" s="187"/>
      <c r="V293" s="187"/>
      <c r="W293" s="187"/>
      <c r="X293" s="214"/>
      <c r="Y293" s="215"/>
      <c r="Z293" s="36"/>
      <c r="AA293" s="34"/>
      <c r="AB293" s="35"/>
      <c r="AC293" s="35"/>
      <c r="AD293" s="35"/>
      <c r="AE293" s="324"/>
      <c r="AF293" s="325"/>
      <c r="AG293" s="326"/>
      <c r="AH293" s="36"/>
      <c r="AI293" s="56"/>
      <c r="AJ293" s="41" t="s">
        <v>144</v>
      </c>
      <c r="AK293" s="42">
        <v>44589</v>
      </c>
      <c r="AL293" s="50"/>
      <c r="AM293" s="337" t="str">
        <f>INDEX($K$6:$AE$6,1,MATCH(1,K293:AE293,-1))</f>
        <v>95PFE-L2M</v>
      </c>
      <c r="AN293" s="337" t="str">
        <f>IF(INDEX($K$6:$AE$6,1,MATCH(1,K293:AE293,1))&lt;&gt;INDEX($K$6:$AE$6,1,MATCH(1,K293:AE293,-1)),INDEX($K$6:$AE$6,1,MATCH(1,K293:AE293,1)),"-")</f>
        <v>-</v>
      </c>
      <c r="AO293"/>
      <c r="AP293"/>
      <c r="AQ293"/>
    </row>
    <row r="294" spans="1:43" ht="15" customHeight="1" x14ac:dyDescent="0.2">
      <c r="A294" s="169" t="str">
        <f>IF(IFERROR(VLOOKUP(G294,EmployesActifs,1,FALSE),"Non")&lt;&gt;"Non","Oui","Non")</f>
        <v>Non</v>
      </c>
      <c r="B294" s="172">
        <f>IF(A294="Oui",1,0)</f>
        <v>0</v>
      </c>
      <c r="C294" s="172">
        <f>IF(OR(G294="Médecin",H294="Médecin",I294="Médecin",I294="Médecins",H294="anesthésiste",H294="boursier univ.",H294="chercheur",H294="chirurgien",H294="Résident(e)",H294="Md Urg",H294="Md Card",H294="Fellow",H294="Externe Médecine",H294="Directeur de la biobanque Médecin",H294="monit.-boursier",),1,0)</f>
        <v>0</v>
      </c>
      <c r="D294" s="172">
        <f>IF(OR(G294=0,H294="Stagiaire",H294="Stagiaires",H294="Externe",H294="Externes",G294="agence",H294="STAGIAIRE INFIRMIER(ÈRE)",H294="STAGIAIRE SI",H294="STAGIAIRE PAB",H294="STAGIAIRE EN PERFUSION",H294="Stagiaire Physiothérapeute",H294="Stagiaire médecine",H294="Stagiaire - Service sociaux",H294="STAGIAIRE SOINS INFIRMIERS",H294="STAGIAIRE EXTERNE EN MÉDECINE",H294="ss",),1,0)</f>
        <v>0</v>
      </c>
      <c r="E294" s="28" t="s">
        <v>1399</v>
      </c>
      <c r="F294" s="28" t="s">
        <v>1402</v>
      </c>
      <c r="G294" s="255">
        <v>8683</v>
      </c>
      <c r="H294" s="79" t="s">
        <v>103</v>
      </c>
      <c r="I294" s="164" t="s">
        <v>3469</v>
      </c>
      <c r="J294" s="273">
        <f ca="1">IF(AK294&lt;=Données!$B$2,1," ")</f>
        <v>1</v>
      </c>
      <c r="K294" s="45"/>
      <c r="L294" s="46">
        <v>1</v>
      </c>
      <c r="M294" s="47"/>
      <c r="N294" s="48"/>
      <c r="O294" s="185"/>
      <c r="P294" s="187"/>
      <c r="Q294" s="185"/>
      <c r="R294" s="186"/>
      <c r="S294" s="186"/>
      <c r="T294" s="187"/>
      <c r="U294" s="187"/>
      <c r="V294" s="187"/>
      <c r="W294" s="187"/>
      <c r="X294" s="214"/>
      <c r="Y294" s="215"/>
      <c r="Z294" s="36"/>
      <c r="AA294" s="34"/>
      <c r="AB294" s="35"/>
      <c r="AC294" s="35"/>
      <c r="AD294" s="35"/>
      <c r="AE294" s="324"/>
      <c r="AF294" s="325"/>
      <c r="AG294" s="326"/>
      <c r="AH294" s="36"/>
      <c r="AI294" s="56"/>
      <c r="AJ294" s="41" t="s">
        <v>340</v>
      </c>
      <c r="AK294" s="42">
        <v>44569</v>
      </c>
      <c r="AL294" s="50"/>
      <c r="AM294" s="337" t="str">
        <f>INDEX($K$6:$AE$6,1,MATCH(1,K294:AE294,-1))</f>
        <v>95PFE-L2M</v>
      </c>
      <c r="AN294" s="337" t="str">
        <f>IF(INDEX($K$6:$AE$6,1,MATCH(1,K294:AE294,1))&lt;&gt;INDEX($K$6:$AE$6,1,MATCH(1,K294:AE294,-1)),INDEX($K$6:$AE$6,1,MATCH(1,K294:AE294,1)),"-")</f>
        <v>-</v>
      </c>
      <c r="AO294"/>
      <c r="AP294"/>
      <c r="AQ294"/>
    </row>
    <row r="295" spans="1:43" ht="15" customHeight="1" x14ac:dyDescent="0.2">
      <c r="A295" s="169" t="str">
        <f>IF(IFERROR(VLOOKUP(G295,EmployesActifs,1,FALSE),"Non")&lt;&gt;"Non","Oui","Non")</f>
        <v>Non</v>
      </c>
      <c r="B295" s="172">
        <f>IF(A295="Oui",1,0)</f>
        <v>0</v>
      </c>
      <c r="C295" s="172">
        <f>IF(OR(G295="Médecin",H295="Médecin",I295="Médecin",I295="Médecins",H295="anesthésiste",H295="boursier univ.",H295="chercheur",H295="chirurgien",H295="Résident(e)",H295="Md Urg",H295="Md Card",H295="Fellow",H295="Externe Médecine",H295="Directeur de la biobanque Médecin",H295="monit.-boursier",),1,0)</f>
        <v>0</v>
      </c>
      <c r="D295" s="172">
        <f>IF(OR(G295=0,H295="Stagiaire",H295="Stagiaires",H295="Externe",H295="Externes",G295="agence",H295="STAGIAIRE INFIRMIER(ÈRE)",H295="STAGIAIRE SI",H295="STAGIAIRE PAB",H295="STAGIAIRE EN PERFUSION",H295="Stagiaire Physiothérapeute",H295="Stagiaire médecine",H295="Stagiaire - Service sociaux",H295="STAGIAIRE SOINS INFIRMIERS",H295="STAGIAIRE EXTERNE EN MÉDECINE",H295="ss",),1,0)</f>
        <v>0</v>
      </c>
      <c r="E295" s="28" t="s">
        <v>1399</v>
      </c>
      <c r="F295" s="28" t="s">
        <v>535</v>
      </c>
      <c r="G295" s="255">
        <v>11422</v>
      </c>
      <c r="H295" s="57" t="s">
        <v>1405</v>
      </c>
      <c r="I295" s="52" t="s">
        <v>126</v>
      </c>
      <c r="J295" s="273">
        <f ca="1">IF(AK295&lt;=Données!$B$2,1," ")</f>
        <v>1</v>
      </c>
      <c r="K295" s="45"/>
      <c r="L295" s="46" t="s">
        <v>56</v>
      </c>
      <c r="M295" s="47" t="s">
        <v>56</v>
      </c>
      <c r="N295" s="48"/>
      <c r="O295" s="185"/>
      <c r="P295" s="187"/>
      <c r="Q295" s="185"/>
      <c r="R295" s="186"/>
      <c r="S295" s="186" t="s">
        <v>56</v>
      </c>
      <c r="T295" s="187" t="s">
        <v>56</v>
      </c>
      <c r="U295" s="187"/>
      <c r="V295" s="187"/>
      <c r="W295" s="187"/>
      <c r="X295" s="214"/>
      <c r="Y295" s="215"/>
      <c r="Z295" s="36"/>
      <c r="AA295" s="34">
        <v>1</v>
      </c>
      <c r="AB295" s="35" t="s">
        <v>56</v>
      </c>
      <c r="AC295" s="35"/>
      <c r="AD295" s="35" t="s">
        <v>56</v>
      </c>
      <c r="AE295" s="324" t="s">
        <v>56</v>
      </c>
      <c r="AF295" s="325"/>
      <c r="AG295" s="326"/>
      <c r="AH295" s="36"/>
      <c r="AI295" s="56"/>
      <c r="AJ295" s="41" t="s">
        <v>85</v>
      </c>
      <c r="AK295" s="42">
        <v>44441</v>
      </c>
      <c r="AL295" s="50"/>
      <c r="AM295" s="337" t="str">
        <f>INDEX($K$6:$AE$6,1,MATCH(1,K295:AE295,-1))</f>
        <v>1511-S</v>
      </c>
      <c r="AN295" s="337" t="str">
        <f>IF(INDEX($K$6:$AE$6,1,MATCH(1,K295:AE295,1))&lt;&gt;INDEX($K$6:$AE$6,1,MATCH(1,K295:AE295,-1)),INDEX($K$6:$AE$6,1,MATCH(1,K295:AE295,1)),"-")</f>
        <v>-</v>
      </c>
      <c r="AO295"/>
      <c r="AP295"/>
      <c r="AQ295"/>
    </row>
    <row r="296" spans="1:43" ht="15" customHeight="1" x14ac:dyDescent="0.2">
      <c r="A296" s="169" t="str">
        <f>IF(IFERROR(VLOOKUP(G296,EmployesActifs,1,FALSE),"Non")&lt;&gt;"Non","Oui","Non")</f>
        <v>Non</v>
      </c>
      <c r="B296" s="172">
        <f>IF(A296="Oui",1,0)</f>
        <v>0</v>
      </c>
      <c r="C296" s="172">
        <f>IF(OR(G296="Médecin",H296="Médecin",I296="Médecin",I296="Médecins",H296="anesthésiste",H296="boursier univ.",H296="chercheur",H296="chirurgien",H296="Résident(e)",H296="Md Urg",H296="Md Card",H296="Fellow",H296="Externe Médecine",H296="Directeur de la biobanque Médecin",H296="monit.-boursier",),1,0)</f>
        <v>0</v>
      </c>
      <c r="D296" s="172">
        <f>IF(OR(G296=0,H296="Stagiaire",H296="Stagiaires",H296="Externe",H296="Externes",G296="agence",H296="STAGIAIRE INFIRMIER(ÈRE)",H296="STAGIAIRE SI",H296="STAGIAIRE PAB",H296="STAGIAIRE EN PERFUSION",H296="Stagiaire Physiothérapeute",H296="Stagiaire médecine",H296="Stagiaire - Service sociaux",H296="STAGIAIRE SOINS INFIRMIERS",H296="STAGIAIRE EXTERNE EN MÉDECINE",H296="ss",),1,0)</f>
        <v>0</v>
      </c>
      <c r="E296" s="28" t="s">
        <v>1407</v>
      </c>
      <c r="F296" s="28" t="s">
        <v>886</v>
      </c>
      <c r="G296" s="257">
        <v>10750</v>
      </c>
      <c r="H296" s="50" t="s">
        <v>42</v>
      </c>
      <c r="I296" s="58" t="s">
        <v>146</v>
      </c>
      <c r="J296" s="273">
        <f ca="1">IF(AK296&lt;=Données!$B$2,1," ")</f>
        <v>1</v>
      </c>
      <c r="K296" s="45"/>
      <c r="L296" s="46"/>
      <c r="M296" s="47"/>
      <c r="N296" s="48"/>
      <c r="O296" s="185"/>
      <c r="P296" s="187"/>
      <c r="Q296" s="185"/>
      <c r="R296" s="186"/>
      <c r="S296" s="186"/>
      <c r="T296" s="187"/>
      <c r="U296" s="187"/>
      <c r="V296" s="187"/>
      <c r="W296" s="187"/>
      <c r="X296" s="214"/>
      <c r="Y296" s="215"/>
      <c r="Z296" s="36"/>
      <c r="AA296" s="34">
        <v>1</v>
      </c>
      <c r="AB296" s="35"/>
      <c r="AC296" s="35"/>
      <c r="AD296" s="35"/>
      <c r="AE296" s="324"/>
      <c r="AF296" s="325"/>
      <c r="AG296" s="326"/>
      <c r="AH296" s="36"/>
      <c r="AI296" s="56"/>
      <c r="AJ296" s="41" t="s">
        <v>153</v>
      </c>
      <c r="AK296" s="42">
        <v>44148</v>
      </c>
      <c r="AL296" s="50"/>
      <c r="AM296" s="337" t="str">
        <f>INDEX($K$6:$AE$6,1,MATCH(1,K296:AE296,-1))</f>
        <v>1511-S</v>
      </c>
      <c r="AN296" s="337" t="str">
        <f>IF(INDEX($K$6:$AE$6,1,MATCH(1,K296:AE296,1))&lt;&gt;INDEX($K$6:$AE$6,1,MATCH(1,K296:AE296,-1)),INDEX($K$6:$AE$6,1,MATCH(1,K296:AE296,1)),"-")</f>
        <v>-</v>
      </c>
      <c r="AO296"/>
      <c r="AP296"/>
      <c r="AQ296"/>
    </row>
    <row r="297" spans="1:43" ht="15" customHeight="1" x14ac:dyDescent="0.2">
      <c r="A297" s="169" t="str">
        <f>IF(IFERROR(VLOOKUP(G297,EmployesActifs,1,FALSE),"Non")&lt;&gt;"Non","Oui","Non")</f>
        <v>Non</v>
      </c>
      <c r="B297" s="172">
        <f>IF(A297="Oui",1,0)</f>
        <v>0</v>
      </c>
      <c r="C297" s="172">
        <f>IF(OR(G297="Médecin",H297="Médecin",I297="Médecin",I297="Médecins",H297="anesthésiste",H297="boursier univ.",H297="chercheur",H297="chirurgien",H297="Résident(e)",H297="Md Urg",H297="Md Card",H297="Fellow",H297="Externe Médecine",H297="Directeur de la biobanque Médecin",H297="monit.-boursier",),1,0)</f>
        <v>0</v>
      </c>
      <c r="D297" s="172">
        <f>IF(OR(G297=0,H297="Stagiaire",H297="Stagiaires",H297="Externe",H297="Externes",G297="agence",H297="STAGIAIRE INFIRMIER(ÈRE)",H297="STAGIAIRE SI",H297="STAGIAIRE PAB",H297="STAGIAIRE EN PERFUSION",H297="Stagiaire Physiothérapeute",H297="Stagiaire médecine",H297="Stagiaire - Service sociaux",H297="STAGIAIRE SOINS INFIRMIERS",H297="STAGIAIRE EXTERNE EN MÉDECINE",H297="ss",),1,0)</f>
        <v>0</v>
      </c>
      <c r="E297" s="28" t="s">
        <v>5051</v>
      </c>
      <c r="F297" s="28" t="s">
        <v>5052</v>
      </c>
      <c r="G297" s="259">
        <v>13439</v>
      </c>
      <c r="H297" s="79" t="s">
        <v>1559</v>
      </c>
      <c r="I297" s="164" t="s">
        <v>5716</v>
      </c>
      <c r="J297" s="273" t="str">
        <f ca="1">IF(AK297&lt;=Données!$B$2,1," ")</f>
        <v xml:space="preserve"> </v>
      </c>
      <c r="K297" s="45"/>
      <c r="L297" s="46">
        <v>1</v>
      </c>
      <c r="M297" s="47"/>
      <c r="N297" s="48"/>
      <c r="O297" s="185"/>
      <c r="P297" s="187"/>
      <c r="Q297" s="185"/>
      <c r="R297" s="186"/>
      <c r="S297" s="186"/>
      <c r="T297" s="187"/>
      <c r="U297" s="187"/>
      <c r="V297" s="187"/>
      <c r="W297" s="187"/>
      <c r="X297" s="214"/>
      <c r="Y297" s="215"/>
      <c r="Z297" s="36"/>
      <c r="AA297" s="34"/>
      <c r="AB297" s="35"/>
      <c r="AC297" s="35"/>
      <c r="AD297" s="35"/>
      <c r="AE297" s="324"/>
      <c r="AF297" s="325"/>
      <c r="AG297" s="326"/>
      <c r="AH297" s="344"/>
      <c r="AI297" s="56"/>
      <c r="AJ297" s="41" t="s">
        <v>652</v>
      </c>
      <c r="AK297" s="42">
        <v>45343</v>
      </c>
      <c r="AL297" s="50"/>
      <c r="AM297" s="337" t="str">
        <f>INDEX($K$6:$AE$6,1,MATCH(1,K297:AE297,-1))</f>
        <v>95PFE-L2M</v>
      </c>
      <c r="AN297" s="337" t="str">
        <f>IF(INDEX($K$6:$AE$6,1,MATCH(1,K297:AE297,1))&lt;&gt;INDEX($K$6:$AE$6,1,MATCH(1,K297:AE297,-1)),INDEX($K$6:$AE$6,1,MATCH(1,K297:AE297,1)),"-")</f>
        <v>-</v>
      </c>
      <c r="AO297"/>
      <c r="AP297"/>
      <c r="AQ297"/>
    </row>
    <row r="298" spans="1:43" ht="15" customHeight="1" x14ac:dyDescent="0.2">
      <c r="A298" s="169" t="str">
        <f>IF(IFERROR(VLOOKUP(G298,EmployesActifs,1,FALSE),"Non")&lt;&gt;"Non","Oui","Non")</f>
        <v>Non</v>
      </c>
      <c r="B298" s="172">
        <f>IF(A298="Oui",1,0)</f>
        <v>0</v>
      </c>
      <c r="C298" s="172">
        <f>IF(OR(G298="Médecin",H298="Médecin",I298="Médecin",I298="Médecins",H298="anesthésiste",H298="boursier univ.",H298="chercheur",H298="chirurgien",H298="Résident(e)",H298="Md Urg",H298="Md Card",H298="Fellow",H298="Externe Médecine",H298="Directeur de la biobanque Médecin",H298="monit.-boursier",),1,0)</f>
        <v>0</v>
      </c>
      <c r="D298" s="172">
        <f>IF(OR(G298=0,H298="Stagiaire",H298="Stagiaires",H298="Externe",H298="Externes",G298="agence",H298="STAGIAIRE INFIRMIER(ÈRE)",H298="STAGIAIRE SI",H298="STAGIAIRE PAB",H298="STAGIAIRE EN PERFUSION",H298="Stagiaire Physiothérapeute",H298="Stagiaire médecine",H298="Stagiaire - Service sociaux",H298="STAGIAIRE SOINS INFIRMIERS",H298="STAGIAIRE EXTERNE EN MÉDECINE",H298="ss",),1,0)</f>
        <v>1</v>
      </c>
      <c r="E298" s="28" t="s">
        <v>1414</v>
      </c>
      <c r="F298" s="28" t="s">
        <v>891</v>
      </c>
      <c r="G298" s="51">
        <v>11897</v>
      </c>
      <c r="H298" s="57" t="s">
        <v>186</v>
      </c>
      <c r="I298" s="52" t="s">
        <v>1415</v>
      </c>
      <c r="J298" s="29">
        <f ca="1">IF(AK298&lt;=Données!$B$2,1," ")</f>
        <v>1</v>
      </c>
      <c r="K298" s="45" t="s">
        <v>56</v>
      </c>
      <c r="L298" s="46"/>
      <c r="M298" s="47"/>
      <c r="N298" s="48"/>
      <c r="O298" s="185"/>
      <c r="P298" s="187"/>
      <c r="Q298" s="185"/>
      <c r="R298" s="186"/>
      <c r="S298" s="186">
        <v>1</v>
      </c>
      <c r="T298" s="187"/>
      <c r="U298" s="187"/>
      <c r="V298" s="187"/>
      <c r="W298" s="187"/>
      <c r="X298" s="214"/>
      <c r="Y298" s="215"/>
      <c r="Z298" s="36"/>
      <c r="AA298" s="34"/>
      <c r="AB298" s="35"/>
      <c r="AC298" s="35"/>
      <c r="AD298" s="35"/>
      <c r="AE298" s="324"/>
      <c r="AF298" s="325"/>
      <c r="AG298" s="326"/>
      <c r="AH298" s="36"/>
      <c r="AI298" s="56"/>
      <c r="AJ298" s="41" t="s">
        <v>50</v>
      </c>
      <c r="AK298" s="42">
        <v>44588</v>
      </c>
      <c r="AL298" s="50"/>
      <c r="AM298" s="337" t="str">
        <f>INDEX($K$6:$AE$6,1,MATCH(1,K298:AE298,-1))</f>
        <v>1870 +</v>
      </c>
      <c r="AN298" s="337" t="str">
        <f>IF(INDEX($K$6:$AE$6,1,MATCH(1,K298:AE298,1))&lt;&gt;INDEX($K$6:$AE$6,1,MATCH(1,K298:AE298,-1)),INDEX($K$6:$AE$6,1,MATCH(1,K298:AE298,1)),"-")</f>
        <v>-</v>
      </c>
      <c r="AO298"/>
      <c r="AP298"/>
      <c r="AQ298"/>
    </row>
    <row r="299" spans="1:43" ht="15" customHeight="1" x14ac:dyDescent="0.2">
      <c r="A299" s="169" t="str">
        <f>IF(IFERROR(VLOOKUP(G299,EmployesActifs,1,FALSE),"Non")&lt;&gt;"Non","Oui","Non")</f>
        <v>Non</v>
      </c>
      <c r="B299" s="172">
        <f>IF(A299="Oui",1,0)</f>
        <v>0</v>
      </c>
      <c r="C299" s="172">
        <f>IF(OR(G299="Médecin",H299="Médecin",I299="Médecin",I299="Médecins",H299="anesthésiste",H299="boursier univ.",H299="chercheur",H299="chirurgien",H299="Résident(e)",H299="Md Urg",H299="Md Card",H299="Fellow",H299="Externe Médecine",H299="Directeur de la biobanque Médecin",H299="monit.-boursier",),1,0)</f>
        <v>0</v>
      </c>
      <c r="D299" s="172">
        <f>IF(OR(G299=0,H299="Stagiaire",H299="Stagiaires",H299="Externe",H299="Externes",G299="agence",H299="STAGIAIRE INFIRMIER(ÈRE)",H299="STAGIAIRE SI",H299="STAGIAIRE PAB",H299="STAGIAIRE EN PERFUSION",H299="Stagiaire Physiothérapeute",H299="Stagiaire médecine",H299="Stagiaire - Service sociaux",H299="STAGIAIRE SOINS INFIRMIERS",H299="STAGIAIRE EXTERNE EN MÉDECINE",H299="ss",),1,0)</f>
        <v>0</v>
      </c>
      <c r="E299" s="28" t="s">
        <v>1414</v>
      </c>
      <c r="F299" s="28" t="s">
        <v>1180</v>
      </c>
      <c r="G299" s="255">
        <v>8396</v>
      </c>
      <c r="H299" s="57" t="s">
        <v>103</v>
      </c>
      <c r="I299" s="52" t="s">
        <v>1417</v>
      </c>
      <c r="J299" s="273">
        <f ca="1">IF(AK299&lt;=Données!$B$2,1," ")</f>
        <v>1</v>
      </c>
      <c r="K299" s="45">
        <v>1</v>
      </c>
      <c r="L299" s="46"/>
      <c r="M299" s="47"/>
      <c r="N299" s="48"/>
      <c r="O299" s="185"/>
      <c r="P299" s="187"/>
      <c r="Q299" s="185"/>
      <c r="R299" s="186"/>
      <c r="S299" s="186"/>
      <c r="T299" s="187"/>
      <c r="U299" s="187"/>
      <c r="V299" s="187"/>
      <c r="W299" s="187"/>
      <c r="X299" s="214"/>
      <c r="Y299" s="215"/>
      <c r="Z299" s="36"/>
      <c r="AA299" s="34"/>
      <c r="AB299" s="35"/>
      <c r="AC299" s="35"/>
      <c r="AD299" s="35"/>
      <c r="AE299" s="324"/>
      <c r="AF299" s="325"/>
      <c r="AG299" s="326"/>
      <c r="AH299" s="36"/>
      <c r="AI299" s="56"/>
      <c r="AJ299" s="41" t="s">
        <v>85</v>
      </c>
      <c r="AK299" s="42">
        <v>44571</v>
      </c>
      <c r="AL299" s="50"/>
      <c r="AM299" s="337" t="str">
        <f>INDEX($K$6:$AE$6,1,MATCH(1,K299:AE299,-1))</f>
        <v>95PFE-L2S</v>
      </c>
      <c r="AN299" s="337" t="str">
        <f>IF(INDEX($K$6:$AE$6,1,MATCH(1,K299:AE299,1))&lt;&gt;INDEX($K$6:$AE$6,1,MATCH(1,K299:AE299,-1)),INDEX($K$6:$AE$6,1,MATCH(1,K299:AE299,1)),"-")</f>
        <v>-</v>
      </c>
      <c r="AO299"/>
      <c r="AP299"/>
      <c r="AQ299"/>
    </row>
    <row r="300" spans="1:43" ht="15" customHeight="1" x14ac:dyDescent="0.2">
      <c r="A300" s="169" t="str">
        <f>IF(IFERROR(VLOOKUP(G300,EmployesActifs,1,FALSE),"Non")&lt;&gt;"Non","Oui","Non")</f>
        <v>Non</v>
      </c>
      <c r="B300" s="172">
        <f>IF(A300="Oui",1,0)</f>
        <v>0</v>
      </c>
      <c r="C300" s="172">
        <f>IF(OR(G300="Médecin",H300="Médecin",I300="Médecin",I300="Médecins",H300="anesthésiste",H300="boursier univ.",H300="chercheur",H300="chirurgien",H300="Résident(e)",H300="Md Urg",H300="Md Card",H300="Fellow",H300="Externe Médecine",H300="Directeur de la biobanque Médecin",H300="monit.-boursier",),1,0)</f>
        <v>0</v>
      </c>
      <c r="D300" s="172">
        <f>IF(OR(G300=0,H300="Stagiaire",H300="Stagiaires",H300="Externe",H300="Externes",G300="agence",H300="STAGIAIRE INFIRMIER(ÈRE)",H300="STAGIAIRE SI",H300="STAGIAIRE PAB",H300="STAGIAIRE EN PERFUSION",H300="Stagiaire Physiothérapeute",H300="Stagiaire médecine",H300="Stagiaire - Service sociaux",H300="STAGIAIRE SOINS INFIRMIERS",H300="STAGIAIRE EXTERNE EN MÉDECINE",H300="ss",),1,0)</f>
        <v>0</v>
      </c>
      <c r="E300" s="28" t="s">
        <v>2897</v>
      </c>
      <c r="F300" s="28" t="s">
        <v>2898</v>
      </c>
      <c r="G300" s="259">
        <v>12443</v>
      </c>
      <c r="H300" s="79" t="s">
        <v>552</v>
      </c>
      <c r="I300" s="164" t="s">
        <v>706</v>
      </c>
      <c r="J300" s="273">
        <f ca="1">IF(AK300&lt;=Données!$B$2,1," ")</f>
        <v>1</v>
      </c>
      <c r="K300" s="45"/>
      <c r="L300" s="46" t="s">
        <v>56</v>
      </c>
      <c r="M300" s="47"/>
      <c r="N300" s="48"/>
      <c r="O300" s="185"/>
      <c r="P300" s="187"/>
      <c r="Q300" s="185"/>
      <c r="R300" s="186"/>
      <c r="S300" s="186">
        <v>1</v>
      </c>
      <c r="T300" s="187"/>
      <c r="U300" s="187"/>
      <c r="V300" s="187"/>
      <c r="W300" s="187"/>
      <c r="X300" s="214"/>
      <c r="Y300" s="215"/>
      <c r="Z300" s="36"/>
      <c r="AA300" s="34"/>
      <c r="AB300" s="35"/>
      <c r="AC300" s="35"/>
      <c r="AD300" s="35"/>
      <c r="AE300" s="324"/>
      <c r="AF300" s="325"/>
      <c r="AG300" s="326"/>
      <c r="AH300" s="36"/>
      <c r="AI300" s="56"/>
      <c r="AJ300" s="41" t="s">
        <v>2858</v>
      </c>
      <c r="AK300" s="42">
        <v>44755</v>
      </c>
      <c r="AL300" s="50"/>
      <c r="AM300" s="337" t="str">
        <f>INDEX($K$6:$AE$6,1,MATCH(1,K300:AE300,-1))</f>
        <v>1870 +</v>
      </c>
      <c r="AN300" s="337" t="str">
        <f>IF(INDEX($K$6:$AE$6,1,MATCH(1,K300:AE300,1))&lt;&gt;INDEX($K$6:$AE$6,1,MATCH(1,K300:AE300,-1)),INDEX($K$6:$AE$6,1,MATCH(1,K300:AE300,1)),"-")</f>
        <v>-</v>
      </c>
      <c r="AO300"/>
      <c r="AP300"/>
      <c r="AQ300"/>
    </row>
    <row r="301" spans="1:43" ht="15" customHeight="1" x14ac:dyDescent="0.2">
      <c r="A301" s="169" t="str">
        <f>IF(IFERROR(VLOOKUP(G301,EmployesActifs,1,FALSE),"Non")&lt;&gt;"Non","Oui","Non")</f>
        <v>Non</v>
      </c>
      <c r="B301" s="172">
        <f>IF(A301="Oui",1,0)</f>
        <v>0</v>
      </c>
      <c r="C301" s="172">
        <f>IF(OR(G301="Médecin",H301="Médecin",I301="Médecin",I301="Médecins",H301="anesthésiste",H301="boursier univ.",H301="chercheur",H301="chirurgien",H301="Résident(e)",H301="Md Urg",H301="Md Card",H301="Fellow",H301="Externe Médecine",H301="Directeur de la biobanque Médecin",H301="monit.-boursier",),1,0)</f>
        <v>0</v>
      </c>
      <c r="D301" s="172">
        <f>IF(OR(G301=0,H301="Stagiaire",H301="Stagiaires",H301="Externe",H301="Externes",G301="agence",H301="STAGIAIRE INFIRMIER(ÈRE)",H301="STAGIAIRE SI",H301="STAGIAIRE PAB",H301="STAGIAIRE EN PERFUSION",H301="Stagiaire Physiothérapeute",H301="Stagiaire médecine",H301="Stagiaire - Service sociaux",H301="STAGIAIRE SOINS INFIRMIERS",H301="STAGIAIRE EXTERNE EN MÉDECINE",H301="ss",),1,0)</f>
        <v>0</v>
      </c>
      <c r="E301" s="28" t="s">
        <v>1420</v>
      </c>
      <c r="F301" s="28" t="s">
        <v>281</v>
      </c>
      <c r="G301" s="257">
        <v>11989</v>
      </c>
      <c r="H301" s="57" t="s">
        <v>42</v>
      </c>
      <c r="I301" s="52" t="s">
        <v>146</v>
      </c>
      <c r="J301" s="273">
        <f ca="1">IF(AK301&lt;=Données!$B$2,1," ")</f>
        <v>1</v>
      </c>
      <c r="K301" s="45"/>
      <c r="L301" s="46" t="s">
        <v>56</v>
      </c>
      <c r="M301" s="47"/>
      <c r="N301" s="48"/>
      <c r="O301" s="185"/>
      <c r="P301" s="187"/>
      <c r="Q301" s="185"/>
      <c r="R301" s="186"/>
      <c r="S301" s="186">
        <v>1</v>
      </c>
      <c r="T301" s="187"/>
      <c r="U301" s="187"/>
      <c r="V301" s="187"/>
      <c r="W301" s="187"/>
      <c r="X301" s="214"/>
      <c r="Y301" s="215"/>
      <c r="Z301" s="36"/>
      <c r="AA301" s="34"/>
      <c r="AB301" s="35"/>
      <c r="AC301" s="35"/>
      <c r="AD301" s="35"/>
      <c r="AE301" s="324"/>
      <c r="AF301" s="325"/>
      <c r="AG301" s="326"/>
      <c r="AH301" s="36"/>
      <c r="AI301" s="56"/>
      <c r="AJ301" s="41" t="s">
        <v>57</v>
      </c>
      <c r="AK301" s="42">
        <v>44568</v>
      </c>
      <c r="AL301" s="50"/>
      <c r="AM301" s="337" t="str">
        <f>INDEX($K$6:$AE$6,1,MATCH(1,K301:AE301,-1))</f>
        <v>1870 +</v>
      </c>
      <c r="AN301" s="337" t="str">
        <f>IF(INDEX($K$6:$AE$6,1,MATCH(1,K301:AE301,1))&lt;&gt;INDEX($K$6:$AE$6,1,MATCH(1,K301:AE301,-1)),INDEX($K$6:$AE$6,1,MATCH(1,K301:AE301,1)),"-")</f>
        <v>-</v>
      </c>
      <c r="AO301"/>
      <c r="AP301"/>
      <c r="AQ301"/>
    </row>
    <row r="302" spans="1:43" ht="15" customHeight="1" x14ac:dyDescent="0.2">
      <c r="A302" s="169" t="str">
        <f>IF(IFERROR(VLOOKUP(G302,EmployesActifs,1,FALSE),"Non")&lt;&gt;"Non","Oui","Non")</f>
        <v>Non</v>
      </c>
      <c r="B302" s="172">
        <f>IF(A302="Oui",1,0)</f>
        <v>0</v>
      </c>
      <c r="C302" s="172">
        <f>IF(OR(G302="Médecin",H302="Médecin",I302="Médecin",I302="Médecins",H302="anesthésiste",H302="boursier univ.",H302="chercheur",H302="chirurgien",H302="Résident(e)",H302="Md Urg",H302="Md Card",H302="Fellow",H302="Externe Médecine",H302="Directeur de la biobanque Médecin",H302="monit.-boursier",),1,0)</f>
        <v>0</v>
      </c>
      <c r="D302" s="172">
        <f>IF(OR(G302=0,H302="Stagiaire",H302="Stagiaires",H302="Externe",H302="Externes",G302="agence",H302="STAGIAIRE INFIRMIER(ÈRE)",H302="STAGIAIRE SI",H302="STAGIAIRE PAB",H302="STAGIAIRE EN PERFUSION",H302="Stagiaire Physiothérapeute",H302="Stagiaire médecine",H302="Stagiaire - Service sociaux",H302="STAGIAIRE SOINS INFIRMIERS",H302="STAGIAIRE EXTERNE EN MÉDECINE",H302="ss",),1,0)</f>
        <v>0</v>
      </c>
      <c r="E302" s="28" t="s">
        <v>1425</v>
      </c>
      <c r="F302" s="28" t="s">
        <v>1189</v>
      </c>
      <c r="G302" s="257">
        <v>12099</v>
      </c>
      <c r="H302" s="57" t="s">
        <v>60</v>
      </c>
      <c r="I302" s="52" t="s">
        <v>88</v>
      </c>
      <c r="J302" s="273">
        <f ca="1">IF(AK302&lt;=Données!$B$2,1," ")</f>
        <v>1</v>
      </c>
      <c r="K302" s="45" t="s">
        <v>56</v>
      </c>
      <c r="L302" s="46" t="s">
        <v>56</v>
      </c>
      <c r="M302" s="47" t="s">
        <v>56</v>
      </c>
      <c r="N302" s="48"/>
      <c r="O302" s="185"/>
      <c r="P302" s="187"/>
      <c r="Q302" s="185"/>
      <c r="R302" s="186"/>
      <c r="S302" s="186" t="s">
        <v>56</v>
      </c>
      <c r="T302" s="187"/>
      <c r="U302" s="187"/>
      <c r="V302" s="187"/>
      <c r="W302" s="187"/>
      <c r="X302" s="214"/>
      <c r="Y302" s="215"/>
      <c r="Z302" s="36"/>
      <c r="AA302" s="34"/>
      <c r="AB302" s="35" t="s">
        <v>56</v>
      </c>
      <c r="AC302" s="35"/>
      <c r="AD302" s="35"/>
      <c r="AE302" s="324"/>
      <c r="AF302" s="325"/>
      <c r="AG302" s="326"/>
      <c r="AH302" s="36"/>
      <c r="AI302" s="56"/>
      <c r="AJ302" s="41" t="s">
        <v>50</v>
      </c>
      <c r="AK302" s="42"/>
      <c r="AL302" s="50" t="s">
        <v>1426</v>
      </c>
      <c r="AM302" s="337" t="e">
        <f>INDEX($K$6:$AE$6,1,MATCH(1,K302:AE302,-1))</f>
        <v>#N/A</v>
      </c>
      <c r="AN302" s="337" t="e">
        <f>IF(INDEX($K$6:$AE$6,1,MATCH(1,K302:AE302,1))&lt;&gt;INDEX($K$6:$AE$6,1,MATCH(1,K302:AE302,-1)),INDEX($K$6:$AE$6,1,MATCH(1,K302:AE302,1)),"-")</f>
        <v>#N/A</v>
      </c>
      <c r="AO302"/>
      <c r="AP302"/>
      <c r="AQ302"/>
    </row>
    <row r="303" spans="1:43" ht="15" customHeight="1" x14ac:dyDescent="0.2">
      <c r="A303" s="169" t="str">
        <f>IF(IFERROR(VLOOKUP(G303,EmployesActifs,1,FALSE),"Non")&lt;&gt;"Non","Oui","Non")</f>
        <v>Non</v>
      </c>
      <c r="B303" s="172">
        <f>IF(A303="Oui",1,0)</f>
        <v>0</v>
      </c>
      <c r="C303" s="172">
        <f>IF(OR(G303="Médecin",H303="Médecin",I303="Médecin",I303="Médecins",H303="anesthésiste",H303="boursier univ.",H303="chercheur",H303="chirurgien",H303="Résident(e)",H303="Md Urg",H303="Md Card",H303="Fellow",H303="Externe Médecine",H303="Directeur de la biobanque Médecin",H303="monit.-boursier",),1,0)</f>
        <v>0</v>
      </c>
      <c r="D303" s="172">
        <f>IF(OR(G303=0,H303="Stagiaire",H303="Stagiaires",H303="Externe",H303="Externes",G303="agence",H303="STAGIAIRE INFIRMIER(ÈRE)",H303="STAGIAIRE SI",H303="STAGIAIRE PAB",H303="STAGIAIRE EN PERFUSION",H303="Stagiaire Physiothérapeute",H303="Stagiaire médecine",H303="Stagiaire - Service sociaux",H303="STAGIAIRE SOINS INFIRMIERS",H303="STAGIAIRE EXTERNE EN MÉDECINE",H303="ss",),1,0)</f>
        <v>0</v>
      </c>
      <c r="E303" s="28" t="s">
        <v>1428</v>
      </c>
      <c r="F303" s="28" t="s">
        <v>134</v>
      </c>
      <c r="G303" s="255">
        <v>524</v>
      </c>
      <c r="H303" s="57" t="s">
        <v>42</v>
      </c>
      <c r="I303" s="58" t="s">
        <v>97</v>
      </c>
      <c r="J303" s="273">
        <f ca="1">IF(AK303&lt;=Données!$B$2,1," ")</f>
        <v>1</v>
      </c>
      <c r="K303" s="45"/>
      <c r="L303" s="46"/>
      <c r="M303" s="47"/>
      <c r="N303" s="48"/>
      <c r="O303" s="185"/>
      <c r="P303" s="187"/>
      <c r="Q303" s="185"/>
      <c r="R303" s="186"/>
      <c r="S303" s="186"/>
      <c r="T303" s="187"/>
      <c r="U303" s="187"/>
      <c r="V303" s="187"/>
      <c r="W303" s="187"/>
      <c r="X303" s="214"/>
      <c r="Y303" s="215"/>
      <c r="Z303" s="36"/>
      <c r="AA303" s="34"/>
      <c r="AB303" s="35">
        <v>1</v>
      </c>
      <c r="AC303" s="35"/>
      <c r="AD303" s="35"/>
      <c r="AE303" s="324"/>
      <c r="AF303" s="325"/>
      <c r="AG303" s="326"/>
      <c r="AH303" s="36"/>
      <c r="AI303" s="56"/>
      <c r="AJ303" s="41" t="s">
        <v>44</v>
      </c>
      <c r="AK303" s="42">
        <v>43924</v>
      </c>
      <c r="AL303" s="50"/>
      <c r="AM303" s="337" t="str">
        <f>INDEX($K$6:$AE$6,1,MATCH(1,K303:AE303,-1))</f>
        <v>1512-M</v>
      </c>
      <c r="AN303" s="337" t="str">
        <f>IF(INDEX($K$6:$AE$6,1,MATCH(1,K303:AE303,1))&lt;&gt;INDEX($K$6:$AE$6,1,MATCH(1,K303:AE303,-1)),INDEX($K$6:$AE$6,1,MATCH(1,K303:AE303,1)),"-")</f>
        <v>-</v>
      </c>
      <c r="AO303"/>
      <c r="AP303"/>
      <c r="AQ303"/>
    </row>
    <row r="304" spans="1:43" ht="15" customHeight="1" x14ac:dyDescent="0.2">
      <c r="A304" s="169" t="str">
        <f>IF(IFERROR(VLOOKUP(G304,EmployesActifs,1,FALSE),"Non")&lt;&gt;"Non","Oui","Non")</f>
        <v>Non</v>
      </c>
      <c r="B304" s="172">
        <f>IF(A304="Oui",1,0)</f>
        <v>0</v>
      </c>
      <c r="C304" s="172">
        <f>IF(OR(G304="Médecin",H304="Médecin",I304="Médecin",I304="Médecins",H304="anesthésiste",H304="boursier univ.",H304="chercheur",H304="chirurgien",H304="Résident(e)",H304="Md Urg",H304="Md Card",H304="Fellow",H304="Externe Médecine",H304="Directeur de la biobanque Médecin",H304="monit.-boursier",),1,0)</f>
        <v>0</v>
      </c>
      <c r="D304" s="172">
        <f>IF(OR(G304=0,H304="Stagiaire",H304="Stagiaires",H304="Externe",H304="Externes",G304="agence",H304="STAGIAIRE INFIRMIER(ÈRE)",H304="STAGIAIRE SI",H304="STAGIAIRE PAB",H304="STAGIAIRE EN PERFUSION",H304="Stagiaire Physiothérapeute",H304="Stagiaire médecine",H304="Stagiaire - Service sociaux",H304="STAGIAIRE SOINS INFIRMIERS",H304="STAGIAIRE EXTERNE EN MÉDECINE",H304="ss",),1,0)</f>
        <v>0</v>
      </c>
      <c r="E304" s="28" t="s">
        <v>5027</v>
      </c>
      <c r="F304" s="28" t="s">
        <v>233</v>
      </c>
      <c r="G304" s="257">
        <v>13083</v>
      </c>
      <c r="H304" s="79" t="s">
        <v>2098</v>
      </c>
      <c r="I304" s="164" t="s">
        <v>65</v>
      </c>
      <c r="J304" s="273" t="str">
        <f ca="1">IF(AK304&lt;=Données!$B$2,1," ")</f>
        <v xml:space="preserve"> </v>
      </c>
      <c r="K304" s="45"/>
      <c r="L304" s="46" t="s">
        <v>56</v>
      </c>
      <c r="M304" s="47" t="s">
        <v>56</v>
      </c>
      <c r="N304" s="48">
        <v>1</v>
      </c>
      <c r="O304" s="185"/>
      <c r="P304" s="187"/>
      <c r="Q304" s="185"/>
      <c r="R304" s="186"/>
      <c r="S304" s="186"/>
      <c r="T304" s="187"/>
      <c r="U304" s="187"/>
      <c r="V304" s="187"/>
      <c r="W304" s="187"/>
      <c r="X304" s="214"/>
      <c r="Y304" s="215"/>
      <c r="Z304" s="36"/>
      <c r="AA304" s="34"/>
      <c r="AB304" s="35"/>
      <c r="AC304" s="35"/>
      <c r="AD304" s="35"/>
      <c r="AE304" s="324"/>
      <c r="AF304" s="325"/>
      <c r="AG304" s="326"/>
      <c r="AH304" s="36"/>
      <c r="AI304" s="56"/>
      <c r="AJ304" s="41" t="s">
        <v>652</v>
      </c>
      <c r="AK304" s="42">
        <v>45267</v>
      </c>
      <c r="AL304" s="50"/>
      <c r="AM304" s="337" t="str">
        <f>INDEX($K$6:$AE$6,1,MATCH(1,K304:AE304,-1))</f>
        <v>F550</v>
      </c>
      <c r="AN304" s="337" t="str">
        <f>IF(INDEX($K$6:$AE$6,1,MATCH(1,K304:AE304,1))&lt;&gt;INDEX($K$6:$AE$6,1,MATCH(1,K304:AE304,-1)),INDEX($K$6:$AE$6,1,MATCH(1,K304:AE304,1)),"-")</f>
        <v>-</v>
      </c>
      <c r="AO304"/>
      <c r="AP304"/>
      <c r="AQ304"/>
    </row>
    <row r="305" spans="1:43" ht="15" customHeight="1" x14ac:dyDescent="0.2">
      <c r="A305" s="169" t="str">
        <f>IF(IFERROR(VLOOKUP(G305,EmployesActifs,1,FALSE),"Non")&lt;&gt;"Non","Oui","Non")</f>
        <v>Non</v>
      </c>
      <c r="B305" s="172">
        <f>IF(A305="Oui",1,0)</f>
        <v>0</v>
      </c>
      <c r="C305" s="172">
        <f>IF(OR(G305="Médecin",H305="Médecin",I305="Médecin",I305="Médecins",H305="anesthésiste",H305="boursier univ.",H305="chercheur",H305="chirurgien",H305="Résident(e)",H305="Md Urg",H305="Md Card",H305="Fellow",H305="Externe Médecine",H305="Directeur de la biobanque Médecin",H305="monit.-boursier",),1,0)</f>
        <v>0</v>
      </c>
      <c r="D305" s="172">
        <f>IF(OR(G305=0,H305="Stagiaire",H305="Stagiaires",H305="Externe",H305="Externes",G305="agence",H305="STAGIAIRE INFIRMIER(ÈRE)",H305="STAGIAIRE SI",H305="STAGIAIRE PAB",H305="STAGIAIRE EN PERFUSION",H305="Stagiaire Physiothérapeute",H305="Stagiaire médecine",H305="Stagiaire - Service sociaux",H305="STAGIAIRE SOINS INFIRMIERS",H305="STAGIAIRE EXTERNE EN MÉDECINE",H305="ss",),1,0)</f>
        <v>0</v>
      </c>
      <c r="E305" s="28" t="s">
        <v>1433</v>
      </c>
      <c r="F305" s="28" t="s">
        <v>886</v>
      </c>
      <c r="G305" s="256">
        <v>9600</v>
      </c>
      <c r="H305" s="79" t="s">
        <v>3394</v>
      </c>
      <c r="I305" s="164" t="s">
        <v>143</v>
      </c>
      <c r="J305" s="273">
        <f ca="1">IF(AK305&lt;=Données!$B$2,1," ")</f>
        <v>1</v>
      </c>
      <c r="K305" s="45"/>
      <c r="L305" s="46">
        <v>1</v>
      </c>
      <c r="M305" s="47"/>
      <c r="N305" s="48"/>
      <c r="O305" s="185"/>
      <c r="P305" s="187"/>
      <c r="Q305" s="185"/>
      <c r="R305" s="186"/>
      <c r="S305" s="186"/>
      <c r="T305" s="187"/>
      <c r="U305" s="187"/>
      <c r="V305" s="187"/>
      <c r="W305" s="187"/>
      <c r="X305" s="214"/>
      <c r="Y305" s="215"/>
      <c r="Z305" s="36"/>
      <c r="AA305" s="34"/>
      <c r="AB305" s="35"/>
      <c r="AC305" s="35"/>
      <c r="AD305" s="35"/>
      <c r="AE305" s="324"/>
      <c r="AF305" s="325"/>
      <c r="AG305" s="326"/>
      <c r="AH305" s="36"/>
      <c r="AI305" s="56"/>
      <c r="AJ305" s="41" t="s">
        <v>57</v>
      </c>
      <c r="AK305" s="42">
        <v>44582</v>
      </c>
      <c r="AL305" s="50"/>
      <c r="AM305" s="337" t="str">
        <f>INDEX($K$6:$AE$6,1,MATCH(1,K305:AE305,-1))</f>
        <v>95PFE-L2M</v>
      </c>
      <c r="AN305" s="337" t="str">
        <f>IF(INDEX($K$6:$AE$6,1,MATCH(1,K305:AE305,1))&lt;&gt;INDEX($K$6:$AE$6,1,MATCH(1,K305:AE305,-1)),INDEX($K$6:$AE$6,1,MATCH(1,K305:AE305,1)),"-")</f>
        <v>-</v>
      </c>
      <c r="AO305"/>
      <c r="AP305"/>
      <c r="AQ305"/>
    </row>
    <row r="306" spans="1:43" ht="15" customHeight="1" x14ac:dyDescent="0.2">
      <c r="A306" s="169" t="str">
        <f>IF(IFERROR(VLOOKUP(G306,EmployesActifs,1,FALSE),"Non")&lt;&gt;"Non","Oui","Non")</f>
        <v>Non</v>
      </c>
      <c r="B306" s="172">
        <f>IF(A306="Oui",1,0)</f>
        <v>0</v>
      </c>
      <c r="C306" s="172">
        <f>IF(OR(G306="Médecin",H306="Médecin",I306="Médecin",I306="Médecins",H306="anesthésiste",H306="boursier univ.",H306="chercheur",H306="chirurgien",H306="Résident(e)",H306="Md Urg",H306="Md Card",H306="Fellow",H306="Externe Médecine",H306="Directeur de la biobanque Médecin",H306="monit.-boursier",),1,0)</f>
        <v>0</v>
      </c>
      <c r="D306" s="172">
        <f>IF(OR(G306=0,H306="Stagiaire",H306="Stagiaires",H306="Externe",H306="Externes",G306="agence",H306="STAGIAIRE INFIRMIER(ÈRE)",H306="STAGIAIRE SI",H306="STAGIAIRE PAB",H306="STAGIAIRE EN PERFUSION",H306="Stagiaire Physiothérapeute",H306="Stagiaire médecine",H306="Stagiaire - Service sociaux",H306="STAGIAIRE SOINS INFIRMIERS",H306="STAGIAIRE EXTERNE EN MÉDECINE",H306="ss",),1,0)</f>
        <v>0</v>
      </c>
      <c r="E306" s="28" t="s">
        <v>4498</v>
      </c>
      <c r="F306" s="28" t="s">
        <v>277</v>
      </c>
      <c r="G306" s="262">
        <v>13180</v>
      </c>
      <c r="H306" s="79" t="s">
        <v>103</v>
      </c>
      <c r="I306" s="164" t="s">
        <v>61</v>
      </c>
      <c r="J306" s="273" t="str">
        <f ca="1">IF(AK306&lt;=Données!$B$2,1," ")</f>
        <v xml:space="preserve"> </v>
      </c>
      <c r="K306" s="45">
        <v>1</v>
      </c>
      <c r="L306" s="46"/>
      <c r="M306" s="47"/>
      <c r="N306" s="48"/>
      <c r="O306" s="185"/>
      <c r="P306" s="187"/>
      <c r="Q306" s="185"/>
      <c r="R306" s="186"/>
      <c r="S306" s="186"/>
      <c r="T306" s="187"/>
      <c r="U306" s="187"/>
      <c r="V306" s="187"/>
      <c r="W306" s="187"/>
      <c r="X306" s="214"/>
      <c r="Y306" s="215"/>
      <c r="Z306" s="36"/>
      <c r="AA306" s="34"/>
      <c r="AB306" s="35"/>
      <c r="AC306" s="35"/>
      <c r="AD306" s="35"/>
      <c r="AE306" s="324"/>
      <c r="AF306" s="325"/>
      <c r="AG306" s="326"/>
      <c r="AH306" s="344"/>
      <c r="AI306" s="56"/>
      <c r="AJ306" s="41" t="s">
        <v>4462</v>
      </c>
      <c r="AK306" s="42">
        <v>45315</v>
      </c>
      <c r="AL306" s="50"/>
      <c r="AM306" s="337" t="str">
        <f>INDEX($K$6:$AE$6,1,MATCH(1,K306:AE306,-1))</f>
        <v>95PFE-L2S</v>
      </c>
      <c r="AN306" s="337" t="str">
        <f>IF(INDEX($K$6:$AE$6,1,MATCH(1,K306:AE306,1))&lt;&gt;INDEX($K$6:$AE$6,1,MATCH(1,K306:AE306,-1)),INDEX($K$6:$AE$6,1,MATCH(1,K306:AE306,1)),"-")</f>
        <v>-</v>
      </c>
      <c r="AO306"/>
      <c r="AP306"/>
      <c r="AQ306"/>
    </row>
    <row r="307" spans="1:43" ht="15" customHeight="1" x14ac:dyDescent="0.2">
      <c r="A307" s="169" t="str">
        <f>IF(IFERROR(VLOOKUP(G307,EmployesActifs,1,FALSE),"Non")&lt;&gt;"Non","Oui","Non")</f>
        <v>Non</v>
      </c>
      <c r="B307" s="172">
        <f>IF(A307="Oui",1,0)</f>
        <v>0</v>
      </c>
      <c r="C307" s="172">
        <f>IF(OR(G307="Médecin",H307="Médecin",I307="Médecin",I307="Médecins",H307="anesthésiste",H307="boursier univ.",H307="chercheur",H307="chirurgien",H307="Résident(e)",H307="Md Urg",H307="Md Card",H307="Fellow",H307="Externe Médecine",H307="Directeur de la biobanque Médecin",H307="monit.-boursier",),1,0)</f>
        <v>0</v>
      </c>
      <c r="D307" s="172">
        <f>IF(OR(G307=0,H307="Stagiaire",H307="Stagiaires",H307="Externe",H307="Externes",G307="agence",H307="STAGIAIRE INFIRMIER(ÈRE)",H307="STAGIAIRE SI",H307="STAGIAIRE PAB",H307="STAGIAIRE EN PERFUSION",H307="Stagiaire Physiothérapeute",H307="Stagiaire médecine",H307="Stagiaire - Service sociaux",H307="STAGIAIRE SOINS INFIRMIERS",H307="STAGIAIRE EXTERNE EN MÉDECINE",H307="ss",),1,0)</f>
        <v>0</v>
      </c>
      <c r="E307" s="28" t="s">
        <v>2927</v>
      </c>
      <c r="F307" s="28" t="s">
        <v>4099</v>
      </c>
      <c r="G307" s="256">
        <v>12220</v>
      </c>
      <c r="H307" s="79" t="s">
        <v>1924</v>
      </c>
      <c r="I307" s="164" t="s">
        <v>84</v>
      </c>
      <c r="J307" s="273">
        <f ca="1">IF(AK307&lt;=Données!$B$2,1," ")</f>
        <v>1</v>
      </c>
      <c r="K307" s="45"/>
      <c r="L307" s="46" t="s">
        <v>56</v>
      </c>
      <c r="M307" s="47"/>
      <c r="N307" s="48"/>
      <c r="O307" s="185"/>
      <c r="P307" s="187"/>
      <c r="Q307" s="185"/>
      <c r="R307" s="186"/>
      <c r="S307" s="186">
        <v>1</v>
      </c>
      <c r="T307" s="187"/>
      <c r="U307" s="187"/>
      <c r="V307" s="187"/>
      <c r="W307" s="187"/>
      <c r="X307" s="214"/>
      <c r="Y307" s="215"/>
      <c r="Z307" s="36"/>
      <c r="AA307" s="34"/>
      <c r="AB307" s="35"/>
      <c r="AC307" s="35"/>
      <c r="AD307" s="35"/>
      <c r="AE307" s="324"/>
      <c r="AF307" s="325"/>
      <c r="AG307" s="326"/>
      <c r="AH307" s="36"/>
      <c r="AI307" s="56"/>
      <c r="AJ307" s="41" t="s">
        <v>290</v>
      </c>
      <c r="AK307" s="42">
        <v>44774</v>
      </c>
      <c r="AL307" s="50"/>
      <c r="AM307" s="337" t="str">
        <f>INDEX($K$6:$AE$6,1,MATCH(1,K307:AE307,-1))</f>
        <v>1870 +</v>
      </c>
      <c r="AN307" s="337" t="str">
        <f>IF(INDEX($K$6:$AE$6,1,MATCH(1,K307:AE307,1))&lt;&gt;INDEX($K$6:$AE$6,1,MATCH(1,K307:AE307,-1)),INDEX($K$6:$AE$6,1,MATCH(1,K307:AE307,1)),"-")</f>
        <v>-</v>
      </c>
      <c r="AO307"/>
      <c r="AP307"/>
      <c r="AQ307"/>
    </row>
    <row r="308" spans="1:43" ht="15" customHeight="1" x14ac:dyDescent="0.2">
      <c r="A308" s="169" t="str">
        <f>IF(IFERROR(VLOOKUP(G308,EmployesActifs,1,FALSE),"Non")&lt;&gt;"Non","Oui","Non")</f>
        <v>Non</v>
      </c>
      <c r="B308" s="172">
        <f>IF(A308="Oui",1,0)</f>
        <v>0</v>
      </c>
      <c r="C308" s="172">
        <f>IF(OR(G308="Médecin",H308="Médecin",I308="Médecin",I308="Médecins",H308="anesthésiste",H308="boursier univ.",H308="chercheur",H308="chirurgien",H308="Résident(e)",H308="Md Urg",H308="Md Card",H308="Fellow",H308="Externe Médecine",H308="Directeur de la biobanque Médecin",H308="monit.-boursier",),1,0)</f>
        <v>0</v>
      </c>
      <c r="D308" s="172">
        <f>IF(OR(G308=0,H308="Stagiaire",H308="Stagiaires",H308="Externe",H308="Externes",G308="agence",H308="STAGIAIRE INFIRMIER(ÈRE)",H308="STAGIAIRE SI",H308="STAGIAIRE PAB",H308="STAGIAIRE EN PERFUSION",H308="Stagiaire Physiothérapeute",H308="Stagiaire médecine",H308="Stagiaire - Service sociaux",H308="STAGIAIRE SOINS INFIRMIERS",H308="STAGIAIRE EXTERNE EN MÉDECINE",H308="ss",),1,0)</f>
        <v>0</v>
      </c>
      <c r="E308" s="28" t="s">
        <v>1440</v>
      </c>
      <c r="F308" s="28" t="s">
        <v>1441</v>
      </c>
      <c r="G308" s="255">
        <v>10370</v>
      </c>
      <c r="H308" s="79" t="s">
        <v>103</v>
      </c>
      <c r="I308" s="164" t="s">
        <v>61</v>
      </c>
      <c r="J308" s="273">
        <f ca="1">IF(AK308&lt;=Données!$B$2,1," ")</f>
        <v>1</v>
      </c>
      <c r="K308" s="45"/>
      <c r="L308" s="46"/>
      <c r="M308" s="47"/>
      <c r="N308" s="48"/>
      <c r="O308" s="185"/>
      <c r="P308" s="187"/>
      <c r="Q308" s="185">
        <v>1</v>
      </c>
      <c r="R308" s="186"/>
      <c r="S308" s="186"/>
      <c r="T308" s="187"/>
      <c r="U308" s="187"/>
      <c r="V308" s="187"/>
      <c r="W308" s="187"/>
      <c r="X308" s="214"/>
      <c r="Y308" s="215"/>
      <c r="Z308" s="36"/>
      <c r="AA308" s="34"/>
      <c r="AB308" s="35"/>
      <c r="AC308" s="35"/>
      <c r="AD308" s="35"/>
      <c r="AE308" s="324"/>
      <c r="AF308" s="325"/>
      <c r="AG308" s="326"/>
      <c r="AH308" s="36"/>
      <c r="AI308" s="56"/>
      <c r="AJ308" s="41" t="s">
        <v>299</v>
      </c>
      <c r="AK308" s="42">
        <v>43865</v>
      </c>
      <c r="AL308" s="50"/>
      <c r="AM308" s="337" t="str">
        <f>INDEX($K$6:$AE$6,1,MATCH(1,K308:AE308,-1))</f>
        <v>1860-S</v>
      </c>
      <c r="AN308" s="337" t="str">
        <f>IF(INDEX($K$6:$AE$6,1,MATCH(1,K308:AE308,1))&lt;&gt;INDEX($K$6:$AE$6,1,MATCH(1,K308:AE308,-1)),INDEX($K$6:$AE$6,1,MATCH(1,K308:AE308,1)),"-")</f>
        <v>-</v>
      </c>
      <c r="AO308"/>
      <c r="AP308"/>
      <c r="AQ308"/>
    </row>
    <row r="309" spans="1:43" ht="15" customHeight="1" x14ac:dyDescent="0.2">
      <c r="A309" s="169" t="str">
        <f>IF(IFERROR(VLOOKUP(G309,EmployesActifs,1,FALSE),"Non")&lt;&gt;"Non","Oui","Non")</f>
        <v>Non</v>
      </c>
      <c r="B309" s="172">
        <f>IF(A309="Oui",1,0)</f>
        <v>0</v>
      </c>
      <c r="C309" s="172">
        <f>IF(OR(G309="Médecin",H309="Médecin",I309="Médecin",I309="Médecins",H309="anesthésiste",H309="boursier univ.",H309="chercheur",H309="chirurgien",H309="Résident(e)",H309="Md Urg",H309="Md Card",H309="Fellow",H309="Externe Médecine",H309="Directeur de la biobanque Médecin",H309="monit.-boursier",),1,0)</f>
        <v>0</v>
      </c>
      <c r="D309" s="172">
        <f>IF(OR(G309=0,H309="Stagiaire",H309="Stagiaires",H309="Externe",H309="Externes",G309="agence",H309="STAGIAIRE INFIRMIER(ÈRE)",H309="STAGIAIRE SI",H309="STAGIAIRE PAB",H309="STAGIAIRE EN PERFUSION",H309="Stagiaire Physiothérapeute",H309="Stagiaire médecine",H309="Stagiaire - Service sociaux",H309="STAGIAIRE SOINS INFIRMIERS",H309="STAGIAIRE EXTERNE EN MÉDECINE",H309="ss",),1,0)</f>
        <v>0</v>
      </c>
      <c r="E309" s="28" t="s">
        <v>1444</v>
      </c>
      <c r="F309" s="28" t="s">
        <v>1445</v>
      </c>
      <c r="G309" s="255">
        <v>9521</v>
      </c>
      <c r="H309" s="57" t="s">
        <v>132</v>
      </c>
      <c r="I309" s="52" t="s">
        <v>324</v>
      </c>
      <c r="J309" s="273">
        <f ca="1">IF(AK309&lt;=Données!$B$2,1," ")</f>
        <v>1</v>
      </c>
      <c r="K309" s="45"/>
      <c r="L309" s="46"/>
      <c r="M309" s="47"/>
      <c r="N309" s="48"/>
      <c r="O309" s="185"/>
      <c r="P309" s="187"/>
      <c r="Q309" s="185" t="s">
        <v>56</v>
      </c>
      <c r="R309" s="186"/>
      <c r="S309" s="186"/>
      <c r="T309" s="187"/>
      <c r="U309" s="187"/>
      <c r="V309" s="187"/>
      <c r="W309" s="187"/>
      <c r="X309" s="214"/>
      <c r="Y309" s="215"/>
      <c r="Z309" s="36" t="s">
        <v>56</v>
      </c>
      <c r="AA309" s="34"/>
      <c r="AB309" s="35"/>
      <c r="AC309" s="35"/>
      <c r="AD309" s="35" t="s">
        <v>56</v>
      </c>
      <c r="AE309" s="324"/>
      <c r="AF309" s="325"/>
      <c r="AG309" s="326"/>
      <c r="AH309" s="36"/>
      <c r="AI309" s="56"/>
      <c r="AJ309" s="41" t="s">
        <v>44</v>
      </c>
      <c r="AK309" s="42"/>
      <c r="AL309" s="50" t="s">
        <v>1446</v>
      </c>
      <c r="AM309" s="337" t="e">
        <f>INDEX($K$6:$AE$6,1,MATCH(1,K309:AE309,-1))</f>
        <v>#N/A</v>
      </c>
      <c r="AN309" s="337" t="e">
        <f>IF(INDEX($K$6:$AE$6,1,MATCH(1,K309:AE309,1))&lt;&gt;INDEX($K$6:$AE$6,1,MATCH(1,K309:AE309,-1)),INDEX($K$6:$AE$6,1,MATCH(1,K309:AE309,1)),"-")</f>
        <v>#N/A</v>
      </c>
      <c r="AO309"/>
      <c r="AP309"/>
      <c r="AQ309"/>
    </row>
    <row r="310" spans="1:43" ht="12.75" customHeight="1" x14ac:dyDescent="0.2">
      <c r="A310" s="169" t="str">
        <f>IF(IFERROR(VLOOKUP(G310,EmployesActifs,1,FALSE),"Non")&lt;&gt;"Non","Oui","Non")</f>
        <v>Non</v>
      </c>
      <c r="B310" s="172">
        <f>IF(A310="Oui",1,0)</f>
        <v>0</v>
      </c>
      <c r="C310" s="172">
        <f>IF(OR(G310="Médecin",H310="Médecin",I310="Médecin",I310="Médecins",H310="anesthésiste",H310="boursier univ.",H310="chercheur",H310="chirurgien",H310="Résident(e)",H310="Md Urg",H310="Md Card",H310="Fellow",H310="Externe Médecine",H310="Directeur de la biobanque Médecin",H310="monit.-boursier",),1,0)</f>
        <v>0</v>
      </c>
      <c r="D310" s="172">
        <f>IF(OR(G310=0,H310="Stagiaire",H310="Stagiaires",H310="Externe",H310="Externes",G310="agence",H310="STAGIAIRE INFIRMIER(ÈRE)",H310="STAGIAIRE SI",H310="STAGIAIRE PAB",H310="STAGIAIRE EN PERFUSION",H310="Stagiaire Physiothérapeute",H310="Stagiaire médecine",H310="Stagiaire - Service sociaux",H310="STAGIAIRE SOINS INFIRMIERS",H310="STAGIAIRE EXTERNE EN MÉDECINE",H310="ss",),1,0)</f>
        <v>0</v>
      </c>
      <c r="E310" s="28" t="s">
        <v>1449</v>
      </c>
      <c r="F310" s="28" t="s">
        <v>1382</v>
      </c>
      <c r="G310" s="255">
        <v>4683</v>
      </c>
      <c r="H310" s="79" t="s">
        <v>103</v>
      </c>
      <c r="I310" s="164" t="s">
        <v>3437</v>
      </c>
      <c r="J310" s="273">
        <f ca="1">IF(AK310&lt;=Données!$B$2,1," ")</f>
        <v>1</v>
      </c>
      <c r="K310" s="45">
        <v>1</v>
      </c>
      <c r="L310" s="46"/>
      <c r="M310" s="47"/>
      <c r="N310" s="48"/>
      <c r="O310" s="185"/>
      <c r="P310" s="187"/>
      <c r="Q310" s="185"/>
      <c r="R310" s="186"/>
      <c r="S310" s="186"/>
      <c r="T310" s="187"/>
      <c r="U310" s="187"/>
      <c r="V310" s="187"/>
      <c r="W310" s="187"/>
      <c r="X310" s="214"/>
      <c r="Y310" s="215"/>
      <c r="Z310" s="36"/>
      <c r="AA310" s="34"/>
      <c r="AB310" s="35"/>
      <c r="AC310" s="35"/>
      <c r="AD310" s="35"/>
      <c r="AE310" s="324"/>
      <c r="AF310" s="325"/>
      <c r="AG310" s="326"/>
      <c r="AH310" s="36"/>
      <c r="AI310" s="56"/>
      <c r="AJ310" s="41" t="s">
        <v>85</v>
      </c>
      <c r="AK310" s="42">
        <v>44571</v>
      </c>
      <c r="AL310" s="50"/>
      <c r="AM310" s="337" t="str">
        <f>INDEX($K$6:$AE$6,1,MATCH(1,K310:AE310,-1))</f>
        <v>95PFE-L2S</v>
      </c>
      <c r="AN310" s="337" t="str">
        <f>IF(INDEX($K$6:$AE$6,1,MATCH(1,K310:AE310,1))&lt;&gt;INDEX($K$6:$AE$6,1,MATCH(1,K310:AE310,-1)),INDEX($K$6:$AE$6,1,MATCH(1,K310:AE310,1)),"-")</f>
        <v>-</v>
      </c>
      <c r="AO310"/>
      <c r="AP310"/>
      <c r="AQ310"/>
    </row>
    <row r="311" spans="1:43" ht="12.75" customHeight="1" x14ac:dyDescent="0.2">
      <c r="A311" s="169" t="str">
        <f>IF(IFERROR(VLOOKUP(G311,EmployesActifs,1,FALSE),"Non")&lt;&gt;"Non","Oui","Non")</f>
        <v>Non</v>
      </c>
      <c r="B311" s="172">
        <f>IF(A311="Oui",1,0)</f>
        <v>0</v>
      </c>
      <c r="C311" s="172">
        <f>IF(OR(G311="Médecin",H311="Médecin",I311="Médecin",I311="Médecins",H311="anesthésiste",H311="boursier univ.",H311="chercheur",H311="chirurgien",H311="Résident(e)",H311="Md Urg",H311="Md Card",H311="Fellow",H311="Externe Médecine",H311="Directeur de la biobanque Médecin",H311="monit.-boursier",),1,0)</f>
        <v>0</v>
      </c>
      <c r="D311" s="172">
        <f>IF(OR(G311=0,H311="Stagiaire",H311="Stagiaires",H311="Externe",H311="Externes",G311="agence",H311="STAGIAIRE INFIRMIER(ÈRE)",H311="STAGIAIRE SI",H311="STAGIAIRE PAB",H311="STAGIAIRE EN PERFUSION",H311="Stagiaire Physiothérapeute",H311="Stagiaire médecine",H311="Stagiaire - Service sociaux",H311="STAGIAIRE SOINS INFIRMIERS",H311="STAGIAIRE EXTERNE EN MÉDECINE",H311="ss",),1,0)</f>
        <v>0</v>
      </c>
      <c r="E311" s="28" t="s">
        <v>1453</v>
      </c>
      <c r="F311" s="28" t="s">
        <v>627</v>
      </c>
      <c r="G311" s="255">
        <v>11267</v>
      </c>
      <c r="H311" s="57" t="s">
        <v>132</v>
      </c>
      <c r="I311" s="52" t="s">
        <v>81</v>
      </c>
      <c r="J311" s="273">
        <f ca="1">IF(AK311&lt;=Données!$B$2,1," ")</f>
        <v>1</v>
      </c>
      <c r="K311" s="45"/>
      <c r="L311" s="46"/>
      <c r="M311" s="47"/>
      <c r="N311" s="48"/>
      <c r="O311" s="185"/>
      <c r="P311" s="187"/>
      <c r="Q311" s="185">
        <v>1</v>
      </c>
      <c r="R311" s="186"/>
      <c r="S311" s="186"/>
      <c r="T311" s="187"/>
      <c r="U311" s="187"/>
      <c r="V311" s="187"/>
      <c r="W311" s="187"/>
      <c r="X311" s="214"/>
      <c r="Y311" s="215"/>
      <c r="Z311" s="36"/>
      <c r="AA311" s="34"/>
      <c r="AB311" s="35"/>
      <c r="AC311" s="35"/>
      <c r="AD311" s="35"/>
      <c r="AE311" s="324"/>
      <c r="AF311" s="325"/>
      <c r="AG311" s="326"/>
      <c r="AH311" s="36"/>
      <c r="AI311" s="56"/>
      <c r="AJ311" s="41" t="s">
        <v>439</v>
      </c>
      <c r="AK311" s="42">
        <v>44132</v>
      </c>
      <c r="AL311" s="50"/>
      <c r="AM311" s="337" t="str">
        <f>INDEX($K$6:$AE$6,1,MATCH(1,K311:AE311,-1))</f>
        <v>1860-S</v>
      </c>
      <c r="AN311" s="337" t="str">
        <f>IF(INDEX($K$6:$AE$6,1,MATCH(1,K311:AE311,1))&lt;&gt;INDEX($K$6:$AE$6,1,MATCH(1,K311:AE311,-1)),INDEX($K$6:$AE$6,1,MATCH(1,K311:AE311,1)),"-")</f>
        <v>-</v>
      </c>
      <c r="AO311"/>
      <c r="AP311"/>
      <c r="AQ311"/>
    </row>
    <row r="312" spans="1:43" ht="12.75" customHeight="1" x14ac:dyDescent="0.2">
      <c r="A312" s="169" t="str">
        <f>IF(IFERROR(VLOOKUP(G312,EmployesActifs,1,FALSE),"Non")&lt;&gt;"Non","Oui","Non")</f>
        <v>Non</v>
      </c>
      <c r="B312" s="172">
        <f>IF(A312="Oui",1,0)</f>
        <v>0</v>
      </c>
      <c r="C312" s="172">
        <f>IF(OR(G312="Médecin",H312="Médecin",I312="Médecin",I312="Médecins",H312="anesthésiste",H312="boursier univ.",H312="chercheur",H312="chirurgien",H312="Résident(e)",H312="Md Urg",H312="Md Card",H312="Fellow",H312="Externe Médecine",H312="Directeur de la biobanque Médecin",H312="monit.-boursier",),1,0)</f>
        <v>0</v>
      </c>
      <c r="D312" s="172">
        <f>IF(OR(G312=0,H312="Stagiaire",H312="Stagiaires",H312="Externe",H312="Externes",G312="agence",H312="STAGIAIRE INFIRMIER(ÈRE)",H312="STAGIAIRE SI",H312="STAGIAIRE PAB",H312="STAGIAIRE EN PERFUSION",H312="Stagiaire Physiothérapeute",H312="Stagiaire médecine",H312="Stagiaire - Service sociaux",H312="STAGIAIRE SOINS INFIRMIERS",H312="STAGIAIRE EXTERNE EN MÉDECINE",H312="ss",),1,0)</f>
        <v>0</v>
      </c>
      <c r="E312" s="28" t="s">
        <v>3266</v>
      </c>
      <c r="F312" s="28" t="s">
        <v>970</v>
      </c>
      <c r="G312" s="255">
        <v>13004</v>
      </c>
      <c r="H312" s="57" t="s">
        <v>2939</v>
      </c>
      <c r="I312" s="52" t="s">
        <v>65</v>
      </c>
      <c r="J312" s="273">
        <f ca="1">IF(AK312&lt;=Données!$B$2,1," ")</f>
        <v>1</v>
      </c>
      <c r="K312" s="45"/>
      <c r="L312" s="46" t="s">
        <v>56</v>
      </c>
      <c r="M312" s="47"/>
      <c r="N312" s="48"/>
      <c r="O312" s="185"/>
      <c r="P312" s="187"/>
      <c r="Q312" s="185"/>
      <c r="R312" s="186"/>
      <c r="S312" s="186">
        <v>1</v>
      </c>
      <c r="T312" s="187"/>
      <c r="U312" s="187"/>
      <c r="V312" s="187"/>
      <c r="W312" s="187"/>
      <c r="X312" s="214"/>
      <c r="Y312" s="215"/>
      <c r="Z312" s="36"/>
      <c r="AA312" s="34"/>
      <c r="AB312" s="35"/>
      <c r="AC312" s="35"/>
      <c r="AD312" s="35"/>
      <c r="AE312" s="324"/>
      <c r="AF312" s="325"/>
      <c r="AG312" s="326"/>
      <c r="AH312" s="36"/>
      <c r="AI312" s="56"/>
      <c r="AJ312" s="41" t="s">
        <v>652</v>
      </c>
      <c r="AK312" s="42">
        <v>45063</v>
      </c>
      <c r="AL312" s="50"/>
      <c r="AM312" s="337" t="str">
        <f>INDEX($K$6:$AE$6,1,MATCH(1,K312:AE312,-1))</f>
        <v>1870 +</v>
      </c>
      <c r="AN312" s="337" t="str">
        <f>IF(INDEX($K$6:$AE$6,1,MATCH(1,K312:AE312,1))&lt;&gt;INDEX($K$6:$AE$6,1,MATCH(1,K312:AE312,-1)),INDEX($K$6:$AE$6,1,MATCH(1,K312:AE312,1)),"-")</f>
        <v>-</v>
      </c>
      <c r="AO312"/>
      <c r="AP312"/>
      <c r="AQ312"/>
    </row>
    <row r="313" spans="1:43" ht="13.15" customHeight="1" x14ac:dyDescent="0.2">
      <c r="A313" s="169" t="str">
        <f>IF(IFERROR(VLOOKUP(G313,EmployesActifs,1,FALSE),"Non")&lt;&gt;"Non","Oui","Non")</f>
        <v>Non</v>
      </c>
      <c r="B313" s="172">
        <f>IF(A313="Oui",1,0)</f>
        <v>0</v>
      </c>
      <c r="C313" s="172">
        <f>IF(OR(G313="Médecin",H313="Médecin",I313="Médecin",I313="Médecins",H313="anesthésiste",H313="boursier univ.",H313="chercheur",H313="chirurgien",H313="Résident(e)",H313="Md Urg",H313="Md Card",H313="Fellow",H313="Externe Médecine",H313="Directeur de la biobanque Médecin",H313="monit.-boursier",),1,0)</f>
        <v>0</v>
      </c>
      <c r="D313" s="172">
        <f>IF(OR(G313=0,H313="Stagiaire",H313="Stagiaires",H313="Externe",H313="Externes",G313="agence",H313="STAGIAIRE INFIRMIER(ÈRE)",H313="STAGIAIRE SI",H313="STAGIAIRE PAB",H313="STAGIAIRE EN PERFUSION",H313="Stagiaire Physiothérapeute",H313="Stagiaire médecine",H313="Stagiaire - Service sociaux",H313="STAGIAIRE SOINS INFIRMIERS",H313="STAGIAIRE EXTERNE EN MÉDECINE",H313="ss",),1,0)</f>
        <v>0</v>
      </c>
      <c r="E313" s="28" t="s">
        <v>1459</v>
      </c>
      <c r="F313" s="28" t="s">
        <v>1460</v>
      </c>
      <c r="G313" s="255">
        <v>11972</v>
      </c>
      <c r="H313" s="57" t="s">
        <v>168</v>
      </c>
      <c r="I313" s="52" t="s">
        <v>401</v>
      </c>
      <c r="J313" s="273">
        <f ca="1">IF(AK313&lt;=Données!$B$2,1," ")</f>
        <v>1</v>
      </c>
      <c r="K313" s="45" t="s">
        <v>56</v>
      </c>
      <c r="L313" s="46" t="s">
        <v>56</v>
      </c>
      <c r="M313" s="47"/>
      <c r="N313" s="48"/>
      <c r="O313" s="185"/>
      <c r="P313" s="187"/>
      <c r="Q313" s="185"/>
      <c r="R313" s="186" t="s">
        <v>56</v>
      </c>
      <c r="S313" s="186" t="s">
        <v>56</v>
      </c>
      <c r="T313" s="187" t="s">
        <v>56</v>
      </c>
      <c r="U313" s="187"/>
      <c r="V313" s="187"/>
      <c r="W313" s="187"/>
      <c r="X313" s="214"/>
      <c r="Y313" s="215"/>
      <c r="Z313" s="36"/>
      <c r="AA313" s="34" t="s">
        <v>56</v>
      </c>
      <c r="AB313" s="35"/>
      <c r="AC313" s="35"/>
      <c r="AD313" s="35">
        <v>1</v>
      </c>
      <c r="AE313" s="324" t="s">
        <v>56</v>
      </c>
      <c r="AF313" s="325"/>
      <c r="AG313" s="326"/>
      <c r="AH313" s="36"/>
      <c r="AI313" s="56"/>
      <c r="AJ313" s="41" t="s">
        <v>57</v>
      </c>
      <c r="AK313" s="42">
        <v>44566</v>
      </c>
      <c r="AL313" s="50"/>
      <c r="AM313" s="337" t="str">
        <f>INDEX($K$6:$AE$6,1,MATCH(1,K313:AE313,-1))</f>
        <v>1517-LP</v>
      </c>
      <c r="AN313" s="337" t="str">
        <f>IF(INDEX($K$6:$AE$6,1,MATCH(1,K313:AE313,1))&lt;&gt;INDEX($K$6:$AE$6,1,MATCH(1,K313:AE313,-1)),INDEX($K$6:$AE$6,1,MATCH(1,K313:AE313,1)),"-")</f>
        <v>-</v>
      </c>
      <c r="AO313"/>
      <c r="AP313"/>
      <c r="AQ313"/>
    </row>
    <row r="314" spans="1:43" x14ac:dyDescent="0.2">
      <c r="A314" s="169" t="str">
        <f>IF(IFERROR(VLOOKUP(G314,EmployesActifs,1,FALSE),"Non")&lt;&gt;"Non","Oui","Non")</f>
        <v>Non</v>
      </c>
      <c r="B314" s="172">
        <f>IF(A314="Oui",1,0)</f>
        <v>0</v>
      </c>
      <c r="C314" s="172">
        <f>IF(OR(G314="Médecin",H314="Médecin",I314="Médecin",I314="Médecins",H314="anesthésiste",H314="boursier univ.",H314="chercheur",H314="chirurgien",H314="Résident(e)",H314="Md Urg",H314="Md Card",H314="Fellow",H314="Externe Médecine",H314="Directeur de la biobanque Médecin",H314="monit.-boursier",),1,0)</f>
        <v>0</v>
      </c>
      <c r="D314" s="172">
        <f>IF(OR(G314=0,H314="Stagiaire",H314="Stagiaires",H314="Externe",H314="Externes",G314="agence",H314="STAGIAIRE INFIRMIER(ÈRE)",H314="STAGIAIRE SI",H314="STAGIAIRE PAB",H314="STAGIAIRE EN PERFUSION",H314="Stagiaire Physiothérapeute",H314="Stagiaire médecine",H314="Stagiaire - Service sociaux",H314="STAGIAIRE SOINS INFIRMIERS",H314="STAGIAIRE EXTERNE EN MÉDECINE",H314="ss",),1,0)</f>
        <v>0</v>
      </c>
      <c r="E314" s="28" t="s">
        <v>2907</v>
      </c>
      <c r="F314" s="28" t="s">
        <v>1073</v>
      </c>
      <c r="G314" s="259">
        <v>12190</v>
      </c>
      <c r="H314" s="79" t="s">
        <v>1924</v>
      </c>
      <c r="I314" s="164" t="s">
        <v>5716</v>
      </c>
      <c r="J314" s="273">
        <f ca="1">IF(AK314&lt;=Données!$B$2,1," ")</f>
        <v>1</v>
      </c>
      <c r="K314" s="45" t="s">
        <v>56</v>
      </c>
      <c r="L314" s="46"/>
      <c r="M314" s="47"/>
      <c r="N314" s="48" t="s">
        <v>56</v>
      </c>
      <c r="O314" s="185"/>
      <c r="P314" s="187"/>
      <c r="Q314" s="185" t="s">
        <v>56</v>
      </c>
      <c r="R314" s="186"/>
      <c r="S314" s="186" t="s">
        <v>56</v>
      </c>
      <c r="T314" s="187"/>
      <c r="U314" s="187"/>
      <c r="V314" s="187"/>
      <c r="W314" s="187"/>
      <c r="X314" s="214"/>
      <c r="Y314" s="215"/>
      <c r="Z314" s="36" t="s">
        <v>56</v>
      </c>
      <c r="AA314" s="34"/>
      <c r="AB314" s="35"/>
      <c r="AC314" s="35"/>
      <c r="AD314" s="35"/>
      <c r="AE314" s="324"/>
      <c r="AF314" s="325"/>
      <c r="AG314" s="326"/>
      <c r="AH314" s="36"/>
      <c r="AI314" s="56"/>
      <c r="AJ314" s="41" t="s">
        <v>85</v>
      </c>
      <c r="AK314" s="42"/>
      <c r="AL314" s="50" t="s">
        <v>2908</v>
      </c>
      <c r="AM314" s="337" t="e">
        <f>INDEX($K$6:$AE$6,1,MATCH(1,K314:AE314,-1))</f>
        <v>#N/A</v>
      </c>
      <c r="AN314" s="337" t="e">
        <f>IF(INDEX($K$6:$AE$6,1,MATCH(1,K314:AE314,1))&lt;&gt;INDEX($K$6:$AE$6,1,MATCH(1,K314:AE314,-1)),INDEX($K$6:$AE$6,1,MATCH(1,K314:AE314,1)),"-")</f>
        <v>#N/A</v>
      </c>
      <c r="AO314"/>
      <c r="AP314"/>
      <c r="AQ314"/>
    </row>
    <row r="315" spans="1:43" ht="12.75" customHeight="1" x14ac:dyDescent="0.2">
      <c r="A315" s="169" t="str">
        <f>IF(IFERROR(VLOOKUP(G315,EmployesActifs,1,FALSE),"Non")&lt;&gt;"Non","Oui","Non")</f>
        <v>Non</v>
      </c>
      <c r="B315" s="172">
        <f>IF(A315="Oui",1,0)</f>
        <v>0</v>
      </c>
      <c r="C315" s="172">
        <f>IF(OR(G315="Médecin",H315="Médecin",I315="Médecin",I315="Médecins",H315="anesthésiste",H315="boursier univ.",H315="chercheur",H315="chirurgien",H315="Résident(e)",H315="Md Urg",H315="Md Card",H315="Fellow",H315="Externe Médecine",H315="Directeur de la biobanque Médecin",H315="monit.-boursier",),1,0)</f>
        <v>0</v>
      </c>
      <c r="D315" s="172">
        <f>IF(OR(G315=0,H315="Stagiaire",H315="Stagiaires",H315="Externe",H315="Externes",G315="agence",H315="STAGIAIRE INFIRMIER(ÈRE)",H315="STAGIAIRE SI",H315="STAGIAIRE PAB",H315="STAGIAIRE EN PERFUSION",H315="Stagiaire Physiothérapeute",H315="Stagiaire médecine",H315="Stagiaire - Service sociaux",H315="STAGIAIRE SOINS INFIRMIERS",H315="STAGIAIRE EXTERNE EN MÉDECINE",H315="ss",),1,0)</f>
        <v>0</v>
      </c>
      <c r="E315" s="28" t="s">
        <v>2889</v>
      </c>
      <c r="F315" s="28" t="s">
        <v>2890</v>
      </c>
      <c r="G315" s="255">
        <v>12457</v>
      </c>
      <c r="H315" s="79" t="s">
        <v>3467</v>
      </c>
      <c r="I315" s="164" t="s">
        <v>3382</v>
      </c>
      <c r="J315" s="273">
        <f ca="1">IF(AK315&lt;=Données!$B$2,1," ")</f>
        <v>1</v>
      </c>
      <c r="K315" s="45">
        <v>1</v>
      </c>
      <c r="L315" s="46"/>
      <c r="M315" s="47"/>
      <c r="N315" s="48"/>
      <c r="O315" s="185"/>
      <c r="P315" s="187"/>
      <c r="Q315" s="185"/>
      <c r="R315" s="186"/>
      <c r="S315" s="186"/>
      <c r="T315" s="187"/>
      <c r="U315" s="187"/>
      <c r="V315" s="187"/>
      <c r="W315" s="187"/>
      <c r="X315" s="214"/>
      <c r="Y315" s="215"/>
      <c r="Z315" s="36"/>
      <c r="AA315" s="34"/>
      <c r="AB315" s="35"/>
      <c r="AC315" s="35"/>
      <c r="AD315" s="35"/>
      <c r="AE315" s="324"/>
      <c r="AF315" s="325"/>
      <c r="AG315" s="326"/>
      <c r="AH315" s="36"/>
      <c r="AI315" s="56"/>
      <c r="AJ315" s="41" t="s">
        <v>2858</v>
      </c>
      <c r="AK315" s="42">
        <v>44748</v>
      </c>
      <c r="AL315" s="50"/>
      <c r="AM315" s="337" t="str">
        <f>INDEX($K$6:$AE$6,1,MATCH(1,K315:AE315,-1))</f>
        <v>95PFE-L2S</v>
      </c>
      <c r="AN315" s="337" t="str">
        <f>IF(INDEX($K$6:$AE$6,1,MATCH(1,K315:AE315,1))&lt;&gt;INDEX($K$6:$AE$6,1,MATCH(1,K315:AE315,-1)),INDEX($K$6:$AE$6,1,MATCH(1,K315:AE315,1)),"-")</f>
        <v>-</v>
      </c>
      <c r="AO315"/>
      <c r="AP315"/>
      <c r="AQ315"/>
    </row>
    <row r="316" spans="1:43" ht="12.75" customHeight="1" x14ac:dyDescent="0.2">
      <c r="A316" s="169" t="str">
        <f>IF(IFERROR(VLOOKUP(G316,EmployesActifs,1,FALSE),"Non")&lt;&gt;"Non","Oui","Non")</f>
        <v>Non</v>
      </c>
      <c r="B316" s="172">
        <f>IF(A316="Oui",1,0)</f>
        <v>0</v>
      </c>
      <c r="C316" s="172">
        <f>IF(OR(G316="Médecin",H316="Médecin",I316="Médecin",I316="Médecins",H316="anesthésiste",H316="boursier univ.",H316="chercheur",H316="chirurgien",H316="Résident(e)",H316="Md Urg",H316="Md Card",H316="Fellow",H316="Externe Médecine",H316="Directeur de la biobanque Médecin",H316="monit.-boursier",),1,0)</f>
        <v>0</v>
      </c>
      <c r="D316" s="172">
        <f>IF(OR(G316=0,H316="Stagiaire",H316="Stagiaires",H316="Externe",H316="Externes",G316="agence",H316="STAGIAIRE INFIRMIER(ÈRE)",H316="STAGIAIRE SI",H316="STAGIAIRE PAB",H316="STAGIAIRE EN PERFUSION",H316="Stagiaire Physiothérapeute",H316="Stagiaire médecine",H316="Stagiaire - Service sociaux",H316="STAGIAIRE SOINS INFIRMIERS",H316="STAGIAIRE EXTERNE EN MÉDECINE",H316="ss",),1,0)</f>
        <v>0</v>
      </c>
      <c r="E316" s="28" t="s">
        <v>1462</v>
      </c>
      <c r="F316" s="28" t="s">
        <v>1136</v>
      </c>
      <c r="G316" s="255">
        <v>570</v>
      </c>
      <c r="H316" s="79" t="s">
        <v>2098</v>
      </c>
      <c r="I316" s="164" t="s">
        <v>61</v>
      </c>
      <c r="J316" s="273">
        <f ca="1">IF(AK316&lt;=Données!$B$2,1," ")</f>
        <v>1</v>
      </c>
      <c r="K316" s="45">
        <v>1</v>
      </c>
      <c r="L316" s="46"/>
      <c r="M316" s="47"/>
      <c r="N316" s="48"/>
      <c r="O316" s="185"/>
      <c r="P316" s="187"/>
      <c r="Q316" s="185"/>
      <c r="R316" s="186"/>
      <c r="S316" s="186"/>
      <c r="T316" s="187"/>
      <c r="U316" s="187"/>
      <c r="V316" s="187"/>
      <c r="W316" s="187"/>
      <c r="X316" s="214"/>
      <c r="Y316" s="215"/>
      <c r="Z316" s="36"/>
      <c r="AA316" s="34">
        <v>1</v>
      </c>
      <c r="AB316" s="35"/>
      <c r="AC316" s="35"/>
      <c r="AD316" s="35"/>
      <c r="AE316" s="324"/>
      <c r="AF316" s="325"/>
      <c r="AG316" s="326"/>
      <c r="AH316" s="36"/>
      <c r="AI316" s="56"/>
      <c r="AJ316" s="41" t="s">
        <v>66</v>
      </c>
      <c r="AK316" s="42">
        <v>44349</v>
      </c>
      <c r="AL316" s="50"/>
      <c r="AM316" s="337" t="str">
        <f>INDEX($K$6:$AE$6,1,MATCH(1,K316:AE316,-1))</f>
        <v>95PFE-L2S</v>
      </c>
      <c r="AN316" s="337" t="str">
        <f>IF(INDEX($K$6:$AE$6,1,MATCH(1,K316:AE316,1))&lt;&gt;INDEX($K$6:$AE$6,1,MATCH(1,K316:AE316,-1)),INDEX($K$6:$AE$6,1,MATCH(1,K316:AE316,1)),"-")</f>
        <v>1511-S</v>
      </c>
      <c r="AO316"/>
      <c r="AP316"/>
      <c r="AQ316"/>
    </row>
    <row r="317" spans="1:43" x14ac:dyDescent="0.2">
      <c r="A317" s="169" t="str">
        <f>IF(IFERROR(VLOOKUP(G317,EmployesActifs,1,FALSE),"Non")&lt;&gt;"Non","Oui","Non")</f>
        <v>Non</v>
      </c>
      <c r="B317" s="172">
        <f>IF(A317="Oui",1,0)</f>
        <v>0</v>
      </c>
      <c r="C317" s="172">
        <f>IF(OR(G317="Médecin",H317="Médecin",I317="Médecin",I317="Médecins",H317="anesthésiste",H317="boursier univ.",H317="chercheur",H317="chirurgien",H317="Résident(e)",H317="Md Urg",H317="Md Card",H317="Fellow",H317="Externe Médecine",H317="Directeur de la biobanque Médecin",H317="monit.-boursier",),1,0)</f>
        <v>0</v>
      </c>
      <c r="D317" s="172">
        <f>IF(OR(G317=0,H317="Stagiaire",H317="Stagiaires",H317="Externe",H317="Externes",G317="agence",H317="STAGIAIRE INFIRMIER(ÈRE)",H317="STAGIAIRE SI",H317="STAGIAIRE PAB",H317="STAGIAIRE EN PERFUSION",H317="Stagiaire Physiothérapeute",H317="Stagiaire médecine",H317="Stagiaire - Service sociaux",H317="STAGIAIRE SOINS INFIRMIERS",H317="STAGIAIRE EXTERNE EN MÉDECINE",H317="ss",),1,0)</f>
        <v>0</v>
      </c>
      <c r="E317" s="28" t="s">
        <v>4036</v>
      </c>
      <c r="F317" s="28" t="s">
        <v>2327</v>
      </c>
      <c r="G317" s="262">
        <v>13776</v>
      </c>
      <c r="H317" s="79" t="s">
        <v>1214</v>
      </c>
      <c r="I317" s="164" t="s">
        <v>143</v>
      </c>
      <c r="J317" s="273" t="str">
        <f ca="1">IF(AK317&lt;=Données!$B$2,1," ")</f>
        <v xml:space="preserve"> </v>
      </c>
      <c r="K317" s="45" t="s">
        <v>56</v>
      </c>
      <c r="L317" s="46"/>
      <c r="M317" s="47"/>
      <c r="N317" s="48"/>
      <c r="O317" s="185">
        <v>1</v>
      </c>
      <c r="P317" s="187"/>
      <c r="Q317" s="185"/>
      <c r="R317" s="186"/>
      <c r="S317" s="186"/>
      <c r="T317" s="187"/>
      <c r="U317" s="187"/>
      <c r="V317" s="187"/>
      <c r="W317" s="187"/>
      <c r="X317" s="214"/>
      <c r="Y317" s="215"/>
      <c r="Z317" s="36"/>
      <c r="AA317" s="34"/>
      <c r="AB317" s="35"/>
      <c r="AC317" s="35"/>
      <c r="AD317" s="35"/>
      <c r="AE317" s="324"/>
      <c r="AF317" s="325"/>
      <c r="AG317" s="326"/>
      <c r="AH317" s="344"/>
      <c r="AI317" s="56"/>
      <c r="AJ317" s="178" t="s">
        <v>4462</v>
      </c>
      <c r="AK317" s="42">
        <v>45511</v>
      </c>
      <c r="AL317" s="50"/>
      <c r="AM317" s="337" t="str">
        <f>INDEX($K$6:$AE$6,1,MATCH(1,K317:AE317,-1))</f>
        <v>1804S</v>
      </c>
      <c r="AN317" s="337" t="str">
        <f>IF(INDEX($K$6:$AE$6,1,MATCH(1,K317:AE317,1))&lt;&gt;INDEX($K$6:$AE$6,1,MATCH(1,K317:AE317,-1)),INDEX($K$6:$AE$6,1,MATCH(1,K317:AE317,1)),"-")</f>
        <v>-</v>
      </c>
      <c r="AO317"/>
      <c r="AP317"/>
      <c r="AQ317"/>
    </row>
    <row r="318" spans="1:43" x14ac:dyDescent="0.2">
      <c r="A318" s="169" t="str">
        <f>IF(IFERROR(VLOOKUP(G318,EmployesActifs,1,FALSE),"Non")&lt;&gt;"Non","Oui","Non")</f>
        <v>Non</v>
      </c>
      <c r="B318" s="172">
        <f>IF(A318="Oui",1,0)</f>
        <v>0</v>
      </c>
      <c r="C318" s="172">
        <f>IF(OR(G318="Médecin",H318="Médecin",I318="Médecin",I318="Médecins",H318="anesthésiste",H318="boursier univ.",H318="chercheur",H318="chirurgien",H318="Résident(e)",H318="Md Urg",H318="Md Card",H318="Fellow",H318="Externe Médecine",H318="Directeur de la biobanque Médecin",H318="monit.-boursier",),1,0)</f>
        <v>0</v>
      </c>
      <c r="D318" s="172">
        <f>IF(OR(G318=0,H318="Stagiaire",H318="Stagiaires",H318="Externe",H318="Externes",G318="agence",H318="STAGIAIRE INFIRMIER(ÈRE)",H318="STAGIAIRE SI",H318="STAGIAIRE PAB",H318="STAGIAIRE EN PERFUSION",H318="Stagiaire Physiothérapeute",H318="Stagiaire médecine",H318="Stagiaire - Service sociaux",H318="STAGIAIRE SOINS INFIRMIERS",H318="STAGIAIRE EXTERNE EN MÉDECINE",H318="ss",),1,0)</f>
        <v>0</v>
      </c>
      <c r="E318" s="28" t="s">
        <v>667</v>
      </c>
      <c r="F318" s="28" t="s">
        <v>1465</v>
      </c>
      <c r="G318" s="255">
        <v>11762</v>
      </c>
      <c r="H318" s="79" t="s">
        <v>2098</v>
      </c>
      <c r="I318" s="164" t="s">
        <v>152</v>
      </c>
      <c r="J318" s="273">
        <f ca="1">IF(AK318&lt;=Données!$B$2,1," ")</f>
        <v>1</v>
      </c>
      <c r="K318" s="45" t="s">
        <v>56</v>
      </c>
      <c r="L318" s="46"/>
      <c r="M318" s="47"/>
      <c r="N318" s="48"/>
      <c r="O318" s="185"/>
      <c r="P318" s="187"/>
      <c r="Q318" s="185"/>
      <c r="R318" s="186"/>
      <c r="S318" s="186">
        <v>1</v>
      </c>
      <c r="T318" s="187"/>
      <c r="U318" s="187"/>
      <c r="V318" s="187"/>
      <c r="W318" s="187"/>
      <c r="X318" s="214"/>
      <c r="Y318" s="215"/>
      <c r="Z318" s="36"/>
      <c r="AA318" s="34"/>
      <c r="AB318" s="35"/>
      <c r="AC318" s="35"/>
      <c r="AD318" s="35"/>
      <c r="AE318" s="324"/>
      <c r="AF318" s="325"/>
      <c r="AG318" s="326"/>
      <c r="AH318" s="36"/>
      <c r="AI318" s="56"/>
      <c r="AJ318" s="41" t="s">
        <v>98</v>
      </c>
      <c r="AK318" s="42">
        <v>44575</v>
      </c>
      <c r="AL318" s="50"/>
      <c r="AM318" s="337" t="str">
        <f>INDEX($K$6:$AE$6,1,MATCH(1,K318:AE318,-1))</f>
        <v>1870 +</v>
      </c>
      <c r="AN318" s="337" t="str">
        <f>IF(INDEX($K$6:$AE$6,1,MATCH(1,K318:AE318,1))&lt;&gt;INDEX($K$6:$AE$6,1,MATCH(1,K318:AE318,-1)),INDEX($K$6:$AE$6,1,MATCH(1,K318:AE318,1)),"-")</f>
        <v>-</v>
      </c>
      <c r="AO318"/>
      <c r="AP318"/>
      <c r="AQ318"/>
    </row>
    <row r="319" spans="1:43" x14ac:dyDescent="0.2">
      <c r="A319" s="169" t="str">
        <f>IF(IFERROR(VLOOKUP(G319,EmployesActifs,1,FALSE),"Non")&lt;&gt;"Non","Oui","Non")</f>
        <v>Non</v>
      </c>
      <c r="B319" s="172">
        <f>IF(A319="Oui",1,0)</f>
        <v>0</v>
      </c>
      <c r="C319" s="172">
        <f>IF(OR(G319="Médecin",H319="Médecin",I319="Médecin",I319="Médecins",H319="anesthésiste",H319="boursier univ.",H319="chercheur",H319="chirurgien",H319="Résident(e)",H319="Md Urg",H319="Md Card",H319="Fellow",H319="Externe Médecine",H319="Directeur de la biobanque Médecin",H319="monit.-boursier",),1,0)</f>
        <v>0</v>
      </c>
      <c r="D319" s="172">
        <f>IF(OR(G319=0,H319="Stagiaire",H319="Stagiaires",H319="Externe",H319="Externes",G319="agence",H319="STAGIAIRE INFIRMIER(ÈRE)",H319="STAGIAIRE SI",H319="STAGIAIRE PAB",H319="STAGIAIRE EN PERFUSION",H319="Stagiaire Physiothérapeute",H319="Stagiaire médecine",H319="Stagiaire - Service sociaux",H319="STAGIAIRE SOINS INFIRMIERS",H319="STAGIAIRE EXTERNE EN MÉDECINE",H319="ss",),1,0)</f>
        <v>0</v>
      </c>
      <c r="E319" s="28" t="s">
        <v>1470</v>
      </c>
      <c r="F319" s="28" t="s">
        <v>1401</v>
      </c>
      <c r="G319" s="255">
        <v>1383</v>
      </c>
      <c r="H319" s="57" t="s">
        <v>72</v>
      </c>
      <c r="I319" s="52" t="s">
        <v>5708</v>
      </c>
      <c r="J319" s="273">
        <f ca="1">IF(AL319&lt;=Données!$B$2,1," ")</f>
        <v>1</v>
      </c>
      <c r="K319" s="45" t="s">
        <v>56</v>
      </c>
      <c r="L319" s="46"/>
      <c r="M319" s="47"/>
      <c r="N319" s="48"/>
      <c r="O319" s="185"/>
      <c r="P319" s="187"/>
      <c r="Q319" s="185"/>
      <c r="R319" s="186"/>
      <c r="S319" s="186">
        <v>1</v>
      </c>
      <c r="T319" s="187"/>
      <c r="U319" s="187"/>
      <c r="V319" s="187"/>
      <c r="W319" s="187"/>
      <c r="X319" s="214"/>
      <c r="Y319" s="215"/>
      <c r="Z319" s="36"/>
      <c r="AA319" s="34"/>
      <c r="AB319" s="35"/>
      <c r="AC319" s="35"/>
      <c r="AD319" s="35"/>
      <c r="AE319" s="324"/>
      <c r="AF319" s="325"/>
      <c r="AG319" s="326"/>
      <c r="AH319" s="36"/>
      <c r="AI319" s="56"/>
      <c r="AJ319" s="328"/>
      <c r="AK319" s="330" t="s">
        <v>98</v>
      </c>
      <c r="AL319" s="331">
        <v>44572</v>
      </c>
      <c r="AM319" s="337" t="str">
        <f>INDEX($K$6:$AE$6,1,MATCH(1,K319:AE319,-1))</f>
        <v>1870 +</v>
      </c>
      <c r="AN319" s="337" t="str">
        <f>IF(INDEX($K$6:$AE$6,1,MATCH(1,K319:AE319,1))&lt;&gt;INDEX($K$6:$AE$6,1,MATCH(1,K319:AE319,-1)),INDEX($K$6:$AE$6,1,MATCH(1,K319:AE319,1)),"-")</f>
        <v>-</v>
      </c>
      <c r="AO319"/>
      <c r="AP319"/>
      <c r="AQ319"/>
    </row>
    <row r="320" spans="1:43" ht="12.75" customHeight="1" x14ac:dyDescent="0.2">
      <c r="A320" s="169" t="str">
        <f>IF(IFERROR(VLOOKUP(G320,EmployesActifs,1,FALSE),"Non")&lt;&gt;"Non","Oui","Non")</f>
        <v>Non</v>
      </c>
      <c r="B320" s="172">
        <f>IF(A320="Oui",1,0)</f>
        <v>0</v>
      </c>
      <c r="C320" s="172">
        <f>IF(OR(G320="Médecin",H320="Médecin",I320="Médecin",I320="Médecins",H320="anesthésiste",H320="boursier univ.",H320="chercheur",H320="chirurgien",H320="Résident(e)",H320="Md Urg",H320="Md Card",H320="Fellow",H320="Externe Médecine",H320="Directeur de la biobanque Médecin",H320="monit.-boursier",),1,0)</f>
        <v>0</v>
      </c>
      <c r="D320" s="172">
        <f>IF(OR(G320=0,H320="Stagiaire",H320="Stagiaires",H320="Externe",H320="Externes",G320="agence",H320="STAGIAIRE INFIRMIER(ÈRE)",H320="STAGIAIRE SI",H320="STAGIAIRE PAB",H320="STAGIAIRE EN PERFUSION",H320="Stagiaire Physiothérapeute",H320="Stagiaire médecine",H320="Stagiaire - Service sociaux",H320="STAGIAIRE SOINS INFIRMIERS",H320="STAGIAIRE EXTERNE EN MÉDECINE",H320="ss",),1,0)</f>
        <v>0</v>
      </c>
      <c r="E320" s="28" t="s">
        <v>1473</v>
      </c>
      <c r="F320" s="28" t="s">
        <v>137</v>
      </c>
      <c r="G320" s="255">
        <v>9472</v>
      </c>
      <c r="H320" s="57" t="s">
        <v>1474</v>
      </c>
      <c r="I320" s="57" t="s">
        <v>1181</v>
      </c>
      <c r="J320" s="273">
        <f ca="1">IF(AK320&lt;=Données!$B$2,1," ")</f>
        <v>1</v>
      </c>
      <c r="K320" s="45" t="s">
        <v>56</v>
      </c>
      <c r="L320" s="46" t="s">
        <v>56</v>
      </c>
      <c r="M320" s="47" t="s">
        <v>56</v>
      </c>
      <c r="N320" s="48"/>
      <c r="O320" s="185"/>
      <c r="P320" s="187"/>
      <c r="Q320" s="185"/>
      <c r="R320" s="186"/>
      <c r="S320" s="186">
        <v>1</v>
      </c>
      <c r="T320" s="187"/>
      <c r="U320" s="187"/>
      <c r="V320" s="187"/>
      <c r="W320" s="187"/>
      <c r="X320" s="214"/>
      <c r="Y320" s="215"/>
      <c r="Z320" s="36"/>
      <c r="AA320" s="34"/>
      <c r="AB320" s="35"/>
      <c r="AC320" s="35"/>
      <c r="AD320" s="35"/>
      <c r="AE320" s="324"/>
      <c r="AF320" s="325"/>
      <c r="AG320" s="326"/>
      <c r="AH320" s="36"/>
      <c r="AI320" s="56"/>
      <c r="AJ320" s="41" t="s">
        <v>98</v>
      </c>
      <c r="AK320" s="42">
        <v>44580</v>
      </c>
      <c r="AL320" s="50"/>
      <c r="AM320" s="337" t="str">
        <f>INDEX($K$6:$AE$6,1,MATCH(1,K320:AE320,-1))</f>
        <v>1870 +</v>
      </c>
      <c r="AN320" s="337" t="str">
        <f>IF(INDEX($K$6:$AE$6,1,MATCH(1,K320:AE320,1))&lt;&gt;INDEX($K$6:$AE$6,1,MATCH(1,K320:AE320,-1)),INDEX($K$6:$AE$6,1,MATCH(1,K320:AE320,1)),"-")</f>
        <v>-</v>
      </c>
      <c r="AO320"/>
      <c r="AP320"/>
      <c r="AQ320"/>
    </row>
    <row r="321" spans="1:261" s="70" customFormat="1" x14ac:dyDescent="0.2">
      <c r="A321" s="169" t="str">
        <f>IF(IFERROR(VLOOKUP(G321,EmployesActifs,1,FALSE),"Non")&lt;&gt;"Non","Oui","Non")</f>
        <v>Non</v>
      </c>
      <c r="B321" s="172">
        <f>IF(A321="Oui",1,0)</f>
        <v>0</v>
      </c>
      <c r="C321" s="172">
        <f>IF(OR(G321="Médecin",H321="Médecin",I321="Médecin",I321="Médecins",H321="anesthésiste",H321="boursier univ.",H321="chercheur",H321="chirurgien",H321="Résident(e)",H321="Md Urg",H321="Md Card",H321="Fellow",H321="Externe Médecine",H321="Directeur de la biobanque Médecin",H321="monit.-boursier",),1,0)</f>
        <v>0</v>
      </c>
      <c r="D321" s="172">
        <f>IF(OR(G321=0,H321="Stagiaire",H321="Stagiaires",H321="Externe",H321="Externes",G321="agence",H321="STAGIAIRE INFIRMIER(ÈRE)",H321="STAGIAIRE SI",H321="STAGIAIRE PAB",H321="STAGIAIRE EN PERFUSION",H321="Stagiaire Physiothérapeute",H321="Stagiaire médecine",H321="Stagiaire - Service sociaux",H321="STAGIAIRE SOINS INFIRMIERS",H321="STAGIAIRE EXTERNE EN MÉDECINE",H321="ss",),1,0)</f>
        <v>0</v>
      </c>
      <c r="E321" s="28" t="s">
        <v>1473</v>
      </c>
      <c r="F321" s="28" t="s">
        <v>710</v>
      </c>
      <c r="G321" s="351">
        <v>10574</v>
      </c>
      <c r="H321" s="43" t="s">
        <v>2554</v>
      </c>
      <c r="I321" s="182" t="s">
        <v>2837</v>
      </c>
      <c r="J321" s="273">
        <f ca="1">IF(AK321&lt;=Données!$B$2,1," ")</f>
        <v>1</v>
      </c>
      <c r="K321" s="45">
        <v>1</v>
      </c>
      <c r="L321" s="46"/>
      <c r="M321" s="47"/>
      <c r="N321" s="48"/>
      <c r="O321" s="185"/>
      <c r="P321" s="187"/>
      <c r="Q321" s="185"/>
      <c r="R321" s="186"/>
      <c r="S321" s="186"/>
      <c r="T321" s="187"/>
      <c r="U321" s="187"/>
      <c r="V321" s="187"/>
      <c r="W321" s="187"/>
      <c r="X321" s="214"/>
      <c r="Y321" s="215"/>
      <c r="Z321" s="36"/>
      <c r="AA321" s="34"/>
      <c r="AB321" s="35"/>
      <c r="AC321" s="35"/>
      <c r="AD321" s="35"/>
      <c r="AE321" s="324"/>
      <c r="AF321" s="325"/>
      <c r="AG321" s="326"/>
      <c r="AH321" s="36"/>
      <c r="AI321" s="56"/>
      <c r="AJ321" s="41" t="s">
        <v>85</v>
      </c>
      <c r="AK321" s="42">
        <v>44699</v>
      </c>
      <c r="AL321" s="50"/>
      <c r="AM321" s="337" t="str">
        <f>INDEX($K$6:$AE$6,1,MATCH(1,K321:AE321,-1))</f>
        <v>95PFE-L2S</v>
      </c>
      <c r="AN321" s="337" t="str">
        <f>IF(INDEX($K$6:$AE$6,1,MATCH(1,K321:AE321,1))&lt;&gt;INDEX($K$6:$AE$6,1,MATCH(1,K321:AE321,-1)),INDEX($K$6:$AE$6,1,MATCH(1,K321:AE321,1)),"-")</f>
        <v>-</v>
      </c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</row>
    <row r="322" spans="1:261" s="69" customFormat="1" ht="12.75" customHeight="1" x14ac:dyDescent="0.2">
      <c r="A322" s="169" t="str">
        <f>IF(IFERROR(VLOOKUP(G322,EmployesActifs,1,FALSE),"Non")&lt;&gt;"Non","Oui","Non")</f>
        <v>Non</v>
      </c>
      <c r="B322" s="172">
        <f>IF(A322="Oui",1,0)</f>
        <v>0</v>
      </c>
      <c r="C322" s="172">
        <f>IF(OR(G322="Médecin",H322="Médecin",I322="Médecin",I322="Médecins",H322="anesthésiste",H322="boursier univ.",H322="chercheur",H322="chirurgien",H322="Résident(e)",H322="Md Urg",H322="Md Card",H322="Fellow",H322="Externe Médecine",H322="Directeur de la biobanque Médecin",H322="monit.-boursier",),1,0)</f>
        <v>0</v>
      </c>
      <c r="D322" s="172">
        <f>IF(OR(G322=0,H322="Stagiaire",H322="Stagiaires",H322="Externe",H322="Externes",G322="agence",H322="STAGIAIRE INFIRMIER(ÈRE)",H322="STAGIAIRE SI",H322="STAGIAIRE PAB",H322="STAGIAIRE EN PERFUSION",H322="Stagiaire Physiothérapeute",H322="Stagiaire médecine",H322="Stagiaire - Service sociaux",H322="STAGIAIRE SOINS INFIRMIERS",H322="STAGIAIRE EXTERNE EN MÉDECINE",H322="ss",),1,0)</f>
        <v>0</v>
      </c>
      <c r="E322" s="28" t="s">
        <v>1481</v>
      </c>
      <c r="F322" s="28" t="s">
        <v>1482</v>
      </c>
      <c r="G322" s="255">
        <v>10164</v>
      </c>
      <c r="H322" s="79" t="s">
        <v>2416</v>
      </c>
      <c r="I322" s="164" t="s">
        <v>836</v>
      </c>
      <c r="J322" s="273">
        <f ca="1">IF(AK322&lt;=Données!$B$2,1," ")</f>
        <v>1</v>
      </c>
      <c r="K322" s="45" t="s">
        <v>56</v>
      </c>
      <c r="L322" s="46">
        <v>1</v>
      </c>
      <c r="M322" s="47"/>
      <c r="N322" s="48"/>
      <c r="O322" s="185"/>
      <c r="P322" s="187"/>
      <c r="Q322" s="185"/>
      <c r="R322" s="186"/>
      <c r="S322" s="186"/>
      <c r="T322" s="187"/>
      <c r="U322" s="187"/>
      <c r="V322" s="187"/>
      <c r="W322" s="187"/>
      <c r="X322" s="214"/>
      <c r="Y322" s="215"/>
      <c r="Z322" s="36"/>
      <c r="AA322" s="34"/>
      <c r="AB322" s="35"/>
      <c r="AC322" s="35"/>
      <c r="AD322" s="35"/>
      <c r="AE322" s="324"/>
      <c r="AF322" s="325"/>
      <c r="AG322" s="326"/>
      <c r="AH322" s="36"/>
      <c r="AI322" s="56"/>
      <c r="AJ322" s="41" t="s">
        <v>85</v>
      </c>
      <c r="AK322" s="42">
        <v>44252</v>
      </c>
      <c r="AL322" s="50"/>
      <c r="AM322" s="337" t="str">
        <f>INDEX($K$6:$AE$6,1,MATCH(1,K322:AE322,-1))</f>
        <v>95PFE-L2M</v>
      </c>
      <c r="AN322" s="337" t="str">
        <f>IF(INDEX($K$6:$AE$6,1,MATCH(1,K322:AE322,1))&lt;&gt;INDEX($K$6:$AE$6,1,MATCH(1,K322:AE322,-1)),INDEX($K$6:$AE$6,1,MATCH(1,K322:AE322,1)),"-")</f>
        <v>-</v>
      </c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</row>
    <row r="323" spans="1:261" s="69" customFormat="1" ht="12.75" customHeight="1" x14ac:dyDescent="0.2">
      <c r="A323" s="169" t="str">
        <f>IF(IFERROR(VLOOKUP(G323,EmployesActifs,1,FALSE),"Non")&lt;&gt;"Non","Oui","Non")</f>
        <v>Non</v>
      </c>
      <c r="B323" s="172">
        <f>IF(A323="Oui",1,0)</f>
        <v>0</v>
      </c>
      <c r="C323" s="172">
        <f>IF(OR(G323="Médecin",H323="Médecin",I323="Médecin",I323="Médecins",H323="anesthésiste",H323="boursier univ.",H323="chercheur",H323="chirurgien",H323="Résident(e)",H323="Md Urg",H323="Md Card",H323="Fellow",H323="Externe Médecine",H323="Directeur de la biobanque Médecin",H323="monit.-boursier",),1,0)</f>
        <v>0</v>
      </c>
      <c r="D323" s="172">
        <f>IF(OR(G323=0,H323="Stagiaire",H323="Stagiaires",H323="Externe",H323="Externes",G323="agence",H323="STAGIAIRE INFIRMIER(ÈRE)",H323="STAGIAIRE SI",H323="STAGIAIRE PAB",H323="STAGIAIRE EN PERFUSION",H323="Stagiaire Physiothérapeute",H323="Stagiaire médecine",H323="Stagiaire - Service sociaux",H323="STAGIAIRE SOINS INFIRMIERS",H323="STAGIAIRE EXTERNE EN MÉDECINE",H323="ss",),1,0)</f>
        <v>0</v>
      </c>
      <c r="E323" s="28" t="s">
        <v>1485</v>
      </c>
      <c r="F323" s="28" t="s">
        <v>1486</v>
      </c>
      <c r="G323" s="255">
        <v>10323</v>
      </c>
      <c r="H323" s="57" t="s">
        <v>103</v>
      </c>
      <c r="I323" s="52" t="s">
        <v>146</v>
      </c>
      <c r="J323" s="273">
        <f ca="1">IF(AK323&lt;=Données!$B$2,1," ")</f>
        <v>1</v>
      </c>
      <c r="K323" s="45" t="s">
        <v>56</v>
      </c>
      <c r="L323" s="46" t="s">
        <v>56</v>
      </c>
      <c r="M323" s="47"/>
      <c r="N323" s="48"/>
      <c r="O323" s="185"/>
      <c r="P323" s="187"/>
      <c r="Q323" s="185"/>
      <c r="R323" s="186"/>
      <c r="S323" s="186">
        <v>1</v>
      </c>
      <c r="T323" s="187"/>
      <c r="U323" s="187"/>
      <c r="V323" s="187"/>
      <c r="W323" s="187"/>
      <c r="X323" s="214"/>
      <c r="Y323" s="215"/>
      <c r="Z323" s="36"/>
      <c r="AA323" s="34"/>
      <c r="AB323" s="35"/>
      <c r="AC323" s="35"/>
      <c r="AD323" s="35"/>
      <c r="AE323" s="324"/>
      <c r="AF323" s="325"/>
      <c r="AG323" s="326"/>
      <c r="AH323" s="36"/>
      <c r="AI323" s="56"/>
      <c r="AJ323" s="41" t="s">
        <v>159</v>
      </c>
      <c r="AK323" s="42">
        <v>44575</v>
      </c>
      <c r="AL323" s="50"/>
      <c r="AM323" s="337" t="str">
        <f>INDEX($K$6:$AE$6,1,MATCH(1,K323:AE323,-1))</f>
        <v>1870 +</v>
      </c>
      <c r="AN323" s="337" t="str">
        <f>IF(INDEX($K$6:$AE$6,1,MATCH(1,K323:AE323,1))&lt;&gt;INDEX($K$6:$AE$6,1,MATCH(1,K323:AE323,-1)),INDEX($K$6:$AE$6,1,MATCH(1,K323:AE323,1)),"-")</f>
        <v>-</v>
      </c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</row>
    <row r="324" spans="1:261" x14ac:dyDescent="0.2">
      <c r="A324" s="169" t="str">
        <f>IF(IFERROR(VLOOKUP(G324,EmployesActifs,1,FALSE),"Non")&lt;&gt;"Non","Oui","Non")</f>
        <v>Non</v>
      </c>
      <c r="B324" s="172">
        <f>IF(A324="Oui",1,0)</f>
        <v>0</v>
      </c>
      <c r="C324" s="172">
        <f>IF(OR(G324="Médecin",H324="Médecin",I324="Médecin",I324="Médecins",H324="anesthésiste",H324="boursier univ.",H324="chercheur",H324="chirurgien",H324="Résident(e)",H324="Md Urg",H324="Md Card",H324="Fellow",H324="Externe Médecine",H324="Directeur de la biobanque Médecin",H324="monit.-boursier",),1,0)</f>
        <v>0</v>
      </c>
      <c r="D324" s="172">
        <f>IF(OR(G324=0,H324="Stagiaire",H324="Stagiaires",H324="Externe",H324="Externes",G324="agence",H324="STAGIAIRE INFIRMIER(ÈRE)",H324="STAGIAIRE SI",H324="STAGIAIRE PAB",H324="STAGIAIRE EN PERFUSION",H324="Stagiaire Physiothérapeute",H324="Stagiaire médecine",H324="Stagiaire - Service sociaux",H324="STAGIAIRE SOINS INFIRMIERS",H324="STAGIAIRE EXTERNE EN MÉDECINE",H324="ss",),1,0)</f>
        <v>0</v>
      </c>
      <c r="E324" s="28" t="s">
        <v>1495</v>
      </c>
      <c r="F324" s="28" t="s">
        <v>485</v>
      </c>
      <c r="G324" s="255">
        <v>12167</v>
      </c>
      <c r="H324" s="57" t="s">
        <v>60</v>
      </c>
      <c r="I324" s="52" t="s">
        <v>88</v>
      </c>
      <c r="J324" s="273">
        <f ca="1">IF(AK324&lt;=Données!$B$2,1," ")</f>
        <v>1</v>
      </c>
      <c r="K324" s="45">
        <v>1</v>
      </c>
      <c r="L324" s="46"/>
      <c r="M324" s="47"/>
      <c r="N324" s="48"/>
      <c r="O324" s="185"/>
      <c r="P324" s="187"/>
      <c r="Q324" s="185"/>
      <c r="R324" s="186"/>
      <c r="S324" s="186"/>
      <c r="T324" s="187"/>
      <c r="U324" s="187"/>
      <c r="V324" s="187"/>
      <c r="W324" s="187"/>
      <c r="X324" s="214"/>
      <c r="Y324" s="215"/>
      <c r="Z324" s="36"/>
      <c r="AA324" s="34"/>
      <c r="AB324" s="35"/>
      <c r="AC324" s="35"/>
      <c r="AD324" s="35"/>
      <c r="AE324" s="324"/>
      <c r="AF324" s="325"/>
      <c r="AG324" s="326"/>
      <c r="AH324" s="36"/>
      <c r="AI324" s="56"/>
      <c r="AJ324" s="41" t="s">
        <v>98</v>
      </c>
      <c r="AK324" s="42">
        <v>44581</v>
      </c>
      <c r="AL324" s="50"/>
      <c r="AM324" s="337" t="str">
        <f>INDEX($K$6:$AE$6,1,MATCH(1,K324:AE324,-1))</f>
        <v>95PFE-L2S</v>
      </c>
      <c r="AN324" s="337" t="str">
        <f>IF(INDEX($K$6:$AE$6,1,MATCH(1,K324:AE324,1))&lt;&gt;INDEX($K$6:$AE$6,1,MATCH(1,K324:AE324,-1)),INDEX($K$6:$AE$6,1,MATCH(1,K324:AE324,1)),"-")</f>
        <v>-</v>
      </c>
      <c r="AO324"/>
      <c r="AP324"/>
      <c r="AQ324"/>
    </row>
    <row r="325" spans="1:261" ht="12.75" customHeight="1" x14ac:dyDescent="0.2">
      <c r="A325" s="169" t="str">
        <f>IF(IFERROR(VLOOKUP(G325,EmployesActifs,1,FALSE),"Non")&lt;&gt;"Non","Oui","Non")</f>
        <v>Non</v>
      </c>
      <c r="B325" s="172">
        <f>IF(A325="Oui",1,0)</f>
        <v>0</v>
      </c>
      <c r="C325" s="172">
        <f>IF(OR(G325="Médecin",H325="Médecin",I325="Médecin",I325="Médecins",H325="anesthésiste",H325="boursier univ.",H325="chercheur",H325="chirurgien",H325="Résident(e)",H325="Md Urg",H325="Md Card",H325="Fellow",H325="Externe Médecine",H325="Directeur de la biobanque Médecin",H325="monit.-boursier",),1,0)</f>
        <v>0</v>
      </c>
      <c r="D325" s="172">
        <f>IF(OR(G325=0,H325="Stagiaire",H325="Stagiaires",H325="Externe",H325="Externes",G325="agence",H325="STAGIAIRE INFIRMIER(ÈRE)",H325="STAGIAIRE SI",H325="STAGIAIRE PAB",H325="STAGIAIRE EN PERFUSION",H325="Stagiaire Physiothérapeute",H325="Stagiaire médecine",H325="Stagiaire - Service sociaux",H325="STAGIAIRE SOINS INFIRMIERS",H325="STAGIAIRE EXTERNE EN MÉDECINE",H325="ss",),1,0)</f>
        <v>0</v>
      </c>
      <c r="E325" s="28" t="s">
        <v>3219</v>
      </c>
      <c r="F325" s="28" t="s">
        <v>2442</v>
      </c>
      <c r="G325" s="257">
        <v>12835</v>
      </c>
      <c r="H325" s="79" t="s">
        <v>103</v>
      </c>
      <c r="I325" s="164" t="s">
        <v>3403</v>
      </c>
      <c r="J325" s="273">
        <f ca="1">IF(AK325&lt;=Données!$B$2,1," ")</f>
        <v>1</v>
      </c>
      <c r="K325" s="45" t="s">
        <v>56</v>
      </c>
      <c r="L325" s="46" t="s">
        <v>56</v>
      </c>
      <c r="M325" s="47"/>
      <c r="N325" s="48">
        <v>1</v>
      </c>
      <c r="O325" s="185"/>
      <c r="P325" s="187"/>
      <c r="Q325" s="185"/>
      <c r="R325" s="186"/>
      <c r="S325" s="186"/>
      <c r="T325" s="187"/>
      <c r="U325" s="187"/>
      <c r="V325" s="187"/>
      <c r="W325" s="187"/>
      <c r="X325" s="214"/>
      <c r="Y325" s="215"/>
      <c r="Z325" s="36"/>
      <c r="AA325" s="34"/>
      <c r="AB325" s="35"/>
      <c r="AC325" s="35"/>
      <c r="AD325" s="35"/>
      <c r="AE325" s="324"/>
      <c r="AF325" s="325"/>
      <c r="AG325" s="326"/>
      <c r="AH325" s="36"/>
      <c r="AI325" s="56"/>
      <c r="AJ325" s="41" t="s">
        <v>2858</v>
      </c>
      <c r="AK325" s="42">
        <v>45035</v>
      </c>
      <c r="AL325" s="50"/>
      <c r="AM325" s="337" t="str">
        <f>INDEX($K$6:$AE$6,1,MATCH(1,K325:AE325,-1))</f>
        <v>F550</v>
      </c>
      <c r="AN325" s="337" t="str">
        <f>IF(INDEX($K$6:$AE$6,1,MATCH(1,K325:AE325,1))&lt;&gt;INDEX($K$6:$AE$6,1,MATCH(1,K325:AE325,-1)),INDEX($K$6:$AE$6,1,MATCH(1,K325:AE325,1)),"-")</f>
        <v>-</v>
      </c>
      <c r="AO325"/>
      <c r="AP325"/>
      <c r="AQ325"/>
    </row>
    <row r="326" spans="1:261" ht="12.75" customHeight="1" x14ac:dyDescent="0.2">
      <c r="A326" s="169" t="str">
        <f>IF(IFERROR(VLOOKUP(G326,EmployesActifs,1,FALSE),"Non")&lt;&gt;"Non","Oui","Non")</f>
        <v>Non</v>
      </c>
      <c r="B326" s="172">
        <f>IF(A326="Oui",1,0)</f>
        <v>0</v>
      </c>
      <c r="C326" s="172">
        <f>IF(OR(G326="Médecin",H326="Médecin",I326="Médecin",I326="Médecins",H326="anesthésiste",H326="boursier univ.",H326="chercheur",H326="chirurgien",H326="Résident(e)",H326="Md Urg",H326="Md Card",H326="Fellow",H326="Externe Médecine",H326="Directeur de la biobanque Médecin",H326="monit.-boursier",),1,0)</f>
        <v>0</v>
      </c>
      <c r="D326" s="172">
        <f>IF(OR(G326=0,H326="Stagiaire",H326="Stagiaires",H326="Externe",H326="Externes",G326="agence",H326="STAGIAIRE INFIRMIER(ÈRE)",H326="STAGIAIRE SI",H326="STAGIAIRE PAB",H326="STAGIAIRE EN PERFUSION",H326="Stagiaire Physiothérapeute",H326="Stagiaire médecine",H326="Stagiaire - Service sociaux",H326="STAGIAIRE SOINS INFIRMIERS",H326="STAGIAIRE EXTERNE EN MÉDECINE",H326="ss",),1,0)</f>
        <v>0</v>
      </c>
      <c r="E326" s="28" t="s">
        <v>1506</v>
      </c>
      <c r="F326" s="28" t="s">
        <v>410</v>
      </c>
      <c r="G326" s="255">
        <v>501</v>
      </c>
      <c r="H326" s="67" t="s">
        <v>42</v>
      </c>
      <c r="I326" s="66" t="s">
        <v>97</v>
      </c>
      <c r="J326" s="273">
        <f ca="1">IF(AK326&lt;=Données!$B$2,1," ")</f>
        <v>1</v>
      </c>
      <c r="K326" s="45" t="s">
        <v>56</v>
      </c>
      <c r="L326" s="46" t="s">
        <v>56</v>
      </c>
      <c r="M326" s="47">
        <v>1</v>
      </c>
      <c r="N326" s="48"/>
      <c r="O326" s="185"/>
      <c r="P326" s="187"/>
      <c r="Q326" s="185">
        <v>1</v>
      </c>
      <c r="R326" s="186"/>
      <c r="S326" s="186"/>
      <c r="T326" s="187"/>
      <c r="U326" s="187"/>
      <c r="V326" s="187"/>
      <c r="W326" s="187"/>
      <c r="X326" s="214"/>
      <c r="Y326" s="215"/>
      <c r="Z326" s="36"/>
      <c r="AA326" s="34"/>
      <c r="AB326" s="35"/>
      <c r="AC326" s="35"/>
      <c r="AD326" s="35"/>
      <c r="AE326" s="324"/>
      <c r="AF326" s="325"/>
      <c r="AG326" s="326"/>
      <c r="AH326" s="36"/>
      <c r="AI326" s="56"/>
      <c r="AJ326" s="41" t="s">
        <v>98</v>
      </c>
      <c r="AK326" s="42">
        <v>44588</v>
      </c>
      <c r="AL326" s="50" t="s">
        <v>1511</v>
      </c>
      <c r="AM326" s="337" t="str">
        <f>INDEX($K$6:$AE$6,1,MATCH(1,K326:AE326,-1))</f>
        <v>95PFE-L2L</v>
      </c>
      <c r="AN326" s="337" t="str">
        <f>IF(INDEX($K$6:$AE$6,1,MATCH(1,K326:AE326,1))&lt;&gt;INDEX($K$6:$AE$6,1,MATCH(1,K326:AE326,-1)),INDEX($K$6:$AE$6,1,MATCH(1,K326:AE326,1)),"-")</f>
        <v>1860-S</v>
      </c>
      <c r="AO326"/>
      <c r="AP326"/>
      <c r="AQ326"/>
    </row>
    <row r="327" spans="1:261" s="69" customFormat="1" x14ac:dyDescent="0.2">
      <c r="A327" s="169" t="str">
        <f>IF(IFERROR(VLOOKUP(G327,EmployesActifs,1,FALSE),"Non")&lt;&gt;"Non","Oui","Non")</f>
        <v>Non</v>
      </c>
      <c r="B327" s="172">
        <f>IF(A327="Oui",1,0)</f>
        <v>0</v>
      </c>
      <c r="C327" s="172">
        <f>IF(OR(G327="Médecin",H327="Médecin",I327="Médecin",I327="Médecins",H327="anesthésiste",H327="boursier univ.",H327="chercheur",H327="chirurgien",H327="Résident(e)",H327="Md Urg",H327="Md Card",H327="Fellow",H327="Externe Médecine",H327="Directeur de la biobanque Médecin",H327="monit.-boursier",),1,0)</f>
        <v>0</v>
      </c>
      <c r="D327" s="172">
        <f>IF(OR(G327=0,H327="Stagiaire",H327="Stagiaires",H327="Externe",H327="Externes",G327="agence",H327="STAGIAIRE INFIRMIER(ÈRE)",H327="STAGIAIRE SI",H327="STAGIAIRE PAB",H327="STAGIAIRE EN PERFUSION",H327="Stagiaire Physiothérapeute",H327="Stagiaire médecine",H327="Stagiaire - Service sociaux",H327="STAGIAIRE SOINS INFIRMIERS",H327="STAGIAIRE EXTERNE EN MÉDECINE",H327="ss",),1,0)</f>
        <v>0</v>
      </c>
      <c r="E327" s="28" t="s">
        <v>1506</v>
      </c>
      <c r="F327" s="28" t="s">
        <v>449</v>
      </c>
      <c r="G327" s="255">
        <v>984</v>
      </c>
      <c r="H327" s="57" t="s">
        <v>269</v>
      </c>
      <c r="I327" s="52" t="s">
        <v>424</v>
      </c>
      <c r="J327" s="273">
        <f ca="1">IF(AK327&lt;=Données!$B$2,1," ")</f>
        <v>1</v>
      </c>
      <c r="K327" s="45"/>
      <c r="L327" s="46"/>
      <c r="M327" s="47"/>
      <c r="N327" s="48"/>
      <c r="O327" s="185"/>
      <c r="P327" s="187"/>
      <c r="Q327" s="185">
        <v>1</v>
      </c>
      <c r="R327" s="186"/>
      <c r="S327" s="186"/>
      <c r="T327" s="187"/>
      <c r="U327" s="187"/>
      <c r="V327" s="187"/>
      <c r="W327" s="187"/>
      <c r="X327" s="214"/>
      <c r="Y327" s="215"/>
      <c r="Z327" s="36"/>
      <c r="AA327" s="34"/>
      <c r="AB327" s="35"/>
      <c r="AC327" s="35"/>
      <c r="AD327" s="35"/>
      <c r="AE327" s="324"/>
      <c r="AF327" s="325"/>
      <c r="AG327" s="326"/>
      <c r="AH327" s="36"/>
      <c r="AI327" s="56"/>
      <c r="AJ327" s="41" t="s">
        <v>587</v>
      </c>
      <c r="AK327" s="42">
        <v>43767</v>
      </c>
      <c r="AL327" s="50"/>
      <c r="AM327" s="337" t="str">
        <f>INDEX($K$6:$AE$6,1,MATCH(1,K327:AE327,-1))</f>
        <v>1860-S</v>
      </c>
      <c r="AN327" s="337" t="str">
        <f>IF(INDEX($K$6:$AE$6,1,MATCH(1,K327:AE327,1))&lt;&gt;INDEX($K$6:$AE$6,1,MATCH(1,K327:AE327,-1)),INDEX($K$6:$AE$6,1,MATCH(1,K327:AE327,1)),"-")</f>
        <v>-</v>
      </c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</row>
    <row r="328" spans="1:261" s="69" customFormat="1" x14ac:dyDescent="0.2">
      <c r="A328" s="169" t="str">
        <f>IF(IFERROR(VLOOKUP(G328,EmployesActifs,1,FALSE),"Non")&lt;&gt;"Non","Oui","Non")</f>
        <v>Non</v>
      </c>
      <c r="B328" s="172">
        <f>IF(A328="Oui",1,0)</f>
        <v>0</v>
      </c>
      <c r="C328" s="172">
        <f>IF(OR(G328="Médecin",H328="Médecin",I328="Médecin",I328="Médecins",H328="anesthésiste",H328="boursier univ.",H328="chercheur",H328="chirurgien",H328="Résident(e)",H328="Md Urg",H328="Md Card",H328="Fellow",H328="Externe Médecine",H328="Directeur de la biobanque Médecin",H328="monit.-boursier",),1,0)</f>
        <v>0</v>
      </c>
      <c r="D328" s="172">
        <f>IF(OR(G328=0,H328="Stagiaire",H328="Stagiaires",H328="Externe",H328="Externes",G328="agence",H328="STAGIAIRE INFIRMIER(ÈRE)",H328="STAGIAIRE SI",H328="STAGIAIRE S.I.",H328="STAGIAIRE PAB",H328="STAGIAIRE EN PERFUSION",H328="Stagiaire Physiothérapeute",H328="Stagiaire médecine",H328="Stagiaire - Service sociaux",H328="STAGIAIRE SOINS INFIRMIERS",H328="STAGIAIRE EXTERNE EN MÉDECINE",H328="ss",),1,0)</f>
        <v>0</v>
      </c>
      <c r="E328" s="28" t="s">
        <v>1506</v>
      </c>
      <c r="F328" s="28" t="s">
        <v>231</v>
      </c>
      <c r="G328" s="255">
        <v>1488</v>
      </c>
      <c r="H328" s="79" t="s">
        <v>69</v>
      </c>
      <c r="I328" s="164" t="s">
        <v>110</v>
      </c>
      <c r="J328" s="273" t="str">
        <f ca="1">IF(AK328&lt;=Données!$B$2,1," ")</f>
        <v xml:space="preserve"> </v>
      </c>
      <c r="K328" s="45"/>
      <c r="L328" s="46"/>
      <c r="M328" s="47">
        <v>1</v>
      </c>
      <c r="N328" s="48"/>
      <c r="O328" s="185"/>
      <c r="P328" s="187"/>
      <c r="Q328" s="185"/>
      <c r="R328" s="186"/>
      <c r="S328" s="186"/>
      <c r="T328" s="187"/>
      <c r="U328" s="187"/>
      <c r="V328" s="187"/>
      <c r="W328" s="187"/>
      <c r="X328" s="214"/>
      <c r="Y328" s="215"/>
      <c r="Z328" s="36"/>
      <c r="AA328" s="34"/>
      <c r="AB328" s="35"/>
      <c r="AC328" s="35"/>
      <c r="AD328" s="35"/>
      <c r="AE328" s="324"/>
      <c r="AF328" s="325"/>
      <c r="AG328" s="326"/>
      <c r="AH328" s="344"/>
      <c r="AI328" s="56"/>
      <c r="AJ328" s="41" t="s">
        <v>4462</v>
      </c>
      <c r="AK328" s="42">
        <v>45343</v>
      </c>
      <c r="AL328" s="50"/>
      <c r="AM328" s="337" t="str">
        <f>INDEX($K$6:$AE$6,1,MATCH(1,K328:AE328,-1))</f>
        <v>95PFE-L2L</v>
      </c>
      <c r="AN328" s="337" t="str">
        <f>IF(INDEX($K$6:$AE$6,1,MATCH(1,K328:AE328,1))&lt;&gt;INDEX($K$6:$AE$6,1,MATCH(1,K328:AE328,-1)),INDEX($K$6:$AE$6,1,MATCH(1,K328:AE328,1)),"-")</f>
        <v>-</v>
      </c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</row>
    <row r="329" spans="1:261" s="69" customFormat="1" x14ac:dyDescent="0.2">
      <c r="A329" s="169" t="str">
        <f>IF(IFERROR(VLOOKUP(G329,EmployesActifs,1,FALSE),"Non")&lt;&gt;"Non","Oui","Non")</f>
        <v>Non</v>
      </c>
      <c r="B329" s="172">
        <f>IF(A329="Oui",1,0)</f>
        <v>0</v>
      </c>
      <c r="C329" s="172">
        <f>IF(OR(G329="Médecin",H329="Médecin",I329="Médecin",I329="Médecins",H329="anesthésiste",H329="boursier univ.",H329="chercheur",H329="chirurgien",H329="Résident(e)",H329="Md Urg",H329="Md Card",H329="Fellow",H329="Externe Médecine",H329="Directeur de la biobanque Médecin",H329="monit.-boursier",),1,0)</f>
        <v>0</v>
      </c>
      <c r="D329" s="172">
        <f>IF(OR(G329=0,H329="Stagiaire",H329="Stagiaires",H329="Externe",H329="Externes",G329="agence",H329="STAGIAIRE INFIRMIER(ÈRE)",H329="STAGIAIRE SI",H329="STAGIAIRE PAB",H329="STAGIAIRE EN PERFUSION",H329="Stagiaire Physiothérapeute",H329="Stagiaire médecine",H329="Stagiaire - Service sociaux",H329="STAGIAIRE SOINS INFIRMIERS",H329="STAGIAIRE EXTERNE EN MÉDECINE",H329="ss",),1,0)</f>
        <v>0</v>
      </c>
      <c r="E329" s="28" t="s">
        <v>1512</v>
      </c>
      <c r="F329" s="28" t="s">
        <v>597</v>
      </c>
      <c r="G329" s="255">
        <v>8349</v>
      </c>
      <c r="H329" s="57" t="s">
        <v>69</v>
      </c>
      <c r="I329" s="52" t="s">
        <v>213</v>
      </c>
      <c r="J329" s="273">
        <f ca="1">IF(AK329&lt;=Données!$B$2,1," ")</f>
        <v>1</v>
      </c>
      <c r="K329" s="45" t="s">
        <v>56</v>
      </c>
      <c r="L329" s="46" t="s">
        <v>56</v>
      </c>
      <c r="M329" s="47"/>
      <c r="N329" s="48"/>
      <c r="O329" s="185"/>
      <c r="P329" s="187"/>
      <c r="Q329" s="185"/>
      <c r="R329" s="186"/>
      <c r="S329" s="186">
        <v>1</v>
      </c>
      <c r="T329" s="187" t="s">
        <v>56</v>
      </c>
      <c r="U329" s="187"/>
      <c r="V329" s="187"/>
      <c r="W329" s="187"/>
      <c r="X329" s="214"/>
      <c r="Y329" s="215"/>
      <c r="Z329" s="36"/>
      <c r="AA329" s="34"/>
      <c r="AB329" s="35"/>
      <c r="AC329" s="35"/>
      <c r="AD329" s="35"/>
      <c r="AE329" s="324" t="s">
        <v>56</v>
      </c>
      <c r="AF329" s="325"/>
      <c r="AG329" s="326"/>
      <c r="AH329" s="36"/>
      <c r="AI329" s="56"/>
      <c r="AJ329" s="41" t="s">
        <v>85</v>
      </c>
      <c r="AK329" s="42">
        <v>44502</v>
      </c>
      <c r="AL329" s="50"/>
      <c r="AM329" s="337" t="str">
        <f>INDEX($K$6:$AE$6,1,MATCH(1,K329:AE329,-1))</f>
        <v>1870 +</v>
      </c>
      <c r="AN329" s="337" t="str">
        <f>IF(INDEX($K$6:$AE$6,1,MATCH(1,K329:AE329,1))&lt;&gt;INDEX($K$6:$AE$6,1,MATCH(1,K329:AE329,-1)),INDEX($K$6:$AE$6,1,MATCH(1,K329:AE329,1)),"-")</f>
        <v>-</v>
      </c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</row>
    <row r="330" spans="1:261" s="69" customFormat="1" x14ac:dyDescent="0.2">
      <c r="A330" s="169" t="str">
        <f>IF(IFERROR(VLOOKUP(G330,EmployesActifs,1,FALSE),"Non")&lt;&gt;"Non","Oui","Non")</f>
        <v>Non</v>
      </c>
      <c r="B330" s="172">
        <f>IF(A330="Oui",1,0)</f>
        <v>0</v>
      </c>
      <c r="C330" s="172">
        <f>IF(OR(G330="Médecin",H330="Médecin",I330="Médecin",I330="Médecins",H330="anesthésiste",H330="boursier univ.",H330="chercheur",H330="chirurgien",H330="Résident(e)",H330="Md Urg",H330="Md Card",LEFT(H330,6)="Fellow",H330="Externe Médecine",H330="Directeur de la biobanque Médecin",H330="monit.-boursier",),1,0)</f>
        <v>0</v>
      </c>
      <c r="D330" s="172">
        <f>IF(OR(G330=0,H330="Stagiaire",H330="Stagiaires",H330="Externe",H330="Externes",G330="agence",H330="STAGIAIRE INFIRMIER(ÈRE)",H330="STAGIAIRE SI",H330="STAGIAIRE S.I.",H330="STAGIAIRE PAB",H330="STAGIAIRE EN PERFUSION",H330="Stagiaire Physiothérapeute",H330="Stagiaire médecine",H330="Stagiaire - Service sociaux",H330="STAGIAIRE SOINS INFIRMIERS",H330="STAGIAIRE EXTERNE EN MÉDECINE",H330="ss",),1,0)</f>
        <v>0</v>
      </c>
      <c r="E330" s="28" t="s">
        <v>1512</v>
      </c>
      <c r="F330" s="28" t="s">
        <v>1134</v>
      </c>
      <c r="G330" s="255">
        <v>295</v>
      </c>
      <c r="H330" s="79" t="s">
        <v>570</v>
      </c>
      <c r="I330" s="164" t="s">
        <v>3377</v>
      </c>
      <c r="J330" s="273">
        <f ca="1">IF(AK330&lt;=Données!$B$2,1," ")</f>
        <v>1</v>
      </c>
      <c r="K330" s="45"/>
      <c r="L330" s="46"/>
      <c r="M330" s="47"/>
      <c r="N330" s="48"/>
      <c r="O330" s="185"/>
      <c r="P330" s="187"/>
      <c r="Q330" s="185"/>
      <c r="R330" s="186"/>
      <c r="S330" s="186">
        <v>1</v>
      </c>
      <c r="T330" s="187"/>
      <c r="U330" s="187"/>
      <c r="V330" s="187"/>
      <c r="W330" s="187"/>
      <c r="X330" s="214"/>
      <c r="Y330" s="215"/>
      <c r="Z330" s="36"/>
      <c r="AA330" s="34"/>
      <c r="AB330" s="35"/>
      <c r="AC330" s="35"/>
      <c r="AD330" s="35"/>
      <c r="AE330" s="324"/>
      <c r="AF330" s="325"/>
      <c r="AG330" s="326"/>
      <c r="AH330" s="344"/>
      <c r="AI330" s="56"/>
      <c r="AJ330" s="41" t="s">
        <v>44</v>
      </c>
      <c r="AK330" s="42">
        <v>43949</v>
      </c>
      <c r="AL330" s="50"/>
      <c r="AM330" s="337" t="str">
        <f>INDEX($K$6:$AE$6,1,MATCH(1,K330:AE330,-1))</f>
        <v>1870 +</v>
      </c>
      <c r="AN330" s="337" t="str">
        <f>IF(INDEX($K$6:$AE$6,1,MATCH(1,K330:AE330,1))&lt;&gt;INDEX($K$6:$AE$6,1,MATCH(1,K330:AE330,-1)),INDEX($K$6:$AE$6,1,MATCH(1,K330:AE330,1)),"-")</f>
        <v>-</v>
      </c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</row>
    <row r="331" spans="1:261" s="69" customFormat="1" ht="12.75" customHeight="1" x14ac:dyDescent="0.2">
      <c r="A331" s="169" t="str">
        <f>IF(IFERROR(VLOOKUP(G331,EmployesActifs,1,FALSE),"Non")&lt;&gt;"Non","Oui","Non")</f>
        <v>Non</v>
      </c>
      <c r="B331" s="172">
        <f>IF(A331="Oui",1,0)</f>
        <v>0</v>
      </c>
      <c r="C331" s="172">
        <f>IF(OR(G331="Médecin",H331="Médecin",I331="Médecin",I331="Médecins",H331="anesthésiste",H331="boursier univ.",H331="chercheur",H331="chirurgien",H331="Résident(e)",H331="Md Urg",H331="Md Card",H331="Fellow",H331="Externe Médecine",H331="Directeur de la biobanque Médecin",H331="monit.-boursier",),1,0)</f>
        <v>0</v>
      </c>
      <c r="D331" s="172">
        <f>IF(OR(G331=0,H331="Stagiaire",H331="Stagiaires",H331="Externe",H331="Externes",G331="agence",H331="STAGIAIRE INFIRMIER(ÈRE)",H331="STAGIAIRE SI",H331="STAGIAIRE PAB",H331="STAGIAIRE EN PERFUSION",H331="Stagiaire Physiothérapeute",H331="Stagiaire médecine",H331="Stagiaire - Service sociaux",H331="STAGIAIRE SOINS INFIRMIERS",H331="STAGIAIRE EXTERNE EN MÉDECINE",H331="ss",),1,0)</f>
        <v>0</v>
      </c>
      <c r="E331" s="28" t="s">
        <v>1512</v>
      </c>
      <c r="F331" s="28" t="s">
        <v>598</v>
      </c>
      <c r="G331" s="255">
        <v>2674</v>
      </c>
      <c r="H331" s="57" t="s">
        <v>132</v>
      </c>
      <c r="I331" s="52" t="s">
        <v>1514</v>
      </c>
      <c r="J331" s="273">
        <f ca="1">IF(AK331&lt;=Données!$B$2,1," ")</f>
        <v>1</v>
      </c>
      <c r="K331" s="45"/>
      <c r="L331" s="46"/>
      <c r="M331" s="47"/>
      <c r="N331" s="48"/>
      <c r="O331" s="185"/>
      <c r="P331" s="187"/>
      <c r="Q331" s="185" t="s">
        <v>56</v>
      </c>
      <c r="R331" s="186">
        <v>1</v>
      </c>
      <c r="S331" s="186"/>
      <c r="T331" s="187"/>
      <c r="U331" s="187"/>
      <c r="V331" s="187"/>
      <c r="W331" s="187"/>
      <c r="X331" s="214"/>
      <c r="Y331" s="215"/>
      <c r="Z331" s="36" t="s">
        <v>56</v>
      </c>
      <c r="AA331" s="34"/>
      <c r="AB331" s="35"/>
      <c r="AC331" s="35"/>
      <c r="AD331" s="35"/>
      <c r="AE331" s="324"/>
      <c r="AF331" s="325"/>
      <c r="AG331" s="326"/>
      <c r="AH331" s="36"/>
      <c r="AI331" s="56"/>
      <c r="AJ331" s="41" t="s">
        <v>44</v>
      </c>
      <c r="AK331" s="42">
        <v>43955</v>
      </c>
      <c r="AL331" s="50"/>
      <c r="AM331" s="337">
        <f>INDEX($K$6:$AE$6,1,MATCH(1,K331:AE331,-1))</f>
        <v>1860</v>
      </c>
      <c r="AN331" s="337" t="str">
        <f>IF(INDEX($K$6:$AE$6,1,MATCH(1,K331:AE331,1))&lt;&gt;INDEX($K$6:$AE$6,1,MATCH(1,K331:AE331,-1)),INDEX($K$6:$AE$6,1,MATCH(1,K331:AE331,1)),"-")</f>
        <v>-</v>
      </c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</row>
    <row r="332" spans="1:261" s="44" customFormat="1" x14ac:dyDescent="0.2">
      <c r="A332" s="169" t="str">
        <f>IF(IFERROR(VLOOKUP(G332,EmployesActifs,1,FALSE),"Non")&lt;&gt;"Non","Oui","Non")</f>
        <v>Non</v>
      </c>
      <c r="B332" s="172">
        <f>IF(A332="Oui",1,0)</f>
        <v>0</v>
      </c>
      <c r="C332" s="172">
        <f>IF(OR(G332="Médecin",H332="Médecin",I332="Médecin",I332="Médecins",H332="anesthésiste",H332="boursier univ.",H332="chercheur",H332="chirurgien",H332="Résident(e)",H332="Md Urg",H332="Md Card",H332="Fellow",H332="Externe Médecine",H332="Directeur de la biobanque Médecin",H332="monit.-boursier",),1,0)</f>
        <v>0</v>
      </c>
      <c r="D332" s="172">
        <f>IF(OR(G332=0,H332="Stagiaire",H332="Stagiaires",H332="Externe",H332="Externes",G332="agence",H332="STAGIAIRE INFIRMIER(ÈRE)",H332="STAGIAIRE SI",H332="STAGIAIRE PAB",H332="STAGIAIRE EN PERFUSION",H332="Stagiaire Physiothérapeute",H332="Stagiaire médecine",H332="Stagiaire - Service sociaux",H332="STAGIAIRE SOINS INFIRMIERS",H332="STAGIAIRE EXTERNE EN MÉDECINE",H332="ss",),1,0)</f>
        <v>0</v>
      </c>
      <c r="E332" s="28" t="s">
        <v>3035</v>
      </c>
      <c r="F332" s="28" t="s">
        <v>886</v>
      </c>
      <c r="G332" s="255">
        <v>12260</v>
      </c>
      <c r="H332" s="79" t="s">
        <v>103</v>
      </c>
      <c r="I332" s="164" t="s">
        <v>3403</v>
      </c>
      <c r="J332" s="273">
        <f ca="1">IF(AK332&lt;=Données!$B$2,1," ")</f>
        <v>1</v>
      </c>
      <c r="K332" s="45">
        <v>1</v>
      </c>
      <c r="L332" s="46"/>
      <c r="M332" s="47"/>
      <c r="N332" s="48"/>
      <c r="O332" s="185"/>
      <c r="P332" s="187"/>
      <c r="Q332" s="185"/>
      <c r="R332" s="186"/>
      <c r="S332" s="186"/>
      <c r="T332" s="187"/>
      <c r="U332" s="187"/>
      <c r="V332" s="187"/>
      <c r="W332" s="187"/>
      <c r="X332" s="214"/>
      <c r="Y332" s="215"/>
      <c r="Z332" s="36"/>
      <c r="AA332" s="34"/>
      <c r="AB332" s="35"/>
      <c r="AC332" s="35"/>
      <c r="AD332" s="35"/>
      <c r="AE332" s="324"/>
      <c r="AF332" s="325"/>
      <c r="AG332" s="326"/>
      <c r="AH332" s="36"/>
      <c r="AI332" s="56"/>
      <c r="AJ332" s="41" t="s">
        <v>85</v>
      </c>
      <c r="AK332" s="42">
        <v>44867</v>
      </c>
      <c r="AL332" s="50"/>
      <c r="AM332" s="337" t="str">
        <f>INDEX($K$6:$AE$6,1,MATCH(1,K332:AE332,-1))</f>
        <v>95PFE-L2S</v>
      </c>
      <c r="AN332" s="337" t="str">
        <f>IF(INDEX($K$6:$AE$6,1,MATCH(1,K332:AE332,1))&lt;&gt;INDEX($K$6:$AE$6,1,MATCH(1,K332:AE332,-1)),INDEX($K$6:$AE$6,1,MATCH(1,K332:AE332,1)),"-")</f>
        <v>-</v>
      </c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</row>
    <row r="333" spans="1:261" s="44" customFormat="1" x14ac:dyDescent="0.2">
      <c r="A333" s="169" t="str">
        <f>IF(IFERROR(VLOOKUP(G333,EmployesActifs,1,FALSE),"Non")&lt;&gt;"Non","Oui","Non")</f>
        <v>Non</v>
      </c>
      <c r="B333" s="172">
        <f>IF(A333="Oui",1,0)</f>
        <v>0</v>
      </c>
      <c r="C333" s="172">
        <f>IF(OR(G333="Médecin",H333="Médecin",I333="Médecin",I333="Médecins",H333="anesthésiste",H333="boursier univ.",H333="chercheur",H333="chirurgien",H333="Résident(e)",H333="Md Urg",H333="Md Card",H333="Fellow",H333="Externe Médecine",H333="Directeur de la biobanque Médecin",H333="monit.-boursier",),1,0)</f>
        <v>0</v>
      </c>
      <c r="D333" s="172">
        <f>IF(OR(G333=0,H333="Stagiaire",H333="Stagiaires",H333="Externe",H333="Externes",G333="agence",H333="STAGIAIRE INFIRMIER(ÈRE)",H333="STAGIAIRE SI",H333="STAGIAIRE PAB",H333="STAGIAIRE EN PERFUSION",H333="Stagiaire Physiothérapeute",H333="Stagiaire médecine",H333="Stagiaire - Service sociaux",H333="STAGIAIRE SOINS INFIRMIERS",H333="STAGIAIRE EXTERNE EN MÉDECINE",H333="ss",),1,0)</f>
        <v>0</v>
      </c>
      <c r="E333" s="28" t="s">
        <v>3841</v>
      </c>
      <c r="F333" s="28" t="s">
        <v>3842</v>
      </c>
      <c r="G333" s="262">
        <v>9751</v>
      </c>
      <c r="H333" s="79" t="s">
        <v>5088</v>
      </c>
      <c r="I333" s="164" t="s">
        <v>3459</v>
      </c>
      <c r="J333" s="273" t="str">
        <f ca="1">IF(AK333&lt;=Données!$B$2,1," ")</f>
        <v xml:space="preserve"> </v>
      </c>
      <c r="K333" s="45" t="s">
        <v>56</v>
      </c>
      <c r="L333" s="46">
        <v>1</v>
      </c>
      <c r="M333" s="47"/>
      <c r="N333" s="48"/>
      <c r="O333" s="185"/>
      <c r="P333" s="187"/>
      <c r="Q333" s="185"/>
      <c r="R333" s="186"/>
      <c r="S333" s="186"/>
      <c r="T333" s="187"/>
      <c r="U333" s="187"/>
      <c r="V333" s="187"/>
      <c r="W333" s="187"/>
      <c r="X333" s="214"/>
      <c r="Y333" s="215"/>
      <c r="Z333" s="36"/>
      <c r="AA333" s="34"/>
      <c r="AB333" s="35"/>
      <c r="AC333" s="35"/>
      <c r="AD333" s="35"/>
      <c r="AE333" s="324"/>
      <c r="AF333" s="325"/>
      <c r="AG333" s="326"/>
      <c r="AH333" s="36"/>
      <c r="AI333" s="56"/>
      <c r="AJ333" s="41" t="s">
        <v>4462</v>
      </c>
      <c r="AK333" s="42">
        <v>45302</v>
      </c>
      <c r="AL333" s="50"/>
      <c r="AM333" s="337" t="str">
        <f>INDEX($K$6:$AE$6,1,MATCH(1,K333:AE333,-1))</f>
        <v>95PFE-L2M</v>
      </c>
      <c r="AN333" s="337" t="str">
        <f>IF(INDEX($K$6:$AE$6,1,MATCH(1,K333:AE333,1))&lt;&gt;INDEX($K$6:$AE$6,1,MATCH(1,K333:AE333,-1)),INDEX($K$6:$AE$6,1,MATCH(1,K333:AE333,1)),"-")</f>
        <v>-</v>
      </c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</row>
    <row r="334" spans="1:261" s="44" customFormat="1" x14ac:dyDescent="0.2">
      <c r="A334" s="169" t="str">
        <f>IF(IFERROR(VLOOKUP(G334,EmployesActifs,1,FALSE),"Non")&lt;&gt;"Non","Oui","Non")</f>
        <v>Non</v>
      </c>
      <c r="B334" s="172">
        <f>IF(A334="Oui",1,0)</f>
        <v>0</v>
      </c>
      <c r="C334" s="172">
        <f>IF(OR(G334="Médecin",H334="Médecin",I334="Médecin",I334="Médecins",H334="anesthésiste",H334="boursier univ.",H334="chercheur",H334="chirurgien",H334="Résident(e)",H334="Md Urg",H334="Md Card",H334="Fellow",H334="Externe Médecine",H334="Directeur de la biobanque Médecin",H334="monit.-boursier",),1,0)</f>
        <v>0</v>
      </c>
      <c r="D334" s="172">
        <f>IF(OR(G334=0,H334="Stagiaire",H334="Stagiaires",H334="Externe",H334="Externes",G334="agence",H334="STAGIAIRE INFIRMIER(ÈRE)",H334="STAGIAIRE SI",H334="STAGIAIRE PAB",H334="STAGIAIRE EN PERFUSION",H334="Stagiaire Physiothérapeute",H334="Stagiaire médecine",H334="Stagiaire - Service sociaux",H334="STAGIAIRE SOINS INFIRMIERS",H334="STAGIAIRE EXTERNE EN MÉDECINE",H334="ss",),1,0)</f>
        <v>0</v>
      </c>
      <c r="E334" s="28" t="s">
        <v>4304</v>
      </c>
      <c r="F334" s="28" t="s">
        <v>720</v>
      </c>
      <c r="G334" s="257">
        <v>12954</v>
      </c>
      <c r="H334" s="304" t="s">
        <v>103</v>
      </c>
      <c r="I334" s="164" t="s">
        <v>5717</v>
      </c>
      <c r="J334" s="273">
        <f ca="1">IF(AK334&lt;=Données!$B$2,1," ")</f>
        <v>1</v>
      </c>
      <c r="K334" s="45"/>
      <c r="L334" s="46">
        <v>1</v>
      </c>
      <c r="M334" s="47"/>
      <c r="N334" s="48"/>
      <c r="O334" s="185"/>
      <c r="P334" s="187"/>
      <c r="Q334" s="185"/>
      <c r="R334" s="186"/>
      <c r="S334" s="186"/>
      <c r="T334" s="187"/>
      <c r="U334" s="187"/>
      <c r="V334" s="187"/>
      <c r="W334" s="187"/>
      <c r="X334" s="214"/>
      <c r="Y334" s="215"/>
      <c r="Z334" s="36"/>
      <c r="AA334" s="34"/>
      <c r="AB334" s="35"/>
      <c r="AC334" s="35"/>
      <c r="AD334" s="35"/>
      <c r="AE334" s="324"/>
      <c r="AF334" s="325"/>
      <c r="AG334" s="326"/>
      <c r="AH334" s="344"/>
      <c r="AI334" s="56"/>
      <c r="AJ334" s="41" t="s">
        <v>652</v>
      </c>
      <c r="AK334" s="42">
        <v>45224</v>
      </c>
      <c r="AL334" s="50"/>
      <c r="AM334" s="337" t="str">
        <f>INDEX($K$6:$AE$6,1,MATCH(1,K334:AE334,-1))</f>
        <v>95PFE-L2M</v>
      </c>
      <c r="AN334" s="337" t="str">
        <f>IF(INDEX($K$6:$AE$6,1,MATCH(1,K334:AE334,1))&lt;&gt;INDEX($K$6:$AE$6,1,MATCH(1,K334:AE334,-1)),INDEX($K$6:$AE$6,1,MATCH(1,K334:AE334,1)),"-")</f>
        <v>-</v>
      </c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</row>
    <row r="335" spans="1:261" s="44" customFormat="1" x14ac:dyDescent="0.2">
      <c r="A335" s="169" t="str">
        <f>IF(IFERROR(VLOOKUP(G335,EmployesActifs,1,FALSE),"Non")&lt;&gt;"Non","Oui","Non")</f>
        <v>Non</v>
      </c>
      <c r="B335" s="172">
        <f>IF(A335="Oui",1,0)</f>
        <v>0</v>
      </c>
      <c r="C335" s="172">
        <f>IF(OR(G335="Médecin",H335="Médecin",I335="Médecin",I335="Médecins",H335="anesthésiste",H335="boursier univ.",H335="chercheur",H335="chirurgien",H335="Résident(e)",H335="Md Urg",H335="Md Card",H335="Fellow",H335="Externe Médecine",H335="Directeur de la biobanque Médecin",H335="monit.-boursier",),1,0)</f>
        <v>0</v>
      </c>
      <c r="D335" s="172">
        <f>IF(OR(G335=0,H335="Stagiaire",H335="Stagiaires",H335="Externe",H335="Externes",G335="agence",H335="STAGIAIRE INFIRMIER(ÈRE)",H335="STAGIAIRE SI",H335="STAGIAIRE PAB",H335="STAGIAIRE EN PERFUSION",H335="Stagiaire Physiothérapeute",H335="Stagiaire médecine",H335="Stagiaire - Service sociaux",H335="STAGIAIRE SOINS INFIRMIERS",H335="STAGIAIRE EXTERNE EN MÉDECINE",H335="ss",),1,0)</f>
        <v>0</v>
      </c>
      <c r="E335" s="28" t="s">
        <v>1519</v>
      </c>
      <c r="F335" s="28" t="s">
        <v>886</v>
      </c>
      <c r="G335" s="255">
        <v>10801</v>
      </c>
      <c r="H335" s="57" t="s">
        <v>42</v>
      </c>
      <c r="I335" s="58" t="s">
        <v>43</v>
      </c>
      <c r="J335" s="273">
        <f ca="1">IF(AK335&lt;=Données!$B$2,1," ")</f>
        <v>1</v>
      </c>
      <c r="K335" s="45" t="s">
        <v>56</v>
      </c>
      <c r="L335" s="46">
        <v>1</v>
      </c>
      <c r="M335" s="47"/>
      <c r="N335" s="48"/>
      <c r="O335" s="185"/>
      <c r="P335" s="187"/>
      <c r="Q335" s="185"/>
      <c r="R335" s="186"/>
      <c r="S335" s="186"/>
      <c r="T335" s="187"/>
      <c r="U335" s="187"/>
      <c r="V335" s="187"/>
      <c r="W335" s="187"/>
      <c r="X335" s="214"/>
      <c r="Y335" s="215"/>
      <c r="Z335" s="36"/>
      <c r="AA335" s="34"/>
      <c r="AB335" s="35"/>
      <c r="AC335" s="35"/>
      <c r="AD335" s="35"/>
      <c r="AE335" s="324"/>
      <c r="AF335" s="325"/>
      <c r="AG335" s="326"/>
      <c r="AH335" s="36"/>
      <c r="AI335" s="56"/>
      <c r="AJ335" s="41" t="s">
        <v>85</v>
      </c>
      <c r="AK335" s="42">
        <v>44593</v>
      </c>
      <c r="AL335" s="50"/>
      <c r="AM335" s="337" t="str">
        <f>INDEX($K$6:$AE$6,1,MATCH(1,K335:AE335,-1))</f>
        <v>95PFE-L2M</v>
      </c>
      <c r="AN335" s="337" t="str">
        <f>IF(INDEX($K$6:$AE$6,1,MATCH(1,K335:AE335,1))&lt;&gt;INDEX($K$6:$AE$6,1,MATCH(1,K335:AE335,-1)),INDEX($K$6:$AE$6,1,MATCH(1,K335:AE335,1)),"-")</f>
        <v>-</v>
      </c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</row>
    <row r="336" spans="1:261" s="44" customFormat="1" ht="12.75" customHeight="1" x14ac:dyDescent="0.2">
      <c r="A336" s="169" t="str">
        <f>IF(IFERROR(VLOOKUP(G336,EmployesActifs,1,FALSE),"Non")&lt;&gt;"Non","Oui","Non")</f>
        <v>Non</v>
      </c>
      <c r="B336" s="172">
        <f>IF(A336="Oui",1,0)</f>
        <v>0</v>
      </c>
      <c r="C336" s="172">
        <f>IF(OR(G336="Médecin",H336="Médecin",I336="Médecin",I336="Médecins",H336="anesthésiste",H336="boursier univ.",H336="chercheur",H336="chirurgien",H336="Résident(e)",H336="Md Urg",H336="Md Card",H336="Fellow",H336="Externe Médecine",H336="Directeur de la biobanque Médecin",H336="monit.-boursier",),1,0)</f>
        <v>0</v>
      </c>
      <c r="D336" s="172">
        <f>IF(OR(G336=0,H336="Stagiaire",H336="Stagiaires",H336="Externe",H336="Externes",G336="agence",H336="STAGIAIRE INFIRMIER(ÈRE)",H336="STAGIAIRE SI",H336="STAGIAIRE PAB",H336="STAGIAIRE EN PERFUSION",H336="Stagiaire Physiothérapeute",H336="Stagiaire médecine",H336="Stagiaire - Service sociaux",H336="STAGIAIRE SOINS INFIRMIERS",H336="STAGIAIRE EXTERNE EN MÉDECINE",H336="ss",),1,0)</f>
        <v>0</v>
      </c>
      <c r="E336" s="28" t="s">
        <v>1524</v>
      </c>
      <c r="F336" s="28" t="s">
        <v>1525</v>
      </c>
      <c r="G336" s="255">
        <v>11980</v>
      </c>
      <c r="H336" s="57" t="s">
        <v>60</v>
      </c>
      <c r="I336" s="58" t="s">
        <v>382</v>
      </c>
      <c r="J336" s="273">
        <f ca="1">IF(AK336&lt;=Données!$B$2,1," ")</f>
        <v>1</v>
      </c>
      <c r="K336" s="45"/>
      <c r="L336" s="46" t="s">
        <v>56</v>
      </c>
      <c r="M336" s="47"/>
      <c r="N336" s="48"/>
      <c r="O336" s="185"/>
      <c r="P336" s="187"/>
      <c r="Q336" s="185"/>
      <c r="R336" s="186"/>
      <c r="S336" s="186">
        <v>1</v>
      </c>
      <c r="T336" s="187"/>
      <c r="U336" s="187"/>
      <c r="V336" s="187"/>
      <c r="W336" s="187"/>
      <c r="X336" s="214"/>
      <c r="Y336" s="215"/>
      <c r="Z336" s="36"/>
      <c r="AA336" s="34"/>
      <c r="AB336" s="35"/>
      <c r="AC336" s="35"/>
      <c r="AD336" s="35"/>
      <c r="AE336" s="324"/>
      <c r="AF336" s="325"/>
      <c r="AG336" s="326"/>
      <c r="AH336" s="36"/>
      <c r="AI336" s="56"/>
      <c r="AJ336" s="41" t="s">
        <v>57</v>
      </c>
      <c r="AK336" s="42">
        <v>44580</v>
      </c>
      <c r="AL336" s="50"/>
      <c r="AM336" s="337" t="str">
        <f>INDEX($K$6:$AE$6,1,MATCH(1,K336:AE336,-1))</f>
        <v>1870 +</v>
      </c>
      <c r="AN336" s="337" t="str">
        <f>IF(INDEX($K$6:$AE$6,1,MATCH(1,K336:AE336,1))&lt;&gt;INDEX($K$6:$AE$6,1,MATCH(1,K336:AE336,-1)),INDEX($K$6:$AE$6,1,MATCH(1,K336:AE336,1)),"-")</f>
        <v>-</v>
      </c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</row>
    <row r="337" spans="1:261" s="44" customFormat="1" x14ac:dyDescent="0.2">
      <c r="A337" s="169" t="str">
        <f>IF(IFERROR(VLOOKUP(G337,EmployesActifs,1,FALSE),"Non")&lt;&gt;"Non","Oui","Non")</f>
        <v>Non</v>
      </c>
      <c r="B337" s="172">
        <f>IF(A337="Oui",1,0)</f>
        <v>0</v>
      </c>
      <c r="C337" s="172">
        <f>IF(OR(G337="Médecin",H337="Médecin",I337="Médecin",I337="Médecins",H337="anesthésiste",H337="boursier univ.",H337="chercheur",H337="chirurgien",H337="Résident(e)",H337="Md Urg",H337="Md Card",H337="Fellow",H337="Externe Médecine",H337="Directeur de la biobanque Médecin",H337="monit.-boursier",),1,0)</f>
        <v>0</v>
      </c>
      <c r="D337" s="172">
        <f>IF(OR(G337=0,H337="Stagiaire",H337="Stagiaires",H337="Externe",H337="Externes",G337="agence",H337="STAGIAIRE INFIRMIER(ÈRE)",H337="STAGIAIRE SI",H337="STAGIAIRE PAB",H337="STAGIAIRE EN PERFUSION",H337="Stagiaire Physiothérapeute",H337="Stagiaire médecine",H337="Stagiaire - Service sociaux",H337="STAGIAIRE SOINS INFIRMIERS",H337="STAGIAIRE EXTERNE EN MÉDECINE",H337="ss",),1,0)</f>
        <v>0</v>
      </c>
      <c r="E337" s="28" t="s">
        <v>1526</v>
      </c>
      <c r="F337" s="28" t="s">
        <v>1475</v>
      </c>
      <c r="G337" s="255">
        <v>102</v>
      </c>
      <c r="H337" s="67" t="s">
        <v>1527</v>
      </c>
      <c r="I337" s="52" t="s">
        <v>739</v>
      </c>
      <c r="J337" s="273">
        <f ca="1">IF(AK337&lt;=Données!$B$2,1," ")</f>
        <v>1</v>
      </c>
      <c r="K337" s="45" t="s">
        <v>56</v>
      </c>
      <c r="L337" s="46"/>
      <c r="M337" s="47"/>
      <c r="N337" s="48"/>
      <c r="O337" s="185"/>
      <c r="P337" s="187"/>
      <c r="Q337" s="185"/>
      <c r="R337" s="186"/>
      <c r="S337" s="186">
        <v>1</v>
      </c>
      <c r="T337" s="187"/>
      <c r="U337" s="187"/>
      <c r="V337" s="187"/>
      <c r="W337" s="187"/>
      <c r="X337" s="214"/>
      <c r="Y337" s="215"/>
      <c r="Z337" s="36"/>
      <c r="AA337" s="34"/>
      <c r="AB337" s="35"/>
      <c r="AC337" s="35"/>
      <c r="AD337" s="35"/>
      <c r="AE337" s="324"/>
      <c r="AF337" s="325"/>
      <c r="AG337" s="326"/>
      <c r="AH337" s="36"/>
      <c r="AI337" s="56"/>
      <c r="AJ337" s="41" t="s">
        <v>98</v>
      </c>
      <c r="AK337" s="42">
        <v>44572</v>
      </c>
      <c r="AL337" s="50"/>
      <c r="AM337" s="337" t="str">
        <f>INDEX($K$6:$AE$6,1,MATCH(1,K337:AE337,-1))</f>
        <v>1870 +</v>
      </c>
      <c r="AN337" s="337" t="str">
        <f>IF(INDEX($K$6:$AE$6,1,MATCH(1,K337:AE337,1))&lt;&gt;INDEX($K$6:$AE$6,1,MATCH(1,K337:AE337,-1)),INDEX($K$6:$AE$6,1,MATCH(1,K337:AE337,1)),"-")</f>
        <v>-</v>
      </c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</row>
    <row r="338" spans="1:261" s="44" customFormat="1" x14ac:dyDescent="0.2">
      <c r="A338" s="169" t="str">
        <f>IF(IFERROR(VLOOKUP(G338,EmployesActifs,1,FALSE),"Non")&lt;&gt;"Non","Oui","Non")</f>
        <v>Non</v>
      </c>
      <c r="B338" s="172">
        <f>IF(A338="Oui",1,0)</f>
        <v>0</v>
      </c>
      <c r="C338" s="172">
        <f>IF(OR(G338="Médecin",H338="Médecin",I338="Médecin",I338="Médecins",H338="anesthésiste",H338="boursier univ.",H338="chercheur",H338="chirurgien",H338="Résident(e)",H338="Md Urg",H338="Md Card",H338="Fellow",H338="Externe Médecine",H338="Directeur de la biobanque Médecin",H338="monit.-boursier",),1,0)</f>
        <v>0</v>
      </c>
      <c r="D338" s="172">
        <f>IF(OR(G338=0,H338="Stagiaire",H338="Stagiaires",H338="Externe",H338="Externes",G338="agence",H338="STAGIAIRE INFIRMIER(ÈRE)",H338="STAGIAIRE SI",H338="STAGIAIRE PAB",H338="STAGIAIRE EN PERFUSION",H338="Stagiaire Physiothérapeute",H338="Stagiaire médecine",H338="Stagiaire - Service sociaux",H338="STAGIAIRE SOINS INFIRMIERS",H338="STAGIAIRE EXTERNE EN MÉDECINE",H338="ss",),1,0)</f>
        <v>0</v>
      </c>
      <c r="E338" s="28" t="s">
        <v>1528</v>
      </c>
      <c r="F338" s="28" t="s">
        <v>435</v>
      </c>
      <c r="G338" s="255">
        <v>1044</v>
      </c>
      <c r="H338" s="67" t="s">
        <v>552</v>
      </c>
      <c r="I338" s="52" t="s">
        <v>203</v>
      </c>
      <c r="J338" s="273">
        <f ca="1">IF(AK338&lt;=Données!$B$2,1," ")</f>
        <v>1</v>
      </c>
      <c r="K338" s="45" t="s">
        <v>56</v>
      </c>
      <c r="L338" s="46"/>
      <c r="M338" s="47"/>
      <c r="N338" s="48"/>
      <c r="O338" s="185"/>
      <c r="P338" s="187"/>
      <c r="Q338" s="185"/>
      <c r="R338" s="186"/>
      <c r="S338" s="186"/>
      <c r="T338" s="187">
        <v>1</v>
      </c>
      <c r="U338" s="187"/>
      <c r="V338" s="187"/>
      <c r="W338" s="187"/>
      <c r="X338" s="214"/>
      <c r="Y338" s="215"/>
      <c r="Z338" s="36"/>
      <c r="AA338" s="34" t="s">
        <v>56</v>
      </c>
      <c r="AB338" s="35"/>
      <c r="AC338" s="35"/>
      <c r="AD338" s="35"/>
      <c r="AE338" s="324"/>
      <c r="AF338" s="325"/>
      <c r="AG338" s="326"/>
      <c r="AH338" s="36"/>
      <c r="AI338" s="56"/>
      <c r="AJ338" s="41" t="s">
        <v>85</v>
      </c>
      <c r="AK338" s="42">
        <v>44487</v>
      </c>
      <c r="AL338" s="50"/>
      <c r="AM338" s="337">
        <f>INDEX($K$6:$AE$6,1,MATCH(1,K338:AE338,-1))</f>
        <v>8210</v>
      </c>
      <c r="AN338" s="337" t="str">
        <f>IF(INDEX($K$6:$AE$6,1,MATCH(1,K338:AE338,1))&lt;&gt;INDEX($K$6:$AE$6,1,MATCH(1,K338:AE338,-1)),INDEX($K$6:$AE$6,1,MATCH(1,K338:AE338,1)),"-")</f>
        <v>-</v>
      </c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</row>
    <row r="339" spans="1:261" s="44" customFormat="1" ht="12.75" customHeight="1" x14ac:dyDescent="0.2">
      <c r="A339" s="169" t="str">
        <f>IF(IFERROR(VLOOKUP(G339,EmployesActifs,1,FALSE),"Non")&lt;&gt;"Non","Oui","Non")</f>
        <v>Non</v>
      </c>
      <c r="B339" s="172">
        <f>IF(A339="Oui",1,0)</f>
        <v>0</v>
      </c>
      <c r="C339" s="172">
        <f>IF(OR(G339="Médecin",H339="Médecin",I339="Médecin",I339="Médecins",H339="anesthésiste",H339="boursier univ.",H339="chercheur",H339="chirurgien",H339="Résident(e)",H339="Md Urg",H339="Md Card",H339="Fellow",H339="Externe Médecine",H339="Directeur de la biobanque Médecin",H339="monit.-boursier",),1,0)</f>
        <v>0</v>
      </c>
      <c r="D339" s="172">
        <f>IF(OR(G339=0,H339="Stagiaire",H339="Stagiaires",H339="Externe",H339="Externes",G339="agence",H339="STAGIAIRE INFIRMIER(ÈRE)",H339="STAGIAIRE SI",H339="STAGIAIRE PAB",H339="STAGIAIRE EN PERFUSION",H339="Stagiaire Physiothérapeute",H339="Stagiaire médecine",H339="Stagiaire - Service sociaux",H339="STAGIAIRE SOINS INFIRMIERS",H339="STAGIAIRE EXTERNE EN MÉDECINE",H339="ss",),1,0)</f>
        <v>0</v>
      </c>
      <c r="E339" s="28" t="s">
        <v>458</v>
      </c>
      <c r="F339" s="28" t="s">
        <v>5143</v>
      </c>
      <c r="G339" s="262">
        <v>13359</v>
      </c>
      <c r="H339" s="79" t="s">
        <v>69</v>
      </c>
      <c r="I339" s="164" t="s">
        <v>5215</v>
      </c>
      <c r="J339" s="273" t="str">
        <f ca="1">IF(AL339&lt;=Données!$B$2,1," ")</f>
        <v xml:space="preserve"> </v>
      </c>
      <c r="K339" s="45"/>
      <c r="L339" s="46">
        <v>1</v>
      </c>
      <c r="M339" s="47"/>
      <c r="N339" s="48"/>
      <c r="O339" s="185"/>
      <c r="P339" s="187"/>
      <c r="Q339" s="185"/>
      <c r="R339" s="186"/>
      <c r="S339" s="186"/>
      <c r="T339" s="187"/>
      <c r="U339" s="187"/>
      <c r="V339" s="187"/>
      <c r="W339" s="187"/>
      <c r="X339" s="214"/>
      <c r="Y339" s="215"/>
      <c r="Z339" s="36"/>
      <c r="AA339" s="34"/>
      <c r="AB339" s="35"/>
      <c r="AC339" s="35"/>
      <c r="AD339" s="35"/>
      <c r="AE339" s="324"/>
      <c r="AF339" s="325"/>
      <c r="AG339" s="326"/>
      <c r="AH339" s="36"/>
      <c r="AI339" s="56"/>
      <c r="AJ339" s="328"/>
      <c r="AK339" s="330" t="s">
        <v>4462</v>
      </c>
      <c r="AL339" s="331">
        <v>45325</v>
      </c>
      <c r="AM339" s="337" t="str">
        <f>INDEX($K$6:$AE$6,1,MATCH(1,K339:AE339,-1))</f>
        <v>95PFE-L2M</v>
      </c>
      <c r="AN339" s="337" t="str">
        <f>IF(INDEX($K$6:$AE$6,1,MATCH(1,K339:AE339,1))&lt;&gt;INDEX($K$6:$AE$6,1,MATCH(1,K339:AE339,-1)),INDEX($K$6:$AE$6,1,MATCH(1,K339:AE339,1)),"-")</f>
        <v>-</v>
      </c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</row>
    <row r="340" spans="1:261" s="44" customFormat="1" ht="12.75" customHeight="1" x14ac:dyDescent="0.2">
      <c r="A340" s="169" t="str">
        <f>IF(IFERROR(VLOOKUP(G340,EmployesActifs,1,FALSE),"Non")&lt;&gt;"Non","Oui","Non")</f>
        <v>Non</v>
      </c>
      <c r="B340" s="172">
        <f>IF(A340="Oui",1,0)</f>
        <v>0</v>
      </c>
      <c r="C340" s="172">
        <f>IF(OR(G340="Médecin",H340="Médecin",I340="Médecin",I340="Médecins",H340="anesthésiste",H340="boursier univ.",H340="chercheur",H340="chirurgien",H340="Résident(e)",H340="Md Urg",H340="Md Card",H340="Fellow",H340="Externe Médecine",H340="Directeur de la biobanque Médecin",H340="monit.-boursier",),1,0)</f>
        <v>0</v>
      </c>
      <c r="D340" s="172">
        <f>IF(OR(G340=0,H340="Stagiaire",H340="Stagiaires",H340="Externe",H340="Externes",G340="agence",H340="STAGIAIRE INFIRMIER(ÈRE)",H340="STAGIAIRE SI",H340="STAGIAIRE PAB",H340="STAGIAIRE EN PERFUSION",H340="Stagiaire Physiothérapeute",H340="Stagiaire médecine",H340="Stagiaire - Service sociaux",H340="STAGIAIRE SOINS INFIRMIERS",H340="STAGIAIRE EXTERNE EN MÉDECINE",H340="ss",),1,0)</f>
        <v>0</v>
      </c>
      <c r="E340" s="28" t="s">
        <v>1531</v>
      </c>
      <c r="F340" s="28" t="s">
        <v>1532</v>
      </c>
      <c r="G340" s="255">
        <v>11384</v>
      </c>
      <c r="H340" s="79" t="s">
        <v>747</v>
      </c>
      <c r="I340" s="164" t="s">
        <v>65</v>
      </c>
      <c r="J340" s="273">
        <f ca="1">IF(AK340&lt;=Données!$B$2,1," ")</f>
        <v>1</v>
      </c>
      <c r="K340" s="45">
        <v>1</v>
      </c>
      <c r="L340" s="46"/>
      <c r="M340" s="47"/>
      <c r="N340" s="48"/>
      <c r="O340" s="185"/>
      <c r="P340" s="187"/>
      <c r="Q340" s="185">
        <v>1</v>
      </c>
      <c r="R340" s="186"/>
      <c r="S340" s="186"/>
      <c r="T340" s="187"/>
      <c r="U340" s="187"/>
      <c r="V340" s="187"/>
      <c r="W340" s="187"/>
      <c r="X340" s="214"/>
      <c r="Y340" s="215"/>
      <c r="Z340" s="36"/>
      <c r="AA340" s="34"/>
      <c r="AB340" s="35"/>
      <c r="AC340" s="35"/>
      <c r="AD340" s="35"/>
      <c r="AE340" s="324"/>
      <c r="AF340" s="325"/>
      <c r="AG340" s="326"/>
      <c r="AH340" s="36"/>
      <c r="AI340" s="56"/>
      <c r="AJ340" s="41" t="s">
        <v>66</v>
      </c>
      <c r="AK340" s="42">
        <v>44307</v>
      </c>
      <c r="AL340" s="50"/>
      <c r="AM340" s="337" t="str">
        <f>INDEX($K$6:$AE$6,1,MATCH(1,K340:AE340,-1))</f>
        <v>95PFE-L2S</v>
      </c>
      <c r="AN340" s="337" t="str">
        <f>IF(INDEX($K$6:$AE$6,1,MATCH(1,K340:AE340,1))&lt;&gt;INDEX($K$6:$AE$6,1,MATCH(1,K340:AE340,-1)),INDEX($K$6:$AE$6,1,MATCH(1,K340:AE340,1)),"-")</f>
        <v>1860-S</v>
      </c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</row>
    <row r="341" spans="1:261" s="44" customFormat="1" ht="12.75" customHeight="1" x14ac:dyDescent="0.2">
      <c r="A341" s="169" t="str">
        <f>IF(IFERROR(VLOOKUP(G341,EmployesActifs,1,FALSE),"Non")&lt;&gt;"Non","Oui","Non")</f>
        <v>Non</v>
      </c>
      <c r="B341" s="172">
        <f>IF(A341="Oui",1,0)</f>
        <v>0</v>
      </c>
      <c r="C341" s="172">
        <f>IF(OR(G341="Médecin",H341="Médecin",I341="Médecin",I341="Médecins",H341="anesthésiste",H341="boursier univ.",H341="chercheur",H341="chirurgien",H341="Résident(e)",H341="Md Urg",H341="Md Card",H341="Fellow",H341="Externe Médecine",H341="Directeur de la biobanque Médecin",H341="monit.-boursier",),1,0)</f>
        <v>0</v>
      </c>
      <c r="D341" s="172">
        <f>IF(OR(G341=0,H341="Stagiaire",H341="Stagiaires",H341="Externe",H341="Externes",G341="agence",H341="STAGIAIRE INFIRMIER(ÈRE)",H341="STAGIAIRE SI",H341="STAGIAIRE PAB",H341="STAGIAIRE EN PERFUSION",H341="Stagiaire Physiothérapeute",H341="Stagiaire médecine",H341="Stagiaire - Service sociaux",H341="STAGIAIRE SOINS INFIRMIERS",H341="STAGIAIRE EXTERNE EN MÉDECINE",H341="ss",),1,0)</f>
        <v>0</v>
      </c>
      <c r="E341" s="28" t="s">
        <v>2909</v>
      </c>
      <c r="F341" s="28" t="s">
        <v>2317</v>
      </c>
      <c r="G341" s="259">
        <v>12516</v>
      </c>
      <c r="H341" s="79" t="s">
        <v>731</v>
      </c>
      <c r="I341" s="164" t="s">
        <v>933</v>
      </c>
      <c r="J341" s="273">
        <f ca="1">IF(AK341&lt;=Données!$B$2,1," ")</f>
        <v>1</v>
      </c>
      <c r="K341" s="45">
        <v>1</v>
      </c>
      <c r="L341" s="46"/>
      <c r="M341" s="47"/>
      <c r="N341" s="48"/>
      <c r="O341" s="185"/>
      <c r="P341" s="187"/>
      <c r="Q341" s="185"/>
      <c r="R341" s="186"/>
      <c r="S341" s="186"/>
      <c r="T341" s="187"/>
      <c r="U341" s="187"/>
      <c r="V341" s="187"/>
      <c r="W341" s="187"/>
      <c r="X341" s="214"/>
      <c r="Y341" s="215"/>
      <c r="Z341" s="36"/>
      <c r="AA341" s="34"/>
      <c r="AB341" s="35"/>
      <c r="AC341" s="35"/>
      <c r="AD341" s="35"/>
      <c r="AE341" s="324"/>
      <c r="AF341" s="325"/>
      <c r="AG341" s="326"/>
      <c r="AH341" s="36"/>
      <c r="AI341" s="56"/>
      <c r="AJ341" s="41" t="s">
        <v>85</v>
      </c>
      <c r="AK341" s="42">
        <v>44762</v>
      </c>
      <c r="AL341" s="50"/>
      <c r="AM341" s="337" t="str">
        <f>INDEX($K$6:$AE$6,1,MATCH(1,K341:AE341,-1))</f>
        <v>95PFE-L2S</v>
      </c>
      <c r="AN341" s="337" t="str">
        <f>IF(INDEX($K$6:$AE$6,1,MATCH(1,K341:AE341,1))&lt;&gt;INDEX($K$6:$AE$6,1,MATCH(1,K341:AE341,-1)),INDEX($K$6:$AE$6,1,MATCH(1,K341:AE341,1)),"-")</f>
        <v>-</v>
      </c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</row>
    <row r="342" spans="1:261" s="44" customFormat="1" x14ac:dyDescent="0.2">
      <c r="A342" s="169" t="str">
        <f>IF(IFERROR(VLOOKUP(G342,EmployesActifs,1,FALSE),"Non")&lt;&gt;"Non","Oui","Non")</f>
        <v>Non</v>
      </c>
      <c r="B342" s="172">
        <f>IF(A342="Oui",1,0)</f>
        <v>0</v>
      </c>
      <c r="C342" s="172">
        <f>IF(OR(G342="Médecin",H342="Médecin",I342="Médecin",I342="Médecins",H342="anesthésiste",H342="boursier univ.",H342="chercheur",H342="chirurgien",H342="Résident(e)",H342="Md Urg",H342="Md Card",H342="Fellow",H342="Externe Médecine",H342="Directeur de la biobanque Médecin",H342="monit.-boursier",),1,0)</f>
        <v>0</v>
      </c>
      <c r="D342" s="172">
        <f>IF(OR(G342=0,H342="Stagiaire",H342="Stagiaires",H342="Externe",H342="Externes",G342="agence",H342="STAGIAIRE INFIRMIER(ÈRE)",H342="STAGIAIRE SI",H342="STAGIAIRE PAB",H342="STAGIAIRE EN PERFUSION",H342="Stagiaire Physiothérapeute",H342="Stagiaire médecine",H342="Stagiaire - Service sociaux",H342="STAGIAIRE SOINS INFIRMIERS",H342="STAGIAIRE EXTERNE EN MÉDECINE",H342="ss",),1,0)</f>
        <v>0</v>
      </c>
      <c r="E342" s="28" t="s">
        <v>4659</v>
      </c>
      <c r="F342" s="28" t="s">
        <v>3861</v>
      </c>
      <c r="G342" s="262">
        <v>13361</v>
      </c>
      <c r="H342" s="79" t="s">
        <v>69</v>
      </c>
      <c r="I342" s="164" t="s">
        <v>5215</v>
      </c>
      <c r="J342" s="273" t="str">
        <f ca="1">IF(AK342&lt;=Données!$B$2,1," ")</f>
        <v xml:space="preserve"> </v>
      </c>
      <c r="K342" s="45"/>
      <c r="L342" s="46" t="s">
        <v>56</v>
      </c>
      <c r="M342" s="47">
        <v>1</v>
      </c>
      <c r="N342" s="48"/>
      <c r="O342" s="185"/>
      <c r="P342" s="187"/>
      <c r="Q342" s="185"/>
      <c r="R342" s="186"/>
      <c r="S342" s="186"/>
      <c r="T342" s="187"/>
      <c r="U342" s="187"/>
      <c r="V342" s="187"/>
      <c r="W342" s="187"/>
      <c r="X342" s="214"/>
      <c r="Y342" s="215"/>
      <c r="Z342" s="36"/>
      <c r="AA342" s="34"/>
      <c r="AB342" s="35"/>
      <c r="AC342" s="35"/>
      <c r="AD342" s="35"/>
      <c r="AE342" s="324"/>
      <c r="AF342" s="325"/>
      <c r="AG342" s="326"/>
      <c r="AH342" s="36"/>
      <c r="AI342" s="56"/>
      <c r="AJ342" s="41" t="s">
        <v>4462</v>
      </c>
      <c r="AK342" s="42">
        <v>45325</v>
      </c>
      <c r="AL342" s="50"/>
      <c r="AM342" s="337" t="str">
        <f>INDEX($K$6:$AE$6,1,MATCH(1,K342:AE342,-1))</f>
        <v>95PFE-L2L</v>
      </c>
      <c r="AN342" s="337" t="str">
        <f>IF(INDEX($K$6:$AE$6,1,MATCH(1,K342:AE342,1))&lt;&gt;INDEX($K$6:$AE$6,1,MATCH(1,K342:AE342,-1)),INDEX($K$6:$AE$6,1,MATCH(1,K342:AE342,1)),"-")</f>
        <v>-</v>
      </c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</row>
    <row r="343" spans="1:261" s="44" customFormat="1" x14ac:dyDescent="0.2">
      <c r="A343" s="169" t="str">
        <f>IF(IFERROR(VLOOKUP(G343,EmployesActifs,1,FALSE),"Non")&lt;&gt;"Non","Oui","Non")</f>
        <v>Non</v>
      </c>
      <c r="B343" s="172">
        <f>IF(A343="Oui",1,0)</f>
        <v>0</v>
      </c>
      <c r="C343" s="172">
        <f>IF(OR(G343="Médecin",H343="Médecin",I343="Médecin",I343="Médecins",H343="anesthésiste",H343="boursier univ.",H343="chercheur",H343="chirurgien",H343="Résident(e)",H343="Md Urg",H343="Md Card",H343="Fellow",H343="Externe Médecine",H343="Directeur de la biobanque Médecin",H343="monit.-boursier",),1,0)</f>
        <v>0</v>
      </c>
      <c r="D343" s="172">
        <f>IF(OR(G343=0,H343="Stagiaire",H343="Stagiaires",H343="Externe",H343="Externes",G343="agence",H343="STAGIAIRE INFIRMIER(ÈRE)",H343="STAGIAIRE SI",H343="STAGIAIRE PAB",H343="STAGIAIRE EN PERFUSION",H343="Stagiaire Physiothérapeute",H343="Stagiaire médecine",H343="Stagiaire - Service sociaux",H343="STAGIAIRE SOINS INFIRMIERS",H343="STAGIAIRE EXTERNE EN MÉDECINE",H343="ss",),1,0)</f>
        <v>0</v>
      </c>
      <c r="E343" s="28" t="s">
        <v>1548</v>
      </c>
      <c r="F343" s="28" t="s">
        <v>1551</v>
      </c>
      <c r="G343" s="259">
        <v>8829</v>
      </c>
      <c r="H343" s="79" t="s">
        <v>103</v>
      </c>
      <c r="I343" s="164" t="s">
        <v>3717</v>
      </c>
      <c r="J343" s="273">
        <f ca="1">IF(AK343&lt;=Données!$B$2,1," ")</f>
        <v>1</v>
      </c>
      <c r="K343" s="45">
        <v>1</v>
      </c>
      <c r="L343" s="46"/>
      <c r="M343" s="47"/>
      <c r="N343" s="48"/>
      <c r="O343" s="185"/>
      <c r="P343" s="187"/>
      <c r="Q343" s="185"/>
      <c r="R343" s="186"/>
      <c r="S343" s="186"/>
      <c r="T343" s="187"/>
      <c r="U343" s="187"/>
      <c r="V343" s="187"/>
      <c r="W343" s="187"/>
      <c r="X343" s="214"/>
      <c r="Y343" s="215"/>
      <c r="Z343" s="36"/>
      <c r="AA343" s="34"/>
      <c r="AB343" s="35"/>
      <c r="AC343" s="35"/>
      <c r="AD343" s="35"/>
      <c r="AE343" s="324"/>
      <c r="AF343" s="325"/>
      <c r="AG343" s="326"/>
      <c r="AH343" s="344"/>
      <c r="AI343" s="56"/>
      <c r="AJ343" s="41" t="s">
        <v>98</v>
      </c>
      <c r="AK343" s="42">
        <v>44575</v>
      </c>
      <c r="AL343" s="50"/>
      <c r="AM343" s="337" t="str">
        <f>INDEX($K$6:$AE$6,1,MATCH(1,K343:AE343,-1))</f>
        <v>95PFE-L2S</v>
      </c>
      <c r="AN343" s="337" t="str">
        <f>IF(INDEX($K$6:$AE$6,1,MATCH(1,K343:AE343,1))&lt;&gt;INDEX($K$6:$AE$6,1,MATCH(1,K343:AE343,-1)),INDEX($K$6:$AE$6,1,MATCH(1,K343:AE343,1)),"-")</f>
        <v>-</v>
      </c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</row>
    <row r="344" spans="1:261" s="44" customFormat="1" ht="12.75" customHeight="1" x14ac:dyDescent="0.2">
      <c r="A344" s="169" t="str">
        <f>IF(IFERROR(VLOOKUP(G344,EmployesActifs,1,FALSE),"Non")&lt;&gt;"Non","Oui","Non")</f>
        <v>Non</v>
      </c>
      <c r="B344" s="172">
        <f>IF(A344="Oui",1,0)</f>
        <v>0</v>
      </c>
      <c r="C344" s="172">
        <f>IF(OR(G344="Médecin",H344="Médecin",I344="Médecin",I344="Médecins",H344="anesthésiste",H344="boursier univ.",H344="chercheur",H344="chirurgien",H344="Résident(e)",H344="Md Urg",H344="Md Card",H344="Fellow",H344="Externe Médecine",H344="Directeur de la biobanque Médecin",H344="monit.-boursier",),1,0)</f>
        <v>0</v>
      </c>
      <c r="D344" s="172">
        <f>IF(OR(G344=0,H344="Stagiaire",H344="Stagiaires",H344="Externe",H344="Externes",G344="agence",H344="STAGIAIRE INFIRMIER(ÈRE)",H344="STAGIAIRE SI",H344="STAGIAIRE PAB",H344="STAGIAIRE EN PERFUSION",H344="Stagiaire Physiothérapeute",H344="Stagiaire médecine",H344="Stagiaire - Service sociaux",H344="STAGIAIRE SOINS INFIRMIERS",H344="STAGIAIRE EXTERNE EN MÉDECINE",H344="ss",),1,0)</f>
        <v>0</v>
      </c>
      <c r="E344" s="28" t="s">
        <v>1554</v>
      </c>
      <c r="F344" s="28" t="s">
        <v>1555</v>
      </c>
      <c r="G344" s="259">
        <v>11096</v>
      </c>
      <c r="H344" s="57" t="s">
        <v>1556</v>
      </c>
      <c r="I344" s="58" t="s">
        <v>49</v>
      </c>
      <c r="J344" s="273">
        <f ca="1">IF(AK344&lt;=Données!$B$2,1," ")</f>
        <v>1</v>
      </c>
      <c r="K344" s="45"/>
      <c r="L344" s="46"/>
      <c r="M344" s="47"/>
      <c r="N344" s="48"/>
      <c r="O344" s="185"/>
      <c r="P344" s="187"/>
      <c r="Q344" s="185"/>
      <c r="R344" s="186"/>
      <c r="S344" s="186"/>
      <c r="T344" s="187"/>
      <c r="U344" s="187"/>
      <c r="V344" s="187"/>
      <c r="W344" s="187"/>
      <c r="X344" s="214"/>
      <c r="Y344" s="215"/>
      <c r="Z344" s="36"/>
      <c r="AA344" s="34"/>
      <c r="AB344" s="35"/>
      <c r="AC344" s="35"/>
      <c r="AD344" s="35">
        <v>1</v>
      </c>
      <c r="AE344" s="324"/>
      <c r="AF344" s="325"/>
      <c r="AG344" s="326"/>
      <c r="AH344" s="36"/>
      <c r="AI344" s="56"/>
      <c r="AJ344" s="41" t="s">
        <v>308</v>
      </c>
      <c r="AK344" s="42">
        <v>44154</v>
      </c>
      <c r="AL344" s="50"/>
      <c r="AM344" s="337" t="str">
        <f>INDEX($K$6:$AE$6,1,MATCH(1,K344:AE344,-1))</f>
        <v>1517-LP</v>
      </c>
      <c r="AN344" s="337" t="str">
        <f>IF(INDEX($K$6:$AE$6,1,MATCH(1,K344:AE344,1))&lt;&gt;INDEX($K$6:$AE$6,1,MATCH(1,K344:AE344,-1)),INDEX($K$6:$AE$6,1,MATCH(1,K344:AE344,1)),"-")</f>
        <v>-</v>
      </c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</row>
    <row r="345" spans="1:261" s="44" customFormat="1" x14ac:dyDescent="0.2">
      <c r="A345" s="169" t="str">
        <f>IF(IFERROR(VLOOKUP(G345,EmployesActifs,1,FALSE),"Non")&lt;&gt;"Non","Oui","Non")</f>
        <v>Non</v>
      </c>
      <c r="B345" s="172">
        <f>IF(A345="Oui",1,0)</f>
        <v>0</v>
      </c>
      <c r="C345" s="172">
        <f>IF(OR(G345="Médecin",H345="Médecin",I345="Médecin",I345="Médecins",H345="anesthésiste",H345="boursier univ.",H345="chercheur",H345="chirurgien",H345="Résident(e)",H345="Md Urg",H345="Md Card",H345="Fellow",H345="Externe Médecine",H345="Directeur de la biobanque Médecin",H345="monit.-boursier",),1,0)</f>
        <v>0</v>
      </c>
      <c r="D345" s="172">
        <f>IF(OR(G345=0,H345="Stagiaire",H345="Stagiaires",H345="Externe",H345="Externes",G345="agence",H345="STAGIAIRE INFIRMIER(ÈRE)",H345="STAGIAIRE SI",H345="STAGIAIRE PAB",H345="STAGIAIRE EN PERFUSION",H345="Stagiaire Physiothérapeute",H345="Stagiaire médecine",H345="Stagiaire - Service sociaux",H345="STAGIAIRE SOINS INFIRMIERS",H345="STAGIAIRE EXTERNE EN MÉDECINE",H345="ss",),1,0)</f>
        <v>0</v>
      </c>
      <c r="E345" s="28" t="s">
        <v>1557</v>
      </c>
      <c r="F345" s="28" t="s">
        <v>1558</v>
      </c>
      <c r="G345" s="259">
        <v>11295</v>
      </c>
      <c r="H345" s="57" t="s">
        <v>1559</v>
      </c>
      <c r="I345" s="58" t="s">
        <v>65</v>
      </c>
      <c r="J345" s="273">
        <f ca="1">IF(AK345&lt;=Données!$B$2,1," ")</f>
        <v>1</v>
      </c>
      <c r="K345" s="45" t="s">
        <v>56</v>
      </c>
      <c r="L345" s="46" t="s">
        <v>56</v>
      </c>
      <c r="M345" s="47"/>
      <c r="N345" s="48"/>
      <c r="O345" s="185"/>
      <c r="P345" s="187"/>
      <c r="Q345" s="185"/>
      <c r="R345" s="186"/>
      <c r="S345" s="186" t="s">
        <v>56</v>
      </c>
      <c r="T345" s="187">
        <v>1</v>
      </c>
      <c r="U345" s="187"/>
      <c r="V345" s="187"/>
      <c r="W345" s="187"/>
      <c r="X345" s="214"/>
      <c r="Y345" s="215"/>
      <c r="Z345" s="36"/>
      <c r="AA345" s="34" t="s">
        <v>56</v>
      </c>
      <c r="AB345" s="35"/>
      <c r="AC345" s="35"/>
      <c r="AD345" s="35"/>
      <c r="AE345" s="324"/>
      <c r="AF345" s="325"/>
      <c r="AG345" s="326"/>
      <c r="AH345" s="36"/>
      <c r="AI345" s="56"/>
      <c r="AJ345" s="41" t="s">
        <v>85</v>
      </c>
      <c r="AK345" s="42">
        <v>44558</v>
      </c>
      <c r="AL345" s="50"/>
      <c r="AM345" s="337">
        <f>INDEX($K$6:$AE$6,1,MATCH(1,K345:AE345,-1))</f>
        <v>8210</v>
      </c>
      <c r="AN345" s="337" t="str">
        <f>IF(INDEX($K$6:$AE$6,1,MATCH(1,K345:AE345,1))&lt;&gt;INDEX($K$6:$AE$6,1,MATCH(1,K345:AE345,-1)),INDEX($K$6:$AE$6,1,MATCH(1,K345:AE345,1)),"-")</f>
        <v>-</v>
      </c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</row>
    <row r="346" spans="1:261" s="44" customFormat="1" x14ac:dyDescent="0.2">
      <c r="A346" s="169" t="str">
        <f>IF(IFERROR(VLOOKUP(G346,EmployesActifs,1,FALSE),"Non")&lt;&gt;"Non","Oui","Non")</f>
        <v>Non</v>
      </c>
      <c r="B346" s="172">
        <f>IF(A346="Oui",1,0)</f>
        <v>0</v>
      </c>
      <c r="C346" s="172">
        <f>IF(OR(G346="Médecin",H346="Médecin",I346="Médecin",I346="Médecins",H346="anesthésiste",H346="boursier univ.",H346="chercheur",H346="chirurgien",H346="Résident(e)",H346="Md Urg",H346="Md Card",H346="Fellow",H346="Externe Médecine",H346="Directeur de la biobanque Médecin",H346="monit.-boursier",),1,0)</f>
        <v>0</v>
      </c>
      <c r="D346" s="172">
        <f>IF(OR(G346=0,H346="Stagiaire",H346="Stagiaires",H346="Externe",H346="Externes",G346="agence",H346="STAGIAIRE INFIRMIER(ÈRE)",H346="STAGIAIRE SI",H346="STAGIAIRE PAB",H346="STAGIAIRE EN PERFUSION",H346="Stagiaire Physiothérapeute",H346="Stagiaire médecine",H346="Stagiaire - Service sociaux",H346="STAGIAIRE SOINS INFIRMIERS",H346="STAGIAIRE EXTERNE EN MÉDECINE",H346="ss",),1,0)</f>
        <v>0</v>
      </c>
      <c r="E346" s="28" t="s">
        <v>1562</v>
      </c>
      <c r="F346" s="28" t="s">
        <v>1563</v>
      </c>
      <c r="G346" s="259">
        <v>12157</v>
      </c>
      <c r="H346" s="57" t="s">
        <v>60</v>
      </c>
      <c r="I346" s="52" t="s">
        <v>88</v>
      </c>
      <c r="J346" s="273">
        <f ca="1">IF(AK346&lt;=Données!$B$2,1," ")</f>
        <v>1</v>
      </c>
      <c r="K346" s="45" t="s">
        <v>56</v>
      </c>
      <c r="L346" s="46" t="s">
        <v>56</v>
      </c>
      <c r="M346" s="47">
        <v>1</v>
      </c>
      <c r="N346" s="48"/>
      <c r="O346" s="185"/>
      <c r="P346" s="187"/>
      <c r="Q346" s="185"/>
      <c r="R346" s="186"/>
      <c r="S346" s="186"/>
      <c r="T346" s="187"/>
      <c r="U346" s="187"/>
      <c r="V346" s="187"/>
      <c r="W346" s="187"/>
      <c r="X346" s="214"/>
      <c r="Y346" s="215"/>
      <c r="Z346" s="36"/>
      <c r="AA346" s="34"/>
      <c r="AB346" s="35"/>
      <c r="AC346" s="35"/>
      <c r="AD346" s="35"/>
      <c r="AE346" s="324"/>
      <c r="AF346" s="325"/>
      <c r="AG346" s="326"/>
      <c r="AH346" s="36"/>
      <c r="AI346" s="56"/>
      <c r="AJ346" s="41" t="s">
        <v>98</v>
      </c>
      <c r="AK346" s="42">
        <v>44581</v>
      </c>
      <c r="AL346" s="50"/>
      <c r="AM346" s="337" t="str">
        <f>INDEX($K$6:$AE$6,1,MATCH(1,K346:AE346,-1))</f>
        <v>95PFE-L2L</v>
      </c>
      <c r="AN346" s="337" t="str">
        <f>IF(INDEX($K$6:$AE$6,1,MATCH(1,K346:AE346,1))&lt;&gt;INDEX($K$6:$AE$6,1,MATCH(1,K346:AE346,-1)),INDEX($K$6:$AE$6,1,MATCH(1,K346:AE346,1)),"-")</f>
        <v>-</v>
      </c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</row>
    <row r="347" spans="1:261" s="44" customFormat="1" ht="12.75" customHeight="1" x14ac:dyDescent="0.2">
      <c r="A347" s="169" t="str">
        <f>IF(IFERROR(VLOOKUP(G347,EmployesActifs,1,FALSE),"Non")&lt;&gt;"Non","Oui","Non")</f>
        <v>Non</v>
      </c>
      <c r="B347" s="172">
        <f>IF(A347="Oui",1,0)</f>
        <v>0</v>
      </c>
      <c r="C347" s="172">
        <f>IF(OR(G347="Médecin",H347="Médecin",I347="Médecin",I347="Médecins",H347="anesthésiste",H347="boursier univ.",H347="chercheur",H347="chirurgien",H347="Résident(e)",H347="Md Urg",H347="Md Card",H347="Fellow",H347="Externe Médecine",H347="Directeur de la biobanque Médecin",H347="monit.-boursier",),1,0)</f>
        <v>0</v>
      </c>
      <c r="D347" s="172">
        <f>IF(OR(G347=0,H347="Stagiaire",H347="Stagiaires",H347="Externe",H347="Externes",G347="agence",H347="STAGIAIRE INFIRMIER(ÈRE)",H347="STAGIAIRE SI",H347="STAGIAIRE PAB",H347="STAGIAIRE EN PERFUSION",H347="Stagiaire Physiothérapeute",H347="Stagiaire médecine",H347="Stagiaire - Service sociaux",H347="STAGIAIRE SOINS INFIRMIERS",H347="STAGIAIRE EXTERNE EN MÉDECINE",H347="ss",),1,0)</f>
        <v>0</v>
      </c>
      <c r="E347" s="28" t="s">
        <v>3262</v>
      </c>
      <c r="F347" s="28" t="s">
        <v>3263</v>
      </c>
      <c r="G347" s="255">
        <v>13028</v>
      </c>
      <c r="H347" s="57" t="s">
        <v>177</v>
      </c>
      <c r="I347" s="52" t="s">
        <v>258</v>
      </c>
      <c r="J347" s="273">
        <f ca="1">IF(AK347&lt;=Données!$B$2,1," ")</f>
        <v>1</v>
      </c>
      <c r="K347" s="45"/>
      <c r="L347" s="46">
        <v>1</v>
      </c>
      <c r="M347" s="47"/>
      <c r="N347" s="48"/>
      <c r="O347" s="185"/>
      <c r="P347" s="187"/>
      <c r="Q347" s="185"/>
      <c r="R347" s="186"/>
      <c r="S347" s="186"/>
      <c r="T347" s="187"/>
      <c r="U347" s="187"/>
      <c r="V347" s="187"/>
      <c r="W347" s="187"/>
      <c r="X347" s="214"/>
      <c r="Y347" s="215"/>
      <c r="Z347" s="36"/>
      <c r="AA347" s="34"/>
      <c r="AB347" s="35"/>
      <c r="AC347" s="35"/>
      <c r="AD347" s="35"/>
      <c r="AE347" s="324"/>
      <c r="AF347" s="325"/>
      <c r="AG347" s="326"/>
      <c r="AH347" s="36"/>
      <c r="AI347" s="56"/>
      <c r="AJ347" s="41" t="s">
        <v>85</v>
      </c>
      <c r="AK347" s="42">
        <v>45055</v>
      </c>
      <c r="AL347" s="50"/>
      <c r="AM347" s="337" t="str">
        <f>INDEX($K$6:$AE$6,1,MATCH(1,K347:AE347,-1))</f>
        <v>95PFE-L2M</v>
      </c>
      <c r="AN347" s="337" t="str">
        <f>IF(INDEX($K$6:$AE$6,1,MATCH(1,K347:AE347,1))&lt;&gt;INDEX($K$6:$AE$6,1,MATCH(1,K347:AE347,-1)),INDEX($K$6:$AE$6,1,MATCH(1,K347:AE347,1)),"-")</f>
        <v>-</v>
      </c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</row>
    <row r="348" spans="1:261" s="44" customFormat="1" ht="12.75" customHeight="1" x14ac:dyDescent="0.2">
      <c r="A348" s="169" t="str">
        <f>IF(IFERROR(VLOOKUP(G348,EmployesActifs,1,FALSE),"Non")&lt;&gt;"Non","Oui","Non")</f>
        <v>Non</v>
      </c>
      <c r="B348" s="172">
        <f>IF(A348="Oui",1,0)</f>
        <v>0</v>
      </c>
      <c r="C348" s="172">
        <v>0</v>
      </c>
      <c r="D348" s="172">
        <v>0</v>
      </c>
      <c r="E348" s="28" t="s">
        <v>3362</v>
      </c>
      <c r="F348" s="28" t="s">
        <v>323</v>
      </c>
      <c r="G348" s="262">
        <v>13137</v>
      </c>
      <c r="H348" s="72" t="s">
        <v>3359</v>
      </c>
      <c r="I348" s="58" t="s">
        <v>809</v>
      </c>
      <c r="J348" s="273">
        <f ca="1">IF(AK348&lt;=Données!$B$2,1," ")</f>
        <v>1</v>
      </c>
      <c r="K348" s="45"/>
      <c r="L348" s="46"/>
      <c r="M348" s="47">
        <v>1</v>
      </c>
      <c r="N348" s="48"/>
      <c r="O348" s="185"/>
      <c r="P348" s="187"/>
      <c r="Q348" s="185"/>
      <c r="R348" s="186"/>
      <c r="S348" s="186"/>
      <c r="T348" s="187"/>
      <c r="U348" s="187"/>
      <c r="V348" s="187"/>
      <c r="W348" s="187"/>
      <c r="X348" s="214"/>
      <c r="Y348" s="215"/>
      <c r="Z348" s="36"/>
      <c r="AA348" s="34"/>
      <c r="AB348" s="35"/>
      <c r="AC348" s="35"/>
      <c r="AD348" s="35"/>
      <c r="AE348" s="324"/>
      <c r="AF348" s="325"/>
      <c r="AG348" s="326"/>
      <c r="AH348" s="36"/>
      <c r="AI348" s="56"/>
      <c r="AJ348" s="178" t="s">
        <v>50</v>
      </c>
      <c r="AK348" s="42">
        <v>45125</v>
      </c>
      <c r="AL348" s="50"/>
      <c r="AM348" s="337" t="str">
        <f>INDEX($K$6:$AE$6,1,MATCH(1,K348:AE348,-1))</f>
        <v>95PFE-L2L</v>
      </c>
      <c r="AN348" s="337" t="str">
        <f>IF(INDEX($K$6:$AE$6,1,MATCH(1,K348:AE348,1))&lt;&gt;INDEX($K$6:$AE$6,1,MATCH(1,K348:AE348,-1)),INDEX($K$6:$AE$6,1,MATCH(1,K348:AE348,1)),"-")</f>
        <v>-</v>
      </c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</row>
    <row r="349" spans="1:261" s="44" customFormat="1" ht="15.6" customHeight="1" x14ac:dyDescent="0.2">
      <c r="A349" s="169" t="str">
        <f>IF(IFERROR(VLOOKUP(G349,EmployesActifs,1,FALSE),"Non")&lt;&gt;"Non","Oui","Non")</f>
        <v>Non</v>
      </c>
      <c r="B349" s="172">
        <f>IF(A349="Oui",1,0)</f>
        <v>0</v>
      </c>
      <c r="C349" s="172">
        <f>IF(OR(G349="Médecin",H349="Médecin",I349="Médecin",I349="Médecins",H349="anesthésiste",H349="boursier univ.",H349="chercheur",H349="chirurgien",H349="Résident(e)",H349="Md Urg",H349="Md Card",H349="Fellow",H349="Externe Médecine",H349="Directeur de la biobanque Médecin",H349="monit.-boursier",),1,0)</f>
        <v>0</v>
      </c>
      <c r="D349" s="172">
        <f>IF(OR(G349=0,H349="Stagiaire",H349="Stagiaires",H349="Externe",H349="Externes",G349="agence",H349="STAGIAIRE INFIRMIER(ÈRE)",H349="STAGIAIRE SI",H349="STAGIAIRE PAB",H349="STAGIAIRE EN PERFUSION",H349="Stagiaire Physiothérapeute",H349="Stagiaire médecine",H349="Stagiaire - Service sociaux",H349="STAGIAIRE SOINS INFIRMIERS",H349="STAGIAIRE EXTERNE EN MÉDECINE",H349="ss",),1,0)</f>
        <v>0</v>
      </c>
      <c r="E349" s="28" t="s">
        <v>5532</v>
      </c>
      <c r="F349" s="28" t="s">
        <v>5584</v>
      </c>
      <c r="G349" s="255">
        <v>13420</v>
      </c>
      <c r="H349" s="79" t="s">
        <v>3965</v>
      </c>
      <c r="I349" s="164" t="s">
        <v>5709</v>
      </c>
      <c r="J349" s="273" t="str">
        <f ca="1">IF(AL349&lt;=Données!$B$2,1," ")</f>
        <v xml:space="preserve"> </v>
      </c>
      <c r="K349" s="45">
        <v>1</v>
      </c>
      <c r="L349" s="46"/>
      <c r="M349" s="47"/>
      <c r="N349" s="48"/>
      <c r="O349" s="185"/>
      <c r="P349" s="187"/>
      <c r="Q349" s="185"/>
      <c r="R349" s="186"/>
      <c r="S349" s="186"/>
      <c r="T349" s="187"/>
      <c r="U349" s="187"/>
      <c r="V349" s="187"/>
      <c r="W349" s="187"/>
      <c r="X349" s="214"/>
      <c r="Y349" s="215"/>
      <c r="Z349" s="36"/>
      <c r="AA349" s="34"/>
      <c r="AB349" s="35"/>
      <c r="AC349" s="35"/>
      <c r="AD349" s="35"/>
      <c r="AE349" s="324"/>
      <c r="AF349" s="325"/>
      <c r="AG349" s="326"/>
      <c r="AH349" s="36"/>
      <c r="AI349" s="56"/>
      <c r="AJ349" s="328"/>
      <c r="AK349" s="330" t="s">
        <v>4462</v>
      </c>
      <c r="AL349" s="331">
        <v>45518</v>
      </c>
      <c r="AM349" s="337" t="str">
        <f>INDEX($K$6:$AE$6,1,MATCH(1,K349:AE349,-1))</f>
        <v>95PFE-L2S</v>
      </c>
      <c r="AN349" s="337" t="str">
        <f>IF(INDEX($K$6:$AE$6,1,MATCH(1,K349:AE349,1))&lt;&gt;INDEX($K$6:$AE$6,1,MATCH(1,K349:AE349,-1)),INDEX($K$6:$AE$6,1,MATCH(1,K349:AE349,1)),"-")</f>
        <v>-</v>
      </c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</row>
    <row r="350" spans="1:261" s="44" customFormat="1" ht="15.6" customHeight="1" x14ac:dyDescent="0.2">
      <c r="A350" s="169" t="str">
        <f>IF(IFERROR(VLOOKUP(G350,EmployesActifs,1,FALSE),"Non")&lt;&gt;"Non","Oui","Non")</f>
        <v>Non</v>
      </c>
      <c r="B350" s="172">
        <f>IF(A350="Oui",1,0)</f>
        <v>0</v>
      </c>
      <c r="C350" s="172">
        <f>IF(OR(G350="Médecin",H350="Médecin",I350="Médecin",I350="Médecins",H350="anesthésiste",H350="boursier univ.",H350="chercheur",H350="chirurgien",H350="Résident(e)",H350="Md Urg",H350="Md Card",H350="Fellow",H350="Externe Médecine",H350="Directeur de la biobanque Médecin",H350="monit.-boursier",),1,0)</f>
        <v>0</v>
      </c>
      <c r="D350" s="172">
        <f>IF(OR(G350=0,H350="Stagiaire",H350="Stagiaires",H350="Externe",H350="Externes",G350="agence",H350="STAGIAIRE INFIRMIER(ÈRE)",H350="STAGIAIRE SI",H350="STAGIAIRE PAB",H350="STAGIAIRE EN PERFUSION",H350="Stagiaire Physiothérapeute",H350="Stagiaire médecine",H350="Stagiaire - Service sociaux",H350="STAGIAIRE SOINS INFIRMIERS",H350="STAGIAIRE EXTERNE EN MÉDECINE",H350="ss",),1,0)</f>
        <v>0</v>
      </c>
      <c r="E350" s="28" t="s">
        <v>1579</v>
      </c>
      <c r="F350" s="28" t="s">
        <v>886</v>
      </c>
      <c r="G350" s="255">
        <v>11841</v>
      </c>
      <c r="H350" s="57" t="s">
        <v>103</v>
      </c>
      <c r="I350" s="66" t="s">
        <v>65</v>
      </c>
      <c r="J350" s="273">
        <f ca="1">IF(AK350&lt;=Données!$B$2,1," ")</f>
        <v>1</v>
      </c>
      <c r="K350" s="45" t="s">
        <v>56</v>
      </c>
      <c r="L350" s="46"/>
      <c r="M350" s="47"/>
      <c r="N350" s="48"/>
      <c r="O350" s="185"/>
      <c r="P350" s="187"/>
      <c r="Q350" s="185" t="s">
        <v>56</v>
      </c>
      <c r="R350" s="186"/>
      <c r="S350" s="186">
        <v>1</v>
      </c>
      <c r="T350" s="187" t="s">
        <v>56</v>
      </c>
      <c r="U350" s="187"/>
      <c r="V350" s="187"/>
      <c r="W350" s="187"/>
      <c r="X350" s="214"/>
      <c r="Y350" s="215"/>
      <c r="Z350" s="36"/>
      <c r="AA350" s="34" t="s">
        <v>56</v>
      </c>
      <c r="AB350" s="35"/>
      <c r="AC350" s="35"/>
      <c r="AD350" s="35"/>
      <c r="AE350" s="324" t="s">
        <v>56</v>
      </c>
      <c r="AF350" s="325"/>
      <c r="AG350" s="326"/>
      <c r="AH350" s="36"/>
      <c r="AI350" s="56"/>
      <c r="AJ350" s="41" t="s">
        <v>85</v>
      </c>
      <c r="AK350" s="42">
        <v>44460</v>
      </c>
      <c r="AL350" s="50"/>
      <c r="AM350" s="337" t="str">
        <f>INDEX($K$6:$AE$6,1,MATCH(1,K350:AE350,-1))</f>
        <v>1870 +</v>
      </c>
      <c r="AN350" s="337" t="str">
        <f>IF(INDEX($K$6:$AE$6,1,MATCH(1,K350:AE350,1))&lt;&gt;INDEX($K$6:$AE$6,1,MATCH(1,K350:AE350,-1)),INDEX($K$6:$AE$6,1,MATCH(1,K350:AE350,1)),"-")</f>
        <v>-</v>
      </c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</row>
    <row r="351" spans="1:261" s="44" customFormat="1" ht="15.6" customHeight="1" x14ac:dyDescent="0.2">
      <c r="A351" s="169" t="str">
        <f>IF(IFERROR(VLOOKUP(G351,EmployesActifs,1,FALSE),"Non")&lt;&gt;"Non","Oui","Non")</f>
        <v>Non</v>
      </c>
      <c r="B351" s="172">
        <f>IF(A351="Oui",1,0)</f>
        <v>0</v>
      </c>
      <c r="C351" s="172">
        <f>IF(OR(G351="Médecin",H351="Médecin",I351="Médecin",I351="Médecins",H351="anesthésiste",H351="boursier univ.",H351="chercheur",H351="chirurgien",H351="Résident(e)",H351="Md Urg",H351="Md Card",H351="Fellow",H351="Externe Médecine",H351="Directeur de la biobanque Médecin",H351="monit.-boursier",),1,0)</f>
        <v>0</v>
      </c>
      <c r="D351" s="172">
        <f>IF(OR(G351=0,H351="Stagiaire",H351="Stagiaires",H351="Externe",H351="Externes",G351="agence",H351="STAGIAIRE INFIRMIER(ÈRE)",H351="STAGIAIRE SI",H351="STAGIAIRE PAB",H351="STAGIAIRE EN PERFUSION",H351="Stagiaire Physiothérapeute",H351="Stagiaire médecine",H351="Stagiaire - Service sociaux",H351="STAGIAIRE SOINS INFIRMIERS",H351="STAGIAIRE EXTERNE EN MÉDECINE",H351="ss",),1,0)</f>
        <v>0</v>
      </c>
      <c r="E351" s="28" t="s">
        <v>1580</v>
      </c>
      <c r="F351" s="28" t="s">
        <v>2989</v>
      </c>
      <c r="G351" s="255">
        <v>4415</v>
      </c>
      <c r="H351" s="79" t="s">
        <v>747</v>
      </c>
      <c r="I351" s="164" t="s">
        <v>3534</v>
      </c>
      <c r="J351" s="273">
        <f ca="1">IF(AK351&lt;=Données!$B$2,1," ")</f>
        <v>1</v>
      </c>
      <c r="K351" s="45"/>
      <c r="L351" s="46">
        <v>1</v>
      </c>
      <c r="M351" s="47"/>
      <c r="N351" s="48"/>
      <c r="O351" s="185"/>
      <c r="P351" s="187"/>
      <c r="Q351" s="185"/>
      <c r="R351" s="186"/>
      <c r="S351" s="186"/>
      <c r="T351" s="187"/>
      <c r="U351" s="187"/>
      <c r="V351" s="187"/>
      <c r="W351" s="187"/>
      <c r="X351" s="214"/>
      <c r="Y351" s="215"/>
      <c r="Z351" s="36"/>
      <c r="AA351" s="34"/>
      <c r="AB351" s="35"/>
      <c r="AC351" s="35"/>
      <c r="AD351" s="35"/>
      <c r="AE351" s="324"/>
      <c r="AF351" s="325"/>
      <c r="AG351" s="326"/>
      <c r="AH351" s="36"/>
      <c r="AI351" s="56"/>
      <c r="AJ351" s="41" t="s">
        <v>50</v>
      </c>
      <c r="AK351" s="42">
        <v>44586</v>
      </c>
      <c r="AL351" s="50"/>
      <c r="AM351" s="337" t="str">
        <f>INDEX($K$6:$AE$6,1,MATCH(1,K351:AE351,-1))</f>
        <v>95PFE-L2M</v>
      </c>
      <c r="AN351" s="337" t="str">
        <f>IF(INDEX($K$6:$AE$6,1,MATCH(1,K351:AE351,1))&lt;&gt;INDEX($K$6:$AE$6,1,MATCH(1,K351:AE351,-1)),INDEX($K$6:$AE$6,1,MATCH(1,K351:AE351,1)),"-")</f>
        <v>-</v>
      </c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</row>
    <row r="352" spans="1:261" s="44" customFormat="1" ht="15" customHeight="1" x14ac:dyDescent="0.2">
      <c r="A352" s="169" t="str">
        <f>IF(IFERROR(VLOOKUP(G352,EmployesActifs,1,FALSE),"Non")&lt;&gt;"Non","Oui","Non")</f>
        <v>Non</v>
      </c>
      <c r="B352" s="172">
        <f>IF(A352="Oui",1,0)</f>
        <v>0</v>
      </c>
      <c r="C352" s="172">
        <f>IF(OR(G352="Médecin",H352="Médecin",I352="Médecin",I352="Médecins",H352="anesthésiste",H352="boursier univ.",H352="chercheur",H352="chirurgien",H352="Résident(e)",H352="Md Urg",H352="Md Card",H352="Fellow",H352="Externe Médecine",H352="Directeur de la biobanque Médecin",H352="monit.-boursier",),1,0)</f>
        <v>0</v>
      </c>
      <c r="D352" s="172">
        <f>IF(OR(G352=0,H352="Stagiaire",H352="Stagiaires",H352="Externe",H352="Externes",G352="agence",H352="STAGIAIRE INFIRMIER(ÈRE)",H352="STAGIAIRE SI",H352="STAGIAIRE PAB",H352="STAGIAIRE EN PERFUSION",H352="Stagiaire Physiothérapeute",H352="Stagiaire médecine",H352="Stagiaire - Service sociaux",H352="STAGIAIRE SOINS INFIRMIERS",H352="STAGIAIRE EXTERNE EN MÉDECINE",H352="ss",),1,0)</f>
        <v>0</v>
      </c>
      <c r="E352" s="28" t="s">
        <v>2955</v>
      </c>
      <c r="F352" s="28" t="s">
        <v>368</v>
      </c>
      <c r="G352" s="255">
        <v>12166</v>
      </c>
      <c r="H352" s="79" t="s">
        <v>103</v>
      </c>
      <c r="I352" s="164" t="s">
        <v>5717</v>
      </c>
      <c r="J352" s="273">
        <f ca="1">IF(AK352&lt;=Données!$B$2,1," ")</f>
        <v>1</v>
      </c>
      <c r="K352" s="45" t="s">
        <v>56</v>
      </c>
      <c r="L352" s="46" t="s">
        <v>56</v>
      </c>
      <c r="M352" s="47"/>
      <c r="N352" s="48" t="s">
        <v>56</v>
      </c>
      <c r="O352" s="185"/>
      <c r="P352" s="187"/>
      <c r="Q352" s="185"/>
      <c r="R352" s="186"/>
      <c r="S352" s="186">
        <v>1</v>
      </c>
      <c r="T352" s="187"/>
      <c r="U352" s="187"/>
      <c r="V352" s="187"/>
      <c r="W352" s="187"/>
      <c r="X352" s="214"/>
      <c r="Y352" s="215"/>
      <c r="Z352" s="36"/>
      <c r="AA352" s="34"/>
      <c r="AB352" s="35"/>
      <c r="AC352" s="35"/>
      <c r="AD352" s="35"/>
      <c r="AE352" s="324"/>
      <c r="AF352" s="325"/>
      <c r="AG352" s="326"/>
      <c r="AH352" s="344"/>
      <c r="AI352" s="56"/>
      <c r="AJ352" s="41" t="s">
        <v>2858</v>
      </c>
      <c r="AK352" s="42">
        <v>44797</v>
      </c>
      <c r="AL352" s="50"/>
      <c r="AM352" s="337" t="str">
        <f>INDEX($K$6:$AE$6,1,MATCH(1,K352:AE352,-1))</f>
        <v>1870 +</v>
      </c>
      <c r="AN352" s="337" t="str">
        <f>IF(INDEX($K$6:$AE$6,1,MATCH(1,K352:AE352,1))&lt;&gt;INDEX($K$6:$AE$6,1,MATCH(1,K352:AE352,-1)),INDEX($K$6:$AE$6,1,MATCH(1,K352:AE352,1)),"-")</f>
        <v>-</v>
      </c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</row>
    <row r="353" spans="1:261" s="44" customFormat="1" ht="15" customHeight="1" x14ac:dyDescent="0.2">
      <c r="A353" s="169" t="str">
        <f>IF(IFERROR(VLOOKUP(G353,EmployesActifs,1,FALSE),"Non")&lt;&gt;"Non","Oui","Non")</f>
        <v>Non</v>
      </c>
      <c r="B353" s="172">
        <f>IF(A353="Oui",1,0)</f>
        <v>0</v>
      </c>
      <c r="C353" s="172">
        <f>IF(OR(G353="Médecin",H353="Médecin",I353="Médecin",I353="Médecins",H353="anesthésiste",H353="boursier univ.",H353="chercheur",H353="chirurgien",H353="Résident(e)",H353="Md Urg",H353="Md Card",H353="Fellow",H353="Externe Médecine",H353="Directeur de la biobanque Médecin",H353="monit.-boursier",),1,0)</f>
        <v>0</v>
      </c>
      <c r="D353" s="172">
        <f>IF(OR(G353=0,H353="Stagiaire",H353="Stagiaires",H353="Externe",H353="Externes",G353="agence",H353="STAGIAIRE INFIRMIER(ÈRE)",H353="STAGIAIRE SI",H353="STAGIAIRE PAB",H353="STAGIAIRE EN PERFUSION",H353="Stagiaire Physiothérapeute",H353="Stagiaire médecine",H353="Stagiaire - Service sociaux",H353="STAGIAIRE SOINS INFIRMIERS",H353="STAGIAIRE EXTERNE EN MÉDECINE",H353="ss",),1,0)</f>
        <v>0</v>
      </c>
      <c r="E353" s="28" t="s">
        <v>1584</v>
      </c>
      <c r="F353" s="28" t="s">
        <v>926</v>
      </c>
      <c r="G353" s="255">
        <v>10523</v>
      </c>
      <c r="H353" s="57" t="s">
        <v>932</v>
      </c>
      <c r="I353" s="66" t="s">
        <v>933</v>
      </c>
      <c r="J353" s="273">
        <f ca="1">IF(AK353&lt;=Données!$B$2,1," ")</f>
        <v>1</v>
      </c>
      <c r="K353" s="45" t="s">
        <v>56</v>
      </c>
      <c r="L353" s="46">
        <v>1</v>
      </c>
      <c r="M353" s="47"/>
      <c r="N353" s="48"/>
      <c r="O353" s="185"/>
      <c r="P353" s="187"/>
      <c r="Q353" s="185">
        <v>1</v>
      </c>
      <c r="R353" s="186"/>
      <c r="S353" s="186"/>
      <c r="T353" s="187"/>
      <c r="U353" s="187"/>
      <c r="V353" s="187"/>
      <c r="W353" s="187"/>
      <c r="X353" s="214"/>
      <c r="Y353" s="215"/>
      <c r="Z353" s="36"/>
      <c r="AA353" s="34"/>
      <c r="AB353" s="35"/>
      <c r="AC353" s="35"/>
      <c r="AD353" s="35"/>
      <c r="AE353" s="324"/>
      <c r="AF353" s="325"/>
      <c r="AG353" s="326"/>
      <c r="AH353" s="36"/>
      <c r="AI353" s="56"/>
      <c r="AJ353" s="41" t="s">
        <v>98</v>
      </c>
      <c r="AK353" s="42">
        <v>44581</v>
      </c>
      <c r="AL353" s="50"/>
      <c r="AM353" s="337" t="str">
        <f>INDEX($K$6:$AE$6,1,MATCH(1,K353:AE353,-1))</f>
        <v>95PFE-L2M</v>
      </c>
      <c r="AN353" s="337" t="str">
        <f>IF(INDEX($K$6:$AE$6,1,MATCH(1,K353:AE353,1))&lt;&gt;INDEX($K$6:$AE$6,1,MATCH(1,K353:AE353,-1)),INDEX($K$6:$AE$6,1,MATCH(1,K353:AE353,1)),"-")</f>
        <v>1860-S</v>
      </c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</row>
    <row r="354" spans="1:261" s="44" customFormat="1" ht="12.75" customHeight="1" x14ac:dyDescent="0.2">
      <c r="A354" s="169" t="str">
        <f>IF(IFERROR(VLOOKUP(G354,EmployesActifs,1,FALSE),"Non")&lt;&gt;"Non","Oui","Non")</f>
        <v>Non</v>
      </c>
      <c r="B354" s="172">
        <f>IF(A354="Oui",1,0)</f>
        <v>0</v>
      </c>
      <c r="C354" s="172">
        <f>IF(OR(G354="Médecin",H354="Médecin",I354="Médecin",I354="Médecins",H354="anesthésiste",H354="boursier univ.",H354="chercheur",H354="chirurgien",H354="Résident(e)",H354="Md Urg",H354="Md Card",H354="Fellow",H354="Externe Médecine",H354="Directeur de la biobanque Médecin",H354="monit.-boursier",),1,0)</f>
        <v>0</v>
      </c>
      <c r="D354" s="172">
        <f>IF(OR(G354=0,H354="Stagiaire",H354="Stagiaires",H354="Externe",H354="Externes",G354="agence",H354="STAGIAIRE INFIRMIER(ÈRE)",H354="STAGIAIRE SI",H354="STAGIAIRE PAB",H354="STAGIAIRE EN PERFUSION",H354="Stagiaire Physiothérapeute",H354="Stagiaire médecine",H354="Stagiaire - Service sociaux",H354="STAGIAIRE SOINS INFIRMIERS",H354="STAGIAIRE EXTERNE EN MÉDECINE",H354="ss",),1,0)</f>
        <v>0</v>
      </c>
      <c r="E354" s="28" t="s">
        <v>1585</v>
      </c>
      <c r="F354" s="28" t="s">
        <v>1586</v>
      </c>
      <c r="G354" s="255">
        <v>10828</v>
      </c>
      <c r="H354" s="79" t="s">
        <v>1681</v>
      </c>
      <c r="I354" s="164" t="s">
        <v>1682</v>
      </c>
      <c r="J354" s="273">
        <f ca="1">IF(AK354&lt;=Données!$B$2,1," ")</f>
        <v>1</v>
      </c>
      <c r="K354" s="45"/>
      <c r="L354" s="46" t="s">
        <v>56</v>
      </c>
      <c r="M354" s="47"/>
      <c r="N354" s="48"/>
      <c r="O354" s="185"/>
      <c r="P354" s="187"/>
      <c r="Q354" s="185"/>
      <c r="R354" s="186"/>
      <c r="S354" s="186">
        <v>1</v>
      </c>
      <c r="T354" s="187"/>
      <c r="U354" s="187"/>
      <c r="V354" s="187"/>
      <c r="W354" s="187"/>
      <c r="X354" s="214"/>
      <c r="Y354" s="215"/>
      <c r="Z354" s="36"/>
      <c r="AA354" s="34"/>
      <c r="AB354" s="35"/>
      <c r="AC354" s="35"/>
      <c r="AD354" s="35"/>
      <c r="AE354" s="324"/>
      <c r="AF354" s="325"/>
      <c r="AG354" s="326"/>
      <c r="AH354" s="36"/>
      <c r="AI354" s="56"/>
      <c r="AJ354" s="41" t="s">
        <v>57</v>
      </c>
      <c r="AK354" s="42">
        <v>44649</v>
      </c>
      <c r="AL354" s="50"/>
      <c r="AM354" s="337" t="str">
        <f>INDEX($K$6:$AE$6,1,MATCH(1,K354:AE354,-1))</f>
        <v>1870 +</v>
      </c>
      <c r="AN354" s="337" t="str">
        <f>IF(INDEX($K$6:$AE$6,1,MATCH(1,K354:AE354,1))&lt;&gt;INDEX($K$6:$AE$6,1,MATCH(1,K354:AE354,-1)),INDEX($K$6:$AE$6,1,MATCH(1,K354:AE354,1)),"-")</f>
        <v>-</v>
      </c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</row>
    <row r="355" spans="1:261" s="44" customFormat="1" ht="12.75" customHeight="1" x14ac:dyDescent="0.2">
      <c r="A355" s="169" t="str">
        <f>IF(IFERROR(VLOOKUP(G355,EmployesActifs,1,FALSE),"Non")&lt;&gt;"Non","Oui","Non")</f>
        <v>Non</v>
      </c>
      <c r="B355" s="172">
        <f>IF(A355="Oui",1,0)</f>
        <v>0</v>
      </c>
      <c r="C355" s="172">
        <f>IF(OR(G355="Médecin",H355="Médecin",I355="Médecin",I355="Médecins",H355="anesthésiste",H355="boursier univ.",H355="chercheur",H355="chirurgien",H355="Résident(e)",H355="Md Urg",H355="Md Card",H355="Fellow",H355="Externe Médecine",H355="Directeur de la biobanque Médecin",H355="monit.-boursier",),1,0)</f>
        <v>0</v>
      </c>
      <c r="D355" s="172">
        <f>IF(OR(G355=0,H355="Stagiaire",H355="Stagiaires",H355="Externe",H355="Externes",G355="agence",H355="STAGIAIRE INFIRMIER(ÈRE)",H355="STAGIAIRE SI",H355="STAGIAIRE PAB",H355="STAGIAIRE EN PERFUSION",H355="Stagiaire Physiothérapeute",H355="Stagiaire médecine",H355="Stagiaire - Service sociaux",H355="STAGIAIRE SOINS INFIRMIERS",H355="STAGIAIRE EXTERNE EN MÉDECINE",H355="ss",),1,0)</f>
        <v>0</v>
      </c>
      <c r="E355" s="28" t="s">
        <v>5285</v>
      </c>
      <c r="F355" s="28" t="s">
        <v>5286</v>
      </c>
      <c r="G355" s="255">
        <v>13596</v>
      </c>
      <c r="H355" s="79" t="s">
        <v>103</v>
      </c>
      <c r="I355" s="164" t="s">
        <v>5717</v>
      </c>
      <c r="J355" s="273" t="str">
        <f ca="1">IF(AK355&lt;=Données!$B$2,1," ")</f>
        <v xml:space="preserve"> </v>
      </c>
      <c r="K355" s="45" t="s">
        <v>56</v>
      </c>
      <c r="L355" s="46"/>
      <c r="M355" s="47"/>
      <c r="N355" s="48"/>
      <c r="O355" s="185">
        <v>1</v>
      </c>
      <c r="P355" s="187"/>
      <c r="Q355" s="185"/>
      <c r="R355" s="186"/>
      <c r="S355" s="186"/>
      <c r="T355" s="187"/>
      <c r="U355" s="187"/>
      <c r="V355" s="187"/>
      <c r="W355" s="187"/>
      <c r="X355" s="214"/>
      <c r="Y355" s="215"/>
      <c r="Z355" s="36"/>
      <c r="AA355" s="34"/>
      <c r="AB355" s="35"/>
      <c r="AC355" s="35"/>
      <c r="AD355" s="35"/>
      <c r="AE355" s="324"/>
      <c r="AF355" s="325"/>
      <c r="AG355" s="326"/>
      <c r="AH355" s="36"/>
      <c r="AI355" s="56"/>
      <c r="AJ355" s="41" t="s">
        <v>4462</v>
      </c>
      <c r="AK355" s="42">
        <v>45511</v>
      </c>
      <c r="AL355" s="50"/>
      <c r="AM355" s="337" t="str">
        <f>INDEX($K$6:$AE$6,1,MATCH(1,K355:AE355,-1))</f>
        <v>1804S</v>
      </c>
      <c r="AN355" s="337" t="str">
        <f>IF(INDEX($K$6:$AE$6,1,MATCH(1,K355:AE355,1))&lt;&gt;INDEX($K$6:$AE$6,1,MATCH(1,K355:AE355,-1)),INDEX($K$6:$AE$6,1,MATCH(1,K355:AE355,1)),"-")</f>
        <v>-</v>
      </c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</row>
    <row r="356" spans="1:261" s="44" customFormat="1" ht="13.35" customHeight="1" x14ac:dyDescent="0.2">
      <c r="A356" s="169" t="str">
        <f>IF(IFERROR(VLOOKUP(G356,EmployesActifs,1,FALSE),"Non")&lt;&gt;"Non","Oui","Non")</f>
        <v>Non</v>
      </c>
      <c r="B356" s="172">
        <f>IF(A356="Oui",1,0)</f>
        <v>0</v>
      </c>
      <c r="C356" s="172">
        <f>IF(OR(G356="Médecin",H356="Médecin",I356="Médecin",I356="Médecins",H356="anesthésiste",H356="boursier univ.",H356="chercheur",H356="chirurgien",H356="Résident(e)",H356="Md Urg",H356="Md Card",H356="Fellow",H356="Externe Médecine",H356="Directeur de la biobanque Médecin",H356="monit.-boursier",),1,0)</f>
        <v>0</v>
      </c>
      <c r="D356" s="172">
        <f>IF(OR(G356=0,H356="Stagiaire",H356="Stagiaires",H356="Externe",H356="Externes",G356="agence",H356="STAGIAIRE INFIRMIER(ÈRE)",H356="STAGIAIRE SI",H356="STAGIAIRE PAB",H356="STAGIAIRE EN PERFUSION",H356="Stagiaire Physiothérapeute",H356="Stagiaire médecine",H356="Stagiaire - Service sociaux",H356="STAGIAIRE SOINS INFIRMIERS",H356="STAGIAIRE EXTERNE EN MÉDECINE",H356="ss",),1,0)</f>
        <v>0</v>
      </c>
      <c r="E356" s="28" t="s">
        <v>1587</v>
      </c>
      <c r="F356" s="28" t="s">
        <v>485</v>
      </c>
      <c r="G356" s="255">
        <v>9311</v>
      </c>
      <c r="H356" s="57" t="s">
        <v>69</v>
      </c>
      <c r="I356" s="66" t="s">
        <v>324</v>
      </c>
      <c r="J356" s="273">
        <f ca="1">IF(AK356&lt;=Données!$B$2,1," ")</f>
        <v>1</v>
      </c>
      <c r="K356" s="45"/>
      <c r="L356" s="46"/>
      <c r="M356" s="47"/>
      <c r="N356" s="48"/>
      <c r="O356" s="185"/>
      <c r="P356" s="187"/>
      <c r="Q356" s="185"/>
      <c r="R356" s="186"/>
      <c r="S356" s="186"/>
      <c r="T356" s="187"/>
      <c r="U356" s="187"/>
      <c r="V356" s="187"/>
      <c r="W356" s="187"/>
      <c r="X356" s="214"/>
      <c r="Y356" s="215"/>
      <c r="Z356" s="36"/>
      <c r="AA356" s="34">
        <v>1</v>
      </c>
      <c r="AB356" s="35"/>
      <c r="AC356" s="35"/>
      <c r="AD356" s="35"/>
      <c r="AE356" s="324"/>
      <c r="AF356" s="325"/>
      <c r="AG356" s="326"/>
      <c r="AH356" s="36"/>
      <c r="AI356" s="56"/>
      <c r="AJ356" s="41" t="s">
        <v>44</v>
      </c>
      <c r="AK356" s="42">
        <v>43949</v>
      </c>
      <c r="AL356" s="50"/>
      <c r="AM356" s="337" t="str">
        <f>INDEX($K$6:$AE$6,1,MATCH(1,K356:AE356,-1))</f>
        <v>1511-S</v>
      </c>
      <c r="AN356" s="337" t="str">
        <f>IF(INDEX($K$6:$AE$6,1,MATCH(1,K356:AE356,1))&lt;&gt;INDEX($K$6:$AE$6,1,MATCH(1,K356:AE356,-1)),INDEX($K$6:$AE$6,1,MATCH(1,K356:AE356,1)),"-")</f>
        <v>-</v>
      </c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</row>
    <row r="357" spans="1:261" s="44" customFormat="1" ht="13.35" customHeight="1" x14ac:dyDescent="0.2">
      <c r="A357" s="169" t="str">
        <f>IF(IFERROR(VLOOKUP(G357,EmployesActifs,1,FALSE),"Non")&lt;&gt;"Non","Oui","Non")</f>
        <v>Non</v>
      </c>
      <c r="B357" s="172">
        <f>IF(A357="Oui",1,0)</f>
        <v>0</v>
      </c>
      <c r="C357" s="172">
        <f>IF(OR(G357="Médecin",H357="Médecin",I357="Médecin",I357="Médecins",H357="anesthésiste",H357="boursier univ.",H357="chercheur",H357="chirurgien",H357="Résident(e)",H357="Md Urg",H357="Md Card",H357="Fellow",H357="Externe Médecine",H357="Directeur de la biobanque Médecin",H357="monit.-boursier",),1,0)</f>
        <v>0</v>
      </c>
      <c r="D357" s="172">
        <f>IF(OR(G357=0,H357="Stagiaire",H357="Stagiaires",H357="Externe",H357="Externes",G357="agence",H357="STAGIAIRE INFIRMIER(ÈRE)",H357="STAGIAIRE SI",H357="STAGIAIRE PAB",H357="STAGIAIRE EN PERFUSION",H357="Stagiaire Physiothérapeute",H357="Stagiaire médecine",H357="Stagiaire - Service sociaux",H357="STAGIAIRE SOINS INFIRMIERS",H357="STAGIAIRE EXTERNE EN MÉDECINE",H357="ss",),1,0)</f>
        <v>0</v>
      </c>
      <c r="E357" s="28" t="s">
        <v>1592</v>
      </c>
      <c r="F357" s="28" t="s">
        <v>597</v>
      </c>
      <c r="G357" s="257">
        <v>3286</v>
      </c>
      <c r="H357" s="67" t="s">
        <v>309</v>
      </c>
      <c r="I357" s="66" t="s">
        <v>765</v>
      </c>
      <c r="J357" s="29">
        <f ca="1">IF(AK357&lt;=Données!$B$2,1," ")</f>
        <v>1</v>
      </c>
      <c r="K357" s="45"/>
      <c r="L357" s="46">
        <v>1</v>
      </c>
      <c r="M357" s="47"/>
      <c r="N357" s="48"/>
      <c r="O357" s="185"/>
      <c r="P357" s="187"/>
      <c r="Q357" s="185"/>
      <c r="R357" s="186"/>
      <c r="S357" s="186"/>
      <c r="T357" s="187"/>
      <c r="U357" s="187"/>
      <c r="V357" s="187"/>
      <c r="W357" s="187"/>
      <c r="X357" s="214"/>
      <c r="Y357" s="215"/>
      <c r="Z357" s="36"/>
      <c r="AA357" s="34"/>
      <c r="AB357" s="35"/>
      <c r="AC357" s="35"/>
      <c r="AD357" s="35"/>
      <c r="AE357" s="324"/>
      <c r="AF357" s="325"/>
      <c r="AG357" s="326"/>
      <c r="AH357" s="36"/>
      <c r="AI357" s="56"/>
      <c r="AJ357" s="41" t="s">
        <v>144</v>
      </c>
      <c r="AK357" s="42">
        <v>44587</v>
      </c>
      <c r="AL357" s="50"/>
      <c r="AM357" s="337" t="str">
        <f>INDEX($K$6:$AE$6,1,MATCH(1,K357:AE357,-1))</f>
        <v>95PFE-L2M</v>
      </c>
      <c r="AN357" s="337" t="str">
        <f>IF(INDEX($K$6:$AE$6,1,MATCH(1,K357:AE357,1))&lt;&gt;INDEX($K$6:$AE$6,1,MATCH(1,K357:AE357,-1)),INDEX($K$6:$AE$6,1,MATCH(1,K357:AE357,1)),"-")</f>
        <v>-</v>
      </c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</row>
    <row r="358" spans="1:261" s="44" customFormat="1" ht="12.75" customHeight="1" x14ac:dyDescent="0.2">
      <c r="A358" s="169" t="str">
        <f>IF(IFERROR(VLOOKUP(G358,EmployesActifs,1,FALSE),"Non")&lt;&gt;"Non","Oui","Non")</f>
        <v>Non</v>
      </c>
      <c r="B358" s="172">
        <f>IF(A358="Oui",1,0)</f>
        <v>0</v>
      </c>
      <c r="C358" s="172">
        <f>IF(OR(G358="Médecin",H358="Médecin",I358="Médecin",I358="Médecins",H358="anesthésiste",H358="boursier univ.",H358="chercheur",H358="chirurgien",H358="Résident(e)",H358="Md Urg",H358="Md Card",H358="Fellow",H358="Externe Médecine",H358="Directeur de la biobanque Médecin",H358="monit.-boursier",),1,0)</f>
        <v>0</v>
      </c>
      <c r="D358" s="172">
        <f>IF(OR(G358=0,H358="Stagiaire",H358="Stagiaires",H358="Externe",H358="Externes",G358="agence",H358="STAGIAIRE INFIRMIER(ÈRE)",H358="STAGIAIRE SI",H358="STAGIAIRE PAB",H358="STAGIAIRE EN PERFUSION",H358="Stagiaire Physiothérapeute",H358="Stagiaire médecine",H358="Stagiaire - Service sociaux",H358="STAGIAIRE SOINS INFIRMIERS",H358="STAGIAIRE EXTERNE EN MÉDECINE",H358="ss",),1,0)</f>
        <v>0</v>
      </c>
      <c r="E358" s="28" t="s">
        <v>1593</v>
      </c>
      <c r="F358" s="28" t="s">
        <v>1594</v>
      </c>
      <c r="G358" s="257">
        <v>822</v>
      </c>
      <c r="H358" s="57" t="s">
        <v>42</v>
      </c>
      <c r="I358" s="52" t="s">
        <v>222</v>
      </c>
      <c r="J358" s="273">
        <f ca="1">IF(AK358&lt;=Données!$B$2,1," ")</f>
        <v>1</v>
      </c>
      <c r="K358" s="45"/>
      <c r="L358" s="46"/>
      <c r="M358" s="47"/>
      <c r="N358" s="48"/>
      <c r="O358" s="185"/>
      <c r="P358" s="187"/>
      <c r="Q358" s="185"/>
      <c r="R358" s="186"/>
      <c r="S358" s="186"/>
      <c r="T358" s="187"/>
      <c r="U358" s="187"/>
      <c r="V358" s="187"/>
      <c r="W358" s="187"/>
      <c r="X358" s="214"/>
      <c r="Y358" s="215"/>
      <c r="Z358" s="36"/>
      <c r="AA358" s="34">
        <v>1</v>
      </c>
      <c r="AB358" s="35"/>
      <c r="AC358" s="35"/>
      <c r="AD358" s="35"/>
      <c r="AE358" s="324"/>
      <c r="AF358" s="325"/>
      <c r="AG358" s="326"/>
      <c r="AH358" s="36"/>
      <c r="AI358" s="56"/>
      <c r="AJ358" s="41" t="s">
        <v>991</v>
      </c>
      <c r="AK358" s="42">
        <v>43942</v>
      </c>
      <c r="AL358" s="50"/>
      <c r="AM358" s="337" t="str">
        <f>INDEX($K$6:$AE$6,1,MATCH(1,K358:AE358,-1))</f>
        <v>1511-S</v>
      </c>
      <c r="AN358" s="337" t="str">
        <f>IF(INDEX($K$6:$AE$6,1,MATCH(1,K358:AE358,1))&lt;&gt;INDEX($K$6:$AE$6,1,MATCH(1,K358:AE358,-1)),INDEX($K$6:$AE$6,1,MATCH(1,K358:AE358,1)),"-")</f>
        <v>-</v>
      </c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</row>
    <row r="359" spans="1:261" s="44" customFormat="1" ht="13.15" customHeight="1" x14ac:dyDescent="0.2">
      <c r="A359" s="169" t="str">
        <f>IF(IFERROR(VLOOKUP(G359,EmployesActifs,1,FALSE),"Non")&lt;&gt;"Non","Oui","Non")</f>
        <v>Non</v>
      </c>
      <c r="B359" s="172">
        <f>IF(A359="Oui",1,0)</f>
        <v>0</v>
      </c>
      <c r="C359" s="172">
        <f>IF(OR(G359="Médecin",H359="Médecin",I359="Médecin",I359="Médecins",H359="anesthésiste",H359="boursier univ.",H359="chercheur",H359="chirurgien",H359="Résident(e)",H359="Md Urg",H359="Md Card",H359="Fellow",H359="Externe Médecine",H359="Directeur de la biobanque Médecin",H359="monit.-boursier",),1,0)</f>
        <v>0</v>
      </c>
      <c r="D359" s="172">
        <f>IF(OR(G359=0,H359="Stagiaire",H359="Stagiaires",H359="Externe",H359="Externes",G359="agence",H359="STAGIAIRE INFIRMIER(ÈRE)",H359="STAGIAIRE SI",H359="STAGIAIRE PAB",H359="STAGIAIRE EN PERFUSION",H359="Stagiaire Physiothérapeute",H359="Stagiaire médecine",H359="Stagiaire - Service sociaux",H359="STAGIAIRE SOINS INFIRMIERS",H359="STAGIAIRE EXTERNE EN MÉDECINE",H359="ss",),1,0)</f>
        <v>0</v>
      </c>
      <c r="E359" s="28" t="s">
        <v>1595</v>
      </c>
      <c r="F359" s="28" t="s">
        <v>1596</v>
      </c>
      <c r="G359" s="257">
        <v>10823</v>
      </c>
      <c r="H359" s="67" t="s">
        <v>69</v>
      </c>
      <c r="I359" s="52" t="s">
        <v>43</v>
      </c>
      <c r="J359" s="273">
        <f ca="1">IF(AK359&lt;=Données!$B$2,1," ")</f>
        <v>1</v>
      </c>
      <c r="K359" s="45"/>
      <c r="L359" s="46"/>
      <c r="M359" s="47"/>
      <c r="N359" s="48"/>
      <c r="O359" s="185"/>
      <c r="P359" s="187"/>
      <c r="Q359" s="185">
        <v>1</v>
      </c>
      <c r="R359" s="186"/>
      <c r="S359" s="186"/>
      <c r="T359" s="187"/>
      <c r="U359" s="187"/>
      <c r="V359" s="187"/>
      <c r="W359" s="187"/>
      <c r="X359" s="214"/>
      <c r="Y359" s="215"/>
      <c r="Z359" s="36"/>
      <c r="AA359" s="34"/>
      <c r="AB359" s="35"/>
      <c r="AC359" s="35"/>
      <c r="AD359" s="35"/>
      <c r="AE359" s="324"/>
      <c r="AF359" s="325"/>
      <c r="AG359" s="326"/>
      <c r="AH359" s="36"/>
      <c r="AI359" s="56"/>
      <c r="AJ359" s="41" t="s">
        <v>193</v>
      </c>
      <c r="AK359" s="42">
        <v>43898</v>
      </c>
      <c r="AL359" s="50"/>
      <c r="AM359" s="337" t="str">
        <f>INDEX($K$6:$AE$6,1,MATCH(1,K359:AE359,-1))</f>
        <v>1860-S</v>
      </c>
      <c r="AN359" s="337" t="str">
        <f>IF(INDEX($K$6:$AE$6,1,MATCH(1,K359:AE359,1))&lt;&gt;INDEX($K$6:$AE$6,1,MATCH(1,K359:AE359,-1)),INDEX($K$6:$AE$6,1,MATCH(1,K359:AE359,1)),"-")</f>
        <v>-</v>
      </c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</row>
    <row r="360" spans="1:261" s="44" customFormat="1" ht="13.15" customHeight="1" x14ac:dyDescent="0.2">
      <c r="A360" s="169" t="str">
        <f>IF(IFERROR(VLOOKUP(G360,EmployesActifs,1,FALSE),"Non")&lt;&gt;"Non","Oui","Non")</f>
        <v>Non</v>
      </c>
      <c r="B360" s="172">
        <f>IF(A360="Oui",1,0)</f>
        <v>0</v>
      </c>
      <c r="C360" s="172">
        <f>IF(OR(G360="Médecin",H360="Médecin",I360="Médecin",I360="Médecins",H360="anesthésiste",H360="boursier univ.",H360="chercheur",H360="chirurgien",H360="Résident(e)",H360="Md Urg",H360="Md Card",H360="Fellow",H360="Externe Médecine",H360="Directeur de la biobanque Médecin",H360="monit.-boursier",),1,0)</f>
        <v>0</v>
      </c>
      <c r="D360" s="172">
        <f>IF(OR(G360=0,H360="Stagiaire",H360="Stagiaires",H360="Externe",H360="Externes",G360="agence",H360="STAGIAIRE INFIRMIER(ÈRE)",H360="STAGIAIRE SI",H360="STAGIAIRE PAB",H360="STAGIAIRE EN PERFUSION",H360="Stagiaire Physiothérapeute",H360="Stagiaire médecine",H360="Stagiaire - Service sociaux",H360="STAGIAIRE SOINS INFIRMIERS",H360="STAGIAIRE EXTERNE EN MÉDECINE",H360="ss",),1,0)</f>
        <v>0</v>
      </c>
      <c r="E360" s="28" t="s">
        <v>1597</v>
      </c>
      <c r="F360" s="28" t="s">
        <v>1598</v>
      </c>
      <c r="G360" s="257">
        <v>11598</v>
      </c>
      <c r="H360" s="79" t="s">
        <v>103</v>
      </c>
      <c r="I360" s="164" t="s">
        <v>65</v>
      </c>
      <c r="J360" s="273">
        <f ca="1">IF(AK360&lt;=Données!$B$2,1," ")</f>
        <v>1</v>
      </c>
      <c r="K360" s="45">
        <v>1</v>
      </c>
      <c r="L360" s="46"/>
      <c r="M360" s="47"/>
      <c r="N360" s="48"/>
      <c r="O360" s="185"/>
      <c r="P360" s="187"/>
      <c r="Q360" s="185"/>
      <c r="R360" s="186"/>
      <c r="S360" s="186"/>
      <c r="T360" s="187"/>
      <c r="U360" s="187"/>
      <c r="V360" s="187"/>
      <c r="W360" s="187"/>
      <c r="X360" s="214"/>
      <c r="Y360" s="215"/>
      <c r="Z360" s="36"/>
      <c r="AA360" s="34"/>
      <c r="AB360" s="35"/>
      <c r="AC360" s="35"/>
      <c r="AD360" s="35"/>
      <c r="AE360" s="324"/>
      <c r="AF360" s="325"/>
      <c r="AG360" s="326"/>
      <c r="AH360" s="36"/>
      <c r="AI360" s="56"/>
      <c r="AJ360" s="41" t="s">
        <v>66</v>
      </c>
      <c r="AK360" s="42">
        <v>44284</v>
      </c>
      <c r="AL360" s="50"/>
      <c r="AM360" s="337" t="str">
        <f>INDEX($K$6:$AE$6,1,MATCH(1,K360:AE360,-1))</f>
        <v>95PFE-L2S</v>
      </c>
      <c r="AN360" s="337" t="str">
        <f>IF(INDEX($K$6:$AE$6,1,MATCH(1,K360:AE360,1))&lt;&gt;INDEX($K$6:$AE$6,1,MATCH(1,K360:AE360,-1)),INDEX($K$6:$AE$6,1,MATCH(1,K360:AE360,1)),"-")</f>
        <v>-</v>
      </c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</row>
    <row r="361" spans="1:261" s="44" customFormat="1" ht="12.75" customHeight="1" x14ac:dyDescent="0.2">
      <c r="A361" s="169" t="str">
        <f>IF(IFERROR(VLOOKUP(G361,EmployesActifs,1,FALSE),"Non")&lt;&gt;"Non","Oui","Non")</f>
        <v>Non</v>
      </c>
      <c r="B361" s="172">
        <f>IF(A361="Oui",1,0)</f>
        <v>0</v>
      </c>
      <c r="C361" s="172">
        <f>IF(OR(G361="Médecin",H361="Médecin",I361="Médecin",I361="Médecins",H361="anesthésiste",H361="boursier univ.",H361="chercheur",H361="chirurgien",H361="Résident(e)",H361="Md Urg",H361="Md Card",H361="Fellow",H361="Externe Médecine",H361="Directeur de la biobanque Médecin",H361="monit.-boursier",),1,0)</f>
        <v>0</v>
      </c>
      <c r="D361" s="172">
        <f>IF(OR(G361=0,H361="Stagiaire",H361="Stagiaires",H361="Externe",H361="Externes",G361="agence",H361="STAGIAIRE INFIRMIER(ÈRE)",H361="STAGIAIRE SI",H361="STAGIAIRE PAB",H361="STAGIAIRE EN PERFUSION",H361="Stagiaire Physiothérapeute",H361="Stagiaire médecine",H361="Stagiaire - Service sociaux",H361="STAGIAIRE SOINS INFIRMIERS",H361="STAGIAIRE EXTERNE EN MÉDECINE",H361="ss",),1,0)</f>
        <v>0</v>
      </c>
      <c r="E361" s="28" t="s">
        <v>1599</v>
      </c>
      <c r="F361" s="28" t="s">
        <v>1600</v>
      </c>
      <c r="G361" s="255">
        <v>8606</v>
      </c>
      <c r="H361" s="79" t="s">
        <v>103</v>
      </c>
      <c r="I361" s="164" t="s">
        <v>84</v>
      </c>
      <c r="J361" s="273">
        <f ca="1">IF(AK361&lt;=Données!$B$2,1," ")</f>
        <v>1</v>
      </c>
      <c r="K361" s="45"/>
      <c r="L361" s="46">
        <v>1</v>
      </c>
      <c r="M361" s="47"/>
      <c r="N361" s="48"/>
      <c r="O361" s="185"/>
      <c r="P361" s="187"/>
      <c r="Q361" s="185"/>
      <c r="R361" s="186"/>
      <c r="S361" s="186"/>
      <c r="T361" s="187"/>
      <c r="U361" s="187"/>
      <c r="V361" s="187"/>
      <c r="W361" s="187"/>
      <c r="X361" s="214"/>
      <c r="Y361" s="215"/>
      <c r="Z361" s="36"/>
      <c r="AA361" s="34"/>
      <c r="AB361" s="35"/>
      <c r="AC361" s="35"/>
      <c r="AD361" s="35"/>
      <c r="AE361" s="324"/>
      <c r="AF361" s="325"/>
      <c r="AG361" s="326"/>
      <c r="AH361" s="36"/>
      <c r="AI361" s="56"/>
      <c r="AJ361" s="41" t="s">
        <v>57</v>
      </c>
      <c r="AK361" s="42">
        <v>44577</v>
      </c>
      <c r="AL361" s="50"/>
      <c r="AM361" s="337" t="str">
        <f>INDEX($K$6:$AE$6,1,MATCH(1,K361:AE361,-1))</f>
        <v>95PFE-L2M</v>
      </c>
      <c r="AN361" s="337" t="str">
        <f>IF(INDEX($K$6:$AE$6,1,MATCH(1,K361:AE361,1))&lt;&gt;INDEX($K$6:$AE$6,1,MATCH(1,K361:AE361,-1)),INDEX($K$6:$AE$6,1,MATCH(1,K361:AE361,1)),"-")</f>
        <v>-</v>
      </c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</row>
    <row r="362" spans="1:261" s="44" customFormat="1" ht="13.15" customHeight="1" x14ac:dyDescent="0.2">
      <c r="A362" s="169" t="str">
        <f>IF(IFERROR(VLOOKUP(G362,EmployesActifs,1,FALSE),"Non")&lt;&gt;"Non","Oui","Non")</f>
        <v>Non</v>
      </c>
      <c r="B362" s="172">
        <f>IF(A362="Oui",1,0)</f>
        <v>0</v>
      </c>
      <c r="C362" s="172">
        <f>IF(OR(G362="Médecin",H362="Médecin",I362="Médecin",I362="Médecins",H362="anesthésiste",H362="boursier univ.",H362="chercheur",H362="chirurgien",H362="Résident(e)",H362="Md Urg",H362="Md Card",H362="Fellow",H362="Externe Médecine",H362="Directeur de la biobanque Médecin",H362="monit.-boursier",),1,0)</f>
        <v>0</v>
      </c>
      <c r="D362" s="172">
        <f>IF(OR(G362=0,H362="Stagiaire",H362="Stagiaires",H362="Externe",H362="Externes",G362="agence",H362="STAGIAIRE INFIRMIER(ÈRE)",H362="STAGIAIRE SI",H362="STAGIAIRE PAB",H362="STAGIAIRE EN PERFUSION",H362="Stagiaire Physiothérapeute",H362="Stagiaire médecine",H362="Stagiaire - Service sociaux",H362="STAGIAIRE SOINS INFIRMIERS",H362="STAGIAIRE EXTERNE EN MÉDECINE",H362="ss",),1,0)</f>
        <v>0</v>
      </c>
      <c r="E362" s="28" t="s">
        <v>1602</v>
      </c>
      <c r="F362" s="28" t="s">
        <v>606</v>
      </c>
      <c r="G362" s="255">
        <v>11597</v>
      </c>
      <c r="H362" s="57" t="s">
        <v>103</v>
      </c>
      <c r="I362" s="66" t="s">
        <v>379</v>
      </c>
      <c r="J362" s="273">
        <f ca="1">IF(AK362&lt;=Données!$B$2,1," ")</f>
        <v>1</v>
      </c>
      <c r="K362" s="45" t="s">
        <v>56</v>
      </c>
      <c r="L362" s="46" t="s">
        <v>56</v>
      </c>
      <c r="M362" s="47" t="s">
        <v>56</v>
      </c>
      <c r="N362" s="48"/>
      <c r="O362" s="185"/>
      <c r="P362" s="187"/>
      <c r="Q362" s="185"/>
      <c r="R362" s="186"/>
      <c r="S362" s="186" t="s">
        <v>56</v>
      </c>
      <c r="T362" s="187"/>
      <c r="U362" s="187"/>
      <c r="V362" s="187"/>
      <c r="W362" s="187"/>
      <c r="X362" s="214"/>
      <c r="Y362" s="215"/>
      <c r="Z362" s="36" t="s">
        <v>56</v>
      </c>
      <c r="AA362" s="34">
        <v>1</v>
      </c>
      <c r="AB362" s="35"/>
      <c r="AC362" s="35"/>
      <c r="AD362" s="35"/>
      <c r="AE362" s="324" t="s">
        <v>56</v>
      </c>
      <c r="AF362" s="325"/>
      <c r="AG362" s="326"/>
      <c r="AH362" s="36"/>
      <c r="AI362" s="56"/>
      <c r="AJ362" s="41" t="s">
        <v>98</v>
      </c>
      <c r="AK362" s="42">
        <v>44582</v>
      </c>
      <c r="AL362" s="50"/>
      <c r="AM362" s="337" t="str">
        <f>INDEX($K$6:$AE$6,1,MATCH(1,K362:AE362,-1))</f>
        <v>1511-S</v>
      </c>
      <c r="AN362" s="337" t="str">
        <f>IF(INDEX($K$6:$AE$6,1,MATCH(1,K362:AE362,1))&lt;&gt;INDEX($K$6:$AE$6,1,MATCH(1,K362:AE362,-1)),INDEX($K$6:$AE$6,1,MATCH(1,K362:AE362,1)),"-")</f>
        <v>-</v>
      </c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</row>
    <row r="363" spans="1:261" s="44" customFormat="1" ht="12.75" customHeight="1" x14ac:dyDescent="0.2">
      <c r="A363" s="169" t="str">
        <f>IF(IFERROR(VLOOKUP(G363,EmployesActifs,1,FALSE),"Non")&lt;&gt;"Non","Oui","Non")</f>
        <v>Non</v>
      </c>
      <c r="B363" s="172">
        <f>IF(A363="Oui",1,0)</f>
        <v>0</v>
      </c>
      <c r="C363" s="172">
        <f>IF(OR(G363="Médecin",H363="Médecin",I363="Médecin",I363="Médecins",H363="anesthésiste",H363="boursier univ.",H363="chercheur",H363="chirurgien",H363="Résident(e)",H363="Md Urg",H363="Md Card",H363="Fellow",H363="Externe Médecine",H363="Directeur de la biobanque Médecin",H363="monit.-boursier",),1,0)</f>
        <v>0</v>
      </c>
      <c r="D363" s="172">
        <f>IF(OR(G363=0,H363="Stagiaire",H363="Stagiaires",H363="Externe",H363="Externes",G363="agence",H363="STAGIAIRE INFIRMIER(ÈRE)",H363="STAGIAIRE SI",H363="STAGIAIRE PAB",H363="STAGIAIRE EN PERFUSION",H363="Stagiaire Physiothérapeute",H363="Stagiaire médecine",H363="Stagiaire - Service sociaux",H363="STAGIAIRE SOINS INFIRMIERS",H363="STAGIAIRE EXTERNE EN MÉDECINE",H363="ss",),1,0)</f>
        <v>0</v>
      </c>
      <c r="E363" s="28" t="s">
        <v>2879</v>
      </c>
      <c r="F363" s="28" t="s">
        <v>935</v>
      </c>
      <c r="G363" s="255">
        <v>12301</v>
      </c>
      <c r="H363" s="79" t="s">
        <v>69</v>
      </c>
      <c r="I363" s="164" t="s">
        <v>5215</v>
      </c>
      <c r="J363" s="273">
        <f ca="1">IF(AK363&lt;=Données!$B$2,1," ")</f>
        <v>1</v>
      </c>
      <c r="K363" s="45"/>
      <c r="L363" s="46"/>
      <c r="M363" s="47" t="s">
        <v>56</v>
      </c>
      <c r="N363" s="48"/>
      <c r="O363" s="185"/>
      <c r="P363" s="187"/>
      <c r="Q363" s="185"/>
      <c r="R363" s="186"/>
      <c r="S363" s="186" t="s">
        <v>56</v>
      </c>
      <c r="T363" s="187" t="s">
        <v>56</v>
      </c>
      <c r="U363" s="187"/>
      <c r="V363" s="187"/>
      <c r="W363" s="187"/>
      <c r="X363" s="214"/>
      <c r="Y363" s="215"/>
      <c r="Z363" s="36"/>
      <c r="AA363" s="34"/>
      <c r="AB363" s="35"/>
      <c r="AC363" s="35" t="s">
        <v>56</v>
      </c>
      <c r="AD363" s="35" t="s">
        <v>56</v>
      </c>
      <c r="AE363" s="324" t="s">
        <v>56</v>
      </c>
      <c r="AF363" s="325"/>
      <c r="AG363" s="326"/>
      <c r="AH363" s="344"/>
      <c r="AI363" s="56"/>
      <c r="AJ363" s="41" t="s">
        <v>85</v>
      </c>
      <c r="AK363" s="42"/>
      <c r="AL363" s="50" t="s">
        <v>2880</v>
      </c>
      <c r="AM363" s="337" t="e">
        <f>INDEX($K$6:$AE$6,1,MATCH(1,K363:AE363,-1))</f>
        <v>#N/A</v>
      </c>
      <c r="AN363" s="337" t="e">
        <f>IF(INDEX($K$6:$AE$6,1,MATCH(1,K363:AE363,1))&lt;&gt;INDEX($K$6:$AE$6,1,MATCH(1,K363:AE363,-1)),INDEX($K$6:$AE$6,1,MATCH(1,K363:AE363,1)),"-")</f>
        <v>#N/A</v>
      </c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</row>
    <row r="364" spans="1:261" s="44" customFormat="1" ht="13.15" customHeight="1" x14ac:dyDescent="0.2">
      <c r="A364" s="169" t="str">
        <f>IF(IFERROR(VLOOKUP(G364,EmployesActifs,1,FALSE),"Non")&lt;&gt;"Non","Oui","Non")</f>
        <v>Non</v>
      </c>
      <c r="B364" s="172">
        <f>IF(A364="Oui",1,0)</f>
        <v>0</v>
      </c>
      <c r="C364" s="172">
        <f>IF(OR(G364="Médecin",H364="Médecin",I364="Médecin",I364="Médecins",H364="anesthésiste",H364="boursier univ.",H364="chercheur",H364="chirurgien",H364="Résident(e)",H364="Md Urg",H364="Md Card",H364="Fellow",H364="Externe Médecine",H364="Directeur de la biobanque Médecin",H364="monit.-boursier",),1,0)</f>
        <v>0</v>
      </c>
      <c r="D364" s="172">
        <f>IF(OR(G364=0,H364="Stagiaire",H364="Stagiaires",H364="Externe",H364="Externes",G364="agence",H364="STAGIAIRE INFIRMIER(ÈRE)",H364="STAGIAIRE SI",H364="STAGIAIRE PAB",H364="STAGIAIRE EN PERFUSION",H364="Stagiaire Physiothérapeute",H364="Stagiaire médecine",H364="Stagiaire - Service sociaux",H364="STAGIAIRE SOINS INFIRMIERS",H364="STAGIAIRE EXTERNE EN MÉDECINE",H364="ss",),1,0)</f>
        <v>0</v>
      </c>
      <c r="E364" s="28" t="s">
        <v>3814</v>
      </c>
      <c r="F364" s="28" t="s">
        <v>3815</v>
      </c>
      <c r="G364" s="257">
        <v>9491</v>
      </c>
      <c r="H364" s="79" t="s">
        <v>5026</v>
      </c>
      <c r="I364" s="164" t="s">
        <v>4464</v>
      </c>
      <c r="J364" s="273" t="str">
        <f ca="1">IF(AK364&lt;=Données!$B$2,1," ")</f>
        <v xml:space="preserve"> </v>
      </c>
      <c r="K364" s="45"/>
      <c r="L364" s="46"/>
      <c r="M364" s="47"/>
      <c r="N364" s="48">
        <v>1</v>
      </c>
      <c r="O364" s="185"/>
      <c r="P364" s="187"/>
      <c r="Q364" s="185"/>
      <c r="R364" s="186"/>
      <c r="S364" s="186"/>
      <c r="T364" s="187"/>
      <c r="U364" s="187"/>
      <c r="V364" s="187"/>
      <c r="W364" s="187"/>
      <c r="X364" s="214"/>
      <c r="Y364" s="215"/>
      <c r="Z364" s="36"/>
      <c r="AA364" s="34"/>
      <c r="AB364" s="35"/>
      <c r="AC364" s="35"/>
      <c r="AD364" s="35"/>
      <c r="AE364" s="324"/>
      <c r="AF364" s="325"/>
      <c r="AG364" s="326"/>
      <c r="AH364" s="344"/>
      <c r="AI364" s="56"/>
      <c r="AJ364" s="41" t="s">
        <v>4462</v>
      </c>
      <c r="AK364" s="42">
        <v>45272</v>
      </c>
      <c r="AL364" s="50"/>
      <c r="AM364" s="337" t="str">
        <f>INDEX($K$6:$AE$6,1,MATCH(1,K364:AE364,-1))</f>
        <v>F550</v>
      </c>
      <c r="AN364" s="337" t="str">
        <f>IF(INDEX($K$6:$AE$6,1,MATCH(1,K364:AE364,1))&lt;&gt;INDEX($K$6:$AE$6,1,MATCH(1,K364:AE364,-1)),INDEX($K$6:$AE$6,1,MATCH(1,K364:AE364,1)),"-")</f>
        <v>-</v>
      </c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</row>
    <row r="365" spans="1:261" s="44" customFormat="1" ht="13.15" customHeight="1" x14ac:dyDescent="0.2">
      <c r="A365" s="169" t="str">
        <f>IF(IFERROR(VLOOKUP(G365,EmployesActifs,1,FALSE),"Non")&lt;&gt;"Non","Oui","Non")</f>
        <v>Non</v>
      </c>
      <c r="B365" s="172">
        <f>IF(A365="Oui",1,0)</f>
        <v>0</v>
      </c>
      <c r="C365" s="172">
        <f>IF(OR(G365="Médecin",H365="Médecin",I365="Médecin",I365="Médecins",H365="anesthésiste",H365="boursier univ.",H365="chercheur",H365="chirurgien",H365="Résident(e)",H365="Md Urg",H365="Md Card",H365="Fellow",H365="Externe Médecine",H365="Directeur de la biobanque Médecin",H365="monit.-boursier",),1,0)</f>
        <v>0</v>
      </c>
      <c r="D365" s="172">
        <f>IF(OR(G365=0,H365="Stagiaire",H365="Stagiaires",H365="Externe",H365="Externes",G365="agence",H365="STAGIAIRE INFIRMIER(ÈRE)",H365="STAGIAIRE SI",H365="STAGIAIRE PAB",H365="STAGIAIRE EN PERFUSION",H365="Stagiaire Physiothérapeute",H365="Stagiaire médecine",H365="Stagiaire - Service sociaux",H365="STAGIAIRE SOINS INFIRMIERS",H365="STAGIAIRE EXTERNE EN MÉDECINE",H365="ss",),1,0)</f>
        <v>0</v>
      </c>
      <c r="E365" s="28" t="s">
        <v>4109</v>
      </c>
      <c r="F365" s="28" t="s">
        <v>4110</v>
      </c>
      <c r="G365" s="262">
        <v>12288</v>
      </c>
      <c r="H365" s="79" t="s">
        <v>4468</v>
      </c>
      <c r="I365" s="164" t="s">
        <v>4405</v>
      </c>
      <c r="J365" s="273" t="str">
        <f ca="1">IF(AK365&lt;=Données!$B$2,1," ")</f>
        <v xml:space="preserve"> </v>
      </c>
      <c r="K365" s="45">
        <v>1</v>
      </c>
      <c r="L365" s="46"/>
      <c r="M365" s="47"/>
      <c r="N365" s="48"/>
      <c r="O365" s="185"/>
      <c r="P365" s="187"/>
      <c r="Q365" s="185"/>
      <c r="R365" s="186"/>
      <c r="S365" s="186"/>
      <c r="T365" s="187"/>
      <c r="U365" s="187"/>
      <c r="V365" s="187"/>
      <c r="W365" s="187"/>
      <c r="X365" s="214"/>
      <c r="Y365" s="215"/>
      <c r="Z365" s="36"/>
      <c r="AA365" s="34"/>
      <c r="AB365" s="35"/>
      <c r="AC365" s="35"/>
      <c r="AD365" s="35"/>
      <c r="AE365" s="324"/>
      <c r="AF365" s="325"/>
      <c r="AG365" s="326"/>
      <c r="AH365" s="36"/>
      <c r="AI365" s="56"/>
      <c r="AJ365" s="41" t="s">
        <v>4462</v>
      </c>
      <c r="AK365" s="42">
        <v>45302</v>
      </c>
      <c r="AL365" s="50"/>
      <c r="AM365" s="337" t="str">
        <f>INDEX($K$6:$AE$6,1,MATCH(1,K365:AE365,-1))</f>
        <v>95PFE-L2S</v>
      </c>
      <c r="AN365" s="337" t="str">
        <f>IF(INDEX($K$6:$AE$6,1,MATCH(1,K365:AE365,1))&lt;&gt;INDEX($K$6:$AE$6,1,MATCH(1,K365:AE365,-1)),INDEX($K$6:$AE$6,1,MATCH(1,K365:AE365,1)),"-")</f>
        <v>-</v>
      </c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</row>
    <row r="366" spans="1:261" s="44" customFormat="1" ht="12.75" customHeight="1" x14ac:dyDescent="0.2">
      <c r="A366" s="169" t="str">
        <f>IF(IFERROR(VLOOKUP(G366,EmployesActifs,1,FALSE),"Non")&lt;&gt;"Non","Oui","Non")</f>
        <v>Non</v>
      </c>
      <c r="B366" s="172">
        <f>IF(A366="Oui",1,0)</f>
        <v>0</v>
      </c>
      <c r="C366" s="172">
        <f>IF(OR(G366="Médecin",H366="Médecin",I366="Médecin",I366="Médecins",H366="anesthésiste",H366="boursier univ.",H366="chercheur",H366="chirurgien",H366="Résident(e)",H366="Md Urg",H366="Md Card",H366="Fellow",H366="Externe Médecine",H366="Directeur de la biobanque Médecin",H366="monit.-boursier",),1,0)</f>
        <v>0</v>
      </c>
      <c r="D366" s="172">
        <f>IF(OR(G366=0,H366="Stagiaire",H366="Stagiaires",H366="Externe",H366="Externes",G366="agence",H366="STAGIAIRE INFIRMIER(ÈRE)",H366="STAGIAIRE SI",H366="STAGIAIRE PAB",H366="STAGIAIRE EN PERFUSION",H366="Stagiaire Physiothérapeute",H366="Stagiaire médecine",H366="Stagiaire - Service sociaux",H366="STAGIAIRE SOINS INFIRMIERS",H366="STAGIAIRE EXTERNE EN MÉDECINE",H366="ss",),1,0)</f>
        <v>0</v>
      </c>
      <c r="E366" s="28" t="s">
        <v>3056</v>
      </c>
      <c r="F366" s="28" t="s">
        <v>281</v>
      </c>
      <c r="G366" s="257">
        <v>12676</v>
      </c>
      <c r="H366" s="57" t="s">
        <v>2939</v>
      </c>
      <c r="I366" s="52" t="s">
        <v>379</v>
      </c>
      <c r="J366" s="273">
        <f ca="1">IF(AK366&lt;=Données!$B$2,1," ")</f>
        <v>1</v>
      </c>
      <c r="K366" s="45">
        <v>1</v>
      </c>
      <c r="L366" s="46"/>
      <c r="M366" s="47"/>
      <c r="N366" s="48"/>
      <c r="O366" s="185"/>
      <c r="P366" s="187"/>
      <c r="Q366" s="185"/>
      <c r="R366" s="186"/>
      <c r="S366" s="186"/>
      <c r="T366" s="187"/>
      <c r="U366" s="187"/>
      <c r="V366" s="187"/>
      <c r="W366" s="187"/>
      <c r="X366" s="214"/>
      <c r="Y366" s="215"/>
      <c r="Z366" s="36"/>
      <c r="AA366" s="34"/>
      <c r="AB366" s="35"/>
      <c r="AC366" s="35"/>
      <c r="AD366" s="35"/>
      <c r="AE366" s="324"/>
      <c r="AF366" s="325"/>
      <c r="AG366" s="326"/>
      <c r="AH366" s="36"/>
      <c r="AI366" s="56"/>
      <c r="AJ366" s="41" t="s">
        <v>85</v>
      </c>
      <c r="AK366" s="42">
        <v>44881</v>
      </c>
      <c r="AL366" s="50"/>
      <c r="AM366" s="337" t="str">
        <f>INDEX($K$6:$AE$6,1,MATCH(1,K366:AE366,-1))</f>
        <v>95PFE-L2S</v>
      </c>
      <c r="AN366" s="337" t="str">
        <f>IF(INDEX($K$6:$AE$6,1,MATCH(1,K366:AE366,1))&lt;&gt;INDEX($K$6:$AE$6,1,MATCH(1,K366:AE366,-1)),INDEX($K$6:$AE$6,1,MATCH(1,K366:AE366,1)),"-")</f>
        <v>-</v>
      </c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</row>
    <row r="367" spans="1:261" s="44" customFormat="1" ht="13.15" customHeight="1" x14ac:dyDescent="0.2">
      <c r="A367" s="169" t="str">
        <f>IF(IFERROR(VLOOKUP(G367,EmployesActifs,1,FALSE),"Non")&lt;&gt;"Non","Oui","Non")</f>
        <v>Non</v>
      </c>
      <c r="B367" s="172">
        <f>IF(A367="Oui",1,0)</f>
        <v>0</v>
      </c>
      <c r="C367" s="172">
        <f>IF(OR(G367="Médecin",H367="Médecin",I367="Médecin",I367="Médecins",H367="anesthésiste",H367="boursier univ.",H367="chercheur",H367="chirurgien",H367="Résident(e)",H367="Md Urg",H367="Md Card",H367="Fellow",H367="Externe Médecine",H367="Directeur de la biobanque Médecin",H367="monit.-boursier",),1,0)</f>
        <v>0</v>
      </c>
      <c r="D367" s="172">
        <f>IF(OR(G367=0,H367="Stagiaire",H367="Stagiaires",H367="Externe",H367="Externes",G367="agence",H367="STAGIAIRE INFIRMIER(ÈRE)",H367="STAGIAIRE SI",H367="STAGIAIRE PAB",H367="STAGIAIRE EN PERFUSION",H367="Stagiaire Physiothérapeute",H367="Stagiaire médecine",H367="Stagiaire - Service sociaux",H367="STAGIAIRE SOINS INFIRMIERS",H367="STAGIAIRE EXTERNE EN MÉDECINE",H367="ss",),1,0)</f>
        <v>0</v>
      </c>
      <c r="E367" s="28" t="s">
        <v>1608</v>
      </c>
      <c r="F367" s="28" t="s">
        <v>1609</v>
      </c>
      <c r="G367" s="255">
        <v>12165</v>
      </c>
      <c r="H367" s="79" t="s">
        <v>60</v>
      </c>
      <c r="I367" s="164" t="s">
        <v>3373</v>
      </c>
      <c r="J367" s="273">
        <f ca="1">IF(AK367&lt;=Données!$B$2,1," ")</f>
        <v>1</v>
      </c>
      <c r="K367" s="45" t="s">
        <v>56</v>
      </c>
      <c r="L367" s="46" t="s">
        <v>56</v>
      </c>
      <c r="M367" s="47" t="s">
        <v>56</v>
      </c>
      <c r="N367" s="48"/>
      <c r="O367" s="185"/>
      <c r="P367" s="187"/>
      <c r="Q367" s="185"/>
      <c r="R367" s="186"/>
      <c r="S367" s="186">
        <v>1</v>
      </c>
      <c r="T367" s="187"/>
      <c r="U367" s="187"/>
      <c r="V367" s="187"/>
      <c r="W367" s="187"/>
      <c r="X367" s="214"/>
      <c r="Y367" s="215"/>
      <c r="Z367" s="36"/>
      <c r="AA367" s="34"/>
      <c r="AB367" s="35"/>
      <c r="AC367" s="35"/>
      <c r="AD367" s="35"/>
      <c r="AE367" s="324"/>
      <c r="AF367" s="325"/>
      <c r="AG367" s="326"/>
      <c r="AH367" s="36"/>
      <c r="AI367" s="56"/>
      <c r="AJ367" s="41" t="s">
        <v>98</v>
      </c>
      <c r="AK367" s="42">
        <v>44581</v>
      </c>
      <c r="AL367" s="50"/>
      <c r="AM367" s="337" t="str">
        <f>INDEX($K$6:$AE$6,1,MATCH(1,K367:AE367,-1))</f>
        <v>1870 +</v>
      </c>
      <c r="AN367" s="337" t="str">
        <f>IF(INDEX($K$6:$AE$6,1,MATCH(1,K367:AE367,1))&lt;&gt;INDEX($K$6:$AE$6,1,MATCH(1,K367:AE367,-1)),INDEX($K$6:$AE$6,1,MATCH(1,K367:AE367,1)),"-")</f>
        <v>-</v>
      </c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</row>
    <row r="368" spans="1:261" s="44" customFormat="1" x14ac:dyDescent="0.2">
      <c r="A368" s="169" t="str">
        <f>IF(IFERROR(VLOOKUP(G368,EmployesActifs,1,FALSE),"Non")&lt;&gt;"Non","Oui","Non")</f>
        <v>Non</v>
      </c>
      <c r="B368" s="172">
        <f>IF(A368="Oui",1,0)</f>
        <v>0</v>
      </c>
      <c r="C368" s="172">
        <f>IF(OR(G368="Médecin",H368="Médecin",I368="Médecin",I368="Médecins",H368="anesthésiste",H368="boursier univ.",H368="chercheur",H368="chirurgien",H368="Résident(e)",H368="Md Urg",H368="Md Card",H368="Fellow",H368="Externe Médecine",H368="Directeur de la biobanque Médecin",H368="monit.-boursier",),1,0)</f>
        <v>0</v>
      </c>
      <c r="D368" s="172">
        <f>IF(OR(G368=0,H368="Stagiaire",H368="Stagiaires",H368="Externe",H368="Externes",G368="agence",H368="STAGIAIRE INFIRMIER(ÈRE)",H368="STAGIAIRE SI",H368="STAGIAIRE PAB",H368="STAGIAIRE EN PERFUSION",H368="Stagiaire Physiothérapeute",H368="Stagiaire médecine",H368="Stagiaire - Service sociaux",H368="STAGIAIRE SOINS INFIRMIERS",H368="STAGIAIRE EXTERNE EN MÉDECINE",H368="ss",),1,0)</f>
        <v>0</v>
      </c>
      <c r="E368" s="28" t="s">
        <v>3249</v>
      </c>
      <c r="F368" s="28" t="s">
        <v>3250</v>
      </c>
      <c r="G368" s="255">
        <v>12770</v>
      </c>
      <c r="H368" s="79" t="s">
        <v>103</v>
      </c>
      <c r="I368" s="164" t="s">
        <v>43</v>
      </c>
      <c r="J368" s="273">
        <f ca="1">IF(AK368&lt;=Données!$B$2,1," ")</f>
        <v>1</v>
      </c>
      <c r="K368" s="45"/>
      <c r="L368" s="46"/>
      <c r="M368" s="47">
        <v>1</v>
      </c>
      <c r="N368" s="48"/>
      <c r="O368" s="185"/>
      <c r="P368" s="187"/>
      <c r="Q368" s="185"/>
      <c r="R368" s="186"/>
      <c r="S368" s="186"/>
      <c r="T368" s="187"/>
      <c r="U368" s="187"/>
      <c r="V368" s="187"/>
      <c r="W368" s="187"/>
      <c r="X368" s="214"/>
      <c r="Y368" s="215"/>
      <c r="Z368" s="36"/>
      <c r="AA368" s="34"/>
      <c r="AB368" s="35"/>
      <c r="AC368" s="35"/>
      <c r="AD368" s="35"/>
      <c r="AE368" s="324"/>
      <c r="AF368" s="325"/>
      <c r="AG368" s="326"/>
      <c r="AH368" s="36"/>
      <c r="AI368" s="56"/>
      <c r="AJ368" s="41" t="s">
        <v>2858</v>
      </c>
      <c r="AK368" s="42">
        <v>45048</v>
      </c>
      <c r="AL368" s="50"/>
      <c r="AM368" s="337" t="str">
        <f>INDEX($K$6:$AE$6,1,MATCH(1,K368:AE368,-1))</f>
        <v>95PFE-L2L</v>
      </c>
      <c r="AN368" s="337" t="str">
        <f>IF(INDEX($K$6:$AE$6,1,MATCH(1,K368:AE368,1))&lt;&gt;INDEX($K$6:$AE$6,1,MATCH(1,K368:AE368,-1)),INDEX($K$6:$AE$6,1,MATCH(1,K368:AE368,1)),"-")</f>
        <v>-</v>
      </c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</row>
    <row r="369" spans="1:261" s="44" customFormat="1" x14ac:dyDescent="0.2">
      <c r="A369" s="169" t="str">
        <f>IF(IFERROR(VLOOKUP(G369,EmployesActifs,1,FALSE),"Non")&lt;&gt;"Non","Oui","Non")</f>
        <v>Non</v>
      </c>
      <c r="B369" s="172">
        <f>IF(A369="Oui",1,0)</f>
        <v>0</v>
      </c>
      <c r="C369" s="172">
        <f>IF(OR(G369="Médecin",H369="Médecin",I369="Médecin",I369="Médecins",H369="anesthésiste",H369="boursier univ.",H369="chercheur",H369="chirurgien",H369="Résident(e)",H369="Md Urg",H369="Md Card",H369="Fellow",H369="Externe Médecine",H369="Directeur de la biobanque Médecin",H369="monit.-boursier",),1,0)</f>
        <v>0</v>
      </c>
      <c r="D369" s="172">
        <f>IF(OR(G369=0,H369="Stagiaire",H369="Stagiaires",H369="Externe",H369="Externes",G369="agence",H369="STAGIAIRE INFIRMIER(ÈRE)",H369="STAGIAIRE SI",H369="STAGIAIRE PAB",H369="STAGIAIRE EN PERFUSION",H369="Stagiaire Physiothérapeute",H369="Stagiaire médecine",H369="Stagiaire - Service sociaux",H369="STAGIAIRE SOINS INFIRMIERS",H369="STAGIAIRE EXTERNE EN MÉDECINE",H369="ss",),1,0)</f>
        <v>0</v>
      </c>
      <c r="E369" s="28" t="s">
        <v>2937</v>
      </c>
      <c r="F369" s="28" t="s">
        <v>2938</v>
      </c>
      <c r="G369" s="257">
        <v>12471</v>
      </c>
      <c r="H369" s="79" t="s">
        <v>103</v>
      </c>
      <c r="I369" s="164" t="s">
        <v>61</v>
      </c>
      <c r="J369" s="273">
        <f ca="1">IF(AK369&lt;=Données!$B$2,1," ")</f>
        <v>1</v>
      </c>
      <c r="K369" s="45"/>
      <c r="L369" s="46">
        <v>1</v>
      </c>
      <c r="M369" s="47"/>
      <c r="N369" s="48"/>
      <c r="O369" s="185"/>
      <c r="P369" s="187"/>
      <c r="Q369" s="185"/>
      <c r="R369" s="186"/>
      <c r="S369" s="186"/>
      <c r="T369" s="187"/>
      <c r="U369" s="187"/>
      <c r="V369" s="187"/>
      <c r="W369" s="187"/>
      <c r="X369" s="214"/>
      <c r="Y369" s="215"/>
      <c r="Z369" s="36"/>
      <c r="AA369" s="34"/>
      <c r="AB369" s="35"/>
      <c r="AC369" s="35"/>
      <c r="AD369" s="35"/>
      <c r="AE369" s="324"/>
      <c r="AF369" s="325"/>
      <c r="AG369" s="326"/>
      <c r="AH369" s="344"/>
      <c r="AI369" s="56"/>
      <c r="AJ369" s="41" t="s">
        <v>159</v>
      </c>
      <c r="AK369" s="42">
        <v>44777</v>
      </c>
      <c r="AL369" s="50"/>
      <c r="AM369" s="337" t="str">
        <f>INDEX($K$6:$AE$6,1,MATCH(1,K369:AE369,-1))</f>
        <v>95PFE-L2M</v>
      </c>
      <c r="AN369" s="337" t="str">
        <f>IF(INDEX($K$6:$AE$6,1,MATCH(1,K369:AE369,1))&lt;&gt;INDEX($K$6:$AE$6,1,MATCH(1,K369:AE369,-1)),INDEX($K$6:$AE$6,1,MATCH(1,K369:AE369,1)),"-")</f>
        <v>-</v>
      </c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</row>
    <row r="370" spans="1:261" s="44" customFormat="1" ht="12.75" customHeight="1" x14ac:dyDescent="0.2">
      <c r="A370" s="169" t="str">
        <f>IF(IFERROR(VLOOKUP(G370,EmployesActifs,1,FALSE),"Non")&lt;&gt;"Non","Oui","Non")</f>
        <v>Non</v>
      </c>
      <c r="B370" s="172">
        <f>IF(A370="Oui",1,0)</f>
        <v>0</v>
      </c>
      <c r="C370" s="172">
        <f>IF(OR(G370="Médecin",H370="Médecin",I370="Médecin",I370="Médecins",H370="anesthésiste",H370="boursier univ.",H370="chercheur",H370="chirurgien",H370="Résident(e)",H370="Md Urg",H370="Md Card",H370="Fellow",H370="Externe Médecine",H370="Directeur de la biobanque Médecin",H370="monit.-boursier",),1,0)</f>
        <v>0</v>
      </c>
      <c r="D370" s="172">
        <f>IF(OR(G370=0,H370="Stagiaire",H370="Stagiaires",H370="Externe",H370="Externes",G370="agence",H370="STAGIAIRE INFIRMIER(ÈRE)",H370="STAGIAIRE SI",H370="STAGIAIRE PAB",H370="STAGIAIRE EN PERFUSION",H370="Stagiaire Physiothérapeute",H370="Stagiaire médecine",H370="Stagiaire - Service sociaux",H370="STAGIAIRE SOINS INFIRMIERS",H370="STAGIAIRE EXTERNE EN MÉDECINE",H370="ss",),1,0)</f>
        <v>0</v>
      </c>
      <c r="E370" s="28" t="s">
        <v>1612</v>
      </c>
      <c r="F370" s="28" t="s">
        <v>970</v>
      </c>
      <c r="G370" s="257">
        <v>12795</v>
      </c>
      <c r="H370" s="57" t="s">
        <v>2919</v>
      </c>
      <c r="I370" s="52" t="s">
        <v>405</v>
      </c>
      <c r="J370" s="273">
        <f ca="1">IF(AK370&lt;=Données!$B$2,1," ")</f>
        <v>1</v>
      </c>
      <c r="K370" s="45"/>
      <c r="L370" s="46" t="s">
        <v>56</v>
      </c>
      <c r="M370" s="47">
        <v>1</v>
      </c>
      <c r="N370" s="48"/>
      <c r="O370" s="185"/>
      <c r="P370" s="187"/>
      <c r="Q370" s="185"/>
      <c r="R370" s="186"/>
      <c r="S370" s="186"/>
      <c r="T370" s="187"/>
      <c r="U370" s="187"/>
      <c r="V370" s="187"/>
      <c r="W370" s="187"/>
      <c r="X370" s="214"/>
      <c r="Y370" s="215"/>
      <c r="Z370" s="36"/>
      <c r="AA370" s="34"/>
      <c r="AB370" s="35"/>
      <c r="AC370" s="35"/>
      <c r="AD370" s="35"/>
      <c r="AE370" s="324"/>
      <c r="AF370" s="325"/>
      <c r="AG370" s="326"/>
      <c r="AH370" s="36"/>
      <c r="AI370" s="56"/>
      <c r="AJ370" s="41" t="s">
        <v>85</v>
      </c>
      <c r="AK370" s="42">
        <v>44972</v>
      </c>
      <c r="AL370" s="50"/>
      <c r="AM370" s="337" t="str">
        <f>INDEX($K$6:$AE$6,1,MATCH(1,K370:AE370,-1))</f>
        <v>95PFE-L2L</v>
      </c>
      <c r="AN370" s="337" t="str">
        <f>IF(INDEX($K$6:$AE$6,1,MATCH(1,K370:AE370,1))&lt;&gt;INDEX($K$6:$AE$6,1,MATCH(1,K370:AE370,-1)),INDEX($K$6:$AE$6,1,MATCH(1,K370:AE370,1)),"-")</f>
        <v>-</v>
      </c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</row>
    <row r="371" spans="1:261" s="63" customFormat="1" x14ac:dyDescent="0.2">
      <c r="A371" s="169" t="str">
        <f>IF(IFERROR(VLOOKUP(G371,EmployesActifs,1,FALSE),"Non")&lt;&gt;"Non","Oui","Non")</f>
        <v>Non</v>
      </c>
      <c r="B371" s="172">
        <f>IF(A371="Oui",1,0)</f>
        <v>0</v>
      </c>
      <c r="C371" s="172">
        <f>IF(OR(G371="Médecin",H371="Médecin",I371="Médecin",I371="Médecins",H371="anesthésiste",H371="boursier univ.",H371="chercheur",H371="chirurgien",H371="Résident(e)",H371="Md Urg",H371="Md Card",H371="Fellow",H371="Externe Médecine",H371="Directeur de la biobanque Médecin",H371="monit.-boursier",),1,0)</f>
        <v>0</v>
      </c>
      <c r="D371" s="172">
        <f>IF(OR(G371=0,H371="Stagiaire",H371="Stagiaires",H371="Externe",H371="Externes",G371="agence",H371="STAGIAIRE INFIRMIER(ÈRE)",H371="STAGIAIRE SI",H371="STAGIAIRE PAB",H371="STAGIAIRE EN PERFUSION",H371="Stagiaire Physiothérapeute",H371="Stagiaire médecine",H371="Stagiaire - Service sociaux",H371="STAGIAIRE SOINS INFIRMIERS",H371="STAGIAIRE EXTERNE EN MÉDECINE",H371="ss",),1,0)</f>
        <v>0</v>
      </c>
      <c r="E371" s="28" t="s">
        <v>3019</v>
      </c>
      <c r="F371" s="28" t="s">
        <v>3020</v>
      </c>
      <c r="G371" s="255">
        <v>12447</v>
      </c>
      <c r="H371" s="79" t="s">
        <v>103</v>
      </c>
      <c r="I371" s="164" t="s">
        <v>65</v>
      </c>
      <c r="J371" s="273">
        <f ca="1">IF(AK371&lt;=Données!$B$2,1," ")</f>
        <v>1</v>
      </c>
      <c r="K371" s="45"/>
      <c r="L371" s="46" t="s">
        <v>56</v>
      </c>
      <c r="M371" s="47" t="s">
        <v>56</v>
      </c>
      <c r="N371" s="48">
        <v>1</v>
      </c>
      <c r="O371" s="185"/>
      <c r="P371" s="187"/>
      <c r="Q371" s="185"/>
      <c r="R371" s="186"/>
      <c r="S371" s="186"/>
      <c r="T371" s="187"/>
      <c r="U371" s="187"/>
      <c r="V371" s="187"/>
      <c r="W371" s="187"/>
      <c r="X371" s="214"/>
      <c r="Y371" s="215"/>
      <c r="Z371" s="36"/>
      <c r="AA371" s="34"/>
      <c r="AB371" s="35"/>
      <c r="AC371" s="35"/>
      <c r="AD371" s="35"/>
      <c r="AE371" s="324"/>
      <c r="AF371" s="325"/>
      <c r="AG371" s="326"/>
      <c r="AH371" s="36"/>
      <c r="AI371" s="56"/>
      <c r="AJ371" s="41" t="s">
        <v>85</v>
      </c>
      <c r="AK371" s="42">
        <v>44846</v>
      </c>
      <c r="AL371" s="50"/>
      <c r="AM371" s="337" t="str">
        <f>INDEX($K$6:$AE$6,1,MATCH(1,K371:AE371,-1))</f>
        <v>F550</v>
      </c>
      <c r="AN371" s="337" t="str">
        <f>IF(INDEX($K$6:$AE$6,1,MATCH(1,K371:AE371,1))&lt;&gt;INDEX($K$6:$AE$6,1,MATCH(1,K371:AE371,-1)),INDEX($K$6:$AE$6,1,MATCH(1,K371:AE371,1)),"-")</f>
        <v>-</v>
      </c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</row>
    <row r="372" spans="1:261" s="44" customFormat="1" x14ac:dyDescent="0.2">
      <c r="A372" s="169" t="str">
        <f>IF(IFERROR(VLOOKUP(G372,EmployesActifs,1,FALSE),"Non")&lt;&gt;"Non","Oui","Non")</f>
        <v>Non</v>
      </c>
      <c r="B372" s="172">
        <f>IF(A372="Oui",1,0)</f>
        <v>0</v>
      </c>
      <c r="C372" s="172">
        <f>IF(OR(G372="Médecin",H372="Médecin",I372="Médecin",I372="Médecins",H372="anesthésiste",H372="boursier univ.",H372="chercheur",H372="chirurgien",H372="Résident(e)",H372="Md Urg",H372="Md Card",H372="Fellow",H372="Externe Médecine",H372="Directeur de la biobanque Médecin",H372="monit.-boursier",),1,0)</f>
        <v>0</v>
      </c>
      <c r="D372" s="172">
        <f>IF(OR(G372=0,H372="Stagiaire",H372="Stagiaires",H372="Externe",H372="Externes",G372="agence",H372="STAGIAIRE INFIRMIER(ÈRE)",H372="STAGIAIRE SI",H372="STAGIAIRE PAB",H372="STAGIAIRE EN PERFUSION",H372="Stagiaire Physiothérapeute",H372="Stagiaire médecine",H372="Stagiaire - Service sociaux",H372="STAGIAIRE SOINS INFIRMIERS",H372="STAGIAIRE EXTERNE EN MÉDECINE",H372="ss",),1,0)</f>
        <v>0</v>
      </c>
      <c r="E372" s="28" t="s">
        <v>1620</v>
      </c>
      <c r="F372" s="28" t="s">
        <v>1621</v>
      </c>
      <c r="G372" s="257">
        <v>11977</v>
      </c>
      <c r="H372" s="67" t="s">
        <v>177</v>
      </c>
      <c r="I372" s="66" t="s">
        <v>84</v>
      </c>
      <c r="J372" s="273">
        <f ca="1">IF(AK372&lt;=Données!$B$2,1," ")</f>
        <v>1</v>
      </c>
      <c r="K372" s="45"/>
      <c r="L372" s="46" t="s">
        <v>56</v>
      </c>
      <c r="M372" s="47" t="s">
        <v>56</v>
      </c>
      <c r="N372" s="48"/>
      <c r="O372" s="185"/>
      <c r="P372" s="187"/>
      <c r="Q372" s="185"/>
      <c r="R372" s="186"/>
      <c r="S372" s="186">
        <v>1</v>
      </c>
      <c r="T372" s="187"/>
      <c r="U372" s="187"/>
      <c r="V372" s="187"/>
      <c r="W372" s="187"/>
      <c r="X372" s="214"/>
      <c r="Y372" s="215"/>
      <c r="Z372" s="36"/>
      <c r="AA372" s="34"/>
      <c r="AB372" s="35"/>
      <c r="AC372" s="35"/>
      <c r="AD372" s="35"/>
      <c r="AE372" s="324"/>
      <c r="AF372" s="325"/>
      <c r="AG372" s="326"/>
      <c r="AH372" s="36"/>
      <c r="AI372" s="56"/>
      <c r="AJ372" s="41" t="s">
        <v>98</v>
      </c>
      <c r="AK372" s="42">
        <v>44582</v>
      </c>
      <c r="AL372" s="50"/>
      <c r="AM372" s="337" t="str">
        <f>INDEX($K$6:$AE$6,1,MATCH(1,K372:AE372,-1))</f>
        <v>1870 +</v>
      </c>
      <c r="AN372" s="337" t="str">
        <f>IF(INDEX($K$6:$AE$6,1,MATCH(1,K372:AE372,1))&lt;&gt;INDEX($K$6:$AE$6,1,MATCH(1,K372:AE372,-1)),INDEX($K$6:$AE$6,1,MATCH(1,K372:AE372,1)),"-")</f>
        <v>-</v>
      </c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</row>
    <row r="373" spans="1:261" s="44" customFormat="1" x14ac:dyDescent="0.2">
      <c r="A373" s="169" t="str">
        <f>IF(IFERROR(VLOOKUP(G373,EmployesActifs,1,FALSE),"Non")&lt;&gt;"Non","Oui","Non")</f>
        <v>Non</v>
      </c>
      <c r="B373" s="172">
        <f>IF(A373="Oui",1,0)</f>
        <v>0</v>
      </c>
      <c r="C373" s="172">
        <f>IF(OR(G373="Médecin",H373="Médecin",I373="Médecin",I373="Médecins",H373="anesthésiste",H373="boursier univ.",H373="chercheur",H373="chirurgien",H373="Résident(e)",H373="Md Urg",H373="Md Card",H373="Fellow",H373="Externe Médecine",H373="Directeur de la biobanque Médecin",H373="monit.-boursier",),1,0)</f>
        <v>0</v>
      </c>
      <c r="D373" s="172">
        <f>IF(OR(G373=0,H373="Stagiaire",H373="Stagiaires",H373="Externe",H373="Externes",G373="agence",H373="STAGIAIRE INFIRMIER(ÈRE)",H373="STAGIAIRE SI",H373="STAGIAIRE PAB",H373="STAGIAIRE EN PERFUSION",H373="Stagiaire Physiothérapeute",H373="Stagiaire médecine",H373="Stagiaire - Service sociaux",H373="STAGIAIRE SOINS INFIRMIERS",H373="STAGIAIRE EXTERNE EN MÉDECINE",H373="ss",),1,0)</f>
        <v>0</v>
      </c>
      <c r="E373" s="28" t="s">
        <v>1623</v>
      </c>
      <c r="F373" s="28" t="s">
        <v>1624</v>
      </c>
      <c r="G373" s="257">
        <v>12184</v>
      </c>
      <c r="H373" s="57" t="s">
        <v>60</v>
      </c>
      <c r="I373" s="58" t="s">
        <v>1625</v>
      </c>
      <c r="J373" s="273">
        <f ca="1">IF(AK373&lt;=Données!$B$2,1," ")</f>
        <v>1</v>
      </c>
      <c r="K373" s="45"/>
      <c r="L373" s="46">
        <v>1</v>
      </c>
      <c r="M373" s="47"/>
      <c r="N373" s="48"/>
      <c r="O373" s="185"/>
      <c r="P373" s="187"/>
      <c r="Q373" s="185"/>
      <c r="R373" s="186"/>
      <c r="S373" s="186"/>
      <c r="T373" s="187"/>
      <c r="U373" s="187"/>
      <c r="V373" s="187"/>
      <c r="W373" s="187"/>
      <c r="X373" s="214"/>
      <c r="Y373" s="215"/>
      <c r="Z373" s="36"/>
      <c r="AA373" s="34"/>
      <c r="AB373" s="35"/>
      <c r="AC373" s="35"/>
      <c r="AD373" s="35"/>
      <c r="AE373" s="324"/>
      <c r="AF373" s="325"/>
      <c r="AG373" s="326"/>
      <c r="AH373" s="36"/>
      <c r="AI373" s="56"/>
      <c r="AJ373" s="41" t="s">
        <v>85</v>
      </c>
      <c r="AK373" s="42">
        <v>44613</v>
      </c>
      <c r="AL373" s="50"/>
      <c r="AM373" s="337" t="str">
        <f>INDEX($K$6:$AE$6,1,MATCH(1,K373:AE373,-1))</f>
        <v>95PFE-L2M</v>
      </c>
      <c r="AN373" s="337" t="str">
        <f>IF(INDEX($K$6:$AE$6,1,MATCH(1,K373:AE373,1))&lt;&gt;INDEX($K$6:$AE$6,1,MATCH(1,K373:AE373,-1)),INDEX($K$6:$AE$6,1,MATCH(1,K373:AE373,1)),"-")</f>
        <v>-</v>
      </c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</row>
    <row r="374" spans="1:261" s="44" customFormat="1" x14ac:dyDescent="0.2">
      <c r="A374" s="169" t="str">
        <f>IF(IFERROR(VLOOKUP(G374,EmployesActifs,1,FALSE),"Non")&lt;&gt;"Non","Oui","Non")</f>
        <v>Non</v>
      </c>
      <c r="B374" s="172">
        <f>IF(A374="Oui",1,0)</f>
        <v>0</v>
      </c>
      <c r="C374" s="172">
        <f>IF(OR(G374="Médecin",H374="Médecin",I374="Médecin",I374="Médecins",H374="anesthésiste",H374="boursier univ.",H374="chercheur",H374="chirurgien",H374="Résident(e)",H374="Md Urg",H374="Md Card",H374="Fellow",H374="Externe Médecine",H374="Directeur de la biobanque Médecin",H374="monit.-boursier",),1,0)</f>
        <v>0</v>
      </c>
      <c r="D374" s="172">
        <f>IF(OR(G374=0,H374="Stagiaire",H374="Stagiaires",H374="Externe",H374="Externes",G374="agence",H374="STAGIAIRE INFIRMIER(ÈRE)",H374="STAGIAIRE SI",H374="STAGIAIRE PAB",H374="STAGIAIRE EN PERFUSION",H374="Stagiaire Physiothérapeute",H374="Stagiaire médecine",H374="Stagiaire - Service sociaux",H374="STAGIAIRE SOINS INFIRMIERS",H374="STAGIAIRE EXTERNE EN MÉDECINE",H374="ss",),1,0)</f>
        <v>0</v>
      </c>
      <c r="E374" s="28" t="s">
        <v>2864</v>
      </c>
      <c r="F374" s="28" t="s">
        <v>2865</v>
      </c>
      <c r="G374" s="257">
        <v>12394</v>
      </c>
      <c r="H374" s="57" t="s">
        <v>2866</v>
      </c>
      <c r="I374" s="58" t="s">
        <v>126</v>
      </c>
      <c r="J374" s="273">
        <f ca="1">IF(AK374&lt;=Données!$B$2,1," ")</f>
        <v>1</v>
      </c>
      <c r="K374" s="45" t="s">
        <v>56</v>
      </c>
      <c r="L374" s="46" t="s">
        <v>56</v>
      </c>
      <c r="M374" s="47"/>
      <c r="N374" s="48">
        <v>1</v>
      </c>
      <c r="O374" s="185"/>
      <c r="P374" s="187"/>
      <c r="Q374" s="185"/>
      <c r="R374" s="186"/>
      <c r="S374" s="186"/>
      <c r="T374" s="187"/>
      <c r="U374" s="187"/>
      <c r="V374" s="187"/>
      <c r="W374" s="187"/>
      <c r="X374" s="214"/>
      <c r="Y374" s="215"/>
      <c r="Z374" s="36"/>
      <c r="AA374" s="34"/>
      <c r="AB374" s="35"/>
      <c r="AC374" s="35"/>
      <c r="AD374" s="35"/>
      <c r="AE374" s="324"/>
      <c r="AF374" s="325"/>
      <c r="AG374" s="326"/>
      <c r="AH374" s="36"/>
      <c r="AI374" s="56"/>
      <c r="AJ374" s="41" t="s">
        <v>57</v>
      </c>
      <c r="AK374" s="42">
        <v>44727</v>
      </c>
      <c r="AL374" s="50"/>
      <c r="AM374" s="337" t="str">
        <f>INDEX($K$6:$AE$6,1,MATCH(1,K374:AE374,-1))</f>
        <v>F550</v>
      </c>
      <c r="AN374" s="337" t="str">
        <f>IF(INDEX($K$6:$AE$6,1,MATCH(1,K374:AE374,1))&lt;&gt;INDEX($K$6:$AE$6,1,MATCH(1,K374:AE374,-1)),INDEX($K$6:$AE$6,1,MATCH(1,K374:AE374,1)),"-")</f>
        <v>-</v>
      </c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</row>
    <row r="375" spans="1:261" s="44" customFormat="1" x14ac:dyDescent="0.2">
      <c r="A375" s="169" t="str">
        <f>IF(IFERROR(VLOOKUP(G375,EmployesActifs,1,FALSE),"Non")&lt;&gt;"Non","Oui","Non")</f>
        <v>Non</v>
      </c>
      <c r="B375" s="172">
        <f>IF(A375="Oui",1,0)</f>
        <v>0</v>
      </c>
      <c r="C375" s="172">
        <f>IF(OR(G375="Médecin",H375="Médecin",I375="Médecin",I375="Médecins",H375="anesthésiste",H375="boursier univ.",H375="chercheur",H375="chirurgien",H375="Résident(e)",H375="Md Urg",H375="Md Card",H375="Fellow",H375="Externe Médecine",H375="Directeur de la biobanque Médecin",H375="monit.-boursier",),1,0)</f>
        <v>0</v>
      </c>
      <c r="D375" s="172">
        <f>IF(OR(G375=0,H375="Stagiaire",H375="Stagiaires",H375="Externe",H375="Externes",G375="agence",H375="STAGIAIRE INFIRMIER(ÈRE)",H375="STAGIAIRE SI",H375="STAGIAIRE PAB",H375="STAGIAIRE EN PERFUSION",H375="Stagiaire Physiothérapeute",H375="Stagiaire médecine",H375="Stagiaire - Service sociaux",H375="STAGIAIRE SOINS INFIRMIERS",H375="STAGIAIRE EXTERNE EN MÉDECINE",H375="ss",),1,0)</f>
        <v>0</v>
      </c>
      <c r="E375" s="28" t="s">
        <v>162</v>
      </c>
      <c r="F375" s="28" t="s">
        <v>1626</v>
      </c>
      <c r="G375" s="257">
        <v>10963</v>
      </c>
      <c r="H375" s="57" t="s">
        <v>54</v>
      </c>
      <c r="I375" s="52" t="s">
        <v>55</v>
      </c>
      <c r="J375" s="273">
        <f ca="1">IF(AK375&lt;=Données!$B$2,1," ")</f>
        <v>1</v>
      </c>
      <c r="K375" s="45"/>
      <c r="L375" s="46"/>
      <c r="M375" s="47"/>
      <c r="N375" s="48"/>
      <c r="O375" s="185"/>
      <c r="P375" s="187"/>
      <c r="Q375" s="185"/>
      <c r="R375" s="186"/>
      <c r="S375" s="186"/>
      <c r="T375" s="187"/>
      <c r="U375" s="187"/>
      <c r="V375" s="187"/>
      <c r="W375" s="187"/>
      <c r="X375" s="214"/>
      <c r="Y375" s="215"/>
      <c r="Z375" s="36">
        <v>1</v>
      </c>
      <c r="AA375" s="34"/>
      <c r="AB375" s="35"/>
      <c r="AC375" s="35"/>
      <c r="AD375" s="35"/>
      <c r="AE375" s="324"/>
      <c r="AF375" s="325"/>
      <c r="AG375" s="326"/>
      <c r="AH375" s="36"/>
      <c r="AI375" s="56"/>
      <c r="AJ375" s="41" t="s">
        <v>308</v>
      </c>
      <c r="AK375" s="42">
        <v>44178</v>
      </c>
      <c r="AL375" s="50"/>
      <c r="AM375" s="337" t="str">
        <f>INDEX($K$6:$AE$6,1,MATCH(1,K375:AE375,-1))</f>
        <v>1510-XS</v>
      </c>
      <c r="AN375" s="337" t="str">
        <f>IF(INDEX($K$6:$AE$6,1,MATCH(1,K375:AE375,1))&lt;&gt;INDEX($K$6:$AE$6,1,MATCH(1,K375:AE375,-1)),INDEX($K$6:$AE$6,1,MATCH(1,K375:AE375,1)),"-")</f>
        <v>-</v>
      </c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</row>
    <row r="376" spans="1:261" s="44" customFormat="1" x14ac:dyDescent="0.2">
      <c r="A376" s="169" t="str">
        <f>IF(IFERROR(VLOOKUP(G376,EmployesActifs,1,FALSE),"Non")&lt;&gt;"Non","Oui","Non")</f>
        <v>Non</v>
      </c>
      <c r="B376" s="172">
        <f>IF(A376="Oui",1,0)</f>
        <v>0</v>
      </c>
      <c r="C376" s="172">
        <f>IF(OR(G376="Médecin",H376="Médecin",I376="Médecin",I376="Médecins",H376="anesthésiste",H376="boursier univ.",H376="chercheur",H376="chirurgien",H376="Résident(e)",H376="Md Urg",H376="Md Card",H376="Fellow",H376="Externe Médecine",H376="Directeur de la biobanque Médecin",H376="monit.-boursier",),1,0)</f>
        <v>0</v>
      </c>
      <c r="D376" s="172">
        <f>IF(OR(G376=0,H376="Stagiaire",H376="Stagiaires",H376="Externe",H376="Externes",G376="agence",H376="STAGIAIRE INFIRMIER(ÈRE)",H376="STAGIAIRE SI",H376="STAGIAIRE PAB",H376="STAGIAIRE EN PERFUSION",H376="Stagiaire Physiothérapeute",H376="Stagiaire médecine",H376="Stagiaire - Service sociaux",H376="STAGIAIRE SOINS INFIRMIERS",H376="STAGIAIRE EXTERNE EN MÉDECINE",H376="ss",),1,0)</f>
        <v>0</v>
      </c>
      <c r="E376" s="28" t="s">
        <v>1632</v>
      </c>
      <c r="F376" s="28" t="s">
        <v>1633</v>
      </c>
      <c r="G376" s="255">
        <v>10776</v>
      </c>
      <c r="H376" s="57" t="s">
        <v>738</v>
      </c>
      <c r="I376" s="66" t="s">
        <v>1634</v>
      </c>
      <c r="J376" s="273">
        <f ca="1">IF(AK376&lt;=Données!$B$2,1," ")</f>
        <v>1</v>
      </c>
      <c r="K376" s="45" t="s">
        <v>56</v>
      </c>
      <c r="L376" s="46">
        <v>1</v>
      </c>
      <c r="M376" s="47"/>
      <c r="N376" s="48"/>
      <c r="O376" s="185"/>
      <c r="P376" s="187"/>
      <c r="Q376" s="185"/>
      <c r="R376" s="186"/>
      <c r="S376" s="186"/>
      <c r="T376" s="187"/>
      <c r="U376" s="187"/>
      <c r="V376" s="187"/>
      <c r="W376" s="187"/>
      <c r="X376" s="214"/>
      <c r="Y376" s="215"/>
      <c r="Z376" s="36"/>
      <c r="AA376" s="34"/>
      <c r="AB376" s="35"/>
      <c r="AC376" s="35"/>
      <c r="AD376" s="35"/>
      <c r="AE376" s="324"/>
      <c r="AF376" s="325"/>
      <c r="AG376" s="326"/>
      <c r="AH376" s="36"/>
      <c r="AI376" s="56"/>
      <c r="AJ376" s="41" t="s">
        <v>98</v>
      </c>
      <c r="AK376" s="42">
        <v>44581</v>
      </c>
      <c r="AL376" s="50"/>
      <c r="AM376" s="337" t="str">
        <f>INDEX($K$6:$AE$6,1,MATCH(1,K376:AE376,-1))</f>
        <v>95PFE-L2M</v>
      </c>
      <c r="AN376" s="337" t="str">
        <f>IF(INDEX($K$6:$AE$6,1,MATCH(1,K376:AE376,1))&lt;&gt;INDEX($K$6:$AE$6,1,MATCH(1,K376:AE376,-1)),INDEX($K$6:$AE$6,1,MATCH(1,K376:AE376,1)),"-")</f>
        <v>-</v>
      </c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</row>
    <row r="377" spans="1:261" s="44" customFormat="1" x14ac:dyDescent="0.2">
      <c r="A377" s="169" t="str">
        <f>IF(IFERROR(VLOOKUP(G377,EmployesActifs,1,FALSE),"Non")&lt;&gt;"Non","Oui","Non")</f>
        <v>Non</v>
      </c>
      <c r="B377" s="172">
        <f>IF(A377="Oui",1,0)</f>
        <v>0</v>
      </c>
      <c r="C377" s="172">
        <f>IF(OR(G377="Médecin",H377="Médecin",I377="Médecin",I377="Médecins",H377="anesthésiste",H377="boursier univ.",H377="chercheur",H377="chirurgien",H377="Résident(e)",H377="Md Urg",H377="Md Card",H377="Fellow",H377="Externe Médecine",H377="Directeur de la biobanque Médecin",H377="monit.-boursier",),1,0)</f>
        <v>0</v>
      </c>
      <c r="D377" s="172">
        <f>IF(OR(G377=0,H377="Stagiaire",H377="Stagiaires",H377="Externe",H377="Externes",G377="agence",H377="STAGIAIRE INFIRMIER(ÈRE)",H377="STAGIAIRE SI",H377="STAGIAIRE PAB",H377="STAGIAIRE EN PERFUSION",H377="Stagiaire Physiothérapeute",H377="Stagiaire médecine",H377="Stagiaire - Service sociaux",H377="STAGIAIRE SOINS INFIRMIERS",H377="STAGIAIRE EXTERNE EN MÉDECINE",H377="ss",),1,0)</f>
        <v>0</v>
      </c>
      <c r="E377" s="28" t="s">
        <v>1650</v>
      </c>
      <c r="F377" s="28" t="s">
        <v>1651</v>
      </c>
      <c r="G377" s="255">
        <v>1232</v>
      </c>
      <c r="H377" s="57" t="s">
        <v>42</v>
      </c>
      <c r="I377" s="52" t="s">
        <v>61</v>
      </c>
      <c r="J377" s="273">
        <f ca="1">IF(AK377&lt;=Données!$B$2,1," ")</f>
        <v>1</v>
      </c>
      <c r="K377" s="45">
        <v>1</v>
      </c>
      <c r="L377" s="46"/>
      <c r="M377" s="47"/>
      <c r="N377" s="48"/>
      <c r="O377" s="185"/>
      <c r="P377" s="187"/>
      <c r="Q377" s="185"/>
      <c r="R377" s="186"/>
      <c r="S377" s="186"/>
      <c r="T377" s="187"/>
      <c r="U377" s="187"/>
      <c r="V377" s="187"/>
      <c r="W377" s="187"/>
      <c r="X377" s="214"/>
      <c r="Y377" s="215"/>
      <c r="Z377" s="36"/>
      <c r="AA377" s="34"/>
      <c r="AB377" s="35"/>
      <c r="AC377" s="35"/>
      <c r="AD377" s="35"/>
      <c r="AE377" s="324"/>
      <c r="AF377" s="325"/>
      <c r="AG377" s="326"/>
      <c r="AH377" s="36"/>
      <c r="AI377" s="56"/>
      <c r="AJ377" s="41" t="s">
        <v>98</v>
      </c>
      <c r="AK377" s="42">
        <v>44572</v>
      </c>
      <c r="AL377" s="50"/>
      <c r="AM377" s="337" t="str">
        <f>INDEX($K$6:$AE$6,1,MATCH(1,K377:AE377,-1))</f>
        <v>95PFE-L2S</v>
      </c>
      <c r="AN377" s="337" t="str">
        <f>IF(INDEX($K$6:$AE$6,1,MATCH(1,K377:AE377,1))&lt;&gt;INDEX($K$6:$AE$6,1,MATCH(1,K377:AE377,-1)),INDEX($K$6:$AE$6,1,MATCH(1,K377:AE377,1)),"-")</f>
        <v>-</v>
      </c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</row>
    <row r="378" spans="1:261" s="44" customFormat="1" x14ac:dyDescent="0.2">
      <c r="A378" s="169" t="str">
        <f>IF(IFERROR(VLOOKUP(G378,EmployesActifs,1,FALSE),"Non")&lt;&gt;"Non","Oui","Non")</f>
        <v>Non</v>
      </c>
      <c r="B378" s="172">
        <f>IF(A378="Oui",1,0)</f>
        <v>0</v>
      </c>
      <c r="C378" s="172">
        <f>IF(OR(G378="Médecin",H378="Médecin",I378="Médecin",I378="Médecins",H378="anesthésiste",H378="boursier univ.",H378="chercheur",H378="chirurgien",H378="Résident(e)",H378="Md Urg",H378="Md Card",H378="Fellow",H378="Externe Médecine",H378="Directeur de la biobanque Médecin",H378="monit.-boursier",),1,0)</f>
        <v>0</v>
      </c>
      <c r="D378" s="172">
        <f>IF(OR(G378=0,H378="Stagiaire",H378="Stagiaires",H378="Externe",H378="Externes",G378="agence",H378="STAGIAIRE INFIRMIER(ÈRE)",H378="STAGIAIRE SI",H378="STAGIAIRE PAB",H378="STAGIAIRE EN PERFUSION",H378="Stagiaire Physiothérapeute",H378="Stagiaire médecine",H378="Stagiaire - Service sociaux",H378="STAGIAIRE SOINS INFIRMIERS",H378="STAGIAIRE EXTERNE EN MÉDECINE",H378="ss",),1,0)</f>
        <v>0</v>
      </c>
      <c r="E378" s="28" t="s">
        <v>4663</v>
      </c>
      <c r="F378" s="28" t="s">
        <v>323</v>
      </c>
      <c r="G378" s="262">
        <v>13364</v>
      </c>
      <c r="H378" s="79" t="s">
        <v>69</v>
      </c>
      <c r="I378" s="164" t="s">
        <v>43</v>
      </c>
      <c r="J378" s="273" t="str">
        <f ca="1">IF(AK378&lt;=Données!$B$2,1," ")</f>
        <v xml:space="preserve"> </v>
      </c>
      <c r="K378" s="45"/>
      <c r="L378" s="46">
        <v>1</v>
      </c>
      <c r="M378" s="47"/>
      <c r="N378" s="48"/>
      <c r="O378" s="185"/>
      <c r="P378" s="187"/>
      <c r="Q378" s="185"/>
      <c r="R378" s="186"/>
      <c r="S378" s="186"/>
      <c r="T378" s="187"/>
      <c r="U378" s="187"/>
      <c r="V378" s="187"/>
      <c r="W378" s="187"/>
      <c r="X378" s="214"/>
      <c r="Y378" s="215"/>
      <c r="Z378" s="36"/>
      <c r="AA378" s="34"/>
      <c r="AB378" s="35"/>
      <c r="AC378" s="35"/>
      <c r="AD378" s="35"/>
      <c r="AE378" s="324"/>
      <c r="AF378" s="325"/>
      <c r="AG378" s="326"/>
      <c r="AH378" s="36"/>
      <c r="AI378" s="56"/>
      <c r="AJ378" s="41" t="s">
        <v>4462</v>
      </c>
      <c r="AK378" s="42">
        <v>45308</v>
      </c>
      <c r="AL378" s="50"/>
      <c r="AM378" s="337" t="str">
        <f>INDEX($K$6:$AE$6,1,MATCH(1,K378:AE378,-1))</f>
        <v>95PFE-L2M</v>
      </c>
      <c r="AN378" s="337" t="str">
        <f>IF(INDEX($K$6:$AE$6,1,MATCH(1,K378:AE378,1))&lt;&gt;INDEX($K$6:$AE$6,1,MATCH(1,K378:AE378,-1)),INDEX($K$6:$AE$6,1,MATCH(1,K378:AE378,1)),"-")</f>
        <v>-</v>
      </c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</row>
    <row r="379" spans="1:261" s="44" customFormat="1" x14ac:dyDescent="0.2">
      <c r="A379" s="169" t="str">
        <f>IF(IFERROR(VLOOKUP(G379,EmployesActifs,1,FALSE),"Non")&lt;&gt;"Non","Oui","Non")</f>
        <v>Non</v>
      </c>
      <c r="B379" s="172">
        <f>IF(A379="Oui",1,0)</f>
        <v>0</v>
      </c>
      <c r="C379" s="172">
        <f>IF(OR(G379="Médecin",H379="Médecin",I379="Médecin",I379="Médecins",H379="anesthésiste",H379="boursier univ.",H379="chercheur",H379="chirurgien",H379="Résident(e)",H379="Md Urg",H379="Md Card",H379="Fellow",H379="Externe Médecine",H379="Directeur de la biobanque Médecin",H379="monit.-boursier",),1,0)</f>
        <v>0</v>
      </c>
      <c r="D379" s="172">
        <f>IF(OR(G379=0,H379="Stagiaire",H379="Stagiaires",H379="Externe",H379="Externes",G379="agence",H379="STAGIAIRE INFIRMIER(ÈRE)",H379="STAGIAIRE SI",H379="STAGIAIRE PAB",H379="STAGIAIRE EN PERFUSION",H379="Stagiaire Physiothérapeute",H379="Stagiaire médecine",H379="Stagiaire - Service sociaux",H379="STAGIAIRE SOINS INFIRMIERS",H379="STAGIAIRE EXTERNE EN MÉDECINE",H379="ss",),1,0)</f>
        <v>0</v>
      </c>
      <c r="E379" s="28" t="s">
        <v>3307</v>
      </c>
      <c r="F379" s="28" t="s">
        <v>3308</v>
      </c>
      <c r="G379" s="257">
        <v>12968</v>
      </c>
      <c r="H379" s="79" t="s">
        <v>69</v>
      </c>
      <c r="I379" s="164" t="s">
        <v>3373</v>
      </c>
      <c r="J379" s="273">
        <f ca="1">IF(AK379&lt;=Données!$B$2,1," ")</f>
        <v>1</v>
      </c>
      <c r="K379" s="45">
        <v>1</v>
      </c>
      <c r="L379" s="46"/>
      <c r="M379" s="47"/>
      <c r="N379" s="48"/>
      <c r="O379" s="185"/>
      <c r="P379" s="187"/>
      <c r="Q379" s="185"/>
      <c r="R379" s="186"/>
      <c r="S379" s="186"/>
      <c r="T379" s="187"/>
      <c r="U379" s="187"/>
      <c r="V379" s="187"/>
      <c r="W379" s="187"/>
      <c r="X379" s="214"/>
      <c r="Y379" s="215"/>
      <c r="Z379" s="36"/>
      <c r="AA379" s="34"/>
      <c r="AB379" s="35"/>
      <c r="AC379" s="35"/>
      <c r="AD379" s="35"/>
      <c r="AE379" s="324"/>
      <c r="AF379" s="325"/>
      <c r="AG379" s="326"/>
      <c r="AH379" s="36"/>
      <c r="AI379" s="56"/>
      <c r="AJ379" s="41" t="s">
        <v>85</v>
      </c>
      <c r="AK379" s="42">
        <v>45097</v>
      </c>
      <c r="AL379" s="50"/>
      <c r="AM379" s="337" t="str">
        <f>INDEX($K$6:$AE$6,1,MATCH(1,K379:AE379,-1))</f>
        <v>95PFE-L2S</v>
      </c>
      <c r="AN379" s="337" t="str">
        <f>IF(INDEX($K$6:$AE$6,1,MATCH(1,K379:AE379,1))&lt;&gt;INDEX($K$6:$AE$6,1,MATCH(1,K379:AE379,-1)),INDEX($K$6:$AE$6,1,MATCH(1,K379:AE379,1)),"-")</f>
        <v>-</v>
      </c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</row>
    <row r="380" spans="1:261" s="44" customFormat="1" x14ac:dyDescent="0.2">
      <c r="A380" s="169" t="str">
        <f>IF(IFERROR(VLOOKUP(G380,EmployesActifs,1,FALSE),"Non")&lt;&gt;"Non","Oui","Non")</f>
        <v>Non</v>
      </c>
      <c r="B380" s="172">
        <f>IF(A380="Oui",1,0)</f>
        <v>0</v>
      </c>
      <c r="C380" s="172">
        <f>IF(OR(G380="Médecin",H380="Médecin",I380="Médecin",I380="Médecins",H380="anesthésiste",H380="boursier univ.",H380="chercheur",H380="chirurgien",H380="Résident(e)",H380="Md Urg",H380="Md Card",H380="Fellow",H380="Externe Médecine",H380="Directeur de la biobanque Médecin",H380="monit.-boursier",),1,0)</f>
        <v>0</v>
      </c>
      <c r="D380" s="172">
        <f>IF(OR(G380=0,H380="Stagiaire",H380="Stagiaires",H380="Externe",H380="Externes",G380="agence",H380="STAGIAIRE INFIRMIER(ÈRE)",H380="STAGIAIRE SI",H380="STAGIAIRE PAB",H380="STAGIAIRE EN PERFUSION",H380="Stagiaire Physiothérapeute",H380="Stagiaire médecine",H380="Stagiaire - Service sociaux",H380="STAGIAIRE SOINS INFIRMIERS",H380="STAGIAIRE EXTERNE EN MÉDECINE",H380="ss",),1,0)</f>
        <v>0</v>
      </c>
      <c r="E380" s="28" t="s">
        <v>1507</v>
      </c>
      <c r="F380" s="28" t="s">
        <v>3874</v>
      </c>
      <c r="G380" s="255">
        <v>10132</v>
      </c>
      <c r="H380" s="79" t="s">
        <v>69</v>
      </c>
      <c r="I380" s="164" t="s">
        <v>3373</v>
      </c>
      <c r="J380" s="273">
        <f ca="1">IF(AK380&lt;=Données!$B$2,1," ")</f>
        <v>1</v>
      </c>
      <c r="K380" s="45"/>
      <c r="L380" s="46">
        <v>1</v>
      </c>
      <c r="M380" s="47"/>
      <c r="N380" s="48"/>
      <c r="O380" s="185"/>
      <c r="P380" s="187"/>
      <c r="Q380" s="185"/>
      <c r="R380" s="186"/>
      <c r="S380" s="186"/>
      <c r="T380" s="187"/>
      <c r="U380" s="187"/>
      <c r="V380" s="187"/>
      <c r="W380" s="187"/>
      <c r="X380" s="214"/>
      <c r="Y380" s="215"/>
      <c r="Z380" s="36"/>
      <c r="AA380" s="34"/>
      <c r="AB380" s="35"/>
      <c r="AC380" s="35"/>
      <c r="AD380" s="35"/>
      <c r="AE380" s="324"/>
      <c r="AF380" s="325"/>
      <c r="AG380" s="326"/>
      <c r="AH380" s="36"/>
      <c r="AI380" s="56"/>
      <c r="AJ380" s="41" t="s">
        <v>57</v>
      </c>
      <c r="AK380" s="42">
        <v>44568</v>
      </c>
      <c r="AL380" s="50"/>
      <c r="AM380" s="337" t="str">
        <f>INDEX($K$6:$AE$6,1,MATCH(1,K380:AE380,-1))</f>
        <v>95PFE-L2M</v>
      </c>
      <c r="AN380" s="337" t="str">
        <f>IF(INDEX($K$6:$AE$6,1,MATCH(1,K380:AE380,1))&lt;&gt;INDEX($K$6:$AE$6,1,MATCH(1,K380:AE380,-1)),INDEX($K$6:$AE$6,1,MATCH(1,K380:AE380,1)),"-")</f>
        <v>-</v>
      </c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</row>
    <row r="381" spans="1:261" s="44" customFormat="1" x14ac:dyDescent="0.2">
      <c r="A381" s="169" t="str">
        <f>IF(IFERROR(VLOOKUP(G381,EmployesActifs,1,FALSE),"Non")&lt;&gt;"Non","Oui","Non")</f>
        <v>Non</v>
      </c>
      <c r="B381" s="172">
        <f>IF(A381="Oui",1,0)</f>
        <v>0</v>
      </c>
      <c r="C381" s="172">
        <f>IF(OR(G381="Médecin",H381="Médecin",I381="Médecin",I381="Médecins",H381="anesthésiste",H381="boursier univ.",H381="chercheur",H381="chirurgien",H381="Résident(e)",H381="Md Urg",H381="Md Card",H381="Fellow",H381="Externe Médecine",H381="Directeur de la biobanque Médecin",H381="monit.-boursier",),1,0)</f>
        <v>0</v>
      </c>
      <c r="D381" s="172">
        <f>IF(OR(G381=0,H381="Stagiaire",H381="Stagiaires",H381="Externe",H381="Externes",G381="agence",H381="STAGIAIRE INFIRMIER(ÈRE)",H381="STAGIAIRE SI",H381="STAGIAIRE PAB",H381="STAGIAIRE EN PERFUSION",H381="Stagiaire Physiothérapeute",H381="Stagiaire médecine",H381="Stagiaire - Service sociaux",H381="STAGIAIRE SOINS INFIRMIERS",H381="STAGIAIRE EXTERNE EN MÉDECINE",H381="ss",),1,0)</f>
        <v>0</v>
      </c>
      <c r="E381" s="28" t="s">
        <v>1507</v>
      </c>
      <c r="F381" s="28" t="s">
        <v>1374</v>
      </c>
      <c r="G381" s="255">
        <v>11010</v>
      </c>
      <c r="H381" s="57" t="s">
        <v>69</v>
      </c>
      <c r="I381" s="52" t="s">
        <v>61</v>
      </c>
      <c r="J381" s="273">
        <f ca="1">IF(AK381&lt;=Données!$B$2,1," ")</f>
        <v>1</v>
      </c>
      <c r="K381" s="45" t="s">
        <v>56</v>
      </c>
      <c r="L381" s="46" t="s">
        <v>56</v>
      </c>
      <c r="M381" s="47" t="s">
        <v>56</v>
      </c>
      <c r="N381" s="48"/>
      <c r="O381" s="185"/>
      <c r="P381" s="187"/>
      <c r="Q381" s="185"/>
      <c r="R381" s="186">
        <v>1</v>
      </c>
      <c r="S381" s="186" t="s">
        <v>56</v>
      </c>
      <c r="T381" s="187" t="s">
        <v>56</v>
      </c>
      <c r="U381" s="187"/>
      <c r="V381" s="187"/>
      <c r="W381" s="187"/>
      <c r="X381" s="214"/>
      <c r="Y381" s="215"/>
      <c r="Z381" s="36"/>
      <c r="AA381" s="34"/>
      <c r="AB381" s="35" t="s">
        <v>56</v>
      </c>
      <c r="AC381" s="35"/>
      <c r="AD381" s="35" t="s">
        <v>56</v>
      </c>
      <c r="AE381" s="324" t="s">
        <v>56</v>
      </c>
      <c r="AF381" s="325"/>
      <c r="AG381" s="326"/>
      <c r="AH381" s="36"/>
      <c r="AI381" s="56"/>
      <c r="AJ381" s="41" t="s">
        <v>159</v>
      </c>
      <c r="AK381" s="42">
        <v>44576</v>
      </c>
      <c r="AL381" s="50"/>
      <c r="AM381" s="337">
        <f>INDEX($K$6:$AE$6,1,MATCH(1,K381:AE381,-1))</f>
        <v>1860</v>
      </c>
      <c r="AN381" s="337" t="str">
        <f>IF(INDEX($K$6:$AE$6,1,MATCH(1,K381:AE381,1))&lt;&gt;INDEX($K$6:$AE$6,1,MATCH(1,K381:AE381,-1)),INDEX($K$6:$AE$6,1,MATCH(1,K381:AE381,1)),"-")</f>
        <v>-</v>
      </c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</row>
    <row r="382" spans="1:261" s="44" customFormat="1" x14ac:dyDescent="0.2">
      <c r="A382" s="169" t="str">
        <f>IF(IFERROR(VLOOKUP(G382,EmployesActifs,1,FALSE),"Non")&lt;&gt;"Non","Oui","Non")</f>
        <v>Non</v>
      </c>
      <c r="B382" s="172">
        <f>IF(A382="Oui",1,0)</f>
        <v>0</v>
      </c>
      <c r="C382" s="172">
        <v>0</v>
      </c>
      <c r="D382" s="172">
        <v>0</v>
      </c>
      <c r="E382" s="28" t="s">
        <v>3363</v>
      </c>
      <c r="F382" s="28" t="s">
        <v>3364</v>
      </c>
      <c r="G382" s="262">
        <v>12771</v>
      </c>
      <c r="H382" s="79" t="s">
        <v>54</v>
      </c>
      <c r="I382" s="164" t="s">
        <v>55</v>
      </c>
      <c r="J382" s="273">
        <f ca="1">IF(AK382&lt;=Données!$B$2,1," ")</f>
        <v>1</v>
      </c>
      <c r="K382" s="45"/>
      <c r="L382" s="46">
        <v>1</v>
      </c>
      <c r="M382" s="47"/>
      <c r="N382" s="48"/>
      <c r="O382" s="185"/>
      <c r="P382" s="187"/>
      <c r="Q382" s="185"/>
      <c r="R382" s="186"/>
      <c r="S382" s="186"/>
      <c r="T382" s="187"/>
      <c r="U382" s="187"/>
      <c r="V382" s="187"/>
      <c r="W382" s="187"/>
      <c r="X382" s="214"/>
      <c r="Y382" s="215"/>
      <c r="Z382" s="36"/>
      <c r="AA382" s="34"/>
      <c r="AB382" s="35"/>
      <c r="AC382" s="35"/>
      <c r="AD382" s="35"/>
      <c r="AE382" s="324"/>
      <c r="AF382" s="325"/>
      <c r="AG382" s="326"/>
      <c r="AH382" s="36"/>
      <c r="AI382" s="56"/>
      <c r="AJ382" s="178" t="s">
        <v>50</v>
      </c>
      <c r="AK382" s="42">
        <v>45124</v>
      </c>
      <c r="AL382" s="50"/>
      <c r="AM382" s="337" t="str">
        <f>INDEX($K$6:$AE$6,1,MATCH(1,K382:AE382,-1))</f>
        <v>95PFE-L2M</v>
      </c>
      <c r="AN382" s="337" t="str">
        <f>IF(INDEX($K$6:$AE$6,1,MATCH(1,K382:AE382,1))&lt;&gt;INDEX($K$6:$AE$6,1,MATCH(1,K382:AE382,-1)),INDEX($K$6:$AE$6,1,MATCH(1,K382:AE382,1)),"-")</f>
        <v>-</v>
      </c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</row>
    <row r="383" spans="1:261" s="44" customFormat="1" x14ac:dyDescent="0.2">
      <c r="A383" s="169" t="str">
        <f>IF(IFERROR(VLOOKUP(G383,EmployesActifs,1,FALSE),"Non")&lt;&gt;"Non","Oui","Non")</f>
        <v>Non</v>
      </c>
      <c r="B383" s="172">
        <f>IF(A383="Oui",1,0)</f>
        <v>0</v>
      </c>
      <c r="C383" s="172">
        <f>IF(OR(G383="Médecin",H383="Médecin",I383="Médecin",I383="Médecins",H383="anesthésiste",H383="boursier univ.",H383="chercheur",H383="chirurgien",H383="Résident(e)",H383="Md Urg",H383="Md Card",H383="Fellow",H383="Externe Médecine",H383="Directeur de la biobanque Médecin",H383="monit.-boursier",),1,0)</f>
        <v>0</v>
      </c>
      <c r="D383" s="172">
        <f>IF(OR(G383=0,H383="Stagiaire",H383="Stagiaires",H383="Externe",H383="Externes",G383="agence",H383="STAGIAIRE INFIRMIER(ÈRE)",H383="STAGIAIRE SI",H383="STAGIAIRE PAB",H383="STAGIAIRE EN PERFUSION",H383="Stagiaire Physiothérapeute",H383="Stagiaire médecine",H383="Stagiaire - Service sociaux",H383="STAGIAIRE SOINS INFIRMIERS",H383="STAGIAIRE EXTERNE EN MÉDECINE",H383="ss",),1,0)</f>
        <v>0</v>
      </c>
      <c r="E383" s="28" t="s">
        <v>1665</v>
      </c>
      <c r="F383" s="28" t="s">
        <v>1666</v>
      </c>
      <c r="G383" s="255">
        <v>11616</v>
      </c>
      <c r="H383" s="67" t="s">
        <v>734</v>
      </c>
      <c r="I383" s="52" t="s">
        <v>126</v>
      </c>
      <c r="J383" s="273">
        <f ca="1">IF(AK383&lt;=Données!$B$2,1," ")</f>
        <v>1</v>
      </c>
      <c r="K383" s="45">
        <v>1</v>
      </c>
      <c r="L383" s="46"/>
      <c r="M383" s="47"/>
      <c r="N383" s="48"/>
      <c r="O383" s="185"/>
      <c r="P383" s="187"/>
      <c r="Q383" s="185"/>
      <c r="R383" s="186"/>
      <c r="S383" s="186"/>
      <c r="T383" s="187"/>
      <c r="U383" s="187"/>
      <c r="V383" s="187"/>
      <c r="W383" s="187"/>
      <c r="X383" s="214"/>
      <c r="Y383" s="215"/>
      <c r="Z383" s="36"/>
      <c r="AA383" s="34"/>
      <c r="AB383" s="35"/>
      <c r="AC383" s="35"/>
      <c r="AD383" s="35"/>
      <c r="AE383" s="324"/>
      <c r="AF383" s="325"/>
      <c r="AG383" s="326"/>
      <c r="AH383" s="36"/>
      <c r="AI383" s="56"/>
      <c r="AJ383" s="41" t="s">
        <v>85</v>
      </c>
      <c r="AK383" s="42">
        <v>44574</v>
      </c>
      <c r="AL383" s="50"/>
      <c r="AM383" s="337" t="str">
        <f>INDEX($K$6:$AE$6,1,MATCH(1,K383:AE383,-1))</f>
        <v>95PFE-L2S</v>
      </c>
      <c r="AN383" s="337" t="str">
        <f>IF(INDEX($K$6:$AE$6,1,MATCH(1,K383:AE383,1))&lt;&gt;INDEX($K$6:$AE$6,1,MATCH(1,K383:AE383,-1)),INDEX($K$6:$AE$6,1,MATCH(1,K383:AE383,1)),"-")</f>
        <v>-</v>
      </c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</row>
    <row r="384" spans="1:261" s="44" customFormat="1" x14ac:dyDescent="0.2">
      <c r="A384" s="169" t="str">
        <f>IF(IFERROR(VLOOKUP(G384,EmployesActifs,1,FALSE),"Non")&lt;&gt;"Non","Oui","Non")</f>
        <v>Non</v>
      </c>
      <c r="B384" s="172">
        <f>IF(A384="Oui",1,0)</f>
        <v>0</v>
      </c>
      <c r="C384" s="172">
        <f>IF(OR(G384="Médecin",H384="Médecin",I384="Médecin",I384="Médecins",H384="anesthésiste",H384="boursier univ.",H384="chercheur",H384="chirurgien",H384="Résident(e)",H384="Md Urg",H384="Md Card",H384="Fellow",H384="Externe Médecine",H384="Directeur de la biobanque Médecin",H384="monit.-boursier",),1,0)</f>
        <v>0</v>
      </c>
      <c r="D384" s="172">
        <f>IF(OR(G384=0,H384="Stagiaire",H384="Stagiaires",H384="Externe",H384="Externes",G384="agence",H384="STAGIAIRE INFIRMIER(ÈRE)",H384="STAGIAIRE SI",H384="STAGIAIRE PAB",H384="STAGIAIRE EN PERFUSION",H384="Stagiaire Physiothérapeute",H384="Stagiaire médecine",H384="Stagiaire - Service sociaux",H384="STAGIAIRE SOINS INFIRMIERS",H384="STAGIAIRE EXTERNE EN MÉDECINE",H384="ss",),1,0)</f>
        <v>0</v>
      </c>
      <c r="E384" s="28" t="s">
        <v>1678</v>
      </c>
      <c r="F384" s="28" t="s">
        <v>3010</v>
      </c>
      <c r="G384" s="257">
        <v>12580</v>
      </c>
      <c r="H384" s="79" t="s">
        <v>54</v>
      </c>
      <c r="I384" s="164" t="s">
        <v>705</v>
      </c>
      <c r="J384" s="273">
        <f ca="1">IF(AK384&lt;=Données!$B$2,1," ")</f>
        <v>1</v>
      </c>
      <c r="K384" s="45">
        <v>1</v>
      </c>
      <c r="L384" s="46"/>
      <c r="M384" s="47"/>
      <c r="N384" s="48"/>
      <c r="O384" s="185"/>
      <c r="P384" s="187"/>
      <c r="Q384" s="185"/>
      <c r="R384" s="186"/>
      <c r="S384" s="186"/>
      <c r="T384" s="187"/>
      <c r="U384" s="187"/>
      <c r="V384" s="187"/>
      <c r="W384" s="187"/>
      <c r="X384" s="214"/>
      <c r="Y384" s="215"/>
      <c r="Z384" s="36"/>
      <c r="AA384" s="34"/>
      <c r="AB384" s="35"/>
      <c r="AC384" s="35"/>
      <c r="AD384" s="35"/>
      <c r="AE384" s="324"/>
      <c r="AF384" s="325"/>
      <c r="AG384" s="326"/>
      <c r="AH384" s="36"/>
      <c r="AI384" s="56"/>
      <c r="AJ384" s="41" t="s">
        <v>50</v>
      </c>
      <c r="AK384" s="42">
        <v>44852</v>
      </c>
      <c r="AL384" s="50"/>
      <c r="AM384" s="337" t="str">
        <f>INDEX($K$6:$AE$6,1,MATCH(1,K384:AE384,-1))</f>
        <v>95PFE-L2S</v>
      </c>
      <c r="AN384" s="337" t="str">
        <f>IF(INDEX($K$6:$AE$6,1,MATCH(1,K384:AE384,1))&lt;&gt;INDEX($K$6:$AE$6,1,MATCH(1,K384:AE384,-1)),INDEX($K$6:$AE$6,1,MATCH(1,K384:AE384,1)),"-")</f>
        <v>-</v>
      </c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</row>
    <row r="385" spans="1:261" s="44" customFormat="1" x14ac:dyDescent="0.2">
      <c r="A385" s="169" t="str">
        <f>IF(IFERROR(VLOOKUP(G385,EmployesActifs,1,FALSE),"Non")&lt;&gt;"Non","Oui","Non")</f>
        <v>Non</v>
      </c>
      <c r="B385" s="172">
        <f>IF(A385="Oui",1,0)</f>
        <v>0</v>
      </c>
      <c r="C385" s="172">
        <f>IF(OR(G385="Médecin",H385="Médecin",I385="Médecin",I385="Médecins",H385="anesthésiste",H385="boursier univ.",H385="chercheur",H385="chirurgien",H385="Résident(e)",H385="Md Urg",H385="Md Card",H385="Fellow",H385="Externe Médecine",H385="Directeur de la biobanque Médecin",H385="monit.-boursier",),1,0)</f>
        <v>0</v>
      </c>
      <c r="D385" s="172">
        <f>IF(OR(G385=0,H385="Stagiaire",H385="Stagiaires",H385="Externe",H385="Externes",G385="agence",H385="STAGIAIRE INFIRMIER(ÈRE)",H385="STAGIAIRE SI",H385="STAGIAIRE PAB",H385="STAGIAIRE EN PERFUSION",H385="Stagiaire Physiothérapeute",H385="Stagiaire médecine",H385="Stagiaire - Service sociaux",H385="STAGIAIRE SOINS INFIRMIERS",H385="STAGIAIRE EXTERNE EN MÉDECINE",H385="ss",),1,0)</f>
        <v>0</v>
      </c>
      <c r="E385" s="28" t="s">
        <v>1678</v>
      </c>
      <c r="F385" s="28" t="s">
        <v>1680</v>
      </c>
      <c r="G385" s="255">
        <v>11534</v>
      </c>
      <c r="H385" s="57" t="s">
        <v>1681</v>
      </c>
      <c r="I385" s="52" t="s">
        <v>1682</v>
      </c>
      <c r="J385" s="273">
        <f ca="1">IF(AK385&lt;=Données!$B$2,1," ")</f>
        <v>1</v>
      </c>
      <c r="K385" s="45"/>
      <c r="L385" s="46">
        <v>1</v>
      </c>
      <c r="M385" s="47"/>
      <c r="N385" s="48"/>
      <c r="O385" s="185"/>
      <c r="P385" s="187"/>
      <c r="Q385" s="185"/>
      <c r="R385" s="186"/>
      <c r="S385" s="186"/>
      <c r="T385" s="187"/>
      <c r="U385" s="187"/>
      <c r="V385" s="187"/>
      <c r="W385" s="187"/>
      <c r="X385" s="214"/>
      <c r="Y385" s="215"/>
      <c r="Z385" s="36"/>
      <c r="AA385" s="34"/>
      <c r="AB385" s="35"/>
      <c r="AC385" s="35"/>
      <c r="AD385" s="35" t="s">
        <v>56</v>
      </c>
      <c r="AE385" s="324"/>
      <c r="AF385" s="325"/>
      <c r="AG385" s="326"/>
      <c r="AH385" s="36"/>
      <c r="AI385" s="56"/>
      <c r="AJ385" s="41" t="s">
        <v>153</v>
      </c>
      <c r="AK385" s="42">
        <v>44299</v>
      </c>
      <c r="AL385" s="50"/>
      <c r="AM385" s="337" t="str">
        <f>INDEX($K$6:$AE$6,1,MATCH(1,K385:AE385,-1))</f>
        <v>95PFE-L2M</v>
      </c>
      <c r="AN385" s="337" t="str">
        <f>IF(INDEX($K$6:$AE$6,1,MATCH(1,K385:AE385,1))&lt;&gt;INDEX($K$6:$AE$6,1,MATCH(1,K385:AE385,-1)),INDEX($K$6:$AE$6,1,MATCH(1,K385:AE385,1)),"-")</f>
        <v>-</v>
      </c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</row>
    <row r="386" spans="1:261" s="44" customFormat="1" x14ac:dyDescent="0.2">
      <c r="A386" s="169" t="str">
        <f>IF(IFERROR(VLOOKUP(G386,EmployesActifs,1,FALSE),"Non")&lt;&gt;"Non","Oui","Non")</f>
        <v>Non</v>
      </c>
      <c r="B386" s="172">
        <f>IF(A386="Oui",1,0)</f>
        <v>0</v>
      </c>
      <c r="C386" s="172">
        <f>IF(OR(G386="Médecin",H386="Médecin",I386="Médecin",I386="Médecins",H386="anesthésiste",H386="boursier univ.",H386="chercheur",H386="chirurgien",H386="Résident(e)",H386="Md Urg",H386="Md Card",H386="Fellow",H386="Externe Médecine",H386="Directeur de la biobanque Médecin",H386="monit.-boursier",),1,0)</f>
        <v>0</v>
      </c>
      <c r="D386" s="172">
        <f>IF(OR(G386=0,H386="Stagiaire",H386="Stagiaires",H386="Externe",H386="Externes",G386="agence",H386="STAGIAIRE INFIRMIER(ÈRE)",H386="STAGIAIRE SI",H386="STAGIAIRE PAB",H386="STAGIAIRE EN PERFUSION",H386="Stagiaire Physiothérapeute",H386="Stagiaire médecine",H386="Stagiaire - Service sociaux",H386="STAGIAIRE SOINS INFIRMIERS",H386="STAGIAIRE EXTERNE EN MÉDECINE",H386="ss",),1,0)</f>
        <v>0</v>
      </c>
      <c r="E386" s="28" t="s">
        <v>2912</v>
      </c>
      <c r="F386" s="28" t="s">
        <v>2913</v>
      </c>
      <c r="G386" s="259">
        <v>12493</v>
      </c>
      <c r="H386" s="79" t="s">
        <v>42</v>
      </c>
      <c r="I386" s="164" t="s">
        <v>5716</v>
      </c>
      <c r="J386" s="273" t="str">
        <f ca="1">IF(AK386&lt;=Données!$B$2,1," ")</f>
        <v xml:space="preserve"> </v>
      </c>
      <c r="K386" s="45"/>
      <c r="L386" s="46" t="s">
        <v>56</v>
      </c>
      <c r="M386" s="47" t="s">
        <v>56</v>
      </c>
      <c r="N386" s="48">
        <v>1</v>
      </c>
      <c r="O386" s="185"/>
      <c r="P386" s="187" t="s">
        <v>56</v>
      </c>
      <c r="Q386" s="185"/>
      <c r="R386" s="186"/>
      <c r="S386" s="186"/>
      <c r="T386" s="187"/>
      <c r="U386" s="187"/>
      <c r="V386" s="187"/>
      <c r="W386" s="187"/>
      <c r="X386" s="214"/>
      <c r="Y386" s="215"/>
      <c r="Z386" s="36"/>
      <c r="AA386" s="34"/>
      <c r="AB386" s="35"/>
      <c r="AC386" s="35"/>
      <c r="AD386" s="35"/>
      <c r="AE386" s="324"/>
      <c r="AF386" s="325"/>
      <c r="AG386" s="326"/>
      <c r="AH386" s="36"/>
      <c r="AI386" s="56"/>
      <c r="AJ386" s="41" t="s">
        <v>4462</v>
      </c>
      <c r="AK386" s="42">
        <v>45580</v>
      </c>
      <c r="AL386" s="50"/>
      <c r="AM386" s="337" t="str">
        <f>INDEX($K$6:$AE$6,1,MATCH(1,K386:AE386,-1))</f>
        <v>F550</v>
      </c>
      <c r="AN386" s="337" t="str">
        <f>IF(INDEX($K$6:$AE$6,1,MATCH(1,K386:AE386,1))&lt;&gt;INDEX($K$6:$AE$6,1,MATCH(1,K386:AE386,-1)),INDEX($K$6:$AE$6,1,MATCH(1,K386:AE386,1)),"-")</f>
        <v>-</v>
      </c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</row>
    <row r="387" spans="1:261" s="44" customFormat="1" x14ac:dyDescent="0.2">
      <c r="A387" s="169" t="str">
        <f>IF(IFERROR(VLOOKUP(G387,EmployesActifs,1,FALSE),"Non")&lt;&gt;"Non","Oui","Non")</f>
        <v>Non</v>
      </c>
      <c r="B387" s="172">
        <f>IF(A387="Oui",1,0)</f>
        <v>0</v>
      </c>
      <c r="C387" s="172">
        <f>IF(OR(G387="Médecin",H387="Médecin",I387="Médecin",I387="Médecins",H387="anesthésiste",H387="boursier univ.",H387="chercheur",H387="chirurgien",H387="Résident(e)",H387="Md Urg",H387="Md Card",H387="Fellow",H387="Externe Médecine",H387="Directeur de la biobanque Médecin",H387="monit.-boursier",),1,0)</f>
        <v>0</v>
      </c>
      <c r="D387" s="172">
        <f>IF(OR(G387=0,H387="Stagiaire",H387="Stagiaires",H387="Externe",H387="Externes",G387="agence",H387="STAGIAIRE INFIRMIER(ÈRE)",H387="STAGIAIRE SI",H387="STAGIAIRE PAB",H387="STAGIAIRE EN PERFUSION",H387="Stagiaire Physiothérapeute",H387="Stagiaire médecine",H387="Stagiaire - Service sociaux",H387="STAGIAIRE SOINS INFIRMIERS",H387="STAGIAIRE EXTERNE EN MÉDECINE",H387="ss",),1,0)</f>
        <v>0</v>
      </c>
      <c r="E387" s="28" t="s">
        <v>1686</v>
      </c>
      <c r="F387" s="28" t="s">
        <v>1687</v>
      </c>
      <c r="G387" s="257">
        <v>12070</v>
      </c>
      <c r="H387" s="79" t="s">
        <v>103</v>
      </c>
      <c r="I387" s="164" t="s">
        <v>3437</v>
      </c>
      <c r="J387" s="273">
        <f ca="1">IF(AK387&lt;=Données!$B$2,1," ")</f>
        <v>1</v>
      </c>
      <c r="K387" s="45"/>
      <c r="L387" s="46">
        <v>1</v>
      </c>
      <c r="M387" s="47"/>
      <c r="N387" s="48"/>
      <c r="O387" s="185"/>
      <c r="P387" s="187"/>
      <c r="Q387" s="185"/>
      <c r="R387" s="186"/>
      <c r="S387" s="186"/>
      <c r="T387" s="187"/>
      <c r="U387" s="187"/>
      <c r="V387" s="187"/>
      <c r="W387" s="187"/>
      <c r="X387" s="214"/>
      <c r="Y387" s="215"/>
      <c r="Z387" s="36"/>
      <c r="AA387" s="34"/>
      <c r="AB387" s="35"/>
      <c r="AC387" s="35"/>
      <c r="AD387" s="35"/>
      <c r="AE387" s="324"/>
      <c r="AF387" s="325"/>
      <c r="AG387" s="326"/>
      <c r="AH387" s="36"/>
      <c r="AI387" s="56"/>
      <c r="AJ387" s="41" t="s">
        <v>85</v>
      </c>
      <c r="AK387" s="42">
        <v>44623</v>
      </c>
      <c r="AL387" s="50"/>
      <c r="AM387" s="337" t="str">
        <f>INDEX($K$6:$AE$6,1,MATCH(1,K387:AE387,-1))</f>
        <v>95PFE-L2M</v>
      </c>
      <c r="AN387" s="337" t="str">
        <f>IF(INDEX($K$6:$AE$6,1,MATCH(1,K387:AE387,1))&lt;&gt;INDEX($K$6:$AE$6,1,MATCH(1,K387:AE387,-1)),INDEX($K$6:$AE$6,1,MATCH(1,K387:AE387,1)),"-")</f>
        <v>-</v>
      </c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</row>
    <row r="388" spans="1:261" s="44" customFormat="1" x14ac:dyDescent="0.2">
      <c r="A388" s="169" t="str">
        <f>IF(IFERROR(VLOOKUP(G388,EmployesActifs,1,FALSE),"Non")&lt;&gt;"Non","Oui","Non")</f>
        <v>Non</v>
      </c>
      <c r="B388" s="172">
        <f>IF(A388="Oui",1,0)</f>
        <v>0</v>
      </c>
      <c r="C388" s="172">
        <f>IF(OR(G388="Médecin",H388="Médecin",I388="Médecin",I388="Médecins",H388="anesthésiste",H388="boursier univ.",H388="chercheur",H388="chirurgien",H388="Résident(e)",H388="Md Urg",H388="Md Card",H388="Fellow",H388="Externe Médecine",H388="Directeur de la biobanque Médecin",H388="monit.-boursier",),1,0)</f>
        <v>0</v>
      </c>
      <c r="D388" s="172">
        <f>IF(OR(G388=0,H388="Stagiaire",H388="Stagiaires",H388="Externe",H388="Externes",G388="agence",H388="STAGIAIRE INFIRMIER(ÈRE)",H388="STAGIAIRE SI",H388="STAGIAIRE PAB",H388="STAGIAIRE EN PERFUSION",H388="Stagiaire Physiothérapeute",H388="Stagiaire médecine",H388="Stagiaire - Service sociaux",H388="STAGIAIRE SOINS INFIRMIERS",H388="STAGIAIRE EXTERNE EN MÉDECINE",H388="ss",),1,0)</f>
        <v>0</v>
      </c>
      <c r="E388" s="28" t="s">
        <v>1692</v>
      </c>
      <c r="F388" s="28" t="s">
        <v>1693</v>
      </c>
      <c r="G388" s="257">
        <v>5265</v>
      </c>
      <c r="H388" s="57" t="s">
        <v>103</v>
      </c>
      <c r="I388" s="66" t="s">
        <v>1644</v>
      </c>
      <c r="J388" s="273">
        <f ca="1">IF(AK388&lt;=Données!$B$2,1," ")</f>
        <v>1</v>
      </c>
      <c r="K388" s="45"/>
      <c r="L388" s="46">
        <v>1</v>
      </c>
      <c r="M388" s="47"/>
      <c r="N388" s="48"/>
      <c r="O388" s="185"/>
      <c r="P388" s="187"/>
      <c r="Q388" s="185"/>
      <c r="R388" s="186"/>
      <c r="S388" s="186"/>
      <c r="T388" s="187"/>
      <c r="U388" s="187"/>
      <c r="V388" s="187"/>
      <c r="W388" s="187"/>
      <c r="X388" s="214"/>
      <c r="Y388" s="215"/>
      <c r="Z388" s="36"/>
      <c r="AA388" s="34"/>
      <c r="AB388" s="35"/>
      <c r="AC388" s="35"/>
      <c r="AD388" s="35"/>
      <c r="AE388" s="324"/>
      <c r="AF388" s="325"/>
      <c r="AG388" s="326"/>
      <c r="AH388" s="36"/>
      <c r="AI388" s="56"/>
      <c r="AJ388" s="41" t="s">
        <v>85</v>
      </c>
      <c r="AK388" s="42">
        <v>44593</v>
      </c>
      <c r="AL388" s="50"/>
      <c r="AM388" s="337" t="str">
        <f>INDEX($K$6:$AE$6,1,MATCH(1,K388:AE388,-1))</f>
        <v>95PFE-L2M</v>
      </c>
      <c r="AN388" s="337" t="str">
        <f>IF(INDEX($K$6:$AE$6,1,MATCH(1,K388:AE388,1))&lt;&gt;INDEX($K$6:$AE$6,1,MATCH(1,K388:AE388,-1)),INDEX($K$6:$AE$6,1,MATCH(1,K388:AE388,1)),"-")</f>
        <v>-</v>
      </c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</row>
    <row r="389" spans="1:261" s="44" customFormat="1" x14ac:dyDescent="0.2">
      <c r="A389" s="169" t="str">
        <f>IF(IFERROR(VLOOKUP(G389,EmployesActifs,1,FALSE),"Non")&lt;&gt;"Non","Oui","Non")</f>
        <v>Non</v>
      </c>
      <c r="B389" s="172">
        <f>IF(A389="Oui",1,0)</f>
        <v>0</v>
      </c>
      <c r="C389" s="172">
        <f>IF(OR(G389="Médecin",H389="Médecin",I389="Médecin",I389="Médecins",H389="anesthésiste",H389="boursier univ.",H389="chercheur",H389="chirurgien",H389="Résident(e)",H389="Md Urg",H389="Md Card",H389="Fellow",H389="Externe Médecine",H389="Directeur de la biobanque Médecin",H389="monit.-boursier",),1,0)</f>
        <v>0</v>
      </c>
      <c r="D389" s="172">
        <f>IF(OR(G389=0,H389="Stagiaire",H389="Stagiaires",H389="Externe",H389="Externes",G389="agence",H389="STAGIAIRE INFIRMIER(ÈRE)",H389="STAGIAIRE SI",H389="STAGIAIRE PAB",H389="STAGIAIRE EN PERFUSION",H389="Stagiaire Physiothérapeute",H389="Stagiaire médecine",H389="Stagiaire - Service sociaux",H389="STAGIAIRE SOINS INFIRMIERS",H389="STAGIAIRE EXTERNE EN MÉDECINE",H389="ss",),1,0)</f>
        <v>1</v>
      </c>
      <c r="E389" s="28" t="s">
        <v>2991</v>
      </c>
      <c r="F389" s="28" t="s">
        <v>1386</v>
      </c>
      <c r="G389" s="51">
        <v>12470</v>
      </c>
      <c r="H389" s="57" t="s">
        <v>186</v>
      </c>
      <c r="I389" s="58" t="s">
        <v>65</v>
      </c>
      <c r="J389" s="29">
        <f ca="1">IF(AK389&lt;=Données!$B$2,1," ")</f>
        <v>1</v>
      </c>
      <c r="K389" s="45">
        <v>1</v>
      </c>
      <c r="L389" s="46"/>
      <c r="M389" s="47"/>
      <c r="N389" s="48"/>
      <c r="O389" s="185"/>
      <c r="P389" s="187"/>
      <c r="Q389" s="185"/>
      <c r="R389" s="186"/>
      <c r="S389" s="186"/>
      <c r="T389" s="187"/>
      <c r="U389" s="187"/>
      <c r="V389" s="187"/>
      <c r="W389" s="187"/>
      <c r="X389" s="214"/>
      <c r="Y389" s="215"/>
      <c r="Z389" s="36"/>
      <c r="AA389" s="34"/>
      <c r="AB389" s="35"/>
      <c r="AC389" s="35"/>
      <c r="AD389" s="35"/>
      <c r="AE389" s="324"/>
      <c r="AF389" s="325"/>
      <c r="AG389" s="326"/>
      <c r="AH389" s="36"/>
      <c r="AI389" s="56"/>
      <c r="AJ389" s="41" t="s">
        <v>85</v>
      </c>
      <c r="AK389" s="42">
        <v>44832</v>
      </c>
      <c r="AL389" s="50"/>
      <c r="AM389" s="337" t="str">
        <f>INDEX($K$6:$AE$6,1,MATCH(1,K389:AE389,-1))</f>
        <v>95PFE-L2S</v>
      </c>
      <c r="AN389" s="337" t="str">
        <f>IF(INDEX($K$6:$AE$6,1,MATCH(1,K389:AE389,1))&lt;&gt;INDEX($K$6:$AE$6,1,MATCH(1,K389:AE389,-1)),INDEX($K$6:$AE$6,1,MATCH(1,K389:AE389,1)),"-")</f>
        <v>-</v>
      </c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</row>
    <row r="390" spans="1:261" s="44" customFormat="1" x14ac:dyDescent="0.2">
      <c r="A390" s="169" t="str">
        <f>IF(IFERROR(VLOOKUP(G390,EmployesActifs,1,FALSE),"Non")&lt;&gt;"Non","Oui","Non")</f>
        <v>Non</v>
      </c>
      <c r="B390" s="172">
        <f>IF(A390="Oui",1,0)</f>
        <v>0</v>
      </c>
      <c r="C390" s="172">
        <f>IF(OR(G390="Médecin",H390="Médecin",I390="Médecin",I390="Médecins",H390="anesthésiste",H390="boursier univ.",H390="chercheur",H390="chirurgien",H390="Résident(e)",H390="Md Urg",H390="Md Card",H390="Fellow",H390="Externe Médecine",H390="Directeur de la biobanque Médecin",H390="monit.-boursier",),1,0)</f>
        <v>0</v>
      </c>
      <c r="D390" s="172">
        <f>IF(OR(G390=0,H390="Stagiaire",H390="Stagiaires",H390="Externe",H390="Externes",G390="agence",H390="STAGIAIRE INFIRMIER(ÈRE)",H390="STAGIAIRE SI",H390="STAGIAIRE PAB",H390="STAGIAIRE EN PERFUSION",H390="Stagiaire Physiothérapeute",H390="Stagiaire médecine",H390="Stagiaire - Service sociaux",H390="STAGIAIRE SOINS INFIRMIERS",H390="STAGIAIRE EXTERNE EN MÉDECINE",H390="ss",),1,0)</f>
        <v>0</v>
      </c>
      <c r="E390" s="28" t="s">
        <v>1709</v>
      </c>
      <c r="F390" s="28" t="s">
        <v>1710</v>
      </c>
      <c r="G390" s="255">
        <v>11776</v>
      </c>
      <c r="H390" s="79" t="s">
        <v>972</v>
      </c>
      <c r="I390" s="164" t="s">
        <v>798</v>
      </c>
      <c r="J390" s="273">
        <f ca="1">IF(AK390&lt;=Données!$B$2,1," ")</f>
        <v>1</v>
      </c>
      <c r="K390" s="45" t="s">
        <v>56</v>
      </c>
      <c r="L390" s="46">
        <v>1</v>
      </c>
      <c r="M390" s="47"/>
      <c r="N390" s="48"/>
      <c r="O390" s="185"/>
      <c r="P390" s="187"/>
      <c r="Q390" s="185"/>
      <c r="R390" s="186"/>
      <c r="S390" s="186"/>
      <c r="T390" s="187"/>
      <c r="U390" s="187"/>
      <c r="V390" s="187"/>
      <c r="W390" s="187"/>
      <c r="X390" s="214"/>
      <c r="Y390" s="215"/>
      <c r="Z390" s="36"/>
      <c r="AA390" s="34"/>
      <c r="AB390" s="35"/>
      <c r="AC390" s="35"/>
      <c r="AD390" s="35"/>
      <c r="AE390" s="324"/>
      <c r="AF390" s="325"/>
      <c r="AG390" s="326"/>
      <c r="AH390" s="36"/>
      <c r="AI390" s="56"/>
      <c r="AJ390" s="41" t="s">
        <v>85</v>
      </c>
      <c r="AK390" s="42">
        <v>44469</v>
      </c>
      <c r="AL390" s="50"/>
      <c r="AM390" s="337" t="str">
        <f>INDEX($K$6:$AE$6,1,MATCH(1,K390:AE390,-1))</f>
        <v>95PFE-L2M</v>
      </c>
      <c r="AN390" s="337" t="str">
        <f>IF(INDEX($K$6:$AE$6,1,MATCH(1,K390:AE390,1))&lt;&gt;INDEX($K$6:$AE$6,1,MATCH(1,K390:AE390,-1)),INDEX($K$6:$AE$6,1,MATCH(1,K390:AE390,1)),"-")</f>
        <v>-</v>
      </c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</row>
    <row r="391" spans="1:261" s="44" customFormat="1" x14ac:dyDescent="0.2">
      <c r="A391" s="169" t="str">
        <f>IF(IFERROR(VLOOKUP(G391,EmployesActifs,1,FALSE),"Non")&lt;&gt;"Non","Oui","Non")</f>
        <v>Non</v>
      </c>
      <c r="B391" s="172">
        <f>IF(A391="Oui",1,0)</f>
        <v>0</v>
      </c>
      <c r="C391" s="172">
        <f>IF(OR(G391="Médecin",H391="Médecin",I391="Médecin",I391="Médecins",H391="anesthésiste",H391="boursier univ.",H391="chercheur",H391="chirurgien",H391="Résident(e)",H391="Md Urg",H391="Md Card",H391="Fellow",H391="Externe Médecine",H391="Directeur de la biobanque Médecin",H391="monit.-boursier",),1,0)</f>
        <v>0</v>
      </c>
      <c r="D391" s="172">
        <f>IF(OR(G391=0,H391="Stagiaire",H391="Stagiaires",H391="Externe",H391="Externes",G391="agence",H391="STAGIAIRE INFIRMIER(ÈRE)",H391="STAGIAIRE SI",H391="STAGIAIRE PAB",H391="STAGIAIRE EN PERFUSION",H391="Stagiaire Physiothérapeute",H391="Stagiaire médecine",H391="Stagiaire - Service sociaux",H391="STAGIAIRE SOINS INFIRMIERS",H391="STAGIAIRE EXTERNE EN MÉDECINE",H391="ss",),1,0)</f>
        <v>0</v>
      </c>
      <c r="E391" s="28" t="s">
        <v>3239</v>
      </c>
      <c r="F391" s="28" t="s">
        <v>1394</v>
      </c>
      <c r="G391" s="255">
        <v>12933</v>
      </c>
      <c r="H391" s="79" t="s">
        <v>54</v>
      </c>
      <c r="I391" s="164" t="s">
        <v>55</v>
      </c>
      <c r="J391" s="273">
        <f ca="1">IF(AL391&lt;=Données!$B$2,1," ")</f>
        <v>1</v>
      </c>
      <c r="K391" s="45"/>
      <c r="L391" s="46">
        <v>1</v>
      </c>
      <c r="M391" s="47"/>
      <c r="N391" s="48"/>
      <c r="O391" s="185"/>
      <c r="P391" s="187"/>
      <c r="Q391" s="185"/>
      <c r="R391" s="186"/>
      <c r="S391" s="186"/>
      <c r="T391" s="187"/>
      <c r="U391" s="187"/>
      <c r="V391" s="187"/>
      <c r="W391" s="187"/>
      <c r="X391" s="214"/>
      <c r="Y391" s="215"/>
      <c r="Z391" s="36"/>
      <c r="AA391" s="34"/>
      <c r="AB391" s="35"/>
      <c r="AC391" s="35"/>
      <c r="AD391" s="35"/>
      <c r="AE391" s="324"/>
      <c r="AF391" s="325"/>
      <c r="AG391" s="326"/>
      <c r="AH391" s="36"/>
      <c r="AI391" s="56"/>
      <c r="AJ391" s="328"/>
      <c r="AK391" s="330" t="s">
        <v>50</v>
      </c>
      <c r="AL391" s="331">
        <v>45029</v>
      </c>
      <c r="AM391" s="337" t="str">
        <f>INDEX($K$6:$AE$6,1,MATCH(1,K391:AE391,-1))</f>
        <v>95PFE-L2M</v>
      </c>
      <c r="AN391" s="337" t="str">
        <f>IF(INDEX($K$6:$AE$6,1,MATCH(1,K391:AE391,1))&lt;&gt;INDEX($K$6:$AE$6,1,MATCH(1,K391:AE391,-1)),INDEX($K$6:$AE$6,1,MATCH(1,K391:AE391,1)),"-")</f>
        <v>-</v>
      </c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</row>
    <row r="392" spans="1:261" s="44" customFormat="1" x14ac:dyDescent="0.2">
      <c r="A392" s="169" t="str">
        <f>IF(IFERROR(VLOOKUP(G392,EmployesActifs,1,FALSE),"Non")&lt;&gt;"Non","Oui","Non")</f>
        <v>Non</v>
      </c>
      <c r="B392" s="172">
        <f>IF(A392="Oui",1,0)</f>
        <v>0</v>
      </c>
      <c r="C392" s="172">
        <f>IF(OR(G392="Médecin",H392="Médecin",I392="Médecin",I392="Médecins",H392="anesthésiste",H392="boursier univ.",H392="chercheur",H392="chirurgien",H392="Résident(e)",H392="Md Urg",H392="Md Card",H392="Fellow",H392="Externe Médecine",H392="Directeur de la biobanque Médecin",H392="monit.-boursier",),1,0)</f>
        <v>0</v>
      </c>
      <c r="D392" s="172">
        <f>IF(OR(G392=0,H392="Stagiaire",H392="Stagiaires",H392="Externe",H392="Externes",G392="agence",H392="STAGIAIRE INFIRMIER(ÈRE)",H392="STAGIAIRE SI",H392="STAGIAIRE PAB",H392="STAGIAIRE EN PERFUSION",H392="Stagiaire Physiothérapeute",H392="Stagiaire médecine",H392="Stagiaire - Service sociaux",H392="STAGIAIRE SOINS INFIRMIERS",H392="STAGIAIRE EXTERNE EN MÉDECINE",H392="ss",),1,0)</f>
        <v>0</v>
      </c>
      <c r="E392" s="28" t="s">
        <v>4097</v>
      </c>
      <c r="F392" s="28" t="s">
        <v>4098</v>
      </c>
      <c r="G392" s="257">
        <v>12210</v>
      </c>
      <c r="H392" s="79" t="s">
        <v>5015</v>
      </c>
      <c r="I392" s="164" t="s">
        <v>4464</v>
      </c>
      <c r="J392" s="273" t="str">
        <f ca="1">IF(AK392&lt;=Données!$B$2,1," ")</f>
        <v xml:space="preserve"> </v>
      </c>
      <c r="K392" s="45">
        <v>1</v>
      </c>
      <c r="L392" s="46"/>
      <c r="M392" s="47"/>
      <c r="N392" s="48"/>
      <c r="O392" s="185"/>
      <c r="P392" s="187"/>
      <c r="Q392" s="185"/>
      <c r="R392" s="186"/>
      <c r="S392" s="186"/>
      <c r="T392" s="187"/>
      <c r="U392" s="187"/>
      <c r="V392" s="187"/>
      <c r="W392" s="187"/>
      <c r="X392" s="214"/>
      <c r="Y392" s="215"/>
      <c r="Z392" s="36"/>
      <c r="AA392" s="34"/>
      <c r="AB392" s="35"/>
      <c r="AC392" s="35"/>
      <c r="AD392" s="35"/>
      <c r="AE392" s="324"/>
      <c r="AF392" s="325"/>
      <c r="AG392" s="326"/>
      <c r="AH392" s="344"/>
      <c r="AI392" s="56"/>
      <c r="AJ392" s="41" t="s">
        <v>4462</v>
      </c>
      <c r="AK392" s="42">
        <v>45265</v>
      </c>
      <c r="AL392" s="50"/>
      <c r="AM392" s="337" t="str">
        <f>INDEX($K$6:$AE$6,1,MATCH(1,K392:AE392,-1))</f>
        <v>95PFE-L2S</v>
      </c>
      <c r="AN392" s="337" t="str">
        <f>IF(INDEX($K$6:$AE$6,1,MATCH(1,K392:AE392,1))&lt;&gt;INDEX($K$6:$AE$6,1,MATCH(1,K392:AE392,-1)),INDEX($K$6:$AE$6,1,MATCH(1,K392:AE392,1)),"-")</f>
        <v>-</v>
      </c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</row>
    <row r="393" spans="1:261" s="44" customFormat="1" x14ac:dyDescent="0.2">
      <c r="A393" s="169" t="str">
        <f>IF(IFERROR(VLOOKUP(G393,EmployesActifs,1,FALSE),"Non")&lt;&gt;"Non","Oui","Non")</f>
        <v>Non</v>
      </c>
      <c r="B393" s="172">
        <f>IF(A393="Oui",1,0)</f>
        <v>0</v>
      </c>
      <c r="C393" s="172">
        <f>IF(OR(G393="Médecin",H393="Médecin",I393="Médecin",I393="Médecins",H393="anesthésiste",H393="boursier univ.",H393="chercheur",H393="chirurgien",H393="Résident(e)",H393="Md Urg",H393="Md Card",H393="Fellow",H393="Externe Médecine",H393="Directeur de la biobanque Médecin",H393="monit.-boursier",),1,0)</f>
        <v>0</v>
      </c>
      <c r="D393" s="172">
        <f>IF(OR(G393=0,H393="Stagiaire",H393="Stagiaires",H393="Externe",H393="Externes",G393="agence",H393="STAGIAIRE INFIRMIER(ÈRE)",H393="STAGIAIRE SI",H393="STAGIAIRE PAB",H393="STAGIAIRE EN PERFUSION",H393="Stagiaire Physiothérapeute",H393="Stagiaire médecine",H393="Stagiaire - Service sociaux",H393="STAGIAIRE SOINS INFIRMIERS",H393="STAGIAIRE EXTERNE EN MÉDECINE",H393="ss",),1,0)</f>
        <v>0</v>
      </c>
      <c r="E393" s="28" t="s">
        <v>3293</v>
      </c>
      <c r="F393" s="28" t="s">
        <v>503</v>
      </c>
      <c r="G393" s="257">
        <v>13039</v>
      </c>
      <c r="H393" s="57" t="s">
        <v>2919</v>
      </c>
      <c r="I393" s="58" t="s">
        <v>84</v>
      </c>
      <c r="J393" s="273">
        <f ca="1">IF(AK393&lt;=Données!$B$2,1," ")</f>
        <v>1</v>
      </c>
      <c r="K393" s="45"/>
      <c r="L393" s="46">
        <v>1</v>
      </c>
      <c r="M393" s="47"/>
      <c r="N393" s="48"/>
      <c r="O393" s="185"/>
      <c r="P393" s="187"/>
      <c r="Q393" s="185"/>
      <c r="R393" s="186"/>
      <c r="S393" s="186"/>
      <c r="T393" s="187"/>
      <c r="U393" s="187"/>
      <c r="V393" s="187"/>
      <c r="W393" s="187"/>
      <c r="X393" s="214"/>
      <c r="Y393" s="215"/>
      <c r="Z393" s="36"/>
      <c r="AA393" s="34"/>
      <c r="AB393" s="35"/>
      <c r="AC393" s="35"/>
      <c r="AD393" s="35"/>
      <c r="AE393" s="324"/>
      <c r="AF393" s="325"/>
      <c r="AG393" s="326"/>
      <c r="AH393" s="36"/>
      <c r="AI393" s="56"/>
      <c r="AJ393" s="41" t="s">
        <v>2858</v>
      </c>
      <c r="AK393" s="42">
        <v>45062</v>
      </c>
      <c r="AL393" s="50"/>
      <c r="AM393" s="337" t="str">
        <f>INDEX($K$6:$AE$6,1,MATCH(1,K393:AE393,-1))</f>
        <v>95PFE-L2M</v>
      </c>
      <c r="AN393" s="337" t="str">
        <f>IF(INDEX($K$6:$AE$6,1,MATCH(1,K393:AE393,1))&lt;&gt;INDEX($K$6:$AE$6,1,MATCH(1,K393:AE393,-1)),INDEX($K$6:$AE$6,1,MATCH(1,K393:AE393,1)),"-")</f>
        <v>-</v>
      </c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</row>
    <row r="394" spans="1:261" s="44" customFormat="1" x14ac:dyDescent="0.2">
      <c r="A394" s="169" t="str">
        <f>IF(IFERROR(VLOOKUP(G394,EmployesActifs,1,FALSE),"Non")&lt;&gt;"Non","Oui","Non")</f>
        <v>Non</v>
      </c>
      <c r="B394" s="172">
        <f>IF(A394="Oui",1,0)</f>
        <v>0</v>
      </c>
      <c r="C394" s="172">
        <v>0</v>
      </c>
      <c r="D394" s="172">
        <v>0</v>
      </c>
      <c r="E394" s="28" t="s">
        <v>3360</v>
      </c>
      <c r="F394" s="28" t="s">
        <v>3361</v>
      </c>
      <c r="G394" s="262">
        <v>13125</v>
      </c>
      <c r="H394" s="79" t="s">
        <v>54</v>
      </c>
      <c r="I394" s="164" t="s">
        <v>55</v>
      </c>
      <c r="J394" s="273">
        <f ca="1">IF(AK394&lt;=Données!$B$2,1," ")</f>
        <v>1</v>
      </c>
      <c r="K394" s="45"/>
      <c r="L394" s="46">
        <v>1</v>
      </c>
      <c r="M394" s="47"/>
      <c r="N394" s="48"/>
      <c r="O394" s="185"/>
      <c r="P394" s="187"/>
      <c r="Q394" s="185"/>
      <c r="R394" s="186"/>
      <c r="S394" s="186"/>
      <c r="T394" s="187"/>
      <c r="U394" s="187"/>
      <c r="V394" s="187"/>
      <c r="W394" s="187"/>
      <c r="X394" s="214"/>
      <c r="Y394" s="215"/>
      <c r="Z394" s="36"/>
      <c r="AA394" s="34"/>
      <c r="AB394" s="35"/>
      <c r="AC394" s="35"/>
      <c r="AD394" s="35"/>
      <c r="AE394" s="324"/>
      <c r="AF394" s="325"/>
      <c r="AG394" s="326"/>
      <c r="AH394" s="36"/>
      <c r="AI394" s="56"/>
      <c r="AJ394" s="178" t="s">
        <v>50</v>
      </c>
      <c r="AK394" s="42">
        <v>45124</v>
      </c>
      <c r="AL394" s="50"/>
      <c r="AM394" s="337" t="str">
        <f>INDEX($K$6:$AE$6,1,MATCH(1,K394:AE394,-1))</f>
        <v>95PFE-L2M</v>
      </c>
      <c r="AN394" s="337" t="str">
        <f>IF(INDEX($K$6:$AE$6,1,MATCH(1,K394:AE394,1))&lt;&gt;INDEX($K$6:$AE$6,1,MATCH(1,K394:AE394,-1)),INDEX($K$6:$AE$6,1,MATCH(1,K394:AE394,1)),"-")</f>
        <v>-</v>
      </c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</row>
    <row r="395" spans="1:261" x14ac:dyDescent="0.2">
      <c r="A395" s="169" t="str">
        <f>IF(IFERROR(VLOOKUP(G395,EmployesActifs,1,FALSE),"Non")&lt;&gt;"Non","Oui","Non")</f>
        <v>Non</v>
      </c>
      <c r="B395" s="172">
        <f>IF(A395="Oui",1,0)</f>
        <v>0</v>
      </c>
      <c r="C395" s="172">
        <f>IF(OR(G395="Médecin",H395="Médecin",I395="Médecin",I395="Médecins",H395="anesthésiste",H395="boursier univ.",H395="chercheur",H395="chirurgien",H395="Résident(e)",H395="Md Urg",H395="Md Card",H395="Fellow",H395="Externe Médecine",H395="Directeur de la biobanque Médecin",H395="monit.-boursier",),1,0)</f>
        <v>0</v>
      </c>
      <c r="D395" s="172">
        <f>IF(OR(G395=0,H395="Stagiaire",H395="Stagiaires",H395="Externe",H395="Externes",G395="agence",H395="STAGIAIRE INFIRMIER(ÈRE)",H395="STAGIAIRE SI",H395="STAGIAIRE PAB",H395="STAGIAIRE EN PERFUSION",H395="Stagiaire Physiothérapeute",H395="Stagiaire médecine",H395="Stagiaire - Service sociaux",H395="STAGIAIRE SOINS INFIRMIERS",H395="STAGIAIRE EXTERNE EN MÉDECINE",H395="ss",),1,0)</f>
        <v>0</v>
      </c>
      <c r="E395" s="28" t="s">
        <v>3360</v>
      </c>
      <c r="F395" s="28" t="s">
        <v>4446</v>
      </c>
      <c r="G395" s="257">
        <v>13274</v>
      </c>
      <c r="H395" s="304" t="s">
        <v>54</v>
      </c>
      <c r="I395" s="164" t="s">
        <v>55</v>
      </c>
      <c r="J395" s="273">
        <f ca="1">IF(AK395&lt;=Données!$B$2,1," ")</f>
        <v>1</v>
      </c>
      <c r="K395" s="45"/>
      <c r="L395" s="46" t="s">
        <v>56</v>
      </c>
      <c r="M395" s="47"/>
      <c r="N395" s="48">
        <v>1</v>
      </c>
      <c r="O395" s="185"/>
      <c r="P395" s="187"/>
      <c r="Q395" s="185"/>
      <c r="R395" s="186"/>
      <c r="S395" s="186"/>
      <c r="T395" s="187"/>
      <c r="U395" s="187"/>
      <c r="V395" s="187"/>
      <c r="W395" s="187"/>
      <c r="X395" s="214"/>
      <c r="Y395" s="215"/>
      <c r="Z395" s="36"/>
      <c r="AA395" s="34"/>
      <c r="AB395" s="35"/>
      <c r="AC395" s="35"/>
      <c r="AD395" s="35"/>
      <c r="AE395" s="324"/>
      <c r="AF395" s="325"/>
      <c r="AG395" s="326"/>
      <c r="AH395" s="36"/>
      <c r="AI395" s="56"/>
      <c r="AJ395" s="41" t="s">
        <v>652</v>
      </c>
      <c r="AK395" s="42">
        <v>45227</v>
      </c>
      <c r="AL395" s="50"/>
      <c r="AM395" s="337" t="str">
        <f>INDEX($K$6:$AE$6,1,MATCH(1,K395:AE395,-1))</f>
        <v>F550</v>
      </c>
      <c r="AN395" s="337" t="str">
        <f>IF(INDEX($K$6:$AE$6,1,MATCH(1,K395:AE395,1))&lt;&gt;INDEX($K$6:$AE$6,1,MATCH(1,K395:AE395,-1)),INDEX($K$6:$AE$6,1,MATCH(1,K395:AE395,1)),"-")</f>
        <v>-</v>
      </c>
      <c r="AO395"/>
      <c r="AP395"/>
      <c r="AQ395"/>
    </row>
    <row r="396" spans="1:261" s="44" customFormat="1" x14ac:dyDescent="0.2">
      <c r="A396" s="169" t="str">
        <f>IF(IFERROR(VLOOKUP(G396,EmployesActifs,1,FALSE),"Non")&lt;&gt;"Non","Oui","Non")</f>
        <v>Non</v>
      </c>
      <c r="B396" s="172">
        <f>IF(A396="Oui",1,0)</f>
        <v>0</v>
      </c>
      <c r="C396" s="172">
        <f>IF(OR(G396="Médecin",H396="Médecin",I396="Médecin",I396="Médecins",H396="anesthésiste",H396="boursier univ.",H396="chercheur",H396="chirurgien",H396="Résident(e)",H396="Md Urg",H396="Md Card",H396="Fellow",H396="Externe Médecine",H396="Directeur de la biobanque Médecin",H396="monit.-boursier",),1,0)</f>
        <v>0</v>
      </c>
      <c r="D396" s="172">
        <f>IF(OR(G396=0,H396="Stagiaire",H396="Stagiaires",H396="Externe",H396="Externes",G396="agence",H396="STAGIAIRE INFIRMIER(ÈRE)",H396="STAGIAIRE SI",H396="STAGIAIRE PAB",H396="STAGIAIRE EN PERFUSION",H396="Stagiaire Physiothérapeute",H396="Stagiaire médecine",H396="Stagiaire - Service sociaux",H396="STAGIAIRE SOINS INFIRMIERS",H396="STAGIAIRE EXTERNE EN MÉDECINE",H396="ss",),1,0)</f>
        <v>0</v>
      </c>
      <c r="E396" s="28" t="s">
        <v>1724</v>
      </c>
      <c r="F396" s="28" t="s">
        <v>1725</v>
      </c>
      <c r="G396" s="255">
        <v>9708</v>
      </c>
      <c r="H396" s="79" t="s">
        <v>103</v>
      </c>
      <c r="I396" s="164" t="s">
        <v>61</v>
      </c>
      <c r="J396" s="273">
        <f ca="1">IF(AK396&lt;=Données!$B$2,1," ")</f>
        <v>1</v>
      </c>
      <c r="K396" s="45"/>
      <c r="L396" s="46"/>
      <c r="M396" s="47"/>
      <c r="N396" s="48"/>
      <c r="O396" s="185"/>
      <c r="P396" s="187"/>
      <c r="Q396" s="185">
        <v>1</v>
      </c>
      <c r="R396" s="186"/>
      <c r="S396" s="186"/>
      <c r="T396" s="187"/>
      <c r="U396" s="187"/>
      <c r="V396" s="187"/>
      <c r="W396" s="187"/>
      <c r="X396" s="214"/>
      <c r="Y396" s="215"/>
      <c r="Z396" s="36"/>
      <c r="AA396" s="34"/>
      <c r="AB396" s="35"/>
      <c r="AC396" s="35"/>
      <c r="AD396" s="35"/>
      <c r="AE396" s="324"/>
      <c r="AF396" s="325"/>
      <c r="AG396" s="326"/>
      <c r="AH396" s="36"/>
      <c r="AI396" s="56"/>
      <c r="AJ396" s="41" t="s">
        <v>193</v>
      </c>
      <c r="AK396" s="42">
        <v>43920</v>
      </c>
      <c r="AL396" s="50" t="s">
        <v>1726</v>
      </c>
      <c r="AM396" s="337" t="str">
        <f>INDEX($K$6:$AE$6,1,MATCH(1,K396:AE396,-1))</f>
        <v>1860-S</v>
      </c>
      <c r="AN396" s="337" t="str">
        <f>IF(INDEX($K$6:$AE$6,1,MATCH(1,K396:AE396,1))&lt;&gt;INDEX($K$6:$AE$6,1,MATCH(1,K396:AE396,-1)),INDEX($K$6:$AE$6,1,MATCH(1,K396:AE396,1)),"-")</f>
        <v>-</v>
      </c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</row>
    <row r="397" spans="1:261" s="44" customFormat="1" x14ac:dyDescent="0.2">
      <c r="A397" s="169" t="str">
        <f>IF(IFERROR(VLOOKUP(G397,EmployesActifs,1,FALSE),"Non")&lt;&gt;"Non","Oui","Non")</f>
        <v>Non</v>
      </c>
      <c r="B397" s="172">
        <f>IF(A397="Oui",1,0)</f>
        <v>0</v>
      </c>
      <c r="C397" s="172">
        <f>IF(OR(G397="Médecin",H397="Médecin",I397="Médecin",I397="Médecins",H397="anesthésiste",H397="boursier univ.",H397="chercheur",H397="chirurgien",H397="Résident(e)",H397="Md Urg",H397="Md Card",H397="Fellow",H397="Externe Médecine",H397="Directeur de la biobanque Médecin",H397="monit.-boursier",),1,0)</f>
        <v>0</v>
      </c>
      <c r="D397" s="172">
        <f>IF(OR(G397=0,H397="Stagiaire",H397="Stagiaires",H397="Externe",H397="Externes",G397="agence",H397="STAGIAIRE INFIRMIER(ÈRE)",H397="STAGIAIRE SI",H397="STAGIAIRE PAB",H397="STAGIAIRE EN PERFUSION",H397="Stagiaire Physiothérapeute",H397="Stagiaire médecine",H397="Stagiaire - Service sociaux",H397="STAGIAIRE SOINS INFIRMIERS",H397="STAGIAIRE EXTERNE EN MÉDECINE",H397="ss",),1,0)</f>
        <v>0</v>
      </c>
      <c r="E397" s="28" t="s">
        <v>4535</v>
      </c>
      <c r="F397" s="28" t="s">
        <v>4536</v>
      </c>
      <c r="G397" s="262">
        <v>13275</v>
      </c>
      <c r="H397" s="79" t="s">
        <v>1559</v>
      </c>
      <c r="I397" s="164" t="s">
        <v>5715</v>
      </c>
      <c r="J397" s="273" t="str">
        <f ca="1">IF(AK397&lt;=Données!$B$2,1," ")</f>
        <v xml:space="preserve"> </v>
      </c>
      <c r="K397" s="45"/>
      <c r="L397" s="46">
        <v>1</v>
      </c>
      <c r="M397" s="47"/>
      <c r="N397" s="48">
        <v>1</v>
      </c>
      <c r="O397" s="185"/>
      <c r="P397" s="187"/>
      <c r="Q397" s="185"/>
      <c r="R397" s="186"/>
      <c r="S397" s="186">
        <v>1</v>
      </c>
      <c r="T397" s="187"/>
      <c r="U397" s="187"/>
      <c r="V397" s="187"/>
      <c r="W397" s="187"/>
      <c r="X397" s="214"/>
      <c r="Y397" s="215"/>
      <c r="Z397" s="36"/>
      <c r="AA397" s="34"/>
      <c r="AB397" s="35"/>
      <c r="AC397" s="35"/>
      <c r="AD397" s="35"/>
      <c r="AE397" s="324"/>
      <c r="AF397" s="325"/>
      <c r="AG397" s="326"/>
      <c r="AH397" s="344"/>
      <c r="AI397" s="56"/>
      <c r="AJ397" s="41" t="s">
        <v>4462</v>
      </c>
      <c r="AK397" s="42">
        <v>45302</v>
      </c>
      <c r="AL397" s="50"/>
      <c r="AM397" s="337" t="str">
        <f>INDEX($K$6:$AE$6,1,MATCH(1,K397:AE397,-1))</f>
        <v>95PFE-L2M</v>
      </c>
      <c r="AN397" s="337" t="str">
        <f>IF(INDEX($K$6:$AE$6,1,MATCH(1,K397:AE397,1))&lt;&gt;INDEX($K$6:$AE$6,1,MATCH(1,K397:AE397,-1)),INDEX($K$6:$AE$6,1,MATCH(1,K397:AE397,1)),"-")</f>
        <v>1870 +</v>
      </c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</row>
    <row r="398" spans="1:261" s="44" customFormat="1" x14ac:dyDescent="0.2">
      <c r="A398" s="169" t="str">
        <f>IF(IFERROR(VLOOKUP(G398,EmployesActifs,1,FALSE),"Non")&lt;&gt;"Non","Oui","Non")</f>
        <v>Non</v>
      </c>
      <c r="B398" s="172">
        <f>IF(A398="Oui",1,0)</f>
        <v>0</v>
      </c>
      <c r="C398" s="172">
        <f>IF(OR(G398="Médecin",H398="Médecin",I398="Médecin",I398="Médecins",H398="anesthésiste",H398="boursier univ.",H398="chercheur",H398="chirurgien",H398="Résident(e)",H398="Md Urg",H398="Md Card",H398="Fellow",H398="Externe Médecine",H398="Directeur de la biobanque Médecin",H398="monit.-boursier",),1,0)</f>
        <v>0</v>
      </c>
      <c r="D398" s="172">
        <f>IF(OR(G398=0,H398="Stagiaire",H398="Stagiaires",H398="Externe",H398="Externes",G398="agence",H398="STAGIAIRE INFIRMIER(ÈRE)",H398="STAGIAIRE SI",H398="STAGIAIRE PAB",H398="STAGIAIRE EN PERFUSION",H398="Stagiaire Physiothérapeute",H398="Stagiaire médecine",H398="Stagiaire - Service sociaux",H398="STAGIAIRE SOINS INFIRMIERS",H398="STAGIAIRE EXTERNE EN MÉDECINE",H398="ss",),1,0)</f>
        <v>0</v>
      </c>
      <c r="E398" s="28" t="s">
        <v>5240</v>
      </c>
      <c r="F398" s="28" t="s">
        <v>5241</v>
      </c>
      <c r="G398" s="255">
        <v>13565</v>
      </c>
      <c r="H398" s="79" t="s">
        <v>1559</v>
      </c>
      <c r="I398" s="164" t="s">
        <v>5716</v>
      </c>
      <c r="J398" s="273" t="str">
        <f ca="1">IF(AL398&lt;=Données!$B$2,1," ")</f>
        <v xml:space="preserve"> </v>
      </c>
      <c r="K398" s="45"/>
      <c r="L398" s="46">
        <v>1</v>
      </c>
      <c r="M398" s="47"/>
      <c r="N398" s="48"/>
      <c r="O398" s="185"/>
      <c r="P398" s="187"/>
      <c r="Q398" s="185"/>
      <c r="R398" s="186"/>
      <c r="S398" s="186"/>
      <c r="T398" s="187"/>
      <c r="U398" s="187"/>
      <c r="V398" s="187"/>
      <c r="W398" s="187"/>
      <c r="X398" s="214"/>
      <c r="Y398" s="215"/>
      <c r="Z398" s="36"/>
      <c r="AA398" s="34"/>
      <c r="AB398" s="35"/>
      <c r="AC398" s="35"/>
      <c r="AD398" s="35"/>
      <c r="AE398" s="324"/>
      <c r="AF398" s="325"/>
      <c r="AG398" s="326"/>
      <c r="AH398" s="36"/>
      <c r="AI398" s="56"/>
      <c r="AJ398" s="328"/>
      <c r="AK398" s="330" t="s">
        <v>4462</v>
      </c>
      <c r="AL398" s="331">
        <v>45420</v>
      </c>
      <c r="AM398" s="337" t="str">
        <f>INDEX($K$6:$AE$6,1,MATCH(1,K398:AE398,-1))</f>
        <v>95PFE-L2M</v>
      </c>
      <c r="AN398" s="337" t="str">
        <f>IF(INDEX($K$6:$AE$6,1,MATCH(1,K398:AE398,1))&lt;&gt;INDEX($K$6:$AE$6,1,MATCH(1,K398:AE398,-1)),INDEX($K$6:$AE$6,1,MATCH(1,K398:AE398,1)),"-")</f>
        <v>-</v>
      </c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</row>
    <row r="399" spans="1:261" s="44" customFormat="1" x14ac:dyDescent="0.2">
      <c r="A399" s="169" t="str">
        <f>IF(IFERROR(VLOOKUP(G399,EmployesActifs,1,FALSE),"Non")&lt;&gt;"Non","Oui","Non")</f>
        <v>Non</v>
      </c>
      <c r="B399" s="172">
        <f>IF(A399="Oui",1,0)</f>
        <v>0</v>
      </c>
      <c r="C399" s="172">
        <f>IF(OR(G399="Médecin",H399="Médecin",I399="Médecin",I399="Médecins",H399="anesthésiste",H399="boursier univ.",H399="chercheur",H399="chirurgien",H399="Résident(e)",H399="Md Urg",H399="Md Card",H399="Fellow",H399="Externe Médecine",H399="Directeur de la biobanque Médecin",H399="monit.-boursier",),1,0)</f>
        <v>0</v>
      </c>
      <c r="D399" s="172">
        <f>IF(OR(G399=0,H399="Stagiaire",H399="Stagiaires",H399="Externe",H399="Externes",G399="agence",H399="STAGIAIRE INFIRMIER(ÈRE)",H399="STAGIAIRE SI",H399="STAGIAIRE PAB",H399="STAGIAIRE EN PERFUSION",H399="Stagiaire Physiothérapeute",H399="Stagiaire médecine",H399="Stagiaire - Service sociaux",H399="STAGIAIRE SOINS INFIRMIERS",H399="STAGIAIRE EXTERNE EN MÉDECINE",H399="ss",),1,0)</f>
        <v>0</v>
      </c>
      <c r="E399" s="28" t="s">
        <v>2928</v>
      </c>
      <c r="F399" s="28" t="s">
        <v>2929</v>
      </c>
      <c r="G399" s="255">
        <v>12252</v>
      </c>
      <c r="H399" s="57" t="s">
        <v>734</v>
      </c>
      <c r="I399" s="52" t="s">
        <v>2930</v>
      </c>
      <c r="J399" s="273">
        <f ca="1">IF(AK399&lt;=Données!$B$2,1," ")</f>
        <v>1</v>
      </c>
      <c r="K399" s="45"/>
      <c r="L399" s="46">
        <v>1</v>
      </c>
      <c r="M399" s="47"/>
      <c r="N399" s="48"/>
      <c r="O399" s="185"/>
      <c r="P399" s="187"/>
      <c r="Q399" s="185"/>
      <c r="R399" s="186"/>
      <c r="S399" s="186"/>
      <c r="T399" s="187"/>
      <c r="U399" s="187"/>
      <c r="V399" s="187"/>
      <c r="W399" s="187"/>
      <c r="X399" s="214"/>
      <c r="Y399" s="215"/>
      <c r="Z399" s="36"/>
      <c r="AA399" s="34"/>
      <c r="AB399" s="35"/>
      <c r="AC399" s="35"/>
      <c r="AD399" s="35"/>
      <c r="AE399" s="324"/>
      <c r="AF399" s="325"/>
      <c r="AG399" s="326"/>
      <c r="AH399" s="36"/>
      <c r="AI399" s="56"/>
      <c r="AJ399" s="41" t="s">
        <v>290</v>
      </c>
      <c r="AK399" s="42">
        <v>44774</v>
      </c>
      <c r="AL399" s="50"/>
      <c r="AM399" s="337" t="str">
        <f>INDEX($K$6:$AE$6,1,MATCH(1,K399:AE399,-1))</f>
        <v>95PFE-L2M</v>
      </c>
      <c r="AN399" s="337" t="str">
        <f>IF(INDEX($K$6:$AE$6,1,MATCH(1,K399:AE399,1))&lt;&gt;INDEX($K$6:$AE$6,1,MATCH(1,K399:AE399,-1)),INDEX($K$6:$AE$6,1,MATCH(1,K399:AE399,1)),"-")</f>
        <v>-</v>
      </c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</row>
    <row r="400" spans="1:261" s="44" customFormat="1" x14ac:dyDescent="0.2">
      <c r="A400" s="169" t="str">
        <f>IF(IFERROR(VLOOKUP(G400,EmployesActifs,1,FALSE),"Non")&lt;&gt;"Non","Oui","Non")</f>
        <v>Non</v>
      </c>
      <c r="B400" s="172">
        <f>IF(A400="Oui",1,0)</f>
        <v>0</v>
      </c>
      <c r="C400" s="172">
        <f>IF(OR(G400="Médecin",H400="Médecin",I400="Médecin",I400="Médecins",H400="anesthésiste",H400="boursier univ.",H400="chercheur",H400="chirurgien",H400="Résident(e)",H400="Md Urg",H400="Md Card",H400="Fellow",H400="Externe Médecine",H400="Directeur de la biobanque Médecin",H400="monit.-boursier",),1,0)</f>
        <v>0</v>
      </c>
      <c r="D400" s="172">
        <f>IF(OR(G400=0,H400="Stagiaire",H400="Stagiaires",H400="Externe",H400="Externes",G400="agence",H400="STAGIAIRE INFIRMIER(ÈRE)",H400="STAGIAIRE SI",H400="STAGIAIRE PAB",H400="STAGIAIRE EN PERFUSION",H400="Stagiaire Physiothérapeute",H400="Stagiaire médecine",H400="Stagiaire - Service sociaux",H400="STAGIAIRE SOINS INFIRMIERS",H400="STAGIAIRE EXTERNE EN MÉDECINE",H400="ss",),1,0)</f>
        <v>0</v>
      </c>
      <c r="E400" s="28" t="s">
        <v>3230</v>
      </c>
      <c r="F400" s="28" t="s">
        <v>2008</v>
      </c>
      <c r="G400" s="257">
        <v>12999</v>
      </c>
      <c r="H400" s="57" t="s">
        <v>2919</v>
      </c>
      <c r="I400" s="52" t="s">
        <v>84</v>
      </c>
      <c r="J400" s="273">
        <f ca="1">IF(AK400&lt;=Données!$B$2,1," ")</f>
        <v>1</v>
      </c>
      <c r="K400" s="45"/>
      <c r="L400" s="46"/>
      <c r="M400" s="47" t="s">
        <v>56</v>
      </c>
      <c r="N400" s="48" t="s">
        <v>56</v>
      </c>
      <c r="O400" s="185"/>
      <c r="P400" s="187"/>
      <c r="Q400" s="185"/>
      <c r="R400" s="186"/>
      <c r="S400" s="186">
        <v>1</v>
      </c>
      <c r="T400" s="187"/>
      <c r="U400" s="187"/>
      <c r="V400" s="187"/>
      <c r="W400" s="187"/>
      <c r="X400" s="214"/>
      <c r="Y400" s="215"/>
      <c r="Z400" s="36"/>
      <c r="AA400" s="34"/>
      <c r="AB400" s="35"/>
      <c r="AC400" s="35"/>
      <c r="AD400" s="35"/>
      <c r="AE400" s="324"/>
      <c r="AF400" s="325"/>
      <c r="AG400" s="326"/>
      <c r="AH400" s="36"/>
      <c r="AI400" s="56"/>
      <c r="AJ400" s="41" t="s">
        <v>2858</v>
      </c>
      <c r="AK400" s="42">
        <v>45036</v>
      </c>
      <c r="AL400" s="50"/>
      <c r="AM400" s="337" t="str">
        <f>INDEX($K$6:$AE$6,1,MATCH(1,K400:AE400,-1))</f>
        <v>1870 +</v>
      </c>
      <c r="AN400" s="337" t="str">
        <f>IF(INDEX($K$6:$AE$6,1,MATCH(1,K400:AE400,1))&lt;&gt;INDEX($K$6:$AE$6,1,MATCH(1,K400:AE400,-1)),INDEX($K$6:$AE$6,1,MATCH(1,K400:AE400,1)),"-")</f>
        <v>-</v>
      </c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</row>
    <row r="401" spans="1:261" s="44" customFormat="1" x14ac:dyDescent="0.2">
      <c r="A401" s="169" t="str">
        <f>IF(IFERROR(VLOOKUP(G401,EmployesActifs,1,FALSE),"Non")&lt;&gt;"Non","Oui","Non")</f>
        <v>Non</v>
      </c>
      <c r="B401" s="172">
        <f>IF(A401="Oui",1,0)</f>
        <v>0</v>
      </c>
      <c r="C401" s="172">
        <f>IF(OR(G401="Médecin",H401="Médecin",I401="Médecin",I401="Médecins",H401="anesthésiste",H401="boursier univ.",H401="chercheur",H401="chirurgien",H401="Résident(e)",H401="Md Urg",H401="Md Card",H401="Fellow",H401="Externe Médecine",H401="Directeur de la biobanque Médecin",H401="monit.-boursier",),1,0)</f>
        <v>0</v>
      </c>
      <c r="D401" s="172">
        <f>IF(OR(G401=0,H401="Stagiaire",H401="Stagiaires",H401="Externe",H401="Externes",G401="agence",H401="STAGIAIRE INFIRMIER(ÈRE)",H401="STAGIAIRE SI",H401="STAGIAIRE PAB",H401="STAGIAIRE EN PERFUSION",H401="Stagiaire Physiothérapeute",H401="Stagiaire médecine",H401="Stagiaire - Service sociaux",H401="STAGIAIRE SOINS INFIRMIERS",H401="STAGIAIRE EXTERNE EN MÉDECINE",H401="ss",),1,0)</f>
        <v>0</v>
      </c>
      <c r="E401" s="28" t="s">
        <v>4672</v>
      </c>
      <c r="F401" s="28" t="s">
        <v>4673</v>
      </c>
      <c r="G401" s="262">
        <v>13370</v>
      </c>
      <c r="H401" s="79" t="s">
        <v>69</v>
      </c>
      <c r="I401" s="164" t="s">
        <v>5717</v>
      </c>
      <c r="J401" s="273" t="str">
        <f ca="1">IF(AK401&lt;=Données!$B$2,1," ")</f>
        <v xml:space="preserve"> </v>
      </c>
      <c r="K401" s="45"/>
      <c r="L401" s="46" t="s">
        <v>56</v>
      </c>
      <c r="M401" s="47" t="s">
        <v>56</v>
      </c>
      <c r="N401" s="48">
        <v>1</v>
      </c>
      <c r="O401" s="185"/>
      <c r="P401" s="187"/>
      <c r="Q401" s="185"/>
      <c r="R401" s="186"/>
      <c r="S401" s="186"/>
      <c r="T401" s="187"/>
      <c r="U401" s="187"/>
      <c r="V401" s="187"/>
      <c r="W401" s="187"/>
      <c r="X401" s="214"/>
      <c r="Y401" s="215"/>
      <c r="Z401" s="36"/>
      <c r="AA401" s="34"/>
      <c r="AB401" s="35"/>
      <c r="AC401" s="35"/>
      <c r="AD401" s="35"/>
      <c r="AE401" s="324"/>
      <c r="AF401" s="325"/>
      <c r="AG401" s="326"/>
      <c r="AH401" s="344"/>
      <c r="AI401" s="56"/>
      <c r="AJ401" s="41" t="s">
        <v>4462</v>
      </c>
      <c r="AK401" s="42">
        <v>45307</v>
      </c>
      <c r="AL401" s="50"/>
      <c r="AM401" s="337" t="str">
        <f>INDEX($K$6:$AE$6,1,MATCH(1,K401:AE401,-1))</f>
        <v>F550</v>
      </c>
      <c r="AN401" s="337" t="str">
        <f>IF(INDEX($K$6:$AE$6,1,MATCH(1,K401:AE401,1))&lt;&gt;INDEX($K$6:$AE$6,1,MATCH(1,K401:AE401,-1)),INDEX($K$6:$AE$6,1,MATCH(1,K401:AE401,1)),"-")</f>
        <v>-</v>
      </c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</row>
    <row r="402" spans="1:261" s="44" customFormat="1" x14ac:dyDescent="0.2">
      <c r="A402" s="169" t="str">
        <f>IF(IFERROR(VLOOKUP(G402,EmployesActifs,1,FALSE),"Non")&lt;&gt;"Non","Oui","Non")</f>
        <v>Non</v>
      </c>
      <c r="B402" s="172">
        <f>IF(A402="Oui",1,0)</f>
        <v>0</v>
      </c>
      <c r="C402" s="172">
        <f>IF(OR(G402="Médecin",H402="Médecin",I402="Médecin",I402="Médecins",H402="anesthésiste",H402="boursier univ.",H402="chercheur",H402="chirurgien",H402="Résident(e)",H402="Md Urg",H402="Md Card",H402="Fellow",H402="Externe Médecine",H402="Directeur de la biobanque Médecin",H402="monit.-boursier",),1,0)</f>
        <v>0</v>
      </c>
      <c r="D402" s="172">
        <f>IF(OR(G402=0,H402="Stagiaire",H402="Stagiaires",H402="Externe",H402="Externes",G402="agence",H402="STAGIAIRE INFIRMIER(ÈRE)",H402="STAGIAIRE SI",H402="STAGIAIRE PAB",H402="STAGIAIRE EN PERFUSION",H402="Stagiaire Physiothérapeute",H402="Stagiaire médecine",H402="Stagiaire - Service sociaux",H402="STAGIAIRE SOINS INFIRMIERS",H402="STAGIAIRE EXTERNE EN MÉDECINE",H402="ss",),1,0)</f>
        <v>0</v>
      </c>
      <c r="E402" s="28" t="s">
        <v>1740</v>
      </c>
      <c r="F402" s="28" t="s">
        <v>231</v>
      </c>
      <c r="G402" s="257">
        <v>8336</v>
      </c>
      <c r="H402" s="79" t="s">
        <v>69</v>
      </c>
      <c r="I402" s="164" t="s">
        <v>84</v>
      </c>
      <c r="J402" s="273">
        <f ca="1">IF(AK402&lt;=Données!$B$2,1," ")</f>
        <v>1</v>
      </c>
      <c r="K402" s="45"/>
      <c r="L402" s="46"/>
      <c r="M402" s="47"/>
      <c r="N402" s="48"/>
      <c r="O402" s="185"/>
      <c r="P402" s="187"/>
      <c r="Q402" s="185">
        <v>1</v>
      </c>
      <c r="R402" s="186"/>
      <c r="S402" s="186">
        <v>1</v>
      </c>
      <c r="T402" s="187"/>
      <c r="U402" s="187"/>
      <c r="V402" s="187"/>
      <c r="W402" s="187"/>
      <c r="X402" s="214"/>
      <c r="Y402" s="215"/>
      <c r="Z402" s="36"/>
      <c r="AA402" s="34"/>
      <c r="AB402" s="35"/>
      <c r="AC402" s="35"/>
      <c r="AD402" s="35"/>
      <c r="AE402" s="324">
        <v>1</v>
      </c>
      <c r="AF402" s="325"/>
      <c r="AG402" s="326"/>
      <c r="AH402" s="36"/>
      <c r="AI402" s="56"/>
      <c r="AJ402" s="41" t="s">
        <v>44</v>
      </c>
      <c r="AK402" s="42">
        <v>43942</v>
      </c>
      <c r="AL402" s="50" t="s">
        <v>347</v>
      </c>
      <c r="AM402" s="337" t="str">
        <f>INDEX($K$6:$AE$6,1,MATCH(1,K402:AE402,-1))</f>
        <v>1860-S</v>
      </c>
      <c r="AN402" s="337" t="str">
        <f>IF(INDEX($K$6:$AE$6,1,MATCH(1,K402:AE402,1))&lt;&gt;INDEX($K$6:$AE$6,1,MATCH(1,K402:AE402,-1)),INDEX($K$6:$AE$6,1,MATCH(1,K402:AE402,1)),"-")</f>
        <v>SH-9550</v>
      </c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</row>
    <row r="403" spans="1:261" s="44" customFormat="1" x14ac:dyDescent="0.2">
      <c r="A403" s="169" t="str">
        <f>IF(IFERROR(VLOOKUP(G403,EmployesActifs,1,FALSE),"Non")&lt;&gt;"Non","Oui","Non")</f>
        <v>Non</v>
      </c>
      <c r="B403" s="172">
        <f>IF(A403="Oui",1,0)</f>
        <v>0</v>
      </c>
      <c r="C403" s="172">
        <f>IF(OR(G403="Médecin",H403="Médecin",I403="Médecin",I403="Médecins",H403="anesthésiste",H403="boursier univ.",H403="chercheur",H403="chirurgien",H403="Résident(e)",H403="Md Urg",H403="Md Card",H403="Fellow",H403="Externe Médecine",H403="Directeur de la biobanque Médecin",H403="monit.-boursier",),1,0)</f>
        <v>0</v>
      </c>
      <c r="D403" s="172">
        <f>IF(OR(G403=0,H403="Stagiaire",H403="Stagiaires",H403="Externe",H403="Externes",G403="agence",H403="STAGIAIRE INFIRMIER(ÈRE)",H403="STAGIAIRE SI",H403="STAGIAIRE PAB",H403="STAGIAIRE EN PERFUSION",H403="Stagiaire Physiothérapeute",H403="Stagiaire médecine",H403="Stagiaire - Service sociaux",H403="STAGIAIRE SOINS INFIRMIERS",H403="STAGIAIRE EXTERNE EN MÉDECINE",H403="ss",),1,0)</f>
        <v>0</v>
      </c>
      <c r="E403" s="28" t="s">
        <v>1740</v>
      </c>
      <c r="F403" s="28" t="s">
        <v>1741</v>
      </c>
      <c r="G403" s="255">
        <v>11617</v>
      </c>
      <c r="H403" s="57" t="s">
        <v>570</v>
      </c>
      <c r="I403" s="58" t="s">
        <v>1742</v>
      </c>
      <c r="J403" s="273">
        <f ca="1">IF(AK403&lt;=Données!$B$2,1," ")</f>
        <v>1</v>
      </c>
      <c r="K403" s="45">
        <v>1</v>
      </c>
      <c r="L403" s="46"/>
      <c r="M403" s="47"/>
      <c r="N403" s="48"/>
      <c r="O403" s="185"/>
      <c r="P403" s="187"/>
      <c r="Q403" s="185"/>
      <c r="R403" s="186"/>
      <c r="S403" s="186"/>
      <c r="T403" s="187"/>
      <c r="U403" s="187"/>
      <c r="V403" s="187"/>
      <c r="W403" s="187"/>
      <c r="X403" s="214"/>
      <c r="Y403" s="215"/>
      <c r="Z403" s="36"/>
      <c r="AA403" s="34"/>
      <c r="AB403" s="35"/>
      <c r="AC403" s="35"/>
      <c r="AD403" s="35"/>
      <c r="AE403" s="324"/>
      <c r="AF403" s="325"/>
      <c r="AG403" s="326"/>
      <c r="AH403" s="36"/>
      <c r="AI403" s="56"/>
      <c r="AJ403" s="41" t="s">
        <v>85</v>
      </c>
      <c r="AK403" s="42">
        <v>44362</v>
      </c>
      <c r="AL403" s="50"/>
      <c r="AM403" s="337" t="str">
        <f>INDEX($K$6:$AE$6,1,MATCH(1,K403:AE403,-1))</f>
        <v>95PFE-L2S</v>
      </c>
      <c r="AN403" s="337" t="str">
        <f>IF(INDEX($K$6:$AE$6,1,MATCH(1,K403:AE403,1))&lt;&gt;INDEX($K$6:$AE$6,1,MATCH(1,K403:AE403,-1)),INDEX($K$6:$AE$6,1,MATCH(1,K403:AE403,1)),"-")</f>
        <v>-</v>
      </c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</row>
    <row r="404" spans="1:261" s="44" customFormat="1" x14ac:dyDescent="0.2">
      <c r="A404" s="169" t="str">
        <f>IF(IFERROR(VLOOKUP(G404,EmployesActifs,1,FALSE),"Non")&lt;&gt;"Non","Oui","Non")</f>
        <v>Non</v>
      </c>
      <c r="B404" s="172">
        <f>IF(A404="Oui",1,0)</f>
        <v>0</v>
      </c>
      <c r="C404" s="172">
        <f>IF(OR(G404="Médecin",H404="Médecin",I404="Médecin",I404="Médecins",H404="anesthésiste",H404="boursier univ.",H404="chercheur",H404="chirurgien",H404="Résident(e)",H404="Md Urg",H404="Md Card",H404="Fellow",H404="Externe Médecine",H404="Directeur de la biobanque Médecin",H404="monit.-boursier",),1,0)</f>
        <v>0</v>
      </c>
      <c r="D404" s="172">
        <f>IF(OR(G404=0,H404="Stagiaire",H404="Stagiaires",H404="Externe",H404="Externes",G404="agence",H404="STAGIAIRE INFIRMIER(ÈRE)",H404="STAGIAIRE SI",H404="STAGIAIRE PAB",H404="STAGIAIRE EN PERFUSION",H404="Stagiaire Physiothérapeute",H404="Stagiaire médecine",H404="Stagiaire - Service sociaux",H404="STAGIAIRE SOINS INFIRMIERS",H404="STAGIAIRE EXTERNE EN MÉDECINE",H404="ss",),1,0)</f>
        <v>0</v>
      </c>
      <c r="E404" s="28" t="s">
        <v>1743</v>
      </c>
      <c r="F404" s="28" t="s">
        <v>790</v>
      </c>
      <c r="G404" s="255">
        <v>5719</v>
      </c>
      <c r="H404" s="57" t="s">
        <v>1744</v>
      </c>
      <c r="I404" s="58" t="s">
        <v>222</v>
      </c>
      <c r="J404" s="273">
        <f ca="1">IF(AK404&lt;=Données!$B$2,1," ")</f>
        <v>1</v>
      </c>
      <c r="K404" s="45"/>
      <c r="L404" s="46"/>
      <c r="M404" s="47"/>
      <c r="N404" s="48"/>
      <c r="O404" s="185"/>
      <c r="P404" s="187"/>
      <c r="Q404" s="185"/>
      <c r="R404" s="186"/>
      <c r="S404" s="186">
        <v>1</v>
      </c>
      <c r="T404" s="187"/>
      <c r="U404" s="187"/>
      <c r="V404" s="187"/>
      <c r="W404" s="187"/>
      <c r="X404" s="214"/>
      <c r="Y404" s="215"/>
      <c r="Z404" s="36"/>
      <c r="AA404" s="34"/>
      <c r="AB404" s="35"/>
      <c r="AC404" s="35"/>
      <c r="AD404" s="35"/>
      <c r="AE404" s="324"/>
      <c r="AF404" s="325"/>
      <c r="AG404" s="326"/>
      <c r="AH404" s="36"/>
      <c r="AI404" s="56"/>
      <c r="AJ404" s="41" t="s">
        <v>1745</v>
      </c>
      <c r="AK404" s="42">
        <v>43056</v>
      </c>
      <c r="AL404" s="50"/>
      <c r="AM404" s="337" t="str">
        <f>INDEX($K$6:$AE$6,1,MATCH(1,K404:AE404,-1))</f>
        <v>1870 +</v>
      </c>
      <c r="AN404" s="337" t="str">
        <f>IF(INDEX($K$6:$AE$6,1,MATCH(1,K404:AE404,1))&lt;&gt;INDEX($K$6:$AE$6,1,MATCH(1,K404:AE404,-1)),INDEX($K$6:$AE$6,1,MATCH(1,K404:AE404,1)),"-")</f>
        <v>-</v>
      </c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</row>
    <row r="405" spans="1:261" s="63" customFormat="1" x14ac:dyDescent="0.2">
      <c r="A405" s="169" t="str">
        <f>IF(IFERROR(VLOOKUP(G405,EmployesActifs,1,FALSE),"Non")&lt;&gt;"Non","Oui","Non")</f>
        <v>Non</v>
      </c>
      <c r="B405" s="172">
        <f>IF(A405="Oui",1,0)</f>
        <v>0</v>
      </c>
      <c r="C405" s="172">
        <f>IF(OR(G405="Médecin",H405="Médecin",I405="Médecin",I405="Médecins",H405="anesthésiste",H405="boursier univ.",H405="chercheur",H405="chirurgien",H405="Résident(e)",H405="Md Urg",H405="Md Card",H405="Fellow",H405="Externe Médecine",H405="Directeur de la biobanque Médecin",H405="monit.-boursier",),1,0)</f>
        <v>0</v>
      </c>
      <c r="D405" s="172">
        <f>IF(OR(G405=0,H405="Stagiaire",H405="Stagiaires",H405="Externe",H405="Externes",G405="agence",H405="STAGIAIRE INFIRMIER(ÈRE)",H405="STAGIAIRE SI",H405="STAGIAIRE PAB",H405="STAGIAIRE EN PERFUSION",H405="Stagiaire Physiothérapeute",H405="Stagiaire médecine",H405="Stagiaire - Service sociaux",H405="STAGIAIRE SOINS INFIRMIERS",H405="STAGIAIRE EXTERNE EN MÉDECINE",H405="ss",),1,0)</f>
        <v>0</v>
      </c>
      <c r="E405" s="28" t="s">
        <v>1746</v>
      </c>
      <c r="F405" s="28" t="s">
        <v>891</v>
      </c>
      <c r="G405" s="255">
        <v>10158</v>
      </c>
      <c r="H405" s="79" t="s">
        <v>54</v>
      </c>
      <c r="I405" s="164" t="s">
        <v>55</v>
      </c>
      <c r="J405" s="273">
        <f ca="1">IF(AK405&lt;=Données!$B$2,1," ")</f>
        <v>1</v>
      </c>
      <c r="K405" s="45">
        <v>1</v>
      </c>
      <c r="L405" s="46"/>
      <c r="M405" s="47"/>
      <c r="N405" s="48"/>
      <c r="O405" s="185"/>
      <c r="P405" s="187"/>
      <c r="Q405" s="185"/>
      <c r="R405" s="186"/>
      <c r="S405" s="186"/>
      <c r="T405" s="187"/>
      <c r="U405" s="187"/>
      <c r="V405" s="187"/>
      <c r="W405" s="187"/>
      <c r="X405" s="214"/>
      <c r="Y405" s="215"/>
      <c r="Z405" s="36"/>
      <c r="AA405" s="34"/>
      <c r="AB405" s="35"/>
      <c r="AC405" s="35"/>
      <c r="AD405" s="35"/>
      <c r="AE405" s="324"/>
      <c r="AF405" s="325"/>
      <c r="AG405" s="326"/>
      <c r="AH405" s="36"/>
      <c r="AI405" s="56"/>
      <c r="AJ405" s="41" t="s">
        <v>85</v>
      </c>
      <c r="AK405" s="42">
        <v>44504</v>
      </c>
      <c r="AL405" s="50"/>
      <c r="AM405" s="337" t="str">
        <f>INDEX($K$6:$AE$6,1,MATCH(1,K405:AE405,-1))</f>
        <v>95PFE-L2S</v>
      </c>
      <c r="AN405" s="337" t="str">
        <f>IF(INDEX($K$6:$AE$6,1,MATCH(1,K405:AE405,1))&lt;&gt;INDEX($K$6:$AE$6,1,MATCH(1,K405:AE405,-1)),INDEX($K$6:$AE$6,1,MATCH(1,K405:AE405,1)),"-")</f>
        <v>-</v>
      </c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</row>
    <row r="406" spans="1:261" s="63" customFormat="1" x14ac:dyDescent="0.2">
      <c r="A406" s="169" t="str">
        <f>IF(IFERROR(VLOOKUP(G406,EmployesActifs,1,FALSE),"Non")&lt;&gt;"Non","Oui","Non")</f>
        <v>Non</v>
      </c>
      <c r="B406" s="172">
        <f>IF(A406="Oui",1,0)</f>
        <v>0</v>
      </c>
      <c r="C406" s="172">
        <f>IF(OR(G406="Médecin",H406="Médecin",I406="Médecin",I406="Médecins",H406="anesthésiste",H406="boursier univ.",H406="chercheur",H406="chirurgien",H406="Résident(e)",H406="Md Urg",H406="Md Card",H406="Fellow",H406="Externe Médecine",H406="Directeur de la biobanque Médecin",H406="monit.-boursier",),1,0)</f>
        <v>0</v>
      </c>
      <c r="D406" s="172">
        <f>IF(OR(G406=0,H406="Stagiaire",H406="Stagiaires",H406="Externe",H406="Externes",G406="agence",H406="STAGIAIRE INFIRMIER(ÈRE)",H406="STAGIAIRE SI",H406="STAGIAIRE PAB",H406="STAGIAIRE EN PERFUSION",H406="Stagiaire Physiothérapeute",H406="Stagiaire médecine",H406="Stagiaire - Service sociaux",H406="STAGIAIRE SOINS INFIRMIERS",H406="STAGIAIRE EXTERNE EN MÉDECINE",H406="ss",),1,0)</f>
        <v>0</v>
      </c>
      <c r="E406" s="28" t="s">
        <v>1750</v>
      </c>
      <c r="F406" s="28" t="s">
        <v>336</v>
      </c>
      <c r="G406" s="255">
        <v>9979</v>
      </c>
      <c r="H406" s="57" t="s">
        <v>1751</v>
      </c>
      <c r="I406" s="58" t="s">
        <v>416</v>
      </c>
      <c r="J406" s="273">
        <f ca="1">IF(AK406&lt;=Données!$B$2,1," ")</f>
        <v>1</v>
      </c>
      <c r="K406" s="45" t="s">
        <v>56</v>
      </c>
      <c r="L406" s="46"/>
      <c r="M406" s="47"/>
      <c r="N406" s="48"/>
      <c r="O406" s="185"/>
      <c r="P406" s="187"/>
      <c r="Q406" s="185"/>
      <c r="R406" s="186"/>
      <c r="S406" s="186">
        <v>1</v>
      </c>
      <c r="T406" s="187"/>
      <c r="U406" s="187"/>
      <c r="V406" s="187"/>
      <c r="W406" s="187"/>
      <c r="X406" s="214"/>
      <c r="Y406" s="215"/>
      <c r="Z406" s="36" t="s">
        <v>56</v>
      </c>
      <c r="AA406" s="34"/>
      <c r="AB406" s="35"/>
      <c r="AC406" s="35"/>
      <c r="AD406" s="35"/>
      <c r="AE406" s="324"/>
      <c r="AF406" s="325"/>
      <c r="AG406" s="326"/>
      <c r="AH406" s="36"/>
      <c r="AI406" s="56"/>
      <c r="AJ406" s="41" t="s">
        <v>85</v>
      </c>
      <c r="AK406" s="42">
        <v>44558</v>
      </c>
      <c r="AL406" s="50"/>
      <c r="AM406" s="337" t="str">
        <f>INDEX($K$6:$AE$6,1,MATCH(1,K406:AE406,-1))</f>
        <v>1870 +</v>
      </c>
      <c r="AN406" s="337" t="str">
        <f>IF(INDEX($K$6:$AE$6,1,MATCH(1,K406:AE406,1))&lt;&gt;INDEX($K$6:$AE$6,1,MATCH(1,K406:AE406,-1)),INDEX($K$6:$AE$6,1,MATCH(1,K406:AE406,1)),"-")</f>
        <v>-</v>
      </c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</row>
    <row r="407" spans="1:261" s="63" customFormat="1" x14ac:dyDescent="0.2">
      <c r="A407" s="169" t="str">
        <f>IF(IFERROR(VLOOKUP(G407,EmployesActifs,1,FALSE),"Non")&lt;&gt;"Non","Oui","Non")</f>
        <v>Non</v>
      </c>
      <c r="B407" s="172">
        <f>IF(A407="Oui",1,0)</f>
        <v>0</v>
      </c>
      <c r="C407" s="172">
        <f>IF(OR(G407="Médecin",H407="Médecin",I407="Médecin",I407="Médecins",H407="anesthésiste",H407="boursier univ.",H407="chercheur",H407="chirurgien",H407="Résident(e)",H407="Md Urg",H407="Md Card",H407="Fellow",H407="Externe Médecine",H407="Directeur de la biobanque Médecin",H407="monit.-boursier",),1,0)</f>
        <v>0</v>
      </c>
      <c r="D407" s="172">
        <f>IF(OR(G407=0,H407="Stagiaire",H407="Stagiaires",H407="Externe",H407="Externes",G407="agence",H407="STAGIAIRE INFIRMIER(ÈRE)",H407="STAGIAIRE SI",H407="STAGIAIRE PAB",H407="STAGIAIRE EN PERFUSION",H407="Stagiaire Physiothérapeute",H407="Stagiaire médecine",H407="Stagiaire - Service sociaux",H407="STAGIAIRE SOINS INFIRMIERS",H407="STAGIAIRE EXTERNE EN MÉDECINE",H407="ss",),1,0)</f>
        <v>0</v>
      </c>
      <c r="E407" s="28" t="s">
        <v>1750</v>
      </c>
      <c r="F407" s="28" t="s">
        <v>1752</v>
      </c>
      <c r="G407" s="255">
        <v>10446</v>
      </c>
      <c r="H407" s="79" t="s">
        <v>103</v>
      </c>
      <c r="I407" s="164" t="s">
        <v>65</v>
      </c>
      <c r="J407" s="273">
        <f ca="1">IF(AK407&lt;=Données!$B$2,1," ")</f>
        <v>1</v>
      </c>
      <c r="K407" s="45"/>
      <c r="L407" s="46" t="s">
        <v>56</v>
      </c>
      <c r="M407" s="47"/>
      <c r="N407" s="48"/>
      <c r="O407" s="185"/>
      <c r="P407" s="187"/>
      <c r="Q407" s="185"/>
      <c r="R407" s="186"/>
      <c r="S407" s="186">
        <v>1</v>
      </c>
      <c r="T407" s="187"/>
      <c r="U407" s="187"/>
      <c r="V407" s="187"/>
      <c r="W407" s="187"/>
      <c r="X407" s="214"/>
      <c r="Y407" s="215"/>
      <c r="Z407" s="36"/>
      <c r="AA407" s="34"/>
      <c r="AB407" s="35"/>
      <c r="AC407" s="35"/>
      <c r="AD407" s="35"/>
      <c r="AE407" s="324"/>
      <c r="AF407" s="325"/>
      <c r="AG407" s="326"/>
      <c r="AH407" s="344"/>
      <c r="AI407" s="56"/>
      <c r="AJ407" s="41" t="s">
        <v>239</v>
      </c>
      <c r="AK407" s="42">
        <v>44579</v>
      </c>
      <c r="AL407" s="50"/>
      <c r="AM407" s="337" t="str">
        <f>INDEX($K$6:$AE$6,1,MATCH(1,K407:AE407,-1))</f>
        <v>1870 +</v>
      </c>
      <c r="AN407" s="337" t="str">
        <f>IF(INDEX($K$6:$AE$6,1,MATCH(1,K407:AE407,1))&lt;&gt;INDEX($K$6:$AE$6,1,MATCH(1,K407:AE407,-1)),INDEX($K$6:$AE$6,1,MATCH(1,K407:AE407,1)),"-")</f>
        <v>-</v>
      </c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</row>
    <row r="408" spans="1:261" s="44" customFormat="1" x14ac:dyDescent="0.2">
      <c r="A408" s="169" t="str">
        <f>IF(IFERROR(VLOOKUP(G408,EmployesActifs,1,FALSE),"Non")&lt;&gt;"Non","Oui","Non")</f>
        <v>Non</v>
      </c>
      <c r="B408" s="172">
        <f>IF(A408="Oui",1,0)</f>
        <v>0</v>
      </c>
      <c r="C408" s="172">
        <f>IF(OR(G408="Médecin",H408="Médecin",I408="Médecin",I408="Médecins",H408="anesthésiste",H408="boursier univ.",H408="chercheur",H408="chirurgien",H408="Résident(e)",H408="Md Urg",H408="Md Card",H408="Fellow",H408="Externe Médecine",H408="Directeur de la biobanque Médecin",H408="monit.-boursier",),1,0)</f>
        <v>0</v>
      </c>
      <c r="D408" s="172">
        <f>IF(OR(G408=0,H408="Stagiaire",H408="Stagiaires",H408="Externe",H408="Externes",G408="agence",H408="STAGIAIRE INFIRMIER(ÈRE)",H408="STAGIAIRE SI",H408="STAGIAIRE PAB",H408="STAGIAIRE EN PERFUSION",H408="Stagiaire Physiothérapeute",H408="Stagiaire médecine",H408="Stagiaire - Service sociaux",H408="STAGIAIRE SOINS INFIRMIERS",H408="STAGIAIRE EXTERNE EN MÉDECINE",H408="ss",),1,0)</f>
        <v>0</v>
      </c>
      <c r="E408" s="28" t="s">
        <v>1759</v>
      </c>
      <c r="F408" s="28" t="s">
        <v>4030</v>
      </c>
      <c r="G408" s="255">
        <v>11716</v>
      </c>
      <c r="H408" s="79" t="s">
        <v>721</v>
      </c>
      <c r="I408" s="164" t="s">
        <v>65</v>
      </c>
      <c r="J408" s="273">
        <f ca="1">IF(AK408&lt;=Données!$B$2,1," ")</f>
        <v>1</v>
      </c>
      <c r="K408" s="45"/>
      <c r="L408" s="46"/>
      <c r="M408" s="47" t="s">
        <v>56</v>
      </c>
      <c r="N408" s="48"/>
      <c r="O408" s="185"/>
      <c r="P408" s="187"/>
      <c r="Q408" s="185"/>
      <c r="R408" s="186"/>
      <c r="S408" s="186">
        <v>1</v>
      </c>
      <c r="T408" s="187"/>
      <c r="U408" s="187"/>
      <c r="V408" s="187"/>
      <c r="W408" s="187"/>
      <c r="X408" s="214"/>
      <c r="Y408" s="215"/>
      <c r="Z408" s="36"/>
      <c r="AA408" s="34"/>
      <c r="AB408" s="35"/>
      <c r="AC408" s="35"/>
      <c r="AD408" s="35"/>
      <c r="AE408" s="324"/>
      <c r="AF408" s="325"/>
      <c r="AG408" s="326"/>
      <c r="AH408" s="36"/>
      <c r="AI408" s="56"/>
      <c r="AJ408" s="41" t="s">
        <v>57</v>
      </c>
      <c r="AK408" s="42">
        <v>44575</v>
      </c>
      <c r="AL408" s="50"/>
      <c r="AM408" s="337" t="str">
        <f>INDEX($K$6:$AE$6,1,MATCH(1,K408:AE408,-1))</f>
        <v>1870 +</v>
      </c>
      <c r="AN408" s="337" t="str">
        <f>IF(INDEX($K$6:$AE$6,1,MATCH(1,K408:AE408,1))&lt;&gt;INDEX($K$6:$AE$6,1,MATCH(1,K408:AE408,-1)),INDEX($K$6:$AE$6,1,MATCH(1,K408:AE408,1)),"-")</f>
        <v>-</v>
      </c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</row>
    <row r="409" spans="1:261" s="44" customFormat="1" x14ac:dyDescent="0.2">
      <c r="A409" s="169" t="str">
        <f>IF(IFERROR(VLOOKUP(G409,EmployesActifs,1,FALSE),"Non")&lt;&gt;"Non","Oui","Non")</f>
        <v>Non</v>
      </c>
      <c r="B409" s="172">
        <f>IF(A409="Oui",1,0)</f>
        <v>0</v>
      </c>
      <c r="C409" s="172">
        <f>IF(OR(G409="Médecin",H409="Médecin",I409="Médecin",I409="Médecins",H409="anesthésiste",H409="boursier univ.",H409="chercheur",H409="chirurgien",H409="Résident(e)",H409="Md Urg",H409="Md Card",H409="Fellow",H409="Externe Médecine",H409="Directeur de la biobanque Médecin",H409="monit.-boursier",),1,0)</f>
        <v>0</v>
      </c>
      <c r="D409" s="172">
        <f>IF(OR(G409=0,H409="Stagiaire",H409="Stagiaires",H409="Externe",H409="Externes",G409="agence",H409="STAGIAIRE INFIRMIER(ÈRE)",H409="STAGIAIRE SI",H409="STAGIAIRE PAB",H409="STAGIAIRE EN PERFUSION",H409="Stagiaire Physiothérapeute",H409="Stagiaire médecine",H409="Stagiaire - Service sociaux",H409="STAGIAIRE SOINS INFIRMIERS",H409="STAGIAIRE EXTERNE EN MÉDECINE",H409="ss",),1,0)</f>
        <v>0</v>
      </c>
      <c r="E409" s="28" t="s">
        <v>1763</v>
      </c>
      <c r="F409" s="28" t="s">
        <v>3734</v>
      </c>
      <c r="G409" s="255">
        <v>6889</v>
      </c>
      <c r="H409" s="79" t="s">
        <v>1087</v>
      </c>
      <c r="I409" s="164" t="s">
        <v>1764</v>
      </c>
      <c r="J409" s="273">
        <f ca="1">IF(AK409&lt;=Données!$B$2,1," ")</f>
        <v>1</v>
      </c>
      <c r="K409" s="45" t="s">
        <v>56</v>
      </c>
      <c r="L409" s="46"/>
      <c r="M409" s="47"/>
      <c r="N409" s="48"/>
      <c r="O409" s="185"/>
      <c r="P409" s="187"/>
      <c r="Q409" s="185"/>
      <c r="R409" s="186"/>
      <c r="S409" s="186">
        <v>1</v>
      </c>
      <c r="T409" s="187" t="s">
        <v>56</v>
      </c>
      <c r="U409" s="187"/>
      <c r="V409" s="187"/>
      <c r="W409" s="187"/>
      <c r="X409" s="214"/>
      <c r="Y409" s="215"/>
      <c r="Z409" s="36" t="s">
        <v>56</v>
      </c>
      <c r="AA409" s="34" t="s">
        <v>56</v>
      </c>
      <c r="AB409" s="35"/>
      <c r="AC409" s="35"/>
      <c r="AD409" s="35"/>
      <c r="AE409" s="324"/>
      <c r="AF409" s="325"/>
      <c r="AG409" s="326"/>
      <c r="AH409" s="36"/>
      <c r="AI409" s="56"/>
      <c r="AJ409" s="41" t="s">
        <v>565</v>
      </c>
      <c r="AK409" s="42">
        <v>44329</v>
      </c>
      <c r="AL409" s="50"/>
      <c r="AM409" s="337" t="str">
        <f>INDEX($K$6:$AE$6,1,MATCH(1,K409:AE409,-1))</f>
        <v>1870 +</v>
      </c>
      <c r="AN409" s="337" t="str">
        <f>IF(INDEX($K$6:$AE$6,1,MATCH(1,K409:AE409,1))&lt;&gt;INDEX($K$6:$AE$6,1,MATCH(1,K409:AE409,-1)),INDEX($K$6:$AE$6,1,MATCH(1,K409:AE409,1)),"-")</f>
        <v>-</v>
      </c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</row>
    <row r="410" spans="1:261" s="44" customFormat="1" x14ac:dyDescent="0.2">
      <c r="A410" s="169" t="str">
        <f>IF(IFERROR(VLOOKUP(G410,EmployesActifs,1,FALSE),"Non")&lt;&gt;"Non","Oui","Non")</f>
        <v>Non</v>
      </c>
      <c r="B410" s="172">
        <f>IF(A410="Oui",1,0)</f>
        <v>0</v>
      </c>
      <c r="C410" s="172">
        <f>IF(OR(G410="Médecin",H410="Médecin",I410="Médecin",I410="Médecins",H410="anesthésiste",H410="boursier univ.",H410="chercheur",H410="chirurgien",H410="Résident(e)",H410="Md Urg",H410="Md Card",H410="Fellow",H410="Externe Médecine",H410="Directeur de la biobanque Médecin",H410="monit.-boursier",),1,0)</f>
        <v>0</v>
      </c>
      <c r="D410" s="172">
        <f>IF(OR(G410=0,H410="Stagiaire",H410="Stagiaires",H410="Externe",H410="Externes",G410="agence",H410="STAGIAIRE INFIRMIER(ÈRE)",H410="STAGIAIRE SI",H410="STAGIAIRE PAB",H410="STAGIAIRE EN PERFUSION",H410="Stagiaire Physiothérapeute",H410="Stagiaire médecine",H410="Stagiaire - Service sociaux",H410="STAGIAIRE SOINS INFIRMIERS",H410="STAGIAIRE EXTERNE EN MÉDECINE",H410="ss",),1,0)</f>
        <v>0</v>
      </c>
      <c r="E410" s="28" t="s">
        <v>1763</v>
      </c>
      <c r="F410" s="28" t="s">
        <v>708</v>
      </c>
      <c r="G410" s="255">
        <v>11542</v>
      </c>
      <c r="H410" s="79" t="s">
        <v>3892</v>
      </c>
      <c r="I410" s="164" t="s">
        <v>3893</v>
      </c>
      <c r="J410" s="273">
        <f ca="1">IF(AK410&lt;=Données!$B$2,1," ")</f>
        <v>1</v>
      </c>
      <c r="K410" s="45">
        <v>1</v>
      </c>
      <c r="L410" s="46"/>
      <c r="M410" s="47"/>
      <c r="N410" s="48"/>
      <c r="O410" s="185"/>
      <c r="P410" s="187"/>
      <c r="Q410" s="185"/>
      <c r="R410" s="186"/>
      <c r="S410" s="186"/>
      <c r="T410" s="187"/>
      <c r="U410" s="187"/>
      <c r="V410" s="187"/>
      <c r="W410" s="187"/>
      <c r="X410" s="214"/>
      <c r="Y410" s="215"/>
      <c r="Z410" s="36"/>
      <c r="AA410" s="34"/>
      <c r="AB410" s="35"/>
      <c r="AC410" s="35"/>
      <c r="AD410" s="35"/>
      <c r="AE410" s="324"/>
      <c r="AF410" s="325"/>
      <c r="AG410" s="326"/>
      <c r="AH410" s="344"/>
      <c r="AI410" s="56"/>
      <c r="AJ410" s="41" t="s">
        <v>57</v>
      </c>
      <c r="AK410" s="42">
        <v>44580</v>
      </c>
      <c r="AL410" s="50"/>
      <c r="AM410" s="337" t="str">
        <f>INDEX($K$6:$AE$6,1,MATCH(1,K410:AE410,-1))</f>
        <v>95PFE-L2S</v>
      </c>
      <c r="AN410" s="337" t="str">
        <f>IF(INDEX($K$6:$AE$6,1,MATCH(1,K410:AE410,1))&lt;&gt;INDEX($K$6:$AE$6,1,MATCH(1,K410:AE410,-1)),INDEX($K$6:$AE$6,1,MATCH(1,K410:AE410,1)),"-")</f>
        <v>-</v>
      </c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</row>
    <row r="411" spans="1:261" s="44" customFormat="1" x14ac:dyDescent="0.2">
      <c r="A411" s="169" t="str">
        <f>IF(IFERROR(VLOOKUP(G411,EmployesActifs,1,FALSE),"Non")&lt;&gt;"Non","Oui","Non")</f>
        <v>Non</v>
      </c>
      <c r="B411" s="172">
        <f>IF(A411="Oui",1,0)</f>
        <v>0</v>
      </c>
      <c r="C411" s="172">
        <f>IF(OR(G411="Médecin",H411="Médecin",I411="Médecin",I411="Médecins",H411="anesthésiste",H411="boursier univ.",H411="chercheur",H411="chirurgien",H411="Résident(e)",H411="Md Urg",H411="Md Card",H411="Fellow",H411="Externe Médecine",H411="Directeur de la biobanque Médecin",H411="monit.-boursier",),1,0)</f>
        <v>0</v>
      </c>
      <c r="D411" s="172">
        <f>IF(OR(G411=0,H411="Stagiaire",H411="Stagiaires",H411="Externe",H411="Externes",G411="agence",H411="STAGIAIRE INFIRMIER(ÈRE)",H411="STAGIAIRE SI",H411="STAGIAIRE PAB",H411="STAGIAIRE EN PERFUSION",H411="Stagiaire Physiothérapeute",H411="Stagiaire médecine",H411="Stagiaire - Service sociaux",H411="STAGIAIRE SOINS INFIRMIERS",H411="STAGIAIRE EXTERNE EN MÉDECINE",H411="ss",),1,0)</f>
        <v>0</v>
      </c>
      <c r="E411" s="28" t="s">
        <v>1766</v>
      </c>
      <c r="F411" s="28" t="s">
        <v>356</v>
      </c>
      <c r="G411" s="257">
        <v>11292</v>
      </c>
      <c r="H411" s="67" t="s">
        <v>1767</v>
      </c>
      <c r="I411" s="66" t="s">
        <v>1625</v>
      </c>
      <c r="J411" s="273">
        <f ca="1">IF(AK411&lt;=Données!$B$2,1," ")</f>
        <v>1</v>
      </c>
      <c r="K411" s="45"/>
      <c r="L411" s="46">
        <v>1</v>
      </c>
      <c r="M411" s="47"/>
      <c r="N411" s="48"/>
      <c r="O411" s="185"/>
      <c r="P411" s="187"/>
      <c r="Q411" s="185"/>
      <c r="R411" s="186"/>
      <c r="S411" s="186"/>
      <c r="T411" s="187"/>
      <c r="U411" s="187"/>
      <c r="V411" s="187"/>
      <c r="W411" s="187"/>
      <c r="X411" s="214"/>
      <c r="Y411" s="215"/>
      <c r="Z411" s="36"/>
      <c r="AA411" s="34"/>
      <c r="AB411" s="35"/>
      <c r="AC411" s="35"/>
      <c r="AD411" s="35"/>
      <c r="AE411" s="324"/>
      <c r="AF411" s="325"/>
      <c r="AG411" s="326"/>
      <c r="AH411" s="36"/>
      <c r="AI411" s="56"/>
      <c r="AJ411" s="41" t="s">
        <v>57</v>
      </c>
      <c r="AK411" s="42">
        <v>44582</v>
      </c>
      <c r="AL411" s="50"/>
      <c r="AM411" s="337" t="str">
        <f>INDEX($K$6:$AE$6,1,MATCH(1,K411:AE411,-1))</f>
        <v>95PFE-L2M</v>
      </c>
      <c r="AN411" s="337" t="str">
        <f>IF(INDEX($K$6:$AE$6,1,MATCH(1,K411:AE411,1))&lt;&gt;INDEX($K$6:$AE$6,1,MATCH(1,K411:AE411,-1)),INDEX($K$6:$AE$6,1,MATCH(1,K411:AE411,1)),"-")</f>
        <v>-</v>
      </c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</row>
    <row r="412" spans="1:261" s="44" customFormat="1" x14ac:dyDescent="0.2">
      <c r="A412" s="169" t="str">
        <f>IF(IFERROR(VLOOKUP(G412,EmployesActifs,1,FALSE),"Non")&lt;&gt;"Non","Oui","Non")</f>
        <v>Non</v>
      </c>
      <c r="B412" s="172">
        <f>IF(A412="Oui",1,0)</f>
        <v>0</v>
      </c>
      <c r="C412" s="172">
        <f>IF(OR(G412="Médecin",H412="Médecin",I412="Médecin",I412="Médecins",H412="anesthésiste",H412="boursier univ.",H412="chercheur",H412="chirurgien",H412="Résident(e)",H412="Md Urg",H412="Md Card",H412="Fellow",H412="Externe Médecine",H412="Directeur de la biobanque Médecin",H412="monit.-boursier",),1,0)</f>
        <v>0</v>
      </c>
      <c r="D412" s="172">
        <f>IF(OR(G412=0,H412="Stagiaire",H412="Stagiaires",H412="Externe",H412="Externes",G412="agence",H412="STAGIAIRE INFIRMIER(ÈRE)",H412="STAGIAIRE SI",H412="STAGIAIRE PAB",H412="STAGIAIRE EN PERFUSION",H412="Stagiaire Physiothérapeute",H412="Stagiaire médecine",H412="Stagiaire - Service sociaux",H412="STAGIAIRE SOINS INFIRMIERS",H412="STAGIAIRE EXTERNE EN MÉDECINE",H412="ss",),1,0)</f>
        <v>0</v>
      </c>
      <c r="E412" s="28" t="s">
        <v>1768</v>
      </c>
      <c r="F412" s="28" t="s">
        <v>1102</v>
      </c>
      <c r="G412" s="255">
        <v>2203</v>
      </c>
      <c r="H412" s="79" t="s">
        <v>2098</v>
      </c>
      <c r="I412" s="164" t="s">
        <v>152</v>
      </c>
      <c r="J412" s="273">
        <f ca="1">IF(AK412&lt;=Données!$B$2,1," ")</f>
        <v>1</v>
      </c>
      <c r="K412" s="45">
        <v>1</v>
      </c>
      <c r="L412" s="46"/>
      <c r="M412" s="47"/>
      <c r="N412" s="48"/>
      <c r="O412" s="185"/>
      <c r="P412" s="187"/>
      <c r="Q412" s="185"/>
      <c r="R412" s="186"/>
      <c r="S412" s="186"/>
      <c r="T412" s="187"/>
      <c r="U412" s="187"/>
      <c r="V412" s="187"/>
      <c r="W412" s="187"/>
      <c r="X412" s="214"/>
      <c r="Y412" s="215"/>
      <c r="Z412" s="36"/>
      <c r="AA412" s="34"/>
      <c r="AB412" s="35"/>
      <c r="AC412" s="35"/>
      <c r="AD412" s="35"/>
      <c r="AE412" s="324"/>
      <c r="AF412" s="325"/>
      <c r="AG412" s="326"/>
      <c r="AH412" s="36"/>
      <c r="AI412" s="56"/>
      <c r="AJ412" s="41" t="s">
        <v>98</v>
      </c>
      <c r="AK412" s="42">
        <v>44580</v>
      </c>
      <c r="AL412" s="50"/>
      <c r="AM412" s="337" t="str">
        <f>INDEX($K$6:$AE$6,1,MATCH(1,K412:AE412,-1))</f>
        <v>95PFE-L2S</v>
      </c>
      <c r="AN412" s="337" t="str">
        <f>IF(INDEX($K$6:$AE$6,1,MATCH(1,K412:AE412,1))&lt;&gt;INDEX($K$6:$AE$6,1,MATCH(1,K412:AE412,-1)),INDEX($K$6:$AE$6,1,MATCH(1,K412:AE412,1)),"-")</f>
        <v>-</v>
      </c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</row>
    <row r="413" spans="1:261" s="44" customFormat="1" x14ac:dyDescent="0.2">
      <c r="A413" s="169" t="str">
        <f>IF(IFERROR(VLOOKUP(G413,EmployesActifs,1,FALSE),"Non")&lt;&gt;"Non","Oui","Non")</f>
        <v>Non</v>
      </c>
      <c r="B413" s="172">
        <f>IF(A413="Oui",1,0)</f>
        <v>0</v>
      </c>
      <c r="C413" s="172">
        <f>IF(OR(G413="Médecin",H413="Médecin",I413="Médecin",I413="Médecins",H413="anesthésiste",H413="boursier univ.",H413="chercheur",H413="chirurgien",H413="Résident(e)",H413="Md Urg",H413="Md Card",H413="Fellow",H413="Externe Médecine",H413="Directeur de la biobanque Médecin",H413="monit.-boursier",),1,0)</f>
        <v>0</v>
      </c>
      <c r="D413" s="172">
        <f>IF(OR(G413=0,H413="Stagiaire",H413="Stagiaires",H413="Externe",H413="Externes",G413="agence",H413="STAGIAIRE INFIRMIER(ÈRE)",H413="STAGIAIRE SI",H413="STAGIAIRE PAB",H413="STAGIAIRE EN PERFUSION",H413="Stagiaire Physiothérapeute",H413="Stagiaire médecine",H413="Stagiaire - Service sociaux",H413="STAGIAIRE SOINS INFIRMIERS",H413="STAGIAIRE EXTERNE EN MÉDECINE",H413="ss",),1,0)</f>
        <v>0</v>
      </c>
      <c r="E413" s="28" t="s">
        <v>1769</v>
      </c>
      <c r="F413" s="28" t="s">
        <v>1472</v>
      </c>
      <c r="G413" s="255">
        <v>11614</v>
      </c>
      <c r="H413" s="57" t="s">
        <v>177</v>
      </c>
      <c r="I413" s="52" t="s">
        <v>126</v>
      </c>
      <c r="J413" s="273">
        <f ca="1">IF(AK413&lt;=Données!$B$2,1," ")</f>
        <v>1</v>
      </c>
      <c r="K413" s="45">
        <v>1</v>
      </c>
      <c r="L413" s="46"/>
      <c r="M413" s="47"/>
      <c r="N413" s="48"/>
      <c r="O413" s="185"/>
      <c r="P413" s="187"/>
      <c r="Q413" s="185"/>
      <c r="R413" s="186"/>
      <c r="S413" s="186"/>
      <c r="T413" s="187"/>
      <c r="U413" s="187"/>
      <c r="V413" s="187"/>
      <c r="W413" s="187"/>
      <c r="X413" s="214"/>
      <c r="Y413" s="215"/>
      <c r="Z413" s="36"/>
      <c r="AA413" s="34"/>
      <c r="AB413" s="35"/>
      <c r="AC413" s="35"/>
      <c r="AD413" s="35"/>
      <c r="AE413" s="324"/>
      <c r="AF413" s="325"/>
      <c r="AG413" s="326"/>
      <c r="AH413" s="36"/>
      <c r="AI413" s="56"/>
      <c r="AJ413" s="41" t="s">
        <v>85</v>
      </c>
      <c r="AK413" s="42">
        <v>44420</v>
      </c>
      <c r="AL413" s="50"/>
      <c r="AM413" s="337" t="str">
        <f>INDEX($K$6:$AE$6,1,MATCH(1,K413:AE413,-1))</f>
        <v>95PFE-L2S</v>
      </c>
      <c r="AN413" s="337" t="str">
        <f>IF(INDEX($K$6:$AE$6,1,MATCH(1,K413:AE413,1))&lt;&gt;INDEX($K$6:$AE$6,1,MATCH(1,K413:AE413,-1)),INDEX($K$6:$AE$6,1,MATCH(1,K413:AE413,1)),"-")</f>
        <v>-</v>
      </c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</row>
    <row r="414" spans="1:261" s="44" customFormat="1" x14ac:dyDescent="0.2">
      <c r="A414" s="169" t="str">
        <f>IF(IFERROR(VLOOKUP(G414,EmployesActifs,1,FALSE),"Non")&lt;&gt;"Non","Oui","Non")</f>
        <v>Non</v>
      </c>
      <c r="B414" s="172">
        <f>IF(A414="Oui",1,0)</f>
        <v>0</v>
      </c>
      <c r="C414" s="172">
        <f>IF(OR(G414="Médecin",H414="Médecin",I414="Médecin",I414="Médecins",H414="anesthésiste",H414="boursier univ.",H414="chercheur",H414="chirurgien",H414="Résident(e)",H414="Md Urg",H414="Md Card",H414="Fellow",H414="Externe Médecine",H414="Directeur de la biobanque Médecin",H414="monit.-boursier",),1,0)</f>
        <v>0</v>
      </c>
      <c r="D414" s="172">
        <f>IF(OR(G414=0,H414="Stagiaire",H414="Stagiaires",H414="Externe",H414="Externes",G414="agence",H414="STAGIAIRE INFIRMIER(ÈRE)",H414="STAGIAIRE SI",H414="STAGIAIRE PAB",H414="STAGIAIRE EN PERFUSION",H414="Stagiaire Physiothérapeute",H414="Stagiaire médecine",H414="Stagiaire - Service sociaux",H414="STAGIAIRE SOINS INFIRMIERS",H414="STAGIAIRE EXTERNE EN MÉDECINE",H414="ss",),1,0)</f>
        <v>0</v>
      </c>
      <c r="E414" s="28" t="s">
        <v>1772</v>
      </c>
      <c r="F414" s="28" t="s">
        <v>539</v>
      </c>
      <c r="G414" s="255">
        <v>10646</v>
      </c>
      <c r="H414" s="57" t="s">
        <v>42</v>
      </c>
      <c r="I414" s="52" t="s">
        <v>61</v>
      </c>
      <c r="J414" s="273">
        <f ca="1">IF(AK414&lt;=Données!$B$2,1," ")</f>
        <v>1</v>
      </c>
      <c r="K414" s="45"/>
      <c r="L414" s="46"/>
      <c r="M414" s="47"/>
      <c r="N414" s="48"/>
      <c r="O414" s="185"/>
      <c r="P414" s="187"/>
      <c r="Q414" s="185"/>
      <c r="R414" s="186"/>
      <c r="S414" s="186"/>
      <c r="T414" s="187"/>
      <c r="U414" s="187"/>
      <c r="V414" s="187"/>
      <c r="W414" s="187"/>
      <c r="X414" s="214"/>
      <c r="Y414" s="215"/>
      <c r="Z414" s="36">
        <v>1</v>
      </c>
      <c r="AA414" s="34"/>
      <c r="AB414" s="35"/>
      <c r="AC414" s="35"/>
      <c r="AD414" s="35"/>
      <c r="AE414" s="324"/>
      <c r="AF414" s="325"/>
      <c r="AG414" s="326"/>
      <c r="AH414" s="36"/>
      <c r="AI414" s="56"/>
      <c r="AJ414" s="41" t="s">
        <v>299</v>
      </c>
      <c r="AK414" s="42">
        <v>43796</v>
      </c>
      <c r="AL414" s="50"/>
      <c r="AM414" s="337" t="str">
        <f>INDEX($K$6:$AE$6,1,MATCH(1,K414:AE414,-1))</f>
        <v>1510-XS</v>
      </c>
      <c r="AN414" s="337" t="str">
        <f>IF(INDEX($K$6:$AE$6,1,MATCH(1,K414:AE414,1))&lt;&gt;INDEX($K$6:$AE$6,1,MATCH(1,K414:AE414,-1)),INDEX($K$6:$AE$6,1,MATCH(1,K414:AE414,1)),"-")</f>
        <v>-</v>
      </c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</row>
    <row r="415" spans="1:261" s="44" customFormat="1" x14ac:dyDescent="0.2">
      <c r="A415" s="169" t="str">
        <f>IF(IFERROR(VLOOKUP(G415,EmployesActifs,1,FALSE),"Non")&lt;&gt;"Non","Oui","Non")</f>
        <v>Non</v>
      </c>
      <c r="B415" s="172">
        <f>IF(A415="Oui",1,0)</f>
        <v>0</v>
      </c>
      <c r="C415" s="172">
        <f>IF(OR(G415="Médecin",H415="Médecin",I415="Médecin",I415="Médecins",H415="anesthésiste",H415="boursier univ.",H415="chercheur",H415="chirurgien",H415="Résident(e)",H415="Md Urg",H415="Md Card",H415="Fellow",H415="Externe Médecine",H415="Directeur de la biobanque Médecin",H415="monit.-boursier",),1,0)</f>
        <v>0</v>
      </c>
      <c r="D415" s="172">
        <f>IF(OR(G415=0,H415="Stagiaire",H415="Stagiaires",H415="Externe",H415="Externes",G415="agence",H415="STAGIAIRE INFIRMIER(ÈRE)",H415="STAGIAIRE SI",H415="STAGIAIRE PAB",H415="STAGIAIRE EN PERFUSION",H415="Stagiaire Physiothérapeute",H415="Stagiaire médecine",H415="Stagiaire - Service sociaux",H415="STAGIAIRE SOINS INFIRMIERS",H415="STAGIAIRE EXTERNE EN MÉDECINE",H415="ss",),1,0)</f>
        <v>0</v>
      </c>
      <c r="E415" s="28" t="s">
        <v>3420</v>
      </c>
      <c r="F415" s="28" t="s">
        <v>1774</v>
      </c>
      <c r="G415" s="255">
        <v>2038</v>
      </c>
      <c r="H415" s="79" t="s">
        <v>2098</v>
      </c>
      <c r="I415" s="164" t="s">
        <v>379</v>
      </c>
      <c r="J415" s="273">
        <f ca="1">IF(AK415&lt;=Données!$B$2,1," ")</f>
        <v>1</v>
      </c>
      <c r="K415" s="45"/>
      <c r="L415" s="46"/>
      <c r="M415" s="47"/>
      <c r="N415" s="48"/>
      <c r="O415" s="185"/>
      <c r="P415" s="187"/>
      <c r="Q415" s="185"/>
      <c r="R415" s="186"/>
      <c r="S415" s="186">
        <v>1</v>
      </c>
      <c r="T415" s="187"/>
      <c r="U415" s="187"/>
      <c r="V415" s="187"/>
      <c r="W415" s="187"/>
      <c r="X415" s="214"/>
      <c r="Y415" s="215"/>
      <c r="Z415" s="36"/>
      <c r="AA415" s="34"/>
      <c r="AB415" s="35"/>
      <c r="AC415" s="35"/>
      <c r="AD415" s="35"/>
      <c r="AE415" s="324"/>
      <c r="AF415" s="325"/>
      <c r="AG415" s="326"/>
      <c r="AH415" s="36"/>
      <c r="AI415" s="56"/>
      <c r="AJ415" s="41" t="s">
        <v>98</v>
      </c>
      <c r="AK415" s="42">
        <v>44572</v>
      </c>
      <c r="AL415" s="50"/>
      <c r="AM415" s="337" t="str">
        <f>INDEX($K$6:$AE$6,1,MATCH(1,K415:AE415,-1))</f>
        <v>1870 +</v>
      </c>
      <c r="AN415" s="337" t="str">
        <f>IF(INDEX($K$6:$AE$6,1,MATCH(1,K415:AE415,1))&lt;&gt;INDEX($K$6:$AE$6,1,MATCH(1,K415:AE415,-1)),INDEX($K$6:$AE$6,1,MATCH(1,K415:AE415,1)),"-")</f>
        <v>-</v>
      </c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</row>
    <row r="416" spans="1:261" s="44" customFormat="1" x14ac:dyDescent="0.2">
      <c r="A416" s="169" t="str">
        <f>IF(IFERROR(VLOOKUP(G416,EmployesActifs,1,FALSE),"Non")&lt;&gt;"Non","Oui","Non")</f>
        <v>Non</v>
      </c>
      <c r="B416" s="172">
        <f>IF(A416="Oui",1,0)</f>
        <v>0</v>
      </c>
      <c r="C416" s="172">
        <f>IF(OR(G416="Médecin",H416="Médecin",I416="Médecin",I416="Médecins",H416="anesthésiste",H416="boursier univ.",H416="chercheur",H416="chirurgien",H416="Résident(e)",H416="Md Urg",H416="Md Card",H416="Fellow",H416="Externe Médecine",H416="Directeur de la biobanque Médecin",H416="monit.-boursier",),1,0)</f>
        <v>0</v>
      </c>
      <c r="D416" s="172">
        <f>IF(OR(G416=0,H416="Stagiaire",H416="Stagiaires",H416="Externe",H416="Externes",G416="agence",H416="STAGIAIRE INFIRMIER(ÈRE)",H416="STAGIAIRE SI",H416="STAGIAIRE PAB",H416="STAGIAIRE EN PERFUSION",H416="Stagiaire Physiothérapeute",H416="Stagiaire médecine",H416="Stagiaire - Service sociaux",H416="STAGIAIRE SOINS INFIRMIERS",H416="STAGIAIRE EXTERNE EN MÉDECINE",H416="ss",),1,0)</f>
        <v>0</v>
      </c>
      <c r="E416" s="28" t="s">
        <v>1776</v>
      </c>
      <c r="F416" s="28" t="s">
        <v>891</v>
      </c>
      <c r="G416" s="255">
        <v>10008</v>
      </c>
      <c r="H416" s="57" t="s">
        <v>103</v>
      </c>
      <c r="I416" s="52" t="s">
        <v>61</v>
      </c>
      <c r="J416" s="273">
        <f ca="1">IF(AK416&lt;=Données!$B$2,1," ")</f>
        <v>1</v>
      </c>
      <c r="K416" s="45">
        <v>1</v>
      </c>
      <c r="L416" s="46"/>
      <c r="M416" s="47"/>
      <c r="N416" s="48"/>
      <c r="O416" s="185"/>
      <c r="P416" s="187"/>
      <c r="Q416" s="185"/>
      <c r="R416" s="186"/>
      <c r="S416" s="186"/>
      <c r="T416" s="187"/>
      <c r="U416" s="187"/>
      <c r="V416" s="187"/>
      <c r="W416" s="187"/>
      <c r="X416" s="214"/>
      <c r="Y416" s="215"/>
      <c r="Z416" s="36"/>
      <c r="AA416" s="34">
        <v>1</v>
      </c>
      <c r="AB416" s="35"/>
      <c r="AC416" s="35"/>
      <c r="AD416" s="35"/>
      <c r="AE416" s="324"/>
      <c r="AF416" s="325"/>
      <c r="AG416" s="326"/>
      <c r="AH416" s="36"/>
      <c r="AI416" s="56"/>
      <c r="AJ416" s="41" t="s">
        <v>159</v>
      </c>
      <c r="AK416" s="42">
        <v>44424</v>
      </c>
      <c r="AL416" s="50"/>
      <c r="AM416" s="337" t="str">
        <f>INDEX($K$6:$AE$6,1,MATCH(1,K416:AE416,-1))</f>
        <v>95PFE-L2S</v>
      </c>
      <c r="AN416" s="337" t="str">
        <f>IF(INDEX($K$6:$AE$6,1,MATCH(1,K416:AE416,1))&lt;&gt;INDEX($K$6:$AE$6,1,MATCH(1,K416:AE416,-1)),INDEX($K$6:$AE$6,1,MATCH(1,K416:AE416,1)),"-")</f>
        <v>1511-S</v>
      </c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</row>
    <row r="417" spans="1:261" s="44" customFormat="1" x14ac:dyDescent="0.2">
      <c r="A417" s="169" t="str">
        <f>IF(IFERROR(VLOOKUP(G417,EmployesActifs,1,FALSE),"Non")&lt;&gt;"Non","Oui","Non")</f>
        <v>Non</v>
      </c>
      <c r="B417" s="172">
        <f>IF(A417="Oui",1,0)</f>
        <v>0</v>
      </c>
      <c r="C417" s="172">
        <f>IF(OR(G417="Médecin",H417="Médecin",I417="Médecin",I417="Médecins",H417="anesthésiste",H417="boursier univ.",H417="chercheur",H417="chirurgien",H417="Résident(e)",H417="Md Urg",H417="Md Card",H417="Fellow",H417="Externe Médecine",H417="Directeur de la biobanque Médecin",H417="monit.-boursier",),1,0)</f>
        <v>0</v>
      </c>
      <c r="D417" s="172">
        <f>IF(OR(G417=0,H417="Stagiaire",H417="Stagiaires",H417="Externe",H417="Externes",G417="agence",H417="STAGIAIRE INFIRMIER(ÈRE)",H417="STAGIAIRE SI",H417="STAGIAIRE PAB",H417="STAGIAIRE EN PERFUSION",H417="Stagiaire Physiothérapeute",H417="Stagiaire médecine",H417="Stagiaire - Service sociaux",H417="STAGIAIRE SOINS INFIRMIERS",H417="STAGIAIRE EXTERNE EN MÉDECINE",H417="ss",),1,0)</f>
        <v>0</v>
      </c>
      <c r="E417" s="28" t="s">
        <v>2947</v>
      </c>
      <c r="F417" s="28" t="s">
        <v>516</v>
      </c>
      <c r="G417" s="257">
        <v>12331</v>
      </c>
      <c r="H417" s="57" t="s">
        <v>1436</v>
      </c>
      <c r="I417" s="52" t="s">
        <v>143</v>
      </c>
      <c r="J417" s="273">
        <f ca="1">IF(AK417&lt;=Données!$B$2,1," ")</f>
        <v>1</v>
      </c>
      <c r="K417" s="45"/>
      <c r="L417" s="46">
        <v>1</v>
      </c>
      <c r="M417" s="47"/>
      <c r="N417" s="48"/>
      <c r="O417" s="185"/>
      <c r="P417" s="187"/>
      <c r="Q417" s="185"/>
      <c r="R417" s="186"/>
      <c r="S417" s="186"/>
      <c r="T417" s="187"/>
      <c r="U417" s="187"/>
      <c r="V417" s="187"/>
      <c r="W417" s="187"/>
      <c r="X417" s="214"/>
      <c r="Y417" s="215"/>
      <c r="Z417" s="36"/>
      <c r="AA417" s="34"/>
      <c r="AB417" s="35"/>
      <c r="AC417" s="35"/>
      <c r="AD417" s="35"/>
      <c r="AE417" s="324"/>
      <c r="AF417" s="325"/>
      <c r="AG417" s="326"/>
      <c r="AH417" s="36"/>
      <c r="AI417" s="56"/>
      <c r="AJ417" s="41" t="s">
        <v>85</v>
      </c>
      <c r="AK417" s="42">
        <v>44790</v>
      </c>
      <c r="AL417" s="50"/>
      <c r="AM417" s="337" t="str">
        <f>INDEX($K$6:$AE$6,1,MATCH(1,K417:AE417,-1))</f>
        <v>95PFE-L2M</v>
      </c>
      <c r="AN417" s="337" t="str">
        <f>IF(INDEX($K$6:$AE$6,1,MATCH(1,K417:AE417,1))&lt;&gt;INDEX($K$6:$AE$6,1,MATCH(1,K417:AE417,-1)),INDEX($K$6:$AE$6,1,MATCH(1,K417:AE417,1)),"-")</f>
        <v>-</v>
      </c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</row>
    <row r="418" spans="1:261" s="44" customFormat="1" x14ac:dyDescent="0.2">
      <c r="A418" s="169" t="str">
        <f>IF(IFERROR(VLOOKUP(G418,EmployesActifs,1,FALSE),"Non")&lt;&gt;"Non","Oui","Non")</f>
        <v>Non</v>
      </c>
      <c r="B418" s="172">
        <f>IF(A418="Oui",1,0)</f>
        <v>0</v>
      </c>
      <c r="C418" s="172">
        <f>IF(OR(G418="Médecin",H418="Médecin",I418="Médecin",I418="Médecins",H418="anesthésiste",H418="boursier univ.",H418="chercheur",H418="chirurgien",H418="Résident(e)",H418="Md Urg",H418="Md Card",H418="Fellow",H418="Externe Médecine",H418="Directeur de la biobanque Médecin",H418="monit.-boursier",),1,0)</f>
        <v>0</v>
      </c>
      <c r="D418" s="172">
        <f>IF(OR(G418=0,H418="Stagiaire",H418="Stagiaires",H418="Externe",H418="Externes",G418="agence",H418="STAGIAIRE INFIRMIER(ÈRE)",H418="STAGIAIRE SI",H418="STAGIAIRE PAB",H418="STAGIAIRE EN PERFUSION",H418="Stagiaire Physiothérapeute",H418="Stagiaire médecine",H418="Stagiaire - Service sociaux",H418="STAGIAIRE SOINS INFIRMIERS",H418="STAGIAIRE EXTERNE EN MÉDECINE",H418="ss",),1,0)</f>
        <v>0</v>
      </c>
      <c r="E418" s="28" t="s">
        <v>1779</v>
      </c>
      <c r="F418" s="28" t="s">
        <v>3899</v>
      </c>
      <c r="G418" s="255">
        <v>10389</v>
      </c>
      <c r="H418" s="79" t="s">
        <v>319</v>
      </c>
      <c r="I418" s="79" t="s">
        <v>3527</v>
      </c>
      <c r="J418" s="273">
        <f ca="1">IF(AL418&lt;=Données!$B$2,1," ")</f>
        <v>1</v>
      </c>
      <c r="K418" s="45"/>
      <c r="L418" s="46">
        <v>1</v>
      </c>
      <c r="M418" s="47"/>
      <c r="N418" s="48"/>
      <c r="O418" s="185"/>
      <c r="P418" s="187"/>
      <c r="Q418" s="185"/>
      <c r="R418" s="186"/>
      <c r="S418" s="186"/>
      <c r="T418" s="187"/>
      <c r="U418" s="187"/>
      <c r="V418" s="187"/>
      <c r="W418" s="187"/>
      <c r="X418" s="214"/>
      <c r="Y418" s="215"/>
      <c r="Z418" s="36"/>
      <c r="AA418" s="34"/>
      <c r="AB418" s="35"/>
      <c r="AC418" s="35" t="s">
        <v>56</v>
      </c>
      <c r="AD418" s="35"/>
      <c r="AE418" s="324">
        <v>1</v>
      </c>
      <c r="AF418" s="325"/>
      <c r="AG418" s="326"/>
      <c r="AH418" s="36"/>
      <c r="AI418" s="56"/>
      <c r="AJ418" s="328"/>
      <c r="AK418" s="330" t="s">
        <v>66</v>
      </c>
      <c r="AL418" s="331">
        <v>44298</v>
      </c>
      <c r="AM418" s="337" t="str">
        <f>INDEX($K$6:$AE$6,1,MATCH(1,K418:AE418,-1))</f>
        <v>95PFE-L2M</v>
      </c>
      <c r="AN418" s="337" t="str">
        <f>IF(INDEX($K$6:$AE$6,1,MATCH(1,K418:AE418,1))&lt;&gt;INDEX($K$6:$AE$6,1,MATCH(1,K418:AE418,-1)),INDEX($K$6:$AE$6,1,MATCH(1,K418:AE418,1)),"-")</f>
        <v>SH-9550</v>
      </c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</row>
    <row r="419" spans="1:261" s="44" customFormat="1" x14ac:dyDescent="0.2">
      <c r="A419" s="169" t="str">
        <f>IF(IFERROR(VLOOKUP(G419,EmployesActifs,1,FALSE),"Non")&lt;&gt;"Non","Oui","Non")</f>
        <v>Non</v>
      </c>
      <c r="B419" s="172">
        <f>IF(A419="Oui",1,0)</f>
        <v>0</v>
      </c>
      <c r="C419" s="172">
        <f>IF(OR(G419="Médecin",H419="Médecin",I419="Médecin",I419="Médecins",H419="anesthésiste",H419="boursier univ.",H419="chercheur",H419="chirurgien",H419="Résident(e)",H419="Md Urg",H419="Md Card",H419="Fellow",H419="Externe Médecine",H419="Directeur de la biobanque Médecin",H419="monit.-boursier",),1,0)</f>
        <v>0</v>
      </c>
      <c r="D419" s="172">
        <f>IF(OR(G419=0,H419="Stagiaire",H419="Stagiaires",H419="Externe",H419="Externes",G419="agence",H419="STAGIAIRE INFIRMIER(ÈRE)",H419="STAGIAIRE SI",H419="STAGIAIRE PAB",H419="STAGIAIRE EN PERFUSION",H419="Stagiaire Physiothérapeute",H419="Stagiaire médecine",H419="Stagiaire - Service sociaux",H419="STAGIAIRE SOINS INFIRMIERS",H419="STAGIAIRE EXTERNE EN MÉDECINE",H419="ss",),1,0)</f>
        <v>0</v>
      </c>
      <c r="E419" s="28" t="s">
        <v>1780</v>
      </c>
      <c r="F419" s="28" t="s">
        <v>1781</v>
      </c>
      <c r="G419" s="255">
        <v>10292</v>
      </c>
      <c r="H419" s="57" t="s">
        <v>140</v>
      </c>
      <c r="I419" s="52" t="s">
        <v>1782</v>
      </c>
      <c r="J419" s="273">
        <f ca="1">IF(AK419&lt;=Données!$B$2,1," ")</f>
        <v>1</v>
      </c>
      <c r="K419" s="45" t="s">
        <v>56</v>
      </c>
      <c r="L419" s="46" t="s">
        <v>56</v>
      </c>
      <c r="M419" s="47"/>
      <c r="N419" s="48"/>
      <c r="O419" s="185"/>
      <c r="P419" s="187"/>
      <c r="Q419" s="185"/>
      <c r="R419" s="186"/>
      <c r="S419" s="186">
        <v>1</v>
      </c>
      <c r="T419" s="187"/>
      <c r="U419" s="187"/>
      <c r="V419" s="187"/>
      <c r="W419" s="187"/>
      <c r="X419" s="214"/>
      <c r="Y419" s="215"/>
      <c r="Z419" s="36"/>
      <c r="AA419" s="34"/>
      <c r="AB419" s="35"/>
      <c r="AC419" s="35"/>
      <c r="AD419" s="35"/>
      <c r="AE419" s="324"/>
      <c r="AF419" s="325"/>
      <c r="AG419" s="326"/>
      <c r="AH419" s="36"/>
      <c r="AI419" s="56"/>
      <c r="AJ419" s="41" t="s">
        <v>85</v>
      </c>
      <c r="AK419" s="42">
        <v>44567</v>
      </c>
      <c r="AL419" s="50"/>
      <c r="AM419" s="337" t="str">
        <f>INDEX($K$6:$AE$6,1,MATCH(1,K419:AE419,-1))</f>
        <v>1870 +</v>
      </c>
      <c r="AN419" s="337" t="str">
        <f>IF(INDEX($K$6:$AE$6,1,MATCH(1,K419:AE419,1))&lt;&gt;INDEX($K$6:$AE$6,1,MATCH(1,K419:AE419,-1)),INDEX($K$6:$AE$6,1,MATCH(1,K419:AE419,1)),"-")</f>
        <v>-</v>
      </c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</row>
    <row r="420" spans="1:261" s="44" customFormat="1" x14ac:dyDescent="0.2">
      <c r="A420" s="169" t="str">
        <f>IF(IFERROR(VLOOKUP(G420,EmployesActifs,1,FALSE),"Non")&lt;&gt;"Non","Oui","Non")</f>
        <v>Non</v>
      </c>
      <c r="B420" s="172">
        <f>IF(A420="Oui",1,0)</f>
        <v>0</v>
      </c>
      <c r="C420" s="172">
        <f>IF(OR(G420="Médecin",H420="Médecin",I420="Médecin",I420="Médecins",H420="anesthésiste",H420="boursier univ.",H420="chercheur",H420="chirurgien",H420="Résident(e)",H420="Md Urg",H420="Md Card",H420="Fellow",H420="Externe Médecine",H420="Directeur de la biobanque Médecin",H420="monit.-boursier",),1,0)</f>
        <v>0</v>
      </c>
      <c r="D420" s="172">
        <f>IF(OR(G420=0,H420="Stagiaire",H420="Stagiaires",H420="Externe",H420="Externes",G420="agence",H420="STAGIAIRE INFIRMIER(ÈRE)",H420="STAGIAIRE SI",H420="STAGIAIRE PAB",H420="STAGIAIRE EN PERFUSION",H420="Stagiaire Physiothérapeute",H420="Stagiaire médecine",H420="Stagiaire - Service sociaux",H420="STAGIAIRE SOINS INFIRMIERS",H420="STAGIAIRE EXTERNE EN MÉDECINE",H420="ss",),1,0)</f>
        <v>0</v>
      </c>
      <c r="E420" s="28" t="s">
        <v>1784</v>
      </c>
      <c r="F420" s="28" t="s">
        <v>1141</v>
      </c>
      <c r="G420" s="255">
        <v>4534</v>
      </c>
      <c r="H420" s="57" t="s">
        <v>1527</v>
      </c>
      <c r="I420" s="52" t="s">
        <v>739</v>
      </c>
      <c r="J420" s="273">
        <f ca="1">IF(AK420&lt;=Données!$B$2,1," ")</f>
        <v>1</v>
      </c>
      <c r="K420" s="45"/>
      <c r="L420" s="46"/>
      <c r="M420" s="47"/>
      <c r="N420" s="48"/>
      <c r="O420" s="185"/>
      <c r="P420" s="187"/>
      <c r="Q420" s="185"/>
      <c r="R420" s="186">
        <v>1</v>
      </c>
      <c r="S420" s="186"/>
      <c r="T420" s="187"/>
      <c r="U420" s="187"/>
      <c r="V420" s="187"/>
      <c r="W420" s="187"/>
      <c r="X420" s="214"/>
      <c r="Y420" s="215"/>
      <c r="Z420" s="36"/>
      <c r="AA420" s="34"/>
      <c r="AB420" s="35"/>
      <c r="AC420" s="35"/>
      <c r="AD420" s="35"/>
      <c r="AE420" s="324"/>
      <c r="AF420" s="325"/>
      <c r="AG420" s="326"/>
      <c r="AH420" s="36"/>
      <c r="AI420" s="56"/>
      <c r="AJ420" s="41" t="s">
        <v>308</v>
      </c>
      <c r="AK420" s="42">
        <v>44182</v>
      </c>
      <c r="AL420" s="50"/>
      <c r="AM420" s="337">
        <f>INDEX($K$6:$AE$6,1,MATCH(1,K420:AE420,-1))</f>
        <v>1860</v>
      </c>
      <c r="AN420" s="337" t="str">
        <f>IF(INDEX($K$6:$AE$6,1,MATCH(1,K420:AE420,1))&lt;&gt;INDEX($K$6:$AE$6,1,MATCH(1,K420:AE420,-1)),INDEX($K$6:$AE$6,1,MATCH(1,K420:AE420,1)),"-")</f>
        <v>-</v>
      </c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</row>
    <row r="421" spans="1:261" s="44" customFormat="1" x14ac:dyDescent="0.2">
      <c r="A421" s="169" t="str">
        <f>IF(IFERROR(VLOOKUP(G421,EmployesActifs,1,FALSE),"Non")&lt;&gt;"Non","Oui","Non")</f>
        <v>Non</v>
      </c>
      <c r="B421" s="172">
        <f>IF(A421="Oui",1,0)</f>
        <v>0</v>
      </c>
      <c r="C421" s="172">
        <f>IF(OR(G421="Médecin",H421="Médecin",I421="Médecin",I421="Médecins",H421="anesthésiste",H421="boursier univ.",H421="chercheur",H421="chirurgien",H421="Résident(e)",H421="Md Urg",H421="Md Card",H421="Fellow",H421="Externe Médecine",H421="Directeur de la biobanque Médecin",H421="monit.-boursier",),1,0)</f>
        <v>0</v>
      </c>
      <c r="D421" s="172">
        <f>IF(OR(G421=0,H421="Stagiaire",H421="Stagiaires",H421="Externe",H421="Externes",G421="agence",H421="STAGIAIRE INFIRMIER(ÈRE)",H421="STAGIAIRE SI",H421="STAGIAIRE PAB",H421="STAGIAIRE EN PERFUSION",H421="Stagiaire Physiothérapeute",H421="Stagiaire médecine",H421="Stagiaire - Service sociaux",H421="STAGIAIRE SOINS INFIRMIERS",H421="STAGIAIRE EXTERNE EN MÉDECINE",H421="ss",),1,0)</f>
        <v>0</v>
      </c>
      <c r="E421" s="28" t="s">
        <v>1789</v>
      </c>
      <c r="F421" s="28" t="s">
        <v>170</v>
      </c>
      <c r="G421" s="255">
        <v>1031</v>
      </c>
      <c r="H421" s="57" t="s">
        <v>655</v>
      </c>
      <c r="I421" s="52" t="s">
        <v>1790</v>
      </c>
      <c r="J421" s="273">
        <f ca="1">IF(AK421&lt;=Données!$B$2,1," ")</f>
        <v>1</v>
      </c>
      <c r="K421" s="45" t="s">
        <v>56</v>
      </c>
      <c r="L421" s="46"/>
      <c r="M421" s="47"/>
      <c r="N421" s="48"/>
      <c r="O421" s="185"/>
      <c r="P421" s="187"/>
      <c r="Q421" s="185"/>
      <c r="R421" s="186"/>
      <c r="S421" s="186">
        <v>1</v>
      </c>
      <c r="T421" s="187"/>
      <c r="U421" s="187"/>
      <c r="V421" s="187"/>
      <c r="W421" s="187"/>
      <c r="X421" s="214"/>
      <c r="Y421" s="215"/>
      <c r="Z421" s="36"/>
      <c r="AA421" s="34"/>
      <c r="AB421" s="35"/>
      <c r="AC421" s="35"/>
      <c r="AD421" s="35"/>
      <c r="AE421" s="324"/>
      <c r="AF421" s="325"/>
      <c r="AG421" s="326"/>
      <c r="AH421" s="36"/>
      <c r="AI421" s="56"/>
      <c r="AJ421" s="41" t="s">
        <v>239</v>
      </c>
      <c r="AK421" s="42">
        <v>44579</v>
      </c>
      <c r="AL421" s="50"/>
      <c r="AM421" s="337" t="str">
        <f>INDEX($K$6:$AE$6,1,MATCH(1,K421:AE421,-1))</f>
        <v>1870 +</v>
      </c>
      <c r="AN421" s="337" t="str">
        <f>IF(INDEX($K$6:$AE$6,1,MATCH(1,K421:AE421,1))&lt;&gt;INDEX($K$6:$AE$6,1,MATCH(1,K421:AE421,-1)),INDEX($K$6:$AE$6,1,MATCH(1,K421:AE421,1)),"-")</f>
        <v>-</v>
      </c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</row>
    <row r="422" spans="1:261" s="44" customFormat="1" x14ac:dyDescent="0.2">
      <c r="A422" s="169" t="str">
        <f>IF(IFERROR(VLOOKUP(G422,EmployesActifs,1,FALSE),"Non")&lt;&gt;"Non","Oui","Non")</f>
        <v>Non</v>
      </c>
      <c r="B422" s="172">
        <f>IF(A422="Oui",1,0)</f>
        <v>0</v>
      </c>
      <c r="C422" s="172">
        <f>IF(OR(G422="Médecin",H422="Médecin",I422="Médecin",I422="Médecins",H422="anesthésiste",H422="boursier univ.",H422="chercheur",H422="chirurgien",H422="Résident(e)",H422="Md Urg",H422="Md Card",H422="Fellow",H422="Externe Médecine",H422="Directeur de la biobanque Médecin",H422="monit.-boursier",),1,0)</f>
        <v>0</v>
      </c>
      <c r="D422" s="172">
        <f>IF(OR(G422=0,H422="Stagiaire",H422="Stagiaires",H422="Externe",H422="Externes",G422="agence",H422="STAGIAIRE INFIRMIER(ÈRE)",H422="STAGIAIRE SI",H422="STAGIAIRE PAB",H422="STAGIAIRE EN PERFUSION",H422="Stagiaire Physiothérapeute",H422="Stagiaire médecine",H422="Stagiaire - Service sociaux",H422="STAGIAIRE SOINS INFIRMIERS",H422="STAGIAIRE EXTERNE EN MÉDECINE",H422="ss",),1,0)</f>
        <v>0</v>
      </c>
      <c r="E422" s="28" t="s">
        <v>1793</v>
      </c>
      <c r="F422" s="28" t="s">
        <v>1794</v>
      </c>
      <c r="G422" s="255">
        <v>6773</v>
      </c>
      <c r="H422" s="67" t="s">
        <v>54</v>
      </c>
      <c r="I422" s="52" t="s">
        <v>55</v>
      </c>
      <c r="J422" s="273">
        <f ca="1">IF(AK422&lt;=Données!$B$2,1," ")</f>
        <v>1</v>
      </c>
      <c r="K422" s="45"/>
      <c r="L422" s="46"/>
      <c r="M422" s="47"/>
      <c r="N422" s="48"/>
      <c r="O422" s="185"/>
      <c r="P422" s="187"/>
      <c r="Q422" s="185"/>
      <c r="R422" s="186"/>
      <c r="S422" s="186"/>
      <c r="T422" s="187"/>
      <c r="U422" s="187"/>
      <c r="V422" s="187"/>
      <c r="W422" s="187"/>
      <c r="X422" s="214"/>
      <c r="Y422" s="215"/>
      <c r="Z422" s="36">
        <v>1</v>
      </c>
      <c r="AA422" s="34"/>
      <c r="AB422" s="35"/>
      <c r="AC422" s="35"/>
      <c r="AD422" s="35"/>
      <c r="AE422" s="324"/>
      <c r="AF422" s="325"/>
      <c r="AG422" s="326"/>
      <c r="AH422" s="36"/>
      <c r="AI422" s="56"/>
      <c r="AJ422" s="41" t="s">
        <v>44</v>
      </c>
      <c r="AK422" s="42">
        <v>43956</v>
      </c>
      <c r="AL422" s="50"/>
      <c r="AM422" s="337" t="str">
        <f>INDEX($K$6:$AE$6,1,MATCH(1,K422:AE422,-1))</f>
        <v>1510-XS</v>
      </c>
      <c r="AN422" s="337" t="str">
        <f>IF(INDEX($K$6:$AE$6,1,MATCH(1,K422:AE422,1))&lt;&gt;INDEX($K$6:$AE$6,1,MATCH(1,K422:AE422,-1)),INDEX($K$6:$AE$6,1,MATCH(1,K422:AE422,1)),"-")</f>
        <v>-</v>
      </c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</row>
    <row r="423" spans="1:261" s="44" customFormat="1" x14ac:dyDescent="0.2">
      <c r="A423" s="169" t="str">
        <f>IF(IFERROR(VLOOKUP(G423,EmployesActifs,1,FALSE),"Non")&lt;&gt;"Non","Oui","Non")</f>
        <v>Non</v>
      </c>
      <c r="B423" s="172">
        <f>IF(A423="Oui",1,0)</f>
        <v>0</v>
      </c>
      <c r="C423" s="172">
        <f>IF(OR(G423="Médecin",H423="Médecin",I423="Médecin",I423="Médecins",H423="anesthésiste",H423="boursier univ.",H423="chercheur",H423="chirurgien",H423="Résident(e)",H423="Md Urg",H423="Md Card",H423="Fellow",H423="Externe Médecine",H423="Directeur de la biobanque Médecin",H423="monit.-boursier",),1,0)</f>
        <v>0</v>
      </c>
      <c r="D423" s="172">
        <f>IF(OR(G423=0,H423="Stagiaire",H423="Stagiaires",H423="Externe",H423="Externes",G423="agence",H423="STAGIAIRE INFIRMIER(ÈRE)",H423="STAGIAIRE SI",H423="STAGIAIRE PAB",H423="STAGIAIRE EN PERFUSION",H423="Stagiaire Physiothérapeute",H423="Stagiaire médecine",H423="Stagiaire - Service sociaux",H423="STAGIAIRE SOINS INFIRMIERS",H423="STAGIAIRE EXTERNE EN MÉDECINE",H423="ss",),1,0)</f>
        <v>0</v>
      </c>
      <c r="E423" s="28" t="s">
        <v>3294</v>
      </c>
      <c r="F423" s="28" t="s">
        <v>3295</v>
      </c>
      <c r="G423" s="257">
        <v>13079</v>
      </c>
      <c r="H423" s="57" t="s">
        <v>2919</v>
      </c>
      <c r="I423" s="58" t="s">
        <v>126</v>
      </c>
      <c r="J423" s="273">
        <f ca="1">IF(AK423&lt;=Données!$B$2,1," ")</f>
        <v>1</v>
      </c>
      <c r="K423" s="45" t="s">
        <v>56</v>
      </c>
      <c r="L423" s="46" t="s">
        <v>56</v>
      </c>
      <c r="M423" s="47"/>
      <c r="N423" s="48">
        <v>1</v>
      </c>
      <c r="O423" s="185"/>
      <c r="P423" s="187"/>
      <c r="Q423" s="185"/>
      <c r="R423" s="186"/>
      <c r="S423" s="186"/>
      <c r="T423" s="187"/>
      <c r="U423" s="187"/>
      <c r="V423" s="187"/>
      <c r="W423" s="187"/>
      <c r="X423" s="214"/>
      <c r="Y423" s="215"/>
      <c r="Z423" s="36"/>
      <c r="AA423" s="34"/>
      <c r="AB423" s="35"/>
      <c r="AC423" s="35"/>
      <c r="AD423" s="35"/>
      <c r="AE423" s="324"/>
      <c r="AF423" s="325"/>
      <c r="AG423" s="326"/>
      <c r="AH423" s="36"/>
      <c r="AI423" s="56"/>
      <c r="AJ423" s="41" t="s">
        <v>2858</v>
      </c>
      <c r="AK423" s="42">
        <v>45062</v>
      </c>
      <c r="AL423" s="50"/>
      <c r="AM423" s="337" t="str">
        <f>INDEX($K$6:$AE$6,1,MATCH(1,K423:AE423,-1))</f>
        <v>F550</v>
      </c>
      <c r="AN423" s="337" t="str">
        <f>IF(INDEX($K$6:$AE$6,1,MATCH(1,K423:AE423,1))&lt;&gt;INDEX($K$6:$AE$6,1,MATCH(1,K423:AE423,-1)),INDEX($K$6:$AE$6,1,MATCH(1,K423:AE423,1)),"-")</f>
        <v>-</v>
      </c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</row>
    <row r="424" spans="1:261" s="44" customFormat="1" x14ac:dyDescent="0.2">
      <c r="A424" s="169" t="str">
        <f>IF(IFERROR(VLOOKUP(G424,EmployesActifs,1,FALSE),"Non")&lt;&gt;"Non","Oui","Non")</f>
        <v>Non</v>
      </c>
      <c r="B424" s="172">
        <f>IF(A424="Oui",1,0)</f>
        <v>0</v>
      </c>
      <c r="C424" s="172">
        <f>IF(OR(G424="Médecin",H424="Médecin",I424="Médecin",I424="Médecins",H424="anesthésiste",H424="boursier univ.",H424="chercheur",H424="chirurgien",H424="Résident(e)",H424="Md Urg",H424="Md Card",H424="Fellow",H424="Externe Médecine",H424="Directeur de la biobanque Médecin",H424="monit.-boursier",),1,0)</f>
        <v>0</v>
      </c>
      <c r="D424" s="172">
        <f>IF(OR(G424=0,H424="Stagiaire",H424="Stagiaires",H424="Externe",H424="Externes",G424="agence",H424="STAGIAIRE INFIRMIER(ÈRE)",H424="STAGIAIRE SI",H424="STAGIAIRE PAB",H424="STAGIAIRE EN PERFUSION",H424="Stagiaire Physiothérapeute",H424="Stagiaire médecine",H424="Stagiaire - Service sociaux",H424="STAGIAIRE SOINS INFIRMIERS",H424="STAGIAIRE EXTERNE EN MÉDECINE",H424="ss",),1,0)</f>
        <v>0</v>
      </c>
      <c r="E424" s="28" t="s">
        <v>1799</v>
      </c>
      <c r="F424" s="28" t="s">
        <v>486</v>
      </c>
      <c r="G424" s="255">
        <v>10329</v>
      </c>
      <c r="H424" s="57" t="s">
        <v>426</v>
      </c>
      <c r="I424" s="52" t="s">
        <v>427</v>
      </c>
      <c r="J424" s="273">
        <f ca="1">IF(AK424&lt;=Données!$B$2,1," ")</f>
        <v>1</v>
      </c>
      <c r="K424" s="45"/>
      <c r="L424" s="46"/>
      <c r="M424" s="47"/>
      <c r="N424" s="48"/>
      <c r="O424" s="185"/>
      <c r="P424" s="187"/>
      <c r="Q424" s="185"/>
      <c r="R424" s="186">
        <v>1</v>
      </c>
      <c r="S424" s="186"/>
      <c r="T424" s="187"/>
      <c r="U424" s="187"/>
      <c r="V424" s="187"/>
      <c r="W424" s="187"/>
      <c r="X424" s="214"/>
      <c r="Y424" s="215"/>
      <c r="Z424" s="36"/>
      <c r="AA424" s="34"/>
      <c r="AB424" s="35"/>
      <c r="AC424" s="35"/>
      <c r="AD424" s="35"/>
      <c r="AE424" s="324"/>
      <c r="AF424" s="325"/>
      <c r="AG424" s="326"/>
      <c r="AH424" s="36"/>
      <c r="AI424" s="56"/>
      <c r="AJ424" s="41" t="s">
        <v>439</v>
      </c>
      <c r="AK424" s="42">
        <v>44110</v>
      </c>
      <c r="AL424" s="50"/>
      <c r="AM424" s="337">
        <f>INDEX($K$6:$AE$6,1,MATCH(1,K424:AE424,-1))</f>
        <v>1860</v>
      </c>
      <c r="AN424" s="337" t="str">
        <f>IF(INDEX($K$6:$AE$6,1,MATCH(1,K424:AE424,1))&lt;&gt;INDEX($K$6:$AE$6,1,MATCH(1,K424:AE424,-1)),INDEX($K$6:$AE$6,1,MATCH(1,K424:AE424,1)),"-")</f>
        <v>-</v>
      </c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</row>
    <row r="425" spans="1:261" s="63" customFormat="1" x14ac:dyDescent="0.2">
      <c r="A425" s="169" t="str">
        <f>IF(IFERROR(VLOOKUP(G425,EmployesActifs,1,FALSE),"Non")&lt;&gt;"Non","Oui","Non")</f>
        <v>Non</v>
      </c>
      <c r="B425" s="172">
        <f>IF(A425="Oui",1,0)</f>
        <v>0</v>
      </c>
      <c r="C425" s="172">
        <f>IF(OR(G425="Médecin",H425="Médecin",I425="Médecin",I425="Médecins",H425="anesthésiste",H425="boursier univ.",H425="chercheur",H425="chirurgien",H425="Résident(e)",H425="Md Urg",H425="Md Card",H425="Fellow",H425="Externe Médecine",H425="Directeur de la biobanque Médecin",H425="monit.-boursier",),1,0)</f>
        <v>0</v>
      </c>
      <c r="D425" s="172">
        <f>IF(OR(G425=0,H425="Stagiaire",H425="Stagiaires",H425="Externe",H425="Externes",G425="agence",H425="STAGIAIRE INFIRMIER(ÈRE)",H425="STAGIAIRE SI",H425="STAGIAIRE PAB",H425="STAGIAIRE EN PERFUSION",H425="Stagiaire Physiothérapeute",H425="Stagiaire médecine",H425="Stagiaire - Service sociaux",H425="STAGIAIRE SOINS INFIRMIERS",H425="STAGIAIRE EXTERNE EN MÉDECINE",H425="ss",),1,0)</f>
        <v>0</v>
      </c>
      <c r="E425" s="28" t="s">
        <v>1800</v>
      </c>
      <c r="F425" s="28" t="s">
        <v>3257</v>
      </c>
      <c r="G425" s="255">
        <v>11243</v>
      </c>
      <c r="H425" s="79" t="s">
        <v>2463</v>
      </c>
      <c r="I425" s="164" t="s">
        <v>3410</v>
      </c>
      <c r="J425" s="273">
        <f ca="1">IF(AK425&lt;=Données!$B$2,1," ")</f>
        <v>1</v>
      </c>
      <c r="K425" s="45" t="s">
        <v>56</v>
      </c>
      <c r="L425" s="46"/>
      <c r="M425" s="47"/>
      <c r="N425" s="48" t="s">
        <v>56</v>
      </c>
      <c r="O425" s="185"/>
      <c r="P425" s="187"/>
      <c r="Q425" s="185"/>
      <c r="R425" s="186"/>
      <c r="S425" s="186">
        <v>1</v>
      </c>
      <c r="T425" s="187"/>
      <c r="U425" s="187"/>
      <c r="V425" s="187"/>
      <c r="W425" s="187"/>
      <c r="X425" s="214"/>
      <c r="Y425" s="215"/>
      <c r="Z425" s="36"/>
      <c r="AA425" s="34"/>
      <c r="AB425" s="35"/>
      <c r="AC425" s="35"/>
      <c r="AD425" s="35"/>
      <c r="AE425" s="324"/>
      <c r="AF425" s="325"/>
      <c r="AG425" s="326"/>
      <c r="AH425" s="36"/>
      <c r="AI425" s="56"/>
      <c r="AJ425" s="41" t="s">
        <v>652</v>
      </c>
      <c r="AK425" s="42">
        <v>45066</v>
      </c>
      <c r="AL425" s="50"/>
      <c r="AM425" s="337" t="str">
        <f>INDEX($K$6:$AE$6,1,MATCH(1,K425:AE425,-1))</f>
        <v>1870 +</v>
      </c>
      <c r="AN425" s="337" t="str">
        <f>IF(INDEX($K$6:$AE$6,1,MATCH(1,K425:AE425,1))&lt;&gt;INDEX($K$6:$AE$6,1,MATCH(1,K425:AE425,-1)),INDEX($K$6:$AE$6,1,MATCH(1,K425:AE425,1)),"-")</f>
        <v>-</v>
      </c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</row>
    <row r="426" spans="1:261" s="63" customFormat="1" x14ac:dyDescent="0.2">
      <c r="A426" s="169" t="str">
        <f>IF(IFERROR(VLOOKUP(G426,EmployesActifs,1,FALSE),"Non")&lt;&gt;"Non","Oui","Non")</f>
        <v>Non</v>
      </c>
      <c r="B426" s="172">
        <f>IF(A426="Oui",1,0)</f>
        <v>0</v>
      </c>
      <c r="C426" s="172">
        <f>IF(OR(G426="Médecin",H426="Médecin",I426="Médecin",I426="Médecins",H426="anesthésiste",H426="boursier univ.",H426="chercheur",H426="chirurgien",H426="Résident(e)",H426="Md Urg",H426="Md Card",H426="Fellow",H426="Externe Médecine",H426="Directeur de la biobanque Médecin",H426="monit.-boursier",),1,0)</f>
        <v>0</v>
      </c>
      <c r="D426" s="172">
        <f>IF(OR(G426=0,H426="Stagiaire",H426="Stagiaires",H426="Externe",H426="Externes",G426="agence",H426="STAGIAIRE INFIRMIER(ÈRE)",H426="STAGIAIRE SI",H426="STAGIAIRE PAB",H426="STAGIAIRE EN PERFUSION",H426="Stagiaire Physiothérapeute",H426="Stagiaire médecine",H426="Stagiaire - Service sociaux",H426="STAGIAIRE SOINS INFIRMIERS",H426="STAGIAIRE EXTERNE EN MÉDECINE",H426="ss",),1,0)</f>
        <v>0</v>
      </c>
      <c r="E426" s="28" t="s">
        <v>1803</v>
      </c>
      <c r="F426" s="28" t="s">
        <v>1386</v>
      </c>
      <c r="G426" s="257">
        <v>5570</v>
      </c>
      <c r="H426" s="79" t="s">
        <v>69</v>
      </c>
      <c r="I426" s="164" t="s">
        <v>61</v>
      </c>
      <c r="J426" s="273">
        <f ca="1">IF(AL426&lt;=Données!$B$2,1," ")</f>
        <v>1</v>
      </c>
      <c r="K426" s="45"/>
      <c r="L426" s="46">
        <v>1</v>
      </c>
      <c r="M426" s="47"/>
      <c r="N426" s="48"/>
      <c r="O426" s="185"/>
      <c r="P426" s="187"/>
      <c r="Q426" s="185"/>
      <c r="R426" s="186"/>
      <c r="S426" s="186"/>
      <c r="T426" s="187"/>
      <c r="U426" s="187"/>
      <c r="V426" s="187"/>
      <c r="W426" s="187"/>
      <c r="X426" s="214"/>
      <c r="Y426" s="215"/>
      <c r="Z426" s="36"/>
      <c r="AA426" s="34"/>
      <c r="AB426" s="35"/>
      <c r="AC426" s="35">
        <v>1</v>
      </c>
      <c r="AD426" s="35"/>
      <c r="AE426" s="324"/>
      <c r="AF426" s="325"/>
      <c r="AG426" s="326"/>
      <c r="AH426" s="36"/>
      <c r="AI426" s="56"/>
      <c r="AJ426" s="328"/>
      <c r="AK426" s="330" t="s">
        <v>85</v>
      </c>
      <c r="AL426" s="331">
        <v>44355</v>
      </c>
      <c r="AM426" s="337" t="str">
        <f>INDEX($K$6:$AE$6,1,MATCH(1,K426:AE426,-1))</f>
        <v>95PFE-L2M</v>
      </c>
      <c r="AN426" s="337" t="str">
        <f>IF(INDEX($K$6:$AE$6,1,MATCH(1,K426:AE426,1))&lt;&gt;INDEX($K$6:$AE$6,1,MATCH(1,K426:AE426,-1)),INDEX($K$6:$AE$6,1,MATCH(1,K426:AE426,1)),"-")</f>
        <v>1513-L</v>
      </c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</row>
    <row r="427" spans="1:261" s="44" customFormat="1" x14ac:dyDescent="0.2">
      <c r="A427" s="169" t="str">
        <f>IF(IFERROR(VLOOKUP(G427,EmployesActifs,1,FALSE),"Non")&lt;&gt;"Non","Oui","Non")</f>
        <v>Non</v>
      </c>
      <c r="B427" s="172">
        <f>IF(A427="Oui",1,0)</f>
        <v>0</v>
      </c>
      <c r="C427" s="172">
        <f>IF(OR(G427="Médecin",H427="Médecin",I427="Médecin",I427="Médecins",H427="anesthésiste",H427="boursier univ.",H427="chercheur",H427="chirurgien",H427="Résident(e)",H427="Md Urg",H427="Md Card",H427="Fellow",H427="Externe Médecine",H427="Directeur de la biobanque Médecin",H427="monit.-boursier",),1,0)</f>
        <v>0</v>
      </c>
      <c r="D427" s="172">
        <f>IF(OR(G427=0,H427="Stagiaire",H427="Stagiaires",H427="Externe",H427="Externes",G427="agence",H427="STAGIAIRE INFIRMIER(ÈRE)",H427="STAGIAIRE SI",H427="STAGIAIRE PAB",H427="STAGIAIRE EN PERFUSION",H427="Stagiaire Physiothérapeute",H427="Stagiaire médecine",H427="Stagiaire - Service sociaux",H427="STAGIAIRE SOINS INFIRMIERS",H427="STAGIAIRE EXTERNE EN MÉDECINE",H427="ss",),1,0)</f>
        <v>0</v>
      </c>
      <c r="E427" s="28" t="s">
        <v>1804</v>
      </c>
      <c r="F427" s="28" t="s">
        <v>1403</v>
      </c>
      <c r="G427" s="257">
        <v>11402</v>
      </c>
      <c r="H427" s="79" t="s">
        <v>1174</v>
      </c>
      <c r="I427" s="164" t="s">
        <v>3382</v>
      </c>
      <c r="J427" s="273">
        <f ca="1">IF(AK427&lt;=Données!$B$2,1," ")</f>
        <v>1</v>
      </c>
      <c r="K427" s="45" t="s">
        <v>56</v>
      </c>
      <c r="L427" s="46" t="s">
        <v>56</v>
      </c>
      <c r="M427" s="47"/>
      <c r="N427" s="48">
        <v>1</v>
      </c>
      <c r="O427" s="185"/>
      <c r="P427" s="187"/>
      <c r="Q427" s="185"/>
      <c r="R427" s="186"/>
      <c r="S427" s="186" t="s">
        <v>56</v>
      </c>
      <c r="T427" s="187"/>
      <c r="U427" s="187"/>
      <c r="V427" s="187"/>
      <c r="W427" s="187"/>
      <c r="X427" s="214"/>
      <c r="Y427" s="215"/>
      <c r="Z427" s="36"/>
      <c r="AA427" s="34"/>
      <c r="AB427" s="35"/>
      <c r="AC427" s="35"/>
      <c r="AD427" s="35"/>
      <c r="AE427" s="324"/>
      <c r="AF427" s="325"/>
      <c r="AG427" s="326"/>
      <c r="AH427" s="36"/>
      <c r="AI427" s="56"/>
      <c r="AJ427" s="41" t="s">
        <v>57</v>
      </c>
      <c r="AK427" s="42">
        <v>44594</v>
      </c>
      <c r="AL427" s="50"/>
      <c r="AM427" s="337" t="str">
        <f>INDEX($K$6:$AE$6,1,MATCH(1,K427:AE427,-1))</f>
        <v>F550</v>
      </c>
      <c r="AN427" s="337" t="str">
        <f>IF(INDEX($K$6:$AE$6,1,MATCH(1,K427:AE427,1))&lt;&gt;INDEX($K$6:$AE$6,1,MATCH(1,K427:AE427,-1)),INDEX($K$6:$AE$6,1,MATCH(1,K427:AE427,1)),"-")</f>
        <v>-</v>
      </c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</row>
    <row r="428" spans="1:261" s="44" customFormat="1" x14ac:dyDescent="0.2">
      <c r="A428" s="169" t="str">
        <f>IF(IFERROR(VLOOKUP(G428,EmployesActifs,1,FALSE),"Non")&lt;&gt;"Non","Oui","Non")</f>
        <v>Non</v>
      </c>
      <c r="B428" s="172">
        <f>IF(A428="Oui",1,0)</f>
        <v>0</v>
      </c>
      <c r="C428" s="172">
        <f>IF(OR(G428="Médecin",H428="Médecin",I428="Médecin",I428="Médecins",H428="anesthésiste",H428="boursier univ.",H428="chercheur",H428="chirurgien",H428="Résident(e)",H428="Md Urg",H428="Md Card",H428="Fellow",H428="Externe Médecine",H428="Directeur de la biobanque Médecin",H428="monit.-boursier",),1,0)</f>
        <v>0</v>
      </c>
      <c r="D428" s="172">
        <f>IF(OR(G428=0,H428="Stagiaire",H428="Stagiaires",H428="Externe",H428="Externes",G428="agence",H428="STAGIAIRE INFIRMIER(ÈRE)",H428="STAGIAIRE SI",H428="STAGIAIRE PAB",H428="STAGIAIRE EN PERFUSION",H428="Stagiaire Physiothérapeute",H428="Stagiaire médecine",H428="Stagiaire - Service sociaux",H428="STAGIAIRE SOINS INFIRMIERS",H428="STAGIAIRE EXTERNE EN MÉDECINE",H428="ss",),1,0)</f>
        <v>0</v>
      </c>
      <c r="E428" s="28" t="s">
        <v>1805</v>
      </c>
      <c r="F428" s="28" t="s">
        <v>1806</v>
      </c>
      <c r="G428" s="257">
        <v>1094</v>
      </c>
      <c r="H428" s="57" t="s">
        <v>1807</v>
      </c>
      <c r="I428" s="52" t="s">
        <v>1808</v>
      </c>
      <c r="J428" s="273">
        <f ca="1">IF(AK428&lt;=Données!$B$2,1," ")</f>
        <v>1</v>
      </c>
      <c r="K428" s="45"/>
      <c r="L428" s="46"/>
      <c r="M428" s="47"/>
      <c r="N428" s="48"/>
      <c r="O428" s="185"/>
      <c r="P428" s="187"/>
      <c r="Q428" s="185"/>
      <c r="R428" s="186"/>
      <c r="S428" s="186"/>
      <c r="T428" s="187"/>
      <c r="U428" s="187"/>
      <c r="V428" s="187"/>
      <c r="W428" s="187"/>
      <c r="X428" s="214"/>
      <c r="Y428" s="215"/>
      <c r="Z428" s="36"/>
      <c r="AA428" s="34"/>
      <c r="AB428" s="35"/>
      <c r="AC428" s="35"/>
      <c r="AD428" s="35"/>
      <c r="AE428" s="324"/>
      <c r="AF428" s="325"/>
      <c r="AG428" s="326"/>
      <c r="AH428" s="36"/>
      <c r="AI428" s="56"/>
      <c r="AJ428" s="41" t="s">
        <v>50</v>
      </c>
      <c r="AK428" s="42"/>
      <c r="AL428" s="50" t="s">
        <v>1809</v>
      </c>
      <c r="AM428" s="337" t="e">
        <f>INDEX($K$6:$AE$6,1,MATCH(1,K428:AE428,-1))</f>
        <v>#N/A</v>
      </c>
      <c r="AN428" s="337" t="e">
        <f>IF(INDEX($K$6:$AE$6,1,MATCH(1,K428:AE428,1))&lt;&gt;INDEX($K$6:$AE$6,1,MATCH(1,K428:AE428,-1)),INDEX($K$6:$AE$6,1,MATCH(1,K428:AE428,1)),"-")</f>
        <v>#N/A</v>
      </c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</row>
    <row r="429" spans="1:261" s="44" customFormat="1" x14ac:dyDescent="0.2">
      <c r="A429" s="169" t="str">
        <f>IF(IFERROR(VLOOKUP(G429,EmployesActifs,1,FALSE),"Non")&lt;&gt;"Non","Oui","Non")</f>
        <v>Non</v>
      </c>
      <c r="B429" s="172">
        <f>IF(A429="Oui",1,0)</f>
        <v>0</v>
      </c>
      <c r="C429" s="172">
        <f>IF(OR(G429="Médecin",H429="Médecin",I429="Médecin",I429="Médecins",H429="anesthésiste",H429="boursier univ.",H429="chercheur",H429="chirurgien",H429="Résident(e)",H429="Md Urg",H429="Md Card",H429="Fellow",H429="Externe Médecine",H429="Directeur de la biobanque Médecin",H429="monit.-boursier",),1,0)</f>
        <v>0</v>
      </c>
      <c r="D429" s="172">
        <f>IF(OR(G429=0,H429="Stagiaire",H429="Stagiaires",H429="Externe",H429="Externes",G429="agence",H429="STAGIAIRE INFIRMIER(ÈRE)",H429="STAGIAIRE SI",H429="STAGIAIRE PAB",H429="STAGIAIRE EN PERFUSION",H429="Stagiaire Physiothérapeute",H429="Stagiaire médecine",H429="Stagiaire - Service sociaux",H429="STAGIAIRE SOINS INFIRMIERS",H429="STAGIAIRE EXTERNE EN MÉDECINE",H429="ss",),1,0)</f>
        <v>0</v>
      </c>
      <c r="E429" s="28" t="s">
        <v>1810</v>
      </c>
      <c r="F429" s="28" t="s">
        <v>368</v>
      </c>
      <c r="G429" s="255">
        <v>474</v>
      </c>
      <c r="H429" s="79" t="s">
        <v>1095</v>
      </c>
      <c r="I429" s="164" t="s">
        <v>282</v>
      </c>
      <c r="J429" s="273">
        <f ca="1">IF(AK429&lt;=Données!$B$2,1," ")</f>
        <v>1</v>
      </c>
      <c r="K429" s="45"/>
      <c r="L429" s="46"/>
      <c r="M429" s="47"/>
      <c r="N429" s="48"/>
      <c r="O429" s="185"/>
      <c r="P429" s="187"/>
      <c r="Q429" s="185"/>
      <c r="R429" s="186"/>
      <c r="S429" s="186"/>
      <c r="T429" s="187"/>
      <c r="U429" s="187"/>
      <c r="V429" s="187"/>
      <c r="W429" s="187"/>
      <c r="X429" s="214"/>
      <c r="Y429" s="215"/>
      <c r="Z429" s="36"/>
      <c r="AA429" s="34">
        <v>1</v>
      </c>
      <c r="AB429" s="35"/>
      <c r="AC429" s="35"/>
      <c r="AD429" s="35"/>
      <c r="AE429" s="324"/>
      <c r="AF429" s="325"/>
      <c r="AG429" s="326"/>
      <c r="AH429" s="36"/>
      <c r="AI429" s="56"/>
      <c r="AJ429" s="41" t="s">
        <v>666</v>
      </c>
      <c r="AK429" s="42">
        <v>43244</v>
      </c>
      <c r="AL429" s="50"/>
      <c r="AM429" s="337" t="str">
        <f>INDEX($K$6:$AE$6,1,MATCH(1,K429:AE429,-1))</f>
        <v>1511-S</v>
      </c>
      <c r="AN429" s="337" t="str">
        <f>IF(INDEX($K$6:$AE$6,1,MATCH(1,K429:AE429,1))&lt;&gt;INDEX($K$6:$AE$6,1,MATCH(1,K429:AE429,-1)),INDEX($K$6:$AE$6,1,MATCH(1,K429:AE429,1)),"-")</f>
        <v>-</v>
      </c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</row>
    <row r="430" spans="1:261" s="44" customFormat="1" x14ac:dyDescent="0.2">
      <c r="A430" s="169" t="str">
        <f>IF(IFERROR(VLOOKUP(G430,EmployesActifs,1,FALSE),"Non")&lt;&gt;"Non","Oui","Non")</f>
        <v>Non</v>
      </c>
      <c r="B430" s="172">
        <f>IF(A430="Oui",1,0)</f>
        <v>0</v>
      </c>
      <c r="C430" s="172">
        <f>IF(OR(G430="Médecin",H430="Médecin",I430="Médecin",I430="Médecins",H430="anesthésiste",H430="boursier univ.",H430="chercheur",H430="chirurgien",H430="Résident(e)",H430="Md Urg",H430="Md Card",H430="Fellow",H430="Externe Médecine",H430="Directeur de la biobanque Médecin",H430="monit.-boursier",),1,0)</f>
        <v>0</v>
      </c>
      <c r="D430" s="172">
        <f>IF(OR(G430=0,H430="Stagiaire",H430="Stagiaires",H430="Externe",H430="Externes",G430="agence",H430="STAGIAIRE INFIRMIER(ÈRE)",H430="STAGIAIRE SI",H430="STAGIAIRE PAB",H430="STAGIAIRE EN PERFUSION",H430="Stagiaire Physiothérapeute",H430="Stagiaire médecine",H430="Stagiaire - Service sociaux",H430="STAGIAIRE SOINS INFIRMIERS",H430="STAGIAIRE EXTERNE EN MÉDECINE",H430="ss",),1,0)</f>
        <v>0</v>
      </c>
      <c r="E430" s="28" t="s">
        <v>1810</v>
      </c>
      <c r="F430" s="28" t="s">
        <v>170</v>
      </c>
      <c r="G430" s="255">
        <v>10943</v>
      </c>
      <c r="H430" s="57" t="s">
        <v>72</v>
      </c>
      <c r="I430" s="66" t="s">
        <v>73</v>
      </c>
      <c r="J430" s="273">
        <f ca="1">IF(AK430&lt;=Données!$B$2,1," ")</f>
        <v>1</v>
      </c>
      <c r="K430" s="45"/>
      <c r="L430" s="46"/>
      <c r="M430" s="47"/>
      <c r="N430" s="48"/>
      <c r="O430" s="185"/>
      <c r="P430" s="187"/>
      <c r="Q430" s="185"/>
      <c r="R430" s="186">
        <v>1</v>
      </c>
      <c r="S430" s="186"/>
      <c r="T430" s="187"/>
      <c r="U430" s="187"/>
      <c r="V430" s="187"/>
      <c r="W430" s="187"/>
      <c r="X430" s="214"/>
      <c r="Y430" s="215"/>
      <c r="Z430" s="36"/>
      <c r="AA430" s="34"/>
      <c r="AB430" s="35"/>
      <c r="AC430" s="35"/>
      <c r="AD430" s="35"/>
      <c r="AE430" s="324"/>
      <c r="AF430" s="325"/>
      <c r="AG430" s="326"/>
      <c r="AH430" s="36"/>
      <c r="AI430" s="56"/>
      <c r="AJ430" s="41" t="s">
        <v>44</v>
      </c>
      <c r="AK430" s="42">
        <v>43910</v>
      </c>
      <c r="AL430" s="50"/>
      <c r="AM430" s="337">
        <f>INDEX($K$6:$AE$6,1,MATCH(1,K430:AE430,-1))</f>
        <v>1860</v>
      </c>
      <c r="AN430" s="337" t="str">
        <f>IF(INDEX($K$6:$AE$6,1,MATCH(1,K430:AE430,1))&lt;&gt;INDEX($K$6:$AE$6,1,MATCH(1,K430:AE430,-1)),INDEX($K$6:$AE$6,1,MATCH(1,K430:AE430,1)),"-")</f>
        <v>-</v>
      </c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</row>
    <row r="431" spans="1:261" s="44" customFormat="1" x14ac:dyDescent="0.2">
      <c r="A431" s="169" t="str">
        <f>IF(IFERROR(VLOOKUP(G431,EmployesActifs,1,FALSE),"Non")&lt;&gt;"Non","Oui","Non")</f>
        <v>Non</v>
      </c>
      <c r="B431" s="172">
        <f>IF(A431="Oui",1,0)</f>
        <v>0</v>
      </c>
      <c r="C431" s="172">
        <f>IF(OR(G431="Médecin",H431="Médecin",I431="Médecin",I431="Médecins",H431="anesthésiste",H431="boursier univ.",H431="chercheur",H431="chirurgien",H431="Résident(e)",H431="Md Urg",H431="Md Card",H431="Fellow",H431="Externe Médecine",H431="Directeur de la biobanque Médecin",H431="monit.-boursier",),1,0)</f>
        <v>0</v>
      </c>
      <c r="D431" s="172">
        <f>IF(OR(G431=0,H431="Stagiaire",H431="Stagiaires",H431="Externe",H431="Externes",G431="agence",H431="STAGIAIRE INFIRMIER(ÈRE)",H431="STAGIAIRE SI",H431="STAGIAIRE PAB",H431="STAGIAIRE EN PERFUSION",H431="Stagiaire Physiothérapeute",H431="Stagiaire médecine",H431="Stagiaire - Service sociaux",H431="STAGIAIRE SOINS INFIRMIERS",H431="STAGIAIRE EXTERNE EN MÉDECINE",H431="ss",),1,0)</f>
        <v>0</v>
      </c>
      <c r="E431" s="28" t="s">
        <v>1812</v>
      </c>
      <c r="F431" s="28" t="s">
        <v>1813</v>
      </c>
      <c r="G431" s="255">
        <v>11575</v>
      </c>
      <c r="H431" s="57" t="s">
        <v>570</v>
      </c>
      <c r="I431" s="66" t="s">
        <v>270</v>
      </c>
      <c r="J431" s="273">
        <f ca="1">IF(AK431&lt;=Données!$B$2,1," ")</f>
        <v>1</v>
      </c>
      <c r="K431" s="45" t="s">
        <v>56</v>
      </c>
      <c r="L431" s="46"/>
      <c r="M431" s="47"/>
      <c r="N431" s="48"/>
      <c r="O431" s="185"/>
      <c r="P431" s="187"/>
      <c r="Q431" s="185"/>
      <c r="R431" s="186"/>
      <c r="S431" s="186"/>
      <c r="T431" s="187">
        <v>1</v>
      </c>
      <c r="U431" s="187"/>
      <c r="V431" s="187"/>
      <c r="W431" s="187"/>
      <c r="X431" s="214"/>
      <c r="Y431" s="215"/>
      <c r="Z431" s="36"/>
      <c r="AA431" s="34"/>
      <c r="AB431" s="35"/>
      <c r="AC431" s="35"/>
      <c r="AD431" s="35"/>
      <c r="AE431" s="324"/>
      <c r="AF431" s="325"/>
      <c r="AG431" s="326"/>
      <c r="AH431" s="36"/>
      <c r="AI431" s="56"/>
      <c r="AJ431" s="41" t="s">
        <v>66</v>
      </c>
      <c r="AK431" s="42">
        <v>44231</v>
      </c>
      <c r="AL431" s="50"/>
      <c r="AM431" s="337">
        <f>INDEX($K$6:$AE$6,1,MATCH(1,K431:AE431,-1))</f>
        <v>8210</v>
      </c>
      <c r="AN431" s="337" t="str">
        <f>IF(INDEX($K$6:$AE$6,1,MATCH(1,K431:AE431,1))&lt;&gt;INDEX($K$6:$AE$6,1,MATCH(1,K431:AE431,-1)),INDEX($K$6:$AE$6,1,MATCH(1,K431:AE431,1)),"-")</f>
        <v>-</v>
      </c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</row>
    <row r="432" spans="1:261" s="44" customFormat="1" x14ac:dyDescent="0.2">
      <c r="A432" s="169" t="str">
        <f>IF(IFERROR(VLOOKUP(G432,EmployesActifs,1,FALSE),"Non")&lt;&gt;"Non","Oui","Non")</f>
        <v>Non</v>
      </c>
      <c r="B432" s="172">
        <f>IF(A432="Oui",1,0)</f>
        <v>0</v>
      </c>
      <c r="C432" s="172">
        <f>IF(OR(G432="Médecin",H432="Médecin",I432="Médecin",I432="Médecins",H432="anesthésiste",H432="boursier univ.",H432="chercheur",H432="chirurgien",H432="Résident(e)",H432="Md Urg",H432="Md Card",H432="Fellow",H432="Externe Médecine",H432="Directeur de la biobanque Médecin",H432="monit.-boursier",),1,0)</f>
        <v>0</v>
      </c>
      <c r="D432" s="172">
        <f>IF(OR(G432=0,H432="Stagiaire",H432="Stagiaires",H432="Externe",H432="Externes",G432="agence",H432="STAGIAIRE INFIRMIER(ÈRE)",H432="STAGIAIRE SI",H432="STAGIAIRE PAB",H432="STAGIAIRE EN PERFUSION",H432="Stagiaire Physiothérapeute",H432="Stagiaire médecine",H432="Stagiaire - Service sociaux",H432="STAGIAIRE SOINS INFIRMIERS",H432="STAGIAIRE EXTERNE EN MÉDECINE",H432="ss",),1,0)</f>
        <v>0</v>
      </c>
      <c r="E432" s="28" t="s">
        <v>1814</v>
      </c>
      <c r="F432" s="28" t="s">
        <v>710</v>
      </c>
      <c r="G432" s="255">
        <v>10817</v>
      </c>
      <c r="H432" s="79" t="s">
        <v>69</v>
      </c>
      <c r="I432" s="164" t="s">
        <v>3373</v>
      </c>
      <c r="J432" s="273">
        <f ca="1">IF(AK432&lt;=Données!$B$2,1," ")</f>
        <v>1</v>
      </c>
      <c r="K432" s="45" t="s">
        <v>56</v>
      </c>
      <c r="L432" s="46" t="s">
        <v>56</v>
      </c>
      <c r="M432" s="47" t="s">
        <v>56</v>
      </c>
      <c r="N432" s="48"/>
      <c r="O432" s="185"/>
      <c r="P432" s="187"/>
      <c r="Q432" s="185"/>
      <c r="R432" s="186"/>
      <c r="S432" s="186">
        <v>1</v>
      </c>
      <c r="T432" s="187"/>
      <c r="U432" s="187"/>
      <c r="V432" s="187"/>
      <c r="W432" s="187"/>
      <c r="X432" s="214"/>
      <c r="Y432" s="215"/>
      <c r="Z432" s="36"/>
      <c r="AA432" s="34"/>
      <c r="AB432" s="35"/>
      <c r="AC432" s="35"/>
      <c r="AD432" s="35"/>
      <c r="AE432" s="324"/>
      <c r="AF432" s="325"/>
      <c r="AG432" s="326"/>
      <c r="AH432" s="36"/>
      <c r="AI432" s="56"/>
      <c r="AJ432" s="41" t="s">
        <v>98</v>
      </c>
      <c r="AK432" s="42">
        <v>44582</v>
      </c>
      <c r="AL432" s="50"/>
      <c r="AM432" s="337" t="str">
        <f>INDEX($K$6:$AE$6,1,MATCH(1,K432:AE432,-1))</f>
        <v>1870 +</v>
      </c>
      <c r="AN432" s="337" t="str">
        <f>IF(INDEX($K$6:$AE$6,1,MATCH(1,K432:AE432,1))&lt;&gt;INDEX($K$6:$AE$6,1,MATCH(1,K432:AE432,-1)),INDEX($K$6:$AE$6,1,MATCH(1,K432:AE432,1)),"-")</f>
        <v>-</v>
      </c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</row>
    <row r="433" spans="1:261" s="44" customFormat="1" x14ac:dyDescent="0.2">
      <c r="A433" s="169" t="str">
        <f>IF(IFERROR(VLOOKUP(G433,EmployesActifs,1,FALSE),"Non")&lt;&gt;"Non","Oui","Non")</f>
        <v>Non</v>
      </c>
      <c r="B433" s="172">
        <f>IF(A433="Oui",1,0)</f>
        <v>0</v>
      </c>
      <c r="C433" s="172">
        <f>IF(OR(G433="Médecin",H433="Médecin",I433="Médecin",I433="Médecins",H433="anesthésiste",H433="boursier univ.",H433="chercheur",H433="chirurgien",H433="Résident(e)",H433="Md Urg",H433="Md Card",H433="Fellow",H433="Externe Médecine",H433="Directeur de la biobanque Médecin",H433="monit.-boursier",),1,0)</f>
        <v>0</v>
      </c>
      <c r="D433" s="172">
        <f>IF(OR(G433=0,H433="Stagiaire",H433="Stagiaires",H433="Externe",H433="Externes",G433="agence",H433="STAGIAIRE INFIRMIER(ÈRE)",H433="STAGIAIRE SI",H433="STAGIAIRE PAB",H433="STAGIAIRE EN PERFUSION",H433="Stagiaire Physiothérapeute",H433="Stagiaire médecine",H433="Stagiaire - Service sociaux",H433="STAGIAIRE SOINS INFIRMIERS",H433="STAGIAIRE EXTERNE EN MÉDECINE",H433="ss",),1,0)</f>
        <v>0</v>
      </c>
      <c r="E433" s="28" t="s">
        <v>1815</v>
      </c>
      <c r="F433" s="28" t="s">
        <v>123</v>
      </c>
      <c r="G433" s="255">
        <v>12090</v>
      </c>
      <c r="H433" s="79" t="s">
        <v>54</v>
      </c>
      <c r="I433" s="164" t="s">
        <v>55</v>
      </c>
      <c r="J433" s="273">
        <f ca="1">IF(AK433&lt;=Données!$B$2,1," ")</f>
        <v>1</v>
      </c>
      <c r="K433" s="45"/>
      <c r="L433" s="46" t="s">
        <v>56</v>
      </c>
      <c r="M433" s="47">
        <v>1</v>
      </c>
      <c r="N433" s="48"/>
      <c r="O433" s="185"/>
      <c r="P433" s="187"/>
      <c r="Q433" s="185"/>
      <c r="R433" s="186"/>
      <c r="S433" s="186"/>
      <c r="T433" s="187"/>
      <c r="U433" s="187"/>
      <c r="V433" s="187"/>
      <c r="W433" s="187"/>
      <c r="X433" s="214"/>
      <c r="Y433" s="215"/>
      <c r="Z433" s="36"/>
      <c r="AA433" s="34"/>
      <c r="AB433" s="35"/>
      <c r="AC433" s="35"/>
      <c r="AD433" s="35"/>
      <c r="AE433" s="324"/>
      <c r="AF433" s="325"/>
      <c r="AG433" s="326"/>
      <c r="AH433" s="36"/>
      <c r="AI433" s="56"/>
      <c r="AJ433" s="41" t="s">
        <v>85</v>
      </c>
      <c r="AK433" s="42">
        <v>44557</v>
      </c>
      <c r="AL433" s="50"/>
      <c r="AM433" s="337" t="str">
        <f>INDEX($K$6:$AE$6,1,MATCH(1,K433:AE433,-1))</f>
        <v>95PFE-L2L</v>
      </c>
      <c r="AN433" s="337" t="str">
        <f>IF(INDEX($K$6:$AE$6,1,MATCH(1,K433:AE433,1))&lt;&gt;INDEX($K$6:$AE$6,1,MATCH(1,K433:AE433,-1)),INDEX($K$6:$AE$6,1,MATCH(1,K433:AE433,1)),"-")</f>
        <v>-</v>
      </c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</row>
    <row r="434" spans="1:261" s="44" customFormat="1" x14ac:dyDescent="0.2">
      <c r="A434" s="169" t="str">
        <f>IF(IFERROR(VLOOKUP(G434,EmployesActifs,1,FALSE),"Non")&lt;&gt;"Non","Oui","Non")</f>
        <v>Non</v>
      </c>
      <c r="B434" s="172">
        <f>IF(A434="Oui",1,0)</f>
        <v>0</v>
      </c>
      <c r="C434" s="172">
        <f>IF(OR(G434="Médecin",H434="Médecin",I434="Médecin",I434="Médecins",H434="anesthésiste",H434="boursier univ.",H434="chercheur",H434="chirurgien",H434="Résident(e)",H434="Md Urg",H434="Md Card",H434="Fellow",H434="Externe Médecine",H434="Directeur de la biobanque Médecin",H434="monit.-boursier",),1,0)</f>
        <v>0</v>
      </c>
      <c r="D434" s="172">
        <f>IF(OR(G434=0,H434="Stagiaire",H434="Stagiaires",H434="Externe",H434="Externes",G434="agence",H434="STAGIAIRE INFIRMIER(ÈRE)",H434="STAGIAIRE SI",H434="STAGIAIRE S.I.",H434="STAGIAIRE PAB",H434="STAGIAIRE EN PERFUSION",H434="Stagiaire Physiothérapeute",H434="Stagiaire médecine",H434="Stagiaire - Service sociaux",H434="STAGIAIRE SOINS INFIRMIERS",H434="STAGIAIRE EXTERNE EN MÉDECINE",H434="ss",),1,0)</f>
        <v>0</v>
      </c>
      <c r="E434" s="28" t="s">
        <v>5282</v>
      </c>
      <c r="F434" s="28" t="s">
        <v>284</v>
      </c>
      <c r="G434" s="255">
        <v>13576</v>
      </c>
      <c r="H434" s="79" t="s">
        <v>103</v>
      </c>
      <c r="I434" s="164" t="s">
        <v>61</v>
      </c>
      <c r="J434" s="273" t="str">
        <f ca="1">IF(AK434&lt;=Données!$B$2,1," ")</f>
        <v xml:space="preserve"> </v>
      </c>
      <c r="K434" s="45"/>
      <c r="L434" s="46">
        <v>1</v>
      </c>
      <c r="M434" s="47"/>
      <c r="N434" s="48"/>
      <c r="O434" s="185"/>
      <c r="P434" s="187"/>
      <c r="Q434" s="185"/>
      <c r="R434" s="186"/>
      <c r="S434" s="186"/>
      <c r="T434" s="187"/>
      <c r="U434" s="187"/>
      <c r="V434" s="187"/>
      <c r="W434" s="187"/>
      <c r="X434" s="214"/>
      <c r="Y434" s="215"/>
      <c r="Z434" s="36"/>
      <c r="AA434" s="34"/>
      <c r="AB434" s="35"/>
      <c r="AC434" s="35"/>
      <c r="AD434" s="35"/>
      <c r="AE434" s="324"/>
      <c r="AF434" s="325"/>
      <c r="AG434" s="326"/>
      <c r="AH434" s="344"/>
      <c r="AI434" s="56"/>
      <c r="AJ434" s="41" t="s">
        <v>4462</v>
      </c>
      <c r="AK434" s="42">
        <v>45553</v>
      </c>
      <c r="AL434" s="50"/>
      <c r="AM434" s="337" t="str">
        <f>INDEX($K$6:$AE$6,1,MATCH(1,K434:AE434,-1))</f>
        <v>95PFE-L2M</v>
      </c>
      <c r="AN434" s="337" t="str">
        <f>IF(INDEX($K$6:$AE$6,1,MATCH(1,K434:AE434,1))&lt;&gt;INDEX($K$6:$AE$6,1,MATCH(1,K434:AE434,-1)),INDEX($K$6:$AE$6,1,MATCH(1,K434:AE434,1)),"-")</f>
        <v>-</v>
      </c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</row>
    <row r="435" spans="1:261" s="44" customFormat="1" x14ac:dyDescent="0.2">
      <c r="A435" s="169" t="str">
        <f>IF(IFERROR(VLOOKUP(G435,EmployesActifs,1,FALSE),"Non")&lt;&gt;"Non","Oui","Non")</f>
        <v>Non</v>
      </c>
      <c r="B435" s="172">
        <f>IF(A435="Oui",1,0)</f>
        <v>0</v>
      </c>
      <c r="C435" s="172">
        <f>IF(OR(G435="Médecin",H435="Médecin",I435="Médecin",I435="Médecins",H435="anesthésiste",H435="boursier univ.",H435="chercheur",H435="chirurgien",H435="Résident(e)",H435="Md Urg",H435="Md Card",H435="Fellow",H435="Externe Médecine",H435="Directeur de la biobanque Médecin",H435="monit.-boursier",),1,0)</f>
        <v>0</v>
      </c>
      <c r="D435" s="172">
        <f>IF(OR(G435=0,H435="Stagiaire",H435="Stagiaires",H435="Externe",H435="Externes",G435="agence",H435="STAGIAIRE INFIRMIER(ÈRE)",H435="STAGIAIRE SI",H435="STAGIAIRE PAB",H435="STAGIAIRE EN PERFUSION",H435="Stagiaire Physiothérapeute",H435="Stagiaire médecine",H435="Stagiaire - Service sociaux",H435="STAGIAIRE SOINS INFIRMIERS",H435="STAGIAIRE EXTERNE EN MÉDECINE",H435="ss",),1,0)</f>
        <v>0</v>
      </c>
      <c r="E435" s="28" t="s">
        <v>4489</v>
      </c>
      <c r="F435" s="28" t="s">
        <v>276</v>
      </c>
      <c r="G435" s="262">
        <v>12905</v>
      </c>
      <c r="H435" s="79" t="s">
        <v>103</v>
      </c>
      <c r="I435" s="164" t="s">
        <v>61</v>
      </c>
      <c r="J435" s="273" t="str">
        <f ca="1">IF(AK435&lt;=Données!$B$2,1," ")</f>
        <v xml:space="preserve"> </v>
      </c>
      <c r="K435" s="45"/>
      <c r="L435" s="46">
        <v>1</v>
      </c>
      <c r="M435" s="47"/>
      <c r="N435" s="48"/>
      <c r="O435" s="185"/>
      <c r="P435" s="187"/>
      <c r="Q435" s="185"/>
      <c r="R435" s="186"/>
      <c r="S435" s="186"/>
      <c r="T435" s="187"/>
      <c r="U435" s="187"/>
      <c r="V435" s="187"/>
      <c r="W435" s="187"/>
      <c r="X435" s="214"/>
      <c r="Y435" s="215"/>
      <c r="Z435" s="36"/>
      <c r="AA435" s="34"/>
      <c r="AB435" s="35"/>
      <c r="AC435" s="35"/>
      <c r="AD435" s="35"/>
      <c r="AE435" s="324"/>
      <c r="AF435" s="325"/>
      <c r="AG435" s="326"/>
      <c r="AH435" s="344"/>
      <c r="AI435" s="56"/>
      <c r="AJ435" s="41" t="s">
        <v>4462</v>
      </c>
      <c r="AK435" s="42">
        <v>45308</v>
      </c>
      <c r="AL435" s="50"/>
      <c r="AM435" s="337" t="str">
        <f>INDEX($K$6:$AE$6,1,MATCH(1,K435:AE435,-1))</f>
        <v>95PFE-L2M</v>
      </c>
      <c r="AN435" s="337" t="str">
        <f>IF(INDEX($K$6:$AE$6,1,MATCH(1,K435:AE435,1))&lt;&gt;INDEX($K$6:$AE$6,1,MATCH(1,K435:AE435,-1)),INDEX($K$6:$AE$6,1,MATCH(1,K435:AE435,1)),"-")</f>
        <v>-</v>
      </c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</row>
    <row r="436" spans="1:261" s="44" customFormat="1" x14ac:dyDescent="0.2">
      <c r="A436" s="169" t="str">
        <f>IF(IFERROR(VLOOKUP(G436,EmployesActifs,1,FALSE),"Non")&lt;&gt;"Non","Oui","Non")</f>
        <v>Non</v>
      </c>
      <c r="B436" s="172">
        <f>IF(A436="Oui",1,0)</f>
        <v>0</v>
      </c>
      <c r="C436" s="172">
        <f>IF(OR(G436="Médecin",H436="Médecin",I436="Médecin",I436="Médecins",H436="anesthésiste",H436="boursier univ.",H436="chercheur",H436="chirurgien",H436="Résident(e)",H436="Md Urg",H436="Md Card",H436="Fellow",H436="Externe Médecine",H436="Directeur de la biobanque Médecin",H436="monit.-boursier",),1,0)</f>
        <v>0</v>
      </c>
      <c r="D436" s="172">
        <f>IF(OR(G436=0,H436="Stagiaire",H436="Stagiaires",H436="Externe",H436="Externes",G436="agence",H436="STAGIAIRE INFIRMIER(ÈRE)",H436="STAGIAIRE SI",H436="STAGIAIRE PAB",H436="STAGIAIRE EN PERFUSION",H436="Stagiaire Physiothérapeute",H436="Stagiaire médecine",H436="Stagiaire - Service sociaux",H436="STAGIAIRE SOINS INFIRMIERS",H436="STAGIAIRE EXTERNE EN MÉDECINE",H436="ss",),1,0)</f>
        <v>0</v>
      </c>
      <c r="E436" s="28" t="s">
        <v>3099</v>
      </c>
      <c r="F436" s="28" t="s">
        <v>3100</v>
      </c>
      <c r="G436" s="255">
        <v>12624</v>
      </c>
      <c r="H436" s="79" t="s">
        <v>1821</v>
      </c>
      <c r="I436" s="164" t="s">
        <v>553</v>
      </c>
      <c r="J436" s="273">
        <f ca="1">IF(AK436&lt;=Données!$B$2,1," ")</f>
        <v>1</v>
      </c>
      <c r="K436" s="45">
        <v>1</v>
      </c>
      <c r="L436" s="46"/>
      <c r="M436" s="47"/>
      <c r="N436" s="48"/>
      <c r="O436" s="185"/>
      <c r="P436" s="187"/>
      <c r="Q436" s="185"/>
      <c r="R436" s="186"/>
      <c r="S436" s="186"/>
      <c r="T436" s="187"/>
      <c r="U436" s="187"/>
      <c r="V436" s="187"/>
      <c r="W436" s="187"/>
      <c r="X436" s="214"/>
      <c r="Y436" s="215"/>
      <c r="Z436" s="36"/>
      <c r="AA436" s="34"/>
      <c r="AB436" s="35"/>
      <c r="AC436" s="35"/>
      <c r="AD436" s="35"/>
      <c r="AE436" s="324"/>
      <c r="AF436" s="325"/>
      <c r="AG436" s="326"/>
      <c r="AH436" s="36"/>
      <c r="AI436" s="56"/>
      <c r="AJ436" s="41" t="s">
        <v>2858</v>
      </c>
      <c r="AK436" s="42">
        <v>44944</v>
      </c>
      <c r="AL436" s="50"/>
      <c r="AM436" s="337" t="str">
        <f>INDEX($K$6:$AE$6,1,MATCH(1,K436:AE436,-1))</f>
        <v>95PFE-L2S</v>
      </c>
      <c r="AN436" s="337" t="str">
        <f>IF(INDEX($K$6:$AE$6,1,MATCH(1,K436:AE436,1))&lt;&gt;INDEX($K$6:$AE$6,1,MATCH(1,K436:AE436,-1)),INDEX($K$6:$AE$6,1,MATCH(1,K436:AE436,1)),"-")</f>
        <v>-</v>
      </c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</row>
    <row r="437" spans="1:261" s="44" customFormat="1" x14ac:dyDescent="0.2">
      <c r="A437" s="169" t="str">
        <f>IF(IFERROR(VLOOKUP(G437,EmployesActifs,1,FALSE),"Non")&lt;&gt;"Non","Oui","Non")</f>
        <v>Non</v>
      </c>
      <c r="B437" s="172">
        <f>IF(A437="Oui",1,0)</f>
        <v>0</v>
      </c>
      <c r="C437" s="172">
        <f>IF(OR(G437="Médecin",H437="Médecin",I437="Médecin",I437="Médecins",H437="anesthésiste",H437="boursier univ.",H437="chercheur",H437="chirurgien",H437="Résident(e)",H437="Md Urg",H437="Md Card",H437="Fellow",H437="Externe Médecine",H437="Directeur de la biobanque Médecin",H437="monit.-boursier",),1,0)</f>
        <v>0</v>
      </c>
      <c r="D437" s="172">
        <f>IF(OR(G437=0,H437="Stagiaire",H437="Stagiaires",H437="Externe",H437="Externes",G437="agence",H437="STAGIAIRE INFIRMIER(ÈRE)",H437="STAGIAIRE SI",H437="STAGIAIRE PAB",H437="STAGIAIRE EN PERFUSION",H437="Stagiaire Physiothérapeute",H437="Stagiaire médecine",H437="Stagiaire - Service sociaux",H437="STAGIAIRE SOINS INFIRMIERS",H437="STAGIAIRE EXTERNE EN MÉDECINE",H437="ss",),1,0)</f>
        <v>0</v>
      </c>
      <c r="E437" s="28" t="s">
        <v>1822</v>
      </c>
      <c r="F437" s="28" t="s">
        <v>682</v>
      </c>
      <c r="G437" s="257">
        <v>12203</v>
      </c>
      <c r="H437" s="57" t="s">
        <v>177</v>
      </c>
      <c r="I437" s="77" t="s">
        <v>126</v>
      </c>
      <c r="J437" s="273">
        <f ca="1">IF(AK437&lt;=Données!$B$2,1," ")</f>
        <v>1</v>
      </c>
      <c r="K437" s="45">
        <v>1</v>
      </c>
      <c r="L437" s="46"/>
      <c r="M437" s="47"/>
      <c r="N437" s="48"/>
      <c r="O437" s="185"/>
      <c r="P437" s="187"/>
      <c r="Q437" s="185"/>
      <c r="R437" s="186"/>
      <c r="S437" s="186"/>
      <c r="T437" s="187"/>
      <c r="U437" s="187"/>
      <c r="V437" s="187"/>
      <c r="W437" s="187"/>
      <c r="X437" s="214"/>
      <c r="Y437" s="215"/>
      <c r="Z437" s="36"/>
      <c r="AA437" s="34"/>
      <c r="AB437" s="35"/>
      <c r="AC437" s="35"/>
      <c r="AD437" s="35"/>
      <c r="AE437" s="324"/>
      <c r="AF437" s="325"/>
      <c r="AG437" s="326"/>
      <c r="AH437" s="36"/>
      <c r="AI437" s="56"/>
      <c r="AJ437" s="41" t="s">
        <v>85</v>
      </c>
      <c r="AK437" s="42">
        <v>44621</v>
      </c>
      <c r="AL437" s="50"/>
      <c r="AM437" s="337" t="str">
        <f>INDEX($K$6:$AE$6,1,MATCH(1,K437:AE437,-1))</f>
        <v>95PFE-L2S</v>
      </c>
      <c r="AN437" s="337" t="str">
        <f>IF(INDEX($K$6:$AE$6,1,MATCH(1,K437:AE437,1))&lt;&gt;INDEX($K$6:$AE$6,1,MATCH(1,K437:AE437,-1)),INDEX($K$6:$AE$6,1,MATCH(1,K437:AE437,1)),"-")</f>
        <v>-</v>
      </c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</row>
    <row r="438" spans="1:261" s="44" customFormat="1" x14ac:dyDescent="0.2">
      <c r="A438" s="169" t="str">
        <f>IF(IFERROR(VLOOKUP(G438,EmployesActifs,1,FALSE),"Non")&lt;&gt;"Non","Oui","Non")</f>
        <v>Non</v>
      </c>
      <c r="B438" s="172">
        <f>IF(A438="Oui",1,0)</f>
        <v>0</v>
      </c>
      <c r="C438" s="172">
        <f>IF(OR(G438="Médecin",H438="Médecin",I438="Médecin",I438="Médecins",H438="anesthésiste",H438="boursier univ.",H438="chercheur",H438="chirurgien",H438="Résident(e)",H438="Md Urg",H438="Md Card",LEFT(H438,6)="Fellow",H438="Externe Médecine",H438="Directeur de la biobanque Médecin",H438="monit.-boursier",),1,0)</f>
        <v>0</v>
      </c>
      <c r="D438" s="172">
        <f>IF(OR(G438=0,H438="Stagiaire",H438="Stagiaires",H438="Externe",H438="Externes",G438="agence",H438="STAGIAIRE INFIRMIER(ÈRE)",H438="STAGIAIRE SI",H438="STAGIAIRE S.I.",H438="STAGIAIRE PAB",H438="STAGIAIRE EN PERFUSION",H438="Stagiaire Physiothérapeute",H438="Stagiaire médecine",H438="Stagiaire - Service sociaux",H438="STAGIAIRE SOINS INFIRMIERS",H438="STAGIAIRE EXTERNE EN MÉDECINE",H438="ss",),1,0)</f>
        <v>0</v>
      </c>
      <c r="E438" s="28" t="s">
        <v>1823</v>
      </c>
      <c r="F438" s="28" t="s">
        <v>3461</v>
      </c>
      <c r="G438" s="255">
        <v>4025</v>
      </c>
      <c r="H438" s="79" t="s">
        <v>3474</v>
      </c>
      <c r="I438" s="164" t="s">
        <v>5702</v>
      </c>
      <c r="J438" s="273">
        <f ca="1">IF(AK438&lt;=Données!$B$2,1," ")</f>
        <v>1</v>
      </c>
      <c r="K438" s="45">
        <v>1</v>
      </c>
      <c r="L438" s="46"/>
      <c r="M438" s="47"/>
      <c r="N438" s="48"/>
      <c r="O438" s="185"/>
      <c r="P438" s="187"/>
      <c r="Q438" s="185"/>
      <c r="R438" s="186"/>
      <c r="S438" s="186"/>
      <c r="T438" s="187"/>
      <c r="U438" s="187"/>
      <c r="V438" s="187"/>
      <c r="W438" s="187"/>
      <c r="X438" s="214"/>
      <c r="Y438" s="215"/>
      <c r="Z438" s="36"/>
      <c r="AA438" s="34"/>
      <c r="AB438" s="35"/>
      <c r="AC438" s="35"/>
      <c r="AD438" s="35"/>
      <c r="AE438" s="324"/>
      <c r="AF438" s="325"/>
      <c r="AG438" s="326"/>
      <c r="AH438" s="344"/>
      <c r="AI438" s="56"/>
      <c r="AJ438" s="41" t="s">
        <v>85</v>
      </c>
      <c r="AK438" s="42">
        <v>44818</v>
      </c>
      <c r="AL438" s="50"/>
      <c r="AM438" s="337" t="str">
        <f>INDEX($K$6:$AE$6,1,MATCH(1,K438:AE438,-1))</f>
        <v>95PFE-L2S</v>
      </c>
      <c r="AN438" s="337" t="str">
        <f>IF(INDEX($K$6:$AE$6,1,MATCH(1,K438:AE438,1))&lt;&gt;INDEX($K$6:$AE$6,1,MATCH(1,K438:AE438,-1)),INDEX($K$6:$AE$6,1,MATCH(1,K438:AE438,1)),"-")</f>
        <v>-</v>
      </c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</row>
    <row r="439" spans="1:261" s="44" customFormat="1" x14ac:dyDescent="0.2">
      <c r="A439" s="169" t="str">
        <f>IF(IFERROR(VLOOKUP(G439,EmployesActifs,1,FALSE),"Non")&lt;&gt;"Non","Oui","Non")</f>
        <v>Non</v>
      </c>
      <c r="B439" s="172">
        <f>IF(A439="Oui",1,0)</f>
        <v>0</v>
      </c>
      <c r="C439" s="172">
        <f>IF(OR(G439="Médecin",H439="Médecin",I439="Médecin",I439="Médecins",H439="anesthésiste",H439="boursier univ.",H439="chercheur",H439="chirurgien",H439="Résident(e)",H439="Md Urg",H439="Md Card",H439="Fellow",H439="Externe Médecine",H439="Directeur de la biobanque Médecin",H439="monit.-boursier",),1,0)</f>
        <v>0</v>
      </c>
      <c r="D439" s="172">
        <f>IF(OR(G439=0,H439="Stagiaire",H439="Stagiaires",H439="Externe",H439="Externes",G439="agence",H439="STAGIAIRE INFIRMIER(ÈRE)",H439="STAGIAIRE SI",H439="STAGIAIRE PAB",H439="STAGIAIRE EN PERFUSION",H439="Stagiaire Physiothérapeute",H439="Stagiaire médecine",H439="Stagiaire - Service sociaux",H439="STAGIAIRE SOINS INFIRMIERS",H439="STAGIAIRE EXTERNE EN MÉDECINE",H439="ss",),1,0)</f>
        <v>0</v>
      </c>
      <c r="E439" s="28" t="s">
        <v>1824</v>
      </c>
      <c r="F439" s="28" t="s">
        <v>466</v>
      </c>
      <c r="G439" s="255">
        <v>10139</v>
      </c>
      <c r="H439" s="57" t="s">
        <v>69</v>
      </c>
      <c r="I439" s="52" t="s">
        <v>65</v>
      </c>
      <c r="J439" s="273">
        <f ca="1">IF(AK439&lt;=Données!$B$2,1," ")</f>
        <v>1</v>
      </c>
      <c r="K439" s="45" t="s">
        <v>56</v>
      </c>
      <c r="L439" s="46" t="s">
        <v>56</v>
      </c>
      <c r="M439" s="47" t="s">
        <v>56</v>
      </c>
      <c r="N439" s="48" t="s">
        <v>56</v>
      </c>
      <c r="O439" s="185"/>
      <c r="P439" s="187"/>
      <c r="Q439" s="185" t="s">
        <v>56</v>
      </c>
      <c r="R439" s="186"/>
      <c r="S439" s="186" t="s">
        <v>56</v>
      </c>
      <c r="T439" s="187">
        <v>1</v>
      </c>
      <c r="U439" s="187"/>
      <c r="V439" s="187"/>
      <c r="W439" s="187"/>
      <c r="X439" s="214"/>
      <c r="Y439" s="215"/>
      <c r="Z439" s="36" t="s">
        <v>56</v>
      </c>
      <c r="AA439" s="34" t="s">
        <v>56</v>
      </c>
      <c r="AB439" s="35" t="s">
        <v>56</v>
      </c>
      <c r="AC439" s="35" t="s">
        <v>56</v>
      </c>
      <c r="AD439" s="35" t="s">
        <v>56</v>
      </c>
      <c r="AE439" s="324" t="s">
        <v>56</v>
      </c>
      <c r="AF439" s="325"/>
      <c r="AG439" s="326"/>
      <c r="AH439" s="36"/>
      <c r="AI439" s="56"/>
      <c r="AJ439" s="41" t="s">
        <v>85</v>
      </c>
      <c r="AK439" s="42">
        <v>44641</v>
      </c>
      <c r="AL439" s="50"/>
      <c r="AM439" s="337">
        <f>INDEX($K$6:$AE$6,1,MATCH(1,K439:AE439,-1))</f>
        <v>8210</v>
      </c>
      <c r="AN439" s="337" t="str">
        <f>IF(INDEX($K$6:$AE$6,1,MATCH(1,K439:AE439,1))&lt;&gt;INDEX($K$6:$AE$6,1,MATCH(1,K439:AE439,-1)),INDEX($K$6:$AE$6,1,MATCH(1,K439:AE439,1)),"-")</f>
        <v>-</v>
      </c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</row>
    <row r="440" spans="1:261" s="44" customFormat="1" x14ac:dyDescent="0.2">
      <c r="A440" s="169" t="str">
        <f>IF(IFERROR(VLOOKUP(G440,EmployesActifs,1,FALSE),"Non")&lt;&gt;"Non","Oui","Non")</f>
        <v>Non</v>
      </c>
      <c r="B440" s="172">
        <f>IF(A440="Oui",1,0)</f>
        <v>0</v>
      </c>
      <c r="C440" s="172">
        <f>IF(OR(G440="Médecin",H440="Médecin",I440="Médecin",I440="Médecins",H440="anesthésiste",H440="boursier univ.",H440="chercheur",H440="chirurgien",H440="Résident(e)",H440="Md Urg",H440="Md Card",H440="Fellow",H440="Externe Médecine",H440="Directeur de la biobanque Médecin",H440="monit.-boursier",),1,0)</f>
        <v>0</v>
      </c>
      <c r="D440" s="172">
        <f>IF(OR(G440=0,H440="Stagiaire",H440="Stagiaires",H440="Externe",H440="Externes",G440="agence",H440="STAGIAIRE INFIRMIER(ÈRE)",H440="STAGIAIRE SI",H440="STAGIAIRE PAB",H440="STAGIAIRE EN PERFUSION",H440="Stagiaire Physiothérapeute",H440="Stagiaire médecine",H440="Stagiaire - Service sociaux",H440="STAGIAIRE SOINS INFIRMIERS",H440="STAGIAIRE EXTERNE EN MÉDECINE",H440="ss",),1,0)</f>
        <v>0</v>
      </c>
      <c r="E440" s="28" t="s">
        <v>1827</v>
      </c>
      <c r="F440" s="28" t="s">
        <v>1828</v>
      </c>
      <c r="G440" s="257">
        <v>10680</v>
      </c>
      <c r="H440" s="79" t="s">
        <v>3395</v>
      </c>
      <c r="I440" s="164" t="s">
        <v>209</v>
      </c>
      <c r="J440" s="273">
        <f ca="1">IF(AK440&lt;=Données!$B$2,1," ")</f>
        <v>1</v>
      </c>
      <c r="K440" s="45"/>
      <c r="L440" s="46"/>
      <c r="M440" s="47"/>
      <c r="N440" s="48"/>
      <c r="O440" s="185"/>
      <c r="P440" s="187"/>
      <c r="Q440" s="185">
        <v>1</v>
      </c>
      <c r="R440" s="186"/>
      <c r="S440" s="186"/>
      <c r="T440" s="187"/>
      <c r="U440" s="187"/>
      <c r="V440" s="187"/>
      <c r="W440" s="187"/>
      <c r="X440" s="214"/>
      <c r="Y440" s="215"/>
      <c r="Z440" s="36" t="s">
        <v>56</v>
      </c>
      <c r="AA440" s="34"/>
      <c r="AB440" s="35"/>
      <c r="AC440" s="35"/>
      <c r="AD440" s="35"/>
      <c r="AE440" s="324"/>
      <c r="AF440" s="325"/>
      <c r="AG440" s="326"/>
      <c r="AH440" s="36"/>
      <c r="AI440" s="56"/>
      <c r="AJ440" s="41" t="s">
        <v>44</v>
      </c>
      <c r="AK440" s="42">
        <v>43943</v>
      </c>
      <c r="AL440" s="50"/>
      <c r="AM440" s="337" t="str">
        <f>INDEX($K$6:$AE$6,1,MATCH(1,K440:AE440,-1))</f>
        <v>1860-S</v>
      </c>
      <c r="AN440" s="337" t="str">
        <f>IF(INDEX($K$6:$AE$6,1,MATCH(1,K440:AE440,1))&lt;&gt;INDEX($K$6:$AE$6,1,MATCH(1,K440:AE440,-1)),INDEX($K$6:$AE$6,1,MATCH(1,K440:AE440,1)),"-")</f>
        <v>-</v>
      </c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</row>
    <row r="441" spans="1:261" s="44" customFormat="1" x14ac:dyDescent="0.2">
      <c r="A441" s="169" t="str">
        <f>IF(IFERROR(VLOOKUP(G441,EmployesActifs,1,FALSE),"Non")&lt;&gt;"Non","Oui","Non")</f>
        <v>Non</v>
      </c>
      <c r="B441" s="172">
        <f>IF(A441="Oui",1,0)</f>
        <v>0</v>
      </c>
      <c r="C441" s="172">
        <f>IF(OR(G441="Médecin",H441="Médecin",I441="Médecin",I441="Médecins",H441="anesthésiste",H441="boursier univ.",H441="chercheur",H441="chirurgien",H441="Résident(e)",H441="Md Urg",H441="Md Card",H441="Fellow",H441="Externe Médecine",H441="Directeur de la biobanque Médecin",H441="monit.-boursier",),1,0)</f>
        <v>0</v>
      </c>
      <c r="D441" s="172">
        <f>IF(OR(G441=0,H441="Stagiaire",H441="Stagiaires",H441="Externe",H441="Externes",G441="agence",H441="STAGIAIRE INFIRMIER(ÈRE)",H441="STAGIAIRE SI",H441="STAGIAIRE PAB",H441="STAGIAIRE EN PERFUSION",H441="Stagiaire Physiothérapeute",H441="Stagiaire médecine",H441="Stagiaire - Service sociaux",H441="STAGIAIRE SOINS INFIRMIERS",H441="STAGIAIRE EXTERNE EN MÉDECINE",H441="ss",),1,0)</f>
        <v>0</v>
      </c>
      <c r="E441" s="28" t="s">
        <v>1829</v>
      </c>
      <c r="F441" s="28" t="s">
        <v>1830</v>
      </c>
      <c r="G441" s="255">
        <v>10852</v>
      </c>
      <c r="H441" s="79" t="s">
        <v>103</v>
      </c>
      <c r="I441" s="164" t="s">
        <v>3403</v>
      </c>
      <c r="J441" s="273">
        <f ca="1">IF(AK441&lt;=Données!$B$2,1," ")</f>
        <v>1</v>
      </c>
      <c r="K441" s="45">
        <v>1</v>
      </c>
      <c r="L441" s="46"/>
      <c r="M441" s="47"/>
      <c r="N441" s="48"/>
      <c r="O441" s="185"/>
      <c r="P441" s="187"/>
      <c r="Q441" s="185"/>
      <c r="R441" s="186"/>
      <c r="S441" s="186"/>
      <c r="T441" s="187"/>
      <c r="U441" s="187"/>
      <c r="V441" s="187"/>
      <c r="W441" s="187"/>
      <c r="X441" s="214"/>
      <c r="Y441" s="215"/>
      <c r="Z441" s="36"/>
      <c r="AA441" s="34"/>
      <c r="AB441" s="35"/>
      <c r="AC441" s="35"/>
      <c r="AD441" s="35"/>
      <c r="AE441" s="324"/>
      <c r="AF441" s="325"/>
      <c r="AG441" s="326"/>
      <c r="AH441" s="36"/>
      <c r="AI441" s="56"/>
      <c r="AJ441" s="41" t="s">
        <v>85</v>
      </c>
      <c r="AK441" s="42">
        <v>44571</v>
      </c>
      <c r="AL441" s="50"/>
      <c r="AM441" s="337" t="str">
        <f>INDEX($K$6:$AE$6,1,MATCH(1,K441:AE441,-1))</f>
        <v>95PFE-L2S</v>
      </c>
      <c r="AN441" s="337" t="str">
        <f>IF(INDEX($K$6:$AE$6,1,MATCH(1,K441:AE441,1))&lt;&gt;INDEX($K$6:$AE$6,1,MATCH(1,K441:AE441,-1)),INDEX($K$6:$AE$6,1,MATCH(1,K441:AE441,1)),"-")</f>
        <v>-</v>
      </c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</row>
    <row r="442" spans="1:261" s="44" customFormat="1" x14ac:dyDescent="0.2">
      <c r="A442" s="169" t="str">
        <f>IF(IFERROR(VLOOKUP(G442,EmployesActifs,1,FALSE),"Non")&lt;&gt;"Non","Oui","Non")</f>
        <v>Non</v>
      </c>
      <c r="B442" s="172">
        <f>IF(A442="Oui",1,0)</f>
        <v>0</v>
      </c>
      <c r="C442" s="172">
        <f>IF(OR(G442="Médecin",H442="Médecin",I442="Médecin",I442="Médecins",H442="anesthésiste",H442="boursier univ.",H442="chercheur",H442="chirurgien",H442="Résident(e)",H442="Md Urg",H442="Md Card",H442="Fellow",H442="Externe Médecine",H442="Directeur de la biobanque Médecin",H442="monit.-boursier",),1,0)</f>
        <v>0</v>
      </c>
      <c r="D442" s="172">
        <f>IF(OR(G442=0,H442="Stagiaire",H442="Stagiaires",H442="Externe",H442="Externes",G442="agence",H442="STAGIAIRE INFIRMIER(ÈRE)",H442="STAGIAIRE SI",H442="STAGIAIRE PAB",H442="STAGIAIRE EN PERFUSION",H442="Stagiaire Physiothérapeute",H442="Stagiaire médecine",H442="Stagiaire - Service sociaux",H442="STAGIAIRE SOINS INFIRMIERS",H442="STAGIAIRE EXTERNE EN MÉDECINE",H442="ss",),1,0)</f>
        <v>0</v>
      </c>
      <c r="E442" s="28" t="s">
        <v>1831</v>
      </c>
      <c r="F442" s="28" t="s">
        <v>1832</v>
      </c>
      <c r="G442" s="255">
        <v>2547</v>
      </c>
      <c r="H442" s="57" t="s">
        <v>64</v>
      </c>
      <c r="I442" s="52" t="s">
        <v>438</v>
      </c>
      <c r="J442" s="273">
        <f ca="1">IF(AK442&lt;=Données!$B$2,1," ")</f>
        <v>1</v>
      </c>
      <c r="K442" s="45"/>
      <c r="L442" s="46"/>
      <c r="M442" s="47"/>
      <c r="N442" s="48"/>
      <c r="O442" s="185"/>
      <c r="P442" s="187"/>
      <c r="Q442" s="185">
        <v>1</v>
      </c>
      <c r="R442" s="186"/>
      <c r="S442" s="186"/>
      <c r="T442" s="187"/>
      <c r="U442" s="187"/>
      <c r="V442" s="187"/>
      <c r="W442" s="187"/>
      <c r="X442" s="214"/>
      <c r="Y442" s="215"/>
      <c r="Z442" s="36"/>
      <c r="AA442" s="34"/>
      <c r="AB442" s="35"/>
      <c r="AC442" s="35"/>
      <c r="AD442" s="35"/>
      <c r="AE442" s="324"/>
      <c r="AF442" s="325"/>
      <c r="AG442" s="326"/>
      <c r="AH442" s="36"/>
      <c r="AI442" s="56"/>
      <c r="AJ442" s="41" t="s">
        <v>229</v>
      </c>
      <c r="AK442" s="42">
        <v>41621</v>
      </c>
      <c r="AL442" s="50" t="s">
        <v>200</v>
      </c>
      <c r="AM442" s="337" t="str">
        <f>INDEX($K$6:$AE$6,1,MATCH(1,K442:AE442,-1))</f>
        <v>1860-S</v>
      </c>
      <c r="AN442" s="337" t="str">
        <f>IF(INDEX($K$6:$AE$6,1,MATCH(1,K442:AE442,1))&lt;&gt;INDEX($K$6:$AE$6,1,MATCH(1,K442:AE442,-1)),INDEX($K$6:$AE$6,1,MATCH(1,K442:AE442,1)),"-")</f>
        <v>-</v>
      </c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</row>
    <row r="443" spans="1:261" s="69" customFormat="1" x14ac:dyDescent="0.2">
      <c r="A443" s="169" t="str">
        <f>IF(IFERROR(VLOOKUP(G443,EmployesActifs,1,FALSE),"Non")&lt;&gt;"Non","Oui","Non")</f>
        <v>Non</v>
      </c>
      <c r="B443" s="172">
        <f>IF(A443="Oui",1,0)</f>
        <v>0</v>
      </c>
      <c r="C443" s="172">
        <f>IF(OR(G443="Médecin",H443="Médecin",I443="Médecin",I443="Médecins",H443="anesthésiste",H443="boursier univ.",H443="chercheur",H443="chirurgien",H443="Résident(e)",H443="Md Urg",H443="Md Card",H443="Fellow",H443="Externe Médecine",H443="Directeur de la biobanque Médecin",H443="monit.-boursier",),1,0)</f>
        <v>0</v>
      </c>
      <c r="D443" s="172">
        <f>IF(OR(G443=0,H443="Stagiaire",H443="Stagiaires",H443="Externe",H443="Externes",G443="agence",H443="STAGIAIRE INFIRMIER(ÈRE)",H443="STAGIAIRE SI",H443="STAGIAIRE PAB",H443="STAGIAIRE EN PERFUSION",H443="Stagiaire Physiothérapeute",H443="Stagiaire médecine",H443="Stagiaire - Service sociaux",H443="STAGIAIRE SOINS INFIRMIERS",H443="STAGIAIRE EXTERNE EN MÉDECINE",H443="ss",),1,0)</f>
        <v>0</v>
      </c>
      <c r="E443" s="28" t="s">
        <v>1834</v>
      </c>
      <c r="F443" s="28" t="s">
        <v>599</v>
      </c>
      <c r="G443" s="255">
        <v>8319</v>
      </c>
      <c r="H443" s="79" t="s">
        <v>3580</v>
      </c>
      <c r="I443" s="164" t="s">
        <v>3581</v>
      </c>
      <c r="J443" s="273">
        <f ca="1">IF(AK443&lt;=Données!$B$2,1," ")</f>
        <v>1</v>
      </c>
      <c r="K443" s="45" t="s">
        <v>56</v>
      </c>
      <c r="L443" s="46"/>
      <c r="M443" s="47"/>
      <c r="N443" s="48"/>
      <c r="O443" s="185"/>
      <c r="P443" s="187"/>
      <c r="Q443" s="185"/>
      <c r="R443" s="186"/>
      <c r="S443" s="186">
        <v>1</v>
      </c>
      <c r="T443" s="187"/>
      <c r="U443" s="187"/>
      <c r="V443" s="187"/>
      <c r="W443" s="187"/>
      <c r="X443" s="214"/>
      <c r="Y443" s="215"/>
      <c r="Z443" s="36"/>
      <c r="AA443" s="34"/>
      <c r="AB443" s="35"/>
      <c r="AC443" s="35"/>
      <c r="AD443" s="35"/>
      <c r="AE443" s="324"/>
      <c r="AF443" s="325"/>
      <c r="AG443" s="326"/>
      <c r="AH443" s="344"/>
      <c r="AI443" s="56"/>
      <c r="AJ443" s="41" t="s">
        <v>239</v>
      </c>
      <c r="AK443" s="42">
        <v>44573</v>
      </c>
      <c r="AL443" s="50"/>
      <c r="AM443" s="337" t="str">
        <f>INDEX($K$6:$AE$6,1,MATCH(1,K443:AE443,-1))</f>
        <v>1870 +</v>
      </c>
      <c r="AN443" s="337" t="str">
        <f>IF(INDEX($K$6:$AE$6,1,MATCH(1,K443:AE443,1))&lt;&gt;INDEX($K$6:$AE$6,1,MATCH(1,K443:AE443,-1)),INDEX($K$6:$AE$6,1,MATCH(1,K443:AE443,1)),"-")</f>
        <v>-</v>
      </c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</row>
    <row r="444" spans="1:261" s="69" customFormat="1" x14ac:dyDescent="0.2">
      <c r="A444" s="169" t="str">
        <f>IF(IFERROR(VLOOKUP(G444,EmployesActifs,1,FALSE),"Non")&lt;&gt;"Non","Oui","Non")</f>
        <v>Non</v>
      </c>
      <c r="B444" s="172">
        <f>IF(A444="Oui",1,0)</f>
        <v>0</v>
      </c>
      <c r="C444" s="172">
        <f>IF(OR(G444="Médecin",H444="Médecin",I444="Médecin",I444="Médecins",H444="anesthésiste",H444="boursier univ.",H444="chercheur",H444="chirurgien",H444="Résident(e)",H444="Md Urg",H444="Md Card",H444="Fellow",H444="Externe Médecine",H444="Directeur de la biobanque Médecin",H444="monit.-boursier",),1,0)</f>
        <v>0</v>
      </c>
      <c r="D444" s="172">
        <f>IF(OR(G444=0,H444="Stagiaire",H444="Stagiaires",H444="Externe",H444="Externes",G444="agence",H444="STAGIAIRE INFIRMIER(ÈRE)",H444="STAGIAIRE SI",H444="STAGIAIRE PAB",H444="STAGIAIRE EN PERFUSION",H444="Stagiaire Physiothérapeute",H444="Stagiaire médecine",H444="Stagiaire - Service sociaux",H444="STAGIAIRE SOINS INFIRMIERS",H444="STAGIAIRE EXTERNE EN MÉDECINE",H444="ss",),1,0)</f>
        <v>0</v>
      </c>
      <c r="E444" s="28" t="s">
        <v>1835</v>
      </c>
      <c r="F444" s="28" t="s">
        <v>1102</v>
      </c>
      <c r="G444" s="255">
        <v>1314</v>
      </c>
      <c r="H444" s="57" t="s">
        <v>787</v>
      </c>
      <c r="I444" s="66" t="s">
        <v>1404</v>
      </c>
      <c r="J444" s="273">
        <f ca="1">IF(AK444&lt;=Données!$B$2,1," ")</f>
        <v>1</v>
      </c>
      <c r="K444" s="45"/>
      <c r="L444" s="46">
        <v>1</v>
      </c>
      <c r="M444" s="47"/>
      <c r="N444" s="48"/>
      <c r="O444" s="185"/>
      <c r="P444" s="187"/>
      <c r="Q444" s="185"/>
      <c r="R444" s="186"/>
      <c r="S444" s="186"/>
      <c r="T444" s="187"/>
      <c r="U444" s="187"/>
      <c r="V444" s="187"/>
      <c r="W444" s="187"/>
      <c r="X444" s="214"/>
      <c r="Y444" s="215"/>
      <c r="Z444" s="36"/>
      <c r="AA444" s="34"/>
      <c r="AB444" s="35"/>
      <c r="AC444" s="35"/>
      <c r="AD444" s="35"/>
      <c r="AE444" s="324"/>
      <c r="AF444" s="325"/>
      <c r="AG444" s="326"/>
      <c r="AH444" s="36"/>
      <c r="AI444" s="56"/>
      <c r="AJ444" s="41" t="s">
        <v>85</v>
      </c>
      <c r="AK444" s="42">
        <v>44571</v>
      </c>
      <c r="AL444" s="50"/>
      <c r="AM444" s="337" t="str">
        <f>INDEX($K$6:$AE$6,1,MATCH(1,K444:AE444,-1))</f>
        <v>95PFE-L2M</v>
      </c>
      <c r="AN444" s="337" t="str">
        <f>IF(INDEX($K$6:$AE$6,1,MATCH(1,K444:AE444,1))&lt;&gt;INDEX($K$6:$AE$6,1,MATCH(1,K444:AE444,-1)),INDEX($K$6:$AE$6,1,MATCH(1,K444:AE444,1)),"-")</f>
        <v>-</v>
      </c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</row>
    <row r="445" spans="1:261" s="69" customFormat="1" x14ac:dyDescent="0.2">
      <c r="A445" s="169" t="str">
        <f>IF(IFERROR(VLOOKUP(G445,EmployesActifs,1,FALSE),"Non")&lt;&gt;"Non","Oui","Non")</f>
        <v>Non</v>
      </c>
      <c r="B445" s="172">
        <f>IF(A445="Oui",1,0)</f>
        <v>0</v>
      </c>
      <c r="C445" s="172">
        <f>IF(OR(G445="Médecin",H445="Médecin",I445="Médecin",I445="Médecins",H445="anesthésiste",H445="boursier univ.",H445="chercheur",H445="chirurgien",H445="Résident(e)",H445="Md Urg",H445="Md Card",H445="Fellow",H445="Externe Médecine",H445="Directeur de la biobanque Médecin",H445="monit.-boursier",),1,0)</f>
        <v>0</v>
      </c>
      <c r="D445" s="172">
        <f>IF(OR(G445=0,H445="Stagiaire",H445="Stagiaires",H445="Externe",H445="Externes",G445="agence",H445="STAGIAIRE INFIRMIER(ÈRE)",H445="STAGIAIRE SI",H445="STAGIAIRE PAB",H445="STAGIAIRE EN PERFUSION",H445="Stagiaire Physiothérapeute",H445="Stagiaire médecine",H445="Stagiaire - Service sociaux",H445="STAGIAIRE SOINS INFIRMIERS",H445="STAGIAIRE EXTERNE EN MÉDECINE",H445="ss",),1,0)</f>
        <v>0</v>
      </c>
      <c r="E445" s="28" t="s">
        <v>1842</v>
      </c>
      <c r="F445" s="28" t="s">
        <v>1015</v>
      </c>
      <c r="G445" s="256">
        <v>5961</v>
      </c>
      <c r="H445" s="79" t="s">
        <v>54</v>
      </c>
      <c r="I445" s="164" t="s">
        <v>55</v>
      </c>
      <c r="J445" s="273">
        <f ca="1">IF(AK445&lt;=Données!$B$2,1," ")</f>
        <v>1</v>
      </c>
      <c r="K445" s="45"/>
      <c r="L445" s="46"/>
      <c r="M445" s="47" t="s">
        <v>56</v>
      </c>
      <c r="N445" s="48"/>
      <c r="O445" s="185"/>
      <c r="P445" s="187"/>
      <c r="Q445" s="185"/>
      <c r="R445" s="186"/>
      <c r="S445" s="186"/>
      <c r="T445" s="187"/>
      <c r="U445" s="187"/>
      <c r="V445" s="187"/>
      <c r="W445" s="187"/>
      <c r="X445" s="214"/>
      <c r="Y445" s="215"/>
      <c r="Z445" s="36"/>
      <c r="AA445" s="34"/>
      <c r="AB445" s="35">
        <v>1</v>
      </c>
      <c r="AC445" s="35"/>
      <c r="AD445" s="35"/>
      <c r="AE445" s="324"/>
      <c r="AF445" s="325"/>
      <c r="AG445" s="326"/>
      <c r="AH445" s="36"/>
      <c r="AI445" s="56"/>
      <c r="AJ445" s="41" t="s">
        <v>98</v>
      </c>
      <c r="AK445" s="42">
        <v>44588</v>
      </c>
      <c r="AL445" s="50"/>
      <c r="AM445" s="337" t="str">
        <f>INDEX($K$6:$AE$6,1,MATCH(1,K445:AE445,-1))</f>
        <v>1512-M</v>
      </c>
      <c r="AN445" s="337" t="str">
        <f>IF(INDEX($K$6:$AE$6,1,MATCH(1,K445:AE445,1))&lt;&gt;INDEX($K$6:$AE$6,1,MATCH(1,K445:AE445,-1)),INDEX($K$6:$AE$6,1,MATCH(1,K445:AE445,1)),"-")</f>
        <v>-</v>
      </c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</row>
    <row r="446" spans="1:261" s="69" customFormat="1" x14ac:dyDescent="0.2">
      <c r="A446" s="169" t="str">
        <f>IF(IFERROR(VLOOKUP(G446,EmployesActifs,1,FALSE),"Non")&lt;&gt;"Non","Oui","Non")</f>
        <v>Non</v>
      </c>
      <c r="B446" s="172">
        <f>IF(A446="Oui",1,0)</f>
        <v>0</v>
      </c>
      <c r="C446" s="172">
        <f>IF(OR(G446="Médecin",H446="Médecin",I446="Médecin",I446="Médecins",H446="anesthésiste",H446="boursier univ.",H446="chercheur",H446="chirurgien",H446="Résident(e)",H446="Md Urg",H446="Md Card",H446="Fellow",H446="Externe Médecine",H446="Directeur de la biobanque Médecin",H446="monit.-boursier",),1,0)</f>
        <v>0</v>
      </c>
      <c r="D446" s="172">
        <f>IF(OR(G446=0,H446="Stagiaire",H446="Stagiaires",H446="Externe",H446="Externes",G446="agence",H446="STAGIAIRE INFIRMIER(ÈRE)",H446="STAGIAIRE SI",H446="STAGIAIRE PAB",H446="STAGIAIRE EN PERFUSION",H446="Stagiaire Physiothérapeute",H446="Stagiaire médecine",H446="Stagiaire - Service sociaux",H446="STAGIAIRE SOINS INFIRMIERS",H446="STAGIAIRE EXTERNE EN MÉDECINE",H446="ss",),1,0)</f>
        <v>0</v>
      </c>
      <c r="E446" s="28" t="s">
        <v>1846</v>
      </c>
      <c r="F446" s="28" t="s">
        <v>449</v>
      </c>
      <c r="G446" s="255">
        <v>1925</v>
      </c>
      <c r="H446" s="79" t="s">
        <v>2098</v>
      </c>
      <c r="I446" s="164" t="s">
        <v>65</v>
      </c>
      <c r="J446" s="273">
        <f ca="1">IF(AK446&lt;=Données!$B$2,1," ")</f>
        <v>1</v>
      </c>
      <c r="K446" s="45"/>
      <c r="L446" s="46" t="s">
        <v>56</v>
      </c>
      <c r="M446" s="47"/>
      <c r="N446" s="48"/>
      <c r="O446" s="185"/>
      <c r="P446" s="187"/>
      <c r="Q446" s="185"/>
      <c r="R446" s="186"/>
      <c r="S446" s="186"/>
      <c r="T446" s="187"/>
      <c r="U446" s="187"/>
      <c r="V446" s="187"/>
      <c r="W446" s="187"/>
      <c r="X446" s="214"/>
      <c r="Y446" s="215"/>
      <c r="Z446" s="36"/>
      <c r="AA446" s="34"/>
      <c r="AB446" s="35">
        <v>1</v>
      </c>
      <c r="AC446" s="35"/>
      <c r="AD446" s="35"/>
      <c r="AE446" s="324"/>
      <c r="AF446" s="325"/>
      <c r="AG446" s="326"/>
      <c r="AH446" s="36"/>
      <c r="AI446" s="56"/>
      <c r="AJ446" s="41" t="s">
        <v>159</v>
      </c>
      <c r="AK446" s="42">
        <v>44447</v>
      </c>
      <c r="AL446" s="50"/>
      <c r="AM446" s="337" t="str">
        <f>INDEX($K$6:$AE$6,1,MATCH(1,K446:AE446,-1))</f>
        <v>1512-M</v>
      </c>
      <c r="AN446" s="337" t="str">
        <f>IF(INDEX($K$6:$AE$6,1,MATCH(1,K446:AE446,1))&lt;&gt;INDEX($K$6:$AE$6,1,MATCH(1,K446:AE446,-1)),INDEX($K$6:$AE$6,1,MATCH(1,K446:AE446,1)),"-")</f>
        <v>-</v>
      </c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</row>
    <row r="447" spans="1:261" s="69" customFormat="1" x14ac:dyDescent="0.2">
      <c r="A447" s="169" t="str">
        <f>IF(IFERROR(VLOOKUP(G447,EmployesActifs,1,FALSE),"Non")&lt;&gt;"Non","Oui","Non")</f>
        <v>Non</v>
      </c>
      <c r="B447" s="172">
        <f>IF(A447="Oui",1,0)</f>
        <v>0</v>
      </c>
      <c r="C447" s="172">
        <f>IF(OR(G447="Médecin",H447="Médecin",I447="Médecin",I447="Médecins",H447="anesthésiste",H447="boursier univ.",H447="chercheur",H447="chirurgien",H447="Résident(e)",H447="Md Urg",H447="Md Card",H447="Fellow",H447="Externe Médecine",H447="Directeur de la biobanque Médecin",H447="monit.-boursier",),1,0)</f>
        <v>0</v>
      </c>
      <c r="D447" s="172">
        <f>IF(OR(G447=0,H447="Stagiaire",H447="Stagiaires",H447="Externe",H447="Externes",G447="agence",H447="STAGIAIRE INFIRMIER(ÈRE)",H447="STAGIAIRE SI",H447="STAGIAIRE PAB",H447="STAGIAIRE EN PERFUSION",H447="Stagiaire Physiothérapeute",H447="Stagiaire médecine",H447="Stagiaire - Service sociaux",H447="STAGIAIRE SOINS INFIRMIERS",H447="STAGIAIRE EXTERNE EN MÉDECINE",H447="ss",),1,0)</f>
        <v>0</v>
      </c>
      <c r="E447" s="28" t="s">
        <v>1848</v>
      </c>
      <c r="F447" s="28" t="s">
        <v>410</v>
      </c>
      <c r="G447" s="255">
        <v>2278</v>
      </c>
      <c r="H447" s="57" t="s">
        <v>69</v>
      </c>
      <c r="I447" s="52" t="s">
        <v>324</v>
      </c>
      <c r="J447" s="273">
        <f ca="1">IF(AK447&lt;=Données!$B$2,1," ")</f>
        <v>1</v>
      </c>
      <c r="K447" s="45">
        <v>1</v>
      </c>
      <c r="L447" s="46"/>
      <c r="M447" s="47"/>
      <c r="N447" s="48"/>
      <c r="O447" s="185"/>
      <c r="P447" s="187"/>
      <c r="Q447" s="185"/>
      <c r="R447" s="186"/>
      <c r="S447" s="186"/>
      <c r="T447" s="187"/>
      <c r="U447" s="187"/>
      <c r="V447" s="187"/>
      <c r="W447" s="187"/>
      <c r="X447" s="214"/>
      <c r="Y447" s="215"/>
      <c r="Z447" s="36"/>
      <c r="AA447" s="34"/>
      <c r="AB447" s="35"/>
      <c r="AC447" s="35"/>
      <c r="AD447" s="35"/>
      <c r="AE447" s="324"/>
      <c r="AF447" s="325"/>
      <c r="AG447" s="326"/>
      <c r="AH447" s="36"/>
      <c r="AI447" s="56"/>
      <c r="AJ447" s="41" t="s">
        <v>153</v>
      </c>
      <c r="AK447" s="42">
        <v>44264</v>
      </c>
      <c r="AL447" s="50"/>
      <c r="AM447" s="337" t="str">
        <f>INDEX($K$6:$AE$6,1,MATCH(1,K447:AE447,-1))</f>
        <v>95PFE-L2S</v>
      </c>
      <c r="AN447" s="337" t="str">
        <f>IF(INDEX($K$6:$AE$6,1,MATCH(1,K447:AE447,1))&lt;&gt;INDEX($K$6:$AE$6,1,MATCH(1,K447:AE447,-1)),INDEX($K$6:$AE$6,1,MATCH(1,K447:AE447,1)),"-")</f>
        <v>-</v>
      </c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</row>
    <row r="448" spans="1:261" s="69" customFormat="1" x14ac:dyDescent="0.2">
      <c r="A448" s="169" t="str">
        <f>IF(IFERROR(VLOOKUP(G448,EmployesActifs,1,FALSE),"Non")&lt;&gt;"Non","Oui","Non")</f>
        <v>Non</v>
      </c>
      <c r="B448" s="172">
        <f>IF(A448="Oui",1,0)</f>
        <v>0</v>
      </c>
      <c r="C448" s="172">
        <f>IF(OR(G448="Médecin",H448="Médecin",I448="Médecin",I448="Médecins",H448="anesthésiste",H448="boursier univ.",H448="chercheur",H448="chirurgien",H448="Résident(e)",H448="Md Urg",H448="Md Card",H448="Fellow",H448="Externe Médecine",H448="Directeur de la biobanque Médecin",H448="monit.-boursier",),1,0)</f>
        <v>0</v>
      </c>
      <c r="D448" s="172">
        <f>IF(OR(G448=0,H448="Stagiaire",H448="Stagiaires",H448="Externe",H448="Externes",G448="agence",H448="STAGIAIRE INFIRMIER(ÈRE)",H448="STAGIAIRE SI",H448="STAGIAIRE PAB",H448="STAGIAIRE EN PERFUSION",H448="Stagiaire Physiothérapeute",H448="Stagiaire médecine",H448="Stagiaire - Service sociaux",H448="STAGIAIRE SOINS INFIRMIERS",H448="STAGIAIRE EXTERNE EN MÉDECINE",H448="ss",),1,0)</f>
        <v>1</v>
      </c>
      <c r="E448" s="28" t="s">
        <v>1850</v>
      </c>
      <c r="F448" s="28" t="s">
        <v>1851</v>
      </c>
      <c r="G448" s="51">
        <v>11495</v>
      </c>
      <c r="H448" s="57" t="s">
        <v>1250</v>
      </c>
      <c r="I448" s="66" t="s">
        <v>43</v>
      </c>
      <c r="J448" s="29">
        <f ca="1">IF(AK448&lt;=Données!$B$2,1," ")</f>
        <v>1</v>
      </c>
      <c r="K448" s="45">
        <v>1</v>
      </c>
      <c r="L448" s="46"/>
      <c r="M448" s="47"/>
      <c r="N448" s="48"/>
      <c r="O448" s="185"/>
      <c r="P448" s="187"/>
      <c r="Q448" s="185"/>
      <c r="R448" s="186"/>
      <c r="S448" s="186"/>
      <c r="T448" s="187"/>
      <c r="U448" s="187"/>
      <c r="V448" s="187"/>
      <c r="W448" s="187"/>
      <c r="X448" s="214"/>
      <c r="Y448" s="215"/>
      <c r="Z448" s="36"/>
      <c r="AA448" s="34"/>
      <c r="AB448" s="35"/>
      <c r="AC448" s="35"/>
      <c r="AD448" s="35"/>
      <c r="AE448" s="324"/>
      <c r="AF448" s="325"/>
      <c r="AG448" s="326"/>
      <c r="AH448" s="36"/>
      <c r="AI448" s="56"/>
      <c r="AJ448" s="41" t="s">
        <v>85</v>
      </c>
      <c r="AK448" s="42">
        <v>44592</v>
      </c>
      <c r="AL448" s="50"/>
      <c r="AM448" s="337" t="str">
        <f>INDEX($K$6:$AE$6,1,MATCH(1,K448:AE448,-1))</f>
        <v>95PFE-L2S</v>
      </c>
      <c r="AN448" s="337" t="str">
        <f>IF(INDEX($K$6:$AE$6,1,MATCH(1,K448:AE448,1))&lt;&gt;INDEX($K$6:$AE$6,1,MATCH(1,K448:AE448,-1)),INDEX($K$6:$AE$6,1,MATCH(1,K448:AE448,1)),"-")</f>
        <v>-</v>
      </c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</row>
    <row r="449" spans="1:261" s="69" customFormat="1" x14ac:dyDescent="0.2">
      <c r="A449" s="169" t="str">
        <f>IF(IFERROR(VLOOKUP(G449,EmployesActifs,1,FALSE),"Non")&lt;&gt;"Non","Oui","Non")</f>
        <v>Non</v>
      </c>
      <c r="B449" s="172">
        <f>IF(A449="Oui",1,0)</f>
        <v>0</v>
      </c>
      <c r="C449" s="172">
        <f>IF(OR(G449="Médecin",H449="Médecin",I449="Médecin",I449="Médecins",H449="anesthésiste",H449="boursier univ.",H449="chercheur",H449="chirurgien",H449="Résident(e)",H449="Md Urg",H449="Md Card",H449="Fellow",H449="Externe Médecine",H449="Directeur de la biobanque Médecin",H449="monit.-boursier",),1,0)</f>
        <v>0</v>
      </c>
      <c r="D449" s="172">
        <f>IF(OR(G449=0,H449="Stagiaire",H449="Stagiaires",H449="Externe",H449="Externes",G449="agence",H449="STAGIAIRE INFIRMIER(ÈRE)",H449="STAGIAIRE SI",H449="STAGIAIRE PAB",H449="STAGIAIRE EN PERFUSION",H449="Stagiaire Physiothérapeute",H449="Stagiaire médecine",H449="Stagiaire - Service sociaux",H449="STAGIAIRE SOINS INFIRMIERS",H449="STAGIAIRE EXTERNE EN MÉDECINE",H449="ss",),1,0)</f>
        <v>0</v>
      </c>
      <c r="E449" s="28" t="s">
        <v>5166</v>
      </c>
      <c r="F449" s="28" t="s">
        <v>5167</v>
      </c>
      <c r="G449" s="257">
        <v>13498</v>
      </c>
      <c r="H449" s="79" t="s">
        <v>103</v>
      </c>
      <c r="I449" s="164" t="s">
        <v>5717</v>
      </c>
      <c r="J449" s="273" t="str">
        <f ca="1">IF(AL449&lt;=Données!$B$2,1," ")</f>
        <v xml:space="preserve"> </v>
      </c>
      <c r="K449" s="45"/>
      <c r="L449" s="46" t="s">
        <v>56</v>
      </c>
      <c r="M449" s="47" t="s">
        <v>56</v>
      </c>
      <c r="N449" s="48"/>
      <c r="O449" s="185"/>
      <c r="P449" s="187" t="s">
        <v>56</v>
      </c>
      <c r="Q449" s="185"/>
      <c r="R449" s="186"/>
      <c r="S449" s="186">
        <v>1</v>
      </c>
      <c r="T449" s="187"/>
      <c r="U449" s="187"/>
      <c r="V449" s="187"/>
      <c r="W449" s="187"/>
      <c r="X449" s="214"/>
      <c r="Y449" s="215"/>
      <c r="Z449" s="36"/>
      <c r="AA449" s="34"/>
      <c r="AB449" s="35"/>
      <c r="AC449" s="35"/>
      <c r="AD449" s="35"/>
      <c r="AE449" s="324"/>
      <c r="AF449" s="325"/>
      <c r="AG449" s="326"/>
      <c r="AH449" s="36"/>
      <c r="AI449" s="56"/>
      <c r="AJ449" s="328"/>
      <c r="AK449" s="330" t="s">
        <v>4462</v>
      </c>
      <c r="AL449" s="331">
        <v>45356</v>
      </c>
      <c r="AM449" s="337" t="str">
        <f>INDEX($K$6:$AE$6,1,MATCH(1,K449:AE449,-1))</f>
        <v>1870 +</v>
      </c>
      <c r="AN449" s="337" t="str">
        <f>IF(INDEX($K$6:$AE$6,1,MATCH(1,K449:AE449,1))&lt;&gt;INDEX($K$6:$AE$6,1,MATCH(1,K449:AE449,-1)),INDEX($K$6:$AE$6,1,MATCH(1,K449:AE449,1)),"-")</f>
        <v>-</v>
      </c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</row>
    <row r="450" spans="1:261" s="44" customFormat="1" x14ac:dyDescent="0.2">
      <c r="A450" s="169" t="str">
        <f>IF(IFERROR(VLOOKUP(G450,EmployesActifs,1,FALSE),"Non")&lt;&gt;"Non","Oui","Non")</f>
        <v>Non</v>
      </c>
      <c r="B450" s="172">
        <f>IF(A450="Oui",1,0)</f>
        <v>0</v>
      </c>
      <c r="C450" s="172">
        <f>IF(OR(G450="Médecin",H450="Médecin",I450="Médecin",I450="Médecins",H450="anesthésiste",H450="boursier univ.",H450="chercheur",H450="chirurgien",H450="Résident(e)",H450="Md Urg",H450="Md Card",H450="Fellow",H450="Externe Médecine",H450="Directeur de la biobanque Médecin",H450="monit.-boursier",),1,0)</f>
        <v>0</v>
      </c>
      <c r="D450" s="172">
        <f>IF(OR(G450=0,H450="Stagiaire",H450="Stagiaires",H450="Externe",H450="Externes",G450="agence",H450="STAGIAIRE INFIRMIER(ÈRE)",H450="STAGIAIRE SI",H450="STAGIAIRE PAB",H450="STAGIAIRE EN PERFUSION",H450="Stagiaire Physiothérapeute",H450="Stagiaire médecine",H450="Stagiaire - Service sociaux",H450="STAGIAIRE SOINS INFIRMIERS",H450="STAGIAIRE EXTERNE EN MÉDECINE",H450="ss",),1,0)</f>
        <v>0</v>
      </c>
      <c r="E450" s="28" t="s">
        <v>2899</v>
      </c>
      <c r="F450" s="28" t="s">
        <v>2900</v>
      </c>
      <c r="G450" s="259">
        <v>12239</v>
      </c>
      <c r="H450" s="79" t="s">
        <v>103</v>
      </c>
      <c r="I450" s="164" t="s">
        <v>5717</v>
      </c>
      <c r="J450" s="273">
        <f ca="1">IF(AK450&lt;=Données!$B$2,1," ")</f>
        <v>1</v>
      </c>
      <c r="K450" s="45">
        <v>1</v>
      </c>
      <c r="L450" s="46"/>
      <c r="M450" s="47"/>
      <c r="N450" s="48"/>
      <c r="O450" s="185"/>
      <c r="P450" s="187"/>
      <c r="Q450" s="185"/>
      <c r="R450" s="186"/>
      <c r="S450" s="186"/>
      <c r="T450" s="187"/>
      <c r="U450" s="187"/>
      <c r="V450" s="187"/>
      <c r="W450" s="187"/>
      <c r="X450" s="214"/>
      <c r="Y450" s="215"/>
      <c r="Z450" s="36"/>
      <c r="AA450" s="34"/>
      <c r="AB450" s="35"/>
      <c r="AC450" s="35"/>
      <c r="AD450" s="35"/>
      <c r="AE450" s="324"/>
      <c r="AF450" s="325"/>
      <c r="AG450" s="326"/>
      <c r="AH450" s="344"/>
      <c r="AI450" s="56"/>
      <c r="AJ450" s="41" t="s">
        <v>2858</v>
      </c>
      <c r="AK450" s="42">
        <v>44755</v>
      </c>
      <c r="AL450" s="50"/>
      <c r="AM450" s="337" t="str">
        <f>INDEX($K$6:$AE$6,1,MATCH(1,K450:AE450,-1))</f>
        <v>95PFE-L2S</v>
      </c>
      <c r="AN450" s="337" t="str">
        <f>IF(INDEX($K$6:$AE$6,1,MATCH(1,K450:AE450,1))&lt;&gt;INDEX($K$6:$AE$6,1,MATCH(1,K450:AE450,-1)),INDEX($K$6:$AE$6,1,MATCH(1,K450:AE450,1)),"-")</f>
        <v>-</v>
      </c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</row>
    <row r="451" spans="1:261" s="44" customFormat="1" ht="15" customHeight="1" x14ac:dyDescent="0.2">
      <c r="A451" s="169" t="str">
        <f>IF(IFERROR(VLOOKUP(G451,EmployesActifs,1,FALSE),"Non")&lt;&gt;"Non","Oui","Non")</f>
        <v>Non</v>
      </c>
      <c r="B451" s="172">
        <f>IF(A451="Oui",1,0)</f>
        <v>0</v>
      </c>
      <c r="C451" s="172">
        <f>IF(OR(G451="Médecin",H451="Médecin",I451="Médecin",I451="Médecins",H451="anesthésiste",H451="boursier univ.",H451="chercheur",H451="chirurgien",H451="Résident(e)",H451="Md Urg",H451="Md Card",H451="Fellow",H451="Externe Médecine",H451="Directeur de la biobanque Médecin",H451="monit.-boursier",),1,0)</f>
        <v>0</v>
      </c>
      <c r="D451" s="172">
        <f>IF(OR(G451=0,H451="Stagiaire",H451="Stagiaires",H451="Externe",H451="Externes",G451="agence",H451="STAGIAIRE INFIRMIER(ÈRE)",H451="STAGIAIRE SI",H451="STAGIAIRE PAB",H451="STAGIAIRE EN PERFUSION",H451="Stagiaire Physiothérapeute",H451="Stagiaire médecine",H451="Stagiaire - Service sociaux",H451="STAGIAIRE SOINS INFIRMIERS",H451="STAGIAIRE EXTERNE EN MÉDECINE",H451="ss",),1,0)</f>
        <v>0</v>
      </c>
      <c r="E451" s="28" t="s">
        <v>1865</v>
      </c>
      <c r="F451" s="28" t="s">
        <v>368</v>
      </c>
      <c r="G451" s="255">
        <v>6491</v>
      </c>
      <c r="H451" s="79" t="s">
        <v>1867</v>
      </c>
      <c r="I451" s="164" t="s">
        <v>3399</v>
      </c>
      <c r="J451" s="273">
        <f ca="1">IF(AK451&lt;=Données!$B$2,1," ")</f>
        <v>1</v>
      </c>
      <c r="K451" s="45">
        <v>1</v>
      </c>
      <c r="L451" s="46"/>
      <c r="M451" s="47"/>
      <c r="N451" s="48"/>
      <c r="O451" s="185"/>
      <c r="P451" s="187"/>
      <c r="Q451" s="185"/>
      <c r="R451" s="186"/>
      <c r="S451" s="186"/>
      <c r="T451" s="187"/>
      <c r="U451" s="187"/>
      <c r="V451" s="187"/>
      <c r="W451" s="187"/>
      <c r="X451" s="214"/>
      <c r="Y451" s="215"/>
      <c r="Z451" s="36"/>
      <c r="AA451" s="34"/>
      <c r="AB451" s="35"/>
      <c r="AC451" s="35"/>
      <c r="AD451" s="35"/>
      <c r="AE451" s="324"/>
      <c r="AF451" s="325"/>
      <c r="AG451" s="326"/>
      <c r="AH451" s="36"/>
      <c r="AI451" s="56"/>
      <c r="AJ451" s="41" t="s">
        <v>153</v>
      </c>
      <c r="AK451" s="42">
        <v>44299</v>
      </c>
      <c r="AL451" s="50"/>
      <c r="AM451" s="337" t="str">
        <f>INDEX($K$6:$AE$6,1,MATCH(1,K451:AE451,-1))</f>
        <v>95PFE-L2S</v>
      </c>
      <c r="AN451" s="337" t="str">
        <f>IF(INDEX($K$6:$AE$6,1,MATCH(1,K451:AE451,1))&lt;&gt;INDEX($K$6:$AE$6,1,MATCH(1,K451:AE451,-1)),INDEX($K$6:$AE$6,1,MATCH(1,K451:AE451,1)),"-")</f>
        <v>-</v>
      </c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</row>
    <row r="452" spans="1:261" s="44" customFormat="1" x14ac:dyDescent="0.2">
      <c r="A452" s="169" t="str">
        <f>IF(IFERROR(VLOOKUP(G452,EmployesActifs,1,FALSE),"Non")&lt;&gt;"Non","Oui","Non")</f>
        <v>Non</v>
      </c>
      <c r="B452" s="172">
        <f>IF(A452="Oui",1,0)</f>
        <v>0</v>
      </c>
      <c r="C452" s="172">
        <f>IF(OR(G452="Médecin",H452="Médecin",I452="Médecin",I452="Médecins",H452="anesthésiste",H452="boursier univ.",H452="chercheur",H452="chirurgien",H452="Résident(e)",H452="Md Urg",H452="Md Card",H452="Fellow",H452="Externe Médecine",H452="Directeur de la biobanque Médecin",H452="monit.-boursier",),1,0)</f>
        <v>0</v>
      </c>
      <c r="D452" s="172">
        <f>IF(OR(G452=0,H452="Stagiaire",H452="Stagiaires",H452="Externe",H452="Externes",G452="agence",H452="STAGIAIRE INFIRMIER(ÈRE)",H452="STAGIAIRE SI",H452="STAGIAIRE PAB",H452="STAGIAIRE EN PERFUSION",H452="Stagiaire Physiothérapeute",H452="Stagiaire médecine",H452="Stagiaire - Service sociaux",H452="STAGIAIRE SOINS INFIRMIERS",H452="STAGIAIRE EXTERNE EN MÉDECINE",H452="ss",),1,0)</f>
        <v>0</v>
      </c>
      <c r="E452" s="28" t="s">
        <v>1865</v>
      </c>
      <c r="F452" s="28" t="s">
        <v>467</v>
      </c>
      <c r="G452" s="255">
        <v>10784</v>
      </c>
      <c r="H452" s="57" t="s">
        <v>54</v>
      </c>
      <c r="I452" s="52" t="s">
        <v>55</v>
      </c>
      <c r="J452" s="273">
        <f ca="1">IF(AK452&lt;=Données!$B$2,1," ")</f>
        <v>1</v>
      </c>
      <c r="K452" s="45" t="s">
        <v>56</v>
      </c>
      <c r="L452" s="46" t="s">
        <v>56</v>
      </c>
      <c r="M452" s="47"/>
      <c r="N452" s="48"/>
      <c r="O452" s="185"/>
      <c r="P452" s="187"/>
      <c r="Q452" s="185"/>
      <c r="R452" s="186"/>
      <c r="S452" s="186">
        <v>1</v>
      </c>
      <c r="T452" s="187"/>
      <c r="U452" s="187"/>
      <c r="V452" s="187"/>
      <c r="W452" s="187"/>
      <c r="X452" s="214"/>
      <c r="Y452" s="215"/>
      <c r="Z452" s="36"/>
      <c r="AA452" s="34"/>
      <c r="AB452" s="35"/>
      <c r="AC452" s="35"/>
      <c r="AD452" s="35"/>
      <c r="AE452" s="324"/>
      <c r="AF452" s="325"/>
      <c r="AG452" s="326"/>
      <c r="AH452" s="344"/>
      <c r="AI452" s="56"/>
      <c r="AJ452" s="41" t="s">
        <v>239</v>
      </c>
      <c r="AK452" s="42">
        <v>44579</v>
      </c>
      <c r="AL452" s="50"/>
      <c r="AM452" s="337" t="str">
        <f>INDEX($K$6:$AE$6,1,MATCH(1,K452:AE452,-1))</f>
        <v>1870 +</v>
      </c>
      <c r="AN452" s="337" t="str">
        <f>IF(INDEX($K$6:$AE$6,1,MATCH(1,K452:AE452,1))&lt;&gt;INDEX($K$6:$AE$6,1,MATCH(1,K452:AE452,-1)),INDEX($K$6:$AE$6,1,MATCH(1,K452:AE452,1)),"-")</f>
        <v>-</v>
      </c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</row>
    <row r="453" spans="1:261" s="44" customFormat="1" x14ac:dyDescent="0.2">
      <c r="A453" s="169" t="str">
        <f>IF(IFERROR(VLOOKUP(G453,EmployesActifs,1,FALSE),"Non")&lt;&gt;"Non","Oui","Non")</f>
        <v>Non</v>
      </c>
      <c r="B453" s="172">
        <f>IF(A453="Oui",1,0)</f>
        <v>0</v>
      </c>
      <c r="C453" s="172">
        <f>IF(OR(G453="Médecin",H453="Médecin",I453="Médecin",I453="Médecins",H453="anesthésiste",H453="boursier univ.",H453="chercheur",H453="chirurgien",H453="Résident(e)",H453="Md Urg",H453="Md Card",H453="Fellow",H453="Externe Médecine",H453="Directeur de la biobanque Médecin",H453="monit.-boursier",),1,0)</f>
        <v>0</v>
      </c>
      <c r="D453" s="172">
        <f>IF(OR(G453=0,H453="Stagiaire",H453="Stagiaires",H453="Externe",H453="Externes",G453="agence",H453="STAGIAIRE INFIRMIER(ÈRE)",H453="STAGIAIRE SI",H453="STAGIAIRE PAB",H453="STAGIAIRE EN PERFUSION",H453="Stagiaire Physiothérapeute",H453="Stagiaire médecine",H453="Stagiaire - Service sociaux",H453="STAGIAIRE SOINS INFIRMIERS",H453="STAGIAIRE EXTERNE EN MÉDECINE",H453="ss",),1,0)</f>
        <v>0</v>
      </c>
      <c r="E453" s="28" t="s">
        <v>1868</v>
      </c>
      <c r="F453" s="28" t="s">
        <v>602</v>
      </c>
      <c r="G453" s="255">
        <v>10894</v>
      </c>
      <c r="H453" s="57" t="s">
        <v>246</v>
      </c>
      <c r="I453" s="52" t="s">
        <v>739</v>
      </c>
      <c r="J453" s="273">
        <f ca="1">IF(AK453&lt;=Données!$B$2,1," ")</f>
        <v>1</v>
      </c>
      <c r="K453" s="45" t="s">
        <v>56</v>
      </c>
      <c r="L453" s="46" t="s">
        <v>56</v>
      </c>
      <c r="M453" s="47"/>
      <c r="N453" s="48"/>
      <c r="O453" s="185"/>
      <c r="P453" s="187"/>
      <c r="Q453" s="185"/>
      <c r="R453" s="186"/>
      <c r="S453" s="186">
        <v>1</v>
      </c>
      <c r="T453" s="187"/>
      <c r="U453" s="187"/>
      <c r="V453" s="187"/>
      <c r="W453" s="187"/>
      <c r="X453" s="214"/>
      <c r="Y453" s="215"/>
      <c r="Z453" s="36"/>
      <c r="AA453" s="34"/>
      <c r="AB453" s="35"/>
      <c r="AC453" s="35"/>
      <c r="AD453" s="35"/>
      <c r="AE453" s="324"/>
      <c r="AF453" s="325"/>
      <c r="AG453" s="326"/>
      <c r="AH453" s="36"/>
      <c r="AI453" s="56"/>
      <c r="AJ453" s="41" t="s">
        <v>57</v>
      </c>
      <c r="AK453" s="42">
        <v>44562</v>
      </c>
      <c r="AL453" s="50"/>
      <c r="AM453" s="337" t="str">
        <f>INDEX($K$6:$AE$6,1,MATCH(1,K453:AE453,-1))</f>
        <v>1870 +</v>
      </c>
      <c r="AN453" s="337" t="str">
        <f>IF(INDEX($K$6:$AE$6,1,MATCH(1,K453:AE453,1))&lt;&gt;INDEX($K$6:$AE$6,1,MATCH(1,K453:AE453,-1)),INDEX($K$6:$AE$6,1,MATCH(1,K453:AE453,1)),"-")</f>
        <v>-</v>
      </c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</row>
    <row r="454" spans="1:261" s="44" customFormat="1" ht="15" customHeight="1" x14ac:dyDescent="0.2">
      <c r="A454" s="169" t="str">
        <f>IF(IFERROR(VLOOKUP(G454,EmployesActifs,1,FALSE),"Non")&lt;&gt;"Non","Oui","Non")</f>
        <v>Non</v>
      </c>
      <c r="B454" s="172">
        <f>IF(A454="Oui",1,0)</f>
        <v>0</v>
      </c>
      <c r="C454" s="172">
        <f>IF(OR(G454="Médecin",H454="Médecin",I454="Médecin",I454="Médecins",H454="anesthésiste",H454="boursier univ.",H454="chercheur",H454="chirurgien",H454="Résident(e)",H454="Md Urg",H454="Md Card",H454="Fellow",H454="Externe Médecine",H454="Directeur de la biobanque Médecin",H454="monit.-boursier",),1,0)</f>
        <v>0</v>
      </c>
      <c r="D454" s="172">
        <f>IF(OR(G454=0,H454="Stagiaire",H454="Stagiaires",H454="Externe",H454="Externes",G454="agence",H454="STAGIAIRE INFIRMIER(ÈRE)",H454="STAGIAIRE SI",H454="STAGIAIRE PAB",H454="STAGIAIRE EN PERFUSION",H454="Stagiaire Physiothérapeute",H454="Stagiaire médecine",H454="Stagiaire - Service sociaux",H454="STAGIAIRE SOINS INFIRMIERS",H454="STAGIAIRE EXTERNE EN MÉDECINE",H454="ss",),1,0)</f>
        <v>0</v>
      </c>
      <c r="E454" s="28" t="s">
        <v>1868</v>
      </c>
      <c r="F454" s="28" t="s">
        <v>1869</v>
      </c>
      <c r="G454" s="255">
        <v>2694</v>
      </c>
      <c r="H454" s="79" t="s">
        <v>972</v>
      </c>
      <c r="I454" s="164" t="s">
        <v>3418</v>
      </c>
      <c r="J454" s="273">
        <f ca="1">IF(AK454&lt;=Données!$B$2,1," ")</f>
        <v>1</v>
      </c>
      <c r="K454" s="45" t="s">
        <v>56</v>
      </c>
      <c r="L454" s="46"/>
      <c r="M454" s="47"/>
      <c r="N454" s="48"/>
      <c r="O454" s="185"/>
      <c r="P454" s="187"/>
      <c r="Q454" s="185"/>
      <c r="R454" s="186"/>
      <c r="S454" s="186">
        <v>1</v>
      </c>
      <c r="T454" s="187"/>
      <c r="U454" s="187"/>
      <c r="V454" s="187"/>
      <c r="W454" s="187"/>
      <c r="X454" s="214"/>
      <c r="Y454" s="215"/>
      <c r="Z454" s="36"/>
      <c r="AA454" s="34"/>
      <c r="AB454" s="35"/>
      <c r="AC454" s="35"/>
      <c r="AD454" s="35"/>
      <c r="AE454" s="324"/>
      <c r="AF454" s="325"/>
      <c r="AG454" s="326"/>
      <c r="AH454" s="36"/>
      <c r="AI454" s="56"/>
      <c r="AJ454" s="41" t="s">
        <v>98</v>
      </c>
      <c r="AK454" s="42">
        <v>44572</v>
      </c>
      <c r="AL454" s="50"/>
      <c r="AM454" s="337" t="str">
        <f>INDEX($K$6:$AE$6,1,MATCH(1,K454:AE454,-1))</f>
        <v>1870 +</v>
      </c>
      <c r="AN454" s="337" t="str">
        <f>IF(INDEX($K$6:$AE$6,1,MATCH(1,K454:AE454,1))&lt;&gt;INDEX($K$6:$AE$6,1,MATCH(1,K454:AE454,-1)),INDEX($K$6:$AE$6,1,MATCH(1,K454:AE454,1)),"-")</f>
        <v>-</v>
      </c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</row>
    <row r="455" spans="1:261" s="44" customFormat="1" x14ac:dyDescent="0.2">
      <c r="A455" s="169" t="str">
        <f>IF(IFERROR(VLOOKUP(G455,EmployesActifs,1,FALSE),"Non")&lt;&gt;"Non","Oui","Non")</f>
        <v>Non</v>
      </c>
      <c r="B455" s="172">
        <f>IF(A455="Oui",1,0)</f>
        <v>0</v>
      </c>
      <c r="C455" s="172">
        <f>IF(OR(G455="Médecin",H455="Médecin",I455="Médecin",I455="Médecins",H455="anesthésiste",H455="boursier univ.",H455="chercheur",H455="chirurgien",H455="Résident(e)",H455="Md Urg",H455="Md Card",H455="Fellow",H455="Externe Médecine",H455="Directeur de la biobanque Médecin",H455="monit.-boursier",),1,0)</f>
        <v>0</v>
      </c>
      <c r="D455" s="172">
        <f>IF(OR(G455=0,H455="Stagiaire",H455="Stagiaires",H455="Externe",H455="Externes",G455="agence",H455="STAGIAIRE INFIRMIER(ÈRE)",H455="STAGIAIRE SI",H455="STAGIAIRE PAB",H455="STAGIAIRE EN PERFUSION",H455="Stagiaire Physiothérapeute",H455="Stagiaire médecine",H455="Stagiaire - Service sociaux",H455="STAGIAIRE SOINS INFIRMIERS",H455="STAGIAIRE EXTERNE EN MÉDECINE",H455="ss",),1,0)</f>
        <v>0</v>
      </c>
      <c r="E455" s="28" t="s">
        <v>1868</v>
      </c>
      <c r="F455" s="28" t="s">
        <v>170</v>
      </c>
      <c r="G455" s="255">
        <v>6544</v>
      </c>
      <c r="H455" s="79" t="s">
        <v>54</v>
      </c>
      <c r="I455" s="164" t="s">
        <v>55</v>
      </c>
      <c r="J455" s="273">
        <f ca="1">IF(AK455&lt;=Données!$B$2,1," ")</f>
        <v>1</v>
      </c>
      <c r="K455" s="45">
        <v>1</v>
      </c>
      <c r="L455" s="46"/>
      <c r="M455" s="47"/>
      <c r="N455" s="48"/>
      <c r="O455" s="185"/>
      <c r="P455" s="187"/>
      <c r="Q455" s="185"/>
      <c r="R455" s="186">
        <v>1</v>
      </c>
      <c r="S455" s="186"/>
      <c r="T455" s="187"/>
      <c r="U455" s="187"/>
      <c r="V455" s="187"/>
      <c r="W455" s="187"/>
      <c r="X455" s="214"/>
      <c r="Y455" s="215"/>
      <c r="Z455" s="36"/>
      <c r="AA455" s="34"/>
      <c r="AB455" s="35"/>
      <c r="AC455" s="35"/>
      <c r="AD455" s="35"/>
      <c r="AE455" s="324"/>
      <c r="AF455" s="325"/>
      <c r="AG455" s="326"/>
      <c r="AH455" s="36"/>
      <c r="AI455" s="56"/>
      <c r="AJ455" s="41" t="s">
        <v>66</v>
      </c>
      <c r="AK455" s="42">
        <v>44365</v>
      </c>
      <c r="AL455" s="50"/>
      <c r="AM455" s="337" t="str">
        <f>INDEX($K$6:$AE$6,1,MATCH(1,K455:AE455,-1))</f>
        <v>95PFE-L2S</v>
      </c>
      <c r="AN455" s="337">
        <f>IF(INDEX($K$6:$AE$6,1,MATCH(1,K455:AE455,1))&lt;&gt;INDEX($K$6:$AE$6,1,MATCH(1,K455:AE455,-1)),INDEX($K$6:$AE$6,1,MATCH(1,K455:AE455,1)),"-")</f>
        <v>1860</v>
      </c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</row>
    <row r="456" spans="1:261" s="44" customFormat="1" ht="12.75" customHeight="1" x14ac:dyDescent="0.2">
      <c r="A456" s="169" t="str">
        <f>IF(IFERROR(VLOOKUP(G456,EmployesActifs,1,FALSE),"Non")&lt;&gt;"Non","Oui","Non")</f>
        <v>Non</v>
      </c>
      <c r="B456" s="172">
        <f>IF(A456="Oui",1,0)</f>
        <v>0</v>
      </c>
      <c r="C456" s="172">
        <f>IF(OR(G456="Médecin",H456="Médecin",I456="Médecin",I456="Médecins",H456="anesthésiste",H456="boursier univ.",H456="chercheur",H456="chirurgien",H456="Résident(e)",H456="Md Urg",H456="Md Card",H456="Fellow",H456="Externe Médecine",H456="Directeur de la biobanque Médecin",H456="monit.-boursier",),1,0)</f>
        <v>0</v>
      </c>
      <c r="D456" s="172">
        <f>IF(OR(G456=0,H456="Stagiaire",H456="Stagiaires",H456="Externe",H456="Externes",G456="agence",H456="STAGIAIRE INFIRMIER(ÈRE)",H456="STAGIAIRE SI",H456="STAGIAIRE PAB",H456="STAGIAIRE EN PERFUSION",H456="Stagiaire Physiothérapeute",H456="Stagiaire médecine",H456="Stagiaire - Service sociaux",H456="STAGIAIRE SOINS INFIRMIERS",H456="STAGIAIRE EXTERNE EN MÉDECINE",H456="ss",),1,0)</f>
        <v>0</v>
      </c>
      <c r="E456" s="28" t="s">
        <v>1868</v>
      </c>
      <c r="F456" s="28" t="s">
        <v>1870</v>
      </c>
      <c r="G456" s="255">
        <v>10377</v>
      </c>
      <c r="H456" s="57" t="s">
        <v>103</v>
      </c>
      <c r="I456" s="52" t="s">
        <v>61</v>
      </c>
      <c r="J456" s="273">
        <f ca="1">IF(AK456&lt;=Données!$B$2,1," ")</f>
        <v>1</v>
      </c>
      <c r="K456" s="45"/>
      <c r="L456" s="46">
        <v>1</v>
      </c>
      <c r="M456" s="47"/>
      <c r="N456" s="48"/>
      <c r="O456" s="185"/>
      <c r="P456" s="187"/>
      <c r="Q456" s="185"/>
      <c r="R456" s="186"/>
      <c r="S456" s="186"/>
      <c r="T456" s="187"/>
      <c r="U456" s="187"/>
      <c r="V456" s="187"/>
      <c r="W456" s="187"/>
      <c r="X456" s="214"/>
      <c r="Y456" s="215"/>
      <c r="Z456" s="36"/>
      <c r="AA456" s="34"/>
      <c r="AB456" s="35"/>
      <c r="AC456" s="35"/>
      <c r="AD456" s="35"/>
      <c r="AE456" s="324"/>
      <c r="AF456" s="325"/>
      <c r="AG456" s="326"/>
      <c r="AH456" s="36"/>
      <c r="AI456" s="56"/>
      <c r="AJ456" s="41" t="s">
        <v>57</v>
      </c>
      <c r="AK456" s="42">
        <v>44569</v>
      </c>
      <c r="AL456" s="50"/>
      <c r="AM456" s="337" t="str">
        <f>INDEX($K$6:$AE$6,1,MATCH(1,K456:AE456,-1))</f>
        <v>95PFE-L2M</v>
      </c>
      <c r="AN456" s="337" t="str">
        <f>IF(INDEX($K$6:$AE$6,1,MATCH(1,K456:AE456,1))&lt;&gt;INDEX($K$6:$AE$6,1,MATCH(1,K456:AE456,-1)),INDEX($K$6:$AE$6,1,MATCH(1,K456:AE456,1)),"-")</f>
        <v>-</v>
      </c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</row>
    <row r="457" spans="1:261" s="44" customFormat="1" ht="12.75" customHeight="1" x14ac:dyDescent="0.2">
      <c r="A457" s="169" t="str">
        <f>IF(IFERROR(VLOOKUP(G457,EmployesActifs,1,FALSE),"Non")&lt;&gt;"Non","Oui","Non")</f>
        <v>Non</v>
      </c>
      <c r="B457" s="172">
        <f>IF(A457="Oui",1,0)</f>
        <v>0</v>
      </c>
      <c r="C457" s="172">
        <f>IF(OR(G457="Médecin",H457="Médecin",I457="Médecin",I457="Médecins",H457="anesthésiste",H457="boursier univ.",H457="chercheur",H457="chirurgien",H457="Résident(e)",H457="Md Urg",H457="Md Card",H457="Fellow",H457="Externe Médecine",H457="Directeur de la biobanque Médecin",H457="monit.-boursier",),1,0)</f>
        <v>0</v>
      </c>
      <c r="D457" s="172">
        <f>IF(OR(G457=0,H457="Stagiaire",H457="Stagiaires",H457="Externe",H457="Externes",G457="agence",H457="STAGIAIRE INFIRMIER(ÈRE)",H457="STAGIAIRE SI",H457="STAGIAIRE PAB",H457="STAGIAIRE EN PERFUSION",H457="Stagiaire Physiothérapeute",H457="Stagiaire médecine",H457="Stagiaire - Service sociaux",H457="STAGIAIRE SOINS INFIRMIERS",H457="STAGIAIRE EXTERNE EN MÉDECINE",H457="ss",),1,0)</f>
        <v>0</v>
      </c>
      <c r="E457" s="28" t="s">
        <v>1868</v>
      </c>
      <c r="F457" s="28" t="s">
        <v>599</v>
      </c>
      <c r="G457" s="255">
        <v>10558</v>
      </c>
      <c r="H457" s="57" t="s">
        <v>54</v>
      </c>
      <c r="I457" s="52" t="s">
        <v>55</v>
      </c>
      <c r="J457" s="273">
        <f ca="1">IF(AK457&lt;=Données!$B$2,1," ")</f>
        <v>1</v>
      </c>
      <c r="K457" s="45"/>
      <c r="L457" s="46">
        <v>1</v>
      </c>
      <c r="M457" s="47"/>
      <c r="N457" s="48"/>
      <c r="O457" s="185"/>
      <c r="P457" s="187"/>
      <c r="Q457" s="185"/>
      <c r="R457" s="186"/>
      <c r="S457" s="186"/>
      <c r="T457" s="187"/>
      <c r="U457" s="187"/>
      <c r="V457" s="187"/>
      <c r="W457" s="187"/>
      <c r="X457" s="214"/>
      <c r="Y457" s="215"/>
      <c r="Z457" s="36"/>
      <c r="AA457" s="34"/>
      <c r="AB457" s="35"/>
      <c r="AC457" s="35"/>
      <c r="AD457" s="35"/>
      <c r="AE457" s="324"/>
      <c r="AF457" s="325"/>
      <c r="AG457" s="326"/>
      <c r="AH457" s="36"/>
      <c r="AI457" s="56"/>
      <c r="AJ457" s="41" t="s">
        <v>57</v>
      </c>
      <c r="AK457" s="42">
        <v>44564</v>
      </c>
      <c r="AL457" s="50"/>
      <c r="AM457" s="337" t="str">
        <f>INDEX($K$6:$AE$6,1,MATCH(1,K457:AE457,-1))</f>
        <v>95PFE-L2M</v>
      </c>
      <c r="AN457" s="337" t="str">
        <f>IF(INDEX($K$6:$AE$6,1,MATCH(1,K457:AE457,1))&lt;&gt;INDEX($K$6:$AE$6,1,MATCH(1,K457:AE457,-1)),INDEX($K$6:$AE$6,1,MATCH(1,K457:AE457,1)),"-")</f>
        <v>-</v>
      </c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</row>
    <row r="458" spans="1:261" s="44" customFormat="1" ht="12.75" customHeight="1" x14ac:dyDescent="0.2">
      <c r="A458" s="169" t="str">
        <f>IF(IFERROR(VLOOKUP(G458,EmployesActifs,1,FALSE),"Non")&lt;&gt;"Non","Oui","Non")</f>
        <v>Non</v>
      </c>
      <c r="B458" s="172">
        <f>IF(A458="Oui",1,0)</f>
        <v>0</v>
      </c>
      <c r="C458" s="172">
        <f>IF(OR(G458="Médecin",H458="Médecin",I458="Médecin",I458="Médecins",H458="anesthésiste",H458="boursier univ.",H458="chercheur",H458="chirurgien",H458="Résident(e)",H458="Md Urg",H458="Md Card",H458="Fellow",H458="Externe Médecine",H458="Directeur de la biobanque Médecin",H458="monit.-boursier",),1,0)</f>
        <v>0</v>
      </c>
      <c r="D458" s="172">
        <f>IF(OR(G458=0,H458="Stagiaire",H458="Stagiaires",H458="Externe",H458="Externes",G458="agence",H458="STAGIAIRE INFIRMIER(ÈRE)",H458="STAGIAIRE SI",H458="STAGIAIRE PAB",H458="STAGIAIRE EN PERFUSION",H458="Stagiaire Physiothérapeute",H458="Stagiaire médecine",H458="Stagiaire - Service sociaux",H458="STAGIAIRE SOINS INFIRMIERS",H458="STAGIAIRE EXTERNE EN MÉDECINE",H458="ss",),1,0)</f>
        <v>0</v>
      </c>
      <c r="E458" s="28" t="s">
        <v>1868</v>
      </c>
      <c r="F458" s="28" t="s">
        <v>1728</v>
      </c>
      <c r="G458" s="255">
        <v>6702</v>
      </c>
      <c r="H458" s="57" t="s">
        <v>69</v>
      </c>
      <c r="I458" s="66" t="s">
        <v>401</v>
      </c>
      <c r="J458" s="273">
        <f ca="1">IF(AK458&lt;=Données!$B$2,1," ")</f>
        <v>1</v>
      </c>
      <c r="K458" s="45"/>
      <c r="L458" s="46">
        <v>1</v>
      </c>
      <c r="M458" s="47" t="s">
        <v>56</v>
      </c>
      <c r="N458" s="48"/>
      <c r="O458" s="185"/>
      <c r="P458" s="187"/>
      <c r="Q458" s="185"/>
      <c r="R458" s="186"/>
      <c r="S458" s="186"/>
      <c r="T458" s="187"/>
      <c r="U458" s="187"/>
      <c r="V458" s="187"/>
      <c r="W458" s="187"/>
      <c r="X458" s="214"/>
      <c r="Y458" s="215"/>
      <c r="Z458" s="36"/>
      <c r="AA458" s="34"/>
      <c r="AB458" s="35"/>
      <c r="AC458" s="35"/>
      <c r="AD458" s="35"/>
      <c r="AE458" s="324"/>
      <c r="AF458" s="325"/>
      <c r="AG458" s="326"/>
      <c r="AH458" s="36"/>
      <c r="AI458" s="56"/>
      <c r="AJ458" s="41" t="s">
        <v>85</v>
      </c>
      <c r="AK458" s="42">
        <v>44559</v>
      </c>
      <c r="AL458" s="50"/>
      <c r="AM458" s="337" t="str">
        <f>INDEX($K$6:$AE$6,1,MATCH(1,K458:AE458,-1))</f>
        <v>95PFE-L2M</v>
      </c>
      <c r="AN458" s="337" t="str">
        <f>IF(INDEX($K$6:$AE$6,1,MATCH(1,K458:AE458,1))&lt;&gt;INDEX($K$6:$AE$6,1,MATCH(1,K458:AE458,-1)),INDEX($K$6:$AE$6,1,MATCH(1,K458:AE458,1)),"-")</f>
        <v>-</v>
      </c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</row>
    <row r="459" spans="1:261" s="44" customFormat="1" x14ac:dyDescent="0.2">
      <c r="A459" s="169" t="str">
        <f>IF(IFERROR(VLOOKUP(G459,EmployesActifs,1,FALSE),"Non")&lt;&gt;"Non","Oui","Non")</f>
        <v>Non</v>
      </c>
      <c r="B459" s="172">
        <f>IF(A459="Oui",1,0)</f>
        <v>0</v>
      </c>
      <c r="C459" s="172">
        <f>IF(OR(G459="Médecin",H459="Médecin",I459="Médecin",I459="Médecins",H459="anesthésiste",H459="boursier univ.",H459="chercheur",H459="chirurgien",H459="Résident(e)",H459="Md Urg",H459="Md Card",H459="Fellow",H459="Externe Médecine",H459="Directeur de la biobanque Médecin",H459="monit.-boursier",),1,0)</f>
        <v>0</v>
      </c>
      <c r="D459" s="172">
        <f>IF(OR(G459=0,H459="Stagiaire",H459="Stagiaires",H459="Externe",H459="Externes",G459="agence",H459="STAGIAIRE INFIRMIER(ÈRE)",H459="STAGIAIRE SI",H459="STAGIAIRE PAB",H459="STAGIAIRE EN PERFUSION",H459="Stagiaire Physiothérapeute",H459="Stagiaire médecine",H459="Stagiaire - Service sociaux",H459="STAGIAIRE SOINS INFIRMIERS",H459="STAGIAIRE EXTERNE EN MÉDECINE",H459="ss",),1,0)</f>
        <v>0</v>
      </c>
      <c r="E459" s="28" t="s">
        <v>1871</v>
      </c>
      <c r="F459" s="28" t="s">
        <v>3296</v>
      </c>
      <c r="G459" s="257">
        <v>13117</v>
      </c>
      <c r="H459" s="79" t="s">
        <v>69</v>
      </c>
      <c r="I459" s="164" t="s">
        <v>5215</v>
      </c>
      <c r="J459" s="273">
        <f ca="1">IF(AK459&lt;=Données!$B$2,1," ")</f>
        <v>1</v>
      </c>
      <c r="K459" s="45">
        <v>1</v>
      </c>
      <c r="L459" s="46"/>
      <c r="M459" s="47"/>
      <c r="N459" s="48"/>
      <c r="O459" s="185"/>
      <c r="P459" s="187"/>
      <c r="Q459" s="185"/>
      <c r="R459" s="186"/>
      <c r="S459" s="186"/>
      <c r="T459" s="187"/>
      <c r="U459" s="187"/>
      <c r="V459" s="187"/>
      <c r="W459" s="187"/>
      <c r="X459" s="214"/>
      <c r="Y459" s="215"/>
      <c r="Z459" s="36"/>
      <c r="AA459" s="34"/>
      <c r="AB459" s="35"/>
      <c r="AC459" s="35"/>
      <c r="AD459" s="35"/>
      <c r="AE459" s="324"/>
      <c r="AF459" s="325"/>
      <c r="AG459" s="326"/>
      <c r="AH459" s="36"/>
      <c r="AI459" s="56"/>
      <c r="AJ459" s="41" t="s">
        <v>85</v>
      </c>
      <c r="AK459" s="42">
        <v>45090</v>
      </c>
      <c r="AL459" s="50"/>
      <c r="AM459" s="337" t="str">
        <f>INDEX($K$6:$AE$6,1,MATCH(1,K459:AE459,-1))</f>
        <v>95PFE-L2S</v>
      </c>
      <c r="AN459" s="337" t="str">
        <f>IF(INDEX($K$6:$AE$6,1,MATCH(1,K459:AE459,1))&lt;&gt;INDEX($K$6:$AE$6,1,MATCH(1,K459:AE459,-1)),INDEX($K$6:$AE$6,1,MATCH(1,K459:AE459,1)),"-")</f>
        <v>-</v>
      </c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</row>
    <row r="460" spans="1:261" s="44" customFormat="1" ht="12.75" customHeight="1" x14ac:dyDescent="0.2">
      <c r="A460" s="169" t="str">
        <f>IF(IFERROR(VLOOKUP(G460,EmployesActifs,1,FALSE),"Non")&lt;&gt;"Non","Oui","Non")</f>
        <v>Non</v>
      </c>
      <c r="B460" s="172">
        <f>IF(A460="Oui",1,0)</f>
        <v>0</v>
      </c>
      <c r="C460" s="172">
        <f>IF(OR(G460="Médecin",H460="Médecin",I460="Médecin",I460="Médecins",H460="anesthésiste",H460="boursier univ.",H460="chercheur",H460="chirurgien",H460="Résident(e)",H460="Md Urg",H460="Md Card",H460="Fellow",H460="Externe Médecine",H460="Directeur de la biobanque Médecin",H460="monit.-boursier",),1,0)</f>
        <v>0</v>
      </c>
      <c r="D460" s="172">
        <f>IF(OR(G460=0,H460="Stagiaire",H460="Stagiaires",H460="Externe",H460="Externes",G460="agence",H460="STAGIAIRE INFIRMIER(ÈRE)",H460="STAGIAIRE SI",H460="STAGIAIRE PAB",H460="STAGIAIRE EN PERFUSION",H460="Stagiaire Physiothérapeute",H460="Stagiaire médecine",H460="Stagiaire - Service sociaux",H460="STAGIAIRE SOINS INFIRMIERS",H460="STAGIAIRE EXTERNE EN MÉDECINE",H460="ss",),1,0)</f>
        <v>0</v>
      </c>
      <c r="E460" s="28" t="s">
        <v>1877</v>
      </c>
      <c r="F460" s="28" t="s">
        <v>3026</v>
      </c>
      <c r="G460" s="255">
        <v>11372</v>
      </c>
      <c r="H460" s="57" t="s">
        <v>430</v>
      </c>
      <c r="I460" s="66" t="s">
        <v>431</v>
      </c>
      <c r="J460" s="273">
        <f ca="1">IF(AK460&lt;=Données!$B$2,1," ")</f>
        <v>1</v>
      </c>
      <c r="K460" s="45" t="s">
        <v>56</v>
      </c>
      <c r="L460" s="46"/>
      <c r="M460" s="47"/>
      <c r="N460" s="48"/>
      <c r="O460" s="185"/>
      <c r="P460" s="187"/>
      <c r="Q460" s="185">
        <v>1</v>
      </c>
      <c r="R460" s="186"/>
      <c r="S460" s="186"/>
      <c r="T460" s="187"/>
      <c r="U460" s="187"/>
      <c r="V460" s="187"/>
      <c r="W460" s="187"/>
      <c r="X460" s="214"/>
      <c r="Y460" s="215"/>
      <c r="Z460" s="36"/>
      <c r="AA460" s="34"/>
      <c r="AB460" s="35"/>
      <c r="AC460" s="35"/>
      <c r="AD460" s="35"/>
      <c r="AE460" s="324"/>
      <c r="AF460" s="325"/>
      <c r="AG460" s="326"/>
      <c r="AH460" s="36"/>
      <c r="AI460" s="56"/>
      <c r="AJ460" s="41" t="s">
        <v>66</v>
      </c>
      <c r="AK460" s="42">
        <v>44236</v>
      </c>
      <c r="AL460" s="50"/>
      <c r="AM460" s="337" t="str">
        <f>INDEX($K$6:$AE$6,1,MATCH(1,K460:AE460,-1))</f>
        <v>1860-S</v>
      </c>
      <c r="AN460" s="337" t="str">
        <f>IF(INDEX($K$6:$AE$6,1,MATCH(1,K460:AE460,1))&lt;&gt;INDEX($K$6:$AE$6,1,MATCH(1,K460:AE460,-1)),INDEX($K$6:$AE$6,1,MATCH(1,K460:AE460,1)),"-")</f>
        <v>-</v>
      </c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</row>
    <row r="461" spans="1:261" s="44" customFormat="1" ht="12.75" customHeight="1" x14ac:dyDescent="0.2">
      <c r="A461" s="169" t="str">
        <f>IF(IFERROR(VLOOKUP(G461,EmployesActifs,1,FALSE),"Non")&lt;&gt;"Non","Oui","Non")</f>
        <v>Non</v>
      </c>
      <c r="B461" s="172">
        <f>IF(A461="Oui",1,0)</f>
        <v>0</v>
      </c>
      <c r="C461" s="172">
        <f>IF(OR(G461="Médecin",H461="Médecin",I461="Médecin",I461="Médecins",H461="anesthésiste",H461="boursier univ.",H461="chercheur",H461="chirurgien",H461="Résident(e)",H461="Md Urg",H461="Md Card",H461="Fellow",H461="Externe Médecine",H461="Directeur de la biobanque Médecin",H461="monit.-boursier",),1,0)</f>
        <v>0</v>
      </c>
      <c r="D461" s="172">
        <f>IF(OR(G461=0,H461="Stagiaire",H461="Stagiaires",H461="Externe",H461="Externes",G461="agence",H461="STAGIAIRE INFIRMIER(ÈRE)",H461="STAGIAIRE SI",H461="STAGIAIRE PAB",H461="STAGIAIRE EN PERFUSION",H461="Stagiaire Physiothérapeute",H461="Stagiaire médecine",H461="Stagiaire - Service sociaux",H461="STAGIAIRE SOINS INFIRMIERS",H461="STAGIAIRE EXTERNE EN MÉDECINE",H461="ss",),1,0)</f>
        <v>0</v>
      </c>
      <c r="E461" s="28" t="s">
        <v>1879</v>
      </c>
      <c r="F461" s="28" t="s">
        <v>1880</v>
      </c>
      <c r="G461" s="255">
        <v>11535</v>
      </c>
      <c r="H461" s="57" t="s">
        <v>103</v>
      </c>
      <c r="I461" s="58" t="s">
        <v>183</v>
      </c>
      <c r="J461" s="273">
        <f ca="1">IF(AK461&lt;=Données!$B$2,1," ")</f>
        <v>1</v>
      </c>
      <c r="K461" s="45">
        <v>1</v>
      </c>
      <c r="L461" s="46"/>
      <c r="M461" s="47"/>
      <c r="N461" s="48"/>
      <c r="O461" s="185"/>
      <c r="P461" s="187"/>
      <c r="Q461" s="185"/>
      <c r="R461" s="186"/>
      <c r="S461" s="186"/>
      <c r="T461" s="187"/>
      <c r="U461" s="187"/>
      <c r="V461" s="187"/>
      <c r="W461" s="187"/>
      <c r="X461" s="214"/>
      <c r="Y461" s="215"/>
      <c r="Z461" s="36"/>
      <c r="AA461" s="34"/>
      <c r="AB461" s="35"/>
      <c r="AC461" s="35"/>
      <c r="AD461" s="35"/>
      <c r="AE461" s="324"/>
      <c r="AF461" s="325"/>
      <c r="AG461" s="326"/>
      <c r="AH461" s="36"/>
      <c r="AI461" s="56"/>
      <c r="AJ461" s="41" t="s">
        <v>66</v>
      </c>
      <c r="AK461" s="42">
        <v>44343</v>
      </c>
      <c r="AL461" s="50"/>
      <c r="AM461" s="337" t="str">
        <f>INDEX($K$6:$AE$6,1,MATCH(1,K461:AE461,-1))</f>
        <v>95PFE-L2S</v>
      </c>
      <c r="AN461" s="337" t="str">
        <f>IF(INDEX($K$6:$AE$6,1,MATCH(1,K461:AE461,1))&lt;&gt;INDEX($K$6:$AE$6,1,MATCH(1,K461:AE461,-1)),INDEX($K$6:$AE$6,1,MATCH(1,K461:AE461,1)),"-")</f>
        <v>-</v>
      </c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</row>
    <row r="462" spans="1:261" s="44" customFormat="1" ht="12.75" customHeight="1" x14ac:dyDescent="0.2">
      <c r="A462" s="169" t="str">
        <f>IF(IFERROR(VLOOKUP(G462,EmployesActifs,1,FALSE),"Non")&lt;&gt;"Non","Oui","Non")</f>
        <v>Non</v>
      </c>
      <c r="B462" s="172">
        <f>IF(A462="Oui",1,0)</f>
        <v>0</v>
      </c>
      <c r="C462" s="172">
        <f>IF(OR(G462="Médecin",H462="Médecin",I462="Médecin",I462="Médecins",H462="anesthésiste",H462="boursier univ.",H462="chercheur",H462="chirurgien",H462="Résident(e)",H462="Md Urg",H462="Md Card",H462="Fellow",H462="Externe Médecine",H462="Directeur de la biobanque Médecin",H462="monit.-boursier",),1,0)</f>
        <v>0</v>
      </c>
      <c r="D462" s="172">
        <f>IF(OR(G462=0,H462="Stagiaire",H462="Stagiaires",H462="Externe",H462="Externes",G462="agence",H462="STAGIAIRE INFIRMIER(ÈRE)",H462="STAGIAIRE SI",H462="STAGIAIRE PAB",H462="STAGIAIRE EN PERFUSION",H462="Stagiaire Physiothérapeute",H462="Stagiaire médecine",H462="Stagiaire - Service sociaux",H462="STAGIAIRE SOINS INFIRMIERS",H462="STAGIAIRE EXTERNE EN MÉDECINE",H462="ss",),1,0)</f>
        <v>0</v>
      </c>
      <c r="E462" s="28" t="s">
        <v>1881</v>
      </c>
      <c r="F462" s="28" t="s">
        <v>618</v>
      </c>
      <c r="G462" s="255">
        <v>11302</v>
      </c>
      <c r="H462" s="57" t="s">
        <v>69</v>
      </c>
      <c r="I462" s="58" t="s">
        <v>61</v>
      </c>
      <c r="J462" s="273">
        <f ca="1">IF(AK462&lt;=Données!$B$2,1," ")</f>
        <v>1</v>
      </c>
      <c r="K462" s="45"/>
      <c r="L462" s="46">
        <v>1</v>
      </c>
      <c r="M462" s="47"/>
      <c r="N462" s="48"/>
      <c r="O462" s="185"/>
      <c r="P462" s="187"/>
      <c r="Q462" s="185"/>
      <c r="R462" s="186"/>
      <c r="S462" s="186"/>
      <c r="T462" s="187"/>
      <c r="U462" s="187"/>
      <c r="V462" s="187"/>
      <c r="W462" s="187"/>
      <c r="X462" s="214"/>
      <c r="Y462" s="215"/>
      <c r="Z462" s="36"/>
      <c r="AA462" s="34"/>
      <c r="AB462" s="35"/>
      <c r="AC462" s="35"/>
      <c r="AD462" s="35"/>
      <c r="AE462" s="324"/>
      <c r="AF462" s="325"/>
      <c r="AG462" s="326"/>
      <c r="AH462" s="36"/>
      <c r="AI462" s="56"/>
      <c r="AJ462" s="41" t="s">
        <v>57</v>
      </c>
      <c r="AK462" s="42">
        <v>44561</v>
      </c>
      <c r="AL462" s="50"/>
      <c r="AM462" s="337" t="str">
        <f>INDEX($K$6:$AE$6,1,MATCH(1,K462:AE462,-1))</f>
        <v>95PFE-L2M</v>
      </c>
      <c r="AN462" s="337" t="str">
        <f>IF(INDEX($K$6:$AE$6,1,MATCH(1,K462:AE462,1))&lt;&gt;INDEX($K$6:$AE$6,1,MATCH(1,K462:AE462,-1)),INDEX($K$6:$AE$6,1,MATCH(1,K462:AE462,1)),"-")</f>
        <v>-</v>
      </c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</row>
    <row r="463" spans="1:261" s="44" customFormat="1" ht="12.75" customHeight="1" x14ac:dyDescent="0.2">
      <c r="A463" s="169" t="str">
        <f>IF(IFERROR(VLOOKUP(G463,EmployesActifs,1,FALSE),"Non")&lt;&gt;"Non","Oui","Non")</f>
        <v>Non</v>
      </c>
      <c r="B463" s="172">
        <f>IF(A463="Oui",1,0)</f>
        <v>0</v>
      </c>
      <c r="C463" s="172">
        <f>IF(OR(G463="Médecin",H463="Médecin",I463="Médecin",I463="Médecins",H463="anesthésiste",H463="boursier univ.",H463="chercheur",H463="chirurgien",H463="Résident(e)",H463="Md Urg",H463="Md Card",H463="Fellow",H463="Externe Médecine",H463="Directeur de la biobanque Médecin",H463="monit.-boursier",),1,0)</f>
        <v>0</v>
      </c>
      <c r="D463" s="172">
        <f>IF(OR(G463=0,H463="Stagiaire",H463="Stagiaires",H463="Externe",H463="Externes",G463="agence",H463="STAGIAIRE INFIRMIER(ÈRE)",H463="STAGIAIRE SI",H463="STAGIAIRE PAB",H463="STAGIAIRE EN PERFUSION",H463="Stagiaire Physiothérapeute",H463="Stagiaire médecine",H463="Stagiaire - Service sociaux",H463="STAGIAIRE SOINS INFIRMIERS",H463="STAGIAIRE EXTERNE EN MÉDECINE",H463="ss",),1,0)</f>
        <v>0</v>
      </c>
      <c r="E463" s="28" t="s">
        <v>1882</v>
      </c>
      <c r="F463" s="28" t="s">
        <v>1883</v>
      </c>
      <c r="G463" s="255">
        <v>9599</v>
      </c>
      <c r="H463" s="79" t="s">
        <v>2098</v>
      </c>
      <c r="I463" s="164" t="s">
        <v>3437</v>
      </c>
      <c r="J463" s="273">
        <f ca="1">IF(AK463&lt;=Données!$B$2,1," ")</f>
        <v>1</v>
      </c>
      <c r="K463" s="45"/>
      <c r="L463" s="46" t="s">
        <v>56</v>
      </c>
      <c r="M463" s="47"/>
      <c r="N463" s="48"/>
      <c r="O463" s="185"/>
      <c r="P463" s="187"/>
      <c r="Q463" s="185"/>
      <c r="R463" s="186"/>
      <c r="S463" s="186">
        <v>1</v>
      </c>
      <c r="T463" s="187"/>
      <c r="U463" s="187"/>
      <c r="V463" s="187"/>
      <c r="W463" s="187"/>
      <c r="X463" s="214"/>
      <c r="Y463" s="215"/>
      <c r="Z463" s="36"/>
      <c r="AA463" s="34"/>
      <c r="AB463" s="35"/>
      <c r="AC463" s="35"/>
      <c r="AD463" s="35"/>
      <c r="AE463" s="324"/>
      <c r="AF463" s="325"/>
      <c r="AG463" s="326"/>
      <c r="AH463" s="36"/>
      <c r="AI463" s="56"/>
      <c r="AJ463" s="41" t="s">
        <v>57</v>
      </c>
      <c r="AK463" s="42">
        <v>44580</v>
      </c>
      <c r="AL463" s="50"/>
      <c r="AM463" s="337" t="str">
        <f>INDEX($K$6:$AE$6,1,MATCH(1,K463:AE463,-1))</f>
        <v>1870 +</v>
      </c>
      <c r="AN463" s="337" t="str">
        <f>IF(INDEX($K$6:$AE$6,1,MATCH(1,K463:AE463,1))&lt;&gt;INDEX($K$6:$AE$6,1,MATCH(1,K463:AE463,-1)),INDEX($K$6:$AE$6,1,MATCH(1,K463:AE463,1)),"-")</f>
        <v>-</v>
      </c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</row>
    <row r="464" spans="1:261" s="44" customFormat="1" ht="12.75" customHeight="1" x14ac:dyDescent="0.2">
      <c r="A464" s="169" t="str">
        <f>IF(IFERROR(VLOOKUP(G464,EmployesActifs,1,FALSE),"Non")&lt;&gt;"Non","Oui","Non")</f>
        <v>Non</v>
      </c>
      <c r="B464" s="172">
        <f>IF(A464="Oui",1,0)</f>
        <v>0</v>
      </c>
      <c r="C464" s="172">
        <f>IF(OR(G464="Médecin",H464="Médecin",I464="Médecin",I464="Médecins",H464="anesthésiste",H464="boursier univ.",H464="chercheur",H464="chirurgien",H464="Résident(e)",H464="Md Urg",H464="Md Card",H464="Fellow",H464="Externe Médecine",H464="Directeur de la biobanque Médecin",H464="monit.-boursier",),1,0)</f>
        <v>0</v>
      </c>
      <c r="D464" s="172">
        <f>IF(OR(G464=0,H464="Stagiaire",H464="Stagiaires",H464="Externe",H464="Externes",G464="agence",H464="STAGIAIRE INFIRMIER(ÈRE)",H464="STAGIAIRE SI",H464="STAGIAIRE PAB",H464="STAGIAIRE EN PERFUSION",H464="Stagiaire Physiothérapeute",H464="Stagiaire médecine",H464="Stagiaire - Service sociaux",H464="STAGIAIRE SOINS INFIRMIERS",H464="STAGIAIRE EXTERNE EN MÉDECINE",H464="ss",),1,0)</f>
        <v>0</v>
      </c>
      <c r="E464" s="28" t="s">
        <v>1885</v>
      </c>
      <c r="F464" s="28" t="s">
        <v>891</v>
      </c>
      <c r="G464" s="255">
        <v>9894</v>
      </c>
      <c r="H464" s="57" t="s">
        <v>42</v>
      </c>
      <c r="I464" s="52" t="s">
        <v>1450</v>
      </c>
      <c r="J464" s="273">
        <f ca="1">IF(AK464&lt;=Données!$B$2,1," ")</f>
        <v>1</v>
      </c>
      <c r="K464" s="45"/>
      <c r="L464" s="46"/>
      <c r="M464" s="47"/>
      <c r="N464" s="48"/>
      <c r="O464" s="185"/>
      <c r="P464" s="187"/>
      <c r="Q464" s="185"/>
      <c r="R464" s="186">
        <v>1</v>
      </c>
      <c r="S464" s="186"/>
      <c r="T464" s="187"/>
      <c r="U464" s="187"/>
      <c r="V464" s="187"/>
      <c r="W464" s="187"/>
      <c r="X464" s="214"/>
      <c r="Y464" s="215"/>
      <c r="Z464" s="36"/>
      <c r="AA464" s="34"/>
      <c r="AB464" s="35"/>
      <c r="AC464" s="35"/>
      <c r="AD464" s="35"/>
      <c r="AE464" s="324"/>
      <c r="AF464" s="325"/>
      <c r="AG464" s="326"/>
      <c r="AH464" s="36"/>
      <c r="AI464" s="56"/>
      <c r="AJ464" s="41" t="s">
        <v>193</v>
      </c>
      <c r="AK464" s="42">
        <v>43921</v>
      </c>
      <c r="AL464" s="50"/>
      <c r="AM464" s="337">
        <f>INDEX($K$6:$AE$6,1,MATCH(1,K464:AE464,-1))</f>
        <v>1860</v>
      </c>
      <c r="AN464" s="337" t="str">
        <f>IF(INDEX($K$6:$AE$6,1,MATCH(1,K464:AE464,1))&lt;&gt;INDEX($K$6:$AE$6,1,MATCH(1,K464:AE464,-1)),INDEX($K$6:$AE$6,1,MATCH(1,K464:AE464,1)),"-")</f>
        <v>-</v>
      </c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</row>
    <row r="465" spans="1:261" s="44" customFormat="1" x14ac:dyDescent="0.2">
      <c r="A465" s="169" t="str">
        <f>IF(IFERROR(VLOOKUP(G465,EmployesActifs,1,FALSE),"Non")&lt;&gt;"Non","Oui","Non")</f>
        <v>Non</v>
      </c>
      <c r="B465" s="172">
        <f>IF(A465="Oui",1,0)</f>
        <v>0</v>
      </c>
      <c r="C465" s="172">
        <f>IF(OR(G465="Médecin",H465="Médecin",I465="Médecin",I465="Médecins",H465="anesthésiste",H465="boursier univ.",H465="chercheur",H465="chirurgien",H465="Résident(e)",H465="Md Urg",H465="Md Card",H465="Fellow",H465="Externe Médecine",H465="Directeur de la biobanque Médecin",H465="monit.-boursier",),1,0)</f>
        <v>0</v>
      </c>
      <c r="D465" s="172">
        <f>IF(OR(G465=0,H465="Stagiaire",H465="Stagiaires",H465="Externe",H465="Externes",G465="agence",H465="STAGIAIRE INFIRMIER(ÈRE)",H465="STAGIAIRE SI",H465="STAGIAIRE PAB",H465="STAGIAIRE EN PERFUSION",H465="Stagiaire Physiothérapeute",H465="Stagiaire médecine",H465="Stagiaire - Service sociaux",H465="STAGIAIRE SOINS INFIRMIERS",H465="STAGIAIRE EXTERNE EN MÉDECINE",H465="ss",),1,0)</f>
        <v>0</v>
      </c>
      <c r="E465" s="28" t="s">
        <v>1885</v>
      </c>
      <c r="F465" s="28" t="s">
        <v>449</v>
      </c>
      <c r="G465" s="257">
        <v>10703</v>
      </c>
      <c r="H465" s="57" t="s">
        <v>42</v>
      </c>
      <c r="I465" s="52" t="s">
        <v>61</v>
      </c>
      <c r="J465" s="273">
        <f ca="1">IF(AK465&lt;=Données!$B$2,1," ")</f>
        <v>1</v>
      </c>
      <c r="K465" s="45" t="s">
        <v>56</v>
      </c>
      <c r="L465" s="46"/>
      <c r="M465" s="47"/>
      <c r="N465" s="48"/>
      <c r="O465" s="185"/>
      <c r="P465" s="187"/>
      <c r="Q465" s="185">
        <v>1</v>
      </c>
      <c r="R465" s="186"/>
      <c r="S465" s="186">
        <v>1</v>
      </c>
      <c r="T465" s="187"/>
      <c r="U465" s="187"/>
      <c r="V465" s="187"/>
      <c r="W465" s="187"/>
      <c r="X465" s="214"/>
      <c r="Y465" s="215"/>
      <c r="Z465" s="36"/>
      <c r="AA465" s="34"/>
      <c r="AB465" s="35"/>
      <c r="AC465" s="35"/>
      <c r="AD465" s="35"/>
      <c r="AE465" s="324" t="s">
        <v>56</v>
      </c>
      <c r="AF465" s="325"/>
      <c r="AG465" s="326"/>
      <c r="AH465" s="36"/>
      <c r="AI465" s="56"/>
      <c r="AJ465" s="41" t="s">
        <v>44</v>
      </c>
      <c r="AK465" s="42">
        <v>43942</v>
      </c>
      <c r="AL465" s="50" t="s">
        <v>271</v>
      </c>
      <c r="AM465" s="337" t="str">
        <f>INDEX($K$6:$AE$6,1,MATCH(1,K465:AE465,-1))</f>
        <v>1860-S</v>
      </c>
      <c r="AN465" s="337" t="str">
        <f>IF(INDEX($K$6:$AE$6,1,MATCH(1,K465:AE465,1))&lt;&gt;INDEX($K$6:$AE$6,1,MATCH(1,K465:AE465,-1)),INDEX($K$6:$AE$6,1,MATCH(1,K465:AE465,1)),"-")</f>
        <v>-</v>
      </c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</row>
    <row r="466" spans="1:261" s="44" customFormat="1" x14ac:dyDescent="0.2">
      <c r="A466" s="169" t="str">
        <f>IF(IFERROR(VLOOKUP(G466,EmployesActifs,1,FALSE),"Non")&lt;&gt;"Non","Oui","Non")</f>
        <v>Non</v>
      </c>
      <c r="B466" s="172">
        <f>IF(A466="Oui",1,0)</f>
        <v>0</v>
      </c>
      <c r="C466" s="172">
        <f>IF(OR(G466="Médecin",H466="Médecin",I466="Médecin",I466="Médecins",H466="anesthésiste",H466="boursier univ.",H466="chercheur",H466="chirurgien",H466="Résident(e)",H466="Md Urg",H466="Md Card",H466="Fellow",H466="Externe Médecine",H466="Directeur de la biobanque Médecin",H466="monit.-boursier",),1,0)</f>
        <v>0</v>
      </c>
      <c r="D466" s="172">
        <f>IF(OR(G466=0,H466="Stagiaire",H466="Stagiaires",H466="Externe",H466="Externes",G466="agence",H466="STAGIAIRE INFIRMIER(ÈRE)",H466="STAGIAIRE SI",H466="STAGIAIRE PAB",H466="STAGIAIRE EN PERFUSION",H466="Stagiaire Physiothérapeute",H466="Stagiaire médecine",H466="Stagiaire - Service sociaux",H466="STAGIAIRE SOINS INFIRMIERS",H466="STAGIAIRE EXTERNE EN MÉDECINE",H466="ss",),1,0)</f>
        <v>0</v>
      </c>
      <c r="E466" s="28" t="s">
        <v>1885</v>
      </c>
      <c r="F466" s="28" t="s">
        <v>277</v>
      </c>
      <c r="G466" s="255">
        <v>11423</v>
      </c>
      <c r="H466" s="57" t="s">
        <v>60</v>
      </c>
      <c r="I466" s="67" t="s">
        <v>575</v>
      </c>
      <c r="J466" s="273">
        <f ca="1">IF(AK466&lt;=Données!$B$2,1," ")</f>
        <v>1</v>
      </c>
      <c r="K466" s="45"/>
      <c r="L466" s="46">
        <v>1</v>
      </c>
      <c r="M466" s="47"/>
      <c r="N466" s="48"/>
      <c r="O466" s="185"/>
      <c r="P466" s="187"/>
      <c r="Q466" s="185"/>
      <c r="R466" s="186"/>
      <c r="S466" s="186"/>
      <c r="T466" s="187"/>
      <c r="U466" s="187"/>
      <c r="V466" s="187"/>
      <c r="W466" s="187"/>
      <c r="X466" s="214"/>
      <c r="Y466" s="215"/>
      <c r="Z466" s="36"/>
      <c r="AA466" s="34"/>
      <c r="AB466" s="35"/>
      <c r="AC466" s="35"/>
      <c r="AD466" s="35"/>
      <c r="AE466" s="324"/>
      <c r="AF466" s="325"/>
      <c r="AG466" s="326"/>
      <c r="AH466" s="36"/>
      <c r="AI466" s="56"/>
      <c r="AJ466" s="41" t="s">
        <v>57</v>
      </c>
      <c r="AK466" s="42">
        <v>44580</v>
      </c>
      <c r="AL466" s="50"/>
      <c r="AM466" s="337" t="str">
        <f>INDEX($K$6:$AE$6,1,MATCH(1,K466:AE466,-1))</f>
        <v>95PFE-L2M</v>
      </c>
      <c r="AN466" s="337" t="str">
        <f>IF(INDEX($K$6:$AE$6,1,MATCH(1,K466:AE466,1))&lt;&gt;INDEX($K$6:$AE$6,1,MATCH(1,K466:AE466,-1)),INDEX($K$6:$AE$6,1,MATCH(1,K466:AE466,1)),"-")</f>
        <v>-</v>
      </c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</row>
    <row r="467" spans="1:261" s="44" customFormat="1" x14ac:dyDescent="0.2">
      <c r="A467" s="169" t="str">
        <f>IF(IFERROR(VLOOKUP(G467,EmployesActifs,1,FALSE),"Non")&lt;&gt;"Non","Oui","Non")</f>
        <v>Non</v>
      </c>
      <c r="B467" s="172">
        <f>IF(A467="Oui",1,0)</f>
        <v>0</v>
      </c>
      <c r="C467" s="172">
        <f>IF(OR(G467="Médecin",H467="Médecin",I467="Médecin",I467="Médecins",H467="anesthésiste",H467="boursier univ.",H467="chercheur",H467="chirurgien",H467="Résident(e)",H467="Md Urg",H467="Md Card",H467="Fellow",H467="Externe Médecine",H467="Directeur de la biobanque Médecin",H467="monit.-boursier",),1,0)</f>
        <v>0</v>
      </c>
      <c r="D467" s="172">
        <f>IF(OR(G467=0,H467="Stagiaire",H467="Stagiaires",H467="Externe",H467="Externes",G467="agence",H467="STAGIAIRE INFIRMIER(ÈRE)",H467="STAGIAIRE SI",H467="STAGIAIRE PAB",H467="STAGIAIRE EN PERFUSION",H467="Stagiaire Physiothérapeute",H467="Stagiaire médecine",H467="Stagiaire - Service sociaux",H467="STAGIAIRE SOINS INFIRMIERS",H467="STAGIAIRE EXTERNE EN MÉDECINE",H467="ss",),1,0)</f>
        <v>0</v>
      </c>
      <c r="E467" s="28" t="s">
        <v>1893</v>
      </c>
      <c r="F467" s="28" t="s">
        <v>336</v>
      </c>
      <c r="G467" s="255">
        <v>4117</v>
      </c>
      <c r="H467" s="57" t="s">
        <v>1821</v>
      </c>
      <c r="I467" s="57" t="s">
        <v>553</v>
      </c>
      <c r="J467" s="273">
        <f ca="1">IF(AK467&lt;=Données!$B$2,1," ")</f>
        <v>1</v>
      </c>
      <c r="K467" s="45" t="s">
        <v>56</v>
      </c>
      <c r="L467" s="46"/>
      <c r="M467" s="47"/>
      <c r="N467" s="48"/>
      <c r="O467" s="185"/>
      <c r="P467" s="187"/>
      <c r="Q467" s="185"/>
      <c r="R467" s="186"/>
      <c r="S467" s="186"/>
      <c r="T467" s="187">
        <v>1</v>
      </c>
      <c r="U467" s="187"/>
      <c r="V467" s="187"/>
      <c r="W467" s="187"/>
      <c r="X467" s="214"/>
      <c r="Y467" s="215"/>
      <c r="Z467" s="36"/>
      <c r="AA467" s="34"/>
      <c r="AB467" s="35"/>
      <c r="AC467" s="35"/>
      <c r="AD467" s="35"/>
      <c r="AE467" s="324"/>
      <c r="AF467" s="325"/>
      <c r="AG467" s="326"/>
      <c r="AH467" s="36"/>
      <c r="AI467" s="56"/>
      <c r="AJ467" s="41" t="s">
        <v>153</v>
      </c>
      <c r="AK467" s="42">
        <v>44299</v>
      </c>
      <c r="AL467" s="50"/>
      <c r="AM467" s="337">
        <f>INDEX($K$6:$AE$6,1,MATCH(1,K467:AE467,-1))</f>
        <v>8210</v>
      </c>
      <c r="AN467" s="337" t="str">
        <f>IF(INDEX($K$6:$AE$6,1,MATCH(1,K467:AE467,1))&lt;&gt;INDEX($K$6:$AE$6,1,MATCH(1,K467:AE467,-1)),INDEX($K$6:$AE$6,1,MATCH(1,K467:AE467,1)),"-")</f>
        <v>-</v>
      </c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</row>
    <row r="468" spans="1:261" x14ac:dyDescent="0.2">
      <c r="A468" s="169" t="str">
        <f>IF(IFERROR(VLOOKUP(G468,EmployesActifs,1,FALSE),"Non")&lt;&gt;"Non","Oui","Non")</f>
        <v>Non</v>
      </c>
      <c r="B468" s="172">
        <f>IF(A468="Oui",1,0)</f>
        <v>0</v>
      </c>
      <c r="C468" s="172">
        <f>IF(OR(G468="Médecin",H468="Médecin",I468="Médecin",I468="Médecins",H468="anesthésiste",H468="boursier univ.",H468="chercheur",H468="chirurgien",H468="Résident(e)",H468="Md Urg",H468="Md Card",H468="Fellow",H468="Externe Médecine",H468="Directeur de la biobanque Médecin",H468="monit.-boursier",),1,0)</f>
        <v>0</v>
      </c>
      <c r="D468" s="172">
        <f>IF(OR(G468=0,H468="Stagiaire",H468="Stagiaires",H468="Externe",H468="Externes",G468="agence",H468="STAGIAIRE INFIRMIER(ÈRE)",H468="STAGIAIRE SI",H468="STAGIAIRE PAB",H468="STAGIAIRE EN PERFUSION",H468="Stagiaire Physiothérapeute",H468="Stagiaire médecine",H468="Stagiaire - Service sociaux",H468="STAGIAIRE SOINS INFIRMIERS",H468="STAGIAIRE EXTERNE EN MÉDECINE",H468="ss",),1,0)</f>
        <v>0</v>
      </c>
      <c r="E468" s="28" t="s">
        <v>1893</v>
      </c>
      <c r="F468" s="28" t="s">
        <v>3137</v>
      </c>
      <c r="G468" s="255">
        <v>12814</v>
      </c>
      <c r="H468" s="57" t="s">
        <v>177</v>
      </c>
      <c r="I468" s="66" t="s">
        <v>126</v>
      </c>
      <c r="J468" s="273">
        <f ca="1">IF(AK468&lt;=Données!$B$2,1," ")</f>
        <v>1</v>
      </c>
      <c r="K468" s="45">
        <v>1</v>
      </c>
      <c r="L468" s="46"/>
      <c r="M468" s="47"/>
      <c r="N468" s="48"/>
      <c r="O468" s="185"/>
      <c r="P468" s="187"/>
      <c r="Q468" s="185"/>
      <c r="R468" s="186"/>
      <c r="S468" s="186"/>
      <c r="T468" s="187"/>
      <c r="U468" s="187"/>
      <c r="V468" s="187"/>
      <c r="W468" s="187"/>
      <c r="X468" s="214"/>
      <c r="Y468" s="215"/>
      <c r="Z468" s="36"/>
      <c r="AA468" s="34"/>
      <c r="AB468" s="35"/>
      <c r="AC468" s="35"/>
      <c r="AD468" s="35"/>
      <c r="AE468" s="324"/>
      <c r="AF468" s="325"/>
      <c r="AG468" s="326"/>
      <c r="AH468" s="36"/>
      <c r="AI468" s="56"/>
      <c r="AJ468" s="41" t="s">
        <v>652</v>
      </c>
      <c r="AK468" s="42">
        <v>44968</v>
      </c>
      <c r="AL468" s="50"/>
      <c r="AM468" s="337" t="str">
        <f>INDEX($K$6:$AE$6,1,MATCH(1,K468:AE468,-1))</f>
        <v>95PFE-L2S</v>
      </c>
      <c r="AN468" s="337" t="str">
        <f>IF(INDEX($K$6:$AE$6,1,MATCH(1,K468:AE468,1))&lt;&gt;INDEX($K$6:$AE$6,1,MATCH(1,K468:AE468,-1)),INDEX($K$6:$AE$6,1,MATCH(1,K468:AE468,1)),"-")</f>
        <v>-</v>
      </c>
      <c r="AO468"/>
      <c r="AP468"/>
      <c r="AQ468"/>
    </row>
    <row r="469" spans="1:261" x14ac:dyDescent="0.2">
      <c r="A469" s="169" t="str">
        <f>IF(IFERROR(VLOOKUP(G469,EmployesActifs,1,FALSE),"Non")&lt;&gt;"Non","Oui","Non")</f>
        <v>Non</v>
      </c>
      <c r="B469" s="172">
        <f>IF(A469="Oui",1,0)</f>
        <v>0</v>
      </c>
      <c r="C469" s="172">
        <f>IF(OR(G469="Médecin",H469="Médecin",I469="Médecin",I469="Médecins",H469="anesthésiste",H469="boursier univ.",H469="chercheur",H469="chirurgien",H469="Résident(e)",H469="Md Urg",H469="Md Card",H469="Fellow",H469="Externe Médecine",H469="Directeur de la biobanque Médecin",H469="monit.-boursier",),1,0)</f>
        <v>0</v>
      </c>
      <c r="D469" s="172">
        <f>IF(OR(G469=0,H469="Stagiaire",H469="Stagiaires",H469="Externe",H469="Externes",G469="agence",H469="STAGIAIRE INFIRMIER(ÈRE)",H469="STAGIAIRE SI",H469="STAGIAIRE PAB",H469="STAGIAIRE EN PERFUSION",H469="Stagiaire Physiothérapeute",H469="Stagiaire médecine",H469="Stagiaire - Service sociaux",H469="STAGIAIRE SOINS INFIRMIERS",H469="STAGIAIRE EXTERNE EN MÉDECINE",H469="ss",),1,0)</f>
        <v>0</v>
      </c>
      <c r="E469" s="28" t="s">
        <v>1893</v>
      </c>
      <c r="F469" s="28" t="s">
        <v>1894</v>
      </c>
      <c r="G469" s="255">
        <v>11052</v>
      </c>
      <c r="H469" s="57" t="s">
        <v>196</v>
      </c>
      <c r="I469" s="52" t="s">
        <v>1895</v>
      </c>
      <c r="J469" s="273">
        <f ca="1">IF(AK469&lt;=Données!$B$2,1," ")</f>
        <v>1</v>
      </c>
      <c r="K469" s="45">
        <v>1</v>
      </c>
      <c r="L469" s="46" t="s">
        <v>56</v>
      </c>
      <c r="M469" s="47" t="s">
        <v>56</v>
      </c>
      <c r="N469" s="48"/>
      <c r="O469" s="185"/>
      <c r="P469" s="187"/>
      <c r="Q469" s="185"/>
      <c r="R469" s="186"/>
      <c r="S469" s="186" t="s">
        <v>56</v>
      </c>
      <c r="T469" s="187"/>
      <c r="U469" s="187"/>
      <c r="V469" s="187"/>
      <c r="W469" s="187"/>
      <c r="X469" s="214"/>
      <c r="Y469" s="215"/>
      <c r="Z469" s="36" t="s">
        <v>56</v>
      </c>
      <c r="AA469" s="34"/>
      <c r="AB469" s="35"/>
      <c r="AC469" s="35"/>
      <c r="AD469" s="35"/>
      <c r="AE469" s="324" t="s">
        <v>56</v>
      </c>
      <c r="AF469" s="325"/>
      <c r="AG469" s="326"/>
      <c r="AH469" s="36"/>
      <c r="AI469" s="56"/>
      <c r="AJ469" s="41" t="s">
        <v>98</v>
      </c>
      <c r="AK469" s="42">
        <v>44580</v>
      </c>
      <c r="AL469" s="50"/>
      <c r="AM469" s="337" t="str">
        <f>INDEX($K$6:$AE$6,1,MATCH(1,K469:AE469,-1))</f>
        <v>95PFE-L2S</v>
      </c>
      <c r="AN469" s="337" t="str">
        <f>IF(INDEX($K$6:$AE$6,1,MATCH(1,K469:AE469,1))&lt;&gt;INDEX($K$6:$AE$6,1,MATCH(1,K469:AE469,-1)),INDEX($K$6:$AE$6,1,MATCH(1,K469:AE469,1)),"-")</f>
        <v>-</v>
      </c>
      <c r="AO469"/>
      <c r="AP469"/>
      <c r="AQ469"/>
    </row>
    <row r="470" spans="1:261" x14ac:dyDescent="0.2">
      <c r="A470" s="169" t="str">
        <f>IF(IFERROR(VLOOKUP(G470,EmployesActifs,1,FALSE),"Non")&lt;&gt;"Non","Oui","Non")</f>
        <v>Non</v>
      </c>
      <c r="B470" s="172">
        <f>IF(A470="Oui",1,0)</f>
        <v>0</v>
      </c>
      <c r="C470" s="172">
        <f>IF(OR(G470="Médecin",H470="Médecin",I470="Médecin",I470="Médecins",H470="anesthésiste",H470="boursier univ.",H470="chercheur",H470="chirurgien",H470="Résident(e)",H470="Md Urg",H470="Md Card",H470="Fellow",H470="Externe Médecine",H470="Directeur de la biobanque Médecin",H470="monit.-boursier",),1,0)</f>
        <v>0</v>
      </c>
      <c r="D470" s="172">
        <f>IF(OR(G470=0,H470="Stagiaire",H470="Stagiaires",H470="Externe",H470="Externes",G470="agence",H470="STAGIAIRE INFIRMIER(ÈRE)",H470="STAGIAIRE SI",H470="STAGIAIRE PAB",H470="STAGIAIRE EN PERFUSION",H470="Stagiaire Physiothérapeute",H470="Stagiaire médecine",H470="Stagiaire - Service sociaux",H470="STAGIAIRE SOINS INFIRMIERS",H470="STAGIAIRE EXTERNE EN MÉDECINE",H470="ss",),1,0)</f>
        <v>0</v>
      </c>
      <c r="E470" s="28" t="s">
        <v>1903</v>
      </c>
      <c r="F470" s="28" t="s">
        <v>231</v>
      </c>
      <c r="G470" s="257">
        <v>791</v>
      </c>
      <c r="H470" s="79" t="s">
        <v>2098</v>
      </c>
      <c r="I470" s="164" t="s">
        <v>61</v>
      </c>
      <c r="J470" s="273">
        <f ca="1">IF(AK470&lt;=Données!$B$2,1," ")</f>
        <v>1</v>
      </c>
      <c r="K470" s="45"/>
      <c r="L470" s="46" t="s">
        <v>56</v>
      </c>
      <c r="M470" s="47" t="s">
        <v>56</v>
      </c>
      <c r="N470" s="48">
        <v>1</v>
      </c>
      <c r="O470" s="185"/>
      <c r="P470" s="187"/>
      <c r="Q470" s="185"/>
      <c r="R470" s="186"/>
      <c r="S470" s="186" t="s">
        <v>56</v>
      </c>
      <c r="T470" s="187" t="s">
        <v>56</v>
      </c>
      <c r="U470" s="187"/>
      <c r="V470" s="187"/>
      <c r="W470" s="187"/>
      <c r="X470" s="214"/>
      <c r="Y470" s="215"/>
      <c r="Z470" s="36"/>
      <c r="AA470" s="34"/>
      <c r="AB470" s="35" t="s">
        <v>56</v>
      </c>
      <c r="AC470" s="35"/>
      <c r="AD470" s="35" t="s">
        <v>56</v>
      </c>
      <c r="AE470" s="324"/>
      <c r="AF470" s="325"/>
      <c r="AG470" s="326"/>
      <c r="AH470" s="344"/>
      <c r="AI470" s="56"/>
      <c r="AJ470" s="41" t="s">
        <v>85</v>
      </c>
      <c r="AK470" s="42">
        <v>44614</v>
      </c>
      <c r="AL470" s="50"/>
      <c r="AM470" s="337" t="str">
        <f>INDEX($K$6:$AE$6,1,MATCH(1,K470:AE470,-1))</f>
        <v>F550</v>
      </c>
      <c r="AN470" s="337" t="str">
        <f>IF(INDEX($K$6:$AE$6,1,MATCH(1,K470:AE470,1))&lt;&gt;INDEX($K$6:$AE$6,1,MATCH(1,K470:AE470,-1)),INDEX($K$6:$AE$6,1,MATCH(1,K470:AE470,1)),"-")</f>
        <v>-</v>
      </c>
      <c r="AO470"/>
      <c r="AP470"/>
      <c r="AQ470"/>
    </row>
    <row r="471" spans="1:261" x14ac:dyDescent="0.2">
      <c r="A471" s="169" t="str">
        <f>IF(IFERROR(VLOOKUP(G471,EmployesActifs,1,FALSE),"Non")&lt;&gt;"Non","Oui","Non")</f>
        <v>Non</v>
      </c>
      <c r="B471" s="172">
        <f>IF(A471="Oui",1,0)</f>
        <v>0</v>
      </c>
      <c r="C471" s="172">
        <f>IF(OR(G471="Médecin",H471="Médecin",I471="Médecin",I471="Médecins",H471="anesthésiste",H471="boursier univ.",H471="chercheur",H471="chirurgien",H471="Résident(e)",H471="Md Urg",H471="Md Card",H471="Fellow",H471="Externe Médecine",H471="Directeur de la biobanque Médecin",H471="monit.-boursier",),1,0)</f>
        <v>0</v>
      </c>
      <c r="D471" s="172">
        <f>IF(OR(G471=0,H471="Stagiaire",H471="Stagiaires",H471="Externe",H471="Externes",G471="agence",H471="STAGIAIRE INFIRMIER(ÈRE)",H471="STAGIAIRE SI",H471="STAGIAIRE PAB",H471="STAGIAIRE EN PERFUSION",H471="Stagiaire Physiothérapeute",H471="Stagiaire médecine",H471="Stagiaire - Service sociaux",H471="STAGIAIRE SOINS INFIRMIERS",H471="STAGIAIRE EXTERNE EN MÉDECINE",H471="ss",),1,0)</f>
        <v>0</v>
      </c>
      <c r="E471" s="28" t="s">
        <v>1905</v>
      </c>
      <c r="F471" s="28" t="s">
        <v>1906</v>
      </c>
      <c r="G471" s="255">
        <v>11950</v>
      </c>
      <c r="H471" s="57" t="s">
        <v>103</v>
      </c>
      <c r="I471" s="66" t="s">
        <v>126</v>
      </c>
      <c r="J471" s="273">
        <f ca="1">IF(AK471&lt;=Données!$B$2,1," ")</f>
        <v>1</v>
      </c>
      <c r="K471" s="45">
        <v>1</v>
      </c>
      <c r="L471" s="46"/>
      <c r="M471" s="47"/>
      <c r="N471" s="48"/>
      <c r="O471" s="185"/>
      <c r="P471" s="187"/>
      <c r="Q471" s="185"/>
      <c r="R471" s="186"/>
      <c r="S471" s="186"/>
      <c r="T471" s="187"/>
      <c r="U471" s="187"/>
      <c r="V471" s="187"/>
      <c r="W471" s="187"/>
      <c r="X471" s="214"/>
      <c r="Y471" s="215"/>
      <c r="Z471" s="36"/>
      <c r="AA471" s="34"/>
      <c r="AB471" s="35"/>
      <c r="AC471" s="35"/>
      <c r="AD471" s="35"/>
      <c r="AE471" s="324"/>
      <c r="AF471" s="325"/>
      <c r="AG471" s="326"/>
      <c r="AH471" s="36"/>
      <c r="AI471" s="56"/>
      <c r="AJ471" s="41" t="s">
        <v>85</v>
      </c>
      <c r="AK471" s="42">
        <v>44567</v>
      </c>
      <c r="AL471" s="50"/>
      <c r="AM471" s="337" t="str">
        <f>INDEX($K$6:$AE$6,1,MATCH(1,K471:AE471,-1))</f>
        <v>95PFE-L2S</v>
      </c>
      <c r="AN471" s="337" t="str">
        <f>IF(INDEX($K$6:$AE$6,1,MATCH(1,K471:AE471,1))&lt;&gt;INDEX($K$6:$AE$6,1,MATCH(1,K471:AE471,-1)),INDEX($K$6:$AE$6,1,MATCH(1,K471:AE471,1)),"-")</f>
        <v>-</v>
      </c>
      <c r="AO471"/>
      <c r="AP471"/>
      <c r="AQ471"/>
    </row>
    <row r="472" spans="1:261" x14ac:dyDescent="0.2">
      <c r="A472" s="169" t="str">
        <f>IF(IFERROR(VLOOKUP(G472,EmployesActifs,1,FALSE),"Non")&lt;&gt;"Non","Oui","Non")</f>
        <v>Non</v>
      </c>
      <c r="B472" s="172">
        <f>IF(A472="Oui",1,0)</f>
        <v>0</v>
      </c>
      <c r="C472" s="172">
        <f>IF(OR(G472="Médecin",H472="Médecin",I472="Médecin",I472="Médecins",H472="anesthésiste",H472="boursier univ.",H472="chercheur",H472="chirurgien",H472="Résident(e)",H472="Md Urg",H472="Md Card",H472="Fellow",H472="Externe Médecine",H472="Directeur de la biobanque Médecin",H472="monit.-boursier",),1,0)</f>
        <v>0</v>
      </c>
      <c r="D472" s="172">
        <f>IF(OR(G472=0,H472="Stagiaire",H472="Stagiaires",H472="Externe",H472="Externes",G472="agence",H472="STAGIAIRE INFIRMIER(ÈRE)",H472="STAGIAIRE SI",H472="STAGIAIRE PAB",H472="STAGIAIRE EN PERFUSION",H472="Stagiaire Physiothérapeute",H472="Stagiaire médecine",H472="Stagiaire - Service sociaux",H472="STAGIAIRE SOINS INFIRMIERS",H472="STAGIAIRE EXTERNE EN MÉDECINE",H472="ss",),1,0)</f>
        <v>0</v>
      </c>
      <c r="E472" s="28" t="s">
        <v>4128</v>
      </c>
      <c r="F472" s="28" t="s">
        <v>4129</v>
      </c>
      <c r="G472" s="257">
        <v>12356</v>
      </c>
      <c r="H472" s="79" t="s">
        <v>4520</v>
      </c>
      <c r="I472" s="164" t="s">
        <v>5717</v>
      </c>
      <c r="J472" s="273">
        <f ca="1">IF(AK472&lt;=Données!$B$2,1," ")</f>
        <v>1</v>
      </c>
      <c r="K472" s="45"/>
      <c r="L472" s="46" t="s">
        <v>56</v>
      </c>
      <c r="M472" s="47">
        <v>1</v>
      </c>
      <c r="N472" s="48"/>
      <c r="O472" s="185"/>
      <c r="P472" s="187"/>
      <c r="Q472" s="185"/>
      <c r="R472" s="186"/>
      <c r="S472" s="186"/>
      <c r="T472" s="187"/>
      <c r="U472" s="187"/>
      <c r="V472" s="187"/>
      <c r="W472" s="187"/>
      <c r="X472" s="214"/>
      <c r="Y472" s="215"/>
      <c r="Z472" s="36"/>
      <c r="AA472" s="34"/>
      <c r="AB472" s="35"/>
      <c r="AC472" s="35"/>
      <c r="AD472" s="35"/>
      <c r="AE472" s="324"/>
      <c r="AF472" s="325"/>
      <c r="AG472" s="326"/>
      <c r="AH472" s="344"/>
      <c r="AI472" s="56"/>
      <c r="AJ472" s="41" t="s">
        <v>2858</v>
      </c>
      <c r="AK472" s="42">
        <v>45216</v>
      </c>
      <c r="AL472" s="50"/>
      <c r="AM472" s="337" t="str">
        <f>INDEX($K$6:$AE$6,1,MATCH(1,K472:AE472,-1))</f>
        <v>95PFE-L2L</v>
      </c>
      <c r="AN472" s="337" t="str">
        <f>IF(INDEX($K$6:$AE$6,1,MATCH(1,K472:AE472,1))&lt;&gt;INDEX($K$6:$AE$6,1,MATCH(1,K472:AE472,-1)),INDEX($K$6:$AE$6,1,MATCH(1,K472:AE472,1)),"-")</f>
        <v>-</v>
      </c>
      <c r="AO472"/>
      <c r="AP472"/>
      <c r="AQ472"/>
    </row>
    <row r="473" spans="1:261" x14ac:dyDescent="0.2">
      <c r="A473" s="169" t="str">
        <f>IF(IFERROR(VLOOKUP(G473,EmployesActifs,1,FALSE),"Non")&lt;&gt;"Non","Oui","Non")</f>
        <v>Non</v>
      </c>
      <c r="B473" s="172">
        <f>IF(A473="Oui",1,0)</f>
        <v>0</v>
      </c>
      <c r="C473" s="172">
        <f>IF(OR(G473="Médecin",H473="Médecin",I473="Médecin",I473="Médecins",H473="anesthésiste",H473="boursier univ.",H473="chercheur",H473="chirurgien",H473="Résident(e)",H473="Md Urg",H473="Md Card",H473="Fellow",H473="Externe Médecine",H473="Directeur de la biobanque Médecin",H473="monit.-boursier",),1,0)</f>
        <v>0</v>
      </c>
      <c r="D473" s="172">
        <f>IF(OR(G473=0,H473="Stagiaire",H473="Stagiaires",H473="Externe",H473="Externes",G473="agence",H473="STAGIAIRE INFIRMIER(ÈRE)",H473="STAGIAIRE SI",H473="STAGIAIRE S.I.",H473="STAGIAIRE PAB",H473="STAGIAIRE EN PERFUSION",H473="Stagiaire Physiothérapeute",H473="Stagiaire médecine",H473="Stagiaire - Service sociaux",H473="STAGIAIRE SOINS INFIRMIERS",H473="STAGIAIRE EXTERNE EN MÉDECINE",H473="ss",),1,0)</f>
        <v>0</v>
      </c>
      <c r="E473" s="28" t="s">
        <v>3226</v>
      </c>
      <c r="F473" s="28" t="s">
        <v>3227</v>
      </c>
      <c r="G473" s="257">
        <v>12854</v>
      </c>
      <c r="H473" s="79" t="s">
        <v>1559</v>
      </c>
      <c r="I473" s="164" t="s">
        <v>5715</v>
      </c>
      <c r="J473" s="273">
        <f ca="1">IF(AK473&lt;=Données!$B$2,1," ")</f>
        <v>1</v>
      </c>
      <c r="K473" s="45">
        <v>1</v>
      </c>
      <c r="L473" s="46"/>
      <c r="M473" s="47"/>
      <c r="N473" s="48"/>
      <c r="O473" s="185"/>
      <c r="P473" s="187"/>
      <c r="Q473" s="185"/>
      <c r="R473" s="186"/>
      <c r="S473" s="186"/>
      <c r="T473" s="187"/>
      <c r="U473" s="187"/>
      <c r="V473" s="187"/>
      <c r="W473" s="187"/>
      <c r="X473" s="214"/>
      <c r="Y473" s="215"/>
      <c r="Z473" s="36"/>
      <c r="AA473" s="34"/>
      <c r="AB473" s="35"/>
      <c r="AC473" s="35"/>
      <c r="AD473" s="35"/>
      <c r="AE473" s="324"/>
      <c r="AF473" s="325"/>
      <c r="AG473" s="326"/>
      <c r="AH473" s="344"/>
      <c r="AI473" s="56"/>
      <c r="AJ473" s="41" t="s">
        <v>652</v>
      </c>
      <c r="AK473" s="42">
        <v>45035</v>
      </c>
      <c r="AL473" s="50"/>
      <c r="AM473" s="337" t="str">
        <f>INDEX($K$6:$AE$6,1,MATCH(1,K473:AE473,-1))</f>
        <v>95PFE-L2S</v>
      </c>
      <c r="AN473" s="337" t="str">
        <f>IF(INDEX($K$6:$AE$6,1,MATCH(1,K473:AE473,1))&lt;&gt;INDEX($K$6:$AE$6,1,MATCH(1,K473:AE473,-1)),INDEX($K$6:$AE$6,1,MATCH(1,K473:AE473,1)),"-")</f>
        <v>-</v>
      </c>
      <c r="AO473"/>
      <c r="AP473"/>
      <c r="AQ473"/>
    </row>
    <row r="474" spans="1:261" x14ac:dyDescent="0.2">
      <c r="A474" s="169" t="str">
        <f>IF(IFERROR(VLOOKUP(G474,EmployesActifs,1,FALSE),"Non")&lt;&gt;"Non","Oui","Non")</f>
        <v>Non</v>
      </c>
      <c r="B474" s="172">
        <f>IF(A474="Oui",1,0)</f>
        <v>0</v>
      </c>
      <c r="C474" s="172">
        <f>IF(OR(G474="Médecin",H474="Médecin",I474="Médecin",I474="Médecins",H474="anesthésiste",H474="boursier univ.",H474="chercheur",H474="chirurgien",H474="Résident(e)",H474="Md Urg",H474="Md Card",H474="Fellow",H474="Externe Médecine",H474="Directeur de la biobanque Médecin",H474="monit.-boursier",),1,0)</f>
        <v>0</v>
      </c>
      <c r="D474" s="172">
        <f>IF(OR(G474=0,H474="Stagiaire",H474="Stagiaires",H474="Externe",H474="Externes",G474="agence",H474="STAGIAIRE INFIRMIER(ÈRE)",H474="STAGIAIRE SI",H474="STAGIAIRE PAB",H474="STAGIAIRE EN PERFUSION",H474="Stagiaire Physiothérapeute",H474="Stagiaire médecine",H474="Stagiaire - Service sociaux",H474="STAGIAIRE SOINS INFIRMIERS",H474="STAGIAIRE EXTERNE EN MÉDECINE",H474="ss",),1,0)</f>
        <v>0</v>
      </c>
      <c r="E474" s="28" t="s">
        <v>1907</v>
      </c>
      <c r="F474" s="28" t="s">
        <v>1908</v>
      </c>
      <c r="G474" s="255">
        <v>2325</v>
      </c>
      <c r="H474" s="79" t="s">
        <v>69</v>
      </c>
      <c r="I474" s="164" t="s">
        <v>61</v>
      </c>
      <c r="J474" s="273">
        <f ca="1">IF(AK474&lt;=Données!$B$2,1," ")</f>
        <v>1</v>
      </c>
      <c r="K474" s="45" t="s">
        <v>56</v>
      </c>
      <c r="L474" s="46" t="s">
        <v>56</v>
      </c>
      <c r="M474" s="47"/>
      <c r="N474" s="48"/>
      <c r="O474" s="185"/>
      <c r="P474" s="187"/>
      <c r="Q474" s="185"/>
      <c r="R474" s="186"/>
      <c r="S474" s="186">
        <v>1</v>
      </c>
      <c r="T474" s="187"/>
      <c r="U474" s="187"/>
      <c r="V474" s="187"/>
      <c r="W474" s="187"/>
      <c r="X474" s="214"/>
      <c r="Y474" s="215"/>
      <c r="Z474" s="36"/>
      <c r="AA474" s="34"/>
      <c r="AB474" s="35"/>
      <c r="AC474" s="35"/>
      <c r="AD474" s="35"/>
      <c r="AE474" s="324"/>
      <c r="AF474" s="325"/>
      <c r="AG474" s="326"/>
      <c r="AH474" s="344"/>
      <c r="AI474" s="56"/>
      <c r="AJ474" s="41" t="s">
        <v>85</v>
      </c>
      <c r="AK474" s="42">
        <v>44587</v>
      </c>
      <c r="AL474" s="50"/>
      <c r="AM474" s="337" t="str">
        <f>INDEX($K$6:$AE$6,1,MATCH(1,K474:AE474,-1))</f>
        <v>1870 +</v>
      </c>
      <c r="AN474" s="337" t="str">
        <f>IF(INDEX($K$6:$AE$6,1,MATCH(1,K474:AE474,1))&lt;&gt;INDEX($K$6:$AE$6,1,MATCH(1,K474:AE474,-1)),INDEX($K$6:$AE$6,1,MATCH(1,K474:AE474,1)),"-")</f>
        <v>-</v>
      </c>
      <c r="AO474"/>
      <c r="AP474"/>
      <c r="AQ474"/>
    </row>
    <row r="475" spans="1:261" x14ac:dyDescent="0.2">
      <c r="A475" s="169" t="str">
        <f>IF(IFERROR(VLOOKUP(G475,EmployesActifs,1,FALSE),"Non")&lt;&gt;"Non","Oui","Non")</f>
        <v>Non</v>
      </c>
      <c r="B475" s="172">
        <f>IF(A475="Oui",1,0)</f>
        <v>0</v>
      </c>
      <c r="C475" s="172">
        <f>IF(OR(G475="Médecin",H475="Médecin",I475="Médecin",I475="Médecins",H475="anesthésiste",H475="boursier univ.",H475="chercheur",H475="chirurgien",H475="Résident(e)",H475="Md Urg",H475="Md Card",H475="Fellow",H475="Externe Médecine",H475="Directeur de la biobanque Médecin",H475="monit.-boursier",),1,0)</f>
        <v>0</v>
      </c>
      <c r="D475" s="172">
        <f>IF(OR(G475=0,H475="Stagiaire",H475="Stagiaires",H475="Externe",H475="Externes",G475="agence",H475="STAGIAIRE INFIRMIER(ÈRE)",H475="STAGIAIRE SI",H475="STAGIAIRE PAB",H475="STAGIAIRE EN PERFUSION",H475="Stagiaire Physiothérapeute",H475="Stagiaire médecine",H475="Stagiaire - Service sociaux",H475="STAGIAIRE SOINS INFIRMIERS",H475="STAGIAIRE EXTERNE EN MÉDECINE",H475="ss",),1,0)</f>
        <v>0</v>
      </c>
      <c r="E475" s="28" t="s">
        <v>1915</v>
      </c>
      <c r="F475" s="28" t="s">
        <v>618</v>
      </c>
      <c r="G475" s="255">
        <v>10560</v>
      </c>
      <c r="H475" s="57" t="s">
        <v>1821</v>
      </c>
      <c r="I475" s="52" t="s">
        <v>553</v>
      </c>
      <c r="J475" s="273">
        <f ca="1">IF(AK475&lt;=Données!$B$2,1," ")</f>
        <v>1</v>
      </c>
      <c r="K475" s="45">
        <v>1</v>
      </c>
      <c r="L475" s="46"/>
      <c r="M475" s="47"/>
      <c r="N475" s="48"/>
      <c r="O475" s="185"/>
      <c r="P475" s="187"/>
      <c r="Q475" s="185"/>
      <c r="R475" s="186"/>
      <c r="S475" s="186"/>
      <c r="T475" s="187"/>
      <c r="U475" s="187"/>
      <c r="V475" s="187"/>
      <c r="W475" s="187"/>
      <c r="X475" s="214"/>
      <c r="Y475" s="215"/>
      <c r="Z475" s="36"/>
      <c r="AA475" s="34"/>
      <c r="AB475" s="35"/>
      <c r="AC475" s="35"/>
      <c r="AD475" s="35"/>
      <c r="AE475" s="324"/>
      <c r="AF475" s="325"/>
      <c r="AG475" s="326"/>
      <c r="AH475" s="36"/>
      <c r="AI475" s="56"/>
      <c r="AJ475" s="41" t="s">
        <v>66</v>
      </c>
      <c r="AK475" s="42">
        <v>44326</v>
      </c>
      <c r="AL475" s="50"/>
      <c r="AM475" s="337" t="str">
        <f>INDEX($K$6:$AE$6,1,MATCH(1,K475:AE475,-1))</f>
        <v>95PFE-L2S</v>
      </c>
      <c r="AN475" s="337" t="str">
        <f>IF(INDEX($K$6:$AE$6,1,MATCH(1,K475:AE475,1))&lt;&gt;INDEX($K$6:$AE$6,1,MATCH(1,K475:AE475,-1)),INDEX($K$6:$AE$6,1,MATCH(1,K475:AE475,1)),"-")</f>
        <v>-</v>
      </c>
      <c r="AO475"/>
      <c r="AP475"/>
      <c r="AQ475"/>
    </row>
    <row r="476" spans="1:261" x14ac:dyDescent="0.2">
      <c r="A476" s="169" t="str">
        <f>IF(IFERROR(VLOOKUP(G476,EmployesActifs,1,FALSE),"Non")&lt;&gt;"Non","Oui","Non")</f>
        <v>Non</v>
      </c>
      <c r="B476" s="172">
        <f>IF(A476="Oui",1,0)</f>
        <v>0</v>
      </c>
      <c r="C476" s="172">
        <f>IF(OR(G476="Médecin",H476="Médecin",I476="Médecin",I476="Médecins",H476="anesthésiste",H476="boursier univ.",H476="chercheur",H476="chirurgien",H476="Résident(e)",H476="Md Urg",H476="Md Card",H476="Fellow",H476="Externe Médecine",H476="Directeur de la biobanque Médecin",H476="monit.-boursier",),1,0)</f>
        <v>0</v>
      </c>
      <c r="D476" s="172">
        <f>IF(OR(G476=0,H476="Stagiaire",H476="Stagiaires",H476="Externe",H476="Externes",G476="agence",H476="STAGIAIRE INFIRMIER(ÈRE)",H476="STAGIAIRE SI",H476="STAGIAIRE PAB",H476="STAGIAIRE EN PERFUSION",H476="Stagiaire Physiothérapeute",H476="Stagiaire médecine",H476="Stagiaire - Service sociaux",H476="STAGIAIRE SOINS INFIRMIERS",H476="STAGIAIRE EXTERNE EN MÉDECINE",H476="ss",),1,0)</f>
        <v>0</v>
      </c>
      <c r="E476" s="28" t="s">
        <v>1915</v>
      </c>
      <c r="F476" s="28" t="s">
        <v>873</v>
      </c>
      <c r="G476" s="255">
        <v>10057</v>
      </c>
      <c r="H476" s="79" t="s">
        <v>2990</v>
      </c>
      <c r="I476" s="164" t="s">
        <v>3463</v>
      </c>
      <c r="J476" s="273">
        <f ca="1">IF(AK476&lt;=Données!$B$2,1," ")</f>
        <v>1</v>
      </c>
      <c r="K476" s="45"/>
      <c r="L476" s="46">
        <v>1</v>
      </c>
      <c r="M476" s="47"/>
      <c r="N476" s="48"/>
      <c r="O476" s="185"/>
      <c r="P476" s="187"/>
      <c r="Q476" s="185"/>
      <c r="R476" s="186"/>
      <c r="S476" s="186"/>
      <c r="T476" s="187"/>
      <c r="U476" s="187"/>
      <c r="V476" s="187"/>
      <c r="W476" s="187"/>
      <c r="X476" s="214"/>
      <c r="Y476" s="215"/>
      <c r="Z476" s="36"/>
      <c r="AA476" s="34"/>
      <c r="AB476" s="35"/>
      <c r="AC476" s="35"/>
      <c r="AD476" s="35"/>
      <c r="AE476" s="324"/>
      <c r="AF476" s="325"/>
      <c r="AG476" s="326"/>
      <c r="AH476" s="344"/>
      <c r="AI476" s="56"/>
      <c r="AJ476" s="41" t="s">
        <v>144</v>
      </c>
      <c r="AK476" s="42">
        <v>44587</v>
      </c>
      <c r="AL476" s="50"/>
      <c r="AM476" s="337" t="str">
        <f>INDEX($K$6:$AE$6,1,MATCH(1,K476:AE476,-1))</f>
        <v>95PFE-L2M</v>
      </c>
      <c r="AN476" s="337" t="str">
        <f>IF(INDEX($K$6:$AE$6,1,MATCH(1,K476:AE476,1))&lt;&gt;INDEX($K$6:$AE$6,1,MATCH(1,K476:AE476,-1)),INDEX($K$6:$AE$6,1,MATCH(1,K476:AE476,1)),"-")</f>
        <v>-</v>
      </c>
      <c r="AO476"/>
      <c r="AP476"/>
      <c r="AQ476"/>
    </row>
    <row r="477" spans="1:261" x14ac:dyDescent="0.2">
      <c r="A477" s="169" t="str">
        <f>IF(IFERROR(VLOOKUP(G477,EmployesActifs,1,FALSE),"Non")&lt;&gt;"Non","Oui","Non")</f>
        <v>Non</v>
      </c>
      <c r="B477" s="172">
        <f>IF(A477="Oui",1,0)</f>
        <v>0</v>
      </c>
      <c r="C477" s="172">
        <f>IF(OR(G477="Médecin",H477="Médecin",I477="Médecin",I477="Médecins",H477="anesthésiste",H477="boursier univ.",H477="chercheur",H477="chirurgien",H477="Résident(e)",H477="Md Urg",H477="Md Card",H477="Fellow",H477="Externe Médecine",H477="Directeur de la biobanque Médecin",H477="monit.-boursier",),1,0)</f>
        <v>0</v>
      </c>
      <c r="D477" s="172">
        <f>IF(OR(G477=0,H477="Stagiaire",H477="Stagiaires",H477="Externe",H477="Externes",G477="agence",H477="STAGIAIRE INFIRMIER(ÈRE)",H477="STAGIAIRE SI",H477="STAGIAIRE PAB",H477="STAGIAIRE EN PERFUSION",H477="Stagiaire Physiothérapeute",H477="Stagiaire médecine",H477="Stagiaire - Service sociaux",H477="STAGIAIRE SOINS INFIRMIERS",H477="STAGIAIRE EXTERNE EN MÉDECINE",H477="ss",),1,0)</f>
        <v>0</v>
      </c>
      <c r="E477" s="28" t="s">
        <v>1915</v>
      </c>
      <c r="F477" s="28" t="s">
        <v>1916</v>
      </c>
      <c r="G477" s="255">
        <v>3572</v>
      </c>
      <c r="H477" s="79" t="s">
        <v>103</v>
      </c>
      <c r="I477" s="164" t="s">
        <v>616</v>
      </c>
      <c r="J477" s="273">
        <f ca="1">IF(AK477&lt;=Données!$B$2,1," ")</f>
        <v>1</v>
      </c>
      <c r="K477" s="45" t="s">
        <v>56</v>
      </c>
      <c r="L477" s="46">
        <v>1</v>
      </c>
      <c r="M477" s="47"/>
      <c r="N477" s="48"/>
      <c r="O477" s="185"/>
      <c r="P477" s="187"/>
      <c r="Q477" s="185"/>
      <c r="R477" s="186"/>
      <c r="S477" s="186"/>
      <c r="T477" s="187"/>
      <c r="U477" s="187"/>
      <c r="V477" s="187"/>
      <c r="W477" s="187"/>
      <c r="X477" s="214"/>
      <c r="Y477" s="215"/>
      <c r="Z477" s="36"/>
      <c r="AA477" s="34"/>
      <c r="AB477" s="35"/>
      <c r="AC477" s="35"/>
      <c r="AD477" s="35"/>
      <c r="AE477" s="324"/>
      <c r="AF477" s="325"/>
      <c r="AG477" s="326"/>
      <c r="AH477" s="36"/>
      <c r="AI477" s="56"/>
      <c r="AJ477" s="41" t="s">
        <v>2858</v>
      </c>
      <c r="AK477" s="42">
        <v>44930</v>
      </c>
      <c r="AL477" s="50"/>
      <c r="AM477" s="337" t="str">
        <f>INDEX($K$6:$AE$6,1,MATCH(1,K477:AE477,-1))</f>
        <v>95PFE-L2M</v>
      </c>
      <c r="AN477" s="337" t="str">
        <f>IF(INDEX($K$6:$AE$6,1,MATCH(1,K477:AE477,1))&lt;&gt;INDEX($K$6:$AE$6,1,MATCH(1,K477:AE477,-1)),INDEX($K$6:$AE$6,1,MATCH(1,K477:AE477,1)),"-")</f>
        <v>-</v>
      </c>
      <c r="AO477"/>
      <c r="AP477"/>
      <c r="AQ477"/>
    </row>
    <row r="478" spans="1:261" x14ac:dyDescent="0.2">
      <c r="A478" s="169" t="str">
        <f>IF(IFERROR(VLOOKUP(G478,EmployesActifs,1,FALSE),"Non")&lt;&gt;"Non","Oui","Non")</f>
        <v>Non</v>
      </c>
      <c r="B478" s="172">
        <f>IF(A478="Oui",1,0)</f>
        <v>0</v>
      </c>
      <c r="C478" s="172">
        <f>IF(OR(G478="Médecin",H478="Médecin",I478="Médecin",I478="Médecins",H478="anesthésiste",H478="boursier univ.",H478="chercheur",H478="chirurgien",H478="Résident(e)",H478="Md Urg",H478="Md Card",H478="Fellow",H478="Externe Médecine",H478="Directeur de la biobanque Médecin",H478="monit.-boursier",),1,0)</f>
        <v>0</v>
      </c>
      <c r="D478" s="172">
        <f>IF(OR(G478=0,H478="Stagiaire",H478="Stagiaires",H478="Externe",H478="Externes",G478="agence",H478="STAGIAIRE INFIRMIER(ÈRE)",H478="STAGIAIRE SI",H478="STAGIAIRE PAB",H478="STAGIAIRE EN PERFUSION",H478="Stagiaire Physiothérapeute",H478="Stagiaire médecine",H478="Stagiaire - Service sociaux",H478="STAGIAIRE SOINS INFIRMIERS",H478="STAGIAIRE EXTERNE EN MÉDECINE",H478="ss",),1,0)</f>
        <v>0</v>
      </c>
      <c r="E478" s="28" t="s">
        <v>1915</v>
      </c>
      <c r="F478" s="28" t="s">
        <v>276</v>
      </c>
      <c r="G478" s="255">
        <v>512</v>
      </c>
      <c r="H478" s="79" t="s">
        <v>2098</v>
      </c>
      <c r="I478" s="164" t="s">
        <v>258</v>
      </c>
      <c r="J478" s="273">
        <f ca="1">IF(AK478&lt;=Données!$B$2,1," ")</f>
        <v>1</v>
      </c>
      <c r="K478" s="45" t="s">
        <v>56</v>
      </c>
      <c r="L478" s="46"/>
      <c r="M478" s="47"/>
      <c r="N478" s="48"/>
      <c r="O478" s="185"/>
      <c r="P478" s="187"/>
      <c r="Q478" s="185"/>
      <c r="R478" s="186"/>
      <c r="S478" s="186">
        <v>1</v>
      </c>
      <c r="T478" s="187"/>
      <c r="U478" s="187"/>
      <c r="V478" s="187"/>
      <c r="W478" s="187"/>
      <c r="X478" s="214"/>
      <c r="Y478" s="215"/>
      <c r="Z478" s="36"/>
      <c r="AA478" s="34"/>
      <c r="AB478" s="35"/>
      <c r="AC478" s="35"/>
      <c r="AD478" s="35"/>
      <c r="AE478" s="324"/>
      <c r="AF478" s="325"/>
      <c r="AG478" s="326"/>
      <c r="AH478" s="36"/>
      <c r="AI478" s="56"/>
      <c r="AJ478" s="41" t="s">
        <v>98</v>
      </c>
      <c r="AK478" s="42">
        <v>44572</v>
      </c>
      <c r="AL478" s="50"/>
      <c r="AM478" s="337" t="str">
        <f>INDEX($K$6:$AE$6,1,MATCH(1,K478:AE478,-1))</f>
        <v>1870 +</v>
      </c>
      <c r="AN478" s="337" t="str">
        <f>IF(INDEX($K$6:$AE$6,1,MATCH(1,K478:AE478,1))&lt;&gt;INDEX($K$6:$AE$6,1,MATCH(1,K478:AE478,-1)),INDEX($K$6:$AE$6,1,MATCH(1,K478:AE478,1)),"-")</f>
        <v>-</v>
      </c>
      <c r="AO478"/>
      <c r="AP478"/>
      <c r="AQ478"/>
    </row>
    <row r="479" spans="1:261" x14ac:dyDescent="0.2">
      <c r="A479" s="169" t="str">
        <f>IF(IFERROR(VLOOKUP(G479,EmployesActifs,1,FALSE),"Non")&lt;&gt;"Non","Oui","Non")</f>
        <v>Non</v>
      </c>
      <c r="B479" s="172">
        <f>IF(A479="Oui",1,0)</f>
        <v>0</v>
      </c>
      <c r="C479" s="172">
        <f>IF(OR(G479="Médecin",H479="Médecin",I479="Médecin",I479="Médecins",H479="anesthésiste",H479="boursier univ.",H479="chercheur",H479="chirurgien",H479="Résident(e)",H479="Md Urg",H479="Md Card",H479="Fellow",H479="Externe Médecine",H479="Directeur de la biobanque Médecin",H479="monit.-boursier",),1,0)</f>
        <v>0</v>
      </c>
      <c r="D479" s="172">
        <f>IF(OR(G479=0,H479="Stagiaire",H479="Stagiaires",H479="Externe",H479="Externes",G479="agence",H479="STAGIAIRE INFIRMIER(ÈRE)",H479="STAGIAIRE SI",H479="STAGIAIRE PAB",H479="STAGIAIRE EN PERFUSION",H479="Stagiaire Physiothérapeute",H479="Stagiaire médecine",H479="Stagiaire - Service sociaux",H479="STAGIAIRE SOINS INFIRMIERS",H479="STAGIAIRE EXTERNE EN MÉDECINE",H479="ss",),1,0)</f>
        <v>0</v>
      </c>
      <c r="E479" s="28" t="s">
        <v>1925</v>
      </c>
      <c r="F479" s="28" t="s">
        <v>557</v>
      </c>
      <c r="G479" s="255">
        <v>8656</v>
      </c>
      <c r="H479" s="83" t="s">
        <v>747</v>
      </c>
      <c r="I479" s="52" t="s">
        <v>61</v>
      </c>
      <c r="J479" s="273">
        <f ca="1">IF(AK479&lt;=Données!$B$2,1," ")</f>
        <v>1</v>
      </c>
      <c r="K479" s="45"/>
      <c r="L479" s="46">
        <v>1</v>
      </c>
      <c r="M479" s="47"/>
      <c r="N479" s="48"/>
      <c r="O479" s="185"/>
      <c r="P479" s="187"/>
      <c r="Q479" s="185"/>
      <c r="R479" s="186"/>
      <c r="S479" s="186"/>
      <c r="T479" s="187"/>
      <c r="U479" s="187"/>
      <c r="V479" s="187"/>
      <c r="W479" s="187"/>
      <c r="X479" s="214"/>
      <c r="Y479" s="215"/>
      <c r="Z479" s="36"/>
      <c r="AA479" s="34"/>
      <c r="AB479" s="35"/>
      <c r="AC479" s="35"/>
      <c r="AD479" s="35"/>
      <c r="AE479" s="324"/>
      <c r="AF479" s="325"/>
      <c r="AG479" s="326"/>
      <c r="AH479" s="36"/>
      <c r="AI479" s="56"/>
      <c r="AJ479" s="41" t="s">
        <v>159</v>
      </c>
      <c r="AK479" s="42">
        <v>44576</v>
      </c>
      <c r="AL479" s="50"/>
      <c r="AM479" s="337" t="str">
        <f>INDEX($K$6:$AE$6,1,MATCH(1,K479:AE479,-1))</f>
        <v>95PFE-L2M</v>
      </c>
      <c r="AN479" s="337" t="str">
        <f>IF(INDEX($K$6:$AE$6,1,MATCH(1,K479:AE479,1))&lt;&gt;INDEX($K$6:$AE$6,1,MATCH(1,K479:AE479,-1)),INDEX($K$6:$AE$6,1,MATCH(1,K479:AE479,1)),"-")</f>
        <v>-</v>
      </c>
      <c r="AO479"/>
      <c r="AP479"/>
      <c r="AQ479"/>
    </row>
    <row r="480" spans="1:261" x14ac:dyDescent="0.2">
      <c r="A480" s="169" t="str">
        <f>IF(IFERROR(VLOOKUP(G480,EmployesActifs,1,FALSE),"Non")&lt;&gt;"Non","Oui","Non")</f>
        <v>Non</v>
      </c>
      <c r="B480" s="172">
        <f>IF(A480="Oui",1,0)</f>
        <v>0</v>
      </c>
      <c r="C480" s="172">
        <f>IF(OR(G480="Médecin",H480="Médecin",I480="Médecin",I480="Médecins",H480="anesthésiste",H480="boursier univ.",H480="chercheur",H480="chirurgien",H480="Résident(e)",H480="Md Urg",H480="Md Card",H480="Fellow",H480="Externe Médecine",H480="Directeur de la biobanque Médecin",H480="monit.-boursier",),1,0)</f>
        <v>0</v>
      </c>
      <c r="D480" s="172">
        <f>IF(OR(G480=0,H480="Stagiaire",H480="Stagiaires",H480="Externe",H480="Externes",G480="agence",H480="STAGIAIRE INFIRMIER(ÈRE)",H480="STAGIAIRE SI",H480="STAGIAIRE PAB",H480="STAGIAIRE EN PERFUSION",H480="Stagiaire Physiothérapeute",H480="Stagiaire médecine",H480="Stagiaire - Service sociaux",H480="STAGIAIRE SOINS INFIRMIERS",H480="STAGIAIRE EXTERNE EN MÉDECINE",H480="ss",),1,0)</f>
        <v>0</v>
      </c>
      <c r="E480" s="28" t="s">
        <v>1925</v>
      </c>
      <c r="F480" s="28" t="s">
        <v>1927</v>
      </c>
      <c r="G480" s="257">
        <v>12483</v>
      </c>
      <c r="H480" s="79" t="s">
        <v>103</v>
      </c>
      <c r="I480" s="164" t="s">
        <v>5717</v>
      </c>
      <c r="J480" s="273">
        <f ca="1">IF(AK480&lt;=Données!$B$2,1," ")</f>
        <v>1</v>
      </c>
      <c r="K480" s="45">
        <v>1</v>
      </c>
      <c r="L480" s="45" t="s">
        <v>56</v>
      </c>
      <c r="M480" s="45"/>
      <c r="N480" s="48"/>
      <c r="O480" s="185"/>
      <c r="P480" s="187"/>
      <c r="Q480" s="185"/>
      <c r="R480" s="186"/>
      <c r="S480" s="186"/>
      <c r="T480" s="187"/>
      <c r="U480" s="187"/>
      <c r="V480" s="187"/>
      <c r="W480" s="187"/>
      <c r="X480" s="214"/>
      <c r="Y480" s="215"/>
      <c r="Z480" s="36"/>
      <c r="AA480" s="34"/>
      <c r="AB480" s="35"/>
      <c r="AC480" s="35"/>
      <c r="AD480" s="35"/>
      <c r="AE480" s="324"/>
      <c r="AF480" s="325"/>
      <c r="AG480" s="326"/>
      <c r="AH480" s="344"/>
      <c r="AI480" s="56"/>
      <c r="AJ480" s="41" t="s">
        <v>2858</v>
      </c>
      <c r="AK480" s="42">
        <v>44804</v>
      </c>
      <c r="AL480" s="50"/>
      <c r="AM480" s="337" t="str">
        <f>INDEX($K$6:$AE$6,1,MATCH(1,K480:AE480,-1))</f>
        <v>95PFE-L2S</v>
      </c>
      <c r="AN480" s="337" t="str">
        <f>IF(INDEX($K$6:$AE$6,1,MATCH(1,K480:AE480,1))&lt;&gt;INDEX($K$6:$AE$6,1,MATCH(1,K480:AE480,-1)),INDEX($K$6:$AE$6,1,MATCH(1,K480:AE480,1)),"-")</f>
        <v>-</v>
      </c>
      <c r="AO480"/>
      <c r="AP480"/>
      <c r="AQ480"/>
    </row>
    <row r="481" spans="1:261" x14ac:dyDescent="0.2">
      <c r="A481" s="169" t="str">
        <f>IF(IFERROR(VLOOKUP(G481,EmployesActifs,1,FALSE),"Non")&lt;&gt;"Non","Oui","Non")</f>
        <v>Non</v>
      </c>
      <c r="B481" s="172">
        <f>IF(A481="Oui",1,0)</f>
        <v>0</v>
      </c>
      <c r="C481" s="172">
        <f>IF(OR(G481="Médecin",H481="Médecin",I481="Médecin",I481="Médecins",H481="anesthésiste",H481="boursier univ.",H481="chercheur",H481="chirurgien",H481="Résident(e)",H481="Md Urg",H481="Md Card",H481="Fellow",H481="Externe Médecine",H481="Directeur de la biobanque Médecin",H481="monit.-boursier",),1,0)</f>
        <v>0</v>
      </c>
      <c r="D481" s="172">
        <f>IF(OR(G481=0,H481="Stagiaire",H481="Stagiaires",H481="Externe",H481="Externes",G481="agence",H481="STAGIAIRE INFIRMIER(ÈRE)",H481="STAGIAIRE SI",H481="STAGIAIRE PAB",H481="STAGIAIRE EN PERFUSION",H481="Stagiaire Physiothérapeute",H481="Stagiaire médecine",H481="Stagiaire - Service sociaux",H481="STAGIAIRE SOINS INFIRMIERS",H481="STAGIAIRE EXTERNE EN MÉDECINE",H481="ss",),1,0)</f>
        <v>0</v>
      </c>
      <c r="E481" s="28" t="s">
        <v>1925</v>
      </c>
      <c r="F481" s="28" t="s">
        <v>147</v>
      </c>
      <c r="G481" s="255">
        <v>1479</v>
      </c>
      <c r="H481" s="57" t="s">
        <v>42</v>
      </c>
      <c r="I481" s="52" t="s">
        <v>1929</v>
      </c>
      <c r="J481" s="273">
        <f ca="1">IF(AK481&lt;=Données!$B$2,1," ")</f>
        <v>1</v>
      </c>
      <c r="K481" s="45"/>
      <c r="L481" s="46"/>
      <c r="M481" s="47"/>
      <c r="N481" s="48"/>
      <c r="O481" s="185"/>
      <c r="P481" s="187"/>
      <c r="Q481" s="185">
        <v>1</v>
      </c>
      <c r="R481" s="186"/>
      <c r="S481" s="186"/>
      <c r="T481" s="187"/>
      <c r="U481" s="187"/>
      <c r="V481" s="187"/>
      <c r="W481" s="187"/>
      <c r="X481" s="214"/>
      <c r="Y481" s="215"/>
      <c r="Z481" s="36"/>
      <c r="AA481" s="34"/>
      <c r="AB481" s="35"/>
      <c r="AC481" s="35"/>
      <c r="AD481" s="35"/>
      <c r="AE481" s="324"/>
      <c r="AF481" s="325"/>
      <c r="AG481" s="326"/>
      <c r="AH481" s="36"/>
      <c r="AI481" s="56"/>
      <c r="AJ481" s="41" t="s">
        <v>216</v>
      </c>
      <c r="AK481" s="42">
        <v>43880</v>
      </c>
      <c r="AL481" s="50"/>
      <c r="AM481" s="337" t="str">
        <f>INDEX($K$6:$AE$6,1,MATCH(1,K481:AE481,-1))</f>
        <v>1860-S</v>
      </c>
      <c r="AN481" s="337" t="str">
        <f>IF(INDEX($K$6:$AE$6,1,MATCH(1,K481:AE481,1))&lt;&gt;INDEX($K$6:$AE$6,1,MATCH(1,K481:AE481,-1)),INDEX($K$6:$AE$6,1,MATCH(1,K481:AE481,1)),"-")</f>
        <v>-</v>
      </c>
      <c r="AO481"/>
      <c r="AP481"/>
      <c r="AQ481"/>
    </row>
    <row r="482" spans="1:261" x14ac:dyDescent="0.2">
      <c r="A482" s="169" t="str">
        <f>IF(IFERROR(VLOOKUP(G482,EmployesActifs,1,FALSE),"Non")&lt;&gt;"Non","Oui","Non")</f>
        <v>Non</v>
      </c>
      <c r="B482" s="172">
        <f>IF(A482="Oui",1,0)</f>
        <v>0</v>
      </c>
      <c r="C482" s="172">
        <f>IF(OR(G482="Médecin",H482="Médecin",I482="Médecin",I482="Médecins",H482="anesthésiste",H482="boursier univ.",H482="chercheur",H482="chirurgien",H482="Résident(e)",H482="Md Urg",H482="Md Card",H482="Fellow",H482="Externe Médecine",H482="Directeur de la biobanque Médecin",H482="monit.-boursier",),1,0)</f>
        <v>0</v>
      </c>
      <c r="D482" s="172">
        <f>IF(OR(G482=0,H482="Stagiaire",H482="Stagiaires",H482="Externe",H482="Externes",G482="agence",H482="STAGIAIRE INFIRMIER(ÈRE)",H482="STAGIAIRE SI",H482="STAGIAIRE PAB",H482="STAGIAIRE EN PERFUSION",H482="Stagiaire Physiothérapeute",H482="Stagiaire médecine",H482="Stagiaire - Service sociaux",H482="STAGIAIRE SOINS INFIRMIERS",H482="STAGIAIRE EXTERNE EN MÉDECINE",H482="ss",),1,0)</f>
        <v>0</v>
      </c>
      <c r="E482" s="28" t="s">
        <v>1930</v>
      </c>
      <c r="F482" s="28" t="s">
        <v>1931</v>
      </c>
      <c r="G482" s="257">
        <v>6715</v>
      </c>
      <c r="H482" s="57" t="s">
        <v>69</v>
      </c>
      <c r="I482" s="52" t="s">
        <v>213</v>
      </c>
      <c r="J482" s="273">
        <f ca="1">IF(AK482&lt;=Données!$B$2,1," ")</f>
        <v>1</v>
      </c>
      <c r="K482" s="45"/>
      <c r="L482" s="46"/>
      <c r="M482" s="47"/>
      <c r="N482" s="48"/>
      <c r="O482" s="185"/>
      <c r="P482" s="187"/>
      <c r="Q482" s="185"/>
      <c r="R482" s="186"/>
      <c r="S482" s="186">
        <v>1</v>
      </c>
      <c r="T482" s="187"/>
      <c r="U482" s="187"/>
      <c r="V482" s="187"/>
      <c r="W482" s="187"/>
      <c r="X482" s="214"/>
      <c r="Y482" s="215"/>
      <c r="Z482" s="36"/>
      <c r="AA482" s="34"/>
      <c r="AB482" s="35"/>
      <c r="AC482" s="35"/>
      <c r="AD482" s="35"/>
      <c r="AE482" s="324"/>
      <c r="AF482" s="325"/>
      <c r="AG482" s="326"/>
      <c r="AH482" s="36"/>
      <c r="AI482" s="56"/>
      <c r="AJ482" s="41" t="s">
        <v>57</v>
      </c>
      <c r="AK482" s="42">
        <v>44573</v>
      </c>
      <c r="AL482" s="50"/>
      <c r="AM482" s="337" t="str">
        <f>INDEX($K$6:$AE$6,1,MATCH(1,K482:AE482,-1))</f>
        <v>1870 +</v>
      </c>
      <c r="AN482" s="337" t="str">
        <f>IF(INDEX($K$6:$AE$6,1,MATCH(1,K482:AE482,1))&lt;&gt;INDEX($K$6:$AE$6,1,MATCH(1,K482:AE482,-1)),INDEX($K$6:$AE$6,1,MATCH(1,K482:AE482,1)),"-")</f>
        <v>-</v>
      </c>
      <c r="AO482"/>
      <c r="AP482"/>
      <c r="AQ482"/>
    </row>
    <row r="483" spans="1:261" x14ac:dyDescent="0.2">
      <c r="A483" s="169" t="str">
        <f>IF(IFERROR(VLOOKUP(G483,EmployesActifs,1,FALSE),"Non")&lt;&gt;"Non","Oui","Non")</f>
        <v>Non</v>
      </c>
      <c r="B483" s="172">
        <f>IF(A483="Oui",1,0)</f>
        <v>0</v>
      </c>
      <c r="C483" s="172">
        <f>IF(OR(G483="Médecin",H483="Médecin",I483="Médecin",I483="Médecins",H483="anesthésiste",H483="boursier univ.",H483="chercheur",H483="chirurgien",H483="Résident(e)",H483="Md Urg",H483="Md Card",H483="Fellow",H483="Externe Médecine",H483="Directeur de la biobanque Médecin",H483="monit.-boursier",),1,0)</f>
        <v>0</v>
      </c>
      <c r="D483" s="172">
        <f>IF(OR(G483=0,H483="Stagiaire",H483="Stagiaires",H483="Externe",H483="Externes",G483="agence",H483="STAGIAIRE INFIRMIER(ÈRE)",H483="STAGIAIRE SI",H483="STAGIAIRE PAB",H483="STAGIAIRE EN PERFUSION",H483="Stagiaire Physiothérapeute",H483="Stagiaire médecine",H483="Stagiaire - Service sociaux",H483="STAGIAIRE SOINS INFIRMIERS",H483="STAGIAIRE EXTERNE EN MÉDECINE",H483="ss",),1,0)</f>
        <v>0</v>
      </c>
      <c r="E483" s="28" t="s">
        <v>1930</v>
      </c>
      <c r="F483" s="28" t="s">
        <v>276</v>
      </c>
      <c r="G483" s="257">
        <v>11583</v>
      </c>
      <c r="H483" s="57" t="s">
        <v>103</v>
      </c>
      <c r="I483" s="52" t="s">
        <v>575</v>
      </c>
      <c r="J483" s="273">
        <f ca="1">IF(AK483&lt;=Données!$B$2,1," ")</f>
        <v>1</v>
      </c>
      <c r="K483" s="45">
        <v>1</v>
      </c>
      <c r="L483" s="46"/>
      <c r="M483" s="47"/>
      <c r="N483" s="48"/>
      <c r="O483" s="185"/>
      <c r="P483" s="187"/>
      <c r="Q483" s="185"/>
      <c r="R483" s="186"/>
      <c r="S483" s="186"/>
      <c r="T483" s="187"/>
      <c r="U483" s="187"/>
      <c r="V483" s="187"/>
      <c r="W483" s="187"/>
      <c r="X483" s="214"/>
      <c r="Y483" s="215"/>
      <c r="Z483" s="36"/>
      <c r="AA483" s="34"/>
      <c r="AB483" s="35"/>
      <c r="AC483" s="35"/>
      <c r="AD483" s="35"/>
      <c r="AE483" s="324"/>
      <c r="AF483" s="325"/>
      <c r="AG483" s="326"/>
      <c r="AH483" s="36"/>
      <c r="AI483" s="56"/>
      <c r="AJ483" s="41" t="s">
        <v>85</v>
      </c>
      <c r="AK483" s="42">
        <v>44596</v>
      </c>
      <c r="AL483" s="50"/>
      <c r="AM483" s="337" t="str">
        <f>INDEX($K$6:$AE$6,1,MATCH(1,K483:AE483,-1))</f>
        <v>95PFE-L2S</v>
      </c>
      <c r="AN483" s="337" t="str">
        <f>IF(INDEX($K$6:$AE$6,1,MATCH(1,K483:AE483,1))&lt;&gt;INDEX($K$6:$AE$6,1,MATCH(1,K483:AE483,-1)),INDEX($K$6:$AE$6,1,MATCH(1,K483:AE483,1)),"-")</f>
        <v>-</v>
      </c>
      <c r="AO483"/>
      <c r="AP483"/>
      <c r="AQ483"/>
    </row>
    <row r="484" spans="1:261" x14ac:dyDescent="0.2">
      <c r="A484" s="169" t="str">
        <f>IF(IFERROR(VLOOKUP(G484,EmployesActifs,1,FALSE),"Non")&lt;&gt;"Non","Oui","Non")</f>
        <v>Non</v>
      </c>
      <c r="B484" s="172">
        <f>IF(A484="Oui",1,0)</f>
        <v>0</v>
      </c>
      <c r="C484" s="172">
        <f>IF(OR(G484="Médecin",H484="Médecin",I484="Médecin",I484="Médecins",H484="anesthésiste",H484="boursier univ.",H484="chercheur",H484="chirurgien",H484="Résident(e)",H484="Md Urg",H484="Md Card",H484="Fellow",H484="Externe Médecine",H484="Directeur de la biobanque Médecin",H484="monit.-boursier",),1,0)</f>
        <v>0</v>
      </c>
      <c r="D484" s="172">
        <f>IF(OR(G484=0,H484="Stagiaire",H484="Stagiaires",H484="Externe",H484="Externes",G484="agence",H484="STAGIAIRE INFIRMIER(ÈRE)",H484="STAGIAIRE SI",H484="STAGIAIRE PAB",H484="STAGIAIRE EN PERFUSION",H484="Stagiaire Physiothérapeute",H484="Stagiaire médecine",H484="Stagiaire - Service sociaux",H484="STAGIAIRE SOINS INFIRMIERS",H484="STAGIAIRE EXTERNE EN MÉDECINE",H484="ss",),1,0)</f>
        <v>0</v>
      </c>
      <c r="E484" s="28" t="s">
        <v>1932</v>
      </c>
      <c r="F484" s="28" t="s">
        <v>1933</v>
      </c>
      <c r="G484" s="257">
        <v>10509</v>
      </c>
      <c r="H484" s="79" t="s">
        <v>103</v>
      </c>
      <c r="I484" s="164" t="s">
        <v>65</v>
      </c>
      <c r="J484" s="273">
        <f ca="1">IF(AK484&lt;=Données!$B$2,1," ")</f>
        <v>1</v>
      </c>
      <c r="K484" s="45"/>
      <c r="L484" s="46">
        <v>1</v>
      </c>
      <c r="M484" s="47"/>
      <c r="N484" s="48"/>
      <c r="O484" s="185"/>
      <c r="P484" s="187"/>
      <c r="Q484" s="185"/>
      <c r="R484" s="186"/>
      <c r="S484" s="186"/>
      <c r="T484" s="187"/>
      <c r="U484" s="187"/>
      <c r="V484" s="187"/>
      <c r="W484" s="187"/>
      <c r="X484" s="214"/>
      <c r="Y484" s="215"/>
      <c r="Z484" s="36"/>
      <c r="AA484" s="34"/>
      <c r="AB484" s="35"/>
      <c r="AC484" s="35"/>
      <c r="AD484" s="35"/>
      <c r="AE484" s="324"/>
      <c r="AF484" s="325"/>
      <c r="AG484" s="326"/>
      <c r="AH484" s="36"/>
      <c r="AI484" s="56"/>
      <c r="AJ484" s="41" t="s">
        <v>144</v>
      </c>
      <c r="AK484" s="42">
        <v>44589</v>
      </c>
      <c r="AL484" s="50"/>
      <c r="AM484" s="337" t="str">
        <f>INDEX($K$6:$AE$6,1,MATCH(1,K484:AE484,-1))</f>
        <v>95PFE-L2M</v>
      </c>
      <c r="AN484" s="337" t="str">
        <f>IF(INDEX($K$6:$AE$6,1,MATCH(1,K484:AE484,1))&lt;&gt;INDEX($K$6:$AE$6,1,MATCH(1,K484:AE484,-1)),INDEX($K$6:$AE$6,1,MATCH(1,K484:AE484,1)),"-")</f>
        <v>-</v>
      </c>
      <c r="AO484"/>
      <c r="AP484"/>
      <c r="AQ484"/>
    </row>
    <row r="485" spans="1:261" x14ac:dyDescent="0.2">
      <c r="A485" s="169" t="str">
        <f>IF(IFERROR(VLOOKUP(G485,EmployesActifs,1,FALSE),"Non")&lt;&gt;"Non","Oui","Non")</f>
        <v>Non</v>
      </c>
      <c r="B485" s="172">
        <f>IF(A485="Oui",1,0)</f>
        <v>0</v>
      </c>
      <c r="C485" s="172">
        <f>IF(OR(G485="Médecin",H485="Médecin",I485="Médecin",I485="Médecins",H485="anesthésiste",H485="boursier univ.",H485="chercheur",H485="chirurgien",H485="Résident(e)",H485="Md Urg",H485="Md Card",H485="Fellow",H485="Externe Médecine",H485="Directeur de la biobanque Médecin",H485="monit.-boursier",),1,0)</f>
        <v>0</v>
      </c>
      <c r="D485" s="172">
        <f>IF(OR(G485=0,H485="Stagiaire",H485="Stagiaires",H485="Externe",H485="Externes",G485="agence",H485="STAGIAIRE INFIRMIER(ÈRE)",H485="STAGIAIRE SI",H485="STAGIAIRE PAB",H485="STAGIAIRE EN PERFUSION",H485="Stagiaire Physiothérapeute",H485="Stagiaire médecine",H485="Stagiaire - Service sociaux",H485="STAGIAIRE SOINS INFIRMIERS",H485="STAGIAIRE EXTERNE EN MÉDECINE",H485="ss",),1,0)</f>
        <v>0</v>
      </c>
      <c r="E485" s="28" t="s">
        <v>4565</v>
      </c>
      <c r="F485" s="28" t="s">
        <v>4566</v>
      </c>
      <c r="G485" s="262">
        <v>13398</v>
      </c>
      <c r="H485" s="79" t="s">
        <v>54</v>
      </c>
      <c r="I485" s="164" t="s">
        <v>55</v>
      </c>
      <c r="J485" s="273" t="str">
        <f ca="1">IF(AK485&lt;=Données!$B$2,1," ")</f>
        <v xml:space="preserve"> </v>
      </c>
      <c r="K485" s="45"/>
      <c r="L485" s="46"/>
      <c r="M485" s="47">
        <v>1</v>
      </c>
      <c r="N485" s="48"/>
      <c r="O485" s="185"/>
      <c r="P485" s="187"/>
      <c r="Q485" s="185"/>
      <c r="R485" s="186"/>
      <c r="S485" s="186"/>
      <c r="T485" s="187"/>
      <c r="U485" s="187"/>
      <c r="V485" s="187"/>
      <c r="W485" s="187"/>
      <c r="X485" s="214"/>
      <c r="Y485" s="215"/>
      <c r="Z485" s="36"/>
      <c r="AA485" s="34"/>
      <c r="AB485" s="35"/>
      <c r="AC485" s="35"/>
      <c r="AD485" s="35"/>
      <c r="AE485" s="324"/>
      <c r="AF485" s="325"/>
      <c r="AG485" s="326"/>
      <c r="AH485" s="36"/>
      <c r="AI485" s="56"/>
      <c r="AJ485" s="41" t="s">
        <v>4462</v>
      </c>
      <c r="AK485" s="42">
        <v>45315</v>
      </c>
      <c r="AL485" s="50"/>
      <c r="AM485" s="337" t="str">
        <f>INDEX($K$6:$AE$6,1,MATCH(1,K485:AE485,-1))</f>
        <v>95PFE-L2L</v>
      </c>
      <c r="AN485" s="337" t="str">
        <f>IF(INDEX($K$6:$AE$6,1,MATCH(1,K485:AE485,1))&lt;&gt;INDEX($K$6:$AE$6,1,MATCH(1,K485:AE485,-1)),INDEX($K$6:$AE$6,1,MATCH(1,K485:AE485,1)),"-")</f>
        <v>-</v>
      </c>
      <c r="AO485"/>
      <c r="AP485"/>
      <c r="AQ485"/>
    </row>
    <row r="486" spans="1:261" x14ac:dyDescent="0.2">
      <c r="A486" s="169" t="str">
        <f>IF(IFERROR(VLOOKUP(G486,EmployesActifs,1,FALSE),"Non")&lt;&gt;"Non","Oui","Non")</f>
        <v>Non</v>
      </c>
      <c r="B486" s="172">
        <f>IF(A486="Oui",1,0)</f>
        <v>0</v>
      </c>
      <c r="C486" s="172">
        <f>IF(OR(G486="Médecin",H486="Médecin",I486="Médecin",I486="Médecins",H486="anesthésiste",H486="boursier univ.",H486="chercheur",H486="chirurgien",H486="Résident(e)",H486="Md Urg",H486="Md Card",H486="Fellow",H486="Externe Médecine",H486="Directeur de la biobanque Médecin",H486="monit.-boursier",),1,0)</f>
        <v>0</v>
      </c>
      <c r="D486" s="172">
        <f>IF(OR(G486=0,H486="Stagiaire",H486="Stagiaires",H486="Externe",H486="Externes",G486="agence",H486="STAGIAIRE INFIRMIER(ÈRE)",H486="STAGIAIRE SI",H486="STAGIAIRE PAB",H486="STAGIAIRE EN PERFUSION",H486="Stagiaire Physiothérapeute",H486="Stagiaire médecine",H486="Stagiaire - Service sociaux",H486="STAGIAIRE SOINS INFIRMIERS",H486="STAGIAIRE EXTERNE EN MÉDECINE",H486="ss",),1,0)</f>
        <v>0</v>
      </c>
      <c r="E486" s="28" t="s">
        <v>1937</v>
      </c>
      <c r="F486" s="28" t="s">
        <v>1938</v>
      </c>
      <c r="G486" s="255">
        <v>11622</v>
      </c>
      <c r="H486" s="57" t="s">
        <v>54</v>
      </c>
      <c r="I486" s="52" t="s">
        <v>55</v>
      </c>
      <c r="J486" s="273">
        <f ca="1">IF(AK486&lt;=Données!$B$2,1," ")</f>
        <v>1</v>
      </c>
      <c r="K486" s="45" t="s">
        <v>56</v>
      </c>
      <c r="L486" s="46"/>
      <c r="M486" s="47"/>
      <c r="N486" s="48"/>
      <c r="O486" s="185"/>
      <c r="P486" s="187"/>
      <c r="Q486" s="185" t="s">
        <v>56</v>
      </c>
      <c r="R486" s="186"/>
      <c r="S486" s="186" t="s">
        <v>56</v>
      </c>
      <c r="T486" s="187" t="s">
        <v>56</v>
      </c>
      <c r="U486" s="187"/>
      <c r="V486" s="187"/>
      <c r="W486" s="187"/>
      <c r="X486" s="214"/>
      <c r="Y486" s="215"/>
      <c r="Z486" s="36"/>
      <c r="AA486" s="34" t="s">
        <v>56</v>
      </c>
      <c r="AB486" s="35"/>
      <c r="AC486" s="35"/>
      <c r="AD486" s="35"/>
      <c r="AE486" s="324"/>
      <c r="AF486" s="325"/>
      <c r="AG486" s="326"/>
      <c r="AH486" s="36"/>
      <c r="AI486" s="56"/>
      <c r="AJ486" s="41" t="s">
        <v>66</v>
      </c>
      <c r="AK486" s="42"/>
      <c r="AL486" s="50" t="s">
        <v>1939</v>
      </c>
      <c r="AM486" s="337" t="e">
        <f>INDEX($K$6:$AE$6,1,MATCH(1,K486:AE486,-1))</f>
        <v>#N/A</v>
      </c>
      <c r="AN486" s="337" t="e">
        <f>IF(INDEX($K$6:$AE$6,1,MATCH(1,K486:AE486,1))&lt;&gt;INDEX($K$6:$AE$6,1,MATCH(1,K486:AE486,-1)),INDEX($K$6:$AE$6,1,MATCH(1,K486:AE486,1)),"-")</f>
        <v>#N/A</v>
      </c>
      <c r="AO486"/>
      <c r="AP486"/>
      <c r="AQ486"/>
    </row>
    <row r="487" spans="1:261" x14ac:dyDescent="0.2">
      <c r="A487" s="169" t="str">
        <f>IF(IFERROR(VLOOKUP(G487,EmployesActifs,1,FALSE),"Non")&lt;&gt;"Non","Oui","Non")</f>
        <v>Non</v>
      </c>
      <c r="B487" s="172">
        <f>IF(A487="Oui",1,0)</f>
        <v>0</v>
      </c>
      <c r="C487" s="172">
        <f>IF(OR(G487="Médecin",H487="Médecin",I487="Médecin",I487="Médecins",H487="anesthésiste",H487="boursier univ.",H487="chercheur",H487="chirurgien",H487="Résident(e)",H487="Md Urg",H487="Md Card",H487="Fellow",H487="Externe Médecine",H487="Directeur de la biobanque Médecin",H487="monit.-boursier",),1,0)</f>
        <v>0</v>
      </c>
      <c r="D487" s="172">
        <f>IF(OR(G487=0,H487="Stagiaire",H487="Stagiaires",H487="Externe",H487="Externes",G487="agence",H487="STAGIAIRE INFIRMIER(ÈRE)",H487="STAGIAIRE SI",H487="STAGIAIRE PAB",H487="STAGIAIRE EN PERFUSION",H487="Stagiaire Physiothérapeute",H487="Stagiaire médecine",H487="Stagiaire - Service sociaux",H487="STAGIAIRE SOINS INFIRMIERS",H487="STAGIAIRE EXTERNE EN MÉDECINE",H487="ss",),1,0)</f>
        <v>0</v>
      </c>
      <c r="E487" s="28" t="s">
        <v>1948</v>
      </c>
      <c r="F487" s="28" t="s">
        <v>485</v>
      </c>
      <c r="G487" s="257">
        <v>1563</v>
      </c>
      <c r="H487" s="79" t="s">
        <v>3386</v>
      </c>
      <c r="I487" s="164" t="s">
        <v>143</v>
      </c>
      <c r="J487" s="273">
        <f ca="1">IF(AK487&lt;=Données!$B$2,1," ")</f>
        <v>1</v>
      </c>
      <c r="K487" s="45"/>
      <c r="L487" s="46">
        <v>1</v>
      </c>
      <c r="M487" s="47"/>
      <c r="N487" s="48"/>
      <c r="O487" s="185"/>
      <c r="P487" s="187"/>
      <c r="Q487" s="185"/>
      <c r="R487" s="186"/>
      <c r="S487" s="186"/>
      <c r="T487" s="187"/>
      <c r="U487" s="187"/>
      <c r="V487" s="187"/>
      <c r="W487" s="187"/>
      <c r="X487" s="214"/>
      <c r="Y487" s="215"/>
      <c r="Z487" s="36"/>
      <c r="AA487" s="34"/>
      <c r="AB487" s="35"/>
      <c r="AC487" s="35"/>
      <c r="AD487" s="35"/>
      <c r="AE487" s="324"/>
      <c r="AF487" s="325"/>
      <c r="AG487" s="326"/>
      <c r="AH487" s="36"/>
      <c r="AI487" s="56"/>
      <c r="AJ487" s="41" t="s">
        <v>57</v>
      </c>
      <c r="AK487" s="42">
        <v>44582</v>
      </c>
      <c r="AL487" s="50"/>
      <c r="AM487" s="337" t="str">
        <f>INDEX($K$6:$AE$6,1,MATCH(1,K487:AE487,-1))</f>
        <v>95PFE-L2M</v>
      </c>
      <c r="AN487" s="337" t="str">
        <f>IF(INDEX($K$6:$AE$6,1,MATCH(1,K487:AE487,1))&lt;&gt;INDEX($K$6:$AE$6,1,MATCH(1,K487:AE487,-1)),INDEX($K$6:$AE$6,1,MATCH(1,K487:AE487,1)),"-")</f>
        <v>-</v>
      </c>
      <c r="AO487"/>
      <c r="AP487"/>
      <c r="AQ487"/>
    </row>
    <row r="488" spans="1:261" s="44" customFormat="1" x14ac:dyDescent="0.2">
      <c r="A488" s="169" t="str">
        <f>IF(IFERROR(VLOOKUP(G488,EmployesActifs,1,FALSE),"Non")&lt;&gt;"Non","Oui","Non")</f>
        <v>Non</v>
      </c>
      <c r="B488" s="172">
        <f>IF(A488="Oui",1,0)</f>
        <v>0</v>
      </c>
      <c r="C488" s="172">
        <f>IF(OR(G488="Médecin",H488="Médecin",I488="Médecin",I488="Médecins",H488="anesthésiste",H488="boursier univ.",H488="chercheur",H488="chirurgien",H488="Résident(e)",H488="Md Urg",H488="Md Card",H488="Fellow",H488="Externe Médecine",H488="Directeur de la biobanque Médecin",H488="monit.-boursier",),1,0)</f>
        <v>0</v>
      </c>
      <c r="D488" s="172">
        <f>IF(OR(G488=0,H488="Stagiaire",H488="Stagiaires",H488="Externe",H488="Externes",G488="agence",H488="STAGIAIRE INFIRMIER(ÈRE)",H488="STAGIAIRE SI",H488="STAGIAIRE PAB",H488="STAGIAIRE EN PERFUSION",H488="Stagiaire Physiothérapeute",H488="Stagiaire médecine",H488="Stagiaire - Service sociaux",H488="STAGIAIRE SOINS INFIRMIERS",H488="STAGIAIRE EXTERNE EN MÉDECINE",H488="ss",),1,0)</f>
        <v>0</v>
      </c>
      <c r="E488" s="28" t="s">
        <v>1950</v>
      </c>
      <c r="F488" s="28" t="s">
        <v>1951</v>
      </c>
      <c r="G488" s="257">
        <v>11941</v>
      </c>
      <c r="H488" s="79" t="s">
        <v>60</v>
      </c>
      <c r="I488" s="164" t="s">
        <v>5215</v>
      </c>
      <c r="J488" s="273">
        <f ca="1">IF(AK488&lt;=Données!$B$2,1," ")</f>
        <v>1</v>
      </c>
      <c r="K488" s="45" t="s">
        <v>56</v>
      </c>
      <c r="L488" s="46" t="s">
        <v>56</v>
      </c>
      <c r="M488" s="47" t="s">
        <v>56</v>
      </c>
      <c r="N488" s="48"/>
      <c r="O488" s="185"/>
      <c r="P488" s="187"/>
      <c r="Q488" s="185"/>
      <c r="R488" s="186"/>
      <c r="S488" s="186">
        <v>1</v>
      </c>
      <c r="T488" s="187"/>
      <c r="U488" s="187"/>
      <c r="V488" s="187"/>
      <c r="W488" s="187"/>
      <c r="X488" s="214"/>
      <c r="Y488" s="215"/>
      <c r="Z488" s="36"/>
      <c r="AA488" s="34"/>
      <c r="AB488" s="35"/>
      <c r="AC488" s="35"/>
      <c r="AD488" s="35"/>
      <c r="AE488" s="324"/>
      <c r="AF488" s="325"/>
      <c r="AG488" s="326"/>
      <c r="AH488" s="344"/>
      <c r="AI488" s="56"/>
      <c r="AJ488" s="41" t="s">
        <v>57</v>
      </c>
      <c r="AK488" s="42">
        <v>44580</v>
      </c>
      <c r="AL488" s="50"/>
      <c r="AM488" s="337" t="str">
        <f>INDEX($K$6:$AE$6,1,MATCH(1,K488:AE488,-1))</f>
        <v>1870 +</v>
      </c>
      <c r="AN488" s="337" t="str">
        <f>IF(INDEX($K$6:$AE$6,1,MATCH(1,K488:AE488,1))&lt;&gt;INDEX($K$6:$AE$6,1,MATCH(1,K488:AE488,-1)),INDEX($K$6:$AE$6,1,MATCH(1,K488:AE488,1)),"-")</f>
        <v>-</v>
      </c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</row>
    <row r="489" spans="1:261" s="44" customFormat="1" x14ac:dyDescent="0.2">
      <c r="A489" s="169" t="str">
        <f>IF(IFERROR(VLOOKUP(G489,EmployesActifs,1,FALSE),"Non")&lt;&gt;"Non","Oui","Non")</f>
        <v>Non</v>
      </c>
      <c r="B489" s="172">
        <f>IF(A489="Oui",1,0)</f>
        <v>0</v>
      </c>
      <c r="C489" s="172">
        <f>IF(OR(G489="Médecin",H489="Médecin",I489="Médecin",I489="Médecins",H489="anesthésiste",H489="boursier univ.",H489="chercheur",H489="chirurgien",H489="Résident(e)",H489="Md Urg",H489="Md Card",H489="Fellow",H489="Externe Médecine",H489="Directeur de la biobanque Médecin",H489="monit.-boursier",),1,0)</f>
        <v>0</v>
      </c>
      <c r="D489" s="172">
        <f>IF(OR(G489=0,H489="Stagiaire",H489="Stagiaires",H489="Externe",H489="Externes",G489="agence",H489="STAGIAIRE INFIRMIER(ÈRE)",H489="STAGIAIRE SI",H489="STAGIAIRE PAB",H489="STAGIAIRE EN PERFUSION",H489="Stagiaire Physiothérapeute",H489="Stagiaire médecine",H489="Stagiaire - Service sociaux",H489="STAGIAIRE SOINS INFIRMIERS",H489="STAGIAIRE EXTERNE EN MÉDECINE",H489="ss",),1,0)</f>
        <v>0</v>
      </c>
      <c r="E489" s="28" t="s">
        <v>1952</v>
      </c>
      <c r="F489" s="28" t="s">
        <v>161</v>
      </c>
      <c r="G489" s="257">
        <v>3817</v>
      </c>
      <c r="H489" s="79" t="s">
        <v>69</v>
      </c>
      <c r="I489" s="164" t="s">
        <v>61</v>
      </c>
      <c r="J489" s="273">
        <f ca="1">IF(AL489&lt;=Données!$B$2,1," ")</f>
        <v>1</v>
      </c>
      <c r="K489" s="45">
        <v>1</v>
      </c>
      <c r="L489" s="46"/>
      <c r="M489" s="47"/>
      <c r="N489" s="48"/>
      <c r="O489" s="185"/>
      <c r="P489" s="187"/>
      <c r="Q489" s="185"/>
      <c r="R489" s="186"/>
      <c r="S489" s="186"/>
      <c r="T489" s="187"/>
      <c r="U489" s="187"/>
      <c r="V489" s="187"/>
      <c r="W489" s="187"/>
      <c r="X489" s="214"/>
      <c r="Y489" s="215"/>
      <c r="Z489" s="36"/>
      <c r="AA489" s="34"/>
      <c r="AB489" s="35"/>
      <c r="AC489" s="35"/>
      <c r="AD489" s="35"/>
      <c r="AE489" s="324"/>
      <c r="AF489" s="325"/>
      <c r="AG489" s="326"/>
      <c r="AH489" s="36"/>
      <c r="AI489" s="56"/>
      <c r="AJ489" s="328"/>
      <c r="AK489" s="330" t="s">
        <v>85</v>
      </c>
      <c r="AL489" s="331">
        <v>44637</v>
      </c>
      <c r="AM489" s="337" t="str">
        <f>INDEX($K$6:$AE$6,1,MATCH(1,K489:AE489,-1))</f>
        <v>95PFE-L2S</v>
      </c>
      <c r="AN489" s="337" t="str">
        <f>IF(INDEX($K$6:$AE$6,1,MATCH(1,K489:AE489,1))&lt;&gt;INDEX($K$6:$AE$6,1,MATCH(1,K489:AE489,-1)),INDEX($K$6:$AE$6,1,MATCH(1,K489:AE489,1)),"-")</f>
        <v>-</v>
      </c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</row>
    <row r="490" spans="1:261" s="69" customFormat="1" x14ac:dyDescent="0.2">
      <c r="A490" s="169" t="str">
        <f>IF(IFERROR(VLOOKUP(G490,EmployesActifs,1,FALSE),"Non")&lt;&gt;"Non","Oui","Non")</f>
        <v>Non</v>
      </c>
      <c r="B490" s="172">
        <f>IF(A490="Oui",1,0)</f>
        <v>0</v>
      </c>
      <c r="C490" s="172">
        <f>IF(OR(G490="Médecin",H490="Médecin",I490="Médecin",I490="Médecins",H490="anesthésiste",H490="boursier univ.",H490="chercheur",H490="chirurgien",H490="Résident(e)",H490="Md Urg",H490="Md Card",H490="Fellow",H490="Externe Médecine",H490="Directeur de la biobanque Médecin",H490="monit.-boursier",),1,0)</f>
        <v>0</v>
      </c>
      <c r="D490" s="172">
        <f>IF(OR(G490=0,H490="Stagiaire",H490="Stagiaires",H490="Externe",H490="Externes",G490="agence",H490="STAGIAIRE INFIRMIER(ÈRE)",H490="STAGIAIRE SI",H490="STAGIAIRE PAB",H490="STAGIAIRE EN PERFUSION",H490="Stagiaire Physiothérapeute",H490="Stagiaire médecine",H490="Stagiaire - Service sociaux",H490="STAGIAIRE SOINS INFIRMIERS",H490="STAGIAIRE EXTERNE EN MÉDECINE",H490="ss",),1,0)</f>
        <v>0</v>
      </c>
      <c r="E490" s="28" t="s">
        <v>4069</v>
      </c>
      <c r="F490" s="28" t="s">
        <v>83</v>
      </c>
      <c r="G490" s="257">
        <v>11994</v>
      </c>
      <c r="H490" s="79" t="s">
        <v>54</v>
      </c>
      <c r="I490" s="164" t="s">
        <v>55</v>
      </c>
      <c r="J490" s="273">
        <f ca="1">IF(AK490&lt;=Données!$B$2,1," ")</f>
        <v>1</v>
      </c>
      <c r="K490" s="45" t="s">
        <v>56</v>
      </c>
      <c r="L490" s="46"/>
      <c r="M490" s="47"/>
      <c r="N490" s="48"/>
      <c r="O490" s="185"/>
      <c r="P490" s="187"/>
      <c r="Q490" s="185"/>
      <c r="R490" s="186"/>
      <c r="S490" s="186">
        <v>1</v>
      </c>
      <c r="T490" s="187"/>
      <c r="U490" s="187"/>
      <c r="V490" s="187"/>
      <c r="W490" s="187"/>
      <c r="X490" s="214"/>
      <c r="Y490" s="215"/>
      <c r="Z490" s="36"/>
      <c r="AA490" s="34"/>
      <c r="AB490" s="35"/>
      <c r="AC490" s="35"/>
      <c r="AD490" s="35"/>
      <c r="AE490" s="324"/>
      <c r="AF490" s="325"/>
      <c r="AG490" s="326"/>
      <c r="AH490" s="36"/>
      <c r="AI490" s="56"/>
      <c r="AJ490" s="41" t="s">
        <v>159</v>
      </c>
      <c r="AK490" s="42">
        <v>44575</v>
      </c>
      <c r="AL490" s="50"/>
      <c r="AM490" s="337" t="str">
        <f>INDEX($K$6:$AE$6,1,MATCH(1,K490:AE490,-1))</f>
        <v>1870 +</v>
      </c>
      <c r="AN490" s="337" t="str">
        <f>IF(INDEX($K$6:$AE$6,1,MATCH(1,K490:AE490,1))&lt;&gt;INDEX($K$6:$AE$6,1,MATCH(1,K490:AE490,-1)),INDEX($K$6:$AE$6,1,MATCH(1,K490:AE490,1)),"-")</f>
        <v>-</v>
      </c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</row>
    <row r="491" spans="1:261" s="69" customFormat="1" ht="13.35" customHeight="1" x14ac:dyDescent="0.2">
      <c r="A491" s="169" t="str">
        <f>IF(IFERROR(VLOOKUP(G491,EmployesActifs,1,FALSE),"Non")&lt;&gt;"Non","Oui","Non")</f>
        <v>Non</v>
      </c>
      <c r="B491" s="172">
        <f>IF(A491="Oui",1,0)</f>
        <v>0</v>
      </c>
      <c r="C491" s="172">
        <f>IF(OR(G491="Médecin",H491="Médecin",I491="Médecin",I491="Médecins",H491="anesthésiste",H491="boursier univ.",H491="chercheur",H491="chirurgien",H491="Résident(e)",H491="Md Urg",H491="Md Card",H491="Fellow",H491="Externe Médecine",H491="Directeur de la biobanque Médecin",H491="monit.-boursier",),1,0)</f>
        <v>0</v>
      </c>
      <c r="D491" s="172">
        <f>IF(OR(G491=0,H491="Stagiaire",H491="Stagiaires",H491="Externe",H491="Externes",G491="agence",H491="STAGIAIRE INFIRMIER(ÈRE)",H491="STAGIAIRE SI",H491="STAGIAIRE PAB",H491="STAGIAIRE EN PERFUSION",H491="Stagiaire Physiothérapeute",H491="Stagiaire médecine",H491="Stagiaire - Service sociaux",H491="STAGIAIRE SOINS INFIRMIERS",H491="STAGIAIRE EXTERNE EN MÉDECINE",H491="ss",),1,0)</f>
        <v>0</v>
      </c>
      <c r="E491" s="28" t="s">
        <v>3027</v>
      </c>
      <c r="F491" s="28" t="s">
        <v>519</v>
      </c>
      <c r="G491" s="257">
        <v>12654</v>
      </c>
      <c r="H491" s="79" t="s">
        <v>69</v>
      </c>
      <c r="I491" s="164" t="s">
        <v>5215</v>
      </c>
      <c r="J491" s="273">
        <f ca="1">IF(AK491&lt;=Données!$B$2,1," ")</f>
        <v>1</v>
      </c>
      <c r="K491" s="45"/>
      <c r="L491" s="46" t="s">
        <v>56</v>
      </c>
      <c r="M491" s="47" t="s">
        <v>56</v>
      </c>
      <c r="N491" s="48">
        <v>1</v>
      </c>
      <c r="O491" s="185"/>
      <c r="P491" s="187"/>
      <c r="Q491" s="185"/>
      <c r="R491" s="186"/>
      <c r="S491" s="186"/>
      <c r="T491" s="187"/>
      <c r="U491" s="187"/>
      <c r="V491" s="187"/>
      <c r="W491" s="187"/>
      <c r="X491" s="214"/>
      <c r="Y491" s="215"/>
      <c r="Z491" s="36"/>
      <c r="AA491" s="34"/>
      <c r="AB491" s="35"/>
      <c r="AC491" s="35"/>
      <c r="AD491" s="35"/>
      <c r="AE491" s="324"/>
      <c r="AF491" s="325"/>
      <c r="AG491" s="326"/>
      <c r="AH491" s="36"/>
      <c r="AI491" s="56"/>
      <c r="AJ491" s="41" t="s">
        <v>85</v>
      </c>
      <c r="AK491" s="42">
        <v>44860</v>
      </c>
      <c r="AL491" s="50"/>
      <c r="AM491" s="337" t="str">
        <f>INDEX($K$6:$AE$6,1,MATCH(1,K491:AE491,-1))</f>
        <v>F550</v>
      </c>
      <c r="AN491" s="337" t="str">
        <f>IF(INDEX($K$6:$AE$6,1,MATCH(1,K491:AE491,1))&lt;&gt;INDEX($K$6:$AE$6,1,MATCH(1,K491:AE491,-1)),INDEX($K$6:$AE$6,1,MATCH(1,K491:AE491,1)),"-")</f>
        <v>-</v>
      </c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</row>
    <row r="492" spans="1:261" x14ac:dyDescent="0.2">
      <c r="A492" s="169" t="str">
        <f>IF(IFERROR(VLOOKUP(G492,EmployesActifs,1,FALSE),"Non")&lt;&gt;"Non","Oui","Non")</f>
        <v>Non</v>
      </c>
      <c r="B492" s="172">
        <f>IF(A492="Oui",1,0)</f>
        <v>0</v>
      </c>
      <c r="C492" s="172">
        <f>IF(OR(G492="Médecin",H492="Médecin",I492="Médecin",I492="Médecins",H492="anesthésiste",H492="boursier univ.",H492="chercheur",H492="chirurgien",H492="Résident(e)",H492="Md Urg",H492="Md Card",H492="Fellow",H492="Externe Médecine",H492="Directeur de la biobanque Médecin",H492="monit.-boursier",),1,0)</f>
        <v>0</v>
      </c>
      <c r="D492" s="172">
        <f>IF(OR(G492=0,H492="Stagiaire",H492="Stagiaires",H492="Externe",H492="Externes",G492="agence",H492="STAGIAIRE INFIRMIER(ÈRE)",H492="STAGIAIRE SI",H492="STAGIAIRE PAB",H492="STAGIAIRE EN PERFUSION",H492="Stagiaire Physiothérapeute",H492="Stagiaire médecine",H492="Stagiaire - Service sociaux",H492="STAGIAIRE SOINS INFIRMIERS",H492="STAGIAIRE EXTERNE EN MÉDECINE",H492="ss",),1,0)</f>
        <v>0</v>
      </c>
      <c r="E492" s="28" t="s">
        <v>1954</v>
      </c>
      <c r="F492" s="28" t="s">
        <v>433</v>
      </c>
      <c r="G492" s="257">
        <v>10388</v>
      </c>
      <c r="H492" s="57" t="s">
        <v>731</v>
      </c>
      <c r="I492" s="66" t="s">
        <v>795</v>
      </c>
      <c r="J492" s="273">
        <f ca="1">IF(AK492&lt;=Données!$B$2,1," ")</f>
        <v>1</v>
      </c>
      <c r="K492" s="45">
        <v>1</v>
      </c>
      <c r="L492" s="46"/>
      <c r="M492" s="47"/>
      <c r="N492" s="48"/>
      <c r="O492" s="185"/>
      <c r="P492" s="187"/>
      <c r="Q492" s="185"/>
      <c r="R492" s="186"/>
      <c r="S492" s="186"/>
      <c r="T492" s="187"/>
      <c r="U492" s="187"/>
      <c r="V492" s="187"/>
      <c r="W492" s="187"/>
      <c r="X492" s="214"/>
      <c r="Y492" s="215"/>
      <c r="Z492" s="36"/>
      <c r="AA492" s="34"/>
      <c r="AB492" s="35"/>
      <c r="AC492" s="35"/>
      <c r="AD492" s="35"/>
      <c r="AE492" s="324"/>
      <c r="AF492" s="325"/>
      <c r="AG492" s="326"/>
      <c r="AH492" s="36"/>
      <c r="AI492" s="56"/>
      <c r="AJ492" s="41" t="s">
        <v>85</v>
      </c>
      <c r="AK492" s="42">
        <v>44951</v>
      </c>
      <c r="AL492" s="50"/>
      <c r="AM492" s="337" t="str">
        <f>INDEX($K$6:$AE$6,1,MATCH(1,K492:AE492,-1))</f>
        <v>95PFE-L2S</v>
      </c>
      <c r="AN492" s="337" t="str">
        <f>IF(INDEX($K$6:$AE$6,1,MATCH(1,K492:AE492,1))&lt;&gt;INDEX($K$6:$AE$6,1,MATCH(1,K492:AE492,-1)),INDEX($K$6:$AE$6,1,MATCH(1,K492:AE492,1)),"-")</f>
        <v>-</v>
      </c>
      <c r="AO492"/>
      <c r="AP492"/>
      <c r="AQ492"/>
    </row>
    <row r="493" spans="1:261" x14ac:dyDescent="0.2">
      <c r="A493" s="169" t="str">
        <f>IF(IFERROR(VLOOKUP(G493,EmployesActifs,1,FALSE),"Non")&lt;&gt;"Non","Oui","Non")</f>
        <v>Non</v>
      </c>
      <c r="B493" s="172">
        <f>IF(A493="Oui",1,0)</f>
        <v>0</v>
      </c>
      <c r="C493" s="172">
        <f>IF(OR(G493="Médecin",H493="Médecin",I493="Médecin",I493="Médecins",H493="anesthésiste",H493="boursier univ.",H493="chercheur",H493="chirurgien",H493="Résident(e)",H493="Md Urg",H493="Md Card",H493="Fellow",H493="Externe Médecine",H493="Directeur de la biobanque Médecin",H493="monit.-boursier",),1,0)</f>
        <v>0</v>
      </c>
      <c r="D493" s="172">
        <f>IF(OR(G493=0,H493="Stagiaire",H493="Stagiaires",H493="Externe",H493="Externes",G493="agence",H493="STAGIAIRE INFIRMIER(ÈRE)",H493="STAGIAIRE SI",H493="STAGIAIRE PAB",H493="STAGIAIRE EN PERFUSION",H493="Stagiaire Physiothérapeute",H493="Stagiaire médecine",H493="Stagiaire - Service sociaux",H493="STAGIAIRE SOINS INFIRMIERS",H493="STAGIAIRE EXTERNE EN MÉDECINE",H493="ss",),1,0)</f>
        <v>0</v>
      </c>
      <c r="E493" s="28" t="s">
        <v>1955</v>
      </c>
      <c r="F493" s="28" t="s">
        <v>1894</v>
      </c>
      <c r="G493" s="257">
        <v>11631</v>
      </c>
      <c r="H493" s="57" t="s">
        <v>69</v>
      </c>
      <c r="I493" s="52" t="s">
        <v>206</v>
      </c>
      <c r="J493" s="273">
        <f ca="1">IF(AK493&lt;=Données!$B$2,1," ")</f>
        <v>1</v>
      </c>
      <c r="K493" s="45"/>
      <c r="L493" s="46">
        <v>1</v>
      </c>
      <c r="M493" s="47"/>
      <c r="N493" s="48"/>
      <c r="O493" s="185"/>
      <c r="P493" s="187"/>
      <c r="Q493" s="185"/>
      <c r="R493" s="186"/>
      <c r="S493" s="186"/>
      <c r="T493" s="187"/>
      <c r="U493" s="187"/>
      <c r="V493" s="187"/>
      <c r="W493" s="187"/>
      <c r="X493" s="214"/>
      <c r="Y493" s="215"/>
      <c r="Z493" s="36"/>
      <c r="AA493" s="34"/>
      <c r="AB493" s="35"/>
      <c r="AC493" s="35"/>
      <c r="AD493" s="35"/>
      <c r="AE493" s="324"/>
      <c r="AF493" s="325"/>
      <c r="AG493" s="326"/>
      <c r="AH493" s="36"/>
      <c r="AI493" s="56"/>
      <c r="AJ493" s="41" t="s">
        <v>57</v>
      </c>
      <c r="AK493" s="42">
        <v>44580</v>
      </c>
      <c r="AL493" s="50"/>
      <c r="AM493" s="337" t="str">
        <f>INDEX($K$6:$AE$6,1,MATCH(1,K493:AE493,-1))</f>
        <v>95PFE-L2M</v>
      </c>
      <c r="AN493" s="337" t="str">
        <f>IF(INDEX($K$6:$AE$6,1,MATCH(1,K493:AE493,1))&lt;&gt;INDEX($K$6:$AE$6,1,MATCH(1,K493:AE493,-1)),INDEX($K$6:$AE$6,1,MATCH(1,K493:AE493,1)),"-")</f>
        <v>-</v>
      </c>
      <c r="AO493"/>
      <c r="AP493"/>
      <c r="AQ493"/>
    </row>
    <row r="494" spans="1:261" x14ac:dyDescent="0.2">
      <c r="A494" s="169" t="str">
        <f>IF(IFERROR(VLOOKUP(G494,EmployesActifs,1,FALSE),"Non")&lt;&gt;"Non","Oui","Non")</f>
        <v>Non</v>
      </c>
      <c r="B494" s="172">
        <f>IF(A494="Oui",1,0)</f>
        <v>0</v>
      </c>
      <c r="C494" s="172">
        <f>IF(OR(G494="Médecin",H494="Médecin",I494="Médecin",I494="Médecins",H494="anesthésiste",H494="boursier univ.",H494="chercheur",H494="chirurgien",H494="Résident(e)",H494="Md Urg",H494="Md Card",H494="Fellow",H494="Externe Médecine",H494="Directeur de la biobanque Médecin",H494="monit.-boursier",),1,0)</f>
        <v>0</v>
      </c>
      <c r="D494" s="172">
        <f>IF(OR(G494=0,H494="Stagiaire",H494="Stagiaires",H494="Externe",H494="Externes",G494="agence",H494="STAGIAIRE INFIRMIER(ÈRE)",H494="STAGIAIRE SI",H494="STAGIAIRE PAB",H494="STAGIAIRE EN PERFUSION",H494="Stagiaire Physiothérapeute",H494="Stagiaire médecine",H494="Stagiaire - Service sociaux",H494="STAGIAIRE SOINS INFIRMIERS",H494="STAGIAIRE EXTERNE EN MÉDECINE",H494="ss",),1,0)</f>
        <v>0</v>
      </c>
      <c r="E494" s="28" t="s">
        <v>3819</v>
      </c>
      <c r="F494" s="28" t="s">
        <v>1957</v>
      </c>
      <c r="G494" s="257">
        <v>9515</v>
      </c>
      <c r="H494" s="79" t="s">
        <v>1174</v>
      </c>
      <c r="I494" s="164" t="s">
        <v>379</v>
      </c>
      <c r="J494" s="273">
        <f ca="1">IF(AK494&lt;=Données!$B$2,1," ")</f>
        <v>1</v>
      </c>
      <c r="K494" s="45"/>
      <c r="L494" s="46" t="s">
        <v>56</v>
      </c>
      <c r="M494" s="47"/>
      <c r="N494" s="48"/>
      <c r="O494" s="185"/>
      <c r="P494" s="187"/>
      <c r="Q494" s="185"/>
      <c r="R494" s="186"/>
      <c r="S494" s="186">
        <v>1</v>
      </c>
      <c r="T494" s="187"/>
      <c r="U494" s="187"/>
      <c r="V494" s="187"/>
      <c r="W494" s="187"/>
      <c r="X494" s="214"/>
      <c r="Y494" s="215"/>
      <c r="Z494" s="36"/>
      <c r="AA494" s="34"/>
      <c r="AB494" s="35"/>
      <c r="AC494" s="35"/>
      <c r="AD494" s="35"/>
      <c r="AE494" s="324"/>
      <c r="AF494" s="325"/>
      <c r="AG494" s="326"/>
      <c r="AH494" s="36"/>
      <c r="AI494" s="56"/>
      <c r="AJ494" s="41" t="s">
        <v>98</v>
      </c>
      <c r="AK494" s="42">
        <v>44575</v>
      </c>
      <c r="AL494" s="50"/>
      <c r="AM494" s="337" t="str">
        <f>INDEX($K$6:$AE$6,1,MATCH(1,K494:AE494,-1))</f>
        <v>1870 +</v>
      </c>
      <c r="AN494" s="337" t="str">
        <f>IF(INDEX($K$6:$AE$6,1,MATCH(1,K494:AE494,1))&lt;&gt;INDEX($K$6:$AE$6,1,MATCH(1,K494:AE494,-1)),INDEX($K$6:$AE$6,1,MATCH(1,K494:AE494,1)),"-")</f>
        <v>-</v>
      </c>
      <c r="AO494"/>
      <c r="AP494"/>
      <c r="AQ494"/>
    </row>
    <row r="495" spans="1:261" x14ac:dyDescent="0.2">
      <c r="A495" s="169" t="str">
        <f>IF(IFERROR(VLOOKUP(G495,EmployesActifs,1,FALSE),"Non")&lt;&gt;"Non","Oui","Non")</f>
        <v>Non</v>
      </c>
      <c r="B495" s="172">
        <f>IF(A495="Oui",1,0)</f>
        <v>0</v>
      </c>
      <c r="C495" s="172">
        <f>IF(OR(G495="Médecin",H495="Médecin",I495="Médecin",I495="Médecins",H495="anesthésiste",H495="boursier univ.",H495="chercheur",H495="chirurgien",H495="Résident(e)",H495="Md Urg",H495="Md Card",H495="Fellow",H495="Externe Médecine",H495="Directeur de la biobanque Médecin",H495="monit.-boursier",),1,0)</f>
        <v>0</v>
      </c>
      <c r="D495" s="172">
        <f>IF(OR(G495=0,H495="Stagiaire",H495="Stagiaires",H495="Externe",H495="Externes",G495="agence",H495="STAGIAIRE INFIRMIER(ÈRE)",H495="STAGIAIRE SI",H495="STAGIAIRE PAB",H495="STAGIAIRE EN PERFUSION",H495="Stagiaire Physiothérapeute",H495="Stagiaire médecine",H495="Stagiaire - Service sociaux",H495="STAGIAIRE SOINS INFIRMIERS",H495="STAGIAIRE EXTERNE EN MÉDECINE",H495="ss",),1,0)</f>
        <v>0</v>
      </c>
      <c r="E495" s="28" t="s">
        <v>3819</v>
      </c>
      <c r="F495" s="28" t="s">
        <v>1957</v>
      </c>
      <c r="G495" s="257">
        <v>9515</v>
      </c>
      <c r="H495" s="79" t="s">
        <v>1174</v>
      </c>
      <c r="I495" s="164" t="s">
        <v>379</v>
      </c>
      <c r="J495" s="273">
        <f ca="1">IF(AK495&lt;=Données!$B$2,1," ")</f>
        <v>1</v>
      </c>
      <c r="K495" s="45"/>
      <c r="L495" s="46" t="s">
        <v>56</v>
      </c>
      <c r="M495" s="47"/>
      <c r="N495" s="48"/>
      <c r="O495" s="185"/>
      <c r="P495" s="187"/>
      <c r="Q495" s="185"/>
      <c r="R495" s="186"/>
      <c r="S495" s="186">
        <v>1</v>
      </c>
      <c r="T495" s="187"/>
      <c r="U495" s="187"/>
      <c r="V495" s="187"/>
      <c r="W495" s="187"/>
      <c r="X495" s="214"/>
      <c r="Y495" s="215"/>
      <c r="Z495" s="36"/>
      <c r="AA495" s="34"/>
      <c r="AB495" s="35"/>
      <c r="AC495" s="35"/>
      <c r="AD495" s="35"/>
      <c r="AE495" s="324"/>
      <c r="AF495" s="325"/>
      <c r="AG495" s="326"/>
      <c r="AH495" s="36"/>
      <c r="AI495" s="56"/>
      <c r="AJ495" s="41" t="s">
        <v>98</v>
      </c>
      <c r="AK495" s="42">
        <v>44575</v>
      </c>
      <c r="AL495" s="50"/>
      <c r="AM495" s="337" t="str">
        <f>INDEX($K$6:$AE$6,1,MATCH(1,K495:AE495,-1))</f>
        <v>1870 +</v>
      </c>
      <c r="AN495" s="337" t="str">
        <f>IF(INDEX($K$6:$AE$6,1,MATCH(1,K495:AE495,1))&lt;&gt;INDEX($K$6:$AE$6,1,MATCH(1,K495:AE495,-1)),INDEX($K$6:$AE$6,1,MATCH(1,K495:AE495,1)),"-")</f>
        <v>-</v>
      </c>
      <c r="AO495"/>
      <c r="AP495"/>
      <c r="AQ495"/>
    </row>
    <row r="496" spans="1:261" x14ac:dyDescent="0.2">
      <c r="A496" s="169" t="str">
        <f>IF(IFERROR(VLOOKUP(G496,EmployesActifs,1,FALSE),"Non")&lt;&gt;"Non","Oui","Non")</f>
        <v>Non</v>
      </c>
      <c r="B496" s="172">
        <f>IF(A496="Oui",1,0)</f>
        <v>0</v>
      </c>
      <c r="C496" s="172">
        <f>IF(OR(G496="Médecin",H496="Médecin",I496="Médecin",I496="Médecins",H496="anesthésiste",H496="boursier univ.",H496="chercheur",H496="chirurgien",H496="Résident(e)",H496="Md Urg",H496="Md Card",H496="Fellow",H496="Externe Médecine",H496="Directeur de la biobanque Médecin",H496="monit.-boursier",),1,0)</f>
        <v>0</v>
      </c>
      <c r="D496" s="172">
        <f>IF(OR(G496=0,H496="Stagiaire",H496="Stagiaires",H496="Externe",H496="Externes",G496="agence",H496="STAGIAIRE INFIRMIER(ÈRE)",H496="STAGIAIRE SI",H496="STAGIAIRE PAB",H496="STAGIAIRE EN PERFUSION",H496="Stagiaire Physiothérapeute",H496="Stagiaire médecine",H496="Stagiaire - Service sociaux",H496="STAGIAIRE SOINS INFIRMIERS",H496="STAGIAIRE EXTERNE EN MÉDECINE",H496="ss",),1,0)</f>
        <v>0</v>
      </c>
      <c r="E496" s="28" t="s">
        <v>1958</v>
      </c>
      <c r="F496" s="28" t="s">
        <v>1959</v>
      </c>
      <c r="G496" s="257">
        <v>11537</v>
      </c>
      <c r="H496" s="79" t="s">
        <v>69</v>
      </c>
      <c r="I496" s="164" t="s">
        <v>5717</v>
      </c>
      <c r="J496" s="273">
        <f ca="1">IF(AL496&lt;=Données!$B$2,1," ")</f>
        <v>1</v>
      </c>
      <c r="K496" s="45"/>
      <c r="L496" s="46">
        <v>1</v>
      </c>
      <c r="M496" s="47"/>
      <c r="N496" s="48"/>
      <c r="O496" s="185"/>
      <c r="P496" s="187"/>
      <c r="Q496" s="185"/>
      <c r="R496" s="186"/>
      <c r="S496" s="186"/>
      <c r="T496" s="187"/>
      <c r="U496" s="187"/>
      <c r="V496" s="187"/>
      <c r="W496" s="187"/>
      <c r="X496" s="214"/>
      <c r="Y496" s="215"/>
      <c r="Z496" s="36"/>
      <c r="AA496" s="34"/>
      <c r="AB496" s="35"/>
      <c r="AC496" s="35"/>
      <c r="AD496" s="35"/>
      <c r="AE496" s="324"/>
      <c r="AF496" s="325"/>
      <c r="AG496" s="326"/>
      <c r="AH496" s="36"/>
      <c r="AI496" s="56"/>
      <c r="AJ496" s="328"/>
      <c r="AK496" s="330" t="s">
        <v>66</v>
      </c>
      <c r="AL496" s="331">
        <v>44236</v>
      </c>
      <c r="AM496" s="337" t="str">
        <f>INDEX($K$6:$AE$6,1,MATCH(1,K496:AE496,-1))</f>
        <v>95PFE-L2M</v>
      </c>
      <c r="AN496" s="337" t="str">
        <f>IF(INDEX($K$6:$AE$6,1,MATCH(1,K496:AE496,1))&lt;&gt;INDEX($K$6:$AE$6,1,MATCH(1,K496:AE496,-1)),INDEX($K$6:$AE$6,1,MATCH(1,K496:AE496,1)),"-")</f>
        <v>-</v>
      </c>
      <c r="AO496"/>
      <c r="AP496"/>
      <c r="AQ496"/>
    </row>
    <row r="497" spans="1:43" x14ac:dyDescent="0.2">
      <c r="A497" s="169" t="str">
        <f>IF(IFERROR(VLOOKUP(G497,EmployesActifs,1,FALSE),"Non")&lt;&gt;"Non","Oui","Non")</f>
        <v>Non</v>
      </c>
      <c r="B497" s="172">
        <f>IF(A497="Oui",1,0)</f>
        <v>0</v>
      </c>
      <c r="C497" s="172">
        <f>IF(OR(G497="Médecin",H497="Médecin",I497="Médecin",I497="Médecins",H497="anesthésiste",H497="boursier univ.",H497="chercheur",H497="chirurgien",H497="Résident(e)",H497="Md Urg",H497="Md Card",H497="Fellow",H497="Externe Médecine",H497="Directeur de la biobanque Médecin",H497="monit.-boursier",),1,0)</f>
        <v>0</v>
      </c>
      <c r="D497" s="172">
        <f>IF(OR(G497=0,H497="Stagiaire",H497="Stagiaires",H497="Externe",H497="Externes",G497="agence",H497="STAGIAIRE INFIRMIER(ÈRE)",H497="STAGIAIRE SI",H497="STAGIAIRE PAB",H497="STAGIAIRE EN PERFUSION",H497="Stagiaire Physiothérapeute",H497="Stagiaire médecine",H497="Stagiaire - Service sociaux",H497="STAGIAIRE SOINS INFIRMIERS",H497="STAGIAIRE EXTERNE EN MÉDECINE",H497="ss",),1,0)</f>
        <v>0</v>
      </c>
      <c r="E497" s="28" t="s">
        <v>1958</v>
      </c>
      <c r="F497" s="28" t="s">
        <v>1960</v>
      </c>
      <c r="G497" s="257">
        <v>12124</v>
      </c>
      <c r="H497" s="57" t="s">
        <v>60</v>
      </c>
      <c r="I497" s="66" t="s">
        <v>88</v>
      </c>
      <c r="J497" s="273">
        <f ca="1">IF(AK497&lt;=Données!$B$2,1," ")</f>
        <v>1</v>
      </c>
      <c r="K497" s="45" t="s">
        <v>56</v>
      </c>
      <c r="L497" s="46">
        <v>1</v>
      </c>
      <c r="M497" s="47"/>
      <c r="N497" s="48"/>
      <c r="O497" s="185"/>
      <c r="P497" s="187"/>
      <c r="Q497" s="185"/>
      <c r="R497" s="186"/>
      <c r="S497" s="186"/>
      <c r="T497" s="187"/>
      <c r="U497" s="187"/>
      <c r="V497" s="187"/>
      <c r="W497" s="187"/>
      <c r="X497" s="214"/>
      <c r="Y497" s="215"/>
      <c r="Z497" s="36"/>
      <c r="AA497" s="34"/>
      <c r="AB497" s="35"/>
      <c r="AC497" s="35"/>
      <c r="AD497" s="35"/>
      <c r="AE497" s="324"/>
      <c r="AF497" s="325"/>
      <c r="AG497" s="326"/>
      <c r="AH497" s="36"/>
      <c r="AI497" s="56"/>
      <c r="AJ497" s="41" t="s">
        <v>98</v>
      </c>
      <c r="AK497" s="42">
        <v>44581</v>
      </c>
      <c r="AL497" s="50"/>
      <c r="AM497" s="337" t="str">
        <f>INDEX($K$6:$AE$6,1,MATCH(1,K497:AE497,-1))</f>
        <v>95PFE-L2M</v>
      </c>
      <c r="AN497" s="337" t="str">
        <f>IF(INDEX($K$6:$AE$6,1,MATCH(1,K497:AE497,1))&lt;&gt;INDEX($K$6:$AE$6,1,MATCH(1,K497:AE497,-1)),INDEX($K$6:$AE$6,1,MATCH(1,K497:AE497,1)),"-")</f>
        <v>-</v>
      </c>
      <c r="AO497"/>
      <c r="AP497"/>
      <c r="AQ497"/>
    </row>
    <row r="498" spans="1:43" x14ac:dyDescent="0.2">
      <c r="A498" s="169" t="str">
        <f>IF(IFERROR(VLOOKUP(G498,EmployesActifs,1,FALSE),"Non")&lt;&gt;"Non","Oui","Non")</f>
        <v>Non</v>
      </c>
      <c r="B498" s="172">
        <f>IF(A498="Oui",1,0)</f>
        <v>0</v>
      </c>
      <c r="C498" s="172">
        <f>IF(OR(G498="Médecin",H498="Médecin",I498="Médecin",I498="Médecins",H498="anesthésiste",H498="boursier univ.",H498="chercheur",H498="chirurgien",H498="Résident(e)",H498="Md Urg",H498="Md Card",H498="Fellow",H498="Externe Médecine",H498="Directeur de la biobanque Médecin",H498="monit.-boursier",),1,0)</f>
        <v>0</v>
      </c>
      <c r="D498" s="172">
        <f>IF(OR(G498=0,H498="Stagiaire",H498="Stagiaires",H498="Externe",H498="Externes",G498="agence",H498="STAGIAIRE INFIRMIER(ÈRE)",H498="STAGIAIRE SI",H498="STAGIAIRE PAB",H498="STAGIAIRE EN PERFUSION",H498="Stagiaire Physiothérapeute",H498="Stagiaire médecine",H498="Stagiaire - Service sociaux",H498="STAGIAIRE SOINS INFIRMIERS",H498="STAGIAIRE EXTERNE EN MÉDECINE",H498="ss",),1,0)</f>
        <v>0</v>
      </c>
      <c r="E498" s="28" t="s">
        <v>1962</v>
      </c>
      <c r="F498" s="28" t="s">
        <v>1963</v>
      </c>
      <c r="G498" s="257">
        <v>4313</v>
      </c>
      <c r="H498" s="57" t="s">
        <v>69</v>
      </c>
      <c r="I498" s="66" t="s">
        <v>401</v>
      </c>
      <c r="J498" s="273">
        <f ca="1">IF(AK498&lt;=Données!$B$2,1," ")</f>
        <v>1</v>
      </c>
      <c r="K498" s="45"/>
      <c r="L498" s="46"/>
      <c r="M498" s="47"/>
      <c r="N498" s="48"/>
      <c r="O498" s="185"/>
      <c r="P498" s="187"/>
      <c r="Q498" s="185"/>
      <c r="R498" s="186"/>
      <c r="S498" s="186"/>
      <c r="T498" s="187"/>
      <c r="U498" s="187"/>
      <c r="V498" s="187"/>
      <c r="W498" s="187"/>
      <c r="X498" s="214"/>
      <c r="Y498" s="215"/>
      <c r="Z498" s="36"/>
      <c r="AA498" s="34">
        <v>1</v>
      </c>
      <c r="AB498" s="35"/>
      <c r="AC498" s="35"/>
      <c r="AD498" s="35"/>
      <c r="AE498" s="324"/>
      <c r="AF498" s="325"/>
      <c r="AG498" s="326"/>
      <c r="AH498" s="36"/>
      <c r="AI498" s="56"/>
      <c r="AJ498" s="41" t="s">
        <v>365</v>
      </c>
      <c r="AK498" s="42">
        <v>43930</v>
      </c>
      <c r="AL498" s="50"/>
      <c r="AM498" s="337" t="str">
        <f>INDEX($K$6:$AE$6,1,MATCH(1,K498:AE498,-1))</f>
        <v>1511-S</v>
      </c>
      <c r="AN498" s="337" t="str">
        <f>IF(INDEX($K$6:$AE$6,1,MATCH(1,K498:AE498,1))&lt;&gt;INDEX($K$6:$AE$6,1,MATCH(1,K498:AE498,-1)),INDEX($K$6:$AE$6,1,MATCH(1,K498:AE498,1)),"-")</f>
        <v>-</v>
      </c>
      <c r="AO498"/>
      <c r="AP498"/>
      <c r="AQ498"/>
    </row>
    <row r="499" spans="1:43" x14ac:dyDescent="0.2">
      <c r="A499" s="169" t="str">
        <f>IF(IFERROR(VLOOKUP(G499,EmployesActifs,1,FALSE),"Non")&lt;&gt;"Non","Oui","Non")</f>
        <v>Non</v>
      </c>
      <c r="B499" s="172">
        <f>IF(A499="Oui",1,0)</f>
        <v>0</v>
      </c>
      <c r="C499" s="172">
        <f>IF(OR(G499="Médecin",H499="Médecin",I499="Médecin",I499="Médecins",H499="anesthésiste",H499="boursier univ.",H499="chercheur",H499="chirurgien",H499="Résident(e)",H499="Md Urg",H499="Md Card",H499="Fellow",H499="Externe Médecine",H499="Directeur de la biobanque Médecin",H499="monit.-boursier",),1,0)</f>
        <v>0</v>
      </c>
      <c r="D499" s="172">
        <f>IF(OR(G499=0,H499="Stagiaire",H499="Stagiaires",H499="Externe",H499="Externes",G499="agence",H499="STAGIAIRE INFIRMIER(ÈRE)",H499="STAGIAIRE SI",H499="STAGIAIRE PAB",H499="STAGIAIRE EN PERFUSION",H499="Stagiaire Physiothérapeute",H499="Stagiaire médecine",H499="Stagiaire - Service sociaux",H499="STAGIAIRE SOINS INFIRMIERS",H499="STAGIAIRE EXTERNE EN MÉDECINE",H499="ss",),1,0)</f>
        <v>0</v>
      </c>
      <c r="E499" s="28" t="s">
        <v>1966</v>
      </c>
      <c r="F499" s="28" t="s">
        <v>627</v>
      </c>
      <c r="G499" s="257">
        <v>10866</v>
      </c>
      <c r="H499" s="79" t="s">
        <v>3692</v>
      </c>
      <c r="I499" s="164" t="s">
        <v>3459</v>
      </c>
      <c r="J499" s="273">
        <f ca="1">IF(AK499&lt;=Données!$B$2,1," ")</f>
        <v>1</v>
      </c>
      <c r="K499" s="45"/>
      <c r="L499" s="46">
        <v>1</v>
      </c>
      <c r="M499" s="47"/>
      <c r="N499" s="48"/>
      <c r="O499" s="185"/>
      <c r="P499" s="187"/>
      <c r="Q499" s="185"/>
      <c r="R499" s="186"/>
      <c r="S499" s="186"/>
      <c r="T499" s="187"/>
      <c r="U499" s="187"/>
      <c r="V499" s="187"/>
      <c r="W499" s="187"/>
      <c r="X499" s="214"/>
      <c r="Y499" s="215"/>
      <c r="Z499" s="36"/>
      <c r="AA499" s="34"/>
      <c r="AB499" s="35"/>
      <c r="AC499" s="35"/>
      <c r="AD499" s="35"/>
      <c r="AE499" s="324"/>
      <c r="AF499" s="325"/>
      <c r="AG499" s="326"/>
      <c r="AH499" s="36"/>
      <c r="AI499" s="56"/>
      <c r="AJ499" s="41" t="s">
        <v>85</v>
      </c>
      <c r="AK499" s="42">
        <v>44595</v>
      </c>
      <c r="AL499" s="50"/>
      <c r="AM499" s="337" t="str">
        <f>INDEX($K$6:$AE$6,1,MATCH(1,K499:AE499,-1))</f>
        <v>95PFE-L2M</v>
      </c>
      <c r="AN499" s="337" t="str">
        <f>IF(INDEX($K$6:$AE$6,1,MATCH(1,K499:AE499,1))&lt;&gt;INDEX($K$6:$AE$6,1,MATCH(1,K499:AE499,-1)),INDEX($K$6:$AE$6,1,MATCH(1,K499:AE499,1)),"-")</f>
        <v>-</v>
      </c>
      <c r="AO499"/>
      <c r="AP499"/>
      <c r="AQ499"/>
    </row>
    <row r="500" spans="1:43" x14ac:dyDescent="0.2">
      <c r="A500" s="169" t="str">
        <f>IF(IFERROR(VLOOKUP(G500,EmployesActifs,1,FALSE),"Non")&lt;&gt;"Non","Oui","Non")</f>
        <v>Non</v>
      </c>
      <c r="B500" s="172">
        <f>IF(A500="Oui",1,0)</f>
        <v>0</v>
      </c>
      <c r="C500" s="172">
        <f>IF(OR(G500="Médecin",H500="Médecin",I500="Médecin",I500="Médecins",H500="anesthésiste",H500="boursier univ.",H500="chercheur",H500="chirurgien",H500="Résident(e)",H500="Md Urg",H500="Md Card",H500="Fellow",H500="Externe Médecine",H500="Directeur de la biobanque Médecin",H500="monit.-boursier",),1,0)</f>
        <v>0</v>
      </c>
      <c r="D500" s="172">
        <f>IF(OR(G500=0,H500="Stagiaire",H500="Stagiaires",H500="Externe",H500="Externes",G500="agence",H500="STAGIAIRE INFIRMIER(ÈRE)",H500="STAGIAIRE SI",H500="STAGIAIRE PAB",H500="STAGIAIRE EN PERFUSION",H500="Stagiaire Physiothérapeute",H500="Stagiaire médecine",H500="Stagiaire - Service sociaux",H500="STAGIAIRE SOINS INFIRMIERS",H500="STAGIAIRE EXTERNE EN MÉDECINE",H500="ss",),1,0)</f>
        <v>0</v>
      </c>
      <c r="E500" s="28" t="s">
        <v>1967</v>
      </c>
      <c r="F500" s="28" t="s">
        <v>602</v>
      </c>
      <c r="G500" s="257">
        <v>11371</v>
      </c>
      <c r="H500" s="57" t="s">
        <v>1767</v>
      </c>
      <c r="I500" s="66" t="s">
        <v>1625</v>
      </c>
      <c r="J500" s="273">
        <f ca="1">IF(AK500&lt;=Données!$B$2,1," ")</f>
        <v>1</v>
      </c>
      <c r="K500" s="45"/>
      <c r="L500" s="46"/>
      <c r="M500" s="47"/>
      <c r="N500" s="48"/>
      <c r="O500" s="185"/>
      <c r="P500" s="187"/>
      <c r="Q500" s="185"/>
      <c r="R500" s="186"/>
      <c r="S500" s="186"/>
      <c r="T500" s="187"/>
      <c r="U500" s="187"/>
      <c r="V500" s="187"/>
      <c r="W500" s="187"/>
      <c r="X500" s="214"/>
      <c r="Y500" s="215"/>
      <c r="Z500" s="36"/>
      <c r="AA500" s="34">
        <v>1</v>
      </c>
      <c r="AB500" s="35"/>
      <c r="AC500" s="35"/>
      <c r="AD500" s="35"/>
      <c r="AE500" s="324"/>
      <c r="AF500" s="325"/>
      <c r="AG500" s="326"/>
      <c r="AH500" s="36"/>
      <c r="AI500" s="56"/>
      <c r="AJ500" s="41" t="s">
        <v>740</v>
      </c>
      <c r="AK500" s="42">
        <v>44128</v>
      </c>
      <c r="AL500" s="50"/>
      <c r="AM500" s="337" t="str">
        <f>INDEX($K$6:$AE$6,1,MATCH(1,K500:AE500,-1))</f>
        <v>1511-S</v>
      </c>
      <c r="AN500" s="337" t="str">
        <f>IF(INDEX($K$6:$AE$6,1,MATCH(1,K500:AE500,1))&lt;&gt;INDEX($K$6:$AE$6,1,MATCH(1,K500:AE500,-1)),INDEX($K$6:$AE$6,1,MATCH(1,K500:AE500,1)),"-")</f>
        <v>-</v>
      </c>
      <c r="AO500"/>
      <c r="AP500"/>
      <c r="AQ500"/>
    </row>
    <row r="501" spans="1:43" x14ac:dyDescent="0.2">
      <c r="A501" s="169" t="str">
        <f>IF(IFERROR(VLOOKUP(G501,EmployesActifs,1,FALSE),"Non")&lt;&gt;"Non","Oui","Non")</f>
        <v>Non</v>
      </c>
      <c r="B501" s="172">
        <f>IF(A501="Oui",1,0)</f>
        <v>0</v>
      </c>
      <c r="C501" s="172">
        <f>IF(OR(G501="Médecin",H501="Médecin",I501="Médecin",I501="Médecins",H501="anesthésiste",H501="boursier univ.",H501="chercheur",H501="chirurgien",H501="Résident(e)",H501="Md Urg",H501="Md Card",H501="Fellow",H501="Externe Médecine",H501="Directeur de la biobanque Médecin",H501="monit.-boursier",),1,0)</f>
        <v>0</v>
      </c>
      <c r="D501" s="172">
        <f>IF(OR(G501=0,H501="Stagiaire",H501="Stagiaires",H501="Externe",H501="Externes",G501="agence",H501="STAGIAIRE INFIRMIER(ÈRE)",H501="STAGIAIRE SI",H501="STAGIAIRE PAB",H501="STAGIAIRE EN PERFUSION",H501="Stagiaire Physiothérapeute",H501="Stagiaire médecine",H501="Stagiaire - Service sociaux",H501="STAGIAIRE SOINS INFIRMIERS",H501="STAGIAIRE EXTERNE EN MÉDECINE",H501="ss",),1,0)</f>
        <v>0</v>
      </c>
      <c r="E501" s="28" t="s">
        <v>1968</v>
      </c>
      <c r="F501" s="28" t="s">
        <v>410</v>
      </c>
      <c r="G501" s="257">
        <v>5209</v>
      </c>
      <c r="H501" s="67" t="s">
        <v>69</v>
      </c>
      <c r="I501" s="58" t="s">
        <v>43</v>
      </c>
      <c r="J501" s="273">
        <f ca="1">IF(AK501&lt;=Données!$B$2,1," ")</f>
        <v>1</v>
      </c>
      <c r="K501" s="45"/>
      <c r="L501" s="46"/>
      <c r="M501" s="47"/>
      <c r="N501" s="48"/>
      <c r="O501" s="185"/>
      <c r="P501" s="187"/>
      <c r="Q501" s="185"/>
      <c r="R501" s="186"/>
      <c r="S501" s="186"/>
      <c r="T501" s="187"/>
      <c r="U501" s="187"/>
      <c r="V501" s="187"/>
      <c r="W501" s="187"/>
      <c r="X501" s="214"/>
      <c r="Y501" s="215"/>
      <c r="Z501" s="36">
        <v>1</v>
      </c>
      <c r="AA501" s="34"/>
      <c r="AB501" s="35"/>
      <c r="AC501" s="35"/>
      <c r="AD501" s="35"/>
      <c r="AE501" s="324"/>
      <c r="AF501" s="325"/>
      <c r="AG501" s="326"/>
      <c r="AH501" s="36"/>
      <c r="AI501" s="56"/>
      <c r="AJ501" s="41" t="s">
        <v>44</v>
      </c>
      <c r="AK501" s="42">
        <v>43957</v>
      </c>
      <c r="AL501" s="50"/>
      <c r="AM501" s="337" t="str">
        <f>INDEX($K$6:$AE$6,1,MATCH(1,K501:AE501,-1))</f>
        <v>1510-XS</v>
      </c>
      <c r="AN501" s="337" t="str">
        <f>IF(INDEX($K$6:$AE$6,1,MATCH(1,K501:AE501,1))&lt;&gt;INDEX($K$6:$AE$6,1,MATCH(1,K501:AE501,-1)),INDEX($K$6:$AE$6,1,MATCH(1,K501:AE501,1)),"-")</f>
        <v>-</v>
      </c>
      <c r="AO501"/>
      <c r="AP501"/>
      <c r="AQ501"/>
    </row>
    <row r="502" spans="1:43" x14ac:dyDescent="0.2">
      <c r="A502" s="169" t="str">
        <f>IF(IFERROR(VLOOKUP(G502,EmployesActifs,1,FALSE),"Non")&lt;&gt;"Non","Oui","Non")</f>
        <v>Non</v>
      </c>
      <c r="B502" s="172">
        <f>IF(A502="Oui",1,0)</f>
        <v>0</v>
      </c>
      <c r="C502" s="172">
        <f>IF(OR(G502="Médecin",H502="Médecin",I502="Médecin",I502="Médecins",H502="anesthésiste",H502="boursier univ.",H502="chercheur",H502="chirurgien",H502="Résident(e)",H502="Md Urg",H502="Md Card",H502="Fellow",H502="Externe Médecine",H502="Directeur de la biobanque Médecin",H502="monit.-boursier",),1,0)</f>
        <v>0</v>
      </c>
      <c r="D502" s="172">
        <f>IF(OR(G502=0,H502="Stagiaire",H502="Stagiaires",H502="Externe",H502="Externes",G502="agence",H502="STAGIAIRE INFIRMIER(ÈRE)",H502="STAGIAIRE SI",H502="STAGIAIRE PAB",H502="STAGIAIRE EN PERFUSION",H502="Stagiaire Physiothérapeute",H502="Stagiaire médecine",H502="Stagiaire - Service sociaux",H502="STAGIAIRE SOINS INFIRMIERS",H502="STAGIAIRE EXTERNE EN MÉDECINE",H502="ss",),1,0)</f>
        <v>0</v>
      </c>
      <c r="E502" s="28" t="s">
        <v>1969</v>
      </c>
      <c r="F502" s="28" t="s">
        <v>1970</v>
      </c>
      <c r="G502" s="257">
        <v>9220</v>
      </c>
      <c r="H502" s="57" t="s">
        <v>177</v>
      </c>
      <c r="I502" s="58" t="s">
        <v>84</v>
      </c>
      <c r="J502" s="273">
        <f ca="1">IF(AK502&lt;=Données!$B$2,1," ")</f>
        <v>1</v>
      </c>
      <c r="K502" s="45"/>
      <c r="L502" s="46">
        <v>1</v>
      </c>
      <c r="M502" s="47"/>
      <c r="N502" s="48"/>
      <c r="O502" s="185"/>
      <c r="P502" s="187"/>
      <c r="Q502" s="185"/>
      <c r="R502" s="186"/>
      <c r="S502" s="186"/>
      <c r="T502" s="187"/>
      <c r="U502" s="187"/>
      <c r="V502" s="187"/>
      <c r="W502" s="187"/>
      <c r="X502" s="214"/>
      <c r="Y502" s="215"/>
      <c r="Z502" s="36"/>
      <c r="AA502" s="34"/>
      <c r="AB502" s="35"/>
      <c r="AC502" s="35"/>
      <c r="AD502" s="35"/>
      <c r="AE502" s="324"/>
      <c r="AF502" s="325"/>
      <c r="AG502" s="326"/>
      <c r="AH502" s="36"/>
      <c r="AI502" s="56"/>
      <c r="AJ502" s="41" t="s">
        <v>159</v>
      </c>
      <c r="AK502" s="42">
        <v>44778</v>
      </c>
      <c r="AL502" s="50"/>
      <c r="AM502" s="337" t="str">
        <f>INDEX($K$6:$AE$6,1,MATCH(1,K502:AE502,-1))</f>
        <v>95PFE-L2M</v>
      </c>
      <c r="AN502" s="337" t="str">
        <f>IF(INDEX($K$6:$AE$6,1,MATCH(1,K502:AE502,1))&lt;&gt;INDEX($K$6:$AE$6,1,MATCH(1,K502:AE502,-1)),INDEX($K$6:$AE$6,1,MATCH(1,K502:AE502,1)),"-")</f>
        <v>-</v>
      </c>
      <c r="AO502"/>
      <c r="AP502"/>
      <c r="AQ502"/>
    </row>
    <row r="503" spans="1:43" x14ac:dyDescent="0.2">
      <c r="A503" s="169" t="str">
        <f>IF(IFERROR(VLOOKUP(G503,EmployesActifs,1,FALSE),"Non")&lt;&gt;"Non","Oui","Non")</f>
        <v>Non</v>
      </c>
      <c r="B503" s="172">
        <f>IF(A503="Oui",1,0)</f>
        <v>0</v>
      </c>
      <c r="C503" s="172">
        <f>IF(OR(G503="Médecin",H503="Médecin",I503="Médecin",I503="Médecins",H503="anesthésiste",H503="boursier univ.",H503="chercheur",H503="chirurgien",H503="Résident(e)",H503="Md Urg",H503="Md Card",H503="Fellow",H503="Externe Médecine",H503="Directeur de la biobanque Médecin",H503="monit.-boursier",),1,0)</f>
        <v>0</v>
      </c>
      <c r="D503" s="172">
        <f>IF(OR(G503=0,H503="Stagiaire",H503="Stagiaires",H503="Externe",H503="Externes",G503="agence",H503="STAGIAIRE INFIRMIER(ÈRE)",H503="STAGIAIRE SI",H503="STAGIAIRE PAB",H503="STAGIAIRE EN PERFUSION",H503="Stagiaire Physiothérapeute",H503="Stagiaire médecine",H503="Stagiaire - Service sociaux",H503="STAGIAIRE SOINS INFIRMIERS",H503="STAGIAIRE EXTERNE EN MÉDECINE",H503="ss",),1,0)</f>
        <v>0</v>
      </c>
      <c r="E503" s="28" t="s">
        <v>1971</v>
      </c>
      <c r="F503" s="28" t="s">
        <v>1972</v>
      </c>
      <c r="G503" s="262">
        <v>12127</v>
      </c>
      <c r="H503" s="83" t="s">
        <v>103</v>
      </c>
      <c r="I503" s="66" t="s">
        <v>146</v>
      </c>
      <c r="J503" s="273">
        <f ca="1">IF(AK503&lt;=Données!$B$2,1," ")</f>
        <v>1</v>
      </c>
      <c r="K503" s="45"/>
      <c r="L503" s="46">
        <v>1</v>
      </c>
      <c r="M503" s="47"/>
      <c r="N503" s="48"/>
      <c r="O503" s="185"/>
      <c r="P503" s="187"/>
      <c r="Q503" s="185"/>
      <c r="R503" s="186"/>
      <c r="S503" s="186"/>
      <c r="T503" s="187"/>
      <c r="U503" s="187"/>
      <c r="V503" s="187"/>
      <c r="W503" s="187"/>
      <c r="X503" s="214"/>
      <c r="Y503" s="215"/>
      <c r="Z503" s="36"/>
      <c r="AA503" s="34"/>
      <c r="AB503" s="35"/>
      <c r="AC503" s="35"/>
      <c r="AD503" s="35"/>
      <c r="AE503" s="324"/>
      <c r="AF503" s="325"/>
      <c r="AG503" s="326"/>
      <c r="AH503" s="36"/>
      <c r="AI503" s="56"/>
      <c r="AJ503" s="41" t="s">
        <v>85</v>
      </c>
      <c r="AK503" s="42">
        <v>44609</v>
      </c>
      <c r="AL503" s="50"/>
      <c r="AM503" s="337" t="str">
        <f>INDEX($K$6:$AE$6,1,MATCH(1,K503:AE503,-1))</f>
        <v>95PFE-L2M</v>
      </c>
      <c r="AN503" s="337" t="str">
        <f>IF(INDEX($K$6:$AE$6,1,MATCH(1,K503:AE503,1))&lt;&gt;INDEX($K$6:$AE$6,1,MATCH(1,K503:AE503,-1)),INDEX($K$6:$AE$6,1,MATCH(1,K503:AE503,1)),"-")</f>
        <v>-</v>
      </c>
      <c r="AO503"/>
      <c r="AP503"/>
      <c r="AQ503"/>
    </row>
    <row r="504" spans="1:43" x14ac:dyDescent="0.2">
      <c r="A504" s="169" t="str">
        <f>IF(IFERROR(VLOOKUP(G504,EmployesActifs,1,FALSE),"Non")&lt;&gt;"Non","Oui","Non")</f>
        <v>Non</v>
      </c>
      <c r="B504" s="172">
        <f>IF(A504="Oui",1,0)</f>
        <v>0</v>
      </c>
      <c r="C504" s="172">
        <f>IF(OR(G504="Médecin",H504="Médecin",I504="Médecin",I504="Médecins",H504="anesthésiste",H504="boursier univ.",H504="chercheur",H504="chirurgien",H504="Résident(e)",H504="Md Urg",H504="Md Card",H504="Fellow",H504="Externe Médecine",H504="Directeur de la biobanque Médecin",H504="monit.-boursier",),1,0)</f>
        <v>0</v>
      </c>
      <c r="D504" s="172">
        <f>IF(OR(G504=0,H504="Stagiaire",H504="Stagiaires",H504="Externe",H504="Externes",G504="agence",H504="STAGIAIRE INFIRMIER(ÈRE)",H504="STAGIAIRE SI",H504="STAGIAIRE PAB",H504="STAGIAIRE EN PERFUSION",H504="Stagiaire Physiothérapeute",H504="Stagiaire médecine",H504="Stagiaire - Service sociaux",H504="STAGIAIRE SOINS INFIRMIERS",H504="STAGIAIRE EXTERNE EN MÉDECINE",H504="ss",),1,0)</f>
        <v>0</v>
      </c>
      <c r="E504" s="28" t="s">
        <v>3163</v>
      </c>
      <c r="F504" s="28" t="s">
        <v>3164</v>
      </c>
      <c r="G504" s="257">
        <v>12890</v>
      </c>
      <c r="H504" s="79" t="s">
        <v>69</v>
      </c>
      <c r="I504" s="164" t="s">
        <v>3373</v>
      </c>
      <c r="J504" s="273">
        <f ca="1">IF(AK504&lt;=Données!$B$2,1," ")</f>
        <v>1</v>
      </c>
      <c r="K504" s="45"/>
      <c r="L504" s="46" t="s">
        <v>56</v>
      </c>
      <c r="M504" s="47"/>
      <c r="N504" s="48" t="s">
        <v>56</v>
      </c>
      <c r="O504" s="185"/>
      <c r="P504" s="187"/>
      <c r="Q504" s="185"/>
      <c r="R504" s="186"/>
      <c r="S504" s="186">
        <v>1</v>
      </c>
      <c r="T504" s="187"/>
      <c r="U504" s="187"/>
      <c r="V504" s="187"/>
      <c r="W504" s="187"/>
      <c r="X504" s="214"/>
      <c r="Y504" s="215"/>
      <c r="Z504" s="36"/>
      <c r="AA504" s="34"/>
      <c r="AB504" s="35"/>
      <c r="AC504" s="35"/>
      <c r="AD504" s="35"/>
      <c r="AE504" s="324"/>
      <c r="AF504" s="325"/>
      <c r="AG504" s="326"/>
      <c r="AH504" s="36"/>
      <c r="AI504" s="56"/>
      <c r="AJ504" s="41" t="s">
        <v>85</v>
      </c>
      <c r="AK504" s="42">
        <v>44985</v>
      </c>
      <c r="AL504" s="50"/>
      <c r="AM504" s="337" t="str">
        <f>INDEX($K$6:$AE$6,1,MATCH(1,K504:AE504,-1))</f>
        <v>1870 +</v>
      </c>
      <c r="AN504" s="337" t="str">
        <f>IF(INDEX($K$6:$AE$6,1,MATCH(1,K504:AE504,1))&lt;&gt;INDEX($K$6:$AE$6,1,MATCH(1,K504:AE504,-1)),INDEX($K$6:$AE$6,1,MATCH(1,K504:AE504,1)),"-")</f>
        <v>-</v>
      </c>
      <c r="AO504"/>
      <c r="AP504"/>
      <c r="AQ504"/>
    </row>
    <row r="505" spans="1:43" x14ac:dyDescent="0.2">
      <c r="A505" s="169" t="str">
        <f>IF(IFERROR(VLOOKUP(G505,EmployesActifs,1,FALSE),"Non")&lt;&gt;"Non","Oui","Non")</f>
        <v>Non</v>
      </c>
      <c r="B505" s="172">
        <f>IF(A505="Oui",1,0)</f>
        <v>0</v>
      </c>
      <c r="C505" s="172">
        <f>IF(OR(G505="Médecin",H505="Médecin",I505="Médecin",I505="Médecins",H505="anesthésiste",H505="boursier univ.",H505="chercheur",H505="chirurgien",H505="Résident(e)",H505="Md Urg",H505="Md Card",H505="Fellow",H505="Externe Médecine",H505="Directeur de la biobanque Médecin",H505="monit.-boursier",),1,0)</f>
        <v>0</v>
      </c>
      <c r="D505" s="172">
        <f>IF(OR(G505=0,H505="Stagiaire",H505="Stagiaires",H505="Externe",H505="Externes",G505="agence",H505="STAGIAIRE INFIRMIER(ÈRE)",H505="STAGIAIRE SI",H505="STAGIAIRE PAB",H505="STAGIAIRE EN PERFUSION",H505="Stagiaire Physiothérapeute",H505="Stagiaire médecine",H505="Stagiaire - Service sociaux",H505="STAGIAIRE SOINS INFIRMIERS",H505="STAGIAIRE EXTERNE EN MÉDECINE",H505="ss",),1,0)</f>
        <v>0</v>
      </c>
      <c r="E505" s="28" t="s">
        <v>3993</v>
      </c>
      <c r="F505" s="28" t="s">
        <v>1980</v>
      </c>
      <c r="G505" s="257">
        <v>11310</v>
      </c>
      <c r="H505" s="79" t="s">
        <v>103</v>
      </c>
      <c r="I505" s="164" t="s">
        <v>65</v>
      </c>
      <c r="J505" s="273">
        <f ca="1">IF(AL505&lt;=Données!$B$2,1," ")</f>
        <v>1</v>
      </c>
      <c r="K505" s="45"/>
      <c r="L505" s="46" t="s">
        <v>56</v>
      </c>
      <c r="M505" s="47" t="s">
        <v>56</v>
      </c>
      <c r="N505" s="48">
        <v>1</v>
      </c>
      <c r="O505" s="185"/>
      <c r="P505" s="187"/>
      <c r="Q505" s="185"/>
      <c r="R505" s="186"/>
      <c r="S505" s="186" t="s">
        <v>56</v>
      </c>
      <c r="T505" s="187"/>
      <c r="U505" s="187"/>
      <c r="V505" s="187"/>
      <c r="W505" s="187"/>
      <c r="X505" s="214"/>
      <c r="Y505" s="215"/>
      <c r="Z505" s="36"/>
      <c r="AA505" s="34"/>
      <c r="AB505" s="35" t="s">
        <v>56</v>
      </c>
      <c r="AC505" s="35" t="s">
        <v>56</v>
      </c>
      <c r="AD505" s="35"/>
      <c r="AE505" s="324" t="s">
        <v>56</v>
      </c>
      <c r="AF505" s="325"/>
      <c r="AG505" s="326"/>
      <c r="AH505" s="36"/>
      <c r="AI505" s="56"/>
      <c r="AJ505" s="328"/>
      <c r="AK505" s="330" t="s">
        <v>57</v>
      </c>
      <c r="AL505" s="331">
        <v>44594</v>
      </c>
      <c r="AM505" s="337" t="str">
        <f>INDEX($K$6:$AE$6,1,MATCH(1,K505:AE505,-1))</f>
        <v>F550</v>
      </c>
      <c r="AN505" s="337" t="str">
        <f>IF(INDEX($K$6:$AE$6,1,MATCH(1,K505:AE505,1))&lt;&gt;INDEX($K$6:$AE$6,1,MATCH(1,K505:AE505,-1)),INDEX($K$6:$AE$6,1,MATCH(1,K505:AE505,1)),"-")</f>
        <v>-</v>
      </c>
      <c r="AO505"/>
      <c r="AP505"/>
      <c r="AQ505"/>
    </row>
    <row r="506" spans="1:43" ht="12.75" customHeight="1" x14ac:dyDescent="0.2">
      <c r="A506" s="169" t="str">
        <f>IF(IFERROR(VLOOKUP(G506,EmployesActifs,1,FALSE),"Non")&lt;&gt;"Non","Oui","Non")</f>
        <v>Non</v>
      </c>
      <c r="B506" s="172">
        <f>IF(A506="Oui",1,0)</f>
        <v>0</v>
      </c>
      <c r="C506" s="172">
        <f>IF(OR(G506="Médecin",H506="Médecin",I506="Médecin",I506="Médecins",H506="anesthésiste",H506="boursier univ.",H506="chercheur",H506="chirurgien",H506="Résident(e)",H506="Md Urg",H506="Md Card",H506="Fellow",H506="Externe Médecine",H506="Directeur de la biobanque Médecin",H506="monit.-boursier",),1,0)</f>
        <v>0</v>
      </c>
      <c r="D506" s="172">
        <f>IF(OR(G506=0,H506="Stagiaire",H506="Stagiaires",H506="Externe",H506="Externes",G506="agence",H506="STAGIAIRE INFIRMIER(ÈRE)",H506="STAGIAIRE SI",H506="STAGIAIRE PAB",H506="STAGIAIRE EN PERFUSION",H506="Stagiaire Physiothérapeute",H506="Stagiaire médecine",H506="Stagiaire - Service sociaux",H506="STAGIAIRE SOINS INFIRMIERS",H506="STAGIAIRE EXTERNE EN MÉDECINE",H506="ss",),1,0)</f>
        <v>0</v>
      </c>
      <c r="E506" s="28" t="s">
        <v>1984</v>
      </c>
      <c r="F506" s="28" t="s">
        <v>1985</v>
      </c>
      <c r="G506" s="257">
        <v>9362</v>
      </c>
      <c r="H506" s="67" t="s">
        <v>69</v>
      </c>
      <c r="I506" s="66" t="s">
        <v>65</v>
      </c>
      <c r="J506" s="273">
        <f ca="1">IF(AK506&lt;=Données!$B$2,1," ")</f>
        <v>1</v>
      </c>
      <c r="K506" s="45"/>
      <c r="L506" s="46" t="s">
        <v>56</v>
      </c>
      <c r="M506" s="47"/>
      <c r="N506" s="48"/>
      <c r="O506" s="185"/>
      <c r="P506" s="187"/>
      <c r="Q506" s="185"/>
      <c r="R506" s="186"/>
      <c r="S506" s="186"/>
      <c r="T506" s="187"/>
      <c r="U506" s="187"/>
      <c r="V506" s="187"/>
      <c r="W506" s="187"/>
      <c r="X506" s="214"/>
      <c r="Y506" s="215"/>
      <c r="Z506" s="36"/>
      <c r="AA506" s="34"/>
      <c r="AB506" s="35">
        <v>1</v>
      </c>
      <c r="AC506" s="35"/>
      <c r="AD506" s="35"/>
      <c r="AE506" s="324"/>
      <c r="AF506" s="325"/>
      <c r="AG506" s="326"/>
      <c r="AH506" s="36"/>
      <c r="AI506" s="56"/>
      <c r="AJ506" s="41" t="s">
        <v>66</v>
      </c>
      <c r="AK506" s="42">
        <v>44307</v>
      </c>
      <c r="AL506" s="50"/>
      <c r="AM506" s="337" t="str">
        <f>INDEX($K$6:$AE$6,1,MATCH(1,K506:AE506,-1))</f>
        <v>1512-M</v>
      </c>
      <c r="AN506" s="337" t="str">
        <f>IF(INDEX($K$6:$AE$6,1,MATCH(1,K506:AE506,1))&lt;&gt;INDEX($K$6:$AE$6,1,MATCH(1,K506:AE506,-1)),INDEX($K$6:$AE$6,1,MATCH(1,K506:AE506,1)),"-")</f>
        <v>-</v>
      </c>
      <c r="AO506"/>
      <c r="AP506"/>
      <c r="AQ506"/>
    </row>
    <row r="507" spans="1:43" ht="12.75" customHeight="1" x14ac:dyDescent="0.2">
      <c r="A507" s="169" t="str">
        <f>IF(IFERROR(VLOOKUP(G507,EmployesActifs,1,FALSE),"Non")&lt;&gt;"Non","Oui","Non")</f>
        <v>Non</v>
      </c>
      <c r="B507" s="172">
        <f>IF(A507="Oui",1,0)</f>
        <v>0</v>
      </c>
      <c r="C507" s="172">
        <f>IF(OR(G507="Médecin",H507="Médecin",I507="Médecin",I507="Médecins",H507="anesthésiste",H507="boursier univ.",H507="chercheur",H507="chirurgien",H507="Résident(e)",H507="Md Urg",H507="Md Card",H507="Fellow",H507="Externe Médecine",H507="Directeur de la biobanque Médecin",H507="monit.-boursier",),1,0)</f>
        <v>0</v>
      </c>
      <c r="D507" s="172">
        <f>IF(OR(G507=0,H507="Stagiaire",H507="Stagiaires",H507="Externe",H507="Externes",G507="agence",H507="STAGIAIRE INFIRMIER(ÈRE)",H507="STAGIAIRE SI",H507="STAGIAIRE PAB",H507="STAGIAIRE EN PERFUSION",H507="Stagiaire Physiothérapeute",H507="Stagiaire médecine",H507="Stagiaire - Service sociaux",H507="STAGIAIRE SOINS INFIRMIERS",H507="STAGIAIRE EXTERNE EN MÉDECINE",H507="ss",),1,0)</f>
        <v>0</v>
      </c>
      <c r="E507" s="28" t="s">
        <v>1994</v>
      </c>
      <c r="F507" s="28" t="s">
        <v>1134</v>
      </c>
      <c r="G507" s="257">
        <v>9258</v>
      </c>
      <c r="H507" s="57" t="s">
        <v>54</v>
      </c>
      <c r="I507" s="52" t="s">
        <v>55</v>
      </c>
      <c r="J507" s="273">
        <f ca="1">IF(AK507&lt;=Données!$B$2,1," ")</f>
        <v>1</v>
      </c>
      <c r="K507" s="45">
        <v>1</v>
      </c>
      <c r="L507" s="46"/>
      <c r="M507" s="47"/>
      <c r="N507" s="48"/>
      <c r="O507" s="185"/>
      <c r="P507" s="187"/>
      <c r="Q507" s="185">
        <v>1</v>
      </c>
      <c r="R507" s="186"/>
      <c r="S507" s="186">
        <v>1</v>
      </c>
      <c r="T507" s="187"/>
      <c r="U507" s="187"/>
      <c r="V507" s="187"/>
      <c r="W507" s="187"/>
      <c r="X507" s="214"/>
      <c r="Y507" s="215"/>
      <c r="Z507" s="36"/>
      <c r="AA507" s="34"/>
      <c r="AB507" s="35"/>
      <c r="AC507" s="35"/>
      <c r="AD507" s="35"/>
      <c r="AE507" s="324"/>
      <c r="AF507" s="325"/>
      <c r="AG507" s="326"/>
      <c r="AH507" s="36"/>
      <c r="AI507" s="56"/>
      <c r="AJ507" s="41" t="s">
        <v>144</v>
      </c>
      <c r="AK507" s="42">
        <v>44585</v>
      </c>
      <c r="AL507" s="50" t="s">
        <v>1995</v>
      </c>
      <c r="AM507" s="337" t="str">
        <f>INDEX($K$6:$AE$6,1,MATCH(1,K507:AE507,-1))</f>
        <v>95PFE-L2S</v>
      </c>
      <c r="AN507" s="337" t="str">
        <f>IF(INDEX($K$6:$AE$6,1,MATCH(1,K507:AE507,1))&lt;&gt;INDEX($K$6:$AE$6,1,MATCH(1,K507:AE507,-1)),INDEX($K$6:$AE$6,1,MATCH(1,K507:AE507,1)),"-")</f>
        <v>1860-S</v>
      </c>
      <c r="AO507"/>
      <c r="AP507"/>
      <c r="AQ507"/>
    </row>
    <row r="508" spans="1:43" ht="15" customHeight="1" x14ac:dyDescent="0.2">
      <c r="A508" s="169" t="str">
        <f>IF(IFERROR(VLOOKUP(G508,EmployesActifs,1,FALSE),"Non")&lt;&gt;"Non","Oui","Non")</f>
        <v>Non</v>
      </c>
      <c r="B508" s="172">
        <f>IF(A508="Oui",1,0)</f>
        <v>0</v>
      </c>
      <c r="C508" s="172">
        <f>IF(OR(G508="Médecin",H508="Médecin",I508="Médecin",I508="Médecins",H508="anesthésiste",H508="boursier univ.",H508="chercheur",H508="chirurgien",H508="Résident(e)",H508="Md Urg",H508="Md Card",H508="Fellow",H508="Externe Médecine",H508="Directeur de la biobanque Médecin",H508="monit.-boursier",),1,0)</f>
        <v>0</v>
      </c>
      <c r="D508" s="172">
        <f>IF(OR(G508=0,H508="Stagiaire",H508="Stagiaires",H508="Externe",H508="Externes",G508="agence",H508="STAGIAIRE INFIRMIER(ÈRE)",H508="STAGIAIRE SI",H508="STAGIAIRE PAB",H508="STAGIAIRE EN PERFUSION",H508="Stagiaire Physiothérapeute",H508="Stagiaire médecine",H508="Stagiaire - Service sociaux",H508="STAGIAIRE SOINS INFIRMIERS",H508="STAGIAIRE EXTERNE EN MÉDECINE",H508="ss",),1,0)</f>
        <v>0</v>
      </c>
      <c r="E508" s="28" t="s">
        <v>4352</v>
      </c>
      <c r="F508" s="28" t="s">
        <v>1853</v>
      </c>
      <c r="G508" s="255">
        <v>13108</v>
      </c>
      <c r="H508" s="79" t="s">
        <v>177</v>
      </c>
      <c r="I508" s="164" t="s">
        <v>258</v>
      </c>
      <c r="J508" s="273">
        <f ca="1">IF(AK508&lt;=Données!$B$2,1," ")</f>
        <v>1</v>
      </c>
      <c r="K508" s="45"/>
      <c r="L508" s="46">
        <v>1</v>
      </c>
      <c r="M508" s="47"/>
      <c r="N508" s="48"/>
      <c r="O508" s="185"/>
      <c r="P508" s="187"/>
      <c r="Q508" s="185"/>
      <c r="R508" s="186"/>
      <c r="S508" s="186"/>
      <c r="T508" s="187"/>
      <c r="U508" s="187"/>
      <c r="V508" s="187"/>
      <c r="W508" s="187"/>
      <c r="X508" s="214"/>
      <c r="Y508" s="215"/>
      <c r="Z508" s="36"/>
      <c r="AA508" s="34"/>
      <c r="AB508" s="35"/>
      <c r="AC508" s="35"/>
      <c r="AD508" s="35"/>
      <c r="AE508" s="324"/>
      <c r="AF508" s="325"/>
      <c r="AG508" s="326"/>
      <c r="AH508" s="36"/>
      <c r="AI508" s="56"/>
      <c r="AJ508" s="41" t="s">
        <v>652</v>
      </c>
      <c r="AK508" s="42">
        <v>45132</v>
      </c>
      <c r="AL508" s="50"/>
      <c r="AM508" s="337" t="str">
        <f>INDEX($K$6:$AE$6,1,MATCH(1,K508:AE508,-1))</f>
        <v>95PFE-L2M</v>
      </c>
      <c r="AN508" s="337" t="str">
        <f>IF(INDEX($K$6:$AE$6,1,MATCH(1,K508:AE508,1))&lt;&gt;INDEX($K$6:$AE$6,1,MATCH(1,K508:AE508,-1)),INDEX($K$6:$AE$6,1,MATCH(1,K508:AE508,1)),"-")</f>
        <v>-</v>
      </c>
      <c r="AO508"/>
      <c r="AP508"/>
      <c r="AQ508"/>
    </row>
    <row r="509" spans="1:43" ht="12.75" customHeight="1" x14ac:dyDescent="0.2">
      <c r="A509" s="169" t="str">
        <f>IF(IFERROR(VLOOKUP(G509,EmployesActifs,1,FALSE),"Non")&lt;&gt;"Non","Oui","Non")</f>
        <v>Non</v>
      </c>
      <c r="B509" s="172">
        <f>IF(A509="Oui",1,0)</f>
        <v>0</v>
      </c>
      <c r="C509" s="172">
        <f>IF(OR(G509="Médecin",H509="Médecin",I509="Médecin",I509="Médecins",H509="anesthésiste",H509="boursier univ.",H509="chercheur",H509="chirurgien",H509="Résident(e)",H509="Md Urg",H509="Md Card",H509="Fellow",H509="Externe Médecine",H509="Directeur de la biobanque Médecin",H509="monit.-boursier",),1,0)</f>
        <v>0</v>
      </c>
      <c r="D509" s="172">
        <f>IF(OR(G509=0,H509="Stagiaire",H509="Stagiaires",H509="Externe",H509="Externes",G509="agence",H509="STAGIAIRE INFIRMIER(ÈRE)",H509="STAGIAIRE SI",H509="STAGIAIRE PAB",H509="STAGIAIRE EN PERFUSION",H509="Stagiaire Physiothérapeute",H509="Stagiaire médecine",H509="Stagiaire - Service sociaux",H509="STAGIAIRE SOINS INFIRMIERS",H509="STAGIAIRE EXTERNE EN MÉDECINE",H509="ss",),1,0)</f>
        <v>0</v>
      </c>
      <c r="E509" s="28" t="s">
        <v>1997</v>
      </c>
      <c r="F509" s="28" t="s">
        <v>564</v>
      </c>
      <c r="G509" s="257">
        <v>9226</v>
      </c>
      <c r="H509" s="79" t="s">
        <v>2098</v>
      </c>
      <c r="I509" s="164" t="s">
        <v>61</v>
      </c>
      <c r="J509" s="273" t="str">
        <f ca="1">IF(AM509&lt;=Données!$B$2,1," ")</f>
        <v xml:space="preserve"> </v>
      </c>
      <c r="K509" s="45"/>
      <c r="L509" s="46">
        <v>1</v>
      </c>
      <c r="M509" s="47"/>
      <c r="N509" s="48"/>
      <c r="O509" s="185"/>
      <c r="P509" s="187"/>
      <c r="Q509" s="185"/>
      <c r="R509" s="186"/>
      <c r="S509" s="186"/>
      <c r="T509" s="187"/>
      <c r="U509" s="187"/>
      <c r="V509" s="187"/>
      <c r="W509" s="187"/>
      <c r="X509" s="214"/>
      <c r="Y509" s="215"/>
      <c r="Z509" s="36"/>
      <c r="AA509" s="34"/>
      <c r="AB509" s="35"/>
      <c r="AC509" s="35"/>
      <c r="AD509" s="35"/>
      <c r="AE509" s="324"/>
      <c r="AF509" s="325"/>
      <c r="AG509" s="326"/>
      <c r="AH509" s="36"/>
      <c r="AI509" s="56"/>
      <c r="AJ509" s="333"/>
      <c r="AK509" s="40"/>
      <c r="AL509" s="327" t="s">
        <v>153</v>
      </c>
      <c r="AM509" s="337" t="str">
        <f>INDEX($K$6:$AE$6,1,MATCH(1,K509:AE509,-1))</f>
        <v>95PFE-L2M</v>
      </c>
      <c r="AN509" s="337" t="str">
        <f>IF(INDEX($K$6:$AE$6,1,MATCH(1,K509:AE509,1))&lt;&gt;INDEX($K$6:$AE$6,1,MATCH(1,K509:AE509,-1)),INDEX($K$6:$AE$6,1,MATCH(1,K509:AE509,1)),"-")</f>
        <v>-</v>
      </c>
      <c r="AO509"/>
      <c r="AP509"/>
      <c r="AQ509"/>
    </row>
    <row r="510" spans="1:43" ht="12.75" customHeight="1" x14ac:dyDescent="0.2">
      <c r="A510" s="169" t="str">
        <f>IF(IFERROR(VLOOKUP(G510,EmployesActifs,1,FALSE),"Non")&lt;&gt;"Non","Oui","Non")</f>
        <v>Non</v>
      </c>
      <c r="B510" s="172">
        <f>IF(A510="Oui",1,0)</f>
        <v>0</v>
      </c>
      <c r="C510" s="172">
        <f>IF(OR(G510="Médecin",H510="Médecin",I510="Médecin",I510="Médecins",H510="anesthésiste",H510="boursier univ.",H510="chercheur",H510="chirurgien",H510="Résident(e)",H510="Md Urg",H510="Md Card",H510="Fellow",H510="Externe Médecine",H510="Directeur de la biobanque Médecin",H510="monit.-boursier",),1,0)</f>
        <v>0</v>
      </c>
      <c r="D510" s="172">
        <f>IF(OR(G510=0,H510="Stagiaire",H510="Stagiaires",H510="Externe",H510="Externes",G510="agence",H510="STAGIAIRE INFIRMIER(ÈRE)",H510="STAGIAIRE SI",H510="STAGIAIRE PAB",H510="STAGIAIRE EN PERFUSION",H510="Stagiaire Physiothérapeute",H510="Stagiaire médecine",H510="Stagiaire - Service sociaux",H510="STAGIAIRE SOINS INFIRMIERS",H510="STAGIAIRE EXTERNE EN MÉDECINE",H510="ss",),1,0)</f>
        <v>0</v>
      </c>
      <c r="E510" s="28" t="s">
        <v>2004</v>
      </c>
      <c r="F510" s="28" t="s">
        <v>598</v>
      </c>
      <c r="G510" s="255">
        <v>4785</v>
      </c>
      <c r="H510" s="57" t="s">
        <v>54</v>
      </c>
      <c r="I510" s="52" t="s">
        <v>55</v>
      </c>
      <c r="J510" s="273">
        <f ca="1">IF(AK510&lt;=Données!$B$2,1," ")</f>
        <v>1</v>
      </c>
      <c r="K510" s="45"/>
      <c r="L510" s="46"/>
      <c r="M510" s="47"/>
      <c r="N510" s="48"/>
      <c r="O510" s="185"/>
      <c r="P510" s="187"/>
      <c r="Q510" s="185"/>
      <c r="R510" s="186"/>
      <c r="S510" s="186"/>
      <c r="T510" s="187"/>
      <c r="U510" s="187"/>
      <c r="V510" s="187"/>
      <c r="W510" s="187"/>
      <c r="X510" s="214"/>
      <c r="Y510" s="215"/>
      <c r="Z510" s="36"/>
      <c r="AA510" s="34"/>
      <c r="AB510" s="35">
        <v>1</v>
      </c>
      <c r="AC510" s="35"/>
      <c r="AD510" s="35"/>
      <c r="AE510" s="324"/>
      <c r="AF510" s="325"/>
      <c r="AG510" s="326"/>
      <c r="AH510" s="36"/>
      <c r="AI510" s="56"/>
      <c r="AJ510" s="41" t="s">
        <v>666</v>
      </c>
      <c r="AK510" s="42">
        <v>42200</v>
      </c>
      <c r="AL510" s="50" t="s">
        <v>200</v>
      </c>
      <c r="AM510" s="337" t="str">
        <f>INDEX($K$6:$AE$6,1,MATCH(1,K510:AE510,-1))</f>
        <v>1512-M</v>
      </c>
      <c r="AN510" s="337" t="str">
        <f>IF(INDEX($K$6:$AE$6,1,MATCH(1,K510:AE510,1))&lt;&gt;INDEX($K$6:$AE$6,1,MATCH(1,K510:AE510,-1)),INDEX($K$6:$AE$6,1,MATCH(1,K510:AE510,1)),"-")</f>
        <v>-</v>
      </c>
      <c r="AO510"/>
      <c r="AP510"/>
      <c r="AQ510"/>
    </row>
    <row r="511" spans="1:43" ht="15" customHeight="1" x14ac:dyDescent="0.2">
      <c r="A511" s="169" t="str">
        <f>IF(IFERROR(VLOOKUP(G511,EmployesActifs,1,FALSE),"Non")&lt;&gt;"Non","Oui","Non")</f>
        <v>Non</v>
      </c>
      <c r="B511" s="172">
        <f>IF(A511="Oui",1,0)</f>
        <v>0</v>
      </c>
      <c r="C511" s="172">
        <f>IF(OR(G511="Médecin",H511="Médecin",I511="Médecin",I511="Médecins",H511="anesthésiste",H511="boursier univ.",H511="chercheur",H511="chirurgien",H511="Résident(e)",H511="Md Urg",H511="Md Card",H511="Fellow",H511="Externe Médecine",H511="Directeur de la biobanque Médecin",H511="monit.-boursier",),1,0)</f>
        <v>0</v>
      </c>
      <c r="D511" s="172">
        <f>IF(OR(G511=0,H511="Stagiaire",H511="Stagiaires",H511="Externe",H511="Externes",G511="agence",H511="STAGIAIRE INFIRMIER(ÈRE)",H511="STAGIAIRE SI",H511="STAGIAIRE PAB",H511="STAGIAIRE EN PERFUSION",H511="Stagiaire Physiothérapeute",H511="Stagiaire médecine",H511="Stagiaire - Service sociaux",H511="STAGIAIRE SOINS INFIRMIERS",H511="STAGIAIRE EXTERNE EN MÉDECINE",H511="ss",),1,0)</f>
        <v>0</v>
      </c>
      <c r="E511" s="28" t="s">
        <v>2005</v>
      </c>
      <c r="F511" s="28" t="s">
        <v>1774</v>
      </c>
      <c r="G511" s="257">
        <v>6642</v>
      </c>
      <c r="H511" s="79" t="s">
        <v>69</v>
      </c>
      <c r="I511" s="164" t="s">
        <v>5717</v>
      </c>
      <c r="J511" s="273">
        <f ca="1">IF(AK511&lt;=Données!$B$2,1," ")</f>
        <v>1</v>
      </c>
      <c r="K511" s="45" t="s">
        <v>56</v>
      </c>
      <c r="L511" s="46"/>
      <c r="M511" s="47"/>
      <c r="N511" s="48"/>
      <c r="O511" s="185"/>
      <c r="P511" s="187"/>
      <c r="Q511" s="185"/>
      <c r="R511" s="186"/>
      <c r="S511" s="186">
        <v>1</v>
      </c>
      <c r="T511" s="187"/>
      <c r="U511" s="187"/>
      <c r="V511" s="187"/>
      <c r="W511" s="187"/>
      <c r="X511" s="214"/>
      <c r="Y511" s="215"/>
      <c r="Z511" s="36"/>
      <c r="AA511" s="34"/>
      <c r="AB511" s="35"/>
      <c r="AC511" s="35"/>
      <c r="AD511" s="35"/>
      <c r="AE511" s="324"/>
      <c r="AF511" s="325"/>
      <c r="AG511" s="326"/>
      <c r="AH511" s="344"/>
      <c r="AI511" s="56"/>
      <c r="AJ511" s="41" t="s">
        <v>98</v>
      </c>
      <c r="AK511" s="42">
        <v>44575</v>
      </c>
      <c r="AL511" s="50"/>
      <c r="AM511" s="337" t="str">
        <f>INDEX($K$6:$AE$6,1,MATCH(1,K511:AE511,-1))</f>
        <v>1870 +</v>
      </c>
      <c r="AN511" s="337" t="str">
        <f>IF(INDEX($K$6:$AE$6,1,MATCH(1,K511:AE511,1))&lt;&gt;INDEX($K$6:$AE$6,1,MATCH(1,K511:AE511,-1)),INDEX($K$6:$AE$6,1,MATCH(1,K511:AE511,1)),"-")</f>
        <v>-</v>
      </c>
      <c r="AO511"/>
      <c r="AP511"/>
      <c r="AQ511"/>
    </row>
    <row r="512" spans="1:43" ht="15" customHeight="1" x14ac:dyDescent="0.2">
      <c r="A512" s="169" t="str">
        <f>IF(IFERROR(VLOOKUP(G512,EmployesActifs,1,FALSE),"Non")&lt;&gt;"Non","Oui","Non")</f>
        <v>Non</v>
      </c>
      <c r="B512" s="172">
        <f>IF(A512="Oui",1,0)</f>
        <v>0</v>
      </c>
      <c r="C512" s="172">
        <f>IF(OR(G512="Médecin",H512="Médecin",I512="Médecin",I512="Médecins",H512="anesthésiste",H512="boursier univ.",H512="chercheur",H512="chirurgien",H512="Résident(e)",H512="Md Urg",H512="Md Card",H512="Fellow",H512="Externe Médecine",H512="Directeur de la biobanque Médecin",H512="monit.-boursier",),1,0)</f>
        <v>0</v>
      </c>
      <c r="D512" s="172">
        <f>IF(OR(G512=0,H512="Stagiaire",H512="Stagiaires",H512="Externe",H512="Externes",G512="agence",H512="STAGIAIRE INFIRMIER(ÈRE)",H512="STAGIAIRE SI",H512="STAGIAIRE PAB",H512="STAGIAIRE EN PERFUSION",H512="Stagiaire Physiothérapeute",H512="Stagiaire médecine",H512="Stagiaire - Service sociaux",H512="STAGIAIRE SOINS INFIRMIERS",H512="STAGIAIRE EXTERNE EN MÉDECINE",H512="ss",),1,0)</f>
        <v>0</v>
      </c>
      <c r="E512" s="28" t="s">
        <v>3174</v>
      </c>
      <c r="F512" s="28" t="s">
        <v>297</v>
      </c>
      <c r="G512" s="257">
        <v>12903</v>
      </c>
      <c r="H512" s="57" t="s">
        <v>2919</v>
      </c>
      <c r="I512" s="52" t="s">
        <v>183</v>
      </c>
      <c r="J512" s="273">
        <f ca="1">IF(AK512&lt;=Données!$B$2,1," ")</f>
        <v>1</v>
      </c>
      <c r="K512" s="45"/>
      <c r="L512" s="46" t="s">
        <v>56</v>
      </c>
      <c r="M512" s="47"/>
      <c r="N512" s="48">
        <v>1</v>
      </c>
      <c r="O512" s="185"/>
      <c r="P512" s="187"/>
      <c r="Q512" s="185"/>
      <c r="R512" s="186"/>
      <c r="S512" s="186"/>
      <c r="T512" s="187"/>
      <c r="U512" s="187"/>
      <c r="V512" s="187"/>
      <c r="W512" s="187"/>
      <c r="X512" s="214"/>
      <c r="Y512" s="215"/>
      <c r="Z512" s="36"/>
      <c r="AA512" s="34"/>
      <c r="AB512" s="35"/>
      <c r="AC512" s="35"/>
      <c r="AD512" s="35"/>
      <c r="AE512" s="324"/>
      <c r="AF512" s="325"/>
      <c r="AG512" s="326"/>
      <c r="AH512" s="36"/>
      <c r="AI512" s="56"/>
      <c r="AJ512" s="41" t="s">
        <v>85</v>
      </c>
      <c r="AK512" s="42">
        <v>44986</v>
      </c>
      <c r="AL512" s="50"/>
      <c r="AM512" s="337" t="str">
        <f>INDEX($K$6:$AE$6,1,MATCH(1,K512:AE512,-1))</f>
        <v>F550</v>
      </c>
      <c r="AN512" s="337" t="str">
        <f>IF(INDEX($K$6:$AE$6,1,MATCH(1,K512:AE512,1))&lt;&gt;INDEX($K$6:$AE$6,1,MATCH(1,K512:AE512,-1)),INDEX($K$6:$AE$6,1,MATCH(1,K512:AE512,1)),"-")</f>
        <v>-</v>
      </c>
      <c r="AO512"/>
      <c r="AP512"/>
      <c r="AQ512"/>
    </row>
    <row r="513" spans="1:261" ht="15" customHeight="1" x14ac:dyDescent="0.2">
      <c r="A513" s="169" t="str">
        <f>IF(IFERROR(VLOOKUP(G513,EmployesActifs,1,FALSE),"Non")&lt;&gt;"Non","Oui","Non")</f>
        <v>Non</v>
      </c>
      <c r="B513" s="172">
        <f>IF(A513="Oui",1,0)</f>
        <v>0</v>
      </c>
      <c r="C513" s="172">
        <f>IF(OR(G513="Médecin",H513="Médecin",I513="Médecin",I513="Médecins",H513="anesthésiste",H513="boursier univ.",H513="chercheur",H513="chirurgien",H513="Résident(e)",H513="Md Urg",H513="Md Card",H513="Fellow",H513="Externe Médecine",H513="Directeur de la biobanque Médecin",H513="monit.-boursier",),1,0)</f>
        <v>0</v>
      </c>
      <c r="D513" s="172">
        <f>IF(OR(G513=0,H513="Stagiaire",H513="Stagiaires",H513="Externe",H513="Externes",G513="agence",H513="STAGIAIRE INFIRMIER(ÈRE)",H513="STAGIAIRE SI",H513="STAGIAIRE PAB",H513="STAGIAIRE EN PERFUSION",H513="Stagiaire Physiothérapeute",H513="Stagiaire médecine",H513="Stagiaire - Service sociaux",H513="STAGIAIRE SOINS INFIRMIERS",H513="STAGIAIRE EXTERNE EN MÉDECINE",H513="ss",),1,0)</f>
        <v>0</v>
      </c>
      <c r="E513" s="28" t="s">
        <v>2007</v>
      </c>
      <c r="F513" s="28" t="s">
        <v>2008</v>
      </c>
      <c r="G513" s="257">
        <v>6994</v>
      </c>
      <c r="H513" s="57" t="s">
        <v>738</v>
      </c>
      <c r="I513" s="52" t="s">
        <v>739</v>
      </c>
      <c r="J513" s="273">
        <f ca="1">IF(AK513&lt;=Données!$B$2,1," ")</f>
        <v>1</v>
      </c>
      <c r="K513" s="45"/>
      <c r="L513" s="46"/>
      <c r="M513" s="47"/>
      <c r="N513" s="48"/>
      <c r="O513" s="185"/>
      <c r="P513" s="187"/>
      <c r="Q513" s="185"/>
      <c r="R513" s="186"/>
      <c r="S513" s="186"/>
      <c r="T513" s="187"/>
      <c r="U513" s="187"/>
      <c r="V513" s="187"/>
      <c r="W513" s="187"/>
      <c r="X513" s="214"/>
      <c r="Y513" s="215"/>
      <c r="Z513" s="36"/>
      <c r="AA513" s="34"/>
      <c r="AB513" s="35">
        <v>1</v>
      </c>
      <c r="AC513" s="35"/>
      <c r="AD513" s="35"/>
      <c r="AE513" s="324"/>
      <c r="AF513" s="325"/>
      <c r="AG513" s="326"/>
      <c r="AH513" s="36"/>
      <c r="AI513" s="56"/>
      <c r="AJ513" s="41" t="s">
        <v>666</v>
      </c>
      <c r="AK513" s="42">
        <v>43175</v>
      </c>
      <c r="AL513" s="50"/>
      <c r="AM513" s="337" t="str">
        <f>INDEX($K$6:$AE$6,1,MATCH(1,K513:AE513,-1))</f>
        <v>1512-M</v>
      </c>
      <c r="AN513" s="337" t="str">
        <f>IF(INDEX($K$6:$AE$6,1,MATCH(1,K513:AE513,1))&lt;&gt;INDEX($K$6:$AE$6,1,MATCH(1,K513:AE513,-1)),INDEX($K$6:$AE$6,1,MATCH(1,K513:AE513,1)),"-")</f>
        <v>-</v>
      </c>
      <c r="AO513"/>
      <c r="AP513"/>
      <c r="AQ513"/>
    </row>
    <row r="514" spans="1:261" ht="12.75" customHeight="1" x14ac:dyDescent="0.2">
      <c r="A514" s="169" t="str">
        <f>IF(IFERROR(VLOOKUP(G514,EmployesActifs,1,FALSE),"Non")&lt;&gt;"Non","Oui","Non")</f>
        <v>Non</v>
      </c>
      <c r="B514" s="172">
        <f>IF(A514="Oui",1,0)</f>
        <v>0</v>
      </c>
      <c r="C514" s="172">
        <f>IF(OR(G514="Médecin",H514="Médecin",I514="Médecin",I514="Médecins",H514="anesthésiste",H514="boursier univ.",H514="chercheur",H514="chirurgien",H514="Résident(e)",H514="Md Urg",H514="Md Card",H514="Fellow",H514="Externe Médecine",H514="Directeur de la biobanque Médecin",H514="monit.-boursier",),1,0)</f>
        <v>0</v>
      </c>
      <c r="D514" s="172">
        <f>IF(OR(G514=0,H514="Stagiaire",H514="Stagiaires",H514="Externe",H514="Externes",G514="agence",H514="STAGIAIRE INFIRMIER(ÈRE)",H514="STAGIAIRE SI",H514="STAGIAIRE PAB",H514="STAGIAIRE EN PERFUSION",H514="Stagiaire Physiothérapeute",H514="Stagiaire médecine",H514="Stagiaire - Service sociaux",H514="STAGIAIRE SOINS INFIRMIERS",H514="STAGIAIRE EXTERNE EN MÉDECINE",H514="ss",),1,0)</f>
        <v>0</v>
      </c>
      <c r="E514" s="28" t="s">
        <v>4664</v>
      </c>
      <c r="F514" s="28" t="s">
        <v>4665</v>
      </c>
      <c r="G514" s="262">
        <v>13365</v>
      </c>
      <c r="H514" s="79" t="s">
        <v>69</v>
      </c>
      <c r="I514" s="164" t="s">
        <v>5716</v>
      </c>
      <c r="J514" s="273" t="str">
        <f ca="1">IF(AL514&lt;=Données!$B$2,1," ")</f>
        <v xml:space="preserve"> </v>
      </c>
      <c r="K514" s="45"/>
      <c r="L514" s="46"/>
      <c r="M514" s="47" t="s">
        <v>56</v>
      </c>
      <c r="N514" s="48">
        <v>1</v>
      </c>
      <c r="O514" s="185"/>
      <c r="P514" s="187"/>
      <c r="Q514" s="185"/>
      <c r="R514" s="186"/>
      <c r="S514" s="186"/>
      <c r="T514" s="187"/>
      <c r="U514" s="187"/>
      <c r="V514" s="187"/>
      <c r="W514" s="187"/>
      <c r="X514" s="214"/>
      <c r="Y514" s="215"/>
      <c r="Z514" s="36"/>
      <c r="AA514" s="34"/>
      <c r="AB514" s="35"/>
      <c r="AC514" s="35"/>
      <c r="AD514" s="35"/>
      <c r="AE514" s="324"/>
      <c r="AF514" s="325"/>
      <c r="AG514" s="326"/>
      <c r="AH514" s="36"/>
      <c r="AI514" s="56"/>
      <c r="AJ514" s="328"/>
      <c r="AK514" s="330" t="s">
        <v>652</v>
      </c>
      <c r="AL514" s="331">
        <v>45311</v>
      </c>
      <c r="AM514" s="337" t="str">
        <f>INDEX($K$6:$AE$6,1,MATCH(1,K514:AE514,-1))</f>
        <v>F550</v>
      </c>
      <c r="AN514" s="337" t="str">
        <f>IF(INDEX($K$6:$AE$6,1,MATCH(1,K514:AE514,1))&lt;&gt;INDEX($K$6:$AE$6,1,MATCH(1,K514:AE514,-1)),INDEX($K$6:$AE$6,1,MATCH(1,K514:AE514,1)),"-")</f>
        <v>-</v>
      </c>
      <c r="AO514"/>
      <c r="AP514"/>
      <c r="AQ514"/>
    </row>
    <row r="515" spans="1:261" ht="12.75" customHeight="1" x14ac:dyDescent="0.2">
      <c r="A515" s="169" t="str">
        <f>IF(IFERROR(VLOOKUP(G515,EmployesActifs,1,FALSE),"Non")&lt;&gt;"Non","Oui","Non")</f>
        <v>Non</v>
      </c>
      <c r="B515" s="172">
        <f>IF(A515="Oui",1,0)</f>
        <v>0</v>
      </c>
      <c r="C515" s="172">
        <f>IF(OR(G515="Médecin",H515="Médecin",I515="Médecin",I515="Médecins",H515="anesthésiste",H515="boursier univ.",H515="chercheur",H515="chirurgien",H515="Résident(e)",H515="Md Urg",H515="Md Card",H515="Fellow",H515="Externe Médecine",H515="Directeur de la biobanque Médecin",H515="monit.-boursier",),1,0)</f>
        <v>0</v>
      </c>
      <c r="D515" s="172">
        <f>IF(OR(G515=0,H515="Stagiaire",H515="Stagiaires",H515="Externe",H515="Externes",G515="agence",H515="STAGIAIRE INFIRMIER(ÈRE)",H515="STAGIAIRE SI",H515="STAGIAIRE PAB",H515="STAGIAIRE EN PERFUSION",H515="Stagiaire Physiothérapeute",H515="Stagiaire médecine",H515="Stagiaire - Service sociaux",H515="STAGIAIRE SOINS INFIRMIERS",H515="STAGIAIRE EXTERNE EN MÉDECINE",H515="ss",),1,0)</f>
        <v>0</v>
      </c>
      <c r="E515" s="28" t="s">
        <v>4378</v>
      </c>
      <c r="F515" s="28" t="s">
        <v>4379</v>
      </c>
      <c r="G515" s="262">
        <v>13190</v>
      </c>
      <c r="H515" s="79" t="s">
        <v>5089</v>
      </c>
      <c r="I515" s="164" t="s">
        <v>933</v>
      </c>
      <c r="J515" s="273" t="str">
        <f ca="1">IF(AL515&lt;=Données!$B$2,1," ")</f>
        <v xml:space="preserve"> </v>
      </c>
      <c r="K515" s="45">
        <v>1</v>
      </c>
      <c r="L515" s="46"/>
      <c r="M515" s="47"/>
      <c r="N515" s="48"/>
      <c r="O515" s="185"/>
      <c r="P515" s="187"/>
      <c r="Q515" s="185"/>
      <c r="R515" s="186"/>
      <c r="S515" s="186"/>
      <c r="T515" s="187"/>
      <c r="U515" s="187"/>
      <c r="V515" s="187"/>
      <c r="W515" s="187"/>
      <c r="X515" s="214"/>
      <c r="Y515" s="215"/>
      <c r="Z515" s="36"/>
      <c r="AA515" s="34"/>
      <c r="AB515" s="35"/>
      <c r="AC515" s="35"/>
      <c r="AD515" s="35"/>
      <c r="AE515" s="324"/>
      <c r="AF515" s="325"/>
      <c r="AG515" s="326"/>
      <c r="AH515" s="36"/>
      <c r="AI515" s="56"/>
      <c r="AJ515" s="328"/>
      <c r="AK515" s="330" t="s">
        <v>4462</v>
      </c>
      <c r="AL515" s="331">
        <v>45307</v>
      </c>
      <c r="AM515" s="337" t="str">
        <f>INDEX($K$6:$AE$6,1,MATCH(1,K515:AE515,-1))</f>
        <v>95PFE-L2S</v>
      </c>
      <c r="AN515" s="337" t="str">
        <f>IF(INDEX($K$6:$AE$6,1,MATCH(1,K515:AE515,1))&lt;&gt;INDEX($K$6:$AE$6,1,MATCH(1,K515:AE515,-1)),INDEX($K$6:$AE$6,1,MATCH(1,K515:AE515,1)),"-")</f>
        <v>-</v>
      </c>
      <c r="AO515"/>
      <c r="AP515"/>
      <c r="AQ515"/>
    </row>
    <row r="516" spans="1:261" s="69" customFormat="1" ht="12.75" customHeight="1" x14ac:dyDescent="0.2">
      <c r="A516" s="169" t="str">
        <f>IF(IFERROR(VLOOKUP(G516,EmployesActifs,1,FALSE),"Non")&lt;&gt;"Non","Oui","Non")</f>
        <v>Non</v>
      </c>
      <c r="B516" s="172">
        <f>IF(A516="Oui",1,0)</f>
        <v>0</v>
      </c>
      <c r="C516" s="172">
        <f>IF(OR(G516="Médecin",H516="Médecin",I516="Médecin",I516="Médecins",H516="anesthésiste",H516="boursier univ.",H516="chercheur",H516="chirurgien",H516="Résident(e)",H516="Md Urg",H516="Md Card",H516="Fellow",H516="Externe Médecine",H516="Directeur de la biobanque Médecin",H516="monit.-boursier",),1,0)</f>
        <v>0</v>
      </c>
      <c r="D516" s="172">
        <f>IF(OR(G516=0,H516="Stagiaire",H516="Stagiaires",H516="Externe",H516="Externes",G516="agence",H516="STAGIAIRE INFIRMIER(ÈRE)",H516="STAGIAIRE SI",H516="STAGIAIRE PAB",H516="STAGIAIRE EN PERFUSION",H516="Stagiaire Physiothérapeute",H516="Stagiaire médecine",H516="Stagiaire - Service sociaux",H516="STAGIAIRE SOINS INFIRMIERS",H516="STAGIAIRE EXTERNE EN MÉDECINE",H516="ss",),1,0)</f>
        <v>0</v>
      </c>
      <c r="E516" s="28" t="s">
        <v>2009</v>
      </c>
      <c r="F516" s="28" t="s">
        <v>806</v>
      </c>
      <c r="G516" s="257">
        <v>11093</v>
      </c>
      <c r="H516" s="57" t="s">
        <v>42</v>
      </c>
      <c r="I516" s="58" t="s">
        <v>43</v>
      </c>
      <c r="J516" s="273">
        <f ca="1">IF(AK516&lt;=Données!$B$2,1," ")</f>
        <v>1</v>
      </c>
      <c r="K516" s="45">
        <v>1</v>
      </c>
      <c r="L516" s="46"/>
      <c r="M516" s="47"/>
      <c r="N516" s="48"/>
      <c r="O516" s="185"/>
      <c r="P516" s="187"/>
      <c r="Q516" s="185">
        <v>1</v>
      </c>
      <c r="R516" s="186"/>
      <c r="S516" s="186"/>
      <c r="T516" s="187"/>
      <c r="U516" s="187"/>
      <c r="V516" s="187"/>
      <c r="W516" s="187"/>
      <c r="X516" s="214"/>
      <c r="Y516" s="215"/>
      <c r="Z516" s="36">
        <v>1</v>
      </c>
      <c r="AA516" s="34"/>
      <c r="AB516" s="35"/>
      <c r="AC516" s="35"/>
      <c r="AD516" s="35"/>
      <c r="AE516" s="324"/>
      <c r="AF516" s="325"/>
      <c r="AG516" s="326"/>
      <c r="AH516" s="36"/>
      <c r="AI516" s="56"/>
      <c r="AJ516" s="41" t="s">
        <v>98</v>
      </c>
      <c r="AK516" s="42">
        <v>44587</v>
      </c>
      <c r="AL516" s="50"/>
      <c r="AM516" s="337" t="str">
        <f>INDEX($K$6:$AE$6,1,MATCH(1,K516:AE516,-1))</f>
        <v>95PFE-L2S</v>
      </c>
      <c r="AN516" s="337" t="str">
        <f>IF(INDEX($K$6:$AE$6,1,MATCH(1,K516:AE516,1))&lt;&gt;INDEX($K$6:$AE$6,1,MATCH(1,K516:AE516,-1)),INDEX($K$6:$AE$6,1,MATCH(1,K516:AE516,1)),"-")</f>
        <v>1510-XS</v>
      </c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</row>
    <row r="517" spans="1:261" s="69" customFormat="1" ht="15" customHeight="1" x14ac:dyDescent="0.2">
      <c r="A517" s="169" t="str">
        <f>IF(IFERROR(VLOOKUP(G517,EmployesActifs,1,FALSE),"Non")&lt;&gt;"Non","Oui","Non")</f>
        <v>Non</v>
      </c>
      <c r="B517" s="172">
        <f>IF(A517="Oui",1,0)</f>
        <v>0</v>
      </c>
      <c r="C517" s="172">
        <f>IF(OR(G517="Médecin",H517="Médecin",I517="Médecin",I517="Médecins",H517="anesthésiste",H517="boursier univ.",H517="chercheur",H517="chirurgien",H517="Résident(e)",H517="Md Urg",H517="Md Card",H517="Fellow",H517="Externe Médecine",H517="Directeur de la biobanque Médecin",H517="monit.-boursier",),1,0)</f>
        <v>0</v>
      </c>
      <c r="D517" s="172">
        <f>IF(OR(G517=0,H517="Stagiaire",H517="Stagiaires",H517="Externe",H517="Externes",G517="agence",H517="STAGIAIRE INFIRMIER(ÈRE)",H517="STAGIAIRE SI",H517="STAGIAIRE PAB",H517="STAGIAIRE EN PERFUSION",H517="Stagiaire Physiothérapeute",H517="Stagiaire médecine",H517="Stagiaire - Service sociaux",H517="STAGIAIRE SOINS INFIRMIERS",H517="STAGIAIRE EXTERNE EN MÉDECINE",H517="ss",),1,0)</f>
        <v>0</v>
      </c>
      <c r="E517" s="28" t="s">
        <v>2010</v>
      </c>
      <c r="F517" s="28" t="s">
        <v>2011</v>
      </c>
      <c r="G517" s="257">
        <v>11003</v>
      </c>
      <c r="H517" s="57" t="s">
        <v>103</v>
      </c>
      <c r="I517" s="66" t="s">
        <v>401</v>
      </c>
      <c r="J517" s="273">
        <f ca="1">IF(AK517&lt;=Données!$B$2,1," ")</f>
        <v>1</v>
      </c>
      <c r="K517" s="45"/>
      <c r="L517" s="46" t="s">
        <v>56</v>
      </c>
      <c r="M517" s="47"/>
      <c r="N517" s="48"/>
      <c r="O517" s="185"/>
      <c r="P517" s="187"/>
      <c r="Q517" s="185"/>
      <c r="R517" s="186"/>
      <c r="S517" s="186">
        <v>1</v>
      </c>
      <c r="T517" s="187"/>
      <c r="U517" s="187"/>
      <c r="V517" s="187"/>
      <c r="W517" s="187"/>
      <c r="X517" s="214"/>
      <c r="Y517" s="215"/>
      <c r="Z517" s="36"/>
      <c r="AA517" s="34"/>
      <c r="AB517" s="35"/>
      <c r="AC517" s="35"/>
      <c r="AD517" s="35"/>
      <c r="AE517" s="324"/>
      <c r="AF517" s="325"/>
      <c r="AG517" s="326"/>
      <c r="AH517" s="36"/>
      <c r="AI517" s="56"/>
      <c r="AJ517" s="41" t="s">
        <v>57</v>
      </c>
      <c r="AK517" s="42">
        <v>44575</v>
      </c>
      <c r="AL517" s="50"/>
      <c r="AM517" s="337" t="str">
        <f>INDEX($K$6:$AE$6,1,MATCH(1,K517:AE517,-1))</f>
        <v>1870 +</v>
      </c>
      <c r="AN517" s="337" t="str">
        <f>IF(INDEX($K$6:$AE$6,1,MATCH(1,K517:AE517,1))&lt;&gt;INDEX($K$6:$AE$6,1,MATCH(1,K517:AE517,-1)),INDEX($K$6:$AE$6,1,MATCH(1,K517:AE517,1)),"-")</f>
        <v>-</v>
      </c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</row>
    <row r="518" spans="1:261" s="69" customFormat="1" ht="15" customHeight="1" x14ac:dyDescent="0.2">
      <c r="A518" s="169" t="str">
        <f>IF(IFERROR(VLOOKUP(G518,EmployesActifs,1,FALSE),"Non")&lt;&gt;"Non","Oui","Non")</f>
        <v>Non</v>
      </c>
      <c r="B518" s="172">
        <f>IF(A518="Oui",1,0)</f>
        <v>0</v>
      </c>
      <c r="C518" s="172">
        <f>IF(OR(G518="Médecin",H518="Médecin",I518="Médecin",I518="Médecins",H518="anesthésiste",H518="boursier univ.",H518="chercheur",H518="chirurgien",H518="Résident(e)",H518="Md Urg",H518="Md Card",H518="Fellow",H518="Externe Médecine",H518="Directeur de la biobanque Médecin",H518="monit.-boursier",),1,0)</f>
        <v>0</v>
      </c>
      <c r="D518" s="172">
        <f>IF(OR(G518=0,H518="Stagiaire",H518="Stagiaires",H518="Externe",H518="Externes",G518="agence",H518="STAGIAIRE INFIRMIER(ÈRE)",H518="STAGIAIRE SI",H518="STAGIAIRE PAB",H518="STAGIAIRE EN PERFUSION",H518="Stagiaire Physiothérapeute",H518="Stagiaire médecine",H518="Stagiaire - Service sociaux",H518="STAGIAIRE SOINS INFIRMIERS",H518="STAGIAIRE EXTERNE EN MÉDECINE",H518="ss",),1,0)</f>
        <v>0</v>
      </c>
      <c r="E518" s="28" t="s">
        <v>2012</v>
      </c>
      <c r="F518" s="28" t="s">
        <v>3406</v>
      </c>
      <c r="G518" s="257">
        <v>1671</v>
      </c>
      <c r="H518" s="79" t="s">
        <v>103</v>
      </c>
      <c r="I518" s="164" t="s">
        <v>5717</v>
      </c>
      <c r="J518" s="273">
        <f ca="1">IF(AL518&lt;=Données!$B$2,1," ")</f>
        <v>1</v>
      </c>
      <c r="K518" s="45" t="s">
        <v>56</v>
      </c>
      <c r="L518" s="46">
        <v>1</v>
      </c>
      <c r="M518" s="47"/>
      <c r="N518" s="48"/>
      <c r="O518" s="185"/>
      <c r="P518" s="187"/>
      <c r="Q518" s="185"/>
      <c r="R518" s="186"/>
      <c r="S518" s="186"/>
      <c r="T518" s="187"/>
      <c r="U518" s="187"/>
      <c r="V518" s="187"/>
      <c r="W518" s="187"/>
      <c r="X518" s="214"/>
      <c r="Y518" s="215"/>
      <c r="Z518" s="36"/>
      <c r="AA518" s="34"/>
      <c r="AB518" s="35"/>
      <c r="AC518" s="35"/>
      <c r="AD518" s="35"/>
      <c r="AE518" s="324"/>
      <c r="AF518" s="325"/>
      <c r="AG518" s="326"/>
      <c r="AH518" s="36"/>
      <c r="AI518" s="56"/>
      <c r="AJ518" s="328"/>
      <c r="AK518" s="330" t="s">
        <v>85</v>
      </c>
      <c r="AL518" s="331">
        <v>44721</v>
      </c>
      <c r="AM518" s="337" t="str">
        <f>INDEX($K$6:$AE$6,1,MATCH(1,K518:AE518,-1))</f>
        <v>95PFE-L2M</v>
      </c>
      <c r="AN518" s="337" t="str">
        <f>IF(INDEX($K$6:$AE$6,1,MATCH(1,K518:AE518,1))&lt;&gt;INDEX($K$6:$AE$6,1,MATCH(1,K518:AE518,-1)),INDEX($K$6:$AE$6,1,MATCH(1,K518:AE518,1)),"-")</f>
        <v>-</v>
      </c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</row>
    <row r="519" spans="1:261" ht="15" customHeight="1" x14ac:dyDescent="0.2">
      <c r="A519" s="169" t="str">
        <f>IF(IFERROR(VLOOKUP(G519,EmployesActifs,1,FALSE),"Non")&lt;&gt;"Non","Oui","Non")</f>
        <v>Non</v>
      </c>
      <c r="B519" s="172">
        <f>IF(A519="Oui",1,0)</f>
        <v>0</v>
      </c>
      <c r="C519" s="172">
        <f>IF(OR(G519="Médecin",H519="Médecin",I519="Médecin",I519="Médecins",H519="anesthésiste",H519="boursier univ.",H519="chercheur",H519="chirurgien",H519="Résident(e)",H519="Md Urg",H519="Md Card",H519="Fellow",H519="Externe Médecine",H519="Directeur de la biobanque Médecin",H519="monit.-boursier",),1,0)</f>
        <v>0</v>
      </c>
      <c r="D519" s="172">
        <f>IF(OR(G519=0,H519="Stagiaire",H519="Stagiaires",H519="Externe",H519="Externes",G519="agence",H519="STAGIAIRE INFIRMIER(ÈRE)",H519="STAGIAIRE SI",H519="STAGIAIRE PAB",H519="STAGIAIRE EN PERFUSION",H519="Stagiaire Physiothérapeute",H519="Stagiaire médecine",H519="Stagiaire - Service sociaux",H519="STAGIAIRE SOINS INFIRMIERS",H519="STAGIAIRE EXTERNE EN MÉDECINE",H519="ss",),1,0)</f>
        <v>0</v>
      </c>
      <c r="E519" s="28" t="s">
        <v>2015</v>
      </c>
      <c r="F519" s="28" t="s">
        <v>2720</v>
      </c>
      <c r="G519" s="255">
        <v>12544</v>
      </c>
      <c r="H519" s="67" t="s">
        <v>109</v>
      </c>
      <c r="I519" s="66" t="s">
        <v>110</v>
      </c>
      <c r="J519" s="273">
        <f ca="1">IF(AK519&lt;=Données!$B$2,1," ")</f>
        <v>1</v>
      </c>
      <c r="K519" s="45" t="s">
        <v>56</v>
      </c>
      <c r="L519" s="46">
        <v>1</v>
      </c>
      <c r="M519" s="47"/>
      <c r="N519" s="48"/>
      <c r="O519" s="185"/>
      <c r="P519" s="187"/>
      <c r="Q519" s="185"/>
      <c r="R519" s="186"/>
      <c r="S519" s="186"/>
      <c r="T519" s="187"/>
      <c r="U519" s="187"/>
      <c r="V519" s="187"/>
      <c r="W519" s="187"/>
      <c r="X519" s="214"/>
      <c r="Y519" s="215"/>
      <c r="Z519" s="36"/>
      <c r="AA519" s="34"/>
      <c r="AB519" s="35"/>
      <c r="AC519" s="35"/>
      <c r="AD519" s="35"/>
      <c r="AE519" s="324"/>
      <c r="AF519" s="325"/>
      <c r="AG519" s="326"/>
      <c r="AH519" s="36"/>
      <c r="AI519" s="56"/>
      <c r="AJ519" s="41" t="s">
        <v>2858</v>
      </c>
      <c r="AK519" s="42">
        <v>44895</v>
      </c>
      <c r="AL519" s="50"/>
      <c r="AM519" s="337" t="str">
        <f>INDEX($K$6:$AE$6,1,MATCH(1,K519:AE519,-1))</f>
        <v>95PFE-L2M</v>
      </c>
      <c r="AN519" s="337" t="str">
        <f>IF(INDEX($K$6:$AE$6,1,MATCH(1,K519:AE519,1))&lt;&gt;INDEX($K$6:$AE$6,1,MATCH(1,K519:AE519,-1)),INDEX($K$6:$AE$6,1,MATCH(1,K519:AE519,1)),"-")</f>
        <v>-</v>
      </c>
      <c r="AO519"/>
      <c r="AP519"/>
      <c r="AQ519"/>
    </row>
    <row r="520" spans="1:261" ht="15" customHeight="1" x14ac:dyDescent="0.2">
      <c r="A520" s="169" t="str">
        <f>IF(IFERROR(VLOOKUP(G520,EmployesActifs,1,FALSE),"Non")&lt;&gt;"Non","Oui","Non")</f>
        <v>Non</v>
      </c>
      <c r="B520" s="172">
        <f>IF(A520="Oui",1,0)</f>
        <v>0</v>
      </c>
      <c r="C520" s="172">
        <f>IF(OR(G520="Médecin",H520="Médecin",I520="Médecin",I520="Médecins",H520="anesthésiste",H520="boursier univ.",H520="chercheur",H520="chirurgien",H520="Résident(e)",H520="Md Urg",H520="Md Card",H520="Fellow",H520="Externe Médecine",H520="Directeur de la biobanque Médecin",H520="monit.-boursier",),1,0)</f>
        <v>0</v>
      </c>
      <c r="D520" s="172">
        <f>IF(OR(G520=0,H520="Stagiaire",H520="Stagiaires",H520="Externe",H520="Externes",G520="agence",H520="STAGIAIRE INFIRMIER(ÈRE)",H520="STAGIAIRE SI",H520="STAGIAIRE PAB",H520="STAGIAIRE EN PERFUSION",H520="Stagiaire Physiothérapeute",H520="Stagiaire médecine",H520="Stagiaire - Service sociaux",H520="STAGIAIRE SOINS INFIRMIERS",H520="STAGIAIRE EXTERNE EN MÉDECINE",H520="ss",),1,0)</f>
        <v>0</v>
      </c>
      <c r="E520" s="28" t="s">
        <v>2017</v>
      </c>
      <c r="F520" s="28" t="s">
        <v>420</v>
      </c>
      <c r="G520" s="257">
        <v>1251</v>
      </c>
      <c r="H520" s="57" t="s">
        <v>132</v>
      </c>
      <c r="I520" s="52" t="s">
        <v>1235</v>
      </c>
      <c r="J520" s="273">
        <f ca="1">IF(AK520&lt;=Données!$B$2,1," ")</f>
        <v>1</v>
      </c>
      <c r="K520" s="45"/>
      <c r="L520" s="46">
        <v>1</v>
      </c>
      <c r="M520" s="47"/>
      <c r="N520" s="48"/>
      <c r="O520" s="185"/>
      <c r="P520" s="187"/>
      <c r="Q520" s="185"/>
      <c r="R520" s="186"/>
      <c r="S520" s="186">
        <v>1</v>
      </c>
      <c r="T520" s="187"/>
      <c r="U520" s="187"/>
      <c r="V520" s="187"/>
      <c r="W520" s="187"/>
      <c r="X520" s="214"/>
      <c r="Y520" s="215"/>
      <c r="Z520" s="36"/>
      <c r="AA520" s="34"/>
      <c r="AB520" s="35"/>
      <c r="AC520" s="35"/>
      <c r="AD520" s="35"/>
      <c r="AE520" s="324" t="s">
        <v>56</v>
      </c>
      <c r="AF520" s="325"/>
      <c r="AG520" s="326"/>
      <c r="AH520" s="36"/>
      <c r="AI520" s="56"/>
      <c r="AJ520" s="41" t="s">
        <v>144</v>
      </c>
      <c r="AK520" s="42">
        <v>44585</v>
      </c>
      <c r="AL520" s="50" t="s">
        <v>2018</v>
      </c>
      <c r="AM520" s="337" t="str">
        <f>INDEX($K$6:$AE$6,1,MATCH(1,K520:AE520,-1))</f>
        <v>95PFE-L2M</v>
      </c>
      <c r="AN520" s="337" t="str">
        <f>IF(INDEX($K$6:$AE$6,1,MATCH(1,K520:AE520,1))&lt;&gt;INDEX($K$6:$AE$6,1,MATCH(1,K520:AE520,-1)),INDEX($K$6:$AE$6,1,MATCH(1,K520:AE520,1)),"-")</f>
        <v>1870 +</v>
      </c>
      <c r="AO520"/>
      <c r="AP520"/>
      <c r="AQ520"/>
    </row>
    <row r="521" spans="1:261" ht="12.75" customHeight="1" x14ac:dyDescent="0.2">
      <c r="A521" s="169" t="str">
        <f>IF(IFERROR(VLOOKUP(G521,EmployesActifs,1,FALSE),"Non")&lt;&gt;"Non","Oui","Non")</f>
        <v>Non</v>
      </c>
      <c r="B521" s="172">
        <f>IF(A521="Oui",1,0)</f>
        <v>0</v>
      </c>
      <c r="C521" s="172">
        <f>IF(OR(G521="Médecin",H521="Médecin",I521="Médecin",I521="Médecins",H521="anesthésiste",H521="boursier univ.",H521="chercheur",H521="chirurgien",H521="Résident(e)",H521="Md Urg",H521="Md Card",H521="Fellow",H521="Externe Médecine",H521="Directeur de la biobanque Médecin",H521="monit.-boursier",),1,0)</f>
        <v>0</v>
      </c>
      <c r="D521" s="172">
        <f>IF(OR(G521=0,H521="Stagiaire",H521="Stagiaires",H521="Externe",H521="Externes",G521="agence",H521="STAGIAIRE INFIRMIER(ÈRE)",H521="STAGIAIRE SI",H521="STAGIAIRE PAB",H521="STAGIAIRE EN PERFUSION",H521="Stagiaire Physiothérapeute",H521="Stagiaire médecine",H521="Stagiaire - Service sociaux",H521="STAGIAIRE SOINS INFIRMIERS",H521="STAGIAIRE EXTERNE EN MÉDECINE",H521="ss",),1,0)</f>
        <v>0</v>
      </c>
      <c r="E521" s="28" t="s">
        <v>2019</v>
      </c>
      <c r="F521" s="28" t="s">
        <v>720</v>
      </c>
      <c r="G521" s="257">
        <v>5834</v>
      </c>
      <c r="H521" s="57" t="s">
        <v>42</v>
      </c>
      <c r="I521" s="66" t="s">
        <v>81</v>
      </c>
      <c r="J521" s="273">
        <f ca="1">IF(AK521&lt;=Données!$B$2,1," ")</f>
        <v>1</v>
      </c>
      <c r="K521" s="45"/>
      <c r="L521" s="46"/>
      <c r="M521" s="47"/>
      <c r="N521" s="48"/>
      <c r="O521" s="185"/>
      <c r="P521" s="187"/>
      <c r="Q521" s="185"/>
      <c r="R521" s="186"/>
      <c r="S521" s="186">
        <v>1</v>
      </c>
      <c r="T521" s="187"/>
      <c r="U521" s="187"/>
      <c r="V521" s="187"/>
      <c r="W521" s="187"/>
      <c r="X521" s="214"/>
      <c r="Y521" s="215"/>
      <c r="Z521" s="36"/>
      <c r="AA521" s="34"/>
      <c r="AB521" s="35"/>
      <c r="AC521" s="35"/>
      <c r="AD521" s="35"/>
      <c r="AE521" s="324"/>
      <c r="AF521" s="325"/>
      <c r="AG521" s="326"/>
      <c r="AH521" s="36"/>
      <c r="AI521" s="56"/>
      <c r="AJ521" s="41" t="s">
        <v>778</v>
      </c>
      <c r="AK521" s="42">
        <v>42200</v>
      </c>
      <c r="AL521" s="50" t="s">
        <v>200</v>
      </c>
      <c r="AM521" s="337" t="str">
        <f>INDEX($K$6:$AE$6,1,MATCH(1,K521:AE521,-1))</f>
        <v>1870 +</v>
      </c>
      <c r="AN521" s="337" t="str">
        <f>IF(INDEX($K$6:$AE$6,1,MATCH(1,K521:AE521,1))&lt;&gt;INDEX($K$6:$AE$6,1,MATCH(1,K521:AE521,-1)),INDEX($K$6:$AE$6,1,MATCH(1,K521:AE521,1)),"-")</f>
        <v>-</v>
      </c>
      <c r="AO521"/>
      <c r="AP521"/>
      <c r="AQ521"/>
    </row>
    <row r="522" spans="1:261" s="91" customFormat="1" ht="12.75" customHeight="1" x14ac:dyDescent="0.2">
      <c r="A522" s="169" t="str">
        <f>IF(IFERROR(VLOOKUP(G522,EmployesActifs,1,FALSE),"Non")&lt;&gt;"Non","Oui","Non")</f>
        <v>Non</v>
      </c>
      <c r="B522" s="172">
        <f>IF(A522="Oui",1,0)</f>
        <v>0</v>
      </c>
      <c r="C522" s="172">
        <f>IF(OR(G522="Médecin",H522="Médecin",I522="Médecin",I522="Médecins",H522="anesthésiste",H522="boursier univ.",H522="chercheur",H522="chirurgien",H522="Résident(e)",H522="Md Urg",H522="Md Card",H522="Fellow",H522="Externe Médecine",H522="Directeur de la biobanque Médecin",H522="monit.-boursier",),1,0)</f>
        <v>0</v>
      </c>
      <c r="D522" s="172">
        <f>IF(OR(G522=0,H522="Stagiaire",H522="Stagiaires",H522="Externe",H522="Externes",G522="agence",H522="STAGIAIRE INFIRMIER(ÈRE)",H522="STAGIAIRE SI",H522="STAGIAIRE PAB",H522="STAGIAIRE EN PERFUSION",H522="Stagiaire Physiothérapeute",H522="Stagiaire médecine",H522="Stagiaire - Service sociaux",H522="STAGIAIRE SOINS INFIRMIERS",H522="STAGIAIRE EXTERNE EN MÉDECINE",H522="ss",),1,0)</f>
        <v>0</v>
      </c>
      <c r="E522" s="28" t="s">
        <v>2020</v>
      </c>
      <c r="F522" s="28" t="s">
        <v>1005</v>
      </c>
      <c r="G522" s="257">
        <v>10780</v>
      </c>
      <c r="H522" s="57" t="s">
        <v>269</v>
      </c>
      <c r="I522" s="66" t="s">
        <v>270</v>
      </c>
      <c r="J522" s="273">
        <f ca="1">IF(AK522&lt;=Données!$B$2,1," ")</f>
        <v>1</v>
      </c>
      <c r="K522" s="45"/>
      <c r="L522" s="46"/>
      <c r="M522" s="47"/>
      <c r="N522" s="48"/>
      <c r="O522" s="185"/>
      <c r="P522" s="187"/>
      <c r="Q522" s="185"/>
      <c r="R522" s="186"/>
      <c r="S522" s="186"/>
      <c r="T522" s="187"/>
      <c r="U522" s="187"/>
      <c r="V522" s="187"/>
      <c r="W522" s="187"/>
      <c r="X522" s="214"/>
      <c r="Y522" s="215"/>
      <c r="Z522" s="36">
        <v>1</v>
      </c>
      <c r="AA522" s="34"/>
      <c r="AB522" s="35"/>
      <c r="AC522" s="35"/>
      <c r="AD522" s="35"/>
      <c r="AE522" s="324"/>
      <c r="AF522" s="325"/>
      <c r="AG522" s="326"/>
      <c r="AH522" s="36"/>
      <c r="AI522" s="56"/>
      <c r="AJ522" s="41" t="s">
        <v>44</v>
      </c>
      <c r="AK522" s="42">
        <v>43916</v>
      </c>
      <c r="AL522" s="50"/>
      <c r="AM522" s="337" t="str">
        <f>INDEX($K$6:$AE$6,1,MATCH(1,K522:AE522,-1))</f>
        <v>1510-XS</v>
      </c>
      <c r="AN522" s="337" t="str">
        <f>IF(INDEX($K$6:$AE$6,1,MATCH(1,K522:AE522,1))&lt;&gt;INDEX($K$6:$AE$6,1,MATCH(1,K522:AE522,-1)),INDEX($K$6:$AE$6,1,MATCH(1,K522:AE522,1)),"-")</f>
        <v>-</v>
      </c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</row>
    <row r="523" spans="1:261" s="91" customFormat="1" ht="12.75" customHeight="1" x14ac:dyDescent="0.2">
      <c r="A523" s="169" t="str">
        <f>IF(IFERROR(VLOOKUP(G523,EmployesActifs,1,FALSE),"Non")&lt;&gt;"Non","Oui","Non")</f>
        <v>Non</v>
      </c>
      <c r="B523" s="172">
        <f>IF(A523="Oui",1,0)</f>
        <v>0</v>
      </c>
      <c r="C523" s="172">
        <f>IF(OR(G523="Médecin",H523="Médecin",I523="Médecin",I523="Médecins",H523="anesthésiste",H523="boursier univ.",H523="chercheur",H523="chirurgien",H523="Résident(e)",H523="Md Urg",H523="Md Card",H523="Fellow",H523="Externe Médecine",H523="Directeur de la biobanque Médecin",H523="monit.-boursier",),1,0)</f>
        <v>0</v>
      </c>
      <c r="D523" s="172">
        <f>IF(OR(G523=0,H523="Stagiaire",H523="Stagiaires",H523="Externe",H523="Externes",G523="agence",H523="STAGIAIRE INFIRMIER(ÈRE)",H523="STAGIAIRE SI",H523="STAGIAIRE PAB",H523="STAGIAIRE EN PERFUSION",H523="Stagiaire Physiothérapeute",H523="Stagiaire médecine",H523="Stagiaire - Service sociaux",H523="STAGIAIRE SOINS INFIRMIERS",H523="STAGIAIRE EXTERNE EN MÉDECINE",H523="ss",),1,0)</f>
        <v>0</v>
      </c>
      <c r="E523" s="28" t="s">
        <v>2022</v>
      </c>
      <c r="F523" s="28" t="s">
        <v>2023</v>
      </c>
      <c r="G523" s="257">
        <v>11884</v>
      </c>
      <c r="H523" s="79" t="s">
        <v>103</v>
      </c>
      <c r="I523" s="79" t="s">
        <v>65</v>
      </c>
      <c r="J523" s="273">
        <f ca="1">IF(AK523&lt;=Données!$B$2,1," ")</f>
        <v>1</v>
      </c>
      <c r="K523" s="45" t="s">
        <v>56</v>
      </c>
      <c r="L523" s="46" t="s">
        <v>56</v>
      </c>
      <c r="M523" s="47"/>
      <c r="N523" s="48"/>
      <c r="O523" s="185"/>
      <c r="P523" s="187"/>
      <c r="Q523" s="185"/>
      <c r="R523" s="186"/>
      <c r="S523" s="186"/>
      <c r="T523" s="187" t="s">
        <v>56</v>
      </c>
      <c r="U523" s="187"/>
      <c r="V523" s="187"/>
      <c r="W523" s="187"/>
      <c r="X523" s="214"/>
      <c r="Y523" s="215"/>
      <c r="Z523" s="36"/>
      <c r="AA523" s="34">
        <v>1</v>
      </c>
      <c r="AB523" s="35"/>
      <c r="AC523" s="35"/>
      <c r="AD523" s="35"/>
      <c r="AE523" s="324"/>
      <c r="AF523" s="325"/>
      <c r="AG523" s="326"/>
      <c r="AH523" s="36"/>
      <c r="AI523" s="56"/>
      <c r="AJ523" s="41" t="s">
        <v>85</v>
      </c>
      <c r="AK523" s="42">
        <v>44544</v>
      </c>
      <c r="AL523" s="50"/>
      <c r="AM523" s="337" t="str">
        <f>INDEX($K$6:$AE$6,1,MATCH(1,K523:AE523,-1))</f>
        <v>1511-S</v>
      </c>
      <c r="AN523" s="337" t="str">
        <f>IF(INDEX($K$6:$AE$6,1,MATCH(1,K523:AE523,1))&lt;&gt;INDEX($K$6:$AE$6,1,MATCH(1,K523:AE523,-1)),INDEX($K$6:$AE$6,1,MATCH(1,K523:AE523,1)),"-")</f>
        <v>-</v>
      </c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</row>
    <row r="524" spans="1:261" s="91" customFormat="1" ht="12.75" customHeight="1" x14ac:dyDescent="0.2">
      <c r="A524" s="169" t="str">
        <f>IF(IFERROR(VLOOKUP(G524,EmployesActifs,1,FALSE),"Non")&lt;&gt;"Non","Oui","Non")</f>
        <v>Non</v>
      </c>
      <c r="B524" s="172">
        <f>IF(A524="Oui",1,0)</f>
        <v>0</v>
      </c>
      <c r="C524" s="172">
        <f>IF(OR(G524="Médecin",H524="Médecin",I524="Médecin",I524="Médecins",H524="anesthésiste",H524="boursier univ.",H524="chercheur",H524="chirurgien",H524="Résident(e)",H524="Md Urg",H524="Md Card",H524="Fellow",H524="Externe Médecine",H524="Directeur de la biobanque Médecin",H524="monit.-boursier",),1,0)</f>
        <v>0</v>
      </c>
      <c r="D524" s="172">
        <f>IF(OR(G524=0,H524="Stagiaire",H524="Stagiaires",H524="Externe",H524="Externes",G524="agence",H524="STAGIAIRE INFIRMIER(ÈRE)",H524="STAGIAIRE SI",H524="STAGIAIRE PAB",H524="STAGIAIRE EN PERFUSION",H524="Stagiaire Physiothérapeute",H524="Stagiaire médecine",H524="Stagiaire - Service sociaux",H524="STAGIAIRE SOINS INFIRMIERS",H524="STAGIAIRE EXTERNE EN MÉDECINE",H524="ss",),1,0)</f>
        <v>0</v>
      </c>
      <c r="E524" s="28" t="s">
        <v>3240</v>
      </c>
      <c r="F524" s="28" t="s">
        <v>467</v>
      </c>
      <c r="G524" s="255">
        <v>12841</v>
      </c>
      <c r="H524" s="79" t="s">
        <v>54</v>
      </c>
      <c r="I524" s="164" t="s">
        <v>55</v>
      </c>
      <c r="J524" s="273">
        <f ca="1">IF(AK524&lt;=Données!$B$2,1," ")</f>
        <v>1</v>
      </c>
      <c r="K524" s="45"/>
      <c r="L524" s="46">
        <v>1</v>
      </c>
      <c r="M524" s="47"/>
      <c r="N524" s="48"/>
      <c r="O524" s="185"/>
      <c r="P524" s="187"/>
      <c r="Q524" s="185"/>
      <c r="R524" s="186"/>
      <c r="S524" s="186"/>
      <c r="T524" s="187"/>
      <c r="U524" s="187"/>
      <c r="V524" s="187"/>
      <c r="W524" s="187"/>
      <c r="X524" s="214"/>
      <c r="Y524" s="215"/>
      <c r="Z524" s="36"/>
      <c r="AA524" s="34"/>
      <c r="AB524" s="35"/>
      <c r="AC524" s="35"/>
      <c r="AD524" s="35"/>
      <c r="AE524" s="324"/>
      <c r="AF524" s="325"/>
      <c r="AG524" s="326"/>
      <c r="AH524" s="36"/>
      <c r="AI524" s="56"/>
      <c r="AJ524" s="41" t="s">
        <v>50</v>
      </c>
      <c r="AK524" s="42">
        <v>45042</v>
      </c>
      <c r="AL524" s="50"/>
      <c r="AM524" s="337" t="str">
        <f>INDEX($K$6:$AE$6,1,MATCH(1,K524:AE524,-1))</f>
        <v>95PFE-L2M</v>
      </c>
      <c r="AN524" s="337" t="str">
        <f>IF(INDEX($K$6:$AE$6,1,MATCH(1,K524:AE524,1))&lt;&gt;INDEX($K$6:$AE$6,1,MATCH(1,K524:AE524,-1)),INDEX($K$6:$AE$6,1,MATCH(1,K524:AE524,1)),"-")</f>
        <v>-</v>
      </c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</row>
    <row r="525" spans="1:261" s="91" customFormat="1" ht="12.75" customHeight="1" x14ac:dyDescent="0.2">
      <c r="A525" s="169" t="str">
        <f>IF(IFERROR(VLOOKUP(G525,EmployesActifs,1,FALSE),"Non")&lt;&gt;"Non","Oui","Non")</f>
        <v>Non</v>
      </c>
      <c r="B525" s="172">
        <f>IF(A525="Oui",1,0)</f>
        <v>0</v>
      </c>
      <c r="C525" s="172">
        <f>IF(OR(G525="Médecin",H525="Médecin",I525="Médecin",I525="Médecins",H525="anesthésiste",H525="boursier univ.",H525="chercheur",H525="chirurgien",H525="Résident(e)",H525="Md Urg",H525="Md Card",H525="Fellow",H525="Externe Médecine",H525="Directeur de la biobanque Médecin",H525="monit.-boursier",),1,0)</f>
        <v>0</v>
      </c>
      <c r="D525" s="172">
        <f>IF(OR(G525=0,H525="Stagiaire",H525="Stagiaires",H525="Externe",H525="Externes",G525="agence",H525="STAGIAIRE INFIRMIER(ÈRE)",H525="STAGIAIRE SI",H525="STAGIAIRE PAB",H525="STAGIAIRE EN PERFUSION",H525="Stagiaire Physiothérapeute",H525="Stagiaire médecine",H525="Stagiaire - Service sociaux",H525="STAGIAIRE SOINS INFIRMIERS",H525="STAGIAIRE EXTERNE EN MÉDECINE",H525="ss",),1,0)</f>
        <v>0</v>
      </c>
      <c r="E525" s="28" t="s">
        <v>2025</v>
      </c>
      <c r="F525" s="28" t="s">
        <v>2026</v>
      </c>
      <c r="G525" s="257">
        <v>9216</v>
      </c>
      <c r="H525" s="79" t="s">
        <v>269</v>
      </c>
      <c r="I525" s="58" t="s">
        <v>270</v>
      </c>
      <c r="J525" s="273">
        <f ca="1">IF(AK525&lt;=Données!$B$2,1," ")</f>
        <v>1</v>
      </c>
      <c r="K525" s="45" t="s">
        <v>56</v>
      </c>
      <c r="L525" s="46"/>
      <c r="M525" s="47"/>
      <c r="N525" s="48"/>
      <c r="O525" s="185"/>
      <c r="P525" s="187"/>
      <c r="Q525" s="185"/>
      <c r="R525" s="186"/>
      <c r="S525" s="186">
        <v>1</v>
      </c>
      <c r="T525" s="187"/>
      <c r="U525" s="187"/>
      <c r="V525" s="187"/>
      <c r="W525" s="187"/>
      <c r="X525" s="214"/>
      <c r="Y525" s="215"/>
      <c r="Z525" s="36"/>
      <c r="AA525" s="34"/>
      <c r="AB525" s="35"/>
      <c r="AC525" s="35"/>
      <c r="AD525" s="35"/>
      <c r="AE525" s="324"/>
      <c r="AF525" s="325"/>
      <c r="AG525" s="326"/>
      <c r="AH525" s="36"/>
      <c r="AI525" s="56"/>
      <c r="AJ525" s="41" t="s">
        <v>98</v>
      </c>
      <c r="AK525" s="42">
        <v>44575</v>
      </c>
      <c r="AL525" s="50"/>
      <c r="AM525" s="337" t="str">
        <f>INDEX($K$6:$AE$6,1,MATCH(1,K525:AE525,-1))</f>
        <v>1870 +</v>
      </c>
      <c r="AN525" s="337" t="str">
        <f>IF(INDEX($K$6:$AE$6,1,MATCH(1,K525:AE525,1))&lt;&gt;INDEX($K$6:$AE$6,1,MATCH(1,K525:AE525,-1)),INDEX($K$6:$AE$6,1,MATCH(1,K525:AE525,1)),"-")</f>
        <v>-</v>
      </c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</row>
    <row r="526" spans="1:261" s="91" customFormat="1" ht="12.75" customHeight="1" x14ac:dyDescent="0.2">
      <c r="A526" s="169" t="str">
        <f>IF(IFERROR(VLOOKUP(G526,EmployesActifs,1,FALSE),"Non")&lt;&gt;"Non","Oui","Non")</f>
        <v>Non</v>
      </c>
      <c r="B526" s="172">
        <f>IF(A526="Oui",1,0)</f>
        <v>0</v>
      </c>
      <c r="C526" s="172">
        <f>IF(OR(G526="Médecin",H526="Médecin",I526="Médecin",I526="Médecins",H526="anesthésiste",H526="boursier univ.",H526="chercheur",H526="chirurgien",H526="Résident(e)",H526="Md Urg",H526="Md Card",H526="Fellow",H526="Externe Médecine",H526="Directeur de la biobanque Médecin",H526="monit.-boursier",),1,0)</f>
        <v>0</v>
      </c>
      <c r="D526" s="172">
        <f>IF(OR(G526=0,H526="Stagiaire",H526="Stagiaires",H526="Externe",H526="Externes",G526="agence",H526="STAGIAIRE INFIRMIER(ÈRE)",H526="STAGIAIRE SI",H526="STAGIAIRE PAB",H526="STAGIAIRE EN PERFUSION",H526="Stagiaire Physiothérapeute",H526="Stagiaire médecine",H526="Stagiaire - Service sociaux",H526="STAGIAIRE SOINS INFIRMIERS",H526="STAGIAIRE EXTERNE EN MÉDECINE",H526="ss",),1,0)</f>
        <v>0</v>
      </c>
      <c r="E526" s="28" t="s">
        <v>2027</v>
      </c>
      <c r="F526" s="28" t="s">
        <v>361</v>
      </c>
      <c r="G526" s="257">
        <v>11154</v>
      </c>
      <c r="H526" s="79" t="s">
        <v>731</v>
      </c>
      <c r="I526" s="58" t="s">
        <v>560</v>
      </c>
      <c r="J526" s="273">
        <f ca="1">IF(AK526&lt;=Données!$B$2,1," ")</f>
        <v>1</v>
      </c>
      <c r="K526" s="45" t="s">
        <v>56</v>
      </c>
      <c r="L526" s="46"/>
      <c r="M526" s="47"/>
      <c r="N526" s="48"/>
      <c r="O526" s="185"/>
      <c r="P526" s="187"/>
      <c r="Q526" s="185">
        <v>1</v>
      </c>
      <c r="R526" s="186"/>
      <c r="S526" s="186"/>
      <c r="T526" s="187"/>
      <c r="U526" s="187"/>
      <c r="V526" s="187"/>
      <c r="W526" s="187"/>
      <c r="X526" s="214"/>
      <c r="Y526" s="215"/>
      <c r="Z526" s="36"/>
      <c r="AA526" s="34"/>
      <c r="AB526" s="35"/>
      <c r="AC526" s="35"/>
      <c r="AD526" s="35"/>
      <c r="AE526" s="324"/>
      <c r="AF526" s="325"/>
      <c r="AG526" s="326"/>
      <c r="AH526" s="36"/>
      <c r="AI526" s="56"/>
      <c r="AJ526" s="41" t="s">
        <v>66</v>
      </c>
      <c r="AK526" s="42">
        <v>44239</v>
      </c>
      <c r="AL526" s="50"/>
      <c r="AM526" s="337" t="str">
        <f>INDEX($K$6:$AE$6,1,MATCH(1,K526:AE526,-1))</f>
        <v>1860-S</v>
      </c>
      <c r="AN526" s="337" t="str">
        <f>IF(INDEX($K$6:$AE$6,1,MATCH(1,K526:AE526,1))&lt;&gt;INDEX($K$6:$AE$6,1,MATCH(1,K526:AE526,-1)),INDEX($K$6:$AE$6,1,MATCH(1,K526:AE526,1)),"-")</f>
        <v>-</v>
      </c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</row>
    <row r="527" spans="1:261" s="91" customFormat="1" ht="12.75" customHeight="1" x14ac:dyDescent="0.2">
      <c r="A527" s="169" t="str">
        <f>IF(IFERROR(VLOOKUP(G527,EmployesActifs,1,FALSE),"Non")&lt;&gt;"Non","Oui","Non")</f>
        <v>Non</v>
      </c>
      <c r="B527" s="172">
        <f>IF(A527="Oui",1,0)</f>
        <v>0</v>
      </c>
      <c r="C527" s="172">
        <f>IF(OR(G527="Médecin",H527="Médecin",I527="Médecin",I527="Médecins",H527="anesthésiste",H527="boursier univ.",H527="chercheur",H527="chirurgien",H527="Résident(e)",H527="Md Urg",H527="Md Card",H527="Fellow",H527="Externe Médecine",H527="Directeur de la biobanque Médecin",H527="monit.-boursier",),1,0)</f>
        <v>0</v>
      </c>
      <c r="D527" s="172">
        <f>IF(OR(G527=0,H527="Stagiaire",H527="Stagiaires",H527="Externe",H527="Externes",G527="agence",H527="STAGIAIRE INFIRMIER(ÈRE)",H527="STAGIAIRE SI",H527="STAGIAIRE PAB",H527="STAGIAIRE EN PERFUSION",H527="Stagiaire Physiothérapeute",H527="Stagiaire médecine",H527="Stagiaire - Service sociaux",H527="STAGIAIRE SOINS INFIRMIERS",H527="STAGIAIRE EXTERNE EN MÉDECINE",H527="ss",),1,0)</f>
        <v>0</v>
      </c>
      <c r="E527" s="28" t="s">
        <v>2028</v>
      </c>
      <c r="F527" s="28" t="s">
        <v>1586</v>
      </c>
      <c r="G527" s="257">
        <v>11916</v>
      </c>
      <c r="H527" s="79" t="s">
        <v>3892</v>
      </c>
      <c r="I527" s="164" t="s">
        <v>3893</v>
      </c>
      <c r="J527" s="273">
        <f ca="1">IF(AK527&lt;=Données!$B$2,1," ")</f>
        <v>1</v>
      </c>
      <c r="K527" s="45" t="s">
        <v>56</v>
      </c>
      <c r="L527" s="46" t="s">
        <v>56</v>
      </c>
      <c r="M527" s="47"/>
      <c r="N527" s="48"/>
      <c r="O527" s="185"/>
      <c r="P527" s="187"/>
      <c r="Q527" s="185"/>
      <c r="R527" s="186"/>
      <c r="S527" s="186"/>
      <c r="T527" s="187">
        <v>1</v>
      </c>
      <c r="U527" s="187"/>
      <c r="V527" s="187"/>
      <c r="W527" s="187"/>
      <c r="X527" s="214"/>
      <c r="Y527" s="215"/>
      <c r="Z527" s="36"/>
      <c r="AA527" s="34"/>
      <c r="AB527" s="35"/>
      <c r="AC527" s="35"/>
      <c r="AD527" s="35"/>
      <c r="AE527" s="324"/>
      <c r="AF527" s="325"/>
      <c r="AG527" s="326"/>
      <c r="AH527" s="36"/>
      <c r="AI527" s="56"/>
      <c r="AJ527" s="41" t="s">
        <v>85</v>
      </c>
      <c r="AK527" s="42">
        <v>44559</v>
      </c>
      <c r="AL527" s="50"/>
      <c r="AM527" s="337">
        <f>INDEX($K$6:$AE$6,1,MATCH(1,K527:AE527,-1))</f>
        <v>8210</v>
      </c>
      <c r="AN527" s="337" t="str">
        <f>IF(INDEX($K$6:$AE$6,1,MATCH(1,K527:AE527,1))&lt;&gt;INDEX($K$6:$AE$6,1,MATCH(1,K527:AE527,-1)),INDEX($K$6:$AE$6,1,MATCH(1,K527:AE527,1)),"-")</f>
        <v>-</v>
      </c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</row>
    <row r="528" spans="1:261" s="91" customFormat="1" x14ac:dyDescent="0.2">
      <c r="A528" s="169" t="str">
        <f>IF(IFERROR(VLOOKUP(G528,EmployesActifs,1,FALSE),"Non")&lt;&gt;"Non","Oui","Non")</f>
        <v>Non</v>
      </c>
      <c r="B528" s="172">
        <f>IF(A528="Oui",1,0)</f>
        <v>0</v>
      </c>
      <c r="C528" s="172">
        <f>IF(OR(G528="Médecin",H528="Médecin",I528="Médecin",I528="Médecins",H528="anesthésiste",H528="boursier univ.",H528="chercheur",H528="chirurgien",H528="Résident(e)",H528="Md Urg",H528="Md Card",H528="Fellow",H528="Externe Médecine",H528="Directeur de la biobanque Médecin",H528="monit.-boursier",),1,0)</f>
        <v>0</v>
      </c>
      <c r="D528" s="172">
        <f>IF(OR(G528=0,H528="Stagiaire",H528="Stagiaires",H528="Externe",H528="Externes",G528="agence",H528="STAGIAIRE INFIRMIER(ÈRE)",H528="STAGIAIRE SI",H528="STAGIAIRE PAB",H528="STAGIAIRE EN PERFUSION",H528="Stagiaire Physiothérapeute",H528="Stagiaire médecine",H528="Stagiaire - Service sociaux",H528="STAGIAIRE SOINS INFIRMIERS",H528="STAGIAIRE EXTERNE EN MÉDECINE",H528="ss",),1,0)</f>
        <v>0</v>
      </c>
      <c r="E528" s="28" t="s">
        <v>2034</v>
      </c>
      <c r="F528" s="28" t="s">
        <v>312</v>
      </c>
      <c r="G528" s="257">
        <v>10915</v>
      </c>
      <c r="H528" s="50" t="s">
        <v>69</v>
      </c>
      <c r="I528" s="58" t="s">
        <v>477</v>
      </c>
      <c r="J528" s="273">
        <f ca="1">IF(AK528&lt;=Données!$B$2,1," ")</f>
        <v>1</v>
      </c>
      <c r="K528" s="45"/>
      <c r="L528" s="46"/>
      <c r="M528" s="47"/>
      <c r="N528" s="48"/>
      <c r="O528" s="185"/>
      <c r="P528" s="187"/>
      <c r="Q528" s="185"/>
      <c r="R528" s="186"/>
      <c r="S528" s="186"/>
      <c r="T528" s="187"/>
      <c r="U528" s="187"/>
      <c r="V528" s="187"/>
      <c r="W528" s="187"/>
      <c r="X528" s="214"/>
      <c r="Y528" s="215"/>
      <c r="Z528" s="36"/>
      <c r="AA528" s="34"/>
      <c r="AB528" s="35"/>
      <c r="AC528" s="35"/>
      <c r="AD528" s="35">
        <v>1</v>
      </c>
      <c r="AE528" s="324"/>
      <c r="AF528" s="325"/>
      <c r="AG528" s="326"/>
      <c r="AH528" s="36"/>
      <c r="AI528" s="56"/>
      <c r="AJ528" s="41" t="s">
        <v>44</v>
      </c>
      <c r="AK528" s="42">
        <v>43909</v>
      </c>
      <c r="AL528" s="50"/>
      <c r="AM528" s="337" t="str">
        <f>INDEX($K$6:$AE$6,1,MATCH(1,K528:AE528,-1))</f>
        <v>1517-LP</v>
      </c>
      <c r="AN528" s="337" t="str">
        <f>IF(INDEX($K$6:$AE$6,1,MATCH(1,K528:AE528,1))&lt;&gt;INDEX($K$6:$AE$6,1,MATCH(1,K528:AE528,-1)),INDEX($K$6:$AE$6,1,MATCH(1,K528:AE528,1)),"-")</f>
        <v>-</v>
      </c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</row>
    <row r="529" spans="1:261" s="91" customFormat="1" x14ac:dyDescent="0.2">
      <c r="A529" s="169" t="str">
        <f>IF(IFERROR(VLOOKUP(G529,EmployesActifs,1,FALSE),"Non")&lt;&gt;"Non","Oui","Non")</f>
        <v>Non</v>
      </c>
      <c r="B529" s="172">
        <f>IF(A529="Oui",1,0)</f>
        <v>0</v>
      </c>
      <c r="C529" s="172">
        <f>IF(OR(G529="Médecin",H529="Médecin",I529="Médecin",I529="Médecins",H529="anesthésiste",H529="boursier univ.",H529="chercheur",H529="chirurgien",H529="Résident(e)",H529="Md Urg",H529="Md Card",H529="Fellow",H529="Externe Médecine",H529="Directeur de la biobanque Médecin",H529="monit.-boursier",),1,0)</f>
        <v>0</v>
      </c>
      <c r="D529" s="172">
        <f>IF(OR(G529=0,H529="Stagiaire",H529="Stagiaires",H529="Externe",H529="Externes",G529="agence",H529="STAGIAIRE INFIRMIER(ÈRE)",H529="STAGIAIRE SI",H529="STAGIAIRE PAB",H529="STAGIAIRE EN PERFUSION",H529="Stagiaire Physiothérapeute",H529="Stagiaire médecine",H529="Stagiaire - Service sociaux",H529="STAGIAIRE SOINS INFIRMIERS",H529="STAGIAIRE EXTERNE EN MÉDECINE",H529="ss",),1,0)</f>
        <v>0</v>
      </c>
      <c r="E529" s="28" t="s">
        <v>2035</v>
      </c>
      <c r="F529" s="28" t="s">
        <v>1001</v>
      </c>
      <c r="G529" s="257">
        <v>11030</v>
      </c>
      <c r="H529" s="79" t="s">
        <v>103</v>
      </c>
      <c r="I529" s="164" t="s">
        <v>65</v>
      </c>
      <c r="J529" s="273">
        <f ca="1">IF(AK529&lt;=Données!$B$2,1," ")</f>
        <v>1</v>
      </c>
      <c r="K529" s="45">
        <v>1</v>
      </c>
      <c r="L529" s="46"/>
      <c r="M529" s="47"/>
      <c r="N529" s="48"/>
      <c r="O529" s="185"/>
      <c r="P529" s="187"/>
      <c r="Q529" s="185"/>
      <c r="R529" s="186"/>
      <c r="S529" s="186"/>
      <c r="T529" s="187"/>
      <c r="U529" s="187"/>
      <c r="V529" s="187"/>
      <c r="W529" s="187"/>
      <c r="X529" s="214"/>
      <c r="Y529" s="215"/>
      <c r="Z529" s="36"/>
      <c r="AA529" s="34"/>
      <c r="AB529" s="35"/>
      <c r="AC529" s="35"/>
      <c r="AD529" s="35"/>
      <c r="AE529" s="324"/>
      <c r="AF529" s="325"/>
      <c r="AG529" s="326"/>
      <c r="AH529" s="36"/>
      <c r="AI529" s="56"/>
      <c r="AJ529" s="41" t="s">
        <v>50</v>
      </c>
      <c r="AK529" s="42">
        <v>44581</v>
      </c>
      <c r="AL529" s="50"/>
      <c r="AM529" s="337" t="str">
        <f>INDEX($K$6:$AE$6,1,MATCH(1,K529:AE529,-1))</f>
        <v>95PFE-L2S</v>
      </c>
      <c r="AN529" s="337" t="str">
        <f>IF(INDEX($K$6:$AE$6,1,MATCH(1,K529:AE529,1))&lt;&gt;INDEX($K$6:$AE$6,1,MATCH(1,K529:AE529,-1)),INDEX($K$6:$AE$6,1,MATCH(1,K529:AE529,1)),"-")</f>
        <v>-</v>
      </c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</row>
    <row r="530" spans="1:261" s="91" customFormat="1" x14ac:dyDescent="0.2">
      <c r="A530" s="169" t="str">
        <f>IF(IFERROR(VLOOKUP(G530,EmployesActifs,1,FALSE),"Non")&lt;&gt;"Non","Oui","Non")</f>
        <v>Non</v>
      </c>
      <c r="B530" s="172">
        <f>IF(A530="Oui",1,0)</f>
        <v>0</v>
      </c>
      <c r="C530" s="172">
        <f>IF(OR(G530="Médecin",H530="Médecin",I530="Médecin",I530="Médecins",H530="anesthésiste",H530="boursier univ.",H530="chercheur",H530="chirurgien",H530="Résident(e)",H530="Md Urg",H530="Md Card",H530="Fellow",H530="Externe Médecine",H530="Directeur de la biobanque Médecin",H530="monit.-boursier",),1,0)</f>
        <v>0</v>
      </c>
      <c r="D530" s="172">
        <f>IF(OR(G530=0,H530="Stagiaire",H530="Stagiaires",H530="Externe",H530="Externes",G530="agence",H530="STAGIAIRE INFIRMIER(ÈRE)",H530="STAGIAIRE SI",H530="STAGIAIRE PAB",H530="STAGIAIRE EN PERFUSION",H530="Stagiaire Physiothérapeute",H530="Stagiaire médecine",H530="Stagiaire - Service sociaux",H530="STAGIAIRE SOINS INFIRMIERS",H530="STAGIAIRE EXTERNE EN MÉDECINE",H530="ss",),1,0)</f>
        <v>0</v>
      </c>
      <c r="E530" s="28" t="s">
        <v>2035</v>
      </c>
      <c r="F530" s="28" t="s">
        <v>978</v>
      </c>
      <c r="G530" s="257">
        <v>11366</v>
      </c>
      <c r="H530" s="50" t="s">
        <v>42</v>
      </c>
      <c r="I530" s="58" t="s">
        <v>61</v>
      </c>
      <c r="J530" s="273">
        <f ca="1">IF(AK530&lt;=Données!$B$2,1," ")</f>
        <v>1</v>
      </c>
      <c r="K530" s="45" t="s">
        <v>56</v>
      </c>
      <c r="L530" s="46">
        <v>1</v>
      </c>
      <c r="M530" s="47"/>
      <c r="N530" s="48"/>
      <c r="O530" s="185"/>
      <c r="P530" s="187"/>
      <c r="Q530" s="185"/>
      <c r="R530" s="186"/>
      <c r="S530" s="186"/>
      <c r="T530" s="187"/>
      <c r="U530" s="187"/>
      <c r="V530" s="187"/>
      <c r="W530" s="187"/>
      <c r="X530" s="214"/>
      <c r="Y530" s="215"/>
      <c r="Z530" s="36"/>
      <c r="AA530" s="34"/>
      <c r="AB530" s="35"/>
      <c r="AC530" s="35"/>
      <c r="AD530" s="35"/>
      <c r="AE530" s="324"/>
      <c r="AF530" s="325"/>
      <c r="AG530" s="326"/>
      <c r="AH530" s="36"/>
      <c r="AI530" s="56"/>
      <c r="AJ530" s="41" t="s">
        <v>85</v>
      </c>
      <c r="AK530" s="42">
        <v>44238</v>
      </c>
      <c r="AL530" s="50"/>
      <c r="AM530" s="337" t="str">
        <f>INDEX($K$6:$AE$6,1,MATCH(1,K530:AE530,-1))</f>
        <v>95PFE-L2M</v>
      </c>
      <c r="AN530" s="337" t="str">
        <f>IF(INDEX($K$6:$AE$6,1,MATCH(1,K530:AE530,1))&lt;&gt;INDEX($K$6:$AE$6,1,MATCH(1,K530:AE530,-1)),INDEX($K$6:$AE$6,1,MATCH(1,K530:AE530,1)),"-")</f>
        <v>-</v>
      </c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</row>
    <row r="531" spans="1:261" s="91" customFormat="1" x14ac:dyDescent="0.2">
      <c r="A531" s="169" t="str">
        <f>IF(IFERROR(VLOOKUP(G531,EmployesActifs,1,FALSE),"Non")&lt;&gt;"Non","Oui","Non")</f>
        <v>Non</v>
      </c>
      <c r="B531" s="172">
        <f>IF(A531="Oui",1,0)</f>
        <v>0</v>
      </c>
      <c r="C531" s="172">
        <f>IF(OR(G531="Médecin",H531="Médecin",I531="Médecin",I531="Médecins",H531="anesthésiste",H531="boursier univ.",H531="chercheur",H531="chirurgien",H531="Résident(e)",H531="Md Urg",H531="Md Card",H531="Fellow",H531="Externe Médecine",H531="Directeur de la biobanque Médecin",H531="monit.-boursier",),1,0)</f>
        <v>0</v>
      </c>
      <c r="D531" s="172">
        <f>IF(OR(G531=0,H531="Stagiaire",H531="Stagiaires",H531="Externe",H531="Externes",G531="agence",H531="STAGIAIRE INFIRMIER(ÈRE)",H531="STAGIAIRE SI",H531="STAGIAIRE PAB",H531="STAGIAIRE EN PERFUSION",H531="Stagiaire Physiothérapeute",H531="Stagiaire médecine",H531="Stagiaire - Service sociaux",H531="STAGIAIRE SOINS INFIRMIERS",H531="STAGIAIRE EXTERNE EN MÉDECINE",H531="ss",),1,0)</f>
        <v>0</v>
      </c>
      <c r="E531" s="28" t="s">
        <v>1698</v>
      </c>
      <c r="F531" s="28" t="s">
        <v>170</v>
      </c>
      <c r="G531" s="257">
        <v>2218</v>
      </c>
      <c r="H531" s="79" t="s">
        <v>715</v>
      </c>
      <c r="I531" s="52" t="s">
        <v>642</v>
      </c>
      <c r="J531" s="273">
        <f ca="1">IF(AK531&lt;=Données!$B$2,1," ")</f>
        <v>1</v>
      </c>
      <c r="K531" s="45"/>
      <c r="L531" s="46"/>
      <c r="M531" s="47"/>
      <c r="N531" s="48"/>
      <c r="O531" s="185"/>
      <c r="P531" s="187"/>
      <c r="Q531" s="185"/>
      <c r="R531" s="186"/>
      <c r="S531" s="186"/>
      <c r="T531" s="187"/>
      <c r="U531" s="187"/>
      <c r="V531" s="187"/>
      <c r="W531" s="187"/>
      <c r="X531" s="214"/>
      <c r="Y531" s="215"/>
      <c r="Z531" s="36">
        <v>1</v>
      </c>
      <c r="AA531" s="34"/>
      <c r="AB531" s="35"/>
      <c r="AC531" s="35"/>
      <c r="AD531" s="35"/>
      <c r="AE531" s="324"/>
      <c r="AF531" s="325"/>
      <c r="AG531" s="326"/>
      <c r="AH531" s="36"/>
      <c r="AI531" s="56"/>
      <c r="AJ531" s="41" t="s">
        <v>229</v>
      </c>
      <c r="AK531" s="42">
        <v>41688</v>
      </c>
      <c r="AL531" s="50" t="s">
        <v>200</v>
      </c>
      <c r="AM531" s="337" t="str">
        <f>INDEX($K$6:$AE$6,1,MATCH(1,K531:AE531,-1))</f>
        <v>1510-XS</v>
      </c>
      <c r="AN531" s="337" t="str">
        <f>IF(INDEX($K$6:$AE$6,1,MATCH(1,K531:AE531,1))&lt;&gt;INDEX($K$6:$AE$6,1,MATCH(1,K531:AE531,-1)),INDEX($K$6:$AE$6,1,MATCH(1,K531:AE531,1)),"-")</f>
        <v>-</v>
      </c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</row>
    <row r="532" spans="1:261" s="91" customFormat="1" ht="13.35" customHeight="1" x14ac:dyDescent="0.2">
      <c r="A532" s="169" t="str">
        <f>IF(IFERROR(VLOOKUP(G532,EmployesActifs,1,FALSE),"Non")&lt;&gt;"Non","Oui","Non")</f>
        <v>Non</v>
      </c>
      <c r="B532" s="172">
        <f>IF(A532="Oui",1,0)</f>
        <v>0</v>
      </c>
      <c r="C532" s="172">
        <f>IF(OR(G532="Médecin",H532="Médecin",I532="Médecin",I532="Médecins",H532="anesthésiste",H532="boursier univ.",H532="chercheur",H532="chirurgien",H532="Résident(e)",H532="Md Urg",H532="Md Card",H532="Fellow",H532="Externe Médecine",H532="Directeur de la biobanque Médecin",H532="monit.-boursier",),1,0)</f>
        <v>0</v>
      </c>
      <c r="D532" s="172">
        <f>IF(OR(G532=0,H532="Stagiaire",H532="Stagiaires",H532="Externe",H532="Externes",G532="agence",H532="STAGIAIRE INFIRMIER(ÈRE)",H532="STAGIAIRE SI",H532="STAGIAIRE PAB",H532="STAGIAIRE EN PERFUSION",H532="Stagiaire Physiothérapeute",H532="Stagiaire médecine",H532="Stagiaire - Service sociaux",H532="STAGIAIRE SOINS INFIRMIERS",H532="STAGIAIRE EXTERNE EN MÉDECINE",H532="ss",),1,0)</f>
        <v>0</v>
      </c>
      <c r="E532" s="28" t="s">
        <v>1698</v>
      </c>
      <c r="F532" s="28" t="s">
        <v>592</v>
      </c>
      <c r="G532" s="257">
        <v>1262</v>
      </c>
      <c r="H532" s="79" t="s">
        <v>2098</v>
      </c>
      <c r="I532" s="164" t="s">
        <v>3382</v>
      </c>
      <c r="J532" s="273">
        <f ca="1">IF(AL532&lt;=Données!$B$2,1," ")</f>
        <v>1</v>
      </c>
      <c r="K532" s="45"/>
      <c r="L532" s="46"/>
      <c r="M532" s="47">
        <v>1</v>
      </c>
      <c r="N532" s="48"/>
      <c r="O532" s="185"/>
      <c r="P532" s="187"/>
      <c r="Q532" s="185"/>
      <c r="R532" s="186"/>
      <c r="S532" s="186"/>
      <c r="T532" s="187"/>
      <c r="U532" s="187"/>
      <c r="V532" s="187"/>
      <c r="W532" s="187"/>
      <c r="X532" s="214"/>
      <c r="Y532" s="215"/>
      <c r="Z532" s="36"/>
      <c r="AA532" s="34"/>
      <c r="AB532" s="35"/>
      <c r="AC532" s="35"/>
      <c r="AD532" s="35"/>
      <c r="AE532" s="324"/>
      <c r="AF532" s="325"/>
      <c r="AG532" s="326"/>
      <c r="AH532" s="36"/>
      <c r="AI532" s="56"/>
      <c r="AJ532" s="328"/>
      <c r="AK532" s="330" t="s">
        <v>50</v>
      </c>
      <c r="AL532" s="331">
        <v>44571</v>
      </c>
      <c r="AM532" s="337" t="str">
        <f>INDEX($K$6:$AE$6,1,MATCH(1,K532:AE532,-1))</f>
        <v>95PFE-L2L</v>
      </c>
      <c r="AN532" s="337" t="str">
        <f>IF(INDEX($K$6:$AE$6,1,MATCH(1,K532:AE532,1))&lt;&gt;INDEX($K$6:$AE$6,1,MATCH(1,K532:AE532,-1)),INDEX($K$6:$AE$6,1,MATCH(1,K532:AE532,1)),"-")</f>
        <v>-</v>
      </c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</row>
    <row r="533" spans="1:261" s="91" customFormat="1" x14ac:dyDescent="0.2">
      <c r="A533" s="169" t="str">
        <f>IF(IFERROR(VLOOKUP(G533,EmployesActifs,1,FALSE),"Non")&lt;&gt;"Non","Oui","Non")</f>
        <v>Non</v>
      </c>
      <c r="B533" s="172">
        <f>IF(A533="Oui",1,0)</f>
        <v>0</v>
      </c>
      <c r="C533" s="172">
        <f>IF(OR(G533="Médecin",H533="Médecin",I533="Médecin",I533="Médecins",H533="anesthésiste",H533="boursier univ.",H533="chercheur",H533="chirurgien",H533="Résident(e)",H533="Md Urg",H533="Md Card",H533="Fellow",H533="Externe Médecine",H533="Directeur de la biobanque Médecin",H533="monit.-boursier",),1,0)</f>
        <v>0</v>
      </c>
      <c r="D533" s="172">
        <f>IF(OR(G533=0,H533="Stagiaire",H533="Stagiaires",H533="Externe",H533="Externes",G533="agence",H533="STAGIAIRE INFIRMIER(ÈRE)",H533="STAGIAIRE SI",H533="STAGIAIRE PAB",H533="STAGIAIRE EN PERFUSION",H533="Stagiaire Physiothérapeute",H533="Stagiaire médecine",H533="Stagiaire - Service sociaux",H533="STAGIAIRE SOINS INFIRMIERS",H533="STAGIAIRE EXTERNE EN MÉDECINE",H533="ss",),1,0)</f>
        <v>0</v>
      </c>
      <c r="E533" s="28" t="s">
        <v>2043</v>
      </c>
      <c r="F533" s="28" t="s">
        <v>2044</v>
      </c>
      <c r="G533" s="255">
        <v>12179</v>
      </c>
      <c r="H533" s="57" t="s">
        <v>60</v>
      </c>
      <c r="I533" s="58" t="s">
        <v>575</v>
      </c>
      <c r="J533" s="273">
        <f ca="1">IF(AK533&lt;=Données!$B$2,1," ")</f>
        <v>1</v>
      </c>
      <c r="K533" s="45"/>
      <c r="L533" s="46"/>
      <c r="M533" s="47">
        <v>1</v>
      </c>
      <c r="N533" s="48"/>
      <c r="O533" s="185"/>
      <c r="P533" s="187"/>
      <c r="Q533" s="185"/>
      <c r="R533" s="186"/>
      <c r="S533" s="186"/>
      <c r="T533" s="187"/>
      <c r="U533" s="187"/>
      <c r="V533" s="187"/>
      <c r="W533" s="187"/>
      <c r="X533" s="214"/>
      <c r="Y533" s="215"/>
      <c r="Z533" s="36"/>
      <c r="AA533" s="34"/>
      <c r="AB533" s="35"/>
      <c r="AC533" s="35"/>
      <c r="AD533" s="35"/>
      <c r="AE533" s="324"/>
      <c r="AF533" s="325"/>
      <c r="AG533" s="326"/>
      <c r="AH533" s="36"/>
      <c r="AI533" s="56"/>
      <c r="AJ533" s="41" t="s">
        <v>144</v>
      </c>
      <c r="AK533" s="42">
        <v>44596</v>
      </c>
      <c r="AL533" s="50"/>
      <c r="AM533" s="337" t="str">
        <f>INDEX($K$6:$AE$6,1,MATCH(1,K533:AE533,-1))</f>
        <v>95PFE-L2L</v>
      </c>
      <c r="AN533" s="337" t="str">
        <f>IF(INDEX($K$6:$AE$6,1,MATCH(1,K533:AE533,1))&lt;&gt;INDEX($K$6:$AE$6,1,MATCH(1,K533:AE533,-1)),INDEX($K$6:$AE$6,1,MATCH(1,K533:AE533,1)),"-")</f>
        <v>-</v>
      </c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</row>
    <row r="534" spans="1:261" s="91" customFormat="1" x14ac:dyDescent="0.2">
      <c r="A534" s="169" t="str">
        <f>IF(IFERROR(VLOOKUP(G534,EmployesActifs,1,FALSE),"Non")&lt;&gt;"Non","Oui","Non")</f>
        <v>Non</v>
      </c>
      <c r="B534" s="172">
        <f>IF(A534="Oui",1,0)</f>
        <v>0</v>
      </c>
      <c r="C534" s="172">
        <f>IF(OR(G534="Médecin",H534="Médecin",I534="Médecin",I534="Médecins",H534="anesthésiste",H534="boursier univ.",H534="chercheur",H534="chirurgien",H534="Résident(e)",H534="Md Urg",H534="Md Card",H534="Fellow",H534="Externe Médecine",H534="Directeur de la biobanque Médecin",H534="monit.-boursier",),1,0)</f>
        <v>0</v>
      </c>
      <c r="D534" s="172">
        <f>IF(OR(G534=0,H534="Stagiaire",H534="Stagiaires",H534="Externe",H534="Externes",G534="agence",H534="STAGIAIRE INFIRMIER(ÈRE)",H534="STAGIAIRE SI",H534="STAGIAIRE PAB",H534="STAGIAIRE EN PERFUSION",H534="Stagiaire Physiothérapeute",H534="Stagiaire médecine",H534="Stagiaire - Service sociaux",H534="STAGIAIRE SOINS INFIRMIERS",H534="STAGIAIRE EXTERNE EN MÉDECINE",H534="ss",),1,0)</f>
        <v>0</v>
      </c>
      <c r="E534" s="28" t="s">
        <v>5340</v>
      </c>
      <c r="F534" s="28" t="s">
        <v>485</v>
      </c>
      <c r="G534" s="255">
        <v>13618</v>
      </c>
      <c r="H534" s="79" t="s">
        <v>103</v>
      </c>
      <c r="I534" s="164" t="s">
        <v>61</v>
      </c>
      <c r="J534" s="273" t="str">
        <f ca="1">IF(AK534&lt;=Données!$B$2,1," ")</f>
        <v xml:space="preserve"> </v>
      </c>
      <c r="K534" s="45"/>
      <c r="L534" s="46">
        <v>1</v>
      </c>
      <c r="M534" s="47"/>
      <c r="N534" s="48"/>
      <c r="O534" s="185"/>
      <c r="P534" s="187"/>
      <c r="Q534" s="185"/>
      <c r="R534" s="186"/>
      <c r="S534" s="186"/>
      <c r="T534" s="187"/>
      <c r="U534" s="187"/>
      <c r="V534" s="187"/>
      <c r="W534" s="187"/>
      <c r="X534" s="214"/>
      <c r="Y534" s="215"/>
      <c r="Z534" s="36"/>
      <c r="AA534" s="34"/>
      <c r="AB534" s="35"/>
      <c r="AC534" s="35"/>
      <c r="AD534" s="35"/>
      <c r="AE534" s="324"/>
      <c r="AF534" s="325"/>
      <c r="AG534" s="326"/>
      <c r="AH534" s="36"/>
      <c r="AI534" s="56"/>
      <c r="AJ534" s="41" t="s">
        <v>4462</v>
      </c>
      <c r="AK534" s="42">
        <v>45420</v>
      </c>
      <c r="AL534" s="50"/>
      <c r="AM534" s="337" t="str">
        <f>INDEX($K$6:$AE$6,1,MATCH(1,K534:AE534,-1))</f>
        <v>95PFE-L2M</v>
      </c>
      <c r="AN534" s="337" t="str">
        <f>IF(INDEX($K$6:$AE$6,1,MATCH(1,K534:AE534,1))&lt;&gt;INDEX($K$6:$AE$6,1,MATCH(1,K534:AE534,-1)),INDEX($K$6:$AE$6,1,MATCH(1,K534:AE534,1)),"-")</f>
        <v>-</v>
      </c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</row>
    <row r="535" spans="1:261" s="91" customFormat="1" x14ac:dyDescent="0.2">
      <c r="A535" s="169" t="str">
        <f>IF(IFERROR(VLOOKUP(G535,EmployesActifs,1,FALSE),"Non")&lt;&gt;"Non","Oui","Non")</f>
        <v>Non</v>
      </c>
      <c r="B535" s="172">
        <f>IF(A535="Oui",1,0)</f>
        <v>0</v>
      </c>
      <c r="C535" s="172">
        <f>IF(OR(G535="Médecin",H535="Médecin",I535="Médecin",I535="Médecins",H535="anesthésiste",H535="boursier univ.",H535="chercheur",H535="chirurgien",H535="Résident(e)",H535="Md Urg",H535="Md Card",H535="Fellow",H535="Externe Médecine",H535="Directeur de la biobanque Médecin",H535="monit.-boursier",),1,0)</f>
        <v>0</v>
      </c>
      <c r="D535" s="172">
        <f>IF(OR(G535=0,H535="Stagiaire",H535="Stagiaires",H535="Externe",H535="Externes",G535="agence",H535="STAGIAIRE INFIRMIER(ÈRE)",H535="STAGIAIRE SI",H535="STAGIAIRE PAB",H535="STAGIAIRE EN PERFUSION",H535="Stagiaire Physiothérapeute",H535="Stagiaire médecine",H535="Stagiaire - Service sociaux",H535="STAGIAIRE SOINS INFIRMIERS",H535="STAGIAIRE EXTERNE EN MÉDECINE",H535="ss",),1,0)</f>
        <v>0</v>
      </c>
      <c r="E535" s="28" t="s">
        <v>2047</v>
      </c>
      <c r="F535" s="28" t="s">
        <v>2048</v>
      </c>
      <c r="G535" s="257">
        <v>12287</v>
      </c>
      <c r="H535" s="57" t="s">
        <v>69</v>
      </c>
      <c r="I535" s="52" t="s">
        <v>126</v>
      </c>
      <c r="J535" s="273">
        <f ca="1">IF(AK535&lt;=Données!$B$2,1," ")</f>
        <v>1</v>
      </c>
      <c r="K535" s="45"/>
      <c r="L535" s="46">
        <v>1</v>
      </c>
      <c r="M535" s="47"/>
      <c r="N535" s="48"/>
      <c r="O535" s="185"/>
      <c r="P535" s="187"/>
      <c r="Q535" s="185"/>
      <c r="R535" s="186"/>
      <c r="S535" s="186"/>
      <c r="T535" s="187"/>
      <c r="U535" s="187"/>
      <c r="V535" s="187"/>
      <c r="W535" s="187"/>
      <c r="X535" s="214"/>
      <c r="Y535" s="215"/>
      <c r="Z535" s="36"/>
      <c r="AA535" s="34"/>
      <c r="AB535" s="35"/>
      <c r="AC535" s="35"/>
      <c r="AD535" s="35"/>
      <c r="AE535" s="324"/>
      <c r="AF535" s="325"/>
      <c r="AG535" s="326"/>
      <c r="AH535" s="36"/>
      <c r="AI535" s="56"/>
      <c r="AJ535" s="41" t="s">
        <v>85</v>
      </c>
      <c r="AK535" s="42">
        <v>44671</v>
      </c>
      <c r="AL535" s="50"/>
      <c r="AM535" s="337" t="str">
        <f>INDEX($K$6:$AE$6,1,MATCH(1,K535:AE535,-1))</f>
        <v>95PFE-L2M</v>
      </c>
      <c r="AN535" s="337" t="str">
        <f>IF(INDEX($K$6:$AE$6,1,MATCH(1,K535:AE535,1))&lt;&gt;INDEX($K$6:$AE$6,1,MATCH(1,K535:AE535,-1)),INDEX($K$6:$AE$6,1,MATCH(1,K535:AE535,1)),"-")</f>
        <v>-</v>
      </c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</row>
    <row r="536" spans="1:261" s="91" customFormat="1" x14ac:dyDescent="0.2">
      <c r="A536" s="169" t="str">
        <f>IF(IFERROR(VLOOKUP(G536,EmployesActifs,1,FALSE),"Non")&lt;&gt;"Non","Oui","Non")</f>
        <v>Non</v>
      </c>
      <c r="B536" s="172">
        <f>IF(A536="Oui",1,0)</f>
        <v>0</v>
      </c>
      <c r="C536" s="172">
        <f>IF(OR(G536="Médecin",H536="Médecin",I536="Médecin",I536="Médecins",H536="anesthésiste",H536="boursier univ.",H536="chercheur",H536="chirurgien",H536="Résident(e)",H536="Md Urg",H536="Md Card",H536="Fellow",H536="Externe Médecine",H536="Directeur de la biobanque Médecin",H536="monit.-boursier",),1,0)</f>
        <v>0</v>
      </c>
      <c r="D536" s="172">
        <f>IF(OR(G536=0,H536="Stagiaire",H536="Stagiaires",H536="Externe",H536="Externes",G536="agence",H536="STAGIAIRE INFIRMIER(ÈRE)",H536="STAGIAIRE SI",H536="STAGIAIRE PAB",H536="STAGIAIRE EN PERFUSION",H536="Stagiaire Physiothérapeute",H536="Stagiaire médecine",H536="Stagiaire - Service sociaux",H536="STAGIAIRE SOINS INFIRMIERS",H536="STAGIAIRE EXTERNE EN MÉDECINE",H536="ss",),1,0)</f>
        <v>0</v>
      </c>
      <c r="E536" s="28" t="s">
        <v>3031</v>
      </c>
      <c r="F536" s="28" t="s">
        <v>618</v>
      </c>
      <c r="G536" s="255">
        <v>12608</v>
      </c>
      <c r="H536" s="57" t="s">
        <v>2939</v>
      </c>
      <c r="I536" s="77" t="s">
        <v>126</v>
      </c>
      <c r="J536" s="273">
        <f ca="1">IF(AK536&lt;=Données!$B$2,1," ")</f>
        <v>1</v>
      </c>
      <c r="K536" s="45">
        <v>1</v>
      </c>
      <c r="L536" s="46"/>
      <c r="M536" s="47"/>
      <c r="N536" s="48"/>
      <c r="O536" s="185"/>
      <c r="P536" s="187"/>
      <c r="Q536" s="185"/>
      <c r="R536" s="186"/>
      <c r="S536" s="186"/>
      <c r="T536" s="187"/>
      <c r="U536" s="187"/>
      <c r="V536" s="187"/>
      <c r="W536" s="187"/>
      <c r="X536" s="214"/>
      <c r="Y536" s="215"/>
      <c r="Z536" s="36"/>
      <c r="AA536" s="34"/>
      <c r="AB536" s="35"/>
      <c r="AC536" s="35"/>
      <c r="AD536" s="35"/>
      <c r="AE536" s="324"/>
      <c r="AF536" s="325"/>
      <c r="AG536" s="326"/>
      <c r="AH536" s="36"/>
      <c r="AI536" s="56"/>
      <c r="AJ536" s="41" t="s">
        <v>85</v>
      </c>
      <c r="AK536" s="42">
        <v>44867</v>
      </c>
      <c r="AL536" s="50"/>
      <c r="AM536" s="337" t="str">
        <f>INDEX($K$6:$AE$6,1,MATCH(1,K536:AE536,-1))</f>
        <v>95PFE-L2S</v>
      </c>
      <c r="AN536" s="337" t="str">
        <f>IF(INDEX($K$6:$AE$6,1,MATCH(1,K536:AE536,1))&lt;&gt;INDEX($K$6:$AE$6,1,MATCH(1,K536:AE536,-1)),INDEX($K$6:$AE$6,1,MATCH(1,K536:AE536,1)),"-")</f>
        <v>-</v>
      </c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</row>
    <row r="537" spans="1:261" s="91" customFormat="1" x14ac:dyDescent="0.2">
      <c r="A537" s="169" t="str">
        <f>IF(IFERROR(VLOOKUP(G537,EmployesActifs,1,FALSE),"Non")&lt;&gt;"Non","Oui","Non")</f>
        <v>Non</v>
      </c>
      <c r="B537" s="172">
        <f>IF(A537="Oui",1,0)</f>
        <v>0</v>
      </c>
      <c r="C537" s="172">
        <f>IF(OR(G537="Médecin",H537="Médecin",I537="Médecin",I537="Médecins",H537="anesthésiste",H537="boursier univ.",H537="chercheur",H537="chirurgien",H537="Résident(e)",H537="Md Urg",H537="Md Card",LEFT(H537,6)="Fellow",H537="Externe Médecine",H537="Directeur de la biobanque Médecin",H537="monit.-boursier",),1,0)</f>
        <v>0</v>
      </c>
      <c r="D537" s="172">
        <f>IF(OR(G537=0,H537="Stagiaire",H537="Stagiaires",H537="Externe",H537="Externes",G537="agence",H537="STAGIAIRE INFIRMIER(ÈRE)",H537="STAGIAIRE SI",H537="STAGIAIRE S.I.",H537="STAGIAIRE PAB",H537="STAGIAIRE EN PERFUSION",H537="Stagiaire Physiothérapeute",H537="Stagiaire médecine",H537="Stagiaire - Service sociaux",H537="STAGIAIRE SOINS INFIRMIERS",H537="STAGIAIRE EXTERNE EN MÉDECINE",H537="ss",),1,0)</f>
        <v>0</v>
      </c>
      <c r="E537" s="28" t="s">
        <v>2049</v>
      </c>
      <c r="F537" s="28" t="s">
        <v>592</v>
      </c>
      <c r="G537" s="257">
        <v>5391</v>
      </c>
      <c r="H537" s="79" t="s">
        <v>103</v>
      </c>
      <c r="I537" s="164" t="s">
        <v>5715</v>
      </c>
      <c r="J537" s="273">
        <f ca="1">IF(AK537&lt;=Données!$B$2,1," ")</f>
        <v>1</v>
      </c>
      <c r="K537" s="45"/>
      <c r="L537" s="46"/>
      <c r="M537" s="47"/>
      <c r="N537" s="48"/>
      <c r="O537" s="185"/>
      <c r="P537" s="187"/>
      <c r="Q537" s="185"/>
      <c r="R537" s="186"/>
      <c r="S537" s="186"/>
      <c r="T537" s="187"/>
      <c r="U537" s="187"/>
      <c r="V537" s="187"/>
      <c r="W537" s="187"/>
      <c r="X537" s="214"/>
      <c r="Y537" s="215"/>
      <c r="Z537" s="36"/>
      <c r="AA537" s="34"/>
      <c r="AB537" s="35"/>
      <c r="AC537" s="35"/>
      <c r="AD537" s="35"/>
      <c r="AE537" s="324"/>
      <c r="AF537" s="325"/>
      <c r="AG537" s="326"/>
      <c r="AH537" s="344"/>
      <c r="AI537" s="56"/>
      <c r="AJ537" s="41" t="s">
        <v>66</v>
      </c>
      <c r="AK537" s="42">
        <v>44242</v>
      </c>
      <c r="AL537" s="50" t="s">
        <v>2050</v>
      </c>
      <c r="AM537" s="337" t="e">
        <f>INDEX($K$6:$AE$6,1,MATCH(1,K537:AE537,-1))</f>
        <v>#N/A</v>
      </c>
      <c r="AN537" s="337" t="e">
        <f>IF(INDEX($K$6:$AE$6,1,MATCH(1,K537:AE537,1))&lt;&gt;INDEX($K$6:$AE$6,1,MATCH(1,K537:AE537,-1)),INDEX($K$6:$AE$6,1,MATCH(1,K537:AE537,1)),"-")</f>
        <v>#N/A</v>
      </c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</row>
    <row r="538" spans="1:261" s="91" customFormat="1" x14ac:dyDescent="0.2">
      <c r="A538" s="169" t="str">
        <f>IF(IFERROR(VLOOKUP(G538,EmployesActifs,1,FALSE),"Non")&lt;&gt;"Non","Oui","Non")</f>
        <v>Non</v>
      </c>
      <c r="B538" s="172">
        <f>IF(A538="Oui",1,0)</f>
        <v>0</v>
      </c>
      <c r="C538" s="172">
        <f>IF(OR(G538="Médecin",H538="Médecin",I538="Médecin",I538="Médecins",H538="anesthésiste",H538="boursier univ.",H538="chercheur",H538="chirurgien",H538="Résident(e)",H538="Md Urg",H538="Md Card",H538="Fellow",H538="Externe Médecine",H538="Directeur de la biobanque Médecin",H538="monit.-boursier",),1,0)</f>
        <v>0</v>
      </c>
      <c r="D538" s="172">
        <f>IF(OR(G538=0,H538="Stagiaire",H538="Stagiaires",H538="Externe",H538="Externes",G538="agence",H538="STAGIAIRE INFIRMIER(ÈRE)",H538="STAGIAIRE SI",H538="STAGIAIRE PAB",H538="STAGIAIRE EN PERFUSION",H538="Stagiaire Physiothérapeute",H538="Stagiaire médecine",H538="Stagiaire - Service sociaux",H538="STAGIAIRE SOINS INFIRMIERS",H538="STAGIAIRE EXTERNE EN MÉDECINE",H538="ss",),1,0)</f>
        <v>0</v>
      </c>
      <c r="E538" s="28" t="s">
        <v>2053</v>
      </c>
      <c r="F538" s="28" t="s">
        <v>2054</v>
      </c>
      <c r="G538" s="257">
        <v>10140</v>
      </c>
      <c r="H538" s="79" t="s">
        <v>2098</v>
      </c>
      <c r="I538" s="164" t="s">
        <v>258</v>
      </c>
      <c r="J538" s="273">
        <f ca="1">IF(AK538&lt;=Données!$B$2,1," ")</f>
        <v>1</v>
      </c>
      <c r="K538" s="45"/>
      <c r="L538" s="46" t="s">
        <v>56</v>
      </c>
      <c r="M538" s="47">
        <v>1</v>
      </c>
      <c r="N538" s="48"/>
      <c r="O538" s="185"/>
      <c r="P538" s="187"/>
      <c r="Q538" s="185"/>
      <c r="R538" s="186"/>
      <c r="S538" s="186" t="s">
        <v>56</v>
      </c>
      <c r="T538" s="187"/>
      <c r="U538" s="187"/>
      <c r="V538" s="187"/>
      <c r="W538" s="187"/>
      <c r="X538" s="214"/>
      <c r="Y538" s="215"/>
      <c r="Z538" s="36"/>
      <c r="AA538" s="34"/>
      <c r="AB538" s="35"/>
      <c r="AC538" s="35"/>
      <c r="AD538" s="35"/>
      <c r="AE538" s="324"/>
      <c r="AF538" s="325"/>
      <c r="AG538" s="326"/>
      <c r="AH538" s="36"/>
      <c r="AI538" s="56"/>
      <c r="AJ538" s="41" t="s">
        <v>98</v>
      </c>
      <c r="AK538" s="42">
        <v>44580</v>
      </c>
      <c r="AL538" s="50"/>
      <c r="AM538" s="337" t="str">
        <f>INDEX($K$6:$AE$6,1,MATCH(1,K538:AE538,-1))</f>
        <v>95PFE-L2L</v>
      </c>
      <c r="AN538" s="337" t="str">
        <f>IF(INDEX($K$6:$AE$6,1,MATCH(1,K538:AE538,1))&lt;&gt;INDEX($K$6:$AE$6,1,MATCH(1,K538:AE538,-1)),INDEX($K$6:$AE$6,1,MATCH(1,K538:AE538,1)),"-")</f>
        <v>-</v>
      </c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</row>
    <row r="539" spans="1:261" s="91" customFormat="1" x14ac:dyDescent="0.2">
      <c r="A539" s="169" t="str">
        <f>IF(IFERROR(VLOOKUP(G539,EmployesActifs,1,FALSE),"Non")&lt;&gt;"Non","Oui","Non")</f>
        <v>Non</v>
      </c>
      <c r="B539" s="172">
        <f>IF(A539="Oui",1,0)</f>
        <v>0</v>
      </c>
      <c r="C539" s="172">
        <f>IF(OR(G539="Médecin",H539="Médecin",I539="Médecin",I539="Médecins",H539="anesthésiste",H539="boursier univ.",H539="chercheur",H539="chirurgien",H539="Résident(e)",H539="Md Urg",H539="Md Card",H539="Fellow",H539="Externe Médecine",H539="Directeur de la biobanque Médecin",H539="monit.-boursier",),1,0)</f>
        <v>0</v>
      </c>
      <c r="D539" s="172">
        <f>IF(OR(G539=0,H539="Stagiaire",H539="Stagiaires",H539="Externe",H539="Externes",G539="agence",H539="STAGIAIRE INFIRMIER(ÈRE)",H539="STAGIAIRE SI",H539="STAGIAIRE PAB",H539="STAGIAIRE EN PERFUSION",H539="Stagiaire Physiothérapeute",H539="Stagiaire médecine",H539="Stagiaire - Service sociaux",H539="STAGIAIRE SOINS INFIRMIERS",H539="STAGIAIRE EXTERNE EN MÉDECINE",H539="ss",),1,0)</f>
        <v>0</v>
      </c>
      <c r="E539" s="28" t="s">
        <v>2055</v>
      </c>
      <c r="F539" s="28" t="s">
        <v>1403</v>
      </c>
      <c r="G539" s="257">
        <v>12058</v>
      </c>
      <c r="H539" s="79" t="s">
        <v>54</v>
      </c>
      <c r="I539" s="164" t="s">
        <v>55</v>
      </c>
      <c r="J539" s="273">
        <f ca="1">IF(AK539&lt;=Données!$B$2,1," ")</f>
        <v>1</v>
      </c>
      <c r="K539" s="45" t="s">
        <v>56</v>
      </c>
      <c r="L539" s="46" t="s">
        <v>56</v>
      </c>
      <c r="M539" s="47"/>
      <c r="N539" s="48"/>
      <c r="O539" s="185"/>
      <c r="P539" s="187"/>
      <c r="Q539" s="185">
        <v>1</v>
      </c>
      <c r="R539" s="186"/>
      <c r="S539" s="186"/>
      <c r="T539" s="187"/>
      <c r="U539" s="187"/>
      <c r="V539" s="187"/>
      <c r="W539" s="187"/>
      <c r="X539" s="214"/>
      <c r="Y539" s="215"/>
      <c r="Z539" s="36"/>
      <c r="AA539" s="34"/>
      <c r="AB539" s="35"/>
      <c r="AC539" s="35"/>
      <c r="AD539" s="35"/>
      <c r="AE539" s="324"/>
      <c r="AF539" s="325"/>
      <c r="AG539" s="326"/>
      <c r="AH539" s="36"/>
      <c r="AI539" s="56"/>
      <c r="AJ539" s="41" t="s">
        <v>57</v>
      </c>
      <c r="AK539" s="42">
        <v>44564</v>
      </c>
      <c r="AL539" s="50"/>
      <c r="AM539" s="337" t="str">
        <f>INDEX($K$6:$AE$6,1,MATCH(1,K539:AE539,-1))</f>
        <v>1860-S</v>
      </c>
      <c r="AN539" s="337" t="str">
        <f>IF(INDEX($K$6:$AE$6,1,MATCH(1,K539:AE539,1))&lt;&gt;INDEX($K$6:$AE$6,1,MATCH(1,K539:AE539,-1)),INDEX($K$6:$AE$6,1,MATCH(1,K539:AE539,1)),"-")</f>
        <v>-</v>
      </c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</row>
    <row r="540" spans="1:261" x14ac:dyDescent="0.2">
      <c r="A540" s="169" t="str">
        <f>IF(IFERROR(VLOOKUP(G540,EmployesActifs,1,FALSE),"Non")&lt;&gt;"Non","Oui","Non")</f>
        <v>Non</v>
      </c>
      <c r="B540" s="172">
        <f>IF(A540="Oui",1,0)</f>
        <v>0</v>
      </c>
      <c r="C540" s="172">
        <f>IF(OR(G540="Médecin",H540="Médecin",I540="Médecin",I540="Médecins",H540="anesthésiste",H540="boursier univ.",H540="chercheur",H540="chirurgien",H540="Résident(e)",H540="Md Urg",H540="Md Card",H540="Fellow",H540="Externe Médecine",H540="Directeur de la biobanque Médecin",H540="monit.-boursier",),1,0)</f>
        <v>0</v>
      </c>
      <c r="D540" s="172">
        <f>IF(OR(G540=0,H540="Stagiaire",H540="Stagiaires",H540="Externe",H540="Externes",G540="agence",H540="STAGIAIRE INFIRMIER(ÈRE)",H540="STAGIAIRE SI",H540="STAGIAIRE PAB",H540="STAGIAIRE EN PERFUSION",H540="Stagiaire Physiothérapeute",H540="Stagiaire médecine",H540="Stagiaire - Service sociaux",H540="STAGIAIRE SOINS INFIRMIERS",H540="STAGIAIRE EXTERNE EN MÉDECINE",H540="ss",),1,0)</f>
        <v>0</v>
      </c>
      <c r="E540" s="28" t="s">
        <v>3505</v>
      </c>
      <c r="F540" s="28" t="s">
        <v>2057</v>
      </c>
      <c r="G540" s="257">
        <v>4146</v>
      </c>
      <c r="H540" s="79" t="s">
        <v>972</v>
      </c>
      <c r="I540" s="164" t="s">
        <v>3418</v>
      </c>
      <c r="J540" s="273">
        <f ca="1">IF(AK540&lt;=Données!$B$2,1," ")</f>
        <v>1</v>
      </c>
      <c r="K540" s="45"/>
      <c r="L540" s="46">
        <v>1</v>
      </c>
      <c r="M540" s="47"/>
      <c r="N540" s="48"/>
      <c r="O540" s="185"/>
      <c r="P540" s="187"/>
      <c r="Q540" s="185"/>
      <c r="R540" s="186"/>
      <c r="S540" s="186"/>
      <c r="T540" s="187"/>
      <c r="U540" s="187"/>
      <c r="V540" s="187"/>
      <c r="W540" s="187"/>
      <c r="X540" s="214"/>
      <c r="Y540" s="215"/>
      <c r="Z540" s="36"/>
      <c r="AA540" s="34"/>
      <c r="AB540" s="35"/>
      <c r="AC540" s="35"/>
      <c r="AD540" s="35"/>
      <c r="AE540" s="324"/>
      <c r="AF540" s="325"/>
      <c r="AG540" s="326"/>
      <c r="AH540" s="36"/>
      <c r="AI540" s="56"/>
      <c r="AJ540" s="41" t="s">
        <v>144</v>
      </c>
      <c r="AK540" s="42">
        <v>44587</v>
      </c>
      <c r="AL540" s="50"/>
      <c r="AM540" s="337" t="str">
        <f>INDEX($K$6:$AE$6,1,MATCH(1,K540:AE540,-1))</f>
        <v>95PFE-L2M</v>
      </c>
      <c r="AN540" s="337" t="str">
        <f>IF(INDEX($K$6:$AE$6,1,MATCH(1,K540:AE540,1))&lt;&gt;INDEX($K$6:$AE$6,1,MATCH(1,K540:AE540,-1)),INDEX($K$6:$AE$6,1,MATCH(1,K540:AE540,1)),"-")</f>
        <v>-</v>
      </c>
      <c r="AO540"/>
      <c r="AP540"/>
      <c r="AQ540"/>
    </row>
    <row r="541" spans="1:261" x14ac:dyDescent="0.2">
      <c r="A541" s="169" t="str">
        <f>IF(IFERROR(VLOOKUP(G541,EmployesActifs,1,FALSE),"Non")&lt;&gt;"Non","Oui","Non")</f>
        <v>Non</v>
      </c>
      <c r="B541" s="172">
        <f>IF(A541="Oui",1,0)</f>
        <v>0</v>
      </c>
      <c r="C541" s="172">
        <f>IF(OR(G541="Médecin",H541="Médecin",I541="Médecin",I541="Médecins",H541="anesthésiste",H541="boursier univ.",H541="chercheur",H541="chirurgien",H541="Résident(e)",H541="Md Urg",H541="Md Card",H541="Fellow",H541="Externe Médecine",H541="Directeur de la biobanque Médecin",H541="monit.-boursier",),1,0)</f>
        <v>0</v>
      </c>
      <c r="D541" s="172">
        <f>IF(OR(G541=0,H541="Stagiaire",H541="Stagiaires",H541="Externe",H541="Externes",G541="agence",H541="STAGIAIRE INFIRMIER(ÈRE)",H541="STAGIAIRE SI",H541="STAGIAIRE PAB",H541="STAGIAIRE EN PERFUSION",H541="Stagiaire Physiothérapeute",H541="Stagiaire médecine",H541="Stagiaire - Service sociaux",H541="STAGIAIRE SOINS INFIRMIERS",H541="STAGIAIRE EXTERNE EN MÉDECINE",H541="ss",),1,0)</f>
        <v>0</v>
      </c>
      <c r="E541" s="28" t="s">
        <v>2059</v>
      </c>
      <c r="F541" s="28" t="s">
        <v>1403</v>
      </c>
      <c r="G541" s="257">
        <v>11733</v>
      </c>
      <c r="H541" s="57" t="s">
        <v>121</v>
      </c>
      <c r="I541" s="52" t="s">
        <v>122</v>
      </c>
      <c r="J541" s="273">
        <f ca="1">IF(AK541&lt;=Données!$B$2,1," ")</f>
        <v>1</v>
      </c>
      <c r="K541" s="45"/>
      <c r="L541" s="46">
        <v>1</v>
      </c>
      <c r="M541" s="47"/>
      <c r="N541" s="48"/>
      <c r="O541" s="185"/>
      <c r="P541" s="187"/>
      <c r="Q541" s="185"/>
      <c r="R541" s="186"/>
      <c r="S541" s="186"/>
      <c r="T541" s="187"/>
      <c r="U541" s="187"/>
      <c r="V541" s="187"/>
      <c r="W541" s="187"/>
      <c r="X541" s="214"/>
      <c r="Y541" s="215"/>
      <c r="Z541" s="36"/>
      <c r="AA541" s="34"/>
      <c r="AB541" s="35"/>
      <c r="AC541" s="35"/>
      <c r="AD541" s="35"/>
      <c r="AE541" s="324"/>
      <c r="AF541" s="325"/>
      <c r="AG541" s="326"/>
      <c r="AH541" s="36"/>
      <c r="AI541" s="56"/>
      <c r="AJ541" s="41" t="s">
        <v>57</v>
      </c>
      <c r="AK541" s="42">
        <v>44594</v>
      </c>
      <c r="AL541" s="50"/>
      <c r="AM541" s="337" t="str">
        <f>INDEX($K$6:$AE$6,1,MATCH(1,K541:AE541,-1))</f>
        <v>95PFE-L2M</v>
      </c>
      <c r="AN541" s="337" t="str">
        <f>IF(INDEX($K$6:$AE$6,1,MATCH(1,K541:AE541,1))&lt;&gt;INDEX($K$6:$AE$6,1,MATCH(1,K541:AE541,-1)),INDEX($K$6:$AE$6,1,MATCH(1,K541:AE541,1)),"-")</f>
        <v>-</v>
      </c>
      <c r="AO541"/>
      <c r="AP541"/>
      <c r="AQ541"/>
    </row>
    <row r="542" spans="1:261" s="91" customFormat="1" x14ac:dyDescent="0.2">
      <c r="A542" s="169" t="str">
        <f>IF(IFERROR(VLOOKUP(G542,EmployesActifs,1,FALSE),"Non")&lt;&gt;"Non","Oui","Non")</f>
        <v>Non</v>
      </c>
      <c r="B542" s="172">
        <f>IF(A542="Oui",1,0)</f>
        <v>0</v>
      </c>
      <c r="C542" s="172">
        <f>IF(OR(G542="Médecin",H542="Médecin",I542="Médecin",I542="Médecins",H542="anesthésiste",H542="boursier univ.",H542="chercheur",H542="chirurgien",H542="Résident(e)",H542="Md Urg",H542="Md Card",H542="Fellow",H542="Externe Médecine",H542="Directeur de la biobanque Médecin",H542="monit.-boursier",),1,0)</f>
        <v>0</v>
      </c>
      <c r="D542" s="172">
        <f>IF(OR(G542=0,H542="Stagiaire",H542="Stagiaires",H542="Externe",H542="Externes",G542="agence",H542="STAGIAIRE INFIRMIER(ÈRE)",H542="STAGIAIRE SI",H542="STAGIAIRE PAB",H542="STAGIAIRE EN PERFUSION",H542="Stagiaire Physiothérapeute",H542="Stagiaire médecine",H542="Stagiaire - Service sociaux",H542="STAGIAIRE SOINS INFIRMIERS",H542="STAGIAIRE EXTERNE EN MÉDECINE",H542="ss",),1,0)</f>
        <v>0</v>
      </c>
      <c r="E542" s="28" t="s">
        <v>5221</v>
      </c>
      <c r="F542" s="28" t="s">
        <v>5222</v>
      </c>
      <c r="G542" s="262">
        <v>13509</v>
      </c>
      <c r="H542" s="79" t="s">
        <v>69</v>
      </c>
      <c r="I542" s="164" t="s">
        <v>5215</v>
      </c>
      <c r="J542" s="273" t="str">
        <f ca="1">IF(AK542&lt;=Données!$B$2,1," ")</f>
        <v xml:space="preserve"> </v>
      </c>
      <c r="K542" s="45"/>
      <c r="L542" s="46"/>
      <c r="M542" s="47" t="s">
        <v>56</v>
      </c>
      <c r="N542" s="48">
        <v>1</v>
      </c>
      <c r="O542" s="185"/>
      <c r="P542" s="187" t="s">
        <v>56</v>
      </c>
      <c r="Q542" s="185"/>
      <c r="R542" s="186"/>
      <c r="S542" s="186"/>
      <c r="T542" s="187"/>
      <c r="U542" s="187"/>
      <c r="V542" s="187"/>
      <c r="W542" s="187"/>
      <c r="X542" s="214"/>
      <c r="Y542" s="215"/>
      <c r="Z542" s="36"/>
      <c r="AA542" s="34"/>
      <c r="AB542" s="35"/>
      <c r="AC542" s="35"/>
      <c r="AD542" s="35"/>
      <c r="AE542" s="324"/>
      <c r="AF542" s="325"/>
      <c r="AG542" s="326"/>
      <c r="AH542" s="344"/>
      <c r="AI542" s="56"/>
      <c r="AJ542" s="178" t="s">
        <v>4462</v>
      </c>
      <c r="AK542" s="42">
        <v>45356</v>
      </c>
      <c r="AL542" s="50"/>
      <c r="AM542" s="337" t="str">
        <f>INDEX($K$6:$AE$6,1,MATCH(1,K542:AE542,-1))</f>
        <v>F550</v>
      </c>
      <c r="AN542" s="337" t="str">
        <f>IF(INDEX($K$6:$AE$6,1,MATCH(1,K542:AE542,1))&lt;&gt;INDEX($K$6:$AE$6,1,MATCH(1,K542:AE542,-1)),INDEX($K$6:$AE$6,1,MATCH(1,K542:AE542,1)),"-")</f>
        <v>-</v>
      </c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</row>
    <row r="543" spans="1:261" x14ac:dyDescent="0.2">
      <c r="A543" s="169" t="str">
        <f>IF(IFERROR(VLOOKUP(G543,EmployesActifs,1,FALSE),"Non")&lt;&gt;"Non","Oui","Non")</f>
        <v>Non</v>
      </c>
      <c r="B543" s="172">
        <f>IF(A543="Oui",1,0)</f>
        <v>0</v>
      </c>
      <c r="C543" s="172">
        <f>IF(OR(G543="Médecin",H543="Médecin",I543="Médecin",I543="Médecins",H543="anesthésiste",H543="boursier univ.",H543="chercheur",H543="chirurgien",H543="Résident(e)",H543="Md Urg",H543="Md Card",H543="Fellow",H543="Externe Médecine",H543="Directeur de la biobanque Médecin",H543="monit.-boursier",),1,0)</f>
        <v>0</v>
      </c>
      <c r="D543" s="172">
        <f>IF(OR(G543=0,H543="Stagiaire",H543="Stagiaires",H543="Externe",H543="Externes",G543="agence",H543="STAGIAIRE INFIRMIER(ÈRE)",H543="STAGIAIRE SI",H543="STAGIAIRE PAB",H543="STAGIAIRE EN PERFUSION",H543="Stagiaire Physiothérapeute",H543="Stagiaire médecine",H543="Stagiaire - Service sociaux",H543="STAGIAIRE SOINS INFIRMIERS",H543="STAGIAIRE EXTERNE EN MÉDECINE",H543="ss",),1,0)</f>
        <v>0</v>
      </c>
      <c r="E543" s="28" t="s">
        <v>2062</v>
      </c>
      <c r="F543" s="28" t="s">
        <v>2063</v>
      </c>
      <c r="G543" s="257">
        <v>10536</v>
      </c>
      <c r="H543" s="57" t="s">
        <v>103</v>
      </c>
      <c r="I543" s="58" t="s">
        <v>401</v>
      </c>
      <c r="J543" s="273">
        <f ca="1">IF(AK543&lt;=Données!$B$2,1," ")</f>
        <v>1</v>
      </c>
      <c r="K543" s="45" t="s">
        <v>56</v>
      </c>
      <c r="L543" s="46" t="s">
        <v>56</v>
      </c>
      <c r="M543" s="47" t="s">
        <v>56</v>
      </c>
      <c r="N543" s="48"/>
      <c r="O543" s="185"/>
      <c r="P543" s="187"/>
      <c r="Q543" s="185"/>
      <c r="R543" s="186"/>
      <c r="S543" s="186">
        <v>1</v>
      </c>
      <c r="T543" s="187"/>
      <c r="U543" s="187"/>
      <c r="V543" s="187"/>
      <c r="W543" s="187"/>
      <c r="X543" s="214"/>
      <c r="Y543" s="215"/>
      <c r="Z543" s="36"/>
      <c r="AA543" s="34"/>
      <c r="AB543" s="35"/>
      <c r="AC543" s="35"/>
      <c r="AD543" s="35"/>
      <c r="AE543" s="324"/>
      <c r="AF543" s="325"/>
      <c r="AG543" s="326"/>
      <c r="AH543" s="36"/>
      <c r="AI543" s="56"/>
      <c r="AJ543" s="41" t="s">
        <v>85</v>
      </c>
      <c r="AK543" s="42">
        <v>44560</v>
      </c>
      <c r="AL543" s="50"/>
      <c r="AM543" s="337" t="str">
        <f>INDEX($K$6:$AE$6,1,MATCH(1,K543:AE543,-1))</f>
        <v>1870 +</v>
      </c>
      <c r="AN543" s="337" t="str">
        <f>IF(INDEX($K$6:$AE$6,1,MATCH(1,K543:AE543,1))&lt;&gt;INDEX($K$6:$AE$6,1,MATCH(1,K543:AE543,-1)),INDEX($K$6:$AE$6,1,MATCH(1,K543:AE543,1)),"-")</f>
        <v>-</v>
      </c>
      <c r="AO543"/>
      <c r="AP543"/>
      <c r="AQ543"/>
    </row>
    <row r="544" spans="1:261" x14ac:dyDescent="0.2">
      <c r="A544" s="169" t="str">
        <f>IF(IFERROR(VLOOKUP(G544,EmployesActifs,1,FALSE),"Non")&lt;&gt;"Non","Oui","Non")</f>
        <v>Non</v>
      </c>
      <c r="B544" s="172">
        <f>IF(A544="Oui",1,0)</f>
        <v>0</v>
      </c>
      <c r="C544" s="172">
        <f>IF(OR(G544="Médecin",H544="Médecin",I544="Médecin",I544="Médecins",H544="anesthésiste",H544="boursier univ.",H544="chercheur",H544="chirurgien",H544="Résident(e)",H544="Md Urg",H544="Md Card",H544="Fellow",H544="Externe Médecine",H544="Directeur de la biobanque Médecin",H544="monit.-boursier",),1,0)</f>
        <v>0</v>
      </c>
      <c r="D544" s="172">
        <f>IF(OR(G544=0,H544="Stagiaire",H544="Stagiaires",H544="Externe",H544="Externes",G544="agence",H544="STAGIAIRE INFIRMIER(ÈRE)",H544="STAGIAIRE SI",H544="STAGIAIRE PAB",H544="STAGIAIRE EN PERFUSION",H544="Stagiaire Physiothérapeute",H544="Stagiaire médecine",H544="Stagiaire - Service sociaux",H544="STAGIAIRE SOINS INFIRMIERS",H544="STAGIAIRE EXTERNE EN MÉDECINE",H544="ss",),1,0)</f>
        <v>0</v>
      </c>
      <c r="E544" s="28" t="s">
        <v>2075</v>
      </c>
      <c r="F544" s="28" t="s">
        <v>763</v>
      </c>
      <c r="G544" s="255">
        <v>11419</v>
      </c>
      <c r="H544" s="57" t="s">
        <v>103</v>
      </c>
      <c r="I544" s="52" t="s">
        <v>61</v>
      </c>
      <c r="J544" s="273">
        <f ca="1">IF(AK544&lt;=Données!$B$2,1," ")</f>
        <v>1</v>
      </c>
      <c r="K544" s="45">
        <v>1</v>
      </c>
      <c r="L544" s="46"/>
      <c r="M544" s="47"/>
      <c r="N544" s="48"/>
      <c r="O544" s="185"/>
      <c r="P544" s="187"/>
      <c r="Q544" s="185"/>
      <c r="R544" s="186"/>
      <c r="S544" s="186"/>
      <c r="T544" s="187"/>
      <c r="U544" s="187"/>
      <c r="V544" s="187"/>
      <c r="W544" s="187"/>
      <c r="X544" s="214"/>
      <c r="Y544" s="215"/>
      <c r="Z544" s="36"/>
      <c r="AA544" s="34"/>
      <c r="AB544" s="35"/>
      <c r="AC544" s="35"/>
      <c r="AD544" s="35"/>
      <c r="AE544" s="324"/>
      <c r="AF544" s="325"/>
      <c r="AG544" s="326"/>
      <c r="AH544" s="36"/>
      <c r="AI544" s="56"/>
      <c r="AJ544" s="41" t="s">
        <v>159</v>
      </c>
      <c r="AK544" s="42">
        <v>44575</v>
      </c>
      <c r="AL544" s="50"/>
      <c r="AM544" s="337" t="str">
        <f>INDEX($K$6:$AE$6,1,MATCH(1,K544:AE544,-1))</f>
        <v>95PFE-L2S</v>
      </c>
      <c r="AN544" s="337" t="str">
        <f>IF(INDEX($K$6:$AE$6,1,MATCH(1,K544:AE544,1))&lt;&gt;INDEX($K$6:$AE$6,1,MATCH(1,K544:AE544,-1)),INDEX($K$6:$AE$6,1,MATCH(1,K544:AE544,1)),"-")</f>
        <v>-</v>
      </c>
      <c r="AO544"/>
      <c r="AP544"/>
      <c r="AQ544"/>
    </row>
    <row r="545" spans="1:261" x14ac:dyDescent="0.2">
      <c r="A545" s="169" t="str">
        <f>IF(IFERROR(VLOOKUP(G545,EmployesActifs,1,FALSE),"Non")&lt;&gt;"Non","Oui","Non")</f>
        <v>Non</v>
      </c>
      <c r="B545" s="172">
        <f>IF(A545="Oui",1,0)</f>
        <v>0</v>
      </c>
      <c r="C545" s="172">
        <f>IF(OR(G545="Médecin",H545="Médecin",I545="Médecin",I545="Médecins",H545="anesthésiste",H545="boursier univ.",H545="chercheur",H545="chirurgien",H545="Résident(e)",H545="Md Urg",H545="Md Card",H545="Fellow",H545="Externe Médecine",H545="Directeur de la biobanque Médecin",H545="monit.-boursier",),1,0)</f>
        <v>0</v>
      </c>
      <c r="D545" s="172">
        <f>IF(OR(G545=0,H545="Stagiaire",H545="Stagiaires",H545="Externe",H545="Externes",G545="agence",H545="STAGIAIRE INFIRMIER(ÈRE)",H545="STAGIAIRE SI",H545="STAGIAIRE PAB",H545="STAGIAIRE EN PERFUSION",H545="Stagiaire Physiothérapeute",H545="Stagiaire médecine",H545="Stagiaire - Service sociaux",H545="STAGIAIRE SOINS INFIRMIERS",H545="STAGIAIRE EXTERNE EN MÉDECINE",H545="ss",),1,0)</f>
        <v>0</v>
      </c>
      <c r="E545" s="28" t="s">
        <v>2078</v>
      </c>
      <c r="F545" s="28" t="s">
        <v>625</v>
      </c>
      <c r="G545" s="257">
        <v>9721</v>
      </c>
      <c r="H545" s="79" t="s">
        <v>182</v>
      </c>
      <c r="I545" s="164" t="s">
        <v>5701</v>
      </c>
      <c r="J545" s="273">
        <f ca="1">IF(AK545&lt;=Données!$B$2,1," ")</f>
        <v>1</v>
      </c>
      <c r="K545" s="45"/>
      <c r="L545" s="46" t="s">
        <v>56</v>
      </c>
      <c r="M545" s="47" t="s">
        <v>56</v>
      </c>
      <c r="N545" s="48">
        <v>1</v>
      </c>
      <c r="O545" s="185"/>
      <c r="P545" s="187"/>
      <c r="Q545" s="185"/>
      <c r="R545" s="186"/>
      <c r="S545" s="186"/>
      <c r="T545" s="187"/>
      <c r="U545" s="187"/>
      <c r="V545" s="187"/>
      <c r="W545" s="187"/>
      <c r="X545" s="214"/>
      <c r="Y545" s="215"/>
      <c r="Z545" s="36"/>
      <c r="AA545" s="34"/>
      <c r="AB545" s="35"/>
      <c r="AC545" s="35"/>
      <c r="AD545" s="35"/>
      <c r="AE545" s="324"/>
      <c r="AF545" s="325"/>
      <c r="AG545" s="326"/>
      <c r="AH545" s="344"/>
      <c r="AI545" s="56"/>
      <c r="AJ545" s="41" t="s">
        <v>85</v>
      </c>
      <c r="AK545" s="42">
        <v>44950</v>
      </c>
      <c r="AL545" s="50"/>
      <c r="AM545" s="337" t="str">
        <f>INDEX($K$6:$AE$6,1,MATCH(1,K545:AE545,-1))</f>
        <v>F550</v>
      </c>
      <c r="AN545" s="337" t="str">
        <f>IF(INDEX($K$6:$AE$6,1,MATCH(1,K545:AE545,1))&lt;&gt;INDEX($K$6:$AE$6,1,MATCH(1,K545:AE545,-1)),INDEX($K$6:$AE$6,1,MATCH(1,K545:AE545,1)),"-")</f>
        <v>-</v>
      </c>
      <c r="AO545"/>
      <c r="AP545"/>
      <c r="AQ545"/>
    </row>
    <row r="546" spans="1:261" x14ac:dyDescent="0.2">
      <c r="A546" s="169" t="str">
        <f>IF(IFERROR(VLOOKUP(G546,EmployesActifs,1,FALSE),"Non")&lt;&gt;"Non","Oui","Non")</f>
        <v>Non</v>
      </c>
      <c r="B546" s="172">
        <f>IF(A546="Oui",1,0)</f>
        <v>0</v>
      </c>
      <c r="C546" s="172">
        <f>IF(OR(G546="Médecin",H546="Médecin",I546="Médecin",I546="Médecins",H546="anesthésiste",H546="boursier univ.",H546="chercheur",H546="chirurgien",H546="Résident(e)",H546="Md Urg",H546="Md Card",H546="Fellow",H546="Externe Médecine",H546="Directeur de la biobanque Médecin",H546="monit.-boursier",),1,0)</f>
        <v>0</v>
      </c>
      <c r="D546" s="172">
        <f>IF(OR(G546=0,H546="Stagiaire",H546="Stagiaires",H546="Externe",H546="Externes",G546="agence",H546="STAGIAIRE INFIRMIER(ÈRE)",H546="STAGIAIRE SI",H546="STAGIAIRE PAB",H546="STAGIAIRE EN PERFUSION",H546="Stagiaire Physiothérapeute",H546="Stagiaire médecine",H546="Stagiaire - Service sociaux",H546="STAGIAIRE SOINS INFIRMIERS",H546="STAGIAIRE EXTERNE EN MÉDECINE",H546="ss",),1,0)</f>
        <v>0</v>
      </c>
      <c r="E546" s="28" t="s">
        <v>2084</v>
      </c>
      <c r="F546" s="28" t="s">
        <v>966</v>
      </c>
      <c r="G546" s="257">
        <v>10564</v>
      </c>
      <c r="H546" s="57" t="s">
        <v>42</v>
      </c>
      <c r="I546" s="52" t="s">
        <v>76</v>
      </c>
      <c r="J546" s="273">
        <f ca="1">IF(AK546&lt;=Données!$B$2,1," ")</f>
        <v>1</v>
      </c>
      <c r="K546" s="45"/>
      <c r="L546" s="46"/>
      <c r="M546" s="47"/>
      <c r="N546" s="48"/>
      <c r="O546" s="185"/>
      <c r="P546" s="187"/>
      <c r="Q546" s="185"/>
      <c r="R546" s="186"/>
      <c r="S546" s="186"/>
      <c r="T546" s="187"/>
      <c r="U546" s="187"/>
      <c r="V546" s="187"/>
      <c r="W546" s="187"/>
      <c r="X546" s="214"/>
      <c r="Y546" s="215"/>
      <c r="Z546" s="36">
        <v>1</v>
      </c>
      <c r="AA546" s="34"/>
      <c r="AB546" s="35"/>
      <c r="AC546" s="35"/>
      <c r="AD546" s="35"/>
      <c r="AE546" s="324"/>
      <c r="AF546" s="325"/>
      <c r="AG546" s="326"/>
      <c r="AH546" s="36"/>
      <c r="AI546" s="56"/>
      <c r="AJ546" s="41" t="s">
        <v>44</v>
      </c>
      <c r="AK546" s="42">
        <v>43928</v>
      </c>
      <c r="AL546" s="50"/>
      <c r="AM546" s="337" t="str">
        <f>INDEX($K$6:$AE$6,1,MATCH(1,K546:AE546,-1))</f>
        <v>1510-XS</v>
      </c>
      <c r="AN546" s="337" t="str">
        <f>IF(INDEX($K$6:$AE$6,1,MATCH(1,K546:AE546,1))&lt;&gt;INDEX($K$6:$AE$6,1,MATCH(1,K546:AE546,-1)),INDEX($K$6:$AE$6,1,MATCH(1,K546:AE546,1)),"-")</f>
        <v>-</v>
      </c>
      <c r="AO546"/>
      <c r="AP546"/>
      <c r="AQ546"/>
    </row>
    <row r="547" spans="1:261" s="69" customFormat="1" x14ac:dyDescent="0.2">
      <c r="A547" s="169" t="str">
        <f>IF(IFERROR(VLOOKUP(G547,EmployesActifs,1,FALSE),"Non")&lt;&gt;"Non","Oui","Non")</f>
        <v>Non</v>
      </c>
      <c r="B547" s="172">
        <f>IF(A547="Oui",1,0)</f>
        <v>0</v>
      </c>
      <c r="C547" s="172">
        <f>IF(OR(G547="Médecin",H547="Médecin",I547="Médecin",I547="Médecins",H547="anesthésiste",H547="boursier univ.",H547="chercheur",H547="chirurgien",H547="Résident(e)",H547="Md Urg",H547="Md Card",H547="Fellow",H547="Externe Médecine",H547="Directeur de la biobanque Médecin",H547="monit.-boursier",),1,0)</f>
        <v>0</v>
      </c>
      <c r="D547" s="172">
        <f>IF(OR(G547=0,H547="Stagiaire",H547="Stagiaires",H547="Externe",H547="Externes",G547="agence",H547="STAGIAIRE INFIRMIER(ÈRE)",H547="STAGIAIRE SI",H547="STAGIAIRE PAB",H547="STAGIAIRE EN PERFUSION",H547="Stagiaire Physiothérapeute",H547="Stagiaire médecine",H547="Stagiaire - Service sociaux",H547="STAGIAIRE SOINS INFIRMIERS",H547="STAGIAIRE EXTERNE EN MÉDECINE",H547="ss",),1,0)</f>
        <v>0</v>
      </c>
      <c r="E547" s="28" t="s">
        <v>2086</v>
      </c>
      <c r="F547" s="28" t="s">
        <v>2087</v>
      </c>
      <c r="G547" s="255">
        <v>11068</v>
      </c>
      <c r="H547" s="79" t="s">
        <v>3965</v>
      </c>
      <c r="I547" s="164" t="s">
        <v>5715</v>
      </c>
      <c r="J547" s="273" t="str">
        <f ca="1">IF(AM547&lt;=Données!$B$2,1," ")</f>
        <v xml:space="preserve"> </v>
      </c>
      <c r="K547" s="45"/>
      <c r="L547" s="46">
        <v>1</v>
      </c>
      <c r="M547" s="47"/>
      <c r="N547" s="48"/>
      <c r="O547" s="185"/>
      <c r="P547" s="187"/>
      <c r="Q547" s="185"/>
      <c r="R547" s="186"/>
      <c r="S547" s="186"/>
      <c r="T547" s="187"/>
      <c r="U547" s="187"/>
      <c r="V547" s="187"/>
      <c r="W547" s="187"/>
      <c r="X547" s="214"/>
      <c r="Y547" s="215"/>
      <c r="Z547" s="36"/>
      <c r="AA547" s="34"/>
      <c r="AB547" s="35"/>
      <c r="AC547" s="35"/>
      <c r="AD547" s="35"/>
      <c r="AE547" s="324"/>
      <c r="AF547" s="325"/>
      <c r="AG547" s="326"/>
      <c r="AH547" s="36"/>
      <c r="AI547" s="56"/>
      <c r="AJ547" s="333"/>
      <c r="AK547" s="40"/>
      <c r="AL547" s="327" t="s">
        <v>85</v>
      </c>
      <c r="AM547" s="337" t="str">
        <f>INDEX($K$6:$AE$6,1,MATCH(1,K547:AE547,-1))</f>
        <v>95PFE-L2M</v>
      </c>
      <c r="AN547" s="337" t="str">
        <f>IF(INDEX($K$6:$AE$6,1,MATCH(1,K547:AE547,1))&lt;&gt;INDEX($K$6:$AE$6,1,MATCH(1,K547:AE547,-1)),INDEX($K$6:$AE$6,1,MATCH(1,K547:AE547,1)),"-")</f>
        <v>-</v>
      </c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</row>
    <row r="548" spans="1:261" s="69" customFormat="1" x14ac:dyDescent="0.2">
      <c r="A548" s="169" t="str">
        <f>IF(IFERROR(VLOOKUP(G548,EmployesActifs,1,FALSE),"Non")&lt;&gt;"Non","Oui","Non")</f>
        <v>Non</v>
      </c>
      <c r="B548" s="172">
        <f>IF(A548="Oui",1,0)</f>
        <v>0</v>
      </c>
      <c r="C548" s="172">
        <f>IF(OR(G548="Médecin",H548="Médecin",I548="Médecin",I548="Médecins",H548="anesthésiste",H548="boursier univ.",H548="chercheur",H548="chirurgien",H548="Résident(e)",H548="Md Urg",H548="Md Card",H548="Fellow",H548="Externe Médecine",H548="Directeur de la biobanque Médecin",H548="monit.-boursier",),1,0)</f>
        <v>0</v>
      </c>
      <c r="D548" s="172">
        <f>IF(OR(G548=0,H548="Stagiaire",H548="Stagiaires",H548="Externe",H548="Externes",G548="agence",H548="STAGIAIRE INFIRMIER(ÈRE)",H548="STAGIAIRE SI",H548="STAGIAIRE PAB",H548="STAGIAIRE EN PERFUSION",H548="Stagiaire Physiothérapeute",H548="Stagiaire médecine",H548="Stagiaire - Service sociaux",H548="STAGIAIRE SOINS INFIRMIERS",H548="STAGIAIRE EXTERNE EN MÉDECINE",H548="ss",),1,0)</f>
        <v>0</v>
      </c>
      <c r="E548" s="28" t="s">
        <v>2090</v>
      </c>
      <c r="F548" s="28" t="s">
        <v>777</v>
      </c>
      <c r="G548" s="257">
        <v>8304</v>
      </c>
      <c r="H548" s="57" t="s">
        <v>42</v>
      </c>
      <c r="I548" s="52" t="s">
        <v>228</v>
      </c>
      <c r="J548" s="273">
        <f ca="1">IF(AK548&lt;=Données!$B$2,1," ")</f>
        <v>1</v>
      </c>
      <c r="K548" s="45">
        <v>1</v>
      </c>
      <c r="L548" s="46"/>
      <c r="M548" s="47"/>
      <c r="N548" s="48"/>
      <c r="O548" s="185"/>
      <c r="P548" s="187"/>
      <c r="Q548" s="185"/>
      <c r="R548" s="186"/>
      <c r="S548" s="186"/>
      <c r="T548" s="187"/>
      <c r="U548" s="187"/>
      <c r="V548" s="187"/>
      <c r="W548" s="187"/>
      <c r="X548" s="214"/>
      <c r="Y548" s="215"/>
      <c r="Z548" s="36"/>
      <c r="AA548" s="34"/>
      <c r="AB548" s="35"/>
      <c r="AC548" s="35"/>
      <c r="AD548" s="35"/>
      <c r="AE548" s="324"/>
      <c r="AF548" s="325"/>
      <c r="AG548" s="326"/>
      <c r="AH548" s="36"/>
      <c r="AI548" s="56"/>
      <c r="AJ548" s="41" t="s">
        <v>98</v>
      </c>
      <c r="AK548" s="42">
        <v>44580</v>
      </c>
      <c r="AL548" s="50"/>
      <c r="AM548" s="337" t="str">
        <f>INDEX($K$6:$AE$6,1,MATCH(1,K548:AE548,-1))</f>
        <v>95PFE-L2S</v>
      </c>
      <c r="AN548" s="337" t="str">
        <f>IF(INDEX($K$6:$AE$6,1,MATCH(1,K548:AE548,1))&lt;&gt;INDEX($K$6:$AE$6,1,MATCH(1,K548:AE548,-1)),INDEX($K$6:$AE$6,1,MATCH(1,K548:AE548,1)),"-")</f>
        <v>-</v>
      </c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</row>
    <row r="549" spans="1:261" s="69" customFormat="1" x14ac:dyDescent="0.2">
      <c r="A549" s="169" t="str">
        <f>IF(IFERROR(VLOOKUP(G549,EmployesActifs,1,FALSE),"Non")&lt;&gt;"Non","Oui","Non")</f>
        <v>Non</v>
      </c>
      <c r="B549" s="172">
        <f>IF(A549="Oui",1,0)</f>
        <v>0</v>
      </c>
      <c r="C549" s="172">
        <f>IF(OR(G549="Médecin",H549="Médecin",I549="Médecin",I549="Médecins",H549="anesthésiste",H549="boursier univ.",H549="chercheur",H549="chirurgien",H549="Résident(e)",H549="Md Urg",H549="Md Card",H549="Fellow",H549="Externe Médecine",H549="Directeur de la biobanque Médecin",H549="monit.-boursier",),1,0)</f>
        <v>0</v>
      </c>
      <c r="D549" s="172">
        <f>IF(OR(G549=0,H549="Stagiaire",H549="Stagiaires",H549="Externe",H549="Externes",G549="agence",H549="STAGIAIRE INFIRMIER(ÈRE)",H549="STAGIAIRE SI",H549="STAGIAIRE PAB",H549="STAGIAIRE EN PERFUSION",H549="Stagiaire Physiothérapeute",H549="Stagiaire médecine",H549="Stagiaire - Service sociaux",H549="STAGIAIRE SOINS INFIRMIERS",H549="STAGIAIRE EXTERNE EN MÉDECINE",H549="ss",),1,0)</f>
        <v>0</v>
      </c>
      <c r="E549" s="28" t="s">
        <v>2090</v>
      </c>
      <c r="F549" s="28" t="s">
        <v>3241</v>
      </c>
      <c r="G549" s="255">
        <v>12935</v>
      </c>
      <c r="H549" s="79" t="s">
        <v>54</v>
      </c>
      <c r="I549" s="164" t="s">
        <v>55</v>
      </c>
      <c r="J549" s="273">
        <f ca="1">IF(AK549&lt;=Données!$B$2,1," ")</f>
        <v>1</v>
      </c>
      <c r="K549" s="45"/>
      <c r="L549" s="46">
        <v>1</v>
      </c>
      <c r="M549" s="47"/>
      <c r="N549" s="48"/>
      <c r="O549" s="185"/>
      <c r="P549" s="187"/>
      <c r="Q549" s="185"/>
      <c r="R549" s="186"/>
      <c r="S549" s="186"/>
      <c r="T549" s="187"/>
      <c r="U549" s="187"/>
      <c r="V549" s="187"/>
      <c r="W549" s="187"/>
      <c r="X549" s="214"/>
      <c r="Y549" s="215"/>
      <c r="Z549" s="36"/>
      <c r="AA549" s="34"/>
      <c r="AB549" s="35"/>
      <c r="AC549" s="35"/>
      <c r="AD549" s="35"/>
      <c r="AE549" s="324"/>
      <c r="AF549" s="325"/>
      <c r="AG549" s="326"/>
      <c r="AH549" s="36"/>
      <c r="AI549" s="56"/>
      <c r="AJ549" s="41" t="s">
        <v>50</v>
      </c>
      <c r="AK549" s="42">
        <v>45042</v>
      </c>
      <c r="AL549" s="50"/>
      <c r="AM549" s="337" t="str">
        <f>INDEX($K$6:$AE$6,1,MATCH(1,K549:AE549,-1))</f>
        <v>95PFE-L2M</v>
      </c>
      <c r="AN549" s="337" t="str">
        <f>IF(INDEX($K$6:$AE$6,1,MATCH(1,K549:AE549,1))&lt;&gt;INDEX($K$6:$AE$6,1,MATCH(1,K549:AE549,-1)),INDEX($K$6:$AE$6,1,MATCH(1,K549:AE549,1)),"-")</f>
        <v>-</v>
      </c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</row>
    <row r="550" spans="1:261" ht="12.75" customHeight="1" x14ac:dyDescent="0.2">
      <c r="A550" s="169" t="str">
        <f>IF(IFERROR(VLOOKUP(G550,EmployesActifs,1,FALSE),"Non")&lt;&gt;"Non","Oui","Non")</f>
        <v>Non</v>
      </c>
      <c r="B550" s="172">
        <f>IF(A550="Oui",1,0)</f>
        <v>0</v>
      </c>
      <c r="C550" s="172">
        <f>IF(OR(G550="Médecin",H550="Médecin",I550="Médecin",I550="Médecins",H550="anesthésiste",H550="boursier univ.",H550="chercheur",H550="chirurgien",H550="Résident(e)",H550="Md Urg",H550="Md Card",H550="Fellow",H550="Externe Médecine",H550="Directeur de la biobanque Médecin",H550="monit.-boursier",),1,0)</f>
        <v>0</v>
      </c>
      <c r="D550" s="172">
        <f>IF(OR(G550=0,H550="Stagiaire",H550="Stagiaires",H550="Externe",H550="Externes",G550="agence",H550="STAGIAIRE INFIRMIER(ÈRE)",H550="STAGIAIRE SI",H550="STAGIAIRE PAB",H550="STAGIAIRE EN PERFUSION",H550="Stagiaire Physiothérapeute",H550="Stagiaire médecine",H550="Stagiaire - Service sociaux",H550="STAGIAIRE SOINS INFIRMIERS",H550="STAGIAIRE EXTERNE EN MÉDECINE",H550="ss",),1,0)</f>
        <v>0</v>
      </c>
      <c r="E550" s="28" t="s">
        <v>2092</v>
      </c>
      <c r="F550" s="28" t="s">
        <v>2093</v>
      </c>
      <c r="G550" s="257">
        <v>10049</v>
      </c>
      <c r="H550" s="57" t="s">
        <v>196</v>
      </c>
      <c r="I550" s="52" t="s">
        <v>1505</v>
      </c>
      <c r="J550" s="273">
        <f ca="1">IF(AK550&lt;=Données!$B$2,1," ")</f>
        <v>1</v>
      </c>
      <c r="K550" s="45" t="s">
        <v>56</v>
      </c>
      <c r="L550" s="46"/>
      <c r="M550" s="47"/>
      <c r="N550" s="48"/>
      <c r="O550" s="185"/>
      <c r="P550" s="187"/>
      <c r="Q550" s="185">
        <v>1</v>
      </c>
      <c r="R550" s="186"/>
      <c r="S550" s="186"/>
      <c r="T550" s="187"/>
      <c r="U550" s="187"/>
      <c r="V550" s="187"/>
      <c r="W550" s="187"/>
      <c r="X550" s="214"/>
      <c r="Y550" s="215"/>
      <c r="Z550" s="36"/>
      <c r="AA550" s="34"/>
      <c r="AB550" s="35"/>
      <c r="AC550" s="35"/>
      <c r="AD550" s="35"/>
      <c r="AE550" s="324"/>
      <c r="AF550" s="325"/>
      <c r="AG550" s="326"/>
      <c r="AH550" s="36"/>
      <c r="AI550" s="56"/>
      <c r="AJ550" s="41" t="s">
        <v>44</v>
      </c>
      <c r="AK550" s="42">
        <v>43892</v>
      </c>
      <c r="AL550" s="50"/>
      <c r="AM550" s="337" t="str">
        <f>INDEX($K$6:$AE$6,1,MATCH(1,K550:AE550,-1))</f>
        <v>1860-S</v>
      </c>
      <c r="AN550" s="337" t="str">
        <f>IF(INDEX($K$6:$AE$6,1,MATCH(1,K550:AE550,1))&lt;&gt;INDEX($K$6:$AE$6,1,MATCH(1,K550:AE550,-1)),INDEX($K$6:$AE$6,1,MATCH(1,K550:AE550,1)),"-")</f>
        <v>-</v>
      </c>
      <c r="AO550"/>
      <c r="AP550"/>
      <c r="AQ550"/>
    </row>
    <row r="551" spans="1:261" x14ac:dyDescent="0.2">
      <c r="A551" s="169" t="str">
        <f>IF(IFERROR(VLOOKUP(G551,EmployesActifs,1,FALSE),"Non")&lt;&gt;"Non","Oui","Non")</f>
        <v>Non</v>
      </c>
      <c r="B551" s="172">
        <f>IF(A551="Oui",1,0)</f>
        <v>0</v>
      </c>
      <c r="C551" s="172">
        <f>IF(OR(G551="Médecin",H551="Médecin",I551="Médecin",I551="Médecins",H551="anesthésiste",H551="boursier univ.",H551="chercheur",H551="chirurgien",H551="Résident(e)",H551="Md Urg",H551="Md Card",H551="Fellow",H551="Externe Médecine",H551="Directeur de la biobanque Médecin",H551="monit.-boursier",),1,0)</f>
        <v>0</v>
      </c>
      <c r="D551" s="172">
        <f>IF(OR(G551=0,H551="Stagiaire",H551="Stagiaires",H551="Externe",H551="Externes",G551="agence",H551="STAGIAIRE INFIRMIER(ÈRE)",H551="STAGIAIRE SI",H551="STAGIAIRE PAB",H551="STAGIAIRE EN PERFUSION",H551="Stagiaire Physiothérapeute",H551="Stagiaire médecine",H551="Stagiaire - Service sociaux",H551="STAGIAIRE SOINS INFIRMIERS",H551="STAGIAIRE EXTERNE EN MÉDECINE",H551="ss",),1,0)</f>
        <v>0</v>
      </c>
      <c r="E551" s="28" t="s">
        <v>2095</v>
      </c>
      <c r="F551" s="28" t="s">
        <v>806</v>
      </c>
      <c r="G551" s="257">
        <v>12218</v>
      </c>
      <c r="H551" s="57" t="s">
        <v>734</v>
      </c>
      <c r="I551" s="52" t="s">
        <v>65</v>
      </c>
      <c r="J551" s="273">
        <f ca="1">IF(AK551&lt;=Données!$B$2,1," ")</f>
        <v>1</v>
      </c>
      <c r="K551" s="45"/>
      <c r="L551" s="46">
        <v>1</v>
      </c>
      <c r="M551" s="47"/>
      <c r="N551" s="48"/>
      <c r="O551" s="185"/>
      <c r="P551" s="187"/>
      <c r="Q551" s="185"/>
      <c r="R551" s="186"/>
      <c r="S551" s="186"/>
      <c r="T551" s="187"/>
      <c r="U551" s="187"/>
      <c r="V551" s="187"/>
      <c r="W551" s="187"/>
      <c r="X551" s="214"/>
      <c r="Y551" s="215"/>
      <c r="Z551" s="36"/>
      <c r="AA551" s="34"/>
      <c r="AB551" s="35"/>
      <c r="AC551" s="35"/>
      <c r="AD551" s="35"/>
      <c r="AE551" s="324"/>
      <c r="AF551" s="325"/>
      <c r="AG551" s="326"/>
      <c r="AH551" s="36"/>
      <c r="AI551" s="56"/>
      <c r="AJ551" s="41" t="s">
        <v>85</v>
      </c>
      <c r="AK551" s="42">
        <v>44741</v>
      </c>
      <c r="AL551" s="50"/>
      <c r="AM551" s="337" t="str">
        <f>INDEX($K$6:$AE$6,1,MATCH(1,K551:AE551,-1))</f>
        <v>95PFE-L2M</v>
      </c>
      <c r="AN551" s="337" t="str">
        <f>IF(INDEX($K$6:$AE$6,1,MATCH(1,K551:AE551,1))&lt;&gt;INDEX($K$6:$AE$6,1,MATCH(1,K551:AE551,-1)),INDEX($K$6:$AE$6,1,MATCH(1,K551:AE551,1)),"-")</f>
        <v>-</v>
      </c>
      <c r="AO551"/>
      <c r="AP551"/>
      <c r="AQ551"/>
    </row>
    <row r="552" spans="1:261" ht="12.75" customHeight="1" x14ac:dyDescent="0.2">
      <c r="A552" s="169" t="str">
        <f>IF(IFERROR(VLOOKUP(G552,EmployesActifs,1,FALSE),"Non")&lt;&gt;"Non","Oui","Non")</f>
        <v>Non</v>
      </c>
      <c r="B552" s="172">
        <f>IF(A552="Oui",1,0)</f>
        <v>0</v>
      </c>
      <c r="C552" s="172">
        <f>IF(OR(G552="Médecin",H552="Médecin",I552="Médecin",I552="Médecins",H552="anesthésiste",H552="boursier univ.",H552="chercheur",H552="chirurgien",H552="Résident(e)",H552="Md Urg",H552="Md Card",H552="Fellow",H552="Externe Médecine",H552="Directeur de la biobanque Médecin",H552="monit.-boursier",),1,0)</f>
        <v>0</v>
      </c>
      <c r="D552" s="172">
        <f>IF(OR(G552=0,H552="Stagiaire",H552="Stagiaires",H552="Externe",H552="Externes",G552="agence",H552="STAGIAIRE INFIRMIER(ÈRE)",H552="STAGIAIRE SI",H552="STAGIAIRE PAB",H552="STAGIAIRE EN PERFUSION",H552="Stagiaire Physiothérapeute",H552="Stagiaire médecine",H552="Stagiaire - Service sociaux",H552="STAGIAIRE SOINS INFIRMIERS",H552="STAGIAIRE EXTERNE EN MÉDECINE",H552="ss",),1,0)</f>
        <v>0</v>
      </c>
      <c r="E552" s="28" t="s">
        <v>2099</v>
      </c>
      <c r="F552" s="28" t="s">
        <v>2100</v>
      </c>
      <c r="G552" s="257">
        <v>3184</v>
      </c>
      <c r="H552" s="79" t="s">
        <v>69</v>
      </c>
      <c r="I552" s="164" t="s">
        <v>5717</v>
      </c>
      <c r="J552" s="273">
        <f ca="1">IF(AK552&lt;=Données!$B$2,1," ")</f>
        <v>1</v>
      </c>
      <c r="K552" s="45" t="s">
        <v>56</v>
      </c>
      <c r="L552" s="46"/>
      <c r="M552" s="47"/>
      <c r="N552" s="48"/>
      <c r="O552" s="185"/>
      <c r="P552" s="187"/>
      <c r="Q552" s="185"/>
      <c r="R552" s="186"/>
      <c r="S552" s="186">
        <v>1</v>
      </c>
      <c r="T552" s="187"/>
      <c r="U552" s="187"/>
      <c r="V552" s="187"/>
      <c r="W552" s="187"/>
      <c r="X552" s="214"/>
      <c r="Y552" s="215"/>
      <c r="Z552" s="36"/>
      <c r="AA552" s="34"/>
      <c r="AB552" s="35"/>
      <c r="AC552" s="35"/>
      <c r="AD552" s="35"/>
      <c r="AE552" s="324"/>
      <c r="AF552" s="325"/>
      <c r="AG552" s="326"/>
      <c r="AH552" s="344"/>
      <c r="AI552" s="56"/>
      <c r="AJ552" s="41" t="s">
        <v>98</v>
      </c>
      <c r="AK552" s="42">
        <v>44574</v>
      </c>
      <c r="AL552" s="50"/>
      <c r="AM552" s="337" t="str">
        <f>INDEX($K$6:$AE$6,1,MATCH(1,K552:AE552,-1))</f>
        <v>1870 +</v>
      </c>
      <c r="AN552" s="337" t="str">
        <f>IF(INDEX($K$6:$AE$6,1,MATCH(1,K552:AE552,1))&lt;&gt;INDEX($K$6:$AE$6,1,MATCH(1,K552:AE552,-1)),INDEX($K$6:$AE$6,1,MATCH(1,K552:AE552,1)),"-")</f>
        <v>-</v>
      </c>
      <c r="AO552"/>
      <c r="AP552"/>
      <c r="AQ552"/>
    </row>
    <row r="553" spans="1:261" ht="12.75" customHeight="1" x14ac:dyDescent="0.2">
      <c r="A553" s="169" t="str">
        <f>IF(IFERROR(VLOOKUP(G553,EmployesActifs,1,FALSE),"Non")&lt;&gt;"Non","Oui","Non")</f>
        <v>Non</v>
      </c>
      <c r="B553" s="172">
        <f>IF(A553="Oui",1,0)</f>
        <v>0</v>
      </c>
      <c r="C553" s="172">
        <f>IF(OR(G553="Médecin",H553="Médecin",I553="Médecin",I553="Médecins",H553="anesthésiste",H553="boursier univ.",H553="chercheur",H553="chirurgien",H553="Résident(e)",H553="Md Urg",H553="Md Card",H553="Fellow",H553="Externe Médecine",H553="Directeur de la biobanque Médecin",H553="monit.-boursier",),1,0)</f>
        <v>0</v>
      </c>
      <c r="D553" s="172">
        <f>IF(OR(G553=0,H553="Stagiaire",H553="Stagiaires",H553="Externe",H553="Externes",G553="agence",H553="STAGIAIRE INFIRMIER(ÈRE)",H553="STAGIAIRE SI",H553="STAGIAIRE PAB",H553="STAGIAIRE EN PERFUSION",H553="Stagiaire Physiothérapeute",H553="Stagiaire médecine",H553="Stagiaire - Service sociaux",H553="STAGIAIRE SOINS INFIRMIERS",H553="STAGIAIRE EXTERNE EN MÉDECINE",H553="ss",),1,0)</f>
        <v>0</v>
      </c>
      <c r="E553" s="28" t="s">
        <v>2099</v>
      </c>
      <c r="F553" s="28" t="s">
        <v>2101</v>
      </c>
      <c r="G553" s="257">
        <v>4189</v>
      </c>
      <c r="H553" s="57" t="s">
        <v>69</v>
      </c>
      <c r="I553" s="52" t="s">
        <v>61</v>
      </c>
      <c r="J553" s="273">
        <f ca="1">IF(AK553&lt;=Données!$B$2,1," ")</f>
        <v>1</v>
      </c>
      <c r="K553" s="45"/>
      <c r="L553" s="46"/>
      <c r="M553" s="47"/>
      <c r="N553" s="48"/>
      <c r="O553" s="185"/>
      <c r="P553" s="187"/>
      <c r="Q553" s="185"/>
      <c r="R553" s="186"/>
      <c r="S553" s="186"/>
      <c r="T553" s="187"/>
      <c r="U553" s="187"/>
      <c r="V553" s="187"/>
      <c r="W553" s="187"/>
      <c r="X553" s="214"/>
      <c r="Y553" s="215"/>
      <c r="Z553" s="36"/>
      <c r="AA553" s="34"/>
      <c r="AB553" s="35"/>
      <c r="AC553" s="35"/>
      <c r="AD553" s="35">
        <v>1</v>
      </c>
      <c r="AE553" s="324"/>
      <c r="AF553" s="325"/>
      <c r="AG553" s="326"/>
      <c r="AH553" s="36"/>
      <c r="AI553" s="56"/>
      <c r="AJ553" s="41" t="s">
        <v>44</v>
      </c>
      <c r="AK553" s="42">
        <v>43935</v>
      </c>
      <c r="AL553" s="50"/>
      <c r="AM553" s="337" t="str">
        <f>INDEX($K$6:$AE$6,1,MATCH(1,K553:AE553,-1))</f>
        <v>1517-LP</v>
      </c>
      <c r="AN553" s="337" t="str">
        <f>IF(INDEX($K$6:$AE$6,1,MATCH(1,K553:AE553,1))&lt;&gt;INDEX($K$6:$AE$6,1,MATCH(1,K553:AE553,-1)),INDEX($K$6:$AE$6,1,MATCH(1,K553:AE553,1)),"-")</f>
        <v>-</v>
      </c>
      <c r="AO553"/>
      <c r="AP553"/>
      <c r="AQ553"/>
    </row>
    <row r="554" spans="1:261" ht="12.75" customHeight="1" x14ac:dyDescent="0.2">
      <c r="A554" s="169" t="str">
        <f>IF(IFERROR(VLOOKUP(G554,EmployesActifs,1,FALSE),"Non")&lt;&gt;"Non","Oui","Non")</f>
        <v>Non</v>
      </c>
      <c r="B554" s="172">
        <f>IF(A554="Oui",1,0)</f>
        <v>0</v>
      </c>
      <c r="C554" s="172">
        <f>IF(OR(G554="Médecin",H554="Médecin",I554="Médecin",I554="Médecins",H554="anesthésiste",H554="boursier univ.",H554="chercheur",H554="chirurgien",H554="Résident(e)",H554="Md Urg",H554="Md Card",H554="Fellow",H554="Externe Médecine",H554="Directeur de la biobanque Médecin",H554="monit.-boursier",),1,0)</f>
        <v>0</v>
      </c>
      <c r="D554" s="172">
        <f>IF(OR(G554=0,H554="Stagiaire",H554="Stagiaires",H554="Externe",H554="Externes",G554="agence",H554="STAGIAIRE INFIRMIER(ÈRE)",H554="STAGIAIRE SI",H554="STAGIAIRE PAB",H554="STAGIAIRE EN PERFUSION",H554="Stagiaire Physiothérapeute",H554="Stagiaire médecine",H554="Stagiaire - Service sociaux",H554="STAGIAIRE SOINS INFIRMIERS",H554="STAGIAIRE EXTERNE EN MÉDECINE",H554="ss",),1,0)</f>
        <v>0</v>
      </c>
      <c r="E554" s="28" t="s">
        <v>2106</v>
      </c>
      <c r="F554" s="28" t="s">
        <v>1437</v>
      </c>
      <c r="G554" s="257">
        <v>11235</v>
      </c>
      <c r="H554" s="57" t="s">
        <v>92</v>
      </c>
      <c r="I554" s="58" t="s">
        <v>1664</v>
      </c>
      <c r="J554" s="273">
        <f ca="1">IF(AK554&lt;=Données!$B$2,1," ")</f>
        <v>1</v>
      </c>
      <c r="K554" s="45"/>
      <c r="L554" s="46" t="s">
        <v>56</v>
      </c>
      <c r="M554" s="47" t="s">
        <v>56</v>
      </c>
      <c r="N554" s="48"/>
      <c r="O554" s="185"/>
      <c r="P554" s="187"/>
      <c r="Q554" s="185"/>
      <c r="R554" s="186"/>
      <c r="S554" s="186">
        <v>1</v>
      </c>
      <c r="T554" s="187"/>
      <c r="U554" s="187"/>
      <c r="V554" s="187"/>
      <c r="W554" s="187"/>
      <c r="X554" s="214"/>
      <c r="Y554" s="215"/>
      <c r="Z554" s="36"/>
      <c r="AA554" s="34"/>
      <c r="AB554" s="35"/>
      <c r="AC554" s="35"/>
      <c r="AD554" s="35"/>
      <c r="AE554" s="324"/>
      <c r="AF554" s="325"/>
      <c r="AG554" s="326"/>
      <c r="AH554" s="36"/>
      <c r="AI554" s="56"/>
      <c r="AJ554" s="41" t="s">
        <v>85</v>
      </c>
      <c r="AK554" s="42">
        <v>44581</v>
      </c>
      <c r="AL554" s="50"/>
      <c r="AM554" s="337" t="str">
        <f>INDEX($K$6:$AE$6,1,MATCH(1,K554:AE554,-1))</f>
        <v>1870 +</v>
      </c>
      <c r="AN554" s="337" t="str">
        <f>IF(INDEX($K$6:$AE$6,1,MATCH(1,K554:AE554,1))&lt;&gt;INDEX($K$6:$AE$6,1,MATCH(1,K554:AE554,-1)),INDEX($K$6:$AE$6,1,MATCH(1,K554:AE554,1)),"-")</f>
        <v>-</v>
      </c>
      <c r="AO554"/>
      <c r="AP554"/>
      <c r="AQ554"/>
    </row>
    <row r="555" spans="1:261" x14ac:dyDescent="0.2">
      <c r="A555" s="169" t="str">
        <f>IF(IFERROR(VLOOKUP(G555,EmployesActifs,1,FALSE),"Non")&lt;&gt;"Non","Oui","Non")</f>
        <v>Non</v>
      </c>
      <c r="B555" s="172">
        <f>IF(A555="Oui",1,0)</f>
        <v>0</v>
      </c>
      <c r="C555" s="172">
        <f>IF(OR(G555="Médecin",H555="Médecin",I555="Médecin",I555="Médecins",H555="anesthésiste",H555="boursier univ.",H555="chercheur",H555="chirurgien",H555="Résident(e)",H555="Md Urg",H555="Md Card",H555="Fellow",H555="Externe Médecine",H555="Directeur de la biobanque Médecin",H555="monit.-boursier",),1,0)</f>
        <v>0</v>
      </c>
      <c r="D555" s="172">
        <f>IF(OR(G555=0,H555="Stagiaire",H555="Stagiaires",H555="Externe",H555="Externes",G555="agence",H555="STAGIAIRE INFIRMIER(ÈRE)",H555="STAGIAIRE SI",H555="STAGIAIRE PAB",H555="STAGIAIRE EN PERFUSION",H555="Stagiaire Physiothérapeute",H555="Stagiaire médecine",H555="Stagiaire - Service sociaux",H555="STAGIAIRE SOINS INFIRMIERS",H555="STAGIAIRE EXTERNE EN MÉDECINE",H555="ss",),1,0)</f>
        <v>0</v>
      </c>
      <c r="E555" s="28" t="s">
        <v>2106</v>
      </c>
      <c r="F555" s="28" t="s">
        <v>147</v>
      </c>
      <c r="G555" s="257">
        <v>5234</v>
      </c>
      <c r="H555" s="57" t="s">
        <v>2107</v>
      </c>
      <c r="I555" s="52" t="s">
        <v>416</v>
      </c>
      <c r="J555" s="273">
        <f ca="1">IF(AK555&lt;=Données!$B$2,1," ")</f>
        <v>1</v>
      </c>
      <c r="K555" s="45"/>
      <c r="L555" s="46"/>
      <c r="M555" s="47"/>
      <c r="N555" s="48"/>
      <c r="O555" s="185"/>
      <c r="P555" s="187"/>
      <c r="Q555" s="185"/>
      <c r="R555" s="186"/>
      <c r="S555" s="186"/>
      <c r="T555" s="187"/>
      <c r="U555" s="187"/>
      <c r="V555" s="187"/>
      <c r="W555" s="187"/>
      <c r="X555" s="214"/>
      <c r="Y555" s="215"/>
      <c r="Z555" s="36"/>
      <c r="AA555" s="34"/>
      <c r="AB555" s="35"/>
      <c r="AC555" s="35"/>
      <c r="AD555" s="35"/>
      <c r="AE555" s="324"/>
      <c r="AF555" s="325"/>
      <c r="AG555" s="326"/>
      <c r="AH555" s="36"/>
      <c r="AI555" s="56"/>
      <c r="AJ555" s="41" t="s">
        <v>647</v>
      </c>
      <c r="AK555" s="42">
        <v>41920</v>
      </c>
      <c r="AL555" s="50" t="s">
        <v>200</v>
      </c>
      <c r="AM555" s="337" t="e">
        <f>INDEX($K$6:$AE$6,1,MATCH(1,K555:AE555,-1))</f>
        <v>#N/A</v>
      </c>
      <c r="AN555" s="337" t="e">
        <f>IF(INDEX($K$6:$AE$6,1,MATCH(1,K555:AE555,1))&lt;&gt;INDEX($K$6:$AE$6,1,MATCH(1,K555:AE555,-1)),INDEX($K$6:$AE$6,1,MATCH(1,K555:AE555,1)),"-")</f>
        <v>#N/A</v>
      </c>
      <c r="AO555"/>
      <c r="AP555"/>
      <c r="AQ555"/>
    </row>
    <row r="556" spans="1:261" x14ac:dyDescent="0.2">
      <c r="A556" s="169" t="str">
        <f>IF(IFERROR(VLOOKUP(G556,EmployesActifs,1,FALSE),"Non")&lt;&gt;"Non","Oui","Non")</f>
        <v>Non</v>
      </c>
      <c r="B556" s="172">
        <f>IF(A556="Oui",1,0)</f>
        <v>0</v>
      </c>
      <c r="C556" s="172">
        <f>IF(OR(G556="Médecin",H556="Médecin",I556="Médecin",I556="Médecins",H556="anesthésiste",H556="boursier univ.",H556="chercheur",H556="chirurgien",H556="Résident(e)",H556="Md Urg",H556="Md Card",H556="Fellow",H556="Externe Médecine",H556="Directeur de la biobanque Médecin",H556="monit.-boursier",),1,0)</f>
        <v>0</v>
      </c>
      <c r="D556" s="172">
        <f>IF(OR(G556=0,H556="Stagiaire",H556="Stagiaires",H556="Externe",H556="Externes",G556="agence",H556="STAGIAIRE INFIRMIER(ÈRE)",H556="STAGIAIRE SI",H556="STAGIAIRE PAB",H556="STAGIAIRE EN PERFUSION",H556="Stagiaire Physiothérapeute",H556="Stagiaire médecine",H556="Stagiaire - Service sociaux",H556="STAGIAIRE SOINS INFIRMIERS",H556="STAGIAIRE EXTERNE EN MÉDECINE",H556="ss",),1,0)</f>
        <v>0</v>
      </c>
      <c r="E556" s="28" t="s">
        <v>2113</v>
      </c>
      <c r="F556" s="28" t="s">
        <v>1015</v>
      </c>
      <c r="G556" s="59">
        <v>3308</v>
      </c>
      <c r="H556" s="57" t="s">
        <v>54</v>
      </c>
      <c r="I556" s="52" t="s">
        <v>55</v>
      </c>
      <c r="J556" s="273">
        <f ca="1">IF(AK556&lt;=Données!$B$2,1," ")</f>
        <v>1</v>
      </c>
      <c r="K556" s="45" t="s">
        <v>56</v>
      </c>
      <c r="L556" s="46" t="s">
        <v>56</v>
      </c>
      <c r="M556" s="47"/>
      <c r="N556" s="48"/>
      <c r="O556" s="185"/>
      <c r="P556" s="187"/>
      <c r="Q556" s="185"/>
      <c r="R556" s="186"/>
      <c r="S556" s="186"/>
      <c r="T556" s="187">
        <v>1</v>
      </c>
      <c r="U556" s="187"/>
      <c r="V556" s="187"/>
      <c r="W556" s="187"/>
      <c r="X556" s="214"/>
      <c r="Y556" s="215"/>
      <c r="Z556" s="36"/>
      <c r="AA556" s="34"/>
      <c r="AB556" s="35"/>
      <c r="AC556" s="35"/>
      <c r="AD556" s="35"/>
      <c r="AE556" s="324"/>
      <c r="AF556" s="325"/>
      <c r="AG556" s="326"/>
      <c r="AH556" s="36"/>
      <c r="AI556" s="56"/>
      <c r="AJ556" s="41" t="s">
        <v>153</v>
      </c>
      <c r="AK556" s="42">
        <v>44264</v>
      </c>
      <c r="AL556" s="50"/>
      <c r="AM556" s="337">
        <f>INDEX($K$6:$AE$6,1,MATCH(1,K556:AE556,-1))</f>
        <v>8210</v>
      </c>
      <c r="AN556" s="337" t="str">
        <f>IF(INDEX($K$6:$AE$6,1,MATCH(1,K556:AE556,1))&lt;&gt;INDEX($K$6:$AE$6,1,MATCH(1,K556:AE556,-1)),INDEX($K$6:$AE$6,1,MATCH(1,K556:AE556,1)),"-")</f>
        <v>-</v>
      </c>
      <c r="AO556"/>
      <c r="AP556"/>
      <c r="AQ556"/>
    </row>
    <row r="557" spans="1:261" s="69" customFormat="1" x14ac:dyDescent="0.2">
      <c r="A557" s="169" t="str">
        <f>IF(IFERROR(VLOOKUP(G557,EmployesActifs,1,FALSE),"Non")&lt;&gt;"Non","Oui","Non")</f>
        <v>Non</v>
      </c>
      <c r="B557" s="172">
        <f>IF(A557="Oui",1,0)</f>
        <v>0</v>
      </c>
      <c r="C557" s="172">
        <f>IF(OR(G557="Médecin",H557="Médecin",I557="Médecin",I557="Médecins",H557="anesthésiste",H557="boursier univ.",H557="chercheur",H557="chirurgien",H557="Résident(e)",H557="Md Urg",H557="Md Card",H557="Fellow",H557="Externe Médecine",H557="Directeur de la biobanque Médecin",H557="monit.-boursier",),1,0)</f>
        <v>0</v>
      </c>
      <c r="D557" s="172">
        <f>IF(OR(G557=0,H557="Stagiaire",H557="Stagiaires",H557="Externe",H557="Externes",G557="agence",H557="STAGIAIRE INFIRMIER(ÈRE)",H557="STAGIAIRE SI",H557="STAGIAIRE PAB",H557="STAGIAIRE EN PERFUSION",H557="Stagiaire Physiothérapeute",H557="Stagiaire médecine",H557="Stagiaire - Service sociaux",H557="STAGIAIRE SOINS INFIRMIERS",H557="STAGIAIRE EXTERNE EN MÉDECINE",H557="ss",),1,0)</f>
        <v>0</v>
      </c>
      <c r="E557" s="28" t="s">
        <v>2116</v>
      </c>
      <c r="F557" s="28" t="s">
        <v>1472</v>
      </c>
      <c r="G557" s="257">
        <v>11313</v>
      </c>
      <c r="H557" s="57" t="s">
        <v>103</v>
      </c>
      <c r="I557" s="52" t="s">
        <v>61</v>
      </c>
      <c r="J557" s="273">
        <f ca="1">IF(AK557&lt;=Données!$B$2,1," ")</f>
        <v>1</v>
      </c>
      <c r="K557" s="45">
        <v>1</v>
      </c>
      <c r="L557" s="46"/>
      <c r="M557" s="47"/>
      <c r="N557" s="48"/>
      <c r="O557" s="185"/>
      <c r="P557" s="187"/>
      <c r="Q557" s="185"/>
      <c r="R557" s="186"/>
      <c r="S557" s="186"/>
      <c r="T557" s="187"/>
      <c r="U557" s="187"/>
      <c r="V557" s="187"/>
      <c r="W557" s="187"/>
      <c r="X557" s="214"/>
      <c r="Y557" s="215"/>
      <c r="Z557" s="36"/>
      <c r="AA557" s="34"/>
      <c r="AB557" s="35"/>
      <c r="AC557" s="35"/>
      <c r="AD557" s="35"/>
      <c r="AE557" s="324"/>
      <c r="AF557" s="325"/>
      <c r="AG557" s="326"/>
      <c r="AH557" s="36"/>
      <c r="AI557" s="56"/>
      <c r="AJ557" s="41" t="s">
        <v>85</v>
      </c>
      <c r="AK557" s="42">
        <v>44376</v>
      </c>
      <c r="AL557" s="50"/>
      <c r="AM557" s="337" t="str">
        <f>INDEX($K$6:$AE$6,1,MATCH(1,K557:AE557,-1))</f>
        <v>95PFE-L2S</v>
      </c>
      <c r="AN557" s="337" t="str">
        <f>IF(INDEX($K$6:$AE$6,1,MATCH(1,K557:AE557,1))&lt;&gt;INDEX($K$6:$AE$6,1,MATCH(1,K557:AE557,-1)),INDEX($K$6:$AE$6,1,MATCH(1,K557:AE557,1)),"-")</f>
        <v>-</v>
      </c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</row>
    <row r="558" spans="1:261" s="69" customFormat="1" ht="12.75" customHeight="1" x14ac:dyDescent="0.2">
      <c r="A558" s="169" t="str">
        <f>IF(IFERROR(VLOOKUP(G558,EmployesActifs,1,FALSE),"Non")&lt;&gt;"Non","Oui","Non")</f>
        <v>Non</v>
      </c>
      <c r="B558" s="172">
        <f>IF(A558="Oui",1,0)</f>
        <v>0</v>
      </c>
      <c r="C558" s="172">
        <f>IF(OR(G558="Médecin",H558="Médecin",I558="Médecin",I558="Médecins",H558="anesthésiste",H558="boursier univ.",H558="chercheur",H558="chirurgien",H558="Résident(e)",H558="Md Urg",H558="Md Card",LEFT(H558,6)="Fellow",H558="Externe Médecine",H558="Directeur de la biobanque Médecin",H558="monit.-boursier",),1,0)</f>
        <v>0</v>
      </c>
      <c r="D558" s="172">
        <f>IF(OR(G558=0,H558="Stagiaire",H558="Stagiaires",H558="Externe",H558="Externes",G558="agence",H558="STAGIAIRE INFIRMIER(ÈRE)",H558="STAGIAIRE SI",H558="STAGIAIRE S.I.",H558="STAGIAIRE PAB",H558="STAGIAIRE EN PERFUSION",H558="Stagiaire Physiothérapeute",H558="Stagiaire médecine",H558="Stagiaire - Service sociaux",H558="STAGIAIRE SOINS INFIRMIERS",H558="STAGIAIRE EXTERNE EN MÉDECINE",H558="ss",),1,0)</f>
        <v>0</v>
      </c>
      <c r="E558" s="28" t="s">
        <v>2124</v>
      </c>
      <c r="F558" s="28" t="s">
        <v>5664</v>
      </c>
      <c r="G558" s="255">
        <v>14050</v>
      </c>
      <c r="H558" s="79" t="s">
        <v>734</v>
      </c>
      <c r="I558" s="164" t="s">
        <v>5716</v>
      </c>
      <c r="J558" s="273" t="str">
        <f ca="1">IF(AK558&lt;=Données!$B$2,1," ")</f>
        <v xml:space="preserve"> </v>
      </c>
      <c r="K558" s="45"/>
      <c r="L558" s="46">
        <v>1</v>
      </c>
      <c r="M558" s="47"/>
      <c r="N558" s="48"/>
      <c r="O558" s="185"/>
      <c r="P558" s="187"/>
      <c r="Q558" s="185"/>
      <c r="R558" s="186"/>
      <c r="S558" s="186"/>
      <c r="T558" s="187"/>
      <c r="U558" s="187"/>
      <c r="V558" s="187"/>
      <c r="W558" s="187"/>
      <c r="X558" s="214"/>
      <c r="Y558" s="215"/>
      <c r="Z558" s="36"/>
      <c r="AA558" s="34"/>
      <c r="AB558" s="35"/>
      <c r="AC558" s="35"/>
      <c r="AD558" s="35"/>
      <c r="AE558" s="324"/>
      <c r="AF558" s="325"/>
      <c r="AG558" s="326"/>
      <c r="AH558" s="344"/>
      <c r="AI558" s="56"/>
      <c r="AJ558" s="41" t="s">
        <v>4462</v>
      </c>
      <c r="AK558" s="42">
        <v>45847</v>
      </c>
      <c r="AL558" s="50"/>
      <c r="AM558" s="337" t="str">
        <f>INDEX($K$6:$AE$6,1,MATCH(1,K558:AE558,-1))</f>
        <v>95PFE-L2M</v>
      </c>
      <c r="AN558" s="337" t="str">
        <f>IF(INDEX($K$6:$AE$6,1,MATCH(1,K558:AE558,1))&lt;&gt;INDEX($K$6:$AE$6,1,MATCH(1,K558:AE558,-1)),INDEX($K$6:$AE$6,1,MATCH(1,K558:AE558,1)),"-")</f>
        <v>-</v>
      </c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</row>
    <row r="559" spans="1:261" ht="12.75" customHeight="1" x14ac:dyDescent="0.2">
      <c r="A559" s="169" t="str">
        <f>IF(IFERROR(VLOOKUP(G559,EmployesActifs,1,FALSE),"Non")&lt;&gt;"Non","Oui","Non")</f>
        <v>Non</v>
      </c>
      <c r="B559" s="172">
        <f>IF(A559="Oui",1,0)</f>
        <v>0</v>
      </c>
      <c r="C559" s="172">
        <f>IF(OR(G559="Médecin",H559="Médecin",I559="Médecin",I559="Médecins",H559="anesthésiste",H559="boursier univ.",H559="chercheur",H559="chirurgien",H559="Résident(e)",H559="Md Urg",H559="Md Card",H559="Fellow",H559="Externe Médecine",H559="Directeur de la biobanque Médecin",H559="monit.-boursier",),1,0)</f>
        <v>0</v>
      </c>
      <c r="D559" s="172">
        <f>IF(OR(G559=0,H559="Stagiaire",H559="Stagiaires",H559="Externe",H559="Externes",G559="agence",H559="STAGIAIRE INFIRMIER(ÈRE)",H559="STAGIAIRE SI",H559="STAGIAIRE PAB",H559="STAGIAIRE EN PERFUSION",H559="Stagiaire Physiothérapeute",H559="Stagiaire médecine",H559="Stagiaire - Service sociaux",H559="STAGIAIRE SOINS INFIRMIERS",H559="STAGIAIRE EXTERNE EN MÉDECINE",H559="ss",),1,0)</f>
        <v>0</v>
      </c>
      <c r="E559" s="28" t="s">
        <v>2124</v>
      </c>
      <c r="F559" s="28" t="s">
        <v>2032</v>
      </c>
      <c r="G559" s="257">
        <v>11134</v>
      </c>
      <c r="H559" s="79" t="s">
        <v>109</v>
      </c>
      <c r="I559" s="164" t="s">
        <v>110</v>
      </c>
      <c r="J559" s="273">
        <f ca="1">IF(AK559&lt;=Données!$B$2,1," ")</f>
        <v>1</v>
      </c>
      <c r="K559" s="45">
        <v>1</v>
      </c>
      <c r="L559" s="46"/>
      <c r="M559" s="47"/>
      <c r="N559" s="48"/>
      <c r="O559" s="185"/>
      <c r="P559" s="187"/>
      <c r="Q559" s="185"/>
      <c r="R559" s="186"/>
      <c r="S559" s="186"/>
      <c r="T559" s="187"/>
      <c r="U559" s="187"/>
      <c r="V559" s="187"/>
      <c r="W559" s="187"/>
      <c r="X559" s="214"/>
      <c r="Y559" s="215"/>
      <c r="Z559" s="36"/>
      <c r="AA559" s="34"/>
      <c r="AB559" s="35"/>
      <c r="AC559" s="35"/>
      <c r="AD559" s="35"/>
      <c r="AE559" s="324"/>
      <c r="AF559" s="325"/>
      <c r="AG559" s="326"/>
      <c r="AH559" s="36"/>
      <c r="AI559" s="56"/>
      <c r="AJ559" s="41" t="s">
        <v>98</v>
      </c>
      <c r="AK559" s="42">
        <v>44581</v>
      </c>
      <c r="AL559" s="50"/>
      <c r="AM559" s="337" t="str">
        <f>INDEX($K$6:$AE$6,1,MATCH(1,K559:AE559,-1))</f>
        <v>95PFE-L2S</v>
      </c>
      <c r="AN559" s="337" t="str">
        <f>IF(INDEX($K$6:$AE$6,1,MATCH(1,K559:AE559,1))&lt;&gt;INDEX($K$6:$AE$6,1,MATCH(1,K559:AE559,-1)),INDEX($K$6:$AE$6,1,MATCH(1,K559:AE559,1)),"-")</f>
        <v>-</v>
      </c>
      <c r="AO559"/>
      <c r="AP559"/>
      <c r="AQ559"/>
    </row>
    <row r="560" spans="1:261" s="69" customFormat="1" ht="15" customHeight="1" x14ac:dyDescent="0.2">
      <c r="A560" s="169" t="str">
        <f>IF(IFERROR(VLOOKUP(G560,EmployesActifs,1,FALSE),"Non")&lt;&gt;"Non","Oui","Non")</f>
        <v>Non</v>
      </c>
      <c r="B560" s="172">
        <f>IF(A560="Oui",1,0)</f>
        <v>0</v>
      </c>
      <c r="C560" s="172">
        <f>IF(OR(G560="Médecin",H560="Médecin",I560="Médecin",I560="Médecins",H560="anesthésiste",H560="boursier univ.",H560="chercheur",H560="chirurgien",H560="Résident(e)",H560="Md Urg",H560="Md Card",H560="Fellow",H560="Externe Médecine",H560="Directeur de la biobanque Médecin",H560="monit.-boursier",),1,0)</f>
        <v>0</v>
      </c>
      <c r="D560" s="172">
        <f>IF(OR(G560=0,H560="Stagiaire",H560="Stagiaires",H560="Externe",H560="Externes",G560="agence",H560="STAGIAIRE INFIRMIER(ÈRE)",H560="STAGIAIRE SI",H560="STAGIAIRE PAB",H560="STAGIAIRE EN PERFUSION",H560="Stagiaire Physiothérapeute",H560="Stagiaire médecine",H560="Stagiaire - Service sociaux",H560="STAGIAIRE SOINS INFIRMIERS",H560="STAGIAIRE EXTERNE EN MÉDECINE",H560="ss",),1,0)</f>
        <v>0</v>
      </c>
      <c r="E560" s="28" t="s">
        <v>2132</v>
      </c>
      <c r="F560" s="28" t="s">
        <v>277</v>
      </c>
      <c r="G560" s="257">
        <v>8577</v>
      </c>
      <c r="H560" s="57" t="s">
        <v>109</v>
      </c>
      <c r="I560" s="52" t="s">
        <v>110</v>
      </c>
      <c r="J560" s="273">
        <f ca="1">IF(AK560&lt;=Données!$B$2,1," ")</f>
        <v>1</v>
      </c>
      <c r="K560" s="45"/>
      <c r="L560" s="46"/>
      <c r="M560" s="47"/>
      <c r="N560" s="48"/>
      <c r="O560" s="185"/>
      <c r="P560" s="187"/>
      <c r="Q560" s="185"/>
      <c r="R560" s="186"/>
      <c r="S560" s="186"/>
      <c r="T560" s="187"/>
      <c r="U560" s="187"/>
      <c r="V560" s="187"/>
      <c r="W560" s="187"/>
      <c r="X560" s="214"/>
      <c r="Y560" s="215"/>
      <c r="Z560" s="36"/>
      <c r="AA560" s="34"/>
      <c r="AB560" s="35"/>
      <c r="AC560" s="35"/>
      <c r="AD560" s="35">
        <v>1</v>
      </c>
      <c r="AE560" s="324"/>
      <c r="AF560" s="325"/>
      <c r="AG560" s="326"/>
      <c r="AH560" s="36"/>
      <c r="AI560" s="56"/>
      <c r="AJ560" s="41" t="s">
        <v>44</v>
      </c>
      <c r="AK560" s="42">
        <v>43921</v>
      </c>
      <c r="AL560" s="50"/>
      <c r="AM560" s="337" t="str">
        <f>INDEX($K$6:$AE$6,1,MATCH(1,K560:AE560,-1))</f>
        <v>1517-LP</v>
      </c>
      <c r="AN560" s="337" t="str">
        <f>IF(INDEX($K$6:$AE$6,1,MATCH(1,K560:AE560,1))&lt;&gt;INDEX($K$6:$AE$6,1,MATCH(1,K560:AE560,-1)),INDEX($K$6:$AE$6,1,MATCH(1,K560:AE560,1)),"-")</f>
        <v>-</v>
      </c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</row>
    <row r="561" spans="1:261" s="69" customFormat="1" x14ac:dyDescent="0.2">
      <c r="A561" s="169" t="str">
        <f>IF(IFERROR(VLOOKUP(G561,EmployesActifs,1,FALSE),"Non")&lt;&gt;"Non","Oui","Non")</f>
        <v>Non</v>
      </c>
      <c r="B561" s="172">
        <f>IF(A561="Oui",1,0)</f>
        <v>0</v>
      </c>
      <c r="C561" s="172">
        <f>IF(OR(G561="Médecin",H561="Médecin",I561="Médecin",I561="Médecins",H561="anesthésiste",H561="boursier univ.",H561="chercheur",H561="chirurgien",H561="Résident(e)",H561="Md Urg",H561="Md Card",H561="Fellow",H561="Externe Médecine",H561="Directeur de la biobanque Médecin",H561="monit.-boursier",),1,0)</f>
        <v>0</v>
      </c>
      <c r="D561" s="172">
        <f>IF(OR(G561=0,H561="Stagiaire",H561="Stagiaires",H561="Externe",H561="Externes",G561="agence",H561="STAGIAIRE INFIRMIER(ÈRE)",H561="STAGIAIRE SI",H561="STAGIAIRE PAB",H561="STAGIAIRE EN PERFUSION",H561="Stagiaire Physiothérapeute",H561="Stagiaire médecine",H561="Stagiaire - Service sociaux",H561="STAGIAIRE SOINS INFIRMIERS",H561="STAGIAIRE EXTERNE EN MÉDECINE",H561="ss",),1,0)</f>
        <v>0</v>
      </c>
      <c r="E561" s="28" t="s">
        <v>2140</v>
      </c>
      <c r="F561" s="28" t="s">
        <v>2891</v>
      </c>
      <c r="G561" s="257">
        <v>12366</v>
      </c>
      <c r="H561" s="79" t="s">
        <v>3467</v>
      </c>
      <c r="I561" s="164" t="s">
        <v>4130</v>
      </c>
      <c r="J561" s="273">
        <f ca="1">IF(AK561&lt;=Données!$B$2,1," ")</f>
        <v>1</v>
      </c>
      <c r="K561" s="45" t="s">
        <v>56</v>
      </c>
      <c r="L561" s="46"/>
      <c r="M561" s="47"/>
      <c r="N561" s="48"/>
      <c r="O561" s="185"/>
      <c r="P561" s="187"/>
      <c r="Q561" s="185"/>
      <c r="R561" s="186"/>
      <c r="S561" s="186">
        <v>1</v>
      </c>
      <c r="T561" s="187"/>
      <c r="U561" s="187"/>
      <c r="V561" s="187"/>
      <c r="W561" s="187"/>
      <c r="X561" s="214"/>
      <c r="Y561" s="215"/>
      <c r="Z561" s="36"/>
      <c r="AA561" s="34"/>
      <c r="AB561" s="35"/>
      <c r="AC561" s="35"/>
      <c r="AD561" s="35"/>
      <c r="AE561" s="324"/>
      <c r="AF561" s="325"/>
      <c r="AG561" s="326"/>
      <c r="AH561" s="344"/>
      <c r="AI561" s="56"/>
      <c r="AJ561" s="41" t="s">
        <v>2858</v>
      </c>
      <c r="AK561" s="42">
        <v>44748</v>
      </c>
      <c r="AL561" s="50"/>
      <c r="AM561" s="337" t="str">
        <f>INDEX($K$6:$AE$6,1,MATCH(1,K561:AE561,-1))</f>
        <v>1870 +</v>
      </c>
      <c r="AN561" s="337" t="str">
        <f>IF(INDEX($K$6:$AE$6,1,MATCH(1,K561:AE561,1))&lt;&gt;INDEX($K$6:$AE$6,1,MATCH(1,K561:AE561,-1)),INDEX($K$6:$AE$6,1,MATCH(1,K561:AE561,1)),"-")</f>
        <v>-</v>
      </c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</row>
    <row r="562" spans="1:261" ht="12.75" customHeight="1" x14ac:dyDescent="0.2">
      <c r="A562" s="169" t="str">
        <f>IF(IFERROR(VLOOKUP(G562,EmployesActifs,1,FALSE),"Non")&lt;&gt;"Non","Oui","Non")</f>
        <v>Non</v>
      </c>
      <c r="B562" s="172">
        <f>IF(A562="Oui",1,0)</f>
        <v>0</v>
      </c>
      <c r="C562" s="172">
        <f>IF(OR(G562="Médecin",H562="Médecin",I562="Médecin",I562="Médecins",H562="anesthésiste",H562="boursier univ.",H562="chercheur",H562="chirurgien",H562="Résident(e)",H562="Md Urg",H562="Md Card",LEFT(H562,6)="Fellow",H562="Externe Médecine",H562="Directeur de la biobanque Médecin",H562="monit.-boursier",),1,0)</f>
        <v>0</v>
      </c>
      <c r="D562" s="172">
        <f>IF(OR(G562=0,H562="Stagiaire",H562="Stagiaires",H562="Externe",H562="Externes",G562="agence",H562="STAGIAIRE INFIRMIER(ÈRE)",H562="STAGIAIRE SI",H562="STAGIAIRE S.I.",H562="STAGIAIRE PAB",H562="STAGIAIRE EN PERFUSION",H562="Stagiaire Physiothérapeute",H562="Stagiaire médecine",H562="Stagiaire - Service sociaux",H562="STAGIAIRE SOINS INFIRMIERS",H562="STAGIAIRE EXTERNE EN MÉDECINE",H562="ss",),1,0)</f>
        <v>0</v>
      </c>
      <c r="E562" s="28" t="s">
        <v>2142</v>
      </c>
      <c r="F562" s="28" t="s">
        <v>2143</v>
      </c>
      <c r="G562" s="257">
        <v>10940</v>
      </c>
      <c r="H562" s="57" t="s">
        <v>109</v>
      </c>
      <c r="I562" s="52" t="s">
        <v>110</v>
      </c>
      <c r="J562" s="273" t="str">
        <f ca="1">IF(AK562&lt;=Données!$B$2,1," ")</f>
        <v xml:space="preserve"> </v>
      </c>
      <c r="K562" s="45">
        <v>1</v>
      </c>
      <c r="L562" s="46"/>
      <c r="M562" s="47"/>
      <c r="N562" s="48"/>
      <c r="O562" s="185"/>
      <c r="P562" s="187"/>
      <c r="Q562" s="185"/>
      <c r="R562" s="186"/>
      <c r="S562" s="186"/>
      <c r="T562" s="187"/>
      <c r="U562" s="187"/>
      <c r="V562" s="187"/>
      <c r="W562" s="187"/>
      <c r="X562" s="214"/>
      <c r="Y562" s="215"/>
      <c r="Z562" s="36"/>
      <c r="AA562" s="34"/>
      <c r="AB562" s="35"/>
      <c r="AC562" s="35"/>
      <c r="AD562" s="35"/>
      <c r="AE562" s="324"/>
      <c r="AF562" s="325"/>
      <c r="AG562" s="326"/>
      <c r="AH562" s="344"/>
      <c r="AI562" s="56"/>
      <c r="AJ562" s="41" t="s">
        <v>4462</v>
      </c>
      <c r="AK562" s="42">
        <v>45784</v>
      </c>
      <c r="AL562" s="50"/>
      <c r="AM562" s="337" t="str">
        <f>INDEX($K$6:$AE$6,1,MATCH(1,K562:AE562,-1))</f>
        <v>95PFE-L2S</v>
      </c>
      <c r="AN562" s="337" t="str">
        <f>IF(INDEX($K$6:$AE$6,1,MATCH(1,K562:AE562,1))&lt;&gt;INDEX($K$6:$AE$6,1,MATCH(1,K562:AE562,-1)),INDEX($K$6:$AE$6,1,MATCH(1,K562:AE562,1)),"-")</f>
        <v>-</v>
      </c>
      <c r="AO562"/>
      <c r="AP562"/>
      <c r="AQ562"/>
    </row>
    <row r="563" spans="1:261" s="91" customFormat="1" ht="12.75" customHeight="1" x14ac:dyDescent="0.2">
      <c r="A563" s="169" t="str">
        <f>IF(IFERROR(VLOOKUP(G563,EmployesActifs,1,FALSE),"Non")&lt;&gt;"Non","Oui","Non")</f>
        <v>Non</v>
      </c>
      <c r="B563" s="172">
        <f>IF(A563="Oui",1,0)</f>
        <v>0</v>
      </c>
      <c r="C563" s="172">
        <f>IF(OR(G563="Médecin",H563="Médecin",I563="Médecin",I563="Médecins",H563="anesthésiste",H563="boursier univ.",H563="chercheur",H563="chirurgien",H563="Résident(e)",H563="Md Urg",H563="Md Card",H563="Fellow",H563="Externe Médecine",H563="Directeur de la biobanque Médecin",H563="monit.-boursier",),1,0)</f>
        <v>0</v>
      </c>
      <c r="D563" s="172">
        <f>IF(OR(G563=0,H563="Stagiaire",H563="Stagiaires",H563="Externe",H563="Externes",G563="agence",H563="STAGIAIRE INFIRMIER(ÈRE)",H563="STAGIAIRE SI",H563="STAGIAIRE PAB",H563="STAGIAIRE EN PERFUSION",H563="Stagiaire Physiothérapeute",H563="Stagiaire médecine",H563="Stagiaire - Service sociaux",H563="STAGIAIRE SOINS INFIRMIERS",H563="STAGIAIRE EXTERNE EN MÉDECINE",H563="ss",),1,0)</f>
        <v>0</v>
      </c>
      <c r="E563" s="28" t="s">
        <v>2145</v>
      </c>
      <c r="F563" s="28" t="s">
        <v>556</v>
      </c>
      <c r="G563" s="257">
        <v>572</v>
      </c>
      <c r="H563" s="57" t="s">
        <v>103</v>
      </c>
      <c r="I563" s="52" t="s">
        <v>1227</v>
      </c>
      <c r="J563" s="273">
        <f ca="1">IF(AK563&lt;=Données!$B$2,1," ")</f>
        <v>1</v>
      </c>
      <c r="K563" s="45" t="s">
        <v>56</v>
      </c>
      <c r="L563" s="46"/>
      <c r="M563" s="47"/>
      <c r="N563" s="48"/>
      <c r="O563" s="185"/>
      <c r="P563" s="187"/>
      <c r="Q563" s="185">
        <v>1</v>
      </c>
      <c r="R563" s="186"/>
      <c r="S563" s="186" t="s">
        <v>56</v>
      </c>
      <c r="T563" s="187"/>
      <c r="U563" s="187"/>
      <c r="V563" s="187"/>
      <c r="W563" s="187"/>
      <c r="X563" s="214"/>
      <c r="Y563" s="215"/>
      <c r="Z563" s="36"/>
      <c r="AA563" s="34" t="s">
        <v>56</v>
      </c>
      <c r="AB563" s="35"/>
      <c r="AC563" s="35"/>
      <c r="AD563" s="35"/>
      <c r="AE563" s="324" t="s">
        <v>56</v>
      </c>
      <c r="AF563" s="325"/>
      <c r="AG563" s="326"/>
      <c r="AH563" s="36"/>
      <c r="AI563" s="56"/>
      <c r="AJ563" s="41" t="s">
        <v>144</v>
      </c>
      <c r="AK563" s="42">
        <v>44587</v>
      </c>
      <c r="AL563" s="50"/>
      <c r="AM563" s="337" t="str">
        <f>INDEX($K$6:$AE$6,1,MATCH(1,K563:AE563,-1))</f>
        <v>1860-S</v>
      </c>
      <c r="AN563" s="337" t="str">
        <f>IF(INDEX($K$6:$AE$6,1,MATCH(1,K563:AE563,1))&lt;&gt;INDEX($K$6:$AE$6,1,MATCH(1,K563:AE563,-1)),INDEX($K$6:$AE$6,1,MATCH(1,K563:AE563,1)),"-")</f>
        <v>-</v>
      </c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</row>
    <row r="564" spans="1:261" s="91" customFormat="1" ht="15" customHeight="1" x14ac:dyDescent="0.2">
      <c r="A564" s="169" t="str">
        <f>IF(IFERROR(VLOOKUP(G564,EmployesActifs,1,FALSE),"Non")&lt;&gt;"Non","Oui","Non")</f>
        <v>Non</v>
      </c>
      <c r="B564" s="172">
        <f>IF(A564="Oui",1,0)</f>
        <v>0</v>
      </c>
      <c r="C564" s="172">
        <f>IF(OR(G564="Médecin",H564="Médecin",I564="Médecin",I564="Médecins",H564="anesthésiste",H564="boursier univ.",H564="chercheur",H564="chirurgien",H564="Résident(e)",H564="Md Urg",H564="Md Card",H564="Fellow",H564="Externe Médecine",H564="Directeur de la biobanque Médecin",H564="monit.-boursier",),1,0)</f>
        <v>0</v>
      </c>
      <c r="D564" s="172">
        <f>IF(OR(G564=0,H564="Stagiaire",H564="Stagiaires",H564="Externe",H564="Externes",G564="agence",H564="STAGIAIRE INFIRMIER(ÈRE)",H564="STAGIAIRE SI",H564="STAGIAIRE S.I.",H564="STAGIAIRE PAB",H564="STAGIAIRE EN PERFUSION",H564="Stagiaire Physiothérapeute",H564="Stagiaire médecine",H564="Stagiaire - Service sociaux",H564="STAGIAIRE SOINS INFIRMIERS",H564="STAGIAIRE EXTERNE EN MÉDECINE",H564="ss",),1,0)</f>
        <v>0</v>
      </c>
      <c r="E564" s="28" t="s">
        <v>2145</v>
      </c>
      <c r="F564" s="28" t="s">
        <v>1897</v>
      </c>
      <c r="G564" s="257">
        <v>11889</v>
      </c>
      <c r="H564" s="79" t="s">
        <v>1821</v>
      </c>
      <c r="I564" s="164" t="s">
        <v>553</v>
      </c>
      <c r="J564" s="273">
        <f ca="1">IF(AK564&lt;=Données!$B$2,1," ")</f>
        <v>1</v>
      </c>
      <c r="K564" s="45">
        <v>1</v>
      </c>
      <c r="L564" s="46"/>
      <c r="M564" s="47"/>
      <c r="N564" s="48"/>
      <c r="O564" s="185"/>
      <c r="P564" s="187"/>
      <c r="Q564" s="185"/>
      <c r="R564" s="186"/>
      <c r="S564" s="186"/>
      <c r="T564" s="187"/>
      <c r="U564" s="187"/>
      <c r="V564" s="187"/>
      <c r="W564" s="187"/>
      <c r="X564" s="214"/>
      <c r="Y564" s="215"/>
      <c r="Z564" s="36"/>
      <c r="AA564" s="34"/>
      <c r="AB564" s="35"/>
      <c r="AC564" s="35"/>
      <c r="AD564" s="35"/>
      <c r="AE564" s="324"/>
      <c r="AF564" s="325"/>
      <c r="AG564" s="326"/>
      <c r="AH564" s="344"/>
      <c r="AI564" s="56"/>
      <c r="AJ564" s="41" t="s">
        <v>85</v>
      </c>
      <c r="AK564" s="42">
        <v>44487</v>
      </c>
      <c r="AL564" s="50"/>
      <c r="AM564" s="337" t="str">
        <f>INDEX($K$6:$AE$6,1,MATCH(1,K564:AE564,-1))</f>
        <v>95PFE-L2S</v>
      </c>
      <c r="AN564" s="337" t="str">
        <f>IF(INDEX($K$6:$AE$6,1,MATCH(1,K564:AE564,1))&lt;&gt;INDEX($K$6:$AE$6,1,MATCH(1,K564:AE564,-1)),INDEX($K$6:$AE$6,1,MATCH(1,K564:AE564,1)),"-")</f>
        <v>-</v>
      </c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</row>
    <row r="565" spans="1:261" s="91" customFormat="1" ht="12.75" customHeight="1" x14ac:dyDescent="0.2">
      <c r="A565" s="169" t="str">
        <f>IF(IFERROR(VLOOKUP(G565,EmployesActifs,1,FALSE),"Non")&lt;&gt;"Non","Oui","Non")</f>
        <v>Non</v>
      </c>
      <c r="B565" s="172">
        <f>IF(A565="Oui",1,0)</f>
        <v>0</v>
      </c>
      <c r="C565" s="172">
        <f>IF(OR(G565="Médecin",H565="Médecin",I565="Médecin",I565="Médecins",H565="anesthésiste",H565="boursier univ.",H565="chercheur",H565="chirurgien",H565="Résident(e)",H565="Md Urg",H565="Md Card",LEFT(H565,6)="Fellow",H565="Externe Médecine",H565="Directeur de la biobanque Médecin",H565="monit.-boursier",),1,0)</f>
        <v>0</v>
      </c>
      <c r="D565" s="172">
        <f>IF(OR(G565=0,H565="Stagiaire",H565="Stagiaires",H565="Externe",H565="Externes",G565="agence",H565="STAGIAIRE INFIRMIER(ÈRE)",H565="STAGIAIRE SI",H565="STAGIAIRE S.I.",H565="STAGIAIRE PAB",H565="STAGIAIRE EN PERFUSION",H565="Stagiaire Physiothérapeute",H565="Stagiaire médecine",H565="Stagiaire - Service sociaux",H565="STAGIAIRE SOINS INFIRMIERS",H565="STAGIAIRE EXTERNE EN MÉDECINE",H565="ss",),1,0)</f>
        <v>0</v>
      </c>
      <c r="E565" s="28" t="s">
        <v>2145</v>
      </c>
      <c r="F565" s="28" t="s">
        <v>1180</v>
      </c>
      <c r="G565" s="257">
        <v>10709</v>
      </c>
      <c r="H565" s="79" t="s">
        <v>103</v>
      </c>
      <c r="I565" s="164" t="s">
        <v>5701</v>
      </c>
      <c r="J565" s="273">
        <f ca="1">IF(AK565&lt;=Données!$B$2,1," ")</f>
        <v>1</v>
      </c>
      <c r="K565" s="45">
        <v>1</v>
      </c>
      <c r="L565" s="46"/>
      <c r="M565" s="47"/>
      <c r="N565" s="48"/>
      <c r="O565" s="185"/>
      <c r="P565" s="187"/>
      <c r="Q565" s="185"/>
      <c r="R565" s="186"/>
      <c r="S565" s="186"/>
      <c r="T565" s="187"/>
      <c r="U565" s="187"/>
      <c r="V565" s="187"/>
      <c r="W565" s="187"/>
      <c r="X565" s="214"/>
      <c r="Y565" s="215"/>
      <c r="Z565" s="36"/>
      <c r="AA565" s="34"/>
      <c r="AB565" s="35"/>
      <c r="AC565" s="35"/>
      <c r="AD565" s="35"/>
      <c r="AE565" s="324"/>
      <c r="AF565" s="325"/>
      <c r="AG565" s="326"/>
      <c r="AH565" s="344"/>
      <c r="AI565" s="56"/>
      <c r="AJ565" s="41" t="s">
        <v>57</v>
      </c>
      <c r="AK565" s="42">
        <v>44572</v>
      </c>
      <c r="AL565" s="50"/>
      <c r="AM565" s="337" t="str">
        <f>INDEX($K$6:$AE$6,1,MATCH(1,K565:AE565,-1))</f>
        <v>95PFE-L2S</v>
      </c>
      <c r="AN565" s="337" t="str">
        <f>IF(INDEX($K$6:$AE$6,1,MATCH(1,K565:AE565,1))&lt;&gt;INDEX($K$6:$AE$6,1,MATCH(1,K565:AE565,-1)),INDEX($K$6:$AE$6,1,MATCH(1,K565:AE565,1)),"-")</f>
        <v>-</v>
      </c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</row>
    <row r="566" spans="1:261" s="91" customFormat="1" ht="12.75" customHeight="1" x14ac:dyDescent="0.2">
      <c r="A566" s="169" t="str">
        <f>IF(IFERROR(VLOOKUP(G566,EmployesActifs,1,FALSE),"Non")&lt;&gt;"Non","Oui","Non")</f>
        <v>Non</v>
      </c>
      <c r="B566" s="172">
        <f>IF(A566="Oui",1,0)</f>
        <v>0</v>
      </c>
      <c r="C566" s="172">
        <f>IF(OR(G566="Médecin",H566="Médecin",I566="Médecin",I566="Médecins",H566="anesthésiste",H566="boursier univ.",H566="chercheur",H566="chirurgien",H566="Résident(e)",H566="Md Urg",H566="Md Card",H566="Fellow",H566="Externe Médecine",H566="Directeur de la biobanque Médecin",H566="monit.-boursier",),1,0)</f>
        <v>0</v>
      </c>
      <c r="D566" s="172">
        <f>IF(OR(G566=0,H566="Stagiaire",H566="Stagiaires",H566="Externe",H566="Externes",G566="agence",H566="STAGIAIRE INFIRMIER(ÈRE)",H566="STAGIAIRE SI",H566="STAGIAIRE PAB",H566="STAGIAIRE EN PERFUSION",H566="Stagiaire Physiothérapeute",H566="Stagiaire médecine",H566="Stagiaire - Service sociaux",H566="STAGIAIRE SOINS INFIRMIERS",H566="STAGIAIRE EXTERNE EN MÉDECINE",H566="ss",),1,0)</f>
        <v>0</v>
      </c>
      <c r="E566" s="28" t="s">
        <v>2150</v>
      </c>
      <c r="F566" s="28" t="s">
        <v>170</v>
      </c>
      <c r="G566" s="257">
        <v>1334</v>
      </c>
      <c r="H566" s="57" t="s">
        <v>42</v>
      </c>
      <c r="I566" s="52" t="s">
        <v>97</v>
      </c>
      <c r="J566" s="273">
        <f ca="1">IF(AK566&lt;=Données!$B$2,1," ")</f>
        <v>1</v>
      </c>
      <c r="K566" s="45"/>
      <c r="L566" s="46"/>
      <c r="M566" s="47"/>
      <c r="N566" s="48"/>
      <c r="O566" s="185"/>
      <c r="P566" s="187"/>
      <c r="Q566" s="185"/>
      <c r="R566" s="186"/>
      <c r="S566" s="186"/>
      <c r="T566" s="187"/>
      <c r="U566" s="187"/>
      <c r="V566" s="187"/>
      <c r="W566" s="187"/>
      <c r="X566" s="214"/>
      <c r="Y566" s="215"/>
      <c r="Z566" s="36"/>
      <c r="AA566" s="34">
        <v>1</v>
      </c>
      <c r="AB566" s="35"/>
      <c r="AC566" s="35"/>
      <c r="AD566" s="35"/>
      <c r="AE566" s="324"/>
      <c r="AF566" s="325"/>
      <c r="AG566" s="326"/>
      <c r="AH566" s="36"/>
      <c r="AI566" s="56"/>
      <c r="AJ566" s="41" t="s">
        <v>44</v>
      </c>
      <c r="AK566" s="42">
        <v>43949</v>
      </c>
      <c r="AL566" s="50"/>
      <c r="AM566" s="337" t="str">
        <f>INDEX($K$6:$AE$6,1,MATCH(1,K566:AE566,-1))</f>
        <v>1511-S</v>
      </c>
      <c r="AN566" s="337" t="str">
        <f>IF(INDEX($K$6:$AE$6,1,MATCH(1,K566:AE566,1))&lt;&gt;INDEX($K$6:$AE$6,1,MATCH(1,K566:AE566,-1)),INDEX($K$6:$AE$6,1,MATCH(1,K566:AE566,1)),"-")</f>
        <v>-</v>
      </c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</row>
    <row r="567" spans="1:261" s="91" customFormat="1" ht="15" customHeight="1" x14ac:dyDescent="0.2">
      <c r="A567" s="169" t="str">
        <f>IF(IFERROR(VLOOKUP(G567,EmployesActifs,1,FALSE),"Non")&lt;&gt;"Non","Oui","Non")</f>
        <v>Non</v>
      </c>
      <c r="B567" s="172">
        <f>IF(A567="Oui",1,0)</f>
        <v>0</v>
      </c>
      <c r="C567" s="172">
        <f>IF(OR(G567="Médecin",H567="Médecin",I567="Médecin",I567="Médecins",H567="anesthésiste",H567="boursier univ.",H567="chercheur",H567="chirurgien",H567="Résident(e)",H567="Md Urg",H567="Md Card",H567="Fellow",H567="Externe Médecine",H567="Directeur de la biobanque Médecin",H567="monit.-boursier",),1,0)</f>
        <v>0</v>
      </c>
      <c r="D567" s="172">
        <f>IF(OR(G567=0,H567="Stagiaire",H567="Stagiaires",H567="Externe",H567="Externes",G567="agence",H567="STAGIAIRE INFIRMIER(ÈRE)",H567="STAGIAIRE SI",H567="STAGIAIRE PAB",H567="STAGIAIRE EN PERFUSION",H567="Stagiaire Physiothérapeute",H567="Stagiaire médecine",H567="Stagiaire - Service sociaux",H567="STAGIAIRE SOINS INFIRMIERS",H567="STAGIAIRE EXTERNE EN MÉDECINE",H567="ss",),1,0)</f>
        <v>0</v>
      </c>
      <c r="E567" s="28" t="s">
        <v>2151</v>
      </c>
      <c r="F567" s="28" t="s">
        <v>1125</v>
      </c>
      <c r="G567" s="257">
        <v>6657</v>
      </c>
      <c r="H567" s="79" t="s">
        <v>103</v>
      </c>
      <c r="I567" s="164" t="s">
        <v>3526</v>
      </c>
      <c r="J567" s="273">
        <f ca="1">IF(AK567&lt;=Données!$B$2,1," ")</f>
        <v>1</v>
      </c>
      <c r="K567" s="45">
        <v>1</v>
      </c>
      <c r="L567" s="46"/>
      <c r="M567" s="47"/>
      <c r="N567" s="48"/>
      <c r="O567" s="185"/>
      <c r="P567" s="187"/>
      <c r="Q567" s="185"/>
      <c r="R567" s="186"/>
      <c r="S567" s="186"/>
      <c r="T567" s="187"/>
      <c r="U567" s="187"/>
      <c r="V567" s="187"/>
      <c r="W567" s="187"/>
      <c r="X567" s="214"/>
      <c r="Y567" s="215"/>
      <c r="Z567" s="36"/>
      <c r="AA567" s="34"/>
      <c r="AB567" s="35"/>
      <c r="AC567" s="35"/>
      <c r="AD567" s="35"/>
      <c r="AE567" s="324"/>
      <c r="AF567" s="325"/>
      <c r="AG567" s="326"/>
      <c r="AH567" s="344"/>
      <c r="AI567" s="56"/>
      <c r="AJ567" s="41" t="s">
        <v>85</v>
      </c>
      <c r="AK567" s="42">
        <v>44469</v>
      </c>
      <c r="AL567" s="50"/>
      <c r="AM567" s="337" t="str">
        <f>INDEX($K$6:$AE$6,1,MATCH(1,K567:AE567,-1))</f>
        <v>95PFE-L2S</v>
      </c>
      <c r="AN567" s="337" t="str">
        <f>IF(INDEX($K$6:$AE$6,1,MATCH(1,K567:AE567,1))&lt;&gt;INDEX($K$6:$AE$6,1,MATCH(1,K567:AE567,-1)),INDEX($K$6:$AE$6,1,MATCH(1,K567:AE567,1)),"-")</f>
        <v>-</v>
      </c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</row>
    <row r="568" spans="1:261" s="91" customFormat="1" ht="12.75" customHeight="1" x14ac:dyDescent="0.2">
      <c r="A568" s="169" t="str">
        <f>IF(IFERROR(VLOOKUP(G568,EmployesActifs,1,FALSE),"Non")&lt;&gt;"Non","Oui","Non")</f>
        <v>Non</v>
      </c>
      <c r="B568" s="172">
        <f>IF(A568="Oui",1,0)</f>
        <v>0</v>
      </c>
      <c r="C568" s="172">
        <f>IF(OR(G568="Médecin",H568="Médecin",I568="Médecin",I568="Médecins",H568="anesthésiste",H568="boursier univ.",H568="chercheur",H568="chirurgien",H568="Résident(e)",H568="Md Urg",H568="Md Card",H568="Fellow",H568="Externe Médecine",H568="Directeur de la biobanque Médecin",H568="monit.-boursier",),1,0)</f>
        <v>0</v>
      </c>
      <c r="D568" s="172">
        <f>IF(OR(G568=0,H568="Stagiaire",H568="Stagiaires",H568="Externe",H568="Externes",G568="agence",H568="STAGIAIRE INFIRMIER(ÈRE)",H568="STAGIAIRE SI",H568="STAGIAIRE PAB",H568="STAGIAIRE EN PERFUSION",H568="Stagiaire Physiothérapeute",H568="Stagiaire médecine",H568="Stagiaire - Service sociaux",H568="STAGIAIRE SOINS INFIRMIERS",H568="STAGIAIRE EXTERNE EN MÉDECINE",H568="ss",),1,0)</f>
        <v>0</v>
      </c>
      <c r="E568" s="28" t="s">
        <v>3006</v>
      </c>
      <c r="F568" s="28" t="s">
        <v>3007</v>
      </c>
      <c r="G568" s="257">
        <v>12609</v>
      </c>
      <c r="H568" s="57" t="s">
        <v>261</v>
      </c>
      <c r="I568" s="52" t="s">
        <v>674</v>
      </c>
      <c r="J568" s="273">
        <f ca="1">IF(AK568&lt;=Données!$B$2,1," ")</f>
        <v>1</v>
      </c>
      <c r="K568" s="45"/>
      <c r="L568" s="46">
        <v>1</v>
      </c>
      <c r="M568" s="47"/>
      <c r="N568" s="48"/>
      <c r="O568" s="185"/>
      <c r="P568" s="187"/>
      <c r="Q568" s="185"/>
      <c r="R568" s="186"/>
      <c r="S568" s="186"/>
      <c r="T568" s="187"/>
      <c r="U568" s="187"/>
      <c r="V568" s="187"/>
      <c r="W568" s="187"/>
      <c r="X568" s="214"/>
      <c r="Y568" s="215"/>
      <c r="Z568" s="36"/>
      <c r="AA568" s="34"/>
      <c r="AB568" s="35"/>
      <c r="AC568" s="35"/>
      <c r="AD568" s="35"/>
      <c r="AE568" s="324"/>
      <c r="AF568" s="325"/>
      <c r="AG568" s="326"/>
      <c r="AH568" s="36"/>
      <c r="AI568" s="56"/>
      <c r="AJ568" s="41" t="s">
        <v>50</v>
      </c>
      <c r="AK568" s="42">
        <v>44831</v>
      </c>
      <c r="AL568" s="50"/>
      <c r="AM568" s="337" t="str">
        <f>INDEX($K$6:$AE$6,1,MATCH(1,K568:AE568,-1))</f>
        <v>95PFE-L2M</v>
      </c>
      <c r="AN568" s="337" t="str">
        <f>IF(INDEX($K$6:$AE$6,1,MATCH(1,K568:AE568,1))&lt;&gt;INDEX($K$6:$AE$6,1,MATCH(1,K568:AE568,-1)),INDEX($K$6:$AE$6,1,MATCH(1,K568:AE568,1)),"-")</f>
        <v>-</v>
      </c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</row>
    <row r="569" spans="1:261" s="91" customFormat="1" ht="12.75" customHeight="1" x14ac:dyDescent="0.2">
      <c r="A569" s="169" t="str">
        <f>IF(IFERROR(VLOOKUP(G569,EmployesActifs,1,FALSE),"Non")&lt;&gt;"Non","Oui","Non")</f>
        <v>Non</v>
      </c>
      <c r="B569" s="172">
        <f>IF(A569="Oui",1,0)</f>
        <v>0</v>
      </c>
      <c r="C569" s="172">
        <f>IF(OR(G569="Médecin",H569="Médecin",I569="Médecin",I569="Médecins",H569="anesthésiste",H569="boursier univ.",H569="chercheur",H569="chirurgien",H569="Résident(e)",H569="Md Urg",H569="Md Card",H569="Fellow",H569="Externe Médecine",H569="Directeur de la biobanque Médecin",H569="monit.-boursier",),1,0)</f>
        <v>0</v>
      </c>
      <c r="D569" s="172">
        <f>IF(OR(G569=0,H569="Stagiaire",H569="Stagiaires",H569="Externe",H569="Externes",G569="agence",H569="STAGIAIRE INFIRMIER(ÈRE)",H569="STAGIAIRE SI",H569="STAGIAIRE PAB",H569="STAGIAIRE EN PERFUSION",H569="Stagiaire Physiothérapeute",H569="Stagiaire médecine",H569="Stagiaire - Service sociaux",H569="STAGIAIRE SOINS INFIRMIERS",H569="STAGIAIRE EXTERNE EN MÉDECINE",H569="ss",),1,0)</f>
        <v>0</v>
      </c>
      <c r="E569" s="28" t="s">
        <v>2156</v>
      </c>
      <c r="F569" s="28" t="s">
        <v>2157</v>
      </c>
      <c r="G569" s="257">
        <v>11324</v>
      </c>
      <c r="H569" s="79" t="s">
        <v>60</v>
      </c>
      <c r="I569" s="164" t="s">
        <v>3373</v>
      </c>
      <c r="J569" s="273">
        <f ca="1">IF(AK569&lt;=Données!$B$2,1," ")</f>
        <v>1</v>
      </c>
      <c r="K569" s="45">
        <v>1</v>
      </c>
      <c r="L569" s="46"/>
      <c r="M569" s="47"/>
      <c r="N569" s="48"/>
      <c r="O569" s="185"/>
      <c r="P569" s="187"/>
      <c r="Q569" s="185"/>
      <c r="R569" s="186"/>
      <c r="S569" s="186"/>
      <c r="T569" s="187"/>
      <c r="U569" s="187"/>
      <c r="V569" s="187"/>
      <c r="W569" s="187"/>
      <c r="X569" s="214"/>
      <c r="Y569" s="215"/>
      <c r="Z569" s="36"/>
      <c r="AA569" s="34"/>
      <c r="AB569" s="35"/>
      <c r="AC569" s="35"/>
      <c r="AD569" s="35"/>
      <c r="AE569" s="324"/>
      <c r="AF569" s="325"/>
      <c r="AG569" s="326"/>
      <c r="AH569" s="36"/>
      <c r="AI569" s="56"/>
      <c r="AJ569" s="41" t="s">
        <v>652</v>
      </c>
      <c r="AK569" s="42">
        <v>44606</v>
      </c>
      <c r="AL569" s="50"/>
      <c r="AM569" s="337" t="str">
        <f>INDEX($K$6:$AE$6,1,MATCH(1,K569:AE569,-1))</f>
        <v>95PFE-L2S</v>
      </c>
      <c r="AN569" s="337" t="str">
        <f>IF(INDEX($K$6:$AE$6,1,MATCH(1,K569:AE569,1))&lt;&gt;INDEX($K$6:$AE$6,1,MATCH(1,K569:AE569,-1)),INDEX($K$6:$AE$6,1,MATCH(1,K569:AE569,1)),"-")</f>
        <v>-</v>
      </c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</row>
    <row r="570" spans="1:261" s="91" customFormat="1" ht="12.75" customHeight="1" x14ac:dyDescent="0.2">
      <c r="A570" s="169" t="str">
        <f>IF(IFERROR(VLOOKUP(G570,EmployesActifs,1,FALSE),"Non")&lt;&gt;"Non","Oui","Non")</f>
        <v>Non</v>
      </c>
      <c r="B570" s="172">
        <f>IF(A570="Oui",1,0)</f>
        <v>0</v>
      </c>
      <c r="C570" s="172">
        <f>IF(OR(G570="Médecin",H570="Médecin",I570="Médecin",I570="Médecins",H570="anesthésiste",H570="boursier univ.",H570="chercheur",H570="chirurgien",H570="Résident(e)",H570="Md Urg",H570="Md Card",H570="Fellow",H570="Externe Médecine",H570="Directeur de la biobanque Médecin",H570="monit.-boursier",),1,0)</f>
        <v>0</v>
      </c>
      <c r="D570" s="172">
        <f>IF(OR(G570=0,H570="Stagiaire",H570="Stagiaires",H570="Externe",H570="Externes",G570="agence",H570="STAGIAIRE INFIRMIER(ÈRE)",H570="STAGIAIRE SI",H570="STAGIAIRE PAB",H570="STAGIAIRE EN PERFUSION",H570="Stagiaire Physiothérapeute",H570="Stagiaire médecine",H570="Stagiaire - Service sociaux",H570="STAGIAIRE SOINS INFIRMIERS",H570="STAGIAIRE EXTERNE EN MÉDECINE",H570="ss",),1,0)</f>
        <v>0</v>
      </c>
      <c r="E570" s="28" t="s">
        <v>4413</v>
      </c>
      <c r="F570" s="28" t="s">
        <v>4414</v>
      </c>
      <c r="G570" s="255">
        <v>13232</v>
      </c>
      <c r="H570" s="79" t="s">
        <v>54</v>
      </c>
      <c r="I570" s="164" t="s">
        <v>55</v>
      </c>
      <c r="J570" s="273">
        <f ca="1">IF(AK570&lt;=Données!$B$2,1," ")</f>
        <v>1</v>
      </c>
      <c r="K570" s="45" t="s">
        <v>56</v>
      </c>
      <c r="L570" s="46">
        <v>1</v>
      </c>
      <c r="M570" s="47"/>
      <c r="N570" s="48"/>
      <c r="O570" s="185"/>
      <c r="P570" s="187"/>
      <c r="Q570" s="185"/>
      <c r="R570" s="186"/>
      <c r="S570" s="186"/>
      <c r="T570" s="187"/>
      <c r="U570" s="187"/>
      <c r="V570" s="187"/>
      <c r="W570" s="187"/>
      <c r="X570" s="214"/>
      <c r="Y570" s="215"/>
      <c r="Z570" s="36"/>
      <c r="AA570" s="34"/>
      <c r="AB570" s="35"/>
      <c r="AC570" s="35"/>
      <c r="AD570" s="35"/>
      <c r="AE570" s="324"/>
      <c r="AF570" s="325"/>
      <c r="AG570" s="326"/>
      <c r="AH570" s="36"/>
      <c r="AI570" s="56"/>
      <c r="AJ570" s="41" t="s">
        <v>2858</v>
      </c>
      <c r="AK570" s="42">
        <v>45167</v>
      </c>
      <c r="AL570" s="50"/>
      <c r="AM570" s="337" t="str">
        <f>INDEX($K$6:$AE$6,1,MATCH(1,K570:AE570,-1))</f>
        <v>95PFE-L2M</v>
      </c>
      <c r="AN570" s="337" t="str">
        <f>IF(INDEX($K$6:$AE$6,1,MATCH(1,K570:AE570,1))&lt;&gt;INDEX($K$6:$AE$6,1,MATCH(1,K570:AE570,-1)),INDEX($K$6:$AE$6,1,MATCH(1,K570:AE570,1)),"-")</f>
        <v>-</v>
      </c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</row>
    <row r="571" spans="1:261" s="91" customFormat="1" ht="12.75" customHeight="1" x14ac:dyDescent="0.2">
      <c r="A571" s="169" t="str">
        <f>IF(IFERROR(VLOOKUP(G571,EmployesActifs,1,FALSE),"Non")&lt;&gt;"Non","Oui","Non")</f>
        <v>Non</v>
      </c>
      <c r="B571" s="172">
        <f>IF(A571="Oui",1,0)</f>
        <v>0</v>
      </c>
      <c r="C571" s="172">
        <f>IF(OR(G571="Médecin",H571="Médecin",I571="Médecin",I571="Médecins",H571="anesthésiste",H571="boursier univ.",H571="chercheur",H571="chirurgien",H571="Résident(e)",H571="Md Urg",H571="Md Card",H571="Fellow",H571="Externe Médecine",H571="Directeur de la biobanque Médecin",H571="monit.-boursier",),1,0)</f>
        <v>0</v>
      </c>
      <c r="D571" s="172">
        <f>IF(OR(G571=0,H571="Stagiaire",H571="Stagiaires",H571="Externe",H571="Externes",G571="agence",H571="STAGIAIRE INFIRMIER(ÈRE)",H571="STAGIAIRE SI",H571="STAGIAIRE PAB",H571="STAGIAIRE EN PERFUSION",H571="Stagiaire Physiothérapeute",H571="Stagiaire médecine",H571="Stagiaire - Service sociaux",H571="STAGIAIRE SOINS INFIRMIERS",H571="STAGIAIRE EXTERNE EN MÉDECINE",H571="ss",),1,0)</f>
        <v>0</v>
      </c>
      <c r="E571" s="28" t="s">
        <v>2169</v>
      </c>
      <c r="F571" s="28" t="s">
        <v>1677</v>
      </c>
      <c r="G571" s="257">
        <v>3904</v>
      </c>
      <c r="H571" s="79" t="s">
        <v>3485</v>
      </c>
      <c r="I571" s="164" t="s">
        <v>379</v>
      </c>
      <c r="J571" s="273">
        <f ca="1">IF(AK571&lt;=Données!$B$2,1," ")</f>
        <v>1</v>
      </c>
      <c r="K571" s="45" t="s">
        <v>56</v>
      </c>
      <c r="L571" s="46"/>
      <c r="M571" s="47"/>
      <c r="N571" s="48"/>
      <c r="O571" s="185"/>
      <c r="P571" s="187"/>
      <c r="Q571" s="185"/>
      <c r="R571" s="186"/>
      <c r="S571" s="186">
        <v>1</v>
      </c>
      <c r="T571" s="187"/>
      <c r="U571" s="187"/>
      <c r="V571" s="187"/>
      <c r="W571" s="187"/>
      <c r="X571" s="214"/>
      <c r="Y571" s="215"/>
      <c r="Z571" s="36"/>
      <c r="AA571" s="34"/>
      <c r="AB571" s="35"/>
      <c r="AC571" s="35"/>
      <c r="AD571" s="35"/>
      <c r="AE571" s="324"/>
      <c r="AF571" s="325"/>
      <c r="AG571" s="326"/>
      <c r="AH571" s="36"/>
      <c r="AI571" s="56"/>
      <c r="AJ571" s="41" t="s">
        <v>98</v>
      </c>
      <c r="AK571" s="42">
        <v>44574</v>
      </c>
      <c r="AL571" s="50"/>
      <c r="AM571" s="337" t="str">
        <f>INDEX($K$6:$AE$6,1,MATCH(1,K571:AE571,-1))</f>
        <v>1870 +</v>
      </c>
      <c r="AN571" s="337" t="str">
        <f>IF(INDEX($K$6:$AE$6,1,MATCH(1,K571:AE571,1))&lt;&gt;INDEX($K$6:$AE$6,1,MATCH(1,K571:AE571,-1)),INDEX($K$6:$AE$6,1,MATCH(1,K571:AE571,1)),"-")</f>
        <v>-</v>
      </c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</row>
    <row r="572" spans="1:261" s="91" customFormat="1" x14ac:dyDescent="0.2">
      <c r="A572" s="169" t="str">
        <f>IF(IFERROR(VLOOKUP(G572,EmployesActifs,1,FALSE),"Non")&lt;&gt;"Non","Oui","Non")</f>
        <v>Non</v>
      </c>
      <c r="B572" s="172">
        <f>IF(A572="Oui",1,0)</f>
        <v>0</v>
      </c>
      <c r="C572" s="172">
        <f>IF(OR(G572="Médecin",H572="Médecin",I572="Médecin",I572="Médecins",H572="anesthésiste",H572="boursier univ.",H572="chercheur",H572="chirurgien",H572="Résident(e)",H572="Md Urg",H572="Md Card",H572="Fellow",H572="Externe Médecine",H572="Directeur de la biobanque Médecin",H572="monit.-boursier",),1,0)</f>
        <v>0</v>
      </c>
      <c r="D572" s="172">
        <f>IF(OR(G572=0,H572="Stagiaire",H572="Stagiaires",H572="Externe",H572="Externes",G572="agence",H572="STAGIAIRE INFIRMIER(ÈRE)",H572="STAGIAIRE SI",H572="STAGIAIRE PAB",H572="STAGIAIRE EN PERFUSION",H572="Stagiaire Physiothérapeute",H572="Stagiaire médecine",H572="Stagiaire - Service sociaux",H572="STAGIAIRE SOINS INFIRMIERS",H572="STAGIAIRE EXTERNE EN MÉDECINE",H572="ss",),1,0)</f>
        <v>0</v>
      </c>
      <c r="E572" s="28" t="s">
        <v>3206</v>
      </c>
      <c r="F572" s="28" t="s">
        <v>3207</v>
      </c>
      <c r="G572" s="255">
        <v>10803</v>
      </c>
      <c r="H572" s="79" t="s">
        <v>3907</v>
      </c>
      <c r="I572" s="164" t="s">
        <v>2067</v>
      </c>
      <c r="J572" s="273">
        <f ca="1">IF(AK572&lt;=Données!$B$2,1," ")</f>
        <v>1</v>
      </c>
      <c r="K572" s="45">
        <v>1</v>
      </c>
      <c r="L572" s="46"/>
      <c r="M572" s="47"/>
      <c r="N572" s="48"/>
      <c r="O572" s="185"/>
      <c r="P572" s="187"/>
      <c r="Q572" s="185"/>
      <c r="R572" s="186"/>
      <c r="S572" s="186"/>
      <c r="T572" s="187"/>
      <c r="U572" s="187"/>
      <c r="V572" s="187"/>
      <c r="W572" s="187"/>
      <c r="X572" s="214"/>
      <c r="Y572" s="215"/>
      <c r="Z572" s="36"/>
      <c r="AA572" s="34"/>
      <c r="AB572" s="35"/>
      <c r="AC572" s="35"/>
      <c r="AD572" s="35"/>
      <c r="AE572" s="324"/>
      <c r="AF572" s="325"/>
      <c r="AG572" s="326"/>
      <c r="AH572" s="36"/>
      <c r="AI572" s="56"/>
      <c r="AJ572" s="41" t="s">
        <v>85</v>
      </c>
      <c r="AK572" s="42">
        <v>45021</v>
      </c>
      <c r="AL572" s="50"/>
      <c r="AM572" s="337" t="str">
        <f>INDEX($K$6:$AE$6,1,MATCH(1,K572:AE572,-1))</f>
        <v>95PFE-L2S</v>
      </c>
      <c r="AN572" s="337" t="str">
        <f>IF(INDEX($K$6:$AE$6,1,MATCH(1,K572:AE572,1))&lt;&gt;INDEX($K$6:$AE$6,1,MATCH(1,K572:AE572,-1)),INDEX($K$6:$AE$6,1,MATCH(1,K572:AE572,1)),"-")</f>
        <v>-</v>
      </c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</row>
    <row r="573" spans="1:261" s="91" customFormat="1" ht="12.75" customHeight="1" x14ac:dyDescent="0.2">
      <c r="A573" s="169" t="str">
        <f>IF(IFERROR(VLOOKUP(G573,EmployesActifs,1,FALSE),"Non")&lt;&gt;"Non","Oui","Non")</f>
        <v>Non</v>
      </c>
      <c r="B573" s="172">
        <f>IF(A573="Oui",1,0)</f>
        <v>0</v>
      </c>
      <c r="C573" s="172">
        <f>IF(OR(G573="Médecin",H573="Médecin",I573="Médecin",I573="Médecins",H573="anesthésiste",H573="boursier univ.",H573="chercheur",H573="chirurgien",H573="Résident(e)",H573="Md Urg",H573="Md Card",H573="Fellow",H573="Externe Médecine",H573="Directeur de la biobanque Médecin",H573="monit.-boursier",),1,0)</f>
        <v>0</v>
      </c>
      <c r="D573" s="172">
        <f>IF(OR(G573=0,H573="Stagiaire",H573="Stagiaires",H573="Externe",H573="Externes",G573="agence",H573="STAGIAIRE INFIRMIER(ÈRE)",H573="STAGIAIRE SI",H573="STAGIAIRE PAB",H573="STAGIAIRE EN PERFUSION",H573="Stagiaire Physiothérapeute",H573="Stagiaire médecine",H573="Stagiaire - Service sociaux",H573="STAGIAIRE SOINS INFIRMIERS",H573="STAGIAIRE EXTERNE EN MÉDECINE",H573="ss",),1,0)</f>
        <v>0</v>
      </c>
      <c r="E573" s="28" t="s">
        <v>5194</v>
      </c>
      <c r="F573" s="28" t="s">
        <v>1306</v>
      </c>
      <c r="G573" s="262">
        <v>13520</v>
      </c>
      <c r="H573" s="79" t="s">
        <v>69</v>
      </c>
      <c r="I573" s="164" t="s">
        <v>5215</v>
      </c>
      <c r="J573" s="273" t="str">
        <f ca="1">IF(AK573&lt;=Données!$B$2,1," ")</f>
        <v xml:space="preserve"> </v>
      </c>
      <c r="K573" s="45"/>
      <c r="L573" s="46"/>
      <c r="M573" s="47"/>
      <c r="N573" s="48"/>
      <c r="O573" s="185">
        <v>1</v>
      </c>
      <c r="P573" s="187"/>
      <c r="Q573" s="185"/>
      <c r="R573" s="186"/>
      <c r="S573" s="186"/>
      <c r="T573" s="187"/>
      <c r="U573" s="187"/>
      <c r="V573" s="187"/>
      <c r="W573" s="187"/>
      <c r="X573" s="214"/>
      <c r="Y573" s="215"/>
      <c r="Z573" s="36"/>
      <c r="AA573" s="34"/>
      <c r="AB573" s="35"/>
      <c r="AC573" s="35"/>
      <c r="AD573" s="35"/>
      <c r="AE573" s="324"/>
      <c r="AF573" s="325"/>
      <c r="AG573" s="326"/>
      <c r="AH573" s="344"/>
      <c r="AI573" s="56"/>
      <c r="AJ573" s="178" t="s">
        <v>4462</v>
      </c>
      <c r="AK573" s="42">
        <v>45342</v>
      </c>
      <c r="AL573" s="50"/>
      <c r="AM573" s="337" t="str">
        <f>INDEX($K$6:$AE$6,1,MATCH(1,K573:AE573,-1))</f>
        <v>1804S</v>
      </c>
      <c r="AN573" s="337" t="str">
        <f>IF(INDEX($K$6:$AE$6,1,MATCH(1,K573:AE573,1))&lt;&gt;INDEX($K$6:$AE$6,1,MATCH(1,K573:AE573,-1)),INDEX($K$6:$AE$6,1,MATCH(1,K573:AE573,1)),"-")</f>
        <v>-</v>
      </c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</row>
    <row r="574" spans="1:261" s="91" customFormat="1" x14ac:dyDescent="0.2">
      <c r="A574" s="169" t="str">
        <f>IF(IFERROR(VLOOKUP(G574,EmployesActifs,1,FALSE),"Non")&lt;&gt;"Non","Oui","Non")</f>
        <v>Non</v>
      </c>
      <c r="B574" s="172">
        <f>IF(A574="Oui",1,0)</f>
        <v>0</v>
      </c>
      <c r="C574" s="172">
        <f>IF(OR(G574="Médecin",H574="Médecin",I574="Médecin",I574="Médecins",H574="anesthésiste",H574="boursier univ.",H574="chercheur",H574="chirurgien",H574="Résident(e)",H574="Md Urg",H574="Md Card",H574="Fellow",H574="Externe Médecine",H574="Directeur de la biobanque Médecin",H574="monit.-boursier",),1,0)</f>
        <v>0</v>
      </c>
      <c r="D574" s="172">
        <f>IF(OR(G574=0,H574="Stagiaire",H574="Stagiaires",H574="Externe",H574="Externes",G574="agence",H574="STAGIAIRE INFIRMIER(ÈRE)",H574="STAGIAIRE SI",H574="STAGIAIRE PAB",H574="STAGIAIRE EN PERFUSION",H574="Stagiaire Physiothérapeute",H574="Stagiaire médecine",H574="Stagiaire - Service sociaux",H574="STAGIAIRE SOINS INFIRMIERS",H574="STAGIAIRE EXTERNE EN MÉDECINE",H574="ss",),1,0)</f>
        <v>0</v>
      </c>
      <c r="E574" s="28" t="s">
        <v>2178</v>
      </c>
      <c r="F574" s="28" t="s">
        <v>231</v>
      </c>
      <c r="G574" s="257">
        <v>1090</v>
      </c>
      <c r="H574" s="79" t="s">
        <v>715</v>
      </c>
      <c r="I574" s="66" t="s">
        <v>424</v>
      </c>
      <c r="J574" s="273">
        <f ca="1">IF(AK574&lt;=Données!$B$2,1," ")</f>
        <v>1</v>
      </c>
      <c r="K574" s="45"/>
      <c r="L574" s="46"/>
      <c r="M574" s="47"/>
      <c r="N574" s="48"/>
      <c r="O574" s="185"/>
      <c r="P574" s="187"/>
      <c r="Q574" s="185"/>
      <c r="R574" s="186"/>
      <c r="S574" s="186"/>
      <c r="T574" s="187"/>
      <c r="U574" s="187"/>
      <c r="V574" s="187"/>
      <c r="W574" s="187"/>
      <c r="X574" s="214"/>
      <c r="Y574" s="215"/>
      <c r="Z574" s="36"/>
      <c r="AA574" s="34">
        <v>1</v>
      </c>
      <c r="AB574" s="35"/>
      <c r="AC574" s="35"/>
      <c r="AD574" s="35"/>
      <c r="AE574" s="324"/>
      <c r="AF574" s="325"/>
      <c r="AG574" s="326"/>
      <c r="AH574" s="36"/>
      <c r="AI574" s="56"/>
      <c r="AJ574" s="41" t="s">
        <v>216</v>
      </c>
      <c r="AK574" s="42">
        <v>43879</v>
      </c>
      <c r="AL574" s="50"/>
      <c r="AM574" s="337" t="str">
        <f>INDEX($K$6:$AE$6,1,MATCH(1,K574:AE574,-1))</f>
        <v>1511-S</v>
      </c>
      <c r="AN574" s="337" t="str">
        <f>IF(INDEX($K$6:$AE$6,1,MATCH(1,K574:AE574,1))&lt;&gt;INDEX($K$6:$AE$6,1,MATCH(1,K574:AE574,-1)),INDEX($K$6:$AE$6,1,MATCH(1,K574:AE574,1)),"-")</f>
        <v>-</v>
      </c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</row>
    <row r="575" spans="1:261" s="91" customFormat="1" x14ac:dyDescent="0.2">
      <c r="A575" s="169" t="str">
        <f>IF(IFERROR(VLOOKUP(G575,EmployesActifs,1,FALSE),"Non")&lt;&gt;"Non","Oui","Non")</f>
        <v>Non</v>
      </c>
      <c r="B575" s="172">
        <f>IF(A575="Oui",1,0)</f>
        <v>0</v>
      </c>
      <c r="C575" s="172">
        <f>IF(OR(G575="Médecin",H575="Médecin",I575="Médecin",I575="Médecins",H575="anesthésiste",H575="boursier univ.",H575="chercheur",H575="chirurgien",H575="Résident(e)",H575="Md Urg",H575="Md Card",H575="Fellow",H575="Externe Médecine",H575="Directeur de la biobanque Médecin",H575="monit.-boursier",),1,0)</f>
        <v>0</v>
      </c>
      <c r="D575" s="172">
        <f>IF(OR(G575=0,H575="Stagiaire",H575="Stagiaires",H575="Externe",H575="Externes",G575="agence",H575="STAGIAIRE INFIRMIER(ÈRE)",H575="STAGIAIRE SI",H575="STAGIAIRE PAB",H575="STAGIAIRE EN PERFUSION",H575="Stagiaire Physiothérapeute",H575="Stagiaire médecine",H575="Stagiaire - Service sociaux",H575="STAGIAIRE SOINS INFIRMIERS",H575="STAGIAIRE EXTERNE EN MÉDECINE",H575="ss",),1,0)</f>
        <v>0</v>
      </c>
      <c r="E575" s="28" t="s">
        <v>2179</v>
      </c>
      <c r="F575" s="28" t="s">
        <v>2180</v>
      </c>
      <c r="G575" s="257">
        <v>10833</v>
      </c>
      <c r="H575" s="57" t="s">
        <v>495</v>
      </c>
      <c r="I575" s="52" t="s">
        <v>165</v>
      </c>
      <c r="J575" s="273">
        <f ca="1">IF(AK575&lt;=Données!$B$2,1," ")</f>
        <v>1</v>
      </c>
      <c r="K575" s="45"/>
      <c r="L575" s="46"/>
      <c r="M575" s="47"/>
      <c r="N575" s="48"/>
      <c r="O575" s="185"/>
      <c r="P575" s="187"/>
      <c r="Q575" s="185"/>
      <c r="R575" s="186"/>
      <c r="S575" s="186"/>
      <c r="T575" s="187"/>
      <c r="U575" s="187"/>
      <c r="V575" s="187"/>
      <c r="W575" s="187"/>
      <c r="X575" s="214"/>
      <c r="Y575" s="215"/>
      <c r="Z575" s="36"/>
      <c r="AA575" s="34">
        <v>1</v>
      </c>
      <c r="AB575" s="35"/>
      <c r="AC575" s="35"/>
      <c r="AD575" s="35"/>
      <c r="AE575" s="324"/>
      <c r="AF575" s="325"/>
      <c r="AG575" s="326"/>
      <c r="AH575" s="36"/>
      <c r="AI575" s="56"/>
      <c r="AJ575" s="41" t="s">
        <v>193</v>
      </c>
      <c r="AK575" s="42">
        <v>43895</v>
      </c>
      <c r="AL575" s="50"/>
      <c r="AM575" s="337" t="str">
        <f>INDEX($K$6:$AE$6,1,MATCH(1,K575:AE575,-1))</f>
        <v>1511-S</v>
      </c>
      <c r="AN575" s="337" t="str">
        <f>IF(INDEX($K$6:$AE$6,1,MATCH(1,K575:AE575,1))&lt;&gt;INDEX($K$6:$AE$6,1,MATCH(1,K575:AE575,-1)),INDEX($K$6:$AE$6,1,MATCH(1,K575:AE575,1)),"-")</f>
        <v>-</v>
      </c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</row>
    <row r="576" spans="1:261" s="91" customFormat="1" x14ac:dyDescent="0.2">
      <c r="A576" s="169" t="str">
        <f>IF(IFERROR(VLOOKUP(G576,EmployesActifs,1,FALSE),"Non")&lt;&gt;"Non","Oui","Non")</f>
        <v>Non</v>
      </c>
      <c r="B576" s="172">
        <f>IF(A576="Oui",1,0)</f>
        <v>0</v>
      </c>
      <c r="C576" s="172">
        <f>IF(OR(G576="Médecin",H576="Médecin",I576="Médecin",I576="Médecins",H576="anesthésiste",H576="boursier univ.",H576="chercheur",H576="chirurgien",H576="Résident(e)",H576="Md Urg",H576="Md Card",H576="Fellow",H576="Externe Médecine",H576="Directeur de la biobanque Médecin",H576="monit.-boursier",),1,0)</f>
        <v>0</v>
      </c>
      <c r="D576" s="172">
        <f>IF(OR(G576=0,H576="Stagiaire",H576="Stagiaires",H576="Externe",H576="Externes",G576="agence",H576="STAGIAIRE INFIRMIER(ÈRE)",H576="STAGIAIRE SI",H576="STAGIAIRE PAB",H576="STAGIAIRE EN PERFUSION",H576="Stagiaire Physiothérapeute",H576="Stagiaire médecine",H576="Stagiaire - Service sociaux",H576="STAGIAIRE SOINS INFIRMIERS",H576="STAGIAIRE EXTERNE EN MÉDECINE",H576="ss",),1,0)</f>
        <v>0</v>
      </c>
      <c r="E576" s="28" t="s">
        <v>4657</v>
      </c>
      <c r="F576" s="28" t="s">
        <v>3945</v>
      </c>
      <c r="G576" s="262">
        <v>13358</v>
      </c>
      <c r="H576" s="79" t="s">
        <v>69</v>
      </c>
      <c r="I576" s="164" t="s">
        <v>5215</v>
      </c>
      <c r="J576" s="273" t="str">
        <f ca="1">IF(AK576&lt;=Données!$B$2,1," ")</f>
        <v xml:space="preserve"> </v>
      </c>
      <c r="K576" s="45" t="s">
        <v>56</v>
      </c>
      <c r="L576" s="46"/>
      <c r="M576" s="47"/>
      <c r="N576" s="48" t="s">
        <v>56</v>
      </c>
      <c r="O576" s="185" t="s">
        <v>56</v>
      </c>
      <c r="P576" s="187"/>
      <c r="Q576" s="185"/>
      <c r="R576" s="186"/>
      <c r="S576" s="186">
        <v>1</v>
      </c>
      <c r="T576" s="187"/>
      <c r="U576" s="187"/>
      <c r="V576" s="187"/>
      <c r="W576" s="187"/>
      <c r="X576" s="214" t="s">
        <v>56</v>
      </c>
      <c r="Y576" s="215"/>
      <c r="Z576" s="36"/>
      <c r="AA576" s="34"/>
      <c r="AB576" s="35"/>
      <c r="AC576" s="35"/>
      <c r="AD576" s="35"/>
      <c r="AE576" s="324"/>
      <c r="AF576" s="325"/>
      <c r="AG576" s="326"/>
      <c r="AH576" s="344"/>
      <c r="AI576" s="56"/>
      <c r="AJ576" s="41" t="s">
        <v>4462</v>
      </c>
      <c r="AK576" s="42">
        <v>45325</v>
      </c>
      <c r="AL576" s="50"/>
      <c r="AM576" s="337" t="str">
        <f>INDEX($K$6:$AE$6,1,MATCH(1,K576:AE576,-1))</f>
        <v>1870 +</v>
      </c>
      <c r="AN576" s="337" t="str">
        <f>IF(INDEX($K$6:$AE$6,1,MATCH(1,K576:AE576,1))&lt;&gt;INDEX($K$6:$AE$6,1,MATCH(1,K576:AE576,-1)),INDEX($K$6:$AE$6,1,MATCH(1,K576:AE576,1)),"-")</f>
        <v>-</v>
      </c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</row>
    <row r="577" spans="1:261" s="91" customFormat="1" x14ac:dyDescent="0.2">
      <c r="A577" s="169" t="str">
        <f>IF(IFERROR(VLOOKUP(G577,EmployesActifs,1,FALSE),"Non")&lt;&gt;"Non","Oui","Non")</f>
        <v>Non</v>
      </c>
      <c r="B577" s="172">
        <f>IF(A577="Oui",1,0)</f>
        <v>0</v>
      </c>
      <c r="C577" s="172">
        <f>IF(OR(G577="Médecin",H577="Médecin",I577="Médecin",I577="Médecins",H577="anesthésiste",H577="boursier univ.",H577="chercheur",H577="chirurgien",H577="Résident(e)",H577="Md Urg",H577="Md Card",H577="Fellow",H577="Externe Médecine",H577="Directeur de la biobanque Médecin",H577="monit.-boursier",),1,0)</f>
        <v>0</v>
      </c>
      <c r="D577" s="172">
        <f>IF(OR(G577=0,H577="Stagiaire",H577="Stagiaires",H577="Externe",H577="Externes",G577="agence",H577="STAGIAIRE INFIRMIER(ÈRE)",H577="STAGIAIRE SI",H577="STAGIAIRE PAB",H577="STAGIAIRE EN PERFUSION",H577="Stagiaire Physiothérapeute",H577="Stagiaire médecine",H577="Stagiaire - Service sociaux",H577="STAGIAIRE SOINS INFIRMIERS",H577="STAGIAIRE EXTERNE EN MÉDECINE",H577="ss",),1,0)</f>
        <v>0</v>
      </c>
      <c r="E577" s="28" t="s">
        <v>2181</v>
      </c>
      <c r="F577" s="28" t="s">
        <v>2182</v>
      </c>
      <c r="G577" s="257">
        <v>10716</v>
      </c>
      <c r="H577" s="57" t="s">
        <v>121</v>
      </c>
      <c r="I577" s="52" t="s">
        <v>122</v>
      </c>
      <c r="J577" s="273">
        <f ca="1">IF(AK577&lt;=Données!$B$2,1," ")</f>
        <v>1</v>
      </c>
      <c r="K577" s="45"/>
      <c r="L577" s="46" t="s">
        <v>56</v>
      </c>
      <c r="M577" s="47"/>
      <c r="N577" s="48"/>
      <c r="O577" s="185"/>
      <c r="P577" s="187"/>
      <c r="Q577" s="185"/>
      <c r="R577" s="186"/>
      <c r="S577" s="186">
        <v>1</v>
      </c>
      <c r="T577" s="187"/>
      <c r="U577" s="187"/>
      <c r="V577" s="187"/>
      <c r="W577" s="187"/>
      <c r="X577" s="214"/>
      <c r="Y577" s="215"/>
      <c r="Z577" s="36"/>
      <c r="AA577" s="34"/>
      <c r="AB577" s="35"/>
      <c r="AC577" s="35"/>
      <c r="AD577" s="35"/>
      <c r="AE577" s="324"/>
      <c r="AF577" s="325"/>
      <c r="AG577" s="326"/>
      <c r="AH577" s="36"/>
      <c r="AI577" s="56"/>
      <c r="AJ577" s="41" t="s">
        <v>57</v>
      </c>
      <c r="AK577" s="42">
        <v>44594</v>
      </c>
      <c r="AL577" s="50"/>
      <c r="AM577" s="337" t="str">
        <f>INDEX($K$6:$AE$6,1,MATCH(1,K577:AE577,-1))</f>
        <v>1870 +</v>
      </c>
      <c r="AN577" s="337" t="str">
        <f>IF(INDEX($K$6:$AE$6,1,MATCH(1,K577:AE577,1))&lt;&gt;INDEX($K$6:$AE$6,1,MATCH(1,K577:AE577,-1)),INDEX($K$6:$AE$6,1,MATCH(1,K577:AE577,1)),"-")</f>
        <v>-</v>
      </c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</row>
    <row r="578" spans="1:261" x14ac:dyDescent="0.2">
      <c r="A578" s="169" t="str">
        <f>IF(IFERROR(VLOOKUP(G578,EmployesActifs,1,FALSE),"Non")&lt;&gt;"Non","Oui","Non")</f>
        <v>Non</v>
      </c>
      <c r="B578" s="172">
        <f>IF(A578="Oui",1,0)</f>
        <v>0</v>
      </c>
      <c r="C578" s="172">
        <f>IF(OR(G578="Médecin",H578="Médecin",I578="Médecin",I578="Médecins",H578="anesthésiste",H578="boursier univ.",H578="chercheur",H578="chirurgien",H578="Résident(e)",H578="Md Urg",H578="Md Card",H578="Fellow",H578="Externe Médecine",H578="Directeur de la biobanque Médecin",H578="monit.-boursier",),1,0)</f>
        <v>0</v>
      </c>
      <c r="D578" s="172">
        <f>IF(OR(G578=0,H578="Stagiaire",H578="Stagiaires",H578="Externe",H578="Externes",G578="agence",H578="STAGIAIRE INFIRMIER(ÈRE)",H578="STAGIAIRE SI",H578="STAGIAIRE PAB",H578="STAGIAIRE EN PERFUSION",H578="Stagiaire Physiothérapeute",H578="Stagiaire médecine",H578="Stagiaire - Service sociaux",H578="STAGIAIRE SOINS INFIRMIERS",H578="STAGIAIRE EXTERNE EN MÉDECINE",H578="ss",),1,0)</f>
        <v>0</v>
      </c>
      <c r="E578" s="28" t="s">
        <v>4677</v>
      </c>
      <c r="F578" s="28" t="s">
        <v>4678</v>
      </c>
      <c r="G578" s="262">
        <v>13373</v>
      </c>
      <c r="H578" s="79" t="s">
        <v>69</v>
      </c>
      <c r="I578" s="164" t="s">
        <v>5215</v>
      </c>
      <c r="J578" s="273" t="str">
        <f ca="1">IF(AK578&lt;=Données!$B$2,1," ")</f>
        <v xml:space="preserve"> </v>
      </c>
      <c r="K578" s="45">
        <v>1</v>
      </c>
      <c r="L578" s="46"/>
      <c r="M578" s="47"/>
      <c r="N578" s="48"/>
      <c r="O578" s="185"/>
      <c r="P578" s="187"/>
      <c r="Q578" s="185"/>
      <c r="R578" s="186"/>
      <c r="S578" s="186"/>
      <c r="T578" s="187"/>
      <c r="U578" s="187"/>
      <c r="V578" s="187"/>
      <c r="W578" s="187"/>
      <c r="X578" s="214"/>
      <c r="Y578" s="215"/>
      <c r="Z578" s="36"/>
      <c r="AA578" s="34"/>
      <c r="AB578" s="35"/>
      <c r="AC578" s="35"/>
      <c r="AD578" s="35"/>
      <c r="AE578" s="324"/>
      <c r="AF578" s="325"/>
      <c r="AG578" s="326"/>
      <c r="AH578" s="344"/>
      <c r="AI578" s="56"/>
      <c r="AJ578" s="41" t="s">
        <v>4462</v>
      </c>
      <c r="AK578" s="42">
        <v>45325</v>
      </c>
      <c r="AL578" s="50"/>
      <c r="AM578" s="337" t="str">
        <f>INDEX($K$6:$AE$6,1,MATCH(1,K578:AE578,-1))</f>
        <v>95PFE-L2S</v>
      </c>
      <c r="AN578" s="337" t="str">
        <f>IF(INDEX($K$6:$AE$6,1,MATCH(1,K578:AE578,1))&lt;&gt;INDEX($K$6:$AE$6,1,MATCH(1,K578:AE578,-1)),INDEX($K$6:$AE$6,1,MATCH(1,K578:AE578,1)),"-")</f>
        <v>-</v>
      </c>
      <c r="AO578"/>
      <c r="AP578"/>
      <c r="AQ578"/>
    </row>
    <row r="579" spans="1:261" s="63" customFormat="1" ht="12.75" customHeight="1" x14ac:dyDescent="0.2">
      <c r="A579" s="169" t="str">
        <f>IF(IFERROR(VLOOKUP(G579,EmployesActifs,1,FALSE),"Non")&lt;&gt;"Non","Oui","Non")</f>
        <v>Non</v>
      </c>
      <c r="B579" s="172">
        <f>IF(A579="Oui",1,0)</f>
        <v>0</v>
      </c>
      <c r="C579" s="172">
        <f>IF(OR(G579="Médecin",H579="Médecin",I579="Médecin",I579="Médecins",H579="anesthésiste",H579="boursier univ.",H579="chercheur",H579="chirurgien",H579="Résident(e)",H579="Md Urg",H579="Md Card",H579="Fellow",H579="Externe Médecine",H579="Directeur de la biobanque Médecin",H579="monit.-boursier",),1,0)</f>
        <v>0</v>
      </c>
      <c r="D579" s="172">
        <f>IF(OR(G579=0,H579="Stagiaire",H579="Stagiaires",H579="Externe",H579="Externes",G579="agence",H579="STAGIAIRE INFIRMIER(ÈRE)",H579="STAGIAIRE SI",H579="STAGIAIRE PAB",H579="STAGIAIRE EN PERFUSION",H579="Stagiaire Physiothérapeute",H579="Stagiaire médecine",H579="Stagiaire - Service sociaux",H579="STAGIAIRE SOINS INFIRMIERS",H579="STAGIAIRE EXTERNE EN MÉDECINE",H579="ss",),1,0)</f>
        <v>0</v>
      </c>
      <c r="E579" s="28" t="s">
        <v>4473</v>
      </c>
      <c r="F579" s="28" t="s">
        <v>4474</v>
      </c>
      <c r="G579" s="257">
        <v>13283</v>
      </c>
      <c r="H579" s="79" t="s">
        <v>54</v>
      </c>
      <c r="I579" s="164" t="s">
        <v>55</v>
      </c>
      <c r="J579" s="29">
        <f ca="1">IF(AK579&lt;=Données!$B$2,1," ")</f>
        <v>1</v>
      </c>
      <c r="K579" s="45"/>
      <c r="L579" s="46">
        <v>1</v>
      </c>
      <c r="M579" s="47"/>
      <c r="N579" s="48"/>
      <c r="O579" s="185"/>
      <c r="P579" s="187"/>
      <c r="Q579" s="185"/>
      <c r="R579" s="186"/>
      <c r="S579" s="186"/>
      <c r="T579" s="187"/>
      <c r="U579" s="187"/>
      <c r="V579" s="187"/>
      <c r="W579" s="187"/>
      <c r="X579" s="214"/>
      <c r="Y579" s="215"/>
      <c r="Z579" s="36"/>
      <c r="AA579" s="34"/>
      <c r="AB579" s="35"/>
      <c r="AC579" s="35"/>
      <c r="AD579" s="35"/>
      <c r="AE579" s="324"/>
      <c r="AF579" s="325"/>
      <c r="AG579" s="326"/>
      <c r="AH579" s="36"/>
      <c r="AI579" s="56"/>
      <c r="AJ579" s="41" t="s">
        <v>652</v>
      </c>
      <c r="AK579" s="42">
        <v>45189</v>
      </c>
      <c r="AL579" s="50"/>
      <c r="AM579" s="337" t="str">
        <f>INDEX($K$6:$AE$6,1,MATCH(1,K579:AE579,-1))</f>
        <v>95PFE-L2M</v>
      </c>
      <c r="AN579" s="337" t="str">
        <f>IF(INDEX($K$6:$AE$6,1,MATCH(1,K579:AE579,1))&lt;&gt;INDEX($K$6:$AE$6,1,MATCH(1,K579:AE579,-1)),INDEX($K$6:$AE$6,1,MATCH(1,K579:AE579,1)),"-")</f>
        <v>-</v>
      </c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</row>
    <row r="580" spans="1:261" s="63" customFormat="1" x14ac:dyDescent="0.2">
      <c r="A580" s="169" t="str">
        <f>IF(IFERROR(VLOOKUP(G580,EmployesActifs,1,FALSE),"Non")&lt;&gt;"Non","Oui","Non")</f>
        <v>Non</v>
      </c>
      <c r="B580" s="172">
        <f>IF(A580="Oui",1,0)</f>
        <v>0</v>
      </c>
      <c r="C580" s="172">
        <f>IF(OR(G580="Médecin",H580="Médecin",I580="Médecin",I580="Médecins",H580="anesthésiste",H580="boursier univ.",H580="chercheur",H580="chirurgien",H580="Résident(e)",H580="Md Urg",H580="Md Card",H580="Fellow",H580="Externe Médecine",H580="Directeur de la biobanque Médecin",H580="monit.-boursier",),1,0)</f>
        <v>0</v>
      </c>
      <c r="D580" s="172">
        <f>IF(OR(G580=0,H580="Stagiaire",H580="Stagiaires",H580="Externe",H580="Externes",G580="agence",H580="STAGIAIRE INFIRMIER(ÈRE)",H580="STAGIAIRE SI",H580="STAGIAIRE PAB",H580="STAGIAIRE EN PERFUSION",H580="Stagiaire Physiothérapeute",H580="Stagiaire médecine",H580="Stagiaire - Service sociaux",H580="STAGIAIRE SOINS INFIRMIERS",H580="STAGIAIRE EXTERNE EN MÉDECINE",H580="ss",),1,0)</f>
        <v>0</v>
      </c>
      <c r="E580" s="28" t="s">
        <v>3092</v>
      </c>
      <c r="F580" s="28" t="s">
        <v>3093</v>
      </c>
      <c r="G580" s="257">
        <v>12118</v>
      </c>
      <c r="H580" s="79" t="s">
        <v>60</v>
      </c>
      <c r="I580" s="164" t="s">
        <v>3373</v>
      </c>
      <c r="J580" s="273">
        <f ca="1">IF(AK580&lt;=Données!$B$2,1," ")</f>
        <v>1</v>
      </c>
      <c r="K580" s="45"/>
      <c r="L580" s="46" t="s">
        <v>56</v>
      </c>
      <c r="M580" s="47"/>
      <c r="N580" s="48">
        <v>1</v>
      </c>
      <c r="O580" s="185"/>
      <c r="P580" s="187"/>
      <c r="Q580" s="185"/>
      <c r="R580" s="186"/>
      <c r="S580" s="186"/>
      <c r="T580" s="187"/>
      <c r="U580" s="187"/>
      <c r="V580" s="187"/>
      <c r="W580" s="187"/>
      <c r="X580" s="214"/>
      <c r="Y580" s="215"/>
      <c r="Z580" s="36"/>
      <c r="AA580" s="34"/>
      <c r="AB580" s="35"/>
      <c r="AC580" s="35"/>
      <c r="AD580" s="35"/>
      <c r="AE580" s="324"/>
      <c r="AF580" s="325"/>
      <c r="AG580" s="326"/>
      <c r="AH580" s="36"/>
      <c r="AI580" s="56"/>
      <c r="AJ580" s="41" t="s">
        <v>652</v>
      </c>
      <c r="AK580" s="42">
        <v>44915</v>
      </c>
      <c r="AL580" s="50"/>
      <c r="AM580" s="337" t="str">
        <f>INDEX($K$6:$AE$6,1,MATCH(1,K580:AE580,-1))</f>
        <v>F550</v>
      </c>
      <c r="AN580" s="337" t="str">
        <f>IF(INDEX($K$6:$AE$6,1,MATCH(1,K580:AE580,1))&lt;&gt;INDEX($K$6:$AE$6,1,MATCH(1,K580:AE580,-1)),INDEX($K$6:$AE$6,1,MATCH(1,K580:AE580,1)),"-")</f>
        <v>-</v>
      </c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</row>
    <row r="581" spans="1:261" s="63" customFormat="1" x14ac:dyDescent="0.2">
      <c r="A581" s="169" t="str">
        <f>IF(IFERROR(VLOOKUP(G581,EmployesActifs,1,FALSE),"Non")&lt;&gt;"Non","Oui","Non")</f>
        <v>Non</v>
      </c>
      <c r="B581" s="172">
        <f>IF(A581="Oui",1,0)</f>
        <v>0</v>
      </c>
      <c r="C581" s="172">
        <f>IF(OR(G581="Médecin",H581="Médecin",I581="Médecin",I581="Médecins",H581="anesthésiste",H581="boursier univ.",H581="chercheur",H581="chirurgien",H581="Résident(e)",H581="Md Urg",H581="Md Card",H581="Fellow",H581="Externe Médecine",H581="Directeur de la biobanque Médecin",H581="monit.-boursier",),1,0)</f>
        <v>0</v>
      </c>
      <c r="D581" s="172">
        <f>IF(OR(G581=0,H581="Stagiaire",H581="Stagiaires",H581="Externe",H581="Externes",G581="agence",H581="STAGIAIRE INFIRMIER(ÈRE)",H581="STAGIAIRE SI",H581="STAGIAIRE PAB",H581="STAGIAIRE EN PERFUSION",H581="Stagiaire Physiothérapeute",H581="Stagiaire médecine",H581="Stagiaire - Service sociaux",H581="STAGIAIRE SOINS INFIRMIERS",H581="STAGIAIRE EXTERNE EN MÉDECINE",H581="ss",),1,0)</f>
        <v>0</v>
      </c>
      <c r="E581" s="28" t="s">
        <v>4658</v>
      </c>
      <c r="F581" s="28" t="s">
        <v>5110</v>
      </c>
      <c r="G581" s="262">
        <v>13360</v>
      </c>
      <c r="H581" s="79" t="s">
        <v>69</v>
      </c>
      <c r="I581" s="164" t="s">
        <v>5215</v>
      </c>
      <c r="J581" s="273" t="str">
        <f ca="1">IF(AL581&lt;=Données!$B$2,1," ")</f>
        <v xml:space="preserve"> </v>
      </c>
      <c r="K581" s="45"/>
      <c r="L581" s="46"/>
      <c r="M581" s="47"/>
      <c r="N581" s="48">
        <v>1</v>
      </c>
      <c r="O581" s="185"/>
      <c r="P581" s="187"/>
      <c r="Q581" s="185"/>
      <c r="R581" s="186"/>
      <c r="S581" s="186"/>
      <c r="T581" s="187"/>
      <c r="U581" s="187"/>
      <c r="V581" s="187"/>
      <c r="W581" s="187"/>
      <c r="X581" s="214"/>
      <c r="Y581" s="215"/>
      <c r="Z581" s="36"/>
      <c r="AA581" s="34"/>
      <c r="AB581" s="35"/>
      <c r="AC581" s="35"/>
      <c r="AD581" s="35"/>
      <c r="AE581" s="324"/>
      <c r="AF581" s="325"/>
      <c r="AG581" s="326"/>
      <c r="AH581" s="36"/>
      <c r="AI581" s="56"/>
      <c r="AJ581" s="328"/>
      <c r="AK581" s="330" t="s">
        <v>4462</v>
      </c>
      <c r="AL581" s="331">
        <v>45325</v>
      </c>
      <c r="AM581" s="337" t="str">
        <f>INDEX($K$6:$AE$6,1,MATCH(1,K581:AE581,-1))</f>
        <v>F550</v>
      </c>
      <c r="AN581" s="337" t="str">
        <f>IF(INDEX($K$6:$AE$6,1,MATCH(1,K581:AE581,1))&lt;&gt;INDEX($K$6:$AE$6,1,MATCH(1,K581:AE581,-1)),INDEX($K$6:$AE$6,1,MATCH(1,K581:AE581,1)),"-")</f>
        <v>-</v>
      </c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</row>
    <row r="582" spans="1:261" s="63" customFormat="1" x14ac:dyDescent="0.2">
      <c r="A582" s="169" t="str">
        <f>IF(IFERROR(VLOOKUP(G582,EmployesActifs,1,FALSE),"Non")&lt;&gt;"Non","Oui","Non")</f>
        <v>Non</v>
      </c>
      <c r="B582" s="172">
        <f>IF(A582="Oui",1,0)</f>
        <v>0</v>
      </c>
      <c r="C582" s="172">
        <f>IF(OR(G582="Médecin",H582="Médecin",I582="Médecin",I582="Médecins",H582="anesthésiste",H582="boursier univ.",H582="chercheur",H582="chirurgien",H582="Résident(e)",H582="Md Urg",H582="Md Card",H582="Fellow",H582="Externe Médecine",H582="Directeur de la biobanque Médecin",H582="monit.-boursier",),1,0)</f>
        <v>0</v>
      </c>
      <c r="D582" s="172">
        <f>IF(OR(G582=0,H582="Stagiaire",H582="Stagiaires",H582="Externe",H582="Externes",G582="agence",H582="STAGIAIRE INFIRMIER(ÈRE)",H582="STAGIAIRE SI",H582="STAGIAIRE PAB",H582="STAGIAIRE EN PERFUSION",H582="Stagiaire Physiothérapeute",H582="Stagiaire médecine",H582="Stagiaire - Service sociaux",H582="STAGIAIRE SOINS INFIRMIERS",H582="STAGIAIRE EXTERNE EN MÉDECINE",H582="ss",),1,0)</f>
        <v>0</v>
      </c>
      <c r="E582" s="28" t="s">
        <v>2203</v>
      </c>
      <c r="F582" s="28" t="s">
        <v>520</v>
      </c>
      <c r="G582" s="255">
        <v>8261</v>
      </c>
      <c r="H582" s="57" t="s">
        <v>42</v>
      </c>
      <c r="I582" s="52" t="s">
        <v>101</v>
      </c>
      <c r="J582" s="273">
        <f ca="1">IF(AK582&lt;=Données!$B$2,1," ")</f>
        <v>1</v>
      </c>
      <c r="K582" s="45"/>
      <c r="L582" s="46"/>
      <c r="M582" s="47"/>
      <c r="N582" s="48"/>
      <c r="O582" s="185"/>
      <c r="P582" s="187"/>
      <c r="Q582" s="185"/>
      <c r="R582" s="186"/>
      <c r="S582" s="186">
        <v>1</v>
      </c>
      <c r="T582" s="187"/>
      <c r="U582" s="187"/>
      <c r="V582" s="187"/>
      <c r="W582" s="187"/>
      <c r="X582" s="214"/>
      <c r="Y582" s="215"/>
      <c r="Z582" s="36"/>
      <c r="AA582" s="34"/>
      <c r="AB582" s="35"/>
      <c r="AC582" s="35"/>
      <c r="AD582" s="35"/>
      <c r="AE582" s="324"/>
      <c r="AF582" s="325"/>
      <c r="AG582" s="326"/>
      <c r="AH582" s="36"/>
      <c r="AI582" s="56"/>
      <c r="AJ582" s="41" t="s">
        <v>159</v>
      </c>
      <c r="AK582" s="42">
        <v>42219</v>
      </c>
      <c r="AL582" s="50" t="s">
        <v>200</v>
      </c>
      <c r="AM582" s="337" t="str">
        <f>INDEX($K$6:$AE$6,1,MATCH(1,K582:AE582,-1))</f>
        <v>1870 +</v>
      </c>
      <c r="AN582" s="337" t="str">
        <f>IF(INDEX($K$6:$AE$6,1,MATCH(1,K582:AE582,1))&lt;&gt;INDEX($K$6:$AE$6,1,MATCH(1,K582:AE582,-1)),INDEX($K$6:$AE$6,1,MATCH(1,K582:AE582,1)),"-")</f>
        <v>-</v>
      </c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</row>
    <row r="583" spans="1:261" s="63" customFormat="1" x14ac:dyDescent="0.2">
      <c r="A583" s="169" t="str">
        <f>IF(IFERROR(VLOOKUP(G583,EmployesActifs,1,FALSE),"Non")&lt;&gt;"Non","Oui","Non")</f>
        <v>Non</v>
      </c>
      <c r="B583" s="172">
        <f>IF(A583="Oui",1,0)</f>
        <v>0</v>
      </c>
      <c r="C583" s="172">
        <f>IF(OR(G583="Médecin",H583="Médecin",I583="Médecin",I583="Médecins",H583="anesthésiste",H583="boursier univ.",H583="chercheur",H583="chirurgien",H583="Résident(e)",H583="Md Urg",H583="Md Card",H583="Fellow",H583="Externe Médecine",H583="Directeur de la biobanque Médecin",H583="monit.-boursier",),1,0)</f>
        <v>0</v>
      </c>
      <c r="D583" s="172">
        <f>IF(OR(G583=0,H583="Stagiaire",H583="Stagiaires",H583="Externe",H583="Externes",G583="agence",H583="STAGIAIRE INFIRMIER(ÈRE)",H583="STAGIAIRE SI",H583="STAGIAIRE PAB",H583="STAGIAIRE EN PERFUSION",H583="Stagiaire Physiothérapeute",H583="Stagiaire médecine",H583="Stagiaire - Service sociaux",H583="STAGIAIRE SOINS INFIRMIERS",H583="STAGIAIRE EXTERNE EN MÉDECINE",H583="ss",),1,0)</f>
        <v>0</v>
      </c>
      <c r="E583" s="28" t="s">
        <v>2830</v>
      </c>
      <c r="F583" s="28" t="s">
        <v>540</v>
      </c>
      <c r="G583" s="258">
        <v>12374</v>
      </c>
      <c r="H583" s="57" t="s">
        <v>261</v>
      </c>
      <c r="I583" s="52" t="s">
        <v>1226</v>
      </c>
      <c r="J583" s="273">
        <f ca="1">IF(AK583&lt;=Données!$B$2,1," ")</f>
        <v>1</v>
      </c>
      <c r="K583" s="45" t="s">
        <v>56</v>
      </c>
      <c r="L583" s="46" t="s">
        <v>56</v>
      </c>
      <c r="M583" s="47"/>
      <c r="N583" s="48" t="s">
        <v>56</v>
      </c>
      <c r="O583" s="185"/>
      <c r="P583" s="187"/>
      <c r="Q583" s="185"/>
      <c r="R583" s="186"/>
      <c r="S583" s="186" t="s">
        <v>56</v>
      </c>
      <c r="T583" s="187" t="s">
        <v>56</v>
      </c>
      <c r="U583" s="187"/>
      <c r="V583" s="187"/>
      <c r="W583" s="187"/>
      <c r="X583" s="214"/>
      <c r="Y583" s="215"/>
      <c r="Z583" s="36"/>
      <c r="AA583" s="34"/>
      <c r="AB583" s="35">
        <v>1</v>
      </c>
      <c r="AC583" s="35"/>
      <c r="AD583" s="35"/>
      <c r="AE583" s="324"/>
      <c r="AF583" s="325"/>
      <c r="AG583" s="326"/>
      <c r="AH583" s="36"/>
      <c r="AI583" s="56"/>
      <c r="AJ583" s="41" t="s">
        <v>85</v>
      </c>
      <c r="AK583" s="42">
        <v>44691</v>
      </c>
      <c r="AL583" s="50"/>
      <c r="AM583" s="337" t="str">
        <f>INDEX($K$6:$AE$6,1,MATCH(1,K583:AE583,-1))</f>
        <v>1512-M</v>
      </c>
      <c r="AN583" s="337" t="str">
        <f>IF(INDEX($K$6:$AE$6,1,MATCH(1,K583:AE583,1))&lt;&gt;INDEX($K$6:$AE$6,1,MATCH(1,K583:AE583,-1)),INDEX($K$6:$AE$6,1,MATCH(1,K583:AE583,1)),"-")</f>
        <v>-</v>
      </c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</row>
    <row r="584" spans="1:261" x14ac:dyDescent="0.2">
      <c r="A584" s="169" t="s">
        <v>2799</v>
      </c>
      <c r="B584" s="172">
        <v>0</v>
      </c>
      <c r="C584" s="172">
        <v>0</v>
      </c>
      <c r="D584" s="172">
        <v>0</v>
      </c>
      <c r="E584" s="28" t="s">
        <v>2209</v>
      </c>
      <c r="F584" s="28" t="s">
        <v>2210</v>
      </c>
      <c r="G584" s="257">
        <v>10694</v>
      </c>
      <c r="H584" s="57" t="s">
        <v>103</v>
      </c>
      <c r="I584" s="52" t="s">
        <v>258</v>
      </c>
      <c r="J584" s="273">
        <v>1</v>
      </c>
      <c r="K584" s="45"/>
      <c r="L584" s="46"/>
      <c r="M584" s="47"/>
      <c r="N584" s="48"/>
      <c r="O584" s="185"/>
      <c r="P584" s="187"/>
      <c r="Q584" s="185"/>
      <c r="R584" s="186">
        <v>1</v>
      </c>
      <c r="S584" s="186"/>
      <c r="T584" s="187"/>
      <c r="U584" s="187"/>
      <c r="V584" s="187"/>
      <c r="W584" s="187"/>
      <c r="X584" s="214"/>
      <c r="Y584" s="215"/>
      <c r="Z584" s="36"/>
      <c r="AA584" s="34"/>
      <c r="AB584" s="35"/>
      <c r="AC584" s="35"/>
      <c r="AD584" s="35"/>
      <c r="AE584" s="324"/>
      <c r="AF584" s="325"/>
      <c r="AG584" s="326"/>
      <c r="AH584" s="36"/>
      <c r="AI584" s="56"/>
      <c r="AJ584" s="41" t="s">
        <v>44</v>
      </c>
      <c r="AK584" s="42">
        <v>43921</v>
      </c>
      <c r="AL584" s="50"/>
      <c r="AM584" s="337">
        <f>INDEX($K$6:$AE$6,1,MATCH(1,K584:AE584,-1))</f>
        <v>1860</v>
      </c>
      <c r="AN584" s="337" t="str">
        <f>IF(INDEX($K$6:$AE$6,1,MATCH(1,K584:AE584,1))&lt;&gt;INDEX($K$6:$AE$6,1,MATCH(1,K584:AE584,-1)),INDEX($K$6:$AE$6,1,MATCH(1,K584:AE584,1)),"-")</f>
        <v>-</v>
      </c>
      <c r="AO584"/>
      <c r="AP584"/>
      <c r="AQ584"/>
    </row>
    <row r="585" spans="1:261" x14ac:dyDescent="0.2">
      <c r="A585" s="169" t="str">
        <f>IF(IFERROR(VLOOKUP(G585,EmployesActifs,1,FALSE),"Non")&lt;&gt;"Non","Oui","Non")</f>
        <v>Non</v>
      </c>
      <c r="B585" s="172">
        <f>IF(A585="Oui",1,0)</f>
        <v>0</v>
      </c>
      <c r="C585" s="172">
        <f>IF(OR(G585="Médecin",H585="Médecin",I585="Médecin",I585="Médecins",H585="anesthésiste",H585="boursier univ.",H585="chercheur",H585="chirurgien",H585="Résident(e)",H585="Md Urg",H585="Md Card",LEFT(H585,6)="Fellow",H585="Externe Médecine",H585="Directeur de la biobanque Médecin",H585="monit.-boursier",),1,0)</f>
        <v>0</v>
      </c>
      <c r="D585" s="172">
        <f>IF(OR(G585=0,H585="Stagiaire",H585="Stagiaires",H585="Externe",H585="Externes",G585="agence",H585="STAGIAIRE INFIRMIER(ÈRE)",H585="STAGIAIRE SI",H585="STAGIAIRE S.I.",H585="STAGIAIRE PAB",H585="STAGIAIRE EN PERFUSION",H585="Stagiaire Physiothérapeute",H585="Stagiaire médecine",H585="Stagiaire - Service sociaux",H585="STAGIAIRE SOINS INFIRMIERS",H585="STAGIAIRE EXTERNE EN MÉDECINE",H585="ss",),1,0)</f>
        <v>0</v>
      </c>
      <c r="E585" s="28" t="s">
        <v>2212</v>
      </c>
      <c r="F585" s="28" t="s">
        <v>873</v>
      </c>
      <c r="G585" s="257">
        <v>8989</v>
      </c>
      <c r="H585" s="79" t="s">
        <v>54</v>
      </c>
      <c r="I585" s="164" t="s">
        <v>531</v>
      </c>
      <c r="J585" s="273" t="str">
        <f ca="1">IF(AK585&lt;=Données!$B$2,1," ")</f>
        <v xml:space="preserve"> </v>
      </c>
      <c r="K585" s="45"/>
      <c r="L585" s="46" t="s">
        <v>56</v>
      </c>
      <c r="M585" s="47" t="s">
        <v>56</v>
      </c>
      <c r="N585" s="48"/>
      <c r="O585" s="185"/>
      <c r="P585" s="187">
        <v>1</v>
      </c>
      <c r="Q585" s="185"/>
      <c r="R585" s="186"/>
      <c r="S585" s="186"/>
      <c r="T585" s="187"/>
      <c r="U585" s="187"/>
      <c r="V585" s="187"/>
      <c r="W585" s="187"/>
      <c r="X585" s="214"/>
      <c r="Y585" s="215"/>
      <c r="Z585" s="36"/>
      <c r="AA585" s="34"/>
      <c r="AB585" s="35"/>
      <c r="AC585" s="35"/>
      <c r="AD585" s="35"/>
      <c r="AE585" s="324"/>
      <c r="AF585" s="325"/>
      <c r="AG585" s="326"/>
      <c r="AH585" s="344"/>
      <c r="AI585" s="56"/>
      <c r="AJ585" s="41" t="s">
        <v>4462</v>
      </c>
      <c r="AK585" s="42">
        <v>45638</v>
      </c>
      <c r="AL585" s="50"/>
      <c r="AM585" s="337">
        <f>INDEX($K$6:$AE$6,1,MATCH(1,K585:AE585,-1))</f>
        <v>1804</v>
      </c>
      <c r="AN585" s="337" t="str">
        <f>IF(INDEX($K$6:$AE$6,1,MATCH(1,K585:AE585,1))&lt;&gt;INDEX($K$6:$AE$6,1,MATCH(1,K585:AE585,-1)),INDEX($K$6:$AE$6,1,MATCH(1,K585:AE585,1)),"-")</f>
        <v>-</v>
      </c>
      <c r="AO585"/>
      <c r="AP585"/>
      <c r="AQ585"/>
    </row>
    <row r="586" spans="1:261" x14ac:dyDescent="0.2">
      <c r="A586" s="169" t="str">
        <f>IF(IFERROR(VLOOKUP(G586,EmployesActifs,1,FALSE),"Non")&lt;&gt;"Non","Oui","Non")</f>
        <v>Non</v>
      </c>
      <c r="B586" s="172">
        <f>IF(A586="Oui",1,0)</f>
        <v>0</v>
      </c>
      <c r="C586" s="172">
        <f>IF(OR(G586="Médecin",H586="Médecin",I586="Médecin",I586="Médecins",H586="anesthésiste",H586="boursier univ.",H586="chercheur",H586="chirurgien",H586="Résident(e)",H586="Md Urg",H586="Md Card",H586="Fellow",H586="Externe Médecine",H586="Directeur de la biobanque Médecin",H586="monit.-boursier",),1,0)</f>
        <v>0</v>
      </c>
      <c r="D586" s="172">
        <f>IF(OR(G586=0,H586="Stagiaire",H586="Stagiaires",H586="Externe",H586="Externes",G586="agence",H586="STAGIAIRE INFIRMIER(ÈRE)",H586="STAGIAIRE SI",H586="STAGIAIRE PAB",H586="STAGIAIRE EN PERFUSION",H586="Stagiaire Physiothérapeute",H586="Stagiaire médecine",H586="Stagiaire - Service sociaux",H586="STAGIAIRE SOINS INFIRMIERS",H586="STAGIAIRE EXTERNE EN MÉDECINE",H586="ss",),1,0)</f>
        <v>0</v>
      </c>
      <c r="E586" s="28" t="s">
        <v>3343</v>
      </c>
      <c r="F586" s="28" t="s">
        <v>2215</v>
      </c>
      <c r="G586" s="257">
        <v>11906</v>
      </c>
      <c r="H586" s="79" t="s">
        <v>3892</v>
      </c>
      <c r="I586" s="164" t="s">
        <v>3893</v>
      </c>
      <c r="J586" s="273">
        <f ca="1">IF(AL586&lt;=Données!$B$2,1," ")</f>
        <v>1</v>
      </c>
      <c r="K586" s="45"/>
      <c r="L586" s="46">
        <v>1</v>
      </c>
      <c r="M586" s="47"/>
      <c r="N586" s="48"/>
      <c r="O586" s="185"/>
      <c r="P586" s="187"/>
      <c r="Q586" s="185"/>
      <c r="R586" s="186"/>
      <c r="S586" s="186"/>
      <c r="T586" s="187"/>
      <c r="U586" s="187"/>
      <c r="V586" s="187"/>
      <c r="W586" s="187"/>
      <c r="X586" s="214"/>
      <c r="Y586" s="215"/>
      <c r="Z586" s="36"/>
      <c r="AA586" s="34"/>
      <c r="AB586" s="35"/>
      <c r="AC586" s="35"/>
      <c r="AD586" s="35"/>
      <c r="AE586" s="324"/>
      <c r="AF586" s="325"/>
      <c r="AG586" s="326"/>
      <c r="AH586" s="36"/>
      <c r="AI586" s="56"/>
      <c r="AJ586" s="328"/>
      <c r="AK586" s="330" t="s">
        <v>85</v>
      </c>
      <c r="AL586" s="331">
        <v>44558</v>
      </c>
      <c r="AM586" s="337" t="str">
        <f>INDEX($K$6:$AE$6,1,MATCH(1,K586:AE586,-1))</f>
        <v>95PFE-L2M</v>
      </c>
      <c r="AN586" s="337" t="str">
        <f>IF(INDEX($K$6:$AE$6,1,MATCH(1,K586:AE586,1))&lt;&gt;INDEX($K$6:$AE$6,1,MATCH(1,K586:AE586,-1)),INDEX($K$6:$AE$6,1,MATCH(1,K586:AE586,1)),"-")</f>
        <v>-</v>
      </c>
      <c r="AO586"/>
      <c r="AP586"/>
      <c r="AQ586"/>
    </row>
    <row r="587" spans="1:261" s="69" customFormat="1" x14ac:dyDescent="0.2">
      <c r="A587" s="169" t="str">
        <f>IF(IFERROR(VLOOKUP(G587,EmployesActifs,1,FALSE),"Non")&lt;&gt;"Non","Oui","Non")</f>
        <v>Non</v>
      </c>
      <c r="B587" s="172">
        <f>IF(A587="Oui",1,0)</f>
        <v>0</v>
      </c>
      <c r="C587" s="172">
        <f>IF(OR(G587="Médecin",H587="Médecin",I587="Médecin",I587="Médecins",H587="anesthésiste",H587="boursier univ.",H587="chercheur",H587="chirurgien",H587="Résident(e)",H587="Md Urg",H587="Md Card",H587="Fellow",H587="Externe Médecine",H587="Directeur de la biobanque Médecin",H587="monit.-boursier",),1,0)</f>
        <v>0</v>
      </c>
      <c r="D587" s="172">
        <f>IF(OR(G587=0,H587="Stagiaire",H587="Stagiaires",H587="Externe",H587="Externes",G587="agence",H587="STAGIAIRE INFIRMIER(ÈRE)",H587="STAGIAIRE SI",H587="STAGIAIRE PAB",H587="STAGIAIRE EN PERFUSION",H587="Stagiaire Physiothérapeute",H587="Stagiaire médecine",H587="Stagiaire - Service sociaux",H587="STAGIAIRE SOINS INFIRMIERS",H587="STAGIAIRE EXTERNE EN MÉDECINE",H587="ss",),1,0)</f>
        <v>0</v>
      </c>
      <c r="E587" s="28" t="s">
        <v>5197</v>
      </c>
      <c r="F587" s="28" t="s">
        <v>5198</v>
      </c>
      <c r="G587" s="257">
        <v>11282</v>
      </c>
      <c r="H587" s="79" t="s">
        <v>103</v>
      </c>
      <c r="I587" s="164" t="s">
        <v>5717</v>
      </c>
      <c r="J587" s="273" t="str">
        <f ca="1">IF(AL587&lt;=Données!$B$2,1," ")</f>
        <v xml:space="preserve"> </v>
      </c>
      <c r="K587" s="45"/>
      <c r="L587" s="46"/>
      <c r="M587" s="47" t="s">
        <v>56</v>
      </c>
      <c r="N587" s="48"/>
      <c r="O587" s="185"/>
      <c r="P587" s="187">
        <v>1</v>
      </c>
      <c r="Q587" s="185"/>
      <c r="R587" s="186"/>
      <c r="S587" s="186"/>
      <c r="T587" s="187"/>
      <c r="U587" s="187"/>
      <c r="V587" s="187"/>
      <c r="W587" s="187"/>
      <c r="X587" s="214"/>
      <c r="Y587" s="215"/>
      <c r="Z587" s="36"/>
      <c r="AA587" s="34"/>
      <c r="AB587" s="35"/>
      <c r="AC587" s="35"/>
      <c r="AD587" s="35"/>
      <c r="AE587" s="324"/>
      <c r="AF587" s="325"/>
      <c r="AG587" s="326"/>
      <c r="AH587" s="36"/>
      <c r="AI587" s="56"/>
      <c r="AJ587" s="328"/>
      <c r="AK587" s="330" t="s">
        <v>4462</v>
      </c>
      <c r="AL587" s="331">
        <v>45518</v>
      </c>
      <c r="AM587" s="337">
        <f>INDEX($K$6:$AE$6,1,MATCH(1,K587:AE587,-1))</f>
        <v>1804</v>
      </c>
      <c r="AN587" s="337" t="str">
        <f>IF(INDEX($K$6:$AE$6,1,MATCH(1,K587:AE587,1))&lt;&gt;INDEX($K$6:$AE$6,1,MATCH(1,K587:AE587,-1)),INDEX($K$6:$AE$6,1,MATCH(1,K587:AE587,1)),"-")</f>
        <v>-</v>
      </c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</row>
    <row r="588" spans="1:261" s="69" customFormat="1" x14ac:dyDescent="0.2">
      <c r="A588" s="169" t="str">
        <f>IF(IFERROR(VLOOKUP(G588,EmployesActifs,1,FALSE),"Non")&lt;&gt;"Non","Oui","Non")</f>
        <v>Non</v>
      </c>
      <c r="B588" s="172">
        <f>IF(A588="Oui",1,0)</f>
        <v>0</v>
      </c>
      <c r="C588" s="172">
        <f>IF(OR(G588="Médecin",H588="Médecin",I588="Médecin",I588="Médecins",H588="anesthésiste",H588="boursier univ.",H588="chercheur",H588="chirurgien",H588="Résident(e)",H588="Md Urg",H588="Md Card",H588="Fellow",H588="Externe Médecine",H588="Directeur de la biobanque Médecin",H588="monit.-boursier",),1,0)</f>
        <v>0</v>
      </c>
      <c r="D588" s="172">
        <f>IF(OR(G588=0,H588="Stagiaire",H588="Stagiaires",H588="Externe",H588="Externes",G588="agence",H588="STAGIAIRE INFIRMIER(ÈRE)",H588="STAGIAIRE SI",H588="STAGIAIRE PAB",H588="STAGIAIRE EN PERFUSION",H588="Stagiaire Physiothérapeute",H588="Stagiaire médecine",H588="Stagiaire - Service sociaux",H588="STAGIAIRE SOINS INFIRMIERS",H588="STAGIAIRE EXTERNE EN MÉDECINE",H588="ss",),1,0)</f>
        <v>0</v>
      </c>
      <c r="E588" s="28" t="s">
        <v>2217</v>
      </c>
      <c r="F588" s="28" t="s">
        <v>2218</v>
      </c>
      <c r="G588" s="257">
        <v>12095</v>
      </c>
      <c r="H588" s="50" t="s">
        <v>60</v>
      </c>
      <c r="I588" s="58" t="s">
        <v>88</v>
      </c>
      <c r="J588" s="273">
        <f ca="1">IF(AK588&lt;=Données!$B$2,1," ")</f>
        <v>1</v>
      </c>
      <c r="K588" s="45"/>
      <c r="L588" s="46">
        <v>1</v>
      </c>
      <c r="M588" s="47"/>
      <c r="N588" s="48"/>
      <c r="O588" s="185"/>
      <c r="P588" s="187"/>
      <c r="Q588" s="185"/>
      <c r="R588" s="186"/>
      <c r="S588" s="186"/>
      <c r="T588" s="187"/>
      <c r="U588" s="187"/>
      <c r="V588" s="187"/>
      <c r="W588" s="187"/>
      <c r="X588" s="214"/>
      <c r="Y588" s="215"/>
      <c r="Z588" s="36"/>
      <c r="AA588" s="34"/>
      <c r="AB588" s="35"/>
      <c r="AC588" s="35"/>
      <c r="AD588" s="35"/>
      <c r="AE588" s="324"/>
      <c r="AF588" s="325"/>
      <c r="AG588" s="326"/>
      <c r="AH588" s="36"/>
      <c r="AI588" s="56"/>
      <c r="AJ588" s="41" t="s">
        <v>50</v>
      </c>
      <c r="AK588" s="42">
        <v>44570</v>
      </c>
      <c r="AL588" s="50"/>
      <c r="AM588" s="337" t="str">
        <f>INDEX($K$6:$AE$6,1,MATCH(1,K588:AE588,-1))</f>
        <v>95PFE-L2M</v>
      </c>
      <c r="AN588" s="337" t="str">
        <f>IF(INDEX($K$6:$AE$6,1,MATCH(1,K588:AE588,1))&lt;&gt;INDEX($K$6:$AE$6,1,MATCH(1,K588:AE588,-1)),INDEX($K$6:$AE$6,1,MATCH(1,K588:AE588,1)),"-")</f>
        <v>-</v>
      </c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</row>
    <row r="589" spans="1:261" s="69" customFormat="1" ht="12.75" customHeight="1" x14ac:dyDescent="0.2">
      <c r="A589" s="169" t="str">
        <f>IF(IFERROR(VLOOKUP(G589,EmployesActifs,1,FALSE),"Non")&lt;&gt;"Non","Oui","Non")</f>
        <v>Non</v>
      </c>
      <c r="B589" s="172">
        <f>IF(A589="Oui",1,0)</f>
        <v>0</v>
      </c>
      <c r="C589" s="172">
        <f>IF(OR(G589="Médecin",H589="Médecin",I589="Médecin",I589="Médecins",H589="anesthésiste",H589="boursier univ.",H589="chercheur",H589="chirurgien",H589="Résident(e)",H589="Md Urg",H589="Md Card",H589="Fellow",H589="Externe Médecine",H589="Directeur de la biobanque Médecin",H589="monit.-boursier",),1,0)</f>
        <v>0</v>
      </c>
      <c r="D589" s="172">
        <f>IF(OR(G589=0,H589="Stagiaire",H589="Stagiaires",H589="Externe",H589="Externes",G589="agence",H589="STAGIAIRE INFIRMIER(ÈRE)",H589="STAGIAIRE SI",H589="STAGIAIRE PAB",H589="STAGIAIRE EN PERFUSION",H589="Stagiaire Physiothérapeute",H589="Stagiaire médecine",H589="Stagiaire - Service sociaux",H589="STAGIAIRE SOINS INFIRMIERS",H589="STAGIAIRE EXTERNE EN MÉDECINE",H589="ss",),1,0)</f>
        <v>0</v>
      </c>
      <c r="E589" s="28" t="s">
        <v>4337</v>
      </c>
      <c r="F589" s="28" t="s">
        <v>4338</v>
      </c>
      <c r="G589" s="257">
        <v>13048</v>
      </c>
      <c r="H589" s="79" t="s">
        <v>5006</v>
      </c>
      <c r="I589" s="164" t="s">
        <v>209</v>
      </c>
      <c r="J589" s="273" t="str">
        <f ca="1">IF(AK589&lt;=Données!$B$2,1," ")</f>
        <v xml:space="preserve"> </v>
      </c>
      <c r="K589" s="45">
        <v>1</v>
      </c>
      <c r="L589" s="46" t="s">
        <v>56</v>
      </c>
      <c r="M589" s="47"/>
      <c r="N589" s="48"/>
      <c r="O589" s="185"/>
      <c r="P589" s="187"/>
      <c r="Q589" s="185"/>
      <c r="R589" s="186"/>
      <c r="S589" s="186"/>
      <c r="T589" s="187"/>
      <c r="U589" s="187"/>
      <c r="V589" s="187"/>
      <c r="W589" s="187"/>
      <c r="X589" s="214"/>
      <c r="Y589" s="215"/>
      <c r="Z589" s="36"/>
      <c r="AA589" s="34"/>
      <c r="AB589" s="35"/>
      <c r="AC589" s="35"/>
      <c r="AD589" s="35"/>
      <c r="AE589" s="324"/>
      <c r="AF589" s="325"/>
      <c r="AG589" s="326"/>
      <c r="AH589" s="344"/>
      <c r="AI589" s="56"/>
      <c r="AJ589" s="41" t="s">
        <v>4462</v>
      </c>
      <c r="AK589" s="42">
        <v>45259</v>
      </c>
      <c r="AL589" s="50"/>
      <c r="AM589" s="337" t="str">
        <f>INDEX($K$6:$AE$6,1,MATCH(1,K589:AE589,-1))</f>
        <v>95PFE-L2S</v>
      </c>
      <c r="AN589" s="337" t="str">
        <f>IF(INDEX($K$6:$AE$6,1,MATCH(1,K589:AE589,1))&lt;&gt;INDEX($K$6:$AE$6,1,MATCH(1,K589:AE589,-1)),INDEX($K$6:$AE$6,1,MATCH(1,K589:AE589,1)),"-")</f>
        <v>-</v>
      </c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</row>
    <row r="590" spans="1:261" s="69" customFormat="1" x14ac:dyDescent="0.2">
      <c r="A590" s="169" t="str">
        <f>IF(IFERROR(VLOOKUP(G590,EmployesActifs,1,FALSE),"Non")&lt;&gt;"Non","Oui","Non")</f>
        <v>Non</v>
      </c>
      <c r="B590" s="172">
        <f>IF(A590="Oui",1,0)</f>
        <v>0</v>
      </c>
      <c r="C590" s="172">
        <f>IF(OR(G590="Médecin",H590="Médecin",I590="Médecin",I590="Médecins",H590="anesthésiste",H590="boursier univ.",H590="chercheur",H590="chirurgien",H590="Résident(e)",H590="Md Urg",H590="Md Card",H590="Fellow",H590="Externe Médecine",H590="Directeur de la biobanque Médecin",H590="monit.-boursier",),1,0)</f>
        <v>0</v>
      </c>
      <c r="D590" s="172">
        <f>IF(OR(G590=0,H590="Stagiaire",H590="Stagiaires",H590="Externe",H590="Externes",G590="agence",H590="STAGIAIRE INFIRMIER(ÈRE)",H590="STAGIAIRE SI",H590="STAGIAIRE PAB",H590="STAGIAIRE EN PERFUSION",H590="Stagiaire Physiothérapeute",H590="Stagiaire médecine",H590="Stagiaire - Service sociaux",H590="STAGIAIRE SOINS INFIRMIERS",H590="STAGIAIRE EXTERNE EN MÉDECINE",H590="ss",),1,0)</f>
        <v>0</v>
      </c>
      <c r="E590" s="28" t="s">
        <v>3910</v>
      </c>
      <c r="F590" s="28" t="s">
        <v>3911</v>
      </c>
      <c r="G590" s="257">
        <v>10513</v>
      </c>
      <c r="H590" s="79" t="s">
        <v>5029</v>
      </c>
      <c r="I590" s="164" t="s">
        <v>4464</v>
      </c>
      <c r="J590" s="273" t="str">
        <f ca="1">IF(AK590&lt;=Données!$B$2,1," ")</f>
        <v xml:space="preserve"> </v>
      </c>
      <c r="K590" s="45"/>
      <c r="L590" s="46" t="s">
        <v>56</v>
      </c>
      <c r="M590" s="47" t="s">
        <v>56</v>
      </c>
      <c r="N590" s="48" t="s">
        <v>56</v>
      </c>
      <c r="O590" s="185"/>
      <c r="P590" s="187">
        <v>1</v>
      </c>
      <c r="Q590" s="185"/>
      <c r="R590" s="186"/>
      <c r="S590" s="186"/>
      <c r="T590" s="187"/>
      <c r="U590" s="187"/>
      <c r="V590" s="187"/>
      <c r="W590" s="187"/>
      <c r="X590" s="214"/>
      <c r="Y590" s="215"/>
      <c r="Z590" s="36"/>
      <c r="AA590" s="34"/>
      <c r="AB590" s="35"/>
      <c r="AC590" s="35"/>
      <c r="AD590" s="35"/>
      <c r="AE590" s="324"/>
      <c r="AF590" s="325"/>
      <c r="AG590" s="326"/>
      <c r="AH590" s="36"/>
      <c r="AI590" s="56"/>
      <c r="AJ590" s="41" t="s">
        <v>4462</v>
      </c>
      <c r="AK590" s="42">
        <v>45272</v>
      </c>
      <c r="AL590" s="50"/>
      <c r="AM590" s="337">
        <f>INDEX($K$6:$AE$6,1,MATCH(1,K590:AE590,-1))</f>
        <v>1804</v>
      </c>
      <c r="AN590" s="337" t="str">
        <f>IF(INDEX($K$6:$AE$6,1,MATCH(1,K590:AE590,1))&lt;&gt;INDEX($K$6:$AE$6,1,MATCH(1,K590:AE590,-1)),INDEX($K$6:$AE$6,1,MATCH(1,K590:AE590,1)),"-")</f>
        <v>-</v>
      </c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</row>
    <row r="591" spans="1:261" s="69" customFormat="1" ht="12.75" customHeight="1" x14ac:dyDescent="0.2">
      <c r="A591" s="169" t="str">
        <f>IF(IFERROR(VLOOKUP(G591,EmployesActifs,1,FALSE),"Non")&lt;&gt;"Non","Oui","Non")</f>
        <v>Non</v>
      </c>
      <c r="B591" s="172">
        <f>IF(A591="Oui",1,0)</f>
        <v>0</v>
      </c>
      <c r="C591" s="172">
        <f>IF(OR(G591="Médecin",H591="Médecin",I591="Médecin",I591="Médecins",H591="anesthésiste",H591="boursier univ.",H591="chercheur",H591="chirurgien",H591="Résident(e)",H591="Md Urg",H591="Md Card",H591="Fellow",H591="Externe Médecine",H591="Directeur de la biobanque Médecin",H591="monit.-boursier",),1,0)</f>
        <v>0</v>
      </c>
      <c r="D591" s="172">
        <f>IF(OR(G591=0,H591="Stagiaire",H591="Stagiaires",H591="Externe",H591="Externes",G591="agence",H591="STAGIAIRE INFIRMIER(ÈRE)",H591="STAGIAIRE SI",H591="STAGIAIRE PAB",H591="STAGIAIRE EN PERFUSION",H591="Stagiaire Physiothérapeute",H591="Stagiaire médecine",H591="Stagiaire - Service sociaux",H591="STAGIAIRE SOINS INFIRMIERS",H591="STAGIAIRE EXTERNE EN MÉDECINE",H591="ss",),1,0)</f>
        <v>0</v>
      </c>
      <c r="E591" s="28" t="s">
        <v>2233</v>
      </c>
      <c r="F591" s="28" t="s">
        <v>2234</v>
      </c>
      <c r="G591" s="255">
        <v>11178</v>
      </c>
      <c r="H591" s="79" t="s">
        <v>103</v>
      </c>
      <c r="I591" s="164" t="s">
        <v>65</v>
      </c>
      <c r="J591" s="273">
        <f ca="1">IF(AK591&lt;=Données!$B$2,1," ")</f>
        <v>1</v>
      </c>
      <c r="K591" s="45" t="s">
        <v>56</v>
      </c>
      <c r="L591" s="46" t="s">
        <v>56</v>
      </c>
      <c r="M591" s="47" t="s">
        <v>56</v>
      </c>
      <c r="N591" s="48"/>
      <c r="O591" s="185"/>
      <c r="P591" s="187"/>
      <c r="Q591" s="185"/>
      <c r="R591" s="186">
        <v>1</v>
      </c>
      <c r="S591" s="186">
        <v>1</v>
      </c>
      <c r="T591" s="187"/>
      <c r="U591" s="187"/>
      <c r="V591" s="187"/>
      <c r="W591" s="187"/>
      <c r="X591" s="214"/>
      <c r="Y591" s="215"/>
      <c r="Z591" s="36"/>
      <c r="AA591" s="34" t="s">
        <v>56</v>
      </c>
      <c r="AB591" s="35"/>
      <c r="AC591" s="35"/>
      <c r="AD591" s="35"/>
      <c r="AE591" s="324"/>
      <c r="AF591" s="325"/>
      <c r="AG591" s="326"/>
      <c r="AH591" s="36"/>
      <c r="AI591" s="56"/>
      <c r="AJ591" s="41" t="s">
        <v>85</v>
      </c>
      <c r="AK591" s="42">
        <v>44557</v>
      </c>
      <c r="AL591" s="50"/>
      <c r="AM591" s="337">
        <f>INDEX($K$6:$AE$6,1,MATCH(1,K591:AE591,-1))</f>
        <v>1860</v>
      </c>
      <c r="AN591" s="337" t="str">
        <f>IF(INDEX($K$6:$AE$6,1,MATCH(1,K591:AE591,1))&lt;&gt;INDEX($K$6:$AE$6,1,MATCH(1,K591:AE591,-1)),INDEX($K$6:$AE$6,1,MATCH(1,K591:AE591,1)),"-")</f>
        <v>1870 +</v>
      </c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</row>
    <row r="592" spans="1:261" x14ac:dyDescent="0.2">
      <c r="A592" s="169" t="str">
        <f>IF(IFERROR(VLOOKUP(G592,EmployesActifs,1,FALSE),"Non")&lt;&gt;"Non","Oui","Non")</f>
        <v>Non</v>
      </c>
      <c r="B592" s="172">
        <f>IF(A592="Oui",1,0)</f>
        <v>0</v>
      </c>
      <c r="C592" s="172">
        <f>IF(OR(G592="Médecin",H592="Médecin",I592="Médecin",I592="Médecins",H592="anesthésiste",H592="boursier univ.",H592="chercheur",H592="chirurgien",H592="Résident(e)",H592="Md Urg",H592="Md Card",H592="Fellow",H592="Externe Médecine",H592="Directeur de la biobanque Médecin",H592="monit.-boursier",),1,0)</f>
        <v>0</v>
      </c>
      <c r="D592" s="172">
        <f>IF(OR(G592=0,H592="Stagiaire",H592="Stagiaires",H592="Externe",H592="Externes",G592="agence",H592="STAGIAIRE INFIRMIER(ÈRE)",H592="STAGIAIRE SI",H592="STAGIAIRE PAB",H592="STAGIAIRE EN PERFUSION",H592="Stagiaire Physiothérapeute",H592="Stagiaire médecine",H592="Stagiaire - Service sociaux",H592="STAGIAIRE SOINS INFIRMIERS",H592="STAGIAIRE EXTERNE EN MÉDECINE",H592="ss",),1,0)</f>
        <v>0</v>
      </c>
      <c r="E592" s="28" t="s">
        <v>3040</v>
      </c>
      <c r="F592" s="28" t="s">
        <v>3041</v>
      </c>
      <c r="G592" s="255">
        <v>12309</v>
      </c>
      <c r="H592" s="57" t="s">
        <v>2919</v>
      </c>
      <c r="I592" s="52" t="s">
        <v>405</v>
      </c>
      <c r="J592" s="273">
        <f ca="1">IF(AK592&lt;=Données!$B$2,1," ")</f>
        <v>1</v>
      </c>
      <c r="K592" s="45"/>
      <c r="L592" s="46">
        <v>1</v>
      </c>
      <c r="M592" s="47"/>
      <c r="N592" s="48"/>
      <c r="O592" s="185"/>
      <c r="P592" s="187"/>
      <c r="Q592" s="185"/>
      <c r="R592" s="186"/>
      <c r="S592" s="186"/>
      <c r="T592" s="187"/>
      <c r="U592" s="187"/>
      <c r="V592" s="187"/>
      <c r="W592" s="187"/>
      <c r="X592" s="214"/>
      <c r="Y592" s="215"/>
      <c r="Z592" s="36"/>
      <c r="AA592" s="34"/>
      <c r="AB592" s="35"/>
      <c r="AC592" s="35"/>
      <c r="AD592" s="35"/>
      <c r="AE592" s="324"/>
      <c r="AF592" s="325"/>
      <c r="AG592" s="326"/>
      <c r="AH592" s="36"/>
      <c r="AI592" s="56"/>
      <c r="AJ592" s="41" t="s">
        <v>2858</v>
      </c>
      <c r="AK592" s="42">
        <v>44874</v>
      </c>
      <c r="AL592" s="50"/>
      <c r="AM592" s="337" t="str">
        <f>INDEX($K$6:$AE$6,1,MATCH(1,K592:AE592,-1))</f>
        <v>95PFE-L2M</v>
      </c>
      <c r="AN592" s="337" t="str">
        <f>IF(INDEX($K$6:$AE$6,1,MATCH(1,K592:AE592,1))&lt;&gt;INDEX($K$6:$AE$6,1,MATCH(1,K592:AE592,-1)),INDEX($K$6:$AE$6,1,MATCH(1,K592:AE592,1)),"-")</f>
        <v>-</v>
      </c>
      <c r="AO592"/>
      <c r="AP592"/>
      <c r="AQ592"/>
    </row>
    <row r="593" spans="1:261" x14ac:dyDescent="0.2">
      <c r="A593" s="169" t="str">
        <f>IF(IFERROR(VLOOKUP(G593,EmployesActifs,1,FALSE),"Non")&lt;&gt;"Non","Oui","Non")</f>
        <v>Non</v>
      </c>
      <c r="B593" s="172">
        <f>IF(A593="Oui",1,0)</f>
        <v>0</v>
      </c>
      <c r="C593" s="172">
        <f>IF(OR(G593="Médecin",H593="Médecin",I593="Médecin",I593="Médecins",H593="anesthésiste",H593="boursier univ.",H593="chercheur",H593="chirurgien",H593="Résident(e)",H593="Md Urg",H593="Md Card",H593="Fellow",H593="Externe Médecine",H593="Directeur de la biobanque Médecin",H593="monit.-boursier",),1,0)</f>
        <v>0</v>
      </c>
      <c r="D593" s="172">
        <f>IF(OR(G593=0,H593="Stagiaire",H593="Stagiaires",H593="Externe",H593="Externes",G593="agence",H593="STAGIAIRE INFIRMIER(ÈRE)",H593="STAGIAIRE SI",H593="STAGIAIRE PAB",H593="STAGIAIRE EN PERFUSION",H593="Stagiaire Physiothérapeute",H593="Stagiaire médecine",H593="Stagiaire - Service sociaux",H593="STAGIAIRE SOINS INFIRMIERS",H593="STAGIAIRE EXTERNE EN MÉDECINE",H593="ss",),1,0)</f>
        <v>0</v>
      </c>
      <c r="E593" s="28" t="s">
        <v>3083</v>
      </c>
      <c r="F593" s="28" t="s">
        <v>3084</v>
      </c>
      <c r="G593" s="255">
        <v>12265</v>
      </c>
      <c r="H593" s="79" t="s">
        <v>103</v>
      </c>
      <c r="I593" s="164" t="s">
        <v>61</v>
      </c>
      <c r="J593" s="273">
        <f ca="1">IF(AK593&lt;=Données!$B$2,1," ")</f>
        <v>1</v>
      </c>
      <c r="K593" s="45"/>
      <c r="L593" s="46">
        <v>1</v>
      </c>
      <c r="M593" s="47"/>
      <c r="N593" s="48"/>
      <c r="O593" s="185"/>
      <c r="P593" s="187"/>
      <c r="Q593" s="185"/>
      <c r="R593" s="186"/>
      <c r="S593" s="186"/>
      <c r="T593" s="187"/>
      <c r="U593" s="187"/>
      <c r="V593" s="187"/>
      <c r="W593" s="187"/>
      <c r="X593" s="214"/>
      <c r="Y593" s="215"/>
      <c r="Z593" s="36"/>
      <c r="AA593" s="34"/>
      <c r="AB593" s="35"/>
      <c r="AC593" s="35"/>
      <c r="AD593" s="35"/>
      <c r="AE593" s="324"/>
      <c r="AF593" s="325"/>
      <c r="AG593" s="326"/>
      <c r="AH593" s="36"/>
      <c r="AI593" s="56"/>
      <c r="AJ593" s="41" t="s">
        <v>652</v>
      </c>
      <c r="AK593" s="42">
        <v>44902</v>
      </c>
      <c r="AL593" s="50"/>
      <c r="AM593" s="337" t="str">
        <f>INDEX($K$6:$AE$6,1,MATCH(1,K593:AE593,-1))</f>
        <v>95PFE-L2M</v>
      </c>
      <c r="AN593" s="337" t="str">
        <f>IF(INDEX($K$6:$AE$6,1,MATCH(1,K593:AE593,1))&lt;&gt;INDEX($K$6:$AE$6,1,MATCH(1,K593:AE593,-1)),INDEX($K$6:$AE$6,1,MATCH(1,K593:AE593,1)),"-")</f>
        <v>-</v>
      </c>
      <c r="AO593"/>
      <c r="AP593"/>
      <c r="AQ593"/>
    </row>
    <row r="594" spans="1:261" ht="12.75" customHeight="1" x14ac:dyDescent="0.2">
      <c r="A594" s="169" t="str">
        <f>IF(IFERROR(VLOOKUP(G594,EmployesActifs,1,FALSE),"Non")&lt;&gt;"Non","Oui","Non")</f>
        <v>Non</v>
      </c>
      <c r="B594" s="172">
        <f>IF(A594="Oui",1,0)</f>
        <v>0</v>
      </c>
      <c r="C594" s="172">
        <f>IF(OR(G594="Médecin",H594="Médecin",I594="Médecin",I594="Médecins",H594="anesthésiste",H594="boursier univ.",H594="chercheur",H594="chirurgien",H594="Résident(e)",H594="Md Urg",H594="Md Card",H594="Fellow",H594="Externe Médecine",H594="Directeur de la biobanque Médecin",H594="monit.-boursier",),1,0)</f>
        <v>0</v>
      </c>
      <c r="D594" s="172">
        <f>IF(OR(G594=0,H594="Stagiaire",H594="Stagiaires",H594="Externe",H594="Externes",G594="agence",H594="STAGIAIRE INFIRMIER(ÈRE)",H594="STAGIAIRE SI",H594="STAGIAIRE PAB",H594="STAGIAIRE EN PERFUSION",H594="Stagiaire Physiothérapeute",H594="Stagiaire médecine",H594="Stagiaire - Service sociaux",H594="STAGIAIRE SOINS INFIRMIERS",H594="STAGIAIRE EXTERNE EN MÉDECINE",H594="ss",),1,0)</f>
        <v>0</v>
      </c>
      <c r="E594" s="28" t="s">
        <v>2245</v>
      </c>
      <c r="F594" s="28" t="s">
        <v>960</v>
      </c>
      <c r="G594" s="257">
        <v>5994</v>
      </c>
      <c r="H594" s="79" t="s">
        <v>69</v>
      </c>
      <c r="I594" s="164" t="s">
        <v>65</v>
      </c>
      <c r="J594" s="273">
        <f ca="1">IF(AK594&lt;=Données!$B$2,1," ")</f>
        <v>1</v>
      </c>
      <c r="K594" s="45"/>
      <c r="L594" s="46" t="s">
        <v>56</v>
      </c>
      <c r="M594" s="47"/>
      <c r="N594" s="48">
        <v>1</v>
      </c>
      <c r="O594" s="185"/>
      <c r="P594" s="187"/>
      <c r="Q594" s="185"/>
      <c r="R594" s="186"/>
      <c r="S594" s="186"/>
      <c r="T594" s="187"/>
      <c r="U594" s="187"/>
      <c r="V594" s="187"/>
      <c r="W594" s="187"/>
      <c r="X594" s="214"/>
      <c r="Y594" s="215"/>
      <c r="Z594" s="36"/>
      <c r="AA594" s="34"/>
      <c r="AB594" s="35"/>
      <c r="AC594" s="35"/>
      <c r="AD594" s="35"/>
      <c r="AE594" s="324"/>
      <c r="AF594" s="325"/>
      <c r="AG594" s="326"/>
      <c r="AH594" s="344"/>
      <c r="AI594" s="56"/>
      <c r="AJ594" s="41" t="s">
        <v>652</v>
      </c>
      <c r="AK594" s="42">
        <v>44915</v>
      </c>
      <c r="AL594" s="50"/>
      <c r="AM594" s="337" t="str">
        <f>INDEX($K$6:$AE$6,1,MATCH(1,K594:AE594,-1))</f>
        <v>F550</v>
      </c>
      <c r="AN594" s="337" t="str">
        <f>IF(INDEX($K$6:$AE$6,1,MATCH(1,K594:AE594,1))&lt;&gt;INDEX($K$6:$AE$6,1,MATCH(1,K594:AE594,-1)),INDEX($K$6:$AE$6,1,MATCH(1,K594:AE594,1)),"-")</f>
        <v>-</v>
      </c>
      <c r="AO594"/>
      <c r="AP594"/>
      <c r="AQ594"/>
    </row>
    <row r="595" spans="1:261" s="44" customFormat="1" x14ac:dyDescent="0.2">
      <c r="A595" s="169" t="str">
        <f>IF(IFERROR(VLOOKUP(G595,EmployesActifs,1,FALSE),"Non")&lt;&gt;"Non","Oui","Non")</f>
        <v>Non</v>
      </c>
      <c r="B595" s="172">
        <f>IF(A595="Oui",1,0)</f>
        <v>0</v>
      </c>
      <c r="C595" s="172">
        <f>IF(OR(G595="Médecin",H595="Médecin",I595="Médecin",I595="Médecins",H595="anesthésiste",H595="boursier univ.",H595="chercheur",H595="chirurgien",H595="Résident(e)",H595="Md Urg",H595="Md Card",H595="Fellow",H595="Externe Médecine",H595="Directeur de la biobanque Médecin",H595="monit.-boursier",),1,0)</f>
        <v>0</v>
      </c>
      <c r="D595" s="172">
        <f>IF(OR(G595=0,H595="Stagiaire",H595="Stagiaires",H595="Externe",H595="Externes",G595="agence",H595="STAGIAIRE INFIRMIER(ÈRE)",H595="STAGIAIRE SI",H595="STAGIAIRE PAB",H595="STAGIAIRE EN PERFUSION",H595="Stagiaire Physiothérapeute",H595="Stagiaire médecine",H595="Stagiaire - Service sociaux",H595="STAGIAIRE SOINS INFIRMIERS",H595="STAGIAIRE EXTERNE EN MÉDECINE",H595="ss",),1,0)</f>
        <v>0</v>
      </c>
      <c r="E595" s="28" t="s">
        <v>2831</v>
      </c>
      <c r="F595" s="28" t="s">
        <v>2832</v>
      </c>
      <c r="G595" s="257">
        <v>12275</v>
      </c>
      <c r="H595" s="57" t="s">
        <v>196</v>
      </c>
      <c r="I595" s="52" t="s">
        <v>126</v>
      </c>
      <c r="J595" s="273">
        <f ca="1">IF(AK595&lt;=Données!$B$2,1," ")</f>
        <v>1</v>
      </c>
      <c r="K595" s="45"/>
      <c r="L595" s="46">
        <v>1</v>
      </c>
      <c r="M595" s="47"/>
      <c r="N595" s="48"/>
      <c r="O595" s="185"/>
      <c r="P595" s="187"/>
      <c r="Q595" s="185"/>
      <c r="R595" s="186"/>
      <c r="S595" s="186"/>
      <c r="T595" s="187"/>
      <c r="U595" s="187"/>
      <c r="V595" s="187"/>
      <c r="W595" s="187"/>
      <c r="X595" s="214"/>
      <c r="Y595" s="215"/>
      <c r="Z595" s="36"/>
      <c r="AA595" s="34"/>
      <c r="AB595" s="35"/>
      <c r="AC595" s="35"/>
      <c r="AD595" s="35"/>
      <c r="AE595" s="324"/>
      <c r="AF595" s="325"/>
      <c r="AG595" s="326"/>
      <c r="AH595" s="36"/>
      <c r="AI595" s="56"/>
      <c r="AJ595" s="41" t="s">
        <v>85</v>
      </c>
      <c r="AK595" s="42">
        <v>44691</v>
      </c>
      <c r="AL595" s="50"/>
      <c r="AM595" s="337" t="str">
        <f>INDEX($K$6:$AE$6,1,MATCH(1,K595:AE595,-1))</f>
        <v>95PFE-L2M</v>
      </c>
      <c r="AN595" s="337" t="str">
        <f>IF(INDEX($K$6:$AE$6,1,MATCH(1,K595:AE595,1))&lt;&gt;INDEX($K$6:$AE$6,1,MATCH(1,K595:AE595,-1)),INDEX($K$6:$AE$6,1,MATCH(1,K595:AE595,1)),"-")</f>
        <v>-</v>
      </c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</row>
    <row r="596" spans="1:261" s="44" customFormat="1" x14ac:dyDescent="0.2">
      <c r="A596" s="169" t="str">
        <f>IF(IFERROR(VLOOKUP(G596,EmployesActifs,1,FALSE),"Non")&lt;&gt;"Non","Oui","Non")</f>
        <v>Non</v>
      </c>
      <c r="B596" s="172">
        <f>IF(A596="Oui",1,0)</f>
        <v>0</v>
      </c>
      <c r="C596" s="172">
        <f>IF(OR(G596="Médecin",H596="Médecin",I596="Médecin",I596="Médecins",H596="anesthésiste",H596="boursier univ.",H596="chercheur",H596="chirurgien",H596="Résident(e)",H596="Md Urg",H596="Md Card",H596="Fellow",H596="Externe Médecine",H596="Directeur de la biobanque Médecin",H596="monit.-boursier",),1,0)</f>
        <v>0</v>
      </c>
      <c r="D596" s="172">
        <f>IF(OR(G596=0,H596="Stagiaire",H596="Stagiaires",H596="Externe",H596="Externes",G596="agence",H596="STAGIAIRE INFIRMIER(ÈRE)",H596="STAGIAIRE SI",H596="STAGIAIRE PAB",H596="STAGIAIRE EN PERFUSION",H596="Stagiaire Physiothérapeute",H596="Stagiaire médecine",H596="Stagiaire - Service sociaux",H596="STAGIAIRE SOINS INFIRMIERS",H596="STAGIAIRE EXTERNE EN MÉDECINE",H596="ss",),1,0)</f>
        <v>0</v>
      </c>
      <c r="E596" s="28" t="s">
        <v>2251</v>
      </c>
      <c r="F596" s="28" t="s">
        <v>1304</v>
      </c>
      <c r="G596" s="268">
        <v>10769</v>
      </c>
      <c r="H596" s="102" t="s">
        <v>132</v>
      </c>
      <c r="I596" s="103" t="s">
        <v>438</v>
      </c>
      <c r="J596" s="273">
        <f ca="1">IF(AK596&lt;=Données!$B$2,1," ")</f>
        <v>1</v>
      </c>
      <c r="K596" s="45"/>
      <c r="L596" s="46"/>
      <c r="M596" s="47"/>
      <c r="N596" s="48"/>
      <c r="O596" s="185"/>
      <c r="P596" s="187"/>
      <c r="Q596" s="185">
        <v>1</v>
      </c>
      <c r="R596" s="186"/>
      <c r="S596" s="186"/>
      <c r="T596" s="187"/>
      <c r="U596" s="187"/>
      <c r="V596" s="187"/>
      <c r="W596" s="187"/>
      <c r="X596" s="214"/>
      <c r="Y596" s="215"/>
      <c r="Z596" s="36" t="s">
        <v>56</v>
      </c>
      <c r="AA596" s="34"/>
      <c r="AB596" s="35"/>
      <c r="AC596" s="35"/>
      <c r="AD596" s="35"/>
      <c r="AE596" s="324"/>
      <c r="AF596" s="325"/>
      <c r="AG596" s="326"/>
      <c r="AH596" s="36"/>
      <c r="AI596" s="56"/>
      <c r="AJ596" s="41" t="s">
        <v>44</v>
      </c>
      <c r="AK596" s="42">
        <v>43938</v>
      </c>
      <c r="AL596" s="50"/>
      <c r="AM596" s="337" t="str">
        <f>INDEX($K$6:$AE$6,1,MATCH(1,K596:AE596,-1))</f>
        <v>1860-S</v>
      </c>
      <c r="AN596" s="337" t="str">
        <f>IF(INDEX($K$6:$AE$6,1,MATCH(1,K596:AE596,1))&lt;&gt;INDEX($K$6:$AE$6,1,MATCH(1,K596:AE596,-1)),INDEX($K$6:$AE$6,1,MATCH(1,K596:AE596,1)),"-")</f>
        <v>-</v>
      </c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</row>
    <row r="597" spans="1:261" s="44" customFormat="1" x14ac:dyDescent="0.2">
      <c r="A597" s="169" t="str">
        <f>IF(IFERROR(VLOOKUP(G597,EmployesActifs,1,FALSE),"Non")&lt;&gt;"Non","Oui","Non")</f>
        <v>Non</v>
      </c>
      <c r="B597" s="172">
        <f>IF(A597="Oui",1,0)</f>
        <v>0</v>
      </c>
      <c r="C597" s="172">
        <f>IF(OR(G597="Médecin",H597="Médecin",I597="Médecin",I597="Médecins",H597="anesthésiste",H597="boursier univ.",H597="chercheur",H597="chirurgien",H597="Résident(e)",H597="Md Urg",H597="Md Card",H597="Fellow",H597="Externe Médecine",H597="Directeur de la biobanque Médecin",H597="monit.-boursier",),1,0)</f>
        <v>0</v>
      </c>
      <c r="D597" s="172">
        <f>IF(OR(G597=0,H597="Stagiaire",H597="Stagiaires",H597="Externe",H597="Externes",G597="agence",H597="STAGIAIRE INFIRMIER(ÈRE)",H597="STAGIAIRE SI",H597="STAGIAIRE PAB",H597="STAGIAIRE EN PERFUSION",H597="Stagiaire Physiothérapeute",H597="Stagiaire médecine",H597="Stagiaire - Service sociaux",H597="STAGIAIRE SOINS INFIRMIERS",H597="STAGIAIRE EXTERNE EN MÉDECINE",H597="ss",),1,0)</f>
        <v>0</v>
      </c>
      <c r="E597" s="28" t="s">
        <v>2252</v>
      </c>
      <c r="F597" s="28" t="s">
        <v>1302</v>
      </c>
      <c r="G597" s="268">
        <v>11751</v>
      </c>
      <c r="H597" s="102" t="s">
        <v>570</v>
      </c>
      <c r="I597" s="103" t="s">
        <v>1371</v>
      </c>
      <c r="J597" s="273">
        <f ca="1">IF(AK597&lt;=Données!$B$2,1," ")</f>
        <v>1</v>
      </c>
      <c r="K597" s="45"/>
      <c r="L597" s="46">
        <v>1</v>
      </c>
      <c r="M597" s="47"/>
      <c r="N597" s="48"/>
      <c r="O597" s="185"/>
      <c r="P597" s="187"/>
      <c r="Q597" s="185"/>
      <c r="R597" s="186"/>
      <c r="S597" s="186"/>
      <c r="T597" s="187"/>
      <c r="U597" s="187"/>
      <c r="V597" s="187"/>
      <c r="W597" s="187"/>
      <c r="X597" s="214"/>
      <c r="Y597" s="215"/>
      <c r="Z597" s="36"/>
      <c r="AA597" s="34"/>
      <c r="AB597" s="35"/>
      <c r="AC597" s="35"/>
      <c r="AD597" s="35"/>
      <c r="AE597" s="324"/>
      <c r="AF597" s="325"/>
      <c r="AG597" s="326"/>
      <c r="AH597" s="36"/>
      <c r="AI597" s="56"/>
      <c r="AJ597" s="41" t="s">
        <v>85</v>
      </c>
      <c r="AK597" s="42">
        <v>44362</v>
      </c>
      <c r="AL597" s="50"/>
      <c r="AM597" s="337" t="str">
        <f>INDEX($K$6:$AE$6,1,MATCH(1,K597:AE597,-1))</f>
        <v>95PFE-L2M</v>
      </c>
      <c r="AN597" s="337" t="str">
        <f>IF(INDEX($K$6:$AE$6,1,MATCH(1,K597:AE597,1))&lt;&gt;INDEX($K$6:$AE$6,1,MATCH(1,K597:AE597,-1)),INDEX($K$6:$AE$6,1,MATCH(1,K597:AE597,1)),"-")</f>
        <v>-</v>
      </c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</row>
    <row r="598" spans="1:261" s="44" customFormat="1" x14ac:dyDescent="0.2">
      <c r="A598" s="169" t="str">
        <f>IF(IFERROR(VLOOKUP(G598,EmployesActifs,1,FALSE),"Non")&lt;&gt;"Non","Oui","Non")</f>
        <v>Non</v>
      </c>
      <c r="B598" s="172">
        <f>IF(A598="Oui",1,0)</f>
        <v>0</v>
      </c>
      <c r="C598" s="172">
        <f>IF(OR(G598="Médecin",H598="Médecin",I598="Médecin",I598="Médecins",H598="anesthésiste",H598="boursier univ.",H598="chercheur",H598="chirurgien",H598="Résident(e)",H598="Md Urg",H598="Md Card",H598="Fellow",H598="Externe Médecine",H598="Directeur de la biobanque Médecin",H598="monit.-boursier",),1,0)</f>
        <v>0</v>
      </c>
      <c r="D598" s="172">
        <f>IF(OR(G598=0,H598="Stagiaire",H598="Stagiaires",H598="Externe",H598="Externes",G598="agence",H598="STAGIAIRE INFIRMIER(ÈRE)",H598="STAGIAIRE SI",H598="STAGIAIRE PAB",H598="STAGIAIRE EN PERFUSION",H598="Stagiaire Physiothérapeute",H598="Stagiaire médecine",H598="Stagiaire - Service sociaux",H598="STAGIAIRE SOINS INFIRMIERS",H598="STAGIAIRE EXTERNE EN MÉDECINE",H598="ss",),1,0)</f>
        <v>0</v>
      </c>
      <c r="E598" s="28" t="s">
        <v>2258</v>
      </c>
      <c r="F598" s="28" t="s">
        <v>627</v>
      </c>
      <c r="G598" s="255">
        <v>10530</v>
      </c>
      <c r="H598" s="57" t="s">
        <v>69</v>
      </c>
      <c r="I598" s="58" t="s">
        <v>438</v>
      </c>
      <c r="J598" s="273">
        <f ca="1">IF(AK598&lt;=Données!$B$2,1," ")</f>
        <v>1</v>
      </c>
      <c r="K598" s="45"/>
      <c r="L598" s="46"/>
      <c r="M598" s="47"/>
      <c r="N598" s="48"/>
      <c r="O598" s="185"/>
      <c r="P598" s="187"/>
      <c r="Q598" s="185">
        <v>1</v>
      </c>
      <c r="R598" s="186"/>
      <c r="S598" s="186"/>
      <c r="T598" s="187"/>
      <c r="U598" s="187"/>
      <c r="V598" s="187"/>
      <c r="W598" s="187"/>
      <c r="X598" s="214"/>
      <c r="Y598" s="215"/>
      <c r="Z598" s="36"/>
      <c r="AA598" s="34"/>
      <c r="AB598" s="35"/>
      <c r="AC598" s="35"/>
      <c r="AD598" s="35"/>
      <c r="AE598" s="324"/>
      <c r="AF598" s="325"/>
      <c r="AG598" s="326"/>
      <c r="AH598" s="36"/>
      <c r="AI598" s="56"/>
      <c r="AJ598" s="41" t="s">
        <v>193</v>
      </c>
      <c r="AK598" s="42">
        <v>43904</v>
      </c>
      <c r="AL598" s="50"/>
      <c r="AM598" s="337" t="str">
        <f>INDEX($K$6:$AE$6,1,MATCH(1,K598:AE598,-1))</f>
        <v>1860-S</v>
      </c>
      <c r="AN598" s="337" t="str">
        <f>IF(INDEX($K$6:$AE$6,1,MATCH(1,K598:AE598,1))&lt;&gt;INDEX($K$6:$AE$6,1,MATCH(1,K598:AE598,-1)),INDEX($K$6:$AE$6,1,MATCH(1,K598:AE598,1)),"-")</f>
        <v>-</v>
      </c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</row>
    <row r="599" spans="1:261" s="44" customFormat="1" x14ac:dyDescent="0.2">
      <c r="A599" s="169" t="str">
        <f>IF(IFERROR(VLOOKUP(G599,EmployesActifs,1,FALSE),"Non")&lt;&gt;"Non","Oui","Non")</f>
        <v>Non</v>
      </c>
      <c r="B599" s="172">
        <f>IF(A599="Oui",1,0)</f>
        <v>0</v>
      </c>
      <c r="C599" s="172">
        <f>IF(OR(G599="Médecin",H599="Médecin",I599="Médecin",I599="Médecins",H599="anesthésiste",H599="boursier univ.",H599="chercheur",H599="chirurgien",H599="Résident(e)",H599="Md Urg",H599="Md Card",H599="Fellow",H599="Externe Médecine",H599="Directeur de la biobanque Médecin",H599="monit.-boursier",),1,0)</f>
        <v>0</v>
      </c>
      <c r="D599" s="172">
        <f>IF(OR(G599=0,H599="Stagiaire",H599="Stagiaires",H599="Externe",H599="Externes",G599="agence",H599="STAGIAIRE INFIRMIER(ÈRE)",H599="STAGIAIRE SI",H599="STAGIAIRE PAB",H599="STAGIAIRE EN PERFUSION",H599="Stagiaire Physiothérapeute",H599="Stagiaire médecine",H599="Stagiaire - Service sociaux",H599="STAGIAIRE SOINS INFIRMIERS",H599="STAGIAIRE EXTERNE EN MÉDECINE",H599="ss",),1,0)</f>
        <v>0</v>
      </c>
      <c r="E599" s="28" t="s">
        <v>2263</v>
      </c>
      <c r="F599" s="28" t="s">
        <v>2264</v>
      </c>
      <c r="G599" s="255">
        <v>12088</v>
      </c>
      <c r="H599" s="57" t="s">
        <v>54</v>
      </c>
      <c r="I599" s="52" t="s">
        <v>674</v>
      </c>
      <c r="J599" s="273">
        <f ca="1">IF(AK599&lt;=Données!$B$2,1," ")</f>
        <v>1</v>
      </c>
      <c r="K599" s="45"/>
      <c r="L599" s="46">
        <v>1</v>
      </c>
      <c r="M599" s="47"/>
      <c r="N599" s="48"/>
      <c r="O599" s="185"/>
      <c r="P599" s="187"/>
      <c r="Q599" s="185"/>
      <c r="R599" s="186"/>
      <c r="S599" s="186"/>
      <c r="T599" s="187"/>
      <c r="U599" s="187"/>
      <c r="V599" s="187"/>
      <c r="W599" s="187"/>
      <c r="X599" s="214"/>
      <c r="Y599" s="215"/>
      <c r="Z599" s="36"/>
      <c r="AA599" s="34"/>
      <c r="AB599" s="35"/>
      <c r="AC599" s="35"/>
      <c r="AD599" s="35"/>
      <c r="AE599" s="324"/>
      <c r="AF599" s="325"/>
      <c r="AG599" s="326"/>
      <c r="AH599" s="36"/>
      <c r="AI599" s="56"/>
      <c r="AJ599" s="41" t="s">
        <v>85</v>
      </c>
      <c r="AK599" s="42">
        <v>44587</v>
      </c>
      <c r="AL599" s="50"/>
      <c r="AM599" s="337" t="str">
        <f>INDEX($K$6:$AE$6,1,MATCH(1,K599:AE599,-1))</f>
        <v>95PFE-L2M</v>
      </c>
      <c r="AN599" s="337" t="str">
        <f>IF(INDEX($K$6:$AE$6,1,MATCH(1,K599:AE599,1))&lt;&gt;INDEX($K$6:$AE$6,1,MATCH(1,K599:AE599,-1)),INDEX($K$6:$AE$6,1,MATCH(1,K599:AE599,1)),"-")</f>
        <v>-</v>
      </c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</row>
    <row r="600" spans="1:261" x14ac:dyDescent="0.2">
      <c r="A600" s="169" t="str">
        <f>IF(IFERROR(VLOOKUP(G600,EmployesActifs,1,FALSE),"Non")&lt;&gt;"Non","Oui","Non")</f>
        <v>Non</v>
      </c>
      <c r="B600" s="172">
        <f>IF(A600="Oui",1,0)</f>
        <v>0</v>
      </c>
      <c r="C600" s="172">
        <f>IF(OR(G600="Médecin",H600="Médecin",I600="Médecin",I600="Médecins",H600="anesthésiste",H600="boursier univ.",H600="chercheur",H600="chirurgien",H600="Résident(e)",H600="Md Urg",H600="Md Card",H600="Fellow",H600="Externe Médecine",H600="Directeur de la biobanque Médecin",H600="monit.-boursier",),1,0)</f>
        <v>0</v>
      </c>
      <c r="D600" s="172">
        <f>IF(OR(G600=0,H600="Stagiaire",H600="Stagiaires",H600="Externe",H600="Externes",G600="agence",H600="STAGIAIRE INFIRMIER(ÈRE)",H600="STAGIAIRE SI",H600="STAGIAIRE PAB",H600="STAGIAIRE EN PERFUSION",H600="Stagiaire Physiothérapeute",H600="Stagiaire médecine",H600="Stagiaire - Service sociaux",H600="STAGIAIRE SOINS INFIRMIERS",H600="STAGIAIRE EXTERNE EN MÉDECINE",H600="ss",),1,0)</f>
        <v>0</v>
      </c>
      <c r="E600" s="28" t="s">
        <v>4533</v>
      </c>
      <c r="F600" s="28" t="s">
        <v>4534</v>
      </c>
      <c r="G600" s="257">
        <v>13319</v>
      </c>
      <c r="H600" s="79" t="s">
        <v>103</v>
      </c>
      <c r="I600" s="164" t="s">
        <v>5716</v>
      </c>
      <c r="J600" s="273" t="str">
        <f ca="1">IF(AK600&lt;=Données!$B$2,1," ")</f>
        <v xml:space="preserve"> </v>
      </c>
      <c r="K600" s="45"/>
      <c r="L600" s="46" t="s">
        <v>56</v>
      </c>
      <c r="M600" s="47"/>
      <c r="N600" s="48">
        <v>1</v>
      </c>
      <c r="O600" s="185"/>
      <c r="P600" s="187"/>
      <c r="Q600" s="185"/>
      <c r="R600" s="186"/>
      <c r="S600" s="186"/>
      <c r="T600" s="187"/>
      <c r="U600" s="187"/>
      <c r="V600" s="187"/>
      <c r="W600" s="187"/>
      <c r="X600" s="214"/>
      <c r="Y600" s="215"/>
      <c r="Z600" s="36"/>
      <c r="AA600" s="34"/>
      <c r="AB600" s="35"/>
      <c r="AC600" s="35"/>
      <c r="AD600" s="35"/>
      <c r="AE600" s="324"/>
      <c r="AF600" s="325"/>
      <c r="AG600" s="326"/>
      <c r="AH600" s="344"/>
      <c r="AI600" s="56"/>
      <c r="AJ600" s="41" t="s">
        <v>4462</v>
      </c>
      <c r="AK600" s="42">
        <v>45301</v>
      </c>
      <c r="AL600" s="50"/>
      <c r="AM600" s="337" t="str">
        <f>INDEX($K$6:$AE$6,1,MATCH(1,K600:AE600,-1))</f>
        <v>F550</v>
      </c>
      <c r="AN600" s="337" t="str">
        <f>IF(INDEX($K$6:$AE$6,1,MATCH(1,K600:AE600,1))&lt;&gt;INDEX($K$6:$AE$6,1,MATCH(1,K600:AE600,-1)),INDEX($K$6:$AE$6,1,MATCH(1,K600:AE600,1)),"-")</f>
        <v>-</v>
      </c>
      <c r="AO600"/>
      <c r="AP600"/>
      <c r="AQ600"/>
    </row>
    <row r="601" spans="1:261" x14ac:dyDescent="0.2">
      <c r="A601" s="169" t="str">
        <f>IF(IFERROR(VLOOKUP(G601,EmployesActifs,1,FALSE),"Non")&lt;&gt;"Non","Oui","Non")</f>
        <v>Non</v>
      </c>
      <c r="B601" s="172">
        <f>IF(A601="Oui",1,0)</f>
        <v>0</v>
      </c>
      <c r="C601" s="172">
        <f>IF(OR(G601="Médecin",H601="Médecin",I601="Médecin",I601="Médecins",H601="anesthésiste",H601="boursier univ.",H601="chercheur",H601="chirurgien",H601="Résident(e)",H601="Md Urg",H601="Md Card",H601="Fellow",H601="Externe Médecine",H601="Directeur de la biobanque Médecin",H601="monit.-boursier",),1,0)</f>
        <v>0</v>
      </c>
      <c r="D601" s="172">
        <f>IF(OR(G601=0,H601="Stagiaire",H601="Stagiaires",H601="Externe",H601="Externes",G601="agence",H601="STAGIAIRE INFIRMIER(ÈRE)",H601="STAGIAIRE SI",H601="STAGIAIRE PAB",H601="STAGIAIRE EN PERFUSION",H601="Stagiaire Physiothérapeute",H601="Stagiaire médecine",H601="Stagiaire - Service sociaux",H601="STAGIAIRE SOINS INFIRMIERS",H601="STAGIAIRE EXTERNE EN MÉDECINE",H601="ss",),1,0)</f>
        <v>0</v>
      </c>
      <c r="E601" s="28" t="s">
        <v>2266</v>
      </c>
      <c r="F601" s="28" t="s">
        <v>225</v>
      </c>
      <c r="G601" s="257">
        <v>10471</v>
      </c>
      <c r="H601" s="67" t="s">
        <v>54</v>
      </c>
      <c r="I601" s="66" t="s">
        <v>55</v>
      </c>
      <c r="J601" s="273">
        <f ca="1">IF(AK601&lt;=Données!$B$2,1," ")</f>
        <v>1</v>
      </c>
      <c r="K601" s="45"/>
      <c r="L601" s="46"/>
      <c r="M601" s="47"/>
      <c r="N601" s="48"/>
      <c r="O601" s="185"/>
      <c r="P601" s="187"/>
      <c r="Q601" s="185"/>
      <c r="R601" s="186"/>
      <c r="S601" s="186"/>
      <c r="T601" s="187"/>
      <c r="U601" s="187"/>
      <c r="V601" s="187"/>
      <c r="W601" s="187"/>
      <c r="X601" s="214"/>
      <c r="Y601" s="215"/>
      <c r="Z601" s="36">
        <v>1</v>
      </c>
      <c r="AA601" s="34"/>
      <c r="AB601" s="35"/>
      <c r="AC601" s="35"/>
      <c r="AD601" s="35"/>
      <c r="AE601" s="324"/>
      <c r="AF601" s="325"/>
      <c r="AG601" s="326"/>
      <c r="AH601" s="36"/>
      <c r="AI601" s="56"/>
      <c r="AJ601" s="41" t="s">
        <v>50</v>
      </c>
      <c r="AK601" s="42">
        <v>44123</v>
      </c>
      <c r="AL601" s="50"/>
      <c r="AM601" s="337" t="str">
        <f>INDEX($K$6:$AE$6,1,MATCH(1,K601:AE601,-1))</f>
        <v>1510-XS</v>
      </c>
      <c r="AN601" s="337" t="str">
        <f>IF(INDEX($K$6:$AE$6,1,MATCH(1,K601:AE601,1))&lt;&gt;INDEX($K$6:$AE$6,1,MATCH(1,K601:AE601,-1)),INDEX($K$6:$AE$6,1,MATCH(1,K601:AE601,1)),"-")</f>
        <v>-</v>
      </c>
      <c r="AO601"/>
      <c r="AP601"/>
      <c r="AQ601"/>
    </row>
    <row r="602" spans="1:261" x14ac:dyDescent="0.2">
      <c r="A602" s="169" t="str">
        <f>IF(IFERROR(VLOOKUP(G602,EmployesActifs,1,FALSE),"Non")&lt;&gt;"Non","Oui","Non")</f>
        <v>Non</v>
      </c>
      <c r="B602" s="172">
        <f>IF(A602="Oui",1,0)</f>
        <v>0</v>
      </c>
      <c r="C602" s="172">
        <f>IF(OR(G602="Médecin",H602="Médecin",I602="Médecin",I602="Médecins",H602="anesthésiste",H602="boursier univ.",H602="chercheur",H602="chirurgien",H602="Résident(e)",H602="Md Urg",H602="Md Card",H602="Fellow",H602="Externe Médecine",H602="Directeur de la biobanque Médecin",H602="monit.-boursier",),1,0)</f>
        <v>0</v>
      </c>
      <c r="D602" s="172">
        <f>IF(OR(G602=0,H602="Stagiaire",H602="Stagiaires",H602="Externe",H602="Externes",G602="agence",H602="STAGIAIRE INFIRMIER(ÈRE)",H602="STAGIAIRE SI",H602="STAGIAIRE PAB",H602="STAGIAIRE EN PERFUSION",H602="Stagiaire Physiothérapeute",H602="Stagiaire médecine",H602="Stagiaire - Service sociaux",H602="STAGIAIRE SOINS INFIRMIERS",H602="STAGIAIRE EXTERNE EN MÉDECINE",H602="ss",),1,0)</f>
        <v>0</v>
      </c>
      <c r="E602" s="28" t="s">
        <v>2271</v>
      </c>
      <c r="F602" s="28" t="s">
        <v>2273</v>
      </c>
      <c r="G602" s="257">
        <v>10829</v>
      </c>
      <c r="H602" s="79" t="s">
        <v>319</v>
      </c>
      <c r="I602" s="164" t="s">
        <v>174</v>
      </c>
      <c r="J602" s="273" t="str">
        <f ca="1">IF(AM602&lt;=Données!$B$2,1," ")</f>
        <v xml:space="preserve"> </v>
      </c>
      <c r="K602" s="45" t="s">
        <v>56</v>
      </c>
      <c r="L602" s="46" t="s">
        <v>56</v>
      </c>
      <c r="M602" s="47"/>
      <c r="N602" s="48"/>
      <c r="O602" s="185"/>
      <c r="P602" s="187"/>
      <c r="Q602" s="185"/>
      <c r="R602" s="186"/>
      <c r="S602" s="186">
        <v>1</v>
      </c>
      <c r="T602" s="187"/>
      <c r="U602" s="187"/>
      <c r="V602" s="187"/>
      <c r="W602" s="187"/>
      <c r="X602" s="214"/>
      <c r="Y602" s="215"/>
      <c r="Z602" s="36"/>
      <c r="AA602" s="34"/>
      <c r="AB602" s="35"/>
      <c r="AC602" s="35"/>
      <c r="AD602" s="35"/>
      <c r="AE602" s="324"/>
      <c r="AF602" s="325"/>
      <c r="AG602" s="326"/>
      <c r="AH602" s="36"/>
      <c r="AI602" s="56"/>
      <c r="AJ602" s="333"/>
      <c r="AK602" s="40"/>
      <c r="AL602" s="327" t="s">
        <v>98</v>
      </c>
      <c r="AM602" s="337" t="str">
        <f>INDEX($K$6:$AE$6,1,MATCH(1,K602:AE602,-1))</f>
        <v>1870 +</v>
      </c>
      <c r="AN602" s="337" t="str">
        <f>IF(INDEX($K$6:$AE$6,1,MATCH(1,K602:AE602,1))&lt;&gt;INDEX($K$6:$AE$6,1,MATCH(1,K602:AE602,-1)),INDEX($K$6:$AE$6,1,MATCH(1,K602:AE602,1)),"-")</f>
        <v>-</v>
      </c>
      <c r="AO602"/>
      <c r="AP602"/>
      <c r="AQ602"/>
    </row>
    <row r="603" spans="1:261" ht="14.85" customHeight="1" x14ac:dyDescent="0.2">
      <c r="A603" s="169" t="str">
        <f>IF(IFERROR(VLOOKUP(G603,EmployesActifs,1,FALSE),"Non")&lt;&gt;"Non","Oui","Non")</f>
        <v>Non</v>
      </c>
      <c r="B603" s="172">
        <f>IF(A603="Oui",1,0)</f>
        <v>0</v>
      </c>
      <c r="C603" s="172">
        <f>IF(OR(G603="Médecin",H603="Médecin",I603="Médecin",I603="Médecins",H603="anesthésiste",H603="boursier univ.",H603="chercheur",H603="chirurgien",H603="Résident(e)",H603="Md Urg",H603="Md Card",H603="Fellow",H603="Externe Médecine",H603="Directeur de la biobanque Médecin",H603="monit.-boursier",),1,0)</f>
        <v>0</v>
      </c>
      <c r="D603" s="172">
        <f>IF(OR(G603=0,H603="Stagiaire",H603="Stagiaires",H603="Externe",H603="Externes",G603="agence",H603="STAGIAIRE INFIRMIER(ÈRE)",H603="STAGIAIRE SI",H603="STAGIAIRE PAB",H603="STAGIAIRE EN PERFUSION",H603="Stagiaire Physiothérapeute",H603="Stagiaire médecine",H603="Stagiaire - Service sociaux",H603="STAGIAIRE SOINS INFIRMIERS",H603="STAGIAIRE EXTERNE EN MÉDECINE",H603="ss",),1,0)</f>
        <v>0</v>
      </c>
      <c r="E603" s="28" t="s">
        <v>2271</v>
      </c>
      <c r="F603" s="28" t="s">
        <v>2274</v>
      </c>
      <c r="G603" s="257">
        <v>3427</v>
      </c>
      <c r="H603" s="57" t="s">
        <v>42</v>
      </c>
      <c r="I603" s="52" t="s">
        <v>304</v>
      </c>
      <c r="J603" s="273">
        <f ca="1">IF(AK603&lt;=Données!$B$2,1," ")</f>
        <v>1</v>
      </c>
      <c r="K603" s="45"/>
      <c r="L603" s="46"/>
      <c r="M603" s="47"/>
      <c r="N603" s="48"/>
      <c r="O603" s="185"/>
      <c r="P603" s="187"/>
      <c r="Q603" s="185"/>
      <c r="R603" s="186"/>
      <c r="S603" s="186"/>
      <c r="T603" s="187"/>
      <c r="U603" s="187"/>
      <c r="V603" s="187"/>
      <c r="W603" s="187"/>
      <c r="X603" s="214"/>
      <c r="Y603" s="215"/>
      <c r="Z603" s="36">
        <v>1</v>
      </c>
      <c r="AA603" s="34" t="s">
        <v>56</v>
      </c>
      <c r="AB603" s="35"/>
      <c r="AC603" s="35"/>
      <c r="AD603" s="35"/>
      <c r="AE603" s="324"/>
      <c r="AF603" s="325"/>
      <c r="AG603" s="326"/>
      <c r="AH603" s="36"/>
      <c r="AI603" s="56"/>
      <c r="AJ603" s="41" t="s">
        <v>44</v>
      </c>
      <c r="AK603" s="42">
        <v>43914</v>
      </c>
      <c r="AL603" s="50"/>
      <c r="AM603" s="337" t="str">
        <f>INDEX($K$6:$AE$6,1,MATCH(1,K603:AE603,-1))</f>
        <v>1510-XS</v>
      </c>
      <c r="AN603" s="337" t="str">
        <f>IF(INDEX($K$6:$AE$6,1,MATCH(1,K603:AE603,1))&lt;&gt;INDEX($K$6:$AE$6,1,MATCH(1,K603:AE603,-1)),INDEX($K$6:$AE$6,1,MATCH(1,K603:AE603,1)),"-")</f>
        <v>-</v>
      </c>
      <c r="AO603"/>
      <c r="AP603"/>
      <c r="AQ603"/>
    </row>
    <row r="604" spans="1:261" x14ac:dyDescent="0.2">
      <c r="A604" s="169" t="str">
        <f>IF(IFERROR(VLOOKUP(G604,EmployesActifs,1,FALSE),"Non")&lt;&gt;"Non","Oui","Non")</f>
        <v>Non</v>
      </c>
      <c r="B604" s="172">
        <f>IF(A604="Oui",1,0)</f>
        <v>0</v>
      </c>
      <c r="C604" s="172">
        <f>IF(OR(G604="Médecin",H604="Médecin",I604="Médecin",I604="Médecins",H604="anesthésiste",H604="boursier univ.",H604="chercheur",H604="chirurgien",H604="Résident(e)",H604="Md Urg",H604="Md Card",H604="Fellow",H604="Externe Médecine",H604="Directeur de la biobanque Médecin",H604="monit.-boursier",),1,0)</f>
        <v>0</v>
      </c>
      <c r="D604" s="172">
        <f>IF(OR(G604=0,H604="Stagiaire",H604="Stagiaires",H604="Externe",H604="Externes",G604="agence",H604="STAGIAIRE INFIRMIER(ÈRE)",H604="STAGIAIRE SI",H604="STAGIAIRE PAB",H604="STAGIAIRE EN PERFUSION",H604="Stagiaire Physiothérapeute",H604="Stagiaire médecine",H604="Stagiaire - Service sociaux",H604="STAGIAIRE SOINS INFIRMIERS",H604="STAGIAIRE EXTERNE EN MÉDECINE",H604="ss",),1,0)</f>
        <v>0</v>
      </c>
      <c r="E604" s="28" t="s">
        <v>2275</v>
      </c>
      <c r="F604" s="28" t="s">
        <v>720</v>
      </c>
      <c r="G604" s="257">
        <v>4948</v>
      </c>
      <c r="H604" s="79" t="s">
        <v>641</v>
      </c>
      <c r="I604" s="164" t="s">
        <v>209</v>
      </c>
      <c r="J604" s="273">
        <f ca="1">IF(AK604&lt;=Données!$B$2,1," ")</f>
        <v>1</v>
      </c>
      <c r="K604" s="45"/>
      <c r="L604" s="46"/>
      <c r="M604" s="47"/>
      <c r="N604" s="48"/>
      <c r="O604" s="185"/>
      <c r="P604" s="187"/>
      <c r="Q604" s="185"/>
      <c r="R604" s="186"/>
      <c r="S604" s="186"/>
      <c r="T604" s="187"/>
      <c r="U604" s="187"/>
      <c r="V604" s="187"/>
      <c r="W604" s="187"/>
      <c r="X604" s="214"/>
      <c r="Y604" s="215"/>
      <c r="Z604" s="36">
        <v>1</v>
      </c>
      <c r="AA604" s="34"/>
      <c r="AB604" s="35"/>
      <c r="AC604" s="35"/>
      <c r="AD604" s="35"/>
      <c r="AE604" s="324"/>
      <c r="AF604" s="325"/>
      <c r="AG604" s="326"/>
      <c r="AH604" s="36"/>
      <c r="AI604" s="56"/>
      <c r="AJ604" s="41" t="s">
        <v>229</v>
      </c>
      <c r="AK604" s="42">
        <v>41607</v>
      </c>
      <c r="AL604" s="50" t="s">
        <v>200</v>
      </c>
      <c r="AM604" s="337" t="str">
        <f>INDEX($K$6:$AE$6,1,MATCH(1,K604:AE604,-1))</f>
        <v>1510-XS</v>
      </c>
      <c r="AN604" s="337" t="str">
        <f>IF(INDEX($K$6:$AE$6,1,MATCH(1,K604:AE604,1))&lt;&gt;INDEX($K$6:$AE$6,1,MATCH(1,K604:AE604,-1)),INDEX($K$6:$AE$6,1,MATCH(1,K604:AE604,1)),"-")</f>
        <v>-</v>
      </c>
      <c r="AO604"/>
      <c r="AP604"/>
      <c r="AQ604"/>
    </row>
    <row r="605" spans="1:261" x14ac:dyDescent="0.2">
      <c r="A605" s="169" t="str">
        <f>IF(IFERROR(VLOOKUP(G605,EmployesActifs,1,FALSE),"Non")&lt;&gt;"Non","Oui","Non")</f>
        <v>Non</v>
      </c>
      <c r="B605" s="172">
        <f>IF(A605="Oui",1,0)</f>
        <v>0</v>
      </c>
      <c r="C605" s="172">
        <f>IF(OR(G605="Médecin",H605="Médecin",I605="Médecin",I605="Médecins",H605="anesthésiste",H605="boursier univ.",H605="chercheur",H605="chirurgien",H605="Résident(e)",H605="Md Urg",H605="Md Card",H605="Fellow",H605="Externe Médecine",H605="Directeur de la biobanque Médecin",H605="monit.-boursier",),1,0)</f>
        <v>0</v>
      </c>
      <c r="D605" s="172">
        <f>IF(OR(G605=0,H605="Stagiaire",H605="Stagiaires",H605="Externe",H605="Externes",G605="agence",H605="STAGIAIRE INFIRMIER(ÈRE)",H605="STAGIAIRE SI",H605="STAGIAIRE PAB",H605="STAGIAIRE EN PERFUSION",H605="Stagiaire Physiothérapeute",H605="Stagiaire médecine",H605="Stagiaire - Service sociaux",H605="STAGIAIRE SOINS INFIRMIERS",H605="STAGIAIRE EXTERNE EN MÉDECINE",H605="ss",),1,0)</f>
        <v>0</v>
      </c>
      <c r="E605" s="28" t="s">
        <v>2277</v>
      </c>
      <c r="F605" s="28" t="s">
        <v>2278</v>
      </c>
      <c r="G605" s="257">
        <v>8017</v>
      </c>
      <c r="H605" s="57" t="s">
        <v>103</v>
      </c>
      <c r="I605" s="57" t="s">
        <v>65</v>
      </c>
      <c r="J605" s="273">
        <f ca="1">IF(AK605&lt;=Données!$B$2,1," ")</f>
        <v>1</v>
      </c>
      <c r="K605" s="45">
        <v>1</v>
      </c>
      <c r="L605" s="46"/>
      <c r="M605" s="47"/>
      <c r="N605" s="48"/>
      <c r="O605" s="185"/>
      <c r="P605" s="187"/>
      <c r="Q605" s="185"/>
      <c r="R605" s="186"/>
      <c r="S605" s="186"/>
      <c r="T605" s="187"/>
      <c r="U605" s="187"/>
      <c r="V605" s="187"/>
      <c r="W605" s="187"/>
      <c r="X605" s="214"/>
      <c r="Y605" s="215"/>
      <c r="Z605" s="36"/>
      <c r="AA605" s="34"/>
      <c r="AB605" s="35"/>
      <c r="AC605" s="35"/>
      <c r="AD605" s="35"/>
      <c r="AE605" s="324"/>
      <c r="AF605" s="325"/>
      <c r="AG605" s="326"/>
      <c r="AH605" s="36"/>
      <c r="AI605" s="56"/>
      <c r="AJ605" s="41" t="s">
        <v>153</v>
      </c>
      <c r="AK605" s="42">
        <v>44299</v>
      </c>
      <c r="AL605" s="50"/>
      <c r="AM605" s="337" t="str">
        <f>INDEX($K$6:$AE$6,1,MATCH(1,K605:AE605,-1))</f>
        <v>95PFE-L2S</v>
      </c>
      <c r="AN605" s="337" t="str">
        <f>IF(INDEX($K$6:$AE$6,1,MATCH(1,K605:AE605,1))&lt;&gt;INDEX($K$6:$AE$6,1,MATCH(1,K605:AE605,-1)),INDEX($K$6:$AE$6,1,MATCH(1,K605:AE605,1)),"-")</f>
        <v>-</v>
      </c>
      <c r="AO605"/>
      <c r="AP605"/>
      <c r="AQ605"/>
    </row>
    <row r="606" spans="1:261" x14ac:dyDescent="0.2">
      <c r="A606" s="169" t="str">
        <f>IF(IFERROR(VLOOKUP(G606,EmployesActifs,1,FALSE),"Non")&lt;&gt;"Non","Oui","Non")</f>
        <v>Non</v>
      </c>
      <c r="B606" s="172">
        <f>IF(A606="Oui",1,0)</f>
        <v>0</v>
      </c>
      <c r="C606" s="172">
        <f>IF(OR(G606="Médecin",H606="Médecin",I606="Médecin",I606="Médecins",H606="anesthésiste",H606="boursier univ.",H606="chercheur",H606="chirurgien",H606="Résident(e)",H606="Md Urg",H606="Md Card",H606="Fellow",H606="Externe Médecine",H606="Directeur de la biobanque Médecin",H606="monit.-boursier",),1,0)</f>
        <v>0</v>
      </c>
      <c r="D606" s="172">
        <f>IF(OR(G606=0,H606="Stagiaire",H606="Stagiaires",H606="Externe",H606="Externes",G606="agence",H606="STAGIAIRE INFIRMIER(ÈRE)",H606="STAGIAIRE SI",H606="STAGIAIRE PAB",H606="STAGIAIRE EN PERFUSION",H606="Stagiaire Physiothérapeute",H606="Stagiaire médecine",H606="Stagiaire - Service sociaux",H606="STAGIAIRE SOINS INFIRMIERS",H606="STAGIAIRE EXTERNE EN MÉDECINE",H606="ss",),1,0)</f>
        <v>0</v>
      </c>
      <c r="E606" s="28" t="s">
        <v>2279</v>
      </c>
      <c r="F606" s="28" t="s">
        <v>151</v>
      </c>
      <c r="G606" s="257">
        <v>1373</v>
      </c>
      <c r="H606" s="79" t="s">
        <v>570</v>
      </c>
      <c r="I606" s="164" t="s">
        <v>3400</v>
      </c>
      <c r="J606" s="273">
        <f ca="1">IF(AK606&lt;=Données!$B$2,1," ")</f>
        <v>1</v>
      </c>
      <c r="K606" s="45">
        <v>1</v>
      </c>
      <c r="L606" s="46"/>
      <c r="M606" s="47"/>
      <c r="N606" s="48"/>
      <c r="O606" s="185"/>
      <c r="P606" s="187"/>
      <c r="Q606" s="185"/>
      <c r="R606" s="186"/>
      <c r="S606" s="186"/>
      <c r="T606" s="187"/>
      <c r="U606" s="187"/>
      <c r="V606" s="187"/>
      <c r="W606" s="187"/>
      <c r="X606" s="214"/>
      <c r="Y606" s="215"/>
      <c r="Z606" s="36"/>
      <c r="AA606" s="34"/>
      <c r="AB606" s="35"/>
      <c r="AC606" s="35"/>
      <c r="AD606" s="35"/>
      <c r="AE606" s="324"/>
      <c r="AF606" s="325"/>
      <c r="AG606" s="326"/>
      <c r="AH606" s="344"/>
      <c r="AI606" s="56"/>
      <c r="AJ606" s="41" t="s">
        <v>98</v>
      </c>
      <c r="AK606" s="42">
        <v>44572</v>
      </c>
      <c r="AL606" s="50"/>
      <c r="AM606" s="337" t="str">
        <f>INDEX($K$6:$AE$6,1,MATCH(1,K606:AE606,-1))</f>
        <v>95PFE-L2S</v>
      </c>
      <c r="AN606" s="337" t="str">
        <f>IF(INDEX($K$6:$AE$6,1,MATCH(1,K606:AE606,1))&lt;&gt;INDEX($K$6:$AE$6,1,MATCH(1,K606:AE606,-1)),INDEX($K$6:$AE$6,1,MATCH(1,K606:AE606,1)),"-")</f>
        <v>-</v>
      </c>
      <c r="AO606"/>
      <c r="AP606"/>
      <c r="AQ606"/>
    </row>
    <row r="607" spans="1:261" x14ac:dyDescent="0.2">
      <c r="A607" s="169" t="str">
        <f>IF(IFERROR(VLOOKUP(G607,EmployesActifs,1,FALSE),"Non")&lt;&gt;"Non","Oui","Non")</f>
        <v>Non</v>
      </c>
      <c r="B607" s="172">
        <f>IF(A607="Oui",1,0)</f>
        <v>0</v>
      </c>
      <c r="C607" s="172">
        <f>IF(OR(G607="Médecin",H607="Médecin",I607="Médecin",I607="Médecins",H607="anesthésiste",H607="boursier univ.",H607="chercheur",H607="chirurgien",H607="Résident(e)",H607="Md Urg",H607="Md Card",H607="Fellow",H607="Externe Médecine",H607="Directeur de la biobanque Médecin",H607="monit.-boursier",),1,0)</f>
        <v>0</v>
      </c>
      <c r="D607" s="172">
        <f>IF(OR(G607=0,H607="Stagiaire",H607="Stagiaires",H607="Externe",H607="Externes",G607="agence",H607="STAGIAIRE INFIRMIER(ÈRE)",H607="STAGIAIRE SI",H607="STAGIAIRE PAB",H607="STAGIAIRE EN PERFUSION",H607="Stagiaire Physiothérapeute",H607="Stagiaire médecine",H607="Stagiaire - Service sociaux",H607="STAGIAIRE SOINS INFIRMIERS",H607="STAGIAIRE EXTERNE EN MÉDECINE",H607="ss",),1,0)</f>
        <v>0</v>
      </c>
      <c r="E607" s="28" t="s">
        <v>2279</v>
      </c>
      <c r="F607" s="28" t="s">
        <v>1987</v>
      </c>
      <c r="G607" s="255">
        <v>13617</v>
      </c>
      <c r="H607" s="79" t="s">
        <v>5324</v>
      </c>
      <c r="I607" s="164" t="s">
        <v>55</v>
      </c>
      <c r="J607" s="273" t="str">
        <f ca="1">IF(AK607&lt;=Données!$B$2,1," ")</f>
        <v xml:space="preserve"> </v>
      </c>
      <c r="K607" s="45">
        <v>1</v>
      </c>
      <c r="L607" s="46"/>
      <c r="M607" s="47"/>
      <c r="N607" s="48"/>
      <c r="O607" s="185"/>
      <c r="P607" s="187"/>
      <c r="Q607" s="185"/>
      <c r="R607" s="186"/>
      <c r="S607" s="186"/>
      <c r="T607" s="187"/>
      <c r="U607" s="187"/>
      <c r="V607" s="187"/>
      <c r="W607" s="187"/>
      <c r="X607" s="214"/>
      <c r="Y607" s="215"/>
      <c r="Z607" s="36"/>
      <c r="AA607" s="34"/>
      <c r="AB607" s="35"/>
      <c r="AC607" s="35"/>
      <c r="AD607" s="35"/>
      <c r="AE607" s="324"/>
      <c r="AF607" s="325"/>
      <c r="AG607" s="326"/>
      <c r="AH607" s="36"/>
      <c r="AI607" s="56"/>
      <c r="AJ607" s="41" t="s">
        <v>4462</v>
      </c>
      <c r="AK607" s="42">
        <v>45392</v>
      </c>
      <c r="AL607" s="50"/>
      <c r="AM607" s="337" t="str">
        <f>INDEX($K$6:$AE$6,1,MATCH(1,K607:AE607,-1))</f>
        <v>95PFE-L2S</v>
      </c>
      <c r="AN607" s="337" t="str">
        <f>IF(INDEX($K$6:$AE$6,1,MATCH(1,K607:AE607,1))&lt;&gt;INDEX($K$6:$AE$6,1,MATCH(1,K607:AE607,-1)),INDEX($K$6:$AE$6,1,MATCH(1,K607:AE607,1)),"-")</f>
        <v>-</v>
      </c>
      <c r="AO607"/>
      <c r="AP607"/>
      <c r="AQ607"/>
    </row>
    <row r="608" spans="1:261" x14ac:dyDescent="0.2">
      <c r="A608" s="169" t="str">
        <f>IF(IFERROR(VLOOKUP(G608,EmployesActifs,1,FALSE),"Non")&lt;&gt;"Non","Oui","Non")</f>
        <v>Non</v>
      </c>
      <c r="B608" s="172">
        <f>IF(A608="Oui",1,0)</f>
        <v>0</v>
      </c>
      <c r="C608" s="172">
        <f>IF(OR(G608="Médecin",H608="Médecin",I608="Médecin",I608="Médecins",H608="anesthésiste",H608="boursier univ.",H608="chercheur",H608="chirurgien",H608="Résident(e)",H608="Md Urg",H608="Md Card",H608="Fellow",H608="Externe Médecine",H608="Directeur de la biobanque Médecin",H608="monit.-boursier",),1,0)</f>
        <v>0</v>
      </c>
      <c r="D608" s="172">
        <f>IF(OR(G608=0,H608="Stagiaire",H608="Stagiaires",H608="Externe",H608="Externes",G608="agence",H608="STAGIAIRE INFIRMIER(ÈRE)",H608="STAGIAIRE SI",H608="STAGIAIRE PAB",H608="STAGIAIRE EN PERFUSION",H608="Stagiaire Physiothérapeute",H608="Stagiaire médecine",H608="Stagiaire - Service sociaux",H608="STAGIAIRE SOINS INFIRMIERS",H608="STAGIAIRE EXTERNE EN MÉDECINE",H608="ss",),1,0)</f>
        <v>0</v>
      </c>
      <c r="E608" s="28" t="s">
        <v>2279</v>
      </c>
      <c r="F608" s="28" t="s">
        <v>2280</v>
      </c>
      <c r="G608" s="257">
        <v>9284</v>
      </c>
      <c r="H608" s="57" t="s">
        <v>2281</v>
      </c>
      <c r="I608" s="66" t="s">
        <v>2282</v>
      </c>
      <c r="J608" s="273">
        <f ca="1">IF(AK608&lt;=Données!$B$2,1," ")</f>
        <v>1</v>
      </c>
      <c r="K608" s="45"/>
      <c r="L608" s="46"/>
      <c r="M608" s="47" t="s">
        <v>56</v>
      </c>
      <c r="N608" s="48"/>
      <c r="O608" s="185"/>
      <c r="P608" s="187"/>
      <c r="Q608" s="185"/>
      <c r="R608" s="186"/>
      <c r="S608" s="186">
        <v>1</v>
      </c>
      <c r="T608" s="187"/>
      <c r="U608" s="187"/>
      <c r="V608" s="187"/>
      <c r="W608" s="187"/>
      <c r="X608" s="214"/>
      <c r="Y608" s="215"/>
      <c r="Z608" s="36"/>
      <c r="AA608" s="34"/>
      <c r="AB608" s="35"/>
      <c r="AC608" s="35"/>
      <c r="AD608" s="35"/>
      <c r="AE608" s="324"/>
      <c r="AF608" s="325"/>
      <c r="AG608" s="326"/>
      <c r="AH608" s="36"/>
      <c r="AI608" s="56"/>
      <c r="AJ608" s="41" t="s">
        <v>50</v>
      </c>
      <c r="AK608" s="42">
        <v>44575</v>
      </c>
      <c r="AL608" s="50"/>
      <c r="AM608" s="337" t="str">
        <f>INDEX($K$6:$AE$6,1,MATCH(1,K608:AE608,-1))</f>
        <v>1870 +</v>
      </c>
      <c r="AN608" s="337" t="str">
        <f>IF(INDEX($K$6:$AE$6,1,MATCH(1,K608:AE608,1))&lt;&gt;INDEX($K$6:$AE$6,1,MATCH(1,K608:AE608,-1)),INDEX($K$6:$AE$6,1,MATCH(1,K608:AE608,1)),"-")</f>
        <v>-</v>
      </c>
      <c r="AO608"/>
      <c r="AP608"/>
      <c r="AQ608"/>
    </row>
    <row r="609" spans="1:261" x14ac:dyDescent="0.2">
      <c r="A609" s="169" t="str">
        <f>IF(IFERROR(VLOOKUP(G609,EmployesActifs,1,FALSE),"Non")&lt;&gt;"Non","Oui","Non")</f>
        <v>Non</v>
      </c>
      <c r="B609" s="172">
        <f>IF(A609="Oui",1,0)</f>
        <v>0</v>
      </c>
      <c r="C609" s="172">
        <f>IF(OR(G609="Médecin",H609="Médecin",I609="Médecin",I609="Médecins",H609="anesthésiste",H609="boursier univ.",H609="chercheur",H609="chirurgien",H609="Résident(e)",H609="Md Urg",H609="Md Card",H609="Fellow",H609="Externe Médecine",H609="Directeur de la biobanque Médecin",H609="monit.-boursier",),1,0)</f>
        <v>0</v>
      </c>
      <c r="D609" s="172">
        <f>IF(OR(G609=0,H609="Stagiaire",H609="Stagiaires",H609="Externe",H609="Externes",G609="agence",H609="STAGIAIRE INFIRMIER(ÈRE)",H609="STAGIAIRE SI",H609="STAGIAIRE PAB",H609="STAGIAIRE EN PERFUSION",H609="Stagiaire Physiothérapeute",H609="Stagiaire médecine",H609="Stagiaire - Service sociaux",H609="STAGIAIRE SOINS INFIRMIERS",H609="STAGIAIRE EXTERNE EN MÉDECINE",H609="ss",),1,0)</f>
        <v>0</v>
      </c>
      <c r="E609" s="28" t="s">
        <v>2286</v>
      </c>
      <c r="F609" s="28" t="s">
        <v>1061</v>
      </c>
      <c r="G609" s="255">
        <v>12740</v>
      </c>
      <c r="H609" s="79" t="s">
        <v>4060</v>
      </c>
      <c r="I609" s="164" t="s">
        <v>3410</v>
      </c>
      <c r="J609" s="273">
        <f ca="1">IF(AK609&lt;=Données!$B$2,1," ")</f>
        <v>1</v>
      </c>
      <c r="K609" s="45" t="s">
        <v>56</v>
      </c>
      <c r="L609" s="46" t="s">
        <v>56</v>
      </c>
      <c r="M609" s="47"/>
      <c r="N609" s="48">
        <v>1</v>
      </c>
      <c r="O609" s="185"/>
      <c r="P609" s="187"/>
      <c r="Q609" s="185"/>
      <c r="R609" s="186"/>
      <c r="S609" s="186"/>
      <c r="T609" s="187"/>
      <c r="U609" s="187"/>
      <c r="V609" s="187"/>
      <c r="W609" s="187"/>
      <c r="X609" s="214"/>
      <c r="Y609" s="215"/>
      <c r="Z609" s="36"/>
      <c r="AA609" s="34"/>
      <c r="AB609" s="35"/>
      <c r="AC609" s="35"/>
      <c r="AD609" s="35"/>
      <c r="AE609" s="324"/>
      <c r="AF609" s="325"/>
      <c r="AG609" s="326"/>
      <c r="AH609" s="36"/>
      <c r="AI609" s="56"/>
      <c r="AJ609" s="41" t="s">
        <v>652</v>
      </c>
      <c r="AK609" s="42">
        <v>45066</v>
      </c>
      <c r="AL609" s="50"/>
      <c r="AM609" s="337" t="str">
        <f>INDEX($K$6:$AE$6,1,MATCH(1,K609:AE609,-1))</f>
        <v>F550</v>
      </c>
      <c r="AN609" s="337" t="str">
        <f>IF(INDEX($K$6:$AE$6,1,MATCH(1,K609:AE609,1))&lt;&gt;INDEX($K$6:$AE$6,1,MATCH(1,K609:AE609,-1)),INDEX($K$6:$AE$6,1,MATCH(1,K609:AE609,1)),"-")</f>
        <v>-</v>
      </c>
      <c r="AO609"/>
      <c r="AP609"/>
      <c r="AQ609"/>
    </row>
    <row r="610" spans="1:261" x14ac:dyDescent="0.2">
      <c r="A610" s="169" t="str">
        <f>IF(IFERROR(VLOOKUP(G610,EmployesActifs,1,FALSE),"Non")&lt;&gt;"Non","Oui","Non")</f>
        <v>Non</v>
      </c>
      <c r="B610" s="172">
        <f>IF(A610="Oui",1,0)</f>
        <v>0</v>
      </c>
      <c r="C610" s="172">
        <f>IF(OR(G610="Médecin",H610="Médecin",I610="Médecin",I610="Médecins",H610="anesthésiste",H610="boursier univ.",H610="chercheur",H610="chirurgien",H610="Résident(e)",H610="Md Urg",H610="Md Card",H610="Fellow",H610="Externe Médecine",H610="Directeur de la biobanque Médecin",H610="monit.-boursier",),1,0)</f>
        <v>0</v>
      </c>
      <c r="D610" s="172">
        <f>IF(OR(G610=0,H610="Stagiaire",H610="Stagiaires",H610="Externe",H610="Externes",G610="agence",H610="STAGIAIRE INFIRMIER(ÈRE)",H610="STAGIAIRE SI",H610="STAGIAIRE PAB",H610="STAGIAIRE EN PERFUSION",H610="Stagiaire Physiothérapeute",H610="Stagiaire médecine",H610="Stagiaire - Service sociaux",H610="STAGIAIRE SOINS INFIRMIERS",H610="STAGIAIRE EXTERNE EN MÉDECINE",H610="ss",),1,0)</f>
        <v>0</v>
      </c>
      <c r="E610" s="28" t="s">
        <v>2291</v>
      </c>
      <c r="F610" s="28" t="s">
        <v>2292</v>
      </c>
      <c r="G610" s="257">
        <v>5424</v>
      </c>
      <c r="H610" s="57" t="s">
        <v>132</v>
      </c>
      <c r="I610" s="52" t="s">
        <v>65</v>
      </c>
      <c r="J610" s="273">
        <f ca="1">IF(AK610&lt;=Données!$B$2,1," ")</f>
        <v>1</v>
      </c>
      <c r="K610" s="45"/>
      <c r="L610" s="46"/>
      <c r="M610" s="47"/>
      <c r="N610" s="48"/>
      <c r="O610" s="185"/>
      <c r="P610" s="187"/>
      <c r="Q610" s="185">
        <v>1</v>
      </c>
      <c r="R610" s="186"/>
      <c r="S610" s="186"/>
      <c r="T610" s="187"/>
      <c r="U610" s="187"/>
      <c r="V610" s="187"/>
      <c r="W610" s="187"/>
      <c r="X610" s="214"/>
      <c r="Y610" s="215"/>
      <c r="Z610" s="36"/>
      <c r="AA610" s="34"/>
      <c r="AB610" s="35"/>
      <c r="AC610" s="35"/>
      <c r="AD610" s="35"/>
      <c r="AE610" s="324"/>
      <c r="AF610" s="325"/>
      <c r="AG610" s="326"/>
      <c r="AH610" s="36"/>
      <c r="AI610" s="56"/>
      <c r="AJ610" s="41" t="s">
        <v>44</v>
      </c>
      <c r="AK610" s="42">
        <v>43872</v>
      </c>
      <c r="AL610" s="50"/>
      <c r="AM610" s="337" t="str">
        <f>INDEX($K$6:$AE$6,1,MATCH(1,K610:AE610,-1))</f>
        <v>1860-S</v>
      </c>
      <c r="AN610" s="337" t="str">
        <f>IF(INDEX($K$6:$AE$6,1,MATCH(1,K610:AE610,1))&lt;&gt;INDEX($K$6:$AE$6,1,MATCH(1,K610:AE610,-1)),INDEX($K$6:$AE$6,1,MATCH(1,K610:AE610,1)),"-")</f>
        <v>-</v>
      </c>
      <c r="AO610"/>
      <c r="AP610"/>
      <c r="AQ610"/>
    </row>
    <row r="611" spans="1:261" x14ac:dyDescent="0.2">
      <c r="A611" s="169" t="str">
        <f>IF(IFERROR(VLOOKUP(G611,EmployesActifs,1,FALSE),"Non")&lt;&gt;"Non","Oui","Non")</f>
        <v>Non</v>
      </c>
      <c r="B611" s="172">
        <f>IF(A611="Oui",1,0)</f>
        <v>0</v>
      </c>
      <c r="C611" s="172">
        <f>IF(OR(G611="Médecin",H611="Médecin",I611="Médecin",I611="Médecins",H611="anesthésiste",H611="boursier univ.",H611="chercheur",H611="chirurgien",H611="Résident(e)",H611="Md Urg",H611="Md Card",H611="Fellow",H611="Externe Médecine",H611="Directeur de la biobanque Médecin",H611="monit.-boursier",),1,0)</f>
        <v>0</v>
      </c>
      <c r="D611" s="172">
        <f>IF(OR(G611=0,H611="Stagiaire",H611="Stagiaires",H611="Externe",H611="Externes",G611="agence",H611="STAGIAIRE INFIRMIER(ÈRE)",H611="STAGIAIRE SI",H611="STAGIAIRE PAB",H611="STAGIAIRE EN PERFUSION",H611="Stagiaire Physiothérapeute",H611="Stagiaire médecine",H611="Stagiaire - Service sociaux",H611="STAGIAIRE SOINS INFIRMIERS",H611="STAGIAIRE EXTERNE EN MÉDECINE",H611="ss",),1,0)</f>
        <v>0</v>
      </c>
      <c r="E611" s="28" t="s">
        <v>2295</v>
      </c>
      <c r="F611" s="28" t="s">
        <v>2296</v>
      </c>
      <c r="G611" s="257">
        <v>10849</v>
      </c>
      <c r="H611" s="57" t="s">
        <v>42</v>
      </c>
      <c r="I611" s="66" t="s">
        <v>401</v>
      </c>
      <c r="J611" s="273">
        <f ca="1">IF(AK611&lt;=Données!$B$2,1," ")</f>
        <v>1</v>
      </c>
      <c r="K611" s="45">
        <v>1</v>
      </c>
      <c r="L611" s="46"/>
      <c r="M611" s="47"/>
      <c r="N611" s="48"/>
      <c r="O611" s="185"/>
      <c r="P611" s="187"/>
      <c r="Q611" s="185"/>
      <c r="R611" s="186"/>
      <c r="S611" s="186"/>
      <c r="T611" s="187"/>
      <c r="U611" s="187"/>
      <c r="V611" s="187"/>
      <c r="W611" s="187"/>
      <c r="X611" s="214"/>
      <c r="Y611" s="215"/>
      <c r="Z611" s="36"/>
      <c r="AA611" s="34"/>
      <c r="AB611" s="35"/>
      <c r="AC611" s="35"/>
      <c r="AD611" s="35"/>
      <c r="AE611" s="324"/>
      <c r="AF611" s="325"/>
      <c r="AG611" s="326"/>
      <c r="AH611" s="36"/>
      <c r="AI611" s="56"/>
      <c r="AJ611" s="41" t="s">
        <v>98</v>
      </c>
      <c r="AK611" s="42">
        <v>44574</v>
      </c>
      <c r="AL611" s="50"/>
      <c r="AM611" s="337" t="str">
        <f>INDEX($K$6:$AE$6,1,MATCH(1,K611:AE611,-1))</f>
        <v>95PFE-L2S</v>
      </c>
      <c r="AN611" s="337" t="str">
        <f>IF(INDEX($K$6:$AE$6,1,MATCH(1,K611:AE611,1))&lt;&gt;INDEX($K$6:$AE$6,1,MATCH(1,K611:AE611,-1)),INDEX($K$6:$AE$6,1,MATCH(1,K611:AE611,1)),"-")</f>
        <v>-</v>
      </c>
      <c r="AO611"/>
      <c r="AP611"/>
      <c r="AQ611"/>
    </row>
    <row r="612" spans="1:261" s="63" customFormat="1" x14ac:dyDescent="0.2">
      <c r="A612" s="169" t="str">
        <f>IF(IFERROR(VLOOKUP(G612,EmployesActifs,1,FALSE),"Non")&lt;&gt;"Non","Oui","Non")</f>
        <v>Non</v>
      </c>
      <c r="B612" s="172">
        <f>IF(A612="Oui",1,0)</f>
        <v>0</v>
      </c>
      <c r="C612" s="172">
        <f>IF(OR(G612="Médecin",H612="Médecin",I612="Médecin",I612="Médecins",H612="anesthésiste",H612="boursier univ.",H612="chercheur",H612="chirurgien",H612="Résident(e)",H612="Md Urg",H612="Md Card",H612="Fellow",H612="Externe Médecine",H612="Directeur de la biobanque Médecin",H612="monit.-boursier",),1,0)</f>
        <v>0</v>
      </c>
      <c r="D612" s="172">
        <f>IF(OR(G612=0,H612="Stagiaire",H612="Stagiaires",H612="Externe",H612="Externes",G612="agence",H612="STAGIAIRE INFIRMIER(ÈRE)",H612="STAGIAIRE SI",H612="STAGIAIRE PAB",H612="STAGIAIRE EN PERFUSION",H612="Stagiaire Physiothérapeute",H612="Stagiaire médecine",H612="Stagiaire - Service sociaux",H612="STAGIAIRE SOINS INFIRMIERS",H612="STAGIAIRE EXTERNE EN MÉDECINE",H612="ss",),1,0)</f>
        <v>0</v>
      </c>
      <c r="E612" s="28" t="s">
        <v>2298</v>
      </c>
      <c r="F612" s="28" t="s">
        <v>2299</v>
      </c>
      <c r="G612" s="257">
        <v>10454</v>
      </c>
      <c r="H612" s="57" t="s">
        <v>54</v>
      </c>
      <c r="I612" s="52" t="s">
        <v>55</v>
      </c>
      <c r="J612" s="273">
        <f ca="1">IF(AK612&lt;=Données!$B$2,1," ")</f>
        <v>1</v>
      </c>
      <c r="K612" s="45">
        <v>1</v>
      </c>
      <c r="L612" s="46"/>
      <c r="M612" s="47"/>
      <c r="N612" s="48"/>
      <c r="O612" s="185"/>
      <c r="P612" s="187"/>
      <c r="Q612" s="185"/>
      <c r="R612" s="186"/>
      <c r="S612" s="186"/>
      <c r="T612" s="187"/>
      <c r="U612" s="187"/>
      <c r="V612" s="187"/>
      <c r="W612" s="187"/>
      <c r="X612" s="214"/>
      <c r="Y612" s="215"/>
      <c r="Z612" s="36"/>
      <c r="AA612" s="34"/>
      <c r="AB612" s="35"/>
      <c r="AC612" s="35"/>
      <c r="AD612" s="35"/>
      <c r="AE612" s="324"/>
      <c r="AF612" s="325"/>
      <c r="AG612" s="326"/>
      <c r="AH612" s="36"/>
      <c r="AI612" s="56"/>
      <c r="AJ612" s="41" t="s">
        <v>98</v>
      </c>
      <c r="AK612" s="42">
        <v>44588</v>
      </c>
      <c r="AL612" s="50"/>
      <c r="AM612" s="337" t="str">
        <f>INDEX($K$6:$AE$6,1,MATCH(1,K612:AE612,-1))</f>
        <v>95PFE-L2S</v>
      </c>
      <c r="AN612" s="337" t="str">
        <f>IF(INDEX($K$6:$AE$6,1,MATCH(1,K612:AE612,1))&lt;&gt;INDEX($K$6:$AE$6,1,MATCH(1,K612:AE612,-1)),INDEX($K$6:$AE$6,1,MATCH(1,K612:AE612,1)),"-")</f>
        <v>-</v>
      </c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</row>
    <row r="613" spans="1:261" s="63" customFormat="1" x14ac:dyDescent="0.2">
      <c r="A613" s="169" t="str">
        <f>IF(IFERROR(VLOOKUP(G613,EmployesActifs,1,FALSE),"Non")&lt;&gt;"Non","Oui","Non")</f>
        <v>Non</v>
      </c>
      <c r="B613" s="172">
        <f>IF(A613="Oui",1,0)</f>
        <v>0</v>
      </c>
      <c r="C613" s="172">
        <f>IF(OR(G613="Médecin",H613="Médecin",I613="Médecin",I613="Médecins",H613="anesthésiste",H613="boursier univ.",H613="chercheur",H613="chirurgien",H613="Résident(e)",H613="Md Urg",H613="Md Card",H613="Fellow",H613="Externe Médecine",H613="Directeur de la biobanque Médecin",H613="monit.-boursier",),1,0)</f>
        <v>0</v>
      </c>
      <c r="D613" s="172">
        <f>IF(OR(G613=0,H613="Stagiaire",H613="Stagiaires",H613="Externe",H613="Externes",G613="agence",H613="STAGIAIRE INFIRMIER(ÈRE)",H613="STAGIAIRE SI",H613="STAGIAIRE PAB",H613="STAGIAIRE EN PERFUSION",H613="Stagiaire Physiothérapeute",H613="Stagiaire médecine",H613="Stagiaire - Service sociaux",H613="STAGIAIRE SOINS INFIRMIERS",H613="STAGIAIRE EXTERNE EN MÉDECINE",H613="ss",),1,0)</f>
        <v>0</v>
      </c>
      <c r="E613" s="28" t="s">
        <v>4000</v>
      </c>
      <c r="F613" s="28" t="s">
        <v>1748</v>
      </c>
      <c r="G613" s="260">
        <v>13546</v>
      </c>
      <c r="H613" s="79" t="s">
        <v>2098</v>
      </c>
      <c r="I613" s="164" t="s">
        <v>5715</v>
      </c>
      <c r="J613" s="273" t="str">
        <f ca="1">IF(AK613&lt;=Données!$B$2,1," ")</f>
        <v xml:space="preserve"> </v>
      </c>
      <c r="K613" s="45">
        <v>1</v>
      </c>
      <c r="L613" s="46"/>
      <c r="M613" s="47"/>
      <c r="N613" s="48"/>
      <c r="O613" s="185"/>
      <c r="P613" s="187"/>
      <c r="Q613" s="185"/>
      <c r="R613" s="186"/>
      <c r="S613" s="186"/>
      <c r="T613" s="187"/>
      <c r="U613" s="187"/>
      <c r="V613" s="187"/>
      <c r="W613" s="187"/>
      <c r="X613" s="214"/>
      <c r="Y613" s="215"/>
      <c r="Z613" s="36"/>
      <c r="AA613" s="34"/>
      <c r="AB613" s="35"/>
      <c r="AC613" s="35"/>
      <c r="AD613" s="35"/>
      <c r="AE613" s="324"/>
      <c r="AF613" s="325"/>
      <c r="AG613" s="326"/>
      <c r="AH613" s="344"/>
      <c r="AI613" s="56"/>
      <c r="AJ613" s="41" t="s">
        <v>5851</v>
      </c>
      <c r="AK613" s="42">
        <v>45738</v>
      </c>
      <c r="AL613" s="50"/>
      <c r="AM613" s="337" t="str">
        <f>INDEX($K$6:$AE$6,1,MATCH(1,K613:AE613,-1))</f>
        <v>95PFE-L2S</v>
      </c>
      <c r="AN613" s="337" t="str">
        <f>IF(INDEX($K$6:$AE$6,1,MATCH(1,K613:AE613,1))&lt;&gt;INDEX($K$6:$AE$6,1,MATCH(1,K613:AE613,-1)),INDEX($K$6:$AE$6,1,MATCH(1,K613:AE613,1)),"-")</f>
        <v>-</v>
      </c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</row>
    <row r="614" spans="1:261" s="63" customFormat="1" x14ac:dyDescent="0.2">
      <c r="A614" s="169" t="str">
        <f>IF(IFERROR(VLOOKUP(G614,EmployesActifs,1,FALSE),"Non")&lt;&gt;"Non","Oui","Non")</f>
        <v>Non</v>
      </c>
      <c r="B614" s="172">
        <f>IF(A614="Oui",1,0)</f>
        <v>0</v>
      </c>
      <c r="C614" s="172">
        <f>IF(OR(G614="Médecin",H614="Médecin",I614="Médecin",I614="Médecins",H614="anesthésiste",H614="boursier univ.",H614="chercheur",H614="chirurgien",H614="Résident(e)",H614="Md Urg",H614="Md Card",H614="Fellow",H614="Externe Médecine",H614="Directeur de la biobanque Médecin",H614="monit.-boursier",),1,0)</f>
        <v>0</v>
      </c>
      <c r="D614" s="172">
        <f>IF(OR(G614=0,H614="Stagiaire",H614="Stagiaires",H614="Externe",H614="Externes",G614="agence",H614="STAGIAIRE INFIRMIER(ÈRE)",H614="STAGIAIRE SI",H614="STAGIAIRE PAB",H614="STAGIAIRE EN PERFUSION",H614="Stagiaire Physiothérapeute",H614="Stagiaire médecine",H614="Stagiaire - Service sociaux",H614="STAGIAIRE SOINS INFIRMIERS",H614="STAGIAIRE EXTERNE EN MÉDECINE",H614="ss",),1,0)</f>
        <v>0</v>
      </c>
      <c r="E614" s="28" t="s">
        <v>2301</v>
      </c>
      <c r="F614" s="28" t="s">
        <v>276</v>
      </c>
      <c r="G614" s="257">
        <v>6837</v>
      </c>
      <c r="H614" s="57" t="s">
        <v>132</v>
      </c>
      <c r="I614" s="52" t="s">
        <v>770</v>
      </c>
      <c r="J614" s="273">
        <f ca="1">IF(AK614&lt;=Données!$B$2,1," ")</f>
        <v>1</v>
      </c>
      <c r="K614" s="45"/>
      <c r="L614" s="46"/>
      <c r="M614" s="47"/>
      <c r="N614" s="48"/>
      <c r="O614" s="185"/>
      <c r="P614" s="187"/>
      <c r="Q614" s="185"/>
      <c r="R614" s="186"/>
      <c r="S614" s="186">
        <v>1</v>
      </c>
      <c r="T614" s="187"/>
      <c r="U614" s="187"/>
      <c r="V614" s="187"/>
      <c r="W614" s="187"/>
      <c r="X614" s="214"/>
      <c r="Y614" s="215"/>
      <c r="Z614" s="36"/>
      <c r="AA614" s="34"/>
      <c r="AB614" s="35"/>
      <c r="AC614" s="35"/>
      <c r="AD614" s="35"/>
      <c r="AE614" s="324"/>
      <c r="AF614" s="325"/>
      <c r="AG614" s="326"/>
      <c r="AH614" s="36"/>
      <c r="AI614" s="56"/>
      <c r="AJ614" s="41" t="s">
        <v>778</v>
      </c>
      <c r="AK614" s="42">
        <v>42047</v>
      </c>
      <c r="AL614" s="50" t="s">
        <v>200</v>
      </c>
      <c r="AM614" s="337" t="str">
        <f>INDEX($K$6:$AE$6,1,MATCH(1,K614:AE614,-1))</f>
        <v>1870 +</v>
      </c>
      <c r="AN614" s="337" t="str">
        <f>IF(INDEX($K$6:$AE$6,1,MATCH(1,K614:AE614,1))&lt;&gt;INDEX($K$6:$AE$6,1,MATCH(1,K614:AE614,-1)),INDEX($K$6:$AE$6,1,MATCH(1,K614:AE614,1)),"-")</f>
        <v>-</v>
      </c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</row>
    <row r="615" spans="1:261" s="63" customFormat="1" x14ac:dyDescent="0.2">
      <c r="A615" s="169" t="str">
        <f>IF(IFERROR(VLOOKUP(G615,EmployesActifs,1,FALSE),"Non")&lt;&gt;"Non","Oui","Non")</f>
        <v>Non</v>
      </c>
      <c r="B615" s="172">
        <f>IF(A615="Oui",1,0)</f>
        <v>0</v>
      </c>
      <c r="C615" s="172">
        <f>IF(OR(G615="Médecin",H615="Médecin",I615="Médecin",I615="Médecins",H615="anesthésiste",H615="boursier univ.",H615="chercheur",H615="chirurgien",H615="Résident(e)",H615="Md Urg",H615="Md Card",H615="Fellow",H615="Externe Médecine",H615="Directeur de la biobanque Médecin",H615="monit.-boursier",),1,0)</f>
        <v>0</v>
      </c>
      <c r="D615" s="172">
        <f>IF(OR(G615=0,H615="Stagiaire",H615="Stagiaires",H615="Externe",H615="Externes",G615="agence",H615="STAGIAIRE INFIRMIER(ÈRE)",H615="STAGIAIRE SI",H615="STAGIAIRE PAB",H615="STAGIAIRE EN PERFUSION",H615="Stagiaire Physiothérapeute",H615="Stagiaire médecine",H615="Stagiaire - Service sociaux",H615="STAGIAIRE SOINS INFIRMIERS",H615="STAGIAIRE EXTERNE EN MÉDECINE",H615="ss",),1,0)</f>
        <v>0</v>
      </c>
      <c r="E615" s="28" t="s">
        <v>2310</v>
      </c>
      <c r="F615" s="28" t="s">
        <v>2311</v>
      </c>
      <c r="G615" s="257">
        <v>12062</v>
      </c>
      <c r="H615" s="79" t="s">
        <v>570</v>
      </c>
      <c r="I615" s="164" t="s">
        <v>3564</v>
      </c>
      <c r="J615" s="273" t="str">
        <f ca="1">IF(AL615&lt;=Données!$B$2,1," ")</f>
        <v xml:space="preserve"> </v>
      </c>
      <c r="K615" s="45"/>
      <c r="L615" s="46"/>
      <c r="M615" s="47"/>
      <c r="N615" s="48"/>
      <c r="O615" s="185"/>
      <c r="P615" s="187"/>
      <c r="Q615" s="185"/>
      <c r="R615" s="186"/>
      <c r="S615" s="186">
        <v>1</v>
      </c>
      <c r="T615" s="187"/>
      <c r="U615" s="187"/>
      <c r="V615" s="187"/>
      <c r="W615" s="187"/>
      <c r="X615" s="214"/>
      <c r="Y615" s="215"/>
      <c r="Z615" s="36"/>
      <c r="AA615" s="34"/>
      <c r="AB615" s="35"/>
      <c r="AC615" s="35"/>
      <c r="AD615" s="35"/>
      <c r="AE615" s="324"/>
      <c r="AF615" s="325"/>
      <c r="AG615" s="326"/>
      <c r="AH615" s="36"/>
      <c r="AI615" s="56"/>
      <c r="AJ615" s="328"/>
      <c r="AK615" s="330" t="s">
        <v>652</v>
      </c>
      <c r="AL615" s="331">
        <v>45539</v>
      </c>
      <c r="AM615" s="337" t="str">
        <f>INDEX($K$6:$AE$6,1,MATCH(1,K615:AE615,-1))</f>
        <v>1870 +</v>
      </c>
      <c r="AN615" s="337" t="str">
        <f>IF(INDEX($K$6:$AE$6,1,MATCH(1,K615:AE615,1))&lt;&gt;INDEX($K$6:$AE$6,1,MATCH(1,K615:AE615,-1)),INDEX($K$6:$AE$6,1,MATCH(1,K615:AE615,1)),"-")</f>
        <v>-</v>
      </c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</row>
    <row r="616" spans="1:261" s="63" customFormat="1" x14ac:dyDescent="0.2">
      <c r="A616" s="169" t="str">
        <f>IF(IFERROR(VLOOKUP(G616,EmployesActifs,1,FALSE),"Non")&lt;&gt;"Non","Oui","Non")</f>
        <v>Non</v>
      </c>
      <c r="B616" s="172">
        <f>IF(A616="Oui",1,0)</f>
        <v>0</v>
      </c>
      <c r="C616" s="172">
        <f>IF(OR(G616="Médecin",H616="Médecin",I616="Médecin",I616="Médecins",H616="anesthésiste",H616="boursier univ.",H616="chercheur",H616="chirurgien",H616="Résident(e)",H616="Md Urg",H616="Md Card",H616="Fellow",H616="Externe Médecine",H616="Directeur de la biobanque Médecin",H616="monit.-boursier",),1,0)</f>
        <v>0</v>
      </c>
      <c r="D616" s="172">
        <f>IF(OR(G616=0,H616="Stagiaire",H616="Stagiaires",H616="Externe",H616="Externes",G616="agence",H616="STAGIAIRE INFIRMIER(ÈRE)",H616="STAGIAIRE SI",H616="STAGIAIRE PAB",H616="STAGIAIRE EN PERFUSION",H616="Stagiaire Physiothérapeute",H616="Stagiaire médecine",H616="Stagiaire - Service sociaux",H616="STAGIAIRE SOINS INFIRMIERS",H616="STAGIAIRE EXTERNE EN MÉDECINE",H616="ss",),1,0)</f>
        <v>0</v>
      </c>
      <c r="E616" s="28" t="s">
        <v>2310</v>
      </c>
      <c r="F616" s="28" t="s">
        <v>138</v>
      </c>
      <c r="G616" s="257">
        <v>9978</v>
      </c>
      <c r="H616" s="79" t="s">
        <v>1867</v>
      </c>
      <c r="I616" s="164" t="s">
        <v>3399</v>
      </c>
      <c r="J616" s="273">
        <f ca="1">IF(AL616&lt;=Données!$B$2,1," ")</f>
        <v>1</v>
      </c>
      <c r="K616" s="45">
        <v>1</v>
      </c>
      <c r="L616" s="46"/>
      <c r="M616" s="47"/>
      <c r="N616" s="48"/>
      <c r="O616" s="185"/>
      <c r="P616" s="187"/>
      <c r="Q616" s="185"/>
      <c r="R616" s="186"/>
      <c r="S616" s="186"/>
      <c r="T616" s="187"/>
      <c r="U616" s="187"/>
      <c r="V616" s="187"/>
      <c r="W616" s="187"/>
      <c r="X616" s="214"/>
      <c r="Y616" s="215"/>
      <c r="Z616" s="36"/>
      <c r="AA616" s="34"/>
      <c r="AB616" s="35"/>
      <c r="AC616" s="35"/>
      <c r="AD616" s="35"/>
      <c r="AE616" s="324"/>
      <c r="AF616" s="325"/>
      <c r="AG616" s="326"/>
      <c r="AH616" s="36"/>
      <c r="AI616" s="56"/>
      <c r="AJ616" s="328"/>
      <c r="AK616" s="330" t="s">
        <v>57</v>
      </c>
      <c r="AL616" s="331">
        <v>44580</v>
      </c>
      <c r="AM616" s="337" t="str">
        <f>INDEX($K$6:$AE$6,1,MATCH(1,K616:AE616,-1))</f>
        <v>95PFE-L2S</v>
      </c>
      <c r="AN616" s="337" t="str">
        <f>IF(INDEX($K$6:$AE$6,1,MATCH(1,K616:AE616,1))&lt;&gt;INDEX($K$6:$AE$6,1,MATCH(1,K616:AE616,-1)),INDEX($K$6:$AE$6,1,MATCH(1,K616:AE616,1)),"-")</f>
        <v>-</v>
      </c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</row>
    <row r="617" spans="1:261" s="63" customFormat="1" x14ac:dyDescent="0.2">
      <c r="A617" s="169" t="str">
        <f>IF(IFERROR(VLOOKUP(G617,EmployesActifs,1,FALSE),"Non")&lt;&gt;"Non","Oui","Non")</f>
        <v>Non</v>
      </c>
      <c r="B617" s="172">
        <f>IF(A617="Oui",1,0)</f>
        <v>0</v>
      </c>
      <c r="C617" s="172">
        <f>IF(OR(G617="Médecin",H617="Médecin",I617="Médecin",I617="Médecins",H617="anesthésiste",H617="boursier univ.",H617="chercheur",H617="chirurgien",H617="Résident(e)",H617="Md Urg",H617="Md Card",H617="Fellow",H617="Externe Médecine",H617="Directeur de la biobanque Médecin",H617="monit.-boursier",),1,0)</f>
        <v>0</v>
      </c>
      <c r="D617" s="172">
        <f>IF(OR(G617=0,H617="Stagiaire",H617="Stagiaires",H617="Externe",H617="Externes",G617="agence",H617="STAGIAIRE INFIRMIER(ÈRE)",H617="STAGIAIRE SI",H617="STAGIAIRE PAB",H617="STAGIAIRE EN PERFUSION",H617="Stagiaire Physiothérapeute",H617="Stagiaire médecine",H617="Stagiaire - Service sociaux",H617="STAGIAIRE SOINS INFIRMIERS",H617="STAGIAIRE EXTERNE EN MÉDECINE",H617="ss",),1,0)</f>
        <v>0</v>
      </c>
      <c r="E617" s="28" t="s">
        <v>2310</v>
      </c>
      <c r="F617" s="28" t="s">
        <v>584</v>
      </c>
      <c r="G617" s="257">
        <v>1298</v>
      </c>
      <c r="H617" s="79" t="s">
        <v>1867</v>
      </c>
      <c r="I617" s="164" t="s">
        <v>3399</v>
      </c>
      <c r="J617" s="273">
        <f ca="1">IF(AK617&lt;=Données!$B$2,1," ")</f>
        <v>1</v>
      </c>
      <c r="K617" s="45"/>
      <c r="L617" s="46">
        <v>1</v>
      </c>
      <c r="M617" s="47"/>
      <c r="N617" s="48"/>
      <c r="O617" s="185"/>
      <c r="P617" s="187"/>
      <c r="Q617" s="185"/>
      <c r="R617" s="186"/>
      <c r="S617" s="186"/>
      <c r="T617" s="187"/>
      <c r="U617" s="187"/>
      <c r="V617" s="187"/>
      <c r="W617" s="187"/>
      <c r="X617" s="214"/>
      <c r="Y617" s="215"/>
      <c r="Z617" s="36"/>
      <c r="AA617" s="34"/>
      <c r="AB617" s="35"/>
      <c r="AC617" s="35"/>
      <c r="AD617" s="35"/>
      <c r="AE617" s="324"/>
      <c r="AF617" s="325"/>
      <c r="AG617" s="326"/>
      <c r="AH617" s="36"/>
      <c r="AI617" s="56"/>
      <c r="AJ617" s="41" t="s">
        <v>57</v>
      </c>
      <c r="AK617" s="42">
        <v>44594</v>
      </c>
      <c r="AL617" s="50"/>
      <c r="AM617" s="337" t="str">
        <f>INDEX($K$6:$AE$6,1,MATCH(1,K617:AE617,-1))</f>
        <v>95PFE-L2M</v>
      </c>
      <c r="AN617" s="337" t="str">
        <f>IF(INDEX($K$6:$AE$6,1,MATCH(1,K617:AE617,1))&lt;&gt;INDEX($K$6:$AE$6,1,MATCH(1,K617:AE617,-1)),INDEX($K$6:$AE$6,1,MATCH(1,K617:AE617,1)),"-")</f>
        <v>-</v>
      </c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</row>
    <row r="618" spans="1:261" x14ac:dyDescent="0.2">
      <c r="A618" s="169" t="str">
        <f>IF(IFERROR(VLOOKUP(G618,EmployesActifs,1,FALSE),"Non")&lt;&gt;"Non","Oui","Non")</f>
        <v>Non</v>
      </c>
      <c r="B618" s="172">
        <f>IF(A618="Oui",1,0)</f>
        <v>0</v>
      </c>
      <c r="C618" s="172">
        <f>IF(OR(G618="Médecin",H618="Médecin",I618="Médecin",I618="Médecins",H618="anesthésiste",H618="boursier univ.",H618="chercheur",H618="chirurgien",H618="Résident(e)",H618="Md Urg",H618="Md Card",H618="Fellow",H618="Externe Médecine",H618="Directeur de la biobanque Médecin",H618="monit.-boursier",),1,0)</f>
        <v>0</v>
      </c>
      <c r="D618" s="172">
        <f>IF(OR(G618=0,H618="Stagiaire",H618="Stagiaires",H618="Externe",H618="Externes",G618="agence",H618="STAGIAIRE INFIRMIER(ÈRE)",H618="STAGIAIRE SI",H618="STAGIAIRE PAB",H618="STAGIAIRE EN PERFUSION",H618="Stagiaire Physiothérapeute",H618="Stagiaire médecine",H618="Stagiaire - Service sociaux",H618="STAGIAIRE SOINS INFIRMIERS",H618="STAGIAIRE EXTERNE EN MÉDECINE",H618="ss",),1,0)</f>
        <v>0</v>
      </c>
      <c r="E618" s="28" t="s">
        <v>2324</v>
      </c>
      <c r="F618" s="28" t="s">
        <v>2325</v>
      </c>
      <c r="G618" s="257">
        <v>1446</v>
      </c>
      <c r="H618" s="57" t="s">
        <v>42</v>
      </c>
      <c r="I618" s="66" t="s">
        <v>206</v>
      </c>
      <c r="J618" s="273">
        <f ca="1">IF(AK618&lt;=Données!$B$2,1," ")</f>
        <v>1</v>
      </c>
      <c r="K618" s="45" t="s">
        <v>56</v>
      </c>
      <c r="L618" s="46">
        <v>1</v>
      </c>
      <c r="M618" s="47" t="s">
        <v>56</v>
      </c>
      <c r="N618" s="48"/>
      <c r="O618" s="185"/>
      <c r="P618" s="187"/>
      <c r="Q618" s="185"/>
      <c r="R618" s="186"/>
      <c r="S618" s="186" t="s">
        <v>56</v>
      </c>
      <c r="T618" s="187"/>
      <c r="U618" s="187"/>
      <c r="V618" s="187"/>
      <c r="W618" s="187"/>
      <c r="X618" s="214"/>
      <c r="Y618" s="215"/>
      <c r="Z618" s="36"/>
      <c r="AA618" s="34"/>
      <c r="AB618" s="35"/>
      <c r="AC618" s="35"/>
      <c r="AD618" s="35"/>
      <c r="AE618" s="324"/>
      <c r="AF618" s="325"/>
      <c r="AG618" s="326"/>
      <c r="AH618" s="36"/>
      <c r="AI618" s="56"/>
      <c r="AJ618" s="41" t="s">
        <v>98</v>
      </c>
      <c r="AK618" s="42">
        <v>44580</v>
      </c>
      <c r="AL618" s="50"/>
      <c r="AM618" s="337" t="str">
        <f>INDEX($K$6:$AE$6,1,MATCH(1,K618:AE618,-1))</f>
        <v>95PFE-L2M</v>
      </c>
      <c r="AN618" s="337" t="str">
        <f>IF(INDEX($K$6:$AE$6,1,MATCH(1,K618:AE618,1))&lt;&gt;INDEX($K$6:$AE$6,1,MATCH(1,K618:AE618,-1)),INDEX($K$6:$AE$6,1,MATCH(1,K618:AE618,1)),"-")</f>
        <v>-</v>
      </c>
      <c r="AO618"/>
      <c r="AP618"/>
      <c r="AQ618"/>
    </row>
    <row r="619" spans="1:261" x14ac:dyDescent="0.2">
      <c r="A619" s="169" t="str">
        <f>IF(IFERROR(VLOOKUP(G619,EmployesActifs,1,FALSE),"Non")&lt;&gt;"Non","Oui","Non")</f>
        <v>Non</v>
      </c>
      <c r="B619" s="172">
        <f>IF(A619="Oui",1,0)</f>
        <v>0</v>
      </c>
      <c r="C619" s="172">
        <f>IF(OR(G619="Médecin",H619="Médecin",I619="Médecin",I619="Médecins",H619="anesthésiste",H619="boursier univ.",H619="chercheur",H619="chirurgien",H619="Résident(e)",H619="Md Urg",H619="Md Card",LEFT(H619,6)="Fellow",H619="Externe Médecine",H619="Directeur de la biobanque Médecin",H619="monit.-boursier",),1,0)</f>
        <v>0</v>
      </c>
      <c r="D619" s="172">
        <f>IF(OR(G619=0,H619="Stagiaire",H619="Stagiaires",H619="Externe",H619="Externes",G619="agence",H619="STAGIAIRE INFIRMIER(ÈRE)",H619="STAGIAIRE SI",H619="STAGIAIRE S.I.",H619="STAGIAIRE PAB",H619="STAGIAIRE EN PERFUSION",H619="Stagiaire Physiothérapeute",H619="Stagiaire médecine",H619="Stagiaire - Service sociaux",H619="STAGIAIRE SOINS INFIRMIERS",H619="STAGIAIRE EXTERNE EN MÉDECINE",H619="ss",),1,0)</f>
        <v>0</v>
      </c>
      <c r="E619" s="28" t="s">
        <v>2326</v>
      </c>
      <c r="F619" s="28" t="s">
        <v>877</v>
      </c>
      <c r="G619" s="257">
        <v>12667</v>
      </c>
      <c r="H619" s="79" t="s">
        <v>1821</v>
      </c>
      <c r="I619" s="164" t="s">
        <v>553</v>
      </c>
      <c r="J619" s="273">
        <f ca="1">IF(AK619&lt;=Données!$B$2,1," ")</f>
        <v>1</v>
      </c>
      <c r="K619" s="45" t="s">
        <v>56</v>
      </c>
      <c r="L619" s="46"/>
      <c r="M619" s="47"/>
      <c r="N619" s="48" t="s">
        <v>56</v>
      </c>
      <c r="O619" s="185"/>
      <c r="P619" s="187"/>
      <c r="Q619" s="185" t="s">
        <v>56</v>
      </c>
      <c r="R619" s="186"/>
      <c r="S619" s="186" t="s">
        <v>56</v>
      </c>
      <c r="T619" s="187"/>
      <c r="U619" s="187"/>
      <c r="V619" s="187"/>
      <c r="W619" s="187"/>
      <c r="X619" s="214"/>
      <c r="Y619" s="215"/>
      <c r="Z619" s="36" t="s">
        <v>56</v>
      </c>
      <c r="AA619" s="34"/>
      <c r="AB619" s="35"/>
      <c r="AC619" s="35"/>
      <c r="AD619" s="35"/>
      <c r="AE619" s="324"/>
      <c r="AF619" s="325"/>
      <c r="AG619" s="326"/>
      <c r="AH619" s="344"/>
      <c r="AI619" s="56"/>
      <c r="AJ619" s="41" t="s">
        <v>85</v>
      </c>
      <c r="AK619" s="42">
        <v>44930</v>
      </c>
      <c r="AL619" s="50" t="s">
        <v>3096</v>
      </c>
      <c r="AM619" s="337" t="e">
        <f>INDEX($K$6:$AE$6,1,MATCH(1,K619:AE619,-1))</f>
        <v>#N/A</v>
      </c>
      <c r="AN619" s="337" t="e">
        <f>IF(INDEX($K$6:$AE$6,1,MATCH(1,K619:AE619,1))&lt;&gt;INDEX($K$6:$AE$6,1,MATCH(1,K619:AE619,-1)),INDEX($K$6:$AE$6,1,MATCH(1,K619:AE619,1)),"-")</f>
        <v>#N/A</v>
      </c>
      <c r="AO619"/>
      <c r="AP619"/>
      <c r="AQ619"/>
    </row>
    <row r="620" spans="1:261" x14ac:dyDescent="0.2">
      <c r="A620" s="169" t="str">
        <f>IF(IFERROR(VLOOKUP(G620,EmployesActifs,1,FALSE),"Non")&lt;&gt;"Non","Oui","Non")</f>
        <v>Non</v>
      </c>
      <c r="B620" s="172">
        <f>IF(A620="Oui",1,0)</f>
        <v>0</v>
      </c>
      <c r="C620" s="172">
        <f>IF(OR(G620="Médecin",H620="Médecin",I620="Médecin",I620="Médecins",H620="anesthésiste",H620="boursier univ.",H620="chercheur",H620="chirurgien",H620="Résident(e)",H620="Md Urg",H620="Md Card",H620="Fellow",H620="Externe Médecine",H620="Directeur de la biobanque Médecin",H620="monit.-boursier",),1,0)</f>
        <v>0</v>
      </c>
      <c r="D620" s="172">
        <f>IF(OR(G620=0,H620="Stagiaire",H620="Stagiaires",H620="Externe",H620="Externes",G620="agence",H620="STAGIAIRE INFIRMIER(ÈRE)",H620="STAGIAIRE SI",H620="STAGIAIRE PAB",H620="STAGIAIRE EN PERFUSION",H620="Stagiaire Physiothérapeute",H620="Stagiaire médecine",H620="Stagiaire - Service sociaux",H620="STAGIAIRE SOINS INFIRMIERS",H620="STAGIAIRE EXTERNE EN MÉDECINE",H620="ss",),1,0)</f>
        <v>0</v>
      </c>
      <c r="E620" s="28" t="s">
        <v>2329</v>
      </c>
      <c r="F620" s="28" t="s">
        <v>559</v>
      </c>
      <c r="G620" s="257">
        <v>9174</v>
      </c>
      <c r="H620" s="57" t="s">
        <v>54</v>
      </c>
      <c r="I620" s="52" t="s">
        <v>2308</v>
      </c>
      <c r="J620" s="273">
        <f ca="1">IF(AK620&lt;=Données!$B$2,1," ")</f>
        <v>1</v>
      </c>
      <c r="K620" s="45" t="s">
        <v>56</v>
      </c>
      <c r="L620" s="46"/>
      <c r="M620" s="47"/>
      <c r="N620" s="48"/>
      <c r="O620" s="185"/>
      <c r="P620" s="187"/>
      <c r="Q620" s="185" t="s">
        <v>56</v>
      </c>
      <c r="R620" s="186"/>
      <c r="S620" s="186"/>
      <c r="T620" s="187">
        <v>1</v>
      </c>
      <c r="U620" s="187"/>
      <c r="V620" s="187"/>
      <c r="W620" s="187"/>
      <c r="X620" s="214"/>
      <c r="Y620" s="215"/>
      <c r="Z620" s="36" t="s">
        <v>56</v>
      </c>
      <c r="AA620" s="34"/>
      <c r="AB620" s="35"/>
      <c r="AC620" s="35"/>
      <c r="AD620" s="35"/>
      <c r="AE620" s="324"/>
      <c r="AF620" s="325"/>
      <c r="AG620" s="326"/>
      <c r="AH620" s="36"/>
      <c r="AI620" s="56"/>
      <c r="AJ620" s="41" t="s">
        <v>565</v>
      </c>
      <c r="AK620" s="42">
        <v>44329</v>
      </c>
      <c r="AL620" s="50"/>
      <c r="AM620" s="337">
        <f>INDEX($K$6:$AE$6,1,MATCH(1,K620:AE620,-1))</f>
        <v>8210</v>
      </c>
      <c r="AN620" s="337" t="str">
        <f>IF(INDEX($K$6:$AE$6,1,MATCH(1,K620:AE620,1))&lt;&gt;INDEX($K$6:$AE$6,1,MATCH(1,K620:AE620,-1)),INDEX($K$6:$AE$6,1,MATCH(1,K620:AE620,1)),"-")</f>
        <v>-</v>
      </c>
      <c r="AO620"/>
      <c r="AP620"/>
      <c r="AQ620"/>
    </row>
    <row r="621" spans="1:261" x14ac:dyDescent="0.2">
      <c r="A621" s="169" t="str">
        <f>IF(IFERROR(VLOOKUP(G621,EmployesActifs,1,FALSE),"Non")&lt;&gt;"Non","Oui","Non")</f>
        <v>Non</v>
      </c>
      <c r="B621" s="172">
        <f>IF(A621="Oui",1,0)</f>
        <v>0</v>
      </c>
      <c r="C621" s="172">
        <f>IF(OR(G621="Médecin",H621="Médecin",I621="Médecin",I621="Médecins",H621="anesthésiste",H621="boursier univ.",H621="chercheur",H621="chirurgien",H621="Résident(e)",H621="Md Urg",H621="Md Card",H621="Fellow",H621="Externe Médecine",H621="Directeur de la biobanque Médecin",H621="monit.-boursier",),1,0)</f>
        <v>0</v>
      </c>
      <c r="D621" s="172">
        <f>IF(OR(G621=0,H621="Stagiaire",H621="Stagiaires",H621="Externe",H621="Externes",G621="agence",H621="STAGIAIRE INFIRMIER(ÈRE)",H621="STAGIAIRE SI",H621="STAGIAIRE PAB",H621="STAGIAIRE EN PERFUSION",H621="Stagiaire Physiothérapeute",H621="Stagiaire médecine",H621="Stagiaire - Service sociaux",H621="STAGIAIRE SOINS INFIRMIERS",H621="STAGIAIRE EXTERNE EN MÉDECINE",H621="ss",),1,0)</f>
        <v>0</v>
      </c>
      <c r="E621" s="28" t="s">
        <v>2330</v>
      </c>
      <c r="F621" s="28" t="s">
        <v>429</v>
      </c>
      <c r="G621" s="257">
        <v>9995</v>
      </c>
      <c r="H621" s="57" t="s">
        <v>42</v>
      </c>
      <c r="I621" s="66" t="s">
        <v>1450</v>
      </c>
      <c r="J621" s="273">
        <f ca="1">IF(AK621&lt;=Données!$B$2,1," ")</f>
        <v>1</v>
      </c>
      <c r="K621" s="45"/>
      <c r="L621" s="46"/>
      <c r="M621" s="47"/>
      <c r="N621" s="48"/>
      <c r="O621" s="185"/>
      <c r="P621" s="187"/>
      <c r="Q621" s="185">
        <v>1</v>
      </c>
      <c r="R621" s="186"/>
      <c r="S621" s="186"/>
      <c r="T621" s="187"/>
      <c r="U621" s="187"/>
      <c r="V621" s="187"/>
      <c r="W621" s="187"/>
      <c r="X621" s="214"/>
      <c r="Y621" s="215"/>
      <c r="Z621" s="36"/>
      <c r="AA621" s="34"/>
      <c r="AB621" s="35"/>
      <c r="AC621" s="35"/>
      <c r="AD621" s="35"/>
      <c r="AE621" s="324"/>
      <c r="AF621" s="325"/>
      <c r="AG621" s="326"/>
      <c r="AH621" s="36"/>
      <c r="AI621" s="56"/>
      <c r="AJ621" s="41" t="s">
        <v>44</v>
      </c>
      <c r="AK621" s="42">
        <v>43909</v>
      </c>
      <c r="AL621" s="50"/>
      <c r="AM621" s="337" t="str">
        <f>INDEX($K$6:$AE$6,1,MATCH(1,K621:AE621,-1))</f>
        <v>1860-S</v>
      </c>
      <c r="AN621" s="337" t="str">
        <f>IF(INDEX($K$6:$AE$6,1,MATCH(1,K621:AE621,1))&lt;&gt;INDEX($K$6:$AE$6,1,MATCH(1,K621:AE621,-1)),INDEX($K$6:$AE$6,1,MATCH(1,K621:AE621,1)),"-")</f>
        <v>-</v>
      </c>
      <c r="AO621"/>
      <c r="AP621"/>
      <c r="AQ621"/>
    </row>
    <row r="622" spans="1:261" x14ac:dyDescent="0.2">
      <c r="A622" s="169" t="str">
        <f>IF(IFERROR(VLOOKUP(G622,EmployesActifs,1,FALSE),"Non")&lt;&gt;"Non","Oui","Non")</f>
        <v>Non</v>
      </c>
      <c r="B622" s="172">
        <f>IF(A622="Oui",1,0)</f>
        <v>0</v>
      </c>
      <c r="C622" s="172">
        <f>IF(OR(G622="Médecin",H622="Médecin",I622="Médecin",I622="Médecins",H622="anesthésiste",H622="boursier univ.",H622="chercheur",H622="chirurgien",H622="Résident(e)",H622="Md Urg",H622="Md Card",H622="Fellow",H622="Externe Médecine",H622="Directeur de la biobanque Médecin",H622="monit.-boursier",),1,0)</f>
        <v>0</v>
      </c>
      <c r="D622" s="172">
        <f>IF(OR(G622=0,H622="Stagiaire",H622="Stagiaires",H622="Externe",H622="Externes",G622="agence",H622="STAGIAIRE INFIRMIER(ÈRE)",H622="STAGIAIRE SI",H622="STAGIAIRE PAB",H622="STAGIAIRE EN PERFUSION",H622="Stagiaire Physiothérapeute",H622="Stagiaire médecine",H622="Stagiaire - Service sociaux",H622="STAGIAIRE SOINS INFIRMIERS",H622="STAGIAIRE EXTERNE EN MÉDECINE",H622="ss",),1,0)</f>
        <v>0</v>
      </c>
      <c r="E622" s="28" t="s">
        <v>2334</v>
      </c>
      <c r="F622" s="28" t="s">
        <v>2335</v>
      </c>
      <c r="G622" s="257">
        <v>11801</v>
      </c>
      <c r="H622" s="57" t="s">
        <v>552</v>
      </c>
      <c r="I622" s="52" t="s">
        <v>706</v>
      </c>
      <c r="J622" s="273">
        <f ca="1">IF(AK622&lt;=Données!$B$2,1," ")</f>
        <v>1</v>
      </c>
      <c r="K622" s="45" t="s">
        <v>56</v>
      </c>
      <c r="L622" s="46">
        <v>1</v>
      </c>
      <c r="M622" s="47"/>
      <c r="N622" s="48"/>
      <c r="O622" s="185"/>
      <c r="P622" s="187"/>
      <c r="Q622" s="185"/>
      <c r="R622" s="186"/>
      <c r="S622" s="186"/>
      <c r="T622" s="187"/>
      <c r="U622" s="187"/>
      <c r="V622" s="187"/>
      <c r="W622" s="187"/>
      <c r="X622" s="214"/>
      <c r="Y622" s="215"/>
      <c r="Z622" s="36"/>
      <c r="AA622" s="34"/>
      <c r="AB622" s="35"/>
      <c r="AC622" s="35"/>
      <c r="AD622" s="35"/>
      <c r="AE622" s="324"/>
      <c r="AF622" s="325"/>
      <c r="AG622" s="326"/>
      <c r="AH622" s="36"/>
      <c r="AI622" s="56"/>
      <c r="AJ622" s="41" t="s">
        <v>85</v>
      </c>
      <c r="AK622" s="42">
        <v>44579</v>
      </c>
      <c r="AL622" s="50"/>
      <c r="AM622" s="337" t="str">
        <f>INDEX($K$6:$AE$6,1,MATCH(1,K622:AE622,-1))</f>
        <v>95PFE-L2M</v>
      </c>
      <c r="AN622" s="337" t="str">
        <f>IF(INDEX($K$6:$AE$6,1,MATCH(1,K622:AE622,1))&lt;&gt;INDEX($K$6:$AE$6,1,MATCH(1,K622:AE622,-1)),INDEX($K$6:$AE$6,1,MATCH(1,K622:AE622,1)),"-")</f>
        <v>-</v>
      </c>
      <c r="AO622"/>
      <c r="AP622"/>
      <c r="AQ622"/>
    </row>
    <row r="623" spans="1:261" x14ac:dyDescent="0.2">
      <c r="A623" s="169" t="str">
        <f>IF(IFERROR(VLOOKUP(G623,EmployesActifs,1,FALSE),"Non")&lt;&gt;"Non","Oui","Non")</f>
        <v>Non</v>
      </c>
      <c r="B623" s="172">
        <f>IF(A623="Oui",1,0)</f>
        <v>0</v>
      </c>
      <c r="C623" s="172">
        <f>IF(OR(G623="Médecin",H623="Médecin",I623="Médecin",I623="Médecins",H623="anesthésiste",H623="boursier univ.",H623="chercheur",H623="chirurgien",H623="Résident(e)",H623="Md Urg",H623="Md Card",H623="Fellow",H623="Externe Médecine",H623="Directeur de la biobanque Médecin",H623="monit.-boursier",),1,0)</f>
        <v>0</v>
      </c>
      <c r="D623" s="172">
        <f>IF(OR(G623=0,H623="Stagiaire",H623="Stagiaires",H623="Externe",H623="Externes",G623="agence",H623="STAGIAIRE INFIRMIER(ÈRE)",H623="STAGIAIRE SI",H623="STAGIAIRE PAB",H623="STAGIAIRE EN PERFUSION",H623="Stagiaire Physiothérapeute",H623="Stagiaire médecine",H623="Stagiaire - Service sociaux",H623="STAGIAIRE SOINS INFIRMIERS",H623="STAGIAIRE EXTERNE EN MÉDECINE",H623="ss",),1,0)</f>
        <v>0</v>
      </c>
      <c r="E623" s="28" t="s">
        <v>2340</v>
      </c>
      <c r="F623" s="28" t="s">
        <v>2341</v>
      </c>
      <c r="G623" s="257">
        <v>10914</v>
      </c>
      <c r="H623" s="79" t="s">
        <v>426</v>
      </c>
      <c r="I623" s="164" t="s">
        <v>1764</v>
      </c>
      <c r="J623" s="273">
        <f ca="1">IF(AK623&lt;=Données!$B$2,1," ")</f>
        <v>1</v>
      </c>
      <c r="K623" s="45"/>
      <c r="L623" s="46"/>
      <c r="M623" s="47"/>
      <c r="N623" s="48"/>
      <c r="O623" s="185"/>
      <c r="P623" s="187"/>
      <c r="Q623" s="185"/>
      <c r="R623" s="186"/>
      <c r="S623" s="186"/>
      <c r="T623" s="187"/>
      <c r="U623" s="187"/>
      <c r="V623" s="187"/>
      <c r="W623" s="187"/>
      <c r="X623" s="214"/>
      <c r="Y623" s="215"/>
      <c r="Z623" s="36"/>
      <c r="AA623" s="34"/>
      <c r="AB623" s="35"/>
      <c r="AC623" s="35"/>
      <c r="AD623" s="35">
        <v>1</v>
      </c>
      <c r="AE623" s="324" t="s">
        <v>56</v>
      </c>
      <c r="AF623" s="325"/>
      <c r="AG623" s="326"/>
      <c r="AH623" s="36"/>
      <c r="AI623" s="56"/>
      <c r="AJ623" s="41" t="s">
        <v>439</v>
      </c>
      <c r="AK623" s="42">
        <v>44119</v>
      </c>
      <c r="AL623" s="50"/>
      <c r="AM623" s="337" t="str">
        <f>INDEX($K$6:$AE$6,1,MATCH(1,K623:AE623,-1))</f>
        <v>1517-LP</v>
      </c>
      <c r="AN623" s="337" t="str">
        <f>IF(INDEX($K$6:$AE$6,1,MATCH(1,K623:AE623,1))&lt;&gt;INDEX($K$6:$AE$6,1,MATCH(1,K623:AE623,-1)),INDEX($K$6:$AE$6,1,MATCH(1,K623:AE623,1)),"-")</f>
        <v>-</v>
      </c>
      <c r="AO623"/>
      <c r="AP623"/>
      <c r="AQ623"/>
    </row>
    <row r="624" spans="1:261" x14ac:dyDescent="0.2">
      <c r="A624" s="169" t="str">
        <f>IF(IFERROR(VLOOKUP(G624,EmployesActifs,1,FALSE),"Non")&lt;&gt;"Non","Oui","Non")</f>
        <v>Non</v>
      </c>
      <c r="B624" s="172">
        <f>IF(A624="Oui",1,0)</f>
        <v>0</v>
      </c>
      <c r="C624" s="172">
        <f>IF(OR(G624="Médecin",H624="Médecin",I624="Médecin",I624="Médecins",H624="anesthésiste",H624="boursier univ.",H624="chercheur",H624="chirurgien",H624="Résident(e)",H624="Md Urg",H624="Md Card",H624="Fellow",H624="Externe Médecine",H624="Directeur de la biobanque Médecin",H624="monit.-boursier",),1,0)</f>
        <v>0</v>
      </c>
      <c r="D624" s="172">
        <f>IF(OR(G624=0,H624="Stagiaire",H624="Stagiaires",H624="Externe",H624="Externes",G624="agence",H624="STAGIAIRE INFIRMIER(ÈRE)",H624="STAGIAIRE SI",H624="STAGIAIRE PAB",H624="STAGIAIRE EN PERFUSION",H624="Stagiaire Physiothérapeute",H624="Stagiaire médecine",H624="Stagiaire - Service sociaux",H624="STAGIAIRE SOINS INFIRMIERS",H624="STAGIAIRE EXTERNE EN MÉDECINE",H624="ss",),1,0)</f>
        <v>0</v>
      </c>
      <c r="E624" s="28" t="s">
        <v>3283</v>
      </c>
      <c r="F624" s="28" t="s">
        <v>886</v>
      </c>
      <c r="G624" s="257">
        <v>12928</v>
      </c>
      <c r="H624" s="79" t="s">
        <v>69</v>
      </c>
      <c r="I624" s="164" t="s">
        <v>3373</v>
      </c>
      <c r="J624" s="273">
        <f ca="1">IF(AK624&lt;=Données!$B$2,1," ")</f>
        <v>1</v>
      </c>
      <c r="K624" s="45">
        <v>1</v>
      </c>
      <c r="L624" s="46"/>
      <c r="M624" s="47"/>
      <c r="N624" s="48"/>
      <c r="O624" s="185"/>
      <c r="P624" s="187"/>
      <c r="Q624" s="185"/>
      <c r="R624" s="186"/>
      <c r="S624" s="186"/>
      <c r="T624" s="187"/>
      <c r="U624" s="187"/>
      <c r="V624" s="187"/>
      <c r="W624" s="187"/>
      <c r="X624" s="214"/>
      <c r="Y624" s="215"/>
      <c r="Z624" s="36"/>
      <c r="AA624" s="34"/>
      <c r="AB624" s="35"/>
      <c r="AC624" s="35"/>
      <c r="AD624" s="35"/>
      <c r="AE624" s="324"/>
      <c r="AF624" s="325"/>
      <c r="AG624" s="326"/>
      <c r="AH624" s="36"/>
      <c r="AI624" s="56"/>
      <c r="AJ624" s="41" t="s">
        <v>85</v>
      </c>
      <c r="AK624" s="42">
        <v>45013</v>
      </c>
      <c r="AL624" s="50"/>
      <c r="AM624" s="337" t="str">
        <f>INDEX($K$6:$AE$6,1,MATCH(1,K624:AE624,-1))</f>
        <v>95PFE-L2S</v>
      </c>
      <c r="AN624" s="337" t="str">
        <f>IF(INDEX($K$6:$AE$6,1,MATCH(1,K624:AE624,1))&lt;&gt;INDEX($K$6:$AE$6,1,MATCH(1,K624:AE624,-1)),INDEX($K$6:$AE$6,1,MATCH(1,K624:AE624,1)),"-")</f>
        <v>-</v>
      </c>
      <c r="AO624"/>
      <c r="AP624"/>
      <c r="AQ624"/>
    </row>
    <row r="625" spans="1:261" x14ac:dyDescent="0.2">
      <c r="A625" s="169" t="str">
        <f>IF(IFERROR(VLOOKUP(G625,EmployesActifs,1,FALSE),"Non")&lt;&gt;"Non","Oui","Non")</f>
        <v>Non</v>
      </c>
      <c r="B625" s="172">
        <f>IF(A625="Oui",1,0)</f>
        <v>0</v>
      </c>
      <c r="C625" s="172">
        <f>IF(OR(G625="Médecin",H625="Médecin",I625="Médecin",I625="Médecins",H625="anesthésiste",H625="boursier univ.",H625="chercheur",H625="chirurgien",H625="Résident(e)",H625="Md Urg",H625="Md Card",H625="Fellow",H625="Externe Médecine",H625="Directeur de la biobanque Médecin",H625="monit.-boursier",),1,0)</f>
        <v>0</v>
      </c>
      <c r="D625" s="172">
        <f>IF(OR(G625=0,H625="Stagiaire",H625="Stagiaires",H625="Externe",H625="Externes",G625="agence",H625="STAGIAIRE INFIRMIER(ÈRE)",H625="STAGIAIRE SI",H625="STAGIAIRE PAB",H625="STAGIAIRE EN PERFUSION",H625="Stagiaire Physiothérapeute",H625="Stagiaire médecine",H625="Stagiaire - Service sociaux",H625="STAGIAIRE SOINS INFIRMIERS",H625="STAGIAIRE EXTERNE EN MÉDECINE",H625="ss",),1,0)</f>
        <v>0</v>
      </c>
      <c r="E625" s="28" t="s">
        <v>3495</v>
      </c>
      <c r="F625" s="28" t="s">
        <v>3496</v>
      </c>
      <c r="G625" s="257">
        <v>4026</v>
      </c>
      <c r="H625" s="79" t="s">
        <v>103</v>
      </c>
      <c r="I625" s="164" t="s">
        <v>765</v>
      </c>
      <c r="J625" s="273">
        <f ca="1">IF(AK625&lt;=Données!$B$2,1," ")</f>
        <v>1</v>
      </c>
      <c r="K625" s="45"/>
      <c r="L625" s="46" t="s">
        <v>56</v>
      </c>
      <c r="M625" s="47"/>
      <c r="N625" s="48"/>
      <c r="O625" s="185"/>
      <c r="P625" s="187"/>
      <c r="Q625" s="185"/>
      <c r="R625" s="186"/>
      <c r="S625" s="186">
        <v>1</v>
      </c>
      <c r="T625" s="187"/>
      <c r="U625" s="187"/>
      <c r="V625" s="187"/>
      <c r="W625" s="187"/>
      <c r="X625" s="214"/>
      <c r="Y625" s="215"/>
      <c r="Z625" s="36"/>
      <c r="AA625" s="34"/>
      <c r="AB625" s="35"/>
      <c r="AC625" s="35"/>
      <c r="AD625" s="35"/>
      <c r="AE625" s="324"/>
      <c r="AF625" s="325"/>
      <c r="AG625" s="326"/>
      <c r="AH625" s="36"/>
      <c r="AI625" s="56"/>
      <c r="AJ625" s="41" t="s">
        <v>144</v>
      </c>
      <c r="AK625" s="42">
        <v>44587</v>
      </c>
      <c r="AL625" s="50"/>
      <c r="AM625" s="337" t="str">
        <f>INDEX($K$6:$AE$6,1,MATCH(1,K625:AE625,-1))</f>
        <v>1870 +</v>
      </c>
      <c r="AN625" s="337" t="str">
        <f>IF(INDEX($K$6:$AE$6,1,MATCH(1,K625:AE625,1))&lt;&gt;INDEX($K$6:$AE$6,1,MATCH(1,K625:AE625,-1)),INDEX($K$6:$AE$6,1,MATCH(1,K625:AE625,1)),"-")</f>
        <v>-</v>
      </c>
      <c r="AO625"/>
      <c r="AP625"/>
      <c r="AQ625"/>
    </row>
    <row r="626" spans="1:261" x14ac:dyDescent="0.2">
      <c r="A626" s="169" t="str">
        <f>IF(IFERROR(VLOOKUP(G626,EmployesActifs,1,FALSE),"Non")&lt;&gt;"Non","Oui","Non")</f>
        <v>Non</v>
      </c>
      <c r="B626" s="172">
        <f>IF(A626="Oui",1,0)</f>
        <v>0</v>
      </c>
      <c r="C626" s="172">
        <f>IF(OR(G626="Médecin",H626="Médecin",I626="Médecin",I626="Médecins",H626="anesthésiste",H626="boursier univ.",H626="chercheur",H626="chirurgien",H626="Résident(e)",H626="Md Urg",H626="Md Card",H626="Fellow",H626="Externe Médecine",H626="Directeur de la biobanque Médecin",H626="monit.-boursier",),1,0)</f>
        <v>0</v>
      </c>
      <c r="D626" s="172">
        <f>IF(OR(G626=0,H626="Stagiaire",H626="Stagiaires",H626="Externe",H626="Externes",G626="agence",H626="STAGIAIRE INFIRMIER(ÈRE)",H626="STAGIAIRE SI",H626="STAGIAIRE PAB",H626="STAGIAIRE EN PERFUSION",H626="Stagiaire Physiothérapeute",H626="Stagiaire médecine",H626="Stagiaire - Service sociaux",H626="STAGIAIRE SOINS INFIRMIERS",H626="STAGIAIRE EXTERNE EN MÉDECINE",H626="ss",),1,0)</f>
        <v>0</v>
      </c>
      <c r="E626" s="28" t="s">
        <v>2350</v>
      </c>
      <c r="F626" s="28" t="s">
        <v>2351</v>
      </c>
      <c r="G626" s="257">
        <v>11936</v>
      </c>
      <c r="H626" s="57" t="s">
        <v>60</v>
      </c>
      <c r="I626" s="52" t="s">
        <v>575</v>
      </c>
      <c r="J626" s="273">
        <f ca="1">IF(AK626&lt;=Données!$B$2,1," ")</f>
        <v>1</v>
      </c>
      <c r="K626" s="45"/>
      <c r="L626" s="46">
        <v>1</v>
      </c>
      <c r="M626" s="47"/>
      <c r="N626" s="48"/>
      <c r="O626" s="185"/>
      <c r="P626" s="187"/>
      <c r="Q626" s="185"/>
      <c r="R626" s="186"/>
      <c r="S626" s="186"/>
      <c r="T626" s="187"/>
      <c r="U626" s="187"/>
      <c r="V626" s="187"/>
      <c r="W626" s="187"/>
      <c r="X626" s="214"/>
      <c r="Y626" s="215"/>
      <c r="Z626" s="36"/>
      <c r="AA626" s="34"/>
      <c r="AB626" s="35"/>
      <c r="AC626" s="35"/>
      <c r="AD626" s="35"/>
      <c r="AE626" s="324"/>
      <c r="AF626" s="325"/>
      <c r="AG626" s="326"/>
      <c r="AH626" s="36"/>
      <c r="AI626" s="56"/>
      <c r="AJ626" s="41" t="s">
        <v>57</v>
      </c>
      <c r="AK626" s="42">
        <v>44582</v>
      </c>
      <c r="AL626" s="50"/>
      <c r="AM626" s="337" t="str">
        <f>INDEX($K$6:$AE$6,1,MATCH(1,K626:AE626,-1))</f>
        <v>95PFE-L2M</v>
      </c>
      <c r="AN626" s="337" t="str">
        <f>IF(INDEX($K$6:$AE$6,1,MATCH(1,K626:AE626,1))&lt;&gt;INDEX($K$6:$AE$6,1,MATCH(1,K626:AE626,-1)),INDEX($K$6:$AE$6,1,MATCH(1,K626:AE626,1)),"-")</f>
        <v>-</v>
      </c>
      <c r="AO626"/>
      <c r="AP626"/>
      <c r="AQ626"/>
    </row>
    <row r="627" spans="1:261" s="69" customFormat="1" x14ac:dyDescent="0.2">
      <c r="A627" s="169" t="str">
        <f>IF(IFERROR(VLOOKUP(G627,EmployesActifs,1,FALSE),"Non")&lt;&gt;"Non","Oui","Non")</f>
        <v>Non</v>
      </c>
      <c r="B627" s="172">
        <f>IF(A627="Oui",1,0)</f>
        <v>0</v>
      </c>
      <c r="C627" s="172">
        <f>IF(OR(G627="Médecin",H627="Médecin",I627="Médecin",I627="Médecins",H627="anesthésiste",H627="boursier univ.",H627="chercheur",H627="chirurgien",H627="Résident(e)",H627="Md Urg",H627="Md Card",H627="Fellow",H627="Externe Médecine",H627="Directeur de la biobanque Médecin",H627="monit.-boursier",),1,0)</f>
        <v>0</v>
      </c>
      <c r="D627" s="172">
        <f>IF(OR(G627=0,H627="Stagiaire",H627="Stagiaires",H627="Externe",H627="Externes",G627="agence",H627="STAGIAIRE INFIRMIER(ÈRE)",H627="STAGIAIRE SI",H627="STAGIAIRE PAB",H627="STAGIAIRE EN PERFUSION",H627="Stagiaire Physiothérapeute",H627="Stagiaire médecine",H627="Stagiaire - Service sociaux",H627="STAGIAIRE SOINS INFIRMIERS",H627="STAGIAIRE EXTERNE EN MÉDECINE",H627="ss",),1,0)</f>
        <v>0</v>
      </c>
      <c r="E627" s="28" t="s">
        <v>2352</v>
      </c>
      <c r="F627" s="28" t="s">
        <v>720</v>
      </c>
      <c r="G627" s="257">
        <v>8278</v>
      </c>
      <c r="H627" s="79" t="s">
        <v>1821</v>
      </c>
      <c r="I627" s="164" t="s">
        <v>553</v>
      </c>
      <c r="J627" s="273">
        <f ca="1">IF(AL627&lt;=Données!$B$2,1," ")</f>
        <v>1</v>
      </c>
      <c r="K627" s="45" t="s">
        <v>56</v>
      </c>
      <c r="L627" s="46"/>
      <c r="M627" s="47"/>
      <c r="N627" s="48"/>
      <c r="O627" s="185"/>
      <c r="P627" s="187"/>
      <c r="Q627" s="185">
        <v>1</v>
      </c>
      <c r="R627" s="186"/>
      <c r="S627" s="186" t="s">
        <v>56</v>
      </c>
      <c r="T627" s="187"/>
      <c r="U627" s="187"/>
      <c r="V627" s="187"/>
      <c r="W627" s="187"/>
      <c r="X627" s="214"/>
      <c r="Y627" s="215"/>
      <c r="Z627" s="36"/>
      <c r="AA627" s="34"/>
      <c r="AB627" s="35"/>
      <c r="AC627" s="35"/>
      <c r="AD627" s="35"/>
      <c r="AE627" s="324"/>
      <c r="AF627" s="325"/>
      <c r="AG627" s="326"/>
      <c r="AH627" s="36"/>
      <c r="AI627" s="56"/>
      <c r="AJ627" s="328"/>
      <c r="AK627" s="330" t="s">
        <v>144</v>
      </c>
      <c r="AL627" s="331"/>
      <c r="AM627" s="337" t="str">
        <f>INDEX($K$6:$AE$6,1,MATCH(1,K627:AE627,-1))</f>
        <v>1860-S</v>
      </c>
      <c r="AN627" s="337" t="str">
        <f>IF(INDEX($K$6:$AE$6,1,MATCH(1,K627:AE627,1))&lt;&gt;INDEX($K$6:$AE$6,1,MATCH(1,K627:AE627,-1)),INDEX($K$6:$AE$6,1,MATCH(1,K627:AE627,1)),"-")</f>
        <v>-</v>
      </c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</row>
    <row r="628" spans="1:261" s="69" customFormat="1" ht="12.75" customHeight="1" x14ac:dyDescent="0.2">
      <c r="A628" s="169" t="str">
        <f>IF(IFERROR(VLOOKUP(G628,EmployesActifs,1,FALSE),"Non")&lt;&gt;"Non","Oui","Non")</f>
        <v>Non</v>
      </c>
      <c r="B628" s="172">
        <f>IF(A628="Oui",1,0)</f>
        <v>0</v>
      </c>
      <c r="C628" s="172">
        <f>IF(OR(G628="Médecin",H628="Médecin",I628="Médecin",I628="Médecins",H628="anesthésiste",H628="boursier univ.",H628="chercheur",H628="chirurgien",H628="Résident(e)",H628="Md Urg",H628="Md Card",H628="Fellow",H628="Externe Médecine",H628="Directeur de la biobanque Médecin",H628="monit.-boursier",),1,0)</f>
        <v>0</v>
      </c>
      <c r="D628" s="172">
        <f>IF(OR(G628=0,H628="Stagiaire",H628="Stagiaires",H628="Externe",H628="Externes",G628="agence",H628="STAGIAIRE INFIRMIER(ÈRE)",H628="STAGIAIRE SI",H628="STAGIAIRE PAB",H628="STAGIAIRE EN PERFUSION",H628="Stagiaire Physiothérapeute",H628="Stagiaire médecine",H628="Stagiaire - Service sociaux",H628="STAGIAIRE SOINS INFIRMIERS",H628="STAGIAIRE EXTERNE EN MÉDECINE",H628="ss",),1,0)</f>
        <v>0</v>
      </c>
      <c r="E628" s="28" t="s">
        <v>2357</v>
      </c>
      <c r="F628" s="28" t="s">
        <v>1033</v>
      </c>
      <c r="G628" s="257">
        <v>6351</v>
      </c>
      <c r="H628" s="57" t="s">
        <v>42</v>
      </c>
      <c r="I628" s="52" t="s">
        <v>61</v>
      </c>
      <c r="J628" s="273">
        <f ca="1">IF(AK628&lt;=Données!$B$2,1," ")</f>
        <v>1</v>
      </c>
      <c r="K628" s="45" t="s">
        <v>56</v>
      </c>
      <c r="L628" s="46"/>
      <c r="M628" s="47"/>
      <c r="N628" s="48"/>
      <c r="O628" s="185"/>
      <c r="P628" s="187"/>
      <c r="Q628" s="185">
        <v>1</v>
      </c>
      <c r="R628" s="186"/>
      <c r="S628" s="186"/>
      <c r="T628" s="187"/>
      <c r="U628" s="187"/>
      <c r="V628" s="187"/>
      <c r="W628" s="187"/>
      <c r="X628" s="214"/>
      <c r="Y628" s="215"/>
      <c r="Z628" s="36"/>
      <c r="AA628" s="34"/>
      <c r="AB628" s="35"/>
      <c r="AC628" s="35"/>
      <c r="AD628" s="35"/>
      <c r="AE628" s="324"/>
      <c r="AF628" s="325"/>
      <c r="AG628" s="326"/>
      <c r="AH628" s="36"/>
      <c r="AI628" s="56"/>
      <c r="AJ628" s="41" t="s">
        <v>547</v>
      </c>
      <c r="AK628" s="42">
        <v>43913</v>
      </c>
      <c r="AL628" s="50"/>
      <c r="AM628" s="337" t="str">
        <f>INDEX($K$6:$AE$6,1,MATCH(1,K628:AE628,-1))</f>
        <v>1860-S</v>
      </c>
      <c r="AN628" s="337" t="str">
        <f>IF(INDEX($K$6:$AE$6,1,MATCH(1,K628:AE628,1))&lt;&gt;INDEX($K$6:$AE$6,1,MATCH(1,K628:AE628,-1)),INDEX($K$6:$AE$6,1,MATCH(1,K628:AE628,1)),"-")</f>
        <v>-</v>
      </c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</row>
    <row r="629" spans="1:261" s="69" customFormat="1" ht="15" customHeight="1" x14ac:dyDescent="0.2">
      <c r="A629" s="169" t="str">
        <f>IF(IFERROR(VLOOKUP(G629,EmployesActifs,1,FALSE),"Non")&lt;&gt;"Non","Oui","Non")</f>
        <v>Non</v>
      </c>
      <c r="B629" s="172">
        <f>IF(A629="Oui",1,0)</f>
        <v>0</v>
      </c>
      <c r="C629" s="172">
        <f>IF(OR(G629="Médecin",H629="Médecin",I629="Médecin",I629="Médecins",H629="anesthésiste",H629="boursier univ.",H629="chercheur",H629="chirurgien",H629="Résident(e)",H629="Md Urg",H629="Md Card",H629="Fellow",H629="Externe Médecine",H629="Directeur de la biobanque Médecin",H629="monit.-boursier",),1,0)</f>
        <v>0</v>
      </c>
      <c r="D629" s="172">
        <f>IF(OR(G629=0,H629="Stagiaire",H629="Stagiaires",H629="Externe",H629="Externes",G629="agence",H629="STAGIAIRE INFIRMIER(ÈRE)",H629="STAGIAIRE SI",H629="STAGIAIRE PAB",H629="STAGIAIRE EN PERFUSION",H629="Stagiaire Physiothérapeute",H629="Stagiaire médecine",H629="Stagiaire - Service sociaux",H629="STAGIAIRE SOINS INFIRMIERS",H629="STAGIAIRE EXTERNE EN MÉDECINE",H629="ss",),1,0)</f>
        <v>0</v>
      </c>
      <c r="E629" s="28" t="s">
        <v>2360</v>
      </c>
      <c r="F629" s="28" t="s">
        <v>1346</v>
      </c>
      <c r="G629" s="262">
        <v>13306</v>
      </c>
      <c r="H629" s="79" t="s">
        <v>54</v>
      </c>
      <c r="I629" s="164" t="s">
        <v>55</v>
      </c>
      <c r="J629" s="273" t="str">
        <f ca="1">IF(AK629&lt;=Données!$B$2,1," ")</f>
        <v xml:space="preserve"> </v>
      </c>
      <c r="K629" s="45" t="s">
        <v>56</v>
      </c>
      <c r="L629" s="46">
        <v>1</v>
      </c>
      <c r="M629" s="47"/>
      <c r="N629" s="48"/>
      <c r="O629" s="185"/>
      <c r="P629" s="187"/>
      <c r="Q629" s="185"/>
      <c r="R629" s="186"/>
      <c r="S629" s="186"/>
      <c r="T629" s="187"/>
      <c r="U629" s="187"/>
      <c r="V629" s="187"/>
      <c r="W629" s="187"/>
      <c r="X629" s="214"/>
      <c r="Y629" s="215"/>
      <c r="Z629" s="36"/>
      <c r="AA629" s="34"/>
      <c r="AB629" s="35"/>
      <c r="AC629" s="35"/>
      <c r="AD629" s="35"/>
      <c r="AE629" s="324"/>
      <c r="AF629" s="325"/>
      <c r="AG629" s="326"/>
      <c r="AH629" s="36"/>
      <c r="AI629" s="56"/>
      <c r="AJ629" s="41" t="s">
        <v>4462</v>
      </c>
      <c r="AK629" s="42">
        <v>45302</v>
      </c>
      <c r="AL629" s="50"/>
      <c r="AM629" s="337" t="str">
        <f>INDEX($K$6:$AE$6,1,MATCH(1,K629:AE629,-1))</f>
        <v>95PFE-L2M</v>
      </c>
      <c r="AN629" s="337" t="str">
        <f>IF(INDEX($K$6:$AE$6,1,MATCH(1,K629:AE629,1))&lt;&gt;INDEX($K$6:$AE$6,1,MATCH(1,K629:AE629,-1)),INDEX($K$6:$AE$6,1,MATCH(1,K629:AE629,1)),"-")</f>
        <v>-</v>
      </c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</row>
    <row r="630" spans="1:261" s="69" customFormat="1" x14ac:dyDescent="0.2">
      <c r="A630" s="169" t="str">
        <f>IF(IFERROR(VLOOKUP(G630,EmployesActifs,1,FALSE),"Non")&lt;&gt;"Non","Oui","Non")</f>
        <v>Non</v>
      </c>
      <c r="B630" s="172">
        <f>IF(A630="Oui",1,0)</f>
        <v>0</v>
      </c>
      <c r="C630" s="172">
        <f>IF(OR(G630="Médecin",H630="Médecin",I630="Médecin",I630="Médecins",H630="anesthésiste",H630="boursier univ.",H630="chercheur",H630="chirurgien",H630="Résident(e)",H630="Md Urg",H630="Md Card",H630="Fellow",H630="Externe Médecine",H630="Directeur de la biobanque Médecin",H630="monit.-boursier",),1,0)</f>
        <v>0</v>
      </c>
      <c r="D630" s="172">
        <f>IF(OR(G630=0,H630="Stagiaire",H630="Stagiaires",H630="Externe",H630="Externes",G630="agence",H630="STAGIAIRE INFIRMIER(ÈRE)",H630="STAGIAIRE SI",H630="STAGIAIRE PAB",H630="STAGIAIRE EN PERFUSION",H630="Stagiaire Physiothérapeute",H630="Stagiaire médecine",H630="Stagiaire - Service sociaux",H630="STAGIAIRE SOINS INFIRMIERS",H630="STAGIAIRE EXTERNE EN MÉDECINE",H630="ss",),1,0)</f>
        <v>0</v>
      </c>
      <c r="E630" s="28" t="s">
        <v>2360</v>
      </c>
      <c r="F630" s="28" t="s">
        <v>1269</v>
      </c>
      <c r="G630" s="257">
        <v>3093</v>
      </c>
      <c r="H630" s="67" t="s">
        <v>202</v>
      </c>
      <c r="I630" s="52" t="s">
        <v>781</v>
      </c>
      <c r="J630" s="273">
        <f ca="1">IF(AK630&lt;=Données!$B$2,1," ")</f>
        <v>1</v>
      </c>
      <c r="K630" s="45"/>
      <c r="L630" s="46">
        <v>1</v>
      </c>
      <c r="M630" s="47"/>
      <c r="N630" s="48"/>
      <c r="O630" s="185"/>
      <c r="P630" s="187"/>
      <c r="Q630" s="185"/>
      <c r="R630" s="186"/>
      <c r="S630" s="186"/>
      <c r="T630" s="187"/>
      <c r="U630" s="187"/>
      <c r="V630" s="187"/>
      <c r="W630" s="187"/>
      <c r="X630" s="214"/>
      <c r="Y630" s="215"/>
      <c r="Z630" s="36"/>
      <c r="AA630" s="34"/>
      <c r="AB630" s="35"/>
      <c r="AC630" s="35"/>
      <c r="AD630" s="35"/>
      <c r="AE630" s="324"/>
      <c r="AF630" s="325"/>
      <c r="AG630" s="326"/>
      <c r="AH630" s="36"/>
      <c r="AI630" s="56"/>
      <c r="AJ630" s="41" t="s">
        <v>57</v>
      </c>
      <c r="AK630" s="42">
        <v>44594</v>
      </c>
      <c r="AL630" s="50"/>
      <c r="AM630" s="337" t="str">
        <f>INDEX($K$6:$AE$6,1,MATCH(1,K630:AE630,-1))</f>
        <v>95PFE-L2M</v>
      </c>
      <c r="AN630" s="337" t="str">
        <f>IF(INDEX($K$6:$AE$6,1,MATCH(1,K630:AE630,1))&lt;&gt;INDEX($K$6:$AE$6,1,MATCH(1,K630:AE630,-1)),INDEX($K$6:$AE$6,1,MATCH(1,K630:AE630,1)),"-")</f>
        <v>-</v>
      </c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</row>
    <row r="631" spans="1:261" s="70" customFormat="1" ht="13.35" customHeight="1" x14ac:dyDescent="0.2">
      <c r="A631" s="169" t="str">
        <f>IF(IFERROR(VLOOKUP(G631,EmployesActifs,1,FALSE),"Non")&lt;&gt;"Non","Oui","Non")</f>
        <v>Non</v>
      </c>
      <c r="B631" s="172">
        <f>IF(A631="Oui",1,0)</f>
        <v>0</v>
      </c>
      <c r="C631" s="172">
        <f>IF(OR(G631="Médecin",H631="Médecin",I631="Médecin",I631="Médecins",H631="anesthésiste",H631="boursier univ.",H631="chercheur",H631="chirurgien",H631="Résident(e)",H631="Md Urg",H631="Md Card",H631="Fellow",H631="Externe Médecine",H631="Directeur de la biobanque Médecin",H631="monit.-boursier",),1,0)</f>
        <v>0</v>
      </c>
      <c r="D631" s="172">
        <f>IF(OR(G631=0,H631="Stagiaire",H631="Stagiaires",H631="Externe",H631="Externes",G631="agence",H631="STAGIAIRE INFIRMIER(ÈRE)",H631="STAGIAIRE SI",H631="STAGIAIRE PAB",H631="STAGIAIRE EN PERFUSION",H631="Stagiaire Physiothérapeute",H631="Stagiaire médecine",H631="Stagiaire - Service sociaux",H631="STAGIAIRE SOINS INFIRMIERS",H631="STAGIAIRE EXTERNE EN MÉDECINE",H631="ss",),1,0)</f>
        <v>0</v>
      </c>
      <c r="E631" s="28" t="s">
        <v>2362</v>
      </c>
      <c r="F631" s="28" t="s">
        <v>592</v>
      </c>
      <c r="G631" s="257">
        <v>8267</v>
      </c>
      <c r="H631" s="79" t="s">
        <v>103</v>
      </c>
      <c r="I631" s="164" t="s">
        <v>258</v>
      </c>
      <c r="J631" s="273">
        <f ca="1">IF(AK631&lt;=Données!$B$2,1," ")</f>
        <v>1</v>
      </c>
      <c r="K631" s="45">
        <v>1</v>
      </c>
      <c r="L631" s="46"/>
      <c r="M631" s="47"/>
      <c r="N631" s="48"/>
      <c r="O631" s="185"/>
      <c r="P631" s="187"/>
      <c r="Q631" s="185"/>
      <c r="R631" s="186"/>
      <c r="S631" s="186"/>
      <c r="T631" s="187"/>
      <c r="U631" s="187"/>
      <c r="V631" s="187"/>
      <c r="W631" s="187"/>
      <c r="X631" s="214"/>
      <c r="Y631" s="215"/>
      <c r="Z631" s="36"/>
      <c r="AA631" s="34"/>
      <c r="AB631" s="35"/>
      <c r="AC631" s="35"/>
      <c r="AD631" s="35"/>
      <c r="AE631" s="324"/>
      <c r="AF631" s="325"/>
      <c r="AG631" s="326"/>
      <c r="AH631" s="36"/>
      <c r="AI631" s="56"/>
      <c r="AJ631" s="41" t="s">
        <v>85</v>
      </c>
      <c r="AK631" s="42">
        <v>44585</v>
      </c>
      <c r="AL631" s="50" t="s">
        <v>2363</v>
      </c>
      <c r="AM631" s="337" t="str">
        <f>INDEX($K$6:$AE$6,1,MATCH(1,K631:AE631,-1))</f>
        <v>95PFE-L2S</v>
      </c>
      <c r="AN631" s="337" t="str">
        <f>IF(INDEX($K$6:$AE$6,1,MATCH(1,K631:AE631,1))&lt;&gt;INDEX($K$6:$AE$6,1,MATCH(1,K631:AE631,-1)),INDEX($K$6:$AE$6,1,MATCH(1,K631:AE631,1)),"-")</f>
        <v>-</v>
      </c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</row>
    <row r="632" spans="1:261" s="70" customFormat="1" ht="12.75" customHeight="1" x14ac:dyDescent="0.2">
      <c r="A632" s="169" t="str">
        <f>IF(IFERROR(VLOOKUP(G632,EmployesActifs,1,FALSE),"Non")&lt;&gt;"Non","Oui","Non")</f>
        <v>Non</v>
      </c>
      <c r="B632" s="172">
        <f>IF(A632="Oui",1,0)</f>
        <v>0</v>
      </c>
      <c r="C632" s="172">
        <f>IF(OR(G632="Médecin",H632="Médecin",I632="Médecin",I632="Médecins",H632="anesthésiste",H632="boursier univ.",H632="chercheur",H632="chirurgien",H632="Résident(e)",H632="Md Urg",H632="Md Card",H632="Fellow",H632="Externe Médecine",H632="Directeur de la biobanque Médecin",H632="monit.-boursier",),1,0)</f>
        <v>0</v>
      </c>
      <c r="D632" s="172">
        <f>IF(OR(G632=0,H632="Stagiaire",H632="Stagiaires",H632="Externe",H632="Externes",G632="agence",H632="STAGIAIRE INFIRMIER(ÈRE)",H632="STAGIAIRE SI",H632="STAGIAIRE PAB",H632="STAGIAIRE EN PERFUSION",H632="Stagiaire Physiothérapeute",H632="Stagiaire médecine",H632="Stagiaire - Service sociaux",H632="STAGIAIRE SOINS INFIRMIERS",H632="STAGIAIRE EXTERNE EN MÉDECINE",H632="ss",),1,0)</f>
        <v>0</v>
      </c>
      <c r="E632" s="28" t="s">
        <v>5185</v>
      </c>
      <c r="F632" s="28" t="s">
        <v>5186</v>
      </c>
      <c r="G632" s="262">
        <v>13513</v>
      </c>
      <c r="H632" s="79" t="s">
        <v>69</v>
      </c>
      <c r="I632" s="164" t="s">
        <v>5215</v>
      </c>
      <c r="J632" s="273" t="str">
        <f ca="1">IF(AK632&lt;=Données!$B$2,1," ")</f>
        <v xml:space="preserve"> </v>
      </c>
      <c r="K632" s="45"/>
      <c r="L632" s="46">
        <v>1</v>
      </c>
      <c r="M632" s="47"/>
      <c r="N632" s="48"/>
      <c r="O632" s="185"/>
      <c r="P632" s="187"/>
      <c r="Q632" s="185"/>
      <c r="R632" s="186"/>
      <c r="S632" s="186"/>
      <c r="T632" s="187"/>
      <c r="U632" s="187"/>
      <c r="V632" s="187"/>
      <c r="W632" s="187"/>
      <c r="X632" s="214"/>
      <c r="Y632" s="215"/>
      <c r="Z632" s="36"/>
      <c r="AA632" s="34"/>
      <c r="AB632" s="35"/>
      <c r="AC632" s="35"/>
      <c r="AD632" s="35"/>
      <c r="AE632" s="324"/>
      <c r="AF632" s="325"/>
      <c r="AG632" s="326"/>
      <c r="AH632" s="344"/>
      <c r="AI632" s="56"/>
      <c r="AJ632" s="178" t="s">
        <v>4462</v>
      </c>
      <c r="AK632" s="42">
        <v>45342</v>
      </c>
      <c r="AL632" s="50"/>
      <c r="AM632" s="337" t="str">
        <f>INDEX($K$6:$AE$6,1,MATCH(1,K632:AE632,-1))</f>
        <v>95PFE-L2M</v>
      </c>
      <c r="AN632" s="337" t="str">
        <f>IF(INDEX($K$6:$AE$6,1,MATCH(1,K632:AE632,1))&lt;&gt;INDEX($K$6:$AE$6,1,MATCH(1,K632:AE632,-1)),INDEX($K$6:$AE$6,1,MATCH(1,K632:AE632,1)),"-")</f>
        <v>-</v>
      </c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</row>
    <row r="633" spans="1:261" ht="12.75" customHeight="1" x14ac:dyDescent="0.2">
      <c r="A633" s="169" t="str">
        <f>IF(IFERROR(VLOOKUP(G633,EmployesActifs,1,FALSE),"Non")&lt;&gt;"Non","Oui","Non")</f>
        <v>Non</v>
      </c>
      <c r="B633" s="172">
        <f>IF(A633="Oui",1,0)</f>
        <v>0</v>
      </c>
      <c r="C633" s="172">
        <f>IF(OR(G633="Médecin",H633="Médecin",I633="Médecin",I633="Médecins",H633="anesthésiste",H633="boursier univ.",H633="chercheur",H633="chirurgien",H633="Résident(e)",H633="Md Urg",H633="Md Card",H633="Fellow",H633="Externe Médecine",H633="Directeur de la biobanque Médecin",H633="monit.-boursier",),1,0)</f>
        <v>0</v>
      </c>
      <c r="D633" s="172">
        <f>IF(OR(G633=0,H633="Stagiaire",H633="Stagiaires",H633="Externe",H633="Externes",G633="agence",H633="STAGIAIRE INFIRMIER(ÈRE)",H633="STAGIAIRE SI",H633="STAGIAIRE PAB",H633="STAGIAIRE EN PERFUSION",H633="Stagiaire Physiothérapeute",H633="Stagiaire médecine",H633="Stagiaire - Service sociaux",H633="STAGIAIRE SOINS INFIRMIERS",H633="STAGIAIRE EXTERNE EN MÉDECINE",H633="ss",),1,0)</f>
        <v>0</v>
      </c>
      <c r="E633" s="28" t="s">
        <v>2364</v>
      </c>
      <c r="F633" s="28" t="s">
        <v>602</v>
      </c>
      <c r="G633" s="257">
        <v>11520</v>
      </c>
      <c r="H633" s="79" t="s">
        <v>972</v>
      </c>
      <c r="I633" s="164" t="s">
        <v>3418</v>
      </c>
      <c r="J633" s="273">
        <f ca="1">IF(AK633&lt;=Données!$B$2,1," ")</f>
        <v>1</v>
      </c>
      <c r="K633" s="45"/>
      <c r="L633" s="46">
        <v>1</v>
      </c>
      <c r="M633" s="47"/>
      <c r="N633" s="48"/>
      <c r="O633" s="185"/>
      <c r="P633" s="187"/>
      <c r="Q633" s="185"/>
      <c r="R633" s="186"/>
      <c r="S633" s="186"/>
      <c r="T633" s="187"/>
      <c r="U633" s="187"/>
      <c r="V633" s="187"/>
      <c r="W633" s="187"/>
      <c r="X633" s="214"/>
      <c r="Y633" s="215"/>
      <c r="Z633" s="36"/>
      <c r="AA633" s="34"/>
      <c r="AB633" s="35"/>
      <c r="AC633" s="35"/>
      <c r="AD633" s="35"/>
      <c r="AE633" s="324"/>
      <c r="AF633" s="325"/>
      <c r="AG633" s="326"/>
      <c r="AH633" s="344"/>
      <c r="AI633" s="56"/>
      <c r="AJ633" s="41" t="s">
        <v>144</v>
      </c>
      <c r="AK633" s="42">
        <v>44596</v>
      </c>
      <c r="AL633" s="50"/>
      <c r="AM633" s="337" t="str">
        <f>INDEX($K$6:$AE$6,1,MATCH(1,K633:AE633,-1))</f>
        <v>95PFE-L2M</v>
      </c>
      <c r="AN633" s="337" t="str">
        <f>IF(INDEX($K$6:$AE$6,1,MATCH(1,K633:AE633,1))&lt;&gt;INDEX($K$6:$AE$6,1,MATCH(1,K633:AE633,-1)),INDEX($K$6:$AE$6,1,MATCH(1,K633:AE633,1)),"-")</f>
        <v>-</v>
      </c>
      <c r="AO633"/>
      <c r="AP633"/>
      <c r="AQ633"/>
    </row>
    <row r="634" spans="1:261" s="91" customFormat="1" ht="15" customHeight="1" x14ac:dyDescent="0.2">
      <c r="A634" s="169" t="str">
        <f>IF(IFERROR(VLOOKUP(G634,EmployesActifs,1,FALSE),"Non")&lt;&gt;"Non","Oui","Non")</f>
        <v>Non</v>
      </c>
      <c r="B634" s="172">
        <f>IF(A634="Oui",1,0)</f>
        <v>0</v>
      </c>
      <c r="C634" s="172">
        <f>IF(OR(G634="Médecin",H634="Médecin",I634="Médecin",I634="Médecins",H634="anesthésiste",H634="boursier univ.",H634="chercheur",H634="chirurgien",H634="Résident(e)",H634="Md Urg",H634="Md Card",H634="Fellow",H634="Externe Médecine",H634="Directeur de la biobanque Médecin",H634="monit.-boursier",),1,0)</f>
        <v>0</v>
      </c>
      <c r="D634" s="172">
        <f>IF(OR(G634=0,H634="Stagiaire",H634="Stagiaires",H634="Externe",H634="Externes",G634="agence",H634="STAGIAIRE INFIRMIER(ÈRE)",H634="STAGIAIRE SI",H634="STAGIAIRE PAB",H634="STAGIAIRE EN PERFUSION",H634="Stagiaire Physiothérapeute",H634="Stagiaire médecine",H634="Stagiaire - Service sociaux",H634="STAGIAIRE SOINS INFIRMIERS",H634="STAGIAIRE EXTERNE EN MÉDECINE",H634="ss",),1,0)</f>
        <v>0</v>
      </c>
      <c r="E634" s="28" t="s">
        <v>2940</v>
      </c>
      <c r="F634" s="28" t="s">
        <v>139</v>
      </c>
      <c r="G634" s="257">
        <v>12478</v>
      </c>
      <c r="H634" s="79" t="s">
        <v>103</v>
      </c>
      <c r="I634" s="164" t="s">
        <v>61</v>
      </c>
      <c r="J634" s="273">
        <f ca="1">IF(AK634&lt;=Données!$B$2,1," ")</f>
        <v>1</v>
      </c>
      <c r="K634" s="45" t="s">
        <v>56</v>
      </c>
      <c r="L634" s="46"/>
      <c r="M634" s="47"/>
      <c r="N634" s="48"/>
      <c r="O634" s="185"/>
      <c r="P634" s="187"/>
      <c r="Q634" s="185"/>
      <c r="R634" s="186"/>
      <c r="S634" s="186">
        <v>1</v>
      </c>
      <c r="T634" s="187"/>
      <c r="U634" s="187"/>
      <c r="V634" s="187"/>
      <c r="W634" s="187"/>
      <c r="X634" s="214"/>
      <c r="Y634" s="215"/>
      <c r="Z634" s="36"/>
      <c r="AA634" s="34"/>
      <c r="AB634" s="35"/>
      <c r="AC634" s="35"/>
      <c r="AD634" s="35"/>
      <c r="AE634" s="324"/>
      <c r="AF634" s="325"/>
      <c r="AG634" s="326"/>
      <c r="AH634" s="36"/>
      <c r="AI634" s="56"/>
      <c r="AJ634" s="41" t="s">
        <v>159</v>
      </c>
      <c r="AK634" s="42">
        <v>44777</v>
      </c>
      <c r="AL634" s="50"/>
      <c r="AM634" s="337" t="str">
        <f>INDEX($K$6:$AE$6,1,MATCH(1,K634:AE634,-1))</f>
        <v>1870 +</v>
      </c>
      <c r="AN634" s="337" t="str">
        <f>IF(INDEX($K$6:$AE$6,1,MATCH(1,K634:AE634,1))&lt;&gt;INDEX($K$6:$AE$6,1,MATCH(1,K634:AE634,-1)),INDEX($K$6:$AE$6,1,MATCH(1,K634:AE634,1)),"-")</f>
        <v>-</v>
      </c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</row>
    <row r="635" spans="1:261" s="91" customFormat="1" ht="12.75" customHeight="1" x14ac:dyDescent="0.2">
      <c r="A635" s="169" t="str">
        <f>IF(IFERROR(VLOOKUP(G635,EmployesActifs,1,FALSE),"Non")&lt;&gt;"Non","Oui","Non")</f>
        <v>Non</v>
      </c>
      <c r="B635" s="172">
        <f>IF(A635="Oui",1,0)</f>
        <v>0</v>
      </c>
      <c r="C635" s="172">
        <f>IF(OR(G635="Médecin",H635="Médecin",I635="Médecin",I635="Médecins",H635="anesthésiste",H635="boursier univ.",H635="chercheur",H635="chirurgien",H635="Résident(e)",H635="Md Urg",H635="Md Card",H635="Fellow",H635="Externe Médecine",H635="Directeur de la biobanque Médecin",H635="monit.-boursier",),1,0)</f>
        <v>0</v>
      </c>
      <c r="D635" s="172">
        <f>IF(OR(G635=0,H635="Stagiaire",H635="Stagiaires",H635="Externe",H635="Externes",G635="agence",H635="STAGIAIRE INFIRMIER(ÈRE)",H635="STAGIAIRE SI",H635="STAGIAIRE PAB",H635="STAGIAIRE EN PERFUSION",H635="Stagiaire Physiothérapeute",H635="Stagiaire médecine",H635="Stagiaire - Service sociaux",H635="STAGIAIRE SOINS INFIRMIERS",H635="STAGIAIRE EXTERNE EN MÉDECINE",H635="ss",),1,0)</f>
        <v>0</v>
      </c>
      <c r="E635" s="28" t="s">
        <v>2851</v>
      </c>
      <c r="F635" s="28" t="s">
        <v>2852</v>
      </c>
      <c r="G635" s="257">
        <v>12348</v>
      </c>
      <c r="H635" s="67" t="s">
        <v>177</v>
      </c>
      <c r="I635" s="66" t="s">
        <v>126</v>
      </c>
      <c r="J635" s="273">
        <f ca="1">IF(AK635&lt;=Données!$B$2,1," ")</f>
        <v>1</v>
      </c>
      <c r="K635" s="45">
        <v>1</v>
      </c>
      <c r="L635" s="46" t="s">
        <v>56</v>
      </c>
      <c r="M635" s="47"/>
      <c r="N635" s="48"/>
      <c r="O635" s="185"/>
      <c r="P635" s="187"/>
      <c r="Q635" s="185"/>
      <c r="R635" s="186"/>
      <c r="S635" s="186"/>
      <c r="T635" s="187"/>
      <c r="U635" s="187"/>
      <c r="V635" s="187"/>
      <c r="W635" s="187"/>
      <c r="X635" s="214"/>
      <c r="Y635" s="215"/>
      <c r="Z635" s="36"/>
      <c r="AA635" s="34"/>
      <c r="AB635" s="35"/>
      <c r="AC635" s="35"/>
      <c r="AD635" s="35"/>
      <c r="AE635" s="324"/>
      <c r="AF635" s="325"/>
      <c r="AG635" s="326"/>
      <c r="AH635" s="36"/>
      <c r="AI635" s="56"/>
      <c r="AJ635" s="41" t="s">
        <v>85</v>
      </c>
      <c r="AK635" s="42">
        <v>44713</v>
      </c>
      <c r="AL635" s="50"/>
      <c r="AM635" s="337" t="str">
        <f>INDEX($K$6:$AE$6,1,MATCH(1,K635:AE635,-1))</f>
        <v>95PFE-L2S</v>
      </c>
      <c r="AN635" s="337" t="str">
        <f>IF(INDEX($K$6:$AE$6,1,MATCH(1,K635:AE635,1))&lt;&gt;INDEX($K$6:$AE$6,1,MATCH(1,K635:AE635,-1)),INDEX($K$6:$AE$6,1,MATCH(1,K635:AE635,1)),"-")</f>
        <v>-</v>
      </c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</row>
    <row r="636" spans="1:261" s="91" customFormat="1" x14ac:dyDescent="0.2">
      <c r="A636" s="169" t="str">
        <f>IF(IFERROR(VLOOKUP(G636,EmployesActifs,1,FALSE),"Non")&lt;&gt;"Non","Oui","Non")</f>
        <v>Non</v>
      </c>
      <c r="B636" s="172">
        <f>IF(A636="Oui",1,0)</f>
        <v>0</v>
      </c>
      <c r="C636" s="172">
        <f>IF(OR(G636="Médecin",H636="Médecin",I636="Médecin",I636="Médecins",H636="anesthésiste",H636="boursier univ.",H636="chercheur",H636="chirurgien",H636="Résident(e)",H636="Md Urg",H636="Md Card",H636="Fellow",H636="Externe Médecine",H636="Directeur de la biobanque Médecin",H636="monit.-boursier",),1,0)</f>
        <v>0</v>
      </c>
      <c r="D636" s="172">
        <f>IF(OR(G636=0,H636="Stagiaire",H636="Stagiaires",H636="Externe",H636="Externes",G636="agence",H636="STAGIAIRE INFIRMIER(ÈRE)",H636="STAGIAIRE SI",H636="STAGIAIRE PAB",H636="STAGIAIRE EN PERFUSION",H636="Stagiaire Physiothérapeute",H636="Stagiaire médecine",H636="Stagiaire - Service sociaux",H636="STAGIAIRE SOINS INFIRMIERS",H636="STAGIAIRE EXTERNE EN MÉDECINE",H636="ss",),1,0)</f>
        <v>0</v>
      </c>
      <c r="E636" s="28" t="s">
        <v>2373</v>
      </c>
      <c r="F636" s="28" t="s">
        <v>2374</v>
      </c>
      <c r="G636" s="257">
        <v>6643</v>
      </c>
      <c r="H636" s="67" t="s">
        <v>69</v>
      </c>
      <c r="I636" s="66" t="s">
        <v>65</v>
      </c>
      <c r="J636" s="273">
        <f ca="1">IF(AK636&lt;=Données!$B$2,1," ")</f>
        <v>1</v>
      </c>
      <c r="K636" s="45"/>
      <c r="L636" s="46">
        <v>1</v>
      </c>
      <c r="M636" s="47"/>
      <c r="N636" s="48"/>
      <c r="O636" s="185"/>
      <c r="P636" s="187"/>
      <c r="Q636" s="185"/>
      <c r="R636" s="186"/>
      <c r="S636" s="186"/>
      <c r="T636" s="187"/>
      <c r="U636" s="187"/>
      <c r="V636" s="187"/>
      <c r="W636" s="187"/>
      <c r="X636" s="214"/>
      <c r="Y636" s="215"/>
      <c r="Z636" s="36"/>
      <c r="AA636" s="34"/>
      <c r="AB636" s="35"/>
      <c r="AC636" s="35"/>
      <c r="AD636" s="35"/>
      <c r="AE636" s="324"/>
      <c r="AF636" s="325"/>
      <c r="AG636" s="326"/>
      <c r="AH636" s="36"/>
      <c r="AI636" s="56"/>
      <c r="AJ636" s="41" t="s">
        <v>50</v>
      </c>
      <c r="AK636" s="42">
        <v>44570</v>
      </c>
      <c r="AL636" s="50"/>
      <c r="AM636" s="337" t="str">
        <f>INDEX($K$6:$AE$6,1,MATCH(1,K636:AE636,-1))</f>
        <v>95PFE-L2M</v>
      </c>
      <c r="AN636" s="337" t="str">
        <f>IF(INDEX($K$6:$AE$6,1,MATCH(1,K636:AE636,1))&lt;&gt;INDEX($K$6:$AE$6,1,MATCH(1,K636:AE636,-1)),INDEX($K$6:$AE$6,1,MATCH(1,K636:AE636,1)),"-")</f>
        <v>-</v>
      </c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</row>
    <row r="637" spans="1:261" s="91" customFormat="1" ht="12.75" customHeight="1" x14ac:dyDescent="0.2">
      <c r="A637" s="169" t="str">
        <f>IF(IFERROR(VLOOKUP(G637,EmployesActifs,1,FALSE),"Non")&lt;&gt;"Non","Oui","Non")</f>
        <v>Non</v>
      </c>
      <c r="B637" s="172">
        <f>IF(A637="Oui",1,0)</f>
        <v>0</v>
      </c>
      <c r="C637" s="172">
        <f>IF(OR(G637="Médecin",H637="Médecin",I637="Médecin",I637="Médecins",H637="anesthésiste",H637="boursier univ.",H637="chercheur",H637="chirurgien",H637="Résident(e)",H637="Md Urg",H637="Md Card",H637="Fellow",H637="Externe Médecine",H637="Directeur de la biobanque Médecin",H637="monit.-boursier",),1,0)</f>
        <v>0</v>
      </c>
      <c r="D637" s="172">
        <f>IF(OR(G637=0,H637="Stagiaire",H637="Stagiaires",H637="Externe",H637="Externes",G637="agence",H637="STAGIAIRE INFIRMIER(ÈRE)",H637="STAGIAIRE SI",H637="STAGIAIRE PAB",H637="STAGIAIRE EN PERFUSION",H637="Stagiaire Physiothérapeute",H637="Stagiaire médecine",H637="Stagiaire - Service sociaux",H637="STAGIAIRE SOINS INFIRMIERS",H637="STAGIAIRE EXTERNE EN MÉDECINE",H637="ss",),1,0)</f>
        <v>0</v>
      </c>
      <c r="E637" s="28" t="s">
        <v>2377</v>
      </c>
      <c r="F637" s="28" t="s">
        <v>1693</v>
      </c>
      <c r="G637" s="257">
        <v>11742</v>
      </c>
      <c r="H637" s="67" t="s">
        <v>2859</v>
      </c>
      <c r="I637" s="66" t="s">
        <v>830</v>
      </c>
      <c r="J637" s="273">
        <f ca="1">IF(AK637&lt;=Données!$B$2,1," ")</f>
        <v>1</v>
      </c>
      <c r="K637" s="45">
        <v>1</v>
      </c>
      <c r="L637" s="46"/>
      <c r="M637" s="47"/>
      <c r="N637" s="48"/>
      <c r="O637" s="185"/>
      <c r="P637" s="187"/>
      <c r="Q637" s="185"/>
      <c r="R637" s="186"/>
      <c r="S637" s="186"/>
      <c r="T637" s="187"/>
      <c r="U637" s="187"/>
      <c r="V637" s="187"/>
      <c r="W637" s="187"/>
      <c r="X637" s="214"/>
      <c r="Y637" s="215"/>
      <c r="Z637" s="36"/>
      <c r="AA637" s="34"/>
      <c r="AB637" s="35"/>
      <c r="AC637" s="35"/>
      <c r="AD637" s="35"/>
      <c r="AE637" s="324"/>
      <c r="AF637" s="325"/>
      <c r="AG637" s="326"/>
      <c r="AH637" s="36"/>
      <c r="AI637" s="56"/>
      <c r="AJ637" s="41" t="s">
        <v>85</v>
      </c>
      <c r="AK637" s="42">
        <v>44721</v>
      </c>
      <c r="AL637" s="50"/>
      <c r="AM637" s="337" t="str">
        <f>INDEX($K$6:$AE$6,1,MATCH(1,K637:AE637,-1))</f>
        <v>95PFE-L2S</v>
      </c>
      <c r="AN637" s="337" t="str">
        <f>IF(INDEX($K$6:$AE$6,1,MATCH(1,K637:AE637,1))&lt;&gt;INDEX($K$6:$AE$6,1,MATCH(1,K637:AE637,-1)),INDEX($K$6:$AE$6,1,MATCH(1,K637:AE637,1)),"-")</f>
        <v>-</v>
      </c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</row>
    <row r="638" spans="1:261" s="91" customFormat="1" ht="12.75" customHeight="1" x14ac:dyDescent="0.2">
      <c r="A638" s="169" t="str">
        <f>IF(IFERROR(VLOOKUP(G638,EmployesActifs,1,FALSE),"Non")&lt;&gt;"Non","Oui","Non")</f>
        <v>Non</v>
      </c>
      <c r="B638" s="172">
        <f>IF(A638="Oui",1,0)</f>
        <v>0</v>
      </c>
      <c r="C638" s="172">
        <f>IF(OR(G638="Médecin",H638="Médecin",I638="Médecin",I638="Médecins",H638="anesthésiste",H638="boursier univ.",H638="chercheur",H638="chirurgien",H638="Résident(e)",H638="Md Urg",H638="Md Card",H638="Fellow",H638="Externe Médecine",H638="Directeur de la biobanque Médecin",H638="monit.-boursier",),1,0)</f>
        <v>0</v>
      </c>
      <c r="D638" s="172">
        <f>IF(OR(G638=0,H638="Stagiaire",H638="Stagiaires",H638="Externe",H638="Externes",G638="agence",H638="STAGIAIRE INFIRMIER(ÈRE)",H638="STAGIAIRE SI",H638="STAGIAIRE PAB",H638="STAGIAIRE EN PERFUSION",H638="Stagiaire Physiothérapeute",H638="Stagiaire médecine",H638="Stagiaire - Service sociaux",H638="STAGIAIRE SOINS INFIRMIERS",H638="STAGIAIRE EXTERNE EN MÉDECINE",H638="ss",),1,0)</f>
        <v>0</v>
      </c>
      <c r="E638" s="28" t="s">
        <v>2377</v>
      </c>
      <c r="F638" s="28" t="s">
        <v>147</v>
      </c>
      <c r="G638" s="257">
        <v>12152</v>
      </c>
      <c r="H638" s="67" t="s">
        <v>60</v>
      </c>
      <c r="I638" s="66" t="s">
        <v>88</v>
      </c>
      <c r="J638" s="273">
        <f ca="1">IF(AK638&lt;=Données!$B$2,1," ")</f>
        <v>1</v>
      </c>
      <c r="K638" s="45" t="s">
        <v>56</v>
      </c>
      <c r="L638" s="46" t="s">
        <v>56</v>
      </c>
      <c r="M638" s="47">
        <v>1</v>
      </c>
      <c r="N638" s="48"/>
      <c r="O638" s="185"/>
      <c r="P638" s="187"/>
      <c r="Q638" s="185"/>
      <c r="R638" s="186"/>
      <c r="S638" s="186"/>
      <c r="T638" s="187"/>
      <c r="U638" s="187"/>
      <c r="V638" s="187"/>
      <c r="W638" s="187"/>
      <c r="X638" s="214"/>
      <c r="Y638" s="215"/>
      <c r="Z638" s="36"/>
      <c r="AA638" s="34"/>
      <c r="AB638" s="35"/>
      <c r="AC638" s="35"/>
      <c r="AD638" s="35"/>
      <c r="AE638" s="324"/>
      <c r="AF638" s="325"/>
      <c r="AG638" s="326"/>
      <c r="AH638" s="36"/>
      <c r="AI638" s="56"/>
      <c r="AJ638" s="41" t="s">
        <v>98</v>
      </c>
      <c r="AK638" s="42">
        <v>44581</v>
      </c>
      <c r="AL638" s="50"/>
      <c r="AM638" s="337" t="str">
        <f>INDEX($K$6:$AE$6,1,MATCH(1,K638:AE638,-1))</f>
        <v>95PFE-L2L</v>
      </c>
      <c r="AN638" s="337" t="str">
        <f>IF(INDEX($K$6:$AE$6,1,MATCH(1,K638:AE638,1))&lt;&gt;INDEX($K$6:$AE$6,1,MATCH(1,K638:AE638,-1)),INDEX($K$6:$AE$6,1,MATCH(1,K638:AE638,1)),"-")</f>
        <v>-</v>
      </c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</row>
    <row r="639" spans="1:261" s="91" customFormat="1" ht="12.75" customHeight="1" x14ac:dyDescent="0.2">
      <c r="A639" s="169" t="str">
        <f>IF(IFERROR(VLOOKUP(G639,EmployesActifs,1,FALSE),"Non")&lt;&gt;"Non","Oui","Non")</f>
        <v>Non</v>
      </c>
      <c r="B639" s="172">
        <f>IF(A639="Oui",1,0)</f>
        <v>0</v>
      </c>
      <c r="C639" s="172">
        <f>IF(OR(G639="Médecin",H639="Médecin",I639="Médecin",I639="Médecins",H639="anesthésiste",H639="boursier univ.",H639="chercheur",H639="chirurgien",H639="Résident(e)",H639="Md Urg",H639="Md Card",H639="Fellow",H639="Externe Médecine",H639="Directeur de la biobanque Médecin",H639="monit.-boursier",),1,0)</f>
        <v>0</v>
      </c>
      <c r="D639" s="172">
        <f>IF(OR(G639=0,H639="Stagiaire",H639="Stagiaires",H639="Externe",H639="Externes",G639="agence",H639="STAGIAIRE INFIRMIER(ÈRE)",H639="STAGIAIRE SI",H639="STAGIAIRE S.I.",H639="STAGIAIRE PAB",H639="STAGIAIRE EN PERFUSION",H639="Stagiaire Physiothérapeute",H639="Stagiaire médecine",H639="Stagiaire - Service sociaux",H639="STAGIAIRE SOINS INFIRMIERS",H639="STAGIAIRE EXTERNE EN MÉDECINE",H639="ss",),1,0)</f>
        <v>0</v>
      </c>
      <c r="E639" s="28" t="s">
        <v>2381</v>
      </c>
      <c r="F639" s="28" t="s">
        <v>3047</v>
      </c>
      <c r="G639" s="257">
        <v>12407</v>
      </c>
      <c r="H639" s="79" t="s">
        <v>1405</v>
      </c>
      <c r="I639" s="164" t="s">
        <v>5713</v>
      </c>
      <c r="J639" s="273">
        <f ca="1">IF(AK639&lt;=Données!$B$2,1," ")</f>
        <v>1</v>
      </c>
      <c r="K639" s="45" t="s">
        <v>56</v>
      </c>
      <c r="L639" s="46" t="s">
        <v>56</v>
      </c>
      <c r="M639" s="47"/>
      <c r="N639" s="48">
        <v>1</v>
      </c>
      <c r="O639" s="185"/>
      <c r="P639" s="187"/>
      <c r="Q639" s="185"/>
      <c r="R639" s="186"/>
      <c r="S639" s="186"/>
      <c r="T639" s="187"/>
      <c r="U639" s="187"/>
      <c r="V639" s="187"/>
      <c r="W639" s="187"/>
      <c r="X639" s="214"/>
      <c r="Y639" s="215"/>
      <c r="Z639" s="36"/>
      <c r="AA639" s="34"/>
      <c r="AB639" s="35"/>
      <c r="AC639" s="35"/>
      <c r="AD639" s="35"/>
      <c r="AE639" s="324"/>
      <c r="AF639" s="325"/>
      <c r="AG639" s="326"/>
      <c r="AH639" s="344"/>
      <c r="AI639" s="56"/>
      <c r="AJ639" s="41" t="s">
        <v>85</v>
      </c>
      <c r="AK639" s="42">
        <v>44888</v>
      </c>
      <c r="AL639" s="50"/>
      <c r="AM639" s="337" t="str">
        <f>INDEX($K$6:$AE$6,1,MATCH(1,K639:AE639,-1))</f>
        <v>F550</v>
      </c>
      <c r="AN639" s="337" t="str">
        <f>IF(INDEX($K$6:$AE$6,1,MATCH(1,K639:AE639,1))&lt;&gt;INDEX($K$6:$AE$6,1,MATCH(1,K639:AE639,-1)),INDEX($K$6:$AE$6,1,MATCH(1,K639:AE639,1)),"-")</f>
        <v>-</v>
      </c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</row>
    <row r="640" spans="1:261" s="91" customFormat="1" ht="15" customHeight="1" x14ac:dyDescent="0.2">
      <c r="A640" s="169" t="str">
        <f>IF(IFERROR(VLOOKUP(G640,EmployesActifs,1,FALSE),"Non")&lt;&gt;"Non","Oui","Non")</f>
        <v>Non</v>
      </c>
      <c r="B640" s="172">
        <f>IF(A640="Oui",1,0)</f>
        <v>0</v>
      </c>
      <c r="C640" s="172">
        <v>0</v>
      </c>
      <c r="D640" s="172">
        <v>0</v>
      </c>
      <c r="E640" s="28" t="s">
        <v>3352</v>
      </c>
      <c r="F640" s="28" t="s">
        <v>3353</v>
      </c>
      <c r="G640" s="257">
        <v>13143</v>
      </c>
      <c r="H640" s="57" t="s">
        <v>3348</v>
      </c>
      <c r="I640" s="52" t="s">
        <v>3349</v>
      </c>
      <c r="J640" s="273">
        <f ca="1">IF(AK640&lt;=Données!$B$2,1," ")</f>
        <v>1</v>
      </c>
      <c r="K640" s="45">
        <v>1</v>
      </c>
      <c r="L640" s="46"/>
      <c r="M640" s="47"/>
      <c r="N640" s="48"/>
      <c r="O640" s="185"/>
      <c r="P640" s="187"/>
      <c r="Q640" s="185"/>
      <c r="R640" s="186"/>
      <c r="S640" s="186"/>
      <c r="T640" s="187"/>
      <c r="U640" s="187"/>
      <c r="V640" s="187"/>
      <c r="W640" s="187"/>
      <c r="X640" s="214"/>
      <c r="Y640" s="215"/>
      <c r="Z640" s="36"/>
      <c r="AA640" s="34"/>
      <c r="AB640" s="35"/>
      <c r="AC640" s="35"/>
      <c r="AD640" s="35"/>
      <c r="AE640" s="324"/>
      <c r="AF640" s="325"/>
      <c r="AG640" s="326"/>
      <c r="AH640" s="36"/>
      <c r="AI640" s="56"/>
      <c r="AJ640" s="41" t="s">
        <v>2858</v>
      </c>
      <c r="AK640" s="42">
        <v>45111</v>
      </c>
      <c r="AL640" s="50"/>
      <c r="AM640" s="337" t="str">
        <f>INDEX($K$6:$AE$6,1,MATCH(1,K640:AE640,-1))</f>
        <v>95PFE-L2S</v>
      </c>
      <c r="AN640" s="337" t="str">
        <f>IF(INDEX($K$6:$AE$6,1,MATCH(1,K640:AE640,1))&lt;&gt;INDEX($K$6:$AE$6,1,MATCH(1,K640:AE640,-1)),INDEX($K$6:$AE$6,1,MATCH(1,K640:AE640,1)),"-")</f>
        <v>-</v>
      </c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</row>
    <row r="641" spans="1:261" s="91" customFormat="1" ht="12.75" customHeight="1" x14ac:dyDescent="0.2">
      <c r="A641" s="169" t="str">
        <f>IF(IFERROR(VLOOKUP(G641,EmployesActifs,1,FALSE),"Non")&lt;&gt;"Non","Oui","Non")</f>
        <v>Non</v>
      </c>
      <c r="B641" s="172">
        <f>IF(A641="Oui",1,0)</f>
        <v>0</v>
      </c>
      <c r="C641" s="172">
        <f>IF(OR(G641="Médecin",H641="Médecin",I641="Médecin",I641="Médecins",H641="anesthésiste",H641="boursier univ.",H641="chercheur",H641="chirurgien",H641="Résident(e)",H641="Md Urg",H641="Md Card",H641="Fellow",H641="Externe Médecine",H641="Directeur de la biobanque Médecin",H641="monit.-boursier",),1,0)</f>
        <v>0</v>
      </c>
      <c r="D641" s="172">
        <f>IF(OR(G641=0,H641="Stagiaire",H641="Stagiaires",H641="Externe",H641="Externes",G641="agence",H641="STAGIAIRE INFIRMIER(ÈRE)",H641="STAGIAIRE SI",H641="STAGIAIRE PAB",H641="STAGIAIRE EN PERFUSION",H641="Stagiaire Physiothérapeute",H641="Stagiaire médecine",H641="Stagiaire - Service sociaux",H641="STAGIAIRE SOINS INFIRMIERS",H641="STAGIAIRE EXTERNE EN MÉDECINE",H641="ss",),1,0)</f>
        <v>0</v>
      </c>
      <c r="E641" s="28" t="s">
        <v>2922</v>
      </c>
      <c r="F641" s="28" t="s">
        <v>2923</v>
      </c>
      <c r="G641" s="257">
        <v>12217</v>
      </c>
      <c r="H641" s="79" t="s">
        <v>103</v>
      </c>
      <c r="I641" s="164" t="s">
        <v>65</v>
      </c>
      <c r="J641" s="273">
        <f ca="1">IF(AK641&lt;=Données!$B$2,1," ")</f>
        <v>1</v>
      </c>
      <c r="K641" s="45">
        <v>1</v>
      </c>
      <c r="L641" s="46" t="s">
        <v>56</v>
      </c>
      <c r="M641" s="47"/>
      <c r="N641" s="48"/>
      <c r="O641" s="185"/>
      <c r="P641" s="187"/>
      <c r="Q641" s="185"/>
      <c r="R641" s="186"/>
      <c r="S641" s="186"/>
      <c r="T641" s="187"/>
      <c r="U641" s="187"/>
      <c r="V641" s="187"/>
      <c r="W641" s="187"/>
      <c r="X641" s="214"/>
      <c r="Y641" s="215"/>
      <c r="Z641" s="36"/>
      <c r="AA641" s="34"/>
      <c r="AB641" s="35"/>
      <c r="AC641" s="35"/>
      <c r="AD641" s="35"/>
      <c r="AE641" s="324"/>
      <c r="AF641" s="325"/>
      <c r="AG641" s="326"/>
      <c r="AH641" s="344"/>
      <c r="AI641" s="56"/>
      <c r="AJ641" s="41" t="s">
        <v>159</v>
      </c>
      <c r="AK641" s="42">
        <v>44772</v>
      </c>
      <c r="AL641" s="50"/>
      <c r="AM641" s="337" t="str">
        <f>INDEX($K$6:$AE$6,1,MATCH(1,K641:AE641,-1))</f>
        <v>95PFE-L2S</v>
      </c>
      <c r="AN641" s="337" t="str">
        <f>IF(INDEX($K$6:$AE$6,1,MATCH(1,K641:AE641,1))&lt;&gt;INDEX($K$6:$AE$6,1,MATCH(1,K641:AE641,-1)),INDEX($K$6:$AE$6,1,MATCH(1,K641:AE641,1)),"-")</f>
        <v>-</v>
      </c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</row>
    <row r="642" spans="1:261" s="91" customFormat="1" ht="15" customHeight="1" x14ac:dyDescent="0.2">
      <c r="A642" s="169" t="str">
        <f>IF(IFERROR(VLOOKUP(G642,EmployesActifs,1,FALSE),"Non")&lt;&gt;"Non","Oui","Non")</f>
        <v>Non</v>
      </c>
      <c r="B642" s="172">
        <f>IF(A642="Oui",1,0)</f>
        <v>0</v>
      </c>
      <c r="C642" s="172">
        <f>IF(OR(G642="Médecin",H642="Médecin",I642="Médecin",I642="Médecins",H642="anesthésiste",H642="boursier univ.",H642="chercheur",H642="chirurgien",H642="Résident(e)",H642="Md Urg",H642="Md Card",LEFT(H642,6)="Fellow",H642="Externe Médecine",H642="Directeur de la biobanque Médecin",H642="monit.-boursier",),1,0)</f>
        <v>0</v>
      </c>
      <c r="D642" s="172">
        <f>IF(OR(G642=0,H642="Stagiaire",H642="Stagiaires",H642="Externe",H642="Externes",G642="agence",H642="STAGIAIRE INFIRMIER(ÈRE)",H642="STAGIAIRE SI",H642="STAGIAIRE S.I.",H642="STAGIAIRE PAB",H642="STAGIAIRE EN PERFUSION",H642="Stagiaire Physiothérapeute",H642="Stagiaire médecine",H642="Stagiaire - Service sociaux",H642="STAGIAIRE SOINS INFIRMIERS",H642="STAGIAIRE EXTERNE EN MÉDECINE",H642="ss",),1,0)</f>
        <v>0</v>
      </c>
      <c r="E642" s="28" t="s">
        <v>2382</v>
      </c>
      <c r="F642" s="28" t="s">
        <v>221</v>
      </c>
      <c r="G642" s="257">
        <v>10014</v>
      </c>
      <c r="H642" s="79" t="s">
        <v>570</v>
      </c>
      <c r="I642" s="164" t="s">
        <v>2668</v>
      </c>
      <c r="J642" s="273">
        <f ca="1">IF(AK642&lt;=Données!$B$2,1," ")</f>
        <v>1</v>
      </c>
      <c r="K642" s="45" t="s">
        <v>56</v>
      </c>
      <c r="L642" s="46" t="s">
        <v>56</v>
      </c>
      <c r="M642" s="47"/>
      <c r="N642" s="48">
        <v>1</v>
      </c>
      <c r="O642" s="185"/>
      <c r="P642" s="187"/>
      <c r="Q642" s="185"/>
      <c r="R642" s="186"/>
      <c r="S642" s="186"/>
      <c r="T642" s="187"/>
      <c r="U642" s="187"/>
      <c r="V642" s="187"/>
      <c r="W642" s="187"/>
      <c r="X642" s="214"/>
      <c r="Y642" s="215"/>
      <c r="Z642" s="36"/>
      <c r="AA642" s="34"/>
      <c r="AB642" s="35"/>
      <c r="AC642" s="35"/>
      <c r="AD642" s="35"/>
      <c r="AE642" s="324"/>
      <c r="AF642" s="325"/>
      <c r="AG642" s="326"/>
      <c r="AH642" s="344"/>
      <c r="AI642" s="56"/>
      <c r="AJ642" s="41" t="s">
        <v>2858</v>
      </c>
      <c r="AK642" s="42">
        <v>44888</v>
      </c>
      <c r="AL642" s="50"/>
      <c r="AM642" s="337" t="str">
        <f>INDEX($K$6:$AE$6,1,MATCH(1,K642:AE642,-1))</f>
        <v>F550</v>
      </c>
      <c r="AN642" s="337" t="str">
        <f>IF(INDEX($K$6:$AE$6,1,MATCH(1,K642:AE642,1))&lt;&gt;INDEX($K$6:$AE$6,1,MATCH(1,K642:AE642,-1)),INDEX($K$6:$AE$6,1,MATCH(1,K642:AE642,1)),"-")</f>
        <v>-</v>
      </c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</row>
    <row r="643" spans="1:261" s="91" customFormat="1" ht="12.75" customHeight="1" x14ac:dyDescent="0.2">
      <c r="A643" s="169" t="str">
        <f>IF(IFERROR(VLOOKUP(G643,EmployesActifs,1,FALSE),"Non")&lt;&gt;"Non","Oui","Non")</f>
        <v>Non</v>
      </c>
      <c r="B643" s="172">
        <f>IF(A643="Oui",1,0)</f>
        <v>0</v>
      </c>
      <c r="C643" s="172">
        <f>IF(OR(G643="Médecin",H643="Médecin",I643="Médecin",I643="Médecins",H643="anesthésiste",H643="boursier univ.",H643="chercheur",H643="chirurgien",H643="Résident(e)",H643="Md Urg",H643="Md Card",H643="Fellow",H643="Externe Médecine",H643="Directeur de la biobanque Médecin",H643="monit.-boursier",),1,0)</f>
        <v>0</v>
      </c>
      <c r="D643" s="172">
        <f>IF(OR(G643=0,H643="Stagiaire",H643="Stagiaires",H643="Externe",H643="Externes",G643="agence",H643="STAGIAIRE INFIRMIER(ÈRE)",H643="STAGIAIRE SI",H643="STAGIAIRE PAB",H643="STAGIAIRE EN PERFUSION",H643="Stagiaire Physiothérapeute",H643="Stagiaire médecine",H643="Stagiaire - Service sociaux",H643="STAGIAIRE SOINS INFIRMIERS",H643="STAGIAIRE EXTERNE EN MÉDECINE",H643="ss",),1,0)</f>
        <v>0</v>
      </c>
      <c r="E643" s="28" t="s">
        <v>5751</v>
      </c>
      <c r="F643" s="28" t="s">
        <v>1386</v>
      </c>
      <c r="G643" s="257">
        <v>13896</v>
      </c>
      <c r="H643" s="79" t="s">
        <v>641</v>
      </c>
      <c r="I643" s="164" t="s">
        <v>209</v>
      </c>
      <c r="J643" s="273" t="str">
        <f ca="1">IF(AK643&lt;=Données!$B$2,1," ")</f>
        <v xml:space="preserve"> </v>
      </c>
      <c r="K643" s="45">
        <v>1</v>
      </c>
      <c r="L643" s="46"/>
      <c r="M643" s="47"/>
      <c r="N643" s="48"/>
      <c r="O643" s="185"/>
      <c r="P643" s="187"/>
      <c r="Q643" s="185"/>
      <c r="R643" s="186"/>
      <c r="S643" s="186"/>
      <c r="T643" s="187"/>
      <c r="U643" s="187"/>
      <c r="V643" s="187"/>
      <c r="W643" s="187"/>
      <c r="X643" s="214"/>
      <c r="Y643" s="215"/>
      <c r="Z643" s="36"/>
      <c r="AA643" s="34"/>
      <c r="AB643" s="35"/>
      <c r="AC643" s="35"/>
      <c r="AD643" s="35"/>
      <c r="AE643" s="324"/>
      <c r="AF643" s="325"/>
      <c r="AG643" s="326"/>
      <c r="AH643" s="344"/>
      <c r="AI643" s="56"/>
      <c r="AJ643" s="41" t="s">
        <v>4462</v>
      </c>
      <c r="AK643" s="42">
        <v>45777</v>
      </c>
      <c r="AL643" s="50"/>
      <c r="AM643" s="337" t="str">
        <f>INDEX($K$6:$AE$6,1,MATCH(1,K643:AE643,-1))</f>
        <v>95PFE-L2S</v>
      </c>
      <c r="AN643" s="337" t="str">
        <f>IF(INDEX($K$6:$AE$6,1,MATCH(1,K643:AE643,1))&lt;&gt;INDEX($K$6:$AE$6,1,MATCH(1,K643:AE643,-1)),INDEX($K$6:$AE$6,1,MATCH(1,K643:AE643,1)),"-")</f>
        <v>-</v>
      </c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</row>
    <row r="644" spans="1:261" s="91" customFormat="1" ht="15" customHeight="1" x14ac:dyDescent="0.2">
      <c r="A644" s="169" t="str">
        <f>IF(IFERROR(VLOOKUP(G644,EmployesActifs,1,FALSE),"Non")&lt;&gt;"Non","Oui","Non")</f>
        <v>Non</v>
      </c>
      <c r="B644" s="172">
        <f>IF(A644="Oui",1,0)</f>
        <v>0</v>
      </c>
      <c r="C644" s="172">
        <f>IF(OR(G644="Médecin",H644="Médecin",I644="Médecin",I644="Médecins",H644="anesthésiste",H644="boursier univ.",H644="chercheur",H644="chirurgien",H644="Résident(e)",H644="Md Urg",H644="Md Card",H644="Fellow",H644="Externe Médecine",H644="Directeur de la biobanque Médecin",H644="monit.-boursier",),1,0)</f>
        <v>0</v>
      </c>
      <c r="D644" s="172">
        <f>IF(OR(G644=0,H644="Stagiaire",H644="Stagiaires",H644="Externe",H644="Externes",G644="agence",H644="STAGIAIRE INFIRMIER(ÈRE)",H644="STAGIAIRE SI",H644="STAGIAIRE PAB",H644="STAGIAIRE EN PERFUSION",H644="Stagiaire Physiothérapeute",H644="Stagiaire médecine",H644="Stagiaire - Service sociaux",H644="STAGIAIRE SOINS INFIRMIERS",H644="STAGIAIRE EXTERNE EN MÉDECINE",H644="ss",),1,0)</f>
        <v>0</v>
      </c>
      <c r="E644" s="28" t="s">
        <v>2384</v>
      </c>
      <c r="F644" s="28" t="s">
        <v>138</v>
      </c>
      <c r="G644" s="257">
        <v>1036</v>
      </c>
      <c r="H644" s="57" t="s">
        <v>552</v>
      </c>
      <c r="I644" s="66" t="s">
        <v>553</v>
      </c>
      <c r="J644" s="273">
        <f ca="1">IF(AK644&lt;=Données!$B$2,1," ")</f>
        <v>1</v>
      </c>
      <c r="K644" s="45" t="s">
        <v>56</v>
      </c>
      <c r="L644" s="46" t="s">
        <v>56</v>
      </c>
      <c r="M644" s="47" t="s">
        <v>56</v>
      </c>
      <c r="N644" s="48"/>
      <c r="O644" s="185"/>
      <c r="P644" s="187"/>
      <c r="Q644" s="185"/>
      <c r="R644" s="186"/>
      <c r="S644" s="186"/>
      <c r="T644" s="187" t="s">
        <v>56</v>
      </c>
      <c r="U644" s="187"/>
      <c r="V644" s="187"/>
      <c r="W644" s="187"/>
      <c r="X644" s="214"/>
      <c r="Y644" s="215"/>
      <c r="Z644" s="36"/>
      <c r="AA644" s="34">
        <v>1</v>
      </c>
      <c r="AB644" s="35"/>
      <c r="AC644" s="35"/>
      <c r="AD644" s="35"/>
      <c r="AE644" s="324"/>
      <c r="AF644" s="325"/>
      <c r="AG644" s="326"/>
      <c r="AH644" s="36"/>
      <c r="AI644" s="56"/>
      <c r="AJ644" s="41" t="s">
        <v>85</v>
      </c>
      <c r="AK644" s="42">
        <v>44474</v>
      </c>
      <c r="AL644" s="50"/>
      <c r="AM644" s="337" t="str">
        <f>INDEX($K$6:$AE$6,1,MATCH(1,K644:AE644,-1))</f>
        <v>1511-S</v>
      </c>
      <c r="AN644" s="337" t="str">
        <f>IF(INDEX($K$6:$AE$6,1,MATCH(1,K644:AE644,1))&lt;&gt;INDEX($K$6:$AE$6,1,MATCH(1,K644:AE644,-1)),INDEX($K$6:$AE$6,1,MATCH(1,K644:AE644,1)),"-")</f>
        <v>-</v>
      </c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</row>
    <row r="645" spans="1:261" s="91" customFormat="1" ht="12.75" customHeight="1" x14ac:dyDescent="0.2">
      <c r="A645" s="169" t="str">
        <f>IF(IFERROR(VLOOKUP(G645,EmployesActifs,1,FALSE),"Non")&lt;&gt;"Non","Oui","Non")</f>
        <v>Non</v>
      </c>
      <c r="B645" s="172">
        <f>IF(A645="Oui",1,0)</f>
        <v>0</v>
      </c>
      <c r="C645" s="172">
        <f>IF(OR(G645="Médecin",H645="Médecin",I645="Médecin",I645="Médecins",H645="anesthésiste",H645="boursier univ.",H645="chercheur",H645="chirurgien",H645="Résident(e)",H645="Md Urg",H645="Md Card",H645="Fellow",H645="Externe Médecine",H645="Directeur de la biobanque Médecin",H645="monit.-boursier",),1,0)</f>
        <v>0</v>
      </c>
      <c r="D645" s="172">
        <f>IF(OR(G645=0,H645="Stagiaire",H645="Stagiaires",H645="Externe",H645="Externes",G645="agence",H645="STAGIAIRE INFIRMIER(ÈRE)",H645="STAGIAIRE SI",H645="STAGIAIRE PAB",H645="STAGIAIRE EN PERFUSION",H645="Stagiaire Physiothérapeute",H645="Stagiaire médecine",H645="Stagiaire - Service sociaux",H645="STAGIAIRE SOINS INFIRMIERS",H645="STAGIAIRE EXTERNE EN MÉDECINE",H645="ss",),1,0)</f>
        <v>0</v>
      </c>
      <c r="E645" s="28" t="s">
        <v>2390</v>
      </c>
      <c r="F645" s="28" t="s">
        <v>720</v>
      </c>
      <c r="G645" s="257">
        <v>12163</v>
      </c>
      <c r="H645" s="57" t="s">
        <v>1127</v>
      </c>
      <c r="I645" s="58" t="s">
        <v>174</v>
      </c>
      <c r="J645" s="273">
        <f ca="1">IF(AK645&lt;=Données!$B$2,1," ")</f>
        <v>1</v>
      </c>
      <c r="K645" s="45" t="s">
        <v>56</v>
      </c>
      <c r="L645" s="46" t="s">
        <v>56</v>
      </c>
      <c r="M645" s="47"/>
      <c r="N645" s="48">
        <v>1</v>
      </c>
      <c r="O645" s="185"/>
      <c r="P645" s="187"/>
      <c r="Q645" s="185"/>
      <c r="R645" s="186"/>
      <c r="S645" s="186">
        <v>1</v>
      </c>
      <c r="T645" s="187"/>
      <c r="U645" s="187"/>
      <c r="V645" s="187"/>
      <c r="W645" s="187"/>
      <c r="X645" s="214"/>
      <c r="Y645" s="215"/>
      <c r="Z645" s="36"/>
      <c r="AA645" s="34"/>
      <c r="AB645" s="35"/>
      <c r="AC645" s="35"/>
      <c r="AD645" s="35"/>
      <c r="AE645" s="324"/>
      <c r="AF645" s="325"/>
      <c r="AG645" s="326"/>
      <c r="AH645" s="36"/>
      <c r="AI645" s="56"/>
      <c r="AJ645" s="41" t="s">
        <v>85</v>
      </c>
      <c r="AK645" s="42">
        <v>44614</v>
      </c>
      <c r="AL645" s="50"/>
      <c r="AM645" s="337" t="str">
        <f>INDEX($K$6:$AE$6,1,MATCH(1,K645:AE645,-1))</f>
        <v>F550</v>
      </c>
      <c r="AN645" s="337" t="str">
        <f>IF(INDEX($K$6:$AE$6,1,MATCH(1,K645:AE645,1))&lt;&gt;INDEX($K$6:$AE$6,1,MATCH(1,K645:AE645,-1)),INDEX($K$6:$AE$6,1,MATCH(1,K645:AE645,1)),"-")</f>
        <v>1870 +</v>
      </c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</row>
    <row r="646" spans="1:261" s="91" customFormat="1" ht="12.75" customHeight="1" x14ac:dyDescent="0.2">
      <c r="A646" s="169" t="str">
        <f>IF(IFERROR(VLOOKUP(G646,EmployesActifs,1,FALSE),"Non")&lt;&gt;"Non","Oui","Non")</f>
        <v>Non</v>
      </c>
      <c r="B646" s="172">
        <f>IF(A646="Oui",1,0)</f>
        <v>0</v>
      </c>
      <c r="C646" s="172">
        <f>IF(OR(G646="Médecin",H646="Médecin",I646="Médecin",I646="Médecins",H646="anesthésiste",H646="boursier univ.",H646="chercheur",H646="chirurgien",H646="Résident(e)",H646="Md Urg",H646="Md Card",H646="Fellow",H646="Externe Médecine",H646="Directeur de la biobanque Médecin",H646="monit.-boursier",),1,0)</f>
        <v>0</v>
      </c>
      <c r="D646" s="172">
        <f>IF(OR(G646=0,H646="Stagiaire",H646="Stagiaires",H646="Externe",H646="Externes",G646="agence",H646="STAGIAIRE INFIRMIER(ÈRE)",H646="STAGIAIRE SI",H646="STAGIAIRE PAB",H646="STAGIAIRE EN PERFUSION",H646="Stagiaire Physiothérapeute",H646="Stagiaire médecine",H646="Stagiaire - Service sociaux",H646="STAGIAIRE SOINS INFIRMIERS",H646="STAGIAIRE EXTERNE EN MÉDECINE",H646="ss",),1,0)</f>
        <v>0</v>
      </c>
      <c r="E646" s="28" t="s">
        <v>2393</v>
      </c>
      <c r="F646" s="28" t="s">
        <v>328</v>
      </c>
      <c r="G646" s="257">
        <v>6576</v>
      </c>
      <c r="H646" s="79" t="s">
        <v>42</v>
      </c>
      <c r="I646" s="58" t="s">
        <v>43</v>
      </c>
      <c r="J646" s="273">
        <f ca="1">IF(AK646&lt;=Données!$B$2,1," ")</f>
        <v>1</v>
      </c>
      <c r="K646" s="45" t="s">
        <v>56</v>
      </c>
      <c r="L646" s="46"/>
      <c r="M646" s="47"/>
      <c r="N646" s="48"/>
      <c r="O646" s="185"/>
      <c r="P646" s="187"/>
      <c r="Q646" s="185"/>
      <c r="R646" s="186"/>
      <c r="S646" s="186"/>
      <c r="T646" s="187">
        <v>1</v>
      </c>
      <c r="U646" s="187"/>
      <c r="V646" s="187"/>
      <c r="W646" s="187"/>
      <c r="X646" s="214"/>
      <c r="Y646" s="215"/>
      <c r="Z646" s="36"/>
      <c r="AA646" s="34"/>
      <c r="AB646" s="35"/>
      <c r="AC646" s="35"/>
      <c r="AD646" s="35"/>
      <c r="AE646" s="324"/>
      <c r="AF646" s="325"/>
      <c r="AG646" s="326"/>
      <c r="AH646" s="36"/>
      <c r="AI646" s="56"/>
      <c r="AJ646" s="41" t="s">
        <v>66</v>
      </c>
      <c r="AK646" s="42">
        <v>44245</v>
      </c>
      <c r="AL646" s="50"/>
      <c r="AM646" s="337">
        <f>INDEX($K$6:$AE$6,1,MATCH(1,K646:AE646,-1))</f>
        <v>8210</v>
      </c>
      <c r="AN646" s="337" t="str">
        <f>IF(INDEX($K$6:$AE$6,1,MATCH(1,K646:AE646,1))&lt;&gt;INDEX($K$6:$AE$6,1,MATCH(1,K646:AE646,-1)),INDEX($K$6:$AE$6,1,MATCH(1,K646:AE646,1)),"-")</f>
        <v>-</v>
      </c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</row>
    <row r="647" spans="1:261" s="91" customFormat="1" ht="12.75" customHeight="1" x14ac:dyDescent="0.2">
      <c r="A647" s="169" t="str">
        <f>IF(IFERROR(VLOOKUP(G647,EmployesActifs,1,FALSE),"Non")&lt;&gt;"Non","Oui","Non")</f>
        <v>Non</v>
      </c>
      <c r="B647" s="172">
        <f>IF(A647="Oui",1,0)</f>
        <v>0</v>
      </c>
      <c r="C647" s="172">
        <f>IF(OR(G647="Médecin",H647="Médecin",I647="Médecin",I647="Médecins",H647="anesthésiste",H647="boursier univ.",H647="chercheur",H647="chirurgien",H647="Résident(e)",H647="Md Urg",H647="Md Card",H647="Fellow",H647="Externe Médecine",H647="Directeur de la biobanque Médecin",H647="monit.-boursier",),1,0)</f>
        <v>0</v>
      </c>
      <c r="D647" s="172">
        <f>IF(OR(G647=0,H647="Stagiaire",H647="Stagiaires",H647="Externe",H647="Externes",G647="agence",H647="STAGIAIRE INFIRMIER(ÈRE)",H647="STAGIAIRE SI",H647="STAGIAIRE PAB",H647="STAGIAIRE EN PERFUSION",H647="Stagiaire Physiothérapeute",H647="Stagiaire médecine",H647="Stagiaire - Service sociaux",H647="STAGIAIRE SOINS INFIRMIERS",H647="STAGIAIRE EXTERNE EN MÉDECINE",H647="ss",),1,0)</f>
        <v>0</v>
      </c>
      <c r="E647" s="28" t="s">
        <v>2396</v>
      </c>
      <c r="F647" s="28" t="s">
        <v>2274</v>
      </c>
      <c r="G647" s="257">
        <v>12168</v>
      </c>
      <c r="H647" s="57" t="s">
        <v>60</v>
      </c>
      <c r="I647" s="66" t="s">
        <v>88</v>
      </c>
      <c r="J647" s="273">
        <f ca="1">IF(AK647&lt;=Données!$B$2,1," ")</f>
        <v>1</v>
      </c>
      <c r="K647" s="45">
        <v>1</v>
      </c>
      <c r="L647" s="46"/>
      <c r="M647" s="47"/>
      <c r="N647" s="48"/>
      <c r="O647" s="185"/>
      <c r="P647" s="187"/>
      <c r="Q647" s="185"/>
      <c r="R647" s="186"/>
      <c r="S647" s="186"/>
      <c r="T647" s="187"/>
      <c r="U647" s="187"/>
      <c r="V647" s="187"/>
      <c r="W647" s="187"/>
      <c r="X647" s="214"/>
      <c r="Y647" s="215"/>
      <c r="Z647" s="36"/>
      <c r="AA647" s="34"/>
      <c r="AB647" s="35"/>
      <c r="AC647" s="35"/>
      <c r="AD647" s="35"/>
      <c r="AE647" s="324"/>
      <c r="AF647" s="325"/>
      <c r="AG647" s="326"/>
      <c r="AH647" s="36"/>
      <c r="AI647" s="56"/>
      <c r="AJ647" s="41" t="s">
        <v>98</v>
      </c>
      <c r="AK647" s="42">
        <v>44581</v>
      </c>
      <c r="AL647" s="50"/>
      <c r="AM647" s="337" t="str">
        <f>INDEX($K$6:$AE$6,1,MATCH(1,K647:AE647,-1))</f>
        <v>95PFE-L2S</v>
      </c>
      <c r="AN647" s="337" t="str">
        <f>IF(INDEX($K$6:$AE$6,1,MATCH(1,K647:AE647,1))&lt;&gt;INDEX($K$6:$AE$6,1,MATCH(1,K647:AE647,-1)),INDEX($K$6:$AE$6,1,MATCH(1,K647:AE647,1)),"-")</f>
        <v>-</v>
      </c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</row>
    <row r="648" spans="1:261" s="91" customFormat="1" ht="13.35" customHeight="1" x14ac:dyDescent="0.2">
      <c r="A648" s="169" t="str">
        <f>IF(IFERROR(VLOOKUP(G648,EmployesActifs,1,FALSE),"Non")&lt;&gt;"Non","Oui","Non")</f>
        <v>Non</v>
      </c>
      <c r="B648" s="172">
        <f>IF(A648="Oui",1,0)</f>
        <v>0</v>
      </c>
      <c r="C648" s="172">
        <f>IF(OR(G648="Médecin",H648="Médecin",I648="Médecin",I648="Médecins",H648="anesthésiste",H648="boursier univ.",H648="chercheur",H648="chirurgien",H648="Résident(e)",H648="Md Urg",H648="Md Card",H648="Fellow",H648="Externe Médecine",H648="Directeur de la biobanque Médecin",H648="monit.-boursier",),1,0)</f>
        <v>0</v>
      </c>
      <c r="D648" s="172">
        <f>IF(OR(G648=0,H648="Stagiaire",H648="Stagiaires",H648="Externe",H648="Externes",G648="agence",H648="STAGIAIRE INFIRMIER(ÈRE)",H648="STAGIAIRE SI",H648="STAGIAIRE PAB",H648="STAGIAIRE EN PERFUSION",H648="Stagiaire Physiothérapeute",H648="Stagiaire médecine",H648="Stagiaire - Service sociaux",H648="STAGIAIRE SOINS INFIRMIERS",H648="STAGIAIRE EXTERNE EN MÉDECINE",H648="ss",),1,0)</f>
        <v>0</v>
      </c>
      <c r="E648" s="28" t="s">
        <v>2397</v>
      </c>
      <c r="F648" s="28" t="s">
        <v>2398</v>
      </c>
      <c r="G648" s="257">
        <v>10881</v>
      </c>
      <c r="H648" s="57" t="s">
        <v>426</v>
      </c>
      <c r="I648" s="52" t="s">
        <v>427</v>
      </c>
      <c r="J648" s="273">
        <f ca="1">IF(AK648&lt;=Données!$B$2,1," ")</f>
        <v>1</v>
      </c>
      <c r="K648" s="45"/>
      <c r="L648" s="46"/>
      <c r="M648" s="47"/>
      <c r="N648" s="48"/>
      <c r="O648" s="185"/>
      <c r="P648" s="187"/>
      <c r="Q648" s="185"/>
      <c r="R648" s="186"/>
      <c r="S648" s="186"/>
      <c r="T648" s="187"/>
      <c r="U648" s="187"/>
      <c r="V648" s="187"/>
      <c r="W648" s="187"/>
      <c r="X648" s="214"/>
      <c r="Y648" s="215"/>
      <c r="Z648" s="36"/>
      <c r="AA648" s="34"/>
      <c r="AB648" s="35">
        <v>1</v>
      </c>
      <c r="AC648" s="35"/>
      <c r="AD648" s="35"/>
      <c r="AE648" s="324"/>
      <c r="AF648" s="325"/>
      <c r="AG648" s="326"/>
      <c r="AH648" s="36"/>
      <c r="AI648" s="56"/>
      <c r="AJ648" s="41" t="s">
        <v>439</v>
      </c>
      <c r="AK648" s="42">
        <v>44110</v>
      </c>
      <c r="AL648" s="50"/>
      <c r="AM648" s="337" t="str">
        <f>INDEX($K$6:$AE$6,1,MATCH(1,K648:AE648,-1))</f>
        <v>1512-M</v>
      </c>
      <c r="AN648" s="337" t="str">
        <f>IF(INDEX($K$6:$AE$6,1,MATCH(1,K648:AE648,1))&lt;&gt;INDEX($K$6:$AE$6,1,MATCH(1,K648:AE648,-1)),INDEX($K$6:$AE$6,1,MATCH(1,K648:AE648,1)),"-")</f>
        <v>-</v>
      </c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</row>
    <row r="649" spans="1:261" s="91" customFormat="1" ht="12.75" customHeight="1" x14ac:dyDescent="0.2">
      <c r="A649" s="169" t="str">
        <f>IF(IFERROR(VLOOKUP(G649,EmployesActifs,1,FALSE),"Non")&lt;&gt;"Non","Oui","Non")</f>
        <v>Non</v>
      </c>
      <c r="B649" s="172">
        <f>IF(A649="Oui",1,0)</f>
        <v>0</v>
      </c>
      <c r="C649" s="172">
        <f>IF(OR(G649="Médecin",H649="Médecin",I649="Médecin",I649="Médecins",H649="anesthésiste",H649="boursier univ.",H649="chercheur",H649="chirurgien",H649="Résident(e)",H649="Md Urg",H649="Md Card",H649="Fellow",H649="Externe Médecine",H649="Directeur de la biobanque Médecin",H649="monit.-boursier",),1,0)</f>
        <v>0</v>
      </c>
      <c r="D649" s="172">
        <f>IF(OR(G649=0,H649="Stagiaire",H649="Stagiaires",H649="Externe",H649="Externes",G649="agence",H649="STAGIAIRE INFIRMIER(ÈRE)",H649="STAGIAIRE SI",H649="STAGIAIRE PAB",H649="STAGIAIRE EN PERFUSION",H649="Stagiaire Physiothérapeute",H649="Stagiaire médecine",H649="Stagiaire - Service sociaux",H649="STAGIAIRE SOINS INFIRMIERS",H649="STAGIAIRE EXTERNE EN MÉDECINE",H649="ss",),1,0)</f>
        <v>0</v>
      </c>
      <c r="E649" s="28" t="s">
        <v>3002</v>
      </c>
      <c r="F649" s="28" t="s">
        <v>433</v>
      </c>
      <c r="G649" s="257">
        <v>12616</v>
      </c>
      <c r="H649" s="79" t="s">
        <v>54</v>
      </c>
      <c r="I649" s="164" t="s">
        <v>55</v>
      </c>
      <c r="J649" s="273">
        <f ca="1">IF(AK649&lt;=Données!$B$2,1," ")</f>
        <v>1</v>
      </c>
      <c r="K649" s="45" t="s">
        <v>56</v>
      </c>
      <c r="L649" s="46" t="s">
        <v>56</v>
      </c>
      <c r="M649" s="47"/>
      <c r="N649" s="48" t="s">
        <v>56</v>
      </c>
      <c r="O649" s="185"/>
      <c r="P649" s="187"/>
      <c r="Q649" s="185"/>
      <c r="R649" s="186"/>
      <c r="S649" s="186">
        <v>1</v>
      </c>
      <c r="T649" s="187"/>
      <c r="U649" s="187"/>
      <c r="V649" s="187"/>
      <c r="W649" s="187"/>
      <c r="X649" s="214"/>
      <c r="Y649" s="215"/>
      <c r="Z649" s="36"/>
      <c r="AA649" s="34"/>
      <c r="AB649" s="35"/>
      <c r="AC649" s="35"/>
      <c r="AD649" s="35"/>
      <c r="AE649" s="324"/>
      <c r="AF649" s="325"/>
      <c r="AG649" s="326"/>
      <c r="AH649" s="36"/>
      <c r="AI649" s="56"/>
      <c r="AJ649" s="41" t="s">
        <v>50</v>
      </c>
      <c r="AK649" s="42">
        <v>44826</v>
      </c>
      <c r="AL649" s="50"/>
      <c r="AM649" s="337" t="str">
        <f>INDEX($K$6:$AE$6,1,MATCH(1,K649:AE649,-1))</f>
        <v>1870 +</v>
      </c>
      <c r="AN649" s="337" t="str">
        <f>IF(INDEX($K$6:$AE$6,1,MATCH(1,K649:AE649,1))&lt;&gt;INDEX($K$6:$AE$6,1,MATCH(1,K649:AE649,-1)),INDEX($K$6:$AE$6,1,MATCH(1,K649:AE649,1)),"-")</f>
        <v>-</v>
      </c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</row>
    <row r="650" spans="1:261" s="91" customFormat="1" ht="13.15" customHeight="1" x14ac:dyDescent="0.2">
      <c r="A650" s="169" t="str">
        <f>IF(IFERROR(VLOOKUP(G650,EmployesActifs,1,FALSE),"Non")&lt;&gt;"Non","Oui","Non")</f>
        <v>Non</v>
      </c>
      <c r="B650" s="172">
        <f>IF(A650="Oui",1,0)</f>
        <v>0</v>
      </c>
      <c r="C650" s="172">
        <f>IF(OR(G650="Médecin",H650="Médecin",I650="Médecin",I650="Médecins",H650="anesthésiste",H650="boursier univ.",H650="chercheur",H650="chirurgien",H650="Résident(e)",H650="Md Urg",H650="Md Card",H650="Fellow",H650="Externe Médecine",H650="Directeur de la biobanque Médecin",H650="monit.-boursier",),1,0)</f>
        <v>0</v>
      </c>
      <c r="D650" s="172">
        <f>IF(OR(G650=0,H650="Stagiaire",H650="Stagiaires",H650="Externe",H650="Externes",G650="agence",H650="STAGIAIRE INFIRMIER(ÈRE)",H650="STAGIAIRE SI",H650="STAGIAIRE PAB",H650="STAGIAIRE EN PERFUSION",H650="Stagiaire Physiothérapeute",H650="Stagiaire médecine",H650="Stagiaire - Service sociaux",H650="STAGIAIRE SOINS INFIRMIERS",H650="STAGIAIRE EXTERNE EN MÉDECINE",H650="ss",),1,0)</f>
        <v>0</v>
      </c>
      <c r="E650" s="28" t="s">
        <v>5162</v>
      </c>
      <c r="F650" s="28" t="s">
        <v>5163</v>
      </c>
      <c r="G650" s="255">
        <v>12490</v>
      </c>
      <c r="H650" s="79" t="s">
        <v>103</v>
      </c>
      <c r="I650" s="164" t="s">
        <v>836</v>
      </c>
      <c r="J650" s="273" t="str">
        <f ca="1">IF(AK650&lt;=Données!$B$2,1," ")</f>
        <v xml:space="preserve"> </v>
      </c>
      <c r="K650" s="45" t="s">
        <v>56</v>
      </c>
      <c r="L650" s="46"/>
      <c r="M650" s="47"/>
      <c r="N650" s="48">
        <v>1</v>
      </c>
      <c r="O650" s="185" t="s">
        <v>56</v>
      </c>
      <c r="P650" s="187"/>
      <c r="Q650" s="185"/>
      <c r="R650" s="186"/>
      <c r="S650" s="186" t="s">
        <v>56</v>
      </c>
      <c r="T650" s="187"/>
      <c r="U650" s="187"/>
      <c r="V650" s="187"/>
      <c r="W650" s="187"/>
      <c r="X650" s="214"/>
      <c r="Y650" s="215"/>
      <c r="Z650" s="36"/>
      <c r="AA650" s="34"/>
      <c r="AB650" s="35"/>
      <c r="AC650" s="35"/>
      <c r="AD650" s="35"/>
      <c r="AE650" s="324"/>
      <c r="AF650" s="325"/>
      <c r="AG650" s="326"/>
      <c r="AH650" s="36"/>
      <c r="AI650" s="56"/>
      <c r="AJ650" s="41" t="s">
        <v>4462</v>
      </c>
      <c r="AK650" s="42">
        <v>45427</v>
      </c>
      <c r="AL650" s="50"/>
      <c r="AM650" s="337" t="str">
        <f>INDEX($K$6:$AE$6,1,MATCH(1,K650:AE650,-1))</f>
        <v>F550</v>
      </c>
      <c r="AN650" s="337" t="str">
        <f>IF(INDEX($K$6:$AE$6,1,MATCH(1,K650:AE650,1))&lt;&gt;INDEX($K$6:$AE$6,1,MATCH(1,K650:AE650,-1)),INDEX($K$6:$AE$6,1,MATCH(1,K650:AE650,1)),"-")</f>
        <v>-</v>
      </c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</row>
    <row r="651" spans="1:261" s="91" customFormat="1" x14ac:dyDescent="0.2">
      <c r="A651" s="169" t="str">
        <f>IF(IFERROR(VLOOKUP(G651,EmployesActifs,1,FALSE),"Non")&lt;&gt;"Non","Oui","Non")</f>
        <v>Non</v>
      </c>
      <c r="B651" s="172">
        <f>IF(A651="Oui",1,0)</f>
        <v>0</v>
      </c>
      <c r="C651" s="172">
        <f>IF(OR(G651="Médecin",H651="Médecin",I651="Médecin",I651="Médecins",H651="anesthésiste",H651="boursier univ.",H651="chercheur",H651="chirurgien",H651="Résident(e)",H651="Md Urg",H651="Md Card",H651="Fellow",H651="Externe Médecine",H651="Directeur de la biobanque Médecin",H651="monit.-boursier",),1,0)</f>
        <v>0</v>
      </c>
      <c r="D651" s="172">
        <f>IF(OR(G651=0,H651="Stagiaire",H651="Stagiaires",H651="Externe",H651="Externes",G651="agence",H651="STAGIAIRE INFIRMIER(ÈRE)",H651="STAGIAIRE SI",H651="STAGIAIRE PAB",H651="STAGIAIRE EN PERFUSION",H651="Stagiaire Physiothérapeute",H651="Stagiaire médecine",H651="Stagiaire - Service sociaux",H651="STAGIAIRE SOINS INFIRMIERS",H651="STAGIAIRE EXTERNE EN MÉDECINE",H651="ss",),1,0)</f>
        <v>0</v>
      </c>
      <c r="E651" s="28" t="s">
        <v>4254</v>
      </c>
      <c r="F651" s="28" t="s">
        <v>4255</v>
      </c>
      <c r="G651" s="257">
        <v>12819</v>
      </c>
      <c r="H651" s="79" t="s">
        <v>4996</v>
      </c>
      <c r="I651" s="164" t="s">
        <v>5716</v>
      </c>
      <c r="J651" s="273" t="str">
        <f ca="1">IF(AK651&lt;=Données!$B$2,1," ")</f>
        <v xml:space="preserve"> </v>
      </c>
      <c r="K651" s="45" t="s">
        <v>56</v>
      </c>
      <c r="L651" s="46" t="s">
        <v>56</v>
      </c>
      <c r="M651" s="47"/>
      <c r="N651" s="48">
        <v>1</v>
      </c>
      <c r="O651" s="185"/>
      <c r="P651" s="187"/>
      <c r="Q651" s="185"/>
      <c r="R651" s="186"/>
      <c r="S651" s="186"/>
      <c r="T651" s="187"/>
      <c r="U651" s="187"/>
      <c r="V651" s="187"/>
      <c r="W651" s="187"/>
      <c r="X651" s="214"/>
      <c r="Y651" s="215"/>
      <c r="Z651" s="36"/>
      <c r="AA651" s="34"/>
      <c r="AB651" s="35"/>
      <c r="AC651" s="35"/>
      <c r="AD651" s="35"/>
      <c r="AE651" s="324"/>
      <c r="AF651" s="325"/>
      <c r="AG651" s="326"/>
      <c r="AH651" s="344"/>
      <c r="AI651" s="56"/>
      <c r="AJ651" s="41" t="s">
        <v>652</v>
      </c>
      <c r="AK651" s="42">
        <v>45255</v>
      </c>
      <c r="AL651" s="50"/>
      <c r="AM651" s="337" t="str">
        <f>INDEX($K$6:$AE$6,1,MATCH(1,K651:AE651,-1))</f>
        <v>F550</v>
      </c>
      <c r="AN651" s="337" t="str">
        <f>IF(INDEX($K$6:$AE$6,1,MATCH(1,K651:AE651,1))&lt;&gt;INDEX($K$6:$AE$6,1,MATCH(1,K651:AE651,-1)),INDEX($K$6:$AE$6,1,MATCH(1,K651:AE651,1)),"-")</f>
        <v>-</v>
      </c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</row>
    <row r="652" spans="1:261" ht="12.75" customHeight="1" x14ac:dyDescent="0.2">
      <c r="A652" s="169" t="str">
        <f>IF(IFERROR(VLOOKUP(G652,EmployesActifs,1,FALSE),"Non")&lt;&gt;"Non","Oui","Non")</f>
        <v>Non</v>
      </c>
      <c r="B652" s="172">
        <f>IF(A652="Oui",1,0)</f>
        <v>0</v>
      </c>
      <c r="C652" s="172">
        <f>IF(OR(G652="Médecin",H652="Médecin",I652="Médecin",I652="Médecins",H652="anesthésiste",H652="boursier univ.",H652="chercheur",H652="chirurgien",H652="Résident(e)",H652="Md Urg",H652="Md Card",H652="Fellow",H652="Externe Médecine",H652="Directeur de la biobanque Médecin",H652="monit.-boursier",),1,0)</f>
        <v>0</v>
      </c>
      <c r="D652" s="172">
        <f>IF(OR(G652=0,H652="Stagiaire",H652="Stagiaires",H652="Externe",H652="Externes",G652="agence",H652="STAGIAIRE INFIRMIER(ÈRE)",H652="STAGIAIRE SI",H652="STAGIAIRE PAB",H652="STAGIAIRE EN PERFUSION",H652="Stagiaire Physiothérapeute",H652="Stagiaire médecine",H652="Stagiaire - Service sociaux",H652="STAGIAIRE SOINS INFIRMIERS",H652="STAGIAIRE EXTERNE EN MÉDECINE",H652="ss",),1,0)</f>
        <v>0</v>
      </c>
      <c r="E652" s="28" t="s">
        <v>6025</v>
      </c>
      <c r="F652" s="28" t="s">
        <v>6026</v>
      </c>
      <c r="G652" s="255">
        <v>14014</v>
      </c>
      <c r="H652" s="79" t="s">
        <v>570</v>
      </c>
      <c r="I652" s="164" t="s">
        <v>1319</v>
      </c>
      <c r="J652" s="273" t="str">
        <f ca="1">IF(AK652&lt;=Données!$B$2,1," ")</f>
        <v xml:space="preserve"> </v>
      </c>
      <c r="K652" s="45" t="s">
        <v>56</v>
      </c>
      <c r="L652" s="46" t="s">
        <v>56</v>
      </c>
      <c r="M652" s="47"/>
      <c r="N652" s="48">
        <v>1</v>
      </c>
      <c r="O652" s="185" t="s">
        <v>56</v>
      </c>
      <c r="P652" s="187"/>
      <c r="Q652" s="185"/>
      <c r="R652" s="186"/>
      <c r="S652" s="186" t="s">
        <v>56</v>
      </c>
      <c r="T652" s="187"/>
      <c r="U652" s="187"/>
      <c r="V652" s="187"/>
      <c r="W652" s="187"/>
      <c r="X652" s="214"/>
      <c r="Y652" s="215"/>
      <c r="Z652" s="36"/>
      <c r="AA652" s="34"/>
      <c r="AB652" s="35"/>
      <c r="AC652" s="35"/>
      <c r="AD652" s="35"/>
      <c r="AE652" s="324"/>
      <c r="AF652" s="325"/>
      <c r="AG652" s="326"/>
      <c r="AH652" s="344"/>
      <c r="AI652" s="56"/>
      <c r="AJ652" s="41" t="s">
        <v>4462</v>
      </c>
      <c r="AK652" s="42">
        <v>45749</v>
      </c>
      <c r="AL652" s="50"/>
      <c r="AM652" s="337" t="str">
        <f>INDEX($K$6:$AE$6,1,MATCH(1,K652:AE652,-1))</f>
        <v>F550</v>
      </c>
      <c r="AN652" s="337" t="str">
        <f>IF(INDEX($K$6:$AE$6,1,MATCH(1,K652:AE652,1))&lt;&gt;INDEX($K$6:$AE$6,1,MATCH(1,K652:AE652,-1)),INDEX($K$6:$AE$6,1,MATCH(1,K652:AE652,1)),"-")</f>
        <v>-</v>
      </c>
      <c r="AO652"/>
      <c r="AP652"/>
      <c r="AQ652"/>
    </row>
    <row r="653" spans="1:261" s="63" customFormat="1" ht="12.75" customHeight="1" x14ac:dyDescent="0.2">
      <c r="A653" s="169" t="str">
        <f>IF(IFERROR(VLOOKUP(G653,EmployesActifs,1,FALSE),"Non")&lt;&gt;"Non","Oui","Non")</f>
        <v>Non</v>
      </c>
      <c r="B653" s="172">
        <f>IF(A653="Oui",1,0)</f>
        <v>0</v>
      </c>
      <c r="C653" s="172">
        <f>IF(OR(G653="Médecin",H653="Médecin",I653="Médecin",I653="Médecins",H653="anesthésiste",H653="boursier univ.",H653="chercheur",H653="chirurgien",H653="Résident(e)",H653="Md Urg",H653="Md Card",H653="Fellow",H653="Externe Médecine",H653="Directeur de la biobanque Médecin",H653="monit.-boursier",),1,0)</f>
        <v>0</v>
      </c>
      <c r="D653" s="172">
        <f>IF(OR(G653=0,H653="Stagiaire",H653="Stagiaires",H653="Externe",H653="Externes",G653="agence",H653="STAGIAIRE INFIRMIER(ÈRE)",H653="STAGIAIRE SI",H653="STAGIAIRE PAB",H653="STAGIAIRE EN PERFUSION",H653="Stagiaire Physiothérapeute",H653="Stagiaire médecine",H653="Stagiaire - Service sociaux",H653="STAGIAIRE SOINS INFIRMIERS",H653="STAGIAIRE EXTERNE EN MÉDECINE",H653="ss",),1,0)</f>
        <v>0</v>
      </c>
      <c r="E653" s="28" t="s">
        <v>2419</v>
      </c>
      <c r="F653" s="28" t="s">
        <v>2420</v>
      </c>
      <c r="G653" s="257">
        <v>12109</v>
      </c>
      <c r="H653" s="57" t="s">
        <v>60</v>
      </c>
      <c r="I653" s="66" t="s">
        <v>88</v>
      </c>
      <c r="J653" s="273">
        <f ca="1">IF(AK653&lt;=Données!$B$2,1," ")</f>
        <v>1</v>
      </c>
      <c r="K653" s="45"/>
      <c r="L653" s="46" t="s">
        <v>56</v>
      </c>
      <c r="M653" s="47" t="s">
        <v>56</v>
      </c>
      <c r="N653" s="48"/>
      <c r="O653" s="185"/>
      <c r="P653" s="187"/>
      <c r="Q653" s="185"/>
      <c r="R653" s="186"/>
      <c r="S653" s="186">
        <v>1</v>
      </c>
      <c r="T653" s="187"/>
      <c r="U653" s="187"/>
      <c r="V653" s="187"/>
      <c r="W653" s="187"/>
      <c r="X653" s="214"/>
      <c r="Y653" s="215"/>
      <c r="Z653" s="36"/>
      <c r="AA653" s="34"/>
      <c r="AB653" s="35"/>
      <c r="AC653" s="35"/>
      <c r="AD653" s="35"/>
      <c r="AE653" s="324"/>
      <c r="AF653" s="325"/>
      <c r="AG653" s="326"/>
      <c r="AH653" s="36"/>
      <c r="AI653" s="56"/>
      <c r="AJ653" s="41" t="s">
        <v>98</v>
      </c>
      <c r="AK653" s="42">
        <v>44581</v>
      </c>
      <c r="AL653" s="50"/>
      <c r="AM653" s="337" t="str">
        <f>INDEX($K$6:$AE$6,1,MATCH(1,K653:AE653,-1))</f>
        <v>1870 +</v>
      </c>
      <c r="AN653" s="337" t="str">
        <f>IF(INDEX($K$6:$AE$6,1,MATCH(1,K653:AE653,1))&lt;&gt;INDEX($K$6:$AE$6,1,MATCH(1,K653:AE653,-1)),INDEX($K$6:$AE$6,1,MATCH(1,K653:AE653,1)),"-")</f>
        <v>-</v>
      </c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</row>
    <row r="654" spans="1:261" s="63" customFormat="1" ht="12.75" customHeight="1" x14ac:dyDescent="0.2">
      <c r="A654" s="169" t="str">
        <f>IF(IFERROR(VLOOKUP(G654,EmployesActifs,1,FALSE),"Non")&lt;&gt;"Non","Oui","Non")</f>
        <v>Non</v>
      </c>
      <c r="B654" s="172">
        <f>IF(A654="Oui",1,0)</f>
        <v>0</v>
      </c>
      <c r="C654" s="172">
        <f>IF(OR(G654="Médecin",H654="Médecin",I654="Médecin",I654="Médecins",H654="anesthésiste",H654="boursier univ.",H654="chercheur",H654="chirurgien",H654="Résident(e)",H654="Md Urg",H654="Md Card",H654="Fellow",H654="Externe Médecine",H654="Directeur de la biobanque Médecin",H654="monit.-boursier",),1,0)</f>
        <v>0</v>
      </c>
      <c r="D654" s="172">
        <f>IF(OR(G654=0,H654="Stagiaire",H654="Stagiaires",H654="Externe",H654="Externes",G654="agence",H654="STAGIAIRE INFIRMIER(ÈRE)",H654="STAGIAIRE SI",H654="STAGIAIRE PAB",H654="STAGIAIRE EN PERFUSION",H654="Stagiaire Physiothérapeute",H654="Stagiaire médecine",H654="Stagiaire - Service sociaux",H654="STAGIAIRE SOINS INFIRMIERS",H654="STAGIAIRE EXTERNE EN MÉDECINE",H654="ss",),1,0)</f>
        <v>0</v>
      </c>
      <c r="E654" s="28" t="s">
        <v>2421</v>
      </c>
      <c r="F654" s="28" t="s">
        <v>2422</v>
      </c>
      <c r="G654" s="257">
        <v>9742</v>
      </c>
      <c r="H654" s="57" t="s">
        <v>69</v>
      </c>
      <c r="I654" s="66" t="s">
        <v>84</v>
      </c>
      <c r="J654" s="273">
        <f ca="1">IF(AK654&lt;=Données!$B$2,1," ")</f>
        <v>1</v>
      </c>
      <c r="K654" s="45">
        <v>1</v>
      </c>
      <c r="L654" s="46"/>
      <c r="M654" s="47"/>
      <c r="N654" s="48"/>
      <c r="O654" s="185"/>
      <c r="P654" s="187"/>
      <c r="Q654" s="185"/>
      <c r="R654" s="186"/>
      <c r="S654" s="186"/>
      <c r="T654" s="187"/>
      <c r="U654" s="187"/>
      <c r="V654" s="187"/>
      <c r="W654" s="187"/>
      <c r="X654" s="214"/>
      <c r="Y654" s="215"/>
      <c r="Z654" s="36"/>
      <c r="AA654" s="34"/>
      <c r="AB654" s="35"/>
      <c r="AC654" s="35"/>
      <c r="AD654" s="35"/>
      <c r="AE654" s="324"/>
      <c r="AF654" s="325"/>
      <c r="AG654" s="326"/>
      <c r="AH654" s="36"/>
      <c r="AI654" s="56"/>
      <c r="AJ654" s="41" t="s">
        <v>85</v>
      </c>
      <c r="AK654" s="42">
        <v>44578</v>
      </c>
      <c r="AL654" s="50"/>
      <c r="AM654" s="337" t="str">
        <f>INDEX($K$6:$AE$6,1,MATCH(1,K654:AE654,-1))</f>
        <v>95PFE-L2S</v>
      </c>
      <c r="AN654" s="337" t="str">
        <f>IF(INDEX($K$6:$AE$6,1,MATCH(1,K654:AE654,1))&lt;&gt;INDEX($K$6:$AE$6,1,MATCH(1,K654:AE654,-1)),INDEX($K$6:$AE$6,1,MATCH(1,K654:AE654,1)),"-")</f>
        <v>-</v>
      </c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</row>
    <row r="655" spans="1:261" s="63" customFormat="1" ht="13.15" customHeight="1" x14ac:dyDescent="0.25">
      <c r="A655" s="169" t="str">
        <f>IF(IFERROR(VLOOKUP(G655,EmployesActifs,1,FALSE),"Non")&lt;&gt;"Non","Oui","Non")</f>
        <v>Non</v>
      </c>
      <c r="B655" s="172">
        <f>IF(A655="Oui",1,0)</f>
        <v>0</v>
      </c>
      <c r="C655" s="172">
        <f>IF(OR(G655="Médecin",H655="Médecin",I655="Médecin",I655="Médecins",H655="anesthésiste",H655="boursier univ.",H655="chercheur",H655="chirurgien",H655="Résident(e)",H655="Md Urg",H655="Md Card",H655="Fellow",H655="Externe Médecine",H655="Directeur de la biobanque Médecin",H655="monit.-boursier",),1,0)</f>
        <v>0</v>
      </c>
      <c r="D655" s="172">
        <f>IF(OR(G655=0,H655="Stagiaire",H655="Stagiaires",H655="Externe",H655="Externes",G655="agence",H655="STAGIAIRE INFIRMIER(ÈRE)",H655="STAGIAIRE SI",H655="STAGIAIRE PAB",H655="STAGIAIRE EN PERFUSION",H655="Stagiaire Physiothérapeute",H655="Stagiaire médecine",H655="Stagiaire - Service sociaux",H655="STAGIAIRE SOINS INFIRMIERS",H655="STAGIAIRE EXTERNE EN MÉDECINE",H655="ss",),1,0)</f>
        <v>0</v>
      </c>
      <c r="E655" s="28" t="s">
        <v>2425</v>
      </c>
      <c r="F655" s="28" t="s">
        <v>1437</v>
      </c>
      <c r="G655" s="257">
        <v>10918</v>
      </c>
      <c r="H655" s="88" t="s">
        <v>103</v>
      </c>
      <c r="I655" s="66" t="s">
        <v>401</v>
      </c>
      <c r="J655" s="273">
        <f ca="1">IF(AK655&lt;=Données!$B$2,1," ")</f>
        <v>1</v>
      </c>
      <c r="K655" s="45"/>
      <c r="L655" s="46" t="s">
        <v>56</v>
      </c>
      <c r="M655" s="47" t="s">
        <v>56</v>
      </c>
      <c r="N655" s="48"/>
      <c r="O655" s="185"/>
      <c r="P655" s="187"/>
      <c r="Q655" s="185"/>
      <c r="R655" s="186"/>
      <c r="S655" s="186" t="s">
        <v>56</v>
      </c>
      <c r="T655" s="187"/>
      <c r="U655" s="187"/>
      <c r="V655" s="187"/>
      <c r="W655" s="187"/>
      <c r="X655" s="214"/>
      <c r="Y655" s="215"/>
      <c r="Z655" s="36"/>
      <c r="AA655" s="34"/>
      <c r="AB655" s="35">
        <v>1</v>
      </c>
      <c r="AC655" s="35"/>
      <c r="AD655" s="35"/>
      <c r="AE655" s="324">
        <v>1</v>
      </c>
      <c r="AF655" s="325"/>
      <c r="AG655" s="326"/>
      <c r="AH655" s="36"/>
      <c r="AI655" s="56"/>
      <c r="AJ655" s="41" t="s">
        <v>144</v>
      </c>
      <c r="AK655" s="42">
        <v>44585</v>
      </c>
      <c r="AL655" s="50"/>
      <c r="AM655" s="337" t="str">
        <f>INDEX($K$6:$AE$6,1,MATCH(1,K655:AE655,-1))</f>
        <v>1512-M</v>
      </c>
      <c r="AN655" s="337" t="str">
        <f>IF(INDEX($K$6:$AE$6,1,MATCH(1,K655:AE655,1))&lt;&gt;INDEX($K$6:$AE$6,1,MATCH(1,K655:AE655,-1)),INDEX($K$6:$AE$6,1,MATCH(1,K655:AE655,1)),"-")</f>
        <v>-</v>
      </c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</row>
    <row r="656" spans="1:261" s="63" customFormat="1" ht="12.75" customHeight="1" x14ac:dyDescent="0.2">
      <c r="A656" s="169" t="str">
        <f>IF(IFERROR(VLOOKUP(G656,EmployesActifs,1,FALSE),"Non")&lt;&gt;"Non","Oui","Non")</f>
        <v>Non</v>
      </c>
      <c r="B656" s="172">
        <f>IF(A656="Oui",1,0)</f>
        <v>0</v>
      </c>
      <c r="C656" s="172">
        <f>IF(OR(G656="Médecin",H656="Médecin",I656="Médecin",I656="Médecins",H656="anesthésiste",H656="boursier univ.",H656="chercheur",H656="chirurgien",H656="Résident(e)",H656="Md Urg",H656="Md Card",H656="Fellow",H656="Externe Médecine",H656="Directeur de la biobanque Médecin",H656="monit.-boursier",),1,0)</f>
        <v>0</v>
      </c>
      <c r="D656" s="172">
        <f>IF(OR(G656=0,H656="Stagiaire",H656="Stagiaires",H656="Externe",H656="Externes",G656="agence",H656="STAGIAIRE INFIRMIER(ÈRE)",H656="STAGIAIRE SI",H656="STAGIAIRE PAB",H656="STAGIAIRE EN PERFUSION",H656="Stagiaire Physiothérapeute",H656="Stagiaire médecine",H656="Stagiaire - Service sociaux",H656="STAGIAIRE SOINS INFIRMIERS",H656="STAGIAIRE EXTERNE EN MÉDECINE",H656="ss",),1,0)</f>
        <v>0</v>
      </c>
      <c r="E656" s="28" t="s">
        <v>1628</v>
      </c>
      <c r="F656" s="28" t="s">
        <v>1609</v>
      </c>
      <c r="G656" s="257">
        <v>12235</v>
      </c>
      <c r="H656" s="57" t="s">
        <v>731</v>
      </c>
      <c r="I656" s="52" t="s">
        <v>933</v>
      </c>
      <c r="J656" s="273">
        <f ca="1">IF(AK656&lt;=Données!$B$2,1," ")</f>
        <v>1</v>
      </c>
      <c r="K656" s="45" t="s">
        <v>56</v>
      </c>
      <c r="L656" s="46"/>
      <c r="M656" s="47"/>
      <c r="N656" s="48"/>
      <c r="O656" s="185"/>
      <c r="P656" s="187"/>
      <c r="Q656" s="185"/>
      <c r="R656" s="186"/>
      <c r="S656" s="186">
        <v>1</v>
      </c>
      <c r="T656" s="187"/>
      <c r="U656" s="187"/>
      <c r="V656" s="187"/>
      <c r="W656" s="187"/>
      <c r="X656" s="214"/>
      <c r="Y656" s="215"/>
      <c r="Z656" s="36"/>
      <c r="AA656" s="34"/>
      <c r="AB656" s="35"/>
      <c r="AC656" s="35"/>
      <c r="AD656" s="35"/>
      <c r="AE656" s="324"/>
      <c r="AF656" s="325"/>
      <c r="AG656" s="326"/>
      <c r="AH656" s="36"/>
      <c r="AI656" s="56"/>
      <c r="AJ656" s="41" t="s">
        <v>2858</v>
      </c>
      <c r="AK656" s="42">
        <v>44734</v>
      </c>
      <c r="AL656" s="50"/>
      <c r="AM656" s="337" t="str">
        <f>INDEX($K$6:$AE$6,1,MATCH(1,K656:AE656,-1))</f>
        <v>1870 +</v>
      </c>
      <c r="AN656" s="337" t="str">
        <f>IF(INDEX($K$6:$AE$6,1,MATCH(1,K656:AE656,1))&lt;&gt;INDEX($K$6:$AE$6,1,MATCH(1,K656:AE656,-1)),INDEX($K$6:$AE$6,1,MATCH(1,K656:AE656,1)),"-")</f>
        <v>-</v>
      </c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</row>
    <row r="657" spans="1:261" s="63" customFormat="1" ht="12.75" customHeight="1" x14ac:dyDescent="0.2">
      <c r="A657" s="169" t="str">
        <f>IF(IFERROR(VLOOKUP(G657,EmployesActifs,1,FALSE),"Non")&lt;&gt;"Non","Oui","Non")</f>
        <v>Non</v>
      </c>
      <c r="B657" s="172">
        <f>IF(A657="Oui",1,0)</f>
        <v>0</v>
      </c>
      <c r="C657" s="172">
        <f>IF(OR(G657="Médecin",H657="Médecin",I657="Médecin",I657="Médecins",H657="anesthésiste",H657="boursier univ.",H657="chercheur",H657="chirurgien",H657="Résident(e)",H657="Md Urg",H657="Md Card",H657="Fellow",H657="Externe Médecine",H657="Directeur de la biobanque Médecin",H657="monit.-boursier",),1,0)</f>
        <v>0</v>
      </c>
      <c r="D657" s="172">
        <f>IF(OR(G657=0,H657="Stagiaire",H657="Stagiaires",H657="Externe",H657="Externes",G657="agence",H657="STAGIAIRE INFIRMIER(ÈRE)",H657="STAGIAIRE SI",H657="STAGIAIRE PAB",H657="STAGIAIRE EN PERFUSION",H657="Stagiaire Physiothérapeute",H657="Stagiaire médecine",H657="Stagiaire - Service sociaux",H657="STAGIAIRE SOINS INFIRMIERS",H657="STAGIAIRE EXTERNE EN MÉDECINE",H657="ss",),1,0)</f>
        <v>0</v>
      </c>
      <c r="E657" s="28" t="s">
        <v>3169</v>
      </c>
      <c r="F657" s="28" t="s">
        <v>686</v>
      </c>
      <c r="G657" s="257">
        <v>12924</v>
      </c>
      <c r="H657" s="57" t="s">
        <v>2919</v>
      </c>
      <c r="I657" s="52" t="s">
        <v>405</v>
      </c>
      <c r="J657" s="273">
        <f ca="1">IF(AK657&lt;=Données!$B$2,1," ")</f>
        <v>1</v>
      </c>
      <c r="K657" s="45">
        <v>1</v>
      </c>
      <c r="L657" s="46"/>
      <c r="M657" s="47"/>
      <c r="N657" s="48"/>
      <c r="O657" s="185"/>
      <c r="P657" s="187"/>
      <c r="Q657" s="185"/>
      <c r="R657" s="186"/>
      <c r="S657" s="186"/>
      <c r="T657" s="187"/>
      <c r="U657" s="187"/>
      <c r="V657" s="187"/>
      <c r="W657" s="187"/>
      <c r="X657" s="214"/>
      <c r="Y657" s="215"/>
      <c r="Z657" s="36"/>
      <c r="AA657" s="34"/>
      <c r="AB657" s="35"/>
      <c r="AC657" s="35"/>
      <c r="AD657" s="35"/>
      <c r="AE657" s="324"/>
      <c r="AF657" s="325"/>
      <c r="AG657" s="326"/>
      <c r="AH657" s="36"/>
      <c r="AI657" s="56"/>
      <c r="AJ657" s="41" t="s">
        <v>2858</v>
      </c>
      <c r="AK657" s="42">
        <v>44985</v>
      </c>
      <c r="AL657" s="50"/>
      <c r="AM657" s="337" t="str">
        <f>INDEX($K$6:$AE$6,1,MATCH(1,K657:AE657,-1))</f>
        <v>95PFE-L2S</v>
      </c>
      <c r="AN657" s="337" t="str">
        <f>IF(INDEX($K$6:$AE$6,1,MATCH(1,K657:AE657,1))&lt;&gt;INDEX($K$6:$AE$6,1,MATCH(1,K657:AE657,-1)),INDEX($K$6:$AE$6,1,MATCH(1,K657:AE657,1)),"-")</f>
        <v>-</v>
      </c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</row>
    <row r="658" spans="1:261" s="63" customFormat="1" ht="13.15" customHeight="1" x14ac:dyDescent="0.2">
      <c r="A658" s="169" t="str">
        <f>IF(IFERROR(VLOOKUP(G658,EmployesActifs,1,FALSE),"Non")&lt;&gt;"Non","Oui","Non")</f>
        <v>Non</v>
      </c>
      <c r="B658" s="172">
        <f>IF(A658="Oui",1,0)</f>
        <v>0</v>
      </c>
      <c r="C658" s="172">
        <f>IF(OR(G658="Médecin",H658="Médecin",I658="Médecin",I658="Médecins",H658="anesthésiste",H658="boursier univ.",H658="chercheur",H658="chirurgien",H658="Résident(e)",H658="Md Urg",H658="Md Card",H658="Fellow",H658="Externe Médecine",H658="Directeur de la biobanque Médecin",H658="monit.-boursier",),1,0)</f>
        <v>0</v>
      </c>
      <c r="D658" s="172">
        <f>IF(OR(G658=0,H658="Stagiaire",H658="Stagiaires",H658="Externe",H658="Externes",G658="agence",H658="STAGIAIRE INFIRMIER(ÈRE)",H658="STAGIAIRE SI",H658="STAGIAIRE PAB",H658="STAGIAIRE EN PERFUSION",H658="Stagiaire Physiothérapeute",H658="Stagiaire médecine",H658="Stagiaire - Service sociaux",H658="STAGIAIRE SOINS INFIRMIERS",H658="STAGIAIRE EXTERNE EN MÉDECINE",H658="ss",),1,0)</f>
        <v>0</v>
      </c>
      <c r="E658" s="28" t="s">
        <v>2428</v>
      </c>
      <c r="F658" s="28" t="s">
        <v>485</v>
      </c>
      <c r="G658" s="257">
        <v>1490</v>
      </c>
      <c r="H658" s="79" t="s">
        <v>72</v>
      </c>
      <c r="I658" s="164" t="s">
        <v>5708</v>
      </c>
      <c r="J658" s="273">
        <f ca="1">IF(AK658&lt;=Données!$B$2,1," ")</f>
        <v>1</v>
      </c>
      <c r="K658" s="45">
        <v>1</v>
      </c>
      <c r="L658" s="46"/>
      <c r="M658" s="47"/>
      <c r="N658" s="48"/>
      <c r="O658" s="185"/>
      <c r="P658" s="187"/>
      <c r="Q658" s="185"/>
      <c r="R658" s="186"/>
      <c r="S658" s="186"/>
      <c r="T658" s="187"/>
      <c r="U658" s="187"/>
      <c r="V658" s="187"/>
      <c r="W658" s="187"/>
      <c r="X658" s="214"/>
      <c r="Y658" s="215"/>
      <c r="Z658" s="36"/>
      <c r="AA658" s="34"/>
      <c r="AB658" s="35"/>
      <c r="AC658" s="35"/>
      <c r="AD658" s="35"/>
      <c r="AE658" s="324"/>
      <c r="AF658" s="325"/>
      <c r="AG658" s="326"/>
      <c r="AH658" s="36"/>
      <c r="AI658" s="56"/>
      <c r="AJ658" s="41" t="s">
        <v>98</v>
      </c>
      <c r="AK658" s="42">
        <v>44574</v>
      </c>
      <c r="AL658" s="50"/>
      <c r="AM658" s="337" t="str">
        <f>INDEX($K$6:$AE$6,1,MATCH(1,K658:AE658,-1))</f>
        <v>95PFE-L2S</v>
      </c>
      <c r="AN658" s="337" t="str">
        <f>IF(INDEX($K$6:$AE$6,1,MATCH(1,K658:AE658,1))&lt;&gt;INDEX($K$6:$AE$6,1,MATCH(1,K658:AE658,-1)),INDEX($K$6:$AE$6,1,MATCH(1,K658:AE658,1)),"-")</f>
        <v>-</v>
      </c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</row>
    <row r="659" spans="1:261" s="63" customFormat="1" ht="12.75" customHeight="1" x14ac:dyDescent="0.2">
      <c r="A659" s="169" t="str">
        <f>IF(IFERROR(VLOOKUP(G659,EmployesActifs,1,FALSE),"Non")&lt;&gt;"Non","Oui","Non")</f>
        <v>Non</v>
      </c>
      <c r="B659" s="172">
        <f>IF(A659="Oui",1,0)</f>
        <v>0</v>
      </c>
      <c r="C659" s="172">
        <f>IF(OR(G659="Médecin",H659="Médecin",I659="Médecin",I659="Médecins",H659="anesthésiste",H659="boursier univ.",H659="chercheur",H659="chirurgien",H659="Résident(e)",H659="Md Urg",H659="Md Card",H659="Fellow",H659="Externe Médecine",H659="Directeur de la biobanque Médecin",H659="monit.-boursier",),1,0)</f>
        <v>0</v>
      </c>
      <c r="D659" s="172">
        <f>IF(OR(G659=0,H659="Stagiaire",H659="Stagiaires",H659="Externe",H659="Externes",G659="agence",H659="STAGIAIRE INFIRMIER(ÈRE)",H659="STAGIAIRE SI",H659="STAGIAIRE PAB",H659="STAGIAIRE EN PERFUSION",H659="Stagiaire Physiothérapeute",H659="Stagiaire médecine",H659="Stagiaire - Service sociaux",H659="STAGIAIRE SOINS INFIRMIERS",H659="STAGIAIRE EXTERNE EN MÉDECINE",H659="ss",),1,0)</f>
        <v>0</v>
      </c>
      <c r="E659" s="28" t="s">
        <v>2436</v>
      </c>
      <c r="F659" s="28" t="s">
        <v>519</v>
      </c>
      <c r="G659" s="257">
        <v>6282</v>
      </c>
      <c r="H659" s="79" t="s">
        <v>721</v>
      </c>
      <c r="I659" s="164" t="s">
        <v>43</v>
      </c>
      <c r="J659" s="273">
        <f ca="1">IF(AK659&lt;=Données!$B$2,1," ")</f>
        <v>1</v>
      </c>
      <c r="K659" s="45"/>
      <c r="L659" s="46"/>
      <c r="M659" s="47" t="s">
        <v>56</v>
      </c>
      <c r="N659" s="48"/>
      <c r="O659" s="185"/>
      <c r="P659" s="187"/>
      <c r="Q659" s="185"/>
      <c r="R659" s="186"/>
      <c r="S659" s="186"/>
      <c r="T659" s="187"/>
      <c r="U659" s="187"/>
      <c r="V659" s="187"/>
      <c r="W659" s="187"/>
      <c r="X659" s="214"/>
      <c r="Y659" s="215"/>
      <c r="Z659" s="36"/>
      <c r="AA659" s="34"/>
      <c r="AB659" s="35"/>
      <c r="AC659" s="35"/>
      <c r="AD659" s="35">
        <v>1</v>
      </c>
      <c r="AE659" s="324" t="s">
        <v>56</v>
      </c>
      <c r="AF659" s="325"/>
      <c r="AG659" s="326"/>
      <c r="AH659" s="36"/>
      <c r="AI659" s="56"/>
      <c r="AJ659" s="41" t="s">
        <v>57</v>
      </c>
      <c r="AK659" s="42">
        <v>44566</v>
      </c>
      <c r="AL659" s="50"/>
      <c r="AM659" s="337" t="str">
        <f>INDEX($K$6:$AE$6,1,MATCH(1,K659:AE659,-1))</f>
        <v>1517-LP</v>
      </c>
      <c r="AN659" s="337" t="str">
        <f>IF(INDEX($K$6:$AE$6,1,MATCH(1,K659:AE659,1))&lt;&gt;INDEX($K$6:$AE$6,1,MATCH(1,K659:AE659,-1)),INDEX($K$6:$AE$6,1,MATCH(1,K659:AE659,1)),"-")</f>
        <v>-</v>
      </c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</row>
    <row r="660" spans="1:261" s="63" customFormat="1" ht="12.75" customHeight="1" x14ac:dyDescent="0.2">
      <c r="A660" s="169" t="str">
        <f>IF(IFERROR(VLOOKUP(G660,EmployesActifs,1,FALSE),"Non")&lt;&gt;"Non","Oui","Non")</f>
        <v>Non</v>
      </c>
      <c r="B660" s="172">
        <f>IF(A660="Oui",1,0)</f>
        <v>0</v>
      </c>
      <c r="C660" s="172">
        <f>IF(OR(G660="Médecin",H660="Médecin",I660="Médecin",I660="Médecins",H660="anesthésiste",H660="boursier univ.",H660="chercheur",H660="chirurgien",H660="Résident(e)",H660="Md Urg",H660="Md Card",H660="Fellow",H660="Externe Médecine",H660="Directeur de la biobanque Médecin",H660="monit.-boursier",),1,0)</f>
        <v>0</v>
      </c>
      <c r="D660" s="172">
        <f>IF(OR(G660=0,H660="Stagiaire",H660="Stagiaires",H660="Externe",H660="Externes",G660="agence",H660="STAGIAIRE INFIRMIER(ÈRE)",H660="STAGIAIRE SI",H660="STAGIAIRE PAB",H660="STAGIAIRE EN PERFUSION",H660="Stagiaire Physiothérapeute",H660="Stagiaire médecine",H660="Stagiaire - Service sociaux",H660="STAGIAIRE SOINS INFIRMIERS",H660="STAGIAIRE EXTERNE EN MÉDECINE",H660="ss",),1,0)</f>
        <v>0</v>
      </c>
      <c r="E660" s="28" t="s">
        <v>2438</v>
      </c>
      <c r="F660" s="28" t="s">
        <v>1403</v>
      </c>
      <c r="G660" s="257">
        <v>12104</v>
      </c>
      <c r="H660" s="67" t="s">
        <v>196</v>
      </c>
      <c r="I660" s="52" t="s">
        <v>1505</v>
      </c>
      <c r="J660" s="273">
        <f ca="1">IF(AK660&lt;=Données!$B$2,1," ")</f>
        <v>1</v>
      </c>
      <c r="K660" s="45"/>
      <c r="L660" s="46">
        <v>1</v>
      </c>
      <c r="M660" s="47" t="s">
        <v>56</v>
      </c>
      <c r="N660" s="48"/>
      <c r="O660" s="185"/>
      <c r="P660" s="187"/>
      <c r="Q660" s="185"/>
      <c r="R660" s="186"/>
      <c r="S660" s="186"/>
      <c r="T660" s="187"/>
      <c r="U660" s="187"/>
      <c r="V660" s="187"/>
      <c r="W660" s="187"/>
      <c r="X660" s="214"/>
      <c r="Y660" s="215"/>
      <c r="Z660" s="36"/>
      <c r="AA660" s="34"/>
      <c r="AB660" s="35"/>
      <c r="AC660" s="35"/>
      <c r="AD660" s="35"/>
      <c r="AE660" s="324"/>
      <c r="AF660" s="325"/>
      <c r="AG660" s="326"/>
      <c r="AH660" s="36"/>
      <c r="AI660" s="56"/>
      <c r="AJ660" s="41" t="s">
        <v>50</v>
      </c>
      <c r="AK660" s="42">
        <v>44581</v>
      </c>
      <c r="AL660" s="50"/>
      <c r="AM660" s="337" t="str">
        <f>INDEX($K$6:$AE$6,1,MATCH(1,K660:AE660,-1))</f>
        <v>95PFE-L2M</v>
      </c>
      <c r="AN660" s="337" t="str">
        <f>IF(INDEX($K$6:$AE$6,1,MATCH(1,K660:AE660,1))&lt;&gt;INDEX($K$6:$AE$6,1,MATCH(1,K660:AE660,-1)),INDEX($K$6:$AE$6,1,MATCH(1,K660:AE660,1)),"-")</f>
        <v>-</v>
      </c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</row>
    <row r="661" spans="1:261" s="63" customFormat="1" ht="12.75" customHeight="1" x14ac:dyDescent="0.2">
      <c r="A661" s="169" t="str">
        <f>IF(IFERROR(VLOOKUP(G661,EmployesActifs,1,FALSE),"Non")&lt;&gt;"Non","Oui","Non")</f>
        <v>Non</v>
      </c>
      <c r="B661" s="172">
        <f>IF(A661="Oui",1,0)</f>
        <v>0</v>
      </c>
      <c r="C661" s="172">
        <f>IF(OR(G661="Médecin",H661="Médecin",I661="Médecin",I661="Médecins",H661="anesthésiste",H661="boursier univ.",H661="chercheur",H661="chirurgien",H661="Résident(e)",H661="Md Urg",H661="Md Card",H661="Fellow",H661="Externe Médecine",H661="Directeur de la biobanque Médecin",H661="monit.-boursier",),1,0)</f>
        <v>0</v>
      </c>
      <c r="D661" s="172">
        <f>IF(OR(G661=0,H661="Stagiaire",H661="Stagiaires",H661="Externe",H661="Externes",G661="agence",H661="STAGIAIRE INFIRMIER(ÈRE)",H661="STAGIAIRE SI",H661="STAGIAIRE PAB",H661="STAGIAIRE EN PERFUSION",H661="Stagiaire Physiothérapeute",H661="Stagiaire médecine",H661="Stagiaire - Service sociaux",H661="STAGIAIRE SOINS INFIRMIERS",H661="STAGIAIRE EXTERNE EN MÉDECINE",H661="ss",),1,0)</f>
        <v>0</v>
      </c>
      <c r="E661" s="28" t="s">
        <v>2439</v>
      </c>
      <c r="F661" s="28" t="s">
        <v>662</v>
      </c>
      <c r="G661" s="257">
        <v>5698</v>
      </c>
      <c r="H661" s="67" t="s">
        <v>906</v>
      </c>
      <c r="I661" s="52" t="s">
        <v>706</v>
      </c>
      <c r="J661" s="273">
        <f ca="1">IF(AK661&lt;=Données!$B$2,1," ")</f>
        <v>1</v>
      </c>
      <c r="K661" s="45">
        <v>1</v>
      </c>
      <c r="L661" s="46"/>
      <c r="M661" s="47"/>
      <c r="N661" s="48"/>
      <c r="O661" s="185"/>
      <c r="P661" s="187"/>
      <c r="Q661" s="185"/>
      <c r="R661" s="186"/>
      <c r="S661" s="186"/>
      <c r="T661" s="187"/>
      <c r="U661" s="187"/>
      <c r="V661" s="187"/>
      <c r="W661" s="187"/>
      <c r="X661" s="214"/>
      <c r="Y661" s="215"/>
      <c r="Z661" s="36"/>
      <c r="AA661" s="34"/>
      <c r="AB661" s="35"/>
      <c r="AC661" s="35"/>
      <c r="AD661" s="35"/>
      <c r="AE661" s="324"/>
      <c r="AF661" s="325"/>
      <c r="AG661" s="326"/>
      <c r="AH661" s="36"/>
      <c r="AI661" s="56"/>
      <c r="AJ661" s="41" t="s">
        <v>85</v>
      </c>
      <c r="AK661" s="42">
        <v>44691</v>
      </c>
      <c r="AL661" s="50"/>
      <c r="AM661" s="337" t="str">
        <f>INDEX($K$6:$AE$6,1,MATCH(1,K661:AE661,-1))</f>
        <v>95PFE-L2S</v>
      </c>
      <c r="AN661" s="337" t="str">
        <f>IF(INDEX($K$6:$AE$6,1,MATCH(1,K661:AE661,1))&lt;&gt;INDEX($K$6:$AE$6,1,MATCH(1,K661:AE661,-1)),INDEX($K$6:$AE$6,1,MATCH(1,K661:AE661,1)),"-")</f>
        <v>-</v>
      </c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</row>
    <row r="662" spans="1:261" s="63" customFormat="1" ht="12.75" customHeight="1" x14ac:dyDescent="0.2">
      <c r="A662" s="169" t="str">
        <f>IF(IFERROR(VLOOKUP(G662,EmployesActifs,1,FALSE),"Non")&lt;&gt;"Non","Oui","Non")</f>
        <v>Non</v>
      </c>
      <c r="B662" s="172">
        <f>IF(A662="Oui",1,0)</f>
        <v>0</v>
      </c>
      <c r="C662" s="172">
        <f>IF(OR(G662="Médecin",H662="Médecin",I662="Médecin",I662="Médecins",H662="anesthésiste",H662="boursier univ.",H662="chercheur",H662="chirurgien",H662="Résident(e)",H662="Md Urg",H662="Md Card",H662="Fellow",H662="Externe Médecine",H662="Directeur de la biobanque Médecin",H662="monit.-boursier",),1,0)</f>
        <v>0</v>
      </c>
      <c r="D662" s="172">
        <f>IF(OR(G662=0,H662="Stagiaire",H662="Stagiaires",H662="Externe",H662="Externes",G662="agence",H662="STAGIAIRE INFIRMIER(ÈRE)",H662="STAGIAIRE SI",H662="STAGIAIRE PAB",H662="STAGIAIRE EN PERFUSION",H662="Stagiaire Physiothérapeute",H662="Stagiaire médecine",H662="Stagiaire - Service sociaux",H662="STAGIAIRE SOINS INFIRMIERS",H662="STAGIAIRE EXTERNE EN MÉDECINE",H662="ss",),1,0)</f>
        <v>0</v>
      </c>
      <c r="E662" s="28" t="s">
        <v>2446</v>
      </c>
      <c r="F662" s="28" t="s">
        <v>2447</v>
      </c>
      <c r="G662" s="257">
        <v>12142</v>
      </c>
      <c r="H662" s="57" t="s">
        <v>60</v>
      </c>
      <c r="I662" s="66" t="s">
        <v>88</v>
      </c>
      <c r="J662" s="273">
        <f ca="1">IF(AK662&lt;=Données!$B$2,1," ")</f>
        <v>1</v>
      </c>
      <c r="K662" s="45" t="s">
        <v>56</v>
      </c>
      <c r="L662" s="46" t="s">
        <v>56</v>
      </c>
      <c r="M662" s="47" t="s">
        <v>56</v>
      </c>
      <c r="N662" s="48"/>
      <c r="O662" s="185"/>
      <c r="P662" s="187"/>
      <c r="Q662" s="185"/>
      <c r="R662" s="186"/>
      <c r="S662" s="186">
        <v>1</v>
      </c>
      <c r="T662" s="187"/>
      <c r="U662" s="187"/>
      <c r="V662" s="187"/>
      <c r="W662" s="187"/>
      <c r="X662" s="214"/>
      <c r="Y662" s="215"/>
      <c r="Z662" s="36"/>
      <c r="AA662" s="34"/>
      <c r="AB662" s="35"/>
      <c r="AC662" s="35"/>
      <c r="AD662" s="35"/>
      <c r="AE662" s="324"/>
      <c r="AF662" s="325"/>
      <c r="AG662" s="326"/>
      <c r="AH662" s="36"/>
      <c r="AI662" s="56"/>
      <c r="AJ662" s="41" t="s">
        <v>98</v>
      </c>
      <c r="AK662" s="42">
        <v>44581</v>
      </c>
      <c r="AL662" s="50"/>
      <c r="AM662" s="337" t="str">
        <f>INDEX($K$6:$AE$6,1,MATCH(1,K662:AE662,-1))</f>
        <v>1870 +</v>
      </c>
      <c r="AN662" s="337" t="str">
        <f>IF(INDEX($K$6:$AE$6,1,MATCH(1,K662:AE662,1))&lt;&gt;INDEX($K$6:$AE$6,1,MATCH(1,K662:AE662,-1)),INDEX($K$6:$AE$6,1,MATCH(1,K662:AE662,1)),"-")</f>
        <v>-</v>
      </c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</row>
    <row r="663" spans="1:261" s="63" customFormat="1" ht="12.75" customHeight="1" x14ac:dyDescent="0.2">
      <c r="A663" s="169" t="str">
        <f>IF(IFERROR(VLOOKUP(G663,EmployesActifs,1,FALSE),"Non")&lt;&gt;"Non","Oui","Non")</f>
        <v>Non</v>
      </c>
      <c r="B663" s="172">
        <f>IF(A663="Oui",1,0)</f>
        <v>0</v>
      </c>
      <c r="C663" s="172">
        <f>IF(OR(G663="Médecin",H663="Médecin",I663="Médecin",I663="Médecins",H663="anesthésiste",H663="boursier univ.",H663="chercheur",H663="chirurgien",H663="Résident(e)",H663="Md Urg",H663="Md Card",H663="Fellow",H663="Externe Médecine",H663="Directeur de la biobanque Médecin",H663="monit.-boursier",),1,0)</f>
        <v>0</v>
      </c>
      <c r="D663" s="172">
        <f>IF(OR(G663=0,H663="Stagiaire",H663="Stagiaires",H663="Externe",H663="Externes",G663="agence",H663="STAGIAIRE INFIRMIER(ÈRE)",H663="STAGIAIRE SI",H663="STAGIAIRE PAB",H663="STAGIAIRE EN PERFUSION",H663="Stagiaire Physiothérapeute",H663="Stagiaire médecine",H663="Stagiaire - Service sociaux",H663="STAGIAIRE SOINS INFIRMIERS",H663="STAGIAIRE EXTERNE EN MÉDECINE",H663="ss",),1,0)</f>
        <v>0</v>
      </c>
      <c r="E663" s="28" t="s">
        <v>3090</v>
      </c>
      <c r="F663" s="28" t="s">
        <v>3091</v>
      </c>
      <c r="G663" s="255">
        <v>12263</v>
      </c>
      <c r="H663" s="79" t="s">
        <v>103</v>
      </c>
      <c r="I663" s="164" t="s">
        <v>61</v>
      </c>
      <c r="J663" s="273">
        <f ca="1">IF(AK663&lt;=Données!$B$2,1," ")</f>
        <v>1</v>
      </c>
      <c r="K663" s="45"/>
      <c r="L663" s="46">
        <v>1</v>
      </c>
      <c r="M663" s="47"/>
      <c r="N663" s="48"/>
      <c r="O663" s="185"/>
      <c r="P663" s="187"/>
      <c r="Q663" s="185"/>
      <c r="R663" s="186"/>
      <c r="S663" s="186">
        <v>1</v>
      </c>
      <c r="T663" s="187"/>
      <c r="U663" s="187"/>
      <c r="V663" s="187"/>
      <c r="W663" s="187"/>
      <c r="X663" s="214"/>
      <c r="Y663" s="215"/>
      <c r="Z663" s="36"/>
      <c r="AA663" s="34"/>
      <c r="AB663" s="35"/>
      <c r="AC663" s="35"/>
      <c r="AD663" s="35"/>
      <c r="AE663" s="324"/>
      <c r="AF663" s="325"/>
      <c r="AG663" s="326"/>
      <c r="AH663" s="36"/>
      <c r="AI663" s="56"/>
      <c r="AJ663" s="41" t="s">
        <v>85</v>
      </c>
      <c r="AK663" s="42">
        <v>44909</v>
      </c>
      <c r="AL663" s="50"/>
      <c r="AM663" s="337" t="str">
        <f>INDEX($K$6:$AE$6,1,MATCH(1,K663:AE663,-1))</f>
        <v>95PFE-L2M</v>
      </c>
      <c r="AN663" s="337" t="str">
        <f>IF(INDEX($K$6:$AE$6,1,MATCH(1,K663:AE663,1))&lt;&gt;INDEX($K$6:$AE$6,1,MATCH(1,K663:AE663,-1)),INDEX($K$6:$AE$6,1,MATCH(1,K663:AE663,1)),"-")</f>
        <v>1870 +</v>
      </c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</row>
    <row r="664" spans="1:261" ht="12.75" customHeight="1" x14ac:dyDescent="0.2">
      <c r="A664" s="169" t="str">
        <f>IF(IFERROR(VLOOKUP(G664,EmployesActifs,1,FALSE),"Non")&lt;&gt;"Non","Oui","Non")</f>
        <v>Non</v>
      </c>
      <c r="B664" s="172">
        <f>IF(A664="Oui",1,0)</f>
        <v>0</v>
      </c>
      <c r="C664" s="172">
        <f>IF(OR(G664="Médecin",H664="Médecin",I664="Médecin",I664="Médecins",H664="anesthésiste",H664="boursier univ.",H664="chercheur",H664="chirurgien",H664="Résident(e)",H664="Md Urg",H664="Md Card",H664="Fellow",H664="Externe Médecine",H664="Directeur de la biobanque Médecin",H664="monit.-boursier",),1,0)</f>
        <v>0</v>
      </c>
      <c r="D664" s="172">
        <f>IF(OR(G664=0,H664="Stagiaire",H664="Stagiaires",H664="Externe",H664="Externes",G664="agence",H664="STAGIAIRE INFIRMIER(ÈRE)",H664="STAGIAIRE SI",H664="STAGIAIRE PAB",H664="STAGIAIRE EN PERFUSION",H664="Stagiaire Physiothérapeute",H664="Stagiaire médecine",H664="Stagiaire - Service sociaux",H664="STAGIAIRE SOINS INFIRMIERS",H664="STAGIAIRE EXTERNE EN MÉDECINE",H664="ss",),1,0)</f>
        <v>0</v>
      </c>
      <c r="E664" s="28" t="s">
        <v>3057</v>
      </c>
      <c r="F664" s="28" t="s">
        <v>3058</v>
      </c>
      <c r="G664" s="257">
        <v>12216</v>
      </c>
      <c r="H664" s="57" t="s">
        <v>2939</v>
      </c>
      <c r="I664" s="52" t="s">
        <v>2995</v>
      </c>
      <c r="J664" s="273">
        <f ca="1">IF(AK664&lt;=Données!$B$2,1," ")</f>
        <v>1</v>
      </c>
      <c r="K664" s="45" t="s">
        <v>56</v>
      </c>
      <c r="L664" s="46" t="s">
        <v>56</v>
      </c>
      <c r="M664" s="47" t="s">
        <v>56</v>
      </c>
      <c r="N664" s="48">
        <v>1</v>
      </c>
      <c r="O664" s="185"/>
      <c r="P664" s="187"/>
      <c r="Q664" s="185"/>
      <c r="R664" s="186"/>
      <c r="S664" s="186"/>
      <c r="T664" s="187"/>
      <c r="U664" s="187"/>
      <c r="V664" s="187"/>
      <c r="W664" s="187"/>
      <c r="X664" s="214"/>
      <c r="Y664" s="215"/>
      <c r="Z664" s="36"/>
      <c r="AA664" s="34"/>
      <c r="AB664" s="35"/>
      <c r="AC664" s="35"/>
      <c r="AD664" s="35"/>
      <c r="AE664" s="324"/>
      <c r="AF664" s="325"/>
      <c r="AG664" s="326"/>
      <c r="AH664" s="36"/>
      <c r="AI664" s="56"/>
      <c r="AJ664" s="41" t="s">
        <v>2858</v>
      </c>
      <c r="AK664" s="42">
        <v>44881</v>
      </c>
      <c r="AL664" s="50"/>
      <c r="AM664" s="337" t="str">
        <f>INDEX($K$6:$AE$6,1,MATCH(1,K664:AE664,-1))</f>
        <v>F550</v>
      </c>
      <c r="AN664" s="337" t="str">
        <f>IF(INDEX($K$6:$AE$6,1,MATCH(1,K664:AE664,1))&lt;&gt;INDEX($K$6:$AE$6,1,MATCH(1,K664:AE664,-1)),INDEX($K$6:$AE$6,1,MATCH(1,K664:AE664,1)),"-")</f>
        <v>-</v>
      </c>
      <c r="AO664"/>
      <c r="AP664"/>
      <c r="AQ664"/>
    </row>
    <row r="665" spans="1:261" s="6" customFormat="1" ht="12.75" customHeight="1" x14ac:dyDescent="0.2">
      <c r="A665" s="169" t="str">
        <f>IF(IFERROR(VLOOKUP(G665,EmployesActifs,1,FALSE),"Non")&lt;&gt;"Non","Oui","Non")</f>
        <v>Non</v>
      </c>
      <c r="B665" s="172">
        <f>IF(A665="Oui",1,0)</f>
        <v>0</v>
      </c>
      <c r="C665" s="172">
        <f>IF(OR(G665="Médecin",H665="Médecin",I665="Médecin",I665="Médecins",H665="anesthésiste",H665="boursier univ.",H665="chercheur",H665="chirurgien",H665="Résident(e)",H665="Md Urg",H665="Md Card",H665="Fellow",H665="Externe Médecine",H665="Directeur de la biobanque Médecin",H665="monit.-boursier",),1,0)</f>
        <v>0</v>
      </c>
      <c r="D665" s="172">
        <f>IF(OR(G665=0,H665="Stagiaire",H665="Stagiaires",H665="Externe",H665="Externes",G665="agence",H665="STAGIAIRE INFIRMIER(ÈRE)",H665="STAGIAIRE SI",H665="STAGIAIRE PAB",H665="STAGIAIRE EN PERFUSION",H665="Stagiaire Physiothérapeute",H665="Stagiaire médecine",H665="Stagiaire - Service sociaux",H665="STAGIAIRE SOINS INFIRMIERS",H665="STAGIAIRE EXTERNE EN MÉDECINE",H665="ss",),1,0)</f>
        <v>0</v>
      </c>
      <c r="E665" s="28" t="s">
        <v>294</v>
      </c>
      <c r="F665" s="28" t="s">
        <v>710</v>
      </c>
      <c r="G665" s="257">
        <v>8177</v>
      </c>
      <c r="H665" s="57" t="s">
        <v>1474</v>
      </c>
      <c r="I665" s="52" t="s">
        <v>1181</v>
      </c>
      <c r="J665" s="273">
        <f ca="1">IF(AK665&lt;=Données!$B$2,1," ")</f>
        <v>1</v>
      </c>
      <c r="K665" s="45">
        <v>1</v>
      </c>
      <c r="L665" s="46"/>
      <c r="M665" s="47"/>
      <c r="N665" s="48"/>
      <c r="O665" s="185"/>
      <c r="P665" s="187"/>
      <c r="Q665" s="185"/>
      <c r="R665" s="186"/>
      <c r="S665" s="186"/>
      <c r="T665" s="187"/>
      <c r="U665" s="187"/>
      <c r="V665" s="187"/>
      <c r="W665" s="187"/>
      <c r="X665" s="214"/>
      <c r="Y665" s="215"/>
      <c r="Z665" s="36"/>
      <c r="AA665" s="34"/>
      <c r="AB665" s="35"/>
      <c r="AC665" s="35"/>
      <c r="AD665" s="35"/>
      <c r="AE665" s="324"/>
      <c r="AF665" s="325"/>
      <c r="AG665" s="326"/>
      <c r="AH665" s="36"/>
      <c r="AI665" s="56"/>
      <c r="AJ665" s="41" t="s">
        <v>98</v>
      </c>
      <c r="AK665" s="42">
        <v>44580</v>
      </c>
      <c r="AL665" s="50"/>
      <c r="AM665" s="337" t="str">
        <f>INDEX($K$6:$AE$6,1,MATCH(1,K665:AE665,-1))</f>
        <v>95PFE-L2S</v>
      </c>
      <c r="AN665" s="337" t="str">
        <f>IF(INDEX($K$6:$AE$6,1,MATCH(1,K665:AE665,1))&lt;&gt;INDEX($K$6:$AE$6,1,MATCH(1,K665:AE665,-1)),INDEX($K$6:$AE$6,1,MATCH(1,K665:AE665,1)),"-")</f>
        <v>-</v>
      </c>
    </row>
    <row r="666" spans="1:261" s="6" customFormat="1" ht="12.75" customHeight="1" x14ac:dyDescent="0.2">
      <c r="A666" s="169" t="str">
        <f>IF(IFERROR(VLOOKUP(G666,EmployesActifs,1,FALSE),"Non")&lt;&gt;"Non","Oui","Non")</f>
        <v>Non</v>
      </c>
      <c r="B666" s="172">
        <f>IF(A666="Oui",1,0)</f>
        <v>0</v>
      </c>
      <c r="C666" s="172">
        <f>IF(OR(G666="Médecin",H666="Médecin",I666="Médecin",I666="Médecins",H666="anesthésiste",H666="boursier univ.",H666="chercheur",H666="chirurgien",H666="Résident(e)",H666="Md Urg",H666="Md Card",H666="Fellow",H666="Externe Médecine",H666="Directeur de la biobanque Médecin",H666="monit.-boursier",),1,0)</f>
        <v>0</v>
      </c>
      <c r="D666" s="172">
        <f>IF(OR(G666=0,H666="Stagiaire",H666="Stagiaires",H666="Externe",H666="Externes",G666="agence",H666="STAGIAIRE INFIRMIER(ÈRE)",H666="STAGIAIRE SI",H666="STAGIAIRE PAB",H666="STAGIAIRE EN PERFUSION",H666="Stagiaire Physiothérapeute",H666="Stagiaire médecine",H666="Stagiaire - Service sociaux",H666="STAGIAIRE SOINS INFIRMIERS",H666="STAGIAIRE EXTERNE EN MÉDECINE",H666="ss",),1,0)</f>
        <v>0</v>
      </c>
      <c r="E666" s="28" t="s">
        <v>294</v>
      </c>
      <c r="F666" s="28" t="s">
        <v>700</v>
      </c>
      <c r="G666" s="257">
        <v>2245</v>
      </c>
      <c r="H666" s="57" t="s">
        <v>103</v>
      </c>
      <c r="I666" s="52" t="s">
        <v>504</v>
      </c>
      <c r="J666" s="273">
        <f ca="1">IF(AK666&lt;=Données!$B$2,1," ")</f>
        <v>1</v>
      </c>
      <c r="K666" s="45"/>
      <c r="L666" s="46">
        <v>1</v>
      </c>
      <c r="M666" s="47"/>
      <c r="N666" s="48"/>
      <c r="O666" s="185"/>
      <c r="P666" s="187"/>
      <c r="Q666" s="185"/>
      <c r="R666" s="186"/>
      <c r="S666" s="186"/>
      <c r="T666" s="187"/>
      <c r="U666" s="187"/>
      <c r="V666" s="187"/>
      <c r="W666" s="187"/>
      <c r="X666" s="214"/>
      <c r="Y666" s="215"/>
      <c r="Z666" s="36"/>
      <c r="AA666" s="34"/>
      <c r="AB666" s="35"/>
      <c r="AC666" s="35"/>
      <c r="AD666" s="35"/>
      <c r="AE666" s="324"/>
      <c r="AF666" s="325"/>
      <c r="AG666" s="326"/>
      <c r="AH666" s="36"/>
      <c r="AI666" s="56"/>
      <c r="AJ666" s="41" t="s">
        <v>98</v>
      </c>
      <c r="AK666" s="42">
        <v>44588</v>
      </c>
      <c r="AL666" s="50"/>
      <c r="AM666" s="337" t="str">
        <f>INDEX($K$6:$AE$6,1,MATCH(1,K666:AE666,-1))</f>
        <v>95PFE-L2M</v>
      </c>
      <c r="AN666" s="337" t="str">
        <f>IF(INDEX($K$6:$AE$6,1,MATCH(1,K666:AE666,1))&lt;&gt;INDEX($K$6:$AE$6,1,MATCH(1,K666:AE666,-1)),INDEX($K$6:$AE$6,1,MATCH(1,K666:AE666,1)),"-")</f>
        <v>-</v>
      </c>
    </row>
    <row r="667" spans="1:261" s="6" customFormat="1" ht="12.75" customHeight="1" x14ac:dyDescent="0.2">
      <c r="A667" s="169" t="str">
        <f>IF(IFERROR(VLOOKUP(G667,EmployesActifs,1,FALSE),"Non")&lt;&gt;"Non","Oui","Non")</f>
        <v>Non</v>
      </c>
      <c r="B667" s="172">
        <f>IF(A667="Oui",1,0)</f>
        <v>0</v>
      </c>
      <c r="C667" s="172">
        <f>IF(OR(G667="Médecin",H667="Médecin",I667="Médecin",I667="Médecins",H667="anesthésiste",H667="boursier univ.",H667="chercheur",H667="chirurgien",H667="Résident(e)",H667="Md Urg",H667="Md Card",H667="Fellow",H667="Externe Médecine",H667="Directeur de la biobanque Médecin",H667="monit.-boursier",),1,0)</f>
        <v>0</v>
      </c>
      <c r="D667" s="172">
        <f>IF(OR(G667=0,H667="Stagiaire",H667="Stagiaires",H667="Externe",H667="Externes",G667="agence",H667="STAGIAIRE INFIRMIER(ÈRE)",H667="STAGIAIRE SI",H667="STAGIAIRE PAB",H667="STAGIAIRE EN PERFUSION",H667="Stagiaire Physiothérapeute",H667="Stagiaire médecine",H667="Stagiaire - Service sociaux",H667="STAGIAIRE SOINS INFIRMIERS",H667="STAGIAIRE EXTERNE EN MÉDECINE",H667="ss",),1,0)</f>
        <v>0</v>
      </c>
      <c r="E667" s="28" t="s">
        <v>2462</v>
      </c>
      <c r="F667" s="28" t="s">
        <v>926</v>
      </c>
      <c r="G667" s="257">
        <v>11590</v>
      </c>
      <c r="H667" s="57" t="s">
        <v>2463</v>
      </c>
      <c r="I667" s="52" t="s">
        <v>933</v>
      </c>
      <c r="J667" s="273">
        <f ca="1">IF(AK667&lt;=Données!$B$2,1," ")</f>
        <v>1</v>
      </c>
      <c r="K667" s="45" t="s">
        <v>56</v>
      </c>
      <c r="L667" s="46"/>
      <c r="M667" s="47"/>
      <c r="N667" s="48"/>
      <c r="O667" s="185"/>
      <c r="P667" s="187"/>
      <c r="Q667" s="185"/>
      <c r="R667" s="186"/>
      <c r="S667" s="186"/>
      <c r="T667" s="187"/>
      <c r="U667" s="187"/>
      <c r="V667" s="187"/>
      <c r="W667" s="187"/>
      <c r="X667" s="214"/>
      <c r="Y667" s="215"/>
      <c r="Z667" s="36"/>
      <c r="AA667" s="34">
        <v>1</v>
      </c>
      <c r="AB667" s="35"/>
      <c r="AC667" s="35"/>
      <c r="AD667" s="35"/>
      <c r="AE667" s="324"/>
      <c r="AF667" s="325"/>
      <c r="AG667" s="326"/>
      <c r="AH667" s="36"/>
      <c r="AI667" s="56"/>
      <c r="AJ667" s="41" t="s">
        <v>66</v>
      </c>
      <c r="AK667" s="42">
        <v>44273</v>
      </c>
      <c r="AL667" s="50"/>
      <c r="AM667" s="337" t="str">
        <f>INDEX($K$6:$AE$6,1,MATCH(1,K667:AE667,-1))</f>
        <v>1511-S</v>
      </c>
      <c r="AN667" s="337" t="str">
        <f>IF(INDEX($K$6:$AE$6,1,MATCH(1,K667:AE667,1))&lt;&gt;INDEX($K$6:$AE$6,1,MATCH(1,K667:AE667,-1)),INDEX($K$6:$AE$6,1,MATCH(1,K667:AE667,1)),"-")</f>
        <v>-</v>
      </c>
    </row>
    <row r="668" spans="1:261" s="6" customFormat="1" ht="12.75" customHeight="1" x14ac:dyDescent="0.2">
      <c r="A668" s="169" t="str">
        <f>IF(IFERROR(VLOOKUP(G668,EmployesActifs,1,FALSE),"Non")&lt;&gt;"Non","Oui","Non")</f>
        <v>Non</v>
      </c>
      <c r="B668" s="172">
        <f>IF(A668="Oui",1,0)</f>
        <v>0</v>
      </c>
      <c r="C668" s="172">
        <f>IF(OR(G668="Médecin",H668="Médecin",I668="Médecin",I668="Médecins",H668="anesthésiste",H668="boursier univ.",H668="chercheur",H668="chirurgien",H668="Résident(e)",H668="Md Urg",H668="Md Card",LEFT(H668,6)="Fellow",H668="Externe Médecine",H668="Directeur de la biobanque Médecin",H668="monit.-boursier",),1,0)</f>
        <v>0</v>
      </c>
      <c r="D668" s="172">
        <f>IF(OR(G668=0,H668="Stagiaire",H668="Stagiaires",H668="Externe",H668="Externes",G668="agence",H668="STAGIAIRE INFIRMIER(ÈRE)",H668="STAGIAIRE SI",H668="STAGIAIRE S.I.",H668="STAGIAIRE PAB",H668="STAGIAIRE EN PERFUSION",H668="Stagiaire Physiothérapeute",H668="Stagiaire médecine",H668="Stagiaire - Service sociaux",H668="STAGIAIRE SOINS INFIRMIERS",H668="STAGIAIRE EXTERNE EN MÉDECINE",H668="ss",),1,0)</f>
        <v>0</v>
      </c>
      <c r="E668" s="28" t="s">
        <v>5174</v>
      </c>
      <c r="F668" s="28" t="s">
        <v>5175</v>
      </c>
      <c r="G668" s="255">
        <v>13540</v>
      </c>
      <c r="H668" s="79" t="s">
        <v>5360</v>
      </c>
      <c r="I668" s="164" t="s">
        <v>5716</v>
      </c>
      <c r="J668" s="273" t="str">
        <f ca="1">IF(AK668&lt;=Données!$B$2,1," ")</f>
        <v xml:space="preserve"> </v>
      </c>
      <c r="K668" s="45"/>
      <c r="L668" s="46">
        <v>1</v>
      </c>
      <c r="M668" s="47"/>
      <c r="N668" s="48"/>
      <c r="O668" s="185"/>
      <c r="P668" s="187"/>
      <c r="Q668" s="185"/>
      <c r="R668" s="186"/>
      <c r="S668" s="186"/>
      <c r="T668" s="187"/>
      <c r="U668" s="187"/>
      <c r="V668" s="187"/>
      <c r="W668" s="187"/>
      <c r="X668" s="214"/>
      <c r="Y668" s="215"/>
      <c r="Z668" s="36"/>
      <c r="AA668" s="34"/>
      <c r="AB668" s="35"/>
      <c r="AC668" s="35"/>
      <c r="AD668" s="35"/>
      <c r="AE668" s="324"/>
      <c r="AF668" s="325"/>
      <c r="AG668" s="326"/>
      <c r="AH668" s="344"/>
      <c r="AI668" s="56"/>
      <c r="AJ668" s="41" t="s">
        <v>4462</v>
      </c>
      <c r="AK668" s="42">
        <v>45420</v>
      </c>
      <c r="AL668" s="50"/>
      <c r="AM668" s="337" t="str">
        <f>INDEX($K$6:$AE$6,1,MATCH(1,K668:AE668,-1))</f>
        <v>95PFE-L2M</v>
      </c>
      <c r="AN668" s="337" t="str">
        <f>IF(INDEX($K$6:$AE$6,1,MATCH(1,K668:AE668,1))&lt;&gt;INDEX($K$6:$AE$6,1,MATCH(1,K668:AE668,-1)),INDEX($K$6:$AE$6,1,MATCH(1,K668:AE668,1)),"-")</f>
        <v>-</v>
      </c>
      <c r="AO668" s="147"/>
      <c r="AP668" s="147"/>
      <c r="AQ668" s="147"/>
    </row>
    <row r="669" spans="1:261" s="6" customFormat="1" x14ac:dyDescent="0.2">
      <c r="A669" s="169" t="str">
        <f>IF(IFERROR(VLOOKUP(G669,EmployesActifs,1,FALSE),"Non")&lt;&gt;"Non","Oui","Non")</f>
        <v>Non</v>
      </c>
      <c r="B669" s="172">
        <f>IF(A669="Oui",1,0)</f>
        <v>0</v>
      </c>
      <c r="C669" s="172">
        <f>IF(OR(G669="Médecin",H669="Médecin",I669="Médecin",I669="Médecins",H669="anesthésiste",H669="boursier univ.",H669="chercheur",H669="chirurgien",H669="Résident(e)",H669="Md Urg",H669="Md Card",H669="Fellow",H669="Externe Médecine",H669="Directeur de la biobanque Médecin",H669="monit.-boursier",),1,0)</f>
        <v>0</v>
      </c>
      <c r="D669" s="172">
        <f>IF(OR(G669=0,H669="Stagiaire",H669="Stagiaires",H669="Externe",H669="Externes",G669="agence",H669="STAGIAIRE INFIRMIER(ÈRE)",H669="STAGIAIRE SI",H669="STAGIAIRE PAB",H669="STAGIAIRE EN PERFUSION",H669="Stagiaire Physiothérapeute",H669="Stagiaire médecine",H669="Stagiaire - Service sociaux",H669="STAGIAIRE SOINS INFIRMIERS",H669="STAGIAIRE EXTERNE EN MÉDECINE",H669="ss",),1,0)</f>
        <v>0</v>
      </c>
      <c r="E669" s="28" t="s">
        <v>2477</v>
      </c>
      <c r="F669" s="28" t="s">
        <v>3737</v>
      </c>
      <c r="G669" s="257">
        <v>6960</v>
      </c>
      <c r="H669" s="79" t="s">
        <v>3580</v>
      </c>
      <c r="I669" s="164" t="s">
        <v>3581</v>
      </c>
      <c r="J669" s="273">
        <f ca="1">IF(AK669&lt;=Données!$B$2,1," ")</f>
        <v>1</v>
      </c>
      <c r="K669" s="45" t="s">
        <v>56</v>
      </c>
      <c r="L669" s="46" t="s">
        <v>56</v>
      </c>
      <c r="M669" s="47"/>
      <c r="N669" s="48"/>
      <c r="O669" s="185"/>
      <c r="P669" s="187"/>
      <c r="Q669" s="185"/>
      <c r="R669" s="186"/>
      <c r="S669" s="186">
        <v>1</v>
      </c>
      <c r="T669" s="187"/>
      <c r="U669" s="187"/>
      <c r="V669" s="187"/>
      <c r="W669" s="187"/>
      <c r="X669" s="214"/>
      <c r="Y669" s="215"/>
      <c r="Z669" s="36"/>
      <c r="AA669" s="34"/>
      <c r="AB669" s="35"/>
      <c r="AC669" s="35"/>
      <c r="AD669" s="35"/>
      <c r="AE669" s="324"/>
      <c r="AF669" s="325"/>
      <c r="AG669" s="326"/>
      <c r="AH669" s="36"/>
      <c r="AI669" s="56"/>
      <c r="AJ669" s="41" t="s">
        <v>57</v>
      </c>
      <c r="AK669" s="42">
        <v>44572</v>
      </c>
      <c r="AL669" s="50"/>
      <c r="AM669" s="337" t="str">
        <f>INDEX($K$6:$AE$6,1,MATCH(1,K669:AE669,-1))</f>
        <v>1870 +</v>
      </c>
      <c r="AN669" s="337" t="str">
        <f>IF(INDEX($K$6:$AE$6,1,MATCH(1,K669:AE669,1))&lt;&gt;INDEX($K$6:$AE$6,1,MATCH(1,K669:AE669,-1)),INDEX($K$6:$AE$6,1,MATCH(1,K669:AE669,1)),"-")</f>
        <v>-</v>
      </c>
      <c r="AO669" s="147"/>
      <c r="AP669" s="147"/>
      <c r="AQ669" s="147"/>
    </row>
    <row r="670" spans="1:261" s="6" customFormat="1" ht="12.75" customHeight="1" x14ac:dyDescent="0.2">
      <c r="A670" s="169" t="str">
        <f>IF(IFERROR(VLOOKUP(G670,EmployesActifs,1,FALSE),"Non")&lt;&gt;"Non","Oui","Non")</f>
        <v>Non</v>
      </c>
      <c r="B670" s="172">
        <f>IF(A670="Oui",1,0)</f>
        <v>0</v>
      </c>
      <c r="C670" s="172">
        <f>IF(OR(G670="Médecin",H670="Médecin",I670="Médecin",I670="Médecins",H670="anesthésiste",H670="boursier univ.",H670="chercheur",H670="chirurgien",H670="Résident(e)",H670="Md Urg",H670="Md Card",H670="Fellow",H670="Externe Médecine",H670="Directeur de la biobanque Médecin",H670="monit.-boursier",),1,0)</f>
        <v>0</v>
      </c>
      <c r="D670" s="172">
        <f>IF(OR(G670=0,H670="Stagiaire",H670="Stagiaires",H670="Externe",H670="Externes",G670="agence",H670="STAGIAIRE INFIRMIER(ÈRE)",H670="STAGIAIRE SI",H670="STAGIAIRE PAB",H670="STAGIAIRE EN PERFUSION",H670="Stagiaire Physiothérapeute",H670="Stagiaire médecine",H670="Stagiaire - Service sociaux",H670="STAGIAIRE SOINS INFIRMIERS",H670="STAGIAIRE EXTERNE EN MÉDECINE",H670="ss",),1,0)</f>
        <v>0</v>
      </c>
      <c r="E670" s="28" t="s">
        <v>4033</v>
      </c>
      <c r="F670" s="28" t="s">
        <v>4439</v>
      </c>
      <c r="G670" s="257">
        <v>13071</v>
      </c>
      <c r="H670" s="79" t="s">
        <v>5030</v>
      </c>
      <c r="I670" s="164" t="s">
        <v>4464</v>
      </c>
      <c r="J670" s="273" t="str">
        <f ca="1">IF(AK670&lt;=Données!$B$2,1," ")</f>
        <v xml:space="preserve"> </v>
      </c>
      <c r="K670" s="45" t="s">
        <v>56</v>
      </c>
      <c r="L670" s="46" t="s">
        <v>56</v>
      </c>
      <c r="M670" s="47">
        <v>1</v>
      </c>
      <c r="N670" s="48"/>
      <c r="O670" s="185"/>
      <c r="P670" s="187"/>
      <c r="Q670" s="185"/>
      <c r="R670" s="186"/>
      <c r="S670" s="186"/>
      <c r="T670" s="187"/>
      <c r="U670" s="187"/>
      <c r="V670" s="187"/>
      <c r="W670" s="187"/>
      <c r="X670" s="214"/>
      <c r="Y670" s="215"/>
      <c r="Z670" s="36"/>
      <c r="AA670" s="34"/>
      <c r="AB670" s="35"/>
      <c r="AC670" s="35"/>
      <c r="AD670" s="35"/>
      <c r="AE670" s="324"/>
      <c r="AF670" s="325"/>
      <c r="AG670" s="326"/>
      <c r="AH670" s="344"/>
      <c r="AI670" s="56"/>
      <c r="AJ670" s="41" t="s">
        <v>4462</v>
      </c>
      <c r="AK670" s="42">
        <v>45273</v>
      </c>
      <c r="AL670" s="50"/>
      <c r="AM670" s="337" t="str">
        <f>INDEX($K$6:$AE$6,1,MATCH(1,K670:AE670,-1))</f>
        <v>95PFE-L2L</v>
      </c>
      <c r="AN670" s="337" t="str">
        <f>IF(INDEX($K$6:$AE$6,1,MATCH(1,K670:AE670,1))&lt;&gt;INDEX($K$6:$AE$6,1,MATCH(1,K670:AE670,-1)),INDEX($K$6:$AE$6,1,MATCH(1,K670:AE670,1)),"-")</f>
        <v>-</v>
      </c>
      <c r="AO670" s="147"/>
      <c r="AP670" s="147"/>
      <c r="AQ670" s="147"/>
    </row>
    <row r="671" spans="1:261" ht="12.75" customHeight="1" x14ac:dyDescent="0.2">
      <c r="A671" s="169" t="str">
        <f>IF(IFERROR(VLOOKUP(G671,EmployesActifs,1,FALSE),"Non")&lt;&gt;"Non","Oui","Non")</f>
        <v>Non</v>
      </c>
      <c r="B671" s="172">
        <f>IF(A671="Oui",1,0)</f>
        <v>0</v>
      </c>
      <c r="C671" s="172">
        <f>IF(OR(G671="Médecin",H671="Médecin",I671="Médecin",I671="Médecins",H671="anesthésiste",H671="boursier univ.",H671="chercheur",H671="chirurgien",H671="Résident(e)",H671="Md Urg",H671="Md Card",H671="Fellow",H671="Externe Médecine",H671="Directeur de la biobanque Médecin",H671="monit.-boursier",),1,0)</f>
        <v>0</v>
      </c>
      <c r="D671" s="172">
        <f>IF(OR(G671=0,H671="Stagiaire",H671="Stagiaires",H671="Externe",H671="Externes",G671="agence",H671="STAGIAIRE INFIRMIER(ÈRE)",H671="STAGIAIRE SI",H671="STAGIAIRE PAB",H671="STAGIAIRE EN PERFUSION",H671="Stagiaire Physiothérapeute",H671="Stagiaire médecine",H671="Stagiaire - Service sociaux",H671="STAGIAIRE SOINS INFIRMIERS",H671="STAGIAIRE EXTERNE EN MÉDECINE",H671="ss",),1,0)</f>
        <v>0</v>
      </c>
      <c r="E671" s="28" t="s">
        <v>5608</v>
      </c>
      <c r="F671" s="28" t="s">
        <v>5609</v>
      </c>
      <c r="G671" s="259">
        <v>13818</v>
      </c>
      <c r="H671" s="79" t="s">
        <v>54</v>
      </c>
      <c r="I671" s="164" t="s">
        <v>55</v>
      </c>
      <c r="J671" s="273" t="str">
        <f ca="1">IF(AK671&lt;=Données!$B$2,1," ")</f>
        <v xml:space="preserve"> </v>
      </c>
      <c r="K671" s="45"/>
      <c r="L671" s="46">
        <v>1</v>
      </c>
      <c r="M671" s="47"/>
      <c r="N671" s="48"/>
      <c r="O671" s="185"/>
      <c r="P671" s="187"/>
      <c r="Q671" s="185"/>
      <c r="R671" s="186"/>
      <c r="S671" s="186"/>
      <c r="T671" s="187"/>
      <c r="U671" s="187"/>
      <c r="V671" s="187"/>
      <c r="W671" s="187"/>
      <c r="X671" s="214"/>
      <c r="Y671" s="215"/>
      <c r="Z671" s="36"/>
      <c r="AA671" s="34"/>
      <c r="AB671" s="35"/>
      <c r="AC671" s="35"/>
      <c r="AD671" s="35"/>
      <c r="AE671" s="324"/>
      <c r="AF671" s="325"/>
      <c r="AG671" s="326"/>
      <c r="AH671" s="344"/>
      <c r="AI671" s="56"/>
      <c r="AJ671" s="41" t="s">
        <v>652</v>
      </c>
      <c r="AK671" s="42">
        <v>45563</v>
      </c>
      <c r="AL671" s="50"/>
      <c r="AM671" s="337" t="str">
        <f>INDEX($K$6:$AE$6,1,MATCH(1,K671:AE671,-1))</f>
        <v>95PFE-L2M</v>
      </c>
      <c r="AN671" s="337" t="str">
        <f>IF(INDEX($K$6:$AE$6,1,MATCH(1,K671:AE671,1))&lt;&gt;INDEX($K$6:$AE$6,1,MATCH(1,K671:AE671,-1)),INDEX($K$6:$AE$6,1,MATCH(1,K671:AE671,1)),"-")</f>
        <v>-</v>
      </c>
    </row>
    <row r="672" spans="1:261" ht="12.75" customHeight="1" x14ac:dyDescent="0.2">
      <c r="A672" s="169" t="str">
        <f>IF(IFERROR(VLOOKUP(G672,EmployesActifs,1,FALSE),"Non")&lt;&gt;"Non","Oui","Non")</f>
        <v>Non</v>
      </c>
      <c r="B672" s="172">
        <f>IF(A672="Oui",1,0)</f>
        <v>0</v>
      </c>
      <c r="C672" s="172">
        <f>IF(OR(G672="Médecin",H672="Médecin",I672="Médecin",I672="Médecins",H672="anesthésiste",H672="boursier univ.",H672="chercheur",H672="chirurgien",H672="Résident(e)",H672="Md Urg",H672="Md Card",H672="Fellow",H672="Externe Médecine",H672="Directeur de la biobanque Médecin",H672="monit.-boursier",),1,0)</f>
        <v>0</v>
      </c>
      <c r="D672" s="172">
        <f>IF(OR(G672=0,H672="Stagiaire",H672="Stagiaires",H672="Externe",H672="Externes",G672="agence",H672="STAGIAIRE INFIRMIER(ÈRE)",H672="STAGIAIRE SI",H672="STAGIAIRE PAB",H672="STAGIAIRE EN PERFUSION",H672="Stagiaire Physiothérapeute",H672="Stagiaire médecine",H672="Stagiaire - Service sociaux",H672="STAGIAIRE SOINS INFIRMIERS",H672="STAGIAIRE EXTERNE EN MÉDECINE",H672="ss",),1,0)</f>
        <v>0</v>
      </c>
      <c r="E672" s="28" t="s">
        <v>3290</v>
      </c>
      <c r="F672" s="28" t="s">
        <v>1741</v>
      </c>
      <c r="G672" s="257">
        <v>12965</v>
      </c>
      <c r="H672" s="57" t="s">
        <v>2939</v>
      </c>
      <c r="I672" s="58" t="s">
        <v>2995</v>
      </c>
      <c r="J672" s="273">
        <f ca="1">IF(AK672&lt;=Données!$B$2,1," ")</f>
        <v>1</v>
      </c>
      <c r="K672" s="45" t="s">
        <v>56</v>
      </c>
      <c r="L672" s="46"/>
      <c r="M672" s="47"/>
      <c r="N672" s="48">
        <v>1</v>
      </c>
      <c r="O672" s="185"/>
      <c r="P672" s="187"/>
      <c r="Q672" s="185"/>
      <c r="R672" s="186"/>
      <c r="S672" s="186"/>
      <c r="T672" s="187"/>
      <c r="U672" s="187"/>
      <c r="V672" s="187"/>
      <c r="W672" s="187"/>
      <c r="X672" s="214"/>
      <c r="Y672" s="215"/>
      <c r="Z672" s="36"/>
      <c r="AA672" s="34"/>
      <c r="AB672" s="35"/>
      <c r="AC672" s="35"/>
      <c r="AD672" s="35"/>
      <c r="AE672" s="324"/>
      <c r="AF672" s="325"/>
      <c r="AG672" s="326"/>
      <c r="AH672" s="344"/>
      <c r="AI672" s="56"/>
      <c r="AJ672" s="41" t="s">
        <v>85</v>
      </c>
      <c r="AK672" s="42">
        <v>45062</v>
      </c>
      <c r="AL672" s="50"/>
      <c r="AM672" s="337" t="str">
        <f>INDEX($K$6:$AE$6,1,MATCH(1,K672:AE672,-1))</f>
        <v>F550</v>
      </c>
      <c r="AN672" s="337" t="str">
        <f>IF(INDEX($K$6:$AE$6,1,MATCH(1,K672:AE672,1))&lt;&gt;INDEX($K$6:$AE$6,1,MATCH(1,K672:AE672,-1)),INDEX($K$6:$AE$6,1,MATCH(1,K672:AE672,1)),"-")</f>
        <v>-</v>
      </c>
    </row>
    <row r="673" spans="1:43" x14ac:dyDescent="0.2">
      <c r="A673" s="169" t="str">
        <f>IF(IFERROR(VLOOKUP(G673,EmployesActifs,1,FALSE),"Non")&lt;&gt;"Non","Oui","Non")</f>
        <v>Non</v>
      </c>
      <c r="B673" s="172">
        <f>IF(A673="Oui",1,0)</f>
        <v>0</v>
      </c>
      <c r="C673" s="172">
        <f>IF(OR(G673="Médecin",H673="Médecin",I673="Médecin",I673="Médecins",H673="anesthésiste",H673="boursier univ.",H673="chercheur",H673="chirurgien",H673="Résident(e)",H673="Md Urg",H673="Md Card",H673="Fellow",H673="Externe Médecine",H673="Directeur de la biobanque Médecin",H673="monit.-boursier",),1,0)</f>
        <v>0</v>
      </c>
      <c r="D673" s="172">
        <f>IF(OR(G673=0,H673="Stagiaire",H673="Stagiaires",H673="Externe",H673="Externes",G673="agence",H673="STAGIAIRE INFIRMIER(ÈRE)",H673="STAGIAIRE SI",H673="STAGIAIRE PAB",H673="STAGIAIRE EN PERFUSION",H673="Stagiaire Physiothérapeute",H673="Stagiaire médecine",H673="Stagiaire - Service sociaux",H673="STAGIAIRE SOINS INFIRMIERS",H673="STAGIAIRE EXTERNE EN MÉDECINE",H673="ss",),1,0)</f>
        <v>0</v>
      </c>
      <c r="E673" s="28" t="s">
        <v>2486</v>
      </c>
      <c r="F673" s="28" t="s">
        <v>1278</v>
      </c>
      <c r="G673" s="257">
        <v>10994</v>
      </c>
      <c r="H673" s="57" t="s">
        <v>42</v>
      </c>
      <c r="I673" s="52" t="s">
        <v>324</v>
      </c>
      <c r="J673" s="273">
        <f ca="1">IF(AK673&lt;=Données!$B$2,1," ")</f>
        <v>1</v>
      </c>
      <c r="K673" s="45"/>
      <c r="L673" s="46">
        <v>1</v>
      </c>
      <c r="M673" s="47"/>
      <c r="N673" s="48"/>
      <c r="O673" s="185"/>
      <c r="P673" s="187"/>
      <c r="Q673" s="185"/>
      <c r="R673" s="186"/>
      <c r="S673" s="186"/>
      <c r="T673" s="187"/>
      <c r="U673" s="187"/>
      <c r="V673" s="187"/>
      <c r="W673" s="187"/>
      <c r="X673" s="214"/>
      <c r="Y673" s="215"/>
      <c r="Z673" s="36"/>
      <c r="AA673" s="34"/>
      <c r="AB673" s="35"/>
      <c r="AC673" s="35"/>
      <c r="AD673" s="35"/>
      <c r="AE673" s="324"/>
      <c r="AF673" s="325"/>
      <c r="AG673" s="326"/>
      <c r="AH673" s="36"/>
      <c r="AI673" s="56"/>
      <c r="AJ673" s="41" t="s">
        <v>159</v>
      </c>
      <c r="AK673" s="42">
        <v>44577</v>
      </c>
      <c r="AL673" s="50"/>
      <c r="AM673" s="337" t="str">
        <f>INDEX($K$6:$AE$6,1,MATCH(1,K673:AE673,-1))</f>
        <v>95PFE-L2M</v>
      </c>
      <c r="AN673" s="337" t="str">
        <f>IF(INDEX($K$6:$AE$6,1,MATCH(1,K673:AE673,1))&lt;&gt;INDEX($K$6:$AE$6,1,MATCH(1,K673:AE673,-1)),INDEX($K$6:$AE$6,1,MATCH(1,K673:AE673,1)),"-")</f>
        <v>-</v>
      </c>
      <c r="AO673"/>
      <c r="AP673"/>
      <c r="AQ673"/>
    </row>
    <row r="674" spans="1:43" ht="13.15" customHeight="1" x14ac:dyDescent="0.2">
      <c r="A674" s="169" t="str">
        <f>IF(IFERROR(VLOOKUP(G674,EmployesActifs,1,FALSE),"Non")&lt;&gt;"Non","Oui","Non")</f>
        <v>Non</v>
      </c>
      <c r="B674" s="172">
        <f>IF(A674="Oui",1,0)</f>
        <v>0</v>
      </c>
      <c r="C674" s="172">
        <f>IF(OR(G674="Médecin",H674="Médecin",I674="Médecin",I674="Médecins",H674="anesthésiste",H674="boursier univ.",H674="chercheur",H674="chirurgien",H674="Résident(e)",H674="Md Urg",H674="Md Card",H674="Fellow",H674="Externe Médecine",H674="Directeur de la biobanque Médecin",H674="monit.-boursier",),1,0)</f>
        <v>0</v>
      </c>
      <c r="D674" s="172">
        <f>IF(OR(G674=0,H674="Stagiaire",H674="Stagiaires",H674="Externe",H674="Externes",G674="agence",H674="STAGIAIRE INFIRMIER(ÈRE)",H674="STAGIAIRE SI",H674="STAGIAIRE PAB",H674="STAGIAIRE EN PERFUSION",H674="Stagiaire Physiothérapeute",H674="Stagiaire médecine",H674="Stagiaire - Service sociaux",H674="STAGIAIRE SOINS INFIRMIERS",H674="STAGIAIRE EXTERNE EN MÉDECINE",H674="ss",),1,0)</f>
        <v>0</v>
      </c>
      <c r="E674" s="28" t="s">
        <v>2487</v>
      </c>
      <c r="F674" s="28" t="s">
        <v>231</v>
      </c>
      <c r="G674" s="257">
        <v>2358</v>
      </c>
      <c r="H674" s="79" t="s">
        <v>69</v>
      </c>
      <c r="I674" s="164" t="s">
        <v>5709</v>
      </c>
      <c r="J674" s="273">
        <f ca="1">IF(AK674&lt;=Données!$B$2,1," ")</f>
        <v>1</v>
      </c>
      <c r="K674" s="45"/>
      <c r="L674" s="46"/>
      <c r="M674" s="47"/>
      <c r="N674" s="48"/>
      <c r="O674" s="185"/>
      <c r="P674" s="187"/>
      <c r="Q674" s="185"/>
      <c r="R674" s="186"/>
      <c r="S674" s="186"/>
      <c r="T674" s="187"/>
      <c r="U674" s="187"/>
      <c r="V674" s="187"/>
      <c r="W674" s="187"/>
      <c r="X674" s="214"/>
      <c r="Y674" s="215"/>
      <c r="Z674" s="36">
        <v>1</v>
      </c>
      <c r="AA674" s="34"/>
      <c r="AB674" s="35"/>
      <c r="AC674" s="35"/>
      <c r="AD674" s="35"/>
      <c r="AE674" s="324"/>
      <c r="AF674" s="325"/>
      <c r="AG674" s="326"/>
      <c r="AH674" s="36"/>
      <c r="AI674" s="56"/>
      <c r="AJ674" s="41" t="s">
        <v>44</v>
      </c>
      <c r="AK674" s="42">
        <v>43924</v>
      </c>
      <c r="AL674" s="50"/>
      <c r="AM674" s="337" t="str">
        <f>INDEX($K$6:$AE$6,1,MATCH(1,K674:AE674,-1))</f>
        <v>1510-XS</v>
      </c>
      <c r="AN674" s="337" t="str">
        <f>IF(INDEX($K$6:$AE$6,1,MATCH(1,K674:AE674,1))&lt;&gt;INDEX($K$6:$AE$6,1,MATCH(1,K674:AE674,-1)),INDEX($K$6:$AE$6,1,MATCH(1,K674:AE674,1)),"-")</f>
        <v>-</v>
      </c>
      <c r="AO674"/>
      <c r="AP674"/>
      <c r="AQ674"/>
    </row>
    <row r="675" spans="1:43" x14ac:dyDescent="0.2">
      <c r="A675" s="169" t="str">
        <f>IF(IFERROR(VLOOKUP(G675,EmployesActifs,1,FALSE),"Non")&lt;&gt;"Non","Oui","Non")</f>
        <v>Non</v>
      </c>
      <c r="B675" s="172">
        <f>IF(A675="Oui",1,0)</f>
        <v>0</v>
      </c>
      <c r="C675" s="172">
        <f>IF(OR(G675="Médecin",H675="Médecin",I675="Médecin",I675="Médecins",H675="anesthésiste",H675="boursier univ.",H675="chercheur",H675="chirurgien",H675="Résident(e)",H675="Md Urg",H675="Md Card",H675="Fellow",H675="Externe Médecine",H675="Directeur de la biobanque Médecin",H675="monit.-boursier",),1,0)</f>
        <v>0</v>
      </c>
      <c r="D675" s="172">
        <f>IF(OR(G675=0,H675="Stagiaire",H675="Stagiaires",H675="Externe",H675="Externes",G675="agence",H675="STAGIAIRE INFIRMIER(ÈRE)",H675="STAGIAIRE SI",H675="STAGIAIRE PAB",H675="STAGIAIRE EN PERFUSION",H675="Stagiaire Physiothérapeute",H675="Stagiaire médecine",H675="Stagiaire - Service sociaux",H675="STAGIAIRE SOINS INFIRMIERS",H675="STAGIAIRE EXTERNE EN MÉDECINE",H675="ss",),1,0)</f>
        <v>0</v>
      </c>
      <c r="E675" s="28" t="s">
        <v>2493</v>
      </c>
      <c r="F675" s="28" t="s">
        <v>276</v>
      </c>
      <c r="G675" s="257">
        <v>955</v>
      </c>
      <c r="H675" s="79" t="s">
        <v>72</v>
      </c>
      <c r="I675" s="164" t="s">
        <v>5708</v>
      </c>
      <c r="J675" s="273">
        <f ca="1">IF(AK675&lt;=Données!$B$2,1," ")</f>
        <v>1</v>
      </c>
      <c r="K675" s="45"/>
      <c r="L675" s="46" t="s">
        <v>56</v>
      </c>
      <c r="M675" s="47">
        <v>1</v>
      </c>
      <c r="N675" s="48"/>
      <c r="O675" s="185"/>
      <c r="P675" s="187"/>
      <c r="Q675" s="185"/>
      <c r="R675" s="186"/>
      <c r="S675" s="186"/>
      <c r="T675" s="187"/>
      <c r="U675" s="187"/>
      <c r="V675" s="187"/>
      <c r="W675" s="187"/>
      <c r="X675" s="214"/>
      <c r="Y675" s="215"/>
      <c r="Z675" s="36"/>
      <c r="AA675" s="34"/>
      <c r="AB675" s="35"/>
      <c r="AC675" s="35"/>
      <c r="AD675" s="35"/>
      <c r="AE675" s="324"/>
      <c r="AF675" s="325"/>
      <c r="AG675" s="326"/>
      <c r="AH675" s="344"/>
      <c r="AI675" s="56"/>
      <c r="AJ675" s="41" t="s">
        <v>50</v>
      </c>
      <c r="AK675" s="42">
        <v>44572</v>
      </c>
      <c r="AL675" s="50"/>
      <c r="AM675" s="337" t="str">
        <f>INDEX($K$6:$AE$6,1,MATCH(1,K675:AE675,-1))</f>
        <v>95PFE-L2L</v>
      </c>
      <c r="AN675" s="337" t="str">
        <f>IF(INDEX($K$6:$AE$6,1,MATCH(1,K675:AE675,1))&lt;&gt;INDEX($K$6:$AE$6,1,MATCH(1,K675:AE675,-1)),INDEX($K$6:$AE$6,1,MATCH(1,K675:AE675,1)),"-")</f>
        <v>-</v>
      </c>
      <c r="AO675"/>
      <c r="AP675"/>
      <c r="AQ675"/>
    </row>
    <row r="676" spans="1:43" ht="13.15" customHeight="1" x14ac:dyDescent="0.2">
      <c r="A676" s="169" t="str">
        <f>IF(IFERROR(VLOOKUP(G676,EmployesActifs,1,FALSE),"Non")&lt;&gt;"Non","Oui","Non")</f>
        <v>Non</v>
      </c>
      <c r="B676" s="172">
        <f>IF(A676="Oui",1,0)</f>
        <v>0</v>
      </c>
      <c r="C676" s="172">
        <f>IF(OR(G676="Médecin",H676="Médecin",I676="Médecin",I676="Médecins",H676="anesthésiste",H676="boursier univ.",H676="chercheur",H676="chirurgien",H676="Résident(e)",H676="Md Urg",H676="Md Card",H676="Fellow",H676="Externe Médecine",H676="Directeur de la biobanque Médecin",H676="monit.-boursier",),1,0)</f>
        <v>0</v>
      </c>
      <c r="D676" s="172">
        <f>IF(OR(G676=0,H676="Stagiaire",H676="Stagiaires",H676="Externe",H676="Externes",G676="agence",H676="STAGIAIRE INFIRMIER(ÈRE)",H676="STAGIAIRE SI",H676="STAGIAIRE PAB",H676="STAGIAIRE EN PERFUSION",H676="Stagiaire Physiothérapeute",H676="Stagiaire médecine",H676="Stagiaire - Service sociaux",H676="STAGIAIRE SOINS INFIRMIERS",H676="STAGIAIRE EXTERNE EN MÉDECINE",H676="ss",),1,0)</f>
        <v>0</v>
      </c>
      <c r="E676" s="28" t="s">
        <v>2498</v>
      </c>
      <c r="F676" s="28" t="s">
        <v>2499</v>
      </c>
      <c r="G676" s="257">
        <v>12148</v>
      </c>
      <c r="H676" s="57" t="s">
        <v>60</v>
      </c>
      <c r="I676" s="52" t="s">
        <v>88</v>
      </c>
      <c r="J676" s="273">
        <f ca="1">IF(AK676&lt;=Données!$B$2,1," ")</f>
        <v>1</v>
      </c>
      <c r="K676" s="45" t="s">
        <v>56</v>
      </c>
      <c r="L676" s="46" t="s">
        <v>56</v>
      </c>
      <c r="M676" s="47" t="s">
        <v>56</v>
      </c>
      <c r="N676" s="48"/>
      <c r="O676" s="185"/>
      <c r="P676" s="187"/>
      <c r="Q676" s="185"/>
      <c r="R676" s="186"/>
      <c r="S676" s="186">
        <v>1</v>
      </c>
      <c r="T676" s="187"/>
      <c r="U676" s="187"/>
      <c r="V676" s="187"/>
      <c r="W676" s="187"/>
      <c r="X676" s="214"/>
      <c r="Y676" s="215"/>
      <c r="Z676" s="36"/>
      <c r="AA676" s="34"/>
      <c r="AB676" s="35"/>
      <c r="AC676" s="35"/>
      <c r="AD676" s="35"/>
      <c r="AE676" s="324"/>
      <c r="AF676" s="325"/>
      <c r="AG676" s="326"/>
      <c r="AH676" s="36"/>
      <c r="AI676" s="56"/>
      <c r="AJ676" s="41" t="s">
        <v>98</v>
      </c>
      <c r="AK676" s="42">
        <v>44581</v>
      </c>
      <c r="AL676" s="50"/>
      <c r="AM676" s="337" t="str">
        <f>INDEX($K$6:$AE$6,1,MATCH(1,K676:AE676,-1))</f>
        <v>1870 +</v>
      </c>
      <c r="AN676" s="337" t="str">
        <f>IF(INDEX($K$6:$AE$6,1,MATCH(1,K676:AE676,1))&lt;&gt;INDEX($K$6:$AE$6,1,MATCH(1,K676:AE676,-1)),INDEX($K$6:$AE$6,1,MATCH(1,K676:AE676,1)),"-")</f>
        <v>-</v>
      </c>
      <c r="AO676"/>
      <c r="AP676"/>
      <c r="AQ676"/>
    </row>
    <row r="677" spans="1:43" ht="12.75" customHeight="1" x14ac:dyDescent="0.2">
      <c r="A677" s="169" t="str">
        <f>IF(IFERROR(VLOOKUP(G677,EmployesActifs,1,FALSE),"Non")&lt;&gt;"Non","Oui","Non")</f>
        <v>Non</v>
      </c>
      <c r="B677" s="172">
        <f>IF(A677="Oui",1,0)</f>
        <v>0</v>
      </c>
      <c r="C677" s="172">
        <f>IF(OR(G677="Médecin",H677="Médecin",I677="Médecin",I677="Médecins",H677="anesthésiste",H677="boursier univ.",H677="chercheur",H677="chirurgien",H677="Résident(e)",H677="Md Urg",H677="Md Card",H677="Fellow",H677="Externe Médecine",H677="Directeur de la biobanque Médecin",H677="monit.-boursier",),1,0)</f>
        <v>0</v>
      </c>
      <c r="D677" s="172">
        <f>IF(OR(G677=0,H677="Stagiaire",H677="Stagiaires",H677="Externe",H677="Externes",G677="agence",H677="STAGIAIRE INFIRMIER(ÈRE)",H677="STAGIAIRE SI",H677="STAGIAIRE PAB",H677="STAGIAIRE EN PERFUSION",H677="Stagiaire Physiothérapeute",H677="Stagiaire médecine",H677="Stagiaire - Service sociaux",H677="STAGIAIRE SOINS INFIRMIERS",H677="STAGIAIRE EXTERNE EN MÉDECINE",H677="ss",),1,0)</f>
        <v>0</v>
      </c>
      <c r="E677" s="28" t="s">
        <v>2500</v>
      </c>
      <c r="F677" s="28" t="s">
        <v>877</v>
      </c>
      <c r="G677" s="257">
        <v>10590</v>
      </c>
      <c r="H677" s="79" t="s">
        <v>103</v>
      </c>
      <c r="I677" s="164" t="s">
        <v>61</v>
      </c>
      <c r="J677" s="273">
        <f ca="1">IF(AK677&lt;=Données!$B$2,1," ")</f>
        <v>1</v>
      </c>
      <c r="K677" s="45" t="s">
        <v>56</v>
      </c>
      <c r="L677" s="46" t="s">
        <v>56</v>
      </c>
      <c r="M677" s="47" t="s">
        <v>56</v>
      </c>
      <c r="N677" s="48">
        <v>1</v>
      </c>
      <c r="O677" s="185"/>
      <c r="P677" s="187"/>
      <c r="Q677" s="185" t="s">
        <v>56</v>
      </c>
      <c r="R677" s="186" t="s">
        <v>56</v>
      </c>
      <c r="S677" s="186" t="s">
        <v>56</v>
      </c>
      <c r="T677" s="187" t="s">
        <v>56</v>
      </c>
      <c r="U677" s="187"/>
      <c r="V677" s="187"/>
      <c r="W677" s="187"/>
      <c r="X677" s="214"/>
      <c r="Y677" s="215"/>
      <c r="Z677" s="36" t="s">
        <v>56</v>
      </c>
      <c r="AA677" s="34"/>
      <c r="AB677" s="35" t="s">
        <v>56</v>
      </c>
      <c r="AC677" s="35"/>
      <c r="AD677" s="35" t="s">
        <v>56</v>
      </c>
      <c r="AE677" s="324" t="s">
        <v>56</v>
      </c>
      <c r="AF677" s="325"/>
      <c r="AG677" s="326"/>
      <c r="AH677" s="36"/>
      <c r="AI677" s="56"/>
      <c r="AJ677" s="41" t="s">
        <v>85</v>
      </c>
      <c r="AK677" s="42">
        <v>44628</v>
      </c>
      <c r="AL677" s="50" t="s">
        <v>2501</v>
      </c>
      <c r="AM677" s="337" t="str">
        <f>INDEX($K$6:$AE$6,1,MATCH(1,K677:AE677,-1))</f>
        <v>F550</v>
      </c>
      <c r="AN677" s="337" t="str">
        <f>IF(INDEX($K$6:$AE$6,1,MATCH(1,K677:AE677,1))&lt;&gt;INDEX($K$6:$AE$6,1,MATCH(1,K677:AE677,-1)),INDEX($K$6:$AE$6,1,MATCH(1,K677:AE677,1)),"-")</f>
        <v>-</v>
      </c>
      <c r="AO677"/>
      <c r="AP677"/>
      <c r="AQ677"/>
    </row>
    <row r="678" spans="1:43" ht="12.75" customHeight="1" x14ac:dyDescent="0.2">
      <c r="A678" s="169" t="str">
        <f>IF(IFERROR(VLOOKUP(G678,EmployesActifs,1,FALSE),"Non")&lt;&gt;"Non","Oui","Non")</f>
        <v>Non</v>
      </c>
      <c r="B678" s="172">
        <f>IF(A678="Oui",1,0)</f>
        <v>0</v>
      </c>
      <c r="C678" s="172">
        <f>IF(OR(G678="Médecin",H678="Médecin",I678="Médecin",I678="Médecins",H678="anesthésiste",H678="boursier univ.",H678="chercheur",H678="chirurgien",H678="Résident(e)",H678="Md Urg",H678="Md Card",H678="Fellow",H678="Externe Médecine",H678="Directeur de la biobanque Médecin",H678="monit.-boursier",),1,0)</f>
        <v>0</v>
      </c>
      <c r="D678" s="172">
        <f>IF(OR(G678=0,H678="Stagiaire",H678="Stagiaires",H678="Externe",H678="Externes",G678="agence",H678="STAGIAIRE INFIRMIER(ÈRE)",H678="STAGIAIRE SI",H678="STAGIAIRE PAB",H678="STAGIAIRE EN PERFUSION",H678="Stagiaire Physiothérapeute",H678="Stagiaire médecine",H678="Stagiaire - Service sociaux",H678="STAGIAIRE SOINS INFIRMIERS",H678="STAGIAIRE EXTERNE EN MÉDECINE",H678="ss",),1,0)</f>
        <v>0</v>
      </c>
      <c r="E678" s="28" t="s">
        <v>3300</v>
      </c>
      <c r="F678" s="28" t="s">
        <v>1306</v>
      </c>
      <c r="G678" s="257">
        <v>12962</v>
      </c>
      <c r="H678" s="57" t="s">
        <v>2919</v>
      </c>
      <c r="I678" s="52" t="s">
        <v>84</v>
      </c>
      <c r="J678" s="273">
        <f ca="1">IF(AK678&lt;=Données!$B$2,1," ")</f>
        <v>1</v>
      </c>
      <c r="K678" s="45"/>
      <c r="L678" s="46">
        <v>1</v>
      </c>
      <c r="M678" s="47"/>
      <c r="N678" s="48"/>
      <c r="O678" s="185"/>
      <c r="P678" s="187"/>
      <c r="Q678" s="185"/>
      <c r="R678" s="186"/>
      <c r="S678" s="186"/>
      <c r="T678" s="187"/>
      <c r="U678" s="187"/>
      <c r="V678" s="187"/>
      <c r="W678" s="187"/>
      <c r="X678" s="214"/>
      <c r="Y678" s="215"/>
      <c r="Z678" s="36"/>
      <c r="AA678" s="34"/>
      <c r="AB678" s="35"/>
      <c r="AC678" s="35"/>
      <c r="AD678" s="35"/>
      <c r="AE678" s="324"/>
      <c r="AF678" s="325"/>
      <c r="AG678" s="326"/>
      <c r="AH678" s="36"/>
      <c r="AI678" s="56"/>
      <c r="AJ678" s="41" t="s">
        <v>85</v>
      </c>
      <c r="AK678" s="42">
        <v>45097</v>
      </c>
      <c r="AL678" s="50"/>
      <c r="AM678" s="337" t="str">
        <f>INDEX($K$6:$AE$6,1,MATCH(1,K678:AE678,-1))</f>
        <v>95PFE-L2M</v>
      </c>
      <c r="AN678" s="337" t="str">
        <f>IF(INDEX($K$6:$AE$6,1,MATCH(1,K678:AE678,1))&lt;&gt;INDEX($K$6:$AE$6,1,MATCH(1,K678:AE678,-1)),INDEX($K$6:$AE$6,1,MATCH(1,K678:AE678,1)),"-")</f>
        <v>-</v>
      </c>
      <c r="AO678"/>
      <c r="AP678"/>
      <c r="AQ678"/>
    </row>
    <row r="679" spans="1:43" ht="13.15" customHeight="1" x14ac:dyDescent="0.2">
      <c r="A679" s="169" t="str">
        <f>IF(IFERROR(VLOOKUP(G679,EmployesActifs,1,FALSE),"Non")&lt;&gt;"Non","Oui","Non")</f>
        <v>Non</v>
      </c>
      <c r="B679" s="172">
        <f>IF(A679="Oui",1,0)</f>
        <v>0</v>
      </c>
      <c r="C679" s="172">
        <f>IF(OR(G679="Médecin",H679="Médecin",I679="Médecin",I679="Médecins",H679="anesthésiste",H679="boursier univ.",H679="chercheur",H679="chirurgien",H679="Résident(e)",H679="Md Urg",H679="Md Card",H679="Fellow",H679="Externe Médecine",H679="Directeur de la biobanque Médecin",H679="monit.-boursier",),1,0)</f>
        <v>0</v>
      </c>
      <c r="D679" s="172">
        <f>IF(OR(G679=0,H679="Stagiaire",H679="Stagiaires",H679="Externe",H679="Externes",G679="agence",H679="STAGIAIRE INFIRMIER(ÈRE)",H679="STAGIAIRE SI",H679="STAGIAIRE PAB",H679="STAGIAIRE EN PERFUSION",H679="Stagiaire Physiothérapeute",H679="Stagiaire médecine",H679="Stagiaire - Service sociaux",H679="STAGIAIRE SOINS INFIRMIERS",H679="STAGIAIRE EXTERNE EN MÉDECINE",H679="ss",),1,0)</f>
        <v>0</v>
      </c>
      <c r="E679" s="28" t="s">
        <v>2511</v>
      </c>
      <c r="F679" s="28" t="s">
        <v>155</v>
      </c>
      <c r="G679" s="257">
        <v>11734</v>
      </c>
      <c r="H679" s="79" t="s">
        <v>103</v>
      </c>
      <c r="I679" s="164" t="s">
        <v>65</v>
      </c>
      <c r="J679" s="273">
        <f ca="1">IF(AK679&lt;=Données!$B$2,1," ")</f>
        <v>1</v>
      </c>
      <c r="K679" s="45"/>
      <c r="L679" s="46"/>
      <c r="M679" s="47"/>
      <c r="N679" s="48"/>
      <c r="O679" s="185"/>
      <c r="P679" s="187"/>
      <c r="Q679" s="185"/>
      <c r="R679" s="186"/>
      <c r="S679" s="186">
        <v>1</v>
      </c>
      <c r="T679" s="187"/>
      <c r="U679" s="187"/>
      <c r="V679" s="187"/>
      <c r="W679" s="187"/>
      <c r="X679" s="214"/>
      <c r="Y679" s="215"/>
      <c r="Z679" s="36"/>
      <c r="AA679" s="34"/>
      <c r="AB679" s="35"/>
      <c r="AC679" s="35"/>
      <c r="AD679" s="35"/>
      <c r="AE679" s="324"/>
      <c r="AF679" s="325"/>
      <c r="AG679" s="326"/>
      <c r="AH679" s="36"/>
      <c r="AI679" s="56"/>
      <c r="AJ679" s="41" t="s">
        <v>57</v>
      </c>
      <c r="AK679" s="42">
        <v>44573</v>
      </c>
      <c r="AL679" s="50"/>
      <c r="AM679" s="337" t="str">
        <f>INDEX($K$6:$AE$6,1,MATCH(1,K679:AE679,-1))</f>
        <v>1870 +</v>
      </c>
      <c r="AN679" s="337" t="str">
        <f>IF(INDEX($K$6:$AE$6,1,MATCH(1,K679:AE679,1))&lt;&gt;INDEX($K$6:$AE$6,1,MATCH(1,K679:AE679,-1)),INDEX($K$6:$AE$6,1,MATCH(1,K679:AE679,1)),"-")</f>
        <v>-</v>
      </c>
      <c r="AO679"/>
      <c r="AP679"/>
      <c r="AQ679"/>
    </row>
    <row r="680" spans="1:43" x14ac:dyDescent="0.2">
      <c r="A680" s="169" t="str">
        <f>IF(IFERROR(VLOOKUP(G680,EmployesActifs,1,FALSE),"Non")&lt;&gt;"Non","Oui","Non")</f>
        <v>Non</v>
      </c>
      <c r="B680" s="172">
        <f>IF(A680="Oui",1,0)</f>
        <v>0</v>
      </c>
      <c r="C680" s="172">
        <f>IF(OR(G680="Médecin",H680="Médecin",I680="Médecin",I680="Médecins",H680="anesthésiste",H680="boursier univ.",H680="chercheur",H680="chirurgien",H680="Résident(e)",H680="Md Urg",H680="Md Card",H680="Fellow",H680="Externe Médecine",H680="Directeur de la biobanque Médecin",H680="monit.-boursier",),1,0)</f>
        <v>0</v>
      </c>
      <c r="D680" s="172">
        <f>IF(OR(G680=0,H680="Stagiaire",H680="Stagiaires",H680="Externe",H680="Externes",G680="agence",H680="STAGIAIRE INFIRMIER(ÈRE)",H680="STAGIAIRE SI",H680="STAGIAIRE PAB",H680="STAGIAIRE EN PERFUSION",H680="Stagiaire Physiothérapeute",H680="Stagiaire médecine",H680="Stagiaire - Service sociaux",H680="STAGIAIRE SOINS INFIRMIERS",H680="STAGIAIRE EXTERNE EN MÉDECINE",H680="ss",),1,0)</f>
        <v>0</v>
      </c>
      <c r="E680" s="28" t="s">
        <v>4396</v>
      </c>
      <c r="F680" s="28" t="s">
        <v>4397</v>
      </c>
      <c r="G680" s="255">
        <v>13224</v>
      </c>
      <c r="H680" s="374" t="s">
        <v>517</v>
      </c>
      <c r="I680" s="164" t="s">
        <v>143</v>
      </c>
      <c r="J680" s="273">
        <f ca="1">IF(AK680&lt;=Données!$B$2,1," ")</f>
        <v>1</v>
      </c>
      <c r="K680" s="45">
        <v>1</v>
      </c>
      <c r="L680" s="46"/>
      <c r="M680" s="47"/>
      <c r="N680" s="48"/>
      <c r="O680" s="185"/>
      <c r="P680" s="187"/>
      <c r="Q680" s="185"/>
      <c r="R680" s="186"/>
      <c r="S680" s="186"/>
      <c r="T680" s="187"/>
      <c r="U680" s="187"/>
      <c r="V680" s="187"/>
      <c r="W680" s="187"/>
      <c r="X680" s="214"/>
      <c r="Y680" s="215"/>
      <c r="Z680" s="36"/>
      <c r="AA680" s="34"/>
      <c r="AB680" s="35"/>
      <c r="AC680" s="35"/>
      <c r="AD680" s="35"/>
      <c r="AE680" s="324"/>
      <c r="AF680" s="325"/>
      <c r="AG680" s="326"/>
      <c r="AH680" s="36"/>
      <c r="AI680" s="56"/>
      <c r="AJ680" s="41" t="s">
        <v>2858</v>
      </c>
      <c r="AK680" s="42">
        <v>45160</v>
      </c>
      <c r="AL680" s="50"/>
      <c r="AM680" s="337" t="str">
        <f>INDEX($K$6:$AE$6,1,MATCH(1,K680:AE680,-1))</f>
        <v>95PFE-L2S</v>
      </c>
      <c r="AN680" s="337" t="str">
        <f>IF(INDEX($K$6:$AE$6,1,MATCH(1,K680:AE680,1))&lt;&gt;INDEX($K$6:$AE$6,1,MATCH(1,K680:AE680,-1)),INDEX($K$6:$AE$6,1,MATCH(1,K680:AE680,1)),"-")</f>
        <v>-</v>
      </c>
      <c r="AO680"/>
      <c r="AP680"/>
      <c r="AQ680"/>
    </row>
    <row r="681" spans="1:43" x14ac:dyDescent="0.2">
      <c r="A681" s="169" t="str">
        <f>IF(IFERROR(VLOOKUP(G681,EmployesActifs,1,FALSE),"Non")&lt;&gt;"Non","Oui","Non")</f>
        <v>Non</v>
      </c>
      <c r="B681" s="172">
        <f>IF(A681="Oui",1,0)</f>
        <v>0</v>
      </c>
      <c r="C681" s="172">
        <f>IF(OR(G681="Médecin",H681="Médecin",I681="Médecin",I681="Médecins",H681="anesthésiste",H681="boursier univ.",H681="chercheur",H681="chirurgien",H681="Résident(e)",H681="Md Urg",H681="Md Card",H681="Fellow",H681="Externe Médecine",H681="Directeur de la biobanque Médecin",H681="monit.-boursier",),1,0)</f>
        <v>0</v>
      </c>
      <c r="D681" s="172">
        <f>IF(OR(G681=0,H681="Stagiaire",H681="Stagiaires",H681="Externe",H681="Externes",G681="agence",H681="STAGIAIRE INFIRMIER(ÈRE)",H681="STAGIAIRE SI",H681="STAGIAIRE PAB",H681="STAGIAIRE EN PERFUSION",H681="Stagiaire Physiothérapeute",H681="Stagiaire médecine",H681="Stagiaire - Service sociaux",H681="STAGIAIRE SOINS INFIRMIERS",H681="STAGIAIRE EXTERNE EN MÉDECINE",H681="ss",),1,0)</f>
        <v>0</v>
      </c>
      <c r="E681" s="28" t="s">
        <v>2515</v>
      </c>
      <c r="F681" s="28" t="s">
        <v>2516</v>
      </c>
      <c r="G681" s="257">
        <v>12119</v>
      </c>
      <c r="H681" s="67" t="s">
        <v>60</v>
      </c>
      <c r="I681" s="66" t="s">
        <v>88</v>
      </c>
      <c r="J681" s="273">
        <f ca="1">IF(AK681&lt;=Données!$B$2,1," ")</f>
        <v>1</v>
      </c>
      <c r="K681" s="45" t="s">
        <v>56</v>
      </c>
      <c r="L681" s="46" t="s">
        <v>56</v>
      </c>
      <c r="M681" s="47" t="s">
        <v>56</v>
      </c>
      <c r="N681" s="48"/>
      <c r="O681" s="185"/>
      <c r="P681" s="187"/>
      <c r="Q681" s="185"/>
      <c r="R681" s="186"/>
      <c r="S681" s="186">
        <v>1</v>
      </c>
      <c r="T681" s="187"/>
      <c r="U681" s="187"/>
      <c r="V681" s="187"/>
      <c r="W681" s="187"/>
      <c r="X681" s="214"/>
      <c r="Y681" s="215"/>
      <c r="Z681" s="36"/>
      <c r="AA681" s="34"/>
      <c r="AB681" s="35"/>
      <c r="AC681" s="35"/>
      <c r="AD681" s="35"/>
      <c r="AE681" s="324"/>
      <c r="AF681" s="325"/>
      <c r="AG681" s="326"/>
      <c r="AH681" s="36"/>
      <c r="AI681" s="56"/>
      <c r="AJ681" s="41" t="s">
        <v>98</v>
      </c>
      <c r="AK681" s="42">
        <v>44581</v>
      </c>
      <c r="AL681" s="50"/>
      <c r="AM681" s="337" t="str">
        <f>INDEX($K$6:$AE$6,1,MATCH(1,K681:AE681,-1))</f>
        <v>1870 +</v>
      </c>
      <c r="AN681" s="337" t="str">
        <f>IF(INDEX($K$6:$AE$6,1,MATCH(1,K681:AE681,1))&lt;&gt;INDEX($K$6:$AE$6,1,MATCH(1,K681:AE681,-1)),INDEX($K$6:$AE$6,1,MATCH(1,K681:AE681,1)),"-")</f>
        <v>-</v>
      </c>
      <c r="AO681"/>
      <c r="AP681"/>
      <c r="AQ681"/>
    </row>
    <row r="682" spans="1:43" ht="12.75" customHeight="1" x14ac:dyDescent="0.2">
      <c r="A682" s="169" t="str">
        <f>IF(IFERROR(VLOOKUP(G682,EmployesActifs,1,FALSE),"Non")&lt;&gt;"Non","Oui","Non")</f>
        <v>Non</v>
      </c>
      <c r="B682" s="172">
        <f>IF(A682="Oui",1,0)</f>
        <v>0</v>
      </c>
      <c r="C682" s="172">
        <f>IF(OR(G682="Médecin",H682="Médecin",I682="Médecin",I682="Médecins",H682="anesthésiste",H682="boursier univ.",H682="chercheur",H682="chirurgien",H682="Résident(e)",H682="Md Urg",H682="Md Card",H682="Fellow",H682="Externe Médecine",H682="Directeur de la biobanque Médecin",H682="monit.-boursier",),1,0)</f>
        <v>0</v>
      </c>
      <c r="D682" s="172">
        <f>IF(OR(G682=0,H682="Stagiaire",H682="Stagiaires",H682="Externe",H682="Externes",G682="agence",H682="STAGIAIRE INFIRMIER(ÈRE)",H682="STAGIAIRE SI",H682="STAGIAIRE PAB",H682="STAGIAIRE EN PERFUSION",H682="Stagiaire Physiothérapeute",H682="Stagiaire médecine",H682="Stagiaire - Service sociaux",H682="STAGIAIRE SOINS INFIRMIERS",H682="STAGIAIRE EXTERNE EN MÉDECINE",H682="ss",),1,0)</f>
        <v>0</v>
      </c>
      <c r="E682" s="28" t="s">
        <v>2519</v>
      </c>
      <c r="F682" s="28" t="s">
        <v>720</v>
      </c>
      <c r="G682" s="257">
        <v>11337</v>
      </c>
      <c r="H682" s="57" t="s">
        <v>1028</v>
      </c>
      <c r="I682" s="77" t="s">
        <v>2521</v>
      </c>
      <c r="J682" s="273">
        <f ca="1">IF(AK682&lt;=Données!$B$2,1," ")</f>
        <v>1</v>
      </c>
      <c r="K682" s="45"/>
      <c r="L682" s="46"/>
      <c r="M682" s="47" t="s">
        <v>56</v>
      </c>
      <c r="N682" s="48"/>
      <c r="O682" s="185"/>
      <c r="P682" s="187"/>
      <c r="Q682" s="185"/>
      <c r="R682" s="186"/>
      <c r="S682" s="186">
        <v>1</v>
      </c>
      <c r="T682" s="187"/>
      <c r="U682" s="187"/>
      <c r="V682" s="187"/>
      <c r="W682" s="187"/>
      <c r="X682" s="214"/>
      <c r="Y682" s="215"/>
      <c r="Z682" s="36"/>
      <c r="AA682" s="34"/>
      <c r="AB682" s="35"/>
      <c r="AC682" s="35"/>
      <c r="AD682" s="35"/>
      <c r="AE682" s="324"/>
      <c r="AF682" s="325"/>
      <c r="AG682" s="326"/>
      <c r="AH682" s="36"/>
      <c r="AI682" s="56"/>
      <c r="AJ682" s="41" t="s">
        <v>50</v>
      </c>
      <c r="AK682" s="42">
        <v>44575</v>
      </c>
      <c r="AL682" s="50"/>
      <c r="AM682" s="337" t="str">
        <f>INDEX($K$6:$AE$6,1,MATCH(1,K682:AE682,-1))</f>
        <v>1870 +</v>
      </c>
      <c r="AN682" s="337" t="str">
        <f>IF(INDEX($K$6:$AE$6,1,MATCH(1,K682:AE682,1))&lt;&gt;INDEX($K$6:$AE$6,1,MATCH(1,K682:AE682,-1)),INDEX($K$6:$AE$6,1,MATCH(1,K682:AE682,1)),"-")</f>
        <v>-</v>
      </c>
      <c r="AO682"/>
      <c r="AP682"/>
      <c r="AQ682"/>
    </row>
    <row r="683" spans="1:43" ht="12.75" customHeight="1" x14ac:dyDescent="0.2">
      <c r="A683" s="169" t="str">
        <f>IF(IFERROR(VLOOKUP(G683,EmployesActifs,1,FALSE),"Non")&lt;&gt;"Non","Oui","Non")</f>
        <v>Non</v>
      </c>
      <c r="B683" s="172">
        <f>IF(A683="Oui",1,0)</f>
        <v>0</v>
      </c>
      <c r="C683" s="172">
        <f>IF(OR(G683="Médecin",H683="Médecin",I683="Médecin",I683="Médecins",H683="anesthésiste",H683="boursier univ.",H683="chercheur",H683="chirurgien",H683="Résident(e)",H683="Md Urg",H683="Md Card",H683="Fellow",H683="Externe Médecine",H683="Directeur de la biobanque Médecin",H683="monit.-boursier",),1,0)</f>
        <v>0</v>
      </c>
      <c r="D683" s="172">
        <f>IF(OR(G683=0,H683="Stagiaire",H683="Stagiaires",H683="Externe",H683="Externes",G683="agence",H683="STAGIAIRE INFIRMIER(ÈRE)",H683="STAGIAIRE SI",H683="STAGIAIRE PAB",H683="STAGIAIRE EN PERFUSION",H683="Stagiaire Physiothérapeute",H683="Stagiaire médecine",H683="Stagiaire - Service sociaux",H683="STAGIAIRE SOINS INFIRMIERS",H683="STAGIAIRE EXTERNE EN MÉDECINE",H683="ss",),1,0)</f>
        <v>0</v>
      </c>
      <c r="E683" s="28" t="s">
        <v>2519</v>
      </c>
      <c r="F683" s="28" t="s">
        <v>1532</v>
      </c>
      <c r="G683" s="255">
        <v>8626</v>
      </c>
      <c r="H683" s="79" t="s">
        <v>103</v>
      </c>
      <c r="I683" s="164" t="s">
        <v>4406</v>
      </c>
      <c r="J683" s="273" t="str">
        <f ca="1">IF(AK683&lt;=Données!$B$2,1," ")</f>
        <v xml:space="preserve"> </v>
      </c>
      <c r="K683" s="45" t="s">
        <v>56</v>
      </c>
      <c r="L683" s="46"/>
      <c r="M683" s="47"/>
      <c r="N683" s="48"/>
      <c r="O683" s="185">
        <v>1</v>
      </c>
      <c r="P683" s="187"/>
      <c r="Q683" s="185"/>
      <c r="R683" s="186"/>
      <c r="S683" s="186"/>
      <c r="T683" s="187"/>
      <c r="U683" s="187"/>
      <c r="V683" s="187"/>
      <c r="W683" s="187"/>
      <c r="X683" s="214"/>
      <c r="Y683" s="215"/>
      <c r="Z683" s="36"/>
      <c r="AA683" s="34"/>
      <c r="AB683" s="35"/>
      <c r="AC683" s="35"/>
      <c r="AD683" s="35"/>
      <c r="AE683" s="324"/>
      <c r="AF683" s="325"/>
      <c r="AG683" s="326"/>
      <c r="AH683" s="36"/>
      <c r="AI683" s="56"/>
      <c r="AJ683" s="41" t="s">
        <v>4462</v>
      </c>
      <c r="AK683" s="42">
        <v>45406</v>
      </c>
      <c r="AL683" s="50"/>
      <c r="AM683" s="337" t="str">
        <f>INDEX($K$6:$AE$6,1,MATCH(1,K683:AE683,-1))</f>
        <v>1804S</v>
      </c>
      <c r="AN683" s="337" t="str">
        <f>IF(INDEX($K$6:$AE$6,1,MATCH(1,K683:AE683,1))&lt;&gt;INDEX($K$6:$AE$6,1,MATCH(1,K683:AE683,-1)),INDEX($K$6:$AE$6,1,MATCH(1,K683:AE683,1)),"-")</f>
        <v>-</v>
      </c>
      <c r="AO683"/>
      <c r="AP683"/>
      <c r="AQ683"/>
    </row>
    <row r="684" spans="1:43" ht="12.75" customHeight="1" x14ac:dyDescent="0.2">
      <c r="A684" s="169" t="str">
        <f>IF(IFERROR(VLOOKUP(G684,EmployesActifs,1,FALSE),"Non")&lt;&gt;"Non","Oui","Non")</f>
        <v>Non</v>
      </c>
      <c r="B684" s="172">
        <f>IF(A684="Oui",1,0)</f>
        <v>0</v>
      </c>
      <c r="C684" s="172">
        <f>IF(OR(G684="Médecin",H684="Médecin",I684="Médecin",I684="Médecins",H684="anesthésiste",H684="boursier univ.",H684="chercheur",H684="chirurgien",H684="Résident(e)",H684="Md Urg",H684="Md Card",H684="Fellow",H684="Externe Médecine",H684="Directeur de la biobanque Médecin",H684="monit.-boursier",),1,0)</f>
        <v>0</v>
      </c>
      <c r="D684" s="172">
        <f>IF(OR(G684=0,H684="Stagiaire",H684="Stagiaires",H684="Externe",H684="Externes",G684="agence",H684="STAGIAIRE INFIRMIER(ÈRE)",H684="STAGIAIRE SI",H684="STAGIAIRE PAB",H684="STAGIAIRE EN PERFUSION",H684="Stagiaire Physiothérapeute",H684="Stagiaire médecine",H684="Stagiaire - Service sociaux",H684="STAGIAIRE SOINS INFIRMIERS",H684="STAGIAIRE EXTERNE EN MÉDECINE",H684="ss",),1,0)</f>
        <v>0</v>
      </c>
      <c r="E684" s="28" t="s">
        <v>3195</v>
      </c>
      <c r="F684" s="28" t="s">
        <v>3196</v>
      </c>
      <c r="G684" s="255">
        <v>12250</v>
      </c>
      <c r="H684" s="57" t="s">
        <v>177</v>
      </c>
      <c r="I684" s="52" t="s">
        <v>65</v>
      </c>
      <c r="J684" s="273">
        <f ca="1">IF(AK684&lt;=Données!$B$2,1," ")</f>
        <v>1</v>
      </c>
      <c r="K684" s="45"/>
      <c r="L684" s="46" t="s">
        <v>56</v>
      </c>
      <c r="M684" s="47">
        <v>1</v>
      </c>
      <c r="N684" s="48"/>
      <c r="O684" s="185"/>
      <c r="P684" s="187"/>
      <c r="Q684" s="185"/>
      <c r="R684" s="186"/>
      <c r="S684" s="186"/>
      <c r="T684" s="187"/>
      <c r="U684" s="187"/>
      <c r="V684" s="187"/>
      <c r="W684" s="187"/>
      <c r="X684" s="214"/>
      <c r="Y684" s="215"/>
      <c r="Z684" s="36"/>
      <c r="AA684" s="34"/>
      <c r="AB684" s="35"/>
      <c r="AC684" s="35"/>
      <c r="AD684" s="35"/>
      <c r="AE684" s="324"/>
      <c r="AF684" s="325"/>
      <c r="AG684" s="326"/>
      <c r="AH684" s="36"/>
      <c r="AI684" s="56"/>
      <c r="AJ684" s="41" t="s">
        <v>652</v>
      </c>
      <c r="AK684" s="42">
        <v>44996</v>
      </c>
      <c r="AL684" s="50"/>
      <c r="AM684" s="337" t="str">
        <f>INDEX($K$6:$AE$6,1,MATCH(1,K684:AE684,-1))</f>
        <v>95PFE-L2L</v>
      </c>
      <c r="AN684" s="337" t="str">
        <f>IF(INDEX($K$6:$AE$6,1,MATCH(1,K684:AE684,1))&lt;&gt;INDEX($K$6:$AE$6,1,MATCH(1,K684:AE684,-1)),INDEX($K$6:$AE$6,1,MATCH(1,K684:AE684,1)),"-")</f>
        <v>-</v>
      </c>
      <c r="AO684"/>
      <c r="AP684"/>
      <c r="AQ684"/>
    </row>
    <row r="685" spans="1:43" ht="12.75" customHeight="1" x14ac:dyDescent="0.2">
      <c r="A685" s="169" t="str">
        <f>IF(IFERROR(VLOOKUP(G685,EmployesActifs,1,FALSE),"Non")&lt;&gt;"Non","Oui","Non")</f>
        <v>Non</v>
      </c>
      <c r="B685" s="172">
        <f>IF(A685="Oui",1,0)</f>
        <v>0</v>
      </c>
      <c r="C685" s="172">
        <f>IF(OR(G685="Médecin",H685="Médecin",I685="Médecin",I685="Médecins",H685="anesthésiste",H685="boursier univ.",H685="chercheur",H685="chirurgien",H685="Résident(e)",H685="Md Urg",H685="Md Card",H685="Fellow",H685="Externe Médecine",H685="Directeur de la biobanque Médecin",H685="monit.-boursier",),1,0)</f>
        <v>0</v>
      </c>
      <c r="D685" s="172">
        <f>IF(OR(G685=0,H685="Stagiaire",H685="Stagiaires",H685="Externe",H685="Externes",G685="agence",H685="STAGIAIRE INFIRMIER(ÈRE)",H685="STAGIAIRE SI",H685="STAGIAIRE PAB",H685="STAGIAIRE EN PERFUSION",H685="Stagiaire Physiothérapeute",H685="Stagiaire médecine",H685="Stagiaire - Service sociaux",H685="STAGIAIRE SOINS INFIRMIERS",H685="STAGIAIRE EXTERNE EN MÉDECINE",H685="ss",),1,0)</f>
        <v>0</v>
      </c>
      <c r="E685" s="28" t="s">
        <v>2527</v>
      </c>
      <c r="F685" s="28" t="s">
        <v>2528</v>
      </c>
      <c r="G685" s="257">
        <v>12013</v>
      </c>
      <c r="H685" s="57" t="s">
        <v>69</v>
      </c>
      <c r="I685" s="77" t="s">
        <v>97</v>
      </c>
      <c r="J685" s="273">
        <f ca="1">IF(AK685&lt;=Données!$B$2,1," ")</f>
        <v>1</v>
      </c>
      <c r="K685" s="45"/>
      <c r="L685" s="46">
        <v>1</v>
      </c>
      <c r="M685" s="47"/>
      <c r="N685" s="48"/>
      <c r="O685" s="185"/>
      <c r="P685" s="187"/>
      <c r="Q685" s="185"/>
      <c r="R685" s="186"/>
      <c r="S685" s="186"/>
      <c r="T685" s="187"/>
      <c r="U685" s="187"/>
      <c r="V685" s="187"/>
      <c r="W685" s="187"/>
      <c r="X685" s="214"/>
      <c r="Y685" s="215"/>
      <c r="Z685" s="36"/>
      <c r="AA685" s="34"/>
      <c r="AB685" s="35"/>
      <c r="AC685" s="35"/>
      <c r="AD685" s="35"/>
      <c r="AE685" s="324"/>
      <c r="AF685" s="325"/>
      <c r="AG685" s="326"/>
      <c r="AH685" s="36"/>
      <c r="AI685" s="56"/>
      <c r="AJ685" s="41" t="s">
        <v>2529</v>
      </c>
      <c r="AK685" s="42">
        <v>44566</v>
      </c>
      <c r="AL685" s="50"/>
      <c r="AM685" s="337" t="str">
        <f>INDEX($K$6:$AE$6,1,MATCH(1,K685:AE685,-1))</f>
        <v>95PFE-L2M</v>
      </c>
      <c r="AN685" s="337" t="str">
        <f>IF(INDEX($K$6:$AE$6,1,MATCH(1,K685:AE685,1))&lt;&gt;INDEX($K$6:$AE$6,1,MATCH(1,K685:AE685,-1)),INDEX($K$6:$AE$6,1,MATCH(1,K685:AE685,1)),"-")</f>
        <v>-</v>
      </c>
      <c r="AO685"/>
      <c r="AP685"/>
      <c r="AQ685"/>
    </row>
    <row r="686" spans="1:43" ht="12.75" customHeight="1" x14ac:dyDescent="0.2">
      <c r="A686" s="169" t="str">
        <f>IF(IFERROR(VLOOKUP(G686,EmployesActifs,1,FALSE),"Non")&lt;&gt;"Non","Oui","Non")</f>
        <v>Non</v>
      </c>
      <c r="B686" s="172">
        <f>IF(A686="Oui",1,0)</f>
        <v>0</v>
      </c>
      <c r="C686" s="172">
        <f>IF(OR(G686="Médecin",H686="Médecin",I686="Médecin",I686="Médecins",H686="anesthésiste",H686="boursier univ.",H686="chercheur",H686="chirurgien",H686="Résident(e)",H686="Md Urg",H686="Md Card",H686="Fellow",H686="Externe Médecine",H686="Directeur de la biobanque Médecin",H686="monit.-boursier",),1,0)</f>
        <v>0</v>
      </c>
      <c r="D686" s="172">
        <f>IF(OR(G686=0,H686="Stagiaire",H686="Stagiaires",H686="Externe",H686="Externes",G686="agence",H686="STAGIAIRE INFIRMIER(ÈRE)",H686="STAGIAIRE SI",H686="STAGIAIRE PAB",H686="STAGIAIRE EN PERFUSION",H686="Stagiaire Physiothérapeute",H686="Stagiaire médecine",H686="Stagiaire - Service sociaux",H686="STAGIAIRE SOINS INFIRMIERS",H686="STAGIAIRE EXTERNE EN MÉDECINE",H686="ss",),1,0)</f>
        <v>0</v>
      </c>
      <c r="E686" s="28" t="s">
        <v>2530</v>
      </c>
      <c r="F686" s="28" t="s">
        <v>2531</v>
      </c>
      <c r="G686" s="257">
        <v>11306</v>
      </c>
      <c r="H686" s="50" t="s">
        <v>196</v>
      </c>
      <c r="I686" s="66" t="s">
        <v>1505</v>
      </c>
      <c r="J686" s="273">
        <f ca="1">IF(AK686&lt;=Données!$B$2,1," ")</f>
        <v>1</v>
      </c>
      <c r="K686" s="45" t="s">
        <v>56</v>
      </c>
      <c r="L686" s="46"/>
      <c r="M686" s="47"/>
      <c r="N686" s="48"/>
      <c r="O686" s="185"/>
      <c r="P686" s="187"/>
      <c r="Q686" s="185"/>
      <c r="R686" s="186"/>
      <c r="S686" s="186" t="s">
        <v>56</v>
      </c>
      <c r="T686" s="187"/>
      <c r="U686" s="187"/>
      <c r="V686" s="187"/>
      <c r="W686" s="187"/>
      <c r="X686" s="214"/>
      <c r="Y686" s="215"/>
      <c r="Z686" s="36"/>
      <c r="AA686" s="34">
        <v>1</v>
      </c>
      <c r="AB686" s="35"/>
      <c r="AC686" s="35"/>
      <c r="AD686" s="35"/>
      <c r="AE686" s="324"/>
      <c r="AF686" s="325"/>
      <c r="AG686" s="326"/>
      <c r="AH686" s="36"/>
      <c r="AI686" s="56"/>
      <c r="AJ686" s="41" t="s">
        <v>50</v>
      </c>
      <c r="AK686" s="42">
        <v>44585</v>
      </c>
      <c r="AL686" s="50"/>
      <c r="AM686" s="337" t="str">
        <f>INDEX($K$6:$AE$6,1,MATCH(1,K686:AE686,-1))</f>
        <v>1511-S</v>
      </c>
      <c r="AN686" s="337" t="str">
        <f>IF(INDEX($K$6:$AE$6,1,MATCH(1,K686:AE686,1))&lt;&gt;INDEX($K$6:$AE$6,1,MATCH(1,K686:AE686,-1)),INDEX($K$6:$AE$6,1,MATCH(1,K686:AE686,1)),"-")</f>
        <v>-</v>
      </c>
      <c r="AO686"/>
      <c r="AP686"/>
      <c r="AQ686"/>
    </row>
    <row r="687" spans="1:43" ht="12.75" customHeight="1" x14ac:dyDescent="0.2">
      <c r="A687" s="169" t="str">
        <f>IF(IFERROR(VLOOKUP(G687,EmployesActifs,1,FALSE),"Non")&lt;&gt;"Non","Oui","Non")</f>
        <v>Non</v>
      </c>
      <c r="B687" s="172">
        <f>IF(A687="Oui",1,0)</f>
        <v>0</v>
      </c>
      <c r="C687" s="172">
        <f>IF(OR(G687="Médecin",H687="Médecin",I687="Médecin",I687="Médecins",H687="anesthésiste",H687="boursier univ.",H687="chercheur",H687="chirurgien",H687="Résident(e)",H687="Md Urg",H687="Md Card",H687="Fellow",H687="Externe Médecine",H687="Directeur de la biobanque Médecin",H687="monit.-boursier",),1,0)</f>
        <v>0</v>
      </c>
      <c r="D687" s="172">
        <f>IF(OR(G687=0,H687="Stagiaire",H687="Stagiaires",H687="Externe",H687="Externes",G687="agence",H687="STAGIAIRE INFIRMIER(ÈRE)",H687="STAGIAIRE SI",H687="STAGIAIRE PAB",H687="STAGIAIRE EN PERFUSION",H687="Stagiaire Physiothérapeute",H687="Stagiaire médecine",H687="Stagiaire - Service sociaux",H687="STAGIAIRE SOINS INFIRMIERS",H687="STAGIAIRE EXTERNE EN MÉDECINE",H687="ss",),1,0)</f>
        <v>0</v>
      </c>
      <c r="E687" s="28" t="s">
        <v>2530</v>
      </c>
      <c r="F687" s="28" t="s">
        <v>423</v>
      </c>
      <c r="G687" s="264">
        <v>11879</v>
      </c>
      <c r="H687" s="316" t="s">
        <v>69</v>
      </c>
      <c r="I687" s="375" t="s">
        <v>97</v>
      </c>
      <c r="J687" s="273">
        <f ca="1">IF(AK687&lt;=Données!$B$2,1," ")</f>
        <v>1</v>
      </c>
      <c r="K687" s="243"/>
      <c r="L687" s="244">
        <v>1</v>
      </c>
      <c r="M687" s="245"/>
      <c r="N687" s="246"/>
      <c r="O687" s="247"/>
      <c r="P687" s="248"/>
      <c r="Q687" s="249"/>
      <c r="R687" s="250"/>
      <c r="S687" s="250"/>
      <c r="T687" s="248"/>
      <c r="U687" s="248"/>
      <c r="V687" s="248"/>
      <c r="W687" s="248"/>
      <c r="X687" s="214"/>
      <c r="Y687" s="215"/>
      <c r="Z687" s="36"/>
      <c r="AA687" s="34"/>
      <c r="AB687" s="35"/>
      <c r="AC687" s="35"/>
      <c r="AD687" s="35"/>
      <c r="AE687" s="324"/>
      <c r="AF687" s="325"/>
      <c r="AG687" s="326"/>
      <c r="AH687" s="36"/>
      <c r="AI687" s="56"/>
      <c r="AJ687" s="251" t="s">
        <v>57</v>
      </c>
      <c r="AK687" s="252">
        <v>44575</v>
      </c>
      <c r="AL687" s="253"/>
      <c r="AM687" s="337" t="str">
        <f>INDEX($K$6:$AE$6,1,MATCH(1,K687:AE687,-1))</f>
        <v>95PFE-L2M</v>
      </c>
      <c r="AN687" s="337" t="str">
        <f>IF(INDEX($K$6:$AE$6,1,MATCH(1,K687:AE687,1))&lt;&gt;INDEX($K$6:$AE$6,1,MATCH(1,K687:AE687,-1)),INDEX($K$6:$AE$6,1,MATCH(1,K687:AE687,1)),"-")</f>
        <v>-</v>
      </c>
      <c r="AO687"/>
      <c r="AP687"/>
      <c r="AQ687"/>
    </row>
    <row r="688" spans="1:43" ht="12.75" customHeight="1" x14ac:dyDescent="0.2">
      <c r="A688" s="169" t="str">
        <f>IF(IFERROR(VLOOKUP(G688,EmployesActifs,1,FALSE),"Non")&lt;&gt;"Non","Oui","Non")</f>
        <v>Non</v>
      </c>
      <c r="B688" s="172">
        <f>IF(A688="Oui",1,0)</f>
        <v>0</v>
      </c>
      <c r="C688" s="172">
        <f>IF(OR(G688="Médecin",H688="Médecin",I688="Médecin",I688="Médecins",H688="anesthésiste",H688="boursier univ.",H688="chercheur",H688="chirurgien",H688="Résident(e)",H688="Md Urg",H688="Md Card",H688="Fellow",H688="Externe Médecine",H688="Directeur de la biobanque Médecin",H688="monit.-boursier",),1,0)</f>
        <v>0</v>
      </c>
      <c r="D688" s="172">
        <f>IF(OR(G688=0,H688="Stagiaire",H688="Stagiaires",H688="Externe",H688="Externes",G688="agence",H688="STAGIAIRE INFIRMIER(ÈRE)",H688="STAGIAIRE SI",H688="STAGIAIRE PAB",H688="STAGIAIRE EN PERFUSION",H688="Stagiaire Physiothérapeute",H688="Stagiaire médecine",H688="Stagiaire - Service sociaux",H688="STAGIAIRE SOINS INFIRMIERS",H688="STAGIAIRE EXTERNE EN MÉDECINE",H688="ss",),1,0)</f>
        <v>0</v>
      </c>
      <c r="E688" s="28" t="s">
        <v>4471</v>
      </c>
      <c r="F688" s="28" t="s">
        <v>4472</v>
      </c>
      <c r="G688" s="257">
        <v>13288</v>
      </c>
      <c r="H688" s="79" t="s">
        <v>54</v>
      </c>
      <c r="I688" s="164" t="s">
        <v>55</v>
      </c>
      <c r="J688" s="273">
        <f ca="1">IF(AK688&lt;=Données!$B$2,1," ")</f>
        <v>1</v>
      </c>
      <c r="K688" s="45"/>
      <c r="L688" s="46" t="s">
        <v>56</v>
      </c>
      <c r="M688" s="47"/>
      <c r="N688" s="48" t="s">
        <v>56</v>
      </c>
      <c r="O688" s="185"/>
      <c r="P688" s="187"/>
      <c r="Q688" s="185"/>
      <c r="R688" s="186"/>
      <c r="S688" s="186">
        <v>1</v>
      </c>
      <c r="T688" s="187"/>
      <c r="U688" s="187"/>
      <c r="V688" s="187"/>
      <c r="W688" s="187"/>
      <c r="X688" s="214"/>
      <c r="Y688" s="215"/>
      <c r="Z688" s="36"/>
      <c r="AA688" s="34"/>
      <c r="AB688" s="35"/>
      <c r="AC688" s="35"/>
      <c r="AD688" s="35"/>
      <c r="AE688" s="324"/>
      <c r="AF688" s="325"/>
      <c r="AG688" s="326"/>
      <c r="AH688" s="36"/>
      <c r="AI688" s="56"/>
      <c r="AJ688" s="41" t="s">
        <v>652</v>
      </c>
      <c r="AK688" s="42">
        <v>45189</v>
      </c>
      <c r="AL688" s="50"/>
      <c r="AM688" s="337" t="str">
        <f>INDEX($K$6:$AE$6,1,MATCH(1,K688:AE688,-1))</f>
        <v>1870 +</v>
      </c>
      <c r="AN688" s="337" t="str">
        <f>IF(INDEX($K$6:$AE$6,1,MATCH(1,K688:AE688,1))&lt;&gt;INDEX($K$6:$AE$6,1,MATCH(1,K688:AE688,-1)),INDEX($K$6:$AE$6,1,MATCH(1,K688:AE688,1)),"-")</f>
        <v>-</v>
      </c>
      <c r="AO688"/>
      <c r="AP688"/>
      <c r="AQ688"/>
    </row>
    <row r="689" spans="1:43" ht="13.15" customHeight="1" x14ac:dyDescent="0.2">
      <c r="A689" s="169" t="str">
        <f>IF(IFERROR(VLOOKUP(G689,EmployesActifs,1,FALSE),"Non")&lt;&gt;"Non","Oui","Non")</f>
        <v>Non</v>
      </c>
      <c r="B689" s="172">
        <f>IF(A689="Oui",1,0)</f>
        <v>0</v>
      </c>
      <c r="C689" s="172">
        <f>IF(OR(G689="Médecin",H689="Médecin",I689="Médecin",I689="Médecins",H689="anesthésiste",H689="boursier univ.",H689="chercheur",H689="chirurgien",H689="Résident(e)",H689="Md Urg",H689="Md Card",H689="Fellow",H689="Externe Médecine",H689="Directeur de la biobanque Médecin",H689="monit.-boursier",),1,0)</f>
        <v>0</v>
      </c>
      <c r="D689" s="172">
        <f>IF(OR(G689=0,H689="Stagiaire",H689="Stagiaires",H689="Externe",H689="Externes",G689="agence",H689="STAGIAIRE INFIRMIER(ÈRE)",H689="STAGIAIRE SI",H689="STAGIAIRE PAB",H689="STAGIAIRE EN PERFUSION",H689="Stagiaire Physiothérapeute",H689="Stagiaire médecine",H689="Stagiaire - Service sociaux",H689="STAGIAIRE SOINS INFIRMIERS",H689="STAGIAIRE EXTERNE EN MÉDECINE",H689="ss",),1,0)</f>
        <v>0</v>
      </c>
      <c r="E689" s="266" t="s">
        <v>2536</v>
      </c>
      <c r="F689" s="266" t="s">
        <v>924</v>
      </c>
      <c r="G689" s="264">
        <v>11919</v>
      </c>
      <c r="H689" s="310" t="s">
        <v>69</v>
      </c>
      <c r="I689" s="317" t="s">
        <v>405</v>
      </c>
      <c r="J689" s="273">
        <f ca="1">IF(AK689&lt;=Données!$B$2,1," ")</f>
        <v>1</v>
      </c>
      <c r="K689" s="45">
        <v>1</v>
      </c>
      <c r="L689" s="46"/>
      <c r="M689" s="47"/>
      <c r="N689" s="48"/>
      <c r="O689" s="185"/>
      <c r="P689" s="187"/>
      <c r="Q689" s="185"/>
      <c r="R689" s="186"/>
      <c r="S689" s="186"/>
      <c r="T689" s="187"/>
      <c r="U689" s="187"/>
      <c r="V689" s="187"/>
      <c r="W689" s="187"/>
      <c r="X689" s="214"/>
      <c r="Y689" s="215"/>
      <c r="Z689" s="36"/>
      <c r="AA689" s="34"/>
      <c r="AB689" s="35"/>
      <c r="AC689" s="35"/>
      <c r="AD689" s="35"/>
      <c r="AE689" s="324"/>
      <c r="AF689" s="325"/>
      <c r="AG689" s="326"/>
      <c r="AH689" s="36"/>
      <c r="AI689" s="56"/>
      <c r="AJ689" s="41" t="s">
        <v>98</v>
      </c>
      <c r="AK689" s="42">
        <v>44588</v>
      </c>
      <c r="AL689" s="50"/>
      <c r="AM689" s="337" t="str">
        <f>INDEX($K$6:$AE$6,1,MATCH(1,K689:AE689,-1))</f>
        <v>95PFE-L2S</v>
      </c>
      <c r="AN689" s="337" t="str">
        <f>IF(INDEX($K$6:$AE$6,1,MATCH(1,K689:AE689,1))&lt;&gt;INDEX($K$6:$AE$6,1,MATCH(1,K689:AE689,-1)),INDEX($K$6:$AE$6,1,MATCH(1,K689:AE689,1)),"-")</f>
        <v>-</v>
      </c>
      <c r="AO689"/>
      <c r="AP689"/>
      <c r="AQ689"/>
    </row>
    <row r="690" spans="1:43" ht="13.15" customHeight="1" x14ac:dyDescent="0.2">
      <c r="A690" s="169" t="str">
        <f>IF(IFERROR(VLOOKUP(G690,EmployesActifs,1,FALSE),"Non")&lt;&gt;"Non","Oui","Non")</f>
        <v>Non</v>
      </c>
      <c r="B690" s="172">
        <f>IF(A690="Oui",1,0)</f>
        <v>0</v>
      </c>
      <c r="C690" s="172">
        <f>IF(OR(G690="Médecin",H690="Médecin",I690="Médecin",I690="Médecins",H690="anesthésiste",H690="boursier univ.",H690="chercheur",H690="chirurgien",H690="Résident(e)",H690="Md Urg",H690="Md Card",H690="Fellow",H690="Externe Médecine",H690="Directeur de la biobanque Médecin",H690="monit.-boursier",),1,0)</f>
        <v>0</v>
      </c>
      <c r="D690" s="172">
        <f>IF(OR(G690=0,H690="Stagiaire",H690="Stagiaires",H690="Externe",H690="Externes",G690="agence",H690="STAGIAIRE INFIRMIER(ÈRE)",H690="STAGIAIRE SI",H690="STAGIAIRE PAB",H690="STAGIAIRE EN PERFUSION",H690="Stagiaire Physiothérapeute",H690="Stagiaire médecine",H690="Stagiaire - Service sociaux",H690="STAGIAIRE SOINS INFIRMIERS",H690="STAGIAIRE EXTERNE EN MÉDECINE",H690="ss",),1,0)</f>
        <v>0</v>
      </c>
      <c r="E690" s="266" t="s">
        <v>2537</v>
      </c>
      <c r="F690" s="266" t="s">
        <v>231</v>
      </c>
      <c r="G690" s="264">
        <v>2931</v>
      </c>
      <c r="H690" s="310" t="s">
        <v>103</v>
      </c>
      <c r="I690" s="317" t="s">
        <v>3443</v>
      </c>
      <c r="J690" s="273">
        <f ca="1">IF(AK690&lt;=Données!$B$2,1," ")</f>
        <v>1</v>
      </c>
      <c r="K690" s="45"/>
      <c r="L690" s="46">
        <v>1</v>
      </c>
      <c r="M690" s="47"/>
      <c r="N690" s="48"/>
      <c r="O690" s="185"/>
      <c r="P690" s="187"/>
      <c r="Q690" s="185"/>
      <c r="R690" s="186">
        <v>1</v>
      </c>
      <c r="S690" s="186"/>
      <c r="T690" s="187"/>
      <c r="U690" s="187"/>
      <c r="V690" s="187"/>
      <c r="W690" s="187"/>
      <c r="X690" s="214"/>
      <c r="Y690" s="215"/>
      <c r="Z690" s="36"/>
      <c r="AA690" s="34"/>
      <c r="AB690" s="35"/>
      <c r="AC690" s="35"/>
      <c r="AD690" s="35"/>
      <c r="AE690" s="324"/>
      <c r="AF690" s="325"/>
      <c r="AG690" s="326"/>
      <c r="AH690" s="36"/>
      <c r="AI690" s="56"/>
      <c r="AJ690" s="41" t="s">
        <v>144</v>
      </c>
      <c r="AK690" s="42">
        <v>44585</v>
      </c>
      <c r="AL690" s="50" t="s">
        <v>2538</v>
      </c>
      <c r="AM690" s="337" t="str">
        <f>INDEX($K$6:$AE$6,1,MATCH(1,K690:AE690,-1))</f>
        <v>95PFE-L2M</v>
      </c>
      <c r="AN690" s="337">
        <f>IF(INDEX($K$6:$AE$6,1,MATCH(1,K690:AE690,1))&lt;&gt;INDEX($K$6:$AE$6,1,MATCH(1,K690:AE690,-1)),INDEX($K$6:$AE$6,1,MATCH(1,K690:AE690,1)),"-")</f>
        <v>1860</v>
      </c>
      <c r="AO690"/>
      <c r="AP690"/>
      <c r="AQ690"/>
    </row>
    <row r="691" spans="1:43" ht="12.75" customHeight="1" x14ac:dyDescent="0.2">
      <c r="A691" s="169" t="str">
        <f>IF(IFERROR(VLOOKUP(G691,EmployesActifs,1,FALSE),"Non")&lt;&gt;"Non","Oui","Non")</f>
        <v>Non</v>
      </c>
      <c r="B691" s="172">
        <f>IF(A691="Oui",1,0)</f>
        <v>0</v>
      </c>
      <c r="C691" s="172">
        <f>IF(OR(G691="Médecin",H691="Médecin",I691="Médecin",I691="Médecins",H691="anesthésiste",H691="boursier univ.",H691="chercheur",H691="chirurgien",H691="Résident(e)",H691="Md Urg",H691="Md Card",H691="Fellow",H691="Externe Médecine",H691="Directeur de la biobanque Médecin",H691="monit.-boursier",),1,0)</f>
        <v>0</v>
      </c>
      <c r="D691" s="172">
        <f>IF(OR(G691=0,H691="Stagiaire",H691="Stagiaires",H691="Externe",H691="Externes",G691="agence",H691="STAGIAIRE INFIRMIER(ÈRE)",H691="STAGIAIRE SI",H691="STAGIAIRE PAB",H691="STAGIAIRE EN PERFUSION",H691="Stagiaire Physiothérapeute",H691="Stagiaire médecine",H691="Stagiaire - Service sociaux",H691="STAGIAIRE SOINS INFIRMIERS",H691="STAGIAIRE EXTERNE EN MÉDECINE",H691="ss",),1,0)</f>
        <v>0</v>
      </c>
      <c r="E691" s="266" t="s">
        <v>3074</v>
      </c>
      <c r="F691" s="266" t="s">
        <v>3075</v>
      </c>
      <c r="G691" s="312">
        <v>12786</v>
      </c>
      <c r="H691" s="310" t="s">
        <v>1924</v>
      </c>
      <c r="I691" s="317" t="s">
        <v>43</v>
      </c>
      <c r="J691" s="273">
        <f ca="1">IF(AK691&lt;=Données!$B$2,1," ")</f>
        <v>1</v>
      </c>
      <c r="K691" s="45">
        <v>1</v>
      </c>
      <c r="L691" s="46"/>
      <c r="M691" s="47"/>
      <c r="N691" s="48"/>
      <c r="O691" s="185"/>
      <c r="P691" s="187"/>
      <c r="Q691" s="185"/>
      <c r="R691" s="186"/>
      <c r="S691" s="186"/>
      <c r="T691" s="187"/>
      <c r="U691" s="187"/>
      <c r="V691" s="187"/>
      <c r="W691" s="187"/>
      <c r="X691" s="214"/>
      <c r="Y691" s="215"/>
      <c r="Z691" s="36"/>
      <c r="AA691" s="34"/>
      <c r="AB691" s="35"/>
      <c r="AC691" s="35"/>
      <c r="AD691" s="35"/>
      <c r="AE691" s="324"/>
      <c r="AF691" s="325"/>
      <c r="AG691" s="326"/>
      <c r="AH691" s="36"/>
      <c r="AI691" s="56"/>
      <c r="AJ691" s="41" t="s">
        <v>85</v>
      </c>
      <c r="AK691" s="42">
        <v>44895</v>
      </c>
      <c r="AL691" s="50"/>
      <c r="AM691" s="337" t="str">
        <f>INDEX($K$6:$AE$6,1,MATCH(1,K691:AE691,-1))</f>
        <v>95PFE-L2S</v>
      </c>
      <c r="AN691" s="337" t="str">
        <f>IF(INDEX($K$6:$AE$6,1,MATCH(1,K691:AE691,1))&lt;&gt;INDEX($K$6:$AE$6,1,MATCH(1,K691:AE691,-1)),INDEX($K$6:$AE$6,1,MATCH(1,K691:AE691,1)),"-")</f>
        <v>-</v>
      </c>
      <c r="AO691"/>
      <c r="AP691"/>
      <c r="AQ691"/>
    </row>
    <row r="692" spans="1:43" ht="12.75" customHeight="1" x14ac:dyDescent="0.2">
      <c r="A692" s="169" t="str">
        <f>IF(IFERROR(VLOOKUP(G692,EmployesActifs,1,FALSE),"Non")&lt;&gt;"Non","Oui","Non")</f>
        <v>Non</v>
      </c>
      <c r="B692" s="172">
        <f>IF(A692="Oui",1,0)</f>
        <v>0</v>
      </c>
      <c r="C692" s="172">
        <f>IF(OR(G692="Médecin",H692="Médecin",I692="Médecin",I692="Médecins",H692="anesthésiste",H692="boursier univ.",H692="chercheur",H692="chirurgien",H692="Résident(e)",H692="Md Urg",H692="Md Card",H692="Fellow",H692="Externe Médecine",H692="Directeur de la biobanque Médecin",H692="monit.-boursier",),1,0)</f>
        <v>0</v>
      </c>
      <c r="D692" s="172">
        <f>IF(OR(G692=0,H692="Stagiaire",H692="Stagiaires",H692="Externe",H692="Externes",G692="agence",H692="STAGIAIRE INFIRMIER(ÈRE)",H692="STAGIAIRE SI",H692="STAGIAIRE PAB",H692="STAGIAIRE EN PERFUSION",H692="Stagiaire Physiothérapeute",H692="Stagiaire médecine",H692="Stagiaire - Service sociaux",H692="STAGIAIRE SOINS INFIRMIERS",H692="STAGIAIRE EXTERNE EN MÉDECINE",H692="ss",),1,0)</f>
        <v>0</v>
      </c>
      <c r="E692" s="28" t="s">
        <v>2544</v>
      </c>
      <c r="F692" s="28" t="s">
        <v>1604</v>
      </c>
      <c r="G692" s="257">
        <v>4537</v>
      </c>
      <c r="H692" s="79" t="s">
        <v>103</v>
      </c>
      <c r="I692" s="164" t="s">
        <v>5716</v>
      </c>
      <c r="J692" s="273">
        <f ca="1">IF(AK692&lt;=Données!$B$2,1," ")</f>
        <v>1</v>
      </c>
      <c r="K692" s="45"/>
      <c r="L692" s="46"/>
      <c r="M692" s="47"/>
      <c r="N692" s="48"/>
      <c r="O692" s="185"/>
      <c r="P692" s="187"/>
      <c r="Q692" s="185"/>
      <c r="R692" s="186">
        <v>1</v>
      </c>
      <c r="S692" s="186"/>
      <c r="T692" s="187"/>
      <c r="U692" s="187"/>
      <c r="V692" s="187"/>
      <c r="W692" s="187"/>
      <c r="X692" s="214"/>
      <c r="Y692" s="215"/>
      <c r="Z692" s="36"/>
      <c r="AA692" s="34"/>
      <c r="AB692" s="35"/>
      <c r="AC692" s="35"/>
      <c r="AD692" s="35"/>
      <c r="AE692" s="324"/>
      <c r="AF692" s="325"/>
      <c r="AG692" s="326"/>
      <c r="AH692" s="344"/>
      <c r="AI692" s="56"/>
      <c r="AJ692" s="41" t="s">
        <v>44</v>
      </c>
      <c r="AK692" s="42">
        <v>43956</v>
      </c>
      <c r="AL692" s="50"/>
      <c r="AM692" s="337">
        <f>INDEX($K$6:$AE$6,1,MATCH(1,K692:AE692,-1))</f>
        <v>1860</v>
      </c>
      <c r="AN692" s="337" t="str">
        <f>IF(INDEX($K$6:$AE$6,1,MATCH(1,K692:AE692,1))&lt;&gt;INDEX($K$6:$AE$6,1,MATCH(1,K692:AE692,-1)),INDEX($K$6:$AE$6,1,MATCH(1,K692:AE692,1)),"-")</f>
        <v>-</v>
      </c>
      <c r="AO692"/>
      <c r="AP692"/>
      <c r="AQ692"/>
    </row>
    <row r="693" spans="1:43" ht="12.75" customHeight="1" x14ac:dyDescent="0.2">
      <c r="A693" s="169" t="str">
        <f>IF(IFERROR(VLOOKUP(G693,EmployesActifs,1,FALSE),"Non")&lt;&gt;"Non","Oui","Non")</f>
        <v>Non</v>
      </c>
      <c r="B693" s="172">
        <f>IF(A693="Oui",1,0)</f>
        <v>0</v>
      </c>
      <c r="C693" s="172">
        <f>IF(OR(G693="Médecin",H693="Médecin",I693="Médecin",I693="Médecins",H693="anesthésiste",H693="boursier univ.",H693="chercheur",H693="chirurgien",H693="Résident(e)",H693="Md Urg",H693="Md Card",H693="Fellow",H693="Externe Médecine",H693="Directeur de la biobanque Médecin",H693="monit.-boursier",),1,0)</f>
        <v>0</v>
      </c>
      <c r="D693" s="172">
        <f>IF(OR(G693=0,H693="Stagiaire",H693="Stagiaires",H693="Externe",H693="Externes",G693="agence",H693="STAGIAIRE INFIRMIER(ÈRE)",H693="STAGIAIRE SI",H693="STAGIAIRE PAB",H693="STAGIAIRE EN PERFUSION",H693="Stagiaire Physiothérapeute",H693="Stagiaire médecine",H693="Stagiaire - Service sociaux",H693="STAGIAIRE SOINS INFIRMIERS",H693="STAGIAIRE EXTERNE EN MÉDECINE",H693="ss",),1,0)</f>
        <v>0</v>
      </c>
      <c r="E693" s="28" t="s">
        <v>3936</v>
      </c>
      <c r="F693" s="28" t="s">
        <v>3937</v>
      </c>
      <c r="G693" s="257">
        <v>10722</v>
      </c>
      <c r="H693" s="79" t="s">
        <v>64</v>
      </c>
      <c r="I693" s="164" t="s">
        <v>3643</v>
      </c>
      <c r="J693" s="273">
        <f ca="1">IF(AK693&lt;=Données!$B$2,1," ")</f>
        <v>1</v>
      </c>
      <c r="K693" s="45"/>
      <c r="L693" s="46"/>
      <c r="M693" s="47"/>
      <c r="N693" s="48"/>
      <c r="O693" s="185"/>
      <c r="P693" s="187"/>
      <c r="Q693" s="185"/>
      <c r="R693" s="186">
        <v>1</v>
      </c>
      <c r="S693" s="186"/>
      <c r="T693" s="187"/>
      <c r="U693" s="187"/>
      <c r="V693" s="187"/>
      <c r="W693" s="187"/>
      <c r="X693" s="214"/>
      <c r="Y693" s="215"/>
      <c r="Z693" s="36"/>
      <c r="AA693" s="34"/>
      <c r="AB693" s="35"/>
      <c r="AC693" s="35"/>
      <c r="AD693" s="35"/>
      <c r="AE693" s="324"/>
      <c r="AF693" s="325"/>
      <c r="AG693" s="326"/>
      <c r="AH693" s="36"/>
      <c r="AI693" s="56"/>
      <c r="AJ693" s="41" t="s">
        <v>44</v>
      </c>
      <c r="AK693" s="42">
        <v>43949</v>
      </c>
      <c r="AL693" s="50"/>
      <c r="AM693" s="337">
        <f>INDEX($K$6:$AE$6,1,MATCH(1,K693:AE693,-1))</f>
        <v>1860</v>
      </c>
      <c r="AN693" s="337" t="str">
        <f>IF(INDEX($K$6:$AE$6,1,MATCH(1,K693:AE693,1))&lt;&gt;INDEX($K$6:$AE$6,1,MATCH(1,K693:AE693,-1)),INDEX($K$6:$AE$6,1,MATCH(1,K693:AE693,1)),"-")</f>
        <v>-</v>
      </c>
      <c r="AO693"/>
      <c r="AP693"/>
      <c r="AQ693"/>
    </row>
    <row r="694" spans="1:43" ht="13.15" customHeight="1" x14ac:dyDescent="0.2">
      <c r="A694" s="169" t="str">
        <f>IF(IFERROR(VLOOKUP(G694,EmployesActifs,1,FALSE),"Non")&lt;&gt;"Non","Oui","Non")</f>
        <v>Non</v>
      </c>
      <c r="B694" s="172">
        <f>IF(A694="Oui",1,0)</f>
        <v>0</v>
      </c>
      <c r="C694" s="172">
        <f>IF(OR(G694="Médecin",H694="Médecin",I694="Médecin",I694="Médecins",H694="anesthésiste",H694="boursier univ.",H694="chercheur",H694="chirurgien",H694="Résident(e)",H694="Md Urg",H694="Md Card",H694="Fellow",H694="Externe Médecine",H694="Directeur de la biobanque Médecin",H694="monit.-boursier",),1,0)</f>
        <v>0</v>
      </c>
      <c r="D694" s="172">
        <f>IF(OR(G694=0,H694="Stagiaire",H694="Stagiaires",H694="Externe",H694="Externes",G694="agence",H694="STAGIAIRE INFIRMIER(ÈRE)",H694="STAGIAIRE SI",H694="STAGIAIRE PAB",H694="STAGIAIRE EN PERFUSION",H694="Stagiaire Physiothérapeute",H694="Stagiaire médecine",H694="Stagiaire - Service sociaux",H694="STAGIAIRE SOINS INFIRMIERS",H694="STAGIAIRE EXTERNE EN MÉDECINE",H694="ss",),1,0)</f>
        <v>0</v>
      </c>
      <c r="E694" s="28" t="s">
        <v>2556</v>
      </c>
      <c r="F694" s="28" t="s">
        <v>838</v>
      </c>
      <c r="G694" s="257">
        <v>11824</v>
      </c>
      <c r="H694" s="57" t="s">
        <v>196</v>
      </c>
      <c r="I694" s="52" t="s">
        <v>84</v>
      </c>
      <c r="J694" s="273">
        <f ca="1">IF(AK694&lt;=Données!$B$2,1," ")</f>
        <v>1</v>
      </c>
      <c r="K694" s="45" t="s">
        <v>56</v>
      </c>
      <c r="L694" s="46"/>
      <c r="M694" s="47"/>
      <c r="N694" s="48"/>
      <c r="O694" s="185"/>
      <c r="P694" s="187"/>
      <c r="Q694" s="185"/>
      <c r="R694" s="186"/>
      <c r="S694" s="186"/>
      <c r="T694" s="187">
        <v>1</v>
      </c>
      <c r="U694" s="187"/>
      <c r="V694" s="187"/>
      <c r="W694" s="187"/>
      <c r="X694" s="214"/>
      <c r="Y694" s="215"/>
      <c r="Z694" s="36"/>
      <c r="AA694" s="34"/>
      <c r="AB694" s="35"/>
      <c r="AC694" s="35"/>
      <c r="AD694" s="35"/>
      <c r="AE694" s="324"/>
      <c r="AF694" s="325"/>
      <c r="AG694" s="326"/>
      <c r="AH694" s="36"/>
      <c r="AI694" s="56"/>
      <c r="AJ694" s="41" t="s">
        <v>85</v>
      </c>
      <c r="AK694" s="42">
        <v>44452</v>
      </c>
      <c r="AL694" s="50"/>
      <c r="AM694" s="337">
        <f>INDEX($K$6:$AE$6,1,MATCH(1,K694:AE694,-1))</f>
        <v>8210</v>
      </c>
      <c r="AN694" s="337" t="str">
        <f>IF(INDEX($K$6:$AE$6,1,MATCH(1,K694:AE694,1))&lt;&gt;INDEX($K$6:$AE$6,1,MATCH(1,K694:AE694,-1)),INDEX($K$6:$AE$6,1,MATCH(1,K694:AE694,1)),"-")</f>
        <v>-</v>
      </c>
      <c r="AO694"/>
      <c r="AP694"/>
      <c r="AQ694"/>
    </row>
    <row r="695" spans="1:43" ht="13.15" customHeight="1" x14ac:dyDescent="0.2">
      <c r="A695" s="169" t="str">
        <f>IF(IFERROR(VLOOKUP(G695,EmployesActifs,1,FALSE),"Non")&lt;&gt;"Non","Oui","Non")</f>
        <v>Non</v>
      </c>
      <c r="B695" s="172">
        <f>IF(A695="Oui",1,0)</f>
        <v>0</v>
      </c>
      <c r="C695" s="172">
        <f>IF(OR(G695="Médecin",H695="Médecin",I695="Médecin",I695="Médecins",H695="anesthésiste",H695="boursier univ.",H695="chercheur",H695="chirurgien",H695="Résident(e)",H695="Md Urg",H695="Md Card",H695="Fellow",H695="Externe Médecine",H695="Directeur de la biobanque Médecin",H695="monit.-boursier",),1,0)</f>
        <v>0</v>
      </c>
      <c r="D695" s="172">
        <f>IF(OR(G695=0,H695="Stagiaire",H695="Stagiaires",H695="Externe",H695="Externes",G695="agence",H695="STAGIAIRE INFIRMIER(ÈRE)",H695="STAGIAIRE SI",H695="STAGIAIRE PAB",H695="STAGIAIRE EN PERFUSION",H695="Stagiaire Physiothérapeute",H695="Stagiaire médecine",H695="Stagiaire - Service sociaux",H695="STAGIAIRE SOINS INFIRMIERS",H695="STAGIAIRE EXTERNE EN MÉDECINE",H695="ss",),1,0)</f>
        <v>0</v>
      </c>
      <c r="E695" s="28" t="s">
        <v>2557</v>
      </c>
      <c r="F695" s="28" t="s">
        <v>2558</v>
      </c>
      <c r="G695" s="257">
        <v>11969</v>
      </c>
      <c r="H695" s="57" t="s">
        <v>60</v>
      </c>
      <c r="I695" s="52" t="s">
        <v>2437</v>
      </c>
      <c r="J695" s="273">
        <f ca="1">IF(AK695&lt;=Données!$B$2,1," ")</f>
        <v>1</v>
      </c>
      <c r="K695" s="45" t="s">
        <v>56</v>
      </c>
      <c r="L695" s="46" t="s">
        <v>56</v>
      </c>
      <c r="M695" s="47" t="s">
        <v>56</v>
      </c>
      <c r="N695" s="48"/>
      <c r="O695" s="185"/>
      <c r="P695" s="187"/>
      <c r="Q695" s="185"/>
      <c r="R695" s="186"/>
      <c r="S695" s="186">
        <v>1</v>
      </c>
      <c r="T695" s="187"/>
      <c r="U695" s="187"/>
      <c r="V695" s="187"/>
      <c r="W695" s="187"/>
      <c r="X695" s="214"/>
      <c r="Y695" s="215"/>
      <c r="Z695" s="36"/>
      <c r="AA695" s="34"/>
      <c r="AB695" s="35"/>
      <c r="AC695" s="35"/>
      <c r="AD695" s="35"/>
      <c r="AE695" s="324"/>
      <c r="AF695" s="325"/>
      <c r="AG695" s="326"/>
      <c r="AH695" s="36"/>
      <c r="AI695" s="56"/>
      <c r="AJ695" s="41" t="s">
        <v>98</v>
      </c>
      <c r="AK695" s="42">
        <v>44581</v>
      </c>
      <c r="AL695" s="50"/>
      <c r="AM695" s="337" t="str">
        <f>INDEX($K$6:$AE$6,1,MATCH(1,K695:AE695,-1))</f>
        <v>1870 +</v>
      </c>
      <c r="AN695" s="337" t="str">
        <f>IF(INDEX($K$6:$AE$6,1,MATCH(1,K695:AE695,1))&lt;&gt;INDEX($K$6:$AE$6,1,MATCH(1,K695:AE695,-1)),INDEX($K$6:$AE$6,1,MATCH(1,K695:AE695,1)),"-")</f>
        <v>-</v>
      </c>
      <c r="AO695"/>
      <c r="AP695"/>
      <c r="AQ695"/>
    </row>
    <row r="696" spans="1:43" ht="13.15" customHeight="1" x14ac:dyDescent="0.2">
      <c r="A696" s="169" t="str">
        <f>IF(IFERROR(VLOOKUP(G696,EmployesActifs,1,FALSE),"Non")&lt;&gt;"Non","Oui","Non")</f>
        <v>Non</v>
      </c>
      <c r="B696" s="172">
        <f>IF(A696="Oui",1,0)</f>
        <v>0</v>
      </c>
      <c r="C696" s="172">
        <f>IF(OR(G696="Médecin",H696="Médecin",I696="Médecin",I696="Médecins",H696="anesthésiste",H696="boursier univ.",H696="chercheur",H696="chirurgien",H696="Résident(e)",H696="Md Urg",H696="Md Card",H696="Fellow",H696="Externe Médecine",H696="Directeur de la biobanque Médecin",H696="monit.-boursier",),1,0)</f>
        <v>0</v>
      </c>
      <c r="D696" s="172">
        <f>IF(OR(G696=0,H696="Stagiaire",H696="Stagiaires",H696="Externe",H696="Externes",G696="agence",H696="STAGIAIRE INFIRMIER(ÈRE)",H696="STAGIAIRE SI",H696="STAGIAIRE PAB",H696="STAGIAIRE EN PERFUSION",H696="Stagiaire Physiothérapeute",H696="Stagiaire médecine",H696="Stagiaire - Service sociaux",H696="STAGIAIRE SOINS INFIRMIERS",H696="STAGIAIRE EXTERNE EN MÉDECINE",H696="ss",),1,0)</f>
        <v>0</v>
      </c>
      <c r="E696" s="28" t="s">
        <v>5682</v>
      </c>
      <c r="F696" s="28" t="s">
        <v>2372</v>
      </c>
      <c r="G696" s="259">
        <v>13870</v>
      </c>
      <c r="H696" s="79" t="s">
        <v>1559</v>
      </c>
      <c r="I696" s="164" t="s">
        <v>5716</v>
      </c>
      <c r="J696" s="273" t="str">
        <f ca="1">IF(AL696&lt;=Données!$B$2,1," ")</f>
        <v xml:space="preserve"> </v>
      </c>
      <c r="K696" s="45" t="s">
        <v>56</v>
      </c>
      <c r="L696" s="46"/>
      <c r="M696" s="47"/>
      <c r="N696" s="48"/>
      <c r="O696" s="185">
        <v>1</v>
      </c>
      <c r="P696" s="187"/>
      <c r="Q696" s="185"/>
      <c r="R696" s="186"/>
      <c r="S696" s="186"/>
      <c r="T696" s="187"/>
      <c r="U696" s="187"/>
      <c r="V696" s="187"/>
      <c r="W696" s="187"/>
      <c r="X696" s="214"/>
      <c r="Y696" s="215"/>
      <c r="Z696" s="36"/>
      <c r="AA696" s="34"/>
      <c r="AB696" s="35"/>
      <c r="AC696" s="35"/>
      <c r="AD696" s="35"/>
      <c r="AE696" s="324"/>
      <c r="AF696" s="325"/>
      <c r="AG696" s="326"/>
      <c r="AH696" s="36"/>
      <c r="AI696" s="56"/>
      <c r="AJ696" s="328"/>
      <c r="AK696" s="330" t="s">
        <v>4462</v>
      </c>
      <c r="AL696" s="331">
        <v>45624</v>
      </c>
      <c r="AM696" s="337" t="str">
        <f>INDEX($K$6:$AE$6,1,MATCH(1,K696:AE696,-1))</f>
        <v>1804S</v>
      </c>
      <c r="AN696" s="337" t="str">
        <f>IF(INDEX($K$6:$AE$6,1,MATCH(1,K696:AE696,1))&lt;&gt;INDEX($K$6:$AE$6,1,MATCH(1,K696:AE696,-1)),INDEX($K$6:$AE$6,1,MATCH(1,K696:AE696,1)),"-")</f>
        <v>-</v>
      </c>
      <c r="AO696"/>
      <c r="AP696"/>
      <c r="AQ696"/>
    </row>
    <row r="697" spans="1:43" ht="12.75" customHeight="1" x14ac:dyDescent="0.2">
      <c r="A697" s="169" t="str">
        <f>IF(IFERROR(VLOOKUP(G697,EmployesActifs,1,FALSE),"Non")&lt;&gt;"Non","Oui","Non")</f>
        <v>Non</v>
      </c>
      <c r="B697" s="172">
        <f>IF(A697="Oui",1,0)</f>
        <v>0</v>
      </c>
      <c r="C697" s="172">
        <f>IF(OR(G697="Médecin",H697="Médecin",I697="Médecin",I697="Médecins",H697="anesthésiste",H697="boursier univ.",H697="chercheur",H697="chirurgien",H697="Résident(e)",H697="Md Urg",H697="Md Card",H697="Fellow",H697="Externe Médecine",H697="Directeur de la biobanque Médecin",H697="monit.-boursier",),1,0)</f>
        <v>0</v>
      </c>
      <c r="D697" s="172">
        <f>IF(OR(G697=0,H697="Stagiaire",H697="Stagiaires",H697="Externe",H697="Externes",G697="agence",H697="STAGIAIRE INFIRMIER(ÈRE)",H697="STAGIAIRE SI",H697="STAGIAIRE PAB",H697="STAGIAIRE EN PERFUSION",H697="Stagiaire Physiothérapeute",H697="Stagiaire médecine",H697="Stagiaire - Service sociaux",H697="STAGIAIRE SOINS INFIRMIERS",H697="STAGIAIRE EXTERNE EN MÉDECINE",H697="ss",),1,0)</f>
        <v>0</v>
      </c>
      <c r="E697" s="28" t="s">
        <v>5178</v>
      </c>
      <c r="F697" s="28" t="s">
        <v>5300</v>
      </c>
      <c r="G697" s="262">
        <v>13542</v>
      </c>
      <c r="H697" s="79" t="s">
        <v>5089</v>
      </c>
      <c r="I697" s="164" t="s">
        <v>933</v>
      </c>
      <c r="J697" s="273" t="str">
        <f ca="1">IF(AK697&lt;=Données!$B$2,1," ")</f>
        <v xml:space="preserve"> </v>
      </c>
      <c r="K697" s="45"/>
      <c r="L697" s="46">
        <v>1</v>
      </c>
      <c r="M697" s="47"/>
      <c r="N697" s="48"/>
      <c r="O697" s="185"/>
      <c r="P697" s="187"/>
      <c r="Q697" s="185"/>
      <c r="R697" s="186"/>
      <c r="S697" s="186"/>
      <c r="T697" s="187"/>
      <c r="U697" s="187"/>
      <c r="V697" s="187"/>
      <c r="W697" s="187"/>
      <c r="X697" s="214"/>
      <c r="Y697" s="215"/>
      <c r="Z697" s="36"/>
      <c r="AA697" s="34"/>
      <c r="AB697" s="35"/>
      <c r="AC697" s="35"/>
      <c r="AD697" s="35"/>
      <c r="AE697" s="324"/>
      <c r="AF697" s="325"/>
      <c r="AG697" s="326"/>
      <c r="AH697" s="36"/>
      <c r="AI697" s="56"/>
      <c r="AJ697" s="41" t="s">
        <v>652</v>
      </c>
      <c r="AK697" s="42">
        <v>45374</v>
      </c>
      <c r="AL697" s="50"/>
      <c r="AM697" s="337" t="str">
        <f>INDEX($K$6:$AE$6,1,MATCH(1,K697:AE697,-1))</f>
        <v>95PFE-L2M</v>
      </c>
      <c r="AN697" s="337" t="str">
        <f>IF(INDEX($K$6:$AE$6,1,MATCH(1,K697:AE697,1))&lt;&gt;INDEX($K$6:$AE$6,1,MATCH(1,K697:AE697,-1)),INDEX($K$6:$AE$6,1,MATCH(1,K697:AE697,1)),"-")</f>
        <v>-</v>
      </c>
      <c r="AO697"/>
      <c r="AP697"/>
      <c r="AQ697"/>
    </row>
    <row r="698" spans="1:43" ht="12.75" customHeight="1" x14ac:dyDescent="0.2">
      <c r="A698" s="169" t="str">
        <f>IF(IFERROR(VLOOKUP(G698,EmployesActifs,1,FALSE),"Non")&lt;&gt;"Non","Oui","Non")</f>
        <v>Non</v>
      </c>
      <c r="B698" s="172">
        <f>IF(A698="Oui",1,0)</f>
        <v>0</v>
      </c>
      <c r="C698" s="172">
        <f>IF(OR(G698="Médecin",H698="Médecin",I698="Médecin",I698="Médecins",H698="anesthésiste",H698="boursier univ.",H698="chercheur",H698="chirurgien",H698="Résident(e)",H698="Md Urg",H698="Md Card",H698="Fellow",H698="Externe Médecine",H698="Directeur de la biobanque Médecin",H698="monit.-boursier",),1,0)</f>
        <v>0</v>
      </c>
      <c r="D698" s="172">
        <f>IF(OR(G698=0,H698="Stagiaire",H698="Stagiaires",H698="Externe",H698="Externes",G698="agence",H698="STAGIAIRE INFIRMIER(ÈRE)",H698="STAGIAIRE SI",H698="STAGIAIRE PAB",H698="STAGIAIRE EN PERFUSION",H698="Stagiaire Physiothérapeute",H698="Stagiaire médecine",H698="Stagiaire - Service sociaux",H698="STAGIAIRE SOINS INFIRMIERS",H698="STAGIAIRE EXTERNE EN MÉDECINE",H698="ss",),1,0)</f>
        <v>0</v>
      </c>
      <c r="E698" s="28" t="s">
        <v>2562</v>
      </c>
      <c r="F698" s="28" t="s">
        <v>634</v>
      </c>
      <c r="G698" s="257">
        <v>11624</v>
      </c>
      <c r="H698" s="79" t="s">
        <v>570</v>
      </c>
      <c r="I698" s="164" t="s">
        <v>3564</v>
      </c>
      <c r="J698" s="273">
        <f ca="1">IF(AK698&lt;=Données!$B$2,1," ")</f>
        <v>1</v>
      </c>
      <c r="K698" s="45" t="s">
        <v>56</v>
      </c>
      <c r="L698" s="46" t="s">
        <v>56</v>
      </c>
      <c r="M698" s="47"/>
      <c r="N698" s="48"/>
      <c r="O698" s="185"/>
      <c r="P698" s="187"/>
      <c r="Q698" s="185"/>
      <c r="R698" s="186"/>
      <c r="S698" s="186">
        <v>1</v>
      </c>
      <c r="T698" s="187"/>
      <c r="U698" s="187"/>
      <c r="V698" s="187"/>
      <c r="W698" s="187"/>
      <c r="X698" s="214"/>
      <c r="Y698" s="215"/>
      <c r="Z698" s="36"/>
      <c r="AA698" s="34"/>
      <c r="AB698" s="35"/>
      <c r="AC698" s="35"/>
      <c r="AD698" s="35"/>
      <c r="AE698" s="324"/>
      <c r="AF698" s="325"/>
      <c r="AG698" s="326"/>
      <c r="AH698" s="36"/>
      <c r="AI698" s="56"/>
      <c r="AJ698" s="41" t="s">
        <v>98</v>
      </c>
      <c r="AK698" s="42">
        <v>44581</v>
      </c>
      <c r="AL698" s="50"/>
      <c r="AM698" s="337" t="str">
        <f>INDEX($K$6:$AE$6,1,MATCH(1,K698:AE698,-1))</f>
        <v>1870 +</v>
      </c>
      <c r="AN698" s="337" t="str">
        <f>IF(INDEX($K$6:$AE$6,1,MATCH(1,K698:AE698,1))&lt;&gt;INDEX($K$6:$AE$6,1,MATCH(1,K698:AE698,-1)),INDEX($K$6:$AE$6,1,MATCH(1,K698:AE698,1)),"-")</f>
        <v>-</v>
      </c>
      <c r="AO698"/>
      <c r="AP698"/>
      <c r="AQ698"/>
    </row>
    <row r="699" spans="1:43" ht="13.15" customHeight="1" x14ac:dyDescent="0.2">
      <c r="A699" s="169" t="str">
        <f>IF(IFERROR(VLOOKUP(G699,EmployesActifs,1,FALSE),"Non")&lt;&gt;"Non","Oui","Non")</f>
        <v>Non</v>
      </c>
      <c r="B699" s="172">
        <f>IF(A699="Oui",1,0)</f>
        <v>0</v>
      </c>
      <c r="C699" s="172">
        <f>IF(OR(G699="Médecin",H699="Médecin",I699="Médecin",I699="Médecins",H699="anesthésiste",H699="boursier univ.",H699="chercheur",H699="chirurgien",H699="Résident(e)",H699="Md Urg",H699="Md Card",H699="Fellow",H699="Externe Médecine",H699="Directeur de la biobanque Médecin",H699="monit.-boursier",),1,0)</f>
        <v>0</v>
      </c>
      <c r="D699" s="172">
        <f>IF(OR(G699=0,H699="Stagiaire",H699="Stagiaires",H699="Externe",H699="Externes",G699="agence",H699="STAGIAIRE INFIRMIER(ÈRE)",H699="STAGIAIRE SI",H699="STAGIAIRE PAB",H699="STAGIAIRE EN PERFUSION",H699="Stagiaire Physiothérapeute",H699="Stagiaire médecine",H699="Stagiaire - Service sociaux",H699="STAGIAIRE SOINS INFIRMIERS",H699="STAGIAIRE EXTERNE EN MÉDECINE",H699="ss",),1,0)</f>
        <v>0</v>
      </c>
      <c r="E699" s="28" t="s">
        <v>3281</v>
      </c>
      <c r="F699" s="28" t="s">
        <v>312</v>
      </c>
      <c r="G699" s="257">
        <v>13138</v>
      </c>
      <c r="H699" s="79" t="s">
        <v>234</v>
      </c>
      <c r="I699" s="164" t="s">
        <v>3418</v>
      </c>
      <c r="J699" s="273">
        <f ca="1">IF(AK699&lt;=Données!$B$2,1," ")</f>
        <v>1</v>
      </c>
      <c r="K699" s="45"/>
      <c r="L699" s="46">
        <v>1</v>
      </c>
      <c r="M699" s="47"/>
      <c r="N699" s="48"/>
      <c r="O699" s="185"/>
      <c r="P699" s="187"/>
      <c r="Q699" s="185"/>
      <c r="R699" s="186"/>
      <c r="S699" s="186"/>
      <c r="T699" s="187"/>
      <c r="U699" s="187"/>
      <c r="V699" s="187"/>
      <c r="W699" s="187"/>
      <c r="X699" s="214"/>
      <c r="Y699" s="215"/>
      <c r="Z699" s="36"/>
      <c r="AA699" s="34"/>
      <c r="AB699" s="35"/>
      <c r="AC699" s="35"/>
      <c r="AD699" s="35"/>
      <c r="AE699" s="324"/>
      <c r="AF699" s="325"/>
      <c r="AG699" s="326"/>
      <c r="AH699" s="36"/>
      <c r="AI699" s="56"/>
      <c r="AJ699" s="41" t="s">
        <v>652</v>
      </c>
      <c r="AK699" s="42">
        <v>45082</v>
      </c>
      <c r="AL699" s="50"/>
      <c r="AM699" s="337" t="str">
        <f>INDEX($K$6:$AE$6,1,MATCH(1,K699:AE699,-1))</f>
        <v>95PFE-L2M</v>
      </c>
      <c r="AN699" s="337" t="str">
        <f>IF(INDEX($K$6:$AE$6,1,MATCH(1,K699:AE699,1))&lt;&gt;INDEX($K$6:$AE$6,1,MATCH(1,K699:AE699,-1)),INDEX($K$6:$AE$6,1,MATCH(1,K699:AE699,1)),"-")</f>
        <v>-</v>
      </c>
      <c r="AO699"/>
      <c r="AP699"/>
      <c r="AQ699"/>
    </row>
    <row r="700" spans="1:43" x14ac:dyDescent="0.2">
      <c r="A700" s="169" t="str">
        <f>IF(IFERROR(VLOOKUP(G700,EmployesActifs,1,FALSE),"Non")&lt;&gt;"Non","Oui","Non")</f>
        <v>Non</v>
      </c>
      <c r="B700" s="172">
        <f>IF(A700="Oui",1,0)</f>
        <v>0</v>
      </c>
      <c r="C700" s="172">
        <f>IF(OR(G700="Médecin",H700="Médecin",I700="Médecin",I700="Médecins",H700="anesthésiste",H700="boursier univ.",H700="chercheur",H700="chirurgien",H700="Résident(e)",H700="Md Urg",H700="Md Card",H700="Fellow",H700="Externe Médecine",H700="Directeur de la biobanque Médecin",H700="monit.-boursier",),1,0)</f>
        <v>0</v>
      </c>
      <c r="D700" s="172">
        <f>IF(OR(G700=0,H700="Stagiaire",H700="Stagiaires",H700="Externe",H700="Externes",G700="agence",H700="STAGIAIRE INFIRMIER(ÈRE)",H700="STAGIAIRE SI",H700="STAGIAIRE PAB",H700="STAGIAIRE EN PERFUSION",H700="Stagiaire Physiothérapeute",H700="Stagiaire médecine",H700="Stagiaire - Service sociaux",H700="STAGIAIRE SOINS INFIRMIERS",H700="STAGIAIRE EXTERNE EN MÉDECINE",H700="ss",),1,0)</f>
        <v>0</v>
      </c>
      <c r="E700" s="28" t="s">
        <v>2816</v>
      </c>
      <c r="F700" s="28" t="s">
        <v>2817</v>
      </c>
      <c r="G700" s="257">
        <v>12234</v>
      </c>
      <c r="H700" s="79" t="s">
        <v>103</v>
      </c>
      <c r="I700" s="164" t="s">
        <v>61</v>
      </c>
      <c r="J700" s="273">
        <f ca="1">IF(AK700&lt;=Données!$B$2,1," ")</f>
        <v>1</v>
      </c>
      <c r="K700" s="45" t="s">
        <v>56</v>
      </c>
      <c r="L700" s="46"/>
      <c r="M700" s="47"/>
      <c r="N700" s="48">
        <v>1</v>
      </c>
      <c r="O700" s="185"/>
      <c r="P700" s="187"/>
      <c r="Q700" s="185"/>
      <c r="R700" s="186"/>
      <c r="S700" s="186"/>
      <c r="T700" s="187"/>
      <c r="U700" s="187"/>
      <c r="V700" s="187"/>
      <c r="W700" s="187"/>
      <c r="X700" s="214"/>
      <c r="Y700" s="215"/>
      <c r="Z700" s="36"/>
      <c r="AA700" s="34"/>
      <c r="AB700" s="35"/>
      <c r="AC700" s="35"/>
      <c r="AD700" s="35"/>
      <c r="AE700" s="324"/>
      <c r="AF700" s="325"/>
      <c r="AG700" s="326"/>
      <c r="AH700" s="36"/>
      <c r="AI700" s="56"/>
      <c r="AJ700" s="41" t="s">
        <v>85</v>
      </c>
      <c r="AK700" s="42">
        <v>44677</v>
      </c>
      <c r="AL700" s="50"/>
      <c r="AM700" s="337" t="str">
        <f>INDEX($K$6:$AE$6,1,MATCH(1,K700:AE700,-1))</f>
        <v>F550</v>
      </c>
      <c r="AN700" s="337" t="str">
        <f>IF(INDEX($K$6:$AE$6,1,MATCH(1,K700:AE700,1))&lt;&gt;INDEX($K$6:$AE$6,1,MATCH(1,K700:AE700,-1)),INDEX($K$6:$AE$6,1,MATCH(1,K700:AE700,1)),"-")</f>
        <v>-</v>
      </c>
    </row>
    <row r="701" spans="1:43" ht="12.75" customHeight="1" x14ac:dyDescent="0.2">
      <c r="A701" s="169" t="str">
        <f>IF(IFERROR(VLOOKUP(G701,EmployesActifs,1,FALSE),"Non")&lt;&gt;"Non","Oui","Non")</f>
        <v>Non</v>
      </c>
      <c r="B701" s="172">
        <f>IF(A701="Oui",1,0)</f>
        <v>0</v>
      </c>
      <c r="C701" s="172">
        <f>IF(OR(G701="Médecin",H701="Médecin",I701="Médecin",I701="Médecins",H701="anesthésiste",H701="boursier univ.",H701="chercheur",H701="chirurgien",H701="Résident(e)",H701="Md Urg",H701="Md Card",H701="Fellow",H701="Externe Médecine",H701="Directeur de la biobanque Médecin",H701="monit.-boursier",),1,0)</f>
        <v>0</v>
      </c>
      <c r="D701" s="172">
        <f>IF(OR(G701=0,H701="Stagiaire",H701="Stagiaires",H701="Externe",H701="Externes",G701="agence",H701="STAGIAIRE INFIRMIER(ÈRE)",H701="STAGIAIRE SI",H701="STAGIAIRE PAB",H701="STAGIAIRE EN PERFUSION",H701="Stagiaire Physiothérapeute",H701="Stagiaire médecine",H701="Stagiaire - Service sociaux",H701="STAGIAIRE SOINS INFIRMIERS",H701="STAGIAIRE EXTERNE EN MÉDECINE",H701="ss",),1,0)</f>
        <v>0</v>
      </c>
      <c r="E701" s="28" t="s">
        <v>2563</v>
      </c>
      <c r="F701" s="28" t="s">
        <v>1923</v>
      </c>
      <c r="G701" s="257">
        <v>9172</v>
      </c>
      <c r="H701" s="57" t="s">
        <v>72</v>
      </c>
      <c r="I701" s="58" t="s">
        <v>135</v>
      </c>
      <c r="J701" s="273">
        <f ca="1">IF(AK701&lt;=Données!$B$2,1," ")</f>
        <v>1</v>
      </c>
      <c r="K701" s="45"/>
      <c r="L701" s="46"/>
      <c r="M701" s="47" t="s">
        <v>56</v>
      </c>
      <c r="N701" s="48"/>
      <c r="O701" s="185"/>
      <c r="P701" s="187"/>
      <c r="Q701" s="185"/>
      <c r="R701" s="186"/>
      <c r="S701" s="186">
        <v>1</v>
      </c>
      <c r="T701" s="187"/>
      <c r="U701" s="187"/>
      <c r="V701" s="187"/>
      <c r="W701" s="187"/>
      <c r="X701" s="214"/>
      <c r="Y701" s="215"/>
      <c r="Z701" s="36"/>
      <c r="AA701" s="34"/>
      <c r="AB701" s="35"/>
      <c r="AC701" s="35"/>
      <c r="AD701" s="35"/>
      <c r="AE701" s="324"/>
      <c r="AF701" s="325"/>
      <c r="AG701" s="326"/>
      <c r="AH701" s="36"/>
      <c r="AI701" s="56"/>
      <c r="AJ701" s="41" t="s">
        <v>50</v>
      </c>
      <c r="AK701" s="42">
        <v>44573</v>
      </c>
      <c r="AL701" s="50"/>
      <c r="AM701" s="337" t="str">
        <f>INDEX($K$6:$AE$6,1,MATCH(1,K701:AE701,-1))</f>
        <v>1870 +</v>
      </c>
      <c r="AN701" s="337" t="str">
        <f>IF(INDEX($K$6:$AE$6,1,MATCH(1,K701:AE701,1))&lt;&gt;INDEX($K$6:$AE$6,1,MATCH(1,K701:AE701,-1)),INDEX($K$6:$AE$6,1,MATCH(1,K701:AE701,1)),"-")</f>
        <v>-</v>
      </c>
      <c r="AO701"/>
      <c r="AP701"/>
      <c r="AQ701"/>
    </row>
    <row r="702" spans="1:43" ht="12.75" customHeight="1" x14ac:dyDescent="0.2">
      <c r="A702" s="169" t="str">
        <f>IF(IFERROR(VLOOKUP(G702,EmployesActifs,1,FALSE),"Non")&lt;&gt;"Non","Oui","Non")</f>
        <v>Non</v>
      </c>
      <c r="B702" s="172">
        <f>IF(A702="Oui",1,0)</f>
        <v>0</v>
      </c>
      <c r="C702" s="172">
        <f>IF(OR(G702="Médecin",H702="Médecin",I702="Médecin",I702="Médecins",H702="anesthésiste",H702="boursier univ.",H702="chercheur",H702="chirurgien",H702="Résident(e)",H702="Md Urg",H702="Md Card",H702="Fellow",H702="Externe Médecine",H702="Directeur de la biobanque Médecin",H702="monit.-boursier",),1,0)</f>
        <v>0</v>
      </c>
      <c r="D702" s="172">
        <f>IF(OR(G702=0,H702="Stagiaire",H702="Stagiaires",H702="Externe",H702="Externes",G702="agence",H702="STAGIAIRE INFIRMIER(ÈRE)",H702="STAGIAIRE SI",H702="STAGIAIRE PAB",H702="STAGIAIRE EN PERFUSION",H702="Stagiaire Physiothérapeute",H702="Stagiaire médecine",H702="Stagiaire - Service sociaux",H702="STAGIAIRE SOINS INFIRMIERS",H702="STAGIAIRE EXTERNE EN MÉDECINE",H702="ss",),1,0)</f>
        <v>0</v>
      </c>
      <c r="E702" s="28" t="s">
        <v>2566</v>
      </c>
      <c r="F702" s="28" t="s">
        <v>2121</v>
      </c>
      <c r="G702" s="257">
        <v>11579</v>
      </c>
      <c r="H702" s="57" t="s">
        <v>1767</v>
      </c>
      <c r="I702" s="66" t="s">
        <v>416</v>
      </c>
      <c r="J702" s="273">
        <f ca="1">IF(AK702&lt;=Données!$B$2,1," ")</f>
        <v>1</v>
      </c>
      <c r="K702" s="45"/>
      <c r="L702" s="46">
        <v>1</v>
      </c>
      <c r="M702" s="47"/>
      <c r="N702" s="48"/>
      <c r="O702" s="185"/>
      <c r="P702" s="187"/>
      <c r="Q702" s="185"/>
      <c r="R702" s="186"/>
      <c r="S702" s="186"/>
      <c r="T702" s="187"/>
      <c r="U702" s="187"/>
      <c r="V702" s="187"/>
      <c r="W702" s="187"/>
      <c r="X702" s="214"/>
      <c r="Y702" s="215"/>
      <c r="Z702" s="36"/>
      <c r="AA702" s="34"/>
      <c r="AB702" s="35"/>
      <c r="AC702" s="35"/>
      <c r="AD702" s="35"/>
      <c r="AE702" s="324"/>
      <c r="AF702" s="325"/>
      <c r="AG702" s="326"/>
      <c r="AH702" s="36"/>
      <c r="AI702" s="56"/>
      <c r="AJ702" s="41" t="s">
        <v>85</v>
      </c>
      <c r="AK702" s="42">
        <v>44557</v>
      </c>
      <c r="AL702" s="50"/>
      <c r="AM702" s="337" t="str">
        <f>INDEX($K$6:$AE$6,1,MATCH(1,K702:AE702,-1))</f>
        <v>95PFE-L2M</v>
      </c>
      <c r="AN702" s="337" t="str">
        <f>IF(INDEX($K$6:$AE$6,1,MATCH(1,K702:AE702,1))&lt;&gt;INDEX($K$6:$AE$6,1,MATCH(1,K702:AE702,-1)),INDEX($K$6:$AE$6,1,MATCH(1,K702:AE702,1)),"-")</f>
        <v>-</v>
      </c>
      <c r="AO702"/>
      <c r="AP702"/>
      <c r="AQ702"/>
    </row>
    <row r="703" spans="1:43" x14ac:dyDescent="0.2">
      <c r="A703" s="169" t="str">
        <f>IF(IFERROR(VLOOKUP(G703,EmployesActifs,1,FALSE),"Non")&lt;&gt;"Non","Oui","Non")</f>
        <v>Non</v>
      </c>
      <c r="B703" s="172">
        <f>IF(A703="Oui",1,0)</f>
        <v>0</v>
      </c>
      <c r="C703" s="172">
        <f>IF(OR(G703="Médecin",H703="Médecin",I703="Médecin",I703="Médecins",H703="anesthésiste",H703="boursier univ.",H703="chercheur",H703="chirurgien",H703="Résident(e)",H703="Md Urg",H703="Md Card",H703="Fellow",H703="Externe Médecine",H703="Directeur de la biobanque Médecin",H703="monit.-boursier",),1,0)</f>
        <v>0</v>
      </c>
      <c r="D703" s="172">
        <f>IF(OR(G703=0,H703="Stagiaire",H703="Stagiaires",H703="Externe",H703="Externes",G703="agence",H703="STAGIAIRE INFIRMIER(ÈRE)",H703="STAGIAIRE SI",H703="STAGIAIRE PAB",H703="STAGIAIRE EN PERFUSION",H703="Stagiaire Physiothérapeute",H703="Stagiaire médecine",H703="Stagiaire - Service sociaux",H703="STAGIAIRE SOINS INFIRMIERS",H703="STAGIAIRE EXTERNE EN MÉDECINE",H703="ss",),1,0)</f>
        <v>0</v>
      </c>
      <c r="E703" s="28" t="s">
        <v>1374</v>
      </c>
      <c r="F703" s="28" t="s">
        <v>1633</v>
      </c>
      <c r="G703" s="257">
        <v>10937</v>
      </c>
      <c r="H703" s="57" t="s">
        <v>2567</v>
      </c>
      <c r="I703" s="66" t="s">
        <v>795</v>
      </c>
      <c r="J703" s="273">
        <f ca="1">IF(AK703&lt;=Données!$B$2,1," ")</f>
        <v>1</v>
      </c>
      <c r="K703" s="45">
        <v>1</v>
      </c>
      <c r="L703" s="46" t="s">
        <v>56</v>
      </c>
      <c r="M703" s="47"/>
      <c r="N703" s="48"/>
      <c r="O703" s="185"/>
      <c r="P703" s="187"/>
      <c r="Q703" s="185"/>
      <c r="R703" s="186"/>
      <c r="S703" s="186"/>
      <c r="T703" s="187"/>
      <c r="U703" s="187"/>
      <c r="V703" s="187"/>
      <c r="W703" s="187"/>
      <c r="X703" s="214"/>
      <c r="Y703" s="215"/>
      <c r="Z703" s="36"/>
      <c r="AA703" s="34"/>
      <c r="AB703" s="35"/>
      <c r="AC703" s="35"/>
      <c r="AD703" s="35"/>
      <c r="AE703" s="324"/>
      <c r="AF703" s="325"/>
      <c r="AG703" s="326"/>
      <c r="AH703" s="36"/>
      <c r="AI703" s="56"/>
      <c r="AJ703" s="41" t="s">
        <v>57</v>
      </c>
      <c r="AK703" s="42">
        <v>44577</v>
      </c>
      <c r="AL703" s="50"/>
      <c r="AM703" s="337" t="str">
        <f>INDEX($K$6:$AE$6,1,MATCH(1,K703:AE703,-1))</f>
        <v>95PFE-L2S</v>
      </c>
      <c r="AN703" s="337" t="str">
        <f>IF(INDEX($K$6:$AE$6,1,MATCH(1,K703:AE703,1))&lt;&gt;INDEX($K$6:$AE$6,1,MATCH(1,K703:AE703,-1)),INDEX($K$6:$AE$6,1,MATCH(1,K703:AE703,1)),"-")</f>
        <v>-</v>
      </c>
    </row>
    <row r="704" spans="1:43" ht="12.75" customHeight="1" x14ac:dyDescent="0.2">
      <c r="A704" s="274" t="str">
        <f>IF(IFERROR(VLOOKUP(G704,EmployesActifs,1,FALSE),"Non")&lt;&gt;"Non","Oui","Non")</f>
        <v>Non</v>
      </c>
      <c r="B704" s="275">
        <f>IF(A704="Oui",1,0)</f>
        <v>0</v>
      </c>
      <c r="C704" s="275">
        <f>IF(OR(G704="Médecin",H704="Médecin",I704="Médecin",I704="Médecins",H704="anesthésiste",H704="boursier univ.",H704="chercheur",H704="chirurgien",H704="Résident(e)",H704="Md Urg",H704="Md Card",H704="Fellow",H704="Externe Médecine",H704="Directeur de la biobanque Médecin",H704="monit.-boursier",),1,0)</f>
        <v>0</v>
      </c>
      <c r="D704" s="275">
        <f>IF(OR(G704=0,H704="Stagiaire",H704="Stagiaires",H704="Externe",H704="Externes",G704="agence",H704="STAGIAIRE INFIRMIER(ÈRE)",H704="STAGIAIRE SI",H704="STAGIAIRE PAB",H704="STAGIAIRE EN PERFUSION",H704="Stagiaire Physiothérapeute",H704="Stagiaire médecine",H704="Stagiaire - Service sociaux",H704="STAGIAIRE SOINS INFIRMIERS",H704="STAGIAIRE EXTERNE EN MÉDECINE",H704="ss",),1,0)</f>
        <v>0</v>
      </c>
      <c r="E704" s="276" t="s">
        <v>3244</v>
      </c>
      <c r="F704" s="276" t="s">
        <v>3245</v>
      </c>
      <c r="G704" s="312">
        <v>12993</v>
      </c>
      <c r="H704" s="310" t="s">
        <v>54</v>
      </c>
      <c r="I704" s="317" t="s">
        <v>55</v>
      </c>
      <c r="J704" s="277">
        <f ca="1">IF(AK704&lt;=Données!$B$2,1," ")</f>
        <v>1</v>
      </c>
      <c r="K704" s="243"/>
      <c r="L704" s="244"/>
      <c r="M704" s="245">
        <v>1</v>
      </c>
      <c r="N704" s="246"/>
      <c r="O704" s="247"/>
      <c r="P704" s="248"/>
      <c r="Q704" s="249"/>
      <c r="R704" s="250"/>
      <c r="S704" s="250"/>
      <c r="T704" s="248"/>
      <c r="U704" s="248"/>
      <c r="V704" s="248"/>
      <c r="W704" s="248"/>
      <c r="X704" s="214"/>
      <c r="Y704" s="215"/>
      <c r="Z704" s="36"/>
      <c r="AA704" s="34"/>
      <c r="AB704" s="35"/>
      <c r="AC704" s="35"/>
      <c r="AD704" s="35"/>
      <c r="AE704" s="324"/>
      <c r="AF704" s="325"/>
      <c r="AG704" s="326"/>
      <c r="AH704" s="36"/>
      <c r="AI704" s="56"/>
      <c r="AJ704" s="251" t="s">
        <v>50</v>
      </c>
      <c r="AK704" s="252">
        <v>45042</v>
      </c>
      <c r="AL704" s="253"/>
      <c r="AM704" s="337" t="str">
        <f>INDEX($K$6:$AE$6,1,MATCH(1,K704:AE704,-1))</f>
        <v>95PFE-L2L</v>
      </c>
      <c r="AN704" s="337" t="str">
        <f>IF(INDEX($K$6:$AE$6,1,MATCH(1,K704:AE704,1))&lt;&gt;INDEX($K$6:$AE$6,1,MATCH(1,K704:AE704,-1)),INDEX($K$6:$AE$6,1,MATCH(1,K704:AE704,1)),"-")</f>
        <v>-</v>
      </c>
    </row>
    <row r="705" spans="1:43" ht="12.75" customHeight="1" x14ac:dyDescent="0.2">
      <c r="A705" s="274" t="str">
        <f>IF(IFERROR(VLOOKUP(G705,EmployesActifs,1,FALSE),"Non")&lt;&gt;"Non","Oui","Non")</f>
        <v>Non</v>
      </c>
      <c r="B705" s="275">
        <f>IF(A705="Oui",1,0)</f>
        <v>0</v>
      </c>
      <c r="C705" s="275">
        <f>IF(OR(G705="Médecin",H705="Médecin",I705="Médecin",I705="Médecins",H705="anesthésiste",H705="boursier univ.",H705="chercheur",H705="chirurgien",H705="Résident(e)",H705="Md Urg",H705="Md Card",H705="Fellow",H705="Externe Médecine",H705="Directeur de la biobanque Médecin",H705="monit.-boursier",),1,0)</f>
        <v>0</v>
      </c>
      <c r="D705" s="275">
        <f>IF(OR(G705=0,H705="Stagiaire",H705="Stagiaires",H705="Externe",H705="Externes",G705="agence",H705="STAGIAIRE INFIRMIER(ÈRE)",H705="STAGIAIRE SI",H705="STAGIAIRE PAB",H705="STAGIAIRE EN PERFUSION",H705="Stagiaire Physiothérapeute",H705="Stagiaire médecine",H705="Stagiaire - Service sociaux",H705="STAGIAIRE SOINS INFIRMIERS",H705="STAGIAIRE EXTERNE EN MÉDECINE",H705="ss",),1,0)</f>
        <v>0</v>
      </c>
      <c r="E705" s="276" t="s">
        <v>3135</v>
      </c>
      <c r="F705" s="276" t="s">
        <v>3136</v>
      </c>
      <c r="G705" s="312">
        <v>12851</v>
      </c>
      <c r="H705" s="310" t="s">
        <v>69</v>
      </c>
      <c r="I705" s="317" t="s">
        <v>3373</v>
      </c>
      <c r="J705" s="277">
        <f ca="1">IF(AK705&lt;=Données!$B$2,1," ")</f>
        <v>1</v>
      </c>
      <c r="K705" s="243">
        <v>1</v>
      </c>
      <c r="L705" s="244"/>
      <c r="M705" s="245"/>
      <c r="N705" s="246"/>
      <c r="O705" s="247"/>
      <c r="P705" s="248"/>
      <c r="Q705" s="249"/>
      <c r="R705" s="250"/>
      <c r="S705" s="250"/>
      <c r="T705" s="248"/>
      <c r="U705" s="248"/>
      <c r="V705" s="248"/>
      <c r="W705" s="248"/>
      <c r="X705" s="214"/>
      <c r="Y705" s="215"/>
      <c r="Z705" s="36"/>
      <c r="AA705" s="34"/>
      <c r="AB705" s="35"/>
      <c r="AC705" s="35"/>
      <c r="AD705" s="35"/>
      <c r="AE705" s="324"/>
      <c r="AF705" s="325"/>
      <c r="AG705" s="326"/>
      <c r="AH705" s="36"/>
      <c r="AI705" s="56"/>
      <c r="AJ705" s="251" t="s">
        <v>652</v>
      </c>
      <c r="AK705" s="252">
        <v>44968</v>
      </c>
      <c r="AL705" s="253"/>
      <c r="AM705" s="337" t="str">
        <f>INDEX($K$6:$AE$6,1,MATCH(1,K705:AE705,-1))</f>
        <v>95PFE-L2S</v>
      </c>
      <c r="AN705" s="337" t="str">
        <f>IF(INDEX($K$6:$AE$6,1,MATCH(1,K705:AE705,1))&lt;&gt;INDEX($K$6:$AE$6,1,MATCH(1,K705:AE705,-1)),INDEX($K$6:$AE$6,1,MATCH(1,K705:AE705,1)),"-")</f>
        <v>-</v>
      </c>
    </row>
    <row r="706" spans="1:43" ht="12.75" customHeight="1" x14ac:dyDescent="0.2">
      <c r="A706" s="274" t="str">
        <f>IF(IFERROR(VLOOKUP(G706,EmployesActifs,1,FALSE),"Non")&lt;&gt;"Non","Oui","Non")</f>
        <v>Non</v>
      </c>
      <c r="B706" s="275">
        <f>IF(A706="Oui",1,0)</f>
        <v>0</v>
      </c>
      <c r="C706" s="275">
        <f>IF(OR(G706="Médecin",H706="Médecin",I706="Médecin",I706="Médecins",H706="anesthésiste",H706="boursier univ.",H706="chercheur",H706="chirurgien",H706="Résident(e)",H706="Md Urg",H706="Md Card",H706="Fellow",H706="Externe Médecine",H706="Directeur de la biobanque Médecin",H706="monit.-boursier",),1,0)</f>
        <v>0</v>
      </c>
      <c r="D706" s="275">
        <f>IF(OR(G706=0,H706="Stagiaire",H706="Stagiaires",H706="Externe",H706="Externes",G706="agence",H706="STAGIAIRE INFIRMIER(ÈRE)",H706="STAGIAIRE SI",H706="STAGIAIRE PAB",H706="STAGIAIRE EN PERFUSION",H706="Stagiaire Physiothérapeute",H706="Stagiaire médecine",H706="Stagiaire - Service sociaux",H706="STAGIAIRE SOINS INFIRMIERS",H706="STAGIAIRE EXTERNE EN MÉDECINE",H706="ss",),1,0)</f>
        <v>0</v>
      </c>
      <c r="E706" s="276" t="s">
        <v>5542</v>
      </c>
      <c r="F706" s="276" t="s">
        <v>5543</v>
      </c>
      <c r="G706" s="264">
        <v>13771</v>
      </c>
      <c r="H706" s="310" t="s">
        <v>2463</v>
      </c>
      <c r="I706" s="317" t="s">
        <v>2714</v>
      </c>
      <c r="J706" s="277" t="str">
        <f ca="1">IF(AK706&lt;=Données!$B$2,1," ")</f>
        <v xml:space="preserve"> </v>
      </c>
      <c r="K706" s="243">
        <v>1</v>
      </c>
      <c r="L706" s="244"/>
      <c r="M706" s="245"/>
      <c r="N706" s="246"/>
      <c r="O706" s="247"/>
      <c r="P706" s="248"/>
      <c r="Q706" s="249"/>
      <c r="R706" s="250"/>
      <c r="S706" s="250"/>
      <c r="T706" s="248"/>
      <c r="U706" s="248"/>
      <c r="V706" s="248"/>
      <c r="W706" s="248"/>
      <c r="X706" s="214"/>
      <c r="Y706" s="215"/>
      <c r="Z706" s="36"/>
      <c r="AA706" s="34"/>
      <c r="AB706" s="35"/>
      <c r="AC706" s="35"/>
      <c r="AD706" s="35"/>
      <c r="AE706" s="324"/>
      <c r="AF706" s="325"/>
      <c r="AG706" s="326"/>
      <c r="AH706" s="344"/>
      <c r="AI706" s="56"/>
      <c r="AJ706" s="346" t="s">
        <v>5851</v>
      </c>
      <c r="AK706" s="347">
        <v>45703</v>
      </c>
      <c r="AL706" s="253"/>
      <c r="AM706" s="337" t="str">
        <f>INDEX($K$6:$AE$6,1,MATCH(1,K706:AE706,-1))</f>
        <v>95PFE-L2S</v>
      </c>
      <c r="AN706" s="337" t="str">
        <f>IF(INDEX($K$6:$AE$6,1,MATCH(1,K706:AE706,1))&lt;&gt;INDEX($K$6:$AE$6,1,MATCH(1,K706:AE706,-1)),INDEX($K$6:$AE$6,1,MATCH(1,K706:AE706,1)),"-")</f>
        <v>-</v>
      </c>
    </row>
    <row r="707" spans="1:43" ht="12.75" customHeight="1" x14ac:dyDescent="0.2">
      <c r="A707" s="169" t="str">
        <f>IF(IFERROR(VLOOKUP(G707,EmployesActifs,1,FALSE),"Non")&lt;&gt;"Non","Oui","Non")</f>
        <v>Non</v>
      </c>
      <c r="B707" s="172">
        <f>IF(A707="Oui",1,0)</f>
        <v>0</v>
      </c>
      <c r="C707" s="172">
        <f>IF(OR(G707="Médecin",H707="Médecin",I707="Médecin",I707="Médecins",H707="anesthésiste",H707="boursier univ.",H707="chercheur",H707="chirurgien",H707="Résident(e)",H707="Md Urg",H707="Md Card",H707="Fellow",H707="Externe Médecine",H707="Directeur de la biobanque Médecin",H707="monit.-boursier",),1,0)</f>
        <v>0</v>
      </c>
      <c r="D707" s="172">
        <f>IF(OR(G707=0,H707="Stagiaire",H707="Stagiaires",H707="Externe",H707="Externes",G707="agence",H707="STAGIAIRE INFIRMIER(ÈRE)",H707="STAGIAIRE SI",H707="STAGIAIRE PAB",H707="STAGIAIRE EN PERFUSION",H707="Stagiaire Physiothérapeute",H707="Stagiaire médecine",H707="Stagiaire - Service sociaux",H707="STAGIAIRE SOINS INFIRMIERS",H707="STAGIAIRE EXTERNE EN MÉDECINE",H707="ss",),1,0)</f>
        <v>0</v>
      </c>
      <c r="E707" s="28" t="s">
        <v>2571</v>
      </c>
      <c r="F707" s="28" t="s">
        <v>1563</v>
      </c>
      <c r="G707" s="257">
        <v>9983</v>
      </c>
      <c r="H707" s="79" t="s">
        <v>2098</v>
      </c>
      <c r="I707" s="164" t="s">
        <v>5716</v>
      </c>
      <c r="J707" s="273">
        <f ca="1">IF(AK707&lt;=Données!$B$2,1," ")</f>
        <v>1</v>
      </c>
      <c r="K707" s="45"/>
      <c r="L707" s="46"/>
      <c r="M707" s="47"/>
      <c r="N707" s="48"/>
      <c r="O707" s="185"/>
      <c r="P707" s="187"/>
      <c r="Q707" s="185">
        <v>1</v>
      </c>
      <c r="R707" s="186"/>
      <c r="S707" s="186"/>
      <c r="T707" s="187"/>
      <c r="U707" s="187"/>
      <c r="V707" s="187"/>
      <c r="W707" s="187"/>
      <c r="X707" s="214"/>
      <c r="Y707" s="215"/>
      <c r="Z707" s="36"/>
      <c r="AA707" s="34"/>
      <c r="AB707" s="35"/>
      <c r="AC707" s="35"/>
      <c r="AD707" s="35"/>
      <c r="AE707" s="324"/>
      <c r="AF707" s="325"/>
      <c r="AG707" s="326"/>
      <c r="AH707" s="344"/>
      <c r="AI707" s="56"/>
      <c r="AJ707" s="41" t="s">
        <v>106</v>
      </c>
      <c r="AK707" s="42">
        <v>44173</v>
      </c>
      <c r="AL707" s="50"/>
      <c r="AM707" s="337" t="str">
        <f>INDEX($K$6:$AE$6,1,MATCH(1,K707:AE707,-1))</f>
        <v>1860-S</v>
      </c>
      <c r="AN707" s="337" t="str">
        <f>IF(INDEX($K$6:$AE$6,1,MATCH(1,K707:AE707,1))&lt;&gt;INDEX($K$6:$AE$6,1,MATCH(1,K707:AE707,-1)),INDEX($K$6:$AE$6,1,MATCH(1,K707:AE707,1)),"-")</f>
        <v>-</v>
      </c>
    </row>
    <row r="708" spans="1:43" ht="12.75" customHeight="1" x14ac:dyDescent="0.2">
      <c r="A708" s="169" t="str">
        <f>IF(IFERROR(VLOOKUP(G708,EmployesActifs,1,FALSE),"Non")&lt;&gt;"Non","Oui","Non")</f>
        <v>Non</v>
      </c>
      <c r="B708" s="172">
        <f>IF(A708="Oui",1,0)</f>
        <v>0</v>
      </c>
      <c r="C708" s="172">
        <f>IF(OR(G708="Médecin",H708="Médecin",I708="Médecin",I708="Médecins",H708="anesthésiste",H708="boursier univ.",H708="chercheur",H708="chirurgien",H708="Résident(e)",H708="Md Urg",H708="Md Card",H708="Fellow",H708="Externe Médecine",H708="Directeur de la biobanque Médecin",H708="monit.-boursier",),1,0)</f>
        <v>0</v>
      </c>
      <c r="D708" s="172">
        <f>IF(OR(G708=0,H708="Stagiaire",H708="Stagiaires",H708="Externe",H708="Externes",G708="agence",H708="STAGIAIRE INFIRMIER(ÈRE)",H708="STAGIAIRE SI",H708="STAGIAIRE PAB",H708="STAGIAIRE EN PERFUSION",H708="Stagiaire Physiothérapeute",H708="Stagiaire médecine",H708="Stagiaire - Service sociaux",H708="STAGIAIRE SOINS INFIRMIERS",H708="STAGIAIRE EXTERNE EN MÉDECINE",H708="ss",),1,0)</f>
        <v>0</v>
      </c>
      <c r="E708" s="28" t="s">
        <v>2575</v>
      </c>
      <c r="F708" s="28" t="s">
        <v>306</v>
      </c>
      <c r="G708" s="257">
        <v>591</v>
      </c>
      <c r="H708" s="79" t="s">
        <v>42</v>
      </c>
      <c r="I708" s="164" t="s">
        <v>61</v>
      </c>
      <c r="J708" s="273" t="str">
        <f ca="1">IF(AK708&lt;=Données!$B$2,1," ")</f>
        <v xml:space="preserve"> </v>
      </c>
      <c r="K708" s="45"/>
      <c r="L708" s="46">
        <v>1</v>
      </c>
      <c r="M708" s="47"/>
      <c r="N708" s="48"/>
      <c r="O708" s="185"/>
      <c r="P708" s="187"/>
      <c r="Q708" s="185"/>
      <c r="R708" s="186"/>
      <c r="S708" s="186"/>
      <c r="T708" s="187"/>
      <c r="U708" s="187"/>
      <c r="V708" s="187"/>
      <c r="W708" s="187"/>
      <c r="X708" s="214"/>
      <c r="Y708" s="215"/>
      <c r="Z708" s="36"/>
      <c r="AA708" s="34"/>
      <c r="AB708" s="35"/>
      <c r="AC708" s="35"/>
      <c r="AD708" s="35"/>
      <c r="AE708" s="324"/>
      <c r="AF708" s="325"/>
      <c r="AG708" s="326"/>
      <c r="AH708" s="36"/>
      <c r="AI708" s="56"/>
      <c r="AJ708" s="41" t="s">
        <v>4462</v>
      </c>
      <c r="AK708" s="42">
        <v>45273</v>
      </c>
      <c r="AL708" s="50"/>
      <c r="AM708" s="337" t="str">
        <f>INDEX($K$6:$AE$6,1,MATCH(1,K708:AE708,-1))</f>
        <v>95PFE-L2M</v>
      </c>
      <c r="AN708" s="337" t="str">
        <f>IF(INDEX($K$6:$AE$6,1,MATCH(1,K708:AE708,1))&lt;&gt;INDEX($K$6:$AE$6,1,MATCH(1,K708:AE708,-1)),INDEX($K$6:$AE$6,1,MATCH(1,K708:AE708,1)),"-")</f>
        <v>-</v>
      </c>
    </row>
    <row r="709" spans="1:43" ht="13.15" customHeight="1" x14ac:dyDescent="0.2">
      <c r="A709" s="169" t="str">
        <f>IF(IFERROR(VLOOKUP(G709,EmployesActifs,1,FALSE),"Non")&lt;&gt;"Non","Oui","Non")</f>
        <v>Non</v>
      </c>
      <c r="B709" s="172">
        <f>IF(A709="Oui",1,0)</f>
        <v>0</v>
      </c>
      <c r="C709" s="172">
        <f>IF(OR(G709="Médecin",H709="Médecin",I709="Médecin",I709="Médecins",H709="anesthésiste",H709="boursier univ.",H709="chercheur",H709="chirurgien",H709="Résident(e)",H709="Md Urg",H709="Md Card",H709="Fellow",H709="Externe Médecine",H709="Directeur de la biobanque Médecin",H709="monit.-boursier",),1,0)</f>
        <v>0</v>
      </c>
      <c r="D709" s="172">
        <f>IF(OR(G709=0,H709="Stagiaire",H709="Stagiaires",H709="Externe",H709="Externes",G709="agence",H709="STAGIAIRE INFIRMIER(ÈRE)",H709="STAGIAIRE SI",H709="STAGIAIRE PAB",H709="STAGIAIRE EN PERFUSION",H709="Stagiaire Physiothérapeute",H709="Stagiaire médecine",H709="Stagiaire - Service sociaux",H709="STAGIAIRE SOINS INFIRMIERS",H709="STAGIAIRE EXTERNE EN MÉDECINE",H709="ss",),1,0)</f>
        <v>0</v>
      </c>
      <c r="E709" s="28" t="s">
        <v>2576</v>
      </c>
      <c r="F709" s="28" t="s">
        <v>2577</v>
      </c>
      <c r="G709" s="257">
        <v>10971</v>
      </c>
      <c r="H709" s="79" t="s">
        <v>103</v>
      </c>
      <c r="I709" s="164" t="s">
        <v>183</v>
      </c>
      <c r="J709" s="273">
        <f ca="1">IF(AK709&lt;=Données!$B$2,1," ")</f>
        <v>1</v>
      </c>
      <c r="K709" s="45" t="s">
        <v>56</v>
      </c>
      <c r="L709" s="46"/>
      <c r="M709" s="47"/>
      <c r="N709" s="48"/>
      <c r="O709" s="185"/>
      <c r="P709" s="187"/>
      <c r="Q709" s="185"/>
      <c r="R709" s="186"/>
      <c r="S709" s="186"/>
      <c r="T709" s="187">
        <v>1</v>
      </c>
      <c r="U709" s="187"/>
      <c r="V709" s="187"/>
      <c r="W709" s="187"/>
      <c r="X709" s="214"/>
      <c r="Y709" s="215"/>
      <c r="Z709" s="36"/>
      <c r="AA709" s="34"/>
      <c r="AB709" s="35"/>
      <c r="AC709" s="35"/>
      <c r="AD709" s="35"/>
      <c r="AE709" s="324"/>
      <c r="AF709" s="325"/>
      <c r="AG709" s="326"/>
      <c r="AH709" s="36"/>
      <c r="AI709" s="56"/>
      <c r="AJ709" s="41" t="s">
        <v>159</v>
      </c>
      <c r="AK709" s="42">
        <v>44424</v>
      </c>
      <c r="AL709" s="50"/>
      <c r="AM709" s="337">
        <f>INDEX($K$6:$AE$6,1,MATCH(1,K709:AE709,-1))</f>
        <v>8210</v>
      </c>
      <c r="AN709" s="337" t="str">
        <f>IF(INDEX($K$6:$AE$6,1,MATCH(1,K709:AE709,1))&lt;&gt;INDEX($K$6:$AE$6,1,MATCH(1,K709:AE709,-1)),INDEX($K$6:$AE$6,1,MATCH(1,K709:AE709,1)),"-")</f>
        <v>-</v>
      </c>
    </row>
    <row r="710" spans="1:43" ht="12.75" customHeight="1" x14ac:dyDescent="0.2">
      <c r="A710" s="169" t="str">
        <f>IF(IFERROR(VLOOKUP(G710,EmployesActifs,1,FALSE),"Non")&lt;&gt;"Non","Oui","Non")</f>
        <v>Non</v>
      </c>
      <c r="B710" s="172">
        <f>IF(A710="Oui",1,0)</f>
        <v>0</v>
      </c>
      <c r="C710" s="172">
        <f>IF(OR(G710="Médecin",H710="Médecin",I710="Médecin",I710="Médecins",H710="anesthésiste",H710="boursier univ.",H710="chercheur",H710="chirurgien",H710="Résident(e)",H710="Md Urg",H710="Md Card",H710="Fellow",H710="Externe Médecine",H710="Directeur de la biobanque Médecin",H710="monit.-boursier",),1,0)</f>
        <v>0</v>
      </c>
      <c r="D710" s="172">
        <f>IF(OR(G710=0,H710="Stagiaire",H710="Stagiaires",H710="Externe",H710="Externes",G710="agence",H710="STAGIAIRE INFIRMIER(ÈRE)",H710="STAGIAIRE SI",H710="STAGIAIRE PAB",H710="STAGIAIRE EN PERFUSION",H710="Stagiaire Physiothérapeute",H710="Stagiaire médecine",H710="Stagiaire - Service sociaux",H710="STAGIAIRE SOINS INFIRMIERS",H710="STAGIAIRE EXTERNE EN MÉDECINE",H710="ss",),1,0)</f>
        <v>0</v>
      </c>
      <c r="E710" s="28" t="s">
        <v>2579</v>
      </c>
      <c r="F710" s="28" t="s">
        <v>2580</v>
      </c>
      <c r="G710" s="257">
        <v>12100</v>
      </c>
      <c r="H710" s="57" t="s">
        <v>60</v>
      </c>
      <c r="I710" s="66" t="s">
        <v>88</v>
      </c>
      <c r="J710" s="273">
        <f ca="1">IF(AK710&lt;=Données!$B$2,1," ")</f>
        <v>1</v>
      </c>
      <c r="K710" s="45">
        <v>1</v>
      </c>
      <c r="L710" s="46"/>
      <c r="M710" s="47"/>
      <c r="N710" s="48"/>
      <c r="O710" s="185"/>
      <c r="P710" s="187"/>
      <c r="Q710" s="185"/>
      <c r="R710" s="186"/>
      <c r="S710" s="186"/>
      <c r="T710" s="187"/>
      <c r="U710" s="187"/>
      <c r="V710" s="187"/>
      <c r="W710" s="187"/>
      <c r="X710" s="214"/>
      <c r="Y710" s="215"/>
      <c r="Z710" s="36"/>
      <c r="AA710" s="34"/>
      <c r="AB710" s="35"/>
      <c r="AC710" s="35"/>
      <c r="AD710" s="35"/>
      <c r="AE710" s="324"/>
      <c r="AF710" s="325"/>
      <c r="AG710" s="326"/>
      <c r="AH710" s="36"/>
      <c r="AI710" s="56"/>
      <c r="AJ710" s="41" t="s">
        <v>50</v>
      </c>
      <c r="AK710" s="42">
        <v>44570</v>
      </c>
      <c r="AL710" s="50"/>
      <c r="AM710" s="337" t="str">
        <f>INDEX($K$6:$AE$6,1,MATCH(1,K710:AE710,-1))</f>
        <v>95PFE-L2S</v>
      </c>
      <c r="AN710" s="337" t="str">
        <f>IF(INDEX($K$6:$AE$6,1,MATCH(1,K710:AE710,1))&lt;&gt;INDEX($K$6:$AE$6,1,MATCH(1,K710:AE710,-1)),INDEX($K$6:$AE$6,1,MATCH(1,K710:AE710,1)),"-")</f>
        <v>-</v>
      </c>
    </row>
    <row r="711" spans="1:43" ht="12.75" customHeight="1" x14ac:dyDescent="0.2">
      <c r="A711" s="169" t="str">
        <f>IF(IFERROR(VLOOKUP(G711,EmployesActifs,1,FALSE),"Non")&lt;&gt;"Non","Oui","Non")</f>
        <v>Non</v>
      </c>
      <c r="B711" s="172">
        <f>IF(A711="Oui",1,0)</f>
        <v>0</v>
      </c>
      <c r="C711" s="172">
        <f>IF(OR(G711="Médecin",H711="Médecin",I711="Médecin",I711="Médecins",H711="anesthésiste",H711="boursier univ.",H711="chercheur",H711="chirurgien",H711="Résident(e)",H711="Md Urg",H711="Md Card",H711="Fellow",H711="Externe Médecine",H711="Directeur de la biobanque Médecin",H711="monit.-boursier",),1,0)</f>
        <v>0</v>
      </c>
      <c r="D711" s="172">
        <f>IF(OR(G711=0,H711="Stagiaire",H711="Stagiaires",H711="Externe",H711="Externes",G711="agence",H711="STAGIAIRE INFIRMIER(ÈRE)",H711="STAGIAIRE SI",H711="STAGIAIRE PAB",H711="STAGIAIRE EN PERFUSION",H711="Stagiaire Physiothérapeute",H711="Stagiaire médecine",H711="Stagiaire - Service sociaux",H711="STAGIAIRE SOINS INFIRMIERS",H711="STAGIAIRE EXTERNE EN MÉDECINE",H711="ss",),1,0)</f>
        <v>0</v>
      </c>
      <c r="E711" s="28" t="s">
        <v>2581</v>
      </c>
      <c r="F711" s="28" t="s">
        <v>2582</v>
      </c>
      <c r="G711" s="257">
        <v>11315</v>
      </c>
      <c r="H711" s="67" t="s">
        <v>1767</v>
      </c>
      <c r="I711" s="66" t="s">
        <v>1625</v>
      </c>
      <c r="J711" s="273">
        <f ca="1">IF(AK711&lt;=Données!$B$2,1," ")</f>
        <v>1</v>
      </c>
      <c r="K711" s="45"/>
      <c r="L711" s="46"/>
      <c r="M711" s="47"/>
      <c r="N711" s="48"/>
      <c r="O711" s="185"/>
      <c r="P711" s="187"/>
      <c r="Q711" s="185"/>
      <c r="R711" s="186"/>
      <c r="S711" s="186"/>
      <c r="T711" s="187"/>
      <c r="U711" s="187"/>
      <c r="V711" s="187"/>
      <c r="W711" s="187"/>
      <c r="X711" s="214"/>
      <c r="Y711" s="215"/>
      <c r="Z711" s="36"/>
      <c r="AA711" s="34"/>
      <c r="AB711" s="35"/>
      <c r="AC711" s="35"/>
      <c r="AD711" s="35" t="s">
        <v>56</v>
      </c>
      <c r="AE711" s="324" t="s">
        <v>56</v>
      </c>
      <c r="AF711" s="325"/>
      <c r="AG711" s="326"/>
      <c r="AH711" s="36"/>
      <c r="AI711" s="56"/>
      <c r="AJ711" s="41" t="s">
        <v>106</v>
      </c>
      <c r="AK711" s="42"/>
      <c r="AL711" s="50" t="s">
        <v>2583</v>
      </c>
      <c r="AM711" s="337" t="e">
        <f>INDEX($K$6:$AE$6,1,MATCH(1,K711:AE711,-1))</f>
        <v>#N/A</v>
      </c>
      <c r="AN711" s="337" t="e">
        <f>IF(INDEX($K$6:$AE$6,1,MATCH(1,K711:AE711,1))&lt;&gt;INDEX($K$6:$AE$6,1,MATCH(1,K711:AE711,-1)),INDEX($K$6:$AE$6,1,MATCH(1,K711:AE711,1)),"-")</f>
        <v>#N/A</v>
      </c>
    </row>
    <row r="712" spans="1:43" ht="12.75" customHeight="1" x14ac:dyDescent="0.2">
      <c r="A712" s="169" t="str">
        <f>IF(IFERROR(VLOOKUP(G712,EmployesActifs,1,FALSE),"Non")&lt;&gt;"Non","Oui","Non")</f>
        <v>Non</v>
      </c>
      <c r="B712" s="172">
        <f>IF(A712="Oui",1,0)</f>
        <v>0</v>
      </c>
      <c r="C712" s="172">
        <f>IF(OR(G712="Médecin",H712="Médecin",I712="Médecin",I712="Médecins",H712="anesthésiste",H712="boursier univ.",H712="chercheur",H712="chirurgien",H712="Résident(e)",H712="Md Urg",H712="Md Card",H712="Fellow",H712="Externe Médecine",H712="Directeur de la biobanque Médecin",H712="monit.-boursier",),1,0)</f>
        <v>0</v>
      </c>
      <c r="D712" s="172">
        <f>IF(OR(G712=0,H712="Stagiaire",H712="Stagiaires",H712="Externe",H712="Externes",G712="agence",H712="STAGIAIRE INFIRMIER(ÈRE)",H712="STAGIAIRE SI",H712="STAGIAIRE PAB",H712="STAGIAIRE EN PERFUSION",H712="Stagiaire Physiothérapeute",H712="Stagiaire médecine",H712="Stagiaire - Service sociaux",H712="STAGIAIRE SOINS INFIRMIERS",H712="STAGIAIRE EXTERNE EN MÉDECINE",H712="ss",),1,0)</f>
        <v>0</v>
      </c>
      <c r="E712" s="28" t="s">
        <v>2584</v>
      </c>
      <c r="F712" s="28" t="s">
        <v>1695</v>
      </c>
      <c r="G712" s="257">
        <v>10075</v>
      </c>
      <c r="H712" s="57" t="s">
        <v>42</v>
      </c>
      <c r="I712" s="52" t="s">
        <v>43</v>
      </c>
      <c r="J712" s="273">
        <f ca="1">IF(AK712&lt;=Données!$B$2,1," ")</f>
        <v>1</v>
      </c>
      <c r="K712" s="45"/>
      <c r="L712" s="46"/>
      <c r="M712" s="47"/>
      <c r="N712" s="48"/>
      <c r="O712" s="185"/>
      <c r="P712" s="187"/>
      <c r="Q712" s="185"/>
      <c r="R712" s="186"/>
      <c r="S712" s="186"/>
      <c r="T712" s="187"/>
      <c r="U712" s="187"/>
      <c r="V712" s="187"/>
      <c r="W712" s="187"/>
      <c r="X712" s="214"/>
      <c r="Y712" s="215"/>
      <c r="Z712" s="36">
        <v>1</v>
      </c>
      <c r="AA712" s="34"/>
      <c r="AB712" s="35"/>
      <c r="AC712" s="35"/>
      <c r="AD712" s="35"/>
      <c r="AE712" s="324"/>
      <c r="AF712" s="325"/>
      <c r="AG712" s="326"/>
      <c r="AH712" s="36"/>
      <c r="AI712" s="56"/>
      <c r="AJ712" s="41" t="s">
        <v>44</v>
      </c>
      <c r="AK712" s="42">
        <v>43955</v>
      </c>
      <c r="AL712" s="50"/>
      <c r="AM712" s="337" t="str">
        <f>INDEX($K$6:$AE$6,1,MATCH(1,K712:AE712,-1))</f>
        <v>1510-XS</v>
      </c>
      <c r="AN712" s="337" t="str">
        <f>IF(INDEX($K$6:$AE$6,1,MATCH(1,K712:AE712,1))&lt;&gt;INDEX($K$6:$AE$6,1,MATCH(1,K712:AE712,-1)),INDEX($K$6:$AE$6,1,MATCH(1,K712:AE712,1)),"-")</f>
        <v>-</v>
      </c>
    </row>
    <row r="713" spans="1:43" x14ac:dyDescent="0.2">
      <c r="A713" s="169" t="str">
        <f>IF(IFERROR(VLOOKUP(G713,EmployesActifs,1,FALSE),"Non")&lt;&gt;"Non","Oui","Non")</f>
        <v>Non</v>
      </c>
      <c r="B713" s="172">
        <f>IF(A713="Oui",1,0)</f>
        <v>0</v>
      </c>
      <c r="C713" s="172">
        <f>IF(OR(G713="Médecin",H713="Médecin",I713="Médecin",I713="Médecins",H713="anesthésiste",H713="boursier univ.",H713="chercheur",H713="chirurgien",H713="Résident(e)",H713="Md Urg",H713="Md Card",H713="Fellow",H713="Externe Médecine",H713="Directeur de la biobanque Médecin",H713="monit.-boursier",),1,0)</f>
        <v>0</v>
      </c>
      <c r="D713" s="172">
        <f>IF(OR(G713=0,H713="Stagiaire",H713="Stagiaires",H713="Externe",H713="Externes",G713="agence",H713="STAGIAIRE INFIRMIER(ÈRE)",H713="STAGIAIRE SI",H713="STAGIAIRE PAB",H713="STAGIAIRE EN PERFUSION",H713="Stagiaire Physiothérapeute",H713="Stagiaire médecine",H713="Stagiaire - Service sociaux",H713="STAGIAIRE SOINS INFIRMIERS",H713="STAGIAIRE EXTERNE EN MÉDECINE",H713="ss",),1,0)</f>
        <v>0</v>
      </c>
      <c r="E713" s="28" t="s">
        <v>2586</v>
      </c>
      <c r="F713" s="28" t="s">
        <v>806</v>
      </c>
      <c r="G713" s="257">
        <v>8273</v>
      </c>
      <c r="H713" s="57" t="s">
        <v>42</v>
      </c>
      <c r="I713" s="52" t="s">
        <v>146</v>
      </c>
      <c r="J713" s="273">
        <f ca="1">IF(AK713&lt;=Données!$B$2,1," ")</f>
        <v>1</v>
      </c>
      <c r="K713" s="45"/>
      <c r="L713" s="46"/>
      <c r="M713" s="47"/>
      <c r="N713" s="48"/>
      <c r="O713" s="185"/>
      <c r="P713" s="187"/>
      <c r="Q713" s="185"/>
      <c r="R713" s="186"/>
      <c r="S713" s="186"/>
      <c r="T713" s="187"/>
      <c r="U713" s="187"/>
      <c r="V713" s="187"/>
      <c r="W713" s="187"/>
      <c r="X713" s="214"/>
      <c r="Y713" s="215"/>
      <c r="Z713" s="36"/>
      <c r="AA713" s="34">
        <v>1</v>
      </c>
      <c r="AB713" s="35"/>
      <c r="AC713" s="35"/>
      <c r="AD713" s="35"/>
      <c r="AE713" s="324"/>
      <c r="AF713" s="325"/>
      <c r="AG713" s="326"/>
      <c r="AH713" s="36"/>
      <c r="AI713" s="56"/>
      <c r="AJ713" s="41" t="s">
        <v>193</v>
      </c>
      <c r="AK713" s="42">
        <v>43904</v>
      </c>
      <c r="AL713" s="50"/>
      <c r="AM713" s="337" t="str">
        <f>INDEX($K$6:$AE$6,1,MATCH(1,K713:AE713,-1))</f>
        <v>1511-S</v>
      </c>
      <c r="AN713" s="337" t="str">
        <f>IF(INDEX($K$6:$AE$6,1,MATCH(1,K713:AE713,1))&lt;&gt;INDEX($K$6:$AE$6,1,MATCH(1,K713:AE713,-1)),INDEX($K$6:$AE$6,1,MATCH(1,K713:AE713,1)),"-")</f>
        <v>-</v>
      </c>
    </row>
    <row r="714" spans="1:43" x14ac:dyDescent="0.2">
      <c r="A714" s="169" t="str">
        <f>IF(IFERROR(VLOOKUP(G714,EmployesActifs,1,FALSE),"Non")&lt;&gt;"Non","Oui","Non")</f>
        <v>Non</v>
      </c>
      <c r="B714" s="172">
        <f>IF(A714="Oui",1,0)</f>
        <v>0</v>
      </c>
      <c r="C714" s="172">
        <f>IF(OR(G714="Médecin",H714="Médecin",I714="Médecin",I714="Médecins",H714="anesthésiste",H714="boursier univ.",H714="chercheur",H714="chirurgien",H714="Résident(e)",H714="Md Urg",H714="Md Card",H714="Fellow",H714="Externe Médecine",H714="Directeur de la biobanque Médecin",H714="monit.-boursier",),1,0)</f>
        <v>0</v>
      </c>
      <c r="D714" s="172">
        <f>IF(OR(G714=0,H714="Stagiaire",H714="Stagiaires",H714="Externe",H714="Externes",G714="agence",H714="STAGIAIRE INFIRMIER(ÈRE)",H714="STAGIAIRE SI",H714="STAGIAIRE PAB",H714="STAGIAIRE EN PERFUSION",H714="Stagiaire Physiothérapeute",H714="Stagiaire médecine",H714="Stagiaire - Service sociaux",H714="STAGIAIRE SOINS INFIRMIERS",H714="STAGIAIRE EXTERNE EN MÉDECINE",H714="ss",),1,0)</f>
        <v>0</v>
      </c>
      <c r="E714" s="28" t="s">
        <v>2586</v>
      </c>
      <c r="F714" s="28" t="s">
        <v>368</v>
      </c>
      <c r="G714" s="257">
        <v>10815</v>
      </c>
      <c r="H714" s="79" t="s">
        <v>1174</v>
      </c>
      <c r="I714" s="164" t="s">
        <v>933</v>
      </c>
      <c r="J714" s="273" t="str">
        <f ca="1">IF(AK714&lt;=Données!$B$2,1," ")</f>
        <v xml:space="preserve"> </v>
      </c>
      <c r="K714" s="45"/>
      <c r="L714" s="46">
        <v>1</v>
      </c>
      <c r="M714" s="47"/>
      <c r="N714" s="48"/>
      <c r="O714" s="185"/>
      <c r="P714" s="187"/>
      <c r="Q714" s="185"/>
      <c r="R714" s="186"/>
      <c r="S714" s="186"/>
      <c r="T714" s="187"/>
      <c r="U714" s="187"/>
      <c r="V714" s="187"/>
      <c r="W714" s="187"/>
      <c r="X714" s="214"/>
      <c r="Y714" s="215"/>
      <c r="Z714" s="36"/>
      <c r="AA714" s="34"/>
      <c r="AB714" s="35"/>
      <c r="AC714" s="35"/>
      <c r="AD714" s="35"/>
      <c r="AE714" s="324"/>
      <c r="AF714" s="325"/>
      <c r="AG714" s="326"/>
      <c r="AH714" s="344"/>
      <c r="AI714" s="56"/>
      <c r="AJ714" s="41" t="s">
        <v>4462</v>
      </c>
      <c r="AK714" s="42">
        <v>45363</v>
      </c>
      <c r="AL714" s="50"/>
      <c r="AM714" s="337" t="str">
        <f>INDEX($K$6:$AE$6,1,MATCH(1,K714:AE714,-1))</f>
        <v>95PFE-L2M</v>
      </c>
      <c r="AN714" s="337" t="str">
        <f>IF(INDEX($K$6:$AE$6,1,MATCH(1,K714:AE714,1))&lt;&gt;INDEX($K$6:$AE$6,1,MATCH(1,K714:AE714,-1)),INDEX($K$6:$AE$6,1,MATCH(1,K714:AE714,1)),"-")</f>
        <v>-</v>
      </c>
    </row>
    <row r="715" spans="1:43" x14ac:dyDescent="0.2">
      <c r="A715" s="169" t="str">
        <f>IF(IFERROR(VLOOKUP(G715,EmployesActifs,1,FALSE),"Non")&lt;&gt;"Non","Oui","Non")</f>
        <v>Non</v>
      </c>
      <c r="B715" s="172">
        <f>IF(A715="Oui",1,0)</f>
        <v>0</v>
      </c>
      <c r="C715" s="172">
        <f>IF(OR(G715="Médecin",H715="Médecin",I715="Médecin",I715="Médecins",H715="anesthésiste",H715="boursier univ.",H715="chercheur",H715="chirurgien",H715="Résident(e)",H715="Md Urg",H715="Md Card",H715="Fellow",H715="Externe Médecine",H715="Directeur de la biobanque Médecin",H715="monit.-boursier",),1,0)</f>
        <v>0</v>
      </c>
      <c r="D715" s="172">
        <f>IF(OR(G715=0,H715="Stagiaire",H715="Stagiaires",H715="Externe",H715="Externes",G715="agence",H715="STAGIAIRE INFIRMIER(ÈRE)",H715="STAGIAIRE SI",H715="STAGIAIRE PAB",H715="STAGIAIRE EN PERFUSION",H715="Stagiaire Physiothérapeute",H715="Stagiaire médecine",H715="Stagiaire - Service sociaux",H715="STAGIAIRE SOINS INFIRMIERS",H715="STAGIAIRE EXTERNE EN MÉDECINE",H715="ss",),1,0)</f>
        <v>0</v>
      </c>
      <c r="E715" s="28" t="s">
        <v>2588</v>
      </c>
      <c r="F715" s="28" t="s">
        <v>281</v>
      </c>
      <c r="G715" s="257">
        <v>10995</v>
      </c>
      <c r="H715" s="79" t="s">
        <v>2098</v>
      </c>
      <c r="I715" s="164" t="s">
        <v>65</v>
      </c>
      <c r="J715" s="273">
        <f ca="1">IF(AK715&lt;=Données!$B$2,1," ")</f>
        <v>1</v>
      </c>
      <c r="K715" s="45" t="s">
        <v>56</v>
      </c>
      <c r="L715" s="46"/>
      <c r="M715" s="47"/>
      <c r="N715" s="48"/>
      <c r="O715" s="185"/>
      <c r="P715" s="187"/>
      <c r="Q715" s="185"/>
      <c r="R715" s="186"/>
      <c r="S715" s="186">
        <v>1</v>
      </c>
      <c r="T715" s="187"/>
      <c r="U715" s="187"/>
      <c r="V715" s="187"/>
      <c r="W715" s="187"/>
      <c r="X715" s="214"/>
      <c r="Y715" s="215"/>
      <c r="Z715" s="36">
        <v>1</v>
      </c>
      <c r="AA715" s="34"/>
      <c r="AB715" s="35"/>
      <c r="AC715" s="35"/>
      <c r="AD715" s="35"/>
      <c r="AE715" s="324"/>
      <c r="AF715" s="325"/>
      <c r="AG715" s="326"/>
      <c r="AH715" s="344"/>
      <c r="AI715" s="56"/>
      <c r="AJ715" s="41" t="s">
        <v>144</v>
      </c>
      <c r="AK715" s="42">
        <v>44585</v>
      </c>
      <c r="AL715" s="50" t="s">
        <v>2589</v>
      </c>
      <c r="AM715" s="337" t="str">
        <f>INDEX($K$6:$AE$6,1,MATCH(1,K715:AE715,-1))</f>
        <v>1870 +</v>
      </c>
      <c r="AN715" s="337" t="str">
        <f>IF(INDEX($K$6:$AE$6,1,MATCH(1,K715:AE715,1))&lt;&gt;INDEX($K$6:$AE$6,1,MATCH(1,K715:AE715,-1)),INDEX($K$6:$AE$6,1,MATCH(1,K715:AE715,1)),"-")</f>
        <v>1510-XS</v>
      </c>
    </row>
    <row r="716" spans="1:43" x14ac:dyDescent="0.2">
      <c r="A716" s="169" t="str">
        <f>IF(IFERROR(VLOOKUP(G716,EmployesActifs,1,FALSE),"Non")&lt;&gt;"Non","Oui","Non")</f>
        <v>Non</v>
      </c>
      <c r="B716" s="172">
        <f>IF(A716="Oui",1,0)</f>
        <v>0</v>
      </c>
      <c r="C716" s="172">
        <f>IF(OR(G716="Médecin",H716="Médecin",I716="Médecin",I716="Médecins",H716="anesthésiste",H716="boursier univ.",H716="chercheur",H716="chirurgien",H716="Résident(e)",H716="Md Urg",H716="Md Card",H716="Fellow",H716="Externe Médecine",H716="Directeur de la biobanque Médecin",H716="monit.-boursier",),1,0)</f>
        <v>0</v>
      </c>
      <c r="D716" s="172">
        <f>IF(OR(G716=0,H716="Stagiaire",H716="Stagiaires",H716="Externe",H716="Externes",G716="agence",H716="STAGIAIRE INFIRMIER(ÈRE)",H716="STAGIAIRE SI",H716="STAGIAIRE PAB",H716="STAGIAIRE EN PERFUSION",H716="Stagiaire Physiothérapeute",H716="Stagiaire médecine",H716="Stagiaire - Service sociaux",H716="STAGIAIRE SOINS INFIRMIERS",H716="STAGIAIRE EXTERNE EN MÉDECINE",H716="ss",),1,0)</f>
        <v>0</v>
      </c>
      <c r="E716" s="28" t="s">
        <v>2595</v>
      </c>
      <c r="F716" s="28" t="s">
        <v>457</v>
      </c>
      <c r="G716" s="257">
        <v>1140</v>
      </c>
      <c r="H716" s="57" t="s">
        <v>103</v>
      </c>
      <c r="I716" s="58" t="s">
        <v>43</v>
      </c>
      <c r="J716" s="273">
        <f ca="1">IF(AK716&lt;=Données!$B$2,1," ")</f>
        <v>1</v>
      </c>
      <c r="K716" s="45" t="s">
        <v>56</v>
      </c>
      <c r="L716" s="46" t="s">
        <v>56</v>
      </c>
      <c r="M716" s="47"/>
      <c r="N716" s="48"/>
      <c r="O716" s="185"/>
      <c r="P716" s="187"/>
      <c r="Q716" s="185" t="s">
        <v>56</v>
      </c>
      <c r="R716" s="186"/>
      <c r="S716" s="186"/>
      <c r="T716" s="187">
        <v>1</v>
      </c>
      <c r="U716" s="187"/>
      <c r="V716" s="187"/>
      <c r="W716" s="187"/>
      <c r="X716" s="214"/>
      <c r="Y716" s="215"/>
      <c r="Z716" s="36"/>
      <c r="AA716" s="34"/>
      <c r="AB716" s="35"/>
      <c r="AC716" s="35"/>
      <c r="AD716" s="35"/>
      <c r="AE716" s="324"/>
      <c r="AF716" s="325"/>
      <c r="AG716" s="326"/>
      <c r="AH716" s="36"/>
      <c r="AI716" s="56"/>
      <c r="AJ716" s="41" t="s">
        <v>57</v>
      </c>
      <c r="AK716" s="42">
        <v>44562</v>
      </c>
      <c r="AL716" s="50"/>
      <c r="AM716" s="337">
        <f>INDEX($K$6:$AE$6,1,MATCH(1,K716:AE716,-1))</f>
        <v>8210</v>
      </c>
      <c r="AN716" s="337" t="str">
        <f>IF(INDEX($K$6:$AE$6,1,MATCH(1,K716:AE716,1))&lt;&gt;INDEX($K$6:$AE$6,1,MATCH(1,K716:AE716,-1)),INDEX($K$6:$AE$6,1,MATCH(1,K716:AE716,1)),"-")</f>
        <v>-</v>
      </c>
    </row>
    <row r="717" spans="1:43" x14ac:dyDescent="0.2">
      <c r="A717" s="169" t="str">
        <f>IF(IFERROR(VLOOKUP(G717,EmployesActifs,1,FALSE),"Non")&lt;&gt;"Non","Oui","Non")</f>
        <v>Non</v>
      </c>
      <c r="B717" s="172">
        <f>IF(A717="Oui",1,0)</f>
        <v>0</v>
      </c>
      <c r="C717" s="172">
        <f>IF(OR(G717="Médecin",H717="Médecin",I717="Médecin",I717="Médecins",H717="anesthésiste",H717="boursier univ.",H717="chercheur",H717="chirurgien",H717="Résident(e)",H717="Md Urg",H717="Md Card",H717="Fellow",H717="Externe Médecine",H717="Directeur de la biobanque Médecin",H717="monit.-boursier",),1,0)</f>
        <v>0</v>
      </c>
      <c r="D717" s="172">
        <f>IF(OR(G717=0,H717="Stagiaire",H717="Stagiaires",H717="Externe",H717="Externes",G717="agence",H717="STAGIAIRE INFIRMIER(ÈRE)",H717="STAGIAIRE SI",H717="STAGIAIRE PAB",H717="STAGIAIRE EN PERFUSION",H717="Stagiaire Physiothérapeute",H717="Stagiaire médecine",H717="Stagiaire - Service sociaux",H717="STAGIAIRE SOINS INFIRMIERS",H717="STAGIAIRE EXTERNE EN MÉDECINE",H717="ss",),1,0)</f>
        <v>0</v>
      </c>
      <c r="E717" s="28" t="s">
        <v>4434</v>
      </c>
      <c r="F717" s="28" t="s">
        <v>4544</v>
      </c>
      <c r="G717" s="257">
        <v>13280</v>
      </c>
      <c r="H717" s="304" t="s">
        <v>54</v>
      </c>
      <c r="I717" s="164" t="s">
        <v>55</v>
      </c>
      <c r="J717" s="273">
        <f ca="1">IF(AK717&lt;=Données!$B$2,1," ")</f>
        <v>1</v>
      </c>
      <c r="K717" s="45"/>
      <c r="L717" s="46" t="s">
        <v>56</v>
      </c>
      <c r="M717" s="47"/>
      <c r="N717" s="48">
        <v>1</v>
      </c>
      <c r="O717" s="185"/>
      <c r="P717" s="187"/>
      <c r="Q717" s="185"/>
      <c r="R717" s="186"/>
      <c r="S717" s="186"/>
      <c r="T717" s="187"/>
      <c r="U717" s="187"/>
      <c r="V717" s="187"/>
      <c r="W717" s="187"/>
      <c r="X717" s="214"/>
      <c r="Y717" s="215"/>
      <c r="Z717" s="36"/>
      <c r="AA717" s="34"/>
      <c r="AB717" s="35"/>
      <c r="AC717" s="35"/>
      <c r="AD717" s="35"/>
      <c r="AE717" s="324"/>
      <c r="AF717" s="325"/>
      <c r="AG717" s="326"/>
      <c r="AH717" s="36"/>
      <c r="AI717" s="56"/>
      <c r="AJ717" s="41" t="s">
        <v>652</v>
      </c>
      <c r="AK717" s="42">
        <v>45227</v>
      </c>
      <c r="AL717" s="50"/>
      <c r="AM717" s="337" t="str">
        <f>INDEX($K$6:$AE$6,1,MATCH(1,K717:AE717,-1))</f>
        <v>F550</v>
      </c>
      <c r="AN717" s="337" t="str">
        <f>IF(INDEX($K$6:$AE$6,1,MATCH(1,K717:AE717,1))&lt;&gt;INDEX($K$6:$AE$6,1,MATCH(1,K717:AE717,-1)),INDEX($K$6:$AE$6,1,MATCH(1,K717:AE717,1)),"-")</f>
        <v>-</v>
      </c>
    </row>
    <row r="718" spans="1:43" x14ac:dyDescent="0.2">
      <c r="A718" s="169" t="str">
        <f>IF(IFERROR(VLOOKUP(G718,EmployesActifs,1,FALSE),"Non")&lt;&gt;"Non","Oui","Non")</f>
        <v>Non</v>
      </c>
      <c r="B718" s="172">
        <f>IF(A718="Oui",1,0)</f>
        <v>0</v>
      </c>
      <c r="C718" s="172">
        <f>IF(OR(G718="Médecin",H718="Médecin",I718="Médecin",I718="Médecins",H718="anesthésiste",H718="boursier univ.",H718="chercheur",H718="chirurgien",H718="Résident(e)",H718="Md Urg",H718="Md Card",H718="Fellow",H718="Externe Médecine",H718="Directeur de la biobanque Médecin",H718="monit.-boursier",),1,0)</f>
        <v>0</v>
      </c>
      <c r="D718" s="172">
        <f>IF(OR(G718=0,H718="Stagiaire",H718="Stagiaires",H718="Externe",H718="Externes",G718="agence",H718="STAGIAIRE INFIRMIER(ÈRE)",H718="STAGIAIRE SI",H718="STAGIAIRE PAB",H718="STAGIAIRE EN PERFUSION",H718="Stagiaire Physiothérapeute",H718="Stagiaire médecine",H718="Stagiaire - Service sociaux",H718="STAGIAIRE SOINS INFIRMIERS",H718="STAGIAIRE EXTERNE EN MÉDECINE",H718="ss",),1,0)</f>
        <v>0</v>
      </c>
      <c r="E718" s="28" t="s">
        <v>2604</v>
      </c>
      <c r="F718" s="28" t="s">
        <v>618</v>
      </c>
      <c r="G718" s="257">
        <v>12096</v>
      </c>
      <c r="H718" s="57" t="s">
        <v>103</v>
      </c>
      <c r="I718" s="52" t="s">
        <v>65</v>
      </c>
      <c r="J718" s="273">
        <f ca="1">IF(AK718&lt;=Données!$B$2,1," ")</f>
        <v>1</v>
      </c>
      <c r="K718" s="45">
        <v>1</v>
      </c>
      <c r="L718" s="46"/>
      <c r="M718" s="47"/>
      <c r="N718" s="48"/>
      <c r="O718" s="185"/>
      <c r="P718" s="187"/>
      <c r="Q718" s="185"/>
      <c r="R718" s="186"/>
      <c r="S718" s="186"/>
      <c r="T718" s="187"/>
      <c r="U718" s="187"/>
      <c r="V718" s="187"/>
      <c r="W718" s="187"/>
      <c r="X718" s="214"/>
      <c r="Y718" s="215"/>
      <c r="Z718" s="36"/>
      <c r="AA718" s="34"/>
      <c r="AB718" s="35"/>
      <c r="AC718" s="35"/>
      <c r="AD718" s="35"/>
      <c r="AE718" s="324"/>
      <c r="AF718" s="325"/>
      <c r="AG718" s="326"/>
      <c r="AH718" s="36"/>
      <c r="AI718" s="56"/>
      <c r="AJ718" s="41" t="s">
        <v>98</v>
      </c>
      <c r="AK718" s="42">
        <v>44582</v>
      </c>
      <c r="AL718" s="50"/>
      <c r="AM718" s="337" t="str">
        <f>INDEX($K$6:$AE$6,1,MATCH(1,K718:AE718,-1))</f>
        <v>95PFE-L2S</v>
      </c>
      <c r="AN718" s="337" t="str">
        <f>IF(INDEX($K$6:$AE$6,1,MATCH(1,K718:AE718,1))&lt;&gt;INDEX($K$6:$AE$6,1,MATCH(1,K718:AE718,-1)),INDEX($K$6:$AE$6,1,MATCH(1,K718:AE718,1)),"-")</f>
        <v>-</v>
      </c>
    </row>
    <row r="719" spans="1:43" x14ac:dyDescent="0.2">
      <c r="A719" s="169" t="str">
        <f>IF(IFERROR(VLOOKUP(G719,EmployesActifs,1,FALSE),"Non")&lt;&gt;"Non","Oui","Non")</f>
        <v>Non</v>
      </c>
      <c r="B719" s="172">
        <f>IF(A719="Oui",1,0)</f>
        <v>0</v>
      </c>
      <c r="C719" s="172">
        <f>IF(OR(G719="Médecin",H719="Médecin",I719="Médecin",I719="Médecins",H719="anesthésiste",H719="boursier univ.",H719="chercheur",H719="chirurgien",H719="Résident(e)",H719="Md Urg",H719="Md Card",H719="Fellow",H719="Externe Médecine",H719="Directeur de la biobanque Médecin",H719="monit.-boursier",),1,0)</f>
        <v>0</v>
      </c>
      <c r="D719" s="172">
        <f>IF(OR(G719=0,H719="Stagiaire",H719="Stagiaires",H719="Externe",H719="Externes",G719="agence",H719="STAGIAIRE INFIRMIER(ÈRE)",H719="STAGIAIRE SI",H719="STAGIAIRE PAB",H719="STAGIAIRE EN PERFUSION",H719="Stagiaire Physiothérapeute",H719="Stagiaire médecine",H719="Stagiaire - Service sociaux",H719="STAGIAIRE SOINS INFIRMIERS",H719="STAGIAIRE EXTERNE EN MÉDECINE",H719="ss",),1,0)</f>
        <v>0</v>
      </c>
      <c r="E719" s="28" t="s">
        <v>2605</v>
      </c>
      <c r="F719" s="28" t="s">
        <v>2606</v>
      </c>
      <c r="G719" s="257">
        <v>11291</v>
      </c>
      <c r="H719" s="57" t="s">
        <v>495</v>
      </c>
      <c r="I719" s="52" t="s">
        <v>986</v>
      </c>
      <c r="J719" s="273">
        <f ca="1">IF(AK719&lt;=Données!$B$2,1," ")</f>
        <v>1</v>
      </c>
      <c r="K719" s="45"/>
      <c r="L719" s="46"/>
      <c r="M719" s="47"/>
      <c r="N719" s="48"/>
      <c r="O719" s="185"/>
      <c r="P719" s="187"/>
      <c r="Q719" s="185"/>
      <c r="R719" s="186" t="s">
        <v>56</v>
      </c>
      <c r="S719" s="186"/>
      <c r="T719" s="187"/>
      <c r="U719" s="187"/>
      <c r="V719" s="187"/>
      <c r="W719" s="187"/>
      <c r="X719" s="214"/>
      <c r="Y719" s="215"/>
      <c r="Z719" s="36"/>
      <c r="AA719" s="34">
        <v>1</v>
      </c>
      <c r="AB719" s="35"/>
      <c r="AC719" s="35"/>
      <c r="AD719" s="35"/>
      <c r="AE719" s="324"/>
      <c r="AF719" s="325"/>
      <c r="AG719" s="326"/>
      <c r="AH719" s="36"/>
      <c r="AI719" s="56"/>
      <c r="AJ719" s="41" t="s">
        <v>153</v>
      </c>
      <c r="AK719" s="42">
        <v>44148</v>
      </c>
      <c r="AL719" s="50"/>
      <c r="AM719" s="337" t="str">
        <f>INDEX($K$6:$AE$6,1,MATCH(1,K719:AE719,-1))</f>
        <v>1511-S</v>
      </c>
      <c r="AN719" s="337" t="str">
        <f>IF(INDEX($K$6:$AE$6,1,MATCH(1,K719:AE719,1))&lt;&gt;INDEX($K$6:$AE$6,1,MATCH(1,K719:AE719,-1)),INDEX($K$6:$AE$6,1,MATCH(1,K719:AE719,1)),"-")</f>
        <v>-</v>
      </c>
    </row>
    <row r="720" spans="1:43" x14ac:dyDescent="0.2">
      <c r="A720" s="169" t="str">
        <f>IF(IFERROR(VLOOKUP(G720,EmployesActifs,1,FALSE),"Non")&lt;&gt;"Non","Oui","Non")</f>
        <v>Non</v>
      </c>
      <c r="B720" s="172">
        <f>IF(A720="Oui",1,0)</f>
        <v>0</v>
      </c>
      <c r="C720" s="172">
        <f>IF(OR(G720="Médecin",H720="Médecin",I720="Médecin",I720="Médecins",H720="anesthésiste",H720="boursier univ.",H720="chercheur",H720="chirurgien",H720="Résident(e)",H720="Md Urg",H720="Md Card",H720="Fellow",H720="Externe Médecine",H720="Directeur de la biobanque Médecin",H720="monit.-boursier",),1,0)</f>
        <v>0</v>
      </c>
      <c r="D720" s="172">
        <f>IF(OR(G720=0,H720="Stagiaire",H720="Stagiaires",H720="Externe",H720="Externes",G720="agence",H720="STAGIAIRE INFIRMIER(ÈRE)",H720="STAGIAIRE SI",H720="STAGIAIRE PAB",H720="STAGIAIRE EN PERFUSION",H720="Stagiaire Physiothérapeute",H720="Stagiaire médecine",H720="Stagiaire - Service sociaux",H720="STAGIAIRE SOINS INFIRMIERS",H720="STAGIAIRE EXTERNE EN MÉDECINE",H720="ss",),1,0)</f>
        <v>0</v>
      </c>
      <c r="E720" s="28" t="s">
        <v>2610</v>
      </c>
      <c r="F720" s="28" t="s">
        <v>2611</v>
      </c>
      <c r="G720" s="257">
        <v>12153</v>
      </c>
      <c r="H720" s="57" t="s">
        <v>60</v>
      </c>
      <c r="I720" s="66" t="s">
        <v>88</v>
      </c>
      <c r="J720" s="273">
        <f ca="1">IF(AK720&lt;=Données!$B$2,1," ")</f>
        <v>1</v>
      </c>
      <c r="K720" s="45" t="s">
        <v>56</v>
      </c>
      <c r="L720" s="46">
        <v>1</v>
      </c>
      <c r="M720" s="47"/>
      <c r="N720" s="48"/>
      <c r="O720" s="185"/>
      <c r="P720" s="187"/>
      <c r="Q720" s="185"/>
      <c r="R720" s="186"/>
      <c r="S720" s="186"/>
      <c r="T720" s="187"/>
      <c r="U720" s="187"/>
      <c r="V720" s="187"/>
      <c r="W720" s="187"/>
      <c r="X720" s="214"/>
      <c r="Y720" s="215"/>
      <c r="Z720" s="36"/>
      <c r="AA720" s="34"/>
      <c r="AB720" s="35"/>
      <c r="AC720" s="35"/>
      <c r="AD720" s="35"/>
      <c r="AE720" s="324"/>
      <c r="AF720" s="325"/>
      <c r="AG720" s="326"/>
      <c r="AH720" s="36"/>
      <c r="AI720" s="56"/>
      <c r="AJ720" s="41" t="s">
        <v>98</v>
      </c>
      <c r="AK720" s="42">
        <v>44581</v>
      </c>
      <c r="AL720" s="50"/>
      <c r="AM720" s="337" t="str">
        <f>INDEX($K$6:$AE$6,1,MATCH(1,K720:AE720,-1))</f>
        <v>95PFE-L2M</v>
      </c>
      <c r="AN720" s="337" t="str">
        <f>IF(INDEX($K$6:$AE$6,1,MATCH(1,K720:AE720,1))&lt;&gt;INDEX($K$6:$AE$6,1,MATCH(1,K720:AE720,-1)),INDEX($K$6:$AE$6,1,MATCH(1,K720:AE720,1)),"-")</f>
        <v>-</v>
      </c>
      <c r="AO720"/>
      <c r="AP720"/>
      <c r="AQ720"/>
    </row>
    <row r="721" spans="1:40" x14ac:dyDescent="0.2">
      <c r="A721" s="169" t="str">
        <f>IF(IFERROR(VLOOKUP(G721,EmployesActifs,1,FALSE),"Non")&lt;&gt;"Non","Oui","Non")</f>
        <v>Non</v>
      </c>
      <c r="B721" s="172">
        <f>IF(A721="Oui",1,0)</f>
        <v>0</v>
      </c>
      <c r="C721" s="172">
        <f>IF(OR(G721="Médecin",H721="Médecin",I721="Médecin",I721="Médecins",H721="anesthésiste",H721="boursier univ.",H721="chercheur",H721="chirurgien",H721="Résident(e)",H721="Md Urg",H721="Md Card",H721="Fellow",H721="Externe Médecine",H721="Directeur de la biobanque Médecin",H721="monit.-boursier",),1,0)</f>
        <v>0</v>
      </c>
      <c r="D721" s="172">
        <f>IF(OR(G721=0,H721="Stagiaire",H721="Stagiaires",H721="Externe",H721="Externes",G721="agence",H721="STAGIAIRE INFIRMIER(ÈRE)",H721="STAGIAIRE SI",H721="STAGIAIRE PAB",H721="STAGIAIRE EN PERFUSION",H721="Stagiaire Physiothérapeute",H721="Stagiaire médecine",H721="Stagiaire - Service sociaux",H721="STAGIAIRE SOINS INFIRMIERS",H721="STAGIAIRE EXTERNE EN MÉDECINE",H721="ss",),1,0)</f>
        <v>0</v>
      </c>
      <c r="E721" s="28" t="s">
        <v>1357</v>
      </c>
      <c r="F721" s="28" t="s">
        <v>728</v>
      </c>
      <c r="G721" s="257">
        <v>8608</v>
      </c>
      <c r="H721" s="57" t="s">
        <v>54</v>
      </c>
      <c r="I721" s="52" t="s">
        <v>55</v>
      </c>
      <c r="J721" s="273">
        <f ca="1">IF(AK721&lt;=Données!$B$2,1," ")</f>
        <v>1</v>
      </c>
      <c r="K721" s="45" t="s">
        <v>56</v>
      </c>
      <c r="L721" s="46">
        <v>1</v>
      </c>
      <c r="M721" s="47"/>
      <c r="N721" s="48"/>
      <c r="O721" s="185"/>
      <c r="P721" s="187"/>
      <c r="Q721" s="185"/>
      <c r="R721" s="186"/>
      <c r="S721" s="186"/>
      <c r="T721" s="187"/>
      <c r="U721" s="187"/>
      <c r="V721" s="187"/>
      <c r="W721" s="187"/>
      <c r="X721" s="214"/>
      <c r="Y721" s="215"/>
      <c r="Z721" s="36"/>
      <c r="AA721" s="34"/>
      <c r="AB721" s="35"/>
      <c r="AC721" s="35"/>
      <c r="AD721" s="35"/>
      <c r="AE721" s="324"/>
      <c r="AF721" s="325"/>
      <c r="AG721" s="326"/>
      <c r="AH721" s="36"/>
      <c r="AI721" s="56"/>
      <c r="AJ721" s="41" t="s">
        <v>66</v>
      </c>
      <c r="AK721" s="42">
        <v>44382</v>
      </c>
      <c r="AL721" s="50"/>
      <c r="AM721" s="337" t="str">
        <f>INDEX($K$6:$AE$6,1,MATCH(1,K721:AE721,-1))</f>
        <v>95PFE-L2M</v>
      </c>
      <c r="AN721" s="337" t="str">
        <f>IF(INDEX($K$6:$AE$6,1,MATCH(1,K721:AE721,1))&lt;&gt;INDEX($K$6:$AE$6,1,MATCH(1,K721:AE721,-1)),INDEX($K$6:$AE$6,1,MATCH(1,K721:AE721,1)),"-")</f>
        <v>-</v>
      </c>
    </row>
    <row r="722" spans="1:40" x14ac:dyDescent="0.2">
      <c r="A722" s="169" t="str">
        <f>IF(IFERROR(VLOOKUP(G722,EmployesActifs,1,FALSE),"Non")&lt;&gt;"Non","Oui","Non")</f>
        <v>Non</v>
      </c>
      <c r="B722" s="172">
        <f>IF(A722="Oui",1,0)</f>
        <v>0</v>
      </c>
      <c r="C722" s="172">
        <f>IF(OR(G722="Médecin",H722="Médecin",I722="Médecin",I722="Médecins",H722="anesthésiste",H722="boursier univ.",H722="chercheur",H722="chirurgien",H722="Résident(e)",H722="Md Urg",H722="Md Card",H722="Fellow",H722="Externe Médecine",H722="Directeur de la biobanque Médecin",H722="monit.-boursier",),1,0)</f>
        <v>0</v>
      </c>
      <c r="D722" s="172">
        <f>IF(OR(G722=0,H722="Stagiaire",H722="Stagiaires",H722="Externe",H722="Externes",G722="agence",H722="STAGIAIRE INFIRMIER(ÈRE)",H722="STAGIAIRE SI",H722="STAGIAIRE PAB",H722="STAGIAIRE EN PERFUSION",H722="Stagiaire Physiothérapeute",H722="Stagiaire médecine",H722="Stagiaire - Service sociaux",H722="STAGIAIRE SOINS INFIRMIERS",H722="STAGIAIRE EXTERNE EN MÉDECINE",H722="ss",),1,0)</f>
        <v>0</v>
      </c>
      <c r="E722" s="28" t="s">
        <v>2620</v>
      </c>
      <c r="F722" s="28" t="s">
        <v>2621</v>
      </c>
      <c r="G722" s="255">
        <v>11933</v>
      </c>
      <c r="H722" s="79" t="s">
        <v>2463</v>
      </c>
      <c r="I722" s="164" t="s">
        <v>933</v>
      </c>
      <c r="J722" s="273" t="str">
        <f ca="1">IF(AK722&lt;=Données!$B$2,1," ")</f>
        <v xml:space="preserve"> </v>
      </c>
      <c r="K722" s="45"/>
      <c r="L722" s="46">
        <v>1</v>
      </c>
      <c r="M722" s="47"/>
      <c r="N722" s="48"/>
      <c r="O722" s="185"/>
      <c r="P722" s="187"/>
      <c r="Q722" s="185"/>
      <c r="R722" s="186"/>
      <c r="S722" s="186"/>
      <c r="T722" s="187"/>
      <c r="U722" s="187"/>
      <c r="V722" s="187"/>
      <c r="W722" s="187"/>
      <c r="X722" s="214"/>
      <c r="Y722" s="215"/>
      <c r="Z722" s="36"/>
      <c r="AA722" s="34"/>
      <c r="AB722" s="35"/>
      <c r="AC722" s="35"/>
      <c r="AD722" s="35"/>
      <c r="AE722" s="324"/>
      <c r="AF722" s="325"/>
      <c r="AG722" s="326"/>
      <c r="AH722" s="36"/>
      <c r="AI722" s="56"/>
      <c r="AJ722" s="41" t="s">
        <v>4462</v>
      </c>
      <c r="AK722" s="42">
        <v>45273</v>
      </c>
      <c r="AL722" s="50"/>
      <c r="AM722" s="337" t="str">
        <f>INDEX($K$6:$AE$6,1,MATCH(1,K722:AE722,-1))</f>
        <v>95PFE-L2M</v>
      </c>
      <c r="AN722" s="337" t="str">
        <f>IF(INDEX($K$6:$AE$6,1,MATCH(1,K722:AE722,1))&lt;&gt;INDEX($K$6:$AE$6,1,MATCH(1,K722:AE722,-1)),INDEX($K$6:$AE$6,1,MATCH(1,K722:AE722,1)),"-")</f>
        <v>-</v>
      </c>
    </row>
    <row r="723" spans="1:40" x14ac:dyDescent="0.2">
      <c r="A723" s="169" t="str">
        <f>IF(IFERROR(VLOOKUP(G723,EmployesActifs,1,FALSE),"Non")&lt;&gt;"Non","Oui","Non")</f>
        <v>Non</v>
      </c>
      <c r="B723" s="172">
        <f>IF(A723="Oui",1,0)</f>
        <v>0</v>
      </c>
      <c r="C723" s="172">
        <f>IF(OR(G723="Médecin",H723="Médecin",I723="Médecin",I723="Médecins",H723="anesthésiste",H723="boursier univ.",H723="chercheur",H723="chirurgien",H723="Résident(e)",H723="Md Urg",H723="Md Card",H723="Fellow",H723="Externe Médecine",H723="Directeur de la biobanque Médecin",H723="monit.-boursier",),1,0)</f>
        <v>0</v>
      </c>
      <c r="D723" s="172">
        <f>IF(OR(G723=0,H723="Stagiaire",H723="Stagiaires",H723="Externe",H723="Externes",G723="agence",H723="STAGIAIRE INFIRMIER(ÈRE)",H723="STAGIAIRE SI",H723="STAGIAIRE PAB",H723="STAGIAIRE EN PERFUSION",H723="Stagiaire Physiothérapeute",H723="Stagiaire médecine",H723="Stagiaire - Service sociaux",H723="STAGIAIRE SOINS INFIRMIERS",H723="STAGIAIRE EXTERNE EN MÉDECINE",H723="ss",),1,0)</f>
        <v>0</v>
      </c>
      <c r="E723" s="28" t="s">
        <v>5180</v>
      </c>
      <c r="F723" s="28" t="s">
        <v>5049</v>
      </c>
      <c r="G723" s="262">
        <v>13547</v>
      </c>
      <c r="H723" s="79" t="s">
        <v>54</v>
      </c>
      <c r="I723" s="164" t="s">
        <v>55</v>
      </c>
      <c r="J723" s="273" t="str">
        <f ca="1">IF(AK723&lt;=Données!$B$2,1," ")</f>
        <v xml:space="preserve"> </v>
      </c>
      <c r="K723" s="45"/>
      <c r="L723" s="46" t="s">
        <v>56</v>
      </c>
      <c r="M723" s="47" t="s">
        <v>56</v>
      </c>
      <c r="N723" s="48"/>
      <c r="O723" s="185"/>
      <c r="P723" s="187">
        <v>1</v>
      </c>
      <c r="Q723" s="185"/>
      <c r="R723" s="186"/>
      <c r="S723" s="186"/>
      <c r="T723" s="187"/>
      <c r="U723" s="187"/>
      <c r="V723" s="187"/>
      <c r="W723" s="187"/>
      <c r="X723" s="214"/>
      <c r="Y723" s="215"/>
      <c r="Z723" s="36"/>
      <c r="AA723" s="34"/>
      <c r="AB723" s="35"/>
      <c r="AC723" s="35"/>
      <c r="AD723" s="35"/>
      <c r="AE723" s="324"/>
      <c r="AF723" s="325"/>
      <c r="AG723" s="326"/>
      <c r="AH723" s="344"/>
      <c r="AI723" s="56"/>
      <c r="AJ723" s="41" t="s">
        <v>4462</v>
      </c>
      <c r="AK723" s="42">
        <v>45490</v>
      </c>
      <c r="AL723" s="50"/>
      <c r="AM723" s="337">
        <f>INDEX($K$6:$AE$6,1,MATCH(1,K723:AE723,-1))</f>
        <v>1804</v>
      </c>
      <c r="AN723" s="337" t="str">
        <f>IF(INDEX($K$6:$AE$6,1,MATCH(1,K723:AE723,1))&lt;&gt;INDEX($K$6:$AE$6,1,MATCH(1,K723:AE723,-1)),INDEX($K$6:$AE$6,1,MATCH(1,K723:AE723,1)),"-")</f>
        <v>-</v>
      </c>
    </row>
    <row r="724" spans="1:40" x14ac:dyDescent="0.2">
      <c r="A724" s="169" t="str">
        <f>IF(IFERROR(VLOOKUP(G724,EmployesActifs,1,FALSE),"Non")&lt;&gt;"Non","Oui","Non")</f>
        <v>Non</v>
      </c>
      <c r="B724" s="172">
        <f>IF(A724="Oui",1,0)</f>
        <v>0</v>
      </c>
      <c r="C724" s="172">
        <f>IF(OR(G724="Médecin",H724="Médecin",I724="Médecin",I724="Médecins",H724="anesthésiste",H724="boursier univ.",H724="chercheur",H724="chirurgien",H724="Résident(e)",H724="Md Urg",H724="Md Card",H724="Fellow",H724="Externe Médecine",H724="Directeur de la biobanque Médecin",H724="monit.-boursier",),1,0)</f>
        <v>0</v>
      </c>
      <c r="D724" s="172">
        <f>IF(OR(G724=0,H724="Stagiaire",H724="Stagiaires",H724="Externe",H724="Externes",G724="agence",H724="STAGIAIRE INFIRMIER(ÈRE)",H724="STAGIAIRE SI",H724="STAGIAIRE PAB",H724="STAGIAIRE EN PERFUSION",H724="Stagiaire Physiothérapeute",H724="Stagiaire médecine",H724="Stagiaire - Service sociaux",H724="STAGIAIRE SOINS INFIRMIERS",H724="STAGIAIRE EXTERNE EN MÉDECINE",H724="ss",),1,0)</f>
        <v>0</v>
      </c>
      <c r="E724" s="28" t="s">
        <v>4675</v>
      </c>
      <c r="F724" s="28" t="s">
        <v>4676</v>
      </c>
      <c r="G724" s="262">
        <v>13372</v>
      </c>
      <c r="H724" s="79" t="s">
        <v>69</v>
      </c>
      <c r="I724" s="164" t="s">
        <v>5215</v>
      </c>
      <c r="J724" s="273" t="str">
        <f ca="1">IF(AK724&lt;=Données!$B$2,1," ")</f>
        <v xml:space="preserve"> </v>
      </c>
      <c r="K724" s="45">
        <v>1</v>
      </c>
      <c r="L724" s="46"/>
      <c r="M724" s="47"/>
      <c r="N724" s="48"/>
      <c r="O724" s="185"/>
      <c r="P724" s="187"/>
      <c r="Q724" s="185"/>
      <c r="R724" s="186"/>
      <c r="S724" s="186"/>
      <c r="T724" s="187"/>
      <c r="U724" s="187"/>
      <c r="V724" s="187"/>
      <c r="W724" s="187"/>
      <c r="X724" s="214"/>
      <c r="Y724" s="215"/>
      <c r="Z724" s="36"/>
      <c r="AA724" s="34"/>
      <c r="AB724" s="35"/>
      <c r="AC724" s="35"/>
      <c r="AD724" s="35"/>
      <c r="AE724" s="324"/>
      <c r="AF724" s="325"/>
      <c r="AG724" s="326"/>
      <c r="AH724" s="36"/>
      <c r="AI724" s="56"/>
      <c r="AJ724" s="41" t="s">
        <v>4462</v>
      </c>
      <c r="AK724" s="42">
        <v>45325</v>
      </c>
      <c r="AL724" s="50"/>
      <c r="AM724" s="337" t="str">
        <f>INDEX($K$6:$AE$6,1,MATCH(1,K724:AE724,-1))</f>
        <v>95PFE-L2S</v>
      </c>
      <c r="AN724" s="337" t="str">
        <f>IF(INDEX($K$6:$AE$6,1,MATCH(1,K724:AE724,1))&lt;&gt;INDEX($K$6:$AE$6,1,MATCH(1,K724:AE724,-1)),INDEX($K$6:$AE$6,1,MATCH(1,K724:AE724,1)),"-")</f>
        <v>-</v>
      </c>
    </row>
    <row r="725" spans="1:40" x14ac:dyDescent="0.2">
      <c r="A725" s="169" t="str">
        <f>IF(IFERROR(VLOOKUP(G725,EmployesActifs,1,FALSE),"Non")&lt;&gt;"Non","Oui","Non")</f>
        <v>Non</v>
      </c>
      <c r="B725" s="172">
        <f>IF(A725="Oui",1,0)</f>
        <v>0</v>
      </c>
      <c r="C725" s="172">
        <f>IF(OR(G725="Médecin",H725="Médecin",I725="Médecin",I725="Médecins",H725="anesthésiste",H725="boursier univ.",H725="chercheur",H725="chirurgien",H725="Résident(e)",H725="Md Urg",H725="Md Card",H725="Fellow",H725="Externe Médecine",H725="Directeur de la biobanque Médecin",H725="monit.-boursier",),1,0)</f>
        <v>0</v>
      </c>
      <c r="D725" s="172">
        <f>IF(OR(G725=0,H725="Stagiaire",H725="Stagiaires",H725="Externe",H725="Externes",G725="agence",H725="STAGIAIRE INFIRMIER(ÈRE)",H725="STAGIAIRE SI",H725="STAGIAIRE S.I.",H725="STAGIAIRE PAB",H725="STAGIAIRE EN PERFUSION",H725="Stagiaire Physiothérapeute",H725="Stagiaire médecine",H725="Stagiaire - Service sociaux",H725="STAGIAIRE SOINS INFIRMIERS",H725="STAGIAIRE EXTERNE EN MÉDECINE",H725="ss",),1,0)</f>
        <v>0</v>
      </c>
      <c r="E725" s="28" t="s">
        <v>2637</v>
      </c>
      <c r="F725" s="28" t="s">
        <v>466</v>
      </c>
      <c r="G725" s="257">
        <v>10024</v>
      </c>
      <c r="H725" s="79" t="s">
        <v>1435</v>
      </c>
      <c r="I725" s="164" t="s">
        <v>3632</v>
      </c>
      <c r="J725" s="273">
        <f ca="1">IF(AK725&lt;=Données!$B$2,1," ")</f>
        <v>1</v>
      </c>
      <c r="K725" s="45"/>
      <c r="L725" s="46" t="s">
        <v>56</v>
      </c>
      <c r="M725" s="47" t="s">
        <v>56</v>
      </c>
      <c r="N725" s="48"/>
      <c r="O725" s="185"/>
      <c r="P725" s="187"/>
      <c r="Q725" s="185"/>
      <c r="R725" s="186"/>
      <c r="S725" s="186" t="s">
        <v>56</v>
      </c>
      <c r="T725" s="187"/>
      <c r="U725" s="187"/>
      <c r="V725" s="187"/>
      <c r="W725" s="187"/>
      <c r="X725" s="214"/>
      <c r="Y725" s="215"/>
      <c r="Z725" s="36"/>
      <c r="AA725" s="34"/>
      <c r="AB725" s="35" t="s">
        <v>56</v>
      </c>
      <c r="AC725" s="35"/>
      <c r="AD725" s="35">
        <v>1</v>
      </c>
      <c r="AE725" s="324" t="s">
        <v>56</v>
      </c>
      <c r="AF725" s="325"/>
      <c r="AG725" s="326"/>
      <c r="AH725" s="344"/>
      <c r="AI725" s="56"/>
      <c r="AJ725" s="41" t="s">
        <v>57</v>
      </c>
      <c r="AK725" s="42">
        <v>44575</v>
      </c>
      <c r="AL725" s="50"/>
      <c r="AM725" s="337" t="str">
        <f>INDEX($K$6:$AE$6,1,MATCH(1,K725:AE725,-1))</f>
        <v>1517-LP</v>
      </c>
      <c r="AN725" s="337" t="str">
        <f>IF(INDEX($K$6:$AE$6,1,MATCH(1,K725:AE725,1))&lt;&gt;INDEX($K$6:$AE$6,1,MATCH(1,K725:AE725,-1)),INDEX($K$6:$AE$6,1,MATCH(1,K725:AE725,1)),"-")</f>
        <v>-</v>
      </c>
    </row>
    <row r="726" spans="1:40" x14ac:dyDescent="0.2">
      <c r="A726" s="169" t="str">
        <f>IF(IFERROR(VLOOKUP(G726,EmployesActifs,1,FALSE),"Non")&lt;&gt;"Non","Oui","Non")</f>
        <v>Non</v>
      </c>
      <c r="B726" s="172">
        <f>IF(A726="Oui",1,0)</f>
        <v>0</v>
      </c>
      <c r="C726" s="172">
        <f>IF(OR(G726="Médecin",H726="Médecin",I726="Médecin",I726="Médecins",H726="anesthésiste",H726="boursier univ.",H726="chercheur",H726="chirurgien",H726="Résident(e)",H726="Md Urg",H726="Md Card",H726="Fellow",H726="Externe Médecine",H726="Directeur de la biobanque Médecin",H726="monit.-boursier",),1,0)</f>
        <v>0</v>
      </c>
      <c r="D726" s="172">
        <f>IF(OR(G726=0,H726="Stagiaire",H726="Stagiaires",H726="Externe",H726="Externes",G726="agence",H726="STAGIAIRE INFIRMIER(ÈRE)",H726="STAGIAIRE SI",H726="STAGIAIRE PAB",H726="STAGIAIRE EN PERFUSION",H726="Stagiaire Physiothérapeute",H726="Stagiaire médecine",H726="Stagiaire - Service sociaux",H726="STAGIAIRE SOINS INFIRMIERS",H726="STAGIAIRE EXTERNE EN MÉDECINE",H726="ss",),1,0)</f>
        <v>0</v>
      </c>
      <c r="E726" s="28" t="s">
        <v>2640</v>
      </c>
      <c r="F726" s="28" t="s">
        <v>2641</v>
      </c>
      <c r="G726" s="257">
        <v>12156</v>
      </c>
      <c r="H726" s="79" t="s">
        <v>54</v>
      </c>
      <c r="I726" s="164" t="s">
        <v>55</v>
      </c>
      <c r="J726" s="273">
        <f ca="1">IF(AK726&lt;=Données!$B$2,1," ")</f>
        <v>1</v>
      </c>
      <c r="K726" s="45">
        <v>1</v>
      </c>
      <c r="L726" s="46"/>
      <c r="M726" s="47"/>
      <c r="N726" s="48"/>
      <c r="O726" s="185"/>
      <c r="P726" s="187"/>
      <c r="Q726" s="185"/>
      <c r="R726" s="186"/>
      <c r="S726" s="186"/>
      <c r="T726" s="187"/>
      <c r="U726" s="187"/>
      <c r="V726" s="187"/>
      <c r="W726" s="187"/>
      <c r="X726" s="214"/>
      <c r="Y726" s="215"/>
      <c r="Z726" s="36"/>
      <c r="AA726" s="34"/>
      <c r="AB726" s="35"/>
      <c r="AC726" s="35"/>
      <c r="AD726" s="35"/>
      <c r="AE726" s="324"/>
      <c r="AF726" s="325"/>
      <c r="AG726" s="326"/>
      <c r="AH726" s="36"/>
      <c r="AI726" s="56"/>
      <c r="AJ726" s="41" t="s">
        <v>98</v>
      </c>
      <c r="AK726" s="42">
        <v>44581</v>
      </c>
      <c r="AL726" s="50"/>
      <c r="AM726" s="337" t="str">
        <f>INDEX($K$6:$AE$6,1,MATCH(1,K726:AE726,-1))</f>
        <v>95PFE-L2S</v>
      </c>
      <c r="AN726" s="337" t="str">
        <f>IF(INDEX($K$6:$AE$6,1,MATCH(1,K726:AE726,1))&lt;&gt;INDEX($K$6:$AE$6,1,MATCH(1,K726:AE726,-1)),INDEX($K$6:$AE$6,1,MATCH(1,K726:AE726,1)),"-")</f>
        <v>-</v>
      </c>
    </row>
    <row r="727" spans="1:40" x14ac:dyDescent="0.2">
      <c r="A727" s="169" t="str">
        <f>IF(IFERROR(VLOOKUP(G727,EmployesActifs,1,FALSE),"Non")&lt;&gt;"Non","Oui","Non")</f>
        <v>Non</v>
      </c>
      <c r="B727" s="172">
        <f>IF(A727="Oui",1,0)</f>
        <v>0</v>
      </c>
      <c r="C727" s="172">
        <f>IF(OR(G727="Médecin",H727="Médecin",I727="Médecin",I727="Médecins",H727="anesthésiste",H727="boursier univ.",H727="chercheur",H727="chirurgien",H727="Résident(e)",H727="Md Urg",H727="Md Card",H727="Fellow",H727="Externe Médecine",H727="Directeur de la biobanque Médecin",H727="monit.-boursier",),1,0)</f>
        <v>0</v>
      </c>
      <c r="D727" s="172">
        <f>IF(OR(G727=0,H727="Stagiaire",H727="Stagiaires",H727="Externe",H727="Externes",G727="agence",H727="STAGIAIRE INFIRMIER(ÈRE)",H727="STAGIAIRE SI",H727="STAGIAIRE PAB",H727="STAGIAIRE EN PERFUSION",H727="Stagiaire Physiothérapeute",H727="Stagiaire médecine",H727="Stagiaire - Service sociaux",H727="STAGIAIRE SOINS INFIRMIERS",H727="STAGIAIRE EXTERNE EN MÉDECINE",H727="ss",),1,0)</f>
        <v>0</v>
      </c>
      <c r="E727" s="28" t="s">
        <v>2640</v>
      </c>
      <c r="F727" s="28" t="s">
        <v>2641</v>
      </c>
      <c r="G727" s="257">
        <v>12156</v>
      </c>
      <c r="H727" s="79" t="s">
        <v>54</v>
      </c>
      <c r="I727" s="164" t="s">
        <v>55</v>
      </c>
      <c r="J727" s="273">
        <f ca="1">IF(AK727&lt;=Données!$B$2,1," ")</f>
        <v>1</v>
      </c>
      <c r="K727" s="45">
        <v>1</v>
      </c>
      <c r="L727" s="46"/>
      <c r="M727" s="47"/>
      <c r="N727" s="48"/>
      <c r="O727" s="185"/>
      <c r="P727" s="187"/>
      <c r="Q727" s="185"/>
      <c r="R727" s="186"/>
      <c r="S727" s="186"/>
      <c r="T727" s="187"/>
      <c r="U727" s="187"/>
      <c r="V727" s="187"/>
      <c r="W727" s="187"/>
      <c r="X727" s="214"/>
      <c r="Y727" s="215"/>
      <c r="Z727" s="36"/>
      <c r="AA727" s="34"/>
      <c r="AB727" s="35"/>
      <c r="AC727" s="35"/>
      <c r="AD727" s="35"/>
      <c r="AE727" s="324"/>
      <c r="AF727" s="325"/>
      <c r="AG727" s="326"/>
      <c r="AH727" s="36"/>
      <c r="AI727" s="56"/>
      <c r="AJ727" s="41" t="s">
        <v>98</v>
      </c>
      <c r="AK727" s="42">
        <v>44581</v>
      </c>
      <c r="AL727" s="50"/>
      <c r="AM727" s="337" t="str">
        <f>INDEX($K$6:$AE$6,1,MATCH(1,K727:AE727,-1))</f>
        <v>95PFE-L2S</v>
      </c>
      <c r="AN727" s="337" t="str">
        <f>IF(INDEX($K$6:$AE$6,1,MATCH(1,K727:AE727,1))&lt;&gt;INDEX($K$6:$AE$6,1,MATCH(1,K727:AE727,-1)),INDEX($K$6:$AE$6,1,MATCH(1,K727:AE727,1)),"-")</f>
        <v>-</v>
      </c>
    </row>
    <row r="728" spans="1:40" x14ac:dyDescent="0.2">
      <c r="A728" s="169" t="str">
        <f>IF(IFERROR(VLOOKUP(G728,EmployesActifs,1,FALSE),"Non")&lt;&gt;"Non","Oui","Non")</f>
        <v>Non</v>
      </c>
      <c r="B728" s="172">
        <f>IF(A728="Oui",1,0)</f>
        <v>0</v>
      </c>
      <c r="C728" s="172">
        <f>IF(OR(G728="Médecin",H728="Médecin",I728="Médecin",I728="Médecins",H728="anesthésiste",H728="boursier univ.",H728="chercheur",H728="chirurgien",H728="Résident(e)",H728="Md Urg",H728="Md Card",H728="Fellow",H728="Externe Médecine",H728="Directeur de la biobanque Médecin",H728="monit.-boursier",),1,0)</f>
        <v>0</v>
      </c>
      <c r="D728" s="172">
        <f>IF(OR(G728=0,H728="Stagiaire",H728="Stagiaires",H728="Externe",H728="Externes",G728="agence",H728="STAGIAIRE INFIRMIER(ÈRE)",H728="STAGIAIRE SI",H728="STAGIAIRE PAB",H728="STAGIAIRE EN PERFUSION",H728="Stagiaire Physiothérapeute",H728="Stagiaire médecine",H728="Stagiaire - Service sociaux",H728="STAGIAIRE SOINS INFIRMIERS",H728="STAGIAIRE EXTERNE EN MÉDECINE",H728="ss",),1,0)</f>
        <v>0</v>
      </c>
      <c r="E728" s="28" t="s">
        <v>2645</v>
      </c>
      <c r="F728" s="28" t="s">
        <v>690</v>
      </c>
      <c r="G728" s="257">
        <v>9464</v>
      </c>
      <c r="H728" s="57" t="s">
        <v>42</v>
      </c>
      <c r="I728" s="58" t="s">
        <v>43</v>
      </c>
      <c r="J728" s="273">
        <f ca="1">IF(AK728&lt;=Données!$B$2,1," ")</f>
        <v>1</v>
      </c>
      <c r="K728" s="45"/>
      <c r="L728" s="46"/>
      <c r="M728" s="47"/>
      <c r="N728" s="48"/>
      <c r="O728" s="185"/>
      <c r="P728" s="187"/>
      <c r="Q728" s="185"/>
      <c r="R728" s="186"/>
      <c r="S728" s="186"/>
      <c r="T728" s="187"/>
      <c r="U728" s="187"/>
      <c r="V728" s="187"/>
      <c r="W728" s="187"/>
      <c r="X728" s="214"/>
      <c r="Y728" s="215"/>
      <c r="Z728" s="36">
        <v>1</v>
      </c>
      <c r="AA728" s="34"/>
      <c r="AB728" s="35"/>
      <c r="AC728" s="35"/>
      <c r="AD728" s="35"/>
      <c r="AE728" s="324"/>
      <c r="AF728" s="325"/>
      <c r="AG728" s="326"/>
      <c r="AH728" s="36"/>
      <c r="AI728" s="56"/>
      <c r="AJ728" s="41" t="s">
        <v>44</v>
      </c>
      <c r="AK728" s="42">
        <v>43957</v>
      </c>
      <c r="AL728" s="50"/>
      <c r="AM728" s="337" t="str">
        <f>INDEX($K$6:$AE$6,1,MATCH(1,K728:AE728,-1))</f>
        <v>1510-XS</v>
      </c>
      <c r="AN728" s="337" t="str">
        <f>IF(INDEX($K$6:$AE$6,1,MATCH(1,K728:AE728,1))&lt;&gt;INDEX($K$6:$AE$6,1,MATCH(1,K728:AE728,-1)),INDEX($K$6:$AE$6,1,MATCH(1,K728:AE728,1)),"-")</f>
        <v>-</v>
      </c>
    </row>
    <row r="729" spans="1:40" x14ac:dyDescent="0.2">
      <c r="A729" s="169" t="str">
        <f>IF(IFERROR(VLOOKUP(G729,EmployesActifs,1,FALSE),"Non")&lt;&gt;"Non","Oui","Non")</f>
        <v>Non</v>
      </c>
      <c r="B729" s="172">
        <f>IF(A729="Oui",1,0)</f>
        <v>0</v>
      </c>
      <c r="C729" s="172">
        <f>IF(OR(G729="Médecin",H729="Médecin",I729="Médecin",I729="Médecins",H729="anesthésiste",H729="boursier univ.",H729="chercheur",H729="chirurgien",H729="Résident(e)",H729="Md Urg",H729="Md Card",H729="Fellow",H729="Externe Médecine",H729="Directeur de la biobanque Médecin",H729="monit.-boursier",),1,0)</f>
        <v>0</v>
      </c>
      <c r="D729" s="172">
        <f>IF(OR(G729=0,H729="Stagiaire",H729="Stagiaires",H729="Externe",H729="Externes",G729="agence",H729="STAGIAIRE INFIRMIER(ÈRE)",H729="STAGIAIRE SI",H729="STAGIAIRE PAB",H729="STAGIAIRE EN PERFUSION",H729="Stagiaire Physiothérapeute",H729="Stagiaire médecine",H729="Stagiaire - Service sociaux",H729="STAGIAIRE SOINS INFIRMIERS",H729="STAGIAIRE EXTERNE EN MÉDECINE",H729="ss",),1,0)</f>
        <v>0</v>
      </c>
      <c r="E729" s="28" t="s">
        <v>2654</v>
      </c>
      <c r="F729" s="28" t="s">
        <v>2655</v>
      </c>
      <c r="G729" s="257">
        <v>5759</v>
      </c>
      <c r="H729" s="50" t="s">
        <v>103</v>
      </c>
      <c r="I729" s="58" t="s">
        <v>65</v>
      </c>
      <c r="J729" s="273">
        <f ca="1">IF(AK729&lt;=Données!$B$2,1," ")</f>
        <v>1</v>
      </c>
      <c r="K729" s="45" t="s">
        <v>56</v>
      </c>
      <c r="L729" s="46"/>
      <c r="M729" s="47"/>
      <c r="N729" s="48"/>
      <c r="O729" s="185"/>
      <c r="P729" s="300"/>
      <c r="Q729" s="185">
        <v>1</v>
      </c>
      <c r="R729" s="186"/>
      <c r="S729" s="186"/>
      <c r="T729" s="187"/>
      <c r="U729" s="187"/>
      <c r="V729" s="187"/>
      <c r="W729" s="187"/>
      <c r="X729" s="214"/>
      <c r="Y729" s="215"/>
      <c r="Z729" s="36"/>
      <c r="AA729" s="34"/>
      <c r="AB729" s="35"/>
      <c r="AC729" s="35"/>
      <c r="AD729" s="35"/>
      <c r="AE729" s="324"/>
      <c r="AF729" s="325"/>
      <c r="AG729" s="326"/>
      <c r="AH729" s="36"/>
      <c r="AI729" s="56"/>
      <c r="AJ729" s="41" t="s">
        <v>66</v>
      </c>
      <c r="AK729" s="42">
        <v>44378</v>
      </c>
      <c r="AL729" s="50"/>
      <c r="AM729" s="337" t="str">
        <f>INDEX($K$6:$AE$6,1,MATCH(1,K729:AE729,-1))</f>
        <v>1860-S</v>
      </c>
      <c r="AN729" s="337" t="str">
        <f>IF(INDEX($K$6:$AE$6,1,MATCH(1,K729:AE729,1))&lt;&gt;INDEX($K$6:$AE$6,1,MATCH(1,K729:AE729,-1)),INDEX($K$6:$AE$6,1,MATCH(1,K729:AE729,1)),"-")</f>
        <v>-</v>
      </c>
    </row>
    <row r="730" spans="1:40" x14ac:dyDescent="0.2">
      <c r="A730" s="169" t="str">
        <f>IF(IFERROR(VLOOKUP(G730,EmployesActifs,1,FALSE),"Non")&lt;&gt;"Non","Oui","Non")</f>
        <v>Non</v>
      </c>
      <c r="B730" s="172">
        <f>IF(A730="Oui",1,0)</f>
        <v>0</v>
      </c>
      <c r="C730" s="172">
        <f>IF(OR(G730="Médecin",H730="Médecin",I730="Médecin",I730="Médecins",H730="anesthésiste",H730="boursier univ.",H730="chercheur",H730="chirurgien",H730="Résident(e)",H730="Md Urg",H730="Md Card",H730="Fellow",H730="Externe Médecine",H730="Directeur de la biobanque Médecin",H730="monit.-boursier",),1,0)</f>
        <v>0</v>
      </c>
      <c r="D730" s="172">
        <f>IF(OR(G730=0,H730="Stagiaire",H730="Stagiaires",H730="Externe",H730="Externes",G730="agence",H730="STAGIAIRE INFIRMIER(ÈRE)",H730="STAGIAIRE SI",H730="STAGIAIRE PAB",H730="STAGIAIRE EN PERFUSION",H730="Stagiaire Physiothérapeute",H730="Stagiaire médecine",H730="Stagiaire - Service sociaux",H730="STAGIAIRE SOINS INFIRMIERS",H730="STAGIAIRE EXTERNE EN MÉDECINE",H730="ss",),1,0)</f>
        <v>0</v>
      </c>
      <c r="E730" s="28" t="s">
        <v>2656</v>
      </c>
      <c r="F730" s="28" t="s">
        <v>219</v>
      </c>
      <c r="G730" s="257">
        <v>12113</v>
      </c>
      <c r="H730" s="50" t="s">
        <v>60</v>
      </c>
      <c r="I730" s="58" t="s">
        <v>575</v>
      </c>
      <c r="J730" s="273">
        <f ca="1">IF(AK730&lt;=Données!$B$2,1," ")</f>
        <v>1</v>
      </c>
      <c r="K730" s="45" t="s">
        <v>56</v>
      </c>
      <c r="L730" s="46"/>
      <c r="M730" s="47"/>
      <c r="N730" s="48"/>
      <c r="O730" s="185"/>
      <c r="P730" s="300"/>
      <c r="Q730" s="185"/>
      <c r="R730" s="186"/>
      <c r="S730" s="186">
        <v>1</v>
      </c>
      <c r="T730" s="187"/>
      <c r="U730" s="187"/>
      <c r="V730" s="187"/>
      <c r="W730" s="187"/>
      <c r="X730" s="214"/>
      <c r="Y730" s="215"/>
      <c r="Z730" s="36"/>
      <c r="AA730" s="34"/>
      <c r="AB730" s="35"/>
      <c r="AC730" s="35"/>
      <c r="AD730" s="35"/>
      <c r="AE730" s="324"/>
      <c r="AF730" s="325"/>
      <c r="AG730" s="326"/>
      <c r="AH730" s="36"/>
      <c r="AI730" s="56"/>
      <c r="AJ730" s="41" t="s">
        <v>98</v>
      </c>
      <c r="AK730" s="42">
        <v>44575</v>
      </c>
      <c r="AL730" s="50"/>
      <c r="AM730" s="337" t="str">
        <f>INDEX($K$6:$AE$6,1,MATCH(1,K730:AE730,-1))</f>
        <v>1870 +</v>
      </c>
      <c r="AN730" s="337" t="str">
        <f>IF(INDEX($K$6:$AE$6,1,MATCH(1,K730:AE730,1))&lt;&gt;INDEX($K$6:$AE$6,1,MATCH(1,K730:AE730,-1)),INDEX($K$6:$AE$6,1,MATCH(1,K730:AE730,1)),"-")</f>
        <v>-</v>
      </c>
    </row>
    <row r="731" spans="1:40" x14ac:dyDescent="0.2">
      <c r="A731" s="169" t="str">
        <f>IF(IFERROR(VLOOKUP(G731,EmployesActifs,1,FALSE),"Non")&lt;&gt;"Non","Oui","Non")</f>
        <v>Non</v>
      </c>
      <c r="B731" s="172">
        <f>IF(A731="Oui",1,0)</f>
        <v>0</v>
      </c>
      <c r="C731" s="172">
        <f>IF(OR(G731="Médecin",H731="Médecin",I731="Médecin",I731="Médecins",H731="anesthésiste",H731="boursier univ.",H731="chercheur",H731="chirurgien",H731="Résident(e)",H731="Md Urg",H731="Md Card",H731="Fellow",H731="Externe Médecine",H731="Directeur de la biobanque Médecin",H731="monit.-boursier",),1,0)</f>
        <v>0</v>
      </c>
      <c r="D731" s="172">
        <f>IF(OR(G731=0,H731="Stagiaire",H731="Stagiaires",H731="Externe",H731="Externes",G731="agence",H731="STAGIAIRE INFIRMIER(ÈRE)",H731="STAGIAIRE SI",H731="STAGIAIRE PAB",H731="STAGIAIRE EN PERFUSION",H731="Stagiaire Physiothérapeute",H731="Stagiaire médecine",H731="Stagiaire - Service sociaux",H731="STAGIAIRE SOINS INFIRMIERS",H731="STAGIAIRE EXTERNE EN MÉDECINE",H731="ss",),1,0)</f>
        <v>0</v>
      </c>
      <c r="E731" s="28" t="s">
        <v>2657</v>
      </c>
      <c r="F731" s="28" t="s">
        <v>440</v>
      </c>
      <c r="G731" s="257">
        <v>4590</v>
      </c>
      <c r="H731" s="79" t="s">
        <v>2098</v>
      </c>
      <c r="I731" s="164" t="s">
        <v>183</v>
      </c>
      <c r="J731" s="273">
        <f ca="1">IF(AK731&lt;=Données!$B$2,1," ")</f>
        <v>1</v>
      </c>
      <c r="K731" s="45" t="s">
        <v>56</v>
      </c>
      <c r="L731" s="46"/>
      <c r="M731" s="47"/>
      <c r="N731" s="48"/>
      <c r="O731" s="185"/>
      <c r="P731" s="300"/>
      <c r="Q731" s="185"/>
      <c r="R731" s="186"/>
      <c r="S731" s="186">
        <v>1</v>
      </c>
      <c r="T731" s="187"/>
      <c r="U731" s="187"/>
      <c r="V731" s="187"/>
      <c r="W731" s="187"/>
      <c r="X731" s="214"/>
      <c r="Y731" s="215"/>
      <c r="Z731" s="36"/>
      <c r="AA731" s="34"/>
      <c r="AB731" s="35"/>
      <c r="AC731" s="35"/>
      <c r="AD731" s="35"/>
      <c r="AE731" s="324"/>
      <c r="AF731" s="325"/>
      <c r="AG731" s="326"/>
      <c r="AH731" s="36"/>
      <c r="AI731" s="56"/>
      <c r="AJ731" s="41" t="s">
        <v>98</v>
      </c>
      <c r="AK731" s="42">
        <v>44575</v>
      </c>
      <c r="AL731" s="50"/>
      <c r="AM731" s="337" t="str">
        <f>INDEX($K$6:$AE$6,1,MATCH(1,K731:AE731,-1))</f>
        <v>1870 +</v>
      </c>
      <c r="AN731" s="337" t="str">
        <f>IF(INDEX($K$6:$AE$6,1,MATCH(1,K731:AE731,1))&lt;&gt;INDEX($K$6:$AE$6,1,MATCH(1,K731:AE731,-1)),INDEX($K$6:$AE$6,1,MATCH(1,K731:AE731,1)),"-")</f>
        <v>-</v>
      </c>
    </row>
    <row r="732" spans="1:40" x14ac:dyDescent="0.2">
      <c r="A732" s="169" t="str">
        <f>IF(IFERROR(VLOOKUP(G732,EmployesActifs,1,FALSE),"Non")&lt;&gt;"Non","Oui","Non")</f>
        <v>Non</v>
      </c>
      <c r="B732" s="172">
        <f>IF(A732="Oui",1,0)</f>
        <v>0</v>
      </c>
      <c r="C732" s="172">
        <f>IF(OR(G732="Médecin",H732="Médecin",I732="Médecin",I732="Médecins",H732="anesthésiste",H732="boursier univ.",H732="chercheur",H732="chirurgien",H732="Résident(e)",H732="Md Urg",H732="Md Card",H732="Fellow",H732="Externe Médecine",H732="Directeur de la biobanque Médecin",H732="monit.-boursier",),1,0)</f>
        <v>0</v>
      </c>
      <c r="D732" s="172">
        <f>IF(OR(G732=0,H732="Stagiaire",H732="Stagiaires",H732="Externe",H732="Externes",G732="agence",H732="STAGIAIRE INFIRMIER(ÈRE)",H732="STAGIAIRE SI",H732="STAGIAIRE PAB",H732="STAGIAIRE EN PERFUSION",H732="Stagiaire Physiothérapeute",H732="Stagiaire médecine",H732="Stagiaire - Service sociaux",H732="STAGIAIRE SOINS INFIRMIERS",H732="STAGIAIRE EXTERNE EN MÉDECINE",H732="ss",),1,0)</f>
        <v>0</v>
      </c>
      <c r="E732" s="28" t="s">
        <v>5009</v>
      </c>
      <c r="F732" s="28" t="s">
        <v>5010</v>
      </c>
      <c r="G732" s="257">
        <v>13340</v>
      </c>
      <c r="H732" s="79" t="s">
        <v>4942</v>
      </c>
      <c r="I732" s="164" t="s">
        <v>4943</v>
      </c>
      <c r="J732" s="273" t="str">
        <f ca="1">IF(AK732&lt;=Données!$B$2,1," ")</f>
        <v xml:space="preserve"> </v>
      </c>
      <c r="K732" s="45"/>
      <c r="L732" s="46">
        <v>1</v>
      </c>
      <c r="M732" s="47"/>
      <c r="N732" s="48"/>
      <c r="O732" s="185"/>
      <c r="P732" s="300"/>
      <c r="Q732" s="185"/>
      <c r="R732" s="186"/>
      <c r="S732" s="186"/>
      <c r="T732" s="187"/>
      <c r="U732" s="187"/>
      <c r="V732" s="187"/>
      <c r="W732" s="187"/>
      <c r="X732" s="214"/>
      <c r="Y732" s="215"/>
      <c r="Z732" s="36"/>
      <c r="AA732" s="34"/>
      <c r="AB732" s="35"/>
      <c r="AC732" s="35"/>
      <c r="AD732" s="35"/>
      <c r="AE732" s="324"/>
      <c r="AF732" s="325"/>
      <c r="AG732" s="326"/>
      <c r="AH732" s="36"/>
      <c r="AI732" s="56"/>
      <c r="AJ732" s="41" t="s">
        <v>4462</v>
      </c>
      <c r="AK732" s="42">
        <v>45265</v>
      </c>
      <c r="AL732" s="50"/>
      <c r="AM732" s="337" t="str">
        <f>INDEX($K$6:$AE$6,1,MATCH(1,K732:AE732,-1))</f>
        <v>95PFE-L2M</v>
      </c>
      <c r="AN732" s="337" t="str">
        <f>IF(INDEX($K$6:$AE$6,1,MATCH(1,K732:AE732,1))&lt;&gt;INDEX($K$6:$AE$6,1,MATCH(1,K732:AE732,-1)),INDEX($K$6:$AE$6,1,MATCH(1,K732:AE732,1)),"-")</f>
        <v>-</v>
      </c>
    </row>
    <row r="733" spans="1:40" x14ac:dyDescent="0.2">
      <c r="A733" s="169" t="str">
        <f>IF(IFERROR(VLOOKUP(G733,EmployesActifs,1,FALSE),"Non")&lt;&gt;"Non","Oui","Non")</f>
        <v>Non</v>
      </c>
      <c r="B733" s="172">
        <f>IF(A733="Oui",1,0)</f>
        <v>0</v>
      </c>
      <c r="C733" s="172">
        <f>IF(OR(G733="Médecin",H733="Médecin",I733="Médecin",I733="Médecins",H733="anesthésiste",H733="boursier univ.",H733="chercheur",H733="chirurgien",H733="Résident(e)",H733="Md Urg",H733="Md Card",H733="Fellow",H733="Externe Médecine",H733="Directeur de la biobanque Médecin",H733="monit.-boursier",),1,0)</f>
        <v>0</v>
      </c>
      <c r="D733" s="172">
        <f>IF(OR(G733=0,H733="Stagiaire",H733="Stagiaires",H733="Externe",H733="Externes",G733="agence",H733="STAGIAIRE INFIRMIER(ÈRE)",H733="STAGIAIRE SI",H733="STAGIAIRE PAB",H733="STAGIAIRE EN PERFUSION",H733="Stagiaire Physiothérapeute",H733="Stagiaire médecine",H733="Stagiaire - Service sociaux",H733="STAGIAIRE SOINS INFIRMIERS",H733="STAGIAIRE EXTERNE EN MÉDECINE",H733="ss",),1,0)</f>
        <v>0</v>
      </c>
      <c r="E733" s="28" t="s">
        <v>2661</v>
      </c>
      <c r="F733" s="28" t="s">
        <v>219</v>
      </c>
      <c r="G733" s="257">
        <v>10904</v>
      </c>
      <c r="H733" s="57" t="s">
        <v>2662</v>
      </c>
      <c r="I733" s="52" t="s">
        <v>324</v>
      </c>
      <c r="J733" s="273">
        <f ca="1">IF(AK733&lt;=Données!$B$2,1," ")</f>
        <v>1</v>
      </c>
      <c r="K733" s="45">
        <v>1</v>
      </c>
      <c r="L733" s="46"/>
      <c r="M733" s="47"/>
      <c r="N733" s="48"/>
      <c r="O733" s="185"/>
      <c r="P733" s="300"/>
      <c r="Q733" s="185"/>
      <c r="R733" s="186"/>
      <c r="S733" s="186"/>
      <c r="T733" s="187"/>
      <c r="U733" s="187"/>
      <c r="V733" s="187"/>
      <c r="W733" s="187"/>
      <c r="X733" s="214"/>
      <c r="Y733" s="215"/>
      <c r="Z733" s="36"/>
      <c r="AA733" s="34"/>
      <c r="AB733" s="35"/>
      <c r="AC733" s="35"/>
      <c r="AD733" s="35"/>
      <c r="AE733" s="324"/>
      <c r="AF733" s="325"/>
      <c r="AG733" s="326"/>
      <c r="AH733" s="36"/>
      <c r="AI733" s="56"/>
      <c r="AJ733" s="41" t="s">
        <v>98</v>
      </c>
      <c r="AK733" s="42">
        <v>44572</v>
      </c>
      <c r="AL733" s="50"/>
      <c r="AM733" s="337" t="str">
        <f>INDEX($K$6:$AE$6,1,MATCH(1,K733:AE733,-1))</f>
        <v>95PFE-L2S</v>
      </c>
      <c r="AN733" s="337" t="str">
        <f>IF(INDEX($K$6:$AE$6,1,MATCH(1,K733:AE733,1))&lt;&gt;INDEX($K$6:$AE$6,1,MATCH(1,K733:AE733,-1)),INDEX($K$6:$AE$6,1,MATCH(1,K733:AE733,1)),"-")</f>
        <v>-</v>
      </c>
    </row>
    <row r="734" spans="1:40" x14ac:dyDescent="0.2">
      <c r="A734" s="169" t="str">
        <f>IF(IFERROR(VLOOKUP(G734,EmployesActifs,1,FALSE),"Non")&lt;&gt;"Non","Oui","Non")</f>
        <v>Non</v>
      </c>
      <c r="B734" s="172">
        <f>IF(A734="Oui",1,0)</f>
        <v>0</v>
      </c>
      <c r="C734" s="172">
        <f>IF(OR(G734="Médecin",H734="Médecin",I734="Médecin",I734="Médecins",H734="anesthésiste",H734="boursier univ.",H734="chercheur",H734="chirurgien",H734="Résident(e)",H734="Md Urg",H734="Md Card",H734="Fellow",H734="Externe Médecine",H734="Directeur de la biobanque Médecin",H734="monit.-boursier",),1,0)</f>
        <v>0</v>
      </c>
      <c r="D734" s="172">
        <f>IF(OR(G734=0,H734="Stagiaire",H734="Stagiaires",H734="Externe",H734="Externes",G734="agence",H734="STAGIAIRE INFIRMIER(ÈRE)",H734="STAGIAIRE SI",H734="STAGIAIRE PAB",H734="STAGIAIRE EN PERFUSION",H734="Stagiaire Physiothérapeute",H734="Stagiaire médecine",H734="Stagiaire - Service sociaux",H734="STAGIAIRE SOINS INFIRMIERS",H734="STAGIAIRE EXTERNE EN MÉDECINE",H734="ss",),1,0)</f>
        <v>0</v>
      </c>
      <c r="E734" s="28" t="s">
        <v>2664</v>
      </c>
      <c r="F734" s="28" t="s">
        <v>4362</v>
      </c>
      <c r="G734" s="255">
        <v>13142</v>
      </c>
      <c r="H734" s="79" t="s">
        <v>570</v>
      </c>
      <c r="I734" s="164" t="s">
        <v>5577</v>
      </c>
      <c r="J734" s="273" t="str">
        <f ca="1">IF(AK734&lt;=Données!$B$2,1," ")</f>
        <v xml:space="preserve"> </v>
      </c>
      <c r="K734" s="45" t="s">
        <v>56</v>
      </c>
      <c r="L734" s="46" t="s">
        <v>56</v>
      </c>
      <c r="M734" s="47" t="s">
        <v>56</v>
      </c>
      <c r="N734" s="48"/>
      <c r="O734" s="185"/>
      <c r="P734" s="300"/>
      <c r="Q734" s="185"/>
      <c r="R734" s="186"/>
      <c r="S734" s="186">
        <v>1</v>
      </c>
      <c r="T734" s="187"/>
      <c r="U734" s="187"/>
      <c r="V734" s="187"/>
      <c r="W734" s="187"/>
      <c r="X734" s="214"/>
      <c r="Y734" s="215"/>
      <c r="Z734" s="36"/>
      <c r="AA734" s="34"/>
      <c r="AB734" s="35"/>
      <c r="AC734" s="35"/>
      <c r="AD734" s="35"/>
      <c r="AE734" s="324"/>
      <c r="AF734" s="325"/>
      <c r="AG734" s="326"/>
      <c r="AH734" s="36"/>
      <c r="AI734" s="56"/>
      <c r="AJ734" s="41" t="s">
        <v>4462</v>
      </c>
      <c r="AK734" s="42">
        <v>45532</v>
      </c>
      <c r="AL734" s="50"/>
      <c r="AM734" s="337" t="str">
        <f>INDEX($K$6:$AE$6,1,MATCH(1,K734:AE734,-1))</f>
        <v>1870 +</v>
      </c>
      <c r="AN734" s="337" t="str">
        <f>IF(INDEX($K$6:$AE$6,1,MATCH(1,K734:AE734,1))&lt;&gt;INDEX($K$6:$AE$6,1,MATCH(1,K734:AE734,-1)),INDEX($K$6:$AE$6,1,MATCH(1,K734:AE734,1)),"-")</f>
        <v>-</v>
      </c>
    </row>
    <row r="735" spans="1:40" x14ac:dyDescent="0.2">
      <c r="A735" s="169" t="str">
        <f>IF(IFERROR(VLOOKUP(G735,EmployesActifs,1,FALSE),"Non")&lt;&gt;"Non","Oui","Non")</f>
        <v>Non</v>
      </c>
      <c r="B735" s="172">
        <f>IF(A735="Oui",1,0)</f>
        <v>0</v>
      </c>
      <c r="C735" s="172">
        <f>IF(OR(G735="Médecin",H735="Médecin",I735="Médecin",I735="Médecins",H735="anesthésiste",H735="boursier univ.",H735="chercheur",H735="chirurgien",H735="Résident(e)",H735="Md Urg",H735="Md Card",H735="Fellow",H735="Externe Médecine",H735="Directeur de la biobanque Médecin",H735="monit.-boursier",),1,0)</f>
        <v>0</v>
      </c>
      <c r="D735" s="172">
        <f>IF(OR(G735=0,H735="Stagiaire",H735="Stagiaires",H735="Externe",H735="Externes",G735="agence",H735="STAGIAIRE INFIRMIER(ÈRE)",H735="STAGIAIRE SI",H735="STAGIAIRE PAB",H735="STAGIAIRE EN PERFUSION",H735="Stagiaire Physiothérapeute",H735="Stagiaire médecine",H735="Stagiaire - Service sociaux",H735="STAGIAIRE SOINS INFIRMIERS",H735="STAGIAIRE EXTERNE EN MÉDECINE",H735="ss",),1,0)</f>
        <v>0</v>
      </c>
      <c r="E735" s="28" t="s">
        <v>3048</v>
      </c>
      <c r="F735" s="28" t="s">
        <v>3049</v>
      </c>
      <c r="G735" s="257">
        <v>12661</v>
      </c>
      <c r="H735" s="57" t="s">
        <v>60</v>
      </c>
      <c r="I735" s="52" t="s">
        <v>382</v>
      </c>
      <c r="J735" s="273">
        <f ca="1">IF(AK735&lt;=Données!$B$2,1," ")</f>
        <v>1</v>
      </c>
      <c r="K735" s="45"/>
      <c r="L735" s="46">
        <v>1</v>
      </c>
      <c r="M735" s="47"/>
      <c r="N735" s="48"/>
      <c r="O735" s="185"/>
      <c r="P735" s="300"/>
      <c r="Q735" s="185"/>
      <c r="R735" s="186"/>
      <c r="S735" s="186"/>
      <c r="T735" s="187"/>
      <c r="U735" s="187"/>
      <c r="V735" s="187"/>
      <c r="W735" s="187"/>
      <c r="X735" s="214"/>
      <c r="Y735" s="215"/>
      <c r="Z735" s="36"/>
      <c r="AA735" s="34"/>
      <c r="AB735" s="35"/>
      <c r="AC735" s="35"/>
      <c r="AD735" s="35"/>
      <c r="AE735" s="324"/>
      <c r="AF735" s="325"/>
      <c r="AG735" s="326"/>
      <c r="AH735" s="36"/>
      <c r="AI735" s="56"/>
      <c r="AJ735" s="41" t="s">
        <v>2858</v>
      </c>
      <c r="AK735" s="42">
        <v>44888</v>
      </c>
      <c r="AL735" s="50"/>
      <c r="AM735" s="337" t="str">
        <f>INDEX($K$6:$AE$6,1,MATCH(1,K735:AE735,-1))</f>
        <v>95PFE-L2M</v>
      </c>
      <c r="AN735" s="337" t="str">
        <f>IF(INDEX($K$6:$AE$6,1,MATCH(1,K735:AE735,1))&lt;&gt;INDEX($K$6:$AE$6,1,MATCH(1,K735:AE735,-1)),INDEX($K$6:$AE$6,1,MATCH(1,K735:AE735,1)),"-")</f>
        <v>-</v>
      </c>
    </row>
    <row r="736" spans="1:40" x14ac:dyDescent="0.2">
      <c r="A736" s="169" t="str">
        <f>IF(IFERROR(VLOOKUP(G736,EmployesActifs,1,FALSE),"Non")&lt;&gt;"Non","Oui","Non")</f>
        <v>Non</v>
      </c>
      <c r="B736" s="172">
        <f>IF(A736="Oui",1,0)</f>
        <v>0</v>
      </c>
      <c r="C736" s="172">
        <f>IF(OR(G736="Médecin",H736="Médecin",I736="Médecin",I736="Médecins",H736="anesthésiste",H736="boursier univ.",H736="chercheur",H736="chirurgien",H736="Résident(e)",H736="Md Urg",H736="Md Card",H736="Fellow",H736="Externe Médecine",H736="Directeur de la biobanque Médecin",H736="monit.-boursier",),1,0)</f>
        <v>0</v>
      </c>
      <c r="D736" s="172">
        <f>IF(OR(G736=0,H736="Stagiaire",H736="Stagiaires",H736="Externe",H736="Externes",G736="agence",H736="STAGIAIRE INFIRMIER(ÈRE)",H736="STAGIAIRE SI",H736="STAGIAIRE PAB",H736="STAGIAIRE EN PERFUSION",H736="Stagiaire Physiothérapeute",H736="Stagiaire médecine",H736="Stagiaire - Service sociaux",H736="STAGIAIRE SOINS INFIRMIERS",H736="STAGIAIRE EXTERNE EN MÉDECINE",H736="ss",),1,0)</f>
        <v>0</v>
      </c>
      <c r="E736" s="28" t="s">
        <v>3350</v>
      </c>
      <c r="F736" s="28" t="s">
        <v>5610</v>
      </c>
      <c r="G736" s="257">
        <v>13819</v>
      </c>
      <c r="H736" s="79" t="s">
        <v>54</v>
      </c>
      <c r="I736" s="164" t="s">
        <v>55</v>
      </c>
      <c r="J736" s="273" t="str">
        <f ca="1">IF(AK736&lt;=Données!$B$2,1," ")</f>
        <v xml:space="preserve"> </v>
      </c>
      <c r="K736" s="45">
        <v>1</v>
      </c>
      <c r="L736" s="46"/>
      <c r="M736" s="47"/>
      <c r="N736" s="48"/>
      <c r="O736" s="185"/>
      <c r="P736" s="300"/>
      <c r="Q736" s="185"/>
      <c r="R736" s="186"/>
      <c r="S736" s="186"/>
      <c r="T736" s="187"/>
      <c r="U736" s="187"/>
      <c r="V736" s="187"/>
      <c r="W736" s="187"/>
      <c r="X736" s="214"/>
      <c r="Y736" s="215"/>
      <c r="Z736" s="36"/>
      <c r="AA736" s="34"/>
      <c r="AB736" s="35"/>
      <c r="AC736" s="35"/>
      <c r="AD736" s="35"/>
      <c r="AE736" s="324"/>
      <c r="AF736" s="325"/>
      <c r="AG736" s="326"/>
      <c r="AH736" s="344"/>
      <c r="AI736" s="56"/>
      <c r="AJ736" s="41" t="s">
        <v>50</v>
      </c>
      <c r="AK736" s="42">
        <v>45724</v>
      </c>
      <c r="AL736" s="50"/>
      <c r="AM736" s="337" t="str">
        <f>INDEX($K$6:$AE$6,1,MATCH(1,K736:AE736,-1))</f>
        <v>95PFE-L2S</v>
      </c>
      <c r="AN736" s="337" t="str">
        <f>IF(INDEX($K$6:$AE$6,1,MATCH(1,K736:AE736,1))&lt;&gt;INDEX($K$6:$AE$6,1,MATCH(1,K736:AE736,-1)),INDEX($K$6:$AE$6,1,MATCH(1,K736:AE736,1)),"-")</f>
        <v>-</v>
      </c>
    </row>
    <row r="737" spans="1:40" x14ac:dyDescent="0.2">
      <c r="A737" s="169" t="str">
        <f>IF(IFERROR(VLOOKUP(G737,EmployesActifs,1,FALSE),"Non")&lt;&gt;"Non","Oui","Non")</f>
        <v>Non</v>
      </c>
      <c r="B737" s="172">
        <f>IF(A737="Oui",1,0)</f>
        <v>0</v>
      </c>
      <c r="C737" s="172">
        <f>IF(OR(G737="Médecin",H737="Médecin",I737="Médecin",I737="Médecins",H737="anesthésiste",H737="boursier univ.",H737="chercheur",H737="chirurgien",H737="Résident(e)",H737="Md Urg",H737="Md Card",H737="Fellow",H737="Externe Médecine",H737="Directeur de la biobanque Médecin",H737="monit.-boursier",),1,0)</f>
        <v>0</v>
      </c>
      <c r="D737" s="172">
        <f>IF(OR(G737=0,H737="Stagiaire",H737="Stagiaires",H737="Externe",H737="Externes",G737="agence",H737="STAGIAIRE INFIRMIER(ÈRE)",H737="STAGIAIRE SI",H737="STAGIAIRE PAB",H737="STAGIAIRE EN PERFUSION",H737="Stagiaire Physiothérapeute",H737="Stagiaire médecine",H737="Stagiaire - Service sociaux",H737="STAGIAIRE SOINS INFIRMIERS",H737="STAGIAIRE EXTERNE EN MÉDECINE",H737="ss",),1,0)</f>
        <v>0</v>
      </c>
      <c r="E737" s="28" t="s">
        <v>3350</v>
      </c>
      <c r="F737" s="28" t="s">
        <v>5617</v>
      </c>
      <c r="G737" s="257">
        <v>13831</v>
      </c>
      <c r="H737" s="79" t="s">
        <v>54</v>
      </c>
      <c r="I737" s="164" t="s">
        <v>55</v>
      </c>
      <c r="J737" s="273" t="str">
        <f ca="1">IF(AK737&lt;=Données!$B$2,1," ")</f>
        <v xml:space="preserve"> </v>
      </c>
      <c r="K737" s="45" t="s">
        <v>56</v>
      </c>
      <c r="L737" s="46"/>
      <c r="M737" s="47"/>
      <c r="N737" s="48"/>
      <c r="O737" s="185"/>
      <c r="P737" s="300"/>
      <c r="Q737" s="185"/>
      <c r="R737" s="186"/>
      <c r="S737" s="186">
        <v>1</v>
      </c>
      <c r="T737" s="187"/>
      <c r="U737" s="187"/>
      <c r="V737" s="187"/>
      <c r="W737" s="187"/>
      <c r="X737" s="214"/>
      <c r="Y737" s="215"/>
      <c r="Z737" s="36"/>
      <c r="AA737" s="34"/>
      <c r="AB737" s="35"/>
      <c r="AC737" s="35"/>
      <c r="AD737" s="35"/>
      <c r="AE737" s="324"/>
      <c r="AF737" s="325"/>
      <c r="AG737" s="326"/>
      <c r="AH737" s="344"/>
      <c r="AI737" s="56"/>
      <c r="AJ737" s="41" t="s">
        <v>50</v>
      </c>
      <c r="AK737" s="42">
        <v>45724</v>
      </c>
      <c r="AL737" s="50"/>
      <c r="AM737" s="337" t="str">
        <f>INDEX($K$6:$AE$6,1,MATCH(1,K737:AE737,-1))</f>
        <v>1870 +</v>
      </c>
      <c r="AN737" s="337" t="str">
        <f>IF(INDEX($K$6:$AE$6,1,MATCH(1,K737:AE737,1))&lt;&gt;INDEX($K$6:$AE$6,1,MATCH(1,K737:AE737,-1)),INDEX($K$6:$AE$6,1,MATCH(1,K737:AE737,1)),"-")</f>
        <v>-</v>
      </c>
    </row>
    <row r="738" spans="1:40" x14ac:dyDescent="0.2">
      <c r="A738" s="169" t="str">
        <f>IF(IFERROR(VLOOKUP(G738,EmployesActifs,1,FALSE),"Non")&lt;&gt;"Non","Oui","Non")</f>
        <v>Non</v>
      </c>
      <c r="B738" s="172">
        <f>IF(A738="Oui",1,0)</f>
        <v>0</v>
      </c>
      <c r="C738" s="172">
        <f>IF(OR(G738="Médecin",H738="Médecin",I738="Médecin",I738="Médecins",H738="anesthésiste",H738="boursier univ.",H738="chercheur",H738="chirurgien",H738="Résident(e)",H738="Md Urg",H738="Md Card",H738="Fellow",H738="Externe Médecine",H738="Directeur de la biobanque Médecin",H738="monit.-boursier",),1,0)</f>
        <v>0</v>
      </c>
      <c r="D738" s="172">
        <f>IF(OR(G738=0,H738="Stagiaire",H738="Stagiaires",H738="Externe",H738="Externes",G738="agence",H738="STAGIAIRE INFIRMIER(ÈRE)",H738="STAGIAIRE SI",H738="STAGIAIRE PAB",H738="STAGIAIRE EN PERFUSION",H738="Stagiaire Physiothérapeute",H738="Stagiaire médecine",H738="Stagiaire - Service sociaux",H738="STAGIAIRE SOINS INFIRMIERS",H738="STAGIAIRE EXTERNE EN MÉDECINE",H738="ss",),1,0)</f>
        <v>0</v>
      </c>
      <c r="E738" s="28" t="s">
        <v>2667</v>
      </c>
      <c r="F738" s="28" t="s">
        <v>599</v>
      </c>
      <c r="G738" s="257">
        <v>11278</v>
      </c>
      <c r="H738" s="57" t="s">
        <v>42</v>
      </c>
      <c r="I738" s="52" t="s">
        <v>401</v>
      </c>
      <c r="J738" s="273">
        <f ca="1">IF(AK738&lt;=Données!$B$2,1," ")</f>
        <v>1</v>
      </c>
      <c r="K738" s="45"/>
      <c r="L738" s="46"/>
      <c r="M738" s="47"/>
      <c r="N738" s="48"/>
      <c r="O738" s="185"/>
      <c r="P738" s="300"/>
      <c r="Q738" s="185">
        <v>1</v>
      </c>
      <c r="R738" s="186" t="s">
        <v>56</v>
      </c>
      <c r="S738" s="186" t="s">
        <v>56</v>
      </c>
      <c r="T738" s="187"/>
      <c r="U738" s="187"/>
      <c r="V738" s="187"/>
      <c r="W738" s="187"/>
      <c r="X738" s="214"/>
      <c r="Y738" s="215"/>
      <c r="Z738" s="36">
        <v>1</v>
      </c>
      <c r="AA738" s="34" t="s">
        <v>56</v>
      </c>
      <c r="AB738" s="35" t="s">
        <v>56</v>
      </c>
      <c r="AC738" s="35"/>
      <c r="AD738" s="35" t="s">
        <v>56</v>
      </c>
      <c r="AE738" s="324" t="s">
        <v>56</v>
      </c>
      <c r="AF738" s="325"/>
      <c r="AG738" s="326"/>
      <c r="AH738" s="36"/>
      <c r="AI738" s="56"/>
      <c r="AJ738" s="41" t="s">
        <v>290</v>
      </c>
      <c r="AK738" s="42">
        <v>44047</v>
      </c>
      <c r="AL738" s="50"/>
      <c r="AM738" s="337" t="str">
        <f>INDEX($K$6:$AE$6,1,MATCH(1,K738:AE738,-1))</f>
        <v>1860-S</v>
      </c>
      <c r="AN738" s="337" t="str">
        <f>IF(INDEX($K$6:$AE$6,1,MATCH(1,K738:AE738,1))&lt;&gt;INDEX($K$6:$AE$6,1,MATCH(1,K738:AE738,-1)),INDEX($K$6:$AE$6,1,MATCH(1,K738:AE738,1)),"-")</f>
        <v>1510-XS</v>
      </c>
    </row>
    <row r="739" spans="1:40" x14ac:dyDescent="0.2">
      <c r="A739" s="169" t="str">
        <f>IF(IFERROR(VLOOKUP(G739,EmployesActifs,1,FALSE),"Non")&lt;&gt;"Non","Oui","Non")</f>
        <v>Non</v>
      </c>
      <c r="B739" s="172">
        <f>IF(A739="Oui",1,0)</f>
        <v>0</v>
      </c>
      <c r="C739" s="172">
        <f>IF(OR(G739="Médecin",H739="Médecin",I739="Médecin",I739="Médecins",H739="anesthésiste",H739="boursier univ.",H739="chercheur",H739="chirurgien",H739="Résident(e)",H739="Md Urg",H739="Md Card",H739="Fellow",H739="Externe Médecine",H739="Directeur de la biobanque Médecin",H739="monit.-boursier",),1,0)</f>
        <v>0</v>
      </c>
      <c r="D739" s="172">
        <f>IF(OR(G739=0,H739="Stagiaire",H739="Stagiaires",H739="Externe",H739="Externes",G739="agence",H739="STAGIAIRE INFIRMIER(ÈRE)",H739="STAGIAIRE SI",H739="STAGIAIRE PAB",H739="STAGIAIRE EN PERFUSION",H739="Stagiaire Physiothérapeute",H739="Stagiaire médecine",H739="Stagiaire - Service sociaux",H739="STAGIAIRE SOINS INFIRMIERS",H739="STAGIAIRE EXTERNE EN MÉDECINE",H739="ss",),1,0)</f>
        <v>0</v>
      </c>
      <c r="E739" s="28" t="s">
        <v>2667</v>
      </c>
      <c r="F739" s="28" t="s">
        <v>281</v>
      </c>
      <c r="G739" s="257">
        <v>772</v>
      </c>
      <c r="H739" s="79" t="s">
        <v>1087</v>
      </c>
      <c r="I739" s="164" t="s">
        <v>84</v>
      </c>
      <c r="J739" s="273">
        <f ca="1">IF(AK739&lt;=Données!$B$2,1," ")</f>
        <v>1</v>
      </c>
      <c r="K739" s="45" t="s">
        <v>56</v>
      </c>
      <c r="L739" s="46"/>
      <c r="M739" s="47"/>
      <c r="N739" s="48"/>
      <c r="O739" s="185"/>
      <c r="P739" s="300"/>
      <c r="Q739" s="185"/>
      <c r="R739" s="186"/>
      <c r="S739" s="186">
        <v>1</v>
      </c>
      <c r="T739" s="187"/>
      <c r="U739" s="187"/>
      <c r="V739" s="187"/>
      <c r="W739" s="187"/>
      <c r="X739" s="214"/>
      <c r="Y739" s="215"/>
      <c r="Z739" s="36"/>
      <c r="AA739" s="34"/>
      <c r="AB739" s="35"/>
      <c r="AC739" s="35"/>
      <c r="AD739" s="35"/>
      <c r="AE739" s="324"/>
      <c r="AF739" s="325"/>
      <c r="AG739" s="326"/>
      <c r="AH739" s="36"/>
      <c r="AI739" s="56"/>
      <c r="AJ739" s="41" t="s">
        <v>98</v>
      </c>
      <c r="AK739" s="42">
        <v>44572</v>
      </c>
      <c r="AL739" s="50"/>
      <c r="AM739" s="337" t="str">
        <f>INDEX($K$6:$AE$6,1,MATCH(1,K739:AE739,-1))</f>
        <v>1870 +</v>
      </c>
      <c r="AN739" s="337" t="str">
        <f>IF(INDEX($K$6:$AE$6,1,MATCH(1,K739:AE739,1))&lt;&gt;INDEX($K$6:$AE$6,1,MATCH(1,K739:AE739,-1)),INDEX($K$6:$AE$6,1,MATCH(1,K739:AE739,1)),"-")</f>
        <v>-</v>
      </c>
    </row>
    <row r="740" spans="1:40" x14ac:dyDescent="0.2">
      <c r="A740" s="169" t="str">
        <f>IF(IFERROR(VLOOKUP(G740,EmployesActifs,1,FALSE),"Non")&lt;&gt;"Non","Oui","Non")</f>
        <v>Non</v>
      </c>
      <c r="B740" s="172">
        <f>IF(A740="Oui",1,0)</f>
        <v>0</v>
      </c>
      <c r="C740" s="172">
        <f>IF(OR(G740="Médecin",H740="Médecin",I740="Médecin",I740="Médecins",H740="anesthésiste",H740="boursier univ.",H740="chercheur",H740="chirurgien",H740="Résident(e)",H740="Md Urg",H740="Md Card",H740="Fellow",H740="Externe Médecine",H740="Directeur de la biobanque Médecin",H740="monit.-boursier",),1,0)</f>
        <v>0</v>
      </c>
      <c r="D740" s="172">
        <f>IF(OR(G740=0,H740="Stagiaire",H740="Stagiaires",H740="Externe",H740="Externes",G740="agence",H740="STAGIAIRE INFIRMIER(ÈRE)",H740="STAGIAIRE SI",H740="STAGIAIRE PAB",H740="STAGIAIRE EN PERFUSION",H740="Stagiaire Physiothérapeute",H740="Stagiaire médecine",H740="Stagiaire - Service sociaux",H740="STAGIAIRE SOINS INFIRMIERS",H740="STAGIAIRE EXTERNE EN MÉDECINE",H740="ss",),1,0)</f>
        <v>0</v>
      </c>
      <c r="E740" s="28" t="s">
        <v>2667</v>
      </c>
      <c r="F740" s="28" t="s">
        <v>2926</v>
      </c>
      <c r="G740" s="255">
        <v>12251</v>
      </c>
      <c r="H740" s="79" t="s">
        <v>1924</v>
      </c>
      <c r="I740" s="164" t="s">
        <v>258</v>
      </c>
      <c r="J740" s="29">
        <f ca="1">IF(AK740&lt;=Données!$B$2,1," ")</f>
        <v>1</v>
      </c>
      <c r="K740" s="45"/>
      <c r="L740" s="46">
        <v>1</v>
      </c>
      <c r="M740" s="47"/>
      <c r="N740" s="48"/>
      <c r="O740" s="185"/>
      <c r="P740" s="300"/>
      <c r="Q740" s="185"/>
      <c r="R740" s="186"/>
      <c r="S740" s="186"/>
      <c r="T740" s="187"/>
      <c r="U740" s="187"/>
      <c r="V740" s="187"/>
      <c r="W740" s="187"/>
      <c r="X740" s="214"/>
      <c r="Y740" s="215"/>
      <c r="Z740" s="36"/>
      <c r="AA740" s="34"/>
      <c r="AB740" s="35"/>
      <c r="AC740" s="35"/>
      <c r="AD740" s="35"/>
      <c r="AE740" s="324"/>
      <c r="AF740" s="325"/>
      <c r="AG740" s="326"/>
      <c r="AH740" s="36"/>
      <c r="AI740" s="56"/>
      <c r="AJ740" s="41" t="s">
        <v>290</v>
      </c>
      <c r="AK740" s="42">
        <v>44774</v>
      </c>
      <c r="AL740" s="50"/>
      <c r="AM740" s="337" t="str">
        <f>INDEX($K$6:$AE$6,1,MATCH(1,K740:AE740,-1))</f>
        <v>95PFE-L2M</v>
      </c>
      <c r="AN740" s="337" t="str">
        <f>IF(INDEX($K$6:$AE$6,1,MATCH(1,K740:AE740,1))&lt;&gt;INDEX($K$6:$AE$6,1,MATCH(1,K740:AE740,-1)),INDEX($K$6:$AE$6,1,MATCH(1,K740:AE740,1)),"-")</f>
        <v>-</v>
      </c>
    </row>
    <row r="741" spans="1:40" x14ac:dyDescent="0.2">
      <c r="A741" s="169" t="str">
        <f>IF(IFERROR(VLOOKUP(G741,EmployesActifs,1,FALSE),"Non")&lt;&gt;"Non","Oui","Non")</f>
        <v>Non</v>
      </c>
      <c r="B741" s="172">
        <f>IF(A741="Oui",1,0)</f>
        <v>0</v>
      </c>
      <c r="C741" s="172">
        <f>IF(OR(G741="Médecin",H741="Médecin",I741="Médecin",I741="Médecins",H741="anesthésiste",H741="boursier univ.",H741="chercheur",H741="chirurgien",H741="Résident(e)",H741="Md Urg",H741="Md Card",H741="Fellow",H741="Externe Médecine",H741="Directeur de la biobanque Médecin",H741="monit.-boursier",),1,0)</f>
        <v>0</v>
      </c>
      <c r="D741" s="172">
        <f>IF(OR(G741=0,H741="Stagiaire",H741="Stagiaires",H741="Externe",H741="Externes",G741="agence",H741="STAGIAIRE INFIRMIER(ÈRE)",H741="STAGIAIRE SI",H741="STAGIAIRE PAB",H741="STAGIAIRE EN PERFUSION",H741="Stagiaire Physiothérapeute",H741="Stagiaire médecine",H741="Stagiaire - Service sociaux",H741="STAGIAIRE SOINS INFIRMIERS",H741="STAGIAIRE EXTERNE EN MÉDECINE",H741="ss",),1,0)</f>
        <v>0</v>
      </c>
      <c r="E741" s="28" t="s">
        <v>2675</v>
      </c>
      <c r="F741" s="28" t="s">
        <v>281</v>
      </c>
      <c r="G741" s="257">
        <v>11976</v>
      </c>
      <c r="H741" s="57" t="s">
        <v>69</v>
      </c>
      <c r="I741" s="52" t="s">
        <v>213</v>
      </c>
      <c r="J741" s="273">
        <f ca="1">IF(AK741&lt;=Données!$B$2,1," ")</f>
        <v>1</v>
      </c>
      <c r="K741" s="45" t="s">
        <v>56</v>
      </c>
      <c r="L741" s="46">
        <v>1</v>
      </c>
      <c r="M741" s="47"/>
      <c r="N741" s="48"/>
      <c r="O741" s="185"/>
      <c r="P741" s="300"/>
      <c r="Q741" s="185"/>
      <c r="R741" s="186"/>
      <c r="S741" s="186"/>
      <c r="T741" s="187"/>
      <c r="U741" s="187"/>
      <c r="V741" s="187"/>
      <c r="W741" s="187"/>
      <c r="X741" s="214"/>
      <c r="Y741" s="215"/>
      <c r="Z741" s="36"/>
      <c r="AA741" s="34"/>
      <c r="AB741" s="35"/>
      <c r="AC741" s="35"/>
      <c r="AD741" s="35"/>
      <c r="AE741" s="324"/>
      <c r="AF741" s="325"/>
      <c r="AG741" s="326"/>
      <c r="AH741" s="36"/>
      <c r="AI741" s="56"/>
      <c r="AJ741" s="41" t="s">
        <v>85</v>
      </c>
      <c r="AK741" s="42">
        <v>44560</v>
      </c>
      <c r="AL741" s="50"/>
      <c r="AM741" s="337" t="str">
        <f>INDEX($K$6:$AE$6,1,MATCH(1,K741:AE741,-1))</f>
        <v>95PFE-L2M</v>
      </c>
      <c r="AN741" s="337" t="str">
        <f>IF(INDEX($K$6:$AE$6,1,MATCH(1,K741:AE741,1))&lt;&gt;INDEX($K$6:$AE$6,1,MATCH(1,K741:AE741,-1)),INDEX($K$6:$AE$6,1,MATCH(1,K741:AE741,1)),"-")</f>
        <v>-</v>
      </c>
    </row>
    <row r="742" spans="1:40" x14ac:dyDescent="0.2">
      <c r="A742" s="169" t="str">
        <f>IF(IFERROR(VLOOKUP(G742,EmployesActifs,1,FALSE),"Non")&lt;&gt;"Non","Oui","Non")</f>
        <v>Non</v>
      </c>
      <c r="B742" s="172">
        <f>IF(A742="Oui",1,0)</f>
        <v>0</v>
      </c>
      <c r="C742" s="172">
        <f>IF(OR(G742="Médecin",H742="Médecin",I742="Médecin",I742="Médecins",H742="anesthésiste",H742="boursier univ.",H742="chercheur",H742="chirurgien",H742="Résident(e)",H742="Md Urg",H742="Md Card",H742="Fellow",H742="Externe Médecine",H742="Directeur de la biobanque Médecin",H742="monit.-boursier",),1,0)</f>
        <v>0</v>
      </c>
      <c r="D742" s="172">
        <f>IF(OR(G742=0,H742="Stagiaire",H742="Stagiaires",H742="Externe",H742="Externes",G742="agence",H742="STAGIAIRE INFIRMIER(ÈRE)",H742="STAGIAIRE SI",H742="STAGIAIRE PAB",H742="STAGIAIRE EN PERFUSION",H742="Stagiaire Physiothérapeute",H742="Stagiaire médecine",H742="Stagiaire - Service sociaux",H742="STAGIAIRE SOINS INFIRMIERS",H742="STAGIAIRE EXTERNE EN MÉDECINE",H742="ss",),1,0)</f>
        <v>0</v>
      </c>
      <c r="E742" s="28" t="s">
        <v>2681</v>
      </c>
      <c r="F742" s="28" t="s">
        <v>1211</v>
      </c>
      <c r="G742" s="257">
        <v>8777</v>
      </c>
      <c r="H742" s="57" t="s">
        <v>54</v>
      </c>
      <c r="I742" s="66" t="s">
        <v>2308</v>
      </c>
      <c r="J742" s="273">
        <f ca="1">IF(AK742&lt;=Données!$B$2,1," ")</f>
        <v>1</v>
      </c>
      <c r="K742" s="45"/>
      <c r="L742" s="46" t="s">
        <v>56</v>
      </c>
      <c r="M742" s="47" t="s">
        <v>56</v>
      </c>
      <c r="N742" s="48"/>
      <c r="O742" s="185"/>
      <c r="P742" s="187"/>
      <c r="Q742" s="185"/>
      <c r="R742" s="186"/>
      <c r="S742" s="186"/>
      <c r="T742" s="187"/>
      <c r="U742" s="187"/>
      <c r="V742" s="187"/>
      <c r="W742" s="187"/>
      <c r="X742" s="214"/>
      <c r="Y742" s="215"/>
      <c r="Z742" s="36"/>
      <c r="AA742" s="34"/>
      <c r="AB742" s="35">
        <v>1</v>
      </c>
      <c r="AC742" s="35"/>
      <c r="AD742" s="35"/>
      <c r="AE742" s="324"/>
      <c r="AF742" s="325"/>
      <c r="AG742" s="326"/>
      <c r="AH742" s="36"/>
      <c r="AI742" s="56"/>
      <c r="AJ742" s="41" t="s">
        <v>66</v>
      </c>
      <c r="AK742" s="42">
        <v>44267</v>
      </c>
      <c r="AL742" s="50" t="s">
        <v>2682</v>
      </c>
      <c r="AM742" s="337" t="str">
        <f>INDEX($K$6:$AE$6,1,MATCH(1,K742:AE742,-1))</f>
        <v>1512-M</v>
      </c>
      <c r="AN742" s="337" t="str">
        <f>IF(INDEX($K$6:$AE$6,1,MATCH(1,K742:AE742,1))&lt;&gt;INDEX($K$6:$AE$6,1,MATCH(1,K742:AE742,-1)),INDEX($K$6:$AE$6,1,MATCH(1,K742:AE742,1)),"-")</f>
        <v>-</v>
      </c>
    </row>
    <row r="743" spans="1:40" x14ac:dyDescent="0.2">
      <c r="A743" s="169" t="str">
        <f>IF(IFERROR(VLOOKUP(G743,EmployesActifs,1,FALSE),"Non")&lt;&gt;"Non","Oui","Non")</f>
        <v>Non</v>
      </c>
      <c r="B743" s="172">
        <f>IF(A743="Oui",1,0)</f>
        <v>0</v>
      </c>
      <c r="C743" s="172">
        <f>IF(OR(G743="Médecin",H743="Médecin",I743="Médecin",I743="Médecins",H743="anesthésiste",H743="boursier univ.",H743="chercheur",H743="chirurgien",H743="Résident(e)",H743="Md Urg",H743="Md Card",H743="Fellow",H743="Externe Médecine",H743="Directeur de la biobanque Médecin",H743="monit.-boursier",),1,0)</f>
        <v>0</v>
      </c>
      <c r="D743" s="172">
        <f>IF(OR(G743=0,H743="Stagiaire",H743="Stagiaires",H743="Externe",H743="Externes",G743="agence",H743="STAGIAIRE INFIRMIER(ÈRE)",H743="STAGIAIRE SI",H743="STAGIAIRE PAB",H743="STAGIAIRE EN PERFUSION",H743="Stagiaire Physiothérapeute",H743="Stagiaire médecine",H743="Stagiaire - Service sociaux",H743="STAGIAIRE SOINS INFIRMIERS",H743="STAGIAIRE EXTERNE EN MÉDECINE",H743="ss",),1,0)</f>
        <v>0</v>
      </c>
      <c r="E743" s="28" t="s">
        <v>2684</v>
      </c>
      <c r="F743" s="28" t="s">
        <v>1403</v>
      </c>
      <c r="G743" s="257">
        <v>10542</v>
      </c>
      <c r="H743" s="67" t="s">
        <v>69</v>
      </c>
      <c r="I743" s="66" t="s">
        <v>213</v>
      </c>
      <c r="J743" s="273">
        <f ca="1">IF(AK743&lt;=Données!$B$2,1," ")</f>
        <v>1</v>
      </c>
      <c r="K743" s="45"/>
      <c r="L743" s="46"/>
      <c r="M743" s="47"/>
      <c r="N743" s="48"/>
      <c r="O743" s="185"/>
      <c r="P743" s="187"/>
      <c r="Q743" s="185">
        <v>1</v>
      </c>
      <c r="R743" s="186"/>
      <c r="S743" s="186"/>
      <c r="T743" s="187"/>
      <c r="U743" s="187"/>
      <c r="V743" s="187"/>
      <c r="W743" s="187"/>
      <c r="X743" s="214"/>
      <c r="Y743" s="215"/>
      <c r="Z743" s="36"/>
      <c r="AA743" s="34"/>
      <c r="AB743" s="35"/>
      <c r="AC743" s="35"/>
      <c r="AD743" s="35"/>
      <c r="AE743" s="324"/>
      <c r="AF743" s="325"/>
      <c r="AG743" s="326"/>
      <c r="AH743" s="36"/>
      <c r="AI743" s="56"/>
      <c r="AJ743" s="41" t="s">
        <v>44</v>
      </c>
      <c r="AK743" s="42">
        <v>43895</v>
      </c>
      <c r="AL743" s="50"/>
      <c r="AM743" s="337" t="str">
        <f>INDEX($K$6:$AE$6,1,MATCH(1,K743:AE743,-1))</f>
        <v>1860-S</v>
      </c>
      <c r="AN743" s="337" t="str">
        <f>IF(INDEX($K$6:$AE$6,1,MATCH(1,K743:AE743,1))&lt;&gt;INDEX($K$6:$AE$6,1,MATCH(1,K743:AE743,-1)),INDEX($K$6:$AE$6,1,MATCH(1,K743:AE743,1)),"-")</f>
        <v>-</v>
      </c>
    </row>
    <row r="744" spans="1:40" x14ac:dyDescent="0.2">
      <c r="A744" s="169" t="str">
        <f>IF(IFERROR(VLOOKUP(G744,EmployesActifs,1,FALSE),"Non")&lt;&gt;"Non","Oui","Non")</f>
        <v>Non</v>
      </c>
      <c r="B744" s="172">
        <f>IF(A744="Oui",1,0)</f>
        <v>0</v>
      </c>
      <c r="C744" s="172">
        <f>IF(OR(G744="Médecin",H744="Médecin",I744="Médecin",I744="Médecins",H744="anesthésiste",H744="boursier univ.",H744="chercheur",H744="chirurgien",H744="Résident(e)",H744="Md Urg",H744="Md Card",H744="Fellow",H744="Externe Médecine",H744="Directeur de la biobanque Médecin",H744="monit.-boursier",),1,0)</f>
        <v>0</v>
      </c>
      <c r="D744" s="172">
        <f>IF(OR(G744=0,H744="Stagiaire",H744="Stagiaires",H744="Externe",H744="Externes",G744="agence",H744="STAGIAIRE INFIRMIER(ÈRE)",H744="STAGIAIRE SI",H744="STAGIAIRE PAB",H744="STAGIAIRE EN PERFUSION",H744="Stagiaire Physiothérapeute",H744="Stagiaire médecine",H744="Stagiaire - Service sociaux",H744="STAGIAIRE SOINS INFIRMIERS",H744="STAGIAIRE EXTERNE EN MÉDECINE",H744="ss",),1,0)</f>
        <v>0</v>
      </c>
      <c r="E744" s="28" t="s">
        <v>2685</v>
      </c>
      <c r="F744" s="28" t="s">
        <v>2686</v>
      </c>
      <c r="G744" s="257">
        <v>11403</v>
      </c>
      <c r="H744" s="79" t="s">
        <v>60</v>
      </c>
      <c r="I744" s="164" t="s">
        <v>5215</v>
      </c>
      <c r="J744" s="273">
        <f ca="1">IF(AK744&lt;=Données!$B$2,1," ")</f>
        <v>1</v>
      </c>
      <c r="K744" s="45" t="s">
        <v>56</v>
      </c>
      <c r="L744" s="46"/>
      <c r="M744" s="47"/>
      <c r="N744" s="48"/>
      <c r="O744" s="185"/>
      <c r="P744" s="187"/>
      <c r="Q744" s="185"/>
      <c r="R744" s="186"/>
      <c r="S744" s="186">
        <v>1</v>
      </c>
      <c r="T744" s="187"/>
      <c r="U744" s="187"/>
      <c r="V744" s="187"/>
      <c r="W744" s="187"/>
      <c r="X744" s="214"/>
      <c r="Y744" s="215"/>
      <c r="Z744" s="36"/>
      <c r="AA744" s="34"/>
      <c r="AB744" s="35"/>
      <c r="AC744" s="35"/>
      <c r="AD744" s="35"/>
      <c r="AE744" s="324"/>
      <c r="AF744" s="325"/>
      <c r="AG744" s="326"/>
      <c r="AH744" s="344"/>
      <c r="AI744" s="56"/>
      <c r="AJ744" s="41" t="s">
        <v>144</v>
      </c>
      <c r="AK744" s="42">
        <v>44587</v>
      </c>
      <c r="AL744" s="50"/>
      <c r="AM744" s="337" t="str">
        <f>INDEX($K$6:$AE$6,1,MATCH(1,K744:AE744,-1))</f>
        <v>1870 +</v>
      </c>
      <c r="AN744" s="337" t="str">
        <f>IF(INDEX($K$6:$AE$6,1,MATCH(1,K744:AE744,1))&lt;&gt;INDEX($K$6:$AE$6,1,MATCH(1,K744:AE744,-1)),INDEX($K$6:$AE$6,1,MATCH(1,K744:AE744,1)),"-")</f>
        <v>-</v>
      </c>
    </row>
    <row r="745" spans="1:40" x14ac:dyDescent="0.2">
      <c r="A745" s="169" t="str">
        <f>IF(IFERROR(VLOOKUP(G745,EmployesActifs,1,FALSE),"Non")&lt;&gt;"Non","Oui","Non")</f>
        <v>Non</v>
      </c>
      <c r="B745" s="172">
        <f>IF(A745="Oui",1,0)</f>
        <v>0</v>
      </c>
      <c r="C745" s="172">
        <f>IF(OR(G745="Médecin",H745="Médecin",I745="Médecin",I745="Médecins",H745="anesthésiste",H745="boursier univ.",H745="chercheur",H745="chirurgien",H745="Résident(e)",H745="Md Urg",H745="Md Card",H745="Fellow",H745="Externe Médecine",H745="Directeur de la biobanque Médecin",H745="monit.-boursier",),1,0)</f>
        <v>0</v>
      </c>
      <c r="D745" s="172">
        <f>IF(OR(G745=0,H745="Stagiaire",H745="Stagiaires",H745="Externe",H745="Externes",G745="agence",H745="STAGIAIRE INFIRMIER(ÈRE)",H745="STAGIAIRE SI",H745="STAGIAIRE PAB",H745="STAGIAIRE EN PERFUSION",H745="Stagiaire Physiothérapeute",H745="Stagiaire médecine",H745="Stagiaire - Service sociaux",H745="STAGIAIRE SOINS INFIRMIERS",H745="STAGIAIRE EXTERNE EN MÉDECINE",H745="ss",),1,0)</f>
        <v>0</v>
      </c>
      <c r="E745" s="28" t="s">
        <v>3341</v>
      </c>
      <c r="F745" s="28" t="s">
        <v>3342</v>
      </c>
      <c r="G745" s="263">
        <v>11340</v>
      </c>
      <c r="H745" s="79" t="s">
        <v>60</v>
      </c>
      <c r="I745" s="164" t="s">
        <v>3373</v>
      </c>
      <c r="J745" s="273">
        <f ca="1">IF(AK745&lt;=Données!$B$2,1," ")</f>
        <v>1</v>
      </c>
      <c r="K745" s="45" t="s">
        <v>56</v>
      </c>
      <c r="L745" s="46"/>
      <c r="M745" s="47"/>
      <c r="N745" s="48"/>
      <c r="O745" s="185"/>
      <c r="P745" s="187"/>
      <c r="Q745" s="185"/>
      <c r="R745" s="186"/>
      <c r="S745" s="186">
        <v>1</v>
      </c>
      <c r="T745" s="187"/>
      <c r="U745" s="187"/>
      <c r="V745" s="187"/>
      <c r="W745" s="187"/>
      <c r="X745" s="214"/>
      <c r="Y745" s="215"/>
      <c r="Z745" s="36"/>
      <c r="AA745" s="34"/>
      <c r="AB745" s="35"/>
      <c r="AC745" s="35"/>
      <c r="AD745" s="35"/>
      <c r="AE745" s="324"/>
      <c r="AF745" s="325"/>
      <c r="AG745" s="326"/>
      <c r="AH745" s="36"/>
      <c r="AI745" s="56"/>
      <c r="AJ745" s="41" t="s">
        <v>290</v>
      </c>
      <c r="AK745" s="42">
        <v>44587</v>
      </c>
      <c r="AL745" s="50"/>
      <c r="AM745" s="337" t="str">
        <f>INDEX($K$6:$AE$6,1,MATCH(1,K745:AE745,-1))</f>
        <v>1870 +</v>
      </c>
      <c r="AN745" s="337" t="str">
        <f>IF(INDEX($K$6:$AE$6,1,MATCH(1,K745:AE745,1))&lt;&gt;INDEX($K$6:$AE$6,1,MATCH(1,K745:AE745,-1)),INDEX($K$6:$AE$6,1,MATCH(1,K745:AE745,1)),"-")</f>
        <v>-</v>
      </c>
    </row>
    <row r="746" spans="1:40" x14ac:dyDescent="0.2">
      <c r="A746" s="169" t="str">
        <f>IF(IFERROR(VLOOKUP(G746,EmployesActifs,1,FALSE),"Non")&lt;&gt;"Non","Oui","Non")</f>
        <v>Non</v>
      </c>
      <c r="B746" s="172">
        <f>IF(A746="Oui",1,0)</f>
        <v>0</v>
      </c>
      <c r="C746" s="172">
        <f>IF(OR(G746="Médecin",H746="Médecin",I746="Médecin",I746="Médecins",H746="anesthésiste",H746="boursier univ.",H746="chercheur",H746="chirurgien",H746="Résident(e)",H746="Md Urg",H746="Md Card",H746="Fellow",H746="Externe Médecine",H746="Directeur de la biobanque Médecin",H746="monit.-boursier",),1,0)</f>
        <v>0</v>
      </c>
      <c r="D746" s="172">
        <f>IF(OR(G746=0,H746="Stagiaire",H746="Stagiaires",H746="Externe",H746="Externes",G746="agence",H746="STAGIAIRE INFIRMIER(ÈRE)",H746="STAGIAIRE SI",H746="STAGIAIRE PAB",H746="STAGIAIRE EN PERFUSION",H746="Stagiaire Physiothérapeute",H746="Stagiaire médecine",H746="Stagiaire - Service sociaux",H746="STAGIAIRE SOINS INFIRMIERS",H746="STAGIAIRE EXTERNE EN MÉDECINE",H746="ss",),1,0)</f>
        <v>0</v>
      </c>
      <c r="E746" s="28" t="s">
        <v>2695</v>
      </c>
      <c r="F746" s="28" t="s">
        <v>2696</v>
      </c>
      <c r="G746" s="257">
        <v>12107</v>
      </c>
      <c r="H746" s="57" t="s">
        <v>60</v>
      </c>
      <c r="I746" s="58" t="s">
        <v>88</v>
      </c>
      <c r="J746" s="273">
        <f ca="1">IF(AK746&lt;=Données!$B$2,1," ")</f>
        <v>1</v>
      </c>
      <c r="K746" s="45"/>
      <c r="L746" s="46"/>
      <c r="M746" s="47">
        <v>1</v>
      </c>
      <c r="N746" s="48"/>
      <c r="O746" s="185"/>
      <c r="P746" s="187"/>
      <c r="Q746" s="185"/>
      <c r="R746" s="186"/>
      <c r="S746" s="186"/>
      <c r="T746" s="187"/>
      <c r="U746" s="187"/>
      <c r="V746" s="187"/>
      <c r="W746" s="187"/>
      <c r="X746" s="214"/>
      <c r="Y746" s="215"/>
      <c r="Z746" s="36"/>
      <c r="AA746" s="34"/>
      <c r="AB746" s="35"/>
      <c r="AC746" s="35"/>
      <c r="AD746" s="35"/>
      <c r="AE746" s="324"/>
      <c r="AF746" s="325"/>
      <c r="AG746" s="326"/>
      <c r="AH746" s="36"/>
      <c r="AI746" s="56"/>
      <c r="AJ746" s="41" t="s">
        <v>50</v>
      </c>
      <c r="AK746" s="42">
        <v>44583</v>
      </c>
      <c r="AL746" s="50"/>
      <c r="AM746" s="337" t="str">
        <f>INDEX($K$6:$AE$6,1,MATCH(1,K746:AE746,-1))</f>
        <v>95PFE-L2L</v>
      </c>
      <c r="AN746" s="337" t="str">
        <f>IF(INDEX($K$6:$AE$6,1,MATCH(1,K746:AE746,1))&lt;&gt;INDEX($K$6:$AE$6,1,MATCH(1,K746:AE746,-1)),INDEX($K$6:$AE$6,1,MATCH(1,K746:AE746,1)),"-")</f>
        <v>-</v>
      </c>
    </row>
    <row r="747" spans="1:40" x14ac:dyDescent="0.2">
      <c r="A747" s="169" t="str">
        <f>IF(IFERROR(VLOOKUP(G747,EmployesActifs,1,FALSE),"Non")&lt;&gt;"Non","Oui","Non")</f>
        <v>Non</v>
      </c>
      <c r="B747" s="172">
        <f>IF(A747="Oui",1,0)</f>
        <v>0</v>
      </c>
      <c r="C747" s="172">
        <f>IF(OR(G747="Médecin",H747="Médecin",I747="Médecin",I747="Médecins",H747="anesthésiste",H747="boursier univ.",H747="chercheur",H747="chirurgien",H747="Résident(e)",H747="Md Urg",H747="Md Card",H747="Fellow",H747="Externe Médecine",H747="Directeur de la biobanque Médecin",H747="monit.-boursier",),1,0)</f>
        <v>0</v>
      </c>
      <c r="D747" s="172">
        <f>IF(OR(G747=0,H747="Stagiaire",H747="Stagiaires",H747="Externe",H747="Externes",G747="agence",H747="STAGIAIRE INFIRMIER(ÈRE)",H747="STAGIAIRE SI",H747="STAGIAIRE PAB",H747="STAGIAIRE EN PERFUSION",H747="Stagiaire Physiothérapeute",H747="Stagiaire médecine",H747="Stagiaire - Service sociaux",H747="STAGIAIRE SOINS INFIRMIERS",H747="STAGIAIRE EXTERNE EN MÉDECINE",H747="ss",),1,0)</f>
        <v>0</v>
      </c>
      <c r="E747" s="28" t="s">
        <v>2697</v>
      </c>
      <c r="F747" s="28" t="s">
        <v>559</v>
      </c>
      <c r="G747" s="255">
        <v>12658</v>
      </c>
      <c r="H747" s="57" t="s">
        <v>3039</v>
      </c>
      <c r="I747" s="52" t="s">
        <v>765</v>
      </c>
      <c r="J747" s="273">
        <f ca="1">IF(AK747&lt;=Données!$B$2,1," ")</f>
        <v>1</v>
      </c>
      <c r="K747" s="45">
        <v>1</v>
      </c>
      <c r="L747" s="46"/>
      <c r="M747" s="47"/>
      <c r="N747" s="48"/>
      <c r="O747" s="185"/>
      <c r="P747" s="187"/>
      <c r="Q747" s="185"/>
      <c r="R747" s="186"/>
      <c r="S747" s="186"/>
      <c r="T747" s="187"/>
      <c r="U747" s="187"/>
      <c r="V747" s="187"/>
      <c r="W747" s="187"/>
      <c r="X747" s="214"/>
      <c r="Y747" s="215"/>
      <c r="Z747" s="36"/>
      <c r="AA747" s="34"/>
      <c r="AB747" s="35"/>
      <c r="AC747" s="35"/>
      <c r="AD747" s="35"/>
      <c r="AE747" s="324"/>
      <c r="AF747" s="325"/>
      <c r="AG747" s="326"/>
      <c r="AH747" s="36"/>
      <c r="AI747" s="56"/>
      <c r="AJ747" s="41" t="s">
        <v>2858</v>
      </c>
      <c r="AK747" s="42">
        <v>44874</v>
      </c>
      <c r="AL747" s="50"/>
      <c r="AM747" s="337" t="str">
        <f>INDEX($K$6:$AE$6,1,MATCH(1,K747:AE747,-1))</f>
        <v>95PFE-L2S</v>
      </c>
      <c r="AN747" s="337" t="str">
        <f>IF(INDEX($K$6:$AE$6,1,MATCH(1,K747:AE747,1))&lt;&gt;INDEX($K$6:$AE$6,1,MATCH(1,K747:AE747,-1)),INDEX($K$6:$AE$6,1,MATCH(1,K747:AE747,1)),"-")</f>
        <v>-</v>
      </c>
    </row>
    <row r="748" spans="1:40" x14ac:dyDescent="0.2">
      <c r="A748" s="169" t="str">
        <f>IF(IFERROR(VLOOKUP(G748,EmployesActifs,1,FALSE),"Non")&lt;&gt;"Non","Oui","Non")</f>
        <v>Non</v>
      </c>
      <c r="B748" s="172">
        <f>IF(A748="Oui",1,0)</f>
        <v>0</v>
      </c>
      <c r="C748" s="172">
        <f>IF(OR(G748="Médecin",H748="Médecin",I748="Médecin",I748="Médecins",H748="anesthésiste",H748="boursier univ.",H748="chercheur",H748="chirurgien",H748="Résident(e)",H748="Md Urg",H748="Md Card",H748="Fellow",H748="Externe Médecine",H748="Directeur de la biobanque Médecin",H748="monit.-boursier",),1,0)</f>
        <v>0</v>
      </c>
      <c r="D748" s="172">
        <f>IF(OR(G748=0,H748="Stagiaire",H748="Stagiaires",H748="Externe",H748="Externes",G748="agence",H748="STAGIAIRE INFIRMIER(ÈRE)",H748="STAGIAIRE SI",H748="STAGIAIRE PAB",H748="STAGIAIRE EN PERFUSION",H748="Stagiaire Physiothérapeute",H748="Stagiaire médecine",H748="Stagiaire - Service sociaux",H748="STAGIAIRE SOINS INFIRMIERS",H748="STAGIAIRE EXTERNE EN MÉDECINE",H748="ss",),1,0)</f>
        <v>0</v>
      </c>
      <c r="E748" s="28" t="s">
        <v>2697</v>
      </c>
      <c r="F748" s="28" t="s">
        <v>147</v>
      </c>
      <c r="G748" s="257">
        <v>6489</v>
      </c>
      <c r="H748" s="57" t="s">
        <v>54</v>
      </c>
      <c r="I748" s="58" t="s">
        <v>55</v>
      </c>
      <c r="J748" s="273">
        <f ca="1">IF(AK748&lt;=Données!$B$2,1," ")</f>
        <v>1</v>
      </c>
      <c r="K748" s="45">
        <v>1</v>
      </c>
      <c r="L748" s="46"/>
      <c r="M748" s="47"/>
      <c r="N748" s="48"/>
      <c r="O748" s="185"/>
      <c r="P748" s="187"/>
      <c r="Q748" s="185"/>
      <c r="R748" s="186"/>
      <c r="S748" s="186"/>
      <c r="T748" s="187"/>
      <c r="U748" s="187"/>
      <c r="V748" s="187"/>
      <c r="W748" s="187"/>
      <c r="X748" s="214"/>
      <c r="Y748" s="215"/>
      <c r="Z748" s="36"/>
      <c r="AA748" s="34"/>
      <c r="AB748" s="35"/>
      <c r="AC748" s="35"/>
      <c r="AD748" s="35"/>
      <c r="AE748" s="324"/>
      <c r="AF748" s="325"/>
      <c r="AG748" s="326"/>
      <c r="AH748" s="36"/>
      <c r="AI748" s="56"/>
      <c r="AJ748" s="41" t="s">
        <v>66</v>
      </c>
      <c r="AK748" s="42">
        <v>44231</v>
      </c>
      <c r="AL748" s="50"/>
      <c r="AM748" s="337" t="str">
        <f>INDEX($K$6:$AE$6,1,MATCH(1,K748:AE748,-1))</f>
        <v>95PFE-L2S</v>
      </c>
      <c r="AN748" s="337" t="str">
        <f>IF(INDEX($K$6:$AE$6,1,MATCH(1,K748:AE748,1))&lt;&gt;INDEX($K$6:$AE$6,1,MATCH(1,K748:AE748,-1)),INDEX($K$6:$AE$6,1,MATCH(1,K748:AE748,1)),"-")</f>
        <v>-</v>
      </c>
    </row>
    <row r="749" spans="1:40" x14ac:dyDescent="0.2">
      <c r="A749" s="169" t="str">
        <f>IF(IFERROR(VLOOKUP(G749,EmployesActifs,1,FALSE),"Non")&lt;&gt;"Non","Oui","Non")</f>
        <v>Non</v>
      </c>
      <c r="B749" s="172">
        <f>IF(A749="Oui",1,0)</f>
        <v>0</v>
      </c>
      <c r="C749" s="172">
        <f>IF(OR(G749="Médecin",H749="Médecin",I749="Médecin",I749="Médecins",H749="anesthésiste",H749="boursier univ.",H749="chercheur",H749="chirurgien",H749="Résident(e)",H749="Md Urg",H749="Md Card",H749="Fellow",H749="Externe Médecine",H749="Directeur de la biobanque Médecin",H749="monit.-boursier",),1,0)</f>
        <v>0</v>
      </c>
      <c r="D749" s="172">
        <f>IF(OR(G749=0,H749="Stagiaire",H749="Stagiaires",H749="Externe",H749="Externes",G749="agence",H749="STAGIAIRE INFIRMIER(ÈRE)",H749="STAGIAIRE SI",H749="STAGIAIRE PAB",H749="STAGIAIRE EN PERFUSION",H749="Stagiaire Physiothérapeute",H749="Stagiaire médecine",H749="Stagiaire - Service sociaux",H749="STAGIAIRE SOINS INFIRMIERS",H749="STAGIAIRE EXTERNE EN MÉDECINE",H749="ss",),1,0)</f>
        <v>0</v>
      </c>
      <c r="E749" s="28" t="s">
        <v>2700</v>
      </c>
      <c r="F749" s="28" t="s">
        <v>1211</v>
      </c>
      <c r="G749" s="257">
        <v>8824</v>
      </c>
      <c r="H749" s="79" t="s">
        <v>69</v>
      </c>
      <c r="I749" s="164" t="s">
        <v>61</v>
      </c>
      <c r="J749" s="29">
        <f ca="1">IF(AK749&lt;=Données!$B$2,1," ")</f>
        <v>1</v>
      </c>
      <c r="K749" s="45"/>
      <c r="L749" s="46"/>
      <c r="M749" s="47"/>
      <c r="N749" s="48"/>
      <c r="O749" s="185"/>
      <c r="P749" s="187"/>
      <c r="Q749" s="185"/>
      <c r="R749" s="186">
        <v>1</v>
      </c>
      <c r="S749" s="186"/>
      <c r="T749" s="187"/>
      <c r="U749" s="187"/>
      <c r="V749" s="187"/>
      <c r="W749" s="187"/>
      <c r="X749" s="214"/>
      <c r="Y749" s="215"/>
      <c r="Z749" s="36"/>
      <c r="AA749" s="34"/>
      <c r="AB749" s="35"/>
      <c r="AC749" s="35"/>
      <c r="AD749" s="35"/>
      <c r="AE749" s="324"/>
      <c r="AF749" s="325"/>
      <c r="AG749" s="326"/>
      <c r="AH749" s="36"/>
      <c r="AI749" s="56"/>
      <c r="AJ749" s="41" t="s">
        <v>439</v>
      </c>
      <c r="AK749" s="42">
        <v>42902</v>
      </c>
      <c r="AL749" s="50"/>
      <c r="AM749" s="337">
        <f>INDEX($K$6:$AE$6,1,MATCH(1,K749:AE749,-1))</f>
        <v>1860</v>
      </c>
      <c r="AN749" s="337" t="str">
        <f>IF(INDEX($K$6:$AE$6,1,MATCH(1,K749:AE749,1))&lt;&gt;INDEX($K$6:$AE$6,1,MATCH(1,K749:AE749,-1)),INDEX($K$6:$AE$6,1,MATCH(1,K749:AE749,1)),"-")</f>
        <v>-</v>
      </c>
    </row>
    <row r="750" spans="1:40" x14ac:dyDescent="0.2">
      <c r="A750" s="169" t="str">
        <f>IF(IFERROR(VLOOKUP(G750,EmployesActifs,1,FALSE),"Non")&lt;&gt;"Non","Oui","Non")</f>
        <v>Non</v>
      </c>
      <c r="B750" s="172">
        <f>IF(A750="Oui",1,0)</f>
        <v>0</v>
      </c>
      <c r="C750" s="172">
        <f>IF(OR(G750="Médecin",H750="Médecin",I750="Médecin",I750="Médecins",H750="anesthésiste",H750="boursier univ.",H750="chercheur",H750="chirurgien",H750="Résident(e)",H750="Md Urg",H750="Md Card",H750="Fellow",H750="Externe Médecine",H750="Directeur de la biobanque Médecin",H750="monit.-boursier",),1,0)</f>
        <v>0</v>
      </c>
      <c r="D750" s="172">
        <f>IF(OR(G750=0,H750="Stagiaire",H750="Stagiaires",H750="Externe",H750="Externes",G750="agence",H750="STAGIAIRE INFIRMIER(ÈRE)",H750="STAGIAIRE SI",H750="STAGIAIRE PAB",H750="STAGIAIRE EN PERFUSION",H750="Stagiaire Physiothérapeute",H750="Stagiaire médecine",H750="Stagiaire - Service sociaux",H750="STAGIAIRE SOINS INFIRMIERS",H750="STAGIAIRE EXTERNE EN MÉDECINE",H750="ss",),1,0)</f>
        <v>0</v>
      </c>
      <c r="E750" s="28" t="s">
        <v>2702</v>
      </c>
      <c r="F750" s="28" t="s">
        <v>598</v>
      </c>
      <c r="G750" s="257">
        <v>2416</v>
      </c>
      <c r="H750" s="57" t="s">
        <v>2147</v>
      </c>
      <c r="I750" s="52" t="s">
        <v>304</v>
      </c>
      <c r="J750" s="273">
        <f ca="1">IF(AK750&lt;=Données!$B$2,1," ")</f>
        <v>1</v>
      </c>
      <c r="K750" s="45">
        <v>1</v>
      </c>
      <c r="L750" s="46"/>
      <c r="M750" s="47"/>
      <c r="N750" s="48"/>
      <c r="O750" s="185"/>
      <c r="P750" s="187"/>
      <c r="Q750" s="185"/>
      <c r="R750" s="186"/>
      <c r="S750" s="186"/>
      <c r="T750" s="187"/>
      <c r="U750" s="187"/>
      <c r="V750" s="187"/>
      <c r="W750" s="187"/>
      <c r="X750" s="214"/>
      <c r="Y750" s="215"/>
      <c r="Z750" s="36"/>
      <c r="AA750" s="34"/>
      <c r="AB750" s="35"/>
      <c r="AC750" s="35"/>
      <c r="AD750" s="35"/>
      <c r="AE750" s="324"/>
      <c r="AF750" s="325"/>
      <c r="AG750" s="326"/>
      <c r="AH750" s="36"/>
      <c r="AI750" s="56"/>
      <c r="AJ750" s="41" t="s">
        <v>98</v>
      </c>
      <c r="AK750" s="42">
        <v>44572</v>
      </c>
      <c r="AL750" s="50"/>
      <c r="AM750" s="337" t="str">
        <f>INDEX($K$6:$AE$6,1,MATCH(1,K750:AE750,-1))</f>
        <v>95PFE-L2S</v>
      </c>
      <c r="AN750" s="337" t="str">
        <f>IF(INDEX($K$6:$AE$6,1,MATCH(1,K750:AE750,1))&lt;&gt;INDEX($K$6:$AE$6,1,MATCH(1,K750:AE750,-1)),INDEX($K$6:$AE$6,1,MATCH(1,K750:AE750,1)),"-")</f>
        <v>-</v>
      </c>
    </row>
    <row r="751" spans="1:40" x14ac:dyDescent="0.2">
      <c r="A751" s="169" t="str">
        <f>IF(IFERROR(VLOOKUP(G751,EmployesActifs,1,FALSE),"Non")&lt;&gt;"Non","Oui","Non")</f>
        <v>Non</v>
      </c>
      <c r="B751" s="172">
        <f>IF(A751="Oui",1,0)</f>
        <v>0</v>
      </c>
      <c r="C751" s="172">
        <f>IF(OR(G751="Médecin",H751="Médecin",I751="Médecin",I751="Médecins",H751="anesthésiste",H751="boursier univ.",H751="chercheur",H751="chirurgien",H751="Résident(e)",H751="Md Urg",H751="Md Card",H751="Fellow",H751="Externe Médecine",H751="Directeur de la biobanque Médecin",H751="monit.-boursier",),1,0)</f>
        <v>0</v>
      </c>
      <c r="D751" s="172">
        <f>IF(OR(G751=0,H751="Stagiaire",H751="Stagiaires",H751="Externe",H751="Externes",G751="agence",H751="STAGIAIRE INFIRMIER(ÈRE)",H751="STAGIAIRE SI",H751="STAGIAIRE PAB",H751="STAGIAIRE EN PERFUSION",H751="Stagiaire Physiothérapeute",H751="Stagiaire médecine",H751="Stagiaire - Service sociaux",H751="STAGIAIRE SOINS INFIRMIERS",H751="STAGIAIRE EXTERNE EN MÉDECINE",H751="ss",),1,0)</f>
        <v>0</v>
      </c>
      <c r="E751" s="28" t="s">
        <v>4525</v>
      </c>
      <c r="F751" s="28" t="s">
        <v>4526</v>
      </c>
      <c r="G751" s="257">
        <v>13335</v>
      </c>
      <c r="H751" s="79" t="s">
        <v>69</v>
      </c>
      <c r="I751" s="164" t="s">
        <v>405</v>
      </c>
      <c r="J751" s="273">
        <f ca="1">IF(AK751&lt;=Données!$B$2,1," ")</f>
        <v>1</v>
      </c>
      <c r="K751" s="45"/>
      <c r="L751" s="46" t="s">
        <v>56</v>
      </c>
      <c r="M751" s="47" t="s">
        <v>56</v>
      </c>
      <c r="N751" s="48" t="s">
        <v>56</v>
      </c>
      <c r="O751" s="185"/>
      <c r="P751" s="187"/>
      <c r="Q751" s="185"/>
      <c r="R751" s="186"/>
      <c r="S751" s="186">
        <v>1</v>
      </c>
      <c r="T751" s="187"/>
      <c r="U751" s="187"/>
      <c r="V751" s="187"/>
      <c r="W751" s="187"/>
      <c r="X751" s="214"/>
      <c r="Y751" s="215"/>
      <c r="Z751" s="36"/>
      <c r="AA751" s="34"/>
      <c r="AB751" s="35"/>
      <c r="AC751" s="35"/>
      <c r="AD751" s="35"/>
      <c r="AE751" s="324"/>
      <c r="AF751" s="325"/>
      <c r="AG751" s="326"/>
      <c r="AH751" s="36"/>
      <c r="AI751" s="56"/>
      <c r="AJ751" s="41" t="s">
        <v>2858</v>
      </c>
      <c r="AK751" s="42">
        <v>45223</v>
      </c>
      <c r="AL751" s="50"/>
      <c r="AM751" s="337" t="str">
        <f>INDEX($K$6:$AE$6,1,MATCH(1,K751:AE751,-1))</f>
        <v>1870 +</v>
      </c>
      <c r="AN751" s="337" t="str">
        <f>IF(INDEX($K$6:$AE$6,1,MATCH(1,K751:AE751,1))&lt;&gt;INDEX($K$6:$AE$6,1,MATCH(1,K751:AE751,-1)),INDEX($K$6:$AE$6,1,MATCH(1,K751:AE751,1)),"-")</f>
        <v>-</v>
      </c>
    </row>
    <row r="752" spans="1:40" x14ac:dyDescent="0.2">
      <c r="A752" s="169" t="str">
        <f>IF(IFERROR(VLOOKUP(G752,EmployesActifs,1,FALSE),"Non")&lt;&gt;"Non","Oui","Non")</f>
        <v>Non</v>
      </c>
      <c r="B752" s="172">
        <f>IF(A752="Oui",1,0)</f>
        <v>0</v>
      </c>
      <c r="C752" s="172">
        <f>IF(OR(G752="Médecin",H752="Médecin",I752="Médecin",I752="Médecins",H752="anesthésiste",H752="boursier univ.",H752="chercheur",H752="chirurgien",H752="Résident(e)",H752="Md Urg",H752="Md Card",H752="Fellow",H752="Externe Médecine",H752="Directeur de la biobanque Médecin",H752="monit.-boursier",),1,0)</f>
        <v>0</v>
      </c>
      <c r="D752" s="172">
        <f>IF(OR(G752=0,H752="Stagiaire",H752="Stagiaires",H752="Externe",H752="Externes",G752="agence",H752="STAGIAIRE INFIRMIER(ÈRE)",H752="STAGIAIRE SI",H752="STAGIAIRE PAB",H752="STAGIAIRE EN PERFUSION",H752="Stagiaire Physiothérapeute",H752="Stagiaire médecine",H752="Stagiaire - Service sociaux",H752="STAGIAIRE SOINS INFIRMIERS",H752="STAGIAIRE EXTERNE EN MÉDECINE",H752="ss",),1,0)</f>
        <v>0</v>
      </c>
      <c r="E752" s="28" t="s">
        <v>2710</v>
      </c>
      <c r="F752" s="28" t="s">
        <v>201</v>
      </c>
      <c r="G752" s="257">
        <v>786</v>
      </c>
      <c r="H752" s="67" t="s">
        <v>1087</v>
      </c>
      <c r="I752" s="66" t="s">
        <v>61</v>
      </c>
      <c r="J752" s="273">
        <f ca="1">IF(AK752&lt;=Données!$B$2,1," ")</f>
        <v>1</v>
      </c>
      <c r="K752" s="45">
        <v>1</v>
      </c>
      <c r="L752" s="46"/>
      <c r="M752" s="47"/>
      <c r="N752" s="48"/>
      <c r="O752" s="185"/>
      <c r="P752" s="187"/>
      <c r="Q752" s="185"/>
      <c r="R752" s="186"/>
      <c r="S752" s="186">
        <v>1</v>
      </c>
      <c r="T752" s="187"/>
      <c r="U752" s="187"/>
      <c r="V752" s="187"/>
      <c r="W752" s="187"/>
      <c r="X752" s="214"/>
      <c r="Y752" s="215"/>
      <c r="Z752" s="36">
        <v>1</v>
      </c>
      <c r="AA752" s="34"/>
      <c r="AB752" s="35"/>
      <c r="AC752" s="35"/>
      <c r="AD752" s="35"/>
      <c r="AE752" s="324"/>
      <c r="AF752" s="325"/>
      <c r="AG752" s="326"/>
      <c r="AH752" s="36"/>
      <c r="AI752" s="56"/>
      <c r="AJ752" s="41" t="s">
        <v>66</v>
      </c>
      <c r="AK752" s="42">
        <v>44349</v>
      </c>
      <c r="AL752" s="50"/>
      <c r="AM752" s="337" t="str">
        <f>INDEX($K$6:$AE$6,1,MATCH(1,K752:AE752,-1))</f>
        <v>95PFE-L2S</v>
      </c>
      <c r="AN752" s="337" t="str">
        <f>IF(INDEX($K$6:$AE$6,1,MATCH(1,K752:AE752,1))&lt;&gt;INDEX($K$6:$AE$6,1,MATCH(1,K752:AE752,-1)),INDEX($K$6:$AE$6,1,MATCH(1,K752:AE752,1)),"-")</f>
        <v>1510-XS</v>
      </c>
    </row>
    <row r="753" spans="1:40" x14ac:dyDescent="0.2">
      <c r="A753" s="169" t="str">
        <f>IF(IFERROR(VLOOKUP(G753,EmployesActifs,1,FALSE),"Non")&lt;&gt;"Non","Oui","Non")</f>
        <v>Non</v>
      </c>
      <c r="B753" s="172">
        <f>IF(A753="Oui",1,0)</f>
        <v>0</v>
      </c>
      <c r="C753" s="172">
        <f>IF(OR(G753="Médecin",H753="Médecin",I753="Médecin",I753="Médecins",H753="anesthésiste",H753="boursier univ.",H753="chercheur",H753="chirurgien",H753="Résident(e)",H753="Md Urg",H753="Md Card",H753="Fellow",H753="Externe Médecine",H753="Directeur de la biobanque Médecin",H753="monit.-boursier",),1,0)</f>
        <v>0</v>
      </c>
      <c r="D753" s="172">
        <f>IF(OR(G753=0,H753="Stagiaire",H753="Stagiaires",H753="Externe",H753="Externes",G753="agence",H753="STAGIAIRE INFIRMIER(ÈRE)",H753="STAGIAIRE SI",H753="STAGIAIRE PAB",H753="STAGIAIRE EN PERFUSION",H753="Stagiaire Physiothérapeute",H753="Stagiaire médecine",H753="Stagiaire - Service sociaux",H753="STAGIAIRE SOINS INFIRMIERS",H753="STAGIAIRE EXTERNE EN MÉDECINE",H753="ss",),1,0)</f>
        <v>0</v>
      </c>
      <c r="E753" s="28" t="s">
        <v>2711</v>
      </c>
      <c r="F753" s="28" t="s">
        <v>835</v>
      </c>
      <c r="G753" s="257">
        <v>12134</v>
      </c>
      <c r="H753" s="67" t="s">
        <v>60</v>
      </c>
      <c r="I753" s="66" t="s">
        <v>575</v>
      </c>
      <c r="J753" s="273">
        <f ca="1">IF(AK753&lt;=Données!$B$2,1," ")</f>
        <v>1</v>
      </c>
      <c r="K753" s="45"/>
      <c r="L753" s="46" t="s">
        <v>56</v>
      </c>
      <c r="M753" s="47">
        <v>1</v>
      </c>
      <c r="N753" s="48"/>
      <c r="O753" s="185"/>
      <c r="P753" s="187"/>
      <c r="Q753" s="185"/>
      <c r="R753" s="186"/>
      <c r="S753" s="186"/>
      <c r="T753" s="187"/>
      <c r="U753" s="187"/>
      <c r="V753" s="187"/>
      <c r="W753" s="187"/>
      <c r="X753" s="214"/>
      <c r="Y753" s="215"/>
      <c r="Z753" s="36"/>
      <c r="AA753" s="34"/>
      <c r="AB753" s="35"/>
      <c r="AC753" s="35"/>
      <c r="AD753" s="35"/>
      <c r="AE753" s="324"/>
      <c r="AF753" s="325"/>
      <c r="AG753" s="326"/>
      <c r="AH753" s="36"/>
      <c r="AI753" s="56"/>
      <c r="AJ753" s="41" t="s">
        <v>57</v>
      </c>
      <c r="AK753" s="42">
        <v>44594</v>
      </c>
      <c r="AL753" s="50"/>
      <c r="AM753" s="337" t="str">
        <f>INDEX($K$6:$AE$6,1,MATCH(1,K753:AE753,-1))</f>
        <v>95PFE-L2L</v>
      </c>
      <c r="AN753" s="337" t="str">
        <f>IF(INDEX($K$6:$AE$6,1,MATCH(1,K753:AE753,1))&lt;&gt;INDEX($K$6:$AE$6,1,MATCH(1,K753:AE753,-1)),INDEX($K$6:$AE$6,1,MATCH(1,K753:AE753,1)),"-")</f>
        <v>-</v>
      </c>
    </row>
    <row r="754" spans="1:40" x14ac:dyDescent="0.2">
      <c r="A754" s="169" t="str">
        <f>IF(IFERROR(VLOOKUP(G754,EmployesActifs,1,FALSE),"Non")&lt;&gt;"Non","Oui","Non")</f>
        <v>Non</v>
      </c>
      <c r="B754" s="172">
        <f>IF(A754="Oui",1,0)</f>
        <v>0</v>
      </c>
      <c r="C754" s="172">
        <f>IF(OR(G754="Médecin",H754="Médecin",I754="Médecin",I754="Médecins",H754="anesthésiste",H754="boursier univ.",H754="chercheur",H754="chirurgien",H754="Résident(e)",H754="Md Urg",H754="Md Card",H754="Fellow",H754="Externe Médecine",H754="Directeur de la biobanque Médecin",H754="monit.-boursier",),1,0)</f>
        <v>0</v>
      </c>
      <c r="D754" s="172">
        <f>IF(OR(G754=0,H754="Stagiaire",H754="Stagiaires",H754="Externe",H754="Externes",G754="agence",H754="STAGIAIRE INFIRMIER(ÈRE)",H754="STAGIAIRE SI",H754="STAGIAIRE PAB",H754="STAGIAIRE EN PERFUSION",H754="Stagiaire Physiothérapeute",H754="Stagiaire médecine",H754="Stagiaire - Service sociaux",H754="STAGIAIRE SOINS INFIRMIERS",H754="STAGIAIRE EXTERNE EN MÉDECINE",H754="ss",),1,0)</f>
        <v>0</v>
      </c>
      <c r="E754" s="28" t="s">
        <v>2719</v>
      </c>
      <c r="F754" s="28" t="s">
        <v>2720</v>
      </c>
      <c r="G754" s="257">
        <v>10407</v>
      </c>
      <c r="H754" s="57" t="s">
        <v>103</v>
      </c>
      <c r="I754" s="66" t="s">
        <v>61</v>
      </c>
      <c r="J754" s="273">
        <f ca="1">IF(AK754&lt;=Données!$B$2,1," ")</f>
        <v>1</v>
      </c>
      <c r="K754" s="45" t="s">
        <v>56</v>
      </c>
      <c r="L754" s="46" t="s">
        <v>56</v>
      </c>
      <c r="M754" s="47"/>
      <c r="N754" s="48"/>
      <c r="O754" s="185"/>
      <c r="P754" s="187"/>
      <c r="Q754" s="185">
        <v>1</v>
      </c>
      <c r="R754" s="186" t="s">
        <v>56</v>
      </c>
      <c r="S754" s="186" t="s">
        <v>56</v>
      </c>
      <c r="T754" s="187"/>
      <c r="U754" s="187"/>
      <c r="V754" s="187"/>
      <c r="W754" s="187"/>
      <c r="X754" s="214"/>
      <c r="Y754" s="215"/>
      <c r="Z754" s="36" t="s">
        <v>56</v>
      </c>
      <c r="AA754" s="34"/>
      <c r="AB754" s="35"/>
      <c r="AC754" s="35"/>
      <c r="AD754" s="35"/>
      <c r="AE754" s="324"/>
      <c r="AF754" s="325"/>
      <c r="AG754" s="326"/>
      <c r="AH754" s="36"/>
      <c r="AI754" s="56"/>
      <c r="AJ754" s="41" t="s">
        <v>159</v>
      </c>
      <c r="AK754" s="42">
        <v>44577</v>
      </c>
      <c r="AL754" s="50"/>
      <c r="AM754" s="337" t="str">
        <f>INDEX($K$6:$AE$6,1,MATCH(1,K754:AE754,-1))</f>
        <v>1860-S</v>
      </c>
      <c r="AN754" s="337" t="str">
        <f>IF(INDEX($K$6:$AE$6,1,MATCH(1,K754:AE754,1))&lt;&gt;INDEX($K$6:$AE$6,1,MATCH(1,K754:AE754,-1)),INDEX($K$6:$AE$6,1,MATCH(1,K754:AE754,1)),"-")</f>
        <v>-</v>
      </c>
    </row>
    <row r="755" spans="1:40" x14ac:dyDescent="0.2">
      <c r="A755" s="169" t="str">
        <f>IF(IFERROR(VLOOKUP(G755,EmployesActifs,1,FALSE),"Non")&lt;&gt;"Non","Oui","Non")</f>
        <v>Non</v>
      </c>
      <c r="B755" s="172">
        <f>IF(A755="Oui",1,0)</f>
        <v>0</v>
      </c>
      <c r="C755" s="172">
        <f>IF(OR(G755="Médecin",H755="Médecin",I755="Médecin",I755="Médecins",H755="anesthésiste",H755="boursier univ.",H755="chercheur",H755="chirurgien",H755="Résident(e)",H755="Md Urg",H755="Md Card",H755="Fellow",H755="Externe Médecine",H755="Directeur de la biobanque Médecin",H755="monit.-boursier",),1,0)</f>
        <v>0</v>
      </c>
      <c r="D755" s="172">
        <f>IF(OR(G755=0,H755="Stagiaire",H755="Stagiaires",H755="Externe",H755="Externes",G755="agence",H755="STAGIAIRE INFIRMIER(ÈRE)",H755="STAGIAIRE SI",H755="STAGIAIRE PAB",H755="STAGIAIRE EN PERFUSION",H755="Stagiaire Physiothérapeute",H755="Stagiaire médecine",H755="Stagiaire - Service sociaux",H755="STAGIAIRE SOINS INFIRMIERS",H755="STAGIAIRE EXTERNE EN MÉDECINE",H755="ss",),1,0)</f>
        <v>0</v>
      </c>
      <c r="E755" s="28" t="s">
        <v>2721</v>
      </c>
      <c r="F755" s="28" t="s">
        <v>1409</v>
      </c>
      <c r="G755" s="257">
        <v>11995</v>
      </c>
      <c r="H755" s="65" t="s">
        <v>69</v>
      </c>
      <c r="I755" s="66" t="s">
        <v>285</v>
      </c>
      <c r="J755" s="273">
        <f ca="1">IF(AK755&lt;=Données!$B$2,1," ")</f>
        <v>1</v>
      </c>
      <c r="K755" s="45" t="s">
        <v>56</v>
      </c>
      <c r="L755" s="46" t="s">
        <v>56</v>
      </c>
      <c r="M755" s="47"/>
      <c r="N755" s="48"/>
      <c r="O755" s="185"/>
      <c r="P755" s="187"/>
      <c r="Q755" s="185"/>
      <c r="R755" s="186"/>
      <c r="S755" s="186">
        <v>1</v>
      </c>
      <c r="T755" s="187"/>
      <c r="U755" s="187"/>
      <c r="V755" s="187"/>
      <c r="W755" s="187"/>
      <c r="X755" s="214"/>
      <c r="Y755" s="215"/>
      <c r="Z755" s="36"/>
      <c r="AA755" s="34"/>
      <c r="AB755" s="35"/>
      <c r="AC755" s="35"/>
      <c r="AD755" s="35"/>
      <c r="AE755" s="324"/>
      <c r="AF755" s="325"/>
      <c r="AG755" s="326"/>
      <c r="AH755" s="36"/>
      <c r="AI755" s="56"/>
      <c r="AJ755" s="41" t="s">
        <v>57</v>
      </c>
      <c r="AK755" s="42">
        <v>44572</v>
      </c>
      <c r="AL755" s="50"/>
      <c r="AM755" s="337" t="str">
        <f>INDEX($K$6:$AE$6,1,MATCH(1,K755:AE755,-1))</f>
        <v>1870 +</v>
      </c>
      <c r="AN755" s="337" t="str">
        <f>IF(INDEX($K$6:$AE$6,1,MATCH(1,K755:AE755,1))&lt;&gt;INDEX($K$6:$AE$6,1,MATCH(1,K755:AE755,-1)),INDEX($K$6:$AE$6,1,MATCH(1,K755:AE755,1)),"-")</f>
        <v>-</v>
      </c>
    </row>
    <row r="756" spans="1:40" x14ac:dyDescent="0.2">
      <c r="A756" s="169" t="str">
        <f>IF(IFERROR(VLOOKUP(G756,EmployesActifs,1,FALSE),"Non")&lt;&gt;"Non","Oui","Non")</f>
        <v>Non</v>
      </c>
      <c r="B756" s="172">
        <f>IF(A756="Oui",1,0)</f>
        <v>0</v>
      </c>
      <c r="C756" s="172">
        <f>IF(OR(G756="Médecin",H756="Médecin",I756="Médecin",I756="Médecins",H756="anesthésiste",H756="boursier univ.",H756="chercheur",H756="chirurgien",H756="Résident(e)",H756="Md Urg",H756="Md Card",H756="Fellow",H756="Externe Médecine",H756="Directeur de la biobanque Médecin",H756="monit.-boursier",),1,0)</f>
        <v>0</v>
      </c>
      <c r="D756" s="172">
        <f>IF(OR(G756=0,H756="Stagiaire",H756="Stagiaires",H756="Externe",H756="Externes",G756="agence",H756="STAGIAIRE INFIRMIER(ÈRE)",H756="STAGIAIRE SI",H756="STAGIAIRE PAB",H756="STAGIAIRE EN PERFUSION",H756="Stagiaire Physiothérapeute",H756="Stagiaire médecine",H756="Stagiaire - Service sociaux",H756="STAGIAIRE SOINS INFIRMIERS",H756="STAGIAIRE EXTERNE EN MÉDECINE",H756="ss",),1,0)</f>
        <v>0</v>
      </c>
      <c r="E756" s="28" t="s">
        <v>2725</v>
      </c>
      <c r="F756" s="28" t="s">
        <v>2726</v>
      </c>
      <c r="G756" s="257">
        <v>12006</v>
      </c>
      <c r="H756" s="79" t="s">
        <v>60</v>
      </c>
      <c r="I756" s="58" t="s">
        <v>382</v>
      </c>
      <c r="J756" s="273">
        <f ca="1">IF(AK756&lt;=Données!$B$2,1," ")</f>
        <v>1</v>
      </c>
      <c r="K756" s="45"/>
      <c r="L756" s="46" t="s">
        <v>56</v>
      </c>
      <c r="M756" s="47" t="s">
        <v>56</v>
      </c>
      <c r="N756" s="48"/>
      <c r="O756" s="185"/>
      <c r="P756" s="187"/>
      <c r="Q756" s="185"/>
      <c r="R756" s="186"/>
      <c r="S756" s="186">
        <v>1</v>
      </c>
      <c r="T756" s="187"/>
      <c r="U756" s="187"/>
      <c r="V756" s="187"/>
      <c r="W756" s="187"/>
      <c r="X756" s="214"/>
      <c r="Y756" s="215"/>
      <c r="Z756" s="36"/>
      <c r="AA756" s="34"/>
      <c r="AB756" s="35"/>
      <c r="AC756" s="35"/>
      <c r="AD756" s="35"/>
      <c r="AE756" s="324"/>
      <c r="AF756" s="325"/>
      <c r="AG756" s="326"/>
      <c r="AH756" s="36"/>
      <c r="AI756" s="56"/>
      <c r="AJ756" s="41" t="s">
        <v>57</v>
      </c>
      <c r="AK756" s="42">
        <v>44582</v>
      </c>
      <c r="AL756" s="50"/>
      <c r="AM756" s="337" t="str">
        <f>INDEX($K$6:$AE$6,1,MATCH(1,K756:AE756,-1))</f>
        <v>1870 +</v>
      </c>
      <c r="AN756" s="337" t="str">
        <f>IF(INDEX($K$6:$AE$6,1,MATCH(1,K756:AE756,1))&lt;&gt;INDEX($K$6:$AE$6,1,MATCH(1,K756:AE756,-1)),INDEX($K$6:$AE$6,1,MATCH(1,K756:AE756,1)),"-")</f>
        <v>-</v>
      </c>
    </row>
    <row r="757" spans="1:40" x14ac:dyDescent="0.2">
      <c r="A757" s="169" t="str">
        <f>IF(IFERROR(VLOOKUP(G757,EmployesActifs,1,FALSE),"Non")&lt;&gt;"Non","Oui","Non")</f>
        <v>Non</v>
      </c>
      <c r="B757" s="172">
        <f>IF(A757="Oui",1,0)</f>
        <v>0</v>
      </c>
      <c r="C757" s="172">
        <f>IF(OR(G757="Médecin",H757="Médecin",I757="Médecin",I757="Médecins",H757="anesthésiste",H757="boursier univ.",H757="chercheur",H757="chirurgien",H757="Résident(e)",H757="Md Urg",H757="Md Card",H757="Fellow",H757="Externe Médecine",H757="Directeur de la biobanque Médecin",H757="monit.-boursier",),1,0)</f>
        <v>0</v>
      </c>
      <c r="D757" s="172">
        <f>IF(OR(G757=0,H757="Stagiaire",H757="Stagiaires",H757="Externe",H757="Externes",G757="agence",H757="STAGIAIRE INFIRMIER(ÈRE)",H757="STAGIAIRE SI",H757="STAGIAIRE PAB",H757="STAGIAIRE EN PERFUSION",H757="Stagiaire Physiothérapeute",H757="Stagiaire médecine",H757="Stagiaire - Service sociaux",H757="STAGIAIRE SOINS INFIRMIERS",H757="STAGIAIRE EXTERNE EN MÉDECINE",H757="ss",),1,0)</f>
        <v>0</v>
      </c>
      <c r="E757" s="28" t="s">
        <v>5791</v>
      </c>
      <c r="F757" s="28" t="s">
        <v>211</v>
      </c>
      <c r="G757" s="255">
        <v>13931</v>
      </c>
      <c r="H757" s="79" t="s">
        <v>2463</v>
      </c>
      <c r="I757" s="164" t="s">
        <v>933</v>
      </c>
      <c r="J757" s="273" t="str">
        <f ca="1">IF(AK757&lt;=Données!$B$2,1," ")</f>
        <v xml:space="preserve"> </v>
      </c>
      <c r="K757" s="45">
        <v>1</v>
      </c>
      <c r="L757" s="46"/>
      <c r="M757" s="47"/>
      <c r="N757" s="48"/>
      <c r="O757" s="185"/>
      <c r="P757" s="187"/>
      <c r="Q757" s="185"/>
      <c r="R757" s="186"/>
      <c r="S757" s="186"/>
      <c r="T757" s="187"/>
      <c r="U757" s="187"/>
      <c r="V757" s="187"/>
      <c r="W757" s="187"/>
      <c r="X757" s="214"/>
      <c r="Y757" s="215"/>
      <c r="Z757" s="36"/>
      <c r="AA757" s="34"/>
      <c r="AB757" s="35"/>
      <c r="AC757" s="35"/>
      <c r="AD757" s="35"/>
      <c r="AE757" s="324"/>
      <c r="AF757" s="325"/>
      <c r="AG757" s="326"/>
      <c r="AH757" s="36"/>
      <c r="AI757" s="56"/>
      <c r="AJ757" s="41" t="s">
        <v>5851</v>
      </c>
      <c r="AK757" s="42">
        <v>45696</v>
      </c>
      <c r="AL757" s="50"/>
      <c r="AM757" s="337" t="str">
        <f>INDEX($K$6:$AE$6,1,MATCH(1,K757:AE757,-1))</f>
        <v>95PFE-L2S</v>
      </c>
      <c r="AN757" s="337" t="str">
        <f>IF(INDEX($K$6:$AE$6,1,MATCH(1,K757:AE757,1))&lt;&gt;INDEX($K$6:$AE$6,1,MATCH(1,K757:AE757,-1)),INDEX($K$6:$AE$6,1,MATCH(1,K757:AE757,1)),"-")</f>
        <v>-</v>
      </c>
    </row>
    <row r="758" spans="1:40" x14ac:dyDescent="0.2">
      <c r="A758" s="169" t="str">
        <f>IF(IFERROR(VLOOKUP(G758,EmployesActifs,1,FALSE),"Non")&lt;&gt;"Non","Oui","Non")</f>
        <v>Non</v>
      </c>
      <c r="B758" s="172">
        <f>IF(A758="Oui",1,0)</f>
        <v>0</v>
      </c>
      <c r="C758" s="172">
        <f>IF(OR(G758="Médecin",H758="Médecin",I758="Médecin",I758="Médecins",H758="anesthésiste",H758="boursier univ.",H758="chercheur",H758="chirurgien",H758="Résident(e)",H758="Md Urg",H758="Md Card",H758="Fellow",H758="Externe Médecine",H758="Directeur de la biobanque Médecin",H758="monit.-boursier",),1,0)</f>
        <v>0</v>
      </c>
      <c r="D758" s="172">
        <f>IF(OR(G758=0,H758="Stagiaire",H758="Stagiaires",H758="Externe",H758="Externes",G758="agence",H758="STAGIAIRE INFIRMIER(ÈRE)",H758="STAGIAIRE SI",H758="STAGIAIRE PAB",H758="STAGIAIRE EN PERFUSION",H758="Stagiaire Physiothérapeute",H758="Stagiaire médecine",H758="Stagiaire - Service sociaux",H758="STAGIAIRE SOINS INFIRMIERS",H758="STAGIAIRE EXTERNE EN MÉDECINE",H758="ss",),1,0)</f>
        <v>0</v>
      </c>
      <c r="E758" s="28" t="s">
        <v>2729</v>
      </c>
      <c r="F758" s="28" t="s">
        <v>618</v>
      </c>
      <c r="G758" s="257">
        <v>10290</v>
      </c>
      <c r="H758" s="79" t="s">
        <v>2098</v>
      </c>
      <c r="I758" s="164" t="s">
        <v>3403</v>
      </c>
      <c r="J758" s="273">
        <f ca="1">IF(AK758&lt;=Données!$B$2,1," ")</f>
        <v>1</v>
      </c>
      <c r="K758" s="45"/>
      <c r="L758" s="46">
        <v>1</v>
      </c>
      <c r="M758" s="47"/>
      <c r="N758" s="48"/>
      <c r="O758" s="185"/>
      <c r="P758" s="187"/>
      <c r="Q758" s="185"/>
      <c r="R758" s="186"/>
      <c r="S758" s="186"/>
      <c r="T758" s="187"/>
      <c r="U758" s="187"/>
      <c r="V758" s="187"/>
      <c r="W758" s="187"/>
      <c r="X758" s="214"/>
      <c r="Y758" s="215"/>
      <c r="Z758" s="36"/>
      <c r="AA758" s="34"/>
      <c r="AB758" s="35"/>
      <c r="AC758" s="35"/>
      <c r="AD758" s="35"/>
      <c r="AE758" s="324"/>
      <c r="AF758" s="325"/>
      <c r="AG758" s="326"/>
      <c r="AH758" s="36"/>
      <c r="AI758" s="56"/>
      <c r="AJ758" s="41" t="s">
        <v>85</v>
      </c>
      <c r="AK758" s="42">
        <v>44579</v>
      </c>
      <c r="AL758" s="50"/>
      <c r="AM758" s="337" t="str">
        <f>INDEX($K$6:$AE$6,1,MATCH(1,K758:AE758,-1))</f>
        <v>95PFE-L2M</v>
      </c>
      <c r="AN758" s="337" t="str">
        <f>IF(INDEX($K$6:$AE$6,1,MATCH(1,K758:AE758,1))&lt;&gt;INDEX($K$6:$AE$6,1,MATCH(1,K758:AE758,-1)),INDEX($K$6:$AE$6,1,MATCH(1,K758:AE758,1)),"-")</f>
        <v>-</v>
      </c>
    </row>
    <row r="759" spans="1:40" x14ac:dyDescent="0.2">
      <c r="A759" s="169" t="str">
        <f>IF(IFERROR(VLOOKUP(G759,EmployesActifs,1,FALSE),"Non")&lt;&gt;"Non","Oui","Non")</f>
        <v>Non</v>
      </c>
      <c r="B759" s="172">
        <f>IF(A759="Oui",1,0)</f>
        <v>0</v>
      </c>
      <c r="C759" s="172">
        <f>IF(OR(G759="Médecin",H759="Médecin",I759="Médecin",I759="Médecins",H759="anesthésiste",H759="boursier univ.",H759="chercheur",H759="chirurgien",H759="Résident(e)",H759="Md Urg",H759="Md Card",H759="Fellow",H759="Externe Médecine",H759="Directeur de la biobanque Médecin",H759="monit.-boursier",),1,0)</f>
        <v>0</v>
      </c>
      <c r="D759" s="172">
        <f>IF(OR(G759=0,H759="Stagiaire",H759="Stagiaires",H759="Externe",H759="Externes",G759="agence",H759="STAGIAIRE INFIRMIER(ÈRE)",H759="STAGIAIRE SI",H759="STAGIAIRE PAB",H759="STAGIAIRE EN PERFUSION",H759="Stagiaire Physiothérapeute",H759="Stagiaire médecine",H759="Stagiaire - Service sociaux",H759="STAGIAIRE SOINS INFIRMIERS",H759="STAGIAIRE EXTERNE EN MÉDECINE",H759="ss",),1,0)</f>
        <v>0</v>
      </c>
      <c r="E759" s="28" t="s">
        <v>3316</v>
      </c>
      <c r="F759" s="28" t="s">
        <v>3317</v>
      </c>
      <c r="G759" s="255">
        <v>12926</v>
      </c>
      <c r="H759" s="79" t="s">
        <v>517</v>
      </c>
      <c r="I759" s="164" t="s">
        <v>1140</v>
      </c>
      <c r="J759" s="273">
        <f ca="1">IF(AK759&lt;=Données!$B$2,1," ")</f>
        <v>1</v>
      </c>
      <c r="K759" s="45" t="s">
        <v>56</v>
      </c>
      <c r="L759" s="46">
        <v>1</v>
      </c>
      <c r="M759" s="47"/>
      <c r="N759" s="48"/>
      <c r="O759" s="185"/>
      <c r="P759" s="187"/>
      <c r="Q759" s="185"/>
      <c r="R759" s="186"/>
      <c r="S759" s="186"/>
      <c r="T759" s="187"/>
      <c r="U759" s="187"/>
      <c r="V759" s="187"/>
      <c r="W759" s="187"/>
      <c r="X759" s="214"/>
      <c r="Y759" s="215"/>
      <c r="Z759" s="36"/>
      <c r="AA759" s="34"/>
      <c r="AB759" s="35"/>
      <c r="AC759" s="35"/>
      <c r="AD759" s="35"/>
      <c r="AE759" s="324"/>
      <c r="AF759" s="325"/>
      <c r="AG759" s="326"/>
      <c r="AH759" s="36"/>
      <c r="AI759" s="56"/>
      <c r="AJ759" s="41" t="s">
        <v>2858</v>
      </c>
      <c r="AK759" s="42">
        <v>45134</v>
      </c>
      <c r="AL759" s="50"/>
      <c r="AM759" s="337" t="str">
        <f>INDEX($K$6:$AE$6,1,MATCH(1,K759:AE759,-1))</f>
        <v>95PFE-L2M</v>
      </c>
      <c r="AN759" s="337" t="str">
        <f>IF(INDEX($K$6:$AE$6,1,MATCH(1,K759:AE759,1))&lt;&gt;INDEX($K$6:$AE$6,1,MATCH(1,K759:AE759,-1)),INDEX($K$6:$AE$6,1,MATCH(1,K759:AE759,1)),"-")</f>
        <v>-</v>
      </c>
    </row>
    <row r="760" spans="1:40" x14ac:dyDescent="0.2">
      <c r="A760" s="169" t="str">
        <f>IF(IFERROR(VLOOKUP(G760,EmployesActifs,1,FALSE),"Non")&lt;&gt;"Non","Oui","Non")</f>
        <v>Non</v>
      </c>
      <c r="B760" s="172">
        <f>IF(A760="Oui",1,0)</f>
        <v>0</v>
      </c>
      <c r="C760" s="172">
        <f>IF(OR(G760="Médecin",H760="Médecin",I760="Médecin",I760="Médecins",H760="anesthésiste",H760="boursier univ.",H760="chercheur",H760="chirurgien",H760="Résident(e)",H760="Md Urg",H760="Md Card",H760="Fellow",H760="Externe Médecine",H760="Directeur de la biobanque Médecin",H760="monit.-boursier",),1,0)</f>
        <v>0</v>
      </c>
      <c r="D760" s="172">
        <f>IF(OR(G760=0,H760="Stagiaire",H760="Stagiaires",H760="Externe",H760="Externes",G760="agence",H760="STAGIAIRE INFIRMIER(ÈRE)",H760="STAGIAIRE SI",H760="STAGIAIRE PAB",H760="STAGIAIRE EN PERFUSION",H760="Stagiaire Physiothérapeute",H760="Stagiaire médecine",H760="Stagiaire - Service sociaux",H760="STAGIAIRE SOINS INFIRMIERS",H760="STAGIAIRE EXTERNE EN MÉDECINE",H760="ss",),1,0)</f>
        <v>0</v>
      </c>
      <c r="E760" s="28" t="s">
        <v>2737</v>
      </c>
      <c r="F760" s="28" t="s">
        <v>2738</v>
      </c>
      <c r="G760" s="257">
        <v>8341</v>
      </c>
      <c r="H760" s="57" t="s">
        <v>54</v>
      </c>
      <c r="I760" s="52" t="s">
        <v>55</v>
      </c>
      <c r="J760" s="273">
        <f ca="1">IF(AK760&lt;=Données!$B$2,1," ")</f>
        <v>1</v>
      </c>
      <c r="K760" s="45"/>
      <c r="L760" s="46">
        <v>1</v>
      </c>
      <c r="M760" s="47"/>
      <c r="N760" s="48"/>
      <c r="O760" s="185"/>
      <c r="P760" s="187"/>
      <c r="Q760" s="185"/>
      <c r="R760" s="186"/>
      <c r="S760" s="186"/>
      <c r="T760" s="187"/>
      <c r="U760" s="187"/>
      <c r="V760" s="187"/>
      <c r="W760" s="187"/>
      <c r="X760" s="214"/>
      <c r="Y760" s="215"/>
      <c r="Z760" s="36"/>
      <c r="AA760" s="34"/>
      <c r="AB760" s="35"/>
      <c r="AC760" s="35"/>
      <c r="AD760" s="35"/>
      <c r="AE760" s="324"/>
      <c r="AF760" s="325"/>
      <c r="AG760" s="326"/>
      <c r="AH760" s="36"/>
      <c r="AI760" s="56"/>
      <c r="AJ760" s="41" t="s">
        <v>50</v>
      </c>
      <c r="AK760" s="42">
        <v>44575</v>
      </c>
      <c r="AL760" s="50"/>
      <c r="AM760" s="337" t="str">
        <f>INDEX($K$6:$AE$6,1,MATCH(1,K760:AE760,-1))</f>
        <v>95PFE-L2M</v>
      </c>
      <c r="AN760" s="337" t="str">
        <f>IF(INDEX($K$6:$AE$6,1,MATCH(1,K760:AE760,1))&lt;&gt;INDEX($K$6:$AE$6,1,MATCH(1,K760:AE760,-1)),INDEX($K$6:$AE$6,1,MATCH(1,K760:AE760,1)),"-")</f>
        <v>-</v>
      </c>
    </row>
    <row r="761" spans="1:40" x14ac:dyDescent="0.2">
      <c r="A761" s="169" t="str">
        <f>IF(IFERROR(VLOOKUP(G761,EmployesActifs,1,FALSE),"Non")&lt;&gt;"Non","Oui","Non")</f>
        <v>Non</v>
      </c>
      <c r="B761" s="172">
        <f>IF(A761="Oui",1,0)</f>
        <v>0</v>
      </c>
      <c r="C761" s="172">
        <f>IF(OR(G761="Médecin",H761="Médecin",I761="Médecin",I761="Médecins",H761="anesthésiste",H761="boursier univ.",H761="chercheur",H761="chirurgien",H761="Résident(e)",H761="Md Urg",H761="Md Card",H761="Fellow",H761="Externe Médecine",H761="Directeur de la biobanque Médecin",H761="monit.-boursier",),1,0)</f>
        <v>0</v>
      </c>
      <c r="D761" s="172">
        <f>IF(OR(G761=0,H761="Stagiaire",H761="Stagiaires",H761="Externe",H761="Externes",G761="agence",H761="STAGIAIRE INFIRMIER(ÈRE)",H761="STAGIAIRE SI",H761="STAGIAIRE PAB",H761="STAGIAIRE EN PERFUSION",H761="Stagiaire Physiothérapeute",H761="Stagiaire médecine",H761="Stagiaire - Service sociaux",H761="STAGIAIRE SOINS INFIRMIERS",H761="STAGIAIRE EXTERNE EN MÉDECINE",H761="ss",),1,0)</f>
        <v>0</v>
      </c>
      <c r="E761" s="28" t="s">
        <v>2737</v>
      </c>
      <c r="F761" s="28" t="s">
        <v>1492</v>
      </c>
      <c r="G761" s="257">
        <v>10992</v>
      </c>
      <c r="H761" s="79" t="s">
        <v>3615</v>
      </c>
      <c r="I761" s="164" t="s">
        <v>174</v>
      </c>
      <c r="J761" s="273">
        <f ca="1">IF(AK761&lt;=Données!$B$2,1," ")</f>
        <v>1</v>
      </c>
      <c r="K761" s="45"/>
      <c r="L761" s="46"/>
      <c r="M761" s="47"/>
      <c r="N761" s="48"/>
      <c r="O761" s="185"/>
      <c r="P761" s="187"/>
      <c r="Q761" s="185"/>
      <c r="R761" s="186"/>
      <c r="S761" s="186"/>
      <c r="T761" s="187"/>
      <c r="U761" s="187"/>
      <c r="V761" s="187"/>
      <c r="W761" s="187"/>
      <c r="X761" s="214"/>
      <c r="Y761" s="215"/>
      <c r="Z761" s="36"/>
      <c r="AA761" s="34">
        <v>1</v>
      </c>
      <c r="AB761" s="35"/>
      <c r="AC761" s="35"/>
      <c r="AD761" s="35"/>
      <c r="AE761" s="324"/>
      <c r="AF761" s="325"/>
      <c r="AG761" s="326"/>
      <c r="AH761" s="36"/>
      <c r="AI761" s="56"/>
      <c r="AJ761" s="41" t="s">
        <v>44</v>
      </c>
      <c r="AK761" s="42">
        <v>43927</v>
      </c>
      <c r="AL761" s="50"/>
      <c r="AM761" s="337" t="str">
        <f>INDEX($K$6:$AE$6,1,MATCH(1,K761:AE761,-1))</f>
        <v>1511-S</v>
      </c>
      <c r="AN761" s="337" t="str">
        <f>IF(INDEX($K$6:$AE$6,1,MATCH(1,K761:AE761,1))&lt;&gt;INDEX($K$6:$AE$6,1,MATCH(1,K761:AE761,-1)),INDEX($K$6:$AE$6,1,MATCH(1,K761:AE761,1)),"-")</f>
        <v>-</v>
      </c>
    </row>
    <row r="762" spans="1:40" x14ac:dyDescent="0.2">
      <c r="A762" s="169" t="str">
        <f>IF(IFERROR(VLOOKUP(G762,EmployesActifs,1,FALSE),"Non")&lt;&gt;"Non","Oui","Non")</f>
        <v>Non</v>
      </c>
      <c r="B762" s="172">
        <f>IF(A762="Oui",1,0)</f>
        <v>0</v>
      </c>
      <c r="C762" s="172">
        <f>IF(OR(G762="Médecin",H762="Médecin",I762="Médecin",I762="Médecins",H762="anesthésiste",H762="boursier univ.",H762="chercheur",H762="chirurgien",H762="Résident(e)",H762="Md Urg",H762="Md Card",H762="Fellow",H762="Externe Médecine",H762="Directeur de la biobanque Médecin",H762="monit.-boursier",),1,0)</f>
        <v>0</v>
      </c>
      <c r="D762" s="172">
        <f>IF(OR(G762=0,H762="Stagiaire",H762="Stagiaires",H762="Externe",H762="Externes",G762="agence",H762="STAGIAIRE INFIRMIER(ÈRE)",H762="STAGIAIRE SI",H762="STAGIAIRE PAB",H762="STAGIAIRE EN PERFUSION",H762="Stagiaire Physiothérapeute",H762="Stagiaire médecine",H762="Stagiaire - Service sociaux",H762="STAGIAIRE SOINS INFIRMIERS",H762="STAGIAIRE EXTERNE EN MÉDECINE",H762="ss",),1,0)</f>
        <v>0</v>
      </c>
      <c r="E762" s="28" t="s">
        <v>902</v>
      </c>
      <c r="F762" s="28" t="s">
        <v>138</v>
      </c>
      <c r="G762" s="257">
        <v>5294</v>
      </c>
      <c r="H762" s="57" t="s">
        <v>2739</v>
      </c>
      <c r="I762" s="52" t="s">
        <v>165</v>
      </c>
      <c r="J762" s="273">
        <f ca="1">IF(AK762&lt;=Données!$B$2,1," ")</f>
        <v>1</v>
      </c>
      <c r="K762" s="45"/>
      <c r="L762" s="46" t="s">
        <v>56</v>
      </c>
      <c r="M762" s="47" t="s">
        <v>56</v>
      </c>
      <c r="N762" s="48"/>
      <c r="O762" s="185"/>
      <c r="P762" s="187"/>
      <c r="Q762" s="185"/>
      <c r="R762" s="186"/>
      <c r="S762" s="186"/>
      <c r="T762" s="187"/>
      <c r="U762" s="187"/>
      <c r="V762" s="187"/>
      <c r="W762" s="187"/>
      <c r="X762" s="214"/>
      <c r="Y762" s="215"/>
      <c r="Z762" s="36"/>
      <c r="AA762" s="34"/>
      <c r="AB762" s="35">
        <v>1</v>
      </c>
      <c r="AC762" s="35"/>
      <c r="AD762" s="35"/>
      <c r="AE762" s="324"/>
      <c r="AF762" s="325"/>
      <c r="AG762" s="326"/>
      <c r="AH762" s="36"/>
      <c r="AI762" s="56"/>
      <c r="AJ762" s="41" t="s">
        <v>85</v>
      </c>
      <c r="AK762" s="42">
        <v>44539</v>
      </c>
      <c r="AL762" s="50"/>
      <c r="AM762" s="337" t="str">
        <f>INDEX($K$6:$AE$6,1,MATCH(1,K762:AE762,-1))</f>
        <v>1512-M</v>
      </c>
      <c r="AN762" s="337" t="str">
        <f>IF(INDEX($K$6:$AE$6,1,MATCH(1,K762:AE762,1))&lt;&gt;INDEX($K$6:$AE$6,1,MATCH(1,K762:AE762,-1)),INDEX($K$6:$AE$6,1,MATCH(1,K762:AE762,1)),"-")</f>
        <v>-</v>
      </c>
    </row>
    <row r="763" spans="1:40" x14ac:dyDescent="0.2">
      <c r="A763" s="169" t="str">
        <f>IF(IFERROR(VLOOKUP(G763,EmployesActifs,1,FALSE),"Non")&lt;&gt;"Non","Oui","Non")</f>
        <v>Non</v>
      </c>
      <c r="B763" s="172">
        <f>IF(A763="Oui",1,0)</f>
        <v>0</v>
      </c>
      <c r="C763" s="172">
        <f>IF(OR(G763="Médecin",H763="Médecin",I763="Médecin",I763="Médecins",H763="anesthésiste",H763="boursier univ.",H763="chercheur",H763="chirurgien",H763="Résident(e)",H763="Md Urg",H763="Md Card",H763="Fellow",H763="Externe Médecine",H763="Directeur de la biobanque Médecin",H763="monit.-boursier",),1,0)</f>
        <v>0</v>
      </c>
      <c r="D763" s="172">
        <f>IF(OR(G763=0,H763="Stagiaire",H763="Stagiaires",H763="Externe",H763="Externes",G763="agence",H763="STAGIAIRE INFIRMIER(ÈRE)",H763="STAGIAIRE SI",H763="STAGIAIRE PAB",H763="STAGIAIRE EN PERFUSION",H763="Stagiaire Physiothérapeute",H763="Stagiaire médecine",H763="Stagiaire - Service sociaux",H763="STAGIAIRE SOINS INFIRMIERS",H763="STAGIAIRE EXTERNE EN MÉDECINE",H763="ss",),1,0)</f>
        <v>0</v>
      </c>
      <c r="E763" s="28" t="s">
        <v>902</v>
      </c>
      <c r="F763" s="28" t="s">
        <v>1102</v>
      </c>
      <c r="G763" s="257">
        <v>655</v>
      </c>
      <c r="H763" s="57" t="s">
        <v>1012</v>
      </c>
      <c r="I763" s="52" t="s">
        <v>156</v>
      </c>
      <c r="J763" s="273">
        <f ca="1">IF(AK763&lt;=Données!$B$2,1," ")</f>
        <v>1</v>
      </c>
      <c r="K763" s="45"/>
      <c r="L763" s="46"/>
      <c r="M763" s="47"/>
      <c r="N763" s="48"/>
      <c r="O763" s="185"/>
      <c r="P763" s="300"/>
      <c r="Q763" s="185"/>
      <c r="R763" s="186"/>
      <c r="S763" s="186"/>
      <c r="T763" s="187"/>
      <c r="U763" s="187"/>
      <c r="V763" s="187"/>
      <c r="W763" s="187"/>
      <c r="X763" s="214"/>
      <c r="Y763" s="215"/>
      <c r="Z763" s="36">
        <v>1</v>
      </c>
      <c r="AA763" s="34"/>
      <c r="AB763" s="35"/>
      <c r="AC763" s="35"/>
      <c r="AD763" s="35"/>
      <c r="AE763" s="324"/>
      <c r="AF763" s="325"/>
      <c r="AG763" s="326"/>
      <c r="AH763" s="36"/>
      <c r="AI763" s="56"/>
      <c r="AJ763" s="41" t="s">
        <v>229</v>
      </c>
      <c r="AK763" s="42">
        <v>42047</v>
      </c>
      <c r="AL763" s="50" t="s">
        <v>200</v>
      </c>
      <c r="AM763" s="337" t="str">
        <f>INDEX($K$6:$AE$6,1,MATCH(1,K763:AE763,-1))</f>
        <v>1510-XS</v>
      </c>
      <c r="AN763" s="337" t="str">
        <f>IF(INDEX($K$6:$AE$6,1,MATCH(1,K763:AE763,1))&lt;&gt;INDEX($K$6:$AE$6,1,MATCH(1,K763:AE763,-1)),INDEX($K$6:$AE$6,1,MATCH(1,K763:AE763,1)),"-")</f>
        <v>-</v>
      </c>
    </row>
    <row r="764" spans="1:40" x14ac:dyDescent="0.2">
      <c r="A764" s="169" t="str">
        <f>IF(IFERROR(VLOOKUP(G764,EmployesActifs,1,FALSE),"Non")&lt;&gt;"Non","Oui","Non")</f>
        <v>Non</v>
      </c>
      <c r="B764" s="172">
        <f>IF(A764="Oui",1,0)</f>
        <v>0</v>
      </c>
      <c r="C764" s="172">
        <f>IF(OR(G764="Médecin",H764="Médecin",I764="Médecin",I764="Médecins",H764="anesthésiste",H764="boursier univ.",H764="chercheur",H764="chirurgien",H764="Résident(e)",H764="Md Urg",H764="Md Card",H764="Fellow",H764="Externe Médecine",H764="Directeur de la biobanque Médecin",H764="monit.-boursier",),1,0)</f>
        <v>0</v>
      </c>
      <c r="D764" s="172">
        <f>IF(OR(G764=0,H764="Stagiaire",H764="Stagiaires",H764="Externe",H764="Externes",G764="agence",H764="STAGIAIRE INFIRMIER(ÈRE)",H764="STAGIAIRE SI",H764="STAGIAIRE PAB",H764="STAGIAIRE EN PERFUSION",H764="Stagiaire Physiothérapeute",H764="Stagiaire médecine",H764="Stagiaire - Service sociaux",H764="STAGIAIRE SOINS INFIRMIERS",H764="STAGIAIRE EXTERNE EN MÉDECINE",H764="ss",),1,0)</f>
        <v>0</v>
      </c>
      <c r="E764" s="28" t="s">
        <v>2741</v>
      </c>
      <c r="F764" s="28" t="s">
        <v>2742</v>
      </c>
      <c r="G764" s="257">
        <v>10624</v>
      </c>
      <c r="H764" s="79" t="s">
        <v>426</v>
      </c>
      <c r="I764" s="164" t="s">
        <v>1764</v>
      </c>
      <c r="J764" s="273">
        <f ca="1">IF(AK764&lt;=Données!$B$2,1," ")</f>
        <v>1</v>
      </c>
      <c r="K764" s="45"/>
      <c r="L764" s="46" t="s">
        <v>56</v>
      </c>
      <c r="M764" s="47"/>
      <c r="N764" s="48"/>
      <c r="O764" s="185"/>
      <c r="P764" s="187"/>
      <c r="Q764" s="185"/>
      <c r="R764" s="186"/>
      <c r="S764" s="186">
        <v>1</v>
      </c>
      <c r="T764" s="187"/>
      <c r="U764" s="187"/>
      <c r="V764" s="187"/>
      <c r="W764" s="187"/>
      <c r="X764" s="214"/>
      <c r="Y764" s="215"/>
      <c r="Z764" s="36"/>
      <c r="AA764" s="34"/>
      <c r="AB764" s="35"/>
      <c r="AC764" s="35"/>
      <c r="AD764" s="35"/>
      <c r="AE764" s="324"/>
      <c r="AF764" s="325"/>
      <c r="AG764" s="326"/>
      <c r="AH764" s="344"/>
      <c r="AI764" s="56"/>
      <c r="AJ764" s="41" t="s">
        <v>50</v>
      </c>
      <c r="AK764" s="42">
        <v>44578</v>
      </c>
      <c r="AL764" s="50"/>
      <c r="AM764" s="337" t="str">
        <f>INDEX($K$6:$AE$6,1,MATCH(1,K764:AE764,-1))</f>
        <v>1870 +</v>
      </c>
      <c r="AN764" s="337" t="str">
        <f>IF(INDEX($K$6:$AE$6,1,MATCH(1,K764:AE764,1))&lt;&gt;INDEX($K$6:$AE$6,1,MATCH(1,K764:AE764,-1)),INDEX($K$6:$AE$6,1,MATCH(1,K764:AE764,1)),"-")</f>
        <v>-</v>
      </c>
    </row>
    <row r="765" spans="1:40" x14ac:dyDescent="0.2">
      <c r="A765" s="169" t="str">
        <f>IF(IFERROR(VLOOKUP(G765,EmployesActifs,1,FALSE),"Non")&lt;&gt;"Non","Oui","Non")</f>
        <v>Oui</v>
      </c>
      <c r="B765" s="172">
        <f>IF(A765="Oui",1,0)</f>
        <v>1</v>
      </c>
      <c r="C765" s="172">
        <f>IF(OR(G765="Médecin",H765="Médecin",I765="Médecin",I765="Médecins",H765="anesthésiste",H765="boursier univ.",H765="chercheur",H765="chirurgien",H765="Résident(e)",H765="Md Urg",H765="Md Card",H765="Fellow",H765="Externe Médecine",H765="Directeur de la biobanque Médecin",H765="monit.-boursier",),1,0)</f>
        <v>0</v>
      </c>
      <c r="D765" s="172">
        <f>IF(OR(G765=0,H765="Stagiaire",H765="Stagiaires",H765="Externe",H765="Externes",G765="agence",H765="STAGIAIRE INFIRMIER(ÈRE)",H765="STAGIAIRE SI",H765="STAGIAIRE PAB",H765="STAGIAIRE EN PERFUSION",H765="Stagiaire Physiothérapeute",H765="Stagiaire médecine",H765="Stagiaire - Service sociaux",H765="STAGIAIRE SOINS INFIRMIERS",H765="STAGIAIRE EXTERNE EN MÉDECINE",H765="ss",),1,0)</f>
        <v>0</v>
      </c>
      <c r="E765" s="28" t="s">
        <v>3587</v>
      </c>
      <c r="F765" s="28" t="s">
        <v>3588</v>
      </c>
      <c r="G765" s="257">
        <v>4861</v>
      </c>
      <c r="H765" s="79" t="s">
        <v>72</v>
      </c>
      <c r="I765" s="164" t="s">
        <v>888</v>
      </c>
      <c r="J765" s="273">
        <f ca="1">IF(AK765&lt;=Données!$B$2,1," ")</f>
        <v>1</v>
      </c>
      <c r="K765" s="45" t="s">
        <v>56</v>
      </c>
      <c r="L765" s="46" t="s">
        <v>56</v>
      </c>
      <c r="M765" s="47" t="s">
        <v>56</v>
      </c>
      <c r="N765" s="48"/>
      <c r="O765" s="185"/>
      <c r="P765" s="187"/>
      <c r="Q765" s="185"/>
      <c r="R765" s="186"/>
      <c r="S765" s="186" t="s">
        <v>56</v>
      </c>
      <c r="T765" s="187"/>
      <c r="U765" s="187"/>
      <c r="V765" s="187"/>
      <c r="W765" s="187"/>
      <c r="X765" s="214"/>
      <c r="Y765" s="215"/>
      <c r="Z765" s="36" t="s">
        <v>56</v>
      </c>
      <c r="AA765" s="34" t="s">
        <v>56</v>
      </c>
      <c r="AB765" s="35" t="s">
        <v>56</v>
      </c>
      <c r="AC765" s="35"/>
      <c r="AD765" s="35" t="s">
        <v>56</v>
      </c>
      <c r="AE765" s="324">
        <v>1</v>
      </c>
      <c r="AF765" s="325"/>
      <c r="AG765" s="326"/>
      <c r="AH765" s="344"/>
      <c r="AI765" s="56"/>
      <c r="AJ765" s="41" t="s">
        <v>98</v>
      </c>
      <c r="AK765" s="42">
        <v>44587</v>
      </c>
      <c r="AL765" s="50" t="s">
        <v>2747</v>
      </c>
      <c r="AM765" s="337" t="str">
        <f>INDEX($K$6:$AE$6,1,MATCH(1,K765:AE765,-1))</f>
        <v>SH-9550</v>
      </c>
      <c r="AN765" s="337" t="str">
        <f>IF(INDEX($K$6:$AE$6,1,MATCH(1,K765:AE765,1))&lt;&gt;INDEX($K$6:$AE$6,1,MATCH(1,K765:AE765,-1)),INDEX($K$6:$AE$6,1,MATCH(1,K765:AE765,1)),"-")</f>
        <v>-</v>
      </c>
    </row>
    <row r="766" spans="1:40" x14ac:dyDescent="0.2">
      <c r="A766" s="169" t="str">
        <f>IF(IFERROR(VLOOKUP(G766,EmployesActifs,1,FALSE),"Non")&lt;&gt;"Non","Oui","Non")</f>
        <v>Non</v>
      </c>
      <c r="B766" s="172">
        <f>IF(A766="Oui",1,0)</f>
        <v>0</v>
      </c>
      <c r="C766" s="172">
        <f>IF(OR(G766="Médecin",H766="Médecin",I766="Médecin",I766="Médecins",H766="anesthésiste",H766="boursier univ.",H766="chercheur",H766="chirurgien",H766="Résident(e)",H766="Md Urg",H766="Md Card",H766="Fellow",H766="Externe Médecine",H766="Directeur de la biobanque Médecin",H766="monit.-boursier",),1,0)</f>
        <v>0</v>
      </c>
      <c r="D766" s="172">
        <f>IF(OR(G766=0,H766="Stagiaire",H766="Stagiaires",H766="Externe",H766="Externes",G766="agence",H766="STAGIAIRE INFIRMIER(ÈRE)",H766="STAGIAIRE SI",H766="STAGIAIRE PAB",H766="STAGIAIRE EN PERFUSION",H766="Stagiaire Physiothérapeute",H766="Stagiaire médecine",H766="Stagiaire - Service sociaux",H766="STAGIAIRE SOINS INFIRMIERS",H766="STAGIAIRE EXTERNE EN MÉDECINE",H766="ss",),1,0)</f>
        <v>0</v>
      </c>
      <c r="E766" s="28" t="s">
        <v>2753</v>
      </c>
      <c r="F766" s="28" t="s">
        <v>618</v>
      </c>
      <c r="G766" s="257">
        <v>11901</v>
      </c>
      <c r="H766" s="79" t="s">
        <v>3735</v>
      </c>
      <c r="I766" s="164" t="s">
        <v>122</v>
      </c>
      <c r="J766" s="273">
        <f ca="1">IF(AK766&lt;=Données!$B$2,1," ")</f>
        <v>1</v>
      </c>
      <c r="K766" s="45" t="s">
        <v>56</v>
      </c>
      <c r="L766" s="46" t="s">
        <v>56</v>
      </c>
      <c r="M766" s="47"/>
      <c r="N766" s="48"/>
      <c r="O766" s="185"/>
      <c r="P766" s="187"/>
      <c r="Q766" s="185"/>
      <c r="R766" s="186"/>
      <c r="S766" s="186">
        <v>1</v>
      </c>
      <c r="T766" s="187"/>
      <c r="U766" s="187"/>
      <c r="V766" s="187"/>
      <c r="W766" s="187"/>
      <c r="X766" s="214"/>
      <c r="Y766" s="215"/>
      <c r="Z766" s="36"/>
      <c r="AA766" s="34"/>
      <c r="AB766" s="35"/>
      <c r="AC766" s="35"/>
      <c r="AD766" s="35"/>
      <c r="AE766" s="324"/>
      <c r="AF766" s="325"/>
      <c r="AG766" s="326"/>
      <c r="AH766" s="36"/>
      <c r="AI766" s="56"/>
      <c r="AJ766" s="41" t="s">
        <v>85</v>
      </c>
      <c r="AK766" s="42">
        <v>44581</v>
      </c>
      <c r="AL766" s="50"/>
      <c r="AM766" s="337" t="str">
        <f>INDEX($K$6:$AE$6,1,MATCH(1,K766:AE766,-1))</f>
        <v>1870 +</v>
      </c>
      <c r="AN766" s="337" t="str">
        <f>IF(INDEX($K$6:$AE$6,1,MATCH(1,K766:AE766,1))&lt;&gt;INDEX($K$6:$AE$6,1,MATCH(1,K766:AE766,-1)),INDEX($K$6:$AE$6,1,MATCH(1,K766:AE766,1)),"-")</f>
        <v>-</v>
      </c>
    </row>
    <row r="767" spans="1:40" x14ac:dyDescent="0.2">
      <c r="A767" s="169" t="str">
        <f>IF(IFERROR(VLOOKUP(G767,EmployesActifs,1,FALSE),"Non")&lt;&gt;"Non","Oui","Non")</f>
        <v>Oui</v>
      </c>
      <c r="B767" s="172">
        <f>IF(A767="Oui",1,0)</f>
        <v>1</v>
      </c>
      <c r="C767" s="172">
        <f>IF(OR(G767="Médecin",H767="Médecin",I767="Médecin",I767="Médecins",H767="anesthésiste",H767="boursier univ.",H767="chercheur",H767="chirurgien",H767="Résident(e)",H767="Md Urg",H767="Md Card",H767="Fellow",H767="Externe Médecine",H767="Directeur de la biobanque Médecin",H767="monit.-boursier",),1,0)</f>
        <v>0</v>
      </c>
      <c r="D767" s="172">
        <f>IF(OR(G767=0,H767="Stagiaire",H767="Stagiaires",H767="Externe",H767="Externes",G767="agence",H767="STAGIAIRE INFIRMIER(ÈRE)",H767="STAGIAIRE SI",H767="STAGIAIRE PAB",H767="STAGIAIRE EN PERFUSION",H767="Stagiaire Physiothérapeute",H767="Stagiaire médecine",H767="Stagiaire - Service sociaux",H767="STAGIAIRE SOINS INFIRMIERS",H767="STAGIAIRE EXTERNE EN MÉDECINE",H767="ss",),1,0)</f>
        <v>0</v>
      </c>
      <c r="E767" s="28" t="s">
        <v>3510</v>
      </c>
      <c r="F767" s="28" t="s">
        <v>3511</v>
      </c>
      <c r="G767" s="257">
        <v>4199</v>
      </c>
      <c r="H767" s="79" t="s">
        <v>4995</v>
      </c>
      <c r="I767" s="164" t="s">
        <v>4464</v>
      </c>
      <c r="J767" s="273" t="str">
        <f ca="1">IF(AK767&lt;=Données!$B$2,1," ")</f>
        <v xml:space="preserve"> </v>
      </c>
      <c r="K767" s="45"/>
      <c r="L767" s="46">
        <v>1</v>
      </c>
      <c r="M767" s="47"/>
      <c r="N767" s="48"/>
      <c r="O767" s="185"/>
      <c r="P767" s="187"/>
      <c r="Q767" s="185"/>
      <c r="R767" s="186"/>
      <c r="S767" s="186"/>
      <c r="T767" s="187"/>
      <c r="U767" s="187"/>
      <c r="V767" s="187"/>
      <c r="W767" s="187"/>
      <c r="X767" s="214"/>
      <c r="Y767" s="215"/>
      <c r="Z767" s="36"/>
      <c r="AA767" s="34"/>
      <c r="AB767" s="35"/>
      <c r="AC767" s="35"/>
      <c r="AD767" s="35"/>
      <c r="AE767" s="324"/>
      <c r="AF767" s="325"/>
      <c r="AG767" s="326"/>
      <c r="AH767" s="344"/>
      <c r="AI767" s="56"/>
      <c r="AJ767" s="41" t="s">
        <v>652</v>
      </c>
      <c r="AK767" s="42">
        <v>45255</v>
      </c>
      <c r="AL767" s="50" t="s">
        <v>6298</v>
      </c>
      <c r="AM767" s="337" t="str">
        <f>INDEX($K$6:$AE$6,1,MATCH(1,K767:AE767,-1))</f>
        <v>95PFE-L2M</v>
      </c>
      <c r="AN767" s="337" t="str">
        <f>IF(INDEX($K$6:$AE$6,1,MATCH(1,K767:AE767,1))&lt;&gt;INDEX($K$6:$AE$6,1,MATCH(1,K767:AE767,-1)),INDEX($K$6:$AE$6,1,MATCH(1,K767:AE767,1)),"-")</f>
        <v>-</v>
      </c>
    </row>
    <row r="768" spans="1:40" x14ac:dyDescent="0.2">
      <c r="A768" s="169" t="str">
        <f>IF(IFERROR(VLOOKUP(G768,EmployesActifs,1,FALSE),"Non")&lt;&gt;"Non","Oui","Non")</f>
        <v>Non</v>
      </c>
      <c r="B768" s="172">
        <f>IF(A768="Oui",1,0)</f>
        <v>0</v>
      </c>
      <c r="C768" s="172">
        <f>IF(OR(G768="Médecin",H768="Médecin",I768="Médecin",I768="Médecins",H768="anesthésiste",H768="boursier univ.",H768="chercheur",H768="chirurgien",H768="Résident(e)",H768="Md Urg",H768="Md Card",H768="Fellow",H768="Externe Médecine",H768="Directeur de la biobanque Médecin",H768="monit.-boursier",),1,0)</f>
        <v>0</v>
      </c>
      <c r="D768" s="172">
        <f>IF(OR(G768=0,H768="Stagiaire",H768="Stagiaires",H768="Externe",H768="Externes",G768="agence",H768="STAGIAIRE INFIRMIER(ÈRE)",H768="STAGIAIRE SI",H768="STAGIAIRE PAB",H768="STAGIAIRE EN PERFUSION",H768="Stagiaire Physiothérapeute",H768="Stagiaire médecine",H768="Stagiaire - Service sociaux",H768="STAGIAIRE SOINS INFIRMIERS",H768="STAGIAIRE EXTERNE EN MÉDECINE",H768="ss",),1,0)</f>
        <v>0</v>
      </c>
      <c r="E768" s="28" t="s">
        <v>3743</v>
      </c>
      <c r="F768" s="28" t="s">
        <v>3744</v>
      </c>
      <c r="G768" s="257">
        <v>8119</v>
      </c>
      <c r="H768" s="79" t="s">
        <v>5023</v>
      </c>
      <c r="I768" s="164" t="s">
        <v>4464</v>
      </c>
      <c r="J768" s="273" t="str">
        <f ca="1">IF(AK768&lt;=Données!$B$2,1," ")</f>
        <v xml:space="preserve"> </v>
      </c>
      <c r="K768" s="45"/>
      <c r="L768" s="46" t="s">
        <v>56</v>
      </c>
      <c r="M768" s="47"/>
      <c r="N768" s="48">
        <v>1</v>
      </c>
      <c r="O768" s="185"/>
      <c r="P768" s="187"/>
      <c r="Q768" s="185"/>
      <c r="R768" s="186"/>
      <c r="S768" s="186"/>
      <c r="T768" s="187"/>
      <c r="U768" s="187"/>
      <c r="V768" s="187"/>
      <c r="W768" s="187"/>
      <c r="X768" s="214"/>
      <c r="Y768" s="215"/>
      <c r="Z768" s="36"/>
      <c r="AA768" s="34"/>
      <c r="AB768" s="35"/>
      <c r="AC768" s="35"/>
      <c r="AD768" s="35"/>
      <c r="AE768" s="324"/>
      <c r="AF768" s="325"/>
      <c r="AG768" s="326"/>
      <c r="AH768" s="344"/>
      <c r="AI768" s="56"/>
      <c r="AJ768" s="41" t="s">
        <v>4462</v>
      </c>
      <c r="AK768" s="42">
        <v>45272</v>
      </c>
      <c r="AL768" s="50"/>
      <c r="AM768" s="337" t="str">
        <f>INDEX($K$6:$AE$6,1,MATCH(1,K768:AE768,-1))</f>
        <v>F550</v>
      </c>
      <c r="AN768" s="337" t="str">
        <f>IF(INDEX($K$6:$AE$6,1,MATCH(1,K768:AE768,1))&lt;&gt;INDEX($K$6:$AE$6,1,MATCH(1,K768:AE768,-1)),INDEX($K$6:$AE$6,1,MATCH(1,K768:AE768,1)),"-")</f>
        <v>-</v>
      </c>
    </row>
    <row r="769" spans="1:43" x14ac:dyDescent="0.2">
      <c r="A769" s="169" t="str">
        <f>IF(IFERROR(VLOOKUP(G769,EmployesActifs,1,FALSE),"Non")&lt;&gt;"Non","Oui","Non")</f>
        <v>Non</v>
      </c>
      <c r="B769" s="172">
        <f>IF(A769="Oui",1,0)</f>
        <v>0</v>
      </c>
      <c r="C769" s="172">
        <f>IF(OR(G769="Médecin",H769="Médecin",I769="Médecin",I769="Médecins",H769="anesthésiste",H769="boursier univ.",H769="chercheur",H769="chirurgien",H769="Résident(e)",H769="Md Urg",H769="Md Card",H769="Fellow",H769="Externe Médecine",H769="Directeur de la biobanque Médecin",H769="monit.-boursier",),1,0)</f>
        <v>0</v>
      </c>
      <c r="D769" s="172">
        <f>IF(OR(G769=0,H769="Stagiaire",H769="Stagiaires",H769="Externe",H769="Externes",G769="agence",H769="STAGIAIRE INFIRMIER(ÈRE)",H769="STAGIAIRE SI",H769="STAGIAIRE PAB",H769="STAGIAIRE EN PERFUSION",H769="Stagiaire Physiothérapeute",H769="Stagiaire médecine",H769="Stagiaire - Service sociaux",H769="STAGIAIRE SOINS INFIRMIERS",H769="STAGIAIRE EXTERNE EN MÉDECINE",H769="ss",),1,0)</f>
        <v>0</v>
      </c>
      <c r="E769" s="28" t="s">
        <v>2763</v>
      </c>
      <c r="F769" s="28" t="s">
        <v>2764</v>
      </c>
      <c r="G769" s="257">
        <v>11635</v>
      </c>
      <c r="H769" s="79" t="s">
        <v>60</v>
      </c>
      <c r="I769" s="164" t="s">
        <v>3373</v>
      </c>
      <c r="J769" s="273">
        <f ca="1">IF(AK769&lt;=Données!$B$2,1," ")</f>
        <v>1</v>
      </c>
      <c r="K769" s="45"/>
      <c r="L769" s="46" t="s">
        <v>56</v>
      </c>
      <c r="M769" s="47" t="s">
        <v>56</v>
      </c>
      <c r="N769" s="48"/>
      <c r="O769" s="185"/>
      <c r="P769" s="187"/>
      <c r="Q769" s="185"/>
      <c r="R769" s="186"/>
      <c r="S769" s="186">
        <v>1</v>
      </c>
      <c r="T769" s="187"/>
      <c r="U769" s="187"/>
      <c r="V769" s="187"/>
      <c r="W769" s="187"/>
      <c r="X769" s="214"/>
      <c r="Y769" s="215"/>
      <c r="Z769" s="36"/>
      <c r="AA769" s="34"/>
      <c r="AB769" s="35"/>
      <c r="AC769" s="35"/>
      <c r="AD769" s="35"/>
      <c r="AE769" s="324"/>
      <c r="AF769" s="325"/>
      <c r="AG769" s="326"/>
      <c r="AH769" s="36"/>
      <c r="AI769" s="56"/>
      <c r="AJ769" s="41" t="s">
        <v>57</v>
      </c>
      <c r="AK769" s="42">
        <v>44582</v>
      </c>
      <c r="AL769" s="50"/>
      <c r="AM769" s="337" t="str">
        <f>INDEX($K$6:$AE$6,1,MATCH(1,K769:AE769,-1))</f>
        <v>1870 +</v>
      </c>
      <c r="AN769" s="337" t="str">
        <f>IF(INDEX($K$6:$AE$6,1,MATCH(1,K769:AE769,1))&lt;&gt;INDEX($K$6:$AE$6,1,MATCH(1,K769:AE769,-1)),INDEX($K$6:$AE$6,1,MATCH(1,K769:AE769,1)),"-")</f>
        <v>-</v>
      </c>
    </row>
    <row r="770" spans="1:43" x14ac:dyDescent="0.2">
      <c r="A770" s="169" t="str">
        <f>IF(IFERROR(VLOOKUP(G770,EmployesActifs,1,FALSE),"Non")&lt;&gt;"Non","Oui","Non")</f>
        <v>Non</v>
      </c>
      <c r="B770" s="172">
        <f>IF(A770="Oui",1,0)</f>
        <v>0</v>
      </c>
      <c r="C770" s="172">
        <f>IF(OR(G770="Médecin",H770="Médecin",I770="Médecin",I770="Médecins",H770="anesthésiste",H770="boursier univ.",H770="chercheur",H770="chirurgien",H770="Résident(e)",H770="Md Urg",H770="Md Card",H770="Fellow",H770="Externe Médecine",H770="Directeur de la biobanque Médecin",H770="monit.-boursier",),1,0)</f>
        <v>0</v>
      </c>
      <c r="D770" s="172">
        <f>IF(OR(G770=0,H770="Stagiaire",H770="Stagiaires",H770="Externe",H770="Externes",G770="agence",H770="STAGIAIRE INFIRMIER(ÈRE)",H770="STAGIAIRE SI",H770="STAGIAIRE PAB",H770="STAGIAIRE EN PERFUSION",H770="Stagiaire Physiothérapeute",H770="Stagiaire médecine",H770="Stagiaire - Service sociaux",H770="STAGIAIRE SOINS INFIRMIERS",H770="STAGIAIRE EXTERNE EN MÉDECINE",H770="ss",),1,0)</f>
        <v>0</v>
      </c>
      <c r="E770" s="28" t="s">
        <v>2763</v>
      </c>
      <c r="F770" s="28" t="s">
        <v>2764</v>
      </c>
      <c r="G770" s="257">
        <v>11635</v>
      </c>
      <c r="H770" s="79" t="s">
        <v>60</v>
      </c>
      <c r="I770" s="164" t="s">
        <v>3373</v>
      </c>
      <c r="J770" s="273">
        <f ca="1">IF(AK770&lt;=Données!$B$2,1," ")</f>
        <v>1</v>
      </c>
      <c r="K770" s="45"/>
      <c r="L770" s="46" t="s">
        <v>56</v>
      </c>
      <c r="M770" s="47" t="s">
        <v>56</v>
      </c>
      <c r="N770" s="48"/>
      <c r="O770" s="185"/>
      <c r="P770" s="187"/>
      <c r="Q770" s="185"/>
      <c r="R770" s="186"/>
      <c r="S770" s="186">
        <v>1</v>
      </c>
      <c r="T770" s="187"/>
      <c r="U770" s="187"/>
      <c r="V770" s="187"/>
      <c r="W770" s="187"/>
      <c r="X770" s="214"/>
      <c r="Y770" s="215"/>
      <c r="Z770" s="36"/>
      <c r="AA770" s="34"/>
      <c r="AB770" s="35"/>
      <c r="AC770" s="35"/>
      <c r="AD770" s="35"/>
      <c r="AE770" s="324"/>
      <c r="AF770" s="325"/>
      <c r="AG770" s="326"/>
      <c r="AH770" s="36"/>
      <c r="AI770" s="56"/>
      <c r="AJ770" s="41" t="s">
        <v>57</v>
      </c>
      <c r="AK770" s="42">
        <v>44582</v>
      </c>
      <c r="AL770" s="50"/>
      <c r="AM770" s="337" t="str">
        <f>INDEX($K$6:$AE$6,1,MATCH(1,K770:AE770,-1))</f>
        <v>1870 +</v>
      </c>
      <c r="AN770" s="337" t="str">
        <f>IF(INDEX($K$6:$AE$6,1,MATCH(1,K770:AE770,1))&lt;&gt;INDEX($K$6:$AE$6,1,MATCH(1,K770:AE770,-1)),INDEX($K$6:$AE$6,1,MATCH(1,K770:AE770,1)),"-")</f>
        <v>-</v>
      </c>
    </row>
    <row r="771" spans="1:43" x14ac:dyDescent="0.2">
      <c r="A771" s="169" t="str">
        <f>IF(IFERROR(VLOOKUP(G771,EmployesActifs,1,FALSE),"Non")&lt;&gt;"Non","Oui","Non")</f>
        <v>Non</v>
      </c>
      <c r="B771" s="172">
        <f>IF(A771="Oui",1,0)</f>
        <v>0</v>
      </c>
      <c r="C771" s="172">
        <f>IF(OR(G771="Médecin",H771="Médecin",I771="Médecin",I771="Médecins",H771="anesthésiste",H771="boursier univ.",H771="chercheur",H771="chirurgien",H771="Résident(e)",H771="Md Urg",H771="Md Card",H771="Fellow",H771="Externe Médecine",H771="Directeur de la biobanque Médecin",H771="monit.-boursier",),1,0)</f>
        <v>0</v>
      </c>
      <c r="D771" s="172">
        <f>IF(OR(G771=0,H771="Stagiaire",H771="Stagiaires",H771="Externe",H771="Externes",G771="agence",H771="STAGIAIRE INFIRMIER(ÈRE)",H771="STAGIAIRE SI",H771="STAGIAIRE PAB",H771="STAGIAIRE EN PERFUSION",H771="Stagiaire Physiothérapeute",H771="Stagiaire médecine",H771="Stagiaire - Service sociaux",H771="STAGIAIRE SOINS INFIRMIERS",H771="STAGIAIRE EXTERNE EN MÉDECINE",H771="ss",),1,0)</f>
        <v>0</v>
      </c>
      <c r="E771" s="28" t="s">
        <v>2992</v>
      </c>
      <c r="F771" s="28" t="s">
        <v>368</v>
      </c>
      <c r="G771" s="255">
        <v>12214</v>
      </c>
      <c r="H771" s="79" t="s">
        <v>3567</v>
      </c>
      <c r="I771" s="164" t="s">
        <v>3782</v>
      </c>
      <c r="J771" s="273">
        <f ca="1">IF(AK771&lt;=Données!$B$2,1," ")</f>
        <v>1</v>
      </c>
      <c r="K771" s="45" t="s">
        <v>56</v>
      </c>
      <c r="L771" s="46"/>
      <c r="M771" s="47"/>
      <c r="N771" s="48">
        <v>1</v>
      </c>
      <c r="O771" s="185"/>
      <c r="P771" s="187"/>
      <c r="Q771" s="185"/>
      <c r="R771" s="186"/>
      <c r="S771" s="186"/>
      <c r="T771" s="187"/>
      <c r="U771" s="187"/>
      <c r="V771" s="187"/>
      <c r="W771" s="187"/>
      <c r="X771" s="214"/>
      <c r="Y771" s="215"/>
      <c r="Z771" s="36"/>
      <c r="AA771" s="34"/>
      <c r="AB771" s="35"/>
      <c r="AC771" s="35"/>
      <c r="AD771" s="35"/>
      <c r="AE771" s="324"/>
      <c r="AF771" s="325"/>
      <c r="AG771" s="326"/>
      <c r="AH771" s="36"/>
      <c r="AI771" s="56"/>
      <c r="AJ771" s="41" t="s">
        <v>85</v>
      </c>
      <c r="AK771" s="42">
        <v>44832</v>
      </c>
      <c r="AL771" s="50"/>
      <c r="AM771" s="337" t="str">
        <f>INDEX($K$6:$AE$6,1,MATCH(1,K771:AE771,-1))</f>
        <v>F550</v>
      </c>
      <c r="AN771" s="337" t="str">
        <f>IF(INDEX($K$6:$AE$6,1,MATCH(1,K771:AE771,1))&lt;&gt;INDEX($K$6:$AE$6,1,MATCH(1,K771:AE771,-1)),INDEX($K$6:$AE$6,1,MATCH(1,K771:AE771,1)),"-")</f>
        <v>-</v>
      </c>
      <c r="AO771"/>
      <c r="AP771"/>
      <c r="AQ771"/>
    </row>
    <row r="772" spans="1:43" x14ac:dyDescent="0.2">
      <c r="A772" s="169" t="str">
        <f>IF(IFERROR(VLOOKUP(G772,EmployesActifs,1,FALSE),"Non")&lt;&gt;"Non","Oui","Non")</f>
        <v>Non</v>
      </c>
      <c r="B772" s="172">
        <f>IF(A772="Oui",1,0)</f>
        <v>0</v>
      </c>
      <c r="C772" s="172">
        <f>IF(OR(G772="Médecin",H772="Médecin",I772="Médecin",I772="Médecins",H772="anesthésiste",H772="boursier univ.",H772="chercheur",H772="chirurgien",H772="Résident(e)",H772="Md Urg",H772="Md Card",H772="Fellow",H772="Externe Médecine",H772="Directeur de la biobanque Médecin",H772="monit.-boursier",),1,0)</f>
        <v>0</v>
      </c>
      <c r="D772" s="172">
        <f>IF(OR(G772=0,H772="Stagiaire",H772="Stagiaires",H772="Externe",H772="Externes",G772="agence",H772="STAGIAIRE INFIRMIER(ÈRE)",H772="STAGIAIRE SI",H772="STAGIAIRE PAB",H772="STAGIAIRE EN PERFUSION",H772="Stagiaire Physiothérapeute",H772="Stagiaire médecine",H772="Stagiaire - Service sociaux",H772="STAGIAIRE SOINS INFIRMIERS",H772="STAGIAIRE EXTERNE EN MÉDECINE",H772="ss",),1,0)</f>
        <v>0</v>
      </c>
      <c r="E772" s="28" t="s">
        <v>2772</v>
      </c>
      <c r="F772" s="28" t="s">
        <v>2773</v>
      </c>
      <c r="G772" s="257">
        <v>2634</v>
      </c>
      <c r="H772" s="57" t="s">
        <v>109</v>
      </c>
      <c r="I772" s="58" t="s">
        <v>110</v>
      </c>
      <c r="J772" s="273">
        <f ca="1">IF(AK772&lt;=Données!$B$2,1," ")</f>
        <v>1</v>
      </c>
      <c r="K772" s="45">
        <v>1</v>
      </c>
      <c r="L772" s="46"/>
      <c r="M772" s="47"/>
      <c r="N772" s="48"/>
      <c r="O772" s="185"/>
      <c r="P772" s="187"/>
      <c r="Q772" s="185" t="s">
        <v>56</v>
      </c>
      <c r="R772" s="186" t="s">
        <v>56</v>
      </c>
      <c r="S772" s="186"/>
      <c r="T772" s="187"/>
      <c r="U772" s="187"/>
      <c r="V772" s="187"/>
      <c r="W772" s="187"/>
      <c r="X772" s="214"/>
      <c r="Y772" s="215"/>
      <c r="Z772" s="36" t="s">
        <v>56</v>
      </c>
      <c r="AA772" s="34" t="s">
        <v>56</v>
      </c>
      <c r="AB772" s="35"/>
      <c r="AC772" s="35"/>
      <c r="AD772" s="35" t="s">
        <v>56</v>
      </c>
      <c r="AE772" s="324" t="s">
        <v>56</v>
      </c>
      <c r="AF772" s="325"/>
      <c r="AG772" s="326"/>
      <c r="AH772" s="36"/>
      <c r="AI772" s="56"/>
      <c r="AJ772" s="41" t="s">
        <v>153</v>
      </c>
      <c r="AK772" s="42">
        <v>44264</v>
      </c>
      <c r="AL772" s="50"/>
      <c r="AM772" s="337" t="str">
        <f>INDEX($K$6:$AE$6,1,MATCH(1,K772:AE772,-1))</f>
        <v>95PFE-L2S</v>
      </c>
      <c r="AN772" s="337" t="str">
        <f>IF(INDEX($K$6:$AE$6,1,MATCH(1,K772:AE772,1))&lt;&gt;INDEX($K$6:$AE$6,1,MATCH(1,K772:AE772,-1)),INDEX($K$6:$AE$6,1,MATCH(1,K772:AE772,1)),"-")</f>
        <v>-</v>
      </c>
      <c r="AO772"/>
      <c r="AP772"/>
      <c r="AQ772"/>
    </row>
    <row r="773" spans="1:43" x14ac:dyDescent="0.2">
      <c r="A773" s="169" t="str">
        <f>IF(IFERROR(VLOOKUP(G773,EmployesActifs,1,FALSE),"Non")&lt;&gt;"Non","Oui","Non")</f>
        <v>Non</v>
      </c>
      <c r="B773" s="172">
        <f>IF(A773="Oui",1,0)</f>
        <v>0</v>
      </c>
      <c r="C773" s="172">
        <f>IF(OR(G773="Médecin",H773="Médecin",I773="Médecin",I773="Médecins",H773="anesthésiste",H773="boursier univ.",H773="chercheur",H773="chirurgien",H773="Résident(e)",H773="Md Urg",H773="Md Card",H773="Fellow",H773="Externe Médecine",H773="Directeur de la biobanque Médecin",H773="monit.-boursier",),1,0)</f>
        <v>0</v>
      </c>
      <c r="D773" s="172">
        <f>IF(OR(G773=0,H773="Stagiaire",H773="Stagiaires",H773="Externe",H773="Externes",G773="agence",H773="STAGIAIRE INFIRMIER(ÈRE)",H773="STAGIAIRE SI",H773="STAGIAIRE PAB",H773="STAGIAIRE EN PERFUSION",H773="Stagiaire Physiothérapeute",H773="Stagiaire médecine",H773="Stagiaire - Service sociaux",H773="STAGIAIRE SOINS INFIRMIERS",H773="STAGIAIRE EXTERNE EN MÉDECINE",H773="ss",),1,0)</f>
        <v>0</v>
      </c>
      <c r="E773" s="28" t="s">
        <v>2774</v>
      </c>
      <c r="F773" s="28" t="s">
        <v>602</v>
      </c>
      <c r="G773" s="257">
        <v>11790</v>
      </c>
      <c r="H773" s="79" t="s">
        <v>103</v>
      </c>
      <c r="I773" s="164" t="s">
        <v>84</v>
      </c>
      <c r="J773" s="273">
        <f ca="1">IF(AK773&lt;=Données!$B$2,1," ")</f>
        <v>1</v>
      </c>
      <c r="K773" s="45"/>
      <c r="L773" s="46" t="s">
        <v>56</v>
      </c>
      <c r="M773" s="47" t="s">
        <v>56</v>
      </c>
      <c r="N773" s="48"/>
      <c r="O773" s="185"/>
      <c r="P773" s="187"/>
      <c r="Q773" s="185"/>
      <c r="R773" s="186"/>
      <c r="S773" s="186">
        <v>1</v>
      </c>
      <c r="T773" s="187"/>
      <c r="U773" s="187"/>
      <c r="V773" s="187"/>
      <c r="W773" s="187"/>
      <c r="X773" s="214"/>
      <c r="Y773" s="215"/>
      <c r="Z773" s="36"/>
      <c r="AA773" s="34"/>
      <c r="AB773" s="35"/>
      <c r="AC773" s="35"/>
      <c r="AD773" s="35"/>
      <c r="AE773" s="324"/>
      <c r="AF773" s="325"/>
      <c r="AG773" s="326"/>
      <c r="AH773" s="36"/>
      <c r="AI773" s="56"/>
      <c r="AJ773" s="41" t="s">
        <v>85</v>
      </c>
      <c r="AK773" s="42">
        <v>44581</v>
      </c>
      <c r="AL773" s="50"/>
      <c r="AM773" s="337" t="str">
        <f>INDEX($K$6:$AE$6,1,MATCH(1,K773:AE773,-1))</f>
        <v>1870 +</v>
      </c>
      <c r="AN773" s="337" t="str">
        <f>IF(INDEX($K$6:$AE$6,1,MATCH(1,K773:AE773,1))&lt;&gt;INDEX($K$6:$AE$6,1,MATCH(1,K773:AE773,-1)),INDEX($K$6:$AE$6,1,MATCH(1,K773:AE773,1)),"-")</f>
        <v>-</v>
      </c>
      <c r="AO773"/>
      <c r="AP773"/>
      <c r="AQ773"/>
    </row>
    <row r="774" spans="1:43" x14ac:dyDescent="0.2">
      <c r="A774" s="169" t="str">
        <f>IF(IFERROR(VLOOKUP(G774,EmployesActifs,1,FALSE),"Non")&lt;&gt;"Non","Oui","Non")</f>
        <v>Non</v>
      </c>
      <c r="B774" s="172">
        <f>IF(A774="Oui",1,0)</f>
        <v>0</v>
      </c>
      <c r="C774" s="172">
        <f>IF(OR(G774="Médecin",H774="Médecin",I774="Médecin",I774="Médecins",H774="anesthésiste",H774="boursier univ.",H774="chercheur",H774="chirurgien",H774="Résident(e)",H774="Md Urg",H774="Md Card",H774="Fellow",H774="Externe Médecine",H774="Directeur de la biobanque Médecin",H774="monit.-boursier",),1,0)</f>
        <v>0</v>
      </c>
      <c r="D774" s="172">
        <f>IF(OR(G774=0,H774="Stagiaire",H774="Stagiaires",H774="Externe",H774="Externes",G774="agence",H774="STAGIAIRE INFIRMIER(ÈRE)",H774="STAGIAIRE SI",H774="STAGIAIRE PAB",H774="STAGIAIRE EN PERFUSION",H774="Stagiaire Physiothérapeute",H774="Stagiaire médecine",H774="Stagiaire - Service sociaux",H774="STAGIAIRE SOINS INFIRMIERS",H774="STAGIAIRE EXTERNE EN MÉDECINE",H774="ss",),1,0)</f>
        <v>0</v>
      </c>
      <c r="E774" s="28" t="s">
        <v>3728</v>
      </c>
      <c r="F774" s="28" t="s">
        <v>383</v>
      </c>
      <c r="G774" s="255">
        <v>6817</v>
      </c>
      <c r="H774" s="79" t="s">
        <v>103</v>
      </c>
      <c r="I774" s="164" t="s">
        <v>836</v>
      </c>
      <c r="J774" s="273">
        <f ca="1">IF(AK774&lt;=Données!$B$2,1," ")</f>
        <v>1</v>
      </c>
      <c r="K774" s="45"/>
      <c r="L774" s="46"/>
      <c r="M774" s="47"/>
      <c r="N774" s="48"/>
      <c r="O774" s="185"/>
      <c r="P774" s="187"/>
      <c r="Q774" s="185">
        <v>1</v>
      </c>
      <c r="R774" s="186"/>
      <c r="S774" s="186"/>
      <c r="T774" s="187"/>
      <c r="U774" s="187"/>
      <c r="V774" s="187"/>
      <c r="W774" s="187"/>
      <c r="X774" s="214"/>
      <c r="Y774" s="215"/>
      <c r="Z774" s="36"/>
      <c r="AA774" s="34"/>
      <c r="AB774" s="35"/>
      <c r="AC774" s="35"/>
      <c r="AD774" s="35"/>
      <c r="AE774" s="324"/>
      <c r="AF774" s="325"/>
      <c r="AG774" s="326"/>
      <c r="AH774" s="36"/>
      <c r="AI774" s="56"/>
      <c r="AJ774" s="41" t="s">
        <v>384</v>
      </c>
      <c r="AK774" s="42">
        <v>43872</v>
      </c>
      <c r="AL774" s="50"/>
      <c r="AM774" s="337" t="str">
        <f>INDEX($K$6:$AE$6,1,MATCH(1,K774:AE774,-1))</f>
        <v>1860-S</v>
      </c>
      <c r="AN774" s="337" t="str">
        <f>IF(INDEX($K$6:$AE$6,1,MATCH(1,K774:AE774,1))&lt;&gt;INDEX($K$6:$AE$6,1,MATCH(1,K774:AE774,-1)),INDEX($K$6:$AE$6,1,MATCH(1,K774:AE774,1)),"-")</f>
        <v>-</v>
      </c>
      <c r="AO774"/>
      <c r="AP774"/>
      <c r="AQ774"/>
    </row>
    <row r="775" spans="1:43" x14ac:dyDescent="0.2">
      <c r="A775" s="169" t="str">
        <f>IF(IFERROR(VLOOKUP(G775,EmployesActifs,1,FALSE),"Non")&lt;&gt;"Non","Oui","Non")</f>
        <v>Non</v>
      </c>
      <c r="B775" s="172">
        <f>IF(A775="Oui",1,0)</f>
        <v>0</v>
      </c>
      <c r="C775" s="172">
        <f>IF(OR(G775="Médecin",H775="Médecin",I775="Médecin",I775="Médecins",H775="anesthésiste",H775="boursier univ.",H775="chercheur",H775="chirurgien",H775="Résident(e)",H775="Md Urg",H775="Md Card",H775="Fellow",H775="Externe Médecine",H775="Directeur de la biobanque Médecin",H775="monit.-boursier",),1,0)</f>
        <v>0</v>
      </c>
      <c r="D775" s="172">
        <f>IF(OR(G775=0,H775="Stagiaire",H775="Stagiaires",H775="Externe",H775="Externes",G775="agence",H775="STAGIAIRE INFIRMIER(ÈRE)",H775="STAGIAIRE SI",H775="STAGIAIRE PAB",H775="STAGIAIRE EN PERFUSION",H775="Stagiaire Physiothérapeute",H775="Stagiaire médecine",H775="Stagiaire - Service sociaux",H775="STAGIAIRE SOINS INFIRMIERS",H775="STAGIAIRE EXTERNE EN MÉDECINE",H775="ss",),1,0)</f>
        <v>0</v>
      </c>
      <c r="E775" s="28" t="s">
        <v>3186</v>
      </c>
      <c r="F775" s="28" t="s">
        <v>219</v>
      </c>
      <c r="G775" s="259">
        <v>12812</v>
      </c>
      <c r="H775" s="79" t="s">
        <v>1559</v>
      </c>
      <c r="I775" s="164" t="s">
        <v>5715</v>
      </c>
      <c r="J775" s="273">
        <f ca="1">IF(AK775&lt;=Données!$B$2,1," ")</f>
        <v>1</v>
      </c>
      <c r="K775" s="45" t="s">
        <v>56</v>
      </c>
      <c r="L775" s="46" t="s">
        <v>56</v>
      </c>
      <c r="M775" s="47"/>
      <c r="N775" s="48">
        <v>1</v>
      </c>
      <c r="O775" s="185"/>
      <c r="P775" s="187"/>
      <c r="Q775" s="185"/>
      <c r="R775" s="186"/>
      <c r="S775" s="186"/>
      <c r="T775" s="187"/>
      <c r="U775" s="187"/>
      <c r="V775" s="187"/>
      <c r="W775" s="187"/>
      <c r="X775" s="214"/>
      <c r="Y775" s="215"/>
      <c r="Z775" s="36"/>
      <c r="AA775" s="34"/>
      <c r="AB775" s="35"/>
      <c r="AC775" s="35"/>
      <c r="AD775" s="35"/>
      <c r="AE775" s="324"/>
      <c r="AF775" s="325"/>
      <c r="AG775" s="326"/>
      <c r="AH775" s="344"/>
      <c r="AI775" s="56"/>
      <c r="AJ775" s="41" t="s">
        <v>85</v>
      </c>
      <c r="AK775" s="42">
        <v>44993</v>
      </c>
      <c r="AL775" s="50"/>
      <c r="AM775" s="337" t="str">
        <f>INDEX($K$6:$AE$6,1,MATCH(1,K775:AE775,-1))</f>
        <v>F550</v>
      </c>
      <c r="AN775" s="337" t="str">
        <f>IF(INDEX($K$6:$AE$6,1,MATCH(1,K775:AE775,1))&lt;&gt;INDEX($K$6:$AE$6,1,MATCH(1,K775:AE775,-1)),INDEX($K$6:$AE$6,1,MATCH(1,K775:AE775,1)),"-")</f>
        <v>-</v>
      </c>
      <c r="AO775"/>
      <c r="AP775"/>
      <c r="AQ775"/>
    </row>
    <row r="776" spans="1:43" x14ac:dyDescent="0.2">
      <c r="A776" s="169" t="str">
        <f>IF(IFERROR(VLOOKUP(G776,EmployesActifs,1,FALSE),"Non")&lt;&gt;"Non","Oui","Non")</f>
        <v>Non</v>
      </c>
      <c r="B776" s="172">
        <f>IF(A776="Oui",1,0)</f>
        <v>0</v>
      </c>
      <c r="C776" s="172">
        <f>IF(OR(G776="Médecin",H776="Médecin",I776="Médecin",I776="Médecins",H776="anesthésiste",H776="boursier univ.",H776="chercheur",H776="chirurgien",H776="Résident(e)",H776="Md Urg",H776="Md Card",H776="Fellow",H776="Externe Médecine",H776="Directeur de la biobanque Médecin",H776="monit.-boursier",),1,0)</f>
        <v>0</v>
      </c>
      <c r="D776" s="172">
        <f>IF(OR(G776=0,H776="Stagiaire",H776="Stagiaires",H776="Externe",H776="Externes",G776="agence",H776="STAGIAIRE INFIRMIER(ÈRE)",H776="STAGIAIRE SI",H776="STAGIAIRE PAB",H776="STAGIAIRE EN PERFUSION",H776="Stagiaire Physiothérapeute",H776="Stagiaire médecine",H776="Stagiaire - Service sociaux",H776="STAGIAIRE SOINS INFIRMIERS",H776="STAGIAIRE EXTERNE EN MÉDECINE",H776="ss",),1,0)</f>
        <v>0</v>
      </c>
      <c r="E776" s="28" t="s">
        <v>2786</v>
      </c>
      <c r="F776" s="28" t="s">
        <v>2870</v>
      </c>
      <c r="G776" s="257">
        <v>12404</v>
      </c>
      <c r="H776" s="57" t="s">
        <v>261</v>
      </c>
      <c r="I776" s="52" t="s">
        <v>55</v>
      </c>
      <c r="J776" s="273">
        <f ca="1">IF(AK776&lt;=Données!$B$2,1," ")</f>
        <v>1</v>
      </c>
      <c r="K776" s="45" t="s">
        <v>56</v>
      </c>
      <c r="L776" s="46"/>
      <c r="M776" s="47"/>
      <c r="N776" s="48" t="s">
        <v>56</v>
      </c>
      <c r="O776" s="185"/>
      <c r="P776" s="187"/>
      <c r="Q776" s="185"/>
      <c r="R776" s="186"/>
      <c r="S776" s="186">
        <v>1</v>
      </c>
      <c r="T776" s="187"/>
      <c r="U776" s="187"/>
      <c r="V776" s="187"/>
      <c r="W776" s="187"/>
      <c r="X776" s="214"/>
      <c r="Y776" s="215"/>
      <c r="Z776" s="36"/>
      <c r="AA776" s="34"/>
      <c r="AB776" s="35"/>
      <c r="AC776" s="35"/>
      <c r="AD776" s="35"/>
      <c r="AE776" s="324"/>
      <c r="AF776" s="325"/>
      <c r="AG776" s="326"/>
      <c r="AH776" s="36"/>
      <c r="AI776" s="56"/>
      <c r="AJ776" s="41" t="s">
        <v>2858</v>
      </c>
      <c r="AK776" s="42">
        <v>44734</v>
      </c>
      <c r="AL776" s="50"/>
      <c r="AM776" s="337" t="str">
        <f>INDEX($K$6:$AE$6,1,MATCH(1,K776:AE776,-1))</f>
        <v>1870 +</v>
      </c>
      <c r="AN776" s="337" t="str">
        <f>IF(INDEX($K$6:$AE$6,1,MATCH(1,K776:AE776,1))&lt;&gt;INDEX($K$6:$AE$6,1,MATCH(1,K776:AE776,-1)),INDEX($K$6:$AE$6,1,MATCH(1,K776:AE776,1)),"-")</f>
        <v>-</v>
      </c>
      <c r="AO776"/>
      <c r="AP776"/>
      <c r="AQ776"/>
    </row>
    <row r="777" spans="1:43" x14ac:dyDescent="0.2">
      <c r="A777" s="169" t="str">
        <f>IF(IFERROR(VLOOKUP(G777,EmployesActifs,1,FALSE),"Non")&lt;&gt;"Non","Oui","Non")</f>
        <v>Non</v>
      </c>
      <c r="B777" s="172">
        <f>IF(A777="Oui",1,0)</f>
        <v>0</v>
      </c>
      <c r="C777" s="172">
        <f>IF(OR(G777="Médecin",H777="Médecin",I777="Médecin",I777="Médecins",H777="anesthésiste",H777="boursier univ.",H777="chercheur",H777="chirurgien",H777="Résident(e)",H777="Md Urg",H777="Md Card",H777="Fellow",H777="Externe Médecine",H777="Directeur de la biobanque Médecin",H777="monit.-boursier",),1,0)</f>
        <v>0</v>
      </c>
      <c r="D777" s="172">
        <f>IF(OR(G777=0,H777="Stagiaire",H777="Stagiaires",H777="Externe",H777="Externes",G777="agence",H777="STAGIAIRE INFIRMIER(ÈRE)",H777="STAGIAIRE SI",H777="STAGIAIRE PAB",H777="STAGIAIRE EN PERFUSION",H777="Stagiaire Physiothérapeute",H777="Stagiaire médecine",H777="Stagiaire - Service sociaux",H777="STAGIAIRE SOINS INFIRMIERS",H777="STAGIAIRE EXTERNE EN MÉDECINE",H777="ss",),1,0)</f>
        <v>0</v>
      </c>
      <c r="E777" s="28" t="s">
        <v>2993</v>
      </c>
      <c r="F777" s="28" t="s">
        <v>2994</v>
      </c>
      <c r="G777" s="262">
        <v>12577</v>
      </c>
      <c r="H777" s="79" t="s">
        <v>69</v>
      </c>
      <c r="I777" s="164" t="s">
        <v>3373</v>
      </c>
      <c r="J777" s="273">
        <f ca="1">IF(AK777&lt;=Données!$B$2,1," ")</f>
        <v>1</v>
      </c>
      <c r="K777" s="45" t="s">
        <v>56</v>
      </c>
      <c r="L777" s="46">
        <v>1</v>
      </c>
      <c r="M777" s="47"/>
      <c r="N777" s="48"/>
      <c r="O777" s="185"/>
      <c r="P777" s="187"/>
      <c r="Q777" s="185"/>
      <c r="R777" s="186"/>
      <c r="S777" s="186"/>
      <c r="T777" s="187"/>
      <c r="U777" s="187"/>
      <c r="V777" s="187"/>
      <c r="W777" s="187"/>
      <c r="X777" s="214"/>
      <c r="Y777" s="215"/>
      <c r="Z777" s="36"/>
      <c r="AA777" s="34"/>
      <c r="AB777" s="35"/>
      <c r="AC777" s="35"/>
      <c r="AD777" s="35"/>
      <c r="AE777" s="324"/>
      <c r="AF777" s="325"/>
      <c r="AG777" s="326"/>
      <c r="AH777" s="36"/>
      <c r="AI777" s="56"/>
      <c r="AJ777" s="41" t="s">
        <v>2858</v>
      </c>
      <c r="AK777" s="42">
        <v>44832</v>
      </c>
      <c r="AL777" s="50"/>
      <c r="AM777" s="337" t="str">
        <f>INDEX($K$6:$AE$6,1,MATCH(1,K777:AE777,-1))</f>
        <v>95PFE-L2M</v>
      </c>
      <c r="AN777" s="337" t="str">
        <f>IF(INDEX($K$6:$AE$6,1,MATCH(1,K777:AE777,1))&lt;&gt;INDEX($K$6:$AE$6,1,MATCH(1,K777:AE777,-1)),INDEX($K$6:$AE$6,1,MATCH(1,K777:AE777,1)),"-")</f>
        <v>-</v>
      </c>
      <c r="AO777"/>
      <c r="AP777"/>
      <c r="AQ777"/>
    </row>
    <row r="778" spans="1:43" ht="13.5" thickBot="1" x14ac:dyDescent="0.25">
      <c r="E778" s="111"/>
      <c r="F778" s="111"/>
      <c r="G778" s="269"/>
      <c r="H778" s="113"/>
      <c r="I778" s="114"/>
      <c r="J778" s="115"/>
      <c r="K778" s="116"/>
      <c r="L778" s="116"/>
      <c r="M778" s="116"/>
      <c r="N778" s="116"/>
      <c r="O778" s="116"/>
      <c r="P778" s="116"/>
      <c r="Q778" s="118"/>
      <c r="R778" s="117"/>
      <c r="S778" s="117"/>
      <c r="T778" s="118"/>
      <c r="U778" s="118"/>
      <c r="V778" s="118"/>
      <c r="W778" s="118"/>
      <c r="X778" s="116"/>
      <c r="Y778" s="116"/>
      <c r="Z778" s="116"/>
      <c r="AA778" s="116"/>
      <c r="AB778" s="116"/>
      <c r="AC778" s="116"/>
      <c r="AD778" s="116"/>
      <c r="AE778" s="116"/>
      <c r="AF778" s="116"/>
      <c r="AG778" s="116"/>
      <c r="AH778" s="116"/>
      <c r="AI778" s="116"/>
      <c r="AJ778" s="121"/>
      <c r="AK778" s="122"/>
      <c r="AL778" s="123"/>
    </row>
    <row r="779" spans="1:43" ht="15.75" thickBot="1" x14ac:dyDescent="0.3">
      <c r="A779" s="315">
        <f>COUNTBLANK(A8:A777)</f>
        <v>0</v>
      </c>
      <c r="B779" s="314">
        <f>SUM(B8:B777)</f>
        <v>2</v>
      </c>
      <c r="C779" s="314">
        <f>SUM(C8:C777)</f>
        <v>0</v>
      </c>
      <c r="D779" s="314">
        <f>SUM(D8:D777)</f>
        <v>4</v>
      </c>
      <c r="E779" s="124"/>
      <c r="F779" s="125"/>
      <c r="G779" s="270"/>
      <c r="H779" s="126"/>
      <c r="I779" s="127" t="s">
        <v>5031</v>
      </c>
      <c r="J779" s="128">
        <f t="shared" ref="J779:T779" ca="1" si="0">SUM(J8:J778)</f>
        <v>670</v>
      </c>
      <c r="K779" s="129">
        <f t="shared" si="0"/>
        <v>155</v>
      </c>
      <c r="L779" s="129">
        <f t="shared" si="0"/>
        <v>169</v>
      </c>
      <c r="M779" s="129">
        <f t="shared" si="0"/>
        <v>38</v>
      </c>
      <c r="N779" s="130">
        <f t="shared" si="0"/>
        <v>55</v>
      </c>
      <c r="O779" s="200">
        <f t="shared" si="0"/>
        <v>7</v>
      </c>
      <c r="P779" s="200">
        <f t="shared" si="0"/>
        <v>4</v>
      </c>
      <c r="Q779" s="201">
        <f t="shared" si="0"/>
        <v>54</v>
      </c>
      <c r="R779" s="202">
        <f t="shared" si="0"/>
        <v>25</v>
      </c>
      <c r="S779" s="202">
        <f t="shared" si="0"/>
        <v>160</v>
      </c>
      <c r="T779" s="201">
        <f t="shared" si="0"/>
        <v>19</v>
      </c>
      <c r="U779" s="201"/>
      <c r="V779" s="201"/>
      <c r="W779" s="201">
        <f t="shared" ref="W779:AI779" si="1">SUM(W8:W778)</f>
        <v>1</v>
      </c>
      <c r="X779" s="220">
        <f t="shared" si="1"/>
        <v>0</v>
      </c>
      <c r="Y779" s="220">
        <f t="shared" si="1"/>
        <v>0</v>
      </c>
      <c r="Z779" s="36">
        <f t="shared" si="1"/>
        <v>24</v>
      </c>
      <c r="AA779" s="34">
        <f t="shared" si="1"/>
        <v>41</v>
      </c>
      <c r="AB779" s="35">
        <f t="shared" si="1"/>
        <v>18</v>
      </c>
      <c r="AC779" s="35">
        <f t="shared" si="1"/>
        <v>2</v>
      </c>
      <c r="AD779" s="35">
        <f t="shared" si="1"/>
        <v>13</v>
      </c>
      <c r="AE779" s="324">
        <f t="shared" si="1"/>
        <v>5</v>
      </c>
      <c r="AF779" s="325">
        <f t="shared" si="1"/>
        <v>0</v>
      </c>
      <c r="AG779" s="326">
        <f t="shared" si="1"/>
        <v>0</v>
      </c>
      <c r="AH779" s="36">
        <f t="shared" si="1"/>
        <v>0</v>
      </c>
      <c r="AI779" s="138">
        <f t="shared" si="1"/>
        <v>0</v>
      </c>
      <c r="AJ779" s="139">
        <f>SUM(K779:AI779)</f>
        <v>790</v>
      </c>
      <c r="AK779" s="124"/>
      <c r="AL779" s="140"/>
    </row>
    <row r="780" spans="1:43" ht="13.5" thickBot="1" x14ac:dyDescent="0.25">
      <c r="A780" s="168"/>
      <c r="B780" s="171"/>
      <c r="C780" s="171"/>
      <c r="D780" s="171"/>
      <c r="E780" s="124"/>
      <c r="F780" s="124"/>
      <c r="G780" s="270"/>
      <c r="H780" s="126"/>
      <c r="I780" s="126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2"/>
      <c r="AI780" s="124"/>
      <c r="AJ780" s="124"/>
      <c r="AK780" s="124"/>
      <c r="AL780" s="126"/>
    </row>
    <row r="781" spans="1:43" ht="27" thickBot="1" x14ac:dyDescent="0.45">
      <c r="A781" s="168"/>
      <c r="B781" s="171"/>
      <c r="C781" s="171"/>
      <c r="D781" s="171"/>
      <c r="E781" s="396" t="s">
        <v>2795</v>
      </c>
      <c r="F781" s="397"/>
      <c r="G781" s="397"/>
      <c r="H781" s="398"/>
      <c r="I781" s="302">
        <f>COUNTIF(NomDeFamille,"*")</f>
        <v>770</v>
      </c>
      <c r="J781" s="141"/>
      <c r="K781" s="142">
        <f t="shared" ref="K781:AI781" si="2">K779/$AJ$779</f>
        <v>0.19620253164556961</v>
      </c>
      <c r="L781" s="142">
        <f t="shared" si="2"/>
        <v>0.21392405063291139</v>
      </c>
      <c r="M781" s="142">
        <f t="shared" si="2"/>
        <v>4.810126582278481E-2</v>
      </c>
      <c r="N781" s="142">
        <f t="shared" si="2"/>
        <v>6.9620253164556958E-2</v>
      </c>
      <c r="O781" s="142">
        <f t="shared" si="2"/>
        <v>8.8607594936708865E-3</v>
      </c>
      <c r="P781" s="142">
        <f t="shared" si="2"/>
        <v>5.0632911392405064E-3</v>
      </c>
      <c r="Q781" s="142">
        <f t="shared" si="2"/>
        <v>6.8354430379746839E-2</v>
      </c>
      <c r="R781" s="142">
        <f t="shared" si="2"/>
        <v>3.1645569620253167E-2</v>
      </c>
      <c r="S781" s="142">
        <f t="shared" si="2"/>
        <v>0.20253164556962025</v>
      </c>
      <c r="T781" s="142">
        <f t="shared" si="2"/>
        <v>2.4050632911392405E-2</v>
      </c>
      <c r="U781" s="142"/>
      <c r="V781" s="142"/>
      <c r="W781" s="142">
        <f t="shared" si="2"/>
        <v>1.2658227848101266E-3</v>
      </c>
      <c r="X781" s="142">
        <f t="shared" si="2"/>
        <v>0</v>
      </c>
      <c r="Y781" s="142">
        <f t="shared" si="2"/>
        <v>0</v>
      </c>
      <c r="Z781" s="142">
        <f t="shared" si="2"/>
        <v>3.0379746835443037E-2</v>
      </c>
      <c r="AA781" s="142">
        <f t="shared" si="2"/>
        <v>5.1898734177215189E-2</v>
      </c>
      <c r="AB781" s="142">
        <f t="shared" si="2"/>
        <v>2.2784810126582278E-2</v>
      </c>
      <c r="AC781" s="142">
        <f t="shared" si="2"/>
        <v>2.5316455696202532E-3</v>
      </c>
      <c r="AD781" s="142">
        <f t="shared" si="2"/>
        <v>1.6455696202531647E-2</v>
      </c>
      <c r="AE781" s="142">
        <f t="shared" si="2"/>
        <v>6.3291139240506328E-3</v>
      </c>
      <c r="AF781" s="143">
        <f t="shared" si="2"/>
        <v>0</v>
      </c>
      <c r="AG781" s="143">
        <f t="shared" si="2"/>
        <v>0</v>
      </c>
      <c r="AH781" s="143">
        <f t="shared" si="2"/>
        <v>0</v>
      </c>
      <c r="AI781" s="143">
        <f t="shared" si="2"/>
        <v>0</v>
      </c>
      <c r="AJ781" s="144">
        <f>SUM(K781:AI781)</f>
        <v>1.0000000000000002</v>
      </c>
      <c r="AK781" s="124"/>
      <c r="AL781" s="126"/>
    </row>
    <row r="782" spans="1:43" ht="13.5" thickBot="1" x14ac:dyDescent="0.25">
      <c r="A782" s="168"/>
      <c r="B782" s="171"/>
      <c r="C782" s="171"/>
      <c r="D782" s="171"/>
      <c r="E782" s="6"/>
      <c r="F782" s="6"/>
      <c r="G782" s="271"/>
      <c r="H782" s="145"/>
      <c r="I782" s="145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146"/>
      <c r="AG782" s="146"/>
      <c r="AH782" s="147"/>
      <c r="AI782" s="148"/>
      <c r="AK782" s="149"/>
      <c r="AL782" s="150"/>
    </row>
    <row r="783" spans="1:43" ht="27" thickBot="1" x14ac:dyDescent="0.45">
      <c r="A783" s="168"/>
      <c r="B783" s="171"/>
      <c r="C783" s="171"/>
      <c r="D783" s="171"/>
      <c r="E783" s="396" t="s">
        <v>2981</v>
      </c>
      <c r="F783" s="397"/>
      <c r="G783" s="397"/>
      <c r="H783" s="398"/>
      <c r="I783" s="301">
        <f>SUM(NbreActifs)</f>
        <v>2</v>
      </c>
      <c r="J783" s="6"/>
      <c r="K783" s="151">
        <f>SUM(K779:M779)/I781</f>
        <v>0.47012987012987012</v>
      </c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146"/>
      <c r="AG783" s="146"/>
      <c r="AH783" s="147"/>
      <c r="AI783" s="148"/>
      <c r="AK783" s="149"/>
      <c r="AL783" s="150"/>
    </row>
    <row r="784" spans="1:43" ht="13.5" thickBot="1" x14ac:dyDescent="0.25">
      <c r="A784" s="168"/>
      <c r="B784" s="171"/>
      <c r="C784" s="171"/>
      <c r="D784" s="171"/>
      <c r="E784" s="6"/>
      <c r="F784" s="6"/>
      <c r="G784" s="271"/>
      <c r="H784" s="145"/>
      <c r="I784" s="145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146"/>
      <c r="AG784" s="146"/>
      <c r="AH784" s="147"/>
      <c r="AI784" s="148"/>
      <c r="AK784" s="149"/>
      <c r="AL784" s="150"/>
    </row>
    <row r="785" spans="1:38" ht="27" thickBot="1" x14ac:dyDescent="0.45">
      <c r="E785" s="396" t="s">
        <v>4401</v>
      </c>
      <c r="F785" s="397"/>
      <c r="G785" s="397"/>
      <c r="H785" s="398"/>
      <c r="I785" s="302">
        <f>I781-I783</f>
        <v>768</v>
      </c>
      <c r="Q785"/>
      <c r="R785"/>
      <c r="S785"/>
      <c r="T785"/>
      <c r="U785"/>
      <c r="V785"/>
      <c r="W785"/>
      <c r="Z785"/>
      <c r="AA785"/>
      <c r="AB785"/>
      <c r="AC785"/>
      <c r="AD785"/>
      <c r="AE785"/>
    </row>
    <row r="786" spans="1:38" x14ac:dyDescent="0.2">
      <c r="Q786"/>
      <c r="R786"/>
      <c r="S786"/>
      <c r="T786"/>
      <c r="U786"/>
      <c r="V786"/>
      <c r="W786"/>
      <c r="Z786"/>
      <c r="AA786"/>
      <c r="AB786"/>
      <c r="AC786"/>
      <c r="AD786"/>
      <c r="AE786"/>
    </row>
    <row r="787" spans="1:38" x14ac:dyDescent="0.2">
      <c r="Q787"/>
      <c r="R787"/>
      <c r="S787"/>
      <c r="T787"/>
      <c r="U787"/>
      <c r="V787"/>
      <c r="W787"/>
      <c r="Z787"/>
      <c r="AA787"/>
      <c r="AB787"/>
      <c r="AC787"/>
      <c r="AD787"/>
      <c r="AE787"/>
    </row>
    <row r="788" spans="1:38" x14ac:dyDescent="0.2">
      <c r="H788"/>
      <c r="I788"/>
      <c r="Q788"/>
      <c r="R788"/>
      <c r="S788"/>
      <c r="T788"/>
      <c r="U788"/>
      <c r="V788"/>
      <c r="W788"/>
      <c r="Z788"/>
      <c r="AA788"/>
      <c r="AB788"/>
      <c r="AC788"/>
      <c r="AD788"/>
      <c r="AE788"/>
      <c r="AF788"/>
      <c r="AG788"/>
      <c r="AH788"/>
      <c r="AI788"/>
      <c r="AK788"/>
      <c r="AL788"/>
    </row>
    <row r="789" spans="1:38" x14ac:dyDescent="0.2">
      <c r="H789"/>
      <c r="I789"/>
      <c r="Q789"/>
      <c r="R789"/>
      <c r="S789"/>
      <c r="T789"/>
      <c r="U789"/>
      <c r="V789"/>
      <c r="W789"/>
      <c r="Z789"/>
      <c r="AA789"/>
      <c r="AB789"/>
      <c r="AC789"/>
      <c r="AD789"/>
      <c r="AE789"/>
      <c r="AF789"/>
      <c r="AG789"/>
      <c r="AH789"/>
      <c r="AI789"/>
      <c r="AK789"/>
      <c r="AL789"/>
    </row>
    <row r="790" spans="1:38" x14ac:dyDescent="0.2">
      <c r="H790"/>
      <c r="I790"/>
      <c r="Q790"/>
      <c r="R790"/>
      <c r="S790"/>
      <c r="T790"/>
      <c r="U790"/>
      <c r="V790"/>
      <c r="W790"/>
      <c r="Z790"/>
      <c r="AA790"/>
      <c r="AB790"/>
      <c r="AC790"/>
      <c r="AD790"/>
      <c r="AE790"/>
      <c r="AF790"/>
      <c r="AG790"/>
      <c r="AH790"/>
      <c r="AI790"/>
      <c r="AK790"/>
      <c r="AL790"/>
    </row>
    <row r="791" spans="1:38" x14ac:dyDescent="0.2">
      <c r="H791"/>
      <c r="I791"/>
      <c r="Q791"/>
      <c r="R791"/>
      <c r="S791"/>
      <c r="T791"/>
      <c r="U791"/>
      <c r="V791"/>
      <c r="W791"/>
      <c r="Z791"/>
      <c r="AA791"/>
      <c r="AB791"/>
      <c r="AC791"/>
      <c r="AD791"/>
      <c r="AE791"/>
      <c r="AF791"/>
      <c r="AG791"/>
      <c r="AH791"/>
      <c r="AI791"/>
      <c r="AK791"/>
      <c r="AL791"/>
    </row>
    <row r="792" spans="1:38" x14ac:dyDescent="0.2">
      <c r="H792"/>
      <c r="I792"/>
      <c r="Q792"/>
      <c r="R792"/>
      <c r="S792"/>
      <c r="T792"/>
      <c r="U792"/>
      <c r="V792"/>
      <c r="W792"/>
      <c r="Z792"/>
      <c r="AA792"/>
      <c r="AB792"/>
      <c r="AC792"/>
      <c r="AD792"/>
      <c r="AE792"/>
      <c r="AF792"/>
      <c r="AG792"/>
      <c r="AH792"/>
      <c r="AI792"/>
      <c r="AK792"/>
      <c r="AL792"/>
    </row>
    <row r="793" spans="1:38" x14ac:dyDescent="0.2">
      <c r="H793"/>
      <c r="I793"/>
      <c r="Q793"/>
      <c r="R793"/>
      <c r="S793"/>
      <c r="T793"/>
      <c r="U793"/>
      <c r="V793"/>
      <c r="W793"/>
      <c r="Z793"/>
      <c r="AA793"/>
      <c r="AB793"/>
      <c r="AC793"/>
      <c r="AD793"/>
      <c r="AE793"/>
      <c r="AF793"/>
      <c r="AG793"/>
      <c r="AH793"/>
      <c r="AI793"/>
      <c r="AK793"/>
      <c r="AL793"/>
    </row>
    <row r="794" spans="1:38" x14ac:dyDescent="0.2">
      <c r="H794"/>
      <c r="I794"/>
      <c r="Q794"/>
      <c r="R794"/>
      <c r="S794"/>
      <c r="T794"/>
      <c r="U794"/>
      <c r="V794"/>
      <c r="W794"/>
      <c r="Z794"/>
      <c r="AA794"/>
      <c r="AB794"/>
      <c r="AC794"/>
      <c r="AD794"/>
      <c r="AE794"/>
      <c r="AF794"/>
      <c r="AG794"/>
      <c r="AH794"/>
      <c r="AI794"/>
      <c r="AK794"/>
      <c r="AL794"/>
    </row>
    <row r="795" spans="1:38" x14ac:dyDescent="0.2">
      <c r="H795"/>
      <c r="I795"/>
      <c r="Q795"/>
      <c r="R795"/>
      <c r="S795"/>
      <c r="T795"/>
      <c r="U795"/>
      <c r="V795"/>
      <c r="W795"/>
      <c r="Z795"/>
      <c r="AA795"/>
      <c r="AB795"/>
      <c r="AC795"/>
      <c r="AD795"/>
      <c r="AE795"/>
      <c r="AF795"/>
      <c r="AG795"/>
      <c r="AH795"/>
      <c r="AI795"/>
      <c r="AK795"/>
      <c r="AL795"/>
    </row>
    <row r="796" spans="1:38" x14ac:dyDescent="0.2">
      <c r="H796"/>
      <c r="I796"/>
      <c r="Q796"/>
      <c r="R796"/>
      <c r="S796"/>
      <c r="T796"/>
      <c r="U796"/>
      <c r="V796"/>
      <c r="W796"/>
      <c r="Z796"/>
      <c r="AA796"/>
      <c r="AB796"/>
      <c r="AC796"/>
      <c r="AD796"/>
      <c r="AE796"/>
      <c r="AF796"/>
      <c r="AG796"/>
      <c r="AH796"/>
      <c r="AI796"/>
      <c r="AK796"/>
      <c r="AL796"/>
    </row>
    <row r="797" spans="1:38" x14ac:dyDescent="0.2">
      <c r="H797"/>
      <c r="I797"/>
      <c r="Q797"/>
      <c r="R797"/>
      <c r="S797"/>
      <c r="T797"/>
      <c r="U797"/>
      <c r="V797"/>
      <c r="W797"/>
      <c r="Z797"/>
      <c r="AA797"/>
      <c r="AB797"/>
      <c r="AC797"/>
      <c r="AD797"/>
      <c r="AE797"/>
      <c r="AF797"/>
      <c r="AG797"/>
      <c r="AH797"/>
      <c r="AI797"/>
      <c r="AK797"/>
      <c r="AL797"/>
    </row>
    <row r="798" spans="1:38" x14ac:dyDescent="0.2">
      <c r="H798"/>
      <c r="I798"/>
      <c r="Q798"/>
      <c r="R798"/>
      <c r="S798"/>
      <c r="T798"/>
      <c r="U798"/>
      <c r="V798"/>
      <c r="W798"/>
      <c r="Z798"/>
      <c r="AA798"/>
      <c r="AB798"/>
      <c r="AC798"/>
      <c r="AD798"/>
      <c r="AE798"/>
      <c r="AF798"/>
      <c r="AG798"/>
      <c r="AH798"/>
      <c r="AI798"/>
      <c r="AK798"/>
      <c r="AL798"/>
    </row>
    <row r="799" spans="1:38" x14ac:dyDescent="0.2">
      <c r="A799"/>
      <c r="B799"/>
      <c r="C799"/>
      <c r="D799"/>
      <c r="H799"/>
      <c r="I799"/>
      <c r="Q799"/>
      <c r="R799"/>
      <c r="S799"/>
      <c r="T799"/>
      <c r="U799"/>
      <c r="V799"/>
      <c r="W799"/>
      <c r="Z799"/>
      <c r="AA799"/>
      <c r="AB799"/>
      <c r="AC799"/>
      <c r="AD799"/>
      <c r="AE799"/>
      <c r="AF799"/>
      <c r="AG799"/>
      <c r="AH799"/>
      <c r="AI799"/>
      <c r="AK799"/>
      <c r="AL799"/>
    </row>
    <row r="800" spans="1:38" x14ac:dyDescent="0.2">
      <c r="A800"/>
      <c r="B800"/>
      <c r="C800"/>
      <c r="D800"/>
      <c r="H800"/>
      <c r="I800"/>
      <c r="Q800"/>
      <c r="R800"/>
      <c r="S800"/>
      <c r="T800"/>
      <c r="U800"/>
      <c r="V800"/>
      <c r="W800"/>
      <c r="Z800"/>
      <c r="AA800"/>
      <c r="AB800"/>
      <c r="AC800"/>
      <c r="AD800"/>
      <c r="AE800"/>
      <c r="AF800"/>
      <c r="AG800"/>
      <c r="AH800"/>
      <c r="AI800"/>
      <c r="AK800"/>
      <c r="AL800"/>
    </row>
    <row r="801" spans="1:38" x14ac:dyDescent="0.2">
      <c r="A801"/>
      <c r="B801"/>
      <c r="C801"/>
      <c r="D801"/>
      <c r="H801"/>
      <c r="I801"/>
      <c r="Q801"/>
      <c r="R801"/>
      <c r="S801"/>
      <c r="T801"/>
      <c r="U801"/>
      <c r="V801"/>
      <c r="W801"/>
      <c r="Z801"/>
      <c r="AA801"/>
      <c r="AB801"/>
      <c r="AC801"/>
      <c r="AD801"/>
      <c r="AE801"/>
      <c r="AF801"/>
      <c r="AG801"/>
      <c r="AH801"/>
      <c r="AI801"/>
      <c r="AK801"/>
      <c r="AL801"/>
    </row>
    <row r="802" spans="1:38" x14ac:dyDescent="0.2">
      <c r="A802"/>
      <c r="B802"/>
      <c r="C802"/>
      <c r="D802"/>
      <c r="H802"/>
      <c r="I802"/>
      <c r="Q802"/>
      <c r="R802"/>
      <c r="S802"/>
      <c r="T802"/>
      <c r="U802"/>
      <c r="V802"/>
      <c r="W802"/>
      <c r="Z802"/>
      <c r="AA802"/>
      <c r="AB802"/>
      <c r="AC802"/>
      <c r="AD802"/>
      <c r="AE802"/>
      <c r="AF802"/>
      <c r="AG802"/>
      <c r="AH802"/>
      <c r="AI802"/>
      <c r="AK802"/>
      <c r="AL802"/>
    </row>
    <row r="803" spans="1:38" x14ac:dyDescent="0.2">
      <c r="A803"/>
      <c r="B803"/>
      <c r="C803"/>
      <c r="D803"/>
      <c r="H803"/>
      <c r="I803"/>
      <c r="Q803"/>
      <c r="R803"/>
      <c r="S803"/>
      <c r="T803"/>
      <c r="U803"/>
      <c r="V803"/>
      <c r="W803"/>
      <c r="Z803"/>
      <c r="AA803"/>
      <c r="AB803"/>
      <c r="AC803"/>
      <c r="AD803"/>
      <c r="AE803"/>
      <c r="AF803"/>
      <c r="AG803"/>
      <c r="AH803"/>
      <c r="AI803"/>
      <c r="AK803"/>
      <c r="AL803"/>
    </row>
    <row r="804" spans="1:38" x14ac:dyDescent="0.2">
      <c r="A804"/>
      <c r="B804"/>
      <c r="C804"/>
      <c r="D804"/>
      <c r="H804"/>
      <c r="I804"/>
      <c r="Q804"/>
      <c r="R804"/>
      <c r="S804"/>
      <c r="T804"/>
      <c r="U804"/>
      <c r="V804"/>
      <c r="W804"/>
      <c r="Z804"/>
      <c r="AA804"/>
      <c r="AB804"/>
      <c r="AC804"/>
      <c r="AD804"/>
      <c r="AE804"/>
      <c r="AF804"/>
      <c r="AG804"/>
      <c r="AH804"/>
      <c r="AI804"/>
      <c r="AK804"/>
      <c r="AL804"/>
    </row>
    <row r="805" spans="1:38" x14ac:dyDescent="0.2">
      <c r="A805"/>
      <c r="B805"/>
      <c r="C805"/>
      <c r="D805"/>
      <c r="H805"/>
      <c r="I805"/>
      <c r="Q805"/>
      <c r="R805"/>
      <c r="S805"/>
      <c r="T805"/>
      <c r="U805"/>
      <c r="V805"/>
      <c r="W805"/>
      <c r="Z805"/>
      <c r="AA805"/>
      <c r="AB805"/>
      <c r="AC805"/>
      <c r="AD805"/>
      <c r="AE805"/>
      <c r="AF805"/>
      <c r="AG805"/>
      <c r="AH805"/>
      <c r="AI805"/>
      <c r="AK805"/>
      <c r="AL805"/>
    </row>
    <row r="806" spans="1:38" x14ac:dyDescent="0.2">
      <c r="A806"/>
      <c r="B806"/>
      <c r="C806"/>
      <c r="D806"/>
      <c r="H806"/>
      <c r="I806"/>
      <c r="Q806"/>
      <c r="R806"/>
      <c r="S806"/>
      <c r="T806"/>
      <c r="U806"/>
      <c r="V806"/>
      <c r="W806"/>
      <c r="Z806"/>
      <c r="AA806"/>
      <c r="AB806"/>
      <c r="AC806"/>
      <c r="AD806"/>
      <c r="AE806"/>
      <c r="AF806"/>
      <c r="AG806"/>
      <c r="AH806"/>
      <c r="AI806"/>
      <c r="AK806"/>
      <c r="AL806"/>
    </row>
    <row r="807" spans="1:38" x14ac:dyDescent="0.2">
      <c r="A807"/>
      <c r="B807"/>
      <c r="C807"/>
      <c r="D807"/>
      <c r="H807"/>
      <c r="I807"/>
      <c r="Q807"/>
      <c r="R807"/>
      <c r="S807"/>
      <c r="T807"/>
      <c r="U807"/>
      <c r="V807"/>
      <c r="W807"/>
      <c r="Z807"/>
      <c r="AA807"/>
      <c r="AB807"/>
      <c r="AC807"/>
      <c r="AD807"/>
      <c r="AE807"/>
      <c r="AF807"/>
      <c r="AG807"/>
      <c r="AH807"/>
      <c r="AI807"/>
      <c r="AK807"/>
      <c r="AL807"/>
    </row>
    <row r="808" spans="1:38" x14ac:dyDescent="0.2">
      <c r="A808"/>
      <c r="B808"/>
      <c r="C808"/>
      <c r="D808"/>
      <c r="H808"/>
      <c r="I808"/>
      <c r="Q808"/>
      <c r="R808"/>
      <c r="S808"/>
      <c r="T808"/>
      <c r="U808"/>
      <c r="V808"/>
      <c r="W808"/>
      <c r="Z808"/>
      <c r="AA808"/>
      <c r="AB808"/>
      <c r="AC808"/>
      <c r="AD808"/>
      <c r="AE808"/>
      <c r="AF808"/>
      <c r="AG808"/>
      <c r="AH808"/>
      <c r="AI808"/>
      <c r="AK808"/>
      <c r="AL808"/>
    </row>
    <row r="809" spans="1:38" x14ac:dyDescent="0.2">
      <c r="A809"/>
      <c r="B809"/>
      <c r="C809"/>
      <c r="D809"/>
      <c r="H809"/>
      <c r="I809"/>
      <c r="Q809"/>
      <c r="R809"/>
      <c r="S809"/>
      <c r="T809"/>
      <c r="U809"/>
      <c r="V809"/>
      <c r="W809"/>
      <c r="Z809"/>
      <c r="AA809"/>
      <c r="AB809"/>
      <c r="AC809"/>
      <c r="AD809"/>
      <c r="AE809"/>
      <c r="AF809"/>
      <c r="AG809"/>
      <c r="AH809"/>
      <c r="AI809"/>
      <c r="AK809"/>
      <c r="AL809"/>
    </row>
    <row r="810" spans="1:38" x14ac:dyDescent="0.2">
      <c r="A810"/>
      <c r="B810"/>
      <c r="C810"/>
      <c r="D810"/>
      <c r="H810"/>
      <c r="I810"/>
      <c r="Q810"/>
      <c r="R810"/>
      <c r="S810"/>
      <c r="T810"/>
      <c r="U810"/>
      <c r="V810"/>
      <c r="W810"/>
      <c r="Z810"/>
      <c r="AA810"/>
      <c r="AB810"/>
      <c r="AC810"/>
      <c r="AD810"/>
      <c r="AE810"/>
      <c r="AF810"/>
      <c r="AG810"/>
      <c r="AH810"/>
      <c r="AI810"/>
      <c r="AK810"/>
      <c r="AL810"/>
    </row>
    <row r="811" spans="1:38" x14ac:dyDescent="0.2">
      <c r="A811"/>
      <c r="B811"/>
      <c r="C811"/>
      <c r="D811"/>
      <c r="H811"/>
      <c r="I811"/>
      <c r="Q811"/>
      <c r="R811"/>
      <c r="S811"/>
      <c r="T811"/>
      <c r="U811"/>
      <c r="V811"/>
      <c r="W811"/>
      <c r="Z811"/>
      <c r="AA811"/>
      <c r="AB811"/>
      <c r="AC811"/>
      <c r="AD811"/>
      <c r="AE811"/>
      <c r="AF811"/>
      <c r="AG811"/>
      <c r="AH811"/>
      <c r="AI811"/>
      <c r="AK811"/>
      <c r="AL811"/>
    </row>
    <row r="812" spans="1:38" x14ac:dyDescent="0.2">
      <c r="A812"/>
      <c r="B812"/>
      <c r="C812"/>
      <c r="D812"/>
      <c r="H812"/>
      <c r="I812"/>
      <c r="Q812"/>
      <c r="R812"/>
      <c r="S812"/>
      <c r="T812"/>
      <c r="U812"/>
      <c r="V812"/>
      <c r="W812"/>
      <c r="Z812"/>
      <c r="AA812"/>
      <c r="AB812"/>
      <c r="AC812"/>
      <c r="AD812"/>
      <c r="AE812"/>
      <c r="AF812"/>
      <c r="AG812"/>
      <c r="AH812"/>
      <c r="AI812"/>
      <c r="AK812"/>
      <c r="AL812"/>
    </row>
  </sheetData>
  <sheetProtection algorithmName="SHA-512" hashValue="dXfPxOC6LxhPR4Y68VyYsW47h0RP91RVqpXbx8d/hPxMZhD49rOCHNCjcb/ciJ+LsH7kiaPtvsRJOVDfONyT7g==" saltValue="G/TjHmHt/eDSZlkChbv7TA==" spinCount="100000" sheet="1" objects="1" scenarios="1"/>
  <sortState ref="A8:AN777">
    <sortCondition ref="E1"/>
    <sortCondition ref="F1"/>
  </sortState>
  <mergeCells count="28">
    <mergeCell ref="AF5:AF7"/>
    <mergeCell ref="E781:H781"/>
    <mergeCell ref="E1:G3"/>
    <mergeCell ref="AG5:AG7"/>
    <mergeCell ref="G5:G7"/>
    <mergeCell ref="H5:H7"/>
    <mergeCell ref="I5:I7"/>
    <mergeCell ref="J5:J7"/>
    <mergeCell ref="K5:M5"/>
    <mergeCell ref="O5:W5"/>
    <mergeCell ref="AJ5:AJ7"/>
    <mergeCell ref="AK5:AK7"/>
    <mergeCell ref="AL5:AL7"/>
    <mergeCell ref="AH5:AH7"/>
    <mergeCell ref="AI5:AI7"/>
    <mergeCell ref="E785:H785"/>
    <mergeCell ref="H1:AA1"/>
    <mergeCell ref="H2:AA2"/>
    <mergeCell ref="A5:A7"/>
    <mergeCell ref="B5:B7"/>
    <mergeCell ref="C5:C7"/>
    <mergeCell ref="D5:D7"/>
    <mergeCell ref="E5:E7"/>
    <mergeCell ref="F5:F7"/>
    <mergeCell ref="H3:AA3"/>
    <mergeCell ref="E783:H783"/>
    <mergeCell ref="X5:Y5"/>
    <mergeCell ref="Z5:AD5"/>
  </mergeCells>
  <conditionalFormatting sqref="E763:F763 E280:F281 E750:F751 E67:F67 E310:F743">
    <cfRule type="expression" dxfId="3065" priority="2667">
      <formula>$A67="Non"</formula>
    </cfRule>
  </conditionalFormatting>
  <conditionalFormatting sqref="C389:D418 C420:D539 C719:D719 C310:D387 C67:D67 C542:D706">
    <cfRule type="cellIs" dxfId="3064" priority="3172" operator="equal">
      <formula>1</formula>
    </cfRule>
  </conditionalFormatting>
  <conditionalFormatting sqref="C707:D707">
    <cfRule type="cellIs" dxfId="3063" priority="2725" operator="equal">
      <formula>1</formula>
    </cfRule>
  </conditionalFormatting>
  <conditionalFormatting sqref="C708:D710">
    <cfRule type="cellIs" dxfId="3062" priority="2716" operator="equal">
      <formula>1</formula>
    </cfRule>
  </conditionalFormatting>
  <conditionalFormatting sqref="C540:D541">
    <cfRule type="cellIs" dxfId="3061" priority="2708" operator="equal">
      <formula>1</formula>
    </cfRule>
  </conditionalFormatting>
  <conditionalFormatting sqref="C715:D715">
    <cfRule type="cellIs" dxfId="3060" priority="2699" operator="equal">
      <formula>1</formula>
    </cfRule>
  </conditionalFormatting>
  <conditionalFormatting sqref="C711:D712">
    <cfRule type="cellIs" dxfId="3059" priority="2690" operator="equal">
      <formula>1</formula>
    </cfRule>
  </conditionalFormatting>
  <conditionalFormatting sqref="C714:D714">
    <cfRule type="cellIs" dxfId="3058" priority="2681" operator="equal">
      <formula>1</formula>
    </cfRule>
  </conditionalFormatting>
  <conditionalFormatting sqref="C713:D713">
    <cfRule type="cellIs" dxfId="3057" priority="2672" operator="equal">
      <formula>1</formula>
    </cfRule>
  </conditionalFormatting>
  <conditionalFormatting sqref="C716:D716">
    <cfRule type="cellIs" dxfId="3056" priority="2664" operator="equal">
      <formula>1</formula>
    </cfRule>
  </conditionalFormatting>
  <conditionalFormatting sqref="C717:D718">
    <cfRule type="cellIs" dxfId="3055" priority="2655" operator="equal">
      <formula>1</formula>
    </cfRule>
  </conditionalFormatting>
  <conditionalFormatting sqref="C419:D419">
    <cfRule type="cellIs" dxfId="3054" priority="2637" operator="equal">
      <formula>1</formula>
    </cfRule>
  </conditionalFormatting>
  <conditionalFormatting sqref="C720:D720">
    <cfRule type="cellIs" dxfId="3053" priority="2628" operator="equal">
      <formula>1</formula>
    </cfRule>
  </conditionalFormatting>
  <conditionalFormatting sqref="C388:D388">
    <cfRule type="cellIs" dxfId="3052" priority="2619" operator="equal">
      <formula>1</formula>
    </cfRule>
  </conditionalFormatting>
  <conditionalFormatting sqref="C721:D721">
    <cfRule type="cellIs" dxfId="3051" priority="2610" operator="equal">
      <formula>1</formula>
    </cfRule>
  </conditionalFormatting>
  <conditionalFormatting sqref="C722:D724">
    <cfRule type="cellIs" dxfId="3050" priority="2535" operator="equal">
      <formula>1</formula>
    </cfRule>
  </conditionalFormatting>
  <conditionalFormatting sqref="C725:D728">
    <cfRule type="cellIs" dxfId="3049" priority="2529" operator="equal">
      <formula>1</formula>
    </cfRule>
  </conditionalFormatting>
  <conditionalFormatting sqref="C763:D763">
    <cfRule type="cellIs" dxfId="3048" priority="2520" operator="equal">
      <formula>1</formula>
    </cfRule>
  </conditionalFormatting>
  <conditionalFormatting sqref="C729:D730">
    <cfRule type="cellIs" dxfId="3047" priority="2516" operator="equal">
      <formula>1</formula>
    </cfRule>
  </conditionalFormatting>
  <conditionalFormatting sqref="C731:D735">
    <cfRule type="cellIs" dxfId="3046" priority="2515" operator="equal">
      <formula>1</formula>
    </cfRule>
  </conditionalFormatting>
  <conditionalFormatting sqref="C736:D736">
    <cfRule type="cellIs" dxfId="3045" priority="2511" operator="equal">
      <formula>1</formula>
    </cfRule>
  </conditionalFormatting>
  <conditionalFormatting sqref="C737:D737">
    <cfRule type="cellIs" dxfId="3044" priority="2504" operator="equal">
      <formula>1</formula>
    </cfRule>
  </conditionalFormatting>
  <conditionalFormatting sqref="C738:D738">
    <cfRule type="cellIs" dxfId="3043" priority="2496" operator="equal">
      <formula>1</formula>
    </cfRule>
  </conditionalFormatting>
  <conditionalFormatting sqref="J763 J67 J310:J741">
    <cfRule type="cellIs" dxfId="3042" priority="2494" operator="equal">
      <formula>1</formula>
    </cfRule>
  </conditionalFormatting>
  <conditionalFormatting sqref="C739:D739">
    <cfRule type="cellIs" dxfId="3041" priority="2488" operator="equal">
      <formula>1</formula>
    </cfRule>
  </conditionalFormatting>
  <conditionalFormatting sqref="C740:D741">
    <cfRule type="cellIs" dxfId="3040" priority="2478" operator="equal">
      <formula>1</formula>
    </cfRule>
  </conditionalFormatting>
  <conditionalFormatting sqref="A763 A67 A310:A741">
    <cfRule type="containsBlanks" dxfId="3039" priority="5262">
      <formula>LEN(TRIM(A67))=0</formula>
    </cfRule>
  </conditionalFormatting>
  <conditionalFormatting sqref="J742:J743">
    <cfRule type="cellIs" dxfId="3038" priority="2472" operator="equal">
      <formula>1</formula>
    </cfRule>
  </conditionalFormatting>
  <conditionalFormatting sqref="C742:D743">
    <cfRule type="cellIs" dxfId="3037" priority="2469" operator="equal">
      <formula>1</formula>
    </cfRule>
  </conditionalFormatting>
  <conditionalFormatting sqref="A742:A743">
    <cfRule type="containsBlanks" dxfId="3036" priority="2477">
      <formula>LEN(TRIM(A742))=0</formula>
    </cfRule>
  </conditionalFormatting>
  <conditionalFormatting sqref="J744">
    <cfRule type="cellIs" dxfId="3035" priority="2463" operator="equal">
      <formula>1</formula>
    </cfRule>
  </conditionalFormatting>
  <conditionalFormatting sqref="E744:F744">
    <cfRule type="expression" dxfId="3034" priority="2461">
      <formula>$A744="Non"</formula>
    </cfRule>
  </conditionalFormatting>
  <conditionalFormatting sqref="C744:D744">
    <cfRule type="cellIs" dxfId="3033" priority="2460" operator="equal">
      <formula>1</formula>
    </cfRule>
  </conditionalFormatting>
  <conditionalFormatting sqref="A744">
    <cfRule type="containsBlanks" dxfId="3032" priority="2468">
      <formula>LEN(TRIM(A744))=0</formula>
    </cfRule>
  </conditionalFormatting>
  <conditionalFormatting sqref="J745:J749">
    <cfRule type="cellIs" dxfId="3031" priority="2454" operator="equal">
      <formula>1</formula>
    </cfRule>
  </conditionalFormatting>
  <conditionalFormatting sqref="E745:F749">
    <cfRule type="expression" dxfId="3030" priority="2452">
      <formula>$A745="Non"</formula>
    </cfRule>
  </conditionalFormatting>
  <conditionalFormatting sqref="C745:D749">
    <cfRule type="cellIs" dxfId="3029" priority="2451" operator="equal">
      <formula>1</formula>
    </cfRule>
  </conditionalFormatting>
  <conditionalFormatting sqref="A745:A749">
    <cfRule type="containsBlanks" dxfId="3028" priority="2459">
      <formula>LEN(TRIM(A745))=0</formula>
    </cfRule>
  </conditionalFormatting>
  <conditionalFormatting sqref="J750:J751">
    <cfRule type="cellIs" dxfId="3027" priority="2445" operator="equal">
      <formula>1</formula>
    </cfRule>
  </conditionalFormatting>
  <conditionalFormatting sqref="C750:D751">
    <cfRule type="cellIs" dxfId="3026" priority="2442" operator="equal">
      <formula>1</formula>
    </cfRule>
  </conditionalFormatting>
  <conditionalFormatting sqref="A750:A751">
    <cfRule type="containsBlanks" dxfId="3025" priority="2450">
      <formula>LEN(TRIM(A750))=0</formula>
    </cfRule>
  </conditionalFormatting>
  <conditionalFormatting sqref="J752:J753">
    <cfRule type="cellIs" dxfId="3024" priority="2436" operator="equal">
      <formula>1</formula>
    </cfRule>
  </conditionalFormatting>
  <conditionalFormatting sqref="E752:F753">
    <cfRule type="expression" dxfId="3023" priority="2434">
      <formula>$A752="Non"</formula>
    </cfRule>
  </conditionalFormatting>
  <conditionalFormatting sqref="C752:D753">
    <cfRule type="cellIs" dxfId="3022" priority="2433" operator="equal">
      <formula>1</formula>
    </cfRule>
  </conditionalFormatting>
  <conditionalFormatting sqref="A752:A753">
    <cfRule type="containsBlanks" dxfId="3021" priority="2441">
      <formula>LEN(TRIM(A752))=0</formula>
    </cfRule>
  </conditionalFormatting>
  <conditionalFormatting sqref="J754">
    <cfRule type="cellIs" dxfId="3020" priority="2427" operator="equal">
      <formula>1</formula>
    </cfRule>
  </conditionalFormatting>
  <conditionalFormatting sqref="E754:F754">
    <cfRule type="expression" dxfId="3019" priority="2425">
      <formula>$A754="Non"</formula>
    </cfRule>
  </conditionalFormatting>
  <conditionalFormatting sqref="C754:D754">
    <cfRule type="cellIs" dxfId="3018" priority="2424" operator="equal">
      <formula>1</formula>
    </cfRule>
  </conditionalFormatting>
  <conditionalFormatting sqref="A754">
    <cfRule type="containsBlanks" dxfId="3017" priority="2432">
      <formula>LEN(TRIM(A754))=0</formula>
    </cfRule>
  </conditionalFormatting>
  <conditionalFormatting sqref="J755">
    <cfRule type="cellIs" dxfId="3016" priority="2418" operator="equal">
      <formula>1</formula>
    </cfRule>
  </conditionalFormatting>
  <conditionalFormatting sqref="E755:F755">
    <cfRule type="expression" dxfId="3015" priority="2416">
      <formula>$A755="Non"</formula>
    </cfRule>
  </conditionalFormatting>
  <conditionalFormatting sqref="C755:D755">
    <cfRule type="cellIs" dxfId="3014" priority="2415" operator="equal">
      <formula>1</formula>
    </cfRule>
  </conditionalFormatting>
  <conditionalFormatting sqref="A755">
    <cfRule type="containsBlanks" dxfId="3013" priority="2423">
      <formula>LEN(TRIM(A755))=0</formula>
    </cfRule>
  </conditionalFormatting>
  <conditionalFormatting sqref="J756:J759">
    <cfRule type="cellIs" dxfId="3012" priority="2409" operator="equal">
      <formula>1</formula>
    </cfRule>
  </conditionalFormatting>
  <conditionalFormatting sqref="E756:F759">
    <cfRule type="expression" dxfId="3011" priority="2407">
      <formula>$A756="Non"</formula>
    </cfRule>
  </conditionalFormatting>
  <conditionalFormatting sqref="C756:D759">
    <cfRule type="cellIs" dxfId="3010" priority="2406" operator="equal">
      <formula>1</formula>
    </cfRule>
  </conditionalFormatting>
  <conditionalFormatting sqref="A756:A759">
    <cfRule type="containsBlanks" dxfId="3009" priority="2414">
      <formula>LEN(TRIM(A756))=0</formula>
    </cfRule>
  </conditionalFormatting>
  <conditionalFormatting sqref="J760:J762">
    <cfRule type="cellIs" dxfId="3008" priority="2400" operator="equal">
      <formula>1</formula>
    </cfRule>
  </conditionalFormatting>
  <conditionalFormatting sqref="E760:F762">
    <cfRule type="expression" dxfId="3007" priority="2398">
      <formula>$A760="Non"</formula>
    </cfRule>
  </conditionalFormatting>
  <conditionalFormatting sqref="C760:D762">
    <cfRule type="cellIs" dxfId="3006" priority="2397" operator="equal">
      <formula>1</formula>
    </cfRule>
  </conditionalFormatting>
  <conditionalFormatting sqref="A760:A762">
    <cfRule type="containsBlanks" dxfId="3005" priority="2405">
      <formula>LEN(TRIM(A760))=0</formula>
    </cfRule>
  </conditionalFormatting>
  <conditionalFormatting sqref="J764:J768">
    <cfRule type="cellIs" dxfId="3004" priority="2382" operator="equal">
      <formula>1</formula>
    </cfRule>
  </conditionalFormatting>
  <conditionalFormatting sqref="E764:F768">
    <cfRule type="expression" dxfId="3003" priority="2380">
      <formula>$A764="Non"</formula>
    </cfRule>
  </conditionalFormatting>
  <conditionalFormatting sqref="C764:D765">
    <cfRule type="cellIs" dxfId="3002" priority="2379" operator="equal">
      <formula>1</formula>
    </cfRule>
  </conditionalFormatting>
  <conditionalFormatting sqref="A764:A765">
    <cfRule type="containsBlanks" dxfId="3001" priority="2387">
      <formula>LEN(TRIM(A764))=0</formula>
    </cfRule>
  </conditionalFormatting>
  <conditionalFormatting sqref="J769">
    <cfRule type="cellIs" dxfId="3000" priority="2373" operator="equal">
      <formula>1</formula>
    </cfRule>
  </conditionalFormatting>
  <conditionalFormatting sqref="E769:F769">
    <cfRule type="expression" dxfId="2999" priority="2371">
      <formula>$A769="Non"</formula>
    </cfRule>
  </conditionalFormatting>
  <conditionalFormatting sqref="C769:D769">
    <cfRule type="cellIs" dxfId="2998" priority="2370" operator="equal">
      <formula>1</formula>
    </cfRule>
  </conditionalFormatting>
  <conditionalFormatting sqref="A769">
    <cfRule type="containsBlanks" dxfId="2997" priority="2378">
      <formula>LEN(TRIM(A769))=0</formula>
    </cfRule>
  </conditionalFormatting>
  <conditionalFormatting sqref="J770">
    <cfRule type="cellIs" dxfId="2996" priority="2364" operator="equal">
      <formula>1</formula>
    </cfRule>
  </conditionalFormatting>
  <conditionalFormatting sqref="E770:F770">
    <cfRule type="expression" dxfId="2995" priority="2362">
      <formula>$A770="Non"</formula>
    </cfRule>
  </conditionalFormatting>
  <conditionalFormatting sqref="C770:D770">
    <cfRule type="cellIs" dxfId="2994" priority="2361" operator="equal">
      <formula>1</formula>
    </cfRule>
  </conditionalFormatting>
  <conditionalFormatting sqref="A770">
    <cfRule type="containsBlanks" dxfId="2993" priority="2369">
      <formula>LEN(TRIM(A770))=0</formula>
    </cfRule>
  </conditionalFormatting>
  <conditionalFormatting sqref="J771">
    <cfRule type="cellIs" dxfId="2992" priority="2355" operator="equal">
      <formula>1</formula>
    </cfRule>
  </conditionalFormatting>
  <conditionalFormatting sqref="E771:F771">
    <cfRule type="expression" dxfId="2991" priority="2353">
      <formula>$A771="Non"</formula>
    </cfRule>
  </conditionalFormatting>
  <conditionalFormatting sqref="C771:D771">
    <cfRule type="cellIs" dxfId="2990" priority="2352" operator="equal">
      <formula>1</formula>
    </cfRule>
  </conditionalFormatting>
  <conditionalFormatting sqref="A771">
    <cfRule type="containsBlanks" dxfId="2989" priority="2360">
      <formula>LEN(TRIM(A771))=0</formula>
    </cfRule>
  </conditionalFormatting>
  <conditionalFormatting sqref="J772:J776">
    <cfRule type="cellIs" dxfId="2988" priority="2346" operator="equal">
      <formula>1</formula>
    </cfRule>
  </conditionalFormatting>
  <conditionalFormatting sqref="E772:F776">
    <cfRule type="expression" dxfId="2987" priority="2344">
      <formula>$A772="Non"</formula>
    </cfRule>
  </conditionalFormatting>
  <conditionalFormatting sqref="C772:D776">
    <cfRule type="cellIs" dxfId="2986" priority="2343" operator="equal">
      <formula>1</formula>
    </cfRule>
  </conditionalFormatting>
  <conditionalFormatting sqref="A772:A776">
    <cfRule type="containsBlanks" dxfId="2985" priority="2351">
      <formula>LEN(TRIM(A772))=0</formula>
    </cfRule>
  </conditionalFormatting>
  <conditionalFormatting sqref="J777">
    <cfRule type="cellIs" dxfId="2984" priority="2328" operator="equal">
      <formula>1</formula>
    </cfRule>
  </conditionalFormatting>
  <conditionalFormatting sqref="E777:F777">
    <cfRule type="expression" dxfId="2983" priority="2326">
      <formula>$A777="Non"</formula>
    </cfRule>
  </conditionalFormatting>
  <conditionalFormatting sqref="C777:D777">
    <cfRule type="cellIs" dxfId="2982" priority="2325" operator="equal">
      <formula>1</formula>
    </cfRule>
  </conditionalFormatting>
  <conditionalFormatting sqref="A777">
    <cfRule type="containsBlanks" dxfId="2981" priority="2333">
      <formula>LEN(TRIM(A777))=0</formula>
    </cfRule>
  </conditionalFormatting>
  <conditionalFormatting sqref="J309">
    <cfRule type="cellIs" dxfId="2980" priority="2301" operator="equal">
      <formula>1</formula>
    </cfRule>
  </conditionalFormatting>
  <conditionalFormatting sqref="E309:F309">
    <cfRule type="expression" dxfId="2979" priority="2299">
      <formula>$A309="Non"</formula>
    </cfRule>
  </conditionalFormatting>
  <conditionalFormatting sqref="C309:D309">
    <cfRule type="cellIs" dxfId="2978" priority="2298" operator="equal">
      <formula>1</formula>
    </cfRule>
  </conditionalFormatting>
  <conditionalFormatting sqref="A309">
    <cfRule type="containsBlanks" dxfId="2977" priority="2306">
      <formula>LEN(TRIM(A309))=0</formula>
    </cfRule>
  </conditionalFormatting>
  <conditionalFormatting sqref="J307">
    <cfRule type="cellIs" dxfId="2976" priority="2292" operator="equal">
      <formula>1</formula>
    </cfRule>
  </conditionalFormatting>
  <conditionalFormatting sqref="E307:F307">
    <cfRule type="expression" dxfId="2975" priority="2290">
      <formula>$A307="Non"</formula>
    </cfRule>
  </conditionalFormatting>
  <conditionalFormatting sqref="C307:D307">
    <cfRule type="cellIs" dxfId="2974" priority="2289" operator="equal">
      <formula>1</formula>
    </cfRule>
  </conditionalFormatting>
  <conditionalFormatting sqref="A307">
    <cfRule type="containsBlanks" dxfId="2973" priority="2297">
      <formula>LEN(TRIM(A307))=0</formula>
    </cfRule>
  </conditionalFormatting>
  <conditionalFormatting sqref="J308">
    <cfRule type="cellIs" dxfId="2972" priority="2283" operator="equal">
      <formula>1</formula>
    </cfRule>
  </conditionalFormatting>
  <conditionalFormatting sqref="E308:F308">
    <cfRule type="expression" dxfId="2971" priority="2281">
      <formula>$A308="Non"</formula>
    </cfRule>
  </conditionalFormatting>
  <conditionalFormatting sqref="C308:D308">
    <cfRule type="cellIs" dxfId="2970" priority="2280" operator="equal">
      <formula>1</formula>
    </cfRule>
  </conditionalFormatting>
  <conditionalFormatting sqref="A308">
    <cfRule type="containsBlanks" dxfId="2969" priority="2287">
      <formula>LEN(TRIM(A308))=0</formula>
    </cfRule>
  </conditionalFormatting>
  <conditionalFormatting sqref="J306">
    <cfRule type="cellIs" dxfId="2968" priority="2274" operator="equal">
      <formula>1</formula>
    </cfRule>
  </conditionalFormatting>
  <conditionalFormatting sqref="E306:F306">
    <cfRule type="expression" dxfId="2967" priority="2272">
      <formula>$A306="Non"</formula>
    </cfRule>
  </conditionalFormatting>
  <conditionalFormatting sqref="C306:D306">
    <cfRule type="cellIs" dxfId="2966" priority="2271" operator="equal">
      <formula>1</formula>
    </cfRule>
  </conditionalFormatting>
  <conditionalFormatting sqref="A306">
    <cfRule type="containsBlanks" dxfId="2965" priority="2279">
      <formula>LEN(TRIM(A306))=0</formula>
    </cfRule>
  </conditionalFormatting>
  <conditionalFormatting sqref="J305">
    <cfRule type="cellIs" dxfId="2964" priority="2230" operator="equal">
      <formula>1</formula>
    </cfRule>
  </conditionalFormatting>
  <conditionalFormatting sqref="E305:F305">
    <cfRule type="expression" dxfId="2963" priority="2228">
      <formula>$A305="Non"</formula>
    </cfRule>
  </conditionalFormatting>
  <conditionalFormatting sqref="C305:D305">
    <cfRule type="cellIs" dxfId="2962" priority="2227" operator="equal">
      <formula>1</formula>
    </cfRule>
  </conditionalFormatting>
  <conditionalFormatting sqref="A305">
    <cfRule type="containsBlanks" dxfId="2961" priority="2235">
      <formula>LEN(TRIM(A305))=0</formula>
    </cfRule>
  </conditionalFormatting>
  <conditionalFormatting sqref="J300:J304">
    <cfRule type="cellIs" dxfId="2960" priority="2221" operator="equal">
      <formula>1</formula>
    </cfRule>
  </conditionalFormatting>
  <conditionalFormatting sqref="E300:F304">
    <cfRule type="expression" dxfId="2959" priority="2219">
      <formula>$A300="Non"</formula>
    </cfRule>
  </conditionalFormatting>
  <conditionalFormatting sqref="C300:D304">
    <cfRule type="cellIs" dxfId="2958" priority="2218" operator="equal">
      <formula>1</formula>
    </cfRule>
  </conditionalFormatting>
  <conditionalFormatting sqref="A300:A304">
    <cfRule type="containsBlanks" dxfId="2957" priority="2226">
      <formula>LEN(TRIM(A300))=0</formula>
    </cfRule>
  </conditionalFormatting>
  <conditionalFormatting sqref="J299">
    <cfRule type="cellIs" dxfId="2956" priority="2212" operator="equal">
      <formula>1</formula>
    </cfRule>
  </conditionalFormatting>
  <conditionalFormatting sqref="E299:F299">
    <cfRule type="expression" dxfId="2955" priority="2210">
      <formula>$A299="Non"</formula>
    </cfRule>
  </conditionalFormatting>
  <conditionalFormatting sqref="C299:D299">
    <cfRule type="cellIs" dxfId="2954" priority="2209" operator="equal">
      <formula>1</formula>
    </cfRule>
  </conditionalFormatting>
  <conditionalFormatting sqref="A299">
    <cfRule type="containsBlanks" dxfId="2953" priority="2217">
      <formula>LEN(TRIM(A299))=0</formula>
    </cfRule>
  </conditionalFormatting>
  <conditionalFormatting sqref="J296:J298">
    <cfRule type="cellIs" dxfId="2952" priority="2203" operator="equal">
      <formula>1</formula>
    </cfRule>
  </conditionalFormatting>
  <conditionalFormatting sqref="E296:F298">
    <cfRule type="expression" dxfId="2951" priority="2201">
      <formula>$A296="Non"</formula>
    </cfRule>
  </conditionalFormatting>
  <conditionalFormatting sqref="C296:D298">
    <cfRule type="cellIs" dxfId="2950" priority="2200" operator="equal">
      <formula>1</formula>
    </cfRule>
  </conditionalFormatting>
  <conditionalFormatting sqref="A296:A298">
    <cfRule type="containsBlanks" dxfId="2949" priority="2208">
      <formula>LEN(TRIM(A296))=0</formula>
    </cfRule>
  </conditionalFormatting>
  <conditionalFormatting sqref="J294">
    <cfRule type="cellIs" dxfId="2948" priority="2193" operator="equal">
      <formula>1</formula>
    </cfRule>
  </conditionalFormatting>
  <conditionalFormatting sqref="E294:F294">
    <cfRule type="expression" dxfId="2947" priority="2192">
      <formula>$A294="Non"</formula>
    </cfRule>
  </conditionalFormatting>
  <conditionalFormatting sqref="C294:D294">
    <cfRule type="cellIs" dxfId="2946" priority="2191" operator="equal">
      <formula>1</formula>
    </cfRule>
  </conditionalFormatting>
  <conditionalFormatting sqref="A294">
    <cfRule type="containsBlanks" dxfId="2945" priority="2197">
      <formula>LEN(TRIM(A294))=0</formula>
    </cfRule>
  </conditionalFormatting>
  <conditionalFormatting sqref="J295">
    <cfRule type="cellIs" dxfId="2944" priority="2186" operator="equal">
      <formula>1</formula>
    </cfRule>
  </conditionalFormatting>
  <conditionalFormatting sqref="E295:F295">
    <cfRule type="expression" dxfId="2943" priority="2185">
      <formula>$A295="Non"</formula>
    </cfRule>
  </conditionalFormatting>
  <conditionalFormatting sqref="C295:D295">
    <cfRule type="cellIs" dxfId="2942" priority="2184" operator="equal">
      <formula>1</formula>
    </cfRule>
  </conditionalFormatting>
  <conditionalFormatting sqref="A295">
    <cfRule type="containsBlanks" dxfId="2941" priority="2190">
      <formula>LEN(TRIM(A295))=0</formula>
    </cfRule>
  </conditionalFormatting>
  <conditionalFormatting sqref="J293">
    <cfRule type="cellIs" dxfId="2940" priority="2178" operator="equal">
      <formula>1</formula>
    </cfRule>
  </conditionalFormatting>
  <conditionalFormatting sqref="E293:F293">
    <cfRule type="expression" dxfId="2939" priority="2176">
      <formula>$A293="Non"</formula>
    </cfRule>
  </conditionalFormatting>
  <conditionalFormatting sqref="C293:D293">
    <cfRule type="cellIs" dxfId="2938" priority="2175" operator="equal">
      <formula>1</formula>
    </cfRule>
  </conditionalFormatting>
  <conditionalFormatting sqref="A293">
    <cfRule type="containsBlanks" dxfId="2937" priority="2183">
      <formula>LEN(TRIM(A293))=0</formula>
    </cfRule>
  </conditionalFormatting>
  <conditionalFormatting sqref="J292">
    <cfRule type="cellIs" dxfId="2936" priority="2169" operator="equal">
      <formula>1</formula>
    </cfRule>
  </conditionalFormatting>
  <conditionalFormatting sqref="E292:F292">
    <cfRule type="expression" dxfId="2935" priority="2167">
      <formula>$A292="Non"</formula>
    </cfRule>
  </conditionalFormatting>
  <conditionalFormatting sqref="C292:D292">
    <cfRule type="cellIs" dxfId="2934" priority="2166" operator="equal">
      <formula>1</formula>
    </cfRule>
  </conditionalFormatting>
  <conditionalFormatting sqref="A292">
    <cfRule type="containsBlanks" dxfId="2933" priority="2174">
      <formula>LEN(TRIM(A292))=0</formula>
    </cfRule>
  </conditionalFormatting>
  <conditionalFormatting sqref="J290:J291">
    <cfRule type="cellIs" dxfId="2932" priority="2160" operator="equal">
      <formula>1</formula>
    </cfRule>
  </conditionalFormatting>
  <conditionalFormatting sqref="E290:F291">
    <cfRule type="expression" dxfId="2931" priority="2158">
      <formula>$A290="Non"</formula>
    </cfRule>
  </conditionalFormatting>
  <conditionalFormatting sqref="C290:D291">
    <cfRule type="cellIs" dxfId="2930" priority="2157" operator="equal">
      <formula>1</formula>
    </cfRule>
  </conditionalFormatting>
  <conditionalFormatting sqref="A290:A291">
    <cfRule type="containsBlanks" dxfId="2929" priority="2165">
      <formula>LEN(TRIM(A290))=0</formula>
    </cfRule>
  </conditionalFormatting>
  <conditionalFormatting sqref="J289">
    <cfRule type="cellIs" dxfId="2928" priority="2151" operator="equal">
      <formula>1</formula>
    </cfRule>
  </conditionalFormatting>
  <conditionalFormatting sqref="E289:F289">
    <cfRule type="expression" dxfId="2927" priority="2149">
      <formula>$A289="Non"</formula>
    </cfRule>
  </conditionalFormatting>
  <conditionalFormatting sqref="C289:D289">
    <cfRule type="cellIs" dxfId="2926" priority="2148" operator="equal">
      <formula>1</formula>
    </cfRule>
  </conditionalFormatting>
  <conditionalFormatting sqref="A289">
    <cfRule type="containsBlanks" dxfId="2925" priority="2156">
      <formula>LEN(TRIM(A289))=0</formula>
    </cfRule>
  </conditionalFormatting>
  <conditionalFormatting sqref="J288">
    <cfRule type="cellIs" dxfId="2924" priority="2142" operator="equal">
      <formula>1</formula>
    </cfRule>
  </conditionalFormatting>
  <conditionalFormatting sqref="E288:F288">
    <cfRule type="expression" dxfId="2923" priority="2140">
      <formula>$A288="Non"</formula>
    </cfRule>
  </conditionalFormatting>
  <conditionalFormatting sqref="C288:D288">
    <cfRule type="cellIs" dxfId="2922" priority="2139" operator="equal">
      <formula>1</formula>
    </cfRule>
  </conditionalFormatting>
  <conditionalFormatting sqref="A288">
    <cfRule type="containsBlanks" dxfId="2921" priority="2147">
      <formula>LEN(TRIM(A288))=0</formula>
    </cfRule>
  </conditionalFormatting>
  <conditionalFormatting sqref="J287">
    <cfRule type="cellIs" dxfId="2920" priority="2134" operator="equal">
      <formula>1</formula>
    </cfRule>
  </conditionalFormatting>
  <conditionalFormatting sqref="E287:F287">
    <cfRule type="expression" dxfId="2919" priority="2131">
      <formula>$A287="Non"</formula>
    </cfRule>
  </conditionalFormatting>
  <conditionalFormatting sqref="C287:D287">
    <cfRule type="cellIs" dxfId="2918" priority="2130" operator="equal">
      <formula>1</formula>
    </cfRule>
  </conditionalFormatting>
  <conditionalFormatting sqref="A287">
    <cfRule type="containsBlanks" dxfId="2917" priority="2138">
      <formula>LEN(TRIM(A287))=0</formula>
    </cfRule>
  </conditionalFormatting>
  <conditionalFormatting sqref="J286 J284">
    <cfRule type="cellIs" dxfId="2916" priority="2124" operator="equal">
      <formula>1</formula>
    </cfRule>
  </conditionalFormatting>
  <conditionalFormatting sqref="E286:F286 E284:F284">
    <cfRule type="expression" dxfId="2915" priority="2122">
      <formula>$A284="Non"</formula>
    </cfRule>
  </conditionalFormatting>
  <conditionalFormatting sqref="C286:D286 C284:D284">
    <cfRule type="cellIs" dxfId="2914" priority="2121" operator="equal">
      <formula>1</formula>
    </cfRule>
  </conditionalFormatting>
  <conditionalFormatting sqref="A286 A284">
    <cfRule type="containsBlanks" dxfId="2913" priority="2129">
      <formula>LEN(TRIM(A284))=0</formula>
    </cfRule>
  </conditionalFormatting>
  <conditionalFormatting sqref="J285">
    <cfRule type="cellIs" dxfId="2912" priority="2116" operator="equal">
      <formula>1</formula>
    </cfRule>
  </conditionalFormatting>
  <conditionalFormatting sqref="E285:F285">
    <cfRule type="expression" dxfId="2911" priority="2115">
      <formula>$A285="Non"</formula>
    </cfRule>
  </conditionalFormatting>
  <conditionalFormatting sqref="C285:D285">
    <cfRule type="cellIs" dxfId="2910" priority="2114" operator="equal">
      <formula>1</formula>
    </cfRule>
  </conditionalFormatting>
  <conditionalFormatting sqref="A285">
    <cfRule type="containsBlanks" dxfId="2909" priority="2120">
      <formula>LEN(TRIM(A285))=0</formula>
    </cfRule>
  </conditionalFormatting>
  <conditionalFormatting sqref="J283 J280:J281">
    <cfRule type="cellIs" dxfId="2908" priority="2107" operator="equal">
      <formula>1</formula>
    </cfRule>
  </conditionalFormatting>
  <conditionalFormatting sqref="E283:F283">
    <cfRule type="expression" dxfId="2907" priority="2105">
      <formula>$A283="Non"</formula>
    </cfRule>
  </conditionalFormatting>
  <conditionalFormatting sqref="C283:D283 C280:D281">
    <cfRule type="cellIs" dxfId="2906" priority="2104" operator="equal">
      <formula>1</formula>
    </cfRule>
  </conditionalFormatting>
  <conditionalFormatting sqref="A283 A280:A281">
    <cfRule type="containsBlanks" dxfId="2905" priority="2112">
      <formula>LEN(TRIM(A280))=0</formula>
    </cfRule>
  </conditionalFormatting>
  <conditionalFormatting sqref="J282">
    <cfRule type="cellIs" dxfId="2904" priority="2099" operator="equal">
      <formula>1</formula>
    </cfRule>
  </conditionalFormatting>
  <conditionalFormatting sqref="E282:F282">
    <cfRule type="expression" dxfId="2903" priority="2098">
      <formula>$A282="Non"</formula>
    </cfRule>
  </conditionalFormatting>
  <conditionalFormatting sqref="C282:D282">
    <cfRule type="cellIs" dxfId="2902" priority="2097" operator="equal">
      <formula>1</formula>
    </cfRule>
  </conditionalFormatting>
  <conditionalFormatting sqref="A282">
    <cfRule type="containsBlanks" dxfId="2901" priority="2103">
      <formula>LEN(TRIM(A282))=0</formula>
    </cfRule>
  </conditionalFormatting>
  <conditionalFormatting sqref="J275">
    <cfRule type="cellIs" dxfId="2900" priority="2091" operator="equal">
      <formula>1</formula>
    </cfRule>
  </conditionalFormatting>
  <conditionalFormatting sqref="E275:F275">
    <cfRule type="expression" dxfId="2899" priority="2089">
      <formula>$A275="Non"</formula>
    </cfRule>
  </conditionalFormatting>
  <conditionalFormatting sqref="C275:D275">
    <cfRule type="cellIs" dxfId="2898" priority="2088" operator="equal">
      <formula>1</formula>
    </cfRule>
  </conditionalFormatting>
  <conditionalFormatting sqref="A275">
    <cfRule type="containsBlanks" dxfId="2897" priority="2096">
      <formula>LEN(TRIM(A275))=0</formula>
    </cfRule>
  </conditionalFormatting>
  <conditionalFormatting sqref="J274">
    <cfRule type="cellIs" dxfId="2896" priority="2082" operator="equal">
      <formula>1</formula>
    </cfRule>
  </conditionalFormatting>
  <conditionalFormatting sqref="E274:F274">
    <cfRule type="expression" dxfId="2895" priority="2080">
      <formula>$A274="Non"</formula>
    </cfRule>
  </conditionalFormatting>
  <conditionalFormatting sqref="C274:D274">
    <cfRule type="cellIs" dxfId="2894" priority="2079" operator="equal">
      <formula>1</formula>
    </cfRule>
  </conditionalFormatting>
  <conditionalFormatting sqref="A274">
    <cfRule type="containsBlanks" dxfId="2893" priority="2087">
      <formula>LEN(TRIM(A274))=0</formula>
    </cfRule>
  </conditionalFormatting>
  <conditionalFormatting sqref="J273 J271">
    <cfRule type="cellIs" dxfId="2892" priority="2073" operator="equal">
      <formula>1</formula>
    </cfRule>
  </conditionalFormatting>
  <conditionalFormatting sqref="E273:F273 E271:F271">
    <cfRule type="expression" dxfId="2891" priority="2071">
      <formula>$A271="Non"</formula>
    </cfRule>
  </conditionalFormatting>
  <conditionalFormatting sqref="C273:D273 C271:D271">
    <cfRule type="cellIs" dxfId="2890" priority="2070" operator="equal">
      <formula>1</formula>
    </cfRule>
  </conditionalFormatting>
  <conditionalFormatting sqref="A273 A271">
    <cfRule type="containsBlanks" dxfId="2889" priority="2078">
      <formula>LEN(TRIM(A271))=0</formula>
    </cfRule>
  </conditionalFormatting>
  <conditionalFormatting sqref="J272">
    <cfRule type="cellIs" dxfId="2888" priority="2065" operator="equal">
      <formula>1</formula>
    </cfRule>
  </conditionalFormatting>
  <conditionalFormatting sqref="E272:F272">
    <cfRule type="expression" dxfId="2887" priority="2064">
      <formula>$A272="Non"</formula>
    </cfRule>
  </conditionalFormatting>
  <conditionalFormatting sqref="C272:D272">
    <cfRule type="cellIs" dxfId="2886" priority="2063" operator="equal">
      <formula>1</formula>
    </cfRule>
  </conditionalFormatting>
  <conditionalFormatting sqref="A272">
    <cfRule type="containsBlanks" dxfId="2885" priority="2069">
      <formula>LEN(TRIM(A272))=0</formula>
    </cfRule>
  </conditionalFormatting>
  <conditionalFormatting sqref="J270">
    <cfRule type="cellIs" dxfId="2884" priority="2056" operator="equal">
      <formula>1</formula>
    </cfRule>
  </conditionalFormatting>
  <conditionalFormatting sqref="E270:F270">
    <cfRule type="expression" dxfId="2883" priority="2055">
      <formula>$A270="Non"</formula>
    </cfRule>
  </conditionalFormatting>
  <conditionalFormatting sqref="C270:D270">
    <cfRule type="cellIs" dxfId="2882" priority="2054" operator="equal">
      <formula>1</formula>
    </cfRule>
  </conditionalFormatting>
  <conditionalFormatting sqref="A270">
    <cfRule type="containsBlanks" dxfId="2881" priority="2060">
      <formula>LEN(TRIM(A270))=0</formula>
    </cfRule>
  </conditionalFormatting>
  <conditionalFormatting sqref="J276:J279">
    <cfRule type="cellIs" dxfId="2880" priority="2041" operator="equal">
      <formula>1</formula>
    </cfRule>
  </conditionalFormatting>
  <conditionalFormatting sqref="E276:F279">
    <cfRule type="expression" dxfId="2879" priority="2039">
      <formula>$A276="Non"</formula>
    </cfRule>
  </conditionalFormatting>
  <conditionalFormatting sqref="C276:D279">
    <cfRule type="cellIs" dxfId="2878" priority="2038" operator="equal">
      <formula>1</formula>
    </cfRule>
  </conditionalFormatting>
  <conditionalFormatting sqref="A276:A279">
    <cfRule type="containsBlanks" dxfId="2877" priority="2046">
      <formula>LEN(TRIM(A276))=0</formula>
    </cfRule>
  </conditionalFormatting>
  <conditionalFormatting sqref="C268:D268">
    <cfRule type="cellIs" dxfId="2876" priority="1999" operator="equal">
      <formula>1</formula>
    </cfRule>
  </conditionalFormatting>
  <conditionalFormatting sqref="J267">
    <cfRule type="cellIs" dxfId="2875" priority="2031" operator="equal">
      <formula>1</formula>
    </cfRule>
  </conditionalFormatting>
  <conditionalFormatting sqref="E267:F267">
    <cfRule type="expression" dxfId="2874" priority="2030">
      <formula>$A267="Non"</formula>
    </cfRule>
  </conditionalFormatting>
  <conditionalFormatting sqref="C267:D267">
    <cfRule type="cellIs" dxfId="2873" priority="2029" operator="equal">
      <formula>1</formula>
    </cfRule>
  </conditionalFormatting>
  <conditionalFormatting sqref="A267">
    <cfRule type="containsBlanks" dxfId="2872" priority="2035">
      <formula>LEN(TRIM(A267))=0</formula>
    </cfRule>
  </conditionalFormatting>
  <conditionalFormatting sqref="J266">
    <cfRule type="cellIs" dxfId="2871" priority="2024" operator="equal">
      <formula>1</formula>
    </cfRule>
  </conditionalFormatting>
  <conditionalFormatting sqref="E266:F266">
    <cfRule type="expression" dxfId="2870" priority="2023">
      <formula>$A266="Non"</formula>
    </cfRule>
  </conditionalFormatting>
  <conditionalFormatting sqref="C266:D266">
    <cfRule type="cellIs" dxfId="2869" priority="2022" operator="equal">
      <formula>1</formula>
    </cfRule>
  </conditionalFormatting>
  <conditionalFormatting sqref="A266">
    <cfRule type="containsBlanks" dxfId="2868" priority="2028">
      <formula>LEN(TRIM(A266))=0</formula>
    </cfRule>
  </conditionalFormatting>
  <conditionalFormatting sqref="J265">
    <cfRule type="cellIs" dxfId="2867" priority="2017" operator="equal">
      <formula>1</formula>
    </cfRule>
  </conditionalFormatting>
  <conditionalFormatting sqref="E265:F265">
    <cfRule type="expression" dxfId="2866" priority="2016">
      <formula>$A265="Non"</formula>
    </cfRule>
  </conditionalFormatting>
  <conditionalFormatting sqref="C265:D265">
    <cfRule type="cellIs" dxfId="2865" priority="2015" operator="equal">
      <formula>1</formula>
    </cfRule>
  </conditionalFormatting>
  <conditionalFormatting sqref="A265">
    <cfRule type="containsBlanks" dxfId="2864" priority="2021">
      <formula>LEN(TRIM(A265))=0</formula>
    </cfRule>
  </conditionalFormatting>
  <conditionalFormatting sqref="J264">
    <cfRule type="cellIs" dxfId="2863" priority="2010" operator="equal">
      <formula>1</formula>
    </cfRule>
  </conditionalFormatting>
  <conditionalFormatting sqref="E264:F264">
    <cfRule type="expression" dxfId="2862" priority="2009">
      <formula>$A264="Non"</formula>
    </cfRule>
  </conditionalFormatting>
  <conditionalFormatting sqref="C264:D264">
    <cfRule type="cellIs" dxfId="2861" priority="2008" operator="equal">
      <formula>1</formula>
    </cfRule>
  </conditionalFormatting>
  <conditionalFormatting sqref="A264">
    <cfRule type="containsBlanks" dxfId="2860" priority="2014">
      <formula>LEN(TRIM(A264))=0</formula>
    </cfRule>
  </conditionalFormatting>
  <conditionalFormatting sqref="J268">
    <cfRule type="cellIs" dxfId="2859" priority="2001" operator="equal">
      <formula>1</formula>
    </cfRule>
  </conditionalFormatting>
  <conditionalFormatting sqref="E268:F268">
    <cfRule type="expression" dxfId="2858" priority="2000">
      <formula>$A268="Non"</formula>
    </cfRule>
  </conditionalFormatting>
  <conditionalFormatting sqref="A268">
    <cfRule type="containsBlanks" dxfId="2857" priority="2005">
      <formula>LEN(TRIM(A268))=0</formula>
    </cfRule>
  </conditionalFormatting>
  <conditionalFormatting sqref="J263">
    <cfRule type="cellIs" dxfId="2856" priority="1984" operator="equal">
      <formula>1</formula>
    </cfRule>
  </conditionalFormatting>
  <conditionalFormatting sqref="E263:F263">
    <cfRule type="expression" dxfId="2855" priority="1982">
      <formula>$A263="Non"</formula>
    </cfRule>
  </conditionalFormatting>
  <conditionalFormatting sqref="C263:D263">
    <cfRule type="cellIs" dxfId="2854" priority="1981" operator="equal">
      <formula>1</formula>
    </cfRule>
  </conditionalFormatting>
  <conditionalFormatting sqref="A263">
    <cfRule type="containsBlanks" dxfId="2853" priority="1989">
      <formula>LEN(TRIM(A263))=0</formula>
    </cfRule>
  </conditionalFormatting>
  <conditionalFormatting sqref="J262">
    <cfRule type="cellIs" dxfId="2852" priority="1976" operator="equal">
      <formula>1</formula>
    </cfRule>
  </conditionalFormatting>
  <conditionalFormatting sqref="E262:F262">
    <cfRule type="expression" dxfId="2851" priority="1975">
      <formula>$A262="Non"</formula>
    </cfRule>
  </conditionalFormatting>
  <conditionalFormatting sqref="C262:D262">
    <cfRule type="cellIs" dxfId="2850" priority="1974" operator="equal">
      <formula>1</formula>
    </cfRule>
  </conditionalFormatting>
  <conditionalFormatting sqref="A262">
    <cfRule type="containsBlanks" dxfId="2849" priority="1980">
      <formula>LEN(TRIM(A262))=0</formula>
    </cfRule>
  </conditionalFormatting>
  <conditionalFormatting sqref="J261">
    <cfRule type="cellIs" dxfId="2848" priority="1969" operator="equal">
      <formula>1</formula>
    </cfRule>
  </conditionalFormatting>
  <conditionalFormatting sqref="E261:F261">
    <cfRule type="expression" dxfId="2847" priority="1968">
      <formula>$A261="Non"</formula>
    </cfRule>
  </conditionalFormatting>
  <conditionalFormatting sqref="C261:D261">
    <cfRule type="cellIs" dxfId="2846" priority="1967" operator="equal">
      <formula>1</formula>
    </cfRule>
  </conditionalFormatting>
  <conditionalFormatting sqref="A261">
    <cfRule type="containsBlanks" dxfId="2845" priority="1973">
      <formula>LEN(TRIM(A261))=0</formula>
    </cfRule>
  </conditionalFormatting>
  <conditionalFormatting sqref="J260">
    <cfRule type="cellIs" dxfId="2844" priority="1961" operator="equal">
      <formula>1</formula>
    </cfRule>
  </conditionalFormatting>
  <conditionalFormatting sqref="E260:F260">
    <cfRule type="expression" dxfId="2843" priority="1959">
      <formula>$A260="Non"</formula>
    </cfRule>
  </conditionalFormatting>
  <conditionalFormatting sqref="C260:D260">
    <cfRule type="cellIs" dxfId="2842" priority="1958" operator="equal">
      <formula>1</formula>
    </cfRule>
  </conditionalFormatting>
  <conditionalFormatting sqref="A260">
    <cfRule type="containsBlanks" dxfId="2841" priority="1966">
      <formula>LEN(TRIM(A260))=0</formula>
    </cfRule>
  </conditionalFormatting>
  <conditionalFormatting sqref="J259">
    <cfRule type="cellIs" dxfId="2840" priority="1951" operator="equal">
      <formula>1</formula>
    </cfRule>
  </conditionalFormatting>
  <conditionalFormatting sqref="E259:F259">
    <cfRule type="expression" dxfId="2839" priority="1950">
      <formula>$A259="Non"</formula>
    </cfRule>
  </conditionalFormatting>
  <conditionalFormatting sqref="C259:D259">
    <cfRule type="cellIs" dxfId="2838" priority="1949" operator="equal">
      <formula>1</formula>
    </cfRule>
  </conditionalFormatting>
  <conditionalFormatting sqref="A259">
    <cfRule type="containsBlanks" dxfId="2837" priority="1955">
      <formula>LEN(TRIM(A259))=0</formula>
    </cfRule>
  </conditionalFormatting>
  <conditionalFormatting sqref="J258">
    <cfRule type="cellIs" dxfId="2836" priority="1943" operator="equal">
      <formula>1</formula>
    </cfRule>
  </conditionalFormatting>
  <conditionalFormatting sqref="E258:F258">
    <cfRule type="expression" dxfId="2835" priority="1942">
      <formula>$A258="Non"</formula>
    </cfRule>
  </conditionalFormatting>
  <conditionalFormatting sqref="C258:D258">
    <cfRule type="cellIs" dxfId="2834" priority="1941" operator="equal">
      <formula>1</formula>
    </cfRule>
  </conditionalFormatting>
  <conditionalFormatting sqref="A258">
    <cfRule type="containsBlanks" dxfId="2833" priority="1947">
      <formula>LEN(TRIM(A258))=0</formula>
    </cfRule>
  </conditionalFormatting>
  <conditionalFormatting sqref="J255:J257">
    <cfRule type="cellIs" dxfId="2832" priority="1935" operator="equal">
      <formula>1</formula>
    </cfRule>
  </conditionalFormatting>
  <conditionalFormatting sqref="E255:F257">
    <cfRule type="expression" dxfId="2831" priority="1933">
      <formula>$A255="Non"</formula>
    </cfRule>
  </conditionalFormatting>
  <conditionalFormatting sqref="C255:D257">
    <cfRule type="cellIs" dxfId="2830" priority="1932" operator="equal">
      <formula>1</formula>
    </cfRule>
  </conditionalFormatting>
  <conditionalFormatting sqref="A255:A257">
    <cfRule type="containsBlanks" dxfId="2829" priority="1940">
      <formula>LEN(TRIM(A255))=0</formula>
    </cfRule>
  </conditionalFormatting>
  <conditionalFormatting sqref="J252:J254">
    <cfRule type="cellIs" dxfId="2828" priority="1926" operator="equal">
      <formula>1</formula>
    </cfRule>
  </conditionalFormatting>
  <conditionalFormatting sqref="E252:F254">
    <cfRule type="expression" dxfId="2827" priority="1924">
      <formula>$A252="Non"</formula>
    </cfRule>
  </conditionalFormatting>
  <conditionalFormatting sqref="C252:D254">
    <cfRule type="cellIs" dxfId="2826" priority="1923" operator="equal">
      <formula>1</formula>
    </cfRule>
  </conditionalFormatting>
  <conditionalFormatting sqref="A252:A254">
    <cfRule type="containsBlanks" dxfId="2825" priority="1931">
      <formula>LEN(TRIM(A252))=0</formula>
    </cfRule>
  </conditionalFormatting>
  <conditionalFormatting sqref="J251">
    <cfRule type="cellIs" dxfId="2824" priority="1917" operator="equal">
      <formula>1</formula>
    </cfRule>
  </conditionalFormatting>
  <conditionalFormatting sqref="E251:F251">
    <cfRule type="expression" dxfId="2823" priority="1915">
      <formula>$A251="Non"</formula>
    </cfRule>
  </conditionalFormatting>
  <conditionalFormatting sqref="C251:D251">
    <cfRule type="cellIs" dxfId="2822" priority="1914" operator="equal">
      <formula>1</formula>
    </cfRule>
  </conditionalFormatting>
  <conditionalFormatting sqref="A251">
    <cfRule type="containsBlanks" dxfId="2821" priority="1922">
      <formula>LEN(TRIM(A251))=0</formula>
    </cfRule>
  </conditionalFormatting>
  <conditionalFormatting sqref="J250">
    <cfRule type="cellIs" dxfId="2820" priority="1907" operator="equal">
      <formula>1</formula>
    </cfRule>
  </conditionalFormatting>
  <conditionalFormatting sqref="E250:F250">
    <cfRule type="expression" dxfId="2819" priority="1906">
      <formula>$A250="Non"</formula>
    </cfRule>
  </conditionalFormatting>
  <conditionalFormatting sqref="C250:D250">
    <cfRule type="cellIs" dxfId="2818" priority="1905" operator="equal">
      <formula>1</formula>
    </cfRule>
  </conditionalFormatting>
  <conditionalFormatting sqref="A250">
    <cfRule type="containsBlanks" dxfId="2817" priority="1911">
      <formula>LEN(TRIM(A250))=0</formula>
    </cfRule>
  </conditionalFormatting>
  <conditionalFormatting sqref="J249">
    <cfRule type="cellIs" dxfId="2816" priority="1900" operator="equal">
      <formula>1</formula>
    </cfRule>
  </conditionalFormatting>
  <conditionalFormatting sqref="E249:F249">
    <cfRule type="expression" dxfId="2815" priority="1899">
      <formula>$A249="Non"</formula>
    </cfRule>
  </conditionalFormatting>
  <conditionalFormatting sqref="C249:D249">
    <cfRule type="cellIs" dxfId="2814" priority="1898" operator="equal">
      <formula>1</formula>
    </cfRule>
  </conditionalFormatting>
  <conditionalFormatting sqref="A249">
    <cfRule type="containsBlanks" dxfId="2813" priority="1904">
      <formula>LEN(TRIM(A249))=0</formula>
    </cfRule>
  </conditionalFormatting>
  <conditionalFormatting sqref="J248">
    <cfRule type="cellIs" dxfId="2812" priority="1890" operator="equal">
      <formula>1</formula>
    </cfRule>
  </conditionalFormatting>
  <conditionalFormatting sqref="E248:F248">
    <cfRule type="expression" dxfId="2811" priority="1888">
      <formula>$A248="Non"</formula>
    </cfRule>
  </conditionalFormatting>
  <conditionalFormatting sqref="C248:D248">
    <cfRule type="cellIs" dxfId="2810" priority="1887" operator="equal">
      <formula>1</formula>
    </cfRule>
  </conditionalFormatting>
  <conditionalFormatting sqref="A248">
    <cfRule type="containsBlanks" dxfId="2809" priority="1894">
      <formula>LEN(TRIM(A248))=0</formula>
    </cfRule>
  </conditionalFormatting>
  <conditionalFormatting sqref="J245">
    <cfRule type="cellIs" dxfId="2808" priority="1881" operator="equal">
      <formula>1</formula>
    </cfRule>
  </conditionalFormatting>
  <conditionalFormatting sqref="E245:F245">
    <cfRule type="expression" dxfId="2807" priority="1880">
      <formula>$A245="Non"</formula>
    </cfRule>
  </conditionalFormatting>
  <conditionalFormatting sqref="C245:D245">
    <cfRule type="cellIs" dxfId="2806" priority="1879" operator="equal">
      <formula>1</formula>
    </cfRule>
  </conditionalFormatting>
  <conditionalFormatting sqref="A245">
    <cfRule type="containsBlanks" dxfId="2805" priority="1885">
      <formula>LEN(TRIM(A245))=0</formula>
    </cfRule>
  </conditionalFormatting>
  <conditionalFormatting sqref="J247">
    <cfRule type="cellIs" dxfId="2804" priority="1874" operator="equal">
      <formula>1</formula>
    </cfRule>
  </conditionalFormatting>
  <conditionalFormatting sqref="E247:F247">
    <cfRule type="expression" dxfId="2803" priority="1873">
      <formula>$A247="Non"</formula>
    </cfRule>
  </conditionalFormatting>
  <conditionalFormatting sqref="C247:D247">
    <cfRule type="cellIs" dxfId="2802" priority="1872" operator="equal">
      <formula>1</formula>
    </cfRule>
  </conditionalFormatting>
  <conditionalFormatting sqref="A247">
    <cfRule type="containsBlanks" dxfId="2801" priority="1878">
      <formula>LEN(TRIM(A247))=0</formula>
    </cfRule>
  </conditionalFormatting>
  <conditionalFormatting sqref="J246">
    <cfRule type="cellIs" dxfId="2800" priority="1867" operator="equal">
      <formula>1</formula>
    </cfRule>
  </conditionalFormatting>
  <conditionalFormatting sqref="E246:F246">
    <cfRule type="expression" dxfId="2799" priority="1866">
      <formula>$A246="Non"</formula>
    </cfRule>
  </conditionalFormatting>
  <conditionalFormatting sqref="C246:D246">
    <cfRule type="cellIs" dxfId="2798" priority="1865" operator="equal">
      <formula>1</formula>
    </cfRule>
  </conditionalFormatting>
  <conditionalFormatting sqref="A246">
    <cfRule type="containsBlanks" dxfId="2797" priority="1871">
      <formula>LEN(TRIM(A246))=0</formula>
    </cfRule>
  </conditionalFormatting>
  <conditionalFormatting sqref="J244">
    <cfRule type="cellIs" dxfId="2796" priority="1859" operator="equal">
      <formula>1</formula>
    </cfRule>
  </conditionalFormatting>
  <conditionalFormatting sqref="E244:F244">
    <cfRule type="expression" dxfId="2795" priority="1857">
      <formula>$A244="Non"</formula>
    </cfRule>
  </conditionalFormatting>
  <conditionalFormatting sqref="C244:D244">
    <cfRule type="cellIs" dxfId="2794" priority="1856" operator="equal">
      <formula>1</formula>
    </cfRule>
  </conditionalFormatting>
  <conditionalFormatting sqref="A244">
    <cfRule type="containsBlanks" dxfId="2793" priority="1864">
      <formula>LEN(TRIM(A244))=0</formula>
    </cfRule>
  </conditionalFormatting>
  <conditionalFormatting sqref="J241:J242">
    <cfRule type="cellIs" dxfId="2792" priority="1850" operator="equal">
      <formula>1</formula>
    </cfRule>
  </conditionalFormatting>
  <conditionalFormatting sqref="E241:F242">
    <cfRule type="expression" dxfId="2791" priority="1848">
      <formula>$A241="Non"</formula>
    </cfRule>
  </conditionalFormatting>
  <conditionalFormatting sqref="C241:D242">
    <cfRule type="cellIs" dxfId="2790" priority="1847" operator="equal">
      <formula>1</formula>
    </cfRule>
  </conditionalFormatting>
  <conditionalFormatting sqref="A241:A242">
    <cfRule type="containsBlanks" dxfId="2789" priority="1855">
      <formula>LEN(TRIM(A241))=0</formula>
    </cfRule>
  </conditionalFormatting>
  <conditionalFormatting sqref="J243">
    <cfRule type="cellIs" dxfId="2788" priority="1842" operator="equal">
      <formula>1</formula>
    </cfRule>
  </conditionalFormatting>
  <conditionalFormatting sqref="E243:F243">
    <cfRule type="expression" dxfId="2787" priority="1841">
      <formula>$A243="Non"</formula>
    </cfRule>
  </conditionalFormatting>
  <conditionalFormatting sqref="C243:D243">
    <cfRule type="cellIs" dxfId="2786" priority="1840" operator="equal">
      <formula>1</formula>
    </cfRule>
  </conditionalFormatting>
  <conditionalFormatting sqref="A243">
    <cfRule type="containsBlanks" dxfId="2785" priority="1846">
      <formula>LEN(TRIM(A243))=0</formula>
    </cfRule>
  </conditionalFormatting>
  <conditionalFormatting sqref="J240">
    <cfRule type="cellIs" dxfId="2784" priority="1834" operator="equal">
      <formula>1</formula>
    </cfRule>
  </conditionalFormatting>
  <conditionalFormatting sqref="E240:F240">
    <cfRule type="expression" dxfId="2783" priority="1832">
      <formula>$A240="Non"</formula>
    </cfRule>
  </conditionalFormatting>
  <conditionalFormatting sqref="C240:D240">
    <cfRule type="cellIs" dxfId="2782" priority="1831" operator="equal">
      <formula>1</formula>
    </cfRule>
  </conditionalFormatting>
  <conditionalFormatting sqref="A240">
    <cfRule type="containsBlanks" dxfId="2781" priority="1839">
      <formula>LEN(TRIM(A240))=0</formula>
    </cfRule>
  </conditionalFormatting>
  <conditionalFormatting sqref="J239">
    <cfRule type="cellIs" dxfId="2780" priority="1824" operator="equal">
      <formula>1</formula>
    </cfRule>
  </conditionalFormatting>
  <conditionalFormatting sqref="E239:F239">
    <cfRule type="expression" dxfId="2779" priority="1823">
      <formula>$A239="Non"</formula>
    </cfRule>
  </conditionalFormatting>
  <conditionalFormatting sqref="C239:D239">
    <cfRule type="cellIs" dxfId="2778" priority="1822" operator="equal">
      <formula>1</formula>
    </cfRule>
  </conditionalFormatting>
  <conditionalFormatting sqref="A239">
    <cfRule type="containsBlanks" dxfId="2777" priority="1828">
      <formula>LEN(TRIM(A239))=0</formula>
    </cfRule>
  </conditionalFormatting>
  <conditionalFormatting sqref="E238:F238">
    <cfRule type="expression" dxfId="2776" priority="1814">
      <formula>$A238="Non"</formula>
    </cfRule>
  </conditionalFormatting>
  <conditionalFormatting sqref="C238:D238">
    <cfRule type="cellIs" dxfId="2775" priority="1819" operator="equal">
      <formula>1</formula>
    </cfRule>
  </conditionalFormatting>
  <conditionalFormatting sqref="J238">
    <cfRule type="cellIs" dxfId="2774" priority="1813" operator="equal">
      <formula>1</formula>
    </cfRule>
  </conditionalFormatting>
  <conditionalFormatting sqref="A238">
    <cfRule type="containsBlanks" dxfId="2773" priority="1821">
      <formula>LEN(TRIM(A238))=0</formula>
    </cfRule>
  </conditionalFormatting>
  <conditionalFormatting sqref="E237:F237">
    <cfRule type="expression" dxfId="2772" priority="1805">
      <formula>$A237="Non"</formula>
    </cfRule>
  </conditionalFormatting>
  <conditionalFormatting sqref="C237:D237">
    <cfRule type="cellIs" dxfId="2771" priority="1810" operator="equal">
      <formula>1</formula>
    </cfRule>
  </conditionalFormatting>
  <conditionalFormatting sqref="J237">
    <cfRule type="cellIs" dxfId="2770" priority="1804" operator="equal">
      <formula>1</formula>
    </cfRule>
  </conditionalFormatting>
  <conditionalFormatting sqref="A237">
    <cfRule type="containsBlanks" dxfId="2769" priority="1812">
      <formula>LEN(TRIM(A237))=0</formula>
    </cfRule>
  </conditionalFormatting>
  <conditionalFormatting sqref="E236:F236">
    <cfRule type="expression" dxfId="2768" priority="1798">
      <formula>$A236="Non"</formula>
    </cfRule>
  </conditionalFormatting>
  <conditionalFormatting sqref="C236:D236">
    <cfRule type="cellIs" dxfId="2767" priority="1796" operator="equal">
      <formula>1</formula>
    </cfRule>
  </conditionalFormatting>
  <conditionalFormatting sqref="J236">
    <cfRule type="cellIs" dxfId="2766" priority="1795" operator="equal">
      <formula>1</formula>
    </cfRule>
  </conditionalFormatting>
  <conditionalFormatting sqref="A236">
    <cfRule type="containsBlanks" dxfId="2765" priority="1803">
      <formula>LEN(TRIM(A236))=0</formula>
    </cfRule>
  </conditionalFormatting>
  <conditionalFormatting sqref="J235">
    <cfRule type="cellIs" dxfId="2764" priority="1788" operator="equal">
      <formula>1</formula>
    </cfRule>
  </conditionalFormatting>
  <conditionalFormatting sqref="E235:F235">
    <cfRule type="expression" dxfId="2763" priority="1787">
      <formula>$A235="Non"</formula>
    </cfRule>
  </conditionalFormatting>
  <conditionalFormatting sqref="C235:D235">
    <cfRule type="cellIs" dxfId="2762" priority="1786" operator="equal">
      <formula>1</formula>
    </cfRule>
  </conditionalFormatting>
  <conditionalFormatting sqref="A235">
    <cfRule type="containsBlanks" dxfId="2761" priority="1792">
      <formula>LEN(TRIM(A235))=0</formula>
    </cfRule>
  </conditionalFormatting>
  <conditionalFormatting sqref="E234:F234">
    <cfRule type="expression" dxfId="2760" priority="1778">
      <formula>$A234="Non"</formula>
    </cfRule>
  </conditionalFormatting>
  <conditionalFormatting sqref="C234:D234">
    <cfRule type="cellIs" dxfId="2759" priority="1783" operator="equal">
      <formula>1</formula>
    </cfRule>
  </conditionalFormatting>
  <conditionalFormatting sqref="J234">
    <cfRule type="cellIs" dxfId="2758" priority="1777" operator="equal">
      <formula>1</formula>
    </cfRule>
  </conditionalFormatting>
  <conditionalFormatting sqref="A234">
    <cfRule type="containsBlanks" dxfId="2757" priority="1785">
      <formula>LEN(TRIM(A234))=0</formula>
    </cfRule>
  </conditionalFormatting>
  <conditionalFormatting sqref="E233:F233">
    <cfRule type="expression" dxfId="2756" priority="1769">
      <formula>$A233="Non"</formula>
    </cfRule>
  </conditionalFormatting>
  <conditionalFormatting sqref="C233:D233">
    <cfRule type="cellIs" dxfId="2755" priority="1774" operator="equal">
      <formula>1</formula>
    </cfRule>
  </conditionalFormatting>
  <conditionalFormatting sqref="J233">
    <cfRule type="cellIs" dxfId="2754" priority="1768" operator="equal">
      <formula>1</formula>
    </cfRule>
  </conditionalFormatting>
  <conditionalFormatting sqref="A233">
    <cfRule type="containsBlanks" dxfId="2753" priority="1776">
      <formula>LEN(TRIM(A233))=0</formula>
    </cfRule>
  </conditionalFormatting>
  <conditionalFormatting sqref="E232:F232">
    <cfRule type="expression" dxfId="2752" priority="1760">
      <formula>$A232="Non"</formula>
    </cfRule>
  </conditionalFormatting>
  <conditionalFormatting sqref="C232:D232">
    <cfRule type="cellIs" dxfId="2751" priority="1765" operator="equal">
      <formula>1</formula>
    </cfRule>
  </conditionalFormatting>
  <conditionalFormatting sqref="J232">
    <cfRule type="cellIs" dxfId="2750" priority="1759" operator="equal">
      <formula>1</formula>
    </cfRule>
  </conditionalFormatting>
  <conditionalFormatting sqref="A232">
    <cfRule type="containsBlanks" dxfId="2749" priority="1767">
      <formula>LEN(TRIM(A232))=0</formula>
    </cfRule>
  </conditionalFormatting>
  <conditionalFormatting sqref="E231:F231">
    <cfRule type="expression" dxfId="2748" priority="1753">
      <formula>$A231="Non"</formula>
    </cfRule>
  </conditionalFormatting>
  <conditionalFormatting sqref="C231:D231">
    <cfRule type="cellIs" dxfId="2747" priority="1751" operator="equal">
      <formula>1</formula>
    </cfRule>
  </conditionalFormatting>
  <conditionalFormatting sqref="J231">
    <cfRule type="cellIs" dxfId="2746" priority="1750" operator="equal">
      <formula>1</formula>
    </cfRule>
  </conditionalFormatting>
  <conditionalFormatting sqref="A231">
    <cfRule type="containsBlanks" dxfId="2745" priority="1758">
      <formula>LEN(TRIM(A231))=0</formula>
    </cfRule>
  </conditionalFormatting>
  <conditionalFormatting sqref="J230">
    <cfRule type="cellIs" dxfId="2744" priority="1744" operator="equal">
      <formula>1</formula>
    </cfRule>
  </conditionalFormatting>
  <conditionalFormatting sqref="E230:F230">
    <cfRule type="expression" dxfId="2743" priority="1742">
      <formula>$A230="Non"</formula>
    </cfRule>
  </conditionalFormatting>
  <conditionalFormatting sqref="C230:D230">
    <cfRule type="cellIs" dxfId="2742" priority="1741" operator="equal">
      <formula>1</formula>
    </cfRule>
  </conditionalFormatting>
  <conditionalFormatting sqref="A230">
    <cfRule type="containsBlanks" dxfId="2741" priority="1749">
      <formula>LEN(TRIM(A230))=0</formula>
    </cfRule>
  </conditionalFormatting>
  <conditionalFormatting sqref="E229:F229">
    <cfRule type="expression" dxfId="2740" priority="1733">
      <formula>$A229="Non"</formula>
    </cfRule>
  </conditionalFormatting>
  <conditionalFormatting sqref="C229:D229">
    <cfRule type="cellIs" dxfId="2739" priority="1738" operator="equal">
      <formula>1</formula>
    </cfRule>
  </conditionalFormatting>
  <conditionalFormatting sqref="J229">
    <cfRule type="cellIs" dxfId="2738" priority="1732" operator="equal">
      <formula>1</formula>
    </cfRule>
  </conditionalFormatting>
  <conditionalFormatting sqref="A229">
    <cfRule type="containsBlanks" dxfId="2737" priority="1740">
      <formula>LEN(TRIM(A229))=0</formula>
    </cfRule>
  </conditionalFormatting>
  <conditionalFormatting sqref="E228:F228">
    <cfRule type="expression" dxfId="2736" priority="1724">
      <formula>$A228="Non"</formula>
    </cfRule>
  </conditionalFormatting>
  <conditionalFormatting sqref="C228:D228">
    <cfRule type="cellIs" dxfId="2735" priority="1729" operator="equal">
      <formula>1</formula>
    </cfRule>
  </conditionalFormatting>
  <conditionalFormatting sqref="J228">
    <cfRule type="cellIs" dxfId="2734" priority="1723" operator="equal">
      <formula>1</formula>
    </cfRule>
  </conditionalFormatting>
  <conditionalFormatting sqref="A228">
    <cfRule type="containsBlanks" dxfId="2733" priority="1731">
      <formula>LEN(TRIM(A228))=0</formula>
    </cfRule>
  </conditionalFormatting>
  <conditionalFormatting sqref="J227">
    <cfRule type="cellIs" dxfId="2732" priority="1717" operator="equal">
      <formula>1</formula>
    </cfRule>
  </conditionalFormatting>
  <conditionalFormatting sqref="E227:F227">
    <cfRule type="expression" dxfId="2731" priority="1715">
      <formula>$A227="Non"</formula>
    </cfRule>
  </conditionalFormatting>
  <conditionalFormatting sqref="C227:D227">
    <cfRule type="cellIs" dxfId="2730" priority="1714" operator="equal">
      <formula>1</formula>
    </cfRule>
  </conditionalFormatting>
  <conditionalFormatting sqref="A227">
    <cfRule type="containsBlanks" dxfId="2729" priority="1722">
      <formula>LEN(TRIM(A227))=0</formula>
    </cfRule>
  </conditionalFormatting>
  <conditionalFormatting sqref="E226:F226">
    <cfRule type="expression" dxfId="2728" priority="1706">
      <formula>$A226="Non"</formula>
    </cfRule>
  </conditionalFormatting>
  <conditionalFormatting sqref="C226:D226">
    <cfRule type="cellIs" dxfId="2727" priority="1710" operator="equal">
      <formula>1</formula>
    </cfRule>
  </conditionalFormatting>
  <conditionalFormatting sqref="J226">
    <cfRule type="cellIs" dxfId="2726" priority="1705" operator="equal">
      <formula>1</formula>
    </cfRule>
  </conditionalFormatting>
  <conditionalFormatting sqref="A226">
    <cfRule type="containsBlanks" dxfId="2725" priority="1711">
      <formula>LEN(TRIM(A226))=0</formula>
    </cfRule>
  </conditionalFormatting>
  <conditionalFormatting sqref="E225:F225">
    <cfRule type="expression" dxfId="2724" priority="1695">
      <formula>$A225="Non"</formula>
    </cfRule>
  </conditionalFormatting>
  <conditionalFormatting sqref="C225:D225">
    <cfRule type="cellIs" dxfId="2723" priority="1700" operator="equal">
      <formula>1</formula>
    </cfRule>
  </conditionalFormatting>
  <conditionalFormatting sqref="J225">
    <cfRule type="cellIs" dxfId="2722" priority="1694" operator="equal">
      <formula>1</formula>
    </cfRule>
  </conditionalFormatting>
  <conditionalFormatting sqref="A225">
    <cfRule type="containsBlanks" dxfId="2721" priority="1702">
      <formula>LEN(TRIM(A225))=0</formula>
    </cfRule>
  </conditionalFormatting>
  <conditionalFormatting sqref="E224:F224">
    <cfRule type="expression" dxfId="2720" priority="1688">
      <formula>$A224="Non"</formula>
    </cfRule>
  </conditionalFormatting>
  <conditionalFormatting sqref="C224:D224">
    <cfRule type="cellIs" dxfId="2719" priority="1692" operator="equal">
      <formula>1</formula>
    </cfRule>
  </conditionalFormatting>
  <conditionalFormatting sqref="J224">
    <cfRule type="cellIs" dxfId="2718" priority="1687" operator="equal">
      <formula>1</formula>
    </cfRule>
  </conditionalFormatting>
  <conditionalFormatting sqref="A224">
    <cfRule type="containsBlanks" dxfId="2717" priority="1693">
      <formula>LEN(TRIM(A224))=0</formula>
    </cfRule>
  </conditionalFormatting>
  <conditionalFormatting sqref="J223">
    <cfRule type="cellIs" dxfId="2716" priority="1681" operator="equal">
      <formula>1</formula>
    </cfRule>
  </conditionalFormatting>
  <conditionalFormatting sqref="E223:F223">
    <cfRule type="expression" dxfId="2715" priority="1679">
      <formula>$A223="Non"</formula>
    </cfRule>
  </conditionalFormatting>
  <conditionalFormatting sqref="C223:D223">
    <cfRule type="cellIs" dxfId="2714" priority="1678" operator="equal">
      <formula>1</formula>
    </cfRule>
  </conditionalFormatting>
  <conditionalFormatting sqref="A223">
    <cfRule type="containsBlanks" dxfId="2713" priority="1686">
      <formula>LEN(TRIM(A223))=0</formula>
    </cfRule>
  </conditionalFormatting>
  <conditionalFormatting sqref="J222">
    <cfRule type="cellIs" dxfId="2712" priority="1672" operator="equal">
      <formula>1</formula>
    </cfRule>
  </conditionalFormatting>
  <conditionalFormatting sqref="E222:F222">
    <cfRule type="expression" dxfId="2711" priority="1670">
      <formula>$A222="Non"</formula>
    </cfRule>
  </conditionalFormatting>
  <conditionalFormatting sqref="C222:D222">
    <cfRule type="cellIs" dxfId="2710" priority="1669" operator="equal">
      <formula>1</formula>
    </cfRule>
  </conditionalFormatting>
  <conditionalFormatting sqref="A222">
    <cfRule type="containsBlanks" dxfId="2709" priority="1677">
      <formula>LEN(TRIM(A222))=0</formula>
    </cfRule>
  </conditionalFormatting>
  <conditionalFormatting sqref="J220">
    <cfRule type="cellIs" dxfId="2708" priority="1663" operator="equal">
      <formula>1</formula>
    </cfRule>
  </conditionalFormatting>
  <conditionalFormatting sqref="E220:F220">
    <cfRule type="expression" dxfId="2707" priority="1661">
      <formula>$A220="Non"</formula>
    </cfRule>
  </conditionalFormatting>
  <conditionalFormatting sqref="C220:D220">
    <cfRule type="cellIs" dxfId="2706" priority="1660" operator="equal">
      <formula>1</formula>
    </cfRule>
  </conditionalFormatting>
  <conditionalFormatting sqref="A220">
    <cfRule type="containsBlanks" dxfId="2705" priority="1668">
      <formula>LEN(TRIM(A220))=0</formula>
    </cfRule>
  </conditionalFormatting>
  <conditionalFormatting sqref="J221">
    <cfRule type="cellIs" dxfId="2704" priority="1655" operator="equal">
      <formula>1</formula>
    </cfRule>
  </conditionalFormatting>
  <conditionalFormatting sqref="E221:F221">
    <cfRule type="expression" dxfId="2703" priority="1654">
      <formula>$A221="Non"</formula>
    </cfRule>
  </conditionalFormatting>
  <conditionalFormatting sqref="C221:D221">
    <cfRule type="cellIs" dxfId="2702" priority="1653" operator="equal">
      <formula>1</formula>
    </cfRule>
  </conditionalFormatting>
  <conditionalFormatting sqref="A221">
    <cfRule type="containsBlanks" dxfId="2701" priority="1659">
      <formula>LEN(TRIM(A221))=0</formula>
    </cfRule>
  </conditionalFormatting>
  <conditionalFormatting sqref="J219">
    <cfRule type="cellIs" dxfId="2700" priority="1647" operator="equal">
      <formula>1</formula>
    </cfRule>
  </conditionalFormatting>
  <conditionalFormatting sqref="E219:F219">
    <cfRule type="expression" dxfId="2699" priority="1645">
      <formula>$A219="Non"</formula>
    </cfRule>
  </conditionalFormatting>
  <conditionalFormatting sqref="C219:D219">
    <cfRule type="cellIs" dxfId="2698" priority="1644" operator="equal">
      <formula>1</formula>
    </cfRule>
  </conditionalFormatting>
  <conditionalFormatting sqref="A219">
    <cfRule type="containsBlanks" dxfId="2697" priority="1651">
      <formula>LEN(TRIM(A219))=0</formula>
    </cfRule>
  </conditionalFormatting>
  <conditionalFormatting sqref="J218">
    <cfRule type="cellIs" dxfId="2696" priority="1638" operator="equal">
      <formula>1</formula>
    </cfRule>
  </conditionalFormatting>
  <conditionalFormatting sqref="E218:F218">
    <cfRule type="expression" dxfId="2695" priority="1636">
      <formula>$A218="Non"</formula>
    </cfRule>
  </conditionalFormatting>
  <conditionalFormatting sqref="C218:D218">
    <cfRule type="cellIs" dxfId="2694" priority="1635" operator="equal">
      <formula>1</formula>
    </cfRule>
  </conditionalFormatting>
  <conditionalFormatting sqref="A218">
    <cfRule type="containsBlanks" dxfId="2693" priority="1643">
      <formula>LEN(TRIM(A218))=0</formula>
    </cfRule>
  </conditionalFormatting>
  <conditionalFormatting sqref="J217">
    <cfRule type="cellIs" dxfId="2692" priority="1629" operator="equal">
      <formula>1</formula>
    </cfRule>
  </conditionalFormatting>
  <conditionalFormatting sqref="E217:F217">
    <cfRule type="expression" dxfId="2691" priority="1627">
      <formula>$A217="Non"</formula>
    </cfRule>
  </conditionalFormatting>
  <conditionalFormatting sqref="C217:D217">
    <cfRule type="cellIs" dxfId="2690" priority="1626" operator="equal">
      <formula>1</formula>
    </cfRule>
  </conditionalFormatting>
  <conditionalFormatting sqref="A217">
    <cfRule type="containsBlanks" dxfId="2689" priority="1634">
      <formula>LEN(TRIM(A217))=0</formula>
    </cfRule>
  </conditionalFormatting>
  <conditionalFormatting sqref="J215">
    <cfRule type="cellIs" dxfId="2688" priority="1619" operator="equal">
      <formula>1</formula>
    </cfRule>
  </conditionalFormatting>
  <conditionalFormatting sqref="E215:F215">
    <cfRule type="expression" dxfId="2687" priority="1618">
      <formula>$A215="Non"</formula>
    </cfRule>
  </conditionalFormatting>
  <conditionalFormatting sqref="C215:D215">
    <cfRule type="cellIs" dxfId="2686" priority="1617" operator="equal">
      <formula>1</formula>
    </cfRule>
  </conditionalFormatting>
  <conditionalFormatting sqref="A215">
    <cfRule type="containsBlanks" dxfId="2685" priority="1623">
      <formula>LEN(TRIM(A215))=0</formula>
    </cfRule>
  </conditionalFormatting>
  <conditionalFormatting sqref="C216:D216">
    <cfRule type="cellIs" dxfId="2684" priority="1610" operator="equal">
      <formula>1</formula>
    </cfRule>
  </conditionalFormatting>
  <conditionalFormatting sqref="J216">
    <cfRule type="cellIs" dxfId="2683" priority="1612" operator="equal">
      <formula>1</formula>
    </cfRule>
  </conditionalFormatting>
  <conditionalFormatting sqref="E216:F216">
    <cfRule type="expression" dxfId="2682" priority="1611">
      <formula>$A216="Non"</formula>
    </cfRule>
  </conditionalFormatting>
  <conditionalFormatting sqref="A216">
    <cfRule type="containsBlanks" dxfId="2681" priority="1616">
      <formula>LEN(TRIM(A216))=0</formula>
    </cfRule>
  </conditionalFormatting>
  <conditionalFormatting sqref="J214">
    <cfRule type="cellIs" dxfId="2680" priority="1603" operator="equal">
      <formula>1</formula>
    </cfRule>
  </conditionalFormatting>
  <conditionalFormatting sqref="E214:F214">
    <cfRule type="expression" dxfId="2679" priority="1602">
      <formula>$A214="Non"</formula>
    </cfRule>
  </conditionalFormatting>
  <conditionalFormatting sqref="C214:D214">
    <cfRule type="cellIs" dxfId="2678" priority="1601" operator="equal">
      <formula>1</formula>
    </cfRule>
  </conditionalFormatting>
  <conditionalFormatting sqref="A214">
    <cfRule type="containsBlanks" dxfId="2677" priority="1607">
      <formula>LEN(TRIM(A214))=0</formula>
    </cfRule>
  </conditionalFormatting>
  <conditionalFormatting sqref="J211">
    <cfRule type="cellIs" dxfId="2676" priority="1594" operator="equal">
      <formula>1</formula>
    </cfRule>
  </conditionalFormatting>
  <conditionalFormatting sqref="E211:F211">
    <cfRule type="expression" dxfId="2675" priority="1593">
      <formula>$A211="Non"</formula>
    </cfRule>
  </conditionalFormatting>
  <conditionalFormatting sqref="C211:D211">
    <cfRule type="cellIs" dxfId="2674" priority="1592" operator="equal">
      <formula>1</formula>
    </cfRule>
  </conditionalFormatting>
  <conditionalFormatting sqref="A211">
    <cfRule type="containsBlanks" dxfId="2673" priority="1598">
      <formula>LEN(TRIM(A211))=0</formula>
    </cfRule>
  </conditionalFormatting>
  <conditionalFormatting sqref="J212">
    <cfRule type="cellIs" dxfId="2672" priority="1587" operator="equal">
      <formula>1</formula>
    </cfRule>
  </conditionalFormatting>
  <conditionalFormatting sqref="E212:F212">
    <cfRule type="expression" dxfId="2671" priority="1586">
      <formula>$A212="Non"</formula>
    </cfRule>
  </conditionalFormatting>
  <conditionalFormatting sqref="C212:D212">
    <cfRule type="cellIs" dxfId="2670" priority="1585" operator="equal">
      <formula>1</formula>
    </cfRule>
  </conditionalFormatting>
  <conditionalFormatting sqref="A212">
    <cfRule type="containsBlanks" dxfId="2669" priority="1591">
      <formula>LEN(TRIM(A212))=0</formula>
    </cfRule>
  </conditionalFormatting>
  <conditionalFormatting sqref="J213">
    <cfRule type="cellIs" dxfId="2668" priority="1580" operator="equal">
      <formula>1</formula>
    </cfRule>
  </conditionalFormatting>
  <conditionalFormatting sqref="E213:F213">
    <cfRule type="expression" dxfId="2667" priority="1579">
      <formula>$A213="Non"</formula>
    </cfRule>
  </conditionalFormatting>
  <conditionalFormatting sqref="C213:D213">
    <cfRule type="cellIs" dxfId="2666" priority="1578" operator="equal">
      <formula>1</formula>
    </cfRule>
  </conditionalFormatting>
  <conditionalFormatting sqref="A213">
    <cfRule type="containsBlanks" dxfId="2665" priority="1584">
      <formula>LEN(TRIM(A213))=0</formula>
    </cfRule>
  </conditionalFormatting>
  <conditionalFormatting sqref="J210">
    <cfRule type="cellIs" dxfId="2664" priority="1571" operator="equal">
      <formula>1</formula>
    </cfRule>
  </conditionalFormatting>
  <conditionalFormatting sqref="E210:F210">
    <cfRule type="expression" dxfId="2663" priority="1570">
      <formula>$A210="Non"</formula>
    </cfRule>
  </conditionalFormatting>
  <conditionalFormatting sqref="C210:D210">
    <cfRule type="cellIs" dxfId="2662" priority="1569" operator="equal">
      <formula>1</formula>
    </cfRule>
  </conditionalFormatting>
  <conditionalFormatting sqref="A210">
    <cfRule type="containsBlanks" dxfId="2661" priority="1575">
      <formula>LEN(TRIM(A210))=0</formula>
    </cfRule>
  </conditionalFormatting>
  <conditionalFormatting sqref="J209">
    <cfRule type="cellIs" dxfId="2660" priority="1562" operator="equal">
      <formula>1</formula>
    </cfRule>
  </conditionalFormatting>
  <conditionalFormatting sqref="E209:F209">
    <cfRule type="expression" dxfId="2659" priority="1561">
      <formula>$A209="Non"</formula>
    </cfRule>
  </conditionalFormatting>
  <conditionalFormatting sqref="C209:D209">
    <cfRule type="cellIs" dxfId="2658" priority="1560" operator="equal">
      <formula>1</formula>
    </cfRule>
  </conditionalFormatting>
  <conditionalFormatting sqref="A209">
    <cfRule type="containsBlanks" dxfId="2657" priority="1566">
      <formula>LEN(TRIM(A209))=0</formula>
    </cfRule>
  </conditionalFormatting>
  <conditionalFormatting sqref="J208">
    <cfRule type="cellIs" dxfId="2656" priority="1555" operator="equal">
      <formula>1</formula>
    </cfRule>
  </conditionalFormatting>
  <conditionalFormatting sqref="E208:F208">
    <cfRule type="expression" dxfId="2655" priority="1554">
      <formula>$A208="Non"</formula>
    </cfRule>
  </conditionalFormatting>
  <conditionalFormatting sqref="C208:D208">
    <cfRule type="cellIs" dxfId="2654" priority="1553" operator="equal">
      <formula>1</formula>
    </cfRule>
  </conditionalFormatting>
  <conditionalFormatting sqref="A208">
    <cfRule type="containsBlanks" dxfId="2653" priority="1559">
      <formula>LEN(TRIM(A208))=0</formula>
    </cfRule>
  </conditionalFormatting>
  <conditionalFormatting sqref="J207">
    <cfRule type="cellIs" dxfId="2652" priority="1546" operator="equal">
      <formula>1</formula>
    </cfRule>
  </conditionalFormatting>
  <conditionalFormatting sqref="E207:F207">
    <cfRule type="expression" dxfId="2651" priority="1544">
      <formula>$A207="Non"</formula>
    </cfRule>
  </conditionalFormatting>
  <conditionalFormatting sqref="C207:D207">
    <cfRule type="cellIs" dxfId="2650" priority="1543" operator="equal">
      <formula>1</formula>
    </cfRule>
  </conditionalFormatting>
  <conditionalFormatting sqref="A207">
    <cfRule type="containsBlanks" dxfId="2649" priority="1551">
      <formula>LEN(TRIM(A207))=0</formula>
    </cfRule>
  </conditionalFormatting>
  <conditionalFormatting sqref="J206">
    <cfRule type="cellIs" dxfId="2648" priority="1537" operator="equal">
      <formula>1</formula>
    </cfRule>
  </conditionalFormatting>
  <conditionalFormatting sqref="E206:F206">
    <cfRule type="expression" dxfId="2647" priority="1535">
      <formula>$A206="Non"</formula>
    </cfRule>
  </conditionalFormatting>
  <conditionalFormatting sqref="C206:D206">
    <cfRule type="cellIs" dxfId="2646" priority="1534" operator="equal">
      <formula>1</formula>
    </cfRule>
  </conditionalFormatting>
  <conditionalFormatting sqref="A206">
    <cfRule type="containsBlanks" dxfId="2645" priority="1542">
      <formula>LEN(TRIM(A206))=0</formula>
    </cfRule>
  </conditionalFormatting>
  <conditionalFormatting sqref="J205">
    <cfRule type="cellIs" dxfId="2644" priority="1527" operator="equal">
      <formula>1</formula>
    </cfRule>
  </conditionalFormatting>
  <conditionalFormatting sqref="E205:F205">
    <cfRule type="expression" dxfId="2643" priority="1526">
      <formula>$A205="Non"</formula>
    </cfRule>
  </conditionalFormatting>
  <conditionalFormatting sqref="C205:D205">
    <cfRule type="cellIs" dxfId="2642" priority="1525" operator="equal">
      <formula>1</formula>
    </cfRule>
  </conditionalFormatting>
  <conditionalFormatting sqref="A205">
    <cfRule type="containsBlanks" dxfId="2641" priority="1531">
      <formula>LEN(TRIM(A205))=0</formula>
    </cfRule>
  </conditionalFormatting>
  <conditionalFormatting sqref="J203">
    <cfRule type="cellIs" dxfId="2640" priority="1518" operator="equal">
      <formula>1</formula>
    </cfRule>
  </conditionalFormatting>
  <conditionalFormatting sqref="E203:F203">
    <cfRule type="expression" dxfId="2639" priority="1517">
      <formula>$A203="Non"</formula>
    </cfRule>
  </conditionalFormatting>
  <conditionalFormatting sqref="C203:D203">
    <cfRule type="cellIs" dxfId="2638" priority="1516" operator="equal">
      <formula>1</formula>
    </cfRule>
  </conditionalFormatting>
  <conditionalFormatting sqref="A203">
    <cfRule type="containsBlanks" dxfId="2637" priority="1522">
      <formula>LEN(TRIM(A203))=0</formula>
    </cfRule>
  </conditionalFormatting>
  <conditionalFormatting sqref="J204">
    <cfRule type="cellIs" dxfId="2636" priority="1511" operator="equal">
      <formula>1</formula>
    </cfRule>
  </conditionalFormatting>
  <conditionalFormatting sqref="E204:F204">
    <cfRule type="expression" dxfId="2635" priority="1510">
      <formula>$A204="Non"</formula>
    </cfRule>
  </conditionalFormatting>
  <conditionalFormatting sqref="C204:D204">
    <cfRule type="cellIs" dxfId="2634" priority="1509" operator="equal">
      <formula>1</formula>
    </cfRule>
  </conditionalFormatting>
  <conditionalFormatting sqref="A204">
    <cfRule type="containsBlanks" dxfId="2633" priority="1515">
      <formula>LEN(TRIM(A204))=0</formula>
    </cfRule>
  </conditionalFormatting>
  <conditionalFormatting sqref="J201">
    <cfRule type="cellIs" dxfId="2632" priority="1503" operator="equal">
      <formula>1</formula>
    </cfRule>
  </conditionalFormatting>
  <conditionalFormatting sqref="E201:F201">
    <cfRule type="expression" dxfId="2631" priority="1501">
      <formula>$A201="Non"</formula>
    </cfRule>
  </conditionalFormatting>
  <conditionalFormatting sqref="C201:D201">
    <cfRule type="cellIs" dxfId="2630" priority="1500" operator="equal">
      <formula>1</formula>
    </cfRule>
  </conditionalFormatting>
  <conditionalFormatting sqref="A201">
    <cfRule type="containsBlanks" dxfId="2629" priority="1508">
      <formula>LEN(TRIM(A201))=0</formula>
    </cfRule>
  </conditionalFormatting>
  <conditionalFormatting sqref="J202">
    <cfRule type="cellIs" dxfId="2628" priority="1495" operator="equal">
      <formula>1</formula>
    </cfRule>
  </conditionalFormatting>
  <conditionalFormatting sqref="E202:F202">
    <cfRule type="expression" dxfId="2627" priority="1494">
      <formula>$A202="Non"</formula>
    </cfRule>
  </conditionalFormatting>
  <conditionalFormatting sqref="C202:D202">
    <cfRule type="cellIs" dxfId="2626" priority="1493" operator="equal">
      <formula>1</formula>
    </cfRule>
  </conditionalFormatting>
  <conditionalFormatting sqref="A202">
    <cfRule type="containsBlanks" dxfId="2625" priority="1499">
      <formula>LEN(TRIM(A202))=0</formula>
    </cfRule>
  </conditionalFormatting>
  <conditionalFormatting sqref="J200">
    <cfRule type="cellIs" dxfId="2624" priority="1487" operator="equal">
      <formula>1</formula>
    </cfRule>
  </conditionalFormatting>
  <conditionalFormatting sqref="E200:F200">
    <cfRule type="expression" dxfId="2623" priority="1485">
      <formula>$A200="Non"</formula>
    </cfRule>
  </conditionalFormatting>
  <conditionalFormatting sqref="C200:D200">
    <cfRule type="cellIs" dxfId="2622" priority="1484" operator="equal">
      <formula>1</formula>
    </cfRule>
  </conditionalFormatting>
  <conditionalFormatting sqref="A200">
    <cfRule type="containsBlanks" dxfId="2621" priority="1492">
      <formula>LEN(TRIM(A200))=0</formula>
    </cfRule>
  </conditionalFormatting>
  <conditionalFormatting sqref="J199">
    <cfRule type="cellIs" dxfId="2620" priority="1478" operator="equal">
      <formula>1</formula>
    </cfRule>
  </conditionalFormatting>
  <conditionalFormatting sqref="E199:F199">
    <cfRule type="expression" dxfId="2619" priority="1476">
      <formula>$A199="Non"</formula>
    </cfRule>
  </conditionalFormatting>
  <conditionalFormatting sqref="C199:D199">
    <cfRule type="cellIs" dxfId="2618" priority="1475" operator="equal">
      <formula>1</formula>
    </cfRule>
  </conditionalFormatting>
  <conditionalFormatting sqref="A199">
    <cfRule type="containsBlanks" dxfId="2617" priority="1483">
      <formula>LEN(TRIM(A199))=0</formula>
    </cfRule>
  </conditionalFormatting>
  <conditionalFormatting sqref="J198">
    <cfRule type="cellIs" dxfId="2616" priority="1469" operator="equal">
      <formula>1</formula>
    </cfRule>
  </conditionalFormatting>
  <conditionalFormatting sqref="E198:F198">
    <cfRule type="expression" dxfId="2615" priority="1467">
      <formula>$A198="Non"</formula>
    </cfRule>
  </conditionalFormatting>
  <conditionalFormatting sqref="C198:D198">
    <cfRule type="cellIs" dxfId="2614" priority="1466" operator="equal">
      <formula>1</formula>
    </cfRule>
  </conditionalFormatting>
  <conditionalFormatting sqref="A198">
    <cfRule type="containsBlanks" dxfId="2613" priority="1474">
      <formula>LEN(TRIM(A198))=0</formula>
    </cfRule>
  </conditionalFormatting>
  <conditionalFormatting sqref="J193">
    <cfRule type="cellIs" dxfId="2612" priority="1460" operator="equal">
      <formula>1</formula>
    </cfRule>
  </conditionalFormatting>
  <conditionalFormatting sqref="E193:F193">
    <cfRule type="expression" dxfId="2611" priority="1458">
      <formula>$A193="Non"</formula>
    </cfRule>
  </conditionalFormatting>
  <conditionalFormatting sqref="C193:D193">
    <cfRule type="cellIs" dxfId="2610" priority="1457" operator="equal">
      <formula>1</formula>
    </cfRule>
  </conditionalFormatting>
  <conditionalFormatting sqref="A193">
    <cfRule type="containsBlanks" dxfId="2609" priority="1465">
      <formula>LEN(TRIM(A193))=0</formula>
    </cfRule>
  </conditionalFormatting>
  <conditionalFormatting sqref="J194">
    <cfRule type="cellIs" dxfId="2608" priority="1452" operator="equal">
      <formula>1</formula>
    </cfRule>
  </conditionalFormatting>
  <conditionalFormatting sqref="E194:F194">
    <cfRule type="expression" dxfId="2607" priority="1451">
      <formula>$A194="Non"</formula>
    </cfRule>
  </conditionalFormatting>
  <conditionalFormatting sqref="C194:D194">
    <cfRule type="cellIs" dxfId="2606" priority="1450" operator="equal">
      <formula>1</formula>
    </cfRule>
  </conditionalFormatting>
  <conditionalFormatting sqref="A194">
    <cfRule type="containsBlanks" dxfId="2605" priority="1456">
      <formula>LEN(TRIM(A194))=0</formula>
    </cfRule>
  </conditionalFormatting>
  <conditionalFormatting sqref="J196">
    <cfRule type="cellIs" dxfId="2604" priority="1445" operator="equal">
      <formula>1</formula>
    </cfRule>
  </conditionalFormatting>
  <conditionalFormatting sqref="E196:F196">
    <cfRule type="expression" dxfId="2603" priority="1444">
      <formula>$A196="Non"</formula>
    </cfRule>
  </conditionalFormatting>
  <conditionalFormatting sqref="C196:D196">
    <cfRule type="cellIs" dxfId="2602" priority="1443" operator="equal">
      <formula>1</formula>
    </cfRule>
  </conditionalFormatting>
  <conditionalFormatting sqref="A196">
    <cfRule type="containsBlanks" dxfId="2601" priority="1449">
      <formula>LEN(TRIM(A196))=0</formula>
    </cfRule>
  </conditionalFormatting>
  <conditionalFormatting sqref="J195">
    <cfRule type="cellIs" dxfId="2600" priority="1438" operator="equal">
      <formula>1</formula>
    </cfRule>
  </conditionalFormatting>
  <conditionalFormatting sqref="E195:F195">
    <cfRule type="expression" dxfId="2599" priority="1437">
      <formula>$A195="Non"</formula>
    </cfRule>
  </conditionalFormatting>
  <conditionalFormatting sqref="C195:D195">
    <cfRule type="cellIs" dxfId="2598" priority="1436" operator="equal">
      <formula>1</formula>
    </cfRule>
  </conditionalFormatting>
  <conditionalFormatting sqref="A195">
    <cfRule type="containsBlanks" dxfId="2597" priority="1442">
      <formula>LEN(TRIM(A195))=0</formula>
    </cfRule>
  </conditionalFormatting>
  <conditionalFormatting sqref="J197">
    <cfRule type="cellIs" dxfId="2596" priority="1431" operator="equal">
      <formula>1</formula>
    </cfRule>
  </conditionalFormatting>
  <conditionalFormatting sqref="E197:F197">
    <cfRule type="expression" dxfId="2595" priority="1430">
      <formula>$A197="Non"</formula>
    </cfRule>
  </conditionalFormatting>
  <conditionalFormatting sqref="C197:D197">
    <cfRule type="cellIs" dxfId="2594" priority="1429" operator="equal">
      <formula>1</formula>
    </cfRule>
  </conditionalFormatting>
  <conditionalFormatting sqref="A197">
    <cfRule type="containsBlanks" dxfId="2593" priority="1435">
      <formula>LEN(TRIM(A197))=0</formula>
    </cfRule>
  </conditionalFormatting>
  <conditionalFormatting sqref="J192">
    <cfRule type="cellIs" dxfId="2592" priority="1424" operator="equal">
      <formula>1</formula>
    </cfRule>
  </conditionalFormatting>
  <conditionalFormatting sqref="E192:F192">
    <cfRule type="expression" dxfId="2591" priority="1423">
      <formula>$A192="Non"</formula>
    </cfRule>
  </conditionalFormatting>
  <conditionalFormatting sqref="C192:D192">
    <cfRule type="cellIs" dxfId="2590" priority="1422" operator="equal">
      <formula>1</formula>
    </cfRule>
  </conditionalFormatting>
  <conditionalFormatting sqref="A192">
    <cfRule type="containsBlanks" dxfId="2589" priority="1428">
      <formula>LEN(TRIM(A192))=0</formula>
    </cfRule>
  </conditionalFormatting>
  <conditionalFormatting sqref="J191">
    <cfRule type="cellIs" dxfId="2588" priority="1416" operator="equal">
      <formula>1</formula>
    </cfRule>
  </conditionalFormatting>
  <conditionalFormatting sqref="E191:F191">
    <cfRule type="expression" dxfId="2587" priority="1415">
      <formula>$A191="Non"</formula>
    </cfRule>
  </conditionalFormatting>
  <conditionalFormatting sqref="C191:D191">
    <cfRule type="cellIs" dxfId="2586" priority="1414" operator="equal">
      <formula>1</formula>
    </cfRule>
  </conditionalFormatting>
  <conditionalFormatting sqref="A191">
    <cfRule type="containsBlanks" dxfId="2585" priority="1420">
      <formula>LEN(TRIM(A191))=0</formula>
    </cfRule>
  </conditionalFormatting>
  <conditionalFormatting sqref="J190">
    <cfRule type="cellIs" dxfId="2584" priority="1408" operator="equal">
      <formula>1</formula>
    </cfRule>
  </conditionalFormatting>
  <conditionalFormatting sqref="E190:F190">
    <cfRule type="expression" dxfId="2583" priority="1406">
      <formula>$A190="Non"</formula>
    </cfRule>
  </conditionalFormatting>
  <conditionalFormatting sqref="C190:D190">
    <cfRule type="cellIs" dxfId="2582" priority="1405" operator="equal">
      <formula>1</formula>
    </cfRule>
  </conditionalFormatting>
  <conditionalFormatting sqref="A190">
    <cfRule type="containsBlanks" dxfId="2581" priority="1413">
      <formula>LEN(TRIM(A190))=0</formula>
    </cfRule>
  </conditionalFormatting>
  <conditionalFormatting sqref="J189">
    <cfRule type="cellIs" dxfId="2580" priority="1400" operator="equal">
      <formula>1</formula>
    </cfRule>
  </conditionalFormatting>
  <conditionalFormatting sqref="E189:F189">
    <cfRule type="expression" dxfId="2579" priority="1399">
      <formula>$A189="Non"</formula>
    </cfRule>
  </conditionalFormatting>
  <conditionalFormatting sqref="C189:D189">
    <cfRule type="cellIs" dxfId="2578" priority="1398" operator="equal">
      <formula>1</formula>
    </cfRule>
  </conditionalFormatting>
  <conditionalFormatting sqref="A189">
    <cfRule type="containsBlanks" dxfId="2577" priority="1404">
      <formula>LEN(TRIM(A189))=0</formula>
    </cfRule>
  </conditionalFormatting>
  <conditionalFormatting sqref="J188">
    <cfRule type="cellIs" dxfId="2576" priority="1392" operator="equal">
      <formula>1</formula>
    </cfRule>
  </conditionalFormatting>
  <conditionalFormatting sqref="E188:F188">
    <cfRule type="expression" dxfId="2575" priority="1391">
      <formula>$A188="Non"</formula>
    </cfRule>
  </conditionalFormatting>
  <conditionalFormatting sqref="C188:D188">
    <cfRule type="cellIs" dxfId="2574" priority="1390" operator="equal">
      <formula>1</formula>
    </cfRule>
  </conditionalFormatting>
  <conditionalFormatting sqref="A188">
    <cfRule type="containsBlanks" dxfId="2573" priority="1396">
      <formula>LEN(TRIM(A188))=0</formula>
    </cfRule>
  </conditionalFormatting>
  <conditionalFormatting sqref="J187">
    <cfRule type="cellIs" dxfId="2572" priority="1383" operator="equal">
      <formula>1</formula>
    </cfRule>
  </conditionalFormatting>
  <conditionalFormatting sqref="E187:F187">
    <cfRule type="expression" dxfId="2571" priority="1381">
      <formula>$A187="Non"</formula>
    </cfRule>
  </conditionalFormatting>
  <conditionalFormatting sqref="C187:D187">
    <cfRule type="cellIs" dxfId="2570" priority="1380" operator="equal">
      <formula>1</formula>
    </cfRule>
  </conditionalFormatting>
  <conditionalFormatting sqref="A187">
    <cfRule type="containsBlanks" dxfId="2569" priority="1388">
      <formula>LEN(TRIM(A187))=0</formula>
    </cfRule>
  </conditionalFormatting>
  <conditionalFormatting sqref="J186">
    <cfRule type="cellIs" dxfId="2568" priority="1364" operator="equal">
      <formula>1</formula>
    </cfRule>
  </conditionalFormatting>
  <conditionalFormatting sqref="E186:F186">
    <cfRule type="expression" dxfId="2567" priority="1363">
      <formula>$A186="Non"</formula>
    </cfRule>
  </conditionalFormatting>
  <conditionalFormatting sqref="C186:D186">
    <cfRule type="cellIs" dxfId="2566" priority="1362" operator="equal">
      <formula>1</formula>
    </cfRule>
  </conditionalFormatting>
  <conditionalFormatting sqref="A186">
    <cfRule type="containsBlanks" dxfId="2565" priority="1368">
      <formula>LEN(TRIM(A186))=0</formula>
    </cfRule>
  </conditionalFormatting>
  <conditionalFormatting sqref="J185">
    <cfRule type="cellIs" dxfId="2564" priority="1353" operator="equal">
      <formula>1</formula>
    </cfRule>
  </conditionalFormatting>
  <conditionalFormatting sqref="E185:F185">
    <cfRule type="expression" dxfId="2563" priority="1352">
      <formula>$A185="Non"</formula>
    </cfRule>
  </conditionalFormatting>
  <conditionalFormatting sqref="C185:D185">
    <cfRule type="cellIs" dxfId="2562" priority="1351" operator="equal">
      <formula>1</formula>
    </cfRule>
  </conditionalFormatting>
  <conditionalFormatting sqref="A185">
    <cfRule type="containsBlanks" dxfId="2561" priority="1357">
      <formula>LEN(TRIM(A185))=0</formula>
    </cfRule>
  </conditionalFormatting>
  <conditionalFormatting sqref="J184">
    <cfRule type="cellIs" dxfId="2560" priority="1344" operator="equal">
      <formula>1</formula>
    </cfRule>
  </conditionalFormatting>
  <conditionalFormatting sqref="E184:F184">
    <cfRule type="expression" dxfId="2559" priority="1342">
      <formula>$A184="Non"</formula>
    </cfRule>
  </conditionalFormatting>
  <conditionalFormatting sqref="C184:D184">
    <cfRule type="cellIs" dxfId="2558" priority="1341" operator="equal">
      <formula>1</formula>
    </cfRule>
  </conditionalFormatting>
  <conditionalFormatting sqref="A184">
    <cfRule type="containsBlanks" dxfId="2557" priority="1349">
      <formula>LEN(TRIM(A184))=0</formula>
    </cfRule>
  </conditionalFormatting>
  <conditionalFormatting sqref="E183:F183">
    <cfRule type="expression" dxfId="2556" priority="1337">
      <formula>$A183="Non"</formula>
    </cfRule>
  </conditionalFormatting>
  <conditionalFormatting sqref="C183:D183">
    <cfRule type="cellIs" dxfId="2555" priority="1336" operator="equal">
      <formula>1</formula>
    </cfRule>
  </conditionalFormatting>
  <conditionalFormatting sqref="A183">
    <cfRule type="containsBlanks" dxfId="2554" priority="1335">
      <formula>LEN(TRIM(A183))=0</formula>
    </cfRule>
  </conditionalFormatting>
  <conditionalFormatting sqref="J183">
    <cfRule type="cellIs" dxfId="2553" priority="1332" operator="equal">
      <formula>1</formula>
    </cfRule>
  </conditionalFormatting>
  <conditionalFormatting sqref="J182">
    <cfRule type="cellIs" dxfId="2552" priority="1324" operator="equal">
      <formula>1</formula>
    </cfRule>
  </conditionalFormatting>
  <conditionalFormatting sqref="E182:F182">
    <cfRule type="expression" dxfId="2551" priority="1322">
      <formula>$A182="Non"</formula>
    </cfRule>
  </conditionalFormatting>
  <conditionalFormatting sqref="C182:D182">
    <cfRule type="cellIs" dxfId="2550" priority="1321" operator="equal">
      <formula>1</formula>
    </cfRule>
  </conditionalFormatting>
  <conditionalFormatting sqref="A182">
    <cfRule type="containsBlanks" dxfId="2549" priority="1329">
      <formula>LEN(TRIM(A182))=0</formula>
    </cfRule>
  </conditionalFormatting>
  <conditionalFormatting sqref="J180:J181">
    <cfRule type="cellIs" dxfId="2548" priority="1315" operator="equal">
      <formula>1</formula>
    </cfRule>
  </conditionalFormatting>
  <conditionalFormatting sqref="E180:F181">
    <cfRule type="expression" dxfId="2547" priority="1313">
      <formula>$A180="Non"</formula>
    </cfRule>
  </conditionalFormatting>
  <conditionalFormatting sqref="C180:D181">
    <cfRule type="cellIs" dxfId="2546" priority="1312" operator="equal">
      <formula>1</formula>
    </cfRule>
  </conditionalFormatting>
  <conditionalFormatting sqref="A180:A181">
    <cfRule type="containsBlanks" dxfId="2545" priority="1320">
      <formula>LEN(TRIM(A180))=0</formula>
    </cfRule>
  </conditionalFormatting>
  <conditionalFormatting sqref="J178">
    <cfRule type="cellIs" dxfId="2544" priority="1305" operator="equal">
      <formula>1</formula>
    </cfRule>
  </conditionalFormatting>
  <conditionalFormatting sqref="E178:F178">
    <cfRule type="expression" dxfId="2543" priority="1304">
      <formula>$A178="Non"</formula>
    </cfRule>
  </conditionalFormatting>
  <conditionalFormatting sqref="C178:D178">
    <cfRule type="cellIs" dxfId="2542" priority="1303" operator="equal">
      <formula>1</formula>
    </cfRule>
  </conditionalFormatting>
  <conditionalFormatting sqref="A178">
    <cfRule type="containsBlanks" dxfId="2541" priority="1309">
      <formula>LEN(TRIM(A178))=0</formula>
    </cfRule>
  </conditionalFormatting>
  <conditionalFormatting sqref="J179">
    <cfRule type="cellIs" dxfId="2540" priority="1298" operator="equal">
      <formula>1</formula>
    </cfRule>
  </conditionalFormatting>
  <conditionalFormatting sqref="E179:F179">
    <cfRule type="expression" dxfId="2539" priority="1297">
      <formula>$A179="Non"</formula>
    </cfRule>
  </conditionalFormatting>
  <conditionalFormatting sqref="C179:D179">
    <cfRule type="cellIs" dxfId="2538" priority="1296" operator="equal">
      <formula>1</formula>
    </cfRule>
  </conditionalFormatting>
  <conditionalFormatting sqref="A179">
    <cfRule type="containsBlanks" dxfId="2537" priority="1302">
      <formula>LEN(TRIM(A179))=0</formula>
    </cfRule>
  </conditionalFormatting>
  <conditionalFormatting sqref="J177">
    <cfRule type="cellIs" dxfId="2536" priority="1289" operator="equal">
      <formula>1</formula>
    </cfRule>
  </conditionalFormatting>
  <conditionalFormatting sqref="E177:F177">
    <cfRule type="expression" dxfId="2535" priority="1288">
      <formula>$A177="Non"</formula>
    </cfRule>
  </conditionalFormatting>
  <conditionalFormatting sqref="C177:D177">
    <cfRule type="cellIs" dxfId="2534" priority="1287" operator="equal">
      <formula>1</formula>
    </cfRule>
  </conditionalFormatting>
  <conditionalFormatting sqref="A177">
    <cfRule type="containsBlanks" dxfId="2533" priority="1293">
      <formula>LEN(TRIM(A177))=0</formula>
    </cfRule>
  </conditionalFormatting>
  <conditionalFormatting sqref="J176">
    <cfRule type="cellIs" dxfId="2532" priority="1279" operator="equal">
      <formula>1</formula>
    </cfRule>
  </conditionalFormatting>
  <conditionalFormatting sqref="E176:F176">
    <cfRule type="expression" dxfId="2531" priority="1278">
      <formula>$A176="Non"</formula>
    </cfRule>
  </conditionalFormatting>
  <conditionalFormatting sqref="C176:D176">
    <cfRule type="cellIs" dxfId="2530" priority="1277" operator="equal">
      <formula>1</formula>
    </cfRule>
  </conditionalFormatting>
  <conditionalFormatting sqref="A176">
    <cfRule type="containsBlanks" dxfId="2529" priority="1283">
      <formula>LEN(TRIM(A176))=0</formula>
    </cfRule>
  </conditionalFormatting>
  <conditionalFormatting sqref="J175">
    <cfRule type="cellIs" dxfId="2528" priority="1270" operator="equal">
      <formula>1</formula>
    </cfRule>
  </conditionalFormatting>
  <conditionalFormatting sqref="E175:F175">
    <cfRule type="expression" dxfId="2527" priority="1269">
      <formula>$A175="Non"</formula>
    </cfRule>
  </conditionalFormatting>
  <conditionalFormatting sqref="C175:D175">
    <cfRule type="cellIs" dxfId="2526" priority="1268" operator="equal">
      <formula>1</formula>
    </cfRule>
  </conditionalFormatting>
  <conditionalFormatting sqref="A175">
    <cfRule type="containsBlanks" dxfId="2525" priority="1274">
      <formula>LEN(TRIM(A175))=0</formula>
    </cfRule>
  </conditionalFormatting>
  <conditionalFormatting sqref="J174">
    <cfRule type="cellIs" dxfId="2524" priority="1261" operator="equal">
      <formula>1</formula>
    </cfRule>
  </conditionalFormatting>
  <conditionalFormatting sqref="E174:F174">
    <cfRule type="expression" dxfId="2523" priority="1260">
      <formula>$A174="Non"</formula>
    </cfRule>
  </conditionalFormatting>
  <conditionalFormatting sqref="C174:D174">
    <cfRule type="cellIs" dxfId="2522" priority="1259" operator="equal">
      <formula>1</formula>
    </cfRule>
  </conditionalFormatting>
  <conditionalFormatting sqref="A174">
    <cfRule type="containsBlanks" dxfId="2521" priority="1265">
      <formula>LEN(TRIM(A174))=0</formula>
    </cfRule>
  </conditionalFormatting>
  <conditionalFormatting sqref="J173">
    <cfRule type="cellIs" dxfId="2520" priority="1252" operator="equal">
      <formula>1</formula>
    </cfRule>
  </conditionalFormatting>
  <conditionalFormatting sqref="E173:F173">
    <cfRule type="expression" dxfId="2519" priority="1250">
      <formula>$A173="Non"</formula>
    </cfRule>
  </conditionalFormatting>
  <conditionalFormatting sqref="C173:D173">
    <cfRule type="cellIs" dxfId="2518" priority="1249" operator="equal">
      <formula>1</formula>
    </cfRule>
  </conditionalFormatting>
  <conditionalFormatting sqref="A173">
    <cfRule type="containsBlanks" dxfId="2517" priority="1256">
      <formula>LEN(TRIM(A173))=0</formula>
    </cfRule>
  </conditionalFormatting>
  <conditionalFormatting sqref="E172:F172">
    <cfRule type="expression" dxfId="2516" priority="1242">
      <formula>$A172="Non"</formula>
    </cfRule>
  </conditionalFormatting>
  <conditionalFormatting sqref="C172:D172">
    <cfRule type="cellIs" dxfId="2515" priority="1241" operator="equal">
      <formula>1</formula>
    </cfRule>
  </conditionalFormatting>
  <conditionalFormatting sqref="A172">
    <cfRule type="containsBlanks" dxfId="2514" priority="1246">
      <formula>LEN(TRIM(A172))=0</formula>
    </cfRule>
  </conditionalFormatting>
  <conditionalFormatting sqref="J172">
    <cfRule type="cellIs" dxfId="2513" priority="1239" operator="equal">
      <formula>1</formula>
    </cfRule>
  </conditionalFormatting>
  <conditionalFormatting sqref="J169:J170">
    <cfRule type="cellIs" dxfId="2512" priority="1233" operator="equal">
      <formula>1</formula>
    </cfRule>
  </conditionalFormatting>
  <conditionalFormatting sqref="E169:F170">
    <cfRule type="expression" dxfId="2511" priority="1231">
      <formula>$A169="Non"</formula>
    </cfRule>
  </conditionalFormatting>
  <conditionalFormatting sqref="C169:D170">
    <cfRule type="cellIs" dxfId="2510" priority="1230" operator="equal">
      <formula>1</formula>
    </cfRule>
  </conditionalFormatting>
  <conditionalFormatting sqref="A169:A170">
    <cfRule type="containsBlanks" dxfId="2509" priority="1238">
      <formula>LEN(TRIM(A169))=0</formula>
    </cfRule>
  </conditionalFormatting>
  <conditionalFormatting sqref="E168:F168">
    <cfRule type="expression" dxfId="2508" priority="1225">
      <formula>$A168="Non"</formula>
    </cfRule>
  </conditionalFormatting>
  <conditionalFormatting sqref="C168:D168">
    <cfRule type="cellIs" dxfId="2507" priority="1224" operator="equal">
      <formula>1</formula>
    </cfRule>
  </conditionalFormatting>
  <conditionalFormatting sqref="A168">
    <cfRule type="containsBlanks" dxfId="2506" priority="1229">
      <formula>LEN(TRIM(A168))=0</formula>
    </cfRule>
  </conditionalFormatting>
  <conditionalFormatting sqref="J168">
    <cfRule type="cellIs" dxfId="2505" priority="1222" operator="equal">
      <formula>1</formula>
    </cfRule>
  </conditionalFormatting>
  <conditionalFormatting sqref="J171">
    <cfRule type="cellIs" dxfId="2504" priority="1217" operator="equal">
      <formula>1</formula>
    </cfRule>
  </conditionalFormatting>
  <conditionalFormatting sqref="E171:F171">
    <cfRule type="expression" dxfId="2503" priority="1216">
      <formula>$A171="Non"</formula>
    </cfRule>
  </conditionalFormatting>
  <conditionalFormatting sqref="C171:D171">
    <cfRule type="cellIs" dxfId="2502" priority="1215" operator="equal">
      <formula>1</formula>
    </cfRule>
  </conditionalFormatting>
  <conditionalFormatting sqref="A171">
    <cfRule type="containsBlanks" dxfId="2501" priority="1221">
      <formula>LEN(TRIM(A171))=0</formula>
    </cfRule>
  </conditionalFormatting>
  <conditionalFormatting sqref="J167">
    <cfRule type="cellIs" dxfId="2500" priority="1209" operator="equal">
      <formula>1</formula>
    </cfRule>
  </conditionalFormatting>
  <conditionalFormatting sqref="E167:F167">
    <cfRule type="expression" dxfId="2499" priority="1207">
      <formula>$A167="Non"</formula>
    </cfRule>
  </conditionalFormatting>
  <conditionalFormatting sqref="C167:D167">
    <cfRule type="cellIs" dxfId="2498" priority="1206" operator="equal">
      <formula>1</formula>
    </cfRule>
  </conditionalFormatting>
  <conditionalFormatting sqref="A167">
    <cfRule type="containsBlanks" dxfId="2497" priority="1214">
      <formula>LEN(TRIM(A167))=0</formula>
    </cfRule>
  </conditionalFormatting>
  <conditionalFormatting sqref="J166">
    <cfRule type="cellIs" dxfId="2496" priority="1199" operator="equal">
      <formula>1</formula>
    </cfRule>
  </conditionalFormatting>
  <conditionalFormatting sqref="E166:F166">
    <cfRule type="expression" dxfId="2495" priority="1198">
      <formula>$A166="Non"</formula>
    </cfRule>
  </conditionalFormatting>
  <conditionalFormatting sqref="C166:D166">
    <cfRule type="cellIs" dxfId="2494" priority="1197" operator="equal">
      <formula>1</formula>
    </cfRule>
  </conditionalFormatting>
  <conditionalFormatting sqref="A166">
    <cfRule type="containsBlanks" dxfId="2493" priority="1203">
      <formula>LEN(TRIM(A166))=0</formula>
    </cfRule>
  </conditionalFormatting>
  <conditionalFormatting sqref="J165">
    <cfRule type="cellIs" dxfId="2492" priority="1191" operator="equal">
      <formula>1</formula>
    </cfRule>
  </conditionalFormatting>
  <conditionalFormatting sqref="E165:F165">
    <cfRule type="expression" dxfId="2491" priority="1189">
      <formula>$A165="Non"</formula>
    </cfRule>
  </conditionalFormatting>
  <conditionalFormatting sqref="C165:D165">
    <cfRule type="cellIs" dxfId="2490" priority="1188" operator="equal">
      <formula>1</formula>
    </cfRule>
  </conditionalFormatting>
  <conditionalFormatting sqref="A165">
    <cfRule type="containsBlanks" dxfId="2489" priority="1196">
      <formula>LEN(TRIM(A165))=0</formula>
    </cfRule>
  </conditionalFormatting>
  <conditionalFormatting sqref="J162:J164">
    <cfRule type="cellIs" dxfId="2488" priority="1182" operator="equal">
      <formula>1</formula>
    </cfRule>
  </conditionalFormatting>
  <conditionalFormatting sqref="E162:F164">
    <cfRule type="expression" dxfId="2487" priority="1180">
      <formula>$A162="Non"</formula>
    </cfRule>
  </conditionalFormatting>
  <conditionalFormatting sqref="C162:D164">
    <cfRule type="cellIs" dxfId="2486" priority="1179" operator="equal">
      <formula>1</formula>
    </cfRule>
  </conditionalFormatting>
  <conditionalFormatting sqref="A162:A164">
    <cfRule type="containsBlanks" dxfId="2485" priority="1187">
      <formula>LEN(TRIM(A162))=0</formula>
    </cfRule>
  </conditionalFormatting>
  <conditionalFormatting sqref="J161">
    <cfRule type="cellIs" dxfId="2484" priority="1173" operator="equal">
      <formula>1</formula>
    </cfRule>
  </conditionalFormatting>
  <conditionalFormatting sqref="E161:F161">
    <cfRule type="expression" dxfId="2483" priority="1171">
      <formula>$A161="Non"</formula>
    </cfRule>
  </conditionalFormatting>
  <conditionalFormatting sqref="C161:D161">
    <cfRule type="cellIs" dxfId="2482" priority="1170" operator="equal">
      <formula>1</formula>
    </cfRule>
  </conditionalFormatting>
  <conditionalFormatting sqref="A161">
    <cfRule type="containsBlanks" dxfId="2481" priority="1178">
      <formula>LEN(TRIM(A161))=0</formula>
    </cfRule>
  </conditionalFormatting>
  <conditionalFormatting sqref="J160">
    <cfRule type="cellIs" dxfId="2480" priority="1164" operator="equal">
      <formula>1</formula>
    </cfRule>
  </conditionalFormatting>
  <conditionalFormatting sqref="E160:F160">
    <cfRule type="expression" dxfId="2479" priority="1162">
      <formula>$A160="Non"</formula>
    </cfRule>
  </conditionalFormatting>
  <conditionalFormatting sqref="C160:D160">
    <cfRule type="cellIs" dxfId="2478" priority="1161" operator="equal">
      <formula>1</formula>
    </cfRule>
  </conditionalFormatting>
  <conditionalFormatting sqref="A160">
    <cfRule type="containsBlanks" dxfId="2477" priority="1169">
      <formula>LEN(TRIM(A160))=0</formula>
    </cfRule>
  </conditionalFormatting>
  <conditionalFormatting sqref="J159">
    <cfRule type="cellIs" dxfId="2476" priority="1153" operator="equal">
      <formula>1</formula>
    </cfRule>
  </conditionalFormatting>
  <conditionalFormatting sqref="E159:F159">
    <cfRule type="expression" dxfId="2475" priority="1152">
      <formula>$A159="Non"</formula>
    </cfRule>
  </conditionalFormatting>
  <conditionalFormatting sqref="C159:D159">
    <cfRule type="cellIs" dxfId="2474" priority="1151" operator="equal">
      <formula>1</formula>
    </cfRule>
  </conditionalFormatting>
  <conditionalFormatting sqref="A159">
    <cfRule type="containsBlanks" dxfId="2473" priority="1157">
      <formula>LEN(TRIM(A159))=0</formula>
    </cfRule>
  </conditionalFormatting>
  <conditionalFormatting sqref="J158">
    <cfRule type="cellIs" dxfId="2472" priority="1144" operator="equal">
      <formula>1</formula>
    </cfRule>
  </conditionalFormatting>
  <conditionalFormatting sqref="E158:F158">
    <cfRule type="expression" dxfId="2471" priority="1142">
      <formula>$A158="Non"</formula>
    </cfRule>
  </conditionalFormatting>
  <conditionalFormatting sqref="C158:D158">
    <cfRule type="cellIs" dxfId="2470" priority="1141" operator="equal">
      <formula>1</formula>
    </cfRule>
  </conditionalFormatting>
  <conditionalFormatting sqref="A158">
    <cfRule type="containsBlanks" dxfId="2469" priority="1149">
      <formula>LEN(TRIM(A158))=0</formula>
    </cfRule>
  </conditionalFormatting>
  <conditionalFormatting sqref="J157">
    <cfRule type="cellIs" dxfId="2468" priority="1135" operator="equal">
      <formula>1</formula>
    </cfRule>
  </conditionalFormatting>
  <conditionalFormatting sqref="E157:F157">
    <cfRule type="expression" dxfId="2467" priority="1133">
      <formula>$A157="Non"</formula>
    </cfRule>
  </conditionalFormatting>
  <conditionalFormatting sqref="C157:D157">
    <cfRule type="cellIs" dxfId="2466" priority="1132" operator="equal">
      <formula>1</formula>
    </cfRule>
  </conditionalFormatting>
  <conditionalFormatting sqref="A157">
    <cfRule type="containsBlanks" dxfId="2465" priority="1140">
      <formula>LEN(TRIM(A157))=0</formula>
    </cfRule>
  </conditionalFormatting>
  <conditionalFormatting sqref="J156">
    <cfRule type="cellIs" dxfId="2464" priority="1126" operator="equal">
      <formula>1</formula>
    </cfRule>
  </conditionalFormatting>
  <conditionalFormatting sqref="E156:F156">
    <cfRule type="expression" dxfId="2463" priority="1124">
      <formula>$A156="Non"</formula>
    </cfRule>
  </conditionalFormatting>
  <conditionalFormatting sqref="C156:D156">
    <cfRule type="cellIs" dxfId="2462" priority="1123" operator="equal">
      <formula>1</formula>
    </cfRule>
  </conditionalFormatting>
  <conditionalFormatting sqref="A156">
    <cfRule type="containsBlanks" dxfId="2461" priority="1131">
      <formula>LEN(TRIM(A156))=0</formula>
    </cfRule>
  </conditionalFormatting>
  <conditionalFormatting sqref="J155">
    <cfRule type="cellIs" dxfId="2460" priority="1117" operator="equal">
      <formula>1</formula>
    </cfRule>
  </conditionalFormatting>
  <conditionalFormatting sqref="E155:F155">
    <cfRule type="expression" dxfId="2459" priority="1115">
      <formula>$A155="Non"</formula>
    </cfRule>
  </conditionalFormatting>
  <conditionalFormatting sqref="C155:D155">
    <cfRule type="cellIs" dxfId="2458" priority="1114" operator="equal">
      <formula>1</formula>
    </cfRule>
  </conditionalFormatting>
  <conditionalFormatting sqref="A155">
    <cfRule type="containsBlanks" dxfId="2457" priority="1122">
      <formula>LEN(TRIM(A155))=0</formula>
    </cfRule>
  </conditionalFormatting>
  <conditionalFormatting sqref="J154">
    <cfRule type="cellIs" dxfId="2456" priority="1107" operator="equal">
      <formula>1</formula>
    </cfRule>
  </conditionalFormatting>
  <conditionalFormatting sqref="E154:F154">
    <cfRule type="expression" dxfId="2455" priority="1106">
      <formula>$A154="Non"</formula>
    </cfRule>
  </conditionalFormatting>
  <conditionalFormatting sqref="C154:D154">
    <cfRule type="cellIs" dxfId="2454" priority="1105" operator="equal">
      <formula>1</formula>
    </cfRule>
  </conditionalFormatting>
  <conditionalFormatting sqref="A154">
    <cfRule type="containsBlanks" dxfId="2453" priority="1111">
      <formula>LEN(TRIM(A154))=0</formula>
    </cfRule>
  </conditionalFormatting>
  <conditionalFormatting sqref="J153">
    <cfRule type="cellIs" dxfId="2452" priority="1099" operator="equal">
      <formula>1</formula>
    </cfRule>
  </conditionalFormatting>
  <conditionalFormatting sqref="E153:F153">
    <cfRule type="expression" dxfId="2451" priority="1097">
      <formula>$A153="Non"</formula>
    </cfRule>
  </conditionalFormatting>
  <conditionalFormatting sqref="C153:D153">
    <cfRule type="cellIs" dxfId="2450" priority="1096" operator="equal">
      <formula>1</formula>
    </cfRule>
  </conditionalFormatting>
  <conditionalFormatting sqref="A153">
    <cfRule type="containsBlanks" dxfId="2449" priority="1104">
      <formula>LEN(TRIM(A153))=0</formula>
    </cfRule>
  </conditionalFormatting>
  <conditionalFormatting sqref="J150:J152">
    <cfRule type="cellIs" dxfId="2448" priority="1090" operator="equal">
      <formula>1</formula>
    </cfRule>
  </conditionalFormatting>
  <conditionalFormatting sqref="E150:F152">
    <cfRule type="expression" dxfId="2447" priority="1088">
      <formula>$A150="Non"</formula>
    </cfRule>
  </conditionalFormatting>
  <conditionalFormatting sqref="C150:D152">
    <cfRule type="cellIs" dxfId="2446" priority="1087" operator="equal">
      <formula>1</formula>
    </cfRule>
  </conditionalFormatting>
  <conditionalFormatting sqref="A150:A152">
    <cfRule type="containsBlanks" dxfId="2445" priority="1095">
      <formula>LEN(TRIM(A150))=0</formula>
    </cfRule>
  </conditionalFormatting>
  <conditionalFormatting sqref="J149">
    <cfRule type="cellIs" dxfId="2444" priority="1071" operator="equal">
      <formula>1</formula>
    </cfRule>
  </conditionalFormatting>
  <conditionalFormatting sqref="E149:F149">
    <cfRule type="expression" dxfId="2443" priority="1070">
      <formula>$A149="Non"</formula>
    </cfRule>
  </conditionalFormatting>
  <conditionalFormatting sqref="C149:D149">
    <cfRule type="cellIs" dxfId="2442" priority="1069" operator="equal">
      <formula>1</formula>
    </cfRule>
  </conditionalFormatting>
  <conditionalFormatting sqref="A149">
    <cfRule type="containsBlanks" dxfId="2441" priority="1075">
      <formula>LEN(TRIM(A149))=0</formula>
    </cfRule>
  </conditionalFormatting>
  <conditionalFormatting sqref="J148">
    <cfRule type="cellIs" dxfId="2440" priority="1063" operator="equal">
      <formula>1</formula>
    </cfRule>
  </conditionalFormatting>
  <conditionalFormatting sqref="E148:F148">
    <cfRule type="expression" dxfId="2439" priority="1061">
      <formula>$A148="Non"</formula>
    </cfRule>
  </conditionalFormatting>
  <conditionalFormatting sqref="C148:D148">
    <cfRule type="cellIs" dxfId="2438" priority="1060" operator="equal">
      <formula>1</formula>
    </cfRule>
  </conditionalFormatting>
  <conditionalFormatting sqref="A148">
    <cfRule type="containsBlanks" dxfId="2437" priority="1068">
      <formula>LEN(TRIM(A148))=0</formula>
    </cfRule>
  </conditionalFormatting>
  <conditionalFormatting sqref="J147">
    <cfRule type="cellIs" dxfId="2436" priority="1054" operator="equal">
      <formula>1</formula>
    </cfRule>
  </conditionalFormatting>
  <conditionalFormatting sqref="E147:F147">
    <cfRule type="expression" dxfId="2435" priority="1052">
      <formula>$A147="Non"</formula>
    </cfRule>
  </conditionalFormatting>
  <conditionalFormatting sqref="C147:D147">
    <cfRule type="cellIs" dxfId="2434" priority="1051" operator="equal">
      <formula>1</formula>
    </cfRule>
  </conditionalFormatting>
  <conditionalFormatting sqref="A147">
    <cfRule type="containsBlanks" dxfId="2433" priority="1059">
      <formula>LEN(TRIM(A147))=0</formula>
    </cfRule>
  </conditionalFormatting>
  <conditionalFormatting sqref="E143:F144 E146:F146">
    <cfRule type="expression" dxfId="2432" priority="1043">
      <formula>$A143="Non"</formula>
    </cfRule>
  </conditionalFormatting>
  <conditionalFormatting sqref="C143:D144 C146:D146">
    <cfRule type="cellIs" dxfId="2431" priority="1042" operator="equal">
      <formula>1</formula>
    </cfRule>
  </conditionalFormatting>
  <conditionalFormatting sqref="A143:A144 A146">
    <cfRule type="containsBlanks" dxfId="2430" priority="1050">
      <formula>LEN(TRIM(A143))=0</formula>
    </cfRule>
  </conditionalFormatting>
  <conditionalFormatting sqref="E145:F145">
    <cfRule type="expression" dxfId="2429" priority="1036">
      <formula>$A145="Non"</formula>
    </cfRule>
  </conditionalFormatting>
  <conditionalFormatting sqref="C145:D145">
    <cfRule type="cellIs" dxfId="2428" priority="1035" operator="equal">
      <formula>1</formula>
    </cfRule>
  </conditionalFormatting>
  <conditionalFormatting sqref="A145">
    <cfRule type="containsBlanks" dxfId="2427" priority="1041">
      <formula>LEN(TRIM(A145))=0</formula>
    </cfRule>
  </conditionalFormatting>
  <conditionalFormatting sqref="J140:J142">
    <cfRule type="cellIs" dxfId="2426" priority="1029" operator="equal">
      <formula>1</formula>
    </cfRule>
  </conditionalFormatting>
  <conditionalFormatting sqref="E140:F142">
    <cfRule type="expression" dxfId="2425" priority="1027">
      <formula>$A140="Non"</formula>
    </cfRule>
  </conditionalFormatting>
  <conditionalFormatting sqref="C140:D142">
    <cfRule type="cellIs" dxfId="2424" priority="1026" operator="equal">
      <formula>1</formula>
    </cfRule>
  </conditionalFormatting>
  <conditionalFormatting sqref="A140:A142">
    <cfRule type="containsBlanks" dxfId="2423" priority="1034">
      <formula>LEN(TRIM(A140))=0</formula>
    </cfRule>
  </conditionalFormatting>
  <conditionalFormatting sqref="J143:J146">
    <cfRule type="cellIs" dxfId="2422" priority="1024" operator="equal">
      <formula>1</formula>
    </cfRule>
  </conditionalFormatting>
  <conditionalFormatting sqref="J138:J139">
    <cfRule type="cellIs" dxfId="2421" priority="1018" operator="equal">
      <formula>1</formula>
    </cfRule>
  </conditionalFormatting>
  <conditionalFormatting sqref="E138:F139">
    <cfRule type="expression" dxfId="2420" priority="1016">
      <formula>$A138="Non"</formula>
    </cfRule>
  </conditionalFormatting>
  <conditionalFormatting sqref="C138:D139">
    <cfRule type="cellIs" dxfId="2419" priority="1015" operator="equal">
      <formula>1</formula>
    </cfRule>
  </conditionalFormatting>
  <conditionalFormatting sqref="A138:A139">
    <cfRule type="containsBlanks" dxfId="2418" priority="1023">
      <formula>LEN(TRIM(A138))=0</formula>
    </cfRule>
  </conditionalFormatting>
  <conditionalFormatting sqref="J137">
    <cfRule type="cellIs" dxfId="2417" priority="1009" operator="equal">
      <formula>1</formula>
    </cfRule>
  </conditionalFormatting>
  <conditionalFormatting sqref="E137:F137">
    <cfRule type="expression" dxfId="2416" priority="1007">
      <formula>$A137="Non"</formula>
    </cfRule>
  </conditionalFormatting>
  <conditionalFormatting sqref="C137:D137">
    <cfRule type="cellIs" dxfId="2415" priority="1006" operator="equal">
      <formula>1</formula>
    </cfRule>
  </conditionalFormatting>
  <conditionalFormatting sqref="A137">
    <cfRule type="containsBlanks" dxfId="2414" priority="1014">
      <formula>LEN(TRIM(A137))=0</formula>
    </cfRule>
  </conditionalFormatting>
  <conditionalFormatting sqref="E136:F136">
    <cfRule type="expression" dxfId="2413" priority="1002">
      <formula>$A136="Non"</formula>
    </cfRule>
  </conditionalFormatting>
  <conditionalFormatting sqref="C136:D136">
    <cfRule type="cellIs" dxfId="2412" priority="1001" operator="equal">
      <formula>1</formula>
    </cfRule>
  </conditionalFormatting>
  <conditionalFormatting sqref="A136">
    <cfRule type="containsBlanks" dxfId="2411" priority="1000">
      <formula>LEN(TRIM(A136))=0</formula>
    </cfRule>
  </conditionalFormatting>
  <conditionalFormatting sqref="J136">
    <cfRule type="cellIs" dxfId="2410" priority="997" operator="equal">
      <formula>1</formula>
    </cfRule>
  </conditionalFormatting>
  <conditionalFormatting sqref="J135">
    <cfRule type="cellIs" dxfId="2409" priority="981" operator="equal">
      <formula>1</formula>
    </cfRule>
  </conditionalFormatting>
  <conditionalFormatting sqref="E135:F135">
    <cfRule type="expression" dxfId="2408" priority="980">
      <formula>$A135="Non"</formula>
    </cfRule>
  </conditionalFormatting>
  <conditionalFormatting sqref="C135:D135">
    <cfRule type="cellIs" dxfId="2407" priority="979" operator="equal">
      <formula>1</formula>
    </cfRule>
  </conditionalFormatting>
  <conditionalFormatting sqref="A135">
    <cfRule type="containsBlanks" dxfId="2406" priority="985">
      <formula>LEN(TRIM(A135))=0</formula>
    </cfRule>
  </conditionalFormatting>
  <conditionalFormatting sqref="J134">
    <cfRule type="cellIs" dxfId="2405" priority="973" operator="equal">
      <formula>1</formula>
    </cfRule>
  </conditionalFormatting>
  <conditionalFormatting sqref="E134:F134">
    <cfRule type="expression" dxfId="2404" priority="971">
      <formula>$A134="Non"</formula>
    </cfRule>
  </conditionalFormatting>
  <conditionalFormatting sqref="C134:D134">
    <cfRule type="cellIs" dxfId="2403" priority="970" operator="equal">
      <formula>1</formula>
    </cfRule>
  </conditionalFormatting>
  <conditionalFormatting sqref="A134">
    <cfRule type="containsBlanks" dxfId="2402" priority="978">
      <formula>LEN(TRIM(A134))=0</formula>
    </cfRule>
  </conditionalFormatting>
  <conditionalFormatting sqref="J133">
    <cfRule type="cellIs" dxfId="2401" priority="964" operator="equal">
      <formula>1</formula>
    </cfRule>
  </conditionalFormatting>
  <conditionalFormatting sqref="E133:F133">
    <cfRule type="expression" dxfId="2400" priority="962">
      <formula>$A133="Non"</formula>
    </cfRule>
  </conditionalFormatting>
  <conditionalFormatting sqref="C133:D133">
    <cfRule type="cellIs" dxfId="2399" priority="961" operator="equal">
      <formula>1</formula>
    </cfRule>
  </conditionalFormatting>
  <conditionalFormatting sqref="A133">
    <cfRule type="containsBlanks" dxfId="2398" priority="969">
      <formula>LEN(TRIM(A133))=0</formula>
    </cfRule>
  </conditionalFormatting>
  <conditionalFormatting sqref="J130">
    <cfRule type="cellIs" dxfId="2397" priority="960" operator="equal">
      <formula>1</formula>
    </cfRule>
  </conditionalFormatting>
  <conditionalFormatting sqref="J131">
    <cfRule type="cellIs" dxfId="2396" priority="953" operator="equal">
      <formula>1</formula>
    </cfRule>
  </conditionalFormatting>
  <conditionalFormatting sqref="E131:F131">
    <cfRule type="expression" dxfId="2395" priority="951">
      <formula>$A131="Non"</formula>
    </cfRule>
  </conditionalFormatting>
  <conditionalFormatting sqref="C131:D131">
    <cfRule type="cellIs" dxfId="2394" priority="950" operator="equal">
      <formula>1</formula>
    </cfRule>
  </conditionalFormatting>
  <conditionalFormatting sqref="A131">
    <cfRule type="containsBlanks" dxfId="2393" priority="958">
      <formula>LEN(TRIM(A131))=0</formula>
    </cfRule>
  </conditionalFormatting>
  <conditionalFormatting sqref="J132">
    <cfRule type="cellIs" dxfId="2392" priority="944" operator="equal">
      <formula>1</formula>
    </cfRule>
  </conditionalFormatting>
  <conditionalFormatting sqref="E132:F132">
    <cfRule type="expression" dxfId="2391" priority="942">
      <formula>$A132="Non"</formula>
    </cfRule>
  </conditionalFormatting>
  <conditionalFormatting sqref="C132:D132">
    <cfRule type="cellIs" dxfId="2390" priority="941" operator="equal">
      <formula>1</formula>
    </cfRule>
  </conditionalFormatting>
  <conditionalFormatting sqref="A132">
    <cfRule type="containsBlanks" dxfId="2389" priority="949">
      <formula>LEN(TRIM(A132))=0</formula>
    </cfRule>
  </conditionalFormatting>
  <conditionalFormatting sqref="E130:F130">
    <cfRule type="expression" dxfId="2388" priority="936">
      <formula>$A130="Non"</formula>
    </cfRule>
  </conditionalFormatting>
  <conditionalFormatting sqref="C130:D130">
    <cfRule type="cellIs" dxfId="2387" priority="935" operator="equal">
      <formula>1</formula>
    </cfRule>
  </conditionalFormatting>
  <conditionalFormatting sqref="A130">
    <cfRule type="containsBlanks" dxfId="2386" priority="940">
      <formula>LEN(TRIM(A130))=0</formula>
    </cfRule>
  </conditionalFormatting>
  <conditionalFormatting sqref="J269">
    <cfRule type="cellIs" dxfId="2385" priority="926" operator="equal">
      <formula>1</formula>
    </cfRule>
  </conditionalFormatting>
  <conditionalFormatting sqref="E269:F269">
    <cfRule type="expression" dxfId="2384" priority="924">
      <formula>$A269="Non"</formula>
    </cfRule>
  </conditionalFormatting>
  <conditionalFormatting sqref="C269:D269">
    <cfRule type="cellIs" dxfId="2383" priority="923" operator="equal">
      <formula>1</formula>
    </cfRule>
  </conditionalFormatting>
  <conditionalFormatting sqref="A269">
    <cfRule type="containsBlanks" dxfId="2382" priority="931">
      <formula>LEN(TRIM(A269))=0</formula>
    </cfRule>
  </conditionalFormatting>
  <conditionalFormatting sqref="E129:F129">
    <cfRule type="expression" dxfId="2381" priority="913">
      <formula>$A129="Non"</formula>
    </cfRule>
  </conditionalFormatting>
  <conditionalFormatting sqref="C129:D129">
    <cfRule type="cellIs" dxfId="2380" priority="918" operator="equal">
      <formula>1</formula>
    </cfRule>
  </conditionalFormatting>
  <conditionalFormatting sqref="J129">
    <cfRule type="cellIs" dxfId="2379" priority="912" operator="equal">
      <formula>1</formula>
    </cfRule>
  </conditionalFormatting>
  <conditionalFormatting sqref="A129">
    <cfRule type="containsBlanks" dxfId="2378" priority="920">
      <formula>LEN(TRIM(A129))=0</formula>
    </cfRule>
  </conditionalFormatting>
  <conditionalFormatting sqref="J127">
    <cfRule type="cellIs" dxfId="2377" priority="907" operator="equal">
      <formula>1</formula>
    </cfRule>
  </conditionalFormatting>
  <conditionalFormatting sqref="E127:F127">
    <cfRule type="expression" dxfId="2376" priority="906">
      <formula>$A127="Non"</formula>
    </cfRule>
  </conditionalFormatting>
  <conditionalFormatting sqref="C127:D127">
    <cfRule type="cellIs" dxfId="2375" priority="905" operator="equal">
      <formula>1</formula>
    </cfRule>
  </conditionalFormatting>
  <conditionalFormatting sqref="A127">
    <cfRule type="containsBlanks" dxfId="2374" priority="911">
      <formula>LEN(TRIM(A127))=0</formula>
    </cfRule>
  </conditionalFormatting>
  <conditionalFormatting sqref="J128">
    <cfRule type="cellIs" dxfId="2373" priority="900" operator="equal">
      <formula>1</formula>
    </cfRule>
  </conditionalFormatting>
  <conditionalFormatting sqref="E128:F128">
    <cfRule type="expression" dxfId="2372" priority="899">
      <formula>$A128="Non"</formula>
    </cfRule>
  </conditionalFormatting>
  <conditionalFormatting sqref="C128:D128">
    <cfRule type="cellIs" dxfId="2371" priority="898" operator="equal">
      <formula>1</formula>
    </cfRule>
  </conditionalFormatting>
  <conditionalFormatting sqref="A128">
    <cfRule type="containsBlanks" dxfId="2370" priority="904">
      <formula>LEN(TRIM(A128))=0</formula>
    </cfRule>
  </conditionalFormatting>
  <conditionalFormatting sqref="J124">
    <cfRule type="cellIs" dxfId="2369" priority="891" operator="equal">
      <formula>1</formula>
    </cfRule>
  </conditionalFormatting>
  <conditionalFormatting sqref="E124:F124">
    <cfRule type="expression" dxfId="2368" priority="890">
      <formula>$A124="Non"</formula>
    </cfRule>
  </conditionalFormatting>
  <conditionalFormatting sqref="C124:D124">
    <cfRule type="cellIs" dxfId="2367" priority="889" operator="equal">
      <formula>1</formula>
    </cfRule>
  </conditionalFormatting>
  <conditionalFormatting sqref="A124">
    <cfRule type="containsBlanks" dxfId="2366" priority="895">
      <formula>LEN(TRIM(A124))=0</formula>
    </cfRule>
  </conditionalFormatting>
  <conditionalFormatting sqref="J125">
    <cfRule type="cellIs" dxfId="2365" priority="883" operator="equal">
      <formula>1</formula>
    </cfRule>
  </conditionalFormatting>
  <conditionalFormatting sqref="E125:F125">
    <cfRule type="expression" dxfId="2364" priority="882">
      <formula>$A125="Non"</formula>
    </cfRule>
  </conditionalFormatting>
  <conditionalFormatting sqref="C125:D125">
    <cfRule type="cellIs" dxfId="2363" priority="881" operator="equal">
      <formula>1</formula>
    </cfRule>
  </conditionalFormatting>
  <conditionalFormatting sqref="A125">
    <cfRule type="containsBlanks" dxfId="2362" priority="887">
      <formula>LEN(TRIM(A125))=0</formula>
    </cfRule>
  </conditionalFormatting>
  <conditionalFormatting sqref="J126">
    <cfRule type="cellIs" dxfId="2361" priority="876" operator="equal">
      <formula>1</formula>
    </cfRule>
  </conditionalFormatting>
  <conditionalFormatting sqref="E126:F126">
    <cfRule type="expression" dxfId="2360" priority="875">
      <formula>$A126="Non"</formula>
    </cfRule>
  </conditionalFormatting>
  <conditionalFormatting sqref="C126:D126">
    <cfRule type="cellIs" dxfId="2359" priority="874" operator="equal">
      <formula>1</formula>
    </cfRule>
  </conditionalFormatting>
  <conditionalFormatting sqref="A126">
    <cfRule type="containsBlanks" dxfId="2358" priority="880">
      <formula>LEN(TRIM(A126))=0</formula>
    </cfRule>
  </conditionalFormatting>
  <conditionalFormatting sqref="J123">
    <cfRule type="cellIs" dxfId="2357" priority="865" operator="equal">
      <formula>1</formula>
    </cfRule>
  </conditionalFormatting>
  <conditionalFormatting sqref="E123:F123">
    <cfRule type="expression" dxfId="2356" priority="863">
      <formula>$A123="Non"</formula>
    </cfRule>
  </conditionalFormatting>
  <conditionalFormatting sqref="C123:D123">
    <cfRule type="cellIs" dxfId="2355" priority="862" operator="equal">
      <formula>1</formula>
    </cfRule>
  </conditionalFormatting>
  <conditionalFormatting sqref="A123">
    <cfRule type="containsBlanks" dxfId="2354" priority="870">
      <formula>LEN(TRIM(A123))=0</formula>
    </cfRule>
  </conditionalFormatting>
  <conditionalFormatting sqref="J121">
    <cfRule type="cellIs" dxfId="2353" priority="857" operator="equal">
      <formula>1</formula>
    </cfRule>
  </conditionalFormatting>
  <conditionalFormatting sqref="E121:F121">
    <cfRule type="expression" dxfId="2352" priority="856">
      <formula>$A121="Non"</formula>
    </cfRule>
  </conditionalFormatting>
  <conditionalFormatting sqref="C121:D121">
    <cfRule type="cellIs" dxfId="2351" priority="855" operator="equal">
      <formula>1</formula>
    </cfRule>
  </conditionalFormatting>
  <conditionalFormatting sqref="A121">
    <cfRule type="containsBlanks" dxfId="2350" priority="861">
      <formula>LEN(TRIM(A121))=0</formula>
    </cfRule>
  </conditionalFormatting>
  <conditionalFormatting sqref="J122">
    <cfRule type="cellIs" dxfId="2349" priority="849" operator="equal">
      <formula>1</formula>
    </cfRule>
  </conditionalFormatting>
  <conditionalFormatting sqref="E122:F122">
    <cfRule type="expression" dxfId="2348" priority="848">
      <formula>$A122="Non"</formula>
    </cfRule>
  </conditionalFormatting>
  <conditionalFormatting sqref="C122:D122">
    <cfRule type="cellIs" dxfId="2347" priority="847" operator="equal">
      <formula>1</formula>
    </cfRule>
  </conditionalFormatting>
  <conditionalFormatting sqref="A122">
    <cfRule type="containsBlanks" dxfId="2346" priority="853">
      <formula>LEN(TRIM(A122))=0</formula>
    </cfRule>
  </conditionalFormatting>
  <conditionalFormatting sqref="E120:F120">
    <cfRule type="expression" dxfId="2345" priority="844">
      <formula>$A120="Non"</formula>
    </cfRule>
  </conditionalFormatting>
  <conditionalFormatting sqref="J120">
    <cfRule type="cellIs" dxfId="2344" priority="840" operator="equal">
      <formula>1</formula>
    </cfRule>
  </conditionalFormatting>
  <conditionalFormatting sqref="C120:D120">
    <cfRule type="cellIs" dxfId="2343" priority="839" operator="equal">
      <formula>1</formula>
    </cfRule>
  </conditionalFormatting>
  <conditionalFormatting sqref="A120">
    <cfRule type="containsBlanks" dxfId="2342" priority="843">
      <formula>LEN(TRIM(A120))=0</formula>
    </cfRule>
  </conditionalFormatting>
  <conditionalFormatting sqref="J119">
    <cfRule type="cellIs" dxfId="2341" priority="833" operator="equal">
      <formula>1</formula>
    </cfRule>
  </conditionalFormatting>
  <conditionalFormatting sqref="E119:F119">
    <cfRule type="expression" dxfId="2340" priority="831">
      <formula>$A119="Non"</formula>
    </cfRule>
  </conditionalFormatting>
  <conditionalFormatting sqref="C119:D119">
    <cfRule type="cellIs" dxfId="2339" priority="830" operator="equal">
      <formula>1</formula>
    </cfRule>
  </conditionalFormatting>
  <conditionalFormatting sqref="A119">
    <cfRule type="containsBlanks" dxfId="2338" priority="837">
      <formula>LEN(TRIM(A119))=0</formula>
    </cfRule>
  </conditionalFormatting>
  <conditionalFormatting sqref="C118:D118">
    <cfRule type="cellIs" dxfId="2337" priority="822" operator="equal">
      <formula>1</formula>
    </cfRule>
  </conditionalFormatting>
  <conditionalFormatting sqref="A118">
    <cfRule type="containsBlanks" dxfId="2336" priority="825">
      <formula>LEN(TRIM(A118))=0</formula>
    </cfRule>
  </conditionalFormatting>
  <conditionalFormatting sqref="J118">
    <cfRule type="cellIs" dxfId="2335" priority="820" operator="equal">
      <formula>1</formula>
    </cfRule>
  </conditionalFormatting>
  <conditionalFormatting sqref="E118:F118">
    <cfRule type="expression" dxfId="2334" priority="819">
      <formula>$A118="Non"</formula>
    </cfRule>
  </conditionalFormatting>
  <conditionalFormatting sqref="E117:F117">
    <cfRule type="expression" dxfId="2333" priority="815">
      <formula>$A117="Non"</formula>
    </cfRule>
  </conditionalFormatting>
  <conditionalFormatting sqref="J117">
    <cfRule type="cellIs" dxfId="2332" priority="811" operator="equal">
      <formula>1</formula>
    </cfRule>
  </conditionalFormatting>
  <conditionalFormatting sqref="C117:D117">
    <cfRule type="cellIs" dxfId="2331" priority="810" operator="equal">
      <formula>1</formula>
    </cfRule>
  </conditionalFormatting>
  <conditionalFormatting sqref="A117">
    <cfRule type="containsBlanks" dxfId="2330" priority="814">
      <formula>LEN(TRIM(A117))=0</formula>
    </cfRule>
  </conditionalFormatting>
  <conditionalFormatting sqref="E116:F116">
    <cfRule type="expression" dxfId="2329" priority="802">
      <formula>$A116="Non"</formula>
    </cfRule>
  </conditionalFormatting>
  <conditionalFormatting sqref="C116:D116">
    <cfRule type="cellIs" dxfId="2328" priority="807" operator="equal">
      <formula>1</formula>
    </cfRule>
  </conditionalFormatting>
  <conditionalFormatting sqref="J116">
    <cfRule type="cellIs" dxfId="2327" priority="801" operator="equal">
      <formula>1</formula>
    </cfRule>
  </conditionalFormatting>
  <conditionalFormatting sqref="A116">
    <cfRule type="containsBlanks" dxfId="2326" priority="809">
      <formula>LEN(TRIM(A116))=0</formula>
    </cfRule>
  </conditionalFormatting>
  <conditionalFormatting sqref="E115:F115">
    <cfRule type="expression" dxfId="2325" priority="793">
      <formula>$A115="Non"</formula>
    </cfRule>
  </conditionalFormatting>
  <conditionalFormatting sqref="C115:D115">
    <cfRule type="cellIs" dxfId="2324" priority="798" operator="equal">
      <formula>1</formula>
    </cfRule>
  </conditionalFormatting>
  <conditionalFormatting sqref="J115">
    <cfRule type="cellIs" dxfId="2323" priority="792" operator="equal">
      <formula>1</formula>
    </cfRule>
  </conditionalFormatting>
  <conditionalFormatting sqref="A115">
    <cfRule type="containsBlanks" dxfId="2322" priority="800">
      <formula>LEN(TRIM(A115))=0</formula>
    </cfRule>
  </conditionalFormatting>
  <conditionalFormatting sqref="J114">
    <cfRule type="cellIs" dxfId="2321" priority="785" operator="equal">
      <formula>1</formula>
    </cfRule>
  </conditionalFormatting>
  <conditionalFormatting sqref="E114:F114">
    <cfRule type="expression" dxfId="2320" priority="783">
      <formula>$A114="Non"</formula>
    </cfRule>
  </conditionalFormatting>
  <conditionalFormatting sqref="C114:D114">
    <cfRule type="cellIs" dxfId="2319" priority="782" operator="equal">
      <formula>1</formula>
    </cfRule>
  </conditionalFormatting>
  <conditionalFormatting sqref="A114">
    <cfRule type="containsBlanks" dxfId="2318" priority="790">
      <formula>LEN(TRIM(A114))=0</formula>
    </cfRule>
  </conditionalFormatting>
  <conditionalFormatting sqref="J113">
    <cfRule type="cellIs" dxfId="2317" priority="776" operator="equal">
      <formula>1</formula>
    </cfRule>
  </conditionalFormatting>
  <conditionalFormatting sqref="E113:F113">
    <cfRule type="expression" dxfId="2316" priority="774">
      <formula>$A113="Non"</formula>
    </cfRule>
  </conditionalFormatting>
  <conditionalFormatting sqref="C113:D113">
    <cfRule type="cellIs" dxfId="2315" priority="773" operator="equal">
      <formula>1</formula>
    </cfRule>
  </conditionalFormatting>
  <conditionalFormatting sqref="A113">
    <cfRule type="containsBlanks" dxfId="2314" priority="781">
      <formula>LEN(TRIM(A113))=0</formula>
    </cfRule>
  </conditionalFormatting>
  <conditionalFormatting sqref="J112">
    <cfRule type="cellIs" dxfId="2313" priority="767" operator="equal">
      <formula>1</formula>
    </cfRule>
  </conditionalFormatting>
  <conditionalFormatting sqref="E112:F112">
    <cfRule type="expression" dxfId="2312" priority="765">
      <formula>$A112="Non"</formula>
    </cfRule>
  </conditionalFormatting>
  <conditionalFormatting sqref="C112:D112">
    <cfRule type="cellIs" dxfId="2311" priority="764" operator="equal">
      <formula>1</formula>
    </cfRule>
  </conditionalFormatting>
  <conditionalFormatting sqref="A112">
    <cfRule type="containsBlanks" dxfId="2310" priority="772">
      <formula>LEN(TRIM(A112))=0</formula>
    </cfRule>
  </conditionalFormatting>
  <conditionalFormatting sqref="C111:D111">
    <cfRule type="cellIs" dxfId="2309" priority="759" operator="equal">
      <formula>1</formula>
    </cfRule>
  </conditionalFormatting>
  <conditionalFormatting sqref="A111">
    <cfRule type="containsBlanks" dxfId="2308" priority="762">
      <formula>LEN(TRIM(A111))=0</formula>
    </cfRule>
  </conditionalFormatting>
  <conditionalFormatting sqref="J111">
    <cfRule type="cellIs" dxfId="2307" priority="757" operator="equal">
      <formula>1</formula>
    </cfRule>
  </conditionalFormatting>
  <conditionalFormatting sqref="E111:F111">
    <cfRule type="expression" dxfId="2306" priority="756">
      <formula>$A111="Non"</formula>
    </cfRule>
  </conditionalFormatting>
  <conditionalFormatting sqref="J110">
    <cfRule type="cellIs" dxfId="2305" priority="750" operator="equal">
      <formula>1</formula>
    </cfRule>
  </conditionalFormatting>
  <conditionalFormatting sqref="E110:F110">
    <cfRule type="expression" dxfId="2304" priority="748">
      <formula>$A110="Non"</formula>
    </cfRule>
  </conditionalFormatting>
  <conditionalFormatting sqref="C110:D110">
    <cfRule type="cellIs" dxfId="2303" priority="747" operator="equal">
      <formula>1</formula>
    </cfRule>
  </conditionalFormatting>
  <conditionalFormatting sqref="A110">
    <cfRule type="containsBlanks" dxfId="2302" priority="755">
      <formula>LEN(TRIM(A110))=0</formula>
    </cfRule>
  </conditionalFormatting>
  <conditionalFormatting sqref="J109">
    <cfRule type="cellIs" dxfId="2301" priority="741" operator="equal">
      <formula>1</formula>
    </cfRule>
  </conditionalFormatting>
  <conditionalFormatting sqref="E109:F109">
    <cfRule type="expression" dxfId="2300" priority="739">
      <formula>$A109="Non"</formula>
    </cfRule>
  </conditionalFormatting>
  <conditionalFormatting sqref="C109:D109">
    <cfRule type="cellIs" dxfId="2299" priority="738" operator="equal">
      <formula>1</formula>
    </cfRule>
  </conditionalFormatting>
  <conditionalFormatting sqref="A109">
    <cfRule type="containsBlanks" dxfId="2298" priority="746">
      <formula>LEN(TRIM(A109))=0</formula>
    </cfRule>
  </conditionalFormatting>
  <conditionalFormatting sqref="J108">
    <cfRule type="cellIs" dxfId="2297" priority="732" operator="equal">
      <formula>1</formula>
    </cfRule>
  </conditionalFormatting>
  <conditionalFormatting sqref="E108:F108">
    <cfRule type="expression" dxfId="2296" priority="730">
      <formula>$A108="Non"</formula>
    </cfRule>
  </conditionalFormatting>
  <conditionalFormatting sqref="C108:D108">
    <cfRule type="cellIs" dxfId="2295" priority="729" operator="equal">
      <formula>1</formula>
    </cfRule>
  </conditionalFormatting>
  <conditionalFormatting sqref="A108">
    <cfRule type="containsBlanks" dxfId="2294" priority="737">
      <formula>LEN(TRIM(A108))=0</formula>
    </cfRule>
  </conditionalFormatting>
  <conditionalFormatting sqref="J107">
    <cfRule type="cellIs" dxfId="2293" priority="723" operator="equal">
      <formula>1</formula>
    </cfRule>
  </conditionalFormatting>
  <conditionalFormatting sqref="E107:F107">
    <cfRule type="expression" dxfId="2292" priority="721">
      <formula>$A107="Non"</formula>
    </cfRule>
  </conditionalFormatting>
  <conditionalFormatting sqref="C107:D107">
    <cfRule type="cellIs" dxfId="2291" priority="720" operator="equal">
      <formula>1</formula>
    </cfRule>
  </conditionalFormatting>
  <conditionalFormatting sqref="A107">
    <cfRule type="containsBlanks" dxfId="2290" priority="728">
      <formula>LEN(TRIM(A107))=0</formula>
    </cfRule>
  </conditionalFormatting>
  <conditionalFormatting sqref="J105">
    <cfRule type="cellIs" dxfId="2289" priority="713" operator="equal">
      <formula>1</formula>
    </cfRule>
  </conditionalFormatting>
  <conditionalFormatting sqref="E105:F105">
    <cfRule type="expression" dxfId="2288" priority="712">
      <formula>$A105="Non"</formula>
    </cfRule>
  </conditionalFormatting>
  <conditionalFormatting sqref="C105:D105">
    <cfRule type="cellIs" dxfId="2287" priority="711" operator="equal">
      <formula>1</formula>
    </cfRule>
  </conditionalFormatting>
  <conditionalFormatting sqref="A105">
    <cfRule type="containsBlanks" dxfId="2286" priority="717">
      <formula>LEN(TRIM(A105))=0</formula>
    </cfRule>
  </conditionalFormatting>
  <conditionalFormatting sqref="J106">
    <cfRule type="cellIs" dxfId="2285" priority="706" operator="equal">
      <formula>1</formula>
    </cfRule>
  </conditionalFormatting>
  <conditionalFormatting sqref="E106:F106">
    <cfRule type="expression" dxfId="2284" priority="705">
      <formula>$A106="Non"</formula>
    </cfRule>
  </conditionalFormatting>
  <conditionalFormatting sqref="C106:D106">
    <cfRule type="cellIs" dxfId="2283" priority="704" operator="equal">
      <formula>1</formula>
    </cfRule>
  </conditionalFormatting>
  <conditionalFormatting sqref="A106">
    <cfRule type="containsBlanks" dxfId="2282" priority="710">
      <formula>LEN(TRIM(A106))=0</formula>
    </cfRule>
  </conditionalFormatting>
  <conditionalFormatting sqref="J104">
    <cfRule type="cellIs" dxfId="2281" priority="697" operator="equal">
      <formula>1</formula>
    </cfRule>
  </conditionalFormatting>
  <conditionalFormatting sqref="E104:F104">
    <cfRule type="expression" dxfId="2280" priority="696">
      <formula>$A104="Non"</formula>
    </cfRule>
  </conditionalFormatting>
  <conditionalFormatting sqref="C104:D104">
    <cfRule type="cellIs" dxfId="2279" priority="695" operator="equal">
      <formula>1</formula>
    </cfRule>
  </conditionalFormatting>
  <conditionalFormatting sqref="A104">
    <cfRule type="containsBlanks" dxfId="2278" priority="701">
      <formula>LEN(TRIM(A104))=0</formula>
    </cfRule>
  </conditionalFormatting>
  <conditionalFormatting sqref="J103">
    <cfRule type="cellIs" dxfId="2277" priority="689" operator="equal">
      <formula>1</formula>
    </cfRule>
  </conditionalFormatting>
  <conditionalFormatting sqref="E103:F103">
    <cfRule type="expression" dxfId="2276" priority="687">
      <formula>$A103="Non"</formula>
    </cfRule>
  </conditionalFormatting>
  <conditionalFormatting sqref="C103:D103">
    <cfRule type="cellIs" dxfId="2275" priority="686" operator="equal">
      <formula>1</formula>
    </cfRule>
  </conditionalFormatting>
  <conditionalFormatting sqref="A103">
    <cfRule type="containsBlanks" dxfId="2274" priority="694">
      <formula>LEN(TRIM(A103))=0</formula>
    </cfRule>
  </conditionalFormatting>
  <conditionalFormatting sqref="J102">
    <cfRule type="cellIs" dxfId="2273" priority="678" operator="equal">
      <formula>1</formula>
    </cfRule>
  </conditionalFormatting>
  <conditionalFormatting sqref="E102:F102">
    <cfRule type="expression" dxfId="2272" priority="676">
      <formula>$A102="Non"</formula>
    </cfRule>
  </conditionalFormatting>
  <conditionalFormatting sqref="C102:D102">
    <cfRule type="cellIs" dxfId="2271" priority="675" operator="equal">
      <formula>1</formula>
    </cfRule>
  </conditionalFormatting>
  <conditionalFormatting sqref="A102">
    <cfRule type="containsBlanks" dxfId="2270" priority="682">
      <formula>LEN(TRIM(A102))=0</formula>
    </cfRule>
  </conditionalFormatting>
  <conditionalFormatting sqref="J101">
    <cfRule type="cellIs" dxfId="2269" priority="669" operator="equal">
      <formula>1</formula>
    </cfRule>
  </conditionalFormatting>
  <conditionalFormatting sqref="E101:F101">
    <cfRule type="expression" dxfId="2268" priority="667">
      <formula>$A101="Non"</formula>
    </cfRule>
  </conditionalFormatting>
  <conditionalFormatting sqref="C101:D101">
    <cfRule type="cellIs" dxfId="2267" priority="666" operator="equal">
      <formula>1</formula>
    </cfRule>
  </conditionalFormatting>
  <conditionalFormatting sqref="A101">
    <cfRule type="containsBlanks" dxfId="2266" priority="674">
      <formula>LEN(TRIM(A101))=0</formula>
    </cfRule>
  </conditionalFormatting>
  <conditionalFormatting sqref="J100">
    <cfRule type="cellIs" dxfId="2265" priority="661" operator="equal">
      <formula>1</formula>
    </cfRule>
  </conditionalFormatting>
  <conditionalFormatting sqref="E100:F100">
    <cfRule type="expression" dxfId="2264" priority="660">
      <formula>$A100="Non"</formula>
    </cfRule>
  </conditionalFormatting>
  <conditionalFormatting sqref="C100:D100">
    <cfRule type="cellIs" dxfId="2263" priority="659" operator="equal">
      <formula>1</formula>
    </cfRule>
  </conditionalFormatting>
  <conditionalFormatting sqref="A100">
    <cfRule type="containsBlanks" dxfId="2262" priority="665">
      <formula>LEN(TRIM(A100))=0</formula>
    </cfRule>
  </conditionalFormatting>
  <conditionalFormatting sqref="J99">
    <cfRule type="cellIs" dxfId="2261" priority="653" operator="equal">
      <formula>1</formula>
    </cfRule>
  </conditionalFormatting>
  <conditionalFormatting sqref="E99:F99">
    <cfRule type="expression" dxfId="2260" priority="651">
      <formula>$A99="Non"</formula>
    </cfRule>
  </conditionalFormatting>
  <conditionalFormatting sqref="C99:D99">
    <cfRule type="cellIs" dxfId="2259" priority="650" operator="equal">
      <formula>1</formula>
    </cfRule>
  </conditionalFormatting>
  <conditionalFormatting sqref="A99">
    <cfRule type="containsBlanks" dxfId="2258" priority="658">
      <formula>LEN(TRIM(A99))=0</formula>
    </cfRule>
  </conditionalFormatting>
  <conditionalFormatting sqref="E98:F98">
    <cfRule type="expression" dxfId="2257" priority="643">
      <formula>$A98="Non"</formula>
    </cfRule>
  </conditionalFormatting>
  <conditionalFormatting sqref="C98:D98">
    <cfRule type="cellIs" dxfId="2256" priority="642" operator="equal">
      <formula>1</formula>
    </cfRule>
  </conditionalFormatting>
  <conditionalFormatting sqref="A98">
    <cfRule type="containsBlanks" dxfId="2255" priority="649">
      <formula>LEN(TRIM(A98))=0</formula>
    </cfRule>
  </conditionalFormatting>
  <conditionalFormatting sqref="J98">
    <cfRule type="cellIs" dxfId="2254" priority="639" operator="equal">
      <formula>1</formula>
    </cfRule>
  </conditionalFormatting>
  <conditionalFormatting sqref="J97">
    <cfRule type="cellIs" dxfId="2253" priority="632" operator="equal">
      <formula>1</formula>
    </cfRule>
  </conditionalFormatting>
  <conditionalFormatting sqref="E97:F97">
    <cfRule type="expression" dxfId="2252" priority="631">
      <formula>$A97="Non"</formula>
    </cfRule>
  </conditionalFormatting>
  <conditionalFormatting sqref="C97:D97">
    <cfRule type="cellIs" dxfId="2251" priority="630" operator="equal">
      <formula>1</formula>
    </cfRule>
  </conditionalFormatting>
  <conditionalFormatting sqref="A97">
    <cfRule type="containsBlanks" dxfId="2250" priority="636">
      <formula>LEN(TRIM(A97))=0</formula>
    </cfRule>
  </conditionalFormatting>
  <conditionalFormatting sqref="J96">
    <cfRule type="cellIs" dxfId="2249" priority="625" operator="equal">
      <formula>1</formula>
    </cfRule>
  </conditionalFormatting>
  <conditionalFormatting sqref="E96:F96">
    <cfRule type="expression" dxfId="2248" priority="624">
      <formula>$A96="Non"</formula>
    </cfRule>
  </conditionalFormatting>
  <conditionalFormatting sqref="C96:D96">
    <cfRule type="cellIs" dxfId="2247" priority="623" operator="equal">
      <formula>1</formula>
    </cfRule>
  </conditionalFormatting>
  <conditionalFormatting sqref="A96">
    <cfRule type="containsBlanks" dxfId="2246" priority="629">
      <formula>LEN(TRIM(A96))=0</formula>
    </cfRule>
  </conditionalFormatting>
  <conditionalFormatting sqref="J93:J94">
    <cfRule type="cellIs" dxfId="2245" priority="617" operator="equal">
      <formula>1</formula>
    </cfRule>
  </conditionalFormatting>
  <conditionalFormatting sqref="E93:F94">
    <cfRule type="expression" dxfId="2244" priority="615">
      <formula>$A93="Non"</formula>
    </cfRule>
  </conditionalFormatting>
  <conditionalFormatting sqref="C93:D94">
    <cfRule type="cellIs" dxfId="2243" priority="614" operator="equal">
      <formula>1</formula>
    </cfRule>
  </conditionalFormatting>
  <conditionalFormatting sqref="A93:A94">
    <cfRule type="containsBlanks" dxfId="2242" priority="622">
      <formula>LEN(TRIM(A93))=0</formula>
    </cfRule>
  </conditionalFormatting>
  <conditionalFormatting sqref="J95">
    <cfRule type="cellIs" dxfId="2241" priority="609" operator="equal">
      <formula>1</formula>
    </cfRule>
  </conditionalFormatting>
  <conditionalFormatting sqref="E95:F95">
    <cfRule type="expression" dxfId="2240" priority="608">
      <formula>$A95="Non"</formula>
    </cfRule>
  </conditionalFormatting>
  <conditionalFormatting sqref="C95:D95">
    <cfRule type="cellIs" dxfId="2239" priority="607" operator="equal">
      <formula>1</formula>
    </cfRule>
  </conditionalFormatting>
  <conditionalFormatting sqref="A95">
    <cfRule type="containsBlanks" dxfId="2238" priority="613">
      <formula>LEN(TRIM(A95))=0</formula>
    </cfRule>
  </conditionalFormatting>
  <conditionalFormatting sqref="J92">
    <cfRule type="cellIs" dxfId="2237" priority="600" operator="equal">
      <formula>1</formula>
    </cfRule>
  </conditionalFormatting>
  <conditionalFormatting sqref="E92:F92">
    <cfRule type="expression" dxfId="2236" priority="599">
      <formula>$A92="Non"</formula>
    </cfRule>
  </conditionalFormatting>
  <conditionalFormatting sqref="C92:D92">
    <cfRule type="cellIs" dxfId="2235" priority="598" operator="equal">
      <formula>1</formula>
    </cfRule>
  </conditionalFormatting>
  <conditionalFormatting sqref="A92">
    <cfRule type="containsBlanks" dxfId="2234" priority="604">
      <formula>LEN(TRIM(A92))=0</formula>
    </cfRule>
  </conditionalFormatting>
  <conditionalFormatting sqref="J90">
    <cfRule type="cellIs" dxfId="2233" priority="591" operator="equal">
      <formula>1</formula>
    </cfRule>
  </conditionalFormatting>
  <conditionalFormatting sqref="E90:F90">
    <cfRule type="expression" dxfId="2232" priority="590">
      <formula>$A90="Non"</formula>
    </cfRule>
  </conditionalFormatting>
  <conditionalFormatting sqref="C90:D90">
    <cfRule type="cellIs" dxfId="2231" priority="589" operator="equal">
      <formula>1</formula>
    </cfRule>
  </conditionalFormatting>
  <conditionalFormatting sqref="A90">
    <cfRule type="containsBlanks" dxfId="2230" priority="595">
      <formula>LEN(TRIM(A90))=0</formula>
    </cfRule>
  </conditionalFormatting>
  <conditionalFormatting sqref="J91">
    <cfRule type="cellIs" dxfId="2229" priority="584" operator="equal">
      <formula>1</formula>
    </cfRule>
  </conditionalFormatting>
  <conditionalFormatting sqref="E91:F91">
    <cfRule type="expression" dxfId="2228" priority="583">
      <formula>$A91="Non"</formula>
    </cfRule>
  </conditionalFormatting>
  <conditionalFormatting sqref="C91:D91">
    <cfRule type="cellIs" dxfId="2227" priority="582" operator="equal">
      <formula>1</formula>
    </cfRule>
  </conditionalFormatting>
  <conditionalFormatting sqref="A91">
    <cfRule type="containsBlanks" dxfId="2226" priority="588">
      <formula>LEN(TRIM(A91))=0</formula>
    </cfRule>
  </conditionalFormatting>
  <conditionalFormatting sqref="J89">
    <cfRule type="cellIs" dxfId="2225" priority="574" operator="equal">
      <formula>1</formula>
    </cfRule>
  </conditionalFormatting>
  <conditionalFormatting sqref="E89:F89">
    <cfRule type="expression" dxfId="2224" priority="573">
      <formula>$A89="Non"</formula>
    </cfRule>
  </conditionalFormatting>
  <conditionalFormatting sqref="C89:D89">
    <cfRule type="cellIs" dxfId="2223" priority="572" operator="equal">
      <formula>1</formula>
    </cfRule>
  </conditionalFormatting>
  <conditionalFormatting sqref="A89">
    <cfRule type="containsBlanks" dxfId="2222" priority="578">
      <formula>LEN(TRIM(A89))=0</formula>
    </cfRule>
  </conditionalFormatting>
  <conditionalFormatting sqref="J87">
    <cfRule type="cellIs" dxfId="2221" priority="567" operator="equal">
      <formula>1</formula>
    </cfRule>
  </conditionalFormatting>
  <conditionalFormatting sqref="E87:F87">
    <cfRule type="expression" dxfId="2220" priority="566">
      <formula>$A87="Non"</formula>
    </cfRule>
  </conditionalFormatting>
  <conditionalFormatting sqref="C87:D87">
    <cfRule type="cellIs" dxfId="2219" priority="565" operator="equal">
      <formula>1</formula>
    </cfRule>
  </conditionalFormatting>
  <conditionalFormatting sqref="A87">
    <cfRule type="containsBlanks" dxfId="2218" priority="571">
      <formula>LEN(TRIM(A87))=0</formula>
    </cfRule>
  </conditionalFormatting>
  <conditionalFormatting sqref="J88">
    <cfRule type="cellIs" dxfId="2217" priority="560" operator="equal">
      <formula>1</formula>
    </cfRule>
  </conditionalFormatting>
  <conditionalFormatting sqref="E88:F88">
    <cfRule type="expression" dxfId="2216" priority="559">
      <formula>$A88="Non"</formula>
    </cfRule>
  </conditionalFormatting>
  <conditionalFormatting sqref="C88:D88">
    <cfRule type="cellIs" dxfId="2215" priority="558" operator="equal">
      <formula>1</formula>
    </cfRule>
  </conditionalFormatting>
  <conditionalFormatting sqref="A88">
    <cfRule type="containsBlanks" dxfId="2214" priority="564">
      <formula>LEN(TRIM(A88))=0</formula>
    </cfRule>
  </conditionalFormatting>
  <conditionalFormatting sqref="J86">
    <cfRule type="cellIs" dxfId="2213" priority="551" operator="equal">
      <formula>1</formula>
    </cfRule>
  </conditionalFormatting>
  <conditionalFormatting sqref="E86:F86">
    <cfRule type="expression" dxfId="2212" priority="550">
      <formula>$A86="Non"</formula>
    </cfRule>
  </conditionalFormatting>
  <conditionalFormatting sqref="C86:D86">
    <cfRule type="cellIs" dxfId="2211" priority="549" operator="equal">
      <formula>1</formula>
    </cfRule>
  </conditionalFormatting>
  <conditionalFormatting sqref="A86">
    <cfRule type="containsBlanks" dxfId="2210" priority="555">
      <formula>LEN(TRIM(A86))=0</formula>
    </cfRule>
  </conditionalFormatting>
  <conditionalFormatting sqref="J85">
    <cfRule type="cellIs" dxfId="2209" priority="543" operator="equal">
      <formula>1</formula>
    </cfRule>
  </conditionalFormatting>
  <conditionalFormatting sqref="E85:F85">
    <cfRule type="expression" dxfId="2208" priority="541">
      <formula>$A85="Non"</formula>
    </cfRule>
  </conditionalFormatting>
  <conditionalFormatting sqref="C85:D85">
    <cfRule type="cellIs" dxfId="2207" priority="540" operator="equal">
      <formula>1</formula>
    </cfRule>
  </conditionalFormatting>
  <conditionalFormatting sqref="A85">
    <cfRule type="containsBlanks" dxfId="2206" priority="548">
      <formula>LEN(TRIM(A85))=0</formula>
    </cfRule>
  </conditionalFormatting>
  <conditionalFormatting sqref="J84">
    <cfRule type="cellIs" dxfId="2205" priority="534" operator="equal">
      <formula>1</formula>
    </cfRule>
  </conditionalFormatting>
  <conditionalFormatting sqref="E84:F84">
    <cfRule type="expression" dxfId="2204" priority="532">
      <formula>$A84="Non"</formula>
    </cfRule>
  </conditionalFormatting>
  <conditionalFormatting sqref="C84:D84">
    <cfRule type="cellIs" dxfId="2203" priority="531" operator="equal">
      <formula>1</formula>
    </cfRule>
  </conditionalFormatting>
  <conditionalFormatting sqref="A84">
    <cfRule type="containsBlanks" dxfId="2202" priority="539">
      <formula>LEN(TRIM(A84))=0</formula>
    </cfRule>
  </conditionalFormatting>
  <conditionalFormatting sqref="J83">
    <cfRule type="cellIs" dxfId="2201" priority="525" operator="equal">
      <formula>1</formula>
    </cfRule>
  </conditionalFormatting>
  <conditionalFormatting sqref="E83:F83">
    <cfRule type="expression" dxfId="2200" priority="523">
      <formula>$A83="Non"</formula>
    </cfRule>
  </conditionalFormatting>
  <conditionalFormatting sqref="C83:D83">
    <cfRule type="cellIs" dxfId="2199" priority="522" operator="equal">
      <formula>1</formula>
    </cfRule>
  </conditionalFormatting>
  <conditionalFormatting sqref="A83">
    <cfRule type="containsBlanks" dxfId="2198" priority="530">
      <formula>LEN(TRIM(A83))=0</formula>
    </cfRule>
  </conditionalFormatting>
  <conditionalFormatting sqref="J81">
    <cfRule type="cellIs" dxfId="2197" priority="516" operator="equal">
      <formula>1</formula>
    </cfRule>
  </conditionalFormatting>
  <conditionalFormatting sqref="E81:F81">
    <cfRule type="expression" dxfId="2196" priority="514">
      <formula>$A81="Non"</formula>
    </cfRule>
  </conditionalFormatting>
  <conditionalFormatting sqref="C81:D81">
    <cfRule type="cellIs" dxfId="2195" priority="513" operator="equal">
      <formula>1</formula>
    </cfRule>
  </conditionalFormatting>
  <conditionalFormatting sqref="A81">
    <cfRule type="containsBlanks" dxfId="2194" priority="521">
      <formula>LEN(TRIM(A81))=0</formula>
    </cfRule>
  </conditionalFormatting>
  <conditionalFormatting sqref="J82">
    <cfRule type="cellIs" dxfId="2193" priority="508" operator="equal">
      <formula>1</formula>
    </cfRule>
  </conditionalFormatting>
  <conditionalFormatting sqref="E82:F82">
    <cfRule type="expression" dxfId="2192" priority="507">
      <formula>$A82="Non"</formula>
    </cfRule>
  </conditionalFormatting>
  <conditionalFormatting sqref="C82:D82">
    <cfRule type="cellIs" dxfId="2191" priority="506" operator="equal">
      <formula>1</formula>
    </cfRule>
  </conditionalFormatting>
  <conditionalFormatting sqref="A82">
    <cfRule type="containsBlanks" dxfId="2190" priority="512">
      <formula>LEN(TRIM(A82))=0</formula>
    </cfRule>
  </conditionalFormatting>
  <conditionalFormatting sqref="J79">
    <cfRule type="cellIs" dxfId="2189" priority="499" operator="equal">
      <formula>1</formula>
    </cfRule>
  </conditionalFormatting>
  <conditionalFormatting sqref="E79:F79">
    <cfRule type="expression" dxfId="2188" priority="498">
      <formula>$A79="Non"</formula>
    </cfRule>
  </conditionalFormatting>
  <conditionalFormatting sqref="C79:D79">
    <cfRule type="cellIs" dxfId="2187" priority="497" operator="equal">
      <formula>1</formula>
    </cfRule>
  </conditionalFormatting>
  <conditionalFormatting sqref="A79">
    <cfRule type="containsBlanks" dxfId="2186" priority="503">
      <formula>LEN(TRIM(A79))=0</formula>
    </cfRule>
  </conditionalFormatting>
  <conditionalFormatting sqref="J80">
    <cfRule type="cellIs" dxfId="2185" priority="492" operator="equal">
      <formula>1</formula>
    </cfRule>
  </conditionalFormatting>
  <conditionalFormatting sqref="E80:F80">
    <cfRule type="expression" dxfId="2184" priority="491">
      <formula>$A80="Non"</formula>
    </cfRule>
  </conditionalFormatting>
  <conditionalFormatting sqref="C80:D80">
    <cfRule type="cellIs" dxfId="2183" priority="490" operator="equal">
      <formula>1</formula>
    </cfRule>
  </conditionalFormatting>
  <conditionalFormatting sqref="A80">
    <cfRule type="containsBlanks" dxfId="2182" priority="496">
      <formula>LEN(TRIM(A80))=0</formula>
    </cfRule>
  </conditionalFormatting>
  <conditionalFormatting sqref="J77:J78">
    <cfRule type="cellIs" dxfId="2181" priority="484" operator="equal">
      <formula>1</formula>
    </cfRule>
  </conditionalFormatting>
  <conditionalFormatting sqref="E77:F78">
    <cfRule type="expression" dxfId="2180" priority="482">
      <formula>$A77="Non"</formula>
    </cfRule>
  </conditionalFormatting>
  <conditionalFormatting sqref="C77:D78">
    <cfRule type="cellIs" dxfId="2179" priority="481" operator="equal">
      <formula>1</formula>
    </cfRule>
  </conditionalFormatting>
  <conditionalFormatting sqref="A77:A78">
    <cfRule type="containsBlanks" dxfId="2178" priority="489">
      <formula>LEN(TRIM(A77))=0</formula>
    </cfRule>
  </conditionalFormatting>
  <conditionalFormatting sqref="J73:J76">
    <cfRule type="cellIs" dxfId="2177" priority="475" operator="equal">
      <formula>1</formula>
    </cfRule>
  </conditionalFormatting>
  <conditionalFormatting sqref="E73:F76">
    <cfRule type="expression" dxfId="2176" priority="473">
      <formula>$A73="Non"</formula>
    </cfRule>
  </conditionalFormatting>
  <conditionalFormatting sqref="C73:D76">
    <cfRule type="cellIs" dxfId="2175" priority="472" operator="equal">
      <formula>1</formula>
    </cfRule>
  </conditionalFormatting>
  <conditionalFormatting sqref="A73:A76">
    <cfRule type="containsBlanks" dxfId="2174" priority="480">
      <formula>LEN(TRIM(A73))=0</formula>
    </cfRule>
  </conditionalFormatting>
  <conditionalFormatting sqref="J69:J72">
    <cfRule type="cellIs" dxfId="2173" priority="466" operator="equal">
      <formula>1</formula>
    </cfRule>
  </conditionalFormatting>
  <conditionalFormatting sqref="E69:F72">
    <cfRule type="expression" dxfId="2172" priority="464">
      <formula>$A69="Non"</formula>
    </cfRule>
  </conditionalFormatting>
  <conditionalFormatting sqref="C69:D72">
    <cfRule type="cellIs" dxfId="2171" priority="463" operator="equal">
      <formula>1</formula>
    </cfRule>
  </conditionalFormatting>
  <conditionalFormatting sqref="A69:A72">
    <cfRule type="containsBlanks" dxfId="2170" priority="471">
      <formula>LEN(TRIM(A69))=0</formula>
    </cfRule>
  </conditionalFormatting>
  <conditionalFormatting sqref="J68">
    <cfRule type="cellIs" dxfId="2169" priority="457" operator="equal">
      <formula>1</formula>
    </cfRule>
  </conditionalFormatting>
  <conditionalFormatting sqref="E68:F68">
    <cfRule type="expression" dxfId="2168" priority="455">
      <formula>$A68="Non"</formula>
    </cfRule>
  </conditionalFormatting>
  <conditionalFormatting sqref="C68:D68">
    <cfRule type="cellIs" dxfId="2167" priority="454" operator="equal">
      <formula>1</formula>
    </cfRule>
  </conditionalFormatting>
  <conditionalFormatting sqref="A68">
    <cfRule type="containsBlanks" dxfId="2166" priority="462">
      <formula>LEN(TRIM(A68))=0</formula>
    </cfRule>
  </conditionalFormatting>
  <conditionalFormatting sqref="J65">
    <cfRule type="cellIs" dxfId="2165" priority="439" operator="equal">
      <formula>1</formula>
    </cfRule>
  </conditionalFormatting>
  <conditionalFormatting sqref="E65:F65">
    <cfRule type="expression" dxfId="2164" priority="437">
      <formula>$A65="Non"</formula>
    </cfRule>
  </conditionalFormatting>
  <conditionalFormatting sqref="C65:D65">
    <cfRule type="cellIs" dxfId="2163" priority="436" operator="equal">
      <formula>1</formula>
    </cfRule>
  </conditionalFormatting>
  <conditionalFormatting sqref="A65">
    <cfRule type="containsBlanks" dxfId="2162" priority="444">
      <formula>LEN(TRIM(A65))=0</formula>
    </cfRule>
  </conditionalFormatting>
  <conditionalFormatting sqref="J63">
    <cfRule type="cellIs" dxfId="2161" priority="430" operator="equal">
      <formula>1</formula>
    </cfRule>
  </conditionalFormatting>
  <conditionalFormatting sqref="E63:F63">
    <cfRule type="expression" dxfId="2160" priority="428">
      <formula>$A63="Non"</formula>
    </cfRule>
  </conditionalFormatting>
  <conditionalFormatting sqref="C63:D63">
    <cfRule type="cellIs" dxfId="2159" priority="427" operator="equal">
      <formula>1</formula>
    </cfRule>
  </conditionalFormatting>
  <conditionalFormatting sqref="A63">
    <cfRule type="containsBlanks" dxfId="2158" priority="435">
      <formula>LEN(TRIM(A63))=0</formula>
    </cfRule>
  </conditionalFormatting>
  <conditionalFormatting sqref="J64">
    <cfRule type="cellIs" dxfId="2157" priority="422" operator="equal">
      <formula>1</formula>
    </cfRule>
  </conditionalFormatting>
  <conditionalFormatting sqref="E64:F64">
    <cfRule type="expression" dxfId="2156" priority="421">
      <formula>$A64="Non"</formula>
    </cfRule>
  </conditionalFormatting>
  <conditionalFormatting sqref="C64:D64">
    <cfRule type="cellIs" dxfId="2155" priority="420" operator="equal">
      <formula>1</formula>
    </cfRule>
  </conditionalFormatting>
  <conditionalFormatting sqref="A64">
    <cfRule type="containsBlanks" dxfId="2154" priority="426">
      <formula>LEN(TRIM(A64))=0</formula>
    </cfRule>
  </conditionalFormatting>
  <conditionalFormatting sqref="J62">
    <cfRule type="cellIs" dxfId="2153" priority="414" operator="equal">
      <formula>1</formula>
    </cfRule>
  </conditionalFormatting>
  <conditionalFormatting sqref="E62:F62">
    <cfRule type="expression" dxfId="2152" priority="412">
      <formula>$A62="Non"</formula>
    </cfRule>
  </conditionalFormatting>
  <conditionalFormatting sqref="C62:D62">
    <cfRule type="cellIs" dxfId="2151" priority="411" operator="equal">
      <formula>1</formula>
    </cfRule>
  </conditionalFormatting>
  <conditionalFormatting sqref="A62">
    <cfRule type="containsBlanks" dxfId="2150" priority="419">
      <formula>LEN(TRIM(A62))=0</formula>
    </cfRule>
  </conditionalFormatting>
  <conditionalFormatting sqref="J61">
    <cfRule type="cellIs" dxfId="2149" priority="404" operator="equal">
      <formula>1</formula>
    </cfRule>
  </conditionalFormatting>
  <conditionalFormatting sqref="E61:F61">
    <cfRule type="expression" dxfId="2148" priority="402">
      <formula>$A61="Non"</formula>
    </cfRule>
  </conditionalFormatting>
  <conditionalFormatting sqref="C61:D61">
    <cfRule type="cellIs" dxfId="2147" priority="401" operator="equal">
      <formula>1</formula>
    </cfRule>
  </conditionalFormatting>
  <conditionalFormatting sqref="A61">
    <cfRule type="containsBlanks" dxfId="2146" priority="409">
      <formula>LEN(TRIM(A61))=0</formula>
    </cfRule>
  </conditionalFormatting>
  <conditionalFormatting sqref="J8">
    <cfRule type="cellIs" dxfId="2145" priority="394" operator="equal">
      <formula>1</formula>
    </cfRule>
  </conditionalFormatting>
  <conditionalFormatting sqref="E8:F8">
    <cfRule type="expression" dxfId="2144" priority="393">
      <formula>$A8="Non"</formula>
    </cfRule>
  </conditionalFormatting>
  <conditionalFormatting sqref="C8:D8">
    <cfRule type="cellIs" dxfId="2143" priority="392" operator="equal">
      <formula>1</formula>
    </cfRule>
  </conditionalFormatting>
  <conditionalFormatting sqref="A8">
    <cfRule type="containsBlanks" dxfId="2142" priority="398">
      <formula>LEN(TRIM(A8))=0</formula>
    </cfRule>
  </conditionalFormatting>
  <conditionalFormatting sqref="J60">
    <cfRule type="cellIs" dxfId="2141" priority="378" operator="equal">
      <formula>1</formula>
    </cfRule>
  </conditionalFormatting>
  <conditionalFormatting sqref="E60:F60">
    <cfRule type="expression" dxfId="2140" priority="376">
      <formula>$A60="Non"</formula>
    </cfRule>
  </conditionalFormatting>
  <conditionalFormatting sqref="C60:D60">
    <cfRule type="cellIs" dxfId="2139" priority="375" operator="equal">
      <formula>1</formula>
    </cfRule>
  </conditionalFormatting>
  <conditionalFormatting sqref="A60">
    <cfRule type="containsBlanks" dxfId="2138" priority="383">
      <formula>LEN(TRIM(A60))=0</formula>
    </cfRule>
  </conditionalFormatting>
  <conditionalFormatting sqref="J53 J55 J57:J59">
    <cfRule type="cellIs" dxfId="2137" priority="369" operator="equal">
      <formula>1</formula>
    </cfRule>
  </conditionalFormatting>
  <conditionalFormatting sqref="E53:F53 E55:F55 E57:F59">
    <cfRule type="expression" dxfId="2136" priority="367">
      <formula>$A53="Non"</formula>
    </cfRule>
  </conditionalFormatting>
  <conditionalFormatting sqref="C53:D53 C55:D55 C57:D59">
    <cfRule type="cellIs" dxfId="2135" priority="366" operator="equal">
      <formula>1</formula>
    </cfRule>
  </conditionalFormatting>
  <conditionalFormatting sqref="A53 A55 A57:A59">
    <cfRule type="containsBlanks" dxfId="2134" priority="374">
      <formula>LEN(TRIM(A53))=0</formula>
    </cfRule>
  </conditionalFormatting>
  <conditionalFormatting sqref="J54">
    <cfRule type="cellIs" dxfId="2133" priority="360" operator="equal">
      <formula>1</formula>
    </cfRule>
  </conditionalFormatting>
  <conditionalFormatting sqref="E54:F54">
    <cfRule type="expression" dxfId="2132" priority="359">
      <formula>$A54="Non"</formula>
    </cfRule>
  </conditionalFormatting>
  <conditionalFormatting sqref="C54:D54">
    <cfRule type="cellIs" dxfId="2131" priority="358" operator="equal">
      <formula>1</formula>
    </cfRule>
  </conditionalFormatting>
  <conditionalFormatting sqref="A54">
    <cfRule type="containsBlanks" dxfId="2130" priority="364">
      <formula>LEN(TRIM(A54))=0</formula>
    </cfRule>
  </conditionalFormatting>
  <conditionalFormatting sqref="J56">
    <cfRule type="cellIs" dxfId="2129" priority="351" operator="equal">
      <formula>1</formula>
    </cfRule>
  </conditionalFormatting>
  <conditionalFormatting sqref="E56:F56">
    <cfRule type="expression" dxfId="2128" priority="350">
      <formula>$A56="Non"</formula>
    </cfRule>
  </conditionalFormatting>
  <conditionalFormatting sqref="C56:D56">
    <cfRule type="cellIs" dxfId="2127" priority="349" operator="equal">
      <formula>1</formula>
    </cfRule>
  </conditionalFormatting>
  <conditionalFormatting sqref="A56">
    <cfRule type="containsBlanks" dxfId="2126" priority="355">
      <formula>LEN(TRIM(A56))=0</formula>
    </cfRule>
  </conditionalFormatting>
  <conditionalFormatting sqref="J66">
    <cfRule type="cellIs" dxfId="2125" priority="343" operator="equal">
      <formula>1</formula>
    </cfRule>
  </conditionalFormatting>
  <conditionalFormatting sqref="E66:F66">
    <cfRule type="expression" dxfId="2124" priority="341">
      <formula>$A66="Non"</formula>
    </cfRule>
  </conditionalFormatting>
  <conditionalFormatting sqref="C66:D66">
    <cfRule type="cellIs" dxfId="2123" priority="340" operator="equal">
      <formula>1</formula>
    </cfRule>
  </conditionalFormatting>
  <conditionalFormatting sqref="A66">
    <cfRule type="containsBlanks" dxfId="2122" priority="348">
      <formula>LEN(TRIM(A66))=0</formula>
    </cfRule>
  </conditionalFormatting>
  <conditionalFormatting sqref="J51:J52">
    <cfRule type="cellIs" dxfId="2121" priority="334" operator="equal">
      <formula>1</formula>
    </cfRule>
  </conditionalFormatting>
  <conditionalFormatting sqref="E51:F51">
    <cfRule type="expression" dxfId="2120" priority="332">
      <formula>$A51="Non"</formula>
    </cfRule>
  </conditionalFormatting>
  <conditionalFormatting sqref="C51:D51">
    <cfRule type="cellIs" dxfId="2119" priority="331" operator="equal">
      <formula>1</formula>
    </cfRule>
  </conditionalFormatting>
  <conditionalFormatting sqref="A51">
    <cfRule type="containsBlanks" dxfId="2118" priority="339">
      <formula>LEN(TRIM(A51))=0</formula>
    </cfRule>
  </conditionalFormatting>
  <conditionalFormatting sqref="E52:F52">
    <cfRule type="expression" dxfId="2117" priority="326">
      <formula>$A52="Non"</formula>
    </cfRule>
  </conditionalFormatting>
  <conditionalFormatting sqref="C52:D52">
    <cfRule type="cellIs" dxfId="2116" priority="325" operator="equal">
      <formula>1</formula>
    </cfRule>
  </conditionalFormatting>
  <conditionalFormatting sqref="A52">
    <cfRule type="containsBlanks" dxfId="2115" priority="330">
      <formula>LEN(TRIM(A52))=0</formula>
    </cfRule>
  </conditionalFormatting>
  <conditionalFormatting sqref="J50">
    <cfRule type="cellIs" dxfId="2114" priority="317" operator="equal">
      <formula>1</formula>
    </cfRule>
  </conditionalFormatting>
  <conditionalFormatting sqref="E50:F50">
    <cfRule type="expression" dxfId="2113" priority="316">
      <formula>$A50="Non"</formula>
    </cfRule>
  </conditionalFormatting>
  <conditionalFormatting sqref="C50:D50">
    <cfRule type="cellIs" dxfId="2112" priority="315" operator="equal">
      <formula>1</formula>
    </cfRule>
  </conditionalFormatting>
  <conditionalFormatting sqref="A50">
    <cfRule type="containsBlanks" dxfId="2111" priority="321">
      <formula>LEN(TRIM(A50))=0</formula>
    </cfRule>
  </conditionalFormatting>
  <conditionalFormatting sqref="J49">
    <cfRule type="cellIs" dxfId="2110" priority="310" operator="equal">
      <formula>1</formula>
    </cfRule>
  </conditionalFormatting>
  <conditionalFormatting sqref="E49:F49">
    <cfRule type="expression" dxfId="2109" priority="309">
      <formula>$A49="Non"</formula>
    </cfRule>
  </conditionalFormatting>
  <conditionalFormatting sqref="C49:D49">
    <cfRule type="cellIs" dxfId="2108" priority="308" operator="equal">
      <formula>1</formula>
    </cfRule>
  </conditionalFormatting>
  <conditionalFormatting sqref="A49">
    <cfRule type="containsBlanks" dxfId="2107" priority="314">
      <formula>LEN(TRIM(A49))=0</formula>
    </cfRule>
  </conditionalFormatting>
  <conditionalFormatting sqref="J47">
    <cfRule type="cellIs" dxfId="2106" priority="301" operator="equal">
      <formula>1</formula>
    </cfRule>
  </conditionalFormatting>
  <conditionalFormatting sqref="E47:F47">
    <cfRule type="expression" dxfId="2105" priority="300">
      <formula>$A47="Non"</formula>
    </cfRule>
  </conditionalFormatting>
  <conditionalFormatting sqref="C47:D47">
    <cfRule type="cellIs" dxfId="2104" priority="299" operator="equal">
      <formula>1</formula>
    </cfRule>
  </conditionalFormatting>
  <conditionalFormatting sqref="A47">
    <cfRule type="containsBlanks" dxfId="2103" priority="305">
      <formula>LEN(TRIM(A47))=0</formula>
    </cfRule>
  </conditionalFormatting>
  <conditionalFormatting sqref="J48">
    <cfRule type="cellIs" dxfId="2102" priority="294" operator="equal">
      <formula>1</formula>
    </cfRule>
  </conditionalFormatting>
  <conditionalFormatting sqref="E48:F48">
    <cfRule type="expression" dxfId="2101" priority="293">
      <formula>$A48="Non"</formula>
    </cfRule>
  </conditionalFormatting>
  <conditionalFormatting sqref="C48:D48">
    <cfRule type="cellIs" dxfId="2100" priority="292" operator="equal">
      <formula>1</formula>
    </cfRule>
  </conditionalFormatting>
  <conditionalFormatting sqref="A48">
    <cfRule type="containsBlanks" dxfId="2099" priority="298">
      <formula>LEN(TRIM(A48))=0</formula>
    </cfRule>
  </conditionalFormatting>
  <conditionalFormatting sqref="J46">
    <cfRule type="cellIs" dxfId="2098" priority="285" operator="equal">
      <formula>1</formula>
    </cfRule>
  </conditionalFormatting>
  <conditionalFormatting sqref="E46:F46">
    <cfRule type="expression" dxfId="2097" priority="284">
      <formula>$A46="Non"</formula>
    </cfRule>
  </conditionalFormatting>
  <conditionalFormatting sqref="C46:D46">
    <cfRule type="cellIs" dxfId="2096" priority="283" operator="equal">
      <formula>1</formula>
    </cfRule>
  </conditionalFormatting>
  <conditionalFormatting sqref="A46">
    <cfRule type="containsBlanks" dxfId="2095" priority="289">
      <formula>LEN(TRIM(A46))=0</formula>
    </cfRule>
  </conditionalFormatting>
  <conditionalFormatting sqref="J44">
    <cfRule type="cellIs" dxfId="2094" priority="278" operator="equal">
      <formula>1</formula>
    </cfRule>
  </conditionalFormatting>
  <conditionalFormatting sqref="E44:F44">
    <cfRule type="expression" dxfId="2093" priority="277">
      <formula>$A44="Non"</formula>
    </cfRule>
  </conditionalFormatting>
  <conditionalFormatting sqref="C44:D44">
    <cfRule type="cellIs" dxfId="2092" priority="276" operator="equal">
      <formula>1</formula>
    </cfRule>
  </conditionalFormatting>
  <conditionalFormatting sqref="A44">
    <cfRule type="containsBlanks" dxfId="2091" priority="282">
      <formula>LEN(TRIM(A44))=0</formula>
    </cfRule>
  </conditionalFormatting>
  <conditionalFormatting sqref="J45">
    <cfRule type="cellIs" dxfId="2090" priority="271" operator="equal">
      <formula>1</formula>
    </cfRule>
  </conditionalFormatting>
  <conditionalFormatting sqref="E45:F45">
    <cfRule type="expression" dxfId="2089" priority="270">
      <formula>$A45="Non"</formula>
    </cfRule>
  </conditionalFormatting>
  <conditionalFormatting sqref="C45:D45">
    <cfRule type="cellIs" dxfId="2088" priority="269" operator="equal">
      <formula>1</formula>
    </cfRule>
  </conditionalFormatting>
  <conditionalFormatting sqref="A45">
    <cfRule type="containsBlanks" dxfId="2087" priority="275">
      <formula>LEN(TRIM(A45))=0</formula>
    </cfRule>
  </conditionalFormatting>
  <conditionalFormatting sqref="J42">
    <cfRule type="cellIs" dxfId="2086" priority="263" operator="equal">
      <formula>1</formula>
    </cfRule>
  </conditionalFormatting>
  <conditionalFormatting sqref="E42:F42">
    <cfRule type="expression" dxfId="2085" priority="261">
      <formula>$A42="Non"</formula>
    </cfRule>
  </conditionalFormatting>
  <conditionalFormatting sqref="C42:D42">
    <cfRule type="cellIs" dxfId="2084" priority="260" operator="equal">
      <formula>1</formula>
    </cfRule>
  </conditionalFormatting>
  <conditionalFormatting sqref="A42">
    <cfRule type="containsBlanks" dxfId="2083" priority="268">
      <formula>LEN(TRIM(A42))=0</formula>
    </cfRule>
  </conditionalFormatting>
  <conditionalFormatting sqref="J43">
    <cfRule type="cellIs" dxfId="2082" priority="253" operator="equal">
      <formula>1</formula>
    </cfRule>
  </conditionalFormatting>
  <conditionalFormatting sqref="E43:F43">
    <cfRule type="expression" dxfId="2081" priority="252">
      <formula>$A43="Non"</formula>
    </cfRule>
  </conditionalFormatting>
  <conditionalFormatting sqref="C43:D43">
    <cfRule type="cellIs" dxfId="2080" priority="251" operator="equal">
      <formula>1</formula>
    </cfRule>
  </conditionalFormatting>
  <conditionalFormatting sqref="A43">
    <cfRule type="containsBlanks" dxfId="2079" priority="258">
      <formula>LEN(TRIM(A43))=0</formula>
    </cfRule>
  </conditionalFormatting>
  <conditionalFormatting sqref="J41">
    <cfRule type="cellIs" dxfId="2078" priority="243" operator="equal">
      <formula>1</formula>
    </cfRule>
  </conditionalFormatting>
  <conditionalFormatting sqref="E41:F41">
    <cfRule type="expression" dxfId="2077" priority="242">
      <formula>$A41="Non"</formula>
    </cfRule>
  </conditionalFormatting>
  <conditionalFormatting sqref="C41:D41">
    <cfRule type="cellIs" dxfId="2076" priority="241" operator="equal">
      <formula>1</formula>
    </cfRule>
  </conditionalFormatting>
  <conditionalFormatting sqref="A41">
    <cfRule type="containsBlanks" dxfId="2075" priority="247">
      <formula>LEN(TRIM(A41))=0</formula>
    </cfRule>
  </conditionalFormatting>
  <conditionalFormatting sqref="J39:J40">
    <cfRule type="cellIs" dxfId="2074" priority="235" operator="equal">
      <formula>1</formula>
    </cfRule>
  </conditionalFormatting>
  <conditionalFormatting sqref="E39:F40">
    <cfRule type="expression" dxfId="2073" priority="233">
      <formula>$A39="Non"</formula>
    </cfRule>
  </conditionalFormatting>
  <conditionalFormatting sqref="C39:C40">
    <cfRule type="cellIs" dxfId="2072" priority="232" operator="equal">
      <formula>1</formula>
    </cfRule>
  </conditionalFormatting>
  <conditionalFormatting sqref="A39:A40">
    <cfRule type="containsBlanks" dxfId="2071" priority="240">
      <formula>LEN(TRIM(A39))=0</formula>
    </cfRule>
  </conditionalFormatting>
  <conditionalFormatting sqref="J38">
    <cfRule type="cellIs" dxfId="2070" priority="227" operator="equal">
      <formula>1</formula>
    </cfRule>
  </conditionalFormatting>
  <conditionalFormatting sqref="E38:F38">
    <cfRule type="expression" dxfId="2069" priority="226">
      <formula>$A38="Non"</formula>
    </cfRule>
  </conditionalFormatting>
  <conditionalFormatting sqref="C38">
    <cfRule type="cellIs" dxfId="2068" priority="225" operator="equal">
      <formula>1</formula>
    </cfRule>
  </conditionalFormatting>
  <conditionalFormatting sqref="A38">
    <cfRule type="containsBlanks" dxfId="2067" priority="231">
      <formula>LEN(TRIM(A38))=0</formula>
    </cfRule>
  </conditionalFormatting>
  <conditionalFormatting sqref="E37:F37">
    <cfRule type="expression" dxfId="2066" priority="221">
      <formula>$A37="Non"</formula>
    </cfRule>
  </conditionalFormatting>
  <conditionalFormatting sqref="J37">
    <cfRule type="cellIs" dxfId="2065" priority="216" operator="equal">
      <formula>1</formula>
    </cfRule>
  </conditionalFormatting>
  <conditionalFormatting sqref="C37:D37">
    <cfRule type="cellIs" dxfId="2064" priority="215" operator="equal">
      <formula>1</formula>
    </cfRule>
  </conditionalFormatting>
  <conditionalFormatting sqref="A37">
    <cfRule type="containsBlanks" dxfId="2063" priority="220">
      <formula>LEN(TRIM(A37))=0</formula>
    </cfRule>
  </conditionalFormatting>
  <conditionalFormatting sqref="D38:D40">
    <cfRule type="cellIs" dxfId="2062" priority="214" operator="equal">
      <formula>1</formula>
    </cfRule>
  </conditionalFormatting>
  <conditionalFormatting sqref="D36">
    <cfRule type="cellIs" dxfId="2061" priority="213" operator="equal">
      <formula>1</formula>
    </cfRule>
  </conditionalFormatting>
  <conditionalFormatting sqref="C36">
    <cfRule type="cellIs" dxfId="2060" priority="209" operator="equal">
      <formula>1</formula>
    </cfRule>
  </conditionalFormatting>
  <conditionalFormatting sqref="A36">
    <cfRule type="containsBlanks" dxfId="2059" priority="212">
      <formula>LEN(TRIM(A36))=0</formula>
    </cfRule>
  </conditionalFormatting>
  <conditionalFormatting sqref="J36">
    <cfRule type="cellIs" dxfId="2058" priority="205" operator="equal">
      <formula>1</formula>
    </cfRule>
  </conditionalFormatting>
  <conditionalFormatting sqref="E36:F36">
    <cfRule type="expression" dxfId="2057" priority="204">
      <formula>$A36="Non"</formula>
    </cfRule>
  </conditionalFormatting>
  <conditionalFormatting sqref="D33:D35">
    <cfRule type="cellIs" dxfId="2056" priority="200" operator="equal">
      <formula>1</formula>
    </cfRule>
  </conditionalFormatting>
  <conditionalFormatting sqref="J33">
    <cfRule type="cellIs" dxfId="2055" priority="195" operator="equal">
      <formula>1</formula>
    </cfRule>
  </conditionalFormatting>
  <conditionalFormatting sqref="E33:F33">
    <cfRule type="expression" dxfId="2054" priority="194">
      <formula>$A33="Non"</formula>
    </cfRule>
  </conditionalFormatting>
  <conditionalFormatting sqref="C33">
    <cfRule type="cellIs" dxfId="2053" priority="193" operator="equal">
      <formula>1</formula>
    </cfRule>
  </conditionalFormatting>
  <conditionalFormatting sqref="A33">
    <cfRule type="containsBlanks" dxfId="2052" priority="199">
      <formula>LEN(TRIM(A33))=0</formula>
    </cfRule>
  </conditionalFormatting>
  <conditionalFormatting sqref="J34">
    <cfRule type="cellIs" dxfId="2051" priority="188" operator="equal">
      <formula>1</formula>
    </cfRule>
  </conditionalFormatting>
  <conditionalFormatting sqref="E34:F34">
    <cfRule type="expression" dxfId="2050" priority="187">
      <formula>$A34="Non"</formula>
    </cfRule>
  </conditionalFormatting>
  <conditionalFormatting sqref="C34">
    <cfRule type="cellIs" dxfId="2049" priority="186" operator="equal">
      <formula>1</formula>
    </cfRule>
  </conditionalFormatting>
  <conditionalFormatting sqref="A34">
    <cfRule type="containsBlanks" dxfId="2048" priority="192">
      <formula>LEN(TRIM(A34))=0</formula>
    </cfRule>
  </conditionalFormatting>
  <conditionalFormatting sqref="J35">
    <cfRule type="cellIs" dxfId="2047" priority="181" operator="equal">
      <formula>1</formula>
    </cfRule>
  </conditionalFormatting>
  <conditionalFormatting sqref="E35:F35">
    <cfRule type="expression" dxfId="2046" priority="180">
      <formula>$A35="Non"</formula>
    </cfRule>
  </conditionalFormatting>
  <conditionalFormatting sqref="C35">
    <cfRule type="cellIs" dxfId="2045" priority="179" operator="equal">
      <formula>1</formula>
    </cfRule>
  </conditionalFormatting>
  <conditionalFormatting sqref="A35">
    <cfRule type="containsBlanks" dxfId="2044" priority="185">
      <formula>LEN(TRIM(A35))=0</formula>
    </cfRule>
  </conditionalFormatting>
  <conditionalFormatting sqref="J32">
    <cfRule type="cellIs" dxfId="2043" priority="173" operator="equal">
      <formula>1</formula>
    </cfRule>
  </conditionalFormatting>
  <conditionalFormatting sqref="E32:F32">
    <cfRule type="expression" dxfId="2042" priority="171">
      <formula>$A32="Non"</formula>
    </cfRule>
  </conditionalFormatting>
  <conditionalFormatting sqref="C32 D30:D32">
    <cfRule type="cellIs" dxfId="2041" priority="170" operator="equal">
      <formula>1</formula>
    </cfRule>
  </conditionalFormatting>
  <conditionalFormatting sqref="A32">
    <cfRule type="containsBlanks" dxfId="2040" priority="178">
      <formula>LEN(TRIM(A32))=0</formula>
    </cfRule>
  </conditionalFormatting>
  <conditionalFormatting sqref="J31">
    <cfRule type="cellIs" dxfId="2039" priority="165" operator="equal">
      <formula>1</formula>
    </cfRule>
  </conditionalFormatting>
  <conditionalFormatting sqref="E31:F31">
    <cfRule type="expression" dxfId="2038" priority="164">
      <formula>$A31="Non"</formula>
    </cfRule>
  </conditionalFormatting>
  <conditionalFormatting sqref="C31">
    <cfRule type="cellIs" dxfId="2037" priority="163" operator="equal">
      <formula>1</formula>
    </cfRule>
  </conditionalFormatting>
  <conditionalFormatting sqref="A31">
    <cfRule type="containsBlanks" dxfId="2036" priority="169">
      <formula>LEN(TRIM(A31))=0</formula>
    </cfRule>
  </conditionalFormatting>
  <conditionalFormatting sqref="J30">
    <cfRule type="cellIs" dxfId="2035" priority="158" operator="equal">
      <formula>1</formula>
    </cfRule>
  </conditionalFormatting>
  <conditionalFormatting sqref="E30:F30">
    <cfRule type="expression" dxfId="2034" priority="157">
      <formula>$A30="Non"</formula>
    </cfRule>
  </conditionalFormatting>
  <conditionalFormatting sqref="C30">
    <cfRule type="cellIs" dxfId="2033" priority="156" operator="equal">
      <formula>1</formula>
    </cfRule>
  </conditionalFormatting>
  <conditionalFormatting sqref="A30">
    <cfRule type="containsBlanks" dxfId="2032" priority="162">
      <formula>LEN(TRIM(A30))=0</formula>
    </cfRule>
  </conditionalFormatting>
  <conditionalFormatting sqref="J29">
    <cfRule type="cellIs" dxfId="2031" priority="150" operator="equal">
      <formula>1</formula>
    </cfRule>
  </conditionalFormatting>
  <conditionalFormatting sqref="E29:F29">
    <cfRule type="expression" dxfId="2030" priority="148">
      <formula>$A29="Non"</formula>
    </cfRule>
  </conditionalFormatting>
  <conditionalFormatting sqref="C29">
    <cfRule type="cellIs" dxfId="2029" priority="147" operator="equal">
      <formula>1</formula>
    </cfRule>
  </conditionalFormatting>
  <conditionalFormatting sqref="A29">
    <cfRule type="containsBlanks" dxfId="2028" priority="155">
      <formula>LEN(TRIM(A29))=0</formula>
    </cfRule>
  </conditionalFormatting>
  <conditionalFormatting sqref="D29">
    <cfRule type="cellIs" dxfId="2027" priority="146" operator="equal">
      <formula>1</formula>
    </cfRule>
  </conditionalFormatting>
  <conditionalFormatting sqref="J28">
    <cfRule type="cellIs" dxfId="2026" priority="140" operator="equal">
      <formula>1</formula>
    </cfRule>
  </conditionalFormatting>
  <conditionalFormatting sqref="E28:F28">
    <cfRule type="expression" dxfId="2025" priority="138">
      <formula>$A28="Non"</formula>
    </cfRule>
  </conditionalFormatting>
  <conditionalFormatting sqref="C28:D28">
    <cfRule type="cellIs" dxfId="2024" priority="137" operator="equal">
      <formula>1</formula>
    </cfRule>
  </conditionalFormatting>
  <conditionalFormatting sqref="A28">
    <cfRule type="containsBlanks" dxfId="2023" priority="145">
      <formula>LEN(TRIM(A28))=0</formula>
    </cfRule>
  </conditionalFormatting>
  <conditionalFormatting sqref="J25:J27">
    <cfRule type="cellIs" dxfId="2022" priority="131" operator="equal">
      <formula>1</formula>
    </cfRule>
  </conditionalFormatting>
  <conditionalFormatting sqref="E25:F27">
    <cfRule type="expression" dxfId="2021" priority="129">
      <formula>$A25="Non"</formula>
    </cfRule>
  </conditionalFormatting>
  <conditionalFormatting sqref="C25:D27">
    <cfRule type="cellIs" dxfId="2020" priority="128" operator="equal">
      <formula>1</formula>
    </cfRule>
  </conditionalFormatting>
  <conditionalFormatting sqref="A25:A27">
    <cfRule type="containsBlanks" dxfId="2019" priority="136">
      <formula>LEN(TRIM(A25))=0</formula>
    </cfRule>
  </conditionalFormatting>
  <conditionalFormatting sqref="J23:J24">
    <cfRule type="cellIs" dxfId="2018" priority="122" operator="equal">
      <formula>1</formula>
    </cfRule>
  </conditionalFormatting>
  <conditionalFormatting sqref="E23:F24">
    <cfRule type="expression" dxfId="2017" priority="120">
      <formula>$A23="Non"</formula>
    </cfRule>
  </conditionalFormatting>
  <conditionalFormatting sqref="C24:D24">
    <cfRule type="cellIs" dxfId="2016" priority="119" operator="equal">
      <formula>1</formula>
    </cfRule>
  </conditionalFormatting>
  <conditionalFormatting sqref="A23:A24">
    <cfRule type="containsBlanks" dxfId="2015" priority="127">
      <formula>LEN(TRIM(A23))=0</formula>
    </cfRule>
  </conditionalFormatting>
  <conditionalFormatting sqref="C766:D766">
    <cfRule type="cellIs" dxfId="2014" priority="115" operator="equal">
      <formula>1</formula>
    </cfRule>
  </conditionalFormatting>
  <conditionalFormatting sqref="A766">
    <cfRule type="containsBlanks" dxfId="2013" priority="118">
      <formula>LEN(TRIM(A766))=0</formula>
    </cfRule>
  </conditionalFormatting>
  <conditionalFormatting sqref="C767:D767">
    <cfRule type="cellIs" dxfId="2012" priority="111" operator="equal">
      <formula>1</formula>
    </cfRule>
  </conditionalFormatting>
  <conditionalFormatting sqref="A767">
    <cfRule type="containsBlanks" dxfId="2011" priority="114">
      <formula>LEN(TRIM(A767))=0</formula>
    </cfRule>
  </conditionalFormatting>
  <conditionalFormatting sqref="C768:D768">
    <cfRule type="cellIs" dxfId="2010" priority="107" operator="equal">
      <formula>1</formula>
    </cfRule>
  </conditionalFormatting>
  <conditionalFormatting sqref="A768">
    <cfRule type="containsBlanks" dxfId="2009" priority="110">
      <formula>LEN(TRIM(A768))=0</formula>
    </cfRule>
  </conditionalFormatting>
  <conditionalFormatting sqref="J22">
    <cfRule type="cellIs" dxfId="2008" priority="101" operator="equal">
      <formula>1</formula>
    </cfRule>
  </conditionalFormatting>
  <conditionalFormatting sqref="E22:F22">
    <cfRule type="expression" dxfId="2007" priority="99">
      <formula>$A22="Non"</formula>
    </cfRule>
  </conditionalFormatting>
  <conditionalFormatting sqref="C22">
    <cfRule type="cellIs" dxfId="2006" priority="98" operator="equal">
      <formula>1</formula>
    </cfRule>
  </conditionalFormatting>
  <conditionalFormatting sqref="A22">
    <cfRule type="containsBlanks" dxfId="2005" priority="106">
      <formula>LEN(TRIM(A22))=0</formula>
    </cfRule>
  </conditionalFormatting>
  <conditionalFormatting sqref="D22">
    <cfRule type="cellIs" dxfId="2004" priority="97" operator="equal">
      <formula>1</formula>
    </cfRule>
  </conditionalFormatting>
  <conditionalFormatting sqref="J21">
    <cfRule type="cellIs" dxfId="2003" priority="91" operator="equal">
      <formula>1</formula>
    </cfRule>
  </conditionalFormatting>
  <conditionalFormatting sqref="E21:F21">
    <cfRule type="expression" dxfId="2002" priority="89">
      <formula>$A21="Non"</formula>
    </cfRule>
  </conditionalFormatting>
  <conditionalFormatting sqref="C21">
    <cfRule type="cellIs" dxfId="2001" priority="88" operator="equal">
      <formula>1</formula>
    </cfRule>
  </conditionalFormatting>
  <conditionalFormatting sqref="A21">
    <cfRule type="containsBlanks" dxfId="2000" priority="96">
      <formula>LEN(TRIM(A21))=0</formula>
    </cfRule>
  </conditionalFormatting>
  <conditionalFormatting sqref="D21">
    <cfRule type="cellIs" dxfId="1999" priority="87" operator="equal">
      <formula>1</formula>
    </cfRule>
  </conditionalFormatting>
  <conditionalFormatting sqref="J20">
    <cfRule type="cellIs" dxfId="1998" priority="81" operator="equal">
      <formula>1</formula>
    </cfRule>
  </conditionalFormatting>
  <conditionalFormatting sqref="E20:F20">
    <cfRule type="expression" dxfId="1997" priority="79">
      <formula>$A20="Non"</formula>
    </cfRule>
  </conditionalFormatting>
  <conditionalFormatting sqref="C20:D20">
    <cfRule type="cellIs" dxfId="1996" priority="78" operator="equal">
      <formula>1</formula>
    </cfRule>
  </conditionalFormatting>
  <conditionalFormatting sqref="A20">
    <cfRule type="containsBlanks" dxfId="1995" priority="86">
      <formula>LEN(TRIM(A20))=0</formula>
    </cfRule>
  </conditionalFormatting>
  <conditionalFormatting sqref="J19">
    <cfRule type="cellIs" dxfId="1994" priority="72" operator="equal">
      <formula>1</formula>
    </cfRule>
  </conditionalFormatting>
  <conditionalFormatting sqref="E19:F19">
    <cfRule type="expression" dxfId="1993" priority="70">
      <formula>$A19="Non"</formula>
    </cfRule>
  </conditionalFormatting>
  <conditionalFormatting sqref="C19">
    <cfRule type="cellIs" dxfId="1992" priority="69" operator="equal">
      <formula>1</formula>
    </cfRule>
  </conditionalFormatting>
  <conditionalFormatting sqref="A19">
    <cfRule type="containsBlanks" dxfId="1991" priority="77">
      <formula>LEN(TRIM(A19))=0</formula>
    </cfRule>
  </conditionalFormatting>
  <conditionalFormatting sqref="D19">
    <cfRule type="cellIs" dxfId="1990" priority="68" operator="equal">
      <formula>1</formula>
    </cfRule>
  </conditionalFormatting>
  <conditionalFormatting sqref="J18">
    <cfRule type="cellIs" dxfId="1989" priority="62" operator="equal">
      <formula>1</formula>
    </cfRule>
  </conditionalFormatting>
  <conditionalFormatting sqref="E18:F18">
    <cfRule type="expression" dxfId="1988" priority="60">
      <formula>$A18="Non"</formula>
    </cfRule>
  </conditionalFormatting>
  <conditionalFormatting sqref="C18:D18">
    <cfRule type="cellIs" dxfId="1987" priority="59" operator="equal">
      <formula>1</formula>
    </cfRule>
  </conditionalFormatting>
  <conditionalFormatting sqref="A18">
    <cfRule type="containsBlanks" dxfId="1986" priority="67">
      <formula>LEN(TRIM(A18))=0</formula>
    </cfRule>
  </conditionalFormatting>
  <conditionalFormatting sqref="E17:F17">
    <cfRule type="expression" dxfId="1985" priority="55">
      <formula>$A17="Non"</formula>
    </cfRule>
  </conditionalFormatting>
  <conditionalFormatting sqref="J17">
    <cfRule type="cellIs" dxfId="1984" priority="53" operator="equal">
      <formula>1</formula>
    </cfRule>
  </conditionalFormatting>
  <conditionalFormatting sqref="C17:D17">
    <cfRule type="cellIs" dxfId="1983" priority="49" operator="equal">
      <formula>1</formula>
    </cfRule>
  </conditionalFormatting>
  <conditionalFormatting sqref="A17">
    <cfRule type="containsBlanks" dxfId="1982" priority="52">
      <formula>LEN(TRIM(A17))=0</formula>
    </cfRule>
  </conditionalFormatting>
  <conditionalFormatting sqref="J14:J16">
    <cfRule type="cellIs" dxfId="1981" priority="43" operator="equal">
      <formula>1</formula>
    </cfRule>
  </conditionalFormatting>
  <conditionalFormatting sqref="E14:F16">
    <cfRule type="expression" dxfId="1980" priority="41">
      <formula>$A14="Non"</formula>
    </cfRule>
  </conditionalFormatting>
  <conditionalFormatting sqref="C14:D16">
    <cfRule type="cellIs" dxfId="1979" priority="40" operator="equal">
      <formula>1</formula>
    </cfRule>
  </conditionalFormatting>
  <conditionalFormatting sqref="A14:A16">
    <cfRule type="containsBlanks" dxfId="1978" priority="48">
      <formula>LEN(TRIM(A14))=0</formula>
    </cfRule>
  </conditionalFormatting>
  <conditionalFormatting sqref="J13">
    <cfRule type="cellIs" dxfId="1977" priority="34" operator="equal">
      <formula>1</formula>
    </cfRule>
  </conditionalFormatting>
  <conditionalFormatting sqref="E13:F13">
    <cfRule type="expression" dxfId="1976" priority="32">
      <formula>$A13="Non"</formula>
    </cfRule>
  </conditionalFormatting>
  <conditionalFormatting sqref="C13:D13">
    <cfRule type="cellIs" dxfId="1975" priority="31" operator="equal">
      <formula>1</formula>
    </cfRule>
  </conditionalFormatting>
  <conditionalFormatting sqref="A13">
    <cfRule type="containsBlanks" dxfId="1974" priority="39">
      <formula>LEN(TRIM(A13))=0</formula>
    </cfRule>
  </conditionalFormatting>
  <conditionalFormatting sqref="J11:J12">
    <cfRule type="cellIs" dxfId="1973" priority="25" operator="equal">
      <formula>1</formula>
    </cfRule>
  </conditionalFormatting>
  <conditionalFormatting sqref="E11:F12">
    <cfRule type="expression" dxfId="1972" priority="23">
      <formula>$A11="Non"</formula>
    </cfRule>
  </conditionalFormatting>
  <conditionalFormatting sqref="C11:D12">
    <cfRule type="cellIs" dxfId="1971" priority="22" operator="equal">
      <formula>1</formula>
    </cfRule>
  </conditionalFormatting>
  <conditionalFormatting sqref="A11:A12">
    <cfRule type="containsBlanks" dxfId="1970" priority="30">
      <formula>LEN(TRIM(A11))=0</formula>
    </cfRule>
  </conditionalFormatting>
  <conditionalFormatting sqref="J10">
    <cfRule type="cellIs" dxfId="1969" priority="16" operator="equal">
      <formula>1</formula>
    </cfRule>
  </conditionalFormatting>
  <conditionalFormatting sqref="E10:F10">
    <cfRule type="expression" dxfId="1968" priority="14">
      <formula>$A10="Non"</formula>
    </cfRule>
  </conditionalFormatting>
  <conditionalFormatting sqref="C10">
    <cfRule type="cellIs" dxfId="1967" priority="13" operator="equal">
      <formula>1</formula>
    </cfRule>
  </conditionalFormatting>
  <conditionalFormatting sqref="A10">
    <cfRule type="containsBlanks" dxfId="1966" priority="21">
      <formula>LEN(TRIM(A10))=0</formula>
    </cfRule>
  </conditionalFormatting>
  <conditionalFormatting sqref="D10">
    <cfRule type="cellIs" dxfId="1965" priority="12" operator="equal">
      <formula>1</formula>
    </cfRule>
  </conditionalFormatting>
  <conditionalFormatting sqref="J9">
    <cfRule type="cellIs" dxfId="1964" priority="6" operator="equal">
      <formula>1</formula>
    </cfRule>
  </conditionalFormatting>
  <conditionalFormatting sqref="E9:F9">
    <cfRule type="expression" dxfId="1963" priority="4">
      <formula>$A9="Non"</formula>
    </cfRule>
  </conditionalFormatting>
  <conditionalFormatting sqref="C23:D23">
    <cfRule type="cellIs" dxfId="1962" priority="1" operator="equal">
      <formula>1</formula>
    </cfRule>
  </conditionalFormatting>
  <conditionalFormatting sqref="A9">
    <cfRule type="containsBlanks" dxfId="1961" priority="11">
      <formula>LEN(TRIM(A9))=0</formula>
    </cfRule>
  </conditionalFormatting>
  <conditionalFormatting sqref="C9:D9">
    <cfRule type="cellIs" dxfId="666" priority="2" operator="equal">
      <formula>1</formula>
    </cfRule>
  </conditionalFormatting>
  <dataValidations count="1">
    <dataValidation type="list" allowBlank="1" showInputMessage="1" showErrorMessage="1" sqref="K168:AG181 K163:AG165 K143:AH146 K147:AG161 K182:AF394 K396:AF777 K55:AF142 K54:AG54 K8:AF53">
      <formula1>_1X</formula1>
    </dataValidation>
  </dataValidations>
  <pageMargins left="0.7" right="0.7" top="0.75" bottom="0.75" header="0.3" footer="0.3"/>
  <pageSetup orientation="portrait" r:id="rId1"/>
  <headerFooter alignWithMargins="0">
    <oddFooter>&amp;R¸Page 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432" operator="containsText" id="{DC703224-9EE7-48F0-8110-FA630F80513F}">
            <xm:f>NOT(ISERROR(SEARCH("X",K67)))</xm:f>
            <xm:f>"X"</xm:f>
            <x14:dxf>
              <font>
                <color rgb="FFC00000"/>
              </font>
            </x14:dxf>
          </x14:cfRule>
          <xm:sqref>L474:M474 K669:W687 K475:M539 K389:W418 N420:W539 K420:M473 K719:W719 K280:W283 K310:W387 X186:Y268 K67:AE67 Z136:AF268 AH136:AH268 K542:W653 K689:W691 AH270:AH777 X270:AF777</xm:sqref>
        </x14:conditionalFormatting>
        <x14:conditionalFormatting xmlns:xm="http://schemas.microsoft.com/office/excel/2006/main">
          <x14:cfRule type="containsText" priority="3424" operator="containsText" id="{E62ADC14-1E78-42EB-9B78-48CE87A56279}">
            <xm:f>NOT(ISERROR(SEARCH("X",K474)))</xm:f>
            <xm:f>"X"</xm:f>
            <x14:dxf>
              <font>
                <color rgb="FFC00000"/>
              </font>
            </x14:dxf>
          </x14:cfRule>
          <xm:sqref>K474</xm:sqref>
        </x14:conditionalFormatting>
        <x14:conditionalFormatting xmlns:xm="http://schemas.microsoft.com/office/excel/2006/main">
          <x14:cfRule type="containsText" priority="3162" operator="containsText" id="{CF504F4B-4E92-4A19-8805-B486593D6552}">
            <xm:f>NOT(ISERROR(SEARCH("X",K654)))</xm:f>
            <xm:f>"X"</xm:f>
            <x14:dxf>
              <font>
                <color rgb="FFC00000"/>
              </font>
            </x14:dxf>
          </x14:cfRule>
          <xm:sqref>K654:W660</xm:sqref>
        </x14:conditionalFormatting>
        <x14:conditionalFormatting xmlns:xm="http://schemas.microsoft.com/office/excel/2006/main">
          <x14:cfRule type="containsText" priority="3128" operator="containsText" id="{2F1BD735-AAA4-468A-8C6C-DB95E396ECC0}">
            <xm:f>NOT(ISERROR(SEARCH("X",K661)))</xm:f>
            <xm:f>"X"</xm:f>
            <x14:dxf>
              <font>
                <color rgb="FFC00000"/>
              </font>
            </x14:dxf>
          </x14:cfRule>
          <xm:sqref>K661:W667</xm:sqref>
        </x14:conditionalFormatting>
        <x14:conditionalFormatting xmlns:xm="http://schemas.microsoft.com/office/excel/2006/main">
          <x14:cfRule type="containsText" priority="3111" operator="containsText" id="{883E42D9-C5EF-43D1-924E-39B7CF086B84}">
            <xm:f>NOT(ISERROR(SEARCH("X",K668)))</xm:f>
            <xm:f>"X"</xm:f>
            <x14:dxf>
              <font>
                <color rgb="FFC00000"/>
              </font>
            </x14:dxf>
          </x14:cfRule>
          <xm:sqref>K668:W668</xm:sqref>
        </x14:conditionalFormatting>
        <x14:conditionalFormatting xmlns:xm="http://schemas.microsoft.com/office/excel/2006/main">
          <x14:cfRule type="containsText" priority="3050" operator="containsText" id="{F827E05D-B60F-4CC7-8F8D-799A08BDC658}">
            <xm:f>NOT(ISERROR(SEARCH("X",K688)))</xm:f>
            <xm:f>"X"</xm:f>
            <x14:dxf>
              <font>
                <color rgb="FFC00000"/>
              </font>
            </x14:dxf>
          </x14:cfRule>
          <xm:sqref>K688:W688</xm:sqref>
        </x14:conditionalFormatting>
        <x14:conditionalFormatting xmlns:xm="http://schemas.microsoft.com/office/excel/2006/main">
          <x14:cfRule type="containsText" priority="3005" operator="containsText" id="{85CC664E-BD74-45D8-91C3-21808BFB9160}">
            <xm:f>NOT(ISERROR(SEARCH("X",'PAR NOM FICHIER À JOUR'!K227)))</xm:f>
            <xm:f>"X"</xm:f>
            <x14:dxf>
              <font>
                <color rgb="FFC00000"/>
              </font>
            </x14:dxf>
          </x14:cfRule>
          <xm:sqref>K703:V706 K698:V698</xm:sqref>
        </x14:conditionalFormatting>
        <x14:conditionalFormatting xmlns:xm="http://schemas.microsoft.com/office/excel/2006/main">
          <x14:cfRule type="containsText" priority="2738" operator="containsText" id="{A1743D09-155C-4D47-9C8D-1B91DA2DA17F}">
            <xm:f>NOT(ISERROR(SEARCH("X",'PAR NOM FICHIER À JOUR'!K253)))</xm:f>
            <xm:f>"X"</xm:f>
            <x14:dxf>
              <font>
                <color rgb="FFC00000"/>
              </font>
            </x14:dxf>
          </x14:cfRule>
          <xm:sqref>K701:V702</xm:sqref>
        </x14:conditionalFormatting>
        <x14:conditionalFormatting xmlns:xm="http://schemas.microsoft.com/office/excel/2006/main">
          <x14:cfRule type="containsText" priority="2729" operator="containsText" id="{B453A00C-6B7E-4A94-8AB3-6AC0D50CCE4D}">
            <xm:f>NOT(ISERROR(SEARCH("X",K707)))</xm:f>
            <xm:f>"X"</xm:f>
            <x14:dxf>
              <font>
                <color rgb="FFC00000"/>
              </font>
            </x14:dxf>
          </x14:cfRule>
          <xm:sqref>K707:W707</xm:sqref>
        </x14:conditionalFormatting>
        <x14:conditionalFormatting xmlns:xm="http://schemas.microsoft.com/office/excel/2006/main">
          <x14:cfRule type="containsText" priority="2720" operator="containsText" id="{4ACEDE20-1FB4-4E3B-A7AC-605B0CB68596}">
            <xm:f>NOT(ISERROR(SEARCH("X",K708)))</xm:f>
            <xm:f>"X"</xm:f>
            <x14:dxf>
              <font>
                <color rgb="FFC00000"/>
              </font>
            </x14:dxf>
          </x14:cfRule>
          <xm:sqref>K708:W710</xm:sqref>
        </x14:conditionalFormatting>
        <x14:conditionalFormatting xmlns:xm="http://schemas.microsoft.com/office/excel/2006/main">
          <x14:cfRule type="containsText" priority="2712" operator="containsText" id="{B117D1EF-B2A0-4C32-80B9-DC67D4B467E9}">
            <xm:f>NOT(ISERROR(SEARCH("X",K540)))</xm:f>
            <xm:f>"X"</xm:f>
            <x14:dxf>
              <font>
                <color rgb="FFC00000"/>
              </font>
            </x14:dxf>
          </x14:cfRule>
          <xm:sqref>K540:W541</xm:sqref>
        </x14:conditionalFormatting>
        <x14:conditionalFormatting xmlns:xm="http://schemas.microsoft.com/office/excel/2006/main">
          <x14:cfRule type="containsText" priority="2703" operator="containsText" id="{8F408589-E1A6-4F24-BA89-857BC4B7DF90}">
            <xm:f>NOT(ISERROR(SEARCH("X",K715)))</xm:f>
            <xm:f>"X"</xm:f>
            <x14:dxf>
              <font>
                <color rgb="FFC00000"/>
              </font>
            </x14:dxf>
          </x14:cfRule>
          <xm:sqref>K715:W715</xm:sqref>
        </x14:conditionalFormatting>
        <x14:conditionalFormatting xmlns:xm="http://schemas.microsoft.com/office/excel/2006/main">
          <x14:cfRule type="containsText" priority="2694" operator="containsText" id="{E01E94CC-8614-410E-811F-5916F0075F2C}">
            <xm:f>NOT(ISERROR(SEARCH("X",K711)))</xm:f>
            <xm:f>"X"</xm:f>
            <x14:dxf>
              <font>
                <color rgb="FFC00000"/>
              </font>
            </x14:dxf>
          </x14:cfRule>
          <xm:sqref>K711:W712</xm:sqref>
        </x14:conditionalFormatting>
        <x14:conditionalFormatting xmlns:xm="http://schemas.microsoft.com/office/excel/2006/main">
          <x14:cfRule type="containsText" priority="2685" operator="containsText" id="{3CAF932A-78CE-4DCA-A012-CA23A39E11C5}">
            <xm:f>NOT(ISERROR(SEARCH("X",K714)))</xm:f>
            <xm:f>"X"</xm:f>
            <x14:dxf>
              <font>
                <color rgb="FFC00000"/>
              </font>
            </x14:dxf>
          </x14:cfRule>
          <xm:sqref>K714:W714</xm:sqref>
        </x14:conditionalFormatting>
        <x14:conditionalFormatting xmlns:xm="http://schemas.microsoft.com/office/excel/2006/main">
          <x14:cfRule type="expression" priority="2678" id="{933B32AE-18C3-43D2-AE39-8322CF16B985}">
            <xm:f>$AK67&lt;=Données!$B$2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AJ763:AL763 AJ280:AL283 AJ750:AL751 AJ67:AL67 AJ186:AL186 AJ270:AL270 AJ310:AL743</xm:sqref>
        </x14:conditionalFormatting>
        <x14:conditionalFormatting xmlns:xm="http://schemas.microsoft.com/office/excel/2006/main">
          <x14:cfRule type="containsText" priority="2673" operator="containsText" id="{0487893D-66A0-4678-BF49-53F1015D6938}">
            <xm:f>NOT(ISERROR(SEARCH("X",K713)))</xm:f>
            <xm:f>"X"</xm:f>
            <x14:dxf>
              <font>
                <color rgb="FFC00000"/>
              </font>
            </x14:dxf>
          </x14:cfRule>
          <xm:sqref>K713:W713</xm:sqref>
        </x14:conditionalFormatting>
        <x14:conditionalFormatting xmlns:xm="http://schemas.microsoft.com/office/excel/2006/main">
          <x14:cfRule type="expression" priority="3001" id="{5A485DBB-E076-49EA-B0D8-79B81928D06F}">
            <xm:f>$AK67&lt;=Données!$B$2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E763:I763 E286:I286 E271:I271 I259 I249 I208 I192 E280:I281 E750:I751 E67:I67 I186 E310:I743</xm:sqref>
        </x14:conditionalFormatting>
        <x14:conditionalFormatting xmlns:xm="http://schemas.microsoft.com/office/excel/2006/main">
          <x14:cfRule type="containsText" priority="2668" operator="containsText" id="{2BDD5D66-AB3A-4176-AE91-7A60CCE15BC7}">
            <xm:f>NOT(ISERROR(SEARCH("X",K716)))</xm:f>
            <xm:f>"X"</xm:f>
            <x14:dxf>
              <font>
                <color rgb="FFC00000"/>
              </font>
            </x14:dxf>
          </x14:cfRule>
          <xm:sqref>K716:W716</xm:sqref>
        </x14:conditionalFormatting>
        <x14:conditionalFormatting xmlns:xm="http://schemas.microsoft.com/office/excel/2006/main">
          <x14:cfRule type="containsText" priority="2659" operator="containsText" id="{4B5C03C8-77AF-4BFC-8D83-6759E48607AA}">
            <xm:f>NOT(ISERROR(SEARCH("X",K717)))</xm:f>
            <xm:f>"X"</xm:f>
            <x14:dxf>
              <font>
                <color rgb="FFC00000"/>
              </font>
            </x14:dxf>
          </x14:cfRule>
          <xm:sqref>K717:W718</xm:sqref>
        </x14:conditionalFormatting>
        <x14:conditionalFormatting xmlns:xm="http://schemas.microsoft.com/office/excel/2006/main">
          <x14:cfRule type="containsText" priority="2641" operator="containsText" id="{0E735E10-0C77-48D4-AB94-4601F3B7B2FB}">
            <xm:f>NOT(ISERROR(SEARCH("X",K419)))</xm:f>
            <xm:f>"X"</xm:f>
            <x14:dxf>
              <font>
                <color rgb="FFC00000"/>
              </font>
            </x14:dxf>
          </x14:cfRule>
          <xm:sqref>K419:W419</xm:sqref>
        </x14:conditionalFormatting>
        <x14:conditionalFormatting xmlns:xm="http://schemas.microsoft.com/office/excel/2006/main">
          <x14:cfRule type="containsText" priority="2632" operator="containsText" id="{9A9856A6-3FF9-47D0-B5FB-609797BC7FE6}">
            <xm:f>NOT(ISERROR(SEARCH("X",K720)))</xm:f>
            <xm:f>"X"</xm:f>
            <x14:dxf>
              <font>
                <color rgb="FFC00000"/>
              </font>
            </x14:dxf>
          </x14:cfRule>
          <xm:sqref>K720:W720</xm:sqref>
        </x14:conditionalFormatting>
        <x14:conditionalFormatting xmlns:xm="http://schemas.microsoft.com/office/excel/2006/main">
          <x14:cfRule type="containsText" priority="2623" operator="containsText" id="{F05B8996-0BFE-461B-B38E-DCC49D904DA1}">
            <xm:f>NOT(ISERROR(SEARCH("X",K388)))</xm:f>
            <xm:f>"X"</xm:f>
            <x14:dxf>
              <font>
                <color rgb="FFC00000"/>
              </font>
            </x14:dxf>
          </x14:cfRule>
          <xm:sqref>K388:W388</xm:sqref>
        </x14:conditionalFormatting>
        <x14:conditionalFormatting xmlns:xm="http://schemas.microsoft.com/office/excel/2006/main">
          <x14:cfRule type="containsText" priority="2614" operator="containsText" id="{9E566287-9FD6-486F-86B7-395A2471D115}">
            <xm:f>NOT(ISERROR(SEARCH("X",K721)))</xm:f>
            <xm:f>"X"</xm:f>
            <x14:dxf>
              <font>
                <color rgb="FFC00000"/>
              </font>
            </x14:dxf>
          </x14:cfRule>
          <xm:sqref>K721:W721</xm:sqref>
        </x14:conditionalFormatting>
        <x14:conditionalFormatting xmlns:xm="http://schemas.microsoft.com/office/excel/2006/main">
          <x14:cfRule type="containsText" priority="2542" operator="containsText" id="{87E3785C-C6DE-4E9B-ABF9-F7039B7A501C}">
            <xm:f>NOT(ISERROR(SEARCH("X",K722)))</xm:f>
            <xm:f>"X"</xm:f>
            <x14:dxf>
              <font>
                <color rgb="FFC00000"/>
              </font>
            </x14:dxf>
          </x14:cfRule>
          <xm:sqref>K722:W724</xm:sqref>
        </x14:conditionalFormatting>
        <x14:conditionalFormatting xmlns:xm="http://schemas.microsoft.com/office/excel/2006/main">
          <x14:cfRule type="containsText" priority="2533" operator="containsText" id="{6C30B716-4C4A-4B7E-80B7-FC84007E6069}">
            <xm:f>NOT(ISERROR(SEARCH("X",K725)))</xm:f>
            <xm:f>"X"</xm:f>
            <x14:dxf>
              <font>
                <color rgb="FFC00000"/>
              </font>
            </x14:dxf>
          </x14:cfRule>
          <xm:sqref>K725:W728</xm:sqref>
        </x14:conditionalFormatting>
        <x14:conditionalFormatting xmlns:xm="http://schemas.microsoft.com/office/excel/2006/main">
          <x14:cfRule type="containsText" priority="2524" operator="containsText" id="{C538F9E8-4C5E-47CA-BCEF-2642FB8EC83C}">
            <xm:f>NOT(ISERROR(SEARCH("X",K729)))</xm:f>
            <xm:f>"X"</xm:f>
            <x14:dxf>
              <font>
                <color rgb="FFC00000"/>
              </font>
            </x14:dxf>
          </x14:cfRule>
          <xm:sqref>K729:W739 K763:W763</xm:sqref>
        </x14:conditionalFormatting>
        <x14:conditionalFormatting xmlns:xm="http://schemas.microsoft.com/office/excel/2006/main">
          <x14:cfRule type="containsText" priority="2485" operator="containsText" id="{ADE5D2DC-4C6F-40A8-B281-2B816370B5FA}">
            <xm:f>NOT(ISERROR(SEARCH("X",K740)))</xm:f>
            <xm:f>"X"</xm:f>
            <x14:dxf>
              <font>
                <color rgb="FFC00000"/>
              </font>
            </x14:dxf>
          </x14:cfRule>
          <xm:sqref>K740:W741</xm:sqref>
        </x14:conditionalFormatting>
        <x14:conditionalFormatting xmlns:xm="http://schemas.microsoft.com/office/excel/2006/main">
          <x14:cfRule type="containsText" priority="2717" operator="containsText" id="{C3F147AD-7581-4521-BAE5-D07AFD724C9D}">
            <xm:f>NOT(ISERROR(SEARCH("Non",A67)))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18" operator="containsText" id="{54497B29-FA28-4BE0-81CB-EE5C0FE320DD}">
            <xm:f>NOT(ISERROR(SEARCH("vérifier",A67)))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A763 A67 A310:A741</xm:sqref>
        </x14:conditionalFormatting>
        <x14:conditionalFormatting xmlns:xm="http://schemas.microsoft.com/office/excel/2006/main">
          <x14:cfRule type="containsText" priority="2476" operator="containsText" id="{1FA0B7A7-C84D-4A06-A8D1-3BEEFB1EC4A1}">
            <xm:f>NOT(ISERROR(SEARCH("X",K742)))</xm:f>
            <xm:f>"X"</xm:f>
            <x14:dxf>
              <font>
                <color rgb="FFC00000"/>
              </font>
            </x14:dxf>
          </x14:cfRule>
          <xm:sqref>K742:W743</xm:sqref>
        </x14:conditionalFormatting>
        <x14:conditionalFormatting xmlns:xm="http://schemas.microsoft.com/office/excel/2006/main">
          <x14:cfRule type="containsText" priority="2473" operator="containsText" id="{B7EDE90A-BA02-4B33-AF80-9CC68481F68D}">
            <xm:f>NOT(ISERROR(SEARCH("Non",A742)))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74" operator="containsText" id="{D4D096AD-574D-4BBB-B0D3-BE13D68223D4}">
            <xm:f>NOT(ISERROR(SEARCH("vérifier",A742)))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A742:A743</xm:sqref>
        </x14:conditionalFormatting>
        <x14:conditionalFormatting xmlns:xm="http://schemas.microsoft.com/office/excel/2006/main">
          <x14:cfRule type="expression" priority="2466" id="{38FF2C22-31F1-49B5-BEEE-D03EE80A1372}">
            <xm:f>$AK744&lt;=Données!$B$2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E744:I744</xm:sqref>
        </x14:conditionalFormatting>
        <x14:conditionalFormatting xmlns:xm="http://schemas.microsoft.com/office/excel/2006/main">
          <x14:cfRule type="containsText" priority="2467" operator="containsText" id="{1E7CB8C9-0FFC-40F2-8615-60A39AC6DEB6}">
            <xm:f>NOT(ISERROR(SEARCH("X",K744)))</xm:f>
            <xm:f>"X"</xm:f>
            <x14:dxf>
              <font>
                <color rgb="FFC00000"/>
              </font>
            </x14:dxf>
          </x14:cfRule>
          <xm:sqref>K744:W744</xm:sqref>
        </x14:conditionalFormatting>
        <x14:conditionalFormatting xmlns:xm="http://schemas.microsoft.com/office/excel/2006/main">
          <x14:cfRule type="expression" priority="2462" id="{533C5CF9-24B8-4BC1-B8A5-74BB0D42A0E4}">
            <xm:f>$AK744&lt;=Données!$B$2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AJ744:AL744</xm:sqref>
        </x14:conditionalFormatting>
        <x14:conditionalFormatting xmlns:xm="http://schemas.microsoft.com/office/excel/2006/main">
          <x14:cfRule type="containsText" priority="2464" operator="containsText" id="{292A3D8D-C497-4557-9EA1-945C1E8997D6}">
            <xm:f>NOT(ISERROR(SEARCH("Non",A744)))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65" operator="containsText" id="{217C5166-8E3B-494B-B0FC-6656C7106130}">
            <xm:f>NOT(ISERROR(SEARCH("vérifier",A744)))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A744</xm:sqref>
        </x14:conditionalFormatting>
        <x14:conditionalFormatting xmlns:xm="http://schemas.microsoft.com/office/excel/2006/main">
          <x14:cfRule type="expression" priority="2457" id="{F55D2B1C-D5A2-4CFF-8DFD-BA1E986428A7}">
            <xm:f>$AK745&lt;=Données!$B$2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E745:I749</xm:sqref>
        </x14:conditionalFormatting>
        <x14:conditionalFormatting xmlns:xm="http://schemas.microsoft.com/office/excel/2006/main">
          <x14:cfRule type="containsText" priority="2458" operator="containsText" id="{9C6B4F43-4C10-4CC3-93A4-E926657B1932}">
            <xm:f>NOT(ISERROR(SEARCH("X",K745)))</xm:f>
            <xm:f>"X"</xm:f>
            <x14:dxf>
              <font>
                <color rgb="FFC00000"/>
              </font>
            </x14:dxf>
          </x14:cfRule>
          <xm:sqref>K745:W749</xm:sqref>
        </x14:conditionalFormatting>
        <x14:conditionalFormatting xmlns:xm="http://schemas.microsoft.com/office/excel/2006/main">
          <x14:cfRule type="expression" priority="2453" id="{856E7D61-67F7-44BD-98D2-EFEFCBEB4686}">
            <xm:f>$AK745&lt;=Données!$B$2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AJ745:AL749</xm:sqref>
        </x14:conditionalFormatting>
        <x14:conditionalFormatting xmlns:xm="http://schemas.microsoft.com/office/excel/2006/main">
          <x14:cfRule type="containsText" priority="2455" operator="containsText" id="{E0D808DB-DEBB-448F-8C49-184A4E8393E0}">
            <xm:f>NOT(ISERROR(SEARCH("Non",A745)))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56" operator="containsText" id="{DA45B4C2-1AF4-494C-9925-3CD304E0FB1B}">
            <xm:f>NOT(ISERROR(SEARCH("vérifier",A745)))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A745:A749</xm:sqref>
        </x14:conditionalFormatting>
        <x14:conditionalFormatting xmlns:xm="http://schemas.microsoft.com/office/excel/2006/main">
          <x14:cfRule type="containsText" priority="2449" operator="containsText" id="{DE44C771-8FE8-4792-B683-4C3D14557923}">
            <xm:f>NOT(ISERROR(SEARCH("X",K750)))</xm:f>
            <xm:f>"X"</xm:f>
            <x14:dxf>
              <font>
                <color rgb="FFC00000"/>
              </font>
            </x14:dxf>
          </x14:cfRule>
          <xm:sqref>K750:W751</xm:sqref>
        </x14:conditionalFormatting>
        <x14:conditionalFormatting xmlns:xm="http://schemas.microsoft.com/office/excel/2006/main">
          <x14:cfRule type="containsText" priority="2446" operator="containsText" id="{649161F4-D727-4B14-9EBC-62A661DAE5AC}">
            <xm:f>NOT(ISERROR(SEARCH("Non",A750)))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47" operator="containsText" id="{9DD2744C-F283-4398-9A69-D3E997D5B913}">
            <xm:f>NOT(ISERROR(SEARCH("vérifier",A750)))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A750:A751</xm:sqref>
        </x14:conditionalFormatting>
        <x14:conditionalFormatting xmlns:xm="http://schemas.microsoft.com/office/excel/2006/main">
          <x14:cfRule type="expression" priority="2439" id="{07DBE252-3F92-4908-A28D-AAAB1034B502}">
            <xm:f>$AK752&lt;=Données!$B$2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E752:I753</xm:sqref>
        </x14:conditionalFormatting>
        <x14:conditionalFormatting xmlns:xm="http://schemas.microsoft.com/office/excel/2006/main">
          <x14:cfRule type="containsText" priority="2440" operator="containsText" id="{EC62C207-EA4B-4C39-9FBD-C20DD2A10267}">
            <xm:f>NOT(ISERROR(SEARCH("X",K752)))</xm:f>
            <xm:f>"X"</xm:f>
            <x14:dxf>
              <font>
                <color rgb="FFC00000"/>
              </font>
            </x14:dxf>
          </x14:cfRule>
          <xm:sqref>K752:W753</xm:sqref>
        </x14:conditionalFormatting>
        <x14:conditionalFormatting xmlns:xm="http://schemas.microsoft.com/office/excel/2006/main">
          <x14:cfRule type="expression" priority="2435" id="{F0111851-8A52-403B-B270-D36C139242FA}">
            <xm:f>$AK752&lt;=Données!$B$2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AJ752:AL753</xm:sqref>
        </x14:conditionalFormatting>
        <x14:conditionalFormatting xmlns:xm="http://schemas.microsoft.com/office/excel/2006/main">
          <x14:cfRule type="containsText" priority="2437" operator="containsText" id="{D42C73C3-D5FF-4B0F-9486-74348D9BD00B}">
            <xm:f>NOT(ISERROR(SEARCH("Non",A752)))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38" operator="containsText" id="{B8885C1E-EC49-4659-835D-F03EC5564EBD}">
            <xm:f>NOT(ISERROR(SEARCH("vérifier",A752)))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A752:A753</xm:sqref>
        </x14:conditionalFormatting>
        <x14:conditionalFormatting xmlns:xm="http://schemas.microsoft.com/office/excel/2006/main">
          <x14:cfRule type="expression" priority="2430" id="{CF7EB6E3-F17B-4383-8479-ADE1AF9751BF}">
            <xm:f>$AK754&lt;=Données!$B$2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E754:I754</xm:sqref>
        </x14:conditionalFormatting>
        <x14:conditionalFormatting xmlns:xm="http://schemas.microsoft.com/office/excel/2006/main">
          <x14:cfRule type="containsText" priority="2431" operator="containsText" id="{99FDFAD4-0462-4966-8DC5-55AF2E05E950}">
            <xm:f>NOT(ISERROR(SEARCH("X",K754)))</xm:f>
            <xm:f>"X"</xm:f>
            <x14:dxf>
              <font>
                <color rgb="FFC00000"/>
              </font>
            </x14:dxf>
          </x14:cfRule>
          <xm:sqref>K754:W754</xm:sqref>
        </x14:conditionalFormatting>
        <x14:conditionalFormatting xmlns:xm="http://schemas.microsoft.com/office/excel/2006/main">
          <x14:cfRule type="expression" priority="2426" id="{42F9BC7F-F8DC-4AA3-8C01-AB0ED43DB5FB}">
            <xm:f>$AK754&lt;=Données!$B$2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AJ754:AL754</xm:sqref>
        </x14:conditionalFormatting>
        <x14:conditionalFormatting xmlns:xm="http://schemas.microsoft.com/office/excel/2006/main">
          <x14:cfRule type="containsText" priority="2428" operator="containsText" id="{0495EA35-20F9-44B0-8C20-5BEC15A0B9AD}">
            <xm:f>NOT(ISERROR(SEARCH("Non",A754)))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29" operator="containsText" id="{036225DF-7E8F-4A06-ACE5-13AF6C199AB4}">
            <xm:f>NOT(ISERROR(SEARCH("vérifier",A754)))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A754</xm:sqref>
        </x14:conditionalFormatting>
        <x14:conditionalFormatting xmlns:xm="http://schemas.microsoft.com/office/excel/2006/main">
          <x14:cfRule type="expression" priority="2421" id="{CC92516F-3894-4460-83AD-4B5052A8DD32}">
            <xm:f>$AK755&lt;=Données!$B$2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E755:I755</xm:sqref>
        </x14:conditionalFormatting>
        <x14:conditionalFormatting xmlns:xm="http://schemas.microsoft.com/office/excel/2006/main">
          <x14:cfRule type="containsText" priority="2422" operator="containsText" id="{13501204-36D6-4FE8-AF8D-4C2AF24671C2}">
            <xm:f>NOT(ISERROR(SEARCH("X",K755)))</xm:f>
            <xm:f>"X"</xm:f>
            <x14:dxf>
              <font>
                <color rgb="FFC00000"/>
              </font>
            </x14:dxf>
          </x14:cfRule>
          <xm:sqref>K755:W755</xm:sqref>
        </x14:conditionalFormatting>
        <x14:conditionalFormatting xmlns:xm="http://schemas.microsoft.com/office/excel/2006/main">
          <x14:cfRule type="expression" priority="2417" id="{1C206611-9681-45F8-BE6A-53C548B1ADDA}">
            <xm:f>$AK755&lt;=Données!$B$2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AJ755:AL755</xm:sqref>
        </x14:conditionalFormatting>
        <x14:conditionalFormatting xmlns:xm="http://schemas.microsoft.com/office/excel/2006/main">
          <x14:cfRule type="containsText" priority="2419" operator="containsText" id="{BB5CABD9-D465-4FEE-ABB3-99240CA1D31F}">
            <xm:f>NOT(ISERROR(SEARCH("Non",A755)))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20" operator="containsText" id="{332231E7-F375-4296-8E9D-BE36F275BB96}">
            <xm:f>NOT(ISERROR(SEARCH("vérifier",A755)))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A755</xm:sqref>
        </x14:conditionalFormatting>
        <x14:conditionalFormatting xmlns:xm="http://schemas.microsoft.com/office/excel/2006/main">
          <x14:cfRule type="expression" priority="2412" id="{D4FD84CB-E0DA-4623-93A4-39749B4A0350}">
            <xm:f>$AK756&lt;=Données!$B$2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E756:I759</xm:sqref>
        </x14:conditionalFormatting>
        <x14:conditionalFormatting xmlns:xm="http://schemas.microsoft.com/office/excel/2006/main">
          <x14:cfRule type="containsText" priority="2413" operator="containsText" id="{2E3BFBD9-5A7E-4328-8B0D-7455E98CB0A6}">
            <xm:f>NOT(ISERROR(SEARCH("X",K756)))</xm:f>
            <xm:f>"X"</xm:f>
            <x14:dxf>
              <font>
                <color rgb="FFC00000"/>
              </font>
            </x14:dxf>
          </x14:cfRule>
          <xm:sqref>K756:W759</xm:sqref>
        </x14:conditionalFormatting>
        <x14:conditionalFormatting xmlns:xm="http://schemas.microsoft.com/office/excel/2006/main">
          <x14:cfRule type="expression" priority="2408" id="{847EAF4B-D327-4C00-A727-2E7E9113947D}">
            <xm:f>$AK756&lt;=Données!$B$2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AJ756:AL759</xm:sqref>
        </x14:conditionalFormatting>
        <x14:conditionalFormatting xmlns:xm="http://schemas.microsoft.com/office/excel/2006/main">
          <x14:cfRule type="containsText" priority="2410" operator="containsText" id="{795F4189-599F-4DF2-8DBC-FC6485088ED4}">
            <xm:f>NOT(ISERROR(SEARCH("Non",A756)))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11" operator="containsText" id="{D47C8DB2-17D7-4B22-AE7A-8B171E939FC6}">
            <xm:f>NOT(ISERROR(SEARCH("vérifier",A756)))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A756:A759</xm:sqref>
        </x14:conditionalFormatting>
        <x14:conditionalFormatting xmlns:xm="http://schemas.microsoft.com/office/excel/2006/main">
          <x14:cfRule type="expression" priority="2403" id="{3EC2B96A-DC53-45E5-89B8-BB9C789578A5}">
            <xm:f>$AK760&lt;=Données!$B$2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E760:I762</xm:sqref>
        </x14:conditionalFormatting>
        <x14:conditionalFormatting xmlns:xm="http://schemas.microsoft.com/office/excel/2006/main">
          <x14:cfRule type="containsText" priority="2404" operator="containsText" id="{89196871-0572-43D0-955A-91842CFDA7D3}">
            <xm:f>NOT(ISERROR(SEARCH("X",K760)))</xm:f>
            <xm:f>"X"</xm:f>
            <x14:dxf>
              <font>
                <color rgb="FFC00000"/>
              </font>
            </x14:dxf>
          </x14:cfRule>
          <xm:sqref>K760:W762</xm:sqref>
        </x14:conditionalFormatting>
        <x14:conditionalFormatting xmlns:xm="http://schemas.microsoft.com/office/excel/2006/main">
          <x14:cfRule type="expression" priority="2399" id="{BC399343-D8BC-4E84-B674-DDE00B6EA478}">
            <xm:f>$AK760&lt;=Données!$B$2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AJ760:AL762</xm:sqref>
        </x14:conditionalFormatting>
        <x14:conditionalFormatting xmlns:xm="http://schemas.microsoft.com/office/excel/2006/main">
          <x14:cfRule type="containsText" priority="2401" operator="containsText" id="{51884AC5-99D3-4234-9D1C-16C1EECF78C9}">
            <xm:f>NOT(ISERROR(SEARCH("Non",A760)))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02" operator="containsText" id="{C25F72BD-2AF0-4827-A164-5E9FCAF754AF}">
            <xm:f>NOT(ISERROR(SEARCH("vérifier",A760)))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A760:A762</xm:sqref>
        </x14:conditionalFormatting>
        <x14:conditionalFormatting xmlns:xm="http://schemas.microsoft.com/office/excel/2006/main">
          <x14:cfRule type="expression" priority="2385" id="{13195292-3CE3-4C24-BEAC-152EB170A389}">
            <xm:f>$AK764&lt;=Données!$B$2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E764:I768</xm:sqref>
        </x14:conditionalFormatting>
        <x14:conditionalFormatting xmlns:xm="http://schemas.microsoft.com/office/excel/2006/main">
          <x14:cfRule type="containsText" priority="2386" operator="containsText" id="{F40D1F49-6BB7-4F19-A718-27BD2DB2313F}">
            <xm:f>NOT(ISERROR(SEARCH("X",K764)))</xm:f>
            <xm:f>"X"</xm:f>
            <x14:dxf>
              <font>
                <color rgb="FFC00000"/>
              </font>
            </x14:dxf>
          </x14:cfRule>
          <xm:sqref>K764:W768</xm:sqref>
        </x14:conditionalFormatting>
        <x14:conditionalFormatting xmlns:xm="http://schemas.microsoft.com/office/excel/2006/main">
          <x14:cfRule type="expression" priority="2381" id="{CD58C46F-8700-4F0D-A517-73A7F487810B}">
            <xm:f>$AK764&lt;=Données!$B$2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AJ764:AL768</xm:sqref>
        </x14:conditionalFormatting>
        <x14:conditionalFormatting xmlns:xm="http://schemas.microsoft.com/office/excel/2006/main">
          <x14:cfRule type="containsText" priority="2383" operator="containsText" id="{86C40CE7-6E75-4FD3-9E41-3C53B95FEECE}">
            <xm:f>NOT(ISERROR(SEARCH("Non",A764)))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84" operator="containsText" id="{3258B52C-B949-4CD3-A987-5AC1724997FA}">
            <xm:f>NOT(ISERROR(SEARCH("vérifier",A764)))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A764:A765</xm:sqref>
        </x14:conditionalFormatting>
        <x14:conditionalFormatting xmlns:xm="http://schemas.microsoft.com/office/excel/2006/main">
          <x14:cfRule type="expression" priority="2376" id="{D56E5A02-4220-47BE-95FF-597EF7F9D559}">
            <xm:f>$AK769&lt;=Données!$B$2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E769:I769</xm:sqref>
        </x14:conditionalFormatting>
        <x14:conditionalFormatting xmlns:xm="http://schemas.microsoft.com/office/excel/2006/main">
          <x14:cfRule type="containsText" priority="2377" operator="containsText" id="{194BB293-495C-4BC8-BDDD-FE0E4930F207}">
            <xm:f>NOT(ISERROR(SEARCH("X",K769)))</xm:f>
            <xm:f>"X"</xm:f>
            <x14:dxf>
              <font>
                <color rgb="FFC00000"/>
              </font>
            </x14:dxf>
          </x14:cfRule>
          <xm:sqref>K769:W769</xm:sqref>
        </x14:conditionalFormatting>
        <x14:conditionalFormatting xmlns:xm="http://schemas.microsoft.com/office/excel/2006/main">
          <x14:cfRule type="expression" priority="2372" id="{0B6AF351-C324-48F2-8913-259C95E24ACA}">
            <xm:f>$AK769&lt;=Données!$B$2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AJ769:AL769</xm:sqref>
        </x14:conditionalFormatting>
        <x14:conditionalFormatting xmlns:xm="http://schemas.microsoft.com/office/excel/2006/main">
          <x14:cfRule type="containsText" priority="2374" operator="containsText" id="{93537C7B-22A5-42D8-97F7-E644E92E169C}">
            <xm:f>NOT(ISERROR(SEARCH("Non",A769)))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75" operator="containsText" id="{83D3CC7B-9A01-49F2-A353-CE2D63666DC7}">
            <xm:f>NOT(ISERROR(SEARCH("vérifier",A769)))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A769</xm:sqref>
        </x14:conditionalFormatting>
        <x14:conditionalFormatting xmlns:xm="http://schemas.microsoft.com/office/excel/2006/main">
          <x14:cfRule type="expression" priority="2367" id="{27D2F831-F6D6-4D56-9A68-196BB788B07B}">
            <xm:f>$AK770&lt;=Données!$B$2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E770:I770</xm:sqref>
        </x14:conditionalFormatting>
        <x14:conditionalFormatting xmlns:xm="http://schemas.microsoft.com/office/excel/2006/main">
          <x14:cfRule type="containsText" priority="2368" operator="containsText" id="{22F7DF40-5C22-46D7-BE4F-27F7C89617AF}">
            <xm:f>NOT(ISERROR(SEARCH("X",K770)))</xm:f>
            <xm:f>"X"</xm:f>
            <x14:dxf>
              <font>
                <color rgb="FFC00000"/>
              </font>
            </x14:dxf>
          </x14:cfRule>
          <xm:sqref>K770:W770</xm:sqref>
        </x14:conditionalFormatting>
        <x14:conditionalFormatting xmlns:xm="http://schemas.microsoft.com/office/excel/2006/main">
          <x14:cfRule type="expression" priority="2363" id="{FBB2C6D5-1654-44A1-AE95-06CA3F43458A}">
            <xm:f>$AK770&lt;=Données!$B$2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AJ770:AL770</xm:sqref>
        </x14:conditionalFormatting>
        <x14:conditionalFormatting xmlns:xm="http://schemas.microsoft.com/office/excel/2006/main">
          <x14:cfRule type="containsText" priority="2365" operator="containsText" id="{7B8B0CDD-317B-4200-8A86-1237B0D0CC8F}">
            <xm:f>NOT(ISERROR(SEARCH("Non",A770)))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66" operator="containsText" id="{F346E432-C775-4F22-BB25-B1094A08E833}">
            <xm:f>NOT(ISERROR(SEARCH("vérifier",A770)))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A770</xm:sqref>
        </x14:conditionalFormatting>
        <x14:conditionalFormatting xmlns:xm="http://schemas.microsoft.com/office/excel/2006/main">
          <x14:cfRule type="expression" priority="2358" id="{EE313EB2-7DFA-42DE-8D55-230CBC4F13FF}">
            <xm:f>$AK771&lt;=Données!$B$2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E771:I771</xm:sqref>
        </x14:conditionalFormatting>
        <x14:conditionalFormatting xmlns:xm="http://schemas.microsoft.com/office/excel/2006/main">
          <x14:cfRule type="containsText" priority="2359" operator="containsText" id="{EEA2A24F-9C31-44B6-9675-B24A0029406C}">
            <xm:f>NOT(ISERROR(SEARCH("X",K771)))</xm:f>
            <xm:f>"X"</xm:f>
            <x14:dxf>
              <font>
                <color rgb="FFC00000"/>
              </font>
            </x14:dxf>
          </x14:cfRule>
          <xm:sqref>K771:W771</xm:sqref>
        </x14:conditionalFormatting>
        <x14:conditionalFormatting xmlns:xm="http://schemas.microsoft.com/office/excel/2006/main">
          <x14:cfRule type="expression" priority="2354" id="{0AFD5F78-8B0F-4CD3-AF68-9D883F62FAFF}">
            <xm:f>$AK771&lt;=Données!$B$2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AJ771:AL771</xm:sqref>
        </x14:conditionalFormatting>
        <x14:conditionalFormatting xmlns:xm="http://schemas.microsoft.com/office/excel/2006/main">
          <x14:cfRule type="containsText" priority="2356" operator="containsText" id="{AE5FD1F2-1861-4B21-937A-CE66DA9852EF}">
            <xm:f>NOT(ISERROR(SEARCH("Non",A771)))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57" operator="containsText" id="{CB7ED2D5-4294-4ED0-8AB0-6FAC7B963621}">
            <xm:f>NOT(ISERROR(SEARCH("vérifier",A771)))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A771</xm:sqref>
        </x14:conditionalFormatting>
        <x14:conditionalFormatting xmlns:xm="http://schemas.microsoft.com/office/excel/2006/main">
          <x14:cfRule type="expression" priority="2349" id="{C6132837-408C-4BD8-902A-B4AEDEED910B}">
            <xm:f>$AK772&lt;=Données!$B$2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E772:I776</xm:sqref>
        </x14:conditionalFormatting>
        <x14:conditionalFormatting xmlns:xm="http://schemas.microsoft.com/office/excel/2006/main">
          <x14:cfRule type="containsText" priority="2350" operator="containsText" id="{9126F307-47A7-4781-B3E0-B075BEC2AD1E}">
            <xm:f>NOT(ISERROR(SEARCH("X",K772)))</xm:f>
            <xm:f>"X"</xm:f>
            <x14:dxf>
              <font>
                <color rgb="FFC00000"/>
              </font>
            </x14:dxf>
          </x14:cfRule>
          <xm:sqref>K772:W776</xm:sqref>
        </x14:conditionalFormatting>
        <x14:conditionalFormatting xmlns:xm="http://schemas.microsoft.com/office/excel/2006/main">
          <x14:cfRule type="expression" priority="2345" id="{50281F2E-037B-4ABE-8429-665235CE6F6E}">
            <xm:f>$AK772&lt;=Données!$B$2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AJ772:AL776</xm:sqref>
        </x14:conditionalFormatting>
        <x14:conditionalFormatting xmlns:xm="http://schemas.microsoft.com/office/excel/2006/main">
          <x14:cfRule type="containsText" priority="2347" operator="containsText" id="{F4F6FD7F-8304-4DAB-9CA3-EC24D515434E}">
            <xm:f>NOT(ISERROR(SEARCH("Non",A772)))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48" operator="containsText" id="{3701F6E9-97B6-4BC1-AB1D-8DEB8BC7152E}">
            <xm:f>NOT(ISERROR(SEARCH("vérifier",A772)))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A772:A776</xm:sqref>
        </x14:conditionalFormatting>
        <x14:conditionalFormatting xmlns:xm="http://schemas.microsoft.com/office/excel/2006/main">
          <x14:cfRule type="expression" priority="2331" id="{62457620-D778-48DA-802E-DB976477F30D}">
            <xm:f>$AK777&lt;=Données!$B$2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E777:I777</xm:sqref>
        </x14:conditionalFormatting>
        <x14:conditionalFormatting xmlns:xm="http://schemas.microsoft.com/office/excel/2006/main">
          <x14:cfRule type="containsText" priority="2332" operator="containsText" id="{CE3A66B3-1979-4D9D-A574-DB266F0908C1}">
            <xm:f>NOT(ISERROR(SEARCH("X",K777)))</xm:f>
            <xm:f>"X"</xm:f>
            <x14:dxf>
              <font>
                <color rgb="FFC00000"/>
              </font>
            </x14:dxf>
          </x14:cfRule>
          <xm:sqref>K777:W777</xm:sqref>
        </x14:conditionalFormatting>
        <x14:conditionalFormatting xmlns:xm="http://schemas.microsoft.com/office/excel/2006/main">
          <x14:cfRule type="expression" priority="2327" id="{4712F142-ECBC-4B18-95CD-4D5B2A6671FC}">
            <xm:f>$AK777&lt;=Données!$B$2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AJ777:AL777</xm:sqref>
        </x14:conditionalFormatting>
        <x14:conditionalFormatting xmlns:xm="http://schemas.microsoft.com/office/excel/2006/main">
          <x14:cfRule type="containsText" priority="2329" operator="containsText" id="{008C452A-08D4-4CEC-B90A-788B3EB195E3}">
            <xm:f>NOT(ISERROR(SEARCH("Non",A777)))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30" operator="containsText" id="{53113315-9E58-431D-8888-F18BFF508A95}">
            <xm:f>NOT(ISERROR(SEARCH("vérifier",A777)))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A777</xm:sqref>
        </x14:conditionalFormatting>
        <x14:conditionalFormatting xmlns:xm="http://schemas.microsoft.com/office/excel/2006/main">
          <x14:cfRule type="expression" priority="2304" id="{5188D245-F03B-4D94-B996-52FF59367A4C}">
            <xm:f>$AK309&lt;=Données!$B$2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E309:I309</xm:sqref>
        </x14:conditionalFormatting>
        <x14:conditionalFormatting xmlns:xm="http://schemas.microsoft.com/office/excel/2006/main">
          <x14:cfRule type="containsText" priority="2305" operator="containsText" id="{6BFBF570-BA5F-4CEF-8254-7BBB39D1CA6F}">
            <xm:f>NOT(ISERROR(SEARCH("X",K309)))</xm:f>
            <xm:f>"X"</xm:f>
            <x14:dxf>
              <font>
                <color rgb="FFC00000"/>
              </font>
            </x14:dxf>
          </x14:cfRule>
          <xm:sqref>K309:W309</xm:sqref>
        </x14:conditionalFormatting>
        <x14:conditionalFormatting xmlns:xm="http://schemas.microsoft.com/office/excel/2006/main">
          <x14:cfRule type="expression" priority="2300" id="{35C8BBBA-EEB0-4A12-A251-F6198683BC5D}">
            <xm:f>$AK309&lt;=Données!$B$2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AJ309:AL309</xm:sqref>
        </x14:conditionalFormatting>
        <x14:conditionalFormatting xmlns:xm="http://schemas.microsoft.com/office/excel/2006/main">
          <x14:cfRule type="containsText" priority="2302" operator="containsText" id="{FBBD008F-FE0C-4AAD-8416-1160D4ECBDEE}">
            <xm:f>NOT(ISERROR(SEARCH("Non",A309)))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03" operator="containsText" id="{5D33ED6A-F1F6-4C89-BE56-A1E413751B60}">
            <xm:f>NOT(ISERROR(SEARCH("vérifier",A309)))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A309</xm:sqref>
        </x14:conditionalFormatting>
        <x14:conditionalFormatting xmlns:xm="http://schemas.microsoft.com/office/excel/2006/main">
          <x14:cfRule type="expression" priority="2295" id="{802F0770-C541-4CBD-A4E7-ED1FB140A1A4}">
            <xm:f>$AK307&lt;=Données!$B$2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E307:I307</xm:sqref>
        </x14:conditionalFormatting>
        <x14:conditionalFormatting xmlns:xm="http://schemas.microsoft.com/office/excel/2006/main">
          <x14:cfRule type="containsText" priority="2296" operator="containsText" id="{1C434402-D1D9-4F18-B1B7-88A09CAB3B6E}">
            <xm:f>NOT(ISERROR(SEARCH("X",K307)))</xm:f>
            <xm:f>"X"</xm:f>
            <x14:dxf>
              <font>
                <color rgb="FFC00000"/>
              </font>
            </x14:dxf>
          </x14:cfRule>
          <xm:sqref>K307:W307</xm:sqref>
        </x14:conditionalFormatting>
        <x14:conditionalFormatting xmlns:xm="http://schemas.microsoft.com/office/excel/2006/main">
          <x14:cfRule type="expression" priority="2291" id="{73614A02-F764-4DB8-8748-9F868AEE5E4C}">
            <xm:f>$AK307&lt;=Données!$B$2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AJ307:AL307</xm:sqref>
        </x14:conditionalFormatting>
        <x14:conditionalFormatting xmlns:xm="http://schemas.microsoft.com/office/excel/2006/main">
          <x14:cfRule type="containsText" priority="2293" operator="containsText" id="{5EB05EE4-E725-4771-81FB-4E4DA6793D62}">
            <xm:f>NOT(ISERROR(SEARCH("Non",A307)))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94" operator="containsText" id="{5214BDDC-4B1F-498C-8AEF-4D6593D7D07E}">
            <xm:f>NOT(ISERROR(SEARCH("vérifier",A307)))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A307</xm:sqref>
        </x14:conditionalFormatting>
        <x14:conditionalFormatting xmlns:xm="http://schemas.microsoft.com/office/excel/2006/main">
          <x14:cfRule type="expression" priority="2286" id="{7EEC2105-FE39-4827-87A4-1F9E705F7141}">
            <xm:f>$AK308&lt;=Données!$B$2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E308:I308</xm:sqref>
        </x14:conditionalFormatting>
        <x14:conditionalFormatting xmlns:xm="http://schemas.microsoft.com/office/excel/2006/main">
          <x14:cfRule type="expression" priority="2282" id="{7E3F0EFE-BB90-4230-A4A9-18692356143B}">
            <xm:f>$AK308&lt;=Données!$B$2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AJ308:AL308</xm:sqref>
        </x14:conditionalFormatting>
        <x14:conditionalFormatting xmlns:xm="http://schemas.microsoft.com/office/excel/2006/main">
          <x14:cfRule type="containsText" priority="2288" operator="containsText" id="{FE1089AC-45A4-4FD0-BB05-9B4883E13B22}">
            <xm:f>NOT(ISERROR(SEARCH("X",K428)))</xm:f>
            <xm:f>"X"</xm:f>
            <x14:dxf>
              <font>
                <color rgb="FFC00000"/>
              </font>
            </x14:dxf>
          </x14:cfRule>
          <xm:sqref>K308:W308</xm:sqref>
        </x14:conditionalFormatting>
        <x14:conditionalFormatting xmlns:xm="http://schemas.microsoft.com/office/excel/2006/main">
          <x14:cfRule type="containsText" priority="2284" operator="containsText" id="{C3E9BDC3-42EF-4FC6-B968-A18917FC0D77}">
            <xm:f>NOT(ISERROR(SEARCH("Non",A308)))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85" operator="containsText" id="{B5F5BC82-597F-4FA6-BA02-B3F409A12DCB}">
            <xm:f>NOT(ISERROR(SEARCH("vérifier",A308)))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A308</xm:sqref>
        </x14:conditionalFormatting>
        <x14:conditionalFormatting xmlns:xm="http://schemas.microsoft.com/office/excel/2006/main">
          <x14:cfRule type="expression" priority="2277" id="{83608A23-4D65-40DB-AF8E-381C857B9CAE}">
            <xm:f>$AK306&lt;=Données!$B$2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E306:I306</xm:sqref>
        </x14:conditionalFormatting>
        <x14:conditionalFormatting xmlns:xm="http://schemas.microsoft.com/office/excel/2006/main">
          <x14:cfRule type="containsText" priority="2278" operator="containsText" id="{50871604-FC76-47A7-B194-12111090B9F9}">
            <xm:f>NOT(ISERROR(SEARCH("X",K306)))</xm:f>
            <xm:f>"X"</xm:f>
            <x14:dxf>
              <font>
                <color rgb="FFC00000"/>
              </font>
            </x14:dxf>
          </x14:cfRule>
          <xm:sqref>K306:W306</xm:sqref>
        </x14:conditionalFormatting>
        <x14:conditionalFormatting xmlns:xm="http://schemas.microsoft.com/office/excel/2006/main">
          <x14:cfRule type="expression" priority="2273" id="{E9F2EBF9-DC0A-43EB-AF15-4CF274384B13}">
            <xm:f>$AK306&lt;=Données!$B$2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AJ306:AL306</xm:sqref>
        </x14:conditionalFormatting>
        <x14:conditionalFormatting xmlns:xm="http://schemas.microsoft.com/office/excel/2006/main">
          <x14:cfRule type="containsText" priority="2275" operator="containsText" id="{B0D83DC3-203E-4640-B27B-FBD19ED8B36D}">
            <xm:f>NOT(ISERROR(SEARCH("Non",A306)))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76" operator="containsText" id="{9D80D05D-8CF3-4258-A934-8F3CA2BA6977}">
            <xm:f>NOT(ISERROR(SEARCH("vérifier",A306)))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A306</xm:sqref>
        </x14:conditionalFormatting>
        <x14:conditionalFormatting xmlns:xm="http://schemas.microsoft.com/office/excel/2006/main">
          <x14:cfRule type="containsText" priority="5901" operator="containsText" id="{85CC664E-BD74-45D8-91C3-21808BFB9160}">
            <xm:f>NOT(ISERROR(SEARCH("X",'PAR NOM FICHIER À JOUR'!K229)))</xm:f>
            <xm:f>"X"</xm:f>
            <x14:dxf>
              <font>
                <color rgb="FFC00000"/>
              </font>
            </x14:dxf>
          </x14:cfRule>
          <xm:sqref>K699:V700</xm:sqref>
        </x14:conditionalFormatting>
        <x14:conditionalFormatting xmlns:xm="http://schemas.microsoft.com/office/excel/2006/main">
          <x14:cfRule type="expression" priority="2233" id="{760B5420-3357-40EA-ABA3-80C257EDA5E4}">
            <xm:f>$AK305&lt;=Données!$B$2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E305:I305</xm:sqref>
        </x14:conditionalFormatting>
        <x14:conditionalFormatting xmlns:xm="http://schemas.microsoft.com/office/excel/2006/main">
          <x14:cfRule type="containsText" priority="2234" operator="containsText" id="{5409A4DF-755C-4C8C-9B29-046C607BA749}">
            <xm:f>NOT(ISERROR(SEARCH("X",K305)))</xm:f>
            <xm:f>"X"</xm:f>
            <x14:dxf>
              <font>
                <color rgb="FFC00000"/>
              </font>
            </x14:dxf>
          </x14:cfRule>
          <xm:sqref>K305:W305</xm:sqref>
        </x14:conditionalFormatting>
        <x14:conditionalFormatting xmlns:xm="http://schemas.microsoft.com/office/excel/2006/main">
          <x14:cfRule type="expression" priority="2229" id="{62DD22DC-2766-40B0-9540-9729F73560A2}">
            <xm:f>$AK305&lt;=Données!$B$2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AJ305:AL305</xm:sqref>
        </x14:conditionalFormatting>
        <x14:conditionalFormatting xmlns:xm="http://schemas.microsoft.com/office/excel/2006/main">
          <x14:cfRule type="containsText" priority="2231" operator="containsText" id="{B2FD9A3C-95F7-489F-BE6E-602A121DAD8C}">
            <xm:f>NOT(ISERROR(SEARCH("Non",A305)))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32" operator="containsText" id="{392B263A-1913-4D69-A524-E9F7EA7FC3B3}">
            <xm:f>NOT(ISERROR(SEARCH("vérifier",A305)))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A305</xm:sqref>
        </x14:conditionalFormatting>
        <x14:conditionalFormatting xmlns:xm="http://schemas.microsoft.com/office/excel/2006/main">
          <x14:cfRule type="expression" priority="2224" id="{9A0722DD-127B-4CD3-9164-EB08E73D6AF2}">
            <xm:f>$AK300&lt;=Données!$B$2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E300:I304</xm:sqref>
        </x14:conditionalFormatting>
        <x14:conditionalFormatting xmlns:xm="http://schemas.microsoft.com/office/excel/2006/main">
          <x14:cfRule type="containsText" priority="2225" operator="containsText" id="{567041F1-ADA1-4320-85ED-EE2AA08BADF3}">
            <xm:f>NOT(ISERROR(SEARCH("X",K300)))</xm:f>
            <xm:f>"X"</xm:f>
            <x14:dxf>
              <font>
                <color rgb="FFC00000"/>
              </font>
            </x14:dxf>
          </x14:cfRule>
          <xm:sqref>K300:W304</xm:sqref>
        </x14:conditionalFormatting>
        <x14:conditionalFormatting xmlns:xm="http://schemas.microsoft.com/office/excel/2006/main">
          <x14:cfRule type="expression" priority="2220" id="{AAEF97B2-7C10-4DD1-B318-1788F1BB07C9}">
            <xm:f>$AK300&lt;=Données!$B$2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AJ300:AL304</xm:sqref>
        </x14:conditionalFormatting>
        <x14:conditionalFormatting xmlns:xm="http://schemas.microsoft.com/office/excel/2006/main">
          <x14:cfRule type="containsText" priority="2222" operator="containsText" id="{1A59FF32-FB0B-4998-A805-D6ACD3A41816}">
            <xm:f>NOT(ISERROR(SEARCH("Non",A300)))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23" operator="containsText" id="{19B39324-5949-44DB-B18D-CF1F65BE15EB}">
            <xm:f>NOT(ISERROR(SEARCH("vérifier",A300)))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A300:A304</xm:sqref>
        </x14:conditionalFormatting>
        <x14:conditionalFormatting xmlns:xm="http://schemas.microsoft.com/office/excel/2006/main">
          <x14:cfRule type="expression" priority="2215" id="{B572FEF8-595B-4520-85F7-60FA1EE7217C}">
            <xm:f>$AK299&lt;=Données!$B$2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E299:I299</xm:sqref>
        </x14:conditionalFormatting>
        <x14:conditionalFormatting xmlns:xm="http://schemas.microsoft.com/office/excel/2006/main">
          <x14:cfRule type="containsText" priority="2216" operator="containsText" id="{70A3117F-7310-4FD9-8EA5-3D04CB4F8B32}">
            <xm:f>NOT(ISERROR(SEARCH("X",K299)))</xm:f>
            <xm:f>"X"</xm:f>
            <x14:dxf>
              <font>
                <color rgb="FFC00000"/>
              </font>
            </x14:dxf>
          </x14:cfRule>
          <xm:sqref>K299:W299</xm:sqref>
        </x14:conditionalFormatting>
        <x14:conditionalFormatting xmlns:xm="http://schemas.microsoft.com/office/excel/2006/main">
          <x14:cfRule type="expression" priority="2211" id="{51C72B41-CC46-47CC-AA0E-8CDD770CC39C}">
            <xm:f>$AK299&lt;=Données!$B$2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AJ299:AL299</xm:sqref>
        </x14:conditionalFormatting>
        <x14:conditionalFormatting xmlns:xm="http://schemas.microsoft.com/office/excel/2006/main">
          <x14:cfRule type="containsText" priority="2213" operator="containsText" id="{63767067-56BB-4AB1-B74D-2771426B2538}">
            <xm:f>NOT(ISERROR(SEARCH("Non",A299)))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14" operator="containsText" id="{BE84226F-9EC1-47EC-AE79-7E18BA67AB73}">
            <xm:f>NOT(ISERROR(SEARCH("vérifier",A299)))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A299</xm:sqref>
        </x14:conditionalFormatting>
        <x14:conditionalFormatting xmlns:xm="http://schemas.microsoft.com/office/excel/2006/main">
          <x14:cfRule type="expression" priority="2206" id="{2D88727E-EB17-4ED2-B0F6-849DB4B66AF0}">
            <xm:f>$AK296&lt;=Données!$B$2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E296:I298</xm:sqref>
        </x14:conditionalFormatting>
        <x14:conditionalFormatting xmlns:xm="http://schemas.microsoft.com/office/excel/2006/main">
          <x14:cfRule type="containsText" priority="2207" operator="containsText" id="{83518587-456F-43B4-BA71-A84FFBD5A63F}">
            <xm:f>NOT(ISERROR(SEARCH("X",K296)))</xm:f>
            <xm:f>"X"</xm:f>
            <x14:dxf>
              <font>
                <color rgb="FFC00000"/>
              </font>
            </x14:dxf>
          </x14:cfRule>
          <xm:sqref>K296:W298</xm:sqref>
        </x14:conditionalFormatting>
        <x14:conditionalFormatting xmlns:xm="http://schemas.microsoft.com/office/excel/2006/main">
          <x14:cfRule type="expression" priority="2202" id="{C8EE3F32-2594-442C-8CA3-0516B409F2C3}">
            <xm:f>$AK296&lt;=Données!$B$2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AJ296:AL298</xm:sqref>
        </x14:conditionalFormatting>
        <x14:conditionalFormatting xmlns:xm="http://schemas.microsoft.com/office/excel/2006/main">
          <x14:cfRule type="containsText" priority="2204" operator="containsText" id="{370FB8DE-168E-4366-8873-80FDD6E411D7}">
            <xm:f>NOT(ISERROR(SEARCH("Non",A296)))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05" operator="containsText" id="{25D441A9-E3BD-43F6-AA36-41914D72E2D1}">
            <xm:f>NOT(ISERROR(SEARCH("vérifier",A296)))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A296:A298</xm:sqref>
        </x14:conditionalFormatting>
        <x14:conditionalFormatting xmlns:xm="http://schemas.microsoft.com/office/excel/2006/main">
          <x14:cfRule type="containsText" priority="2199" operator="containsText" id="{6412903D-A890-42AE-A7C8-78301A959F78}">
            <xm:f>NOT(ISERROR(SEARCH("X",K294)))</xm:f>
            <xm:f>"X"</xm:f>
            <x14:dxf>
              <font>
                <color rgb="FFC00000"/>
              </font>
            </x14:dxf>
          </x14:cfRule>
          <xm:sqref>K294:W295</xm:sqref>
        </x14:conditionalFormatting>
        <x14:conditionalFormatting xmlns:xm="http://schemas.microsoft.com/office/excel/2006/main">
          <x14:cfRule type="expression" priority="2198" id="{43B5AAE3-308B-44D9-9651-6CE054749986}">
            <xm:f>$AK294&lt;=Données!$B$2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AJ294:AL295</xm:sqref>
        </x14:conditionalFormatting>
        <x14:conditionalFormatting xmlns:xm="http://schemas.microsoft.com/office/excel/2006/main">
          <x14:cfRule type="expression" priority="2196" id="{85AFDACC-C694-4E66-B3D7-FA97C9F954B7}">
            <xm:f>$AK294&lt;=Données!$B$2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E294:I294</xm:sqref>
        </x14:conditionalFormatting>
        <x14:conditionalFormatting xmlns:xm="http://schemas.microsoft.com/office/excel/2006/main">
          <x14:cfRule type="containsText" priority="2194" operator="containsText" id="{30C144B2-F1AC-4951-8E8B-D586B8219772}">
            <xm:f>NOT(ISERROR(SEARCH("Non",A294)))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95" operator="containsText" id="{25BDE0BF-C318-4852-9DF7-E95217F74C9E}">
            <xm:f>NOT(ISERROR(SEARCH("vérifier",A294)))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A294</xm:sqref>
        </x14:conditionalFormatting>
        <x14:conditionalFormatting xmlns:xm="http://schemas.microsoft.com/office/excel/2006/main">
          <x14:cfRule type="expression" priority="2189" id="{370F7426-EB8C-4E0B-AC0C-FF25BB55FAD7}">
            <xm:f>$AK295&lt;=Données!$B$2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E295:I295</xm:sqref>
        </x14:conditionalFormatting>
        <x14:conditionalFormatting xmlns:xm="http://schemas.microsoft.com/office/excel/2006/main">
          <x14:cfRule type="containsText" priority="2187" operator="containsText" id="{55AFABAE-F53C-41B3-9F17-57098A2791EF}">
            <xm:f>NOT(ISERROR(SEARCH("Non",A295)))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88" operator="containsText" id="{02ADA18B-2E1D-4B03-8748-88B2D3478496}">
            <xm:f>NOT(ISERROR(SEARCH("vérifier",A295)))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A295</xm:sqref>
        </x14:conditionalFormatting>
        <x14:conditionalFormatting xmlns:xm="http://schemas.microsoft.com/office/excel/2006/main">
          <x14:cfRule type="expression" priority="2181" id="{61201268-9F4D-4D45-B657-248A7ADDEEB5}">
            <xm:f>$AK293&lt;=Données!$B$2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E293:I293</xm:sqref>
        </x14:conditionalFormatting>
        <x14:conditionalFormatting xmlns:xm="http://schemas.microsoft.com/office/excel/2006/main">
          <x14:cfRule type="containsText" priority="2182" operator="containsText" id="{D9B9F996-1C40-49A6-8627-9D4FD8464467}">
            <xm:f>NOT(ISERROR(SEARCH("X",K293)))</xm:f>
            <xm:f>"X"</xm:f>
            <x14:dxf>
              <font>
                <color rgb="FFC00000"/>
              </font>
            </x14:dxf>
          </x14:cfRule>
          <xm:sqref>K293:W293</xm:sqref>
        </x14:conditionalFormatting>
        <x14:conditionalFormatting xmlns:xm="http://schemas.microsoft.com/office/excel/2006/main">
          <x14:cfRule type="expression" priority="2177" id="{51077174-3292-4E58-9F8D-1DBF60B5DCB2}">
            <xm:f>$AK293&lt;=Données!$B$2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AJ293:AL293</xm:sqref>
        </x14:conditionalFormatting>
        <x14:conditionalFormatting xmlns:xm="http://schemas.microsoft.com/office/excel/2006/main">
          <x14:cfRule type="containsText" priority="2179" operator="containsText" id="{1FBE7731-28B9-4797-B575-8FBB0645C6C4}">
            <xm:f>NOT(ISERROR(SEARCH("Non",A293)))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80" operator="containsText" id="{29A17F71-6788-4E8C-8055-3F7CDEB4E277}">
            <xm:f>NOT(ISERROR(SEARCH("vérifier",A293)))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A293</xm:sqref>
        </x14:conditionalFormatting>
        <x14:conditionalFormatting xmlns:xm="http://schemas.microsoft.com/office/excel/2006/main">
          <x14:cfRule type="expression" priority="2172" id="{6727AF47-8FD4-486A-B2B9-4443290F6518}">
            <xm:f>$AK292&lt;=Données!$B$2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E292:I292</xm:sqref>
        </x14:conditionalFormatting>
        <x14:conditionalFormatting xmlns:xm="http://schemas.microsoft.com/office/excel/2006/main">
          <x14:cfRule type="containsText" priority="2173" operator="containsText" id="{B83918DE-D36E-4247-9CD1-D312C950E92D}">
            <xm:f>NOT(ISERROR(SEARCH("X",K292)))</xm:f>
            <xm:f>"X"</xm:f>
            <x14:dxf>
              <font>
                <color rgb="FFC00000"/>
              </font>
            </x14:dxf>
          </x14:cfRule>
          <xm:sqref>K292:W292</xm:sqref>
        </x14:conditionalFormatting>
        <x14:conditionalFormatting xmlns:xm="http://schemas.microsoft.com/office/excel/2006/main">
          <x14:cfRule type="expression" priority="2168" id="{DDBB19DF-DABC-4AD9-8C0B-5D66AFFF43B5}">
            <xm:f>$AK292&lt;=Données!$B$2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AJ292:AL292</xm:sqref>
        </x14:conditionalFormatting>
        <x14:conditionalFormatting xmlns:xm="http://schemas.microsoft.com/office/excel/2006/main">
          <x14:cfRule type="containsText" priority="2170" operator="containsText" id="{4C1D6F9C-2FD3-4E04-9B5C-4E9C5C8065EE}">
            <xm:f>NOT(ISERROR(SEARCH("Non",A292)))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71" operator="containsText" id="{6AB6562F-8C55-4CB6-BD9F-370A51F2E43F}">
            <xm:f>NOT(ISERROR(SEARCH("vérifier",A292)))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A292</xm:sqref>
        </x14:conditionalFormatting>
        <x14:conditionalFormatting xmlns:xm="http://schemas.microsoft.com/office/excel/2006/main">
          <x14:cfRule type="expression" priority="2163" id="{0DD73203-404B-491D-9FF4-BB14502321E5}">
            <xm:f>$AK290&lt;=Données!$B$2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E290:I291</xm:sqref>
        </x14:conditionalFormatting>
        <x14:conditionalFormatting xmlns:xm="http://schemas.microsoft.com/office/excel/2006/main">
          <x14:cfRule type="containsText" priority="2164" operator="containsText" id="{80559AE4-4053-4481-857E-A2B134167E36}">
            <xm:f>NOT(ISERROR(SEARCH("X",K290)))</xm:f>
            <xm:f>"X"</xm:f>
            <x14:dxf>
              <font>
                <color rgb="FFC00000"/>
              </font>
            </x14:dxf>
          </x14:cfRule>
          <xm:sqref>K290:W291</xm:sqref>
        </x14:conditionalFormatting>
        <x14:conditionalFormatting xmlns:xm="http://schemas.microsoft.com/office/excel/2006/main">
          <x14:cfRule type="expression" priority="2159" id="{15CD9821-982F-40AD-A1D0-F2EC8AE9404D}">
            <xm:f>$AK290&lt;=Données!$B$2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AJ290:AL291</xm:sqref>
        </x14:conditionalFormatting>
        <x14:conditionalFormatting xmlns:xm="http://schemas.microsoft.com/office/excel/2006/main">
          <x14:cfRule type="containsText" priority="2161" operator="containsText" id="{7754051C-89E2-41E4-BCB5-8AB746145571}">
            <xm:f>NOT(ISERROR(SEARCH("Non",A290)))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62" operator="containsText" id="{F7EA1991-6D89-4F63-84BB-A5E746651250}">
            <xm:f>NOT(ISERROR(SEARCH("vérifier",A290)))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A290:A291</xm:sqref>
        </x14:conditionalFormatting>
        <x14:conditionalFormatting xmlns:xm="http://schemas.microsoft.com/office/excel/2006/main">
          <x14:cfRule type="expression" priority="2154" id="{B5E4ACE5-3CBF-47AA-862F-4BC2F8052922}">
            <xm:f>$AK289&lt;=Données!$B$2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E289:I289</xm:sqref>
        </x14:conditionalFormatting>
        <x14:conditionalFormatting xmlns:xm="http://schemas.microsoft.com/office/excel/2006/main">
          <x14:cfRule type="containsText" priority="2155" operator="containsText" id="{B1A9819D-DE26-4F68-A627-359F66C159B4}">
            <xm:f>NOT(ISERROR(SEARCH("X",K289)))</xm:f>
            <xm:f>"X"</xm:f>
            <x14:dxf>
              <font>
                <color rgb="FFC00000"/>
              </font>
            </x14:dxf>
          </x14:cfRule>
          <xm:sqref>K289:W289</xm:sqref>
        </x14:conditionalFormatting>
        <x14:conditionalFormatting xmlns:xm="http://schemas.microsoft.com/office/excel/2006/main">
          <x14:cfRule type="expression" priority="2150" id="{A7CB313D-3CF4-482E-B752-1A5667A5023B}">
            <xm:f>$AK289&lt;=Données!$B$2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AJ289:AL289</xm:sqref>
        </x14:conditionalFormatting>
        <x14:conditionalFormatting xmlns:xm="http://schemas.microsoft.com/office/excel/2006/main">
          <x14:cfRule type="containsText" priority="2152" operator="containsText" id="{9B2C5315-4F87-448A-8D6B-81236BC28FB9}">
            <xm:f>NOT(ISERROR(SEARCH("Non",A289)))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53" operator="containsText" id="{044A99B2-30BB-4285-8343-AD341310B867}">
            <xm:f>NOT(ISERROR(SEARCH("vérifier",A289)))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A289</xm:sqref>
        </x14:conditionalFormatting>
        <x14:conditionalFormatting xmlns:xm="http://schemas.microsoft.com/office/excel/2006/main">
          <x14:cfRule type="expression" priority="2145" id="{0C56A368-5E4C-4651-A339-CFF2C57D8F8B}">
            <xm:f>$AK288&lt;=Données!$B$2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E288:I288</xm:sqref>
        </x14:conditionalFormatting>
        <x14:conditionalFormatting xmlns:xm="http://schemas.microsoft.com/office/excel/2006/main">
          <x14:cfRule type="containsText" priority="2146" operator="containsText" id="{3783934A-1A71-418D-B4C6-A897AE12F8EB}">
            <xm:f>NOT(ISERROR(SEARCH("X",K288)))</xm:f>
            <xm:f>"X"</xm:f>
            <x14:dxf>
              <font>
                <color rgb="FFC00000"/>
              </font>
            </x14:dxf>
          </x14:cfRule>
          <xm:sqref>K288:W288</xm:sqref>
        </x14:conditionalFormatting>
        <x14:conditionalFormatting xmlns:xm="http://schemas.microsoft.com/office/excel/2006/main">
          <x14:cfRule type="expression" priority="2141" id="{B38C7C07-BF96-4616-85D8-67714D43AD7B}">
            <xm:f>$AK288&lt;=Données!$B$2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AJ288:AL288</xm:sqref>
        </x14:conditionalFormatting>
        <x14:conditionalFormatting xmlns:xm="http://schemas.microsoft.com/office/excel/2006/main">
          <x14:cfRule type="containsText" priority="2143" operator="containsText" id="{0B40AB6F-A4DE-43C0-BEDA-80665D6469F0}">
            <xm:f>NOT(ISERROR(SEARCH("Non",A288)))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44" operator="containsText" id="{72E111A9-62E4-497D-857D-28F67E63C100}">
            <xm:f>NOT(ISERROR(SEARCH("vérifier",A288)))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A288</xm:sqref>
        </x14:conditionalFormatting>
        <x14:conditionalFormatting xmlns:xm="http://schemas.microsoft.com/office/excel/2006/main">
          <x14:cfRule type="expression" priority="2137" id="{743B7545-1642-41A4-81B6-56ED6CEF2839}">
            <xm:f>$AK287&lt;=Données!$B$2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E287:I287</xm:sqref>
        </x14:conditionalFormatting>
        <x14:conditionalFormatting xmlns:xm="http://schemas.microsoft.com/office/excel/2006/main">
          <x14:cfRule type="containsText" priority="2133" operator="containsText" id="{16BB69C9-E26E-449F-AC0A-F89B7633374B}">
            <xm:f>NOT(ISERROR(SEARCH("X",K453)))</xm:f>
            <xm:f>"X"</xm:f>
            <x14:dxf>
              <font>
                <color rgb="FFC00000"/>
              </font>
            </x14:dxf>
          </x14:cfRule>
          <xm:sqref>K287:W287</xm:sqref>
        </x14:conditionalFormatting>
        <x14:conditionalFormatting xmlns:xm="http://schemas.microsoft.com/office/excel/2006/main">
          <x14:cfRule type="expression" priority="2132" id="{BF0197F3-57BE-42AF-984D-6D505592F15C}">
            <xm:f>$AK287&lt;=Données!$B$2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AJ287:AL287</xm:sqref>
        </x14:conditionalFormatting>
        <x14:conditionalFormatting xmlns:xm="http://schemas.microsoft.com/office/excel/2006/main">
          <x14:cfRule type="containsText" priority="2135" operator="containsText" id="{CB791CA8-E839-41F9-AA7C-8A85D71C9A39}">
            <xm:f>NOT(ISERROR(SEARCH("Non",A287)))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36" operator="containsText" id="{6B11881B-926D-4F86-8969-E695F0EA9168}">
            <xm:f>NOT(ISERROR(SEARCH("vérifier",A287)))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A287</xm:sqref>
        </x14:conditionalFormatting>
        <x14:conditionalFormatting xmlns:xm="http://schemas.microsoft.com/office/excel/2006/main">
          <x14:cfRule type="expression" priority="2127" id="{83506949-8CDE-4937-AC3C-CE3583437A3E}">
            <xm:f>$AK284&lt;=Données!$B$2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E284:I284</xm:sqref>
        </x14:conditionalFormatting>
        <x14:conditionalFormatting xmlns:xm="http://schemas.microsoft.com/office/excel/2006/main">
          <x14:cfRule type="containsText" priority="2128" operator="containsText" id="{81B7A3EC-689B-40AC-A89B-53B233F047C7}">
            <xm:f>NOT(ISERROR(SEARCH("X",K284)))</xm:f>
            <xm:f>"X"</xm:f>
            <x14:dxf>
              <font>
                <color rgb="FFC00000"/>
              </font>
            </x14:dxf>
          </x14:cfRule>
          <xm:sqref>K284:W286</xm:sqref>
        </x14:conditionalFormatting>
        <x14:conditionalFormatting xmlns:xm="http://schemas.microsoft.com/office/excel/2006/main">
          <x14:cfRule type="expression" priority="2123" id="{CF205DEA-228C-4BFB-8A6A-9058A702E3B4}">
            <xm:f>$AK284&lt;=Données!$B$2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AJ284:AL286</xm:sqref>
        </x14:conditionalFormatting>
        <x14:conditionalFormatting xmlns:xm="http://schemas.microsoft.com/office/excel/2006/main">
          <x14:cfRule type="containsText" priority="2125" operator="containsText" id="{30BCF536-C059-45B4-A56E-4FA0A2808A4E}">
            <xm:f>NOT(ISERROR(SEARCH("Non",A284)))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26" operator="containsText" id="{F2D941CA-F450-4CD8-B864-B902BDD22944}">
            <xm:f>NOT(ISERROR(SEARCH("vérifier",A284)))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A286 A284</xm:sqref>
        </x14:conditionalFormatting>
        <x14:conditionalFormatting xmlns:xm="http://schemas.microsoft.com/office/excel/2006/main">
          <x14:cfRule type="expression" priority="2119" id="{0E6B2A0B-97BE-4DE2-B671-DEEB92CD07E2}">
            <xm:f>$AK285&lt;=Données!$B$2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E285:H285</xm:sqref>
        </x14:conditionalFormatting>
        <x14:conditionalFormatting xmlns:xm="http://schemas.microsoft.com/office/excel/2006/main">
          <x14:cfRule type="containsText" priority="2117" operator="containsText" id="{C23350B1-19B6-4E04-A9A4-476F5ED9157F}">
            <xm:f>NOT(ISERROR(SEARCH("Non",A285)))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18" operator="containsText" id="{BA0D164B-9178-4029-8853-CB97A087C4DB}">
            <xm:f>NOT(ISERROR(SEARCH("vérifier",A285)))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A285</xm:sqref>
        </x14:conditionalFormatting>
        <x14:conditionalFormatting xmlns:xm="http://schemas.microsoft.com/office/excel/2006/main">
          <x14:cfRule type="expression" priority="2113" id="{6DDAA35F-D271-4193-AC3D-0EADDB60104D}">
            <xm:f>$AK285&lt;=Données!$B$2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I285</xm:sqref>
        </x14:conditionalFormatting>
        <x14:conditionalFormatting xmlns:xm="http://schemas.microsoft.com/office/excel/2006/main">
          <x14:cfRule type="expression" priority="2110" id="{ECB3BBC0-954F-4B22-8C53-A9E577B50B9C}">
            <xm:f>$AK283&lt;=Données!$B$2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E283:I283</xm:sqref>
        </x14:conditionalFormatting>
        <x14:conditionalFormatting xmlns:xm="http://schemas.microsoft.com/office/excel/2006/main">
          <x14:cfRule type="containsText" priority="2108" operator="containsText" id="{64BCB9EA-B937-4DA6-AF89-BCFA27C930BB}">
            <xm:f>NOT(ISERROR(SEARCH("Non",A280)))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09" operator="containsText" id="{ABD78A18-2876-4DF9-ACB2-A63027966F9C}">
            <xm:f>NOT(ISERROR(SEARCH("vérifier",A280)))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A283 A280:A281</xm:sqref>
        </x14:conditionalFormatting>
        <x14:conditionalFormatting xmlns:xm="http://schemas.microsoft.com/office/excel/2006/main">
          <x14:cfRule type="expression" priority="2102" id="{ADAEEE89-C0A8-4BE8-B2BD-9AB5288AD9AC}">
            <xm:f>$AK282&lt;=Données!$B$2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E282:I282</xm:sqref>
        </x14:conditionalFormatting>
        <x14:conditionalFormatting xmlns:xm="http://schemas.microsoft.com/office/excel/2006/main">
          <x14:cfRule type="containsText" priority="2100" operator="containsText" id="{715C1415-D87F-4158-9A76-F3DD15F1FF7E}">
            <xm:f>NOT(ISERROR(SEARCH("Non",A282)))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01" operator="containsText" id="{0AB3AF3F-5716-4885-933D-022AB5383220}">
            <xm:f>NOT(ISERROR(SEARCH("vérifier",A282)))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A282</xm:sqref>
        </x14:conditionalFormatting>
        <x14:conditionalFormatting xmlns:xm="http://schemas.microsoft.com/office/excel/2006/main">
          <x14:cfRule type="expression" priority="2094" id="{98A12516-FFB5-4A8D-940C-5BFC3B5B8CB9}">
            <xm:f>$AK275&lt;=Données!$B$2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E275:I275</xm:sqref>
        </x14:conditionalFormatting>
        <x14:conditionalFormatting xmlns:xm="http://schemas.microsoft.com/office/excel/2006/main">
          <x14:cfRule type="containsText" priority="2095" operator="containsText" id="{B1E00DBE-DE07-4364-977D-241647BD6442}">
            <xm:f>NOT(ISERROR(SEARCH("X",K275)))</xm:f>
            <xm:f>"X"</xm:f>
            <x14:dxf>
              <font>
                <color rgb="FFC00000"/>
              </font>
            </x14:dxf>
          </x14:cfRule>
          <xm:sqref>K275:W275</xm:sqref>
        </x14:conditionalFormatting>
        <x14:conditionalFormatting xmlns:xm="http://schemas.microsoft.com/office/excel/2006/main">
          <x14:cfRule type="expression" priority="2090" id="{7A917073-41B8-44E6-B02F-4AD3C0BB0801}">
            <xm:f>$AK275&lt;=Données!$B$2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AJ275:AL275</xm:sqref>
        </x14:conditionalFormatting>
        <x14:conditionalFormatting xmlns:xm="http://schemas.microsoft.com/office/excel/2006/main">
          <x14:cfRule type="containsText" priority="2092" operator="containsText" id="{38602365-43BB-45AE-9C0F-168A59593ACE}">
            <xm:f>NOT(ISERROR(SEARCH("Non",A275)))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93" operator="containsText" id="{32022A07-930F-470C-A6D0-DDF55AAFFCB9}">
            <xm:f>NOT(ISERROR(SEARCH("vérifier",A275)))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A275</xm:sqref>
        </x14:conditionalFormatting>
        <x14:conditionalFormatting xmlns:xm="http://schemas.microsoft.com/office/excel/2006/main">
          <x14:cfRule type="expression" priority="2085" id="{D2194620-B867-4636-8734-9FA7D467F239}">
            <xm:f>$AK274&lt;=Données!$B$2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E274:I274</xm:sqref>
        </x14:conditionalFormatting>
        <x14:conditionalFormatting xmlns:xm="http://schemas.microsoft.com/office/excel/2006/main">
          <x14:cfRule type="containsText" priority="2086" operator="containsText" id="{BD3320B5-4D38-4B4A-90A9-26339F48CB6D}">
            <xm:f>NOT(ISERROR(SEARCH("X",K274)))</xm:f>
            <xm:f>"X"</xm:f>
            <x14:dxf>
              <font>
                <color rgb="FFC00000"/>
              </font>
            </x14:dxf>
          </x14:cfRule>
          <xm:sqref>K274:W274</xm:sqref>
        </x14:conditionalFormatting>
        <x14:conditionalFormatting xmlns:xm="http://schemas.microsoft.com/office/excel/2006/main">
          <x14:cfRule type="expression" priority="2081" id="{3754BE19-06CB-4ABF-A83D-0835C991398D}">
            <xm:f>$AK274&lt;=Données!$B$2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AJ274:AL274</xm:sqref>
        </x14:conditionalFormatting>
        <x14:conditionalFormatting xmlns:xm="http://schemas.microsoft.com/office/excel/2006/main">
          <x14:cfRule type="containsText" priority="2083" operator="containsText" id="{93B06D3D-73BD-4424-B890-DB0AC5AB931D}">
            <xm:f>NOT(ISERROR(SEARCH("Non",A274)))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84" operator="containsText" id="{40C34AD8-ED9C-4725-88F3-4C919C215042}">
            <xm:f>NOT(ISERROR(SEARCH("vérifier",A274)))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A274</xm:sqref>
        </x14:conditionalFormatting>
        <x14:conditionalFormatting xmlns:xm="http://schemas.microsoft.com/office/excel/2006/main">
          <x14:cfRule type="expression" priority="2076" id="{9FE7933A-7A1D-4D47-9427-734A7935868D}">
            <xm:f>$AK273&lt;=Données!$B$2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E273:I273</xm:sqref>
        </x14:conditionalFormatting>
        <x14:conditionalFormatting xmlns:xm="http://schemas.microsoft.com/office/excel/2006/main">
          <x14:cfRule type="containsText" priority="2077" operator="containsText" id="{69D8A353-ED0F-44C4-8208-9C972FD45DBD}">
            <xm:f>NOT(ISERROR(SEARCH("X",K271)))</xm:f>
            <xm:f>"X"</xm:f>
            <x14:dxf>
              <font>
                <color rgb="FFC00000"/>
              </font>
            </x14:dxf>
          </x14:cfRule>
          <xm:sqref>K271:W273</xm:sqref>
        </x14:conditionalFormatting>
        <x14:conditionalFormatting xmlns:xm="http://schemas.microsoft.com/office/excel/2006/main">
          <x14:cfRule type="expression" priority="2072" id="{3401368F-18BA-464E-A8AD-63C23B024070}">
            <xm:f>$AK271&lt;=Données!$B$2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AJ271:AL273</xm:sqref>
        </x14:conditionalFormatting>
        <x14:conditionalFormatting xmlns:xm="http://schemas.microsoft.com/office/excel/2006/main">
          <x14:cfRule type="containsText" priority="2074" operator="containsText" id="{DED28711-F646-486C-B55F-829E6712A149}">
            <xm:f>NOT(ISERROR(SEARCH("Non",A271)))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75" operator="containsText" id="{4B10E519-3F3B-434E-9317-256EE660CACF}">
            <xm:f>NOT(ISERROR(SEARCH("vérifier",A271)))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A273 A271</xm:sqref>
        </x14:conditionalFormatting>
        <x14:conditionalFormatting xmlns:xm="http://schemas.microsoft.com/office/excel/2006/main">
          <x14:cfRule type="expression" priority="2068" id="{D6852094-51F6-458D-9A0C-00C3D2870540}">
            <xm:f>$AK272&lt;=Données!$B$2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E272:I272</xm:sqref>
        </x14:conditionalFormatting>
        <x14:conditionalFormatting xmlns:xm="http://schemas.microsoft.com/office/excel/2006/main">
          <x14:cfRule type="containsText" priority="2066" operator="containsText" id="{2C61FBF0-A312-40B1-91B3-FD6AB268551F}">
            <xm:f>NOT(ISERROR(SEARCH("Non",A272)))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67" operator="containsText" id="{1B460819-FDEA-451D-8A92-D3746320A45F}">
            <xm:f>NOT(ISERROR(SEARCH("vérifier",A272)))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A272</xm:sqref>
        </x14:conditionalFormatting>
        <x14:conditionalFormatting xmlns:xm="http://schemas.microsoft.com/office/excel/2006/main">
          <x14:cfRule type="containsText" priority="2062" operator="containsText" id="{51E1A15E-538B-4DA0-9A37-C96B1AEBD165}">
            <xm:f>NOT(ISERROR(SEARCH("X",K270)))</xm:f>
            <xm:f>"X"</xm:f>
            <x14:dxf>
              <font>
                <color rgb="FFC00000"/>
              </font>
            </x14:dxf>
          </x14:cfRule>
          <xm:sqref>K270:W270</xm:sqref>
        </x14:conditionalFormatting>
        <x14:conditionalFormatting xmlns:xm="http://schemas.microsoft.com/office/excel/2006/main">
          <x14:cfRule type="expression" priority="2059" id="{94C4EC9F-4346-4CB4-AEBD-8A4A2DB1E4BE}">
            <xm:f>$AK270&lt;=Données!$B$2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E270:I270</xm:sqref>
        </x14:conditionalFormatting>
        <x14:conditionalFormatting xmlns:xm="http://schemas.microsoft.com/office/excel/2006/main">
          <x14:cfRule type="containsText" priority="2057" operator="containsText" id="{E1590EA3-EBD1-4392-980B-158BB6FB102E}">
            <xm:f>NOT(ISERROR(SEARCH("Non",A270)))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58" operator="containsText" id="{A458E8E9-D691-485B-95EF-192FC14F27A7}">
            <xm:f>NOT(ISERROR(SEARCH("vérifier",A270)))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A270</xm:sqref>
        </x14:conditionalFormatting>
        <x14:conditionalFormatting xmlns:xm="http://schemas.microsoft.com/office/excel/2006/main">
          <x14:cfRule type="expression" priority="2044" id="{6BAA2172-9D87-44B9-B9A7-E5DBE804EAB8}">
            <xm:f>$AK276&lt;=Données!$B$2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E276:I279</xm:sqref>
        </x14:conditionalFormatting>
        <x14:conditionalFormatting xmlns:xm="http://schemas.microsoft.com/office/excel/2006/main">
          <x14:cfRule type="containsText" priority="2045" operator="containsText" id="{F01DC059-5F94-4AA4-9B89-719EFE50F10E}">
            <xm:f>NOT(ISERROR(SEARCH("X",K276)))</xm:f>
            <xm:f>"X"</xm:f>
            <x14:dxf>
              <font>
                <color rgb="FFC00000"/>
              </font>
            </x14:dxf>
          </x14:cfRule>
          <xm:sqref>K276:W279</xm:sqref>
        </x14:conditionalFormatting>
        <x14:conditionalFormatting xmlns:xm="http://schemas.microsoft.com/office/excel/2006/main">
          <x14:cfRule type="expression" priority="2040" id="{699702AA-80DC-4AE2-A6EF-A7FCD2886E8F}">
            <xm:f>$AK276&lt;=Données!$B$2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AJ276:AL279</xm:sqref>
        </x14:conditionalFormatting>
        <x14:conditionalFormatting xmlns:xm="http://schemas.microsoft.com/office/excel/2006/main">
          <x14:cfRule type="containsText" priority="2042" operator="containsText" id="{4B00A6D5-906F-422A-83ED-30D72BA12C04}">
            <xm:f>NOT(ISERROR(SEARCH("Non",A276)))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43" operator="containsText" id="{9D8A138D-374A-417F-B20F-07774C945E3D}">
            <xm:f>NOT(ISERROR(SEARCH("vérifier",A276)))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A276:A279</xm:sqref>
        </x14:conditionalFormatting>
        <x14:conditionalFormatting xmlns:xm="http://schemas.microsoft.com/office/excel/2006/main">
          <x14:cfRule type="containsText" priority="2037" operator="containsText" id="{8823FADF-2B95-48FD-83B2-30DBB432D372}">
            <xm:f>NOT(ISERROR(SEARCH("X",K264)))</xm:f>
            <xm:f>"X"</xm:f>
            <x14:dxf>
              <font>
                <color rgb="FFC00000"/>
              </font>
            </x14:dxf>
          </x14:cfRule>
          <xm:sqref>K264:W267</xm:sqref>
        </x14:conditionalFormatting>
        <x14:conditionalFormatting xmlns:xm="http://schemas.microsoft.com/office/excel/2006/main">
          <x14:cfRule type="expression" priority="2036" id="{15DA706A-9593-4E29-8D2B-342B472C4473}">
            <xm:f>$AK264&lt;=Données!$B$2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AJ264:AL267</xm:sqref>
        </x14:conditionalFormatting>
        <x14:conditionalFormatting xmlns:xm="http://schemas.microsoft.com/office/excel/2006/main">
          <x14:cfRule type="expression" priority="2034" id="{AB6D7275-B055-43F7-9BFA-E8997740E159}">
            <xm:f>$AK267&lt;=Données!$B$2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E267:I267</xm:sqref>
        </x14:conditionalFormatting>
        <x14:conditionalFormatting xmlns:xm="http://schemas.microsoft.com/office/excel/2006/main">
          <x14:cfRule type="containsText" priority="2032" operator="containsText" id="{DAFD8CE7-3216-4885-8E98-4D25AB40762C}">
            <xm:f>NOT(ISERROR(SEARCH("Non",A267)))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33" operator="containsText" id="{D3B743AA-1D31-4700-A04C-24E3464BF672}">
            <xm:f>NOT(ISERROR(SEARCH("vérifier",A267)))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A267</xm:sqref>
        </x14:conditionalFormatting>
        <x14:conditionalFormatting xmlns:xm="http://schemas.microsoft.com/office/excel/2006/main">
          <x14:cfRule type="expression" priority="2027" id="{934A18BD-7E47-4BC4-8680-EE2AF59F4B64}">
            <xm:f>$AK266&lt;=Données!$B$2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E266:I266</xm:sqref>
        </x14:conditionalFormatting>
        <x14:conditionalFormatting xmlns:xm="http://schemas.microsoft.com/office/excel/2006/main">
          <x14:cfRule type="containsText" priority="2025" operator="containsText" id="{47EE7D90-3895-40C6-A6BD-E0ED30AD16A7}">
            <xm:f>NOT(ISERROR(SEARCH("Non",A266)))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26" operator="containsText" id="{E3F55088-7785-45ED-B00E-3686B93C850C}">
            <xm:f>NOT(ISERROR(SEARCH("vérifier",A266)))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A266</xm:sqref>
        </x14:conditionalFormatting>
        <x14:conditionalFormatting xmlns:xm="http://schemas.microsoft.com/office/excel/2006/main">
          <x14:cfRule type="expression" priority="2020" id="{437E252D-A3A4-4950-BBEF-C3CB770BCF19}">
            <xm:f>$AK265&lt;=Données!$B$2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E265:I265</xm:sqref>
        </x14:conditionalFormatting>
        <x14:conditionalFormatting xmlns:xm="http://schemas.microsoft.com/office/excel/2006/main">
          <x14:cfRule type="containsText" priority="2018" operator="containsText" id="{0668AE5A-B4E3-4575-92D1-1E774B6798C7}">
            <xm:f>NOT(ISERROR(SEARCH("Non",A265)))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19" operator="containsText" id="{0CD98909-C6AB-49D2-9C4C-785FB8D0D0E5}">
            <xm:f>NOT(ISERROR(SEARCH("vérifier",A265)))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A265</xm:sqref>
        </x14:conditionalFormatting>
        <x14:conditionalFormatting xmlns:xm="http://schemas.microsoft.com/office/excel/2006/main">
          <x14:cfRule type="expression" priority="2013" id="{0595EB09-3B6A-4AF7-96C9-0A2A0EBA6A8A}">
            <xm:f>$AK264&lt;=Données!$B$2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E264:I264</xm:sqref>
        </x14:conditionalFormatting>
        <x14:conditionalFormatting xmlns:xm="http://schemas.microsoft.com/office/excel/2006/main">
          <x14:cfRule type="containsText" priority="2011" operator="containsText" id="{FBA259BC-A4A6-4E01-937A-A7644D5FA0FD}">
            <xm:f>NOT(ISERROR(SEARCH("Non",A264)))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12" operator="containsText" id="{3FDE7CC5-362D-4F0C-894B-A860C4A1DF76}">
            <xm:f>NOT(ISERROR(SEARCH("vérifier",A264)))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A264</xm:sqref>
        </x14:conditionalFormatting>
        <x14:conditionalFormatting xmlns:xm="http://schemas.microsoft.com/office/excel/2006/main">
          <x14:cfRule type="containsText" priority="2007" operator="containsText" id="{2DAE4D45-E46E-452A-B402-23705ED23599}">
            <xm:f>NOT(ISERROR(SEARCH("X",K268)))</xm:f>
            <xm:f>"X"</xm:f>
            <x14:dxf>
              <font>
                <color rgb="FFC00000"/>
              </font>
            </x14:dxf>
          </x14:cfRule>
          <xm:sqref>K268:W268</xm:sqref>
        </x14:conditionalFormatting>
        <x14:conditionalFormatting xmlns:xm="http://schemas.microsoft.com/office/excel/2006/main">
          <x14:cfRule type="expression" priority="2006" id="{FAB06814-076B-4700-BFEA-B1CC3A2B623F}">
            <xm:f>$AK268&lt;=Données!$B$2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AJ268:AL268</xm:sqref>
        </x14:conditionalFormatting>
        <x14:conditionalFormatting xmlns:xm="http://schemas.microsoft.com/office/excel/2006/main">
          <x14:cfRule type="expression" priority="2004" id="{C7E69FF5-442C-41F1-8707-43D107D6B71C}">
            <xm:f>$AK268&lt;=Données!$B$2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E268:I268</xm:sqref>
        </x14:conditionalFormatting>
        <x14:conditionalFormatting xmlns:xm="http://schemas.microsoft.com/office/excel/2006/main">
          <x14:cfRule type="containsText" priority="2002" operator="containsText" id="{58D6A4F4-8E7A-45BA-99EF-E942AED32B0E}">
            <xm:f>NOT(ISERROR(SEARCH("Non",A268)))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003" operator="containsText" id="{1BB6350E-4D93-403F-A639-418732062767}">
            <xm:f>NOT(ISERROR(SEARCH("vérifier",A268)))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A268</xm:sqref>
        </x14:conditionalFormatting>
        <x14:conditionalFormatting xmlns:xm="http://schemas.microsoft.com/office/excel/2006/main">
          <x14:cfRule type="expression" priority="1987" id="{2CD5738F-981B-4406-9EC9-D90E76BADF5F}">
            <xm:f>$AK263&lt;=Données!$B$2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E263:I263</xm:sqref>
        </x14:conditionalFormatting>
        <x14:conditionalFormatting xmlns:xm="http://schemas.microsoft.com/office/excel/2006/main">
          <x14:cfRule type="containsText" priority="1988" operator="containsText" id="{ED580864-28A5-42D2-973E-26FF6D2394BC}">
            <xm:f>NOT(ISERROR(SEARCH("X",K261)))</xm:f>
            <xm:f>"X"</xm:f>
            <x14:dxf>
              <font>
                <color rgb="FFC00000"/>
              </font>
            </x14:dxf>
          </x14:cfRule>
          <xm:sqref>K261:W263</xm:sqref>
        </x14:conditionalFormatting>
        <x14:conditionalFormatting xmlns:xm="http://schemas.microsoft.com/office/excel/2006/main">
          <x14:cfRule type="expression" priority="1983" id="{4AE91F81-44C9-4737-B310-7B610792CABC}">
            <xm:f>$AK261&lt;=Données!$B$2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AJ261:AL263</xm:sqref>
        </x14:conditionalFormatting>
        <x14:conditionalFormatting xmlns:xm="http://schemas.microsoft.com/office/excel/2006/main">
          <x14:cfRule type="containsText" priority="1985" operator="containsText" id="{D76609C0-83F4-46E2-B8CB-56098604F4F0}">
            <xm:f>NOT(ISERROR(SEARCH("Non",A263)))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86" operator="containsText" id="{319E7BBD-BCE0-4753-8DEB-8E18D523ABB0}">
            <xm:f>NOT(ISERROR(SEARCH("vérifier",A263)))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A263</xm:sqref>
        </x14:conditionalFormatting>
        <x14:conditionalFormatting xmlns:xm="http://schemas.microsoft.com/office/excel/2006/main">
          <x14:cfRule type="expression" priority="1979" id="{A1724E17-DD40-4EE6-9C15-8EA739B59113}">
            <xm:f>$AK262&lt;=Données!$B$2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E262:I262</xm:sqref>
        </x14:conditionalFormatting>
        <x14:conditionalFormatting xmlns:xm="http://schemas.microsoft.com/office/excel/2006/main">
          <x14:cfRule type="containsText" priority="1977" operator="containsText" id="{5E97335B-6DAF-47FC-9BD2-826156C1F46E}">
            <xm:f>NOT(ISERROR(SEARCH("Non",A262)))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78" operator="containsText" id="{6BA01750-1A4E-4AFC-888C-50CEC47D6E68}">
            <xm:f>NOT(ISERROR(SEARCH("vérifier",A262)))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A262</xm:sqref>
        </x14:conditionalFormatting>
        <x14:conditionalFormatting xmlns:xm="http://schemas.microsoft.com/office/excel/2006/main">
          <x14:cfRule type="expression" priority="1972" id="{8122BA9F-AD1D-4958-9B50-C21555CF7D80}">
            <xm:f>$AK261&lt;=Données!$B$2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E261:I261</xm:sqref>
        </x14:conditionalFormatting>
        <x14:conditionalFormatting xmlns:xm="http://schemas.microsoft.com/office/excel/2006/main">
          <x14:cfRule type="containsText" priority="1970" operator="containsText" id="{AF3125D4-FBA0-4080-A0BF-FE7E9973DF48}">
            <xm:f>NOT(ISERROR(SEARCH("Non",A261)))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71" operator="containsText" id="{F13BB687-9220-4C44-9511-900CC93E8FCF}">
            <xm:f>NOT(ISERROR(SEARCH("vérifier",A261)))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A261</xm:sqref>
        </x14:conditionalFormatting>
        <x14:conditionalFormatting xmlns:xm="http://schemas.microsoft.com/office/excel/2006/main">
          <x14:cfRule type="expression" priority="1964" id="{4133F8A0-1EDA-4B85-95A5-860F124CD799}">
            <xm:f>$AK260&lt;=Données!$B$2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E260:I260</xm:sqref>
        </x14:conditionalFormatting>
        <x14:conditionalFormatting xmlns:xm="http://schemas.microsoft.com/office/excel/2006/main">
          <x14:cfRule type="containsText" priority="1965" operator="containsText" id="{C35E1B53-EACF-4600-8249-9C029E364D9A}">
            <xm:f>NOT(ISERROR(SEARCH("X",K260)))</xm:f>
            <xm:f>"X"</xm:f>
            <x14:dxf>
              <font>
                <color rgb="FFC00000"/>
              </font>
            </x14:dxf>
          </x14:cfRule>
          <xm:sqref>K260:W260</xm:sqref>
        </x14:conditionalFormatting>
        <x14:conditionalFormatting xmlns:xm="http://schemas.microsoft.com/office/excel/2006/main">
          <x14:cfRule type="expression" priority="1960" id="{64F74422-0B7F-48F8-B97A-F2EA52819993}">
            <xm:f>$AK260&lt;=Données!$B$2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AJ260:AL260</xm:sqref>
        </x14:conditionalFormatting>
        <x14:conditionalFormatting xmlns:xm="http://schemas.microsoft.com/office/excel/2006/main">
          <x14:cfRule type="containsText" priority="1962" operator="containsText" id="{038098FB-304E-487D-9D7C-0C3F94A31D55}">
            <xm:f>NOT(ISERROR(SEARCH("Non",A260)))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63" operator="containsText" id="{510AECB9-7BA8-420B-BFB4-CCA2B25FBCA6}">
            <xm:f>NOT(ISERROR(SEARCH("vérifier",A260)))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A260</xm:sqref>
        </x14:conditionalFormatting>
        <x14:conditionalFormatting xmlns:xm="http://schemas.microsoft.com/office/excel/2006/main">
          <x14:cfRule type="containsText" priority="1957" operator="containsText" id="{DE1277B0-1871-47BC-8DE4-70DBE6108BD3}">
            <xm:f>NOT(ISERROR(SEARCH("X",K258)))</xm:f>
            <xm:f>"X"</xm:f>
            <x14:dxf>
              <font>
                <color rgb="FFC00000"/>
              </font>
            </x14:dxf>
          </x14:cfRule>
          <xm:sqref>K258:W259</xm:sqref>
        </x14:conditionalFormatting>
        <x14:conditionalFormatting xmlns:xm="http://schemas.microsoft.com/office/excel/2006/main">
          <x14:cfRule type="expression" priority="1956" id="{AFA0B5F3-E079-4DF4-A15B-A740A5182BE1}">
            <xm:f>$AK258&lt;=Données!$B$2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AJ258:AL259</xm:sqref>
        </x14:conditionalFormatting>
        <x14:conditionalFormatting xmlns:xm="http://schemas.microsoft.com/office/excel/2006/main">
          <x14:cfRule type="expression" priority="1954" id="{C5D649BE-8AB3-457F-897F-01DDBE1219B3}">
            <xm:f>$AK259&lt;=Données!$B$2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E259:G259</xm:sqref>
        </x14:conditionalFormatting>
        <x14:conditionalFormatting xmlns:xm="http://schemas.microsoft.com/office/excel/2006/main">
          <x14:cfRule type="containsText" priority="1952" operator="containsText" id="{C3CFF72F-8174-4341-A53D-C221A78097ED}">
            <xm:f>NOT(ISERROR(SEARCH("Non",A259)))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53" operator="containsText" id="{D5B6859B-B67B-4269-BE4D-C4951CEB68E9}">
            <xm:f>NOT(ISERROR(SEARCH("vérifier",A259)))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A259</xm:sqref>
        </x14:conditionalFormatting>
        <x14:conditionalFormatting xmlns:xm="http://schemas.microsoft.com/office/excel/2006/main">
          <x14:cfRule type="expression" priority="1948" id="{604F1AFD-C456-4265-899D-6E9357B7B8AE}">
            <xm:f>$AK259&lt;=Données!$B$2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H259</xm:sqref>
        </x14:conditionalFormatting>
        <x14:conditionalFormatting xmlns:xm="http://schemas.microsoft.com/office/excel/2006/main">
          <x14:cfRule type="expression" priority="1946" id="{FC68C9D4-F4F1-40D2-85DE-21C844F82616}">
            <xm:f>$AK258&lt;=Données!$B$2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E258:I258</xm:sqref>
        </x14:conditionalFormatting>
        <x14:conditionalFormatting xmlns:xm="http://schemas.microsoft.com/office/excel/2006/main">
          <x14:cfRule type="containsText" priority="1944" operator="containsText" id="{C2B6C28D-49E5-4DB5-9B73-989C4152150F}">
            <xm:f>NOT(ISERROR(SEARCH("Non",A258)))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45" operator="containsText" id="{AAE70A7E-4529-4A52-895E-AC6684B9B36A}">
            <xm:f>NOT(ISERROR(SEARCH("vérifier",A258)))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A258</xm:sqref>
        </x14:conditionalFormatting>
        <x14:conditionalFormatting xmlns:xm="http://schemas.microsoft.com/office/excel/2006/main">
          <x14:cfRule type="expression" priority="1938" id="{B033B0D3-F27E-4D3A-B0E3-3B96BD8FAA3B}">
            <xm:f>$AK255&lt;=Données!$B$2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E255:I257</xm:sqref>
        </x14:conditionalFormatting>
        <x14:conditionalFormatting xmlns:xm="http://schemas.microsoft.com/office/excel/2006/main">
          <x14:cfRule type="containsText" priority="1939" operator="containsText" id="{AAECE2C2-93AE-474B-9CC1-CF56844B46E5}">
            <xm:f>NOT(ISERROR(SEARCH("X",K255)))</xm:f>
            <xm:f>"X"</xm:f>
            <x14:dxf>
              <font>
                <color rgb="FFC00000"/>
              </font>
            </x14:dxf>
          </x14:cfRule>
          <xm:sqref>K255:W257</xm:sqref>
        </x14:conditionalFormatting>
        <x14:conditionalFormatting xmlns:xm="http://schemas.microsoft.com/office/excel/2006/main">
          <x14:cfRule type="expression" priority="1934" id="{AB2FE6FE-F4C4-4905-8360-4268D3EBCE01}">
            <xm:f>$AK255&lt;=Données!$B$2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AJ255:AL257</xm:sqref>
        </x14:conditionalFormatting>
        <x14:conditionalFormatting xmlns:xm="http://schemas.microsoft.com/office/excel/2006/main">
          <x14:cfRule type="containsText" priority="1936" operator="containsText" id="{E97BCA35-0B1B-4AE5-98FA-7B8F64ECC697}">
            <xm:f>NOT(ISERROR(SEARCH("Non",A255)))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37" operator="containsText" id="{1776F693-2045-4E04-A983-CF6093BE231E}">
            <xm:f>NOT(ISERROR(SEARCH("vérifier",A255)))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A255:A257</xm:sqref>
        </x14:conditionalFormatting>
        <x14:conditionalFormatting xmlns:xm="http://schemas.microsoft.com/office/excel/2006/main">
          <x14:cfRule type="expression" priority="1929" id="{EF379A13-2BD4-4DEE-A554-1287611C073E}">
            <xm:f>$AK252&lt;=Données!$B$2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E252:I254</xm:sqref>
        </x14:conditionalFormatting>
        <x14:conditionalFormatting xmlns:xm="http://schemas.microsoft.com/office/excel/2006/main">
          <x14:cfRule type="containsText" priority="1930" operator="containsText" id="{E5A20877-053E-450D-B838-0DFF9D4D7E98}">
            <xm:f>NOT(ISERROR(SEARCH("X",K252)))</xm:f>
            <xm:f>"X"</xm:f>
            <x14:dxf>
              <font>
                <color rgb="FFC00000"/>
              </font>
            </x14:dxf>
          </x14:cfRule>
          <xm:sqref>K252:W254</xm:sqref>
        </x14:conditionalFormatting>
        <x14:conditionalFormatting xmlns:xm="http://schemas.microsoft.com/office/excel/2006/main">
          <x14:cfRule type="expression" priority="1925" id="{DB690F29-0306-4212-A098-B342452A1D69}">
            <xm:f>$AK252&lt;=Données!$B$2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AJ252:AL254</xm:sqref>
        </x14:conditionalFormatting>
        <x14:conditionalFormatting xmlns:xm="http://schemas.microsoft.com/office/excel/2006/main">
          <x14:cfRule type="containsText" priority="1927" operator="containsText" id="{14C5770F-F042-4881-94A7-8794B5DF06F4}">
            <xm:f>NOT(ISERROR(SEARCH("Non",A252)))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28" operator="containsText" id="{ABCF4479-3E51-4175-B6ED-9CC929A64B3A}">
            <xm:f>NOT(ISERROR(SEARCH("vérifier",A252)))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A252:A254</xm:sqref>
        </x14:conditionalFormatting>
        <x14:conditionalFormatting xmlns:xm="http://schemas.microsoft.com/office/excel/2006/main">
          <x14:cfRule type="expression" priority="1920" id="{2373C4FD-6D47-4936-AADE-C6AE4C2E4FCA}">
            <xm:f>$AK251&lt;=Données!$B$2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E251:I251</xm:sqref>
        </x14:conditionalFormatting>
        <x14:conditionalFormatting xmlns:xm="http://schemas.microsoft.com/office/excel/2006/main">
          <x14:cfRule type="containsText" priority="1921" operator="containsText" id="{F80FC46D-8FB0-4EBF-8A44-7940EEA50570}">
            <xm:f>NOT(ISERROR(SEARCH("X",K251)))</xm:f>
            <xm:f>"X"</xm:f>
            <x14:dxf>
              <font>
                <color rgb="FFC00000"/>
              </font>
            </x14:dxf>
          </x14:cfRule>
          <xm:sqref>K251:W251</xm:sqref>
        </x14:conditionalFormatting>
        <x14:conditionalFormatting xmlns:xm="http://schemas.microsoft.com/office/excel/2006/main">
          <x14:cfRule type="expression" priority="1916" id="{AE7AE23D-E6C1-4585-8689-A8C7A3A23006}">
            <xm:f>$AK251&lt;=Données!$B$2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AJ251:AL251</xm:sqref>
        </x14:conditionalFormatting>
        <x14:conditionalFormatting xmlns:xm="http://schemas.microsoft.com/office/excel/2006/main">
          <x14:cfRule type="containsText" priority="1918" operator="containsText" id="{FB91669C-2B92-4F34-8839-DE8CE8E4D5E6}">
            <xm:f>NOT(ISERROR(SEARCH("Non",A251)))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19" operator="containsText" id="{F3D3EA21-EAE1-4A7C-8162-D399EA8D480E}">
            <xm:f>NOT(ISERROR(SEARCH("vérifier",A251)))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A251</xm:sqref>
        </x14:conditionalFormatting>
        <x14:conditionalFormatting xmlns:xm="http://schemas.microsoft.com/office/excel/2006/main">
          <x14:cfRule type="containsText" priority="1913" operator="containsText" id="{D4B14581-D835-49A6-91E1-487ED005AB56}">
            <xm:f>NOT(ISERROR(SEARCH("X",K249)))</xm:f>
            <xm:f>"X"</xm:f>
            <x14:dxf>
              <font>
                <color rgb="FFC00000"/>
              </font>
            </x14:dxf>
          </x14:cfRule>
          <xm:sqref>K249:W250</xm:sqref>
        </x14:conditionalFormatting>
        <x14:conditionalFormatting xmlns:xm="http://schemas.microsoft.com/office/excel/2006/main">
          <x14:cfRule type="expression" priority="1912" id="{42E93283-3F14-4519-A670-F90E9DA9A217}">
            <xm:f>$AK249&lt;=Données!$B$2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AJ249:AL250</xm:sqref>
        </x14:conditionalFormatting>
        <x14:conditionalFormatting xmlns:xm="http://schemas.microsoft.com/office/excel/2006/main">
          <x14:cfRule type="expression" priority="1910" id="{0A659FA1-DEF6-433B-9ED1-C4155F0E79F1}">
            <xm:f>$AK250&lt;=Données!$B$2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E250:I250</xm:sqref>
        </x14:conditionalFormatting>
        <x14:conditionalFormatting xmlns:xm="http://schemas.microsoft.com/office/excel/2006/main">
          <x14:cfRule type="containsText" priority="1908" operator="containsText" id="{524F143E-4967-4AA1-9910-FFC7C536195C}">
            <xm:f>NOT(ISERROR(SEARCH("Non",A250)))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09" operator="containsText" id="{D1E8F3EB-4287-426B-9FD5-BA205254D60C}">
            <xm:f>NOT(ISERROR(SEARCH("vérifier",A250)))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A250</xm:sqref>
        </x14:conditionalFormatting>
        <x14:conditionalFormatting xmlns:xm="http://schemas.microsoft.com/office/excel/2006/main">
          <x14:cfRule type="expression" priority="1903" id="{ABDA813F-0564-457D-BE1E-4C3E751AD12E}">
            <xm:f>$AK249&lt;=Données!$B$2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E249:G249</xm:sqref>
        </x14:conditionalFormatting>
        <x14:conditionalFormatting xmlns:xm="http://schemas.microsoft.com/office/excel/2006/main">
          <x14:cfRule type="containsText" priority="1901" operator="containsText" id="{0A3D28AE-7AA6-41FF-B56E-D55B464B702C}">
            <xm:f>NOT(ISERROR(SEARCH("Non",A249)))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02" operator="containsText" id="{BB9BD04A-9316-4143-91CC-C4C0DD1DB08E}">
            <xm:f>NOT(ISERROR(SEARCH("vérifier",A249)))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A249</xm:sqref>
        </x14:conditionalFormatting>
        <x14:conditionalFormatting xmlns:xm="http://schemas.microsoft.com/office/excel/2006/main">
          <x14:cfRule type="expression" priority="1897" id="{1E68BC8C-BCD9-4B9F-804C-D69C235E198E}">
            <xm:f>$AK249&lt;=Données!$B$2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H249</xm:sqref>
        </x14:conditionalFormatting>
        <x14:conditionalFormatting xmlns:xm="http://schemas.microsoft.com/office/excel/2006/main">
          <x14:cfRule type="containsText" priority="1896" operator="containsText" id="{8B043F7F-E347-444E-B821-71B82E8CDEA9}">
            <xm:f>NOT(ISERROR(SEARCH("X",K245)))</xm:f>
            <xm:f>"X"</xm:f>
            <x14:dxf>
              <font>
                <color rgb="FFC00000"/>
              </font>
            </x14:dxf>
          </x14:cfRule>
          <xm:sqref>K245:W247</xm:sqref>
        </x14:conditionalFormatting>
        <x14:conditionalFormatting xmlns:xm="http://schemas.microsoft.com/office/excel/2006/main">
          <x14:cfRule type="expression" priority="1895" id="{30E2D7B4-9895-4184-B835-C407D4D48294}">
            <xm:f>$AK245&lt;=Données!$B$2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AJ245:AL247</xm:sqref>
        </x14:conditionalFormatting>
        <x14:conditionalFormatting xmlns:xm="http://schemas.microsoft.com/office/excel/2006/main">
          <x14:cfRule type="expression" priority="1893" id="{AF58286A-E706-4245-A0CB-9B0782D97231}">
            <xm:f>$AK248&lt;=Données!$B$2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E248:I248</xm:sqref>
        </x14:conditionalFormatting>
        <x14:conditionalFormatting xmlns:xm="http://schemas.microsoft.com/office/excel/2006/main">
          <x14:cfRule type="expression" priority="1889" id="{AEB9E199-203F-4719-93CA-9F55BC4F7BCC}">
            <xm:f>$AK248&lt;=Données!$B$2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AJ248:AL248</xm:sqref>
        </x14:conditionalFormatting>
        <x14:conditionalFormatting xmlns:xm="http://schemas.microsoft.com/office/excel/2006/main">
          <x14:cfRule type="containsText" priority="1891" operator="containsText" id="{B0D0F810-47F0-4824-9DE5-FBADAD08AAF5}">
            <xm:f>NOT(ISERROR(SEARCH("Non",A248)))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92" operator="containsText" id="{98F0AD61-2B03-4D1E-95A1-96E8C2C645E9}">
            <xm:f>NOT(ISERROR(SEARCH("vérifier",A248)))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A248</xm:sqref>
        </x14:conditionalFormatting>
        <x14:conditionalFormatting xmlns:xm="http://schemas.microsoft.com/office/excel/2006/main">
          <x14:cfRule type="containsText" priority="1886" operator="containsText" id="{B31028C8-72B5-4166-A042-5E83AFDADD10}">
            <xm:f>NOT(ISERROR(SEARCH("X",K248)))</xm:f>
            <xm:f>"X"</xm:f>
            <x14:dxf>
              <font>
                <color rgb="FFC00000"/>
              </font>
            </x14:dxf>
          </x14:cfRule>
          <xm:sqref>K248:W248</xm:sqref>
        </x14:conditionalFormatting>
        <x14:conditionalFormatting xmlns:xm="http://schemas.microsoft.com/office/excel/2006/main">
          <x14:cfRule type="expression" priority="1884" id="{5CC57E1A-801A-4A40-A8C8-8CEB18834C05}">
            <xm:f>$AK245&lt;=Données!$B$2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E245:I245</xm:sqref>
        </x14:conditionalFormatting>
        <x14:conditionalFormatting xmlns:xm="http://schemas.microsoft.com/office/excel/2006/main">
          <x14:cfRule type="containsText" priority="1882" operator="containsText" id="{BA8D3543-8A87-4CB9-BE0A-38DC8B5BC27E}">
            <xm:f>NOT(ISERROR(SEARCH("Non",A245)))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83" operator="containsText" id="{123017BC-DDA6-45BA-BDBE-61B3E6191CBC}">
            <xm:f>NOT(ISERROR(SEARCH("vérifier",A245)))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A245</xm:sqref>
        </x14:conditionalFormatting>
        <x14:conditionalFormatting xmlns:xm="http://schemas.microsoft.com/office/excel/2006/main">
          <x14:cfRule type="expression" priority="1877" id="{3F7325BB-0621-49B8-B1AD-E74D40103E8E}">
            <xm:f>$AK247&lt;=Données!$B$2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E247:I247</xm:sqref>
        </x14:conditionalFormatting>
        <x14:conditionalFormatting xmlns:xm="http://schemas.microsoft.com/office/excel/2006/main">
          <x14:cfRule type="containsText" priority="1875" operator="containsText" id="{6ACF3CDA-2EC2-4A42-92A4-CAFCD32A337E}">
            <xm:f>NOT(ISERROR(SEARCH("Non",A247)))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76" operator="containsText" id="{422D6808-389E-47D8-9CCB-CFB5513FF7E8}">
            <xm:f>NOT(ISERROR(SEARCH("vérifier",A247)))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A247</xm:sqref>
        </x14:conditionalFormatting>
        <x14:conditionalFormatting xmlns:xm="http://schemas.microsoft.com/office/excel/2006/main">
          <x14:cfRule type="expression" priority="1870" id="{7CD6837E-2B31-45C1-97CF-497481BE512B}">
            <xm:f>$AK246&lt;=Données!$B$2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E246:I246</xm:sqref>
        </x14:conditionalFormatting>
        <x14:conditionalFormatting xmlns:xm="http://schemas.microsoft.com/office/excel/2006/main">
          <x14:cfRule type="containsText" priority="1868" operator="containsText" id="{C1D2EB05-3682-411A-B159-9FF5CA813B93}">
            <xm:f>NOT(ISERROR(SEARCH("Non",A246)))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69" operator="containsText" id="{95AE2670-D661-4B21-8ED0-5B5EDC43E20D}">
            <xm:f>NOT(ISERROR(SEARCH("vérifier",A246)))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A246</xm:sqref>
        </x14:conditionalFormatting>
        <x14:conditionalFormatting xmlns:xm="http://schemas.microsoft.com/office/excel/2006/main">
          <x14:cfRule type="expression" priority="1862" id="{69D35626-0687-4BF2-A4D2-DC0C1B783F32}">
            <xm:f>$AK244&lt;=Données!$B$2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E244:I244</xm:sqref>
        </x14:conditionalFormatting>
        <x14:conditionalFormatting xmlns:xm="http://schemas.microsoft.com/office/excel/2006/main">
          <x14:cfRule type="containsText" priority="1863" operator="containsText" id="{29570349-A899-4F7C-8CE1-477A23C0DFF3}">
            <xm:f>NOT(ISERROR(SEARCH("X",K244)))</xm:f>
            <xm:f>"X"</xm:f>
            <x14:dxf>
              <font>
                <color rgb="FFC00000"/>
              </font>
            </x14:dxf>
          </x14:cfRule>
          <xm:sqref>K244:W244</xm:sqref>
        </x14:conditionalFormatting>
        <x14:conditionalFormatting xmlns:xm="http://schemas.microsoft.com/office/excel/2006/main">
          <x14:cfRule type="expression" priority="1858" id="{65A3A3A5-7B13-4223-94D5-7A70D9F8D2E9}">
            <xm:f>$AK244&lt;=Données!$B$2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AJ244:AL244</xm:sqref>
        </x14:conditionalFormatting>
        <x14:conditionalFormatting xmlns:xm="http://schemas.microsoft.com/office/excel/2006/main">
          <x14:cfRule type="containsText" priority="1860" operator="containsText" id="{2A3E7858-9FF9-4B81-BED7-D298F4696540}">
            <xm:f>NOT(ISERROR(SEARCH("Non",A244)))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61" operator="containsText" id="{107BF9D6-22A9-45A6-8B59-D00DC9634DA3}">
            <xm:f>NOT(ISERROR(SEARCH("vérifier",A244)))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A244</xm:sqref>
        </x14:conditionalFormatting>
        <x14:conditionalFormatting xmlns:xm="http://schemas.microsoft.com/office/excel/2006/main">
          <x14:cfRule type="expression" priority="1853" id="{4E4E8858-A1BF-4E43-8AD5-959ACE14D5FE}">
            <xm:f>$AK241&lt;=Données!$B$2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E241:I242</xm:sqref>
        </x14:conditionalFormatting>
        <x14:conditionalFormatting xmlns:xm="http://schemas.microsoft.com/office/excel/2006/main">
          <x14:cfRule type="containsText" priority="1854" operator="containsText" id="{39665D30-D8FF-47FF-9873-20A4DC6A4965}">
            <xm:f>NOT(ISERROR(SEARCH("X",K241)))</xm:f>
            <xm:f>"X"</xm:f>
            <x14:dxf>
              <font>
                <color rgb="FFC00000"/>
              </font>
            </x14:dxf>
          </x14:cfRule>
          <xm:sqref>K241:W243</xm:sqref>
        </x14:conditionalFormatting>
        <x14:conditionalFormatting xmlns:xm="http://schemas.microsoft.com/office/excel/2006/main">
          <x14:cfRule type="expression" priority="1849" id="{9A35572C-C4E9-4E67-88F1-74F815C336D7}">
            <xm:f>$AK241&lt;=Données!$B$2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AJ241:AL243</xm:sqref>
        </x14:conditionalFormatting>
        <x14:conditionalFormatting xmlns:xm="http://schemas.microsoft.com/office/excel/2006/main">
          <x14:cfRule type="containsText" priority="1851" operator="containsText" id="{1320CFAF-667C-40A8-8276-EF5C1EC36AB6}">
            <xm:f>NOT(ISERROR(SEARCH("Non",A241)))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52" operator="containsText" id="{FED852B1-81DA-455E-8676-DDBEFD1415AD}">
            <xm:f>NOT(ISERROR(SEARCH("vérifier",A241)))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A241:A242</xm:sqref>
        </x14:conditionalFormatting>
        <x14:conditionalFormatting xmlns:xm="http://schemas.microsoft.com/office/excel/2006/main">
          <x14:cfRule type="expression" priority="1845" id="{4D4DAB0E-934B-4C41-AEE2-3AAEEF1B2F9C}">
            <xm:f>$AK243&lt;=Données!$B$2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E243:I243</xm:sqref>
        </x14:conditionalFormatting>
        <x14:conditionalFormatting xmlns:xm="http://schemas.microsoft.com/office/excel/2006/main">
          <x14:cfRule type="containsText" priority="1843" operator="containsText" id="{434A6543-2DFB-48D6-A385-0858FAE723C9}">
            <xm:f>NOT(ISERROR(SEARCH("Non",A243)))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44" operator="containsText" id="{7F9D69AE-83B0-4DB3-A6EF-2B137EF375A3}">
            <xm:f>NOT(ISERROR(SEARCH("vérifier",A243)))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A243</xm:sqref>
        </x14:conditionalFormatting>
        <x14:conditionalFormatting xmlns:xm="http://schemas.microsoft.com/office/excel/2006/main">
          <x14:cfRule type="expression" priority="1837" id="{2AFF40AA-C430-488C-8C36-DD7E1C65BF0E}">
            <xm:f>$AK240&lt;=Données!$B$2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E240:I240</xm:sqref>
        </x14:conditionalFormatting>
        <x14:conditionalFormatting xmlns:xm="http://schemas.microsoft.com/office/excel/2006/main">
          <x14:cfRule type="containsText" priority="1838" operator="containsText" id="{69D5BD97-F546-47AF-BA0C-A9D46A13FDE9}">
            <xm:f>NOT(ISERROR(SEARCH("X",K240)))</xm:f>
            <xm:f>"X"</xm:f>
            <x14:dxf>
              <font>
                <color rgb="FFC00000"/>
              </font>
            </x14:dxf>
          </x14:cfRule>
          <xm:sqref>K240:W240</xm:sqref>
        </x14:conditionalFormatting>
        <x14:conditionalFormatting xmlns:xm="http://schemas.microsoft.com/office/excel/2006/main">
          <x14:cfRule type="expression" priority="1833" id="{9673CBDD-8821-440D-8EEF-26A07B048768}">
            <xm:f>$AK240&lt;=Données!$B$2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AJ240:AL240</xm:sqref>
        </x14:conditionalFormatting>
        <x14:conditionalFormatting xmlns:xm="http://schemas.microsoft.com/office/excel/2006/main">
          <x14:cfRule type="containsText" priority="1835" operator="containsText" id="{47A9047A-4410-4A6B-BB18-F0C67702C8E6}">
            <xm:f>NOT(ISERROR(SEARCH("Non",A240)))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36" operator="containsText" id="{E026193B-18BA-41B0-947B-F6AE18D7135C}">
            <xm:f>NOT(ISERROR(SEARCH("vérifier",A240)))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A240</xm:sqref>
        </x14:conditionalFormatting>
        <x14:conditionalFormatting xmlns:xm="http://schemas.microsoft.com/office/excel/2006/main">
          <x14:cfRule type="containsText" priority="1830" operator="containsText" id="{BBB3F9F3-36A9-4450-9B7F-3DCABA9F4A36}">
            <xm:f>NOT(ISERROR(SEARCH("X",K239)))</xm:f>
            <xm:f>"X"</xm:f>
            <x14:dxf>
              <font>
                <color rgb="FFC00000"/>
              </font>
            </x14:dxf>
          </x14:cfRule>
          <xm:sqref>K239:W239</xm:sqref>
        </x14:conditionalFormatting>
        <x14:conditionalFormatting xmlns:xm="http://schemas.microsoft.com/office/excel/2006/main">
          <x14:cfRule type="expression" priority="1829" id="{1C4D47BA-C53B-47EC-8313-1F82E50FD229}">
            <xm:f>$AK239&lt;=Données!$B$2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AJ239:AL239</xm:sqref>
        </x14:conditionalFormatting>
        <x14:conditionalFormatting xmlns:xm="http://schemas.microsoft.com/office/excel/2006/main">
          <x14:cfRule type="expression" priority="1827" id="{3183F369-BCCE-4389-AD8F-96F81EE2B87F}">
            <xm:f>$AK239&lt;=Données!$B$2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E239:I239</xm:sqref>
        </x14:conditionalFormatting>
        <x14:conditionalFormatting xmlns:xm="http://schemas.microsoft.com/office/excel/2006/main">
          <x14:cfRule type="containsText" priority="1825" operator="containsText" id="{763E6061-CA83-431C-8819-810568B1CE72}">
            <xm:f>NOT(ISERROR(SEARCH("Non",A239)))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26" operator="containsText" id="{BFCD167F-B12C-4F12-9863-3468799DBBFA}">
            <xm:f>NOT(ISERROR(SEARCH("vérifier",A239)))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A239</xm:sqref>
        </x14:conditionalFormatting>
        <x14:conditionalFormatting xmlns:xm="http://schemas.microsoft.com/office/excel/2006/main">
          <x14:cfRule type="containsText" priority="1820" operator="containsText" id="{2A930679-6773-458C-9078-AA25B34CA468}">
            <xm:f>NOT(ISERROR(SEARCH("X",K238)))</xm:f>
            <xm:f>"X"</xm:f>
            <x14:dxf>
              <font>
                <color rgb="FFC00000"/>
              </font>
            </x14:dxf>
          </x14:cfRule>
          <xm:sqref>K238:W238</xm:sqref>
        </x14:conditionalFormatting>
        <x14:conditionalFormatting xmlns:xm="http://schemas.microsoft.com/office/excel/2006/main">
          <x14:cfRule type="expression" priority="1815" id="{FC893A86-4FA2-4846-9503-98508D383582}">
            <xm:f>$AK238&lt;=Données!$B$2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AJ238:AL238</xm:sqref>
        </x14:conditionalFormatting>
        <x14:conditionalFormatting xmlns:xm="http://schemas.microsoft.com/office/excel/2006/main">
          <x14:cfRule type="expression" priority="1818" id="{F3EAFE23-5258-4985-82EB-9CDE67AE0D15}">
            <xm:f>$AK238&lt;=Données!$B$2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E238:I238</xm:sqref>
        </x14:conditionalFormatting>
        <x14:conditionalFormatting xmlns:xm="http://schemas.microsoft.com/office/excel/2006/main">
          <x14:cfRule type="containsText" priority="1816" operator="containsText" id="{B56FB3F3-5DDC-43FD-B0A3-2D1C57518698}">
            <xm:f>NOT(ISERROR(SEARCH("Non",A238)))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17" operator="containsText" id="{58D6A2D1-0C90-4877-B4D5-83FFC2FF0932}">
            <xm:f>NOT(ISERROR(SEARCH("vérifier",A238)))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A238</xm:sqref>
        </x14:conditionalFormatting>
        <x14:conditionalFormatting xmlns:xm="http://schemas.microsoft.com/office/excel/2006/main">
          <x14:cfRule type="containsText" priority="1811" operator="containsText" id="{17BD9BE8-6DED-4BE0-B878-CE2EA89FDA55}">
            <xm:f>NOT(ISERROR(SEARCH("X",K237)))</xm:f>
            <xm:f>"X"</xm:f>
            <x14:dxf>
              <font>
                <color rgb="FFC00000"/>
              </font>
            </x14:dxf>
          </x14:cfRule>
          <xm:sqref>K237:W237</xm:sqref>
        </x14:conditionalFormatting>
        <x14:conditionalFormatting xmlns:xm="http://schemas.microsoft.com/office/excel/2006/main">
          <x14:cfRule type="expression" priority="1806" id="{2357FF1F-0A2F-4934-B41D-8915A5D63B6D}">
            <xm:f>$AK237&lt;=Données!$B$2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AJ237:AL237</xm:sqref>
        </x14:conditionalFormatting>
        <x14:conditionalFormatting xmlns:xm="http://schemas.microsoft.com/office/excel/2006/main">
          <x14:cfRule type="expression" priority="1809" id="{10A42293-D076-438D-9208-72AFF506C9E0}">
            <xm:f>$AK237&lt;=Données!$B$2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E237:I237</xm:sqref>
        </x14:conditionalFormatting>
        <x14:conditionalFormatting xmlns:xm="http://schemas.microsoft.com/office/excel/2006/main">
          <x14:cfRule type="containsText" priority="1807" operator="containsText" id="{693118CB-403E-406F-88CF-61DD64E1566D}">
            <xm:f>NOT(ISERROR(SEARCH("Non",A237)))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08" operator="containsText" id="{8206C43D-9BED-405F-86B3-5EDC3E344EE3}">
            <xm:f>NOT(ISERROR(SEARCH("vérifier",A237)))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A237</xm:sqref>
        </x14:conditionalFormatting>
        <x14:conditionalFormatting xmlns:xm="http://schemas.microsoft.com/office/excel/2006/main">
          <x14:cfRule type="expression" priority="1799" id="{1682B0BA-C90C-4F4C-8451-19DD9EB3FC38}">
            <xm:f>$AK236&lt;=Données!$B$2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AJ236:AL236</xm:sqref>
        </x14:conditionalFormatting>
        <x14:conditionalFormatting xmlns:xm="http://schemas.microsoft.com/office/excel/2006/main">
          <x14:cfRule type="expression" priority="1802" id="{648D2C4F-2266-47A3-BB79-D3181A8541E5}">
            <xm:f>$AK236&lt;=Données!$B$2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E236:I236</xm:sqref>
        </x14:conditionalFormatting>
        <x14:conditionalFormatting xmlns:xm="http://schemas.microsoft.com/office/excel/2006/main">
          <x14:cfRule type="containsText" priority="1797" operator="containsText" id="{262D36BD-7F8D-4636-B2D3-43645CFED6EE}">
            <xm:f>NOT(ISERROR(SEARCH("X",K236)))</xm:f>
            <xm:f>"X"</xm:f>
            <x14:dxf>
              <font>
                <color rgb="FFC00000"/>
              </font>
            </x14:dxf>
          </x14:cfRule>
          <xm:sqref>K236:W236</xm:sqref>
        </x14:conditionalFormatting>
        <x14:conditionalFormatting xmlns:xm="http://schemas.microsoft.com/office/excel/2006/main">
          <x14:cfRule type="containsText" priority="1800" operator="containsText" id="{4A323085-0384-439B-9C6A-926D30D9D4A2}">
            <xm:f>NOT(ISERROR(SEARCH("Non",A236)))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01" operator="containsText" id="{C262000E-FCED-41FF-80C3-830D73A158E4}">
            <xm:f>NOT(ISERROR(SEARCH("vérifier",A236)))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A236</xm:sqref>
        </x14:conditionalFormatting>
        <x14:conditionalFormatting xmlns:xm="http://schemas.microsoft.com/office/excel/2006/main">
          <x14:cfRule type="containsText" priority="1794" operator="containsText" id="{B6910A84-7F0A-4B1D-BD8F-7EF5796277C2}">
            <xm:f>NOT(ISERROR(SEARCH("X",K235)))</xm:f>
            <xm:f>"X"</xm:f>
            <x14:dxf>
              <font>
                <color rgb="FFC00000"/>
              </font>
            </x14:dxf>
          </x14:cfRule>
          <xm:sqref>K235:W235</xm:sqref>
        </x14:conditionalFormatting>
        <x14:conditionalFormatting xmlns:xm="http://schemas.microsoft.com/office/excel/2006/main">
          <x14:cfRule type="expression" priority="1793" id="{C70770D1-E9BF-42E3-BE6C-94C884135C1F}">
            <xm:f>$AK235&lt;=Données!$B$2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AJ235:AL235</xm:sqref>
        </x14:conditionalFormatting>
        <x14:conditionalFormatting xmlns:xm="http://schemas.microsoft.com/office/excel/2006/main">
          <x14:cfRule type="expression" priority="1791" id="{40088100-40D5-4E8B-941B-8D81C4C96D64}">
            <xm:f>$AK235&lt;=Données!$B$2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E235:I235</xm:sqref>
        </x14:conditionalFormatting>
        <x14:conditionalFormatting xmlns:xm="http://schemas.microsoft.com/office/excel/2006/main">
          <x14:cfRule type="containsText" priority="1789" operator="containsText" id="{8FC198A2-1369-44DD-B648-436CDDCB682F}">
            <xm:f>NOT(ISERROR(SEARCH("Non",A235)))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90" operator="containsText" id="{8D80EF42-B4C6-452F-B1C3-9E9EB06B6BD9}">
            <xm:f>NOT(ISERROR(SEARCH("vérifier",A235)))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A235</xm:sqref>
        </x14:conditionalFormatting>
        <x14:conditionalFormatting xmlns:xm="http://schemas.microsoft.com/office/excel/2006/main">
          <x14:cfRule type="containsText" priority="1784" operator="containsText" id="{8235B5A9-7C3E-4F7A-BDD2-592572A330BB}">
            <xm:f>NOT(ISERROR(SEARCH("X",K234)))</xm:f>
            <xm:f>"X"</xm:f>
            <x14:dxf>
              <font>
                <color rgb="FFC00000"/>
              </font>
            </x14:dxf>
          </x14:cfRule>
          <xm:sqref>K234:W234</xm:sqref>
        </x14:conditionalFormatting>
        <x14:conditionalFormatting xmlns:xm="http://schemas.microsoft.com/office/excel/2006/main">
          <x14:cfRule type="expression" priority="1779" id="{7C751C13-61DA-4EE0-9133-34E5E7CAFDBB}">
            <xm:f>$AK234&lt;=Données!$B$2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AJ234:AL234</xm:sqref>
        </x14:conditionalFormatting>
        <x14:conditionalFormatting xmlns:xm="http://schemas.microsoft.com/office/excel/2006/main">
          <x14:cfRule type="expression" priority="1782" id="{3B25CA4E-3F3C-476F-94B7-99CF5CF9024B}">
            <xm:f>$AK234&lt;=Données!$B$2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E234:I234</xm:sqref>
        </x14:conditionalFormatting>
        <x14:conditionalFormatting xmlns:xm="http://schemas.microsoft.com/office/excel/2006/main">
          <x14:cfRule type="containsText" priority="1780" operator="containsText" id="{22E76F7F-DE1F-4476-A0F2-D49F9C2D80C7}">
            <xm:f>NOT(ISERROR(SEARCH("Non",A234)))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81" operator="containsText" id="{20862B18-EBA4-45B2-B869-1DAAD3CCE481}">
            <xm:f>NOT(ISERROR(SEARCH("vérifier",A234)))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A234</xm:sqref>
        </x14:conditionalFormatting>
        <x14:conditionalFormatting xmlns:xm="http://schemas.microsoft.com/office/excel/2006/main">
          <x14:cfRule type="containsText" priority="1775" operator="containsText" id="{59B8F982-D3AB-40A7-B4C7-599D4834ED7A}">
            <xm:f>NOT(ISERROR(SEARCH("X",K233)))</xm:f>
            <xm:f>"X"</xm:f>
            <x14:dxf>
              <font>
                <color rgb="FFC00000"/>
              </font>
            </x14:dxf>
          </x14:cfRule>
          <xm:sqref>K233:W233</xm:sqref>
        </x14:conditionalFormatting>
        <x14:conditionalFormatting xmlns:xm="http://schemas.microsoft.com/office/excel/2006/main">
          <x14:cfRule type="expression" priority="1770" id="{84153424-6A7E-40F6-8752-680D19DFDE11}">
            <xm:f>$AK233&lt;=Données!$B$2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AJ233:AL233</xm:sqref>
        </x14:conditionalFormatting>
        <x14:conditionalFormatting xmlns:xm="http://schemas.microsoft.com/office/excel/2006/main">
          <x14:cfRule type="expression" priority="1773" id="{570A46AA-5439-4C50-9369-71141B674D0D}">
            <xm:f>$AK233&lt;=Données!$B$2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E233:I233</xm:sqref>
        </x14:conditionalFormatting>
        <x14:conditionalFormatting xmlns:xm="http://schemas.microsoft.com/office/excel/2006/main">
          <x14:cfRule type="containsText" priority="1771" operator="containsText" id="{F2AB59E0-501A-4790-BDC1-BBA64EED326C}">
            <xm:f>NOT(ISERROR(SEARCH("Non",A233)))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72" operator="containsText" id="{450BD9AC-2844-4C69-95B2-905CEEEF46B6}">
            <xm:f>NOT(ISERROR(SEARCH("vérifier",A233)))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A233</xm:sqref>
        </x14:conditionalFormatting>
        <x14:conditionalFormatting xmlns:xm="http://schemas.microsoft.com/office/excel/2006/main">
          <x14:cfRule type="containsText" priority="1766" operator="containsText" id="{2741869A-2168-4F90-A16F-3614BBAE06CD}">
            <xm:f>NOT(ISERROR(SEARCH("X",K232)))</xm:f>
            <xm:f>"X"</xm:f>
            <x14:dxf>
              <font>
                <color rgb="FFC00000"/>
              </font>
            </x14:dxf>
          </x14:cfRule>
          <xm:sqref>K232:W232</xm:sqref>
        </x14:conditionalFormatting>
        <x14:conditionalFormatting xmlns:xm="http://schemas.microsoft.com/office/excel/2006/main">
          <x14:cfRule type="expression" priority="1761" id="{EAFA5AA1-08BE-44B9-AAF5-33CBF9C01FD6}">
            <xm:f>$AK232&lt;=Données!$B$2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AJ232:AL232</xm:sqref>
        </x14:conditionalFormatting>
        <x14:conditionalFormatting xmlns:xm="http://schemas.microsoft.com/office/excel/2006/main">
          <x14:cfRule type="expression" priority="1764" id="{7CE27FBB-55CD-4F4B-A7C1-0DEF83F5AF0D}">
            <xm:f>$AK232&lt;=Données!$B$2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E232:I232</xm:sqref>
        </x14:conditionalFormatting>
        <x14:conditionalFormatting xmlns:xm="http://schemas.microsoft.com/office/excel/2006/main">
          <x14:cfRule type="containsText" priority="1762" operator="containsText" id="{E179A19E-E4DD-489D-A203-433A72F08F5B}">
            <xm:f>NOT(ISERROR(SEARCH("Non",A232)))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63" operator="containsText" id="{26B4B2AB-66B5-4AD8-8048-0843A38D3C2F}">
            <xm:f>NOT(ISERROR(SEARCH("vérifier",A232)))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A232</xm:sqref>
        </x14:conditionalFormatting>
        <x14:conditionalFormatting xmlns:xm="http://schemas.microsoft.com/office/excel/2006/main">
          <x14:cfRule type="expression" priority="1754" id="{9C55BF71-3543-467E-9D54-3497A5F5E69B}">
            <xm:f>$AK231&lt;=Données!$B$2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AJ231:AL231</xm:sqref>
        </x14:conditionalFormatting>
        <x14:conditionalFormatting xmlns:xm="http://schemas.microsoft.com/office/excel/2006/main">
          <x14:cfRule type="expression" priority="1757" id="{5066684D-8FA9-4807-9D90-61DCEC50A67E}">
            <xm:f>$AK231&lt;=Données!$B$2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E231:I231</xm:sqref>
        </x14:conditionalFormatting>
        <x14:conditionalFormatting xmlns:xm="http://schemas.microsoft.com/office/excel/2006/main">
          <x14:cfRule type="containsText" priority="1752" operator="containsText" id="{07FA4E69-7A3C-4D55-9E08-441DC2B3A9D1}">
            <xm:f>NOT(ISERROR(SEARCH("X",K231)))</xm:f>
            <xm:f>"X"</xm:f>
            <x14:dxf>
              <font>
                <color rgb="FFC00000"/>
              </font>
            </x14:dxf>
          </x14:cfRule>
          <xm:sqref>K231:W231</xm:sqref>
        </x14:conditionalFormatting>
        <x14:conditionalFormatting xmlns:xm="http://schemas.microsoft.com/office/excel/2006/main">
          <x14:cfRule type="containsText" priority="1755" operator="containsText" id="{C99D6952-0968-4C9C-9F22-6256FE5C3876}">
            <xm:f>NOT(ISERROR(SEARCH("Non",A231)))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56" operator="containsText" id="{E5382FAF-C48D-4EF1-9554-135311896C06}">
            <xm:f>NOT(ISERROR(SEARCH("vérifier",A231)))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A231</xm:sqref>
        </x14:conditionalFormatting>
        <x14:conditionalFormatting xmlns:xm="http://schemas.microsoft.com/office/excel/2006/main">
          <x14:cfRule type="expression" priority="1747" id="{2009EFA2-C4D0-4FE0-A9C2-23168D8D9FE7}">
            <xm:f>$AK230&lt;=Données!$B$2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E230:I230</xm:sqref>
        </x14:conditionalFormatting>
        <x14:conditionalFormatting xmlns:xm="http://schemas.microsoft.com/office/excel/2006/main">
          <x14:cfRule type="containsText" priority="1748" operator="containsText" id="{C8D5C77E-BD88-491C-AFE8-CC93FBFA8149}">
            <xm:f>NOT(ISERROR(SEARCH("X",K230)))</xm:f>
            <xm:f>"X"</xm:f>
            <x14:dxf>
              <font>
                <color rgb="FFC00000"/>
              </font>
            </x14:dxf>
          </x14:cfRule>
          <xm:sqref>K230:W230</xm:sqref>
        </x14:conditionalFormatting>
        <x14:conditionalFormatting xmlns:xm="http://schemas.microsoft.com/office/excel/2006/main">
          <x14:cfRule type="expression" priority="1743" id="{AC13AB5A-C01A-4147-8A75-C215711A6B0F}">
            <xm:f>$AK230&lt;=Données!$B$2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AJ230:AL230</xm:sqref>
        </x14:conditionalFormatting>
        <x14:conditionalFormatting xmlns:xm="http://schemas.microsoft.com/office/excel/2006/main">
          <x14:cfRule type="containsText" priority="1745" operator="containsText" id="{FDFD86CB-4105-43A7-8432-E275E0FDBEEB}">
            <xm:f>NOT(ISERROR(SEARCH("Non",A230)))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46" operator="containsText" id="{3614B43B-0F01-49C7-9358-6CADC326F600}">
            <xm:f>NOT(ISERROR(SEARCH("vérifier",A230)))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A230</xm:sqref>
        </x14:conditionalFormatting>
        <x14:conditionalFormatting xmlns:xm="http://schemas.microsoft.com/office/excel/2006/main">
          <x14:cfRule type="containsText" priority="1739" operator="containsText" id="{397B9907-64DE-4BF0-A1D5-A898EC5A48EE}">
            <xm:f>NOT(ISERROR(SEARCH("X",K229)))</xm:f>
            <xm:f>"X"</xm:f>
            <x14:dxf>
              <font>
                <color rgb="FFC00000"/>
              </font>
            </x14:dxf>
          </x14:cfRule>
          <xm:sqref>K229:W229</xm:sqref>
        </x14:conditionalFormatting>
        <x14:conditionalFormatting xmlns:xm="http://schemas.microsoft.com/office/excel/2006/main">
          <x14:cfRule type="expression" priority="1734" id="{2A6C0EA9-B187-4BB8-AFFB-C46328516038}">
            <xm:f>$AK229&lt;=Données!$B$2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AJ229:AL229</xm:sqref>
        </x14:conditionalFormatting>
        <x14:conditionalFormatting xmlns:xm="http://schemas.microsoft.com/office/excel/2006/main">
          <x14:cfRule type="expression" priority="1737" id="{95419CB9-48B4-47BF-9350-83FC0B3AA240}">
            <xm:f>$AK229&lt;=Données!$B$2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E229:I229</xm:sqref>
        </x14:conditionalFormatting>
        <x14:conditionalFormatting xmlns:xm="http://schemas.microsoft.com/office/excel/2006/main">
          <x14:cfRule type="containsText" priority="1735" operator="containsText" id="{5945432C-0185-4E99-AE7E-11DEC5FB25D7}">
            <xm:f>NOT(ISERROR(SEARCH("Non",A229)))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36" operator="containsText" id="{835AC4C6-0BD5-43BC-97DB-D8DD2A5B5C59}">
            <xm:f>NOT(ISERROR(SEARCH("vérifier",A229)))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A229</xm:sqref>
        </x14:conditionalFormatting>
        <x14:conditionalFormatting xmlns:xm="http://schemas.microsoft.com/office/excel/2006/main">
          <x14:cfRule type="containsText" priority="1730" operator="containsText" id="{2DEACDB0-47E3-411D-AB5B-AC211E836979}">
            <xm:f>NOT(ISERROR(SEARCH("X",K228)))</xm:f>
            <xm:f>"X"</xm:f>
            <x14:dxf>
              <font>
                <color rgb="FFC00000"/>
              </font>
            </x14:dxf>
          </x14:cfRule>
          <xm:sqref>K228:W228</xm:sqref>
        </x14:conditionalFormatting>
        <x14:conditionalFormatting xmlns:xm="http://schemas.microsoft.com/office/excel/2006/main">
          <x14:cfRule type="expression" priority="1725" id="{7A147215-55D0-4CBD-BAF3-B03945A18171}">
            <xm:f>$AK228&lt;=Données!$B$2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AJ228:AL228</xm:sqref>
        </x14:conditionalFormatting>
        <x14:conditionalFormatting xmlns:xm="http://schemas.microsoft.com/office/excel/2006/main">
          <x14:cfRule type="expression" priority="1728" id="{A9280819-D7AE-41C9-981D-E6D0CAAAC3AE}">
            <xm:f>$AK228&lt;=Données!$B$2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E228:I228</xm:sqref>
        </x14:conditionalFormatting>
        <x14:conditionalFormatting xmlns:xm="http://schemas.microsoft.com/office/excel/2006/main">
          <x14:cfRule type="containsText" priority="1726" operator="containsText" id="{7AC3FBDF-D33F-42BC-90C8-E46D63B8FA87}">
            <xm:f>NOT(ISERROR(SEARCH("Non",A228)))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27" operator="containsText" id="{AB99AE3D-EC86-4253-8992-963E4DCFCC8C}">
            <xm:f>NOT(ISERROR(SEARCH("vérifier",A228)))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A228</xm:sqref>
        </x14:conditionalFormatting>
        <x14:conditionalFormatting xmlns:xm="http://schemas.microsoft.com/office/excel/2006/main">
          <x14:cfRule type="expression" priority="1721" id="{B9FE3BA5-36A5-425A-BE09-A58FAF7E01DC}">
            <xm:f>$AK227&lt;=Données!$B$2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E227:I227</xm:sqref>
        </x14:conditionalFormatting>
        <x14:conditionalFormatting xmlns:xm="http://schemas.microsoft.com/office/excel/2006/main">
          <x14:cfRule type="containsText" priority="1718" operator="containsText" id="{4E9836C3-9CD3-4F33-9600-886719D3BD68}">
            <xm:f>NOT(ISERROR(SEARCH("X",K227)))</xm:f>
            <xm:f>"X"</xm:f>
            <x14:dxf>
              <font>
                <color rgb="FFC00000"/>
              </font>
            </x14:dxf>
          </x14:cfRule>
          <xm:sqref>K227:W227</xm:sqref>
        </x14:conditionalFormatting>
        <x14:conditionalFormatting xmlns:xm="http://schemas.microsoft.com/office/excel/2006/main">
          <x14:cfRule type="expression" priority="1716" id="{C6E7BEFC-47DE-4229-96E6-E45DA3297205}">
            <xm:f>$AK227&lt;=Données!$B$2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AJ227:AL227</xm:sqref>
        </x14:conditionalFormatting>
        <x14:conditionalFormatting xmlns:xm="http://schemas.microsoft.com/office/excel/2006/main">
          <x14:cfRule type="containsText" priority="1719" operator="containsText" id="{BF8B07B9-FC46-4DE1-AE98-005D34C322BF}">
            <xm:f>NOT(ISERROR(SEARCH("Non",A227)))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20" operator="containsText" id="{8F2B0954-10A2-4113-97A2-8E7D1608065D}">
            <xm:f>NOT(ISERROR(SEARCH("vérifier",A227)))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A227</xm:sqref>
        </x14:conditionalFormatting>
        <x14:conditionalFormatting xmlns:xm="http://schemas.microsoft.com/office/excel/2006/main">
          <x14:cfRule type="containsText" priority="1713" operator="containsText" id="{8E096752-C0ED-4264-B33C-A3EA04AF39C9}">
            <xm:f>NOT(ISERROR(SEARCH("X",K226)))</xm:f>
            <xm:f>"X"</xm:f>
            <x14:dxf>
              <font>
                <color rgb="FFC00000"/>
              </font>
            </x14:dxf>
          </x14:cfRule>
          <xm:sqref>K226:W226</xm:sqref>
        </x14:conditionalFormatting>
        <x14:conditionalFormatting xmlns:xm="http://schemas.microsoft.com/office/excel/2006/main">
          <x14:cfRule type="expression" priority="1712" id="{416D8876-B4D7-479B-8BE3-F9D842CC0009}">
            <xm:f>$AK226&lt;=Données!$B$2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AJ226:AL226</xm:sqref>
        </x14:conditionalFormatting>
        <x14:conditionalFormatting xmlns:xm="http://schemas.microsoft.com/office/excel/2006/main">
          <x14:cfRule type="expression" priority="1709" id="{E977573C-73E3-4978-9415-5BCE97172954}">
            <xm:f>$AK226&lt;=Données!$B$2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E226:I226</xm:sqref>
        </x14:conditionalFormatting>
        <x14:conditionalFormatting xmlns:xm="http://schemas.microsoft.com/office/excel/2006/main">
          <x14:cfRule type="containsText" priority="1707" operator="containsText" id="{71DC63FD-4BDC-44D3-B2B4-94296EAA01A5}">
            <xm:f>NOT(ISERROR(SEARCH("Non",A226)))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08" operator="containsText" id="{39DBA308-F7EF-4AE6-89C8-C7571897507E}">
            <xm:f>NOT(ISERROR(SEARCH("vérifier",A226)))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A226</xm:sqref>
        </x14:conditionalFormatting>
        <x14:conditionalFormatting xmlns:xm="http://schemas.microsoft.com/office/excel/2006/main">
          <x14:cfRule type="containsText" priority="1704" operator="containsText" id="{B51B4391-ED7D-4661-9CFF-9FB332513790}">
            <xm:f>NOT(ISERROR(SEARCH("X",K224)))</xm:f>
            <xm:f>"X"</xm:f>
            <x14:dxf>
              <font>
                <color rgb="FFC00000"/>
              </font>
            </x14:dxf>
          </x14:cfRule>
          <xm:sqref>K224:W224</xm:sqref>
        </x14:conditionalFormatting>
        <x14:conditionalFormatting xmlns:xm="http://schemas.microsoft.com/office/excel/2006/main">
          <x14:cfRule type="expression" priority="1703" id="{473C2E0E-9FCE-4A71-86B5-494E248FED1D}">
            <xm:f>$AK224&lt;=Données!$B$2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AJ224:AL224</xm:sqref>
        </x14:conditionalFormatting>
        <x14:conditionalFormatting xmlns:xm="http://schemas.microsoft.com/office/excel/2006/main">
          <x14:cfRule type="containsText" priority="1701" operator="containsText" id="{D087F00D-296E-496D-B3B9-AEA2BC675A37}">
            <xm:f>NOT(ISERROR(SEARCH("X",K225)))</xm:f>
            <xm:f>"X"</xm:f>
            <x14:dxf>
              <font>
                <color rgb="FFC00000"/>
              </font>
            </x14:dxf>
          </x14:cfRule>
          <xm:sqref>K225:W225</xm:sqref>
        </x14:conditionalFormatting>
        <x14:conditionalFormatting xmlns:xm="http://schemas.microsoft.com/office/excel/2006/main">
          <x14:cfRule type="expression" priority="1696" id="{E9337052-97B7-45BD-B35E-077BA4A36F8C}">
            <xm:f>$AK225&lt;=Données!$B$2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AJ225:AL225</xm:sqref>
        </x14:conditionalFormatting>
        <x14:conditionalFormatting xmlns:xm="http://schemas.microsoft.com/office/excel/2006/main">
          <x14:cfRule type="expression" priority="1699" id="{0F4F1F8F-85C1-4830-8CD8-D9B5D89540C8}">
            <xm:f>$AK225&lt;=Données!$B$2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E225:I225</xm:sqref>
        </x14:conditionalFormatting>
        <x14:conditionalFormatting xmlns:xm="http://schemas.microsoft.com/office/excel/2006/main">
          <x14:cfRule type="containsText" priority="1697" operator="containsText" id="{2B20350F-A421-4B3E-9FE4-1F04A44A145F}">
            <xm:f>NOT(ISERROR(SEARCH("Non",A225)))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98" operator="containsText" id="{79B8DD71-1E02-497B-A1D4-2A1C380D5D3B}">
            <xm:f>NOT(ISERROR(SEARCH("vérifier",A225)))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A225</xm:sqref>
        </x14:conditionalFormatting>
        <x14:conditionalFormatting xmlns:xm="http://schemas.microsoft.com/office/excel/2006/main">
          <x14:cfRule type="expression" priority="1691" id="{0CB4C892-F4AB-4795-B168-FC4E096FD75A}">
            <xm:f>$AK224&lt;=Données!$B$2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E224:I224</xm:sqref>
        </x14:conditionalFormatting>
        <x14:conditionalFormatting xmlns:xm="http://schemas.microsoft.com/office/excel/2006/main">
          <x14:cfRule type="containsText" priority="1689" operator="containsText" id="{C043D342-9656-4531-B8B8-2CB0BC392ACE}">
            <xm:f>NOT(ISERROR(SEARCH("Non",A224)))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90" operator="containsText" id="{D2584C0E-E8E3-414D-A9A2-4549E7E40655}">
            <xm:f>NOT(ISERROR(SEARCH("vérifier",A224)))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A224</xm:sqref>
        </x14:conditionalFormatting>
        <x14:conditionalFormatting xmlns:xm="http://schemas.microsoft.com/office/excel/2006/main">
          <x14:cfRule type="expression" priority="1684" id="{D730E0CC-5770-49F5-8E45-8C587A6E1FC2}">
            <xm:f>$AK223&lt;=Données!$B$2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E223:I223</xm:sqref>
        </x14:conditionalFormatting>
        <x14:conditionalFormatting xmlns:xm="http://schemas.microsoft.com/office/excel/2006/main">
          <x14:cfRule type="containsText" priority="1685" operator="containsText" id="{DA487CA0-106E-438B-9BCD-2F5471A6DF19}">
            <xm:f>NOT(ISERROR(SEARCH("X",K223)))</xm:f>
            <xm:f>"X"</xm:f>
            <x14:dxf>
              <font>
                <color rgb="FFC00000"/>
              </font>
            </x14:dxf>
          </x14:cfRule>
          <xm:sqref>K223:W223</xm:sqref>
        </x14:conditionalFormatting>
        <x14:conditionalFormatting xmlns:xm="http://schemas.microsoft.com/office/excel/2006/main">
          <x14:cfRule type="expression" priority="1680" id="{56778579-1F3C-40DB-9329-5050C6C912DA}">
            <xm:f>$AK223&lt;=Données!$B$2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AJ223:AL223</xm:sqref>
        </x14:conditionalFormatting>
        <x14:conditionalFormatting xmlns:xm="http://schemas.microsoft.com/office/excel/2006/main">
          <x14:cfRule type="containsText" priority="1682" operator="containsText" id="{190934C6-7DE4-4CAD-A43C-191651579AF3}">
            <xm:f>NOT(ISERROR(SEARCH("Non",A223)))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83" operator="containsText" id="{5A68B678-C69C-4F5F-A9CA-A951AAF158C4}">
            <xm:f>NOT(ISERROR(SEARCH("vérifier",A223)))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A223</xm:sqref>
        </x14:conditionalFormatting>
        <x14:conditionalFormatting xmlns:xm="http://schemas.microsoft.com/office/excel/2006/main">
          <x14:cfRule type="expression" priority="1675" id="{EB9FF58E-8AC8-4A33-AC33-658E302C585D}">
            <xm:f>$AK222&lt;=Données!$B$2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E222:I222</xm:sqref>
        </x14:conditionalFormatting>
        <x14:conditionalFormatting xmlns:xm="http://schemas.microsoft.com/office/excel/2006/main">
          <x14:cfRule type="containsText" priority="1676" operator="containsText" id="{0E4C68DA-B241-4FB4-9754-6B6FD1639ECA}">
            <xm:f>NOT(ISERROR(SEARCH("X",K222)))</xm:f>
            <xm:f>"X"</xm:f>
            <x14:dxf>
              <font>
                <color rgb="FFC00000"/>
              </font>
            </x14:dxf>
          </x14:cfRule>
          <xm:sqref>K222:W222</xm:sqref>
        </x14:conditionalFormatting>
        <x14:conditionalFormatting xmlns:xm="http://schemas.microsoft.com/office/excel/2006/main">
          <x14:cfRule type="expression" priority="1671" id="{8A916D18-6102-4C78-817A-9B801134A6FB}">
            <xm:f>$AK222&lt;=Données!$B$2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AJ222:AL222</xm:sqref>
        </x14:conditionalFormatting>
        <x14:conditionalFormatting xmlns:xm="http://schemas.microsoft.com/office/excel/2006/main">
          <x14:cfRule type="containsText" priority="1673" operator="containsText" id="{FC98BA0F-5402-484D-A762-4C81F1ADE510}">
            <xm:f>NOT(ISERROR(SEARCH("Non",A222)))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74" operator="containsText" id="{C04DFA51-3CFB-4E00-986A-A1DF50A3C557}">
            <xm:f>NOT(ISERROR(SEARCH("vérifier",A222)))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A222</xm:sqref>
        </x14:conditionalFormatting>
        <x14:conditionalFormatting xmlns:xm="http://schemas.microsoft.com/office/excel/2006/main">
          <x14:cfRule type="expression" priority="1666" id="{7B631824-8550-4548-B1DE-9AB09519A5CA}">
            <xm:f>$AK220&lt;=Données!$B$2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E220:I220</xm:sqref>
        </x14:conditionalFormatting>
        <x14:conditionalFormatting xmlns:xm="http://schemas.microsoft.com/office/excel/2006/main">
          <x14:cfRule type="containsText" priority="1667" operator="containsText" id="{2C62243B-E609-4DA4-972B-080950256763}">
            <xm:f>NOT(ISERROR(SEARCH("X",K220)))</xm:f>
            <xm:f>"X"</xm:f>
            <x14:dxf>
              <font>
                <color rgb="FFC00000"/>
              </font>
            </x14:dxf>
          </x14:cfRule>
          <xm:sqref>K220:W221</xm:sqref>
        </x14:conditionalFormatting>
        <x14:conditionalFormatting xmlns:xm="http://schemas.microsoft.com/office/excel/2006/main">
          <x14:cfRule type="expression" priority="1662" id="{1D8DA31B-5D42-4203-8119-AD2B49F977CD}">
            <xm:f>$AK220&lt;=Données!$B$2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AJ220:AL221</xm:sqref>
        </x14:conditionalFormatting>
        <x14:conditionalFormatting xmlns:xm="http://schemas.microsoft.com/office/excel/2006/main">
          <x14:cfRule type="containsText" priority="1664" operator="containsText" id="{A3F5569F-F65B-4FF6-8C70-7625720213C1}">
            <xm:f>NOT(ISERROR(SEARCH("Non",A220)))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65" operator="containsText" id="{F88761F4-56F3-40CF-A4B1-7558B994831E}">
            <xm:f>NOT(ISERROR(SEARCH("vérifier",A220)))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A220</xm:sqref>
        </x14:conditionalFormatting>
        <x14:conditionalFormatting xmlns:xm="http://schemas.microsoft.com/office/excel/2006/main">
          <x14:cfRule type="expression" priority="1658" id="{1760EB59-7240-43D8-8CA2-F83A083390CE}">
            <xm:f>$AK221&lt;=Données!$B$2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E221:I221</xm:sqref>
        </x14:conditionalFormatting>
        <x14:conditionalFormatting xmlns:xm="http://schemas.microsoft.com/office/excel/2006/main">
          <x14:cfRule type="containsText" priority="1656" operator="containsText" id="{A9632F9D-F80C-4D5C-914A-64262AA4C2A1}">
            <xm:f>NOT(ISERROR(SEARCH("Non",A221)))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57" operator="containsText" id="{8BEE4370-17EF-4573-A275-4F443C14EEAD}">
            <xm:f>NOT(ISERROR(SEARCH("vérifier",A221)))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A221</xm:sqref>
        </x14:conditionalFormatting>
        <x14:conditionalFormatting xmlns:xm="http://schemas.microsoft.com/office/excel/2006/main">
          <x14:cfRule type="expression" priority="1650" id="{BB0B84A3-B33E-48B3-BEEA-69AC282D0590}">
            <xm:f>$AK219&lt;=Données!$B$2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E219:I219</xm:sqref>
        </x14:conditionalFormatting>
        <x14:conditionalFormatting xmlns:xm="http://schemas.microsoft.com/office/excel/2006/main">
          <x14:cfRule type="expression" priority="1646" id="{671031D7-6720-459A-B7B3-FF70E1F5220C}">
            <xm:f>$AK219&lt;=Données!$B$2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AJ219:AL219</xm:sqref>
        </x14:conditionalFormatting>
        <x14:conditionalFormatting xmlns:xm="http://schemas.microsoft.com/office/excel/2006/main">
          <x14:cfRule type="containsText" priority="1648" operator="containsText" id="{911496AF-ADB9-4560-830B-B1A04F864FE8}">
            <xm:f>NOT(ISERROR(SEARCH("Non",A219)))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49" operator="containsText" id="{CFCE0BF4-8D6E-46D6-A124-4136820E32B1}">
            <xm:f>NOT(ISERROR(SEARCH("vérifier",A219)))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A219</xm:sqref>
        </x14:conditionalFormatting>
        <x14:conditionalFormatting xmlns:xm="http://schemas.microsoft.com/office/excel/2006/main">
          <x14:cfRule type="containsText" priority="1652" operator="containsText" id="{3360D67E-090E-4A6A-BA59-1EF8993B5869}">
            <xm:f>NOT(ISERROR(SEARCH("X",K453)))</xm:f>
            <xm:f>"X"</xm:f>
            <x14:dxf>
              <font>
                <color rgb="FFC00000"/>
              </font>
            </x14:dxf>
          </x14:cfRule>
          <xm:sqref>K219:W219</xm:sqref>
        </x14:conditionalFormatting>
        <x14:conditionalFormatting xmlns:xm="http://schemas.microsoft.com/office/excel/2006/main">
          <x14:cfRule type="expression" priority="1641" id="{D7BFCAE5-E305-4AEC-8D46-1FB293B3167E}">
            <xm:f>$AK218&lt;=Données!$B$2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E218:I218</xm:sqref>
        </x14:conditionalFormatting>
        <x14:conditionalFormatting xmlns:xm="http://schemas.microsoft.com/office/excel/2006/main">
          <x14:cfRule type="containsText" priority="1642" operator="containsText" id="{F665010C-980C-43D0-BC7C-1876766C4691}">
            <xm:f>NOT(ISERROR(SEARCH("X",K218)))</xm:f>
            <xm:f>"X"</xm:f>
            <x14:dxf>
              <font>
                <color rgb="FFC00000"/>
              </font>
            </x14:dxf>
          </x14:cfRule>
          <xm:sqref>K218:W218</xm:sqref>
        </x14:conditionalFormatting>
        <x14:conditionalFormatting xmlns:xm="http://schemas.microsoft.com/office/excel/2006/main">
          <x14:cfRule type="expression" priority="1637" id="{45C23AE7-4A14-4FD4-9619-95886B95158C}">
            <xm:f>$AK218&lt;=Données!$B$2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AJ218:AL218</xm:sqref>
        </x14:conditionalFormatting>
        <x14:conditionalFormatting xmlns:xm="http://schemas.microsoft.com/office/excel/2006/main">
          <x14:cfRule type="containsText" priority="1639" operator="containsText" id="{74704138-7D9C-4A13-A83F-52777D0029D3}">
            <xm:f>NOT(ISERROR(SEARCH("Non",A218)))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40" operator="containsText" id="{8A659AB1-C0DF-4DB8-8164-8C12796302C3}">
            <xm:f>NOT(ISERROR(SEARCH("vérifier",A218)))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A218</xm:sqref>
        </x14:conditionalFormatting>
        <x14:conditionalFormatting xmlns:xm="http://schemas.microsoft.com/office/excel/2006/main">
          <x14:cfRule type="expression" priority="1632" id="{CB795837-CA56-4B60-9984-48CA2D484904}">
            <xm:f>$AK217&lt;=Données!$B$2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E217:I217</xm:sqref>
        </x14:conditionalFormatting>
        <x14:conditionalFormatting xmlns:xm="http://schemas.microsoft.com/office/excel/2006/main">
          <x14:cfRule type="containsText" priority="1633" operator="containsText" id="{8696B88A-8ABB-4407-B450-0ADDB33A0961}">
            <xm:f>NOT(ISERROR(SEARCH("X",K217)))</xm:f>
            <xm:f>"X"</xm:f>
            <x14:dxf>
              <font>
                <color rgb="FFC00000"/>
              </font>
            </x14:dxf>
          </x14:cfRule>
          <xm:sqref>K217:W217</xm:sqref>
        </x14:conditionalFormatting>
        <x14:conditionalFormatting xmlns:xm="http://schemas.microsoft.com/office/excel/2006/main">
          <x14:cfRule type="expression" priority="1628" id="{AC9CA25B-9E10-4AD2-AD38-119DB73F5CCE}">
            <xm:f>$AK217&lt;=Données!$B$2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AJ217:AL217</xm:sqref>
        </x14:conditionalFormatting>
        <x14:conditionalFormatting xmlns:xm="http://schemas.microsoft.com/office/excel/2006/main">
          <x14:cfRule type="containsText" priority="1630" operator="containsText" id="{08F4918E-7661-439B-A33C-6DFD77753AAE}">
            <xm:f>NOT(ISERROR(SEARCH("Non",A217)))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31" operator="containsText" id="{67202E97-6436-4617-B503-D285C57627A4}">
            <xm:f>NOT(ISERROR(SEARCH("vérifier",A217)))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A217</xm:sqref>
        </x14:conditionalFormatting>
        <x14:conditionalFormatting xmlns:xm="http://schemas.microsoft.com/office/excel/2006/main">
          <x14:cfRule type="containsText" priority="1625" operator="containsText" id="{5CE5E7C7-941C-4D0E-B043-824C68EEF7F5}">
            <xm:f>NOT(ISERROR(SEARCH("X",K215)))</xm:f>
            <xm:f>"X"</xm:f>
            <x14:dxf>
              <font>
                <color rgb="FFC00000"/>
              </font>
            </x14:dxf>
          </x14:cfRule>
          <xm:sqref>K215:W216</xm:sqref>
        </x14:conditionalFormatting>
        <x14:conditionalFormatting xmlns:xm="http://schemas.microsoft.com/office/excel/2006/main">
          <x14:cfRule type="expression" priority="1624" id="{985DF08C-0F68-41DB-8626-DFD178D3F2FB}">
            <xm:f>$AK215&lt;=Données!$B$2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AJ215:AL216</xm:sqref>
        </x14:conditionalFormatting>
        <x14:conditionalFormatting xmlns:xm="http://schemas.microsoft.com/office/excel/2006/main">
          <x14:cfRule type="expression" priority="1622" id="{0CF0FA27-1AF0-4691-A043-4FFF25D1AE0A}">
            <xm:f>$AK215&lt;=Données!$B$2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E215:I215</xm:sqref>
        </x14:conditionalFormatting>
        <x14:conditionalFormatting xmlns:xm="http://schemas.microsoft.com/office/excel/2006/main">
          <x14:cfRule type="containsText" priority="1620" operator="containsText" id="{0C8D866C-E0F1-4E7E-9CC4-CBF15CD15CBC}">
            <xm:f>NOT(ISERROR(SEARCH("Non",A215)))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21" operator="containsText" id="{012AA5F3-3665-461B-909B-D924A3317178}">
            <xm:f>NOT(ISERROR(SEARCH("vérifier",A215)))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A215</xm:sqref>
        </x14:conditionalFormatting>
        <x14:conditionalFormatting xmlns:xm="http://schemas.microsoft.com/office/excel/2006/main">
          <x14:cfRule type="expression" priority="1615" id="{9A88DD6A-C564-4F20-B695-28A944F649AA}">
            <xm:f>$AK216&lt;=Données!$B$2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E216:I216</xm:sqref>
        </x14:conditionalFormatting>
        <x14:conditionalFormatting xmlns:xm="http://schemas.microsoft.com/office/excel/2006/main">
          <x14:cfRule type="containsText" priority="1613" operator="containsText" id="{FF193376-01CF-4144-8D18-57EECEAAEBB7}">
            <xm:f>NOT(ISERROR(SEARCH("Non",A216)))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14" operator="containsText" id="{3654E67F-DD42-43B9-9D44-67792197F6AB}">
            <xm:f>NOT(ISERROR(SEARCH("vérifier",A216)))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A216</xm:sqref>
        </x14:conditionalFormatting>
        <x14:conditionalFormatting xmlns:xm="http://schemas.microsoft.com/office/excel/2006/main">
          <x14:cfRule type="containsText" priority="1609" operator="containsText" id="{694F6FE3-185A-4925-AE07-B62F515A6DC4}">
            <xm:f>NOT(ISERROR(SEARCH("X",K214)))</xm:f>
            <xm:f>"X"</xm:f>
            <x14:dxf>
              <font>
                <color rgb="FFC00000"/>
              </font>
            </x14:dxf>
          </x14:cfRule>
          <xm:sqref>K214:W214</xm:sqref>
        </x14:conditionalFormatting>
        <x14:conditionalFormatting xmlns:xm="http://schemas.microsoft.com/office/excel/2006/main">
          <x14:cfRule type="expression" priority="1608" id="{26BB74DE-27C9-43DD-9713-B187B2810DB8}">
            <xm:f>$AK214&lt;=Données!$B$2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AJ214:AL214</xm:sqref>
        </x14:conditionalFormatting>
        <x14:conditionalFormatting xmlns:xm="http://schemas.microsoft.com/office/excel/2006/main">
          <x14:cfRule type="expression" priority="1606" id="{1716177A-1458-4F15-9A6E-D1449270BF60}">
            <xm:f>$AK214&lt;=Données!$B$2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E214:I214</xm:sqref>
        </x14:conditionalFormatting>
        <x14:conditionalFormatting xmlns:xm="http://schemas.microsoft.com/office/excel/2006/main">
          <x14:cfRule type="containsText" priority="1604" operator="containsText" id="{489EECF5-417D-41AA-BA46-1F12050C1C66}">
            <xm:f>NOT(ISERROR(SEARCH("Non",A214)))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05" operator="containsText" id="{2A0922ED-00BE-4DC2-AB9A-41E9ACF1DB26}">
            <xm:f>NOT(ISERROR(SEARCH("vérifier",A214)))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A214</xm:sqref>
        </x14:conditionalFormatting>
        <x14:conditionalFormatting xmlns:xm="http://schemas.microsoft.com/office/excel/2006/main">
          <x14:cfRule type="containsText" priority="1600" operator="containsText" id="{A62C7A72-0F35-4F3B-BC09-1DAC8FB74B78}">
            <xm:f>NOT(ISERROR(SEARCH("X",K211)))</xm:f>
            <xm:f>"X"</xm:f>
            <x14:dxf>
              <font>
                <color rgb="FFC00000"/>
              </font>
            </x14:dxf>
          </x14:cfRule>
          <xm:sqref>K211:W213</xm:sqref>
        </x14:conditionalFormatting>
        <x14:conditionalFormatting xmlns:xm="http://schemas.microsoft.com/office/excel/2006/main">
          <x14:cfRule type="expression" priority="1599" id="{97322E99-819B-4EEE-894B-4B0218D41BC2}">
            <xm:f>$AK211&lt;=Données!$B$2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AJ211:AL213</xm:sqref>
        </x14:conditionalFormatting>
        <x14:conditionalFormatting xmlns:xm="http://schemas.microsoft.com/office/excel/2006/main">
          <x14:cfRule type="expression" priority="1597" id="{F331B528-384B-4BE4-9A1F-D15579438C4E}">
            <xm:f>$AK211&lt;=Données!$B$2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E211:I211</xm:sqref>
        </x14:conditionalFormatting>
        <x14:conditionalFormatting xmlns:xm="http://schemas.microsoft.com/office/excel/2006/main">
          <x14:cfRule type="containsText" priority="1595" operator="containsText" id="{30117F65-72F6-42CC-A58A-1DDC9FDFAC5F}">
            <xm:f>NOT(ISERROR(SEARCH("Non",A211)))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96" operator="containsText" id="{E67118E8-D4A1-410E-A3FD-DE52C6261769}">
            <xm:f>NOT(ISERROR(SEARCH("vérifier",A211)))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A211</xm:sqref>
        </x14:conditionalFormatting>
        <x14:conditionalFormatting xmlns:xm="http://schemas.microsoft.com/office/excel/2006/main">
          <x14:cfRule type="expression" priority="1590" id="{9072A253-3671-400A-BB34-4DDCAACB3ABC}">
            <xm:f>$AK212&lt;=Données!$B$2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E212:I212</xm:sqref>
        </x14:conditionalFormatting>
        <x14:conditionalFormatting xmlns:xm="http://schemas.microsoft.com/office/excel/2006/main">
          <x14:cfRule type="containsText" priority="1588" operator="containsText" id="{F8800E22-170B-42E0-BCA0-5028F001D61F}">
            <xm:f>NOT(ISERROR(SEARCH("Non",A212)))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89" operator="containsText" id="{611AF084-A5D6-4C95-A31A-8687C0FB5A9C}">
            <xm:f>NOT(ISERROR(SEARCH("vérifier",A212)))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A212</xm:sqref>
        </x14:conditionalFormatting>
        <x14:conditionalFormatting xmlns:xm="http://schemas.microsoft.com/office/excel/2006/main">
          <x14:cfRule type="expression" priority="1583" id="{1B517ED9-D2A6-4FE6-8E49-912B3925286B}">
            <xm:f>$AK213&lt;=Données!$B$2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E213:I213</xm:sqref>
        </x14:conditionalFormatting>
        <x14:conditionalFormatting xmlns:xm="http://schemas.microsoft.com/office/excel/2006/main">
          <x14:cfRule type="containsText" priority="1581" operator="containsText" id="{A94CB8D8-627C-46E7-A0FF-FDF457876837}">
            <xm:f>NOT(ISERROR(SEARCH("Non",A213)))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82" operator="containsText" id="{B44A0235-FB24-4E86-A2CE-5A6B32B3FB05}">
            <xm:f>NOT(ISERROR(SEARCH("vérifier",A213)))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A213</xm:sqref>
        </x14:conditionalFormatting>
        <x14:conditionalFormatting xmlns:xm="http://schemas.microsoft.com/office/excel/2006/main">
          <x14:cfRule type="containsText" priority="1577" operator="containsText" id="{5C48651C-EC01-4F84-8EEA-522593157680}">
            <xm:f>NOT(ISERROR(SEARCH("X",K210)))</xm:f>
            <xm:f>"X"</xm:f>
            <x14:dxf>
              <font>
                <color rgb="FFC00000"/>
              </font>
            </x14:dxf>
          </x14:cfRule>
          <xm:sqref>K210:W210</xm:sqref>
        </x14:conditionalFormatting>
        <x14:conditionalFormatting xmlns:xm="http://schemas.microsoft.com/office/excel/2006/main">
          <x14:cfRule type="expression" priority="1576" id="{F7330A4F-0D03-48E8-9439-6538CE0C4D5C}">
            <xm:f>$AK210&lt;=Données!$B$2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AJ210:AL210</xm:sqref>
        </x14:conditionalFormatting>
        <x14:conditionalFormatting xmlns:xm="http://schemas.microsoft.com/office/excel/2006/main">
          <x14:cfRule type="expression" priority="1574" id="{E654F412-EA15-4F7F-8DF7-065894953406}">
            <xm:f>$AK210&lt;=Données!$B$2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E210:I210</xm:sqref>
        </x14:conditionalFormatting>
        <x14:conditionalFormatting xmlns:xm="http://schemas.microsoft.com/office/excel/2006/main">
          <x14:cfRule type="containsText" priority="1572" operator="containsText" id="{5561C4EE-4D02-4534-81CF-DF1651642C78}">
            <xm:f>NOT(ISERROR(SEARCH("Non",A210)))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73" operator="containsText" id="{D51F6463-3B60-4EC6-ACE1-5843C50B6AA3}">
            <xm:f>NOT(ISERROR(SEARCH("vérifier",A210)))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A210</xm:sqref>
        </x14:conditionalFormatting>
        <x14:conditionalFormatting xmlns:xm="http://schemas.microsoft.com/office/excel/2006/main">
          <x14:cfRule type="containsText" priority="1568" operator="containsText" id="{A21C2A2F-E327-4279-9845-A3B75DFE891F}">
            <xm:f>NOT(ISERROR(SEARCH("X",K208)))</xm:f>
            <xm:f>"X"</xm:f>
            <x14:dxf>
              <font>
                <color rgb="FFC00000"/>
              </font>
            </x14:dxf>
          </x14:cfRule>
          <xm:sqref>K208:W209</xm:sqref>
        </x14:conditionalFormatting>
        <x14:conditionalFormatting xmlns:xm="http://schemas.microsoft.com/office/excel/2006/main">
          <x14:cfRule type="expression" priority="1567" id="{8940BCB3-C253-4FA1-9966-70CDDA8A4507}">
            <xm:f>$AK208&lt;=Données!$B$2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AJ208:AL209</xm:sqref>
        </x14:conditionalFormatting>
        <x14:conditionalFormatting xmlns:xm="http://schemas.microsoft.com/office/excel/2006/main">
          <x14:cfRule type="expression" priority="1565" id="{163C57CB-6849-4B7B-8A0A-105D8FEA20CB}">
            <xm:f>$AK209&lt;=Données!$B$2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E209:I209</xm:sqref>
        </x14:conditionalFormatting>
        <x14:conditionalFormatting xmlns:xm="http://schemas.microsoft.com/office/excel/2006/main">
          <x14:cfRule type="containsText" priority="1563" operator="containsText" id="{81E9C52D-00AB-4C8A-81C2-23B3EA99C0CD}">
            <xm:f>NOT(ISERROR(SEARCH("Non",A209)))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64" operator="containsText" id="{FB6FA9B3-9E02-4068-A203-6E2A9BE59332}">
            <xm:f>NOT(ISERROR(SEARCH("vérifier",A209)))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A209</xm:sqref>
        </x14:conditionalFormatting>
        <x14:conditionalFormatting xmlns:xm="http://schemas.microsoft.com/office/excel/2006/main">
          <x14:cfRule type="expression" priority="1558" id="{D88BCDD2-FF03-4CA0-82B8-99F5E37CAD0F}">
            <xm:f>$AK208&lt;=Données!$B$2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E208:G208</xm:sqref>
        </x14:conditionalFormatting>
        <x14:conditionalFormatting xmlns:xm="http://schemas.microsoft.com/office/excel/2006/main">
          <x14:cfRule type="containsText" priority="1556" operator="containsText" id="{7724D056-B0DA-4194-9936-AFFB312E1AD8}">
            <xm:f>NOT(ISERROR(SEARCH("Non",A208)))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57" operator="containsText" id="{340E3547-228D-47C5-A96A-DBB109DF5BDF}">
            <xm:f>NOT(ISERROR(SEARCH("vérifier",A208)))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A208</xm:sqref>
        </x14:conditionalFormatting>
        <x14:conditionalFormatting xmlns:xm="http://schemas.microsoft.com/office/excel/2006/main">
          <x14:cfRule type="expression" priority="1552" id="{7CDF792C-5DA9-4A5C-883D-B7709197A606}">
            <xm:f>$AK208&lt;=Données!$B$2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H208</xm:sqref>
        </x14:conditionalFormatting>
        <x14:conditionalFormatting xmlns:xm="http://schemas.microsoft.com/office/excel/2006/main">
          <x14:cfRule type="expression" priority="1549" id="{64B80C44-F517-4694-8A51-D1CADF41AD59}">
            <xm:f>$AK207&lt;=Données!$B$2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E207:I207</xm:sqref>
        </x14:conditionalFormatting>
        <x14:conditionalFormatting xmlns:xm="http://schemas.microsoft.com/office/excel/2006/main">
          <x14:cfRule type="containsText" priority="1550" operator="containsText" id="{FD72C2BE-437D-44B0-B8ED-7E650827AA30}">
            <xm:f>NOT(ISERROR(SEARCH("X",K207)))</xm:f>
            <xm:f>"X"</xm:f>
            <x14:dxf>
              <font>
                <color rgb="FFC00000"/>
              </font>
            </x14:dxf>
          </x14:cfRule>
          <xm:sqref>K207:W207</xm:sqref>
        </x14:conditionalFormatting>
        <x14:conditionalFormatting xmlns:xm="http://schemas.microsoft.com/office/excel/2006/main">
          <x14:cfRule type="expression" priority="1545" id="{A37A13C9-2159-4D26-8AC4-69FF3DFF64E3}">
            <xm:f>$AK207&lt;=Données!$B$2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AJ207:AL207</xm:sqref>
        </x14:conditionalFormatting>
        <x14:conditionalFormatting xmlns:xm="http://schemas.microsoft.com/office/excel/2006/main">
          <x14:cfRule type="containsText" priority="1547" operator="containsText" id="{2AE05F57-117B-4614-80E5-83275DDF16EB}">
            <xm:f>NOT(ISERROR(SEARCH("Non",A207)))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48" operator="containsText" id="{798F3C37-CDA0-420D-83A7-D9ACAB6CB0E6}">
            <xm:f>NOT(ISERROR(SEARCH("vérifier",A207)))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A207</xm:sqref>
        </x14:conditionalFormatting>
        <x14:conditionalFormatting xmlns:xm="http://schemas.microsoft.com/office/excel/2006/main">
          <x14:cfRule type="expression" priority="1540" id="{5D98E57B-4B10-4B48-8425-7446D9F76627}">
            <xm:f>$AK206&lt;=Données!$B$2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E206:I206</xm:sqref>
        </x14:conditionalFormatting>
        <x14:conditionalFormatting xmlns:xm="http://schemas.microsoft.com/office/excel/2006/main">
          <x14:cfRule type="containsText" priority="1541" operator="containsText" id="{54BFDA38-7D70-4D52-B197-C27295495FE6}">
            <xm:f>NOT(ISERROR(SEARCH("X",K206)))</xm:f>
            <xm:f>"X"</xm:f>
            <x14:dxf>
              <font>
                <color rgb="FFC00000"/>
              </font>
            </x14:dxf>
          </x14:cfRule>
          <xm:sqref>K206:W206</xm:sqref>
        </x14:conditionalFormatting>
        <x14:conditionalFormatting xmlns:xm="http://schemas.microsoft.com/office/excel/2006/main">
          <x14:cfRule type="expression" priority="1536" id="{7715D2E0-A635-4E64-9A2D-BFDC9241318C}">
            <xm:f>$AK206&lt;=Données!$B$2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AJ206:AL206</xm:sqref>
        </x14:conditionalFormatting>
        <x14:conditionalFormatting xmlns:xm="http://schemas.microsoft.com/office/excel/2006/main">
          <x14:cfRule type="containsText" priority="1538" operator="containsText" id="{1C99060E-67C6-4D6B-94B7-B43A79973AAD}">
            <xm:f>NOT(ISERROR(SEARCH("Non",A206)))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39" operator="containsText" id="{97B17073-07FF-491A-AA3C-6497CC5C9768}">
            <xm:f>NOT(ISERROR(SEARCH("vérifier",A206)))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A206</xm:sqref>
        </x14:conditionalFormatting>
        <x14:conditionalFormatting xmlns:xm="http://schemas.microsoft.com/office/excel/2006/main">
          <x14:cfRule type="containsText" priority="1533" operator="containsText" id="{2B716B93-B493-4BBD-88BA-8FCA4DE61237}">
            <xm:f>NOT(ISERROR(SEARCH("X",K205)))</xm:f>
            <xm:f>"X"</xm:f>
            <x14:dxf>
              <font>
                <color rgb="FFC00000"/>
              </font>
            </x14:dxf>
          </x14:cfRule>
          <xm:sqref>K205:W205</xm:sqref>
        </x14:conditionalFormatting>
        <x14:conditionalFormatting xmlns:xm="http://schemas.microsoft.com/office/excel/2006/main">
          <x14:cfRule type="expression" priority="1532" id="{6A11F53A-0641-48F5-8B5E-400973DC327F}">
            <xm:f>$AK205&lt;=Données!$B$2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AJ205:AL205</xm:sqref>
        </x14:conditionalFormatting>
        <x14:conditionalFormatting xmlns:xm="http://schemas.microsoft.com/office/excel/2006/main">
          <x14:cfRule type="expression" priority="1530" id="{5FE0AF6E-E5B8-4890-A413-C3B35DA57D15}">
            <xm:f>$AK205&lt;=Données!$B$2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E205:I205</xm:sqref>
        </x14:conditionalFormatting>
        <x14:conditionalFormatting xmlns:xm="http://schemas.microsoft.com/office/excel/2006/main">
          <x14:cfRule type="containsText" priority="1528" operator="containsText" id="{F18009EA-75EB-4E84-A2F2-D60F04DBCF09}">
            <xm:f>NOT(ISERROR(SEARCH("Non",A205)))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29" operator="containsText" id="{35645599-29A5-4C5E-82C4-82E0D0C28BF6}">
            <xm:f>NOT(ISERROR(SEARCH("vérifier",A205)))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A205</xm:sqref>
        </x14:conditionalFormatting>
        <x14:conditionalFormatting xmlns:xm="http://schemas.microsoft.com/office/excel/2006/main">
          <x14:cfRule type="containsText" priority="1524" operator="containsText" id="{B79CC5AC-77A8-43B0-9F6B-FE565E17C415}">
            <xm:f>NOT(ISERROR(SEARCH("X",K203)))</xm:f>
            <xm:f>"X"</xm:f>
            <x14:dxf>
              <font>
                <color rgb="FFC00000"/>
              </font>
            </x14:dxf>
          </x14:cfRule>
          <xm:sqref>K203:W204</xm:sqref>
        </x14:conditionalFormatting>
        <x14:conditionalFormatting xmlns:xm="http://schemas.microsoft.com/office/excel/2006/main">
          <x14:cfRule type="expression" priority="1523" id="{8088DA46-7E05-4EA7-A34F-276240FA1E80}">
            <xm:f>$AK203&lt;=Données!$B$2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AJ203:AL204</xm:sqref>
        </x14:conditionalFormatting>
        <x14:conditionalFormatting xmlns:xm="http://schemas.microsoft.com/office/excel/2006/main">
          <x14:cfRule type="expression" priority="1521" id="{F8978404-8E9A-4F20-BBC6-3DEDE8A203E6}">
            <xm:f>$AK203&lt;=Données!$B$2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E203:I203</xm:sqref>
        </x14:conditionalFormatting>
        <x14:conditionalFormatting xmlns:xm="http://schemas.microsoft.com/office/excel/2006/main">
          <x14:cfRule type="containsText" priority="1519" operator="containsText" id="{75526B23-4AE9-4079-B771-37848C708F32}">
            <xm:f>NOT(ISERROR(SEARCH("Non",A203)))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20" operator="containsText" id="{86DF18CD-48A4-4414-A7D7-478ADA2F9FCE}">
            <xm:f>NOT(ISERROR(SEARCH("vérifier",A203)))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A203</xm:sqref>
        </x14:conditionalFormatting>
        <x14:conditionalFormatting xmlns:xm="http://schemas.microsoft.com/office/excel/2006/main">
          <x14:cfRule type="expression" priority="1514" id="{3AAE460B-ED34-49B5-8466-F7021D2A496D}">
            <xm:f>$AK204&lt;=Données!$B$2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E204:I204</xm:sqref>
        </x14:conditionalFormatting>
        <x14:conditionalFormatting xmlns:xm="http://schemas.microsoft.com/office/excel/2006/main">
          <x14:cfRule type="containsText" priority="1512" operator="containsText" id="{9C847243-8963-44A5-892D-F9D411293F55}">
            <xm:f>NOT(ISERROR(SEARCH("Non",A204)))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13" operator="containsText" id="{9B57551B-4C81-4F85-AB35-D00AECD13AD4}">
            <xm:f>NOT(ISERROR(SEARCH("vérifier",A204)))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A204</xm:sqref>
        </x14:conditionalFormatting>
        <x14:conditionalFormatting xmlns:xm="http://schemas.microsoft.com/office/excel/2006/main">
          <x14:cfRule type="expression" priority="1506" id="{BD645AC5-CC83-4233-A0CA-D38F7995BECD}">
            <xm:f>$AK201&lt;=Données!$B$2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E201:I201</xm:sqref>
        </x14:conditionalFormatting>
        <x14:conditionalFormatting xmlns:xm="http://schemas.microsoft.com/office/excel/2006/main">
          <x14:cfRule type="containsText" priority="1507" operator="containsText" id="{4E60CC49-32FD-41CD-B959-46583A859884}">
            <xm:f>NOT(ISERROR(SEARCH("X",K201)))</xm:f>
            <xm:f>"X"</xm:f>
            <x14:dxf>
              <font>
                <color rgb="FFC00000"/>
              </font>
            </x14:dxf>
          </x14:cfRule>
          <xm:sqref>K201:W202</xm:sqref>
        </x14:conditionalFormatting>
        <x14:conditionalFormatting xmlns:xm="http://schemas.microsoft.com/office/excel/2006/main">
          <x14:cfRule type="expression" priority="1502" id="{CDA958A3-4846-450F-940A-0F7F1525CDBE}">
            <xm:f>$AK201&lt;=Données!$B$2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AJ201:AL202</xm:sqref>
        </x14:conditionalFormatting>
        <x14:conditionalFormatting xmlns:xm="http://schemas.microsoft.com/office/excel/2006/main">
          <x14:cfRule type="containsText" priority="1504" operator="containsText" id="{584C94B6-1A2C-4725-B712-84CC81D85393}">
            <xm:f>NOT(ISERROR(SEARCH("Non",A201)))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05" operator="containsText" id="{0271087D-BBA4-454F-89F2-551E09C3ED95}">
            <xm:f>NOT(ISERROR(SEARCH("vérifier",A201)))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A201</xm:sqref>
        </x14:conditionalFormatting>
        <x14:conditionalFormatting xmlns:xm="http://schemas.microsoft.com/office/excel/2006/main">
          <x14:cfRule type="expression" priority="1498" id="{588C3544-29E7-4682-9AEE-57503986B3E6}">
            <xm:f>$AK202&lt;=Données!$B$2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E202:I202</xm:sqref>
        </x14:conditionalFormatting>
        <x14:conditionalFormatting xmlns:xm="http://schemas.microsoft.com/office/excel/2006/main">
          <x14:cfRule type="containsText" priority="1496" operator="containsText" id="{E72449AB-D351-4F5C-B44F-265523E8C55B}">
            <xm:f>NOT(ISERROR(SEARCH("Non",A202)))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97" operator="containsText" id="{3682C580-48C2-42B0-B6D6-3262FC49AE34}">
            <xm:f>NOT(ISERROR(SEARCH("vérifier",A202)))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A202</xm:sqref>
        </x14:conditionalFormatting>
        <x14:conditionalFormatting xmlns:xm="http://schemas.microsoft.com/office/excel/2006/main">
          <x14:cfRule type="expression" priority="1490" id="{85FB14EA-D45A-4B52-829D-E7145642B962}">
            <xm:f>$AK200&lt;=Données!$B$2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E200:I200</xm:sqref>
        </x14:conditionalFormatting>
        <x14:conditionalFormatting xmlns:xm="http://schemas.microsoft.com/office/excel/2006/main">
          <x14:cfRule type="containsText" priority="1491" operator="containsText" id="{17C9EABE-D220-48C2-B5A9-0FF7B90076E4}">
            <xm:f>NOT(ISERROR(SEARCH("X",K200)))</xm:f>
            <xm:f>"X"</xm:f>
            <x14:dxf>
              <font>
                <color rgb="FFC00000"/>
              </font>
            </x14:dxf>
          </x14:cfRule>
          <xm:sqref>K200:W200</xm:sqref>
        </x14:conditionalFormatting>
        <x14:conditionalFormatting xmlns:xm="http://schemas.microsoft.com/office/excel/2006/main">
          <x14:cfRule type="expression" priority="1486" id="{85E26B79-6680-41BA-BC1F-0CCFFC6AA940}">
            <xm:f>$AK200&lt;=Données!$B$2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AJ200:AL200</xm:sqref>
        </x14:conditionalFormatting>
        <x14:conditionalFormatting xmlns:xm="http://schemas.microsoft.com/office/excel/2006/main">
          <x14:cfRule type="containsText" priority="1488" operator="containsText" id="{311E6FB8-2CDB-4DA7-AD17-2C3AD5FBC65A}">
            <xm:f>NOT(ISERROR(SEARCH("Non",A200)))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89" operator="containsText" id="{74B71F60-A780-47C1-9755-833858FC602F}">
            <xm:f>NOT(ISERROR(SEARCH("vérifier",A200)))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A200</xm:sqref>
        </x14:conditionalFormatting>
        <x14:conditionalFormatting xmlns:xm="http://schemas.microsoft.com/office/excel/2006/main">
          <x14:cfRule type="expression" priority="1481" id="{C29F36E4-05CC-4060-AD5F-BCE46D7B77A7}">
            <xm:f>$AK199&lt;=Données!$B$2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E199:I199</xm:sqref>
        </x14:conditionalFormatting>
        <x14:conditionalFormatting xmlns:xm="http://schemas.microsoft.com/office/excel/2006/main">
          <x14:cfRule type="containsText" priority="1482" operator="containsText" id="{F7EDCDED-B296-4EFE-BF23-B4EEE8F2F9B8}">
            <xm:f>NOT(ISERROR(SEARCH("X",K199)))</xm:f>
            <xm:f>"X"</xm:f>
            <x14:dxf>
              <font>
                <color rgb="FFC00000"/>
              </font>
            </x14:dxf>
          </x14:cfRule>
          <xm:sqref>K199:W199</xm:sqref>
        </x14:conditionalFormatting>
        <x14:conditionalFormatting xmlns:xm="http://schemas.microsoft.com/office/excel/2006/main">
          <x14:cfRule type="expression" priority="1477" id="{3AB28CF2-D665-492E-9EA0-E59F94C3673D}">
            <xm:f>$AK199&lt;=Données!$B$2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AJ199:AL199</xm:sqref>
        </x14:conditionalFormatting>
        <x14:conditionalFormatting xmlns:xm="http://schemas.microsoft.com/office/excel/2006/main">
          <x14:cfRule type="containsText" priority="1479" operator="containsText" id="{965D40ED-48EC-41CA-8F30-A8551506FF43}">
            <xm:f>NOT(ISERROR(SEARCH("Non",A199)))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80" operator="containsText" id="{F6C7D119-0196-4D62-90D5-CD493F5915A6}">
            <xm:f>NOT(ISERROR(SEARCH("vérifier",A199)))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A199</xm:sqref>
        </x14:conditionalFormatting>
        <x14:conditionalFormatting xmlns:xm="http://schemas.microsoft.com/office/excel/2006/main">
          <x14:cfRule type="expression" priority="1472" id="{1FCA9211-C66C-4CE0-AE5B-FAE2DA211519}">
            <xm:f>$AK198&lt;=Données!$B$2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E198:I198</xm:sqref>
        </x14:conditionalFormatting>
        <x14:conditionalFormatting xmlns:xm="http://schemas.microsoft.com/office/excel/2006/main">
          <x14:cfRule type="containsText" priority="1473" operator="containsText" id="{2DE14227-AD7F-4499-B864-088451DCA254}">
            <xm:f>NOT(ISERROR(SEARCH("X",K198)))</xm:f>
            <xm:f>"X"</xm:f>
            <x14:dxf>
              <font>
                <color rgb="FFC00000"/>
              </font>
            </x14:dxf>
          </x14:cfRule>
          <xm:sqref>K198:W198</xm:sqref>
        </x14:conditionalFormatting>
        <x14:conditionalFormatting xmlns:xm="http://schemas.microsoft.com/office/excel/2006/main">
          <x14:cfRule type="expression" priority="1468" id="{0E10FD45-EBD3-4772-B9E8-D85E2BB61611}">
            <xm:f>$AK198&lt;=Données!$B$2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AJ198:AL198</xm:sqref>
        </x14:conditionalFormatting>
        <x14:conditionalFormatting xmlns:xm="http://schemas.microsoft.com/office/excel/2006/main">
          <x14:cfRule type="containsText" priority="1470" operator="containsText" id="{7B23AEC5-576E-42C2-8400-5EE59D50DE9A}">
            <xm:f>NOT(ISERROR(SEARCH("Non",A198)))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71" operator="containsText" id="{B69C68E8-3438-45DD-AD6F-7B536F9C5D35}">
            <xm:f>NOT(ISERROR(SEARCH("vérifier",A198)))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A198</xm:sqref>
        </x14:conditionalFormatting>
        <x14:conditionalFormatting xmlns:xm="http://schemas.microsoft.com/office/excel/2006/main">
          <x14:cfRule type="expression" priority="1463" id="{5FE29AB5-9750-4338-9E30-809A1B864543}">
            <xm:f>$AK193&lt;=Données!$B$2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E193:I193</xm:sqref>
        </x14:conditionalFormatting>
        <x14:conditionalFormatting xmlns:xm="http://schemas.microsoft.com/office/excel/2006/main">
          <x14:cfRule type="containsText" priority="1464" operator="containsText" id="{2D9E586E-32F3-4C21-B3C9-7A5AF133B132}">
            <xm:f>NOT(ISERROR(SEARCH("X",K191)))</xm:f>
            <xm:f>"X"</xm:f>
            <x14:dxf>
              <font>
                <color rgb="FFC00000"/>
              </font>
            </x14:dxf>
          </x14:cfRule>
          <xm:sqref>K191:W197</xm:sqref>
        </x14:conditionalFormatting>
        <x14:conditionalFormatting xmlns:xm="http://schemas.microsoft.com/office/excel/2006/main">
          <x14:cfRule type="expression" priority="1459" id="{65D8A02C-AEE9-46E6-905F-7341010C704A}">
            <xm:f>$AK191&lt;=Données!$B$2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AJ191:AL197</xm:sqref>
        </x14:conditionalFormatting>
        <x14:conditionalFormatting xmlns:xm="http://schemas.microsoft.com/office/excel/2006/main">
          <x14:cfRule type="containsText" priority="1461" operator="containsText" id="{F524D05E-A414-4AFC-AA5E-B7C825509745}">
            <xm:f>NOT(ISERROR(SEARCH("Non",A193)))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62" operator="containsText" id="{3117FF5F-05E2-407A-8DD5-A2A6E6726DBA}">
            <xm:f>NOT(ISERROR(SEARCH("vérifier",A193)))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A193</xm:sqref>
        </x14:conditionalFormatting>
        <x14:conditionalFormatting xmlns:xm="http://schemas.microsoft.com/office/excel/2006/main">
          <x14:cfRule type="expression" priority="1455" id="{AC33E0C0-75BB-4815-B08C-88482CF1313D}">
            <xm:f>$AK194&lt;=Données!$B$2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E194:I194</xm:sqref>
        </x14:conditionalFormatting>
        <x14:conditionalFormatting xmlns:xm="http://schemas.microsoft.com/office/excel/2006/main">
          <x14:cfRule type="containsText" priority="1453" operator="containsText" id="{05A55C71-5646-458F-AD11-DD5934C28715}">
            <xm:f>NOT(ISERROR(SEARCH("Non",A194)))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54" operator="containsText" id="{A665A4BB-724E-4861-8B31-1D9DA3FADE0E}">
            <xm:f>NOT(ISERROR(SEARCH("vérifier",A194)))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A194</xm:sqref>
        </x14:conditionalFormatting>
        <x14:conditionalFormatting xmlns:xm="http://schemas.microsoft.com/office/excel/2006/main">
          <x14:cfRule type="expression" priority="1448" id="{D3840683-A2DB-4A80-8FBE-00280EC16AF5}">
            <xm:f>$AK196&lt;=Données!$B$2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E196:I196</xm:sqref>
        </x14:conditionalFormatting>
        <x14:conditionalFormatting xmlns:xm="http://schemas.microsoft.com/office/excel/2006/main">
          <x14:cfRule type="containsText" priority="1446" operator="containsText" id="{A0E515AA-9A05-460F-8421-5D9670C37065}">
            <xm:f>NOT(ISERROR(SEARCH("Non",A196)))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47" operator="containsText" id="{D3922078-6ACD-48A5-AFF3-4A87310365FA}">
            <xm:f>NOT(ISERROR(SEARCH("vérifier",A196)))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A196</xm:sqref>
        </x14:conditionalFormatting>
        <x14:conditionalFormatting xmlns:xm="http://schemas.microsoft.com/office/excel/2006/main">
          <x14:cfRule type="expression" priority="1441" id="{57CB98BD-418E-43EF-8F0E-38BFCA6F08D4}">
            <xm:f>$AK195&lt;=Données!$B$2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E195:I195</xm:sqref>
        </x14:conditionalFormatting>
        <x14:conditionalFormatting xmlns:xm="http://schemas.microsoft.com/office/excel/2006/main">
          <x14:cfRule type="containsText" priority="1439" operator="containsText" id="{09C016AD-013A-45F0-87E3-D5C2C4759400}">
            <xm:f>NOT(ISERROR(SEARCH("Non",A195)))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40" operator="containsText" id="{562F5534-9987-4D9E-B903-ADAE72F5B1FA}">
            <xm:f>NOT(ISERROR(SEARCH("vérifier",A195)))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A195</xm:sqref>
        </x14:conditionalFormatting>
        <x14:conditionalFormatting xmlns:xm="http://schemas.microsoft.com/office/excel/2006/main">
          <x14:cfRule type="expression" priority="1434" id="{8298FFC1-188F-4AF7-A812-0E37F8D2E6CA}">
            <xm:f>$AK197&lt;=Données!$B$2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E197:I197</xm:sqref>
        </x14:conditionalFormatting>
        <x14:conditionalFormatting xmlns:xm="http://schemas.microsoft.com/office/excel/2006/main">
          <x14:cfRule type="containsText" priority="1432" operator="containsText" id="{29ACD88C-70AD-4EE4-8DEE-E95FBAADFB4A}">
            <xm:f>NOT(ISERROR(SEARCH("Non",A197)))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33" operator="containsText" id="{4084EACC-3BB9-4AA8-B2E5-DCB003F979B9}">
            <xm:f>NOT(ISERROR(SEARCH("vérifier",A197)))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A197</xm:sqref>
        </x14:conditionalFormatting>
        <x14:conditionalFormatting xmlns:xm="http://schemas.microsoft.com/office/excel/2006/main">
          <x14:cfRule type="expression" priority="1427" id="{B39A209C-130E-47CD-BD42-7E1B2D512449}">
            <xm:f>$AK192&lt;=Données!$B$2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E192:G192</xm:sqref>
        </x14:conditionalFormatting>
        <x14:conditionalFormatting xmlns:xm="http://schemas.microsoft.com/office/excel/2006/main">
          <x14:cfRule type="containsText" priority="1425" operator="containsText" id="{D517D25B-6972-494C-8E2D-0401EC70CA09}">
            <xm:f>NOT(ISERROR(SEARCH("Non",A192)))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26" operator="containsText" id="{2634EDBB-89BA-407A-BB5A-E0B5AF581D33}">
            <xm:f>NOT(ISERROR(SEARCH("vérifier",A192)))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A192</xm:sqref>
        </x14:conditionalFormatting>
        <x14:conditionalFormatting xmlns:xm="http://schemas.microsoft.com/office/excel/2006/main">
          <x14:cfRule type="expression" priority="1421" id="{B6C08628-ED32-46F9-808A-23970F0F08EC}">
            <xm:f>$AK192&lt;=Données!$B$2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H192</xm:sqref>
        </x14:conditionalFormatting>
        <x14:conditionalFormatting xmlns:xm="http://schemas.microsoft.com/office/excel/2006/main">
          <x14:cfRule type="expression" priority="1419" id="{711EF5B2-B62E-4861-905C-0AB63ADCBB20}">
            <xm:f>$AK191&lt;=Données!$B$2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E191:I191</xm:sqref>
        </x14:conditionalFormatting>
        <x14:conditionalFormatting xmlns:xm="http://schemas.microsoft.com/office/excel/2006/main">
          <x14:cfRule type="containsText" priority="1417" operator="containsText" id="{09AE9390-5B3F-4974-B132-D98ED5D3FA37}">
            <xm:f>NOT(ISERROR(SEARCH("Non",A191)))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18" operator="containsText" id="{F604F722-5027-4253-A2EA-8919CCE8602F}">
            <xm:f>NOT(ISERROR(SEARCH("vérifier",A191)))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A191</xm:sqref>
        </x14:conditionalFormatting>
        <x14:conditionalFormatting xmlns:xm="http://schemas.microsoft.com/office/excel/2006/main">
          <x14:cfRule type="expression" priority="1411" id="{B70AC3FE-59A1-4631-8476-51C7B794024A}">
            <xm:f>$AK190&lt;=Données!$B$2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E190:I190</xm:sqref>
        </x14:conditionalFormatting>
        <x14:conditionalFormatting xmlns:xm="http://schemas.microsoft.com/office/excel/2006/main">
          <x14:cfRule type="containsText" priority="1412" operator="containsText" id="{AA0A71BE-22EE-417A-A884-1B4A21A7AAA1}">
            <xm:f>NOT(ISERROR(SEARCH("X",K188)))</xm:f>
            <xm:f>"X"</xm:f>
            <x14:dxf>
              <font>
                <color rgb="FFC00000"/>
              </font>
            </x14:dxf>
          </x14:cfRule>
          <xm:sqref>K188:W190</xm:sqref>
        </x14:conditionalFormatting>
        <x14:conditionalFormatting xmlns:xm="http://schemas.microsoft.com/office/excel/2006/main">
          <x14:cfRule type="expression" priority="1407" id="{309238CE-63D3-4A84-AA9C-D7A66C926BC7}">
            <xm:f>$AK188&lt;=Données!$B$2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AJ188:AL190</xm:sqref>
        </x14:conditionalFormatting>
        <x14:conditionalFormatting xmlns:xm="http://schemas.microsoft.com/office/excel/2006/main">
          <x14:cfRule type="containsText" priority="1409" operator="containsText" id="{8DE9754F-B9DE-4C34-9804-AD8AC1CFAF67}">
            <xm:f>NOT(ISERROR(SEARCH("Non",A190)))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10" operator="containsText" id="{9E24AE40-6291-40CE-B344-42D8706BD00E}">
            <xm:f>NOT(ISERROR(SEARCH("vérifier",A190)))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A190</xm:sqref>
        </x14:conditionalFormatting>
        <x14:conditionalFormatting xmlns:xm="http://schemas.microsoft.com/office/excel/2006/main">
          <x14:cfRule type="expression" priority="1403" id="{09E02A52-585C-409E-98ED-992D1070CA6D}">
            <xm:f>$AK189&lt;=Données!$B$2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E189:I189</xm:sqref>
        </x14:conditionalFormatting>
        <x14:conditionalFormatting xmlns:xm="http://schemas.microsoft.com/office/excel/2006/main">
          <x14:cfRule type="containsText" priority="1401" operator="containsText" id="{44AD5B7D-24F4-4FC3-80E8-BE8168302A6E}">
            <xm:f>NOT(ISERROR(SEARCH("Non",A189)))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02" operator="containsText" id="{6C780EC9-1524-4D02-BE73-EF0454FE3D3F}">
            <xm:f>NOT(ISERROR(SEARCH("vérifier",A189)))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A189</xm:sqref>
        </x14:conditionalFormatting>
        <x14:conditionalFormatting xmlns:xm="http://schemas.microsoft.com/office/excel/2006/main">
          <x14:cfRule type="expression" priority="1397" id="{ACD240D2-28FA-4CE1-BB00-2F0AB3B5C1D7}">
            <xm:f>$AK188&lt;=Données!$B$2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I188</xm:sqref>
        </x14:conditionalFormatting>
        <x14:conditionalFormatting xmlns:xm="http://schemas.microsoft.com/office/excel/2006/main">
          <x14:cfRule type="expression" priority="1395" id="{6C14827B-86D5-4EEC-B8FC-69A6D2050453}">
            <xm:f>$AK188&lt;=Données!$B$2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E188:G188</xm:sqref>
        </x14:conditionalFormatting>
        <x14:conditionalFormatting xmlns:xm="http://schemas.microsoft.com/office/excel/2006/main">
          <x14:cfRule type="containsText" priority="1393" operator="containsText" id="{40D88438-C44D-46EA-AAC7-B3C302DAE55A}">
            <xm:f>NOT(ISERROR(SEARCH("Non",A188)))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94" operator="containsText" id="{2ABF3D77-C197-403C-9389-682BB72F8467}">
            <xm:f>NOT(ISERROR(SEARCH("vérifier",A188)))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A188</xm:sqref>
        </x14:conditionalFormatting>
        <x14:conditionalFormatting xmlns:xm="http://schemas.microsoft.com/office/excel/2006/main">
          <x14:cfRule type="expression" priority="1389" id="{136976CE-5722-4808-8E14-FF67186175C2}">
            <xm:f>$AK188&lt;=Données!$B$2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H188</xm:sqref>
        </x14:conditionalFormatting>
        <x14:conditionalFormatting xmlns:xm="http://schemas.microsoft.com/office/excel/2006/main">
          <x14:cfRule type="expression" priority="1386" id="{CB33D3C0-C5FC-42C7-BE9E-98690D7806EB}">
            <xm:f>$AK187&lt;=Données!$B$2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E187:I187</xm:sqref>
        </x14:conditionalFormatting>
        <x14:conditionalFormatting xmlns:xm="http://schemas.microsoft.com/office/excel/2006/main">
          <x14:cfRule type="containsText" priority="1387" operator="containsText" id="{559CD663-DD4A-43B3-B098-9FE3CFE31CCF}">
            <xm:f>NOT(ISERROR(SEARCH("X",K187)))</xm:f>
            <xm:f>"X"</xm:f>
            <x14:dxf>
              <font>
                <color rgb="FFC00000"/>
              </font>
            </x14:dxf>
          </x14:cfRule>
          <xm:sqref>K187:W187</xm:sqref>
        </x14:conditionalFormatting>
        <x14:conditionalFormatting xmlns:xm="http://schemas.microsoft.com/office/excel/2006/main">
          <x14:cfRule type="expression" priority="1382" id="{2D00447D-2533-446E-A89F-6A4F1BB9CBA1}">
            <xm:f>$AK187&lt;=Données!$B$2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AJ187:AL187</xm:sqref>
        </x14:conditionalFormatting>
        <x14:conditionalFormatting xmlns:xm="http://schemas.microsoft.com/office/excel/2006/main">
          <x14:cfRule type="containsText" priority="1384" operator="containsText" id="{EDC33CD5-8C9A-4CA5-92CB-206B1F290642}">
            <xm:f>NOT(ISERROR(SEARCH("Non",A187)))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85" operator="containsText" id="{DA550B67-E37F-49D6-9C63-A9B3C87C7D42}">
            <xm:f>NOT(ISERROR(SEARCH("vérifier",A187)))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A187</xm:sqref>
        </x14:conditionalFormatting>
        <x14:conditionalFormatting xmlns:xm="http://schemas.microsoft.com/office/excel/2006/main">
          <x14:cfRule type="containsText" priority="1379" operator="containsText" id="{8AA03707-DEF8-4EBA-B4D9-A5779B381923}">
            <xm:f>NOT(ISERROR(SEARCH("X",K186)))</xm:f>
            <xm:f>"X"</xm:f>
            <x14:dxf>
              <font>
                <color rgb="FFC00000"/>
              </font>
            </x14:dxf>
          </x14:cfRule>
          <xm:sqref>K186:W186</xm:sqref>
        </x14:conditionalFormatting>
        <x14:conditionalFormatting xmlns:xm="http://schemas.microsoft.com/office/excel/2006/main">
          <x14:cfRule type="expression" priority="1367" id="{8727FBEB-347C-4058-B810-F44BDAFE5C64}">
            <xm:f>$AK186&lt;=Données!$B$2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E186:G186</xm:sqref>
        </x14:conditionalFormatting>
        <x14:conditionalFormatting xmlns:xm="http://schemas.microsoft.com/office/excel/2006/main">
          <x14:cfRule type="containsText" priority="1365" operator="containsText" id="{7B61F937-58FF-4476-8026-17F03E65602A}">
            <xm:f>NOT(ISERROR(SEARCH("Non",A186)))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66" operator="containsText" id="{73D7413B-FD35-446E-9F75-9D6F4EA02C1C}">
            <xm:f>NOT(ISERROR(SEARCH("vérifier",A186)))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A186</xm:sqref>
        </x14:conditionalFormatting>
        <x14:conditionalFormatting xmlns:xm="http://schemas.microsoft.com/office/excel/2006/main">
          <x14:cfRule type="expression" priority="1361" id="{8DE13F77-0AC7-4EE7-AC47-B833DB4448C6}">
            <xm:f>$AK186&lt;=Données!$B$2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H186</xm:sqref>
        </x14:conditionalFormatting>
        <x14:conditionalFormatting xmlns:xm="http://schemas.microsoft.com/office/excel/2006/main">
          <x14:cfRule type="expression" priority="1359" id="{0C791DD0-F34A-4EA5-B2C4-A07A0A635D58}">
            <xm:f>$AK185&lt;=Données!$B$2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I185</xm:sqref>
        </x14:conditionalFormatting>
        <x14:conditionalFormatting xmlns:xm="http://schemas.microsoft.com/office/excel/2006/main">
          <x14:cfRule type="containsText" priority="1360" operator="containsText" id="{9306ED9D-3E0B-43AB-B06F-8A17544FA2CD}">
            <xm:f>NOT(ISERROR(SEARCH("X",K185)))</xm:f>
            <xm:f>"X"</xm:f>
            <x14:dxf>
              <font>
                <color rgb="FFC00000"/>
              </font>
            </x14:dxf>
          </x14:cfRule>
          <xm:sqref>K185:Y185</xm:sqref>
        </x14:conditionalFormatting>
        <x14:conditionalFormatting xmlns:xm="http://schemas.microsoft.com/office/excel/2006/main">
          <x14:cfRule type="expression" priority="1358" id="{27D90DF6-F6AD-4DB1-8C86-7A2A7EE97718}">
            <xm:f>$AK185&lt;=Données!$B$2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AK185:AL185</xm:sqref>
        </x14:conditionalFormatting>
        <x14:conditionalFormatting xmlns:xm="http://schemas.microsoft.com/office/excel/2006/main">
          <x14:cfRule type="expression" priority="1356" id="{DA57F3EA-CD2E-4DB0-858A-85ECC193C51B}">
            <xm:f>$AK185&lt;=Données!$B$2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E185:G185</xm:sqref>
        </x14:conditionalFormatting>
        <x14:conditionalFormatting xmlns:xm="http://schemas.microsoft.com/office/excel/2006/main">
          <x14:cfRule type="containsText" priority="1354" operator="containsText" id="{A8806BF7-BB43-4C05-BA85-1FF981FB2259}">
            <xm:f>NOT(ISERROR(SEARCH("Non",A185)))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55" operator="containsText" id="{3B3B4386-A9C6-4A4B-B81B-F17D8A698B94}">
            <xm:f>NOT(ISERROR(SEARCH("vérifier",A185)))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A185</xm:sqref>
        </x14:conditionalFormatting>
        <x14:conditionalFormatting xmlns:xm="http://schemas.microsoft.com/office/excel/2006/main">
          <x14:cfRule type="expression" priority="1350" id="{B687C2AC-9800-46F7-8FEE-F01CB83C3546}">
            <xm:f>$AK185&lt;=Données!$B$2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H185</xm:sqref>
        </x14:conditionalFormatting>
        <x14:conditionalFormatting xmlns:xm="http://schemas.microsoft.com/office/excel/2006/main">
          <x14:cfRule type="expression" priority="1347" id="{3768356D-F345-421C-9F29-AE27DD1C7E2E}">
            <xm:f>$AK184&lt;=Données!$B$2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E184:I184</xm:sqref>
        </x14:conditionalFormatting>
        <x14:conditionalFormatting xmlns:xm="http://schemas.microsoft.com/office/excel/2006/main">
          <x14:cfRule type="containsText" priority="1348" operator="containsText" id="{15EE7D6D-7B37-4EB0-9441-A97A8CCE4C39}">
            <xm:f>NOT(ISERROR(SEARCH("X",K184)))</xm:f>
            <xm:f>"X"</xm:f>
            <x14:dxf>
              <font>
                <color rgb="FFC00000"/>
              </font>
            </x14:dxf>
          </x14:cfRule>
          <xm:sqref>K184:Y184</xm:sqref>
        </x14:conditionalFormatting>
        <x14:conditionalFormatting xmlns:xm="http://schemas.microsoft.com/office/excel/2006/main">
          <x14:cfRule type="expression" priority="1343" id="{E2D8B275-460F-4F61-8EEE-7109EF2083B9}">
            <xm:f>$AK184&lt;=Données!$B$2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AJ184:AL184</xm:sqref>
        </x14:conditionalFormatting>
        <x14:conditionalFormatting xmlns:xm="http://schemas.microsoft.com/office/excel/2006/main">
          <x14:cfRule type="containsText" priority="1345" operator="containsText" id="{700B2875-246E-4CA3-A48E-4175212D98D9}">
            <xm:f>NOT(ISERROR(SEARCH("Non",A184)))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46" operator="containsText" id="{C33B027F-CA2A-4F2A-A477-95084F71FC9F}">
            <xm:f>NOT(ISERROR(SEARCH("vérifier",A184)))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A184</xm:sqref>
        </x14:conditionalFormatting>
        <x14:conditionalFormatting xmlns:xm="http://schemas.microsoft.com/office/excel/2006/main">
          <x14:cfRule type="containsText" priority="1340" operator="containsText" id="{683BD033-1A3B-4F8D-A232-75234F84392E}">
            <xm:f>NOT(ISERROR(SEARCH("X",K183)))</xm:f>
            <xm:f>"X"</xm:f>
            <x14:dxf>
              <font>
                <color rgb="FFC00000"/>
              </font>
            </x14:dxf>
          </x14:cfRule>
          <xm:sqref>K183:Y183</xm:sqref>
        </x14:conditionalFormatting>
        <x14:conditionalFormatting xmlns:xm="http://schemas.microsoft.com/office/excel/2006/main">
          <x14:cfRule type="expression" priority="1339" id="{6B0B64EF-A8DF-4B41-BD05-DB5DB2B6287D}">
            <xm:f>$AK183&lt;=Données!$B$2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AJ183:AL183</xm:sqref>
        </x14:conditionalFormatting>
        <x14:conditionalFormatting xmlns:xm="http://schemas.microsoft.com/office/excel/2006/main">
          <x14:cfRule type="expression" priority="1338" id="{0FB75C79-8964-4F60-BC82-ADB43A64FAAA}">
            <xm:f>$AK183&lt;=Données!$B$2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E183:G183</xm:sqref>
        </x14:conditionalFormatting>
        <x14:conditionalFormatting xmlns:xm="http://schemas.microsoft.com/office/excel/2006/main">
          <x14:cfRule type="containsText" priority="1333" operator="containsText" id="{63FEDAA3-3377-4296-A730-45F65F04323C}">
            <xm:f>NOT(ISERROR(SEARCH("Non",A183)))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34" operator="containsText" id="{93D5A9DD-B9EC-4CF7-BE52-DCA3E2F55B3A}">
            <xm:f>NOT(ISERROR(SEARCH("vérifier",A183)))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A183</xm:sqref>
        </x14:conditionalFormatting>
        <x14:conditionalFormatting xmlns:xm="http://schemas.microsoft.com/office/excel/2006/main">
          <x14:cfRule type="expression" priority="1331" id="{1149EADE-9922-431F-91E9-9B7F9EAC716B}">
            <xm:f>$AK183&lt;=Données!$B$2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I183</xm:sqref>
        </x14:conditionalFormatting>
        <x14:conditionalFormatting xmlns:xm="http://schemas.microsoft.com/office/excel/2006/main">
          <x14:cfRule type="expression" priority="1330" id="{67372685-FB2C-4082-BE6B-AC387A76D601}">
            <xm:f>$AK183&lt;=Données!$B$2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H183</xm:sqref>
        </x14:conditionalFormatting>
        <x14:conditionalFormatting xmlns:xm="http://schemas.microsoft.com/office/excel/2006/main">
          <x14:cfRule type="expression" priority="1327" id="{4FAEB7FC-3913-4D50-BE44-197D21D27A71}">
            <xm:f>$AK182&lt;=Données!$B$2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E182:I182</xm:sqref>
        </x14:conditionalFormatting>
        <x14:conditionalFormatting xmlns:xm="http://schemas.microsoft.com/office/excel/2006/main">
          <x14:cfRule type="containsText" priority="1328" operator="containsText" id="{883C055E-B5DF-4EC8-B2FF-677FF172BB42}">
            <xm:f>NOT(ISERROR(SEARCH("X",K182)))</xm:f>
            <xm:f>"X"</xm:f>
            <x14:dxf>
              <font>
                <color rgb="FFC00000"/>
              </font>
            </x14:dxf>
          </x14:cfRule>
          <xm:sqref>K182:Y182</xm:sqref>
        </x14:conditionalFormatting>
        <x14:conditionalFormatting xmlns:xm="http://schemas.microsoft.com/office/excel/2006/main">
          <x14:cfRule type="expression" priority="1323" id="{E757DAF0-DE19-4C91-9319-719D71E482FF}">
            <xm:f>$AK182&lt;=Données!$B$2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AJ182:AL182</xm:sqref>
        </x14:conditionalFormatting>
        <x14:conditionalFormatting xmlns:xm="http://schemas.microsoft.com/office/excel/2006/main">
          <x14:cfRule type="containsText" priority="1325" operator="containsText" id="{86326466-9838-45CD-9C0E-548DC5956382}">
            <xm:f>NOT(ISERROR(SEARCH("Non",A182)))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26" operator="containsText" id="{1BD74BC7-041B-4DAB-8085-3C0DE518AA27}">
            <xm:f>NOT(ISERROR(SEARCH("vérifier",A182)))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A182</xm:sqref>
        </x14:conditionalFormatting>
        <x14:conditionalFormatting xmlns:xm="http://schemas.microsoft.com/office/excel/2006/main">
          <x14:cfRule type="expression" priority="1318" id="{EE6B0A6C-33E5-43C3-B553-836B69E6D6E5}">
            <xm:f>$AL177&lt;=Données!$B$2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E180:I181 I177</xm:sqref>
        </x14:conditionalFormatting>
        <x14:conditionalFormatting xmlns:xm="http://schemas.microsoft.com/office/excel/2006/main">
          <x14:cfRule type="containsText" priority="1319" operator="containsText" id="{AB4DC687-3A4D-4299-813D-2C08E35F916D}">
            <xm:f>NOT(ISERROR(SEARCH("X",K180)))</xm:f>
            <xm:f>"X"</xm:f>
            <x14:dxf>
              <font>
                <color rgb="FFC00000"/>
              </font>
            </x14:dxf>
          </x14:cfRule>
          <xm:sqref>K181:Y181 K180:W180 Y180</xm:sqref>
        </x14:conditionalFormatting>
        <x14:conditionalFormatting xmlns:xm="http://schemas.microsoft.com/office/excel/2006/main">
          <x14:cfRule type="expression" priority="1314" id="{DC8522FB-A464-4ACA-9824-580CB88E9CED}">
            <xm:f>$AL180&lt;=Données!$B$2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AK180:AM181</xm:sqref>
        </x14:conditionalFormatting>
        <x14:conditionalFormatting xmlns:xm="http://schemas.microsoft.com/office/excel/2006/main">
          <x14:cfRule type="containsText" priority="1316" operator="containsText" id="{48124D5F-5E8E-45FD-9BB1-DF08C05DE7C5}">
            <xm:f>NOT(ISERROR(SEARCH("Non",A180)))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17" operator="containsText" id="{0548D95E-46F3-409B-A219-6461881562A4}">
            <xm:f>NOT(ISERROR(SEARCH("vérifier",A180)))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A180:A181</xm:sqref>
        </x14:conditionalFormatting>
        <x14:conditionalFormatting xmlns:xm="http://schemas.microsoft.com/office/excel/2006/main">
          <x14:cfRule type="containsText" priority="1311" operator="containsText" id="{97358BEB-88DD-42D5-A61E-F899193DC559}">
            <xm:f>NOT(ISERROR(SEARCH("X",K178)))</xm:f>
            <xm:f>"X"</xm:f>
            <x14:dxf>
              <font>
                <color rgb="FFC00000"/>
              </font>
            </x14:dxf>
          </x14:cfRule>
          <xm:sqref>K178:Y179</xm:sqref>
        </x14:conditionalFormatting>
        <x14:conditionalFormatting xmlns:xm="http://schemas.microsoft.com/office/excel/2006/main">
          <x14:cfRule type="expression" priority="1310" id="{32373459-AD0A-49E9-82B2-3091758F5A6A}">
            <xm:f>$AL178&lt;=Données!$B$2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AK178:AM179</xm:sqref>
        </x14:conditionalFormatting>
        <x14:conditionalFormatting xmlns:xm="http://schemas.microsoft.com/office/excel/2006/main">
          <x14:cfRule type="expression" priority="1308" id="{36724E7F-183F-45A7-AF9F-E05EE520CBC7}">
            <xm:f>$AL178&lt;=Données!$B$2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E178:I178</xm:sqref>
        </x14:conditionalFormatting>
        <x14:conditionalFormatting xmlns:xm="http://schemas.microsoft.com/office/excel/2006/main">
          <x14:cfRule type="containsText" priority="1306" operator="containsText" id="{0B34EBF0-69C1-459F-87FF-D7DE875DB60D}">
            <xm:f>NOT(ISERROR(SEARCH("Non",A178)))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07" operator="containsText" id="{F806AE2E-3C77-4335-80F5-0E3DA2BAAFD9}">
            <xm:f>NOT(ISERROR(SEARCH("vérifier",A178)))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A178</xm:sqref>
        </x14:conditionalFormatting>
        <x14:conditionalFormatting xmlns:xm="http://schemas.microsoft.com/office/excel/2006/main">
          <x14:cfRule type="expression" priority="1301" id="{ED8DCBA5-5686-4972-9E55-7E12FFB94261}">
            <xm:f>$AL179&lt;=Données!$B$2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E179:I179</xm:sqref>
        </x14:conditionalFormatting>
        <x14:conditionalFormatting xmlns:xm="http://schemas.microsoft.com/office/excel/2006/main">
          <x14:cfRule type="containsText" priority="1299" operator="containsText" id="{628FFEA2-852F-49B9-AC34-F06C7E3563B0}">
            <xm:f>NOT(ISERROR(SEARCH("Non",A179)))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00" operator="containsText" id="{0B887278-431F-4DE5-8AFF-EF2D2867F56E}">
            <xm:f>NOT(ISERROR(SEARCH("vérifier",A179)))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A179</xm:sqref>
        </x14:conditionalFormatting>
        <x14:conditionalFormatting xmlns:xm="http://schemas.microsoft.com/office/excel/2006/main">
          <x14:cfRule type="containsText" priority="1295" operator="containsText" id="{199B5A3F-1DAD-4C6C-8E21-B16A1DA3701F}">
            <xm:f>NOT(ISERROR(SEARCH("X",K177)))</xm:f>
            <xm:f>"X"</xm:f>
            <x14:dxf>
              <font>
                <color rgb="FFC00000"/>
              </font>
            </x14:dxf>
          </x14:cfRule>
          <xm:sqref>K177:Y177</xm:sqref>
        </x14:conditionalFormatting>
        <x14:conditionalFormatting xmlns:xm="http://schemas.microsoft.com/office/excel/2006/main">
          <x14:cfRule type="expression" priority="1294" id="{77597CAE-5853-487C-9786-F12B7A9076A6}">
            <xm:f>$AL177&lt;=Données!$B$2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AK177:AM177</xm:sqref>
        </x14:conditionalFormatting>
        <x14:conditionalFormatting xmlns:xm="http://schemas.microsoft.com/office/excel/2006/main">
          <x14:cfRule type="expression" priority="1292" id="{7F9D3B1A-C660-4C1A-A7B9-EC1A23421F30}">
            <xm:f>$AL177&lt;=Données!$B$2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E177:G177</xm:sqref>
        </x14:conditionalFormatting>
        <x14:conditionalFormatting xmlns:xm="http://schemas.microsoft.com/office/excel/2006/main">
          <x14:cfRule type="containsText" priority="1290" operator="containsText" id="{EF9FB167-B51C-4248-A0F0-F7C82E8C708D}">
            <xm:f>NOT(ISERROR(SEARCH("Non",A177)))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91" operator="containsText" id="{27152902-A47B-4C4C-B7E5-0F109420DE53}">
            <xm:f>NOT(ISERROR(SEARCH("vérifier",A177)))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A177</xm:sqref>
        </x14:conditionalFormatting>
        <x14:conditionalFormatting xmlns:xm="http://schemas.microsoft.com/office/excel/2006/main">
          <x14:cfRule type="expression" priority="1286" id="{35E91361-4FA0-4649-8624-0AAC38803523}">
            <xm:f>$AL177&lt;=Données!$B$2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H177</xm:sqref>
        </x14:conditionalFormatting>
        <x14:conditionalFormatting xmlns:xm="http://schemas.microsoft.com/office/excel/2006/main">
          <x14:cfRule type="containsText" priority="1285" operator="containsText" id="{822F2CDB-9209-42B7-A931-E0742A78D1D2}">
            <xm:f>NOT(ISERROR(SEARCH("X",K176)))</xm:f>
            <xm:f>"X"</xm:f>
            <x14:dxf>
              <font>
                <color rgb="FFC00000"/>
              </font>
            </x14:dxf>
          </x14:cfRule>
          <xm:sqref>K176:Y176</xm:sqref>
        </x14:conditionalFormatting>
        <x14:conditionalFormatting xmlns:xm="http://schemas.microsoft.com/office/excel/2006/main">
          <x14:cfRule type="expression" priority="1284" id="{ED393B10-DF62-4841-8BBF-4426E3EBD9F7}">
            <xm:f>$AL176&lt;=Données!$B$2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AK176:AM176</xm:sqref>
        </x14:conditionalFormatting>
        <x14:conditionalFormatting xmlns:xm="http://schemas.microsoft.com/office/excel/2006/main">
          <x14:cfRule type="expression" priority="1282" id="{6129E25C-C927-448A-BD0E-DF555914EAD2}">
            <xm:f>$AL176&lt;=Données!$B$2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E176:I176</xm:sqref>
        </x14:conditionalFormatting>
        <x14:conditionalFormatting xmlns:xm="http://schemas.microsoft.com/office/excel/2006/main">
          <x14:cfRule type="containsText" priority="1280" operator="containsText" id="{CD0BB14B-22F6-4BC6-9954-A06289367A68}">
            <xm:f>NOT(ISERROR(SEARCH("Non",A176)))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81" operator="containsText" id="{6986CD63-3755-4304-A63C-329BFCC9FE9B}">
            <xm:f>NOT(ISERROR(SEARCH("vérifier",A176)))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A176</xm:sqref>
        </x14:conditionalFormatting>
        <x14:conditionalFormatting xmlns:xm="http://schemas.microsoft.com/office/excel/2006/main">
          <x14:cfRule type="containsText" priority="1276" operator="containsText" id="{AAB9C6B2-BA40-404F-A89D-A9419161623A}">
            <xm:f>NOT(ISERROR(SEARCH("X",K175)))</xm:f>
            <xm:f>"X"</xm:f>
            <x14:dxf>
              <font>
                <color rgb="FFC00000"/>
              </font>
            </x14:dxf>
          </x14:cfRule>
          <xm:sqref>K175:Y175</xm:sqref>
        </x14:conditionalFormatting>
        <x14:conditionalFormatting xmlns:xm="http://schemas.microsoft.com/office/excel/2006/main">
          <x14:cfRule type="expression" priority="1275" id="{48441BF8-8A5B-4698-9F40-378EEEFC2EEA}">
            <xm:f>$AL175&lt;=Données!$B$2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AK175:AM175</xm:sqref>
        </x14:conditionalFormatting>
        <x14:conditionalFormatting xmlns:xm="http://schemas.microsoft.com/office/excel/2006/main">
          <x14:cfRule type="expression" priority="1273" id="{C016BC67-032F-46E3-A319-FF69E1915F51}">
            <xm:f>$AL175&lt;=Données!$B$2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E175:I175</xm:sqref>
        </x14:conditionalFormatting>
        <x14:conditionalFormatting xmlns:xm="http://schemas.microsoft.com/office/excel/2006/main">
          <x14:cfRule type="containsText" priority="1271" operator="containsText" id="{EFDF03BE-900B-4492-B9AB-9DDC3D2A782D}">
            <xm:f>NOT(ISERROR(SEARCH("Non",A175)))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72" operator="containsText" id="{BADD58D2-AAAC-4C50-AB32-CB8A19DE2124}">
            <xm:f>NOT(ISERROR(SEARCH("vérifier",A175)))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A175</xm:sqref>
        </x14:conditionalFormatting>
        <x14:conditionalFormatting xmlns:xm="http://schemas.microsoft.com/office/excel/2006/main">
          <x14:cfRule type="containsText" priority="1267" operator="containsText" id="{2EC747B1-9918-4B68-A581-FEFF00A187D9}">
            <xm:f>NOT(ISERROR(SEARCH("X",K174)))</xm:f>
            <xm:f>"X"</xm:f>
            <x14:dxf>
              <font>
                <color rgb="FFC00000"/>
              </font>
            </x14:dxf>
          </x14:cfRule>
          <xm:sqref>K174:Y174</xm:sqref>
        </x14:conditionalFormatting>
        <x14:conditionalFormatting xmlns:xm="http://schemas.microsoft.com/office/excel/2006/main">
          <x14:cfRule type="expression" priority="1266" id="{84B9EB7F-DB42-453B-913F-C183A9DC11AF}">
            <xm:f>$AL174&lt;=Données!$B$2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AK174:AM174</xm:sqref>
        </x14:conditionalFormatting>
        <x14:conditionalFormatting xmlns:xm="http://schemas.microsoft.com/office/excel/2006/main">
          <x14:cfRule type="expression" priority="1264" id="{49847593-C6BC-4494-8BFE-77D35194BB45}">
            <xm:f>$AL174&lt;=Données!$B$2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E174:I174</xm:sqref>
        </x14:conditionalFormatting>
        <x14:conditionalFormatting xmlns:xm="http://schemas.microsoft.com/office/excel/2006/main">
          <x14:cfRule type="containsText" priority="1262" operator="containsText" id="{AE044569-F688-4816-8A08-EFC71AC8FEA2}">
            <xm:f>NOT(ISERROR(SEARCH("Non",A174)))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63" operator="containsText" id="{BC540EEA-4758-481C-A56E-DAA06FFD7A39}">
            <xm:f>NOT(ISERROR(SEARCH("vérifier",A174)))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A174</xm:sqref>
        </x14:conditionalFormatting>
        <x14:conditionalFormatting xmlns:xm="http://schemas.microsoft.com/office/excel/2006/main">
          <x14:cfRule type="expression" priority="1255" id="{A3DAFB62-6D08-4733-A29E-7AEC159BCF3D}">
            <xm:f>$AL173&lt;=Données!$B$2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E173:I173</xm:sqref>
        </x14:conditionalFormatting>
        <x14:conditionalFormatting xmlns:xm="http://schemas.microsoft.com/office/excel/2006/main">
          <x14:cfRule type="expression" priority="1251" id="{F7E89C2D-F870-4289-8D66-F5B63BA8B0DB}">
            <xm:f>$AL173&lt;=Données!$B$2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AK173:AM173</xm:sqref>
        </x14:conditionalFormatting>
        <x14:conditionalFormatting xmlns:xm="http://schemas.microsoft.com/office/excel/2006/main">
          <x14:cfRule type="containsText" priority="1253" operator="containsText" id="{D8DE2EF5-562D-46E8-ADE5-D0A58CA2BE4B}">
            <xm:f>NOT(ISERROR(SEARCH("Non",A173)))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54" operator="containsText" id="{842D8DC1-87F6-47BE-A5BD-FA28B37701DB}">
            <xm:f>NOT(ISERROR(SEARCH("vérifier",A173)))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A173</xm:sqref>
        </x14:conditionalFormatting>
        <x14:conditionalFormatting xmlns:xm="http://schemas.microsoft.com/office/excel/2006/main">
          <x14:cfRule type="containsText" priority="1257" operator="containsText" id="{641B5750-F0E5-403B-AB8C-5BAC8C260D22}">
            <xm:f>NOT(ISERROR(SEARCH("X",K473)))</xm:f>
            <xm:f>"X"</xm:f>
            <x14:dxf>
              <font>
                <color rgb="FFC00000"/>
              </font>
            </x14:dxf>
          </x14:cfRule>
          <xm:sqref>K173:X173</xm:sqref>
        </x14:conditionalFormatting>
        <x14:conditionalFormatting xmlns:xm="http://schemas.microsoft.com/office/excel/2006/main">
          <x14:cfRule type="containsText" priority="1258" operator="containsText" id="{D6DF0979-56F5-4A25-AF81-E0D6F7AD8CF2}">
            <xm:f>NOT(ISERROR(SEARCH("X",X473)))</xm:f>
            <xm:f>"X"</xm:f>
            <x14:dxf>
              <font>
                <color rgb="FFC00000"/>
              </font>
            </x14:dxf>
          </x14:cfRule>
          <xm:sqref>Y173</xm:sqref>
        </x14:conditionalFormatting>
        <x14:conditionalFormatting xmlns:xm="http://schemas.microsoft.com/office/excel/2006/main">
          <x14:cfRule type="containsText" priority="1248" operator="containsText" id="{16E3AF4C-B316-459E-BE71-DAC59C0FC05F}">
            <xm:f>NOT(ISERROR(SEARCH("X",K172)))</xm:f>
            <xm:f>"X"</xm:f>
            <x14:dxf>
              <font>
                <color rgb="FFC00000"/>
              </font>
            </x14:dxf>
          </x14:cfRule>
          <xm:sqref>K172:Y172</xm:sqref>
        </x14:conditionalFormatting>
        <x14:conditionalFormatting xmlns:xm="http://schemas.microsoft.com/office/excel/2006/main">
          <x14:cfRule type="expression" priority="1247" id="{DB9F909A-31CD-4087-AE28-E88E8785D05B}">
            <xm:f>$AL172&lt;=Données!$B$2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AK172:AM172</xm:sqref>
        </x14:conditionalFormatting>
        <x14:conditionalFormatting xmlns:xm="http://schemas.microsoft.com/office/excel/2006/main">
          <x14:cfRule type="expression" priority="1245" id="{00EA711A-88AF-4403-B8B1-8CBD297095E2}">
            <xm:f>$AL172&lt;=Données!$B$2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E172:G172</xm:sqref>
        </x14:conditionalFormatting>
        <x14:conditionalFormatting xmlns:xm="http://schemas.microsoft.com/office/excel/2006/main">
          <x14:cfRule type="containsText" priority="1243" operator="containsText" id="{06BB5C51-1B59-47FA-AD5F-6E6C2F7160B9}">
            <xm:f>NOT(ISERROR(SEARCH("Non",A172)))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44" operator="containsText" id="{565783CA-AA44-46C4-A68F-217767A1326A}">
            <xm:f>NOT(ISERROR(SEARCH("vérifier",A172)))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A172</xm:sqref>
        </x14:conditionalFormatting>
        <x14:conditionalFormatting xmlns:xm="http://schemas.microsoft.com/office/excel/2006/main">
          <x14:cfRule type="expression" priority="1240" id="{E0A434A2-B577-47C2-B9DC-227369A632FD}">
            <xm:f>$AL172&lt;=Données!$B$2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H172:I172</xm:sqref>
        </x14:conditionalFormatting>
        <x14:conditionalFormatting xmlns:xm="http://schemas.microsoft.com/office/excel/2006/main">
          <x14:cfRule type="expression" priority="1236" id="{6ADA1BB1-FAFA-4F09-BA64-D394B27B6840}">
            <xm:f>$AL169&lt;=Données!$B$2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E169:I170</xm:sqref>
        </x14:conditionalFormatting>
        <x14:conditionalFormatting xmlns:xm="http://schemas.microsoft.com/office/excel/2006/main">
          <x14:cfRule type="containsText" priority="1237" operator="containsText" id="{37EACD0F-424E-4C6F-9E4D-C4FAE874B6F0}">
            <xm:f>NOT(ISERROR(SEARCH("X",K168)))</xm:f>
            <xm:f>"X"</xm:f>
            <x14:dxf>
              <font>
                <color rgb="FFC00000"/>
              </font>
            </x14:dxf>
          </x14:cfRule>
          <xm:sqref>K168:Y171</xm:sqref>
        </x14:conditionalFormatting>
        <x14:conditionalFormatting xmlns:xm="http://schemas.microsoft.com/office/excel/2006/main">
          <x14:cfRule type="expression" priority="1232" id="{159668E0-79EA-4444-9241-F6FF81749347}">
            <xm:f>$AL168&lt;=Données!$B$2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AK168:AM171</xm:sqref>
        </x14:conditionalFormatting>
        <x14:conditionalFormatting xmlns:xm="http://schemas.microsoft.com/office/excel/2006/main">
          <x14:cfRule type="containsText" priority="1234" operator="containsText" id="{50118A5B-3624-483C-BA97-D824BB9E5912}">
            <xm:f>NOT(ISERROR(SEARCH("Non",A169)))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35" operator="containsText" id="{2493CE59-91B9-4914-B889-A6F30E19B040}">
            <xm:f>NOT(ISERROR(SEARCH("vérifier",A169)))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A169:A170</xm:sqref>
        </x14:conditionalFormatting>
        <x14:conditionalFormatting xmlns:xm="http://schemas.microsoft.com/office/excel/2006/main">
          <x14:cfRule type="expression" priority="1228" id="{9C6FF85D-23C4-4457-B7CC-C0655554BEC7}">
            <xm:f>$AL168&lt;=Données!$B$2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E168:G168</xm:sqref>
        </x14:conditionalFormatting>
        <x14:conditionalFormatting xmlns:xm="http://schemas.microsoft.com/office/excel/2006/main">
          <x14:cfRule type="containsText" priority="1226" operator="containsText" id="{A3583D86-483B-40F8-9189-A5F0FAA92E11}">
            <xm:f>NOT(ISERROR(SEARCH("Non",A168)))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27" operator="containsText" id="{9BE32F24-2775-4A80-B1B9-AC34D3827DDF}">
            <xm:f>NOT(ISERROR(SEARCH("vérifier",A168)))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A168</xm:sqref>
        </x14:conditionalFormatting>
        <x14:conditionalFormatting xmlns:xm="http://schemas.microsoft.com/office/excel/2006/main">
          <x14:cfRule type="expression" priority="1223" id="{6C3DB66E-7F51-4514-9ADA-3FA17D7DD5D7}">
            <xm:f>$AL168&lt;=Données!$B$2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H168:I168</xm:sqref>
        </x14:conditionalFormatting>
        <x14:conditionalFormatting xmlns:xm="http://schemas.microsoft.com/office/excel/2006/main">
          <x14:cfRule type="expression" priority="1220" id="{8A98B915-FFD8-453D-9254-D40BDB620F60}">
            <xm:f>$AL171&lt;=Données!$B$2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E171:I171</xm:sqref>
        </x14:conditionalFormatting>
        <x14:conditionalFormatting xmlns:xm="http://schemas.microsoft.com/office/excel/2006/main">
          <x14:cfRule type="containsText" priority="1218" operator="containsText" id="{19868B32-D516-4706-BE3E-150BCBFCC214}">
            <xm:f>NOT(ISERROR(SEARCH("Non",A171)))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19" operator="containsText" id="{9663BE7E-58CD-4AC2-B7B6-2D0C812B8232}">
            <xm:f>NOT(ISERROR(SEARCH("vérifier",A171)))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A171</xm:sqref>
        </x14:conditionalFormatting>
        <x14:conditionalFormatting xmlns:xm="http://schemas.microsoft.com/office/excel/2006/main">
          <x14:cfRule type="expression" priority="1212" id="{A5544D2D-9667-4AE5-88B9-3643BF957A9C}">
            <xm:f>$AL167&lt;=Données!$B$2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E167:I167</xm:sqref>
        </x14:conditionalFormatting>
        <x14:conditionalFormatting xmlns:xm="http://schemas.microsoft.com/office/excel/2006/main">
          <x14:cfRule type="containsText" priority="1213" operator="containsText" id="{F29E4392-67E9-4DBA-9716-28AC60003ABA}">
            <xm:f>NOT(ISERROR(SEARCH("X",K167)))</xm:f>
            <xm:f>"X"</xm:f>
            <x14:dxf>
              <font>
                <color rgb="FFC00000"/>
              </font>
            </x14:dxf>
          </x14:cfRule>
          <xm:sqref>K167:Y167</xm:sqref>
        </x14:conditionalFormatting>
        <x14:conditionalFormatting xmlns:xm="http://schemas.microsoft.com/office/excel/2006/main">
          <x14:cfRule type="expression" priority="1208" id="{B8138C24-632D-4086-B8A7-255EB83C7D34}">
            <xm:f>$AL167&lt;=Données!$B$2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AK167:AM167</xm:sqref>
        </x14:conditionalFormatting>
        <x14:conditionalFormatting xmlns:xm="http://schemas.microsoft.com/office/excel/2006/main">
          <x14:cfRule type="containsText" priority="1210" operator="containsText" id="{BA18609B-AE10-4B35-AE4B-AC0872CF05A3}">
            <xm:f>NOT(ISERROR(SEARCH("Non",A167)))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11" operator="containsText" id="{5082E963-BBB0-4F53-AB51-2776F54A5711}">
            <xm:f>NOT(ISERROR(SEARCH("vérifier",A167)))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A167</xm:sqref>
        </x14:conditionalFormatting>
        <x14:conditionalFormatting xmlns:xm="http://schemas.microsoft.com/office/excel/2006/main">
          <x14:cfRule type="containsText" priority="1205" operator="containsText" id="{F222B0DC-AB90-4B02-B69C-FDF2F9C29F51}">
            <xm:f>NOT(ISERROR(SEARCH("X",K166)))</xm:f>
            <xm:f>"X"</xm:f>
            <x14:dxf>
              <font>
                <color rgb="FFC00000"/>
              </font>
            </x14:dxf>
          </x14:cfRule>
          <xm:sqref>K166:Y166</xm:sqref>
        </x14:conditionalFormatting>
        <x14:conditionalFormatting xmlns:xm="http://schemas.microsoft.com/office/excel/2006/main">
          <x14:cfRule type="expression" priority="1204" id="{C3C1D681-46A8-486C-9E13-7F34ED7DA612}">
            <xm:f>$AL166&lt;=Données!$B$2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AK166:AM166</xm:sqref>
        </x14:conditionalFormatting>
        <x14:conditionalFormatting xmlns:xm="http://schemas.microsoft.com/office/excel/2006/main">
          <x14:cfRule type="expression" priority="1202" id="{ABF9858D-C987-4217-8472-00725979D154}">
            <xm:f>$AL166&lt;=Données!$B$2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E166:I166</xm:sqref>
        </x14:conditionalFormatting>
        <x14:conditionalFormatting xmlns:xm="http://schemas.microsoft.com/office/excel/2006/main">
          <x14:cfRule type="containsText" priority="1200" operator="containsText" id="{192AC9FA-706D-42FB-935D-C9B65784C233}">
            <xm:f>NOT(ISERROR(SEARCH("Non",A166)))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01" operator="containsText" id="{243858DE-8CF2-4928-A009-E23B464AA60D}">
            <xm:f>NOT(ISERROR(SEARCH("vérifier",A166)))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A166</xm:sqref>
        </x14:conditionalFormatting>
        <x14:conditionalFormatting xmlns:xm="http://schemas.microsoft.com/office/excel/2006/main">
          <x14:cfRule type="expression" priority="1194" id="{7BF22B5C-4253-43E0-9E7B-FA702A1B84D6}">
            <xm:f>$AL165&lt;=Données!$B$2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E165:I165</xm:sqref>
        </x14:conditionalFormatting>
        <x14:conditionalFormatting xmlns:xm="http://schemas.microsoft.com/office/excel/2006/main">
          <x14:cfRule type="containsText" priority="1195" operator="containsText" id="{E328D27B-A30F-44A6-892F-8202C0DACBAA}">
            <xm:f>NOT(ISERROR(SEARCH("X",K165)))</xm:f>
            <xm:f>"X"</xm:f>
            <x14:dxf>
              <font>
                <color rgb="FFC00000"/>
              </font>
            </x14:dxf>
          </x14:cfRule>
          <xm:sqref>K165:Y165</xm:sqref>
        </x14:conditionalFormatting>
        <x14:conditionalFormatting xmlns:xm="http://schemas.microsoft.com/office/excel/2006/main">
          <x14:cfRule type="expression" priority="1190" id="{B64203DF-7071-474E-939A-5B20593A2CF9}">
            <xm:f>$AL165&lt;=Données!$B$2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AK165:AM165</xm:sqref>
        </x14:conditionalFormatting>
        <x14:conditionalFormatting xmlns:xm="http://schemas.microsoft.com/office/excel/2006/main">
          <x14:cfRule type="containsText" priority="1192" operator="containsText" id="{2FFA986F-04E2-44FA-82BD-BDEA8C19C13A}">
            <xm:f>NOT(ISERROR(SEARCH("Non",A165)))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93" operator="containsText" id="{CB4B5B0D-FB33-4967-9311-AABEF4EFF70A}">
            <xm:f>NOT(ISERROR(SEARCH("vérifier",A165)))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A165</xm:sqref>
        </x14:conditionalFormatting>
        <x14:conditionalFormatting xmlns:xm="http://schemas.microsoft.com/office/excel/2006/main">
          <x14:cfRule type="expression" priority="1185" id="{A6F88E0F-10B7-4DB8-B2D7-0D2B79E6FB1F}">
            <xm:f>$AL162&lt;=Données!$B$2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E162:I164</xm:sqref>
        </x14:conditionalFormatting>
        <x14:conditionalFormatting xmlns:xm="http://schemas.microsoft.com/office/excel/2006/main">
          <x14:cfRule type="containsText" priority="1186" operator="containsText" id="{A56ABBE3-1DA9-4F50-9E3D-E5ED694614FC}">
            <xm:f>NOT(ISERROR(SEARCH("X",K162)))</xm:f>
            <xm:f>"X"</xm:f>
            <x14:dxf>
              <font>
                <color rgb="FFC00000"/>
              </font>
            </x14:dxf>
          </x14:cfRule>
          <xm:sqref>K162:Y164</xm:sqref>
        </x14:conditionalFormatting>
        <x14:conditionalFormatting xmlns:xm="http://schemas.microsoft.com/office/excel/2006/main">
          <x14:cfRule type="expression" priority="1181" id="{02CE37A9-17C6-453A-BD43-19D6904F4ABA}">
            <xm:f>$AL162&lt;=Données!$B$2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AK162:AM164</xm:sqref>
        </x14:conditionalFormatting>
        <x14:conditionalFormatting xmlns:xm="http://schemas.microsoft.com/office/excel/2006/main">
          <x14:cfRule type="containsText" priority="1183" operator="containsText" id="{973C4998-D399-4736-BEF8-4DA94C2D9296}">
            <xm:f>NOT(ISERROR(SEARCH("Non",A162)))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84" operator="containsText" id="{5D71DE19-6AB1-4E1C-A237-FF07638D0C82}">
            <xm:f>NOT(ISERROR(SEARCH("vérifier",A162)))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A162:A164</xm:sqref>
        </x14:conditionalFormatting>
        <x14:conditionalFormatting xmlns:xm="http://schemas.microsoft.com/office/excel/2006/main">
          <x14:cfRule type="expression" priority="1176" id="{6C34607D-0B46-41E6-80F2-FC7707A5B46D}">
            <xm:f>$AL161&lt;=Données!$B$2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E161:I161</xm:sqref>
        </x14:conditionalFormatting>
        <x14:conditionalFormatting xmlns:xm="http://schemas.microsoft.com/office/excel/2006/main">
          <x14:cfRule type="containsText" priority="1177" operator="containsText" id="{F85A37E6-C505-4D0B-80C1-E5482D76EB06}">
            <xm:f>NOT(ISERROR(SEARCH("X",K161)))</xm:f>
            <xm:f>"X"</xm:f>
            <x14:dxf>
              <font>
                <color rgb="FFC00000"/>
              </font>
            </x14:dxf>
          </x14:cfRule>
          <xm:sqref>K161:Y161</xm:sqref>
        </x14:conditionalFormatting>
        <x14:conditionalFormatting xmlns:xm="http://schemas.microsoft.com/office/excel/2006/main">
          <x14:cfRule type="expression" priority="1172" id="{48197567-8B5A-4934-B653-63CDDDB49F14}">
            <xm:f>$AL161&lt;=Données!$B$2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AK161:AM161</xm:sqref>
        </x14:conditionalFormatting>
        <x14:conditionalFormatting xmlns:xm="http://schemas.microsoft.com/office/excel/2006/main">
          <x14:cfRule type="containsText" priority="1174" operator="containsText" id="{1555156A-998D-4457-9E10-5AFDD20FA665}">
            <xm:f>NOT(ISERROR(SEARCH("Non",A161)))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75" operator="containsText" id="{2123BE98-C5D1-47A1-9DA5-BC03C24DAE54}">
            <xm:f>NOT(ISERROR(SEARCH("vérifier",A161)))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A161</xm:sqref>
        </x14:conditionalFormatting>
        <x14:conditionalFormatting xmlns:xm="http://schemas.microsoft.com/office/excel/2006/main">
          <x14:cfRule type="expression" priority="1167" id="{EB5CDB97-23AB-4034-82D8-F87C49283BEF}">
            <xm:f>$AL160&lt;=Données!$B$2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E160:I160</xm:sqref>
        </x14:conditionalFormatting>
        <x14:conditionalFormatting xmlns:xm="http://schemas.microsoft.com/office/excel/2006/main">
          <x14:cfRule type="containsText" priority="1168" operator="containsText" id="{8233E123-0824-4F6B-89C2-60443D62AE1F}">
            <xm:f>NOT(ISERROR(SEARCH("X",K160)))</xm:f>
            <xm:f>"X"</xm:f>
            <x14:dxf>
              <font>
                <color rgb="FFC00000"/>
              </font>
            </x14:dxf>
          </x14:cfRule>
          <xm:sqref>K160:Y160</xm:sqref>
        </x14:conditionalFormatting>
        <x14:conditionalFormatting xmlns:xm="http://schemas.microsoft.com/office/excel/2006/main">
          <x14:cfRule type="expression" priority="1163" id="{CEFE06EB-74CF-48FD-B5CC-25D5B4D0B520}">
            <xm:f>$AL160&lt;=Données!$B$2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AK160:AM160</xm:sqref>
        </x14:conditionalFormatting>
        <x14:conditionalFormatting xmlns:xm="http://schemas.microsoft.com/office/excel/2006/main">
          <x14:cfRule type="containsText" priority="1165" operator="containsText" id="{EF18CF5B-4BC1-4CE3-9316-736410038FE6}">
            <xm:f>NOT(ISERROR(SEARCH("Non",A160)))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66" operator="containsText" id="{8BF1D824-7741-43CD-AB51-35E5671CAB9C}">
            <xm:f>NOT(ISERROR(SEARCH("vérifier",A160)))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A160</xm:sqref>
        </x14:conditionalFormatting>
        <x14:conditionalFormatting xmlns:xm="http://schemas.microsoft.com/office/excel/2006/main">
          <x14:cfRule type="expression" priority="1159" id="{36539CF9-F747-4BF7-97F7-767E76E79BFF}">
            <xm:f>$AL159&lt;=Données!$B$2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I159</xm:sqref>
        </x14:conditionalFormatting>
        <x14:conditionalFormatting xmlns:xm="http://schemas.microsoft.com/office/excel/2006/main">
          <x14:cfRule type="containsText" priority="1160" operator="containsText" id="{60C552E1-61B5-41F2-AB69-3FB8F80FBA7B}">
            <xm:f>NOT(ISERROR(SEARCH("X",K159)))</xm:f>
            <xm:f>"X"</xm:f>
            <x14:dxf>
              <font>
                <color rgb="FFC00000"/>
              </font>
            </x14:dxf>
          </x14:cfRule>
          <xm:sqref>K159:Y159</xm:sqref>
        </x14:conditionalFormatting>
        <x14:conditionalFormatting xmlns:xm="http://schemas.microsoft.com/office/excel/2006/main">
          <x14:cfRule type="expression" priority="1158" id="{2193E75D-0B82-45DB-B88A-34FAEE5E2D3D}">
            <xm:f>$AL159&lt;=Données!$B$2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AK159:AM159</xm:sqref>
        </x14:conditionalFormatting>
        <x14:conditionalFormatting xmlns:xm="http://schemas.microsoft.com/office/excel/2006/main">
          <x14:cfRule type="expression" priority="1156" id="{3C7DC072-8E27-4D66-A0C1-0FCC798450F2}">
            <xm:f>$AL159&lt;=Données!$B$2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E159:G159</xm:sqref>
        </x14:conditionalFormatting>
        <x14:conditionalFormatting xmlns:xm="http://schemas.microsoft.com/office/excel/2006/main">
          <x14:cfRule type="containsText" priority="1154" operator="containsText" id="{AE6FB1EA-7D69-4539-902C-400679FFEBB0}">
            <xm:f>NOT(ISERROR(SEARCH("Non",A159)))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55" operator="containsText" id="{BCDE6D3F-DD67-4C9C-8311-C15D5290B2D6}">
            <xm:f>NOT(ISERROR(SEARCH("vérifier",A159)))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A159</xm:sqref>
        </x14:conditionalFormatting>
        <x14:conditionalFormatting xmlns:xm="http://schemas.microsoft.com/office/excel/2006/main">
          <x14:cfRule type="expression" priority="1150" id="{25980747-EE4C-4743-82A4-DF01F506F513}">
            <xm:f>$AL159&lt;=Données!$B$2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H159</xm:sqref>
        </x14:conditionalFormatting>
        <x14:conditionalFormatting xmlns:xm="http://schemas.microsoft.com/office/excel/2006/main">
          <x14:cfRule type="expression" priority="1147" id="{8874EF75-B49B-402E-91FE-8AB26BD242E2}">
            <xm:f>$AL158&lt;=Données!$B$2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E158:I158</xm:sqref>
        </x14:conditionalFormatting>
        <x14:conditionalFormatting xmlns:xm="http://schemas.microsoft.com/office/excel/2006/main">
          <x14:cfRule type="containsText" priority="1148" operator="containsText" id="{A9A17A1A-B267-405E-B3EC-8DA4B031570C}">
            <xm:f>NOT(ISERROR(SEARCH("X",K158)))</xm:f>
            <xm:f>"X"</xm:f>
            <x14:dxf>
              <font>
                <color rgb="FFC00000"/>
              </font>
            </x14:dxf>
          </x14:cfRule>
          <xm:sqref>K158:W158</xm:sqref>
        </x14:conditionalFormatting>
        <x14:conditionalFormatting xmlns:xm="http://schemas.microsoft.com/office/excel/2006/main">
          <x14:cfRule type="expression" priority="1143" id="{506F1AAD-7333-453C-AECF-09F57A1D86F8}">
            <xm:f>$AL158&lt;=Données!$B$2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AK158:AM158</xm:sqref>
        </x14:conditionalFormatting>
        <x14:conditionalFormatting xmlns:xm="http://schemas.microsoft.com/office/excel/2006/main">
          <x14:cfRule type="containsText" priority="1145" operator="containsText" id="{7E425E86-CBA5-451C-ACD3-5776E949F72A}">
            <xm:f>NOT(ISERROR(SEARCH("Non",A158)))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46" operator="containsText" id="{305778AA-B126-41DE-B2BF-D86E44C4ACD9}">
            <xm:f>NOT(ISERROR(SEARCH("vérifier",A158)))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A158</xm:sqref>
        </x14:conditionalFormatting>
        <x14:conditionalFormatting xmlns:xm="http://schemas.microsoft.com/office/excel/2006/main">
          <x14:cfRule type="expression" priority="1138" id="{34069588-6309-4E8A-8C3E-C88D01AE8E97}">
            <xm:f>$AL157&lt;=Données!$B$2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E157:I157</xm:sqref>
        </x14:conditionalFormatting>
        <x14:conditionalFormatting xmlns:xm="http://schemas.microsoft.com/office/excel/2006/main">
          <x14:cfRule type="containsText" priority="1139" operator="containsText" id="{6D45DF10-10B6-456B-8239-541DB2B44F00}">
            <xm:f>NOT(ISERROR(SEARCH("X",K157)))</xm:f>
            <xm:f>"X"</xm:f>
            <x14:dxf>
              <font>
                <color rgb="FFC00000"/>
              </font>
            </x14:dxf>
          </x14:cfRule>
          <xm:sqref>K157:W157</xm:sqref>
        </x14:conditionalFormatting>
        <x14:conditionalFormatting xmlns:xm="http://schemas.microsoft.com/office/excel/2006/main">
          <x14:cfRule type="expression" priority="1134" id="{A83894D8-B23C-4449-AA0D-F358052D45E6}">
            <xm:f>$AL157&lt;=Données!$B$2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AK157:AM157</xm:sqref>
        </x14:conditionalFormatting>
        <x14:conditionalFormatting xmlns:xm="http://schemas.microsoft.com/office/excel/2006/main">
          <x14:cfRule type="containsText" priority="1136" operator="containsText" id="{F05E5D1A-3816-4447-A8F6-0B95A3379185}">
            <xm:f>NOT(ISERROR(SEARCH("Non",A157)))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37" operator="containsText" id="{536855CB-8F57-4654-8271-8FE1A0F26C22}">
            <xm:f>NOT(ISERROR(SEARCH("vérifier",A157)))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A157</xm:sqref>
        </x14:conditionalFormatting>
        <x14:conditionalFormatting xmlns:xm="http://schemas.microsoft.com/office/excel/2006/main">
          <x14:cfRule type="expression" priority="1129" id="{854DCCB1-C048-4839-B55B-3A3511B6F168}">
            <xm:f>$AL156&lt;=Données!$B$2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E156:I156</xm:sqref>
        </x14:conditionalFormatting>
        <x14:conditionalFormatting xmlns:xm="http://schemas.microsoft.com/office/excel/2006/main">
          <x14:cfRule type="containsText" priority="1130" operator="containsText" id="{1AB2A165-AD9E-4F12-A03F-254B5371A2D7}">
            <xm:f>NOT(ISERROR(SEARCH("X",K156)))</xm:f>
            <xm:f>"X"</xm:f>
            <x14:dxf>
              <font>
                <color rgb="FFC00000"/>
              </font>
            </x14:dxf>
          </x14:cfRule>
          <xm:sqref>K156:W156</xm:sqref>
        </x14:conditionalFormatting>
        <x14:conditionalFormatting xmlns:xm="http://schemas.microsoft.com/office/excel/2006/main">
          <x14:cfRule type="expression" priority="1125" id="{DC24E45B-1196-418C-B96D-1AEED8E20DFB}">
            <xm:f>$AL156&lt;=Données!$B$2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AK156:AM156</xm:sqref>
        </x14:conditionalFormatting>
        <x14:conditionalFormatting xmlns:xm="http://schemas.microsoft.com/office/excel/2006/main">
          <x14:cfRule type="containsText" priority="1127" operator="containsText" id="{A30A33B4-B336-499F-B985-D4156012C79D}">
            <xm:f>NOT(ISERROR(SEARCH("Non",A156)))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28" operator="containsText" id="{BAA1739B-5F7C-4E31-ADB0-55146A85B9FA}">
            <xm:f>NOT(ISERROR(SEARCH("vérifier",A156)))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A156</xm:sqref>
        </x14:conditionalFormatting>
        <x14:conditionalFormatting xmlns:xm="http://schemas.microsoft.com/office/excel/2006/main">
          <x14:cfRule type="expression" priority="1120" id="{D02DFEBA-61C9-4353-A148-EDEC96157B4D}">
            <xm:f>$AL155&lt;=Données!$B$2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E155:I155</xm:sqref>
        </x14:conditionalFormatting>
        <x14:conditionalFormatting xmlns:xm="http://schemas.microsoft.com/office/excel/2006/main">
          <x14:cfRule type="containsText" priority="1121" operator="containsText" id="{20B0683C-D847-41DD-9644-3E0094EDE615}">
            <xm:f>NOT(ISERROR(SEARCH("X",K155)))</xm:f>
            <xm:f>"X"</xm:f>
            <x14:dxf>
              <font>
                <color rgb="FFC00000"/>
              </font>
            </x14:dxf>
          </x14:cfRule>
          <xm:sqref>K155:W155</xm:sqref>
        </x14:conditionalFormatting>
        <x14:conditionalFormatting xmlns:xm="http://schemas.microsoft.com/office/excel/2006/main">
          <x14:cfRule type="expression" priority="1116" id="{B41BB992-395B-47F3-834B-2652C46BBC1D}">
            <xm:f>$AL155&lt;=Données!$B$2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AK155:AM155</xm:sqref>
        </x14:conditionalFormatting>
        <x14:conditionalFormatting xmlns:xm="http://schemas.microsoft.com/office/excel/2006/main">
          <x14:cfRule type="containsText" priority="1118" operator="containsText" id="{C4589651-73D6-40BF-A46A-461DB7B1E14E}">
            <xm:f>NOT(ISERROR(SEARCH("Non",A155)))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19" operator="containsText" id="{7C3FFC48-7DF1-4DED-9CE4-C3A8009AF087}">
            <xm:f>NOT(ISERROR(SEARCH("vérifier",A155)))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A155</xm:sqref>
        </x14:conditionalFormatting>
        <x14:conditionalFormatting xmlns:xm="http://schemas.microsoft.com/office/excel/2006/main">
          <x14:cfRule type="containsText" priority="1113" operator="containsText" id="{DFAEF0C6-BA43-4CE3-AE57-E5262F48D6F1}">
            <xm:f>NOT(ISERROR(SEARCH("X",K154)))</xm:f>
            <xm:f>"X"</xm:f>
            <x14:dxf>
              <font>
                <color rgb="FFC00000"/>
              </font>
            </x14:dxf>
          </x14:cfRule>
          <xm:sqref>K154:Y154</xm:sqref>
        </x14:conditionalFormatting>
        <x14:conditionalFormatting xmlns:xm="http://schemas.microsoft.com/office/excel/2006/main">
          <x14:cfRule type="expression" priority="1112" id="{B8E9202D-F70C-4AFE-9F3E-F0CFA463B008}">
            <xm:f>$AL154&lt;=Données!$B$2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AK154:AM154</xm:sqref>
        </x14:conditionalFormatting>
        <x14:conditionalFormatting xmlns:xm="http://schemas.microsoft.com/office/excel/2006/main">
          <x14:cfRule type="expression" priority="1110" id="{45B501FA-EC67-4A5B-B769-C65D3766348C}">
            <xm:f>$AL154&lt;=Données!$B$2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E154:I154</xm:sqref>
        </x14:conditionalFormatting>
        <x14:conditionalFormatting xmlns:xm="http://schemas.microsoft.com/office/excel/2006/main">
          <x14:cfRule type="containsText" priority="1108" operator="containsText" id="{F009BEBE-CCAD-45B2-806C-01E070F8E565}">
            <xm:f>NOT(ISERROR(SEARCH("Non",A154)))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09" operator="containsText" id="{7150FD30-ADFB-4CA6-9EE5-C3B6785A383F}">
            <xm:f>NOT(ISERROR(SEARCH("vérifier",A154)))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A154</xm:sqref>
        </x14:conditionalFormatting>
        <x14:conditionalFormatting xmlns:xm="http://schemas.microsoft.com/office/excel/2006/main">
          <x14:cfRule type="expression" priority="1102" id="{0483F798-451C-4FEA-B123-76B8C1809E48}">
            <xm:f>$AK153&lt;=Données!$B$2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E153:I153</xm:sqref>
        </x14:conditionalFormatting>
        <x14:conditionalFormatting xmlns:xm="http://schemas.microsoft.com/office/excel/2006/main">
          <x14:cfRule type="containsText" priority="1103" operator="containsText" id="{7E5A99DC-32B1-410B-80F1-4B882A002A7A}">
            <xm:f>NOT(ISERROR(SEARCH("X",K153)))</xm:f>
            <xm:f>"X"</xm:f>
            <x14:dxf>
              <font>
                <color rgb="FFC00000"/>
              </font>
            </x14:dxf>
          </x14:cfRule>
          <xm:sqref>K153:Y153</xm:sqref>
        </x14:conditionalFormatting>
        <x14:conditionalFormatting xmlns:xm="http://schemas.microsoft.com/office/excel/2006/main">
          <x14:cfRule type="expression" priority="1098" id="{92A3F5F3-075E-47D2-9102-1EF346CB90F7}">
            <xm:f>$AL153&lt;=Données!$B$2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AK153:AM153</xm:sqref>
        </x14:conditionalFormatting>
        <x14:conditionalFormatting xmlns:xm="http://schemas.microsoft.com/office/excel/2006/main">
          <x14:cfRule type="containsText" priority="1100" operator="containsText" id="{7A71A74E-2C05-48D1-B329-D52A568B8738}">
            <xm:f>NOT(ISERROR(SEARCH("Non",A153)))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01" operator="containsText" id="{69C9F78F-4B37-4E3D-BB02-FA2B804078E5}">
            <xm:f>NOT(ISERROR(SEARCH("vérifier",A153)))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A153</xm:sqref>
        </x14:conditionalFormatting>
        <x14:conditionalFormatting xmlns:xm="http://schemas.microsoft.com/office/excel/2006/main">
          <x14:cfRule type="expression" priority="1093" id="{840B31A3-21BE-4F7E-A6BA-ED27D85595DC}">
            <xm:f>$AL150&lt;=Données!$B$2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E150:I152</xm:sqref>
        </x14:conditionalFormatting>
        <x14:conditionalFormatting xmlns:xm="http://schemas.microsoft.com/office/excel/2006/main">
          <x14:cfRule type="containsText" priority="1094" operator="containsText" id="{B2AA3C44-B4AF-41E9-B67D-8083EADE127A}">
            <xm:f>NOT(ISERROR(SEARCH("X",K150)))</xm:f>
            <xm:f>"X"</xm:f>
            <x14:dxf>
              <font>
                <color rgb="FFC00000"/>
              </font>
            </x14:dxf>
          </x14:cfRule>
          <xm:sqref>K150:Y152</xm:sqref>
        </x14:conditionalFormatting>
        <x14:conditionalFormatting xmlns:xm="http://schemas.microsoft.com/office/excel/2006/main">
          <x14:cfRule type="expression" priority="1089" id="{04E280EA-AA6D-4202-98F4-FCCEFC273C68}">
            <xm:f>$AL150&lt;=Données!$B$2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AK150:AM152</xm:sqref>
        </x14:conditionalFormatting>
        <x14:conditionalFormatting xmlns:xm="http://schemas.microsoft.com/office/excel/2006/main">
          <x14:cfRule type="containsText" priority="1091" operator="containsText" id="{29311D34-8759-4F0E-B887-1F247308D6AD}">
            <xm:f>NOT(ISERROR(SEARCH("Non",A150)))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92" operator="containsText" id="{62F2AF83-0D52-4A40-A489-551A8ED79507}">
            <xm:f>NOT(ISERROR(SEARCH("vérifier",A150)))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A150:A152</xm:sqref>
        </x14:conditionalFormatting>
        <x14:conditionalFormatting xmlns:xm="http://schemas.microsoft.com/office/excel/2006/main">
          <x14:cfRule type="containsText" priority="1077" operator="containsText" id="{CB2FB2E7-7E6B-4327-816A-66F2792AA877}">
            <xm:f>NOT(ISERROR(SEARCH("X",K149)))</xm:f>
            <xm:f>"X"</xm:f>
            <x14:dxf>
              <font>
                <color rgb="FFC00000"/>
              </font>
            </x14:dxf>
          </x14:cfRule>
          <xm:sqref>K149:Y149</xm:sqref>
        </x14:conditionalFormatting>
        <x14:conditionalFormatting xmlns:xm="http://schemas.microsoft.com/office/excel/2006/main">
          <x14:cfRule type="expression" priority="1076" id="{B85C9D8E-8237-448C-9FE3-E62979D088F7}">
            <xm:f>$AL149&lt;=Données!$B$2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AK149:AM149</xm:sqref>
        </x14:conditionalFormatting>
        <x14:conditionalFormatting xmlns:xm="http://schemas.microsoft.com/office/excel/2006/main">
          <x14:cfRule type="expression" priority="1074" id="{A7A95CF5-DDEF-4512-B8B5-FB37D75AA697}">
            <xm:f>$AL149&lt;=Données!$B$2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E149:I149</xm:sqref>
        </x14:conditionalFormatting>
        <x14:conditionalFormatting xmlns:xm="http://schemas.microsoft.com/office/excel/2006/main">
          <x14:cfRule type="containsText" priority="1072" operator="containsText" id="{75EA8135-7B35-4DCC-9CB6-852DA2C492B5}">
            <xm:f>NOT(ISERROR(SEARCH("Non",A149)))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73" operator="containsText" id="{10316951-E1E6-460B-A915-87D251C7DCCD}">
            <xm:f>NOT(ISERROR(SEARCH("vérifier",A149)))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A149</xm:sqref>
        </x14:conditionalFormatting>
        <x14:conditionalFormatting xmlns:xm="http://schemas.microsoft.com/office/excel/2006/main">
          <x14:cfRule type="expression" priority="1066" id="{E5737505-2CB4-4699-BD88-D5B1042E5F89}">
            <xm:f>$AL148&lt;=Données!$B$2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E148:I148</xm:sqref>
        </x14:conditionalFormatting>
        <x14:conditionalFormatting xmlns:xm="http://schemas.microsoft.com/office/excel/2006/main">
          <x14:cfRule type="containsText" priority="1067" operator="containsText" id="{782656E4-3FC5-48C3-A559-AE938C3B6A52}">
            <xm:f>NOT(ISERROR(SEARCH("X",K148)))</xm:f>
            <xm:f>"X"</xm:f>
            <x14:dxf>
              <font>
                <color rgb="FFC00000"/>
              </font>
            </x14:dxf>
          </x14:cfRule>
          <xm:sqref>K148:Y148</xm:sqref>
        </x14:conditionalFormatting>
        <x14:conditionalFormatting xmlns:xm="http://schemas.microsoft.com/office/excel/2006/main">
          <x14:cfRule type="expression" priority="1062" id="{13736F29-8A06-4A11-9F7A-449DCA8FEF00}">
            <xm:f>$AL148&lt;=Données!$B$2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AK148:AM148</xm:sqref>
        </x14:conditionalFormatting>
        <x14:conditionalFormatting xmlns:xm="http://schemas.microsoft.com/office/excel/2006/main">
          <x14:cfRule type="containsText" priority="1064" operator="containsText" id="{71A256A2-A65F-4D67-8696-1C5F3BECD854}">
            <xm:f>NOT(ISERROR(SEARCH("Non",A148)))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65" operator="containsText" id="{0537E430-3225-45BD-A1A9-98F822079DDE}">
            <xm:f>NOT(ISERROR(SEARCH("vérifier",A148)))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</xm:sqref>
        </x14:conditionalFormatting>
        <x14:conditionalFormatting xmlns:xm="http://schemas.microsoft.com/office/excel/2006/main">
          <x14:cfRule type="expression" priority="1057" id="{6B094BE7-0996-4E66-8BA6-D334B1FA2DC2}">
            <xm:f>$AL147&lt;=Données!$B$2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E147:I147</xm:sqref>
        </x14:conditionalFormatting>
        <x14:conditionalFormatting xmlns:xm="http://schemas.microsoft.com/office/excel/2006/main">
          <x14:cfRule type="containsText" priority="1058" operator="containsText" id="{D0FC4CC8-2FA7-482F-B849-8F9EF2B038E0}">
            <xm:f>NOT(ISERROR(SEARCH("X",K147)))</xm:f>
            <xm:f>"X"</xm:f>
            <x14:dxf>
              <font>
                <color rgb="FFC00000"/>
              </font>
            </x14:dxf>
          </x14:cfRule>
          <xm:sqref>K147:Y147</xm:sqref>
        </x14:conditionalFormatting>
        <x14:conditionalFormatting xmlns:xm="http://schemas.microsoft.com/office/excel/2006/main">
          <x14:cfRule type="expression" priority="1053" id="{6D542F45-ED03-41CB-96DF-7171A14E6103}">
            <xm:f>$AL147&lt;=Données!$B$2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AK147:AM147</xm:sqref>
        </x14:conditionalFormatting>
        <x14:conditionalFormatting xmlns:xm="http://schemas.microsoft.com/office/excel/2006/main">
          <x14:cfRule type="containsText" priority="1055" operator="containsText" id="{58AB53D5-30EA-4178-90D5-8EE9BEBBF95A}">
            <xm:f>NOT(ISERROR(SEARCH("Non",A147)))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56" operator="containsText" id="{FB62A4A4-2BFC-4A1D-942D-E2C713E398F5}">
            <xm:f>NOT(ISERROR(SEARCH("vérifier",A147)))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</xm:sqref>
        </x14:conditionalFormatting>
        <x14:conditionalFormatting xmlns:xm="http://schemas.microsoft.com/office/excel/2006/main">
          <x14:cfRule type="containsText" priority="5991" operator="containsText" id="{85CC664E-BD74-45D8-91C3-21808BFB9160}">
            <xm:f>NOT(ISERROR(SEARCH("X",'PAR NOM FICHIER À JOUR'!V227)))</xm:f>
            <xm:f>"X"</xm:f>
            <x14:dxf>
              <font>
                <color rgb="FFC00000"/>
              </font>
            </x14:dxf>
          </x14:cfRule>
          <xm:sqref>W703:W706 W698</xm:sqref>
        </x14:conditionalFormatting>
        <x14:conditionalFormatting xmlns:xm="http://schemas.microsoft.com/office/excel/2006/main">
          <x14:cfRule type="containsText" priority="5995" operator="containsText" id="{A1743D09-155C-4D47-9C8D-1B91DA2DA17F}">
            <xm:f>NOT(ISERROR(SEARCH("X",'PAR NOM FICHIER À JOUR'!V253)))</xm:f>
            <xm:f>"X"</xm:f>
            <x14:dxf>
              <font>
                <color rgb="FFC00000"/>
              </font>
            </x14:dxf>
          </x14:cfRule>
          <xm:sqref>W701:W702</xm:sqref>
        </x14:conditionalFormatting>
        <x14:conditionalFormatting xmlns:xm="http://schemas.microsoft.com/office/excel/2006/main">
          <x14:cfRule type="containsText" priority="5997" operator="containsText" id="{85CC664E-BD74-45D8-91C3-21808BFB9160}">
            <xm:f>NOT(ISERROR(SEARCH("X",'PAR NOM FICHIER À JOUR'!V229)))</xm:f>
            <xm:f>"X"</xm:f>
            <x14:dxf>
              <font>
                <color rgb="FFC00000"/>
              </font>
            </x14:dxf>
          </x14:cfRule>
          <xm:sqref>W699:W700</xm:sqref>
        </x14:conditionalFormatting>
        <x14:conditionalFormatting xmlns:xm="http://schemas.microsoft.com/office/excel/2006/main">
          <x14:cfRule type="expression" priority="1048" id="{B576BA89-6AAA-41E4-BF1B-C38A39DE8536}">
            <xm:f>$AM143&lt;=Données!$B$2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E143:F144 E146:F146</xm:sqref>
        </x14:conditionalFormatting>
        <x14:conditionalFormatting xmlns:xm="http://schemas.microsoft.com/office/excel/2006/main">
          <x14:cfRule type="containsText" priority="1049" operator="containsText" id="{6F41FC96-7222-412B-9961-93B229B2888F}">
            <xm:f>NOT(ISERROR(SEARCH("X",K143)))</xm:f>
            <xm:f>"X"</xm:f>
            <x14:dxf>
              <font>
                <color rgb="FFC00000"/>
              </font>
            </x14:dxf>
          </x14:cfRule>
          <xm:sqref>K143:Y146</xm:sqref>
        </x14:conditionalFormatting>
        <x14:conditionalFormatting xmlns:xm="http://schemas.microsoft.com/office/excel/2006/main">
          <x14:cfRule type="expression" priority="1044" id="{CEB88F8F-8770-4652-951C-0CB5117B4BF7}">
            <xm:f>$AM143&lt;=Données!$B$2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AL143:AN146</xm:sqref>
        </x14:conditionalFormatting>
        <x14:conditionalFormatting xmlns:xm="http://schemas.microsoft.com/office/excel/2006/main">
          <x14:cfRule type="containsText" priority="1046" operator="containsText" id="{E37C05D9-13FC-48C9-AA21-7FD588426964}">
            <xm:f>NOT(ISERROR(SEARCH("Non",A143)))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47" operator="containsText" id="{062FA9FE-0461-4EAA-93F6-D616AED043EF}">
            <xm:f>NOT(ISERROR(SEARCH("vérifier",A143)))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A143:A144 A146</xm:sqref>
        </x14:conditionalFormatting>
        <x14:conditionalFormatting xmlns:xm="http://schemas.microsoft.com/office/excel/2006/main">
          <x14:cfRule type="expression" priority="1040" id="{FF96C346-5384-45BE-8912-622B9B94EF82}">
            <xm:f>$AM145&lt;=Données!$B$2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E145:F145</xm:sqref>
        </x14:conditionalFormatting>
        <x14:conditionalFormatting xmlns:xm="http://schemas.microsoft.com/office/excel/2006/main">
          <x14:cfRule type="containsText" priority="1038" operator="containsText" id="{A823D5C4-2023-4BAA-B225-39EF553A13A7}">
            <xm:f>NOT(ISERROR(SEARCH("Non",A145)))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39" operator="containsText" id="{82F5A26B-ADD0-475E-A838-3E5AC31E9E8A}">
            <xm:f>NOT(ISERROR(SEARCH("vérifier",A145)))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</xm:sqref>
        </x14:conditionalFormatting>
        <x14:conditionalFormatting xmlns:xm="http://schemas.microsoft.com/office/excel/2006/main">
          <x14:cfRule type="expression" priority="1032" id="{4D5A7B11-21D9-4CD1-B629-5C5AD69F2F71}">
            <xm:f>$AK140&lt;=Données!$B$2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E140:I142</xm:sqref>
        </x14:conditionalFormatting>
        <x14:conditionalFormatting xmlns:xm="http://schemas.microsoft.com/office/excel/2006/main">
          <x14:cfRule type="containsText" priority="1033" operator="containsText" id="{CB623C4E-E2C3-4E9E-83E1-30D7FFDFD963}">
            <xm:f>NOT(ISERROR(SEARCH("X",K140)))</xm:f>
            <xm:f>"X"</xm:f>
            <x14:dxf>
              <font>
                <color rgb="FFC00000"/>
              </font>
            </x14:dxf>
          </x14:cfRule>
          <xm:sqref>K140:Y142</xm:sqref>
        </x14:conditionalFormatting>
        <x14:conditionalFormatting xmlns:xm="http://schemas.microsoft.com/office/excel/2006/main">
          <x14:cfRule type="expression" priority="1028" id="{B6E174E1-976E-4F16-83AF-802370384A70}">
            <xm:f>$AK140&lt;=Données!$B$2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AJ140:AL142</xm:sqref>
        </x14:conditionalFormatting>
        <x14:conditionalFormatting xmlns:xm="http://schemas.microsoft.com/office/excel/2006/main">
          <x14:cfRule type="containsText" priority="1030" operator="containsText" id="{B131859C-4E28-4460-B071-C64027F0009F}">
            <xm:f>NOT(ISERROR(SEARCH("Non",A140)))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31" operator="containsText" id="{2C57F77F-A3A8-4B76-A2EB-8B36FA95AEEF}">
            <xm:f>NOT(ISERROR(SEARCH("vérifier",A140)))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A140:A142</xm:sqref>
        </x14:conditionalFormatting>
        <x14:conditionalFormatting xmlns:xm="http://schemas.microsoft.com/office/excel/2006/main">
          <x14:cfRule type="expression" priority="1025" id="{9E4629C4-F4A4-4579-A2F8-5BD0837DD0C8}">
            <xm:f>$AK143&lt;=Données!$B$2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G143:I146</xm:sqref>
        </x14:conditionalFormatting>
        <x14:conditionalFormatting xmlns:xm="http://schemas.microsoft.com/office/excel/2006/main">
          <x14:cfRule type="expression" priority="1021" id="{5F32D646-728D-45A1-A39B-CF206F438621}">
            <xm:f>$AK138&lt;=Données!$B$2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E138:I139</xm:sqref>
        </x14:conditionalFormatting>
        <x14:conditionalFormatting xmlns:xm="http://schemas.microsoft.com/office/excel/2006/main">
          <x14:cfRule type="containsText" priority="1022" operator="containsText" id="{E551ABE5-32CC-48F3-B992-A498C9E54D49}">
            <xm:f>NOT(ISERROR(SEARCH("X",K138)))</xm:f>
            <xm:f>"X"</xm:f>
            <x14:dxf>
              <font>
                <color rgb="FFC00000"/>
              </font>
            </x14:dxf>
          </x14:cfRule>
          <xm:sqref>K138:Y139</xm:sqref>
        </x14:conditionalFormatting>
        <x14:conditionalFormatting xmlns:xm="http://schemas.microsoft.com/office/excel/2006/main">
          <x14:cfRule type="expression" priority="1017" id="{C8A19243-D3DE-4524-A8BB-65D57CD0C0BB}">
            <xm:f>$AK138&lt;=Données!$B$2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AJ138:AL139</xm:sqref>
        </x14:conditionalFormatting>
        <x14:conditionalFormatting xmlns:xm="http://schemas.microsoft.com/office/excel/2006/main">
          <x14:cfRule type="containsText" priority="1019" operator="containsText" id="{C1BDEB8B-F7B6-49B8-85F3-890D3E1E6BC4}">
            <xm:f>NOT(ISERROR(SEARCH("Non",A138)))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20" operator="containsText" id="{A2316AC4-830B-409C-BF3D-FD721FF75948}">
            <xm:f>NOT(ISERROR(SEARCH("vérifier",A138)))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A138:A139</xm:sqref>
        </x14:conditionalFormatting>
        <x14:conditionalFormatting xmlns:xm="http://schemas.microsoft.com/office/excel/2006/main">
          <x14:cfRule type="expression" priority="1012" id="{F751398B-3833-4DCF-8FE5-0B181FD2F160}">
            <xm:f>$AK137&lt;=Données!$B$2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E137:I137</xm:sqref>
        </x14:conditionalFormatting>
        <x14:conditionalFormatting xmlns:xm="http://schemas.microsoft.com/office/excel/2006/main">
          <x14:cfRule type="containsText" priority="1013" operator="containsText" id="{34195E9A-E61F-472B-A866-47B8C14538CD}">
            <xm:f>NOT(ISERROR(SEARCH("X",K137)))</xm:f>
            <xm:f>"X"</xm:f>
            <x14:dxf>
              <font>
                <color rgb="FFC00000"/>
              </font>
            </x14:dxf>
          </x14:cfRule>
          <xm:sqref>K137:Y137</xm:sqref>
        </x14:conditionalFormatting>
        <x14:conditionalFormatting xmlns:xm="http://schemas.microsoft.com/office/excel/2006/main">
          <x14:cfRule type="expression" priority="1008" id="{56827096-849A-4D7A-AB76-0AE7E113710C}">
            <xm:f>$AK137&lt;=Données!$B$2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AJ137:AL137</xm:sqref>
        </x14:conditionalFormatting>
        <x14:conditionalFormatting xmlns:xm="http://schemas.microsoft.com/office/excel/2006/main">
          <x14:cfRule type="containsText" priority="1010" operator="containsText" id="{1822C568-8E9C-486C-9B90-E869F051598E}">
            <xm:f>NOT(ISERROR(SEARCH("Non",A137)))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11" operator="containsText" id="{133B27E0-8FC5-4EEE-850C-EBBA121A795D}">
            <xm:f>NOT(ISERROR(SEARCH("vérifier",A137)))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A137</xm:sqref>
        </x14:conditionalFormatting>
        <x14:conditionalFormatting xmlns:xm="http://schemas.microsoft.com/office/excel/2006/main">
          <x14:cfRule type="containsText" priority="1005" operator="containsText" id="{F19324FD-41C9-452A-8105-670F348C5B62}">
            <xm:f>NOT(ISERROR(SEARCH("X",K136)))</xm:f>
            <xm:f>"X"</xm:f>
            <x14:dxf>
              <font>
                <color rgb="FFC00000"/>
              </font>
            </x14:dxf>
          </x14:cfRule>
          <xm:sqref>K136:Y136</xm:sqref>
        </x14:conditionalFormatting>
        <x14:conditionalFormatting xmlns:xm="http://schemas.microsoft.com/office/excel/2006/main">
          <x14:cfRule type="expression" priority="1004" id="{5B6EE981-96CF-4068-81E8-2C369387E4E9}">
            <xm:f>$AK136&lt;=Données!$B$2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AJ136:AL136</xm:sqref>
        </x14:conditionalFormatting>
        <x14:conditionalFormatting xmlns:xm="http://schemas.microsoft.com/office/excel/2006/main">
          <x14:cfRule type="expression" priority="1003" id="{6CC1E5B3-AD3F-4540-87F2-EB62E94C4657}">
            <xm:f>$AK136&lt;=Données!$B$2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E136:G136</xm:sqref>
        </x14:conditionalFormatting>
        <x14:conditionalFormatting xmlns:xm="http://schemas.microsoft.com/office/excel/2006/main">
          <x14:cfRule type="containsText" priority="998" operator="containsText" id="{9E5524EE-A834-428F-83F0-3A0BF76DA5A5}">
            <xm:f>NOT(ISERROR(SEARCH("Non",A136)))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99" operator="containsText" id="{733F26D2-A6AE-4F51-8F59-2F9D5DC3D0D9}">
            <xm:f>NOT(ISERROR(SEARCH("vérifier",A136)))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A136</xm:sqref>
        </x14:conditionalFormatting>
        <x14:conditionalFormatting xmlns:xm="http://schemas.microsoft.com/office/excel/2006/main">
          <x14:cfRule type="expression" priority="996" id="{E7068B52-D73A-45C5-AFF2-88A7915902D9}">
            <xm:f>$AK136&lt;=Données!$B$2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I136</xm:sqref>
        </x14:conditionalFormatting>
        <x14:conditionalFormatting xmlns:xm="http://schemas.microsoft.com/office/excel/2006/main">
          <x14:cfRule type="expression" priority="995" id="{78522896-464B-4C17-90CC-9069A76DE689}">
            <xm:f>$AK136&lt;=Données!$B$2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H136</xm:sqref>
        </x14:conditionalFormatting>
        <x14:conditionalFormatting xmlns:xm="http://schemas.microsoft.com/office/excel/2006/main">
          <x14:cfRule type="containsText" priority="994" operator="containsText" id="{F590B0E9-9452-4EA7-8E13-85F2824B8002}">
            <xm:f>NOT(ISERROR(SEARCH("X",X155)))</xm:f>
            <xm:f>"X"</xm:f>
            <x14:dxf>
              <font>
                <color rgb="FFC00000"/>
              </font>
            </x14:dxf>
          </x14:cfRule>
          <xm:sqref>X155:Y158</xm:sqref>
        </x14:conditionalFormatting>
        <x14:conditionalFormatting xmlns:xm="http://schemas.microsoft.com/office/excel/2006/main">
          <x14:cfRule type="containsText" priority="991" operator="containsText" id="{BB903442-AF49-47E4-A1C0-D1BF796B9D6B}">
            <xm:f>NOT(ISERROR(SEARCH("X",X180)))</xm:f>
            <xm:f>"X"</xm:f>
            <x14:dxf>
              <font>
                <color rgb="FFC00000"/>
              </font>
            </x14:dxf>
          </x14:cfRule>
          <xm:sqref>X180</xm:sqref>
        </x14:conditionalFormatting>
        <x14:conditionalFormatting xmlns:xm="http://schemas.microsoft.com/office/excel/2006/main">
          <x14:cfRule type="containsText" priority="988" operator="containsText" id="{0F7C2B67-A617-4F17-AD54-09DF0DC51CDF}">
            <xm:f>NOT(ISERROR(SEARCH("X",Z779)))</xm:f>
            <xm:f>"X"</xm:f>
            <x14:dxf>
              <font>
                <color rgb="FFC00000"/>
              </font>
            </x14:dxf>
          </x14:cfRule>
          <xm:sqref>AH779 Z779:AF779</xm:sqref>
        </x14:conditionalFormatting>
        <x14:conditionalFormatting xmlns:xm="http://schemas.microsoft.com/office/excel/2006/main">
          <x14:cfRule type="containsText" priority="987" operator="containsText" id="{1CEFA201-BFAF-427B-8BCC-D2CCBD2D1487}">
            <xm:f>NOT(ISERROR(SEARCH("X",K135)))</xm:f>
            <xm:f>"X"</xm:f>
            <x14:dxf>
              <font>
                <color rgb="FFC00000"/>
              </font>
            </x14:dxf>
          </x14:cfRule>
          <xm:sqref>K135:AE135</xm:sqref>
        </x14:conditionalFormatting>
        <x14:conditionalFormatting xmlns:xm="http://schemas.microsoft.com/office/excel/2006/main">
          <x14:cfRule type="expression" priority="986" id="{44CB3542-0734-48F4-BE09-081D4352F91B}">
            <xm:f>$AK135&lt;=Données!$B$2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AJ135:AL135</xm:sqref>
        </x14:conditionalFormatting>
        <x14:conditionalFormatting xmlns:xm="http://schemas.microsoft.com/office/excel/2006/main">
          <x14:cfRule type="expression" priority="984" id="{581495ED-791C-4646-971E-351371A7B5A5}">
            <xm:f>$AK135&lt;=Données!$B$2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E135:I135</xm:sqref>
        </x14:conditionalFormatting>
        <x14:conditionalFormatting xmlns:xm="http://schemas.microsoft.com/office/excel/2006/main">
          <x14:cfRule type="containsText" priority="982" operator="containsText" id="{A408E2C2-51D8-4E81-8369-303FB58D9A1C}">
            <xm:f>NOT(ISERROR(SEARCH("Non",A135)))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83" operator="containsText" id="{F76DD82F-B596-49D9-AE78-A32A29C40B2D}">
            <xm:f>NOT(ISERROR(SEARCH("vérifier",A135)))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A135</xm:sqref>
        </x14:conditionalFormatting>
        <x14:conditionalFormatting xmlns:xm="http://schemas.microsoft.com/office/excel/2006/main">
          <x14:cfRule type="expression" priority="976" id="{F362B102-DBDC-4C0E-802F-A62084532098}">
            <xm:f>$AK134&lt;=Données!$B$2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E134:I134</xm:sqref>
        </x14:conditionalFormatting>
        <x14:conditionalFormatting xmlns:xm="http://schemas.microsoft.com/office/excel/2006/main">
          <x14:cfRule type="containsText" priority="977" operator="containsText" id="{0CA4913F-19C1-4BEF-B2DE-4503A04AD8DF}">
            <xm:f>NOT(ISERROR(SEARCH("X",K134)))</xm:f>
            <xm:f>"X"</xm:f>
            <x14:dxf>
              <font>
                <color rgb="FFC00000"/>
              </font>
            </x14:dxf>
          </x14:cfRule>
          <xm:sqref>K134:AE134</xm:sqref>
        </x14:conditionalFormatting>
        <x14:conditionalFormatting xmlns:xm="http://schemas.microsoft.com/office/excel/2006/main">
          <x14:cfRule type="expression" priority="972" id="{BD60D01F-7733-4981-BC6E-A1E7FD9B1DBF}">
            <xm:f>$AK134&lt;=Données!$B$2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AJ134:AL134</xm:sqref>
        </x14:conditionalFormatting>
        <x14:conditionalFormatting xmlns:xm="http://schemas.microsoft.com/office/excel/2006/main">
          <x14:cfRule type="containsText" priority="974" operator="containsText" id="{E6B98781-9250-4884-9FE5-BF3B73391F64}">
            <xm:f>NOT(ISERROR(SEARCH("Non",A134)))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75" operator="containsText" id="{1E215520-E8E3-4D25-87D4-9201398FAA5B}">
            <xm:f>NOT(ISERROR(SEARCH("vérifier",A134)))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A134</xm:sqref>
        </x14:conditionalFormatting>
        <x14:conditionalFormatting xmlns:xm="http://schemas.microsoft.com/office/excel/2006/main">
          <x14:cfRule type="expression" priority="967" id="{FAEA71EC-134E-4A72-8BF9-82609057B7D4}">
            <xm:f>$AK133&lt;=Données!$B$2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E133:I133</xm:sqref>
        </x14:conditionalFormatting>
        <x14:conditionalFormatting xmlns:xm="http://schemas.microsoft.com/office/excel/2006/main">
          <x14:cfRule type="containsText" priority="968" operator="containsText" id="{45EE7639-2EAB-4BCE-8579-8CF3C470EE8C}">
            <xm:f>NOT(ISERROR(SEARCH("X",K133)))</xm:f>
            <xm:f>"X"</xm:f>
            <x14:dxf>
              <font>
                <color rgb="FFC00000"/>
              </font>
            </x14:dxf>
          </x14:cfRule>
          <xm:sqref>K133:AE133</xm:sqref>
        </x14:conditionalFormatting>
        <x14:conditionalFormatting xmlns:xm="http://schemas.microsoft.com/office/excel/2006/main">
          <x14:cfRule type="expression" priority="963" id="{2E36813F-AE3F-441F-A319-491961B140EA}">
            <xm:f>$AK133&lt;=Données!$B$2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AJ133:AL133</xm:sqref>
        </x14:conditionalFormatting>
        <x14:conditionalFormatting xmlns:xm="http://schemas.microsoft.com/office/excel/2006/main">
          <x14:cfRule type="containsText" priority="965" operator="containsText" id="{BFD121D3-217E-45F2-BBA0-96B47252DD8C}">
            <xm:f>NOT(ISERROR(SEARCH("Non",A133)))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66" operator="containsText" id="{54E702EF-78DA-429D-A664-FF36F7145D05}">
            <xm:f>NOT(ISERROR(SEARCH("vérifier",A133)))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A133</xm:sqref>
        </x14:conditionalFormatting>
        <x14:conditionalFormatting xmlns:xm="http://schemas.microsoft.com/office/excel/2006/main">
          <x14:cfRule type="containsText" priority="959" operator="containsText" id="{6E8B5D89-B244-4BE4-B14C-884D0138E920}">
            <xm:f>NOT(ISERROR(SEARCH("X",X131)))</xm:f>
            <xm:f>"X"</xm:f>
            <x14:dxf>
              <font>
                <color rgb="FFC00000"/>
              </font>
            </x14:dxf>
          </x14:cfRule>
          <xm:sqref>X131:AF132 AH131:AH132</xm:sqref>
        </x14:conditionalFormatting>
        <x14:conditionalFormatting xmlns:xm="http://schemas.microsoft.com/office/excel/2006/main">
          <x14:cfRule type="expression" priority="956" id="{B084134D-25E0-4D61-A81C-AC13A6AE5112}">
            <xm:f>$AK131&lt;=Données!$B$2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E131:I131</xm:sqref>
        </x14:conditionalFormatting>
        <x14:conditionalFormatting xmlns:xm="http://schemas.microsoft.com/office/excel/2006/main">
          <x14:cfRule type="containsText" priority="957" operator="containsText" id="{0EEA131C-EC58-434E-8109-FBA9BA710CA0}">
            <xm:f>NOT(ISERROR(SEARCH("X",K131)))</xm:f>
            <xm:f>"X"</xm:f>
            <x14:dxf>
              <font>
                <color rgb="FFC00000"/>
              </font>
            </x14:dxf>
          </x14:cfRule>
          <xm:sqref>K131:W131</xm:sqref>
        </x14:conditionalFormatting>
        <x14:conditionalFormatting xmlns:xm="http://schemas.microsoft.com/office/excel/2006/main">
          <x14:cfRule type="expression" priority="952" id="{C98A3F80-729E-4EE9-99C3-9054E959DA23}">
            <xm:f>$AK131&lt;=Données!$B$2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AJ131:AL131</xm:sqref>
        </x14:conditionalFormatting>
        <x14:conditionalFormatting xmlns:xm="http://schemas.microsoft.com/office/excel/2006/main">
          <x14:cfRule type="containsText" priority="954" operator="containsText" id="{41460E63-3DBD-4EF0-A283-0DD4A3822B4C}">
            <xm:f>NOT(ISERROR(SEARCH("Non",A131)))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55" operator="containsText" id="{A89FCED0-5918-4FF4-9682-82DCB4168D21}">
            <xm:f>NOT(ISERROR(SEARCH("vérifier",A131)))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A131</xm:sqref>
        </x14:conditionalFormatting>
        <x14:conditionalFormatting xmlns:xm="http://schemas.microsoft.com/office/excel/2006/main">
          <x14:cfRule type="expression" priority="947" id="{47699047-E6F2-470B-A60E-FA2089E2F861}">
            <xm:f>$AK132&lt;=Données!$B$2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E132:I132</xm:sqref>
        </x14:conditionalFormatting>
        <x14:conditionalFormatting xmlns:xm="http://schemas.microsoft.com/office/excel/2006/main">
          <x14:cfRule type="containsText" priority="948" operator="containsText" id="{9E7BA437-6C02-4806-807F-F3FAC2023764}">
            <xm:f>NOT(ISERROR(SEARCH("X",K132)))</xm:f>
            <xm:f>"X"</xm:f>
            <x14:dxf>
              <font>
                <color rgb="FFC00000"/>
              </font>
            </x14:dxf>
          </x14:cfRule>
          <xm:sqref>K132:W132</xm:sqref>
        </x14:conditionalFormatting>
        <x14:conditionalFormatting xmlns:xm="http://schemas.microsoft.com/office/excel/2006/main">
          <x14:cfRule type="expression" priority="943" id="{F40F6CB9-30C7-4434-8D0F-474904F72625}">
            <xm:f>$AK132&lt;=Données!$B$2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AJ132:AL132</xm:sqref>
        </x14:conditionalFormatting>
        <x14:conditionalFormatting xmlns:xm="http://schemas.microsoft.com/office/excel/2006/main">
          <x14:cfRule type="containsText" priority="945" operator="containsText" id="{4770C9AE-D8F5-4804-BD93-143CFDD513AC}">
            <xm:f>NOT(ISERROR(SEARCH("Non",A132)))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46" operator="containsText" id="{E83C6A25-3364-42D1-820B-EBAAC7367B15}">
            <xm:f>NOT(ISERROR(SEARCH("vérifier",A132)))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A132</xm:sqref>
        </x14:conditionalFormatting>
        <x14:conditionalFormatting xmlns:xm="http://schemas.microsoft.com/office/excel/2006/main">
          <x14:cfRule type="expression" priority="939" id="{246C2AFB-02F3-443F-9475-230CFA117BEF}">
            <xm:f>$AK130&lt;=Données!$B$2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E130:I130</xm:sqref>
        </x14:conditionalFormatting>
        <x14:conditionalFormatting xmlns:xm="http://schemas.microsoft.com/office/excel/2006/main">
          <x14:cfRule type="containsText" priority="937" operator="containsText" id="{83B8DADF-18D9-4427-BB2D-BC05FA6F64F7}">
            <xm:f>NOT(ISERROR(SEARCH("Non",A130)))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38" operator="containsText" id="{71D40CC6-3054-48D4-B774-80D36E10F842}">
            <xm:f>NOT(ISERROR(SEARCH("vérifier",A130)))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A130</xm:sqref>
        </x14:conditionalFormatting>
        <x14:conditionalFormatting xmlns:xm="http://schemas.microsoft.com/office/excel/2006/main">
          <x14:cfRule type="containsText" priority="934" operator="containsText" id="{7F07ED41-3863-49B5-B322-EBBEF0CE6000}">
            <xm:f>NOT(ISERROR(SEARCH("X",X130)))</xm:f>
            <xm:f>"X"</xm:f>
            <x14:dxf>
              <font>
                <color rgb="FFC00000"/>
              </font>
            </x14:dxf>
          </x14:cfRule>
          <xm:sqref>X130:AF130 AH130</xm:sqref>
        </x14:conditionalFormatting>
        <x14:conditionalFormatting xmlns:xm="http://schemas.microsoft.com/office/excel/2006/main">
          <x14:cfRule type="containsText" priority="933" operator="containsText" id="{840AE440-08E8-4334-BFB5-8233B28AFE95}">
            <xm:f>NOT(ISERROR(SEARCH("X",K130)))</xm:f>
            <xm:f>"X"</xm:f>
            <x14:dxf>
              <font>
                <color rgb="FFC00000"/>
              </font>
            </x14:dxf>
          </x14:cfRule>
          <xm:sqref>K130:W130</xm:sqref>
        </x14:conditionalFormatting>
        <x14:conditionalFormatting xmlns:xm="http://schemas.microsoft.com/office/excel/2006/main">
          <x14:cfRule type="expression" priority="932" id="{B64364E9-9259-48FC-BC9D-32CBF5DC9C88}">
            <xm:f>$AK130&lt;=Données!$B$2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AJ130:AL130</xm:sqref>
        </x14:conditionalFormatting>
        <x14:conditionalFormatting xmlns:xm="http://schemas.microsoft.com/office/excel/2006/main">
          <x14:cfRule type="expression" priority="929" id="{4227BBE8-26B9-4715-9D94-361CE6FD1C64}">
            <xm:f>$AK269&lt;=Données!$B$2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E269:I269</xm:sqref>
        </x14:conditionalFormatting>
        <x14:conditionalFormatting xmlns:xm="http://schemas.microsoft.com/office/excel/2006/main">
          <x14:cfRule type="containsText" priority="930" operator="containsText" id="{87D7C19D-A3AD-4C2E-AFE0-AC1C18F7FF1F}">
            <xm:f>NOT(ISERROR(SEARCH("X",K269)))</xm:f>
            <xm:f>"X"</xm:f>
            <x14:dxf>
              <font>
                <color rgb="FFC00000"/>
              </font>
            </x14:dxf>
          </x14:cfRule>
          <xm:sqref>K269:AE269</xm:sqref>
        </x14:conditionalFormatting>
        <x14:conditionalFormatting xmlns:xm="http://schemas.microsoft.com/office/excel/2006/main">
          <x14:cfRule type="expression" priority="925" id="{B3BA751D-805E-4C44-9530-5BEBA33BD564}">
            <xm:f>$AK269&lt;=Données!$B$2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AJ269:AL269</xm:sqref>
        </x14:conditionalFormatting>
        <x14:conditionalFormatting xmlns:xm="http://schemas.microsoft.com/office/excel/2006/main">
          <x14:cfRule type="containsText" priority="927" operator="containsText" id="{5C0F3EDF-032C-4B68-BFEA-56F613C6CFC4}">
            <xm:f>NOT(ISERROR(SEARCH("Non",A269)))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28" operator="containsText" id="{F67E040B-02BD-46E5-B339-8ABDF0F49E8C}">
            <xm:f>NOT(ISERROR(SEARCH("vérifier",A269)))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A269</xm:sqref>
        </x14:conditionalFormatting>
        <x14:conditionalFormatting xmlns:xm="http://schemas.microsoft.com/office/excel/2006/main">
          <x14:cfRule type="containsText" priority="922" operator="containsText" id="{7F49FD4B-5C96-48F1-B573-E32880651098}">
            <xm:f>NOT(ISERROR(SEARCH("X",K127)))</xm:f>
            <xm:f>"X"</xm:f>
            <x14:dxf>
              <font>
                <color rgb="FFC00000"/>
              </font>
            </x14:dxf>
          </x14:cfRule>
          <xm:sqref>X127:AF129 AH127:AH129 K127:W128</xm:sqref>
        </x14:conditionalFormatting>
        <x14:conditionalFormatting xmlns:xm="http://schemas.microsoft.com/office/excel/2006/main">
          <x14:cfRule type="expression" priority="921" id="{C8AB6565-0F69-488D-A1FB-A579BCE065F8}">
            <xm:f>$AK127&lt;=Données!$B$2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AJ127:AL128</xm:sqref>
        </x14:conditionalFormatting>
        <x14:conditionalFormatting xmlns:xm="http://schemas.microsoft.com/office/excel/2006/main">
          <x14:cfRule type="containsText" priority="919" operator="containsText" id="{3470EA0D-019B-4C6C-A526-B064DC39FF1C}">
            <xm:f>NOT(ISERROR(SEARCH("X",K129)))</xm:f>
            <xm:f>"X"</xm:f>
            <x14:dxf>
              <font>
                <color rgb="FFC00000"/>
              </font>
            </x14:dxf>
          </x14:cfRule>
          <xm:sqref>K129:W129</xm:sqref>
        </x14:conditionalFormatting>
        <x14:conditionalFormatting xmlns:xm="http://schemas.microsoft.com/office/excel/2006/main">
          <x14:cfRule type="expression" priority="914" id="{033D4399-C9FE-457F-923B-D97B6BC1B234}">
            <xm:f>$AK129&lt;=Données!$B$2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AJ129:AL129</xm:sqref>
        </x14:conditionalFormatting>
        <x14:conditionalFormatting xmlns:xm="http://schemas.microsoft.com/office/excel/2006/main">
          <x14:cfRule type="expression" priority="917" id="{BA97B771-D6F0-4EC0-AD3D-82FE9E9D3035}">
            <xm:f>$AK129&lt;=Données!$B$2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E129:I129</xm:sqref>
        </x14:conditionalFormatting>
        <x14:conditionalFormatting xmlns:xm="http://schemas.microsoft.com/office/excel/2006/main">
          <x14:cfRule type="containsText" priority="915" operator="containsText" id="{33856FDC-0DD8-49CC-BA87-A9ABEF8F58EE}">
            <xm:f>NOT(ISERROR(SEARCH("Non",A129)))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16" operator="containsText" id="{33ABD3B6-B9FC-4EED-8832-8151E1DF2EDC}">
            <xm:f>NOT(ISERROR(SEARCH("vérifier",A129)))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A129</xm:sqref>
        </x14:conditionalFormatting>
        <x14:conditionalFormatting xmlns:xm="http://schemas.microsoft.com/office/excel/2006/main">
          <x14:cfRule type="expression" priority="910" id="{A2337FB3-3BA6-456D-A5A5-AE893C2531A9}">
            <xm:f>$AK127&lt;=Données!$B$2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E127:I127</xm:sqref>
        </x14:conditionalFormatting>
        <x14:conditionalFormatting xmlns:xm="http://schemas.microsoft.com/office/excel/2006/main">
          <x14:cfRule type="containsText" priority="908" operator="containsText" id="{9AF23A2C-1808-45E8-AA6D-26B54A26D232}">
            <xm:f>NOT(ISERROR(SEARCH("Non",A127)))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09" operator="containsText" id="{E0836EAD-0FA1-4C44-A1F9-E8D529A090BA}">
            <xm:f>NOT(ISERROR(SEARCH("vérifier",A127)))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A127</xm:sqref>
        </x14:conditionalFormatting>
        <x14:conditionalFormatting xmlns:xm="http://schemas.microsoft.com/office/excel/2006/main">
          <x14:cfRule type="expression" priority="903" id="{89E1076B-BA8C-4732-903C-384A4758FB77}">
            <xm:f>$AK128&lt;=Données!$B$2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E128:I128</xm:sqref>
        </x14:conditionalFormatting>
        <x14:conditionalFormatting xmlns:xm="http://schemas.microsoft.com/office/excel/2006/main">
          <x14:cfRule type="containsText" priority="901" operator="containsText" id="{E1F0033A-B7FA-47CE-8A7E-F29C068513F6}">
            <xm:f>NOT(ISERROR(SEARCH("Non",A128)))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02" operator="containsText" id="{EE4D177A-75DA-434F-9919-68DE5682D740}">
            <xm:f>NOT(ISERROR(SEARCH("vérifier",A128)))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A128</xm:sqref>
        </x14:conditionalFormatting>
        <x14:conditionalFormatting xmlns:xm="http://schemas.microsoft.com/office/excel/2006/main">
          <x14:cfRule type="containsText" priority="897" operator="containsText" id="{D7235BFB-FD0F-4EE4-94EF-AB1C7501E966}">
            <xm:f>NOT(ISERROR(SEARCH("X",X124)))</xm:f>
            <xm:f>"X"</xm:f>
            <x14:dxf>
              <font>
                <color rgb="FFC00000"/>
              </font>
            </x14:dxf>
          </x14:cfRule>
          <xm:sqref>X124:AF126 AH124:AH126</xm:sqref>
        </x14:conditionalFormatting>
        <x14:conditionalFormatting xmlns:xm="http://schemas.microsoft.com/office/excel/2006/main">
          <x14:cfRule type="expression" priority="896" id="{DA8B3CB1-292E-4DAC-BE0F-C38BEB98ABC2}">
            <xm:f>$AK124&lt;=Données!$B$2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AJ124:AL126</xm:sqref>
        </x14:conditionalFormatting>
        <x14:conditionalFormatting xmlns:xm="http://schemas.microsoft.com/office/excel/2006/main">
          <x14:cfRule type="expression" priority="894" id="{6E446765-EB23-4894-B992-3C1F65457A64}">
            <xm:f>$AK124&lt;=Données!$B$2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E124:I124</xm:sqref>
        </x14:conditionalFormatting>
        <x14:conditionalFormatting xmlns:xm="http://schemas.microsoft.com/office/excel/2006/main">
          <x14:cfRule type="containsText" priority="892" operator="containsText" id="{99CBCA6A-72C4-420D-B76B-DF9B4F91F342}">
            <xm:f>NOT(ISERROR(SEARCH("Non",A124)))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93" operator="containsText" id="{5DC7A4C1-5120-4EDB-B6E2-C8B12F14CE41}">
            <xm:f>NOT(ISERROR(SEARCH("vérifier",A124)))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A124</xm:sqref>
        </x14:conditionalFormatting>
        <x14:conditionalFormatting xmlns:xm="http://schemas.microsoft.com/office/excel/2006/main">
          <x14:cfRule type="containsText" priority="888" operator="containsText" id="{89114F8B-7FF7-4102-B076-0A8425380840}">
            <xm:f>NOT(ISERROR(SEARCH("X",K124)))</xm:f>
            <xm:f>"X"</xm:f>
            <x14:dxf>
              <font>
                <color rgb="FFC00000"/>
              </font>
            </x14:dxf>
          </x14:cfRule>
          <xm:sqref>K124:W126</xm:sqref>
        </x14:conditionalFormatting>
        <x14:conditionalFormatting xmlns:xm="http://schemas.microsoft.com/office/excel/2006/main">
          <x14:cfRule type="expression" priority="886" id="{ADE5DCDA-38DA-4D45-9EB8-19CFA58D7EAC}">
            <xm:f>$AK125&lt;=Données!$B$2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E125:I125</xm:sqref>
        </x14:conditionalFormatting>
        <x14:conditionalFormatting xmlns:xm="http://schemas.microsoft.com/office/excel/2006/main">
          <x14:cfRule type="containsText" priority="884" operator="containsText" id="{EAE4010F-1468-406F-B179-1D572B10CA3E}">
            <xm:f>NOT(ISERROR(SEARCH("Non",A125)))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85" operator="containsText" id="{23C39F01-5B9E-4553-8E34-DDCAAFA5FF86}">
            <xm:f>NOT(ISERROR(SEARCH("vérifier",A125)))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A125</xm:sqref>
        </x14:conditionalFormatting>
        <x14:conditionalFormatting xmlns:xm="http://schemas.microsoft.com/office/excel/2006/main">
          <x14:cfRule type="expression" priority="879" id="{5F225B44-F16F-49EB-856F-5A4589C392D0}">
            <xm:f>$AK126&lt;=Données!$B$2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E126:I126</xm:sqref>
        </x14:conditionalFormatting>
        <x14:conditionalFormatting xmlns:xm="http://schemas.microsoft.com/office/excel/2006/main">
          <x14:cfRule type="containsText" priority="877" operator="containsText" id="{332FEFA6-288F-4372-BA08-83F9040FE494}">
            <xm:f>NOT(ISERROR(SEARCH("Non",A126)))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78" operator="containsText" id="{A68F00D9-357D-4EFB-83E3-8DC78155C7C1}">
            <xm:f>NOT(ISERROR(SEARCH("vérifier",A126)))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A126</xm:sqref>
        </x14:conditionalFormatting>
        <x14:conditionalFormatting xmlns:xm="http://schemas.microsoft.com/office/excel/2006/main">
          <x14:cfRule type="containsText" priority="873" operator="containsText" id="{9C305B8E-1471-42CE-B312-41321E920B23}">
            <xm:f>NOT(ISERROR(SEARCH("X",K119)))</xm:f>
            <xm:f>"X"</xm:f>
            <x14:dxf>
              <font>
                <color rgb="FFC00000"/>
              </font>
            </x14:dxf>
          </x14:cfRule>
          <xm:sqref>K121:Y122 X119:AF120 AH119:AH120</xm:sqref>
        </x14:conditionalFormatting>
        <x14:conditionalFormatting xmlns:xm="http://schemas.microsoft.com/office/excel/2006/main">
          <x14:cfRule type="expression" priority="872" id="{8744D4AA-05D6-47B5-B8F3-653A522F6661}">
            <xm:f>$AK121&lt;=Données!$B$2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AJ121:AL122</xm:sqref>
        </x14:conditionalFormatting>
        <x14:conditionalFormatting xmlns:xm="http://schemas.microsoft.com/office/excel/2006/main">
          <x14:cfRule type="containsText" priority="871" operator="containsText" id="{AE84224D-BDD1-45FB-881E-0C4968CFE415}">
            <xm:f>NOT(ISERROR(SEARCH("X",X123)))</xm:f>
            <xm:f>"X"</xm:f>
            <x14:dxf>
              <font>
                <color rgb="FFC00000"/>
              </font>
            </x14:dxf>
          </x14:cfRule>
          <xm:sqref>X123:AF123 AH123</xm:sqref>
        </x14:conditionalFormatting>
        <x14:conditionalFormatting xmlns:xm="http://schemas.microsoft.com/office/excel/2006/main">
          <x14:cfRule type="expression" priority="868" id="{F8F25B1A-30DF-43F0-96F8-3C21B4D7AED7}">
            <xm:f>$AK123&lt;=Données!$B$2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E123:G123 I123</xm:sqref>
        </x14:conditionalFormatting>
        <x14:conditionalFormatting xmlns:xm="http://schemas.microsoft.com/office/excel/2006/main">
          <x14:cfRule type="containsText" priority="869" operator="containsText" id="{96A64B65-5433-4955-91DC-A7FD8D58456C}">
            <xm:f>NOT(ISERROR(SEARCH("X",K123)))</xm:f>
            <xm:f>"X"</xm:f>
            <x14:dxf>
              <font>
                <color rgb="FFC00000"/>
              </font>
            </x14:dxf>
          </x14:cfRule>
          <xm:sqref>K123:W123</xm:sqref>
        </x14:conditionalFormatting>
        <x14:conditionalFormatting xmlns:xm="http://schemas.microsoft.com/office/excel/2006/main">
          <x14:cfRule type="expression" priority="864" id="{9785243C-F534-448A-8C9F-C70A6AA5565D}">
            <xm:f>$AK123&lt;=Données!$B$2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AJ123:AL123</xm:sqref>
        </x14:conditionalFormatting>
        <x14:conditionalFormatting xmlns:xm="http://schemas.microsoft.com/office/excel/2006/main">
          <x14:cfRule type="containsText" priority="866" operator="containsText" id="{5411208A-4114-4B3F-9807-B72F61432222}">
            <xm:f>NOT(ISERROR(SEARCH("Non",A123)))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67" operator="containsText" id="{094C34E5-09FD-4B81-986B-8E2205AABF44}">
            <xm:f>NOT(ISERROR(SEARCH("vérifier",A123)))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A123</xm:sqref>
        </x14:conditionalFormatting>
        <x14:conditionalFormatting xmlns:xm="http://schemas.microsoft.com/office/excel/2006/main">
          <x14:cfRule type="expression" priority="860" id="{2227E802-D00E-4FD1-8C67-CD74DD5BDA96}">
            <xm:f>$AK121&lt;=Données!$B$2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E121:I121</xm:sqref>
        </x14:conditionalFormatting>
        <x14:conditionalFormatting xmlns:xm="http://schemas.microsoft.com/office/excel/2006/main">
          <x14:cfRule type="containsText" priority="858" operator="containsText" id="{6A380C6B-13AE-4BB2-9EE6-5E9D6E4E0944}">
            <xm:f>NOT(ISERROR(SEARCH("Non",A121)))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59" operator="containsText" id="{B69560B7-2E10-4082-9A62-AA51DA7F1095}">
            <xm:f>NOT(ISERROR(SEARCH("vérifier",A121)))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A121</xm:sqref>
        </x14:conditionalFormatting>
        <x14:conditionalFormatting xmlns:xm="http://schemas.microsoft.com/office/excel/2006/main">
          <x14:cfRule type="expression" priority="854" id="{EBE81535-B0BE-469C-8744-6F6EE663469E}">
            <xm:f>$AK123&lt;=Données!$B$2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H123</xm:sqref>
        </x14:conditionalFormatting>
        <x14:conditionalFormatting xmlns:xm="http://schemas.microsoft.com/office/excel/2006/main">
          <x14:cfRule type="expression" priority="852" id="{ED4B58E9-39A5-49EF-B9DD-EB3F988A7D2F}">
            <xm:f>$AK122&lt;=Données!$B$2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E122:I122</xm:sqref>
        </x14:conditionalFormatting>
        <x14:conditionalFormatting xmlns:xm="http://schemas.microsoft.com/office/excel/2006/main">
          <x14:cfRule type="containsText" priority="850" operator="containsText" id="{82399CA0-2D84-4AF4-A9E7-C10FB0D2C72A}">
            <xm:f>NOT(ISERROR(SEARCH("Non",A122)))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51" operator="containsText" id="{AD0F5471-33CA-4369-B2FF-D2F7CDA772D4}">
            <xm:f>NOT(ISERROR(SEARCH("vérifier",A122)))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A122</xm:sqref>
        </x14:conditionalFormatting>
        <x14:conditionalFormatting xmlns:xm="http://schemas.microsoft.com/office/excel/2006/main">
          <x14:cfRule type="expression" priority="845" id="{86AF216D-F6A5-4B4B-8E2B-F69D87A03AAA}">
            <xm:f>$AK120&lt;=Données!$B$2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AJ120:AL120</xm:sqref>
        </x14:conditionalFormatting>
        <x14:conditionalFormatting xmlns:xm="http://schemas.microsoft.com/office/excel/2006/main">
          <x14:cfRule type="expression" priority="846" id="{F823A16F-DBFC-44EF-9407-FA65023E7B95}">
            <xm:f>$AK120&lt;=Données!$B$2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E120:I120</xm:sqref>
        </x14:conditionalFormatting>
        <x14:conditionalFormatting xmlns:xm="http://schemas.microsoft.com/office/excel/2006/main">
          <x14:cfRule type="containsText" priority="841" operator="containsText" id="{54F17A56-832B-4DA6-A86A-4F4DC3698911}">
            <xm:f>NOT(ISERROR(SEARCH("Non",A120)))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42" operator="containsText" id="{5E50FCE9-4452-4D12-9388-476795FFBA6B}">
            <xm:f>NOT(ISERROR(SEARCH("vérifier",A120)))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A120</xm:sqref>
        </x14:conditionalFormatting>
        <x14:conditionalFormatting xmlns:xm="http://schemas.microsoft.com/office/excel/2006/main">
          <x14:cfRule type="containsText" priority="838" operator="containsText" id="{84E81633-42B6-408A-94E6-E1A9B269183C}">
            <xm:f>NOT(ISERROR(SEARCH("X",K120)))</xm:f>
            <xm:f>"X"</xm:f>
            <x14:dxf>
              <font>
                <color rgb="FFC00000"/>
              </font>
            </x14:dxf>
          </x14:cfRule>
          <xm:sqref>K120:W120</xm:sqref>
        </x14:conditionalFormatting>
        <x14:conditionalFormatting xmlns:xm="http://schemas.microsoft.com/office/excel/2006/main">
          <x14:cfRule type="expression" priority="836" id="{353756B9-2C44-4B7C-BDF7-088E68E10100}">
            <xm:f>$AK119&lt;=Données!$B$2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E119:I119</xm:sqref>
        </x14:conditionalFormatting>
        <x14:conditionalFormatting xmlns:xm="http://schemas.microsoft.com/office/excel/2006/main">
          <x14:cfRule type="expression" priority="832" id="{F9D10C71-F2F1-48B2-ACF3-05CC5339393C}">
            <xm:f>$AK119&lt;=Données!$B$2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AJ119:AL119</xm:sqref>
        </x14:conditionalFormatting>
        <x14:conditionalFormatting xmlns:xm="http://schemas.microsoft.com/office/excel/2006/main">
          <x14:cfRule type="containsText" priority="834" operator="containsText" id="{AD3B9757-B7D4-4110-BA92-9E95477E7FB7}">
            <xm:f>NOT(ISERROR(SEARCH("Non",A119)))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35" operator="containsText" id="{1DA16D05-B46F-45E9-B7F8-65812630F97F}">
            <xm:f>NOT(ISERROR(SEARCH("vérifier",A119)))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A119</xm:sqref>
        </x14:conditionalFormatting>
        <x14:conditionalFormatting xmlns:xm="http://schemas.microsoft.com/office/excel/2006/main">
          <x14:cfRule type="containsText" priority="829" operator="containsText" id="{88EAE542-EFF7-40C8-A61F-772E2DB1EBDC}">
            <xm:f>NOT(ISERROR(SEARCH("X",K119)))</xm:f>
            <xm:f>"X"</xm:f>
            <x14:dxf>
              <font>
                <color rgb="FFC00000"/>
              </font>
            </x14:dxf>
          </x14:cfRule>
          <xm:sqref>K119:W119</xm:sqref>
        </x14:conditionalFormatting>
        <x14:conditionalFormatting xmlns:xm="http://schemas.microsoft.com/office/excel/2006/main">
          <x14:cfRule type="containsText" priority="828" operator="containsText" id="{1AD6A29B-32EB-4F21-9EE3-F76BA77F703C}">
            <xm:f>NOT(ISERROR(SEARCH("X",Z121)))</xm:f>
            <xm:f>"X"</xm:f>
            <x14:dxf>
              <font>
                <color rgb="FFC00000"/>
              </font>
            </x14:dxf>
          </x14:cfRule>
          <xm:sqref>Z121:AF122 AH121:AH122</xm:sqref>
        </x14:conditionalFormatting>
        <x14:conditionalFormatting xmlns:xm="http://schemas.microsoft.com/office/excel/2006/main">
          <x14:cfRule type="containsText" priority="827" operator="containsText" id="{6165379B-9B48-44E0-B0AC-D01DD2883FFD}">
            <xm:f>NOT(ISERROR(SEARCH("X",K118)))</xm:f>
            <xm:f>"X"</xm:f>
            <x14:dxf>
              <font>
                <color rgb="FFC00000"/>
              </font>
            </x14:dxf>
          </x14:cfRule>
          <xm:sqref>K118:AE118</xm:sqref>
        </x14:conditionalFormatting>
        <x14:conditionalFormatting xmlns:xm="http://schemas.microsoft.com/office/excel/2006/main">
          <x14:cfRule type="expression" priority="826" id="{206DA774-ADFF-48B1-99C2-1D65AFC7F5A9}">
            <xm:f>$AK118&lt;=Données!$B$2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AJ118:AL118</xm:sqref>
        </x14:conditionalFormatting>
        <x14:conditionalFormatting xmlns:xm="http://schemas.microsoft.com/office/excel/2006/main">
          <x14:cfRule type="containsText" priority="823" operator="containsText" id="{AE4C80D4-70E1-4AB7-9AF1-4C5DF0447F50}">
            <xm:f>NOT(ISERROR(SEARCH("Non",A118)))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24" operator="containsText" id="{A31F165B-40A9-434D-B2B0-ACC50B69041E}">
            <xm:f>NOT(ISERROR(SEARCH("vérifier",A118)))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A118</xm:sqref>
        </x14:conditionalFormatting>
        <x14:conditionalFormatting xmlns:xm="http://schemas.microsoft.com/office/excel/2006/main">
          <x14:cfRule type="expression" priority="821" id="{567BE507-8BEE-47AF-B9A2-CD996D025491}">
            <xm:f>$AK118&lt;=Données!$B$2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E118:I118</xm:sqref>
        </x14:conditionalFormatting>
        <x14:conditionalFormatting xmlns:xm="http://schemas.microsoft.com/office/excel/2006/main">
          <x14:cfRule type="containsText" priority="818" operator="containsText" id="{2B4ABEAC-01CD-46BA-9873-FB6D2258EFD0}">
            <xm:f>NOT(ISERROR(SEARCH("X",K117)))</xm:f>
            <xm:f>"X"</xm:f>
            <x14:dxf>
              <font>
                <color rgb="FFC00000"/>
              </font>
            </x14:dxf>
          </x14:cfRule>
          <xm:sqref>K117:AF117 AH117</xm:sqref>
        </x14:conditionalFormatting>
        <x14:conditionalFormatting xmlns:xm="http://schemas.microsoft.com/office/excel/2006/main">
          <x14:cfRule type="expression" priority="816" id="{A9C5479B-E757-4F98-8DC8-33E857A423E9}">
            <xm:f>$AK117&lt;=Données!$B$2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AJ117:AL117</xm:sqref>
        </x14:conditionalFormatting>
        <x14:conditionalFormatting xmlns:xm="http://schemas.microsoft.com/office/excel/2006/main">
          <x14:cfRule type="expression" priority="817" id="{EBFBB5E0-4DF1-4442-932C-00ABDE8F86FB}">
            <xm:f>$AK117&lt;=Données!$B$2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E117:I117</xm:sqref>
        </x14:conditionalFormatting>
        <x14:conditionalFormatting xmlns:xm="http://schemas.microsoft.com/office/excel/2006/main">
          <x14:cfRule type="containsText" priority="812" operator="containsText" id="{C412CE22-7A67-4267-B07B-2B9BE384DFE2}">
            <xm:f>NOT(ISERROR(SEARCH("Non",A117)))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13" operator="containsText" id="{9DFE390F-BAAB-4ADA-8DFD-B03595881B7F}">
            <xm:f>NOT(ISERROR(SEARCH("vérifier",A117)))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A117</xm:sqref>
        </x14:conditionalFormatting>
        <x14:conditionalFormatting xmlns:xm="http://schemas.microsoft.com/office/excel/2006/main">
          <x14:cfRule type="containsText" priority="808" operator="containsText" id="{0BF1218B-443F-4851-A8A8-4CFE6DCD55E6}">
            <xm:f>NOT(ISERROR(SEARCH("X",K116)))</xm:f>
            <xm:f>"X"</xm:f>
            <x14:dxf>
              <font>
                <color rgb="FFC00000"/>
              </font>
            </x14:dxf>
          </x14:cfRule>
          <xm:sqref>K116:AF116 AH116</xm:sqref>
        </x14:conditionalFormatting>
        <x14:conditionalFormatting xmlns:xm="http://schemas.microsoft.com/office/excel/2006/main">
          <x14:cfRule type="expression" priority="803" id="{9C830A08-0090-478B-A550-6128FD86AD2D}">
            <xm:f>$AK116&lt;=Données!$B$2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AJ116:AL116</xm:sqref>
        </x14:conditionalFormatting>
        <x14:conditionalFormatting xmlns:xm="http://schemas.microsoft.com/office/excel/2006/main">
          <x14:cfRule type="expression" priority="806" id="{6C9E710E-275B-433E-AF18-CB98FA2DF4BA}">
            <xm:f>$AK116&lt;=Données!$B$2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E116:I116</xm:sqref>
        </x14:conditionalFormatting>
        <x14:conditionalFormatting xmlns:xm="http://schemas.microsoft.com/office/excel/2006/main">
          <x14:cfRule type="containsText" priority="804" operator="containsText" id="{E0F57D81-E57E-4BCC-AC7A-DA7FEFDF7DEB}">
            <xm:f>NOT(ISERROR(SEARCH("Non",A116)))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05" operator="containsText" id="{6D287942-2301-49B5-9143-BD5E1DB9CE2D}">
            <xm:f>NOT(ISERROR(SEARCH("vérifier",A116)))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A116</xm:sqref>
        </x14:conditionalFormatting>
        <x14:conditionalFormatting xmlns:xm="http://schemas.microsoft.com/office/excel/2006/main">
          <x14:cfRule type="containsText" priority="799" operator="containsText" id="{30F0539A-F9D8-43A3-A52D-7238013C4467}">
            <xm:f>NOT(ISERROR(SEARCH("X",K115)))</xm:f>
            <xm:f>"X"</xm:f>
            <x14:dxf>
              <font>
                <color rgb="FFC00000"/>
              </font>
            </x14:dxf>
          </x14:cfRule>
          <xm:sqref>K115:AF115 AH115</xm:sqref>
        </x14:conditionalFormatting>
        <x14:conditionalFormatting xmlns:xm="http://schemas.microsoft.com/office/excel/2006/main">
          <x14:cfRule type="expression" priority="794" id="{3BA3CE89-21EA-4D78-AB17-B0BE37C6233E}">
            <xm:f>$AK115&lt;=Données!$B$2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AJ115:AL115</xm:sqref>
        </x14:conditionalFormatting>
        <x14:conditionalFormatting xmlns:xm="http://schemas.microsoft.com/office/excel/2006/main">
          <x14:cfRule type="expression" priority="797" id="{0DA8E9B0-A204-427A-BC92-4127D8266A87}">
            <xm:f>$AK115&lt;=Données!$B$2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E115:I115</xm:sqref>
        </x14:conditionalFormatting>
        <x14:conditionalFormatting xmlns:xm="http://schemas.microsoft.com/office/excel/2006/main">
          <x14:cfRule type="containsText" priority="795" operator="containsText" id="{3C944A1D-85EB-4741-A996-0FB918CACF18}">
            <xm:f>NOT(ISERROR(SEARCH("Non",A115)))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96" operator="containsText" id="{501DD4F9-8E89-4C02-8DD6-9B8DEAE39562}">
            <xm:f>NOT(ISERROR(SEARCH("vérifier",A115)))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A115</xm:sqref>
        </x14:conditionalFormatting>
        <x14:conditionalFormatting xmlns:xm="http://schemas.microsoft.com/office/excel/2006/main">
          <x14:cfRule type="containsText" priority="791" operator="containsText" id="{778C6B68-4852-4BDB-843A-7A379306E10A}">
            <xm:f>NOT(ISERROR(SEARCH("X",X114)))</xm:f>
            <xm:f>"X"</xm:f>
            <x14:dxf>
              <font>
                <color rgb="FFC00000"/>
              </font>
            </x14:dxf>
          </x14:cfRule>
          <xm:sqref>X114:AF114 AH114</xm:sqref>
        </x14:conditionalFormatting>
        <x14:conditionalFormatting xmlns:xm="http://schemas.microsoft.com/office/excel/2006/main">
          <x14:cfRule type="expression" priority="788" id="{C2CAA4AD-0D11-4D80-AA98-0E92499A21B0}">
            <xm:f>$AK114&lt;=Données!$B$2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E114:I114</xm:sqref>
        </x14:conditionalFormatting>
        <x14:conditionalFormatting xmlns:xm="http://schemas.microsoft.com/office/excel/2006/main">
          <x14:cfRule type="containsText" priority="789" operator="containsText" id="{1F05180E-7537-406F-8733-C614B109C860}">
            <xm:f>NOT(ISERROR(SEARCH("X",K114)))</xm:f>
            <xm:f>"X"</xm:f>
            <x14:dxf>
              <font>
                <color rgb="FFC00000"/>
              </font>
            </x14:dxf>
          </x14:cfRule>
          <xm:sqref>K114:W114</xm:sqref>
        </x14:conditionalFormatting>
        <x14:conditionalFormatting xmlns:xm="http://schemas.microsoft.com/office/excel/2006/main">
          <x14:cfRule type="expression" priority="784" id="{7E9F1107-A69A-4A05-9B44-EF66909D9080}">
            <xm:f>$AK114&lt;=Données!$B$2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AJ114:AL114</xm:sqref>
        </x14:conditionalFormatting>
        <x14:conditionalFormatting xmlns:xm="http://schemas.microsoft.com/office/excel/2006/main">
          <x14:cfRule type="containsText" priority="786" operator="containsText" id="{E638D459-4A16-490A-B04A-CBD192D95015}">
            <xm:f>NOT(ISERROR(SEARCH("Non",A114)))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87" operator="containsText" id="{C3BB741C-9737-40E6-903D-2F568E4A335A}">
            <xm:f>NOT(ISERROR(SEARCH("vérifier",A114)))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A114</xm:sqref>
        </x14:conditionalFormatting>
        <x14:conditionalFormatting xmlns:xm="http://schemas.microsoft.com/office/excel/2006/main">
          <x14:cfRule type="expression" priority="779" id="{59E33296-605D-4924-9FDF-F6F7E401F26F}">
            <xm:f>$AK113&lt;=Données!$B$2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E113:I113</xm:sqref>
        </x14:conditionalFormatting>
        <x14:conditionalFormatting xmlns:xm="http://schemas.microsoft.com/office/excel/2006/main">
          <x14:cfRule type="containsText" priority="780" operator="containsText" id="{B31D9C97-3C93-4117-8523-B729B9F5015D}">
            <xm:f>NOT(ISERROR(SEARCH("X",K113)))</xm:f>
            <xm:f>"X"</xm:f>
            <x14:dxf>
              <font>
                <color rgb="FFC00000"/>
              </font>
            </x14:dxf>
          </x14:cfRule>
          <xm:sqref>K113:AE113</xm:sqref>
        </x14:conditionalFormatting>
        <x14:conditionalFormatting xmlns:xm="http://schemas.microsoft.com/office/excel/2006/main">
          <x14:cfRule type="expression" priority="775" id="{32CA54BD-DBAF-4832-8A25-EB7C19AA402E}">
            <xm:f>$AK113&lt;=Données!$B$2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AJ113:AL113</xm:sqref>
        </x14:conditionalFormatting>
        <x14:conditionalFormatting xmlns:xm="http://schemas.microsoft.com/office/excel/2006/main">
          <x14:cfRule type="containsText" priority="777" operator="containsText" id="{B572D0A1-2081-4C5B-B293-426BBE46AD3A}">
            <xm:f>NOT(ISERROR(SEARCH("Non",A113)))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78" operator="containsText" id="{E2D394F2-05C8-4CBF-A8A1-BC79730691C2}">
            <xm:f>NOT(ISERROR(SEARCH("vérifier",A113)))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A113</xm:sqref>
        </x14:conditionalFormatting>
        <x14:conditionalFormatting xmlns:xm="http://schemas.microsoft.com/office/excel/2006/main">
          <x14:cfRule type="expression" priority="770" id="{5C09B30A-3604-4BC0-86C3-AC5C350A15CE}">
            <xm:f>$AK112&lt;=Données!$B$2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E112:I112</xm:sqref>
        </x14:conditionalFormatting>
        <x14:conditionalFormatting xmlns:xm="http://schemas.microsoft.com/office/excel/2006/main">
          <x14:cfRule type="containsText" priority="771" operator="containsText" id="{37CBE5D0-C563-4FD6-BC6E-A7FEBEB37156}">
            <xm:f>NOT(ISERROR(SEARCH("X",K111)))</xm:f>
            <xm:f>"X"</xm:f>
            <x14:dxf>
              <font>
                <color rgb="FFC00000"/>
              </font>
            </x14:dxf>
          </x14:cfRule>
          <xm:sqref>P111:W111 K112:W112 X111:AE112</xm:sqref>
        </x14:conditionalFormatting>
        <x14:conditionalFormatting xmlns:xm="http://schemas.microsoft.com/office/excel/2006/main">
          <x14:cfRule type="expression" priority="766" id="{0BD60CC1-2E7A-40BF-8FA2-BF4D7CA46A46}">
            <xm:f>$AK111&lt;=Données!$B$2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AJ111:AL112</xm:sqref>
        </x14:conditionalFormatting>
        <x14:conditionalFormatting xmlns:xm="http://schemas.microsoft.com/office/excel/2006/main">
          <x14:cfRule type="containsText" priority="768" operator="containsText" id="{0CD2465E-DA34-4969-A9A1-D98A167C61CC}">
            <xm:f>NOT(ISERROR(SEARCH("Non",A112)))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69" operator="containsText" id="{0E8C506A-7158-4949-B2FA-AD638DF8BBD7}">
            <xm:f>NOT(ISERROR(SEARCH("vérifier",A112)))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A112</xm:sqref>
        </x14:conditionalFormatting>
        <x14:conditionalFormatting xmlns:xm="http://schemas.microsoft.com/office/excel/2006/main">
          <x14:cfRule type="containsText" priority="763" operator="containsText" id="{BCE7AFE6-BA94-4F54-B51A-E256F3A1BC0A}">
            <xm:f>NOT(ISERROR(SEARCH("X",K111)))</xm:f>
            <xm:f>"X"</xm:f>
            <x14:dxf>
              <font>
                <color rgb="FFC00000"/>
              </font>
            </x14:dxf>
          </x14:cfRule>
          <xm:sqref>K111:O111</xm:sqref>
        </x14:conditionalFormatting>
        <x14:conditionalFormatting xmlns:xm="http://schemas.microsoft.com/office/excel/2006/main">
          <x14:cfRule type="containsText" priority="760" operator="containsText" id="{AAB8F1B0-6F41-4C8F-9CE0-747418196DED}">
            <xm:f>NOT(ISERROR(SEARCH("Non",A111)))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61" operator="containsText" id="{CE593539-FD57-4774-B72A-90A8271ACF21}">
            <xm:f>NOT(ISERROR(SEARCH("vérifier",A111)))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A111</xm:sqref>
        </x14:conditionalFormatting>
        <x14:conditionalFormatting xmlns:xm="http://schemas.microsoft.com/office/excel/2006/main">
          <x14:cfRule type="expression" priority="758" id="{24B1F716-4318-4AB1-A1B0-EF8DC5AF1E40}">
            <xm:f>$AK111&lt;=Données!$B$2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E111:I111</xm:sqref>
        </x14:conditionalFormatting>
        <x14:conditionalFormatting xmlns:xm="http://schemas.microsoft.com/office/excel/2006/main">
          <x14:cfRule type="expression" priority="753" id="{40A1E676-8376-47AA-84BC-BCB3056BD9F8}">
            <xm:f>$AK110&lt;=Données!$B$2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E110:I110</xm:sqref>
        </x14:conditionalFormatting>
        <x14:conditionalFormatting xmlns:xm="http://schemas.microsoft.com/office/excel/2006/main">
          <x14:cfRule type="containsText" priority="754" operator="containsText" id="{4E8A5998-C93C-4041-ADBD-37480067AAB0}">
            <xm:f>NOT(ISERROR(SEARCH("X",K110)))</xm:f>
            <xm:f>"X"</xm:f>
            <x14:dxf>
              <font>
                <color rgb="FFC00000"/>
              </font>
            </x14:dxf>
          </x14:cfRule>
          <xm:sqref>K110:AE110</xm:sqref>
        </x14:conditionalFormatting>
        <x14:conditionalFormatting xmlns:xm="http://schemas.microsoft.com/office/excel/2006/main">
          <x14:cfRule type="expression" priority="749" id="{F44067E4-6F2C-4E83-89A1-988128C9B1AC}">
            <xm:f>$AK110&lt;=Données!$B$2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AJ110:AL110</xm:sqref>
        </x14:conditionalFormatting>
        <x14:conditionalFormatting xmlns:xm="http://schemas.microsoft.com/office/excel/2006/main">
          <x14:cfRule type="containsText" priority="751" operator="containsText" id="{E5ED4865-E32A-40C4-9BD2-B4B413B18277}">
            <xm:f>NOT(ISERROR(SEARCH("Non",A110)))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52" operator="containsText" id="{374C2C09-B7A6-458B-B597-14AC5BF7AE81}">
            <xm:f>NOT(ISERROR(SEARCH("vérifier",A110)))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A110</xm:sqref>
        </x14:conditionalFormatting>
        <x14:conditionalFormatting xmlns:xm="http://schemas.microsoft.com/office/excel/2006/main">
          <x14:cfRule type="expression" priority="744" id="{BE287870-43F8-4950-8574-3EC09FE6FAF3}">
            <xm:f>$AK109&lt;=Données!$B$2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E109:I109</xm:sqref>
        </x14:conditionalFormatting>
        <x14:conditionalFormatting xmlns:xm="http://schemas.microsoft.com/office/excel/2006/main">
          <x14:cfRule type="containsText" priority="745" operator="containsText" id="{B098CEE5-E50F-444F-A514-5593C367A768}">
            <xm:f>NOT(ISERROR(SEARCH("X",K109)))</xm:f>
            <xm:f>"X"</xm:f>
            <x14:dxf>
              <font>
                <color rgb="FFC00000"/>
              </font>
            </x14:dxf>
          </x14:cfRule>
          <xm:sqref>K109:AE109</xm:sqref>
        </x14:conditionalFormatting>
        <x14:conditionalFormatting xmlns:xm="http://schemas.microsoft.com/office/excel/2006/main">
          <x14:cfRule type="expression" priority="740" id="{4BCA7CB8-B421-4D1C-A594-F437A8EA657F}">
            <xm:f>$AK109&lt;=Données!$B$2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AJ109:AL109</xm:sqref>
        </x14:conditionalFormatting>
        <x14:conditionalFormatting xmlns:xm="http://schemas.microsoft.com/office/excel/2006/main">
          <x14:cfRule type="containsText" priority="742" operator="containsText" id="{93C7889C-DD3A-461D-B25B-2A1DA0CAA010}">
            <xm:f>NOT(ISERROR(SEARCH("Non",A109)))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43" operator="containsText" id="{325C7279-B70C-492D-9AE6-B0055E5C6D2D}">
            <xm:f>NOT(ISERROR(SEARCH("vérifier",A109)))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A109</xm:sqref>
        </x14:conditionalFormatting>
        <x14:conditionalFormatting xmlns:xm="http://schemas.microsoft.com/office/excel/2006/main">
          <x14:cfRule type="expression" priority="735" id="{1C3D3039-20A1-461D-B7B6-3F16E1D89774}">
            <xm:f>$AK108&lt;=Données!$B$2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E108:I108</xm:sqref>
        </x14:conditionalFormatting>
        <x14:conditionalFormatting xmlns:xm="http://schemas.microsoft.com/office/excel/2006/main">
          <x14:cfRule type="containsText" priority="736" operator="containsText" id="{8CBAFA35-F8EA-4B3B-BBD6-5F8E918E67A6}">
            <xm:f>NOT(ISERROR(SEARCH("X",K108)))</xm:f>
            <xm:f>"X"</xm:f>
            <x14:dxf>
              <font>
                <color rgb="FFC00000"/>
              </font>
            </x14:dxf>
          </x14:cfRule>
          <xm:sqref>K108:AE108</xm:sqref>
        </x14:conditionalFormatting>
        <x14:conditionalFormatting xmlns:xm="http://schemas.microsoft.com/office/excel/2006/main">
          <x14:cfRule type="expression" priority="731" id="{0607D404-D25D-4088-9D1B-1162EDC8E207}">
            <xm:f>$AK108&lt;=Données!$B$2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AJ108:AL108</xm:sqref>
        </x14:conditionalFormatting>
        <x14:conditionalFormatting xmlns:xm="http://schemas.microsoft.com/office/excel/2006/main">
          <x14:cfRule type="containsText" priority="733" operator="containsText" id="{D8AFD094-CB86-46E9-AEC4-066E430C6695}">
            <xm:f>NOT(ISERROR(SEARCH("Non",A108)))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34" operator="containsText" id="{74155AAC-822A-4E19-9512-93F56F9C554C}">
            <xm:f>NOT(ISERROR(SEARCH("vérifier",A108)))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A108</xm:sqref>
        </x14:conditionalFormatting>
        <x14:conditionalFormatting xmlns:xm="http://schemas.microsoft.com/office/excel/2006/main">
          <x14:cfRule type="expression" priority="726" id="{4D4214E7-F99F-4D24-8EA4-EAE593133436}">
            <xm:f>$AK107&lt;=Données!$B$2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E107:I107</xm:sqref>
        </x14:conditionalFormatting>
        <x14:conditionalFormatting xmlns:xm="http://schemas.microsoft.com/office/excel/2006/main">
          <x14:cfRule type="containsText" priority="727" operator="containsText" id="{4521F066-CAE2-4650-A2F3-B14ECCDAA5C0}">
            <xm:f>NOT(ISERROR(SEARCH("X",K107)))</xm:f>
            <xm:f>"X"</xm:f>
            <x14:dxf>
              <font>
                <color rgb="FFC00000"/>
              </font>
            </x14:dxf>
          </x14:cfRule>
          <xm:sqref>K107:AE107</xm:sqref>
        </x14:conditionalFormatting>
        <x14:conditionalFormatting xmlns:xm="http://schemas.microsoft.com/office/excel/2006/main">
          <x14:cfRule type="expression" priority="722" id="{57E7CBF0-0112-4E9E-AFC1-23115898F439}">
            <xm:f>$AK107&lt;=Données!$B$2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AJ107:AL107</xm:sqref>
        </x14:conditionalFormatting>
        <x14:conditionalFormatting xmlns:xm="http://schemas.microsoft.com/office/excel/2006/main">
          <x14:cfRule type="containsText" priority="724" operator="containsText" id="{D97A3DD3-7037-4D47-866D-B0BABDC32E22}">
            <xm:f>NOT(ISERROR(SEARCH("Non",A107)))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25" operator="containsText" id="{6B2983C2-D91A-45E8-9A8A-7013652E1973}">
            <xm:f>NOT(ISERROR(SEARCH("vérifier",A107)))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A107</xm:sqref>
        </x14:conditionalFormatting>
        <x14:conditionalFormatting xmlns:xm="http://schemas.microsoft.com/office/excel/2006/main">
          <x14:cfRule type="containsText" priority="719" operator="containsText" id="{8C3CFF21-AFC5-4F65-A197-245D758CF1FF}">
            <xm:f>NOT(ISERROR(SEARCH("X",K105)))</xm:f>
            <xm:f>"X"</xm:f>
            <x14:dxf>
              <font>
                <color rgb="FFC00000"/>
              </font>
            </x14:dxf>
          </x14:cfRule>
          <xm:sqref>K105:AE106</xm:sqref>
        </x14:conditionalFormatting>
        <x14:conditionalFormatting xmlns:xm="http://schemas.microsoft.com/office/excel/2006/main">
          <x14:cfRule type="expression" priority="718" id="{3F164751-5A4D-493E-9601-CB6F77341D22}">
            <xm:f>$AK105&lt;=Données!$B$2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AJ105:AL106</xm:sqref>
        </x14:conditionalFormatting>
        <x14:conditionalFormatting xmlns:xm="http://schemas.microsoft.com/office/excel/2006/main">
          <x14:cfRule type="expression" priority="716" id="{EE96032F-8043-4263-A4FB-7AC5D480CC98}">
            <xm:f>$AK105&lt;=Données!$B$2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E105:I105</xm:sqref>
        </x14:conditionalFormatting>
        <x14:conditionalFormatting xmlns:xm="http://schemas.microsoft.com/office/excel/2006/main">
          <x14:cfRule type="containsText" priority="714" operator="containsText" id="{925AE077-E78D-465B-9165-4141399BFF0F}">
            <xm:f>NOT(ISERROR(SEARCH("Non",A105)))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15" operator="containsText" id="{D9D33173-9A9E-49D2-B2A0-BB29D58DCB0A}">
            <xm:f>NOT(ISERROR(SEARCH("vérifier",A105)))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A105</xm:sqref>
        </x14:conditionalFormatting>
        <x14:conditionalFormatting xmlns:xm="http://schemas.microsoft.com/office/excel/2006/main">
          <x14:cfRule type="expression" priority="709" id="{6E649769-EA17-48DA-B8C4-15BE84D09646}">
            <xm:f>$AK106&lt;=Données!$B$2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E106:I106</xm:sqref>
        </x14:conditionalFormatting>
        <x14:conditionalFormatting xmlns:xm="http://schemas.microsoft.com/office/excel/2006/main">
          <x14:cfRule type="containsText" priority="707" operator="containsText" id="{29639978-1F49-4460-872F-EBF2B5CFC23B}">
            <xm:f>NOT(ISERROR(SEARCH("Non",A106)))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08" operator="containsText" id="{D606CDB7-6A1B-42A6-A71D-63CA31B305E5}">
            <xm:f>NOT(ISERROR(SEARCH("vérifier",A106)))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A106</xm:sqref>
        </x14:conditionalFormatting>
        <x14:conditionalFormatting xmlns:xm="http://schemas.microsoft.com/office/excel/2006/main">
          <x14:cfRule type="containsText" priority="703" operator="containsText" id="{3AF0FE1B-95EB-49E7-A147-D07AE79FCCA8}">
            <xm:f>NOT(ISERROR(SEARCH("X",K104)))</xm:f>
            <xm:f>"X"</xm:f>
            <x14:dxf>
              <font>
                <color rgb="FFC00000"/>
              </font>
            </x14:dxf>
          </x14:cfRule>
          <xm:sqref>K104:AE104</xm:sqref>
        </x14:conditionalFormatting>
        <x14:conditionalFormatting xmlns:xm="http://schemas.microsoft.com/office/excel/2006/main">
          <x14:cfRule type="expression" priority="702" id="{102B2876-3B9B-4215-AA4A-5A8CB9887A24}">
            <xm:f>$AK104&lt;=Données!$B$2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AJ104:AL104</xm:sqref>
        </x14:conditionalFormatting>
        <x14:conditionalFormatting xmlns:xm="http://schemas.microsoft.com/office/excel/2006/main">
          <x14:cfRule type="expression" priority="700" id="{837167F5-A9B8-46E2-8B41-21114A62AEB8}">
            <xm:f>$AK104&lt;=Données!$B$2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E104:I104</xm:sqref>
        </x14:conditionalFormatting>
        <x14:conditionalFormatting xmlns:xm="http://schemas.microsoft.com/office/excel/2006/main">
          <x14:cfRule type="containsText" priority="698" operator="containsText" id="{78F79AAC-A8CE-48CB-B8B1-FE62C2A19EF9}">
            <xm:f>NOT(ISERROR(SEARCH("Non",A104)))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99" operator="containsText" id="{0998EF24-C65B-4D63-9403-712FE4A16BBB}">
            <xm:f>NOT(ISERROR(SEARCH("vérifier",A104)))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A104</xm:sqref>
        </x14:conditionalFormatting>
        <x14:conditionalFormatting xmlns:xm="http://schemas.microsoft.com/office/excel/2006/main">
          <x14:cfRule type="expression" priority="692" id="{0364C342-3ED6-4FF5-B4B9-3A1B4ED9E14E}">
            <xm:f>$AK103&lt;=Données!$B$2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E103:I103</xm:sqref>
        </x14:conditionalFormatting>
        <x14:conditionalFormatting xmlns:xm="http://schemas.microsoft.com/office/excel/2006/main">
          <x14:cfRule type="containsText" priority="693" operator="containsText" id="{A5327713-6360-42AE-9347-03ACA5A00D1B}">
            <xm:f>NOT(ISERROR(SEARCH("X",K103)))</xm:f>
            <xm:f>"X"</xm:f>
            <x14:dxf>
              <font>
                <color rgb="FFC00000"/>
              </font>
            </x14:dxf>
          </x14:cfRule>
          <xm:sqref>K103:AE103</xm:sqref>
        </x14:conditionalFormatting>
        <x14:conditionalFormatting xmlns:xm="http://schemas.microsoft.com/office/excel/2006/main">
          <x14:cfRule type="expression" priority="688" id="{6E3443F7-5112-40D3-BD95-1E1007476875}">
            <xm:f>$AK103&lt;=Données!$B$2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AJ103:AL103</xm:sqref>
        </x14:conditionalFormatting>
        <x14:conditionalFormatting xmlns:xm="http://schemas.microsoft.com/office/excel/2006/main">
          <x14:cfRule type="containsText" priority="690" operator="containsText" id="{AA1FE335-9B30-4327-994E-71DE1172112E}">
            <xm:f>NOT(ISERROR(SEARCH("Non",A103)))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91" operator="containsText" id="{6A65B19C-4A4D-4F42-A58F-35B49AC5D876}">
            <xm:f>NOT(ISERROR(SEARCH("vérifier",A103)))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A103</xm:sqref>
        </x14:conditionalFormatting>
        <x14:conditionalFormatting xmlns:xm="http://schemas.microsoft.com/office/excel/2006/main">
          <x14:cfRule type="expression" priority="681" id="{853E773A-597C-4DE4-84B0-8DF164485D88}">
            <xm:f>$AK102&lt;=Données!$B$2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E102:I102</xm:sqref>
        </x14:conditionalFormatting>
        <x14:conditionalFormatting xmlns:xm="http://schemas.microsoft.com/office/excel/2006/main">
          <x14:cfRule type="expression" priority="677" id="{DF25D331-A519-45A5-9224-0ED916651EB7}">
            <xm:f>$AK102&lt;=Données!$B$2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AJ102:AL102</xm:sqref>
        </x14:conditionalFormatting>
        <x14:conditionalFormatting xmlns:xm="http://schemas.microsoft.com/office/excel/2006/main">
          <x14:cfRule type="containsText" priority="679" operator="containsText" id="{EF2CB65B-FF4A-4398-825D-DE5DFEBC5F49}">
            <xm:f>NOT(ISERROR(SEARCH("Non",A102)))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80" operator="containsText" id="{A0A22D04-3413-49D6-9308-3B5D4E2301B3}">
            <xm:f>NOT(ISERROR(SEARCH("vérifier",A102)))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A102</xm:sqref>
        </x14:conditionalFormatting>
        <x14:conditionalFormatting xmlns:xm="http://schemas.microsoft.com/office/excel/2006/main">
          <x14:cfRule type="containsText" priority="683" operator="containsText" id="{E1648D86-0629-46F0-B427-E1B0FF4D760B}">
            <xm:f>NOT(ISERROR(SEARCH("X",K473)))</xm:f>
            <xm:f>"X"</xm:f>
            <x14:dxf>
              <font>
                <color rgb="FFC00000"/>
              </font>
            </x14:dxf>
          </x14:cfRule>
          <xm:sqref>K102:T102 X102:AE102</xm:sqref>
        </x14:conditionalFormatting>
        <x14:conditionalFormatting xmlns:xm="http://schemas.microsoft.com/office/excel/2006/main">
          <x14:cfRule type="containsText" priority="684" operator="containsText" id="{26FCA026-79CA-42A8-A5A5-E98077A843C3}">
            <xm:f>NOT(ISERROR(SEARCH("X",W473)))</xm:f>
            <xm:f>"X"</xm:f>
            <x14:dxf>
              <font>
                <color rgb="FFC00000"/>
              </font>
            </x14:dxf>
          </x14:cfRule>
          <xm:sqref>V102:W102</xm:sqref>
        </x14:conditionalFormatting>
        <x14:conditionalFormatting xmlns:xm="http://schemas.microsoft.com/office/excel/2006/main">
          <x14:cfRule type="containsText" priority="685" operator="containsText" id="{F510202C-20BC-43B0-8161-0E41233D80EA}">
            <xm:f>NOT(ISERROR(SEARCH("X",W473)))</xm:f>
            <xm:f>"X"</xm:f>
            <x14:dxf>
              <font>
                <color rgb="FFC00000"/>
              </font>
            </x14:dxf>
          </x14:cfRule>
          <xm:sqref>U102</xm:sqref>
        </x14:conditionalFormatting>
        <x14:conditionalFormatting xmlns:xm="http://schemas.microsoft.com/office/excel/2006/main">
          <x14:cfRule type="expression" priority="672" id="{66A3AF51-363A-42FF-995A-33DDD95F4105}">
            <xm:f>$AK101&lt;=Données!$B$2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E101:I101</xm:sqref>
        </x14:conditionalFormatting>
        <x14:conditionalFormatting xmlns:xm="http://schemas.microsoft.com/office/excel/2006/main">
          <x14:cfRule type="containsText" priority="673" operator="containsText" id="{2BE4418D-818B-49A1-A072-4631DE8B9014}">
            <xm:f>NOT(ISERROR(SEARCH("X",K100)))</xm:f>
            <xm:f>"X"</xm:f>
            <x14:dxf>
              <font>
                <color rgb="FFC00000"/>
              </font>
            </x14:dxf>
          </x14:cfRule>
          <xm:sqref>K100:AE101</xm:sqref>
        </x14:conditionalFormatting>
        <x14:conditionalFormatting xmlns:xm="http://schemas.microsoft.com/office/excel/2006/main">
          <x14:cfRule type="expression" priority="668" id="{9287A681-F216-4090-83E8-93F03DE43176}">
            <xm:f>$AK100&lt;=Données!$B$2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AJ100:AL101</xm:sqref>
        </x14:conditionalFormatting>
        <x14:conditionalFormatting xmlns:xm="http://schemas.microsoft.com/office/excel/2006/main">
          <x14:cfRule type="containsText" priority="670" operator="containsText" id="{45933E68-0F64-4131-8882-4672697A53CE}">
            <xm:f>NOT(ISERROR(SEARCH("Non",A101)))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71" operator="containsText" id="{C6A43161-0033-454C-890F-2B04DF7C6104}">
            <xm:f>NOT(ISERROR(SEARCH("vérifier",A101)))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A101</xm:sqref>
        </x14:conditionalFormatting>
        <x14:conditionalFormatting xmlns:xm="http://schemas.microsoft.com/office/excel/2006/main">
          <x14:cfRule type="expression" priority="664" id="{2EB6DBFD-AD3A-487C-AA39-D44602ECCB69}">
            <xm:f>$AK100&lt;=Données!$B$2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E100:I100</xm:sqref>
        </x14:conditionalFormatting>
        <x14:conditionalFormatting xmlns:xm="http://schemas.microsoft.com/office/excel/2006/main">
          <x14:cfRule type="containsText" priority="662" operator="containsText" id="{C001BFD4-9D3E-4FD2-9681-937A334E270E}">
            <xm:f>NOT(ISERROR(SEARCH("Non",A100)))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63" operator="containsText" id="{6907729C-1B48-42B2-919C-DBA4D213C0E4}">
            <xm:f>NOT(ISERROR(SEARCH("vérifier",A100)))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A100</xm:sqref>
        </x14:conditionalFormatting>
        <x14:conditionalFormatting xmlns:xm="http://schemas.microsoft.com/office/excel/2006/main">
          <x14:cfRule type="expression" priority="656" id="{3A2C1A02-046D-4289-995C-1ACDA0636812}">
            <xm:f>$AK99&lt;=Données!$B$2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E99:I99</xm:sqref>
        </x14:conditionalFormatting>
        <x14:conditionalFormatting xmlns:xm="http://schemas.microsoft.com/office/excel/2006/main">
          <x14:cfRule type="containsText" priority="657" operator="containsText" id="{999FB7AD-E145-44BB-B4D7-A612252E4E3A}">
            <xm:f>NOT(ISERROR(SEARCH("X",K99)))</xm:f>
            <xm:f>"X"</xm:f>
            <x14:dxf>
              <font>
                <color rgb="FFC00000"/>
              </font>
            </x14:dxf>
          </x14:cfRule>
          <xm:sqref>K99:AE99</xm:sqref>
        </x14:conditionalFormatting>
        <x14:conditionalFormatting xmlns:xm="http://schemas.microsoft.com/office/excel/2006/main">
          <x14:cfRule type="expression" priority="652" id="{CC083734-8D76-4024-8403-994433E9C655}">
            <xm:f>$AK99&lt;=Données!$B$2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AJ99:AL99</xm:sqref>
        </x14:conditionalFormatting>
        <x14:conditionalFormatting xmlns:xm="http://schemas.microsoft.com/office/excel/2006/main">
          <x14:cfRule type="containsText" priority="654" operator="containsText" id="{9A6B4E9E-54BD-4745-8901-B7C0B261DFBB}">
            <xm:f>NOT(ISERROR(SEARCH("Non",A99)))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55" operator="containsText" id="{E8299C63-B35A-4568-B9CB-85A232CDB0C3}">
            <xm:f>NOT(ISERROR(SEARCH("vérifier",A99)))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A99</xm:sqref>
        </x14:conditionalFormatting>
        <x14:conditionalFormatting xmlns:xm="http://schemas.microsoft.com/office/excel/2006/main">
          <x14:cfRule type="expression" priority="647" id="{89BC4D31-67B9-4ACE-A092-E8CE589F56B8}">
            <xm:f>$AK98&lt;=Données!$B$2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E98:I98</xm:sqref>
        </x14:conditionalFormatting>
        <x14:conditionalFormatting xmlns:xm="http://schemas.microsoft.com/office/excel/2006/main">
          <x14:cfRule type="containsText" priority="648" operator="containsText" id="{23437441-7933-4BCF-9464-9EA960C99B97}">
            <xm:f>NOT(ISERROR(SEARCH("X",K98)))</xm:f>
            <xm:f>"X"</xm:f>
            <x14:dxf>
              <font>
                <color rgb="FFC00000"/>
              </font>
            </x14:dxf>
          </x14:cfRule>
          <xm:sqref>K98:W98</xm:sqref>
        </x14:conditionalFormatting>
        <x14:conditionalFormatting xmlns:xm="http://schemas.microsoft.com/office/excel/2006/main">
          <x14:cfRule type="expression" priority="644" id="{0FCADFAC-A397-4A35-A539-AFF90730FA5B}">
            <xm:f>$AK98&lt;=Données!$B$2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AJ98:AL98</xm:sqref>
        </x14:conditionalFormatting>
        <x14:conditionalFormatting xmlns:xm="http://schemas.microsoft.com/office/excel/2006/main">
          <x14:cfRule type="containsText" priority="645" operator="containsText" id="{A72005BB-3D44-4192-9614-B3ED78D5DED6}">
            <xm:f>NOT(ISERROR(SEARCH("Non",A98)))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46" operator="containsText" id="{E1FDECB3-5C07-4A48-96EE-839E36530FA1}">
            <xm:f>NOT(ISERROR(SEARCH("vérifier",A98)))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A98</xm:sqref>
        </x14:conditionalFormatting>
        <x14:conditionalFormatting xmlns:xm="http://schemas.microsoft.com/office/excel/2006/main">
          <x14:cfRule type="containsText" priority="641" operator="containsText" id="{E2A72247-2098-49DE-BC3F-CFBCFC3EE21C}">
            <xm:f>NOT(ISERROR(SEARCH("X",X98)))</xm:f>
            <xm:f>"X"</xm:f>
            <x14:dxf>
              <font>
                <color rgb="FFC00000"/>
              </font>
            </x14:dxf>
          </x14:cfRule>
          <xm:sqref>X98:Y98</xm:sqref>
        </x14:conditionalFormatting>
        <x14:conditionalFormatting xmlns:xm="http://schemas.microsoft.com/office/excel/2006/main">
          <x14:cfRule type="containsText" priority="640" operator="containsText" id="{60B675CD-21BB-4493-A0B9-99D23DD4D6A3}">
            <xm:f>NOT(ISERROR(SEARCH("X",Z98)))</xm:f>
            <xm:f>"X"</xm:f>
            <x14:dxf>
              <font>
                <color rgb="FFC00000"/>
              </font>
            </x14:dxf>
          </x14:cfRule>
          <xm:sqref>Z98:AF98 AH98</xm:sqref>
        </x14:conditionalFormatting>
        <x14:conditionalFormatting xmlns:xm="http://schemas.microsoft.com/office/excel/2006/main">
          <x14:cfRule type="containsText" priority="638" operator="containsText" id="{0B21B090-98CE-400F-B30A-F58A889B2147}">
            <xm:f>NOT(ISERROR(SEARCH("X",K96)))</xm:f>
            <xm:f>"X"</xm:f>
            <x14:dxf>
              <font>
                <color rgb="FFC00000"/>
              </font>
            </x14:dxf>
          </x14:cfRule>
          <xm:sqref>K97:AE97 K96:AF96 AH96</xm:sqref>
        </x14:conditionalFormatting>
        <x14:conditionalFormatting xmlns:xm="http://schemas.microsoft.com/office/excel/2006/main">
          <x14:cfRule type="expression" priority="637" id="{C58353E8-0213-479A-A7BC-0B52BD316394}">
            <xm:f>$AK96&lt;=Données!$B$2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AJ96:AL97</xm:sqref>
        </x14:conditionalFormatting>
        <x14:conditionalFormatting xmlns:xm="http://schemas.microsoft.com/office/excel/2006/main">
          <x14:cfRule type="expression" priority="635" id="{2EC9E378-BAE0-45A4-96E7-F578F2431C7C}">
            <xm:f>$AK97&lt;=Données!$B$2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E97:I97</xm:sqref>
        </x14:conditionalFormatting>
        <x14:conditionalFormatting xmlns:xm="http://schemas.microsoft.com/office/excel/2006/main">
          <x14:cfRule type="containsText" priority="633" operator="containsText" id="{E562B67A-E560-4ADC-AFDC-74E299ABDB7F}">
            <xm:f>NOT(ISERROR(SEARCH("Non",A97)))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34" operator="containsText" id="{4F59A089-2F74-4DD8-8558-007200FF8147}">
            <xm:f>NOT(ISERROR(SEARCH("vérifier",A97)))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A97</xm:sqref>
        </x14:conditionalFormatting>
        <x14:conditionalFormatting xmlns:xm="http://schemas.microsoft.com/office/excel/2006/main">
          <x14:cfRule type="expression" priority="628" id="{4BE91B71-1D6E-445E-A54D-C66F8BF5CB6A}">
            <xm:f>$AK96&lt;=Données!$B$2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E96:I96</xm:sqref>
        </x14:conditionalFormatting>
        <x14:conditionalFormatting xmlns:xm="http://schemas.microsoft.com/office/excel/2006/main">
          <x14:cfRule type="containsText" priority="626" operator="containsText" id="{32807C35-30FC-4452-B6E6-EE0D862E0FDA}">
            <xm:f>NOT(ISERROR(SEARCH("Non",A96)))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27" operator="containsText" id="{B4A1470E-85BD-42AC-B707-37FDF97B2541}">
            <xm:f>NOT(ISERROR(SEARCH("vérifier",A96)))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A96</xm:sqref>
        </x14:conditionalFormatting>
        <x14:conditionalFormatting xmlns:xm="http://schemas.microsoft.com/office/excel/2006/main">
          <x14:cfRule type="expression" priority="620" id="{2FCFCBA9-F849-44F4-96A1-DF19A63AF4C0}">
            <xm:f>$AK93&lt;=Données!$B$2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E93:I94</xm:sqref>
        </x14:conditionalFormatting>
        <x14:conditionalFormatting xmlns:xm="http://schemas.microsoft.com/office/excel/2006/main">
          <x14:cfRule type="containsText" priority="621" operator="containsText" id="{BDC67998-2D40-4149-B5EC-DBAE9C0CC4C7}">
            <xm:f>NOT(ISERROR(SEARCH("X",K93)))</xm:f>
            <xm:f>"X"</xm:f>
            <x14:dxf>
              <font>
                <color rgb="FFC00000"/>
              </font>
            </x14:dxf>
          </x14:cfRule>
          <xm:sqref>K93:AE95</xm:sqref>
        </x14:conditionalFormatting>
        <x14:conditionalFormatting xmlns:xm="http://schemas.microsoft.com/office/excel/2006/main">
          <x14:cfRule type="expression" priority="616" id="{41FD6259-E4AB-4852-ABDA-B89B558D9993}">
            <xm:f>$AK93&lt;=Données!$B$2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AJ93:AL95</xm:sqref>
        </x14:conditionalFormatting>
        <x14:conditionalFormatting xmlns:xm="http://schemas.microsoft.com/office/excel/2006/main">
          <x14:cfRule type="containsText" priority="618" operator="containsText" id="{E7E6828B-C9BF-4EF5-B4DB-EEE3C4D18A68}">
            <xm:f>NOT(ISERROR(SEARCH("Non",A93)))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19" operator="containsText" id="{C07BD012-0BC7-4B01-B098-1F5A93FA56B2}">
            <xm:f>NOT(ISERROR(SEARCH("vérifier",A93)))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A93:A94</xm:sqref>
        </x14:conditionalFormatting>
        <x14:conditionalFormatting xmlns:xm="http://schemas.microsoft.com/office/excel/2006/main">
          <x14:cfRule type="expression" priority="612" id="{773C6BDF-B2AF-4654-B388-32830DE4D1DE}">
            <xm:f>$AK95&lt;=Données!$B$2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E95:I95</xm:sqref>
        </x14:conditionalFormatting>
        <x14:conditionalFormatting xmlns:xm="http://schemas.microsoft.com/office/excel/2006/main">
          <x14:cfRule type="containsText" priority="610" operator="containsText" id="{A7FEB122-C19E-4ECF-B4FF-BB986A3DD0CF}">
            <xm:f>NOT(ISERROR(SEARCH("Non",A95)))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11" operator="containsText" id="{74A32142-2EF3-447D-A0ED-65983716796E}">
            <xm:f>NOT(ISERROR(SEARCH("vérifier",A95)))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A95</xm:sqref>
        </x14:conditionalFormatting>
        <x14:conditionalFormatting xmlns:xm="http://schemas.microsoft.com/office/excel/2006/main">
          <x14:cfRule type="containsText" priority="606" operator="containsText" id="{BCE74BF2-C539-4E7A-9431-C4F0816A7E44}">
            <xm:f>NOT(ISERROR(SEARCH("X",K92)))</xm:f>
            <xm:f>"X"</xm:f>
            <x14:dxf>
              <font>
                <color rgb="FFC00000"/>
              </font>
            </x14:dxf>
          </x14:cfRule>
          <xm:sqref>K92:AE92</xm:sqref>
        </x14:conditionalFormatting>
        <x14:conditionalFormatting xmlns:xm="http://schemas.microsoft.com/office/excel/2006/main">
          <x14:cfRule type="expression" priority="605" id="{012D5C60-BBDC-487C-9560-583AE164B8C6}">
            <xm:f>$AK92&lt;=Données!$B$2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AJ92:AL92</xm:sqref>
        </x14:conditionalFormatting>
        <x14:conditionalFormatting xmlns:xm="http://schemas.microsoft.com/office/excel/2006/main">
          <x14:cfRule type="expression" priority="603" id="{0EEDB674-CF26-4D55-B27A-B9F9CE15407D}">
            <xm:f>$AK92&lt;=Données!$B$2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E92:I92</xm:sqref>
        </x14:conditionalFormatting>
        <x14:conditionalFormatting xmlns:xm="http://schemas.microsoft.com/office/excel/2006/main">
          <x14:cfRule type="containsText" priority="601" operator="containsText" id="{B8243C25-935A-4E51-BD8C-BD47596ED1A0}">
            <xm:f>NOT(ISERROR(SEARCH("Non",A92)))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02" operator="containsText" id="{5C1C1671-363E-4C55-A36B-13B431B2C9DF}">
            <xm:f>NOT(ISERROR(SEARCH("vérifier",A92)))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A92</xm:sqref>
        </x14:conditionalFormatting>
        <x14:conditionalFormatting xmlns:xm="http://schemas.microsoft.com/office/excel/2006/main">
          <x14:cfRule type="containsText" priority="597" operator="containsText" id="{05E16F3B-1D05-42AF-B8AD-AF2221FC545B}">
            <xm:f>NOT(ISERROR(SEARCH("X",K90)))</xm:f>
            <xm:f>"X"</xm:f>
            <x14:dxf>
              <font>
                <color rgb="FFC00000"/>
              </font>
            </x14:dxf>
          </x14:cfRule>
          <xm:sqref>K90:AE91</xm:sqref>
        </x14:conditionalFormatting>
        <x14:conditionalFormatting xmlns:xm="http://schemas.microsoft.com/office/excel/2006/main">
          <x14:cfRule type="expression" priority="596" id="{6E5542D3-36E3-4CD5-9565-B7437AAB7615}">
            <xm:f>$AK90&lt;=Données!$B$2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AJ90:AL91</xm:sqref>
        </x14:conditionalFormatting>
        <x14:conditionalFormatting xmlns:xm="http://schemas.microsoft.com/office/excel/2006/main">
          <x14:cfRule type="expression" priority="594" id="{54E14688-994B-4196-A0CD-E4419B480CDD}">
            <xm:f>$AK90&lt;=Données!$B$2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E90:I90</xm:sqref>
        </x14:conditionalFormatting>
        <x14:conditionalFormatting xmlns:xm="http://schemas.microsoft.com/office/excel/2006/main">
          <x14:cfRule type="containsText" priority="592" operator="containsText" id="{87C4F0AE-527D-4C67-90D8-5BA8645372F7}">
            <xm:f>NOT(ISERROR(SEARCH("Non",A90)))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93" operator="containsText" id="{67376C3E-FE70-442C-AB20-BAAE63AD3C1C}">
            <xm:f>NOT(ISERROR(SEARCH("vérifier",A90)))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A90</xm:sqref>
        </x14:conditionalFormatting>
        <x14:conditionalFormatting xmlns:xm="http://schemas.microsoft.com/office/excel/2006/main">
          <x14:cfRule type="expression" priority="587" id="{0E964A6F-FB6E-4D51-A5EF-9243DC237101}">
            <xm:f>$AK91&lt;=Données!$B$2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E91:I91</xm:sqref>
        </x14:conditionalFormatting>
        <x14:conditionalFormatting xmlns:xm="http://schemas.microsoft.com/office/excel/2006/main">
          <x14:cfRule type="containsText" priority="585" operator="containsText" id="{B6E9D0F9-5193-4B64-A0A8-72AB09330C40}">
            <xm:f>NOT(ISERROR(SEARCH("Non",A91)))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86" operator="containsText" id="{2B44C4EE-346C-4740-AE01-4516E6963D6C}">
            <xm:f>NOT(ISERROR(SEARCH("vérifier",A91)))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A91</xm:sqref>
        </x14:conditionalFormatting>
        <x14:conditionalFormatting xmlns:xm="http://schemas.microsoft.com/office/excel/2006/main">
          <x14:cfRule type="containsText" priority="581" operator="containsText" id="{A1B022D2-92BD-42A8-A802-958B266085D7}">
            <xm:f>NOT(ISERROR(SEARCH("X",K87)))</xm:f>
            <xm:f>"X"</xm:f>
            <x14:dxf>
              <font>
                <color rgb="FFC00000"/>
              </font>
            </x14:dxf>
          </x14:cfRule>
          <xm:sqref>L89:N89 K87:N88 O87:AE89</xm:sqref>
        </x14:conditionalFormatting>
        <x14:conditionalFormatting xmlns:xm="http://schemas.microsoft.com/office/excel/2006/main">
          <x14:cfRule type="expression" priority="580" id="{7112F6E2-1D75-417D-A62E-6B4E5B66AC22}">
            <xm:f>$AK87&lt;=Données!$B$2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AJ87:AL89</xm:sqref>
        </x14:conditionalFormatting>
        <x14:conditionalFormatting xmlns:xm="http://schemas.microsoft.com/office/excel/2006/main">
          <x14:cfRule type="containsText" priority="579" operator="containsText" id="{AAFCF93F-BC80-4982-8E2C-660ED609F970}">
            <xm:f>NOT(ISERROR(SEARCH("X",K89)))</xm:f>
            <xm:f>"X"</xm:f>
            <x14:dxf>
              <font>
                <color rgb="FFC00000"/>
              </font>
            </x14:dxf>
          </x14:cfRule>
          <xm:sqref>K89</xm:sqref>
        </x14:conditionalFormatting>
        <x14:conditionalFormatting xmlns:xm="http://schemas.microsoft.com/office/excel/2006/main">
          <x14:cfRule type="expression" priority="577" id="{E3C2FB36-42DE-468D-9E7D-23F2962DCFAC}">
            <xm:f>$AK89&lt;=Données!$B$2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E89:I89</xm:sqref>
        </x14:conditionalFormatting>
        <x14:conditionalFormatting xmlns:xm="http://schemas.microsoft.com/office/excel/2006/main">
          <x14:cfRule type="containsText" priority="575" operator="containsText" id="{6971DA42-1AA4-4967-AFDE-85862D3669C0}">
            <xm:f>NOT(ISERROR(SEARCH("Non",A89)))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76" operator="containsText" id="{9A18F149-90B9-47F5-832D-E1060099ACC8}">
            <xm:f>NOT(ISERROR(SEARCH("vérifier",A89)))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A89</xm:sqref>
        </x14:conditionalFormatting>
        <x14:conditionalFormatting xmlns:xm="http://schemas.microsoft.com/office/excel/2006/main">
          <x14:cfRule type="expression" priority="570" id="{D36BD9EB-F6E8-484D-83D7-8E8B709F6C66}">
            <xm:f>$AK87&lt;=Données!$B$2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E87:I87</xm:sqref>
        </x14:conditionalFormatting>
        <x14:conditionalFormatting xmlns:xm="http://schemas.microsoft.com/office/excel/2006/main">
          <x14:cfRule type="containsText" priority="568" operator="containsText" id="{57BC2C8C-167A-4B4F-AB91-282A15D51951}">
            <xm:f>NOT(ISERROR(SEARCH("Non",A87)))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69" operator="containsText" id="{AE911967-8BB3-447F-99AB-5666F20CABEE}">
            <xm:f>NOT(ISERROR(SEARCH("vérifier",A87)))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A87</xm:sqref>
        </x14:conditionalFormatting>
        <x14:conditionalFormatting xmlns:xm="http://schemas.microsoft.com/office/excel/2006/main">
          <x14:cfRule type="expression" priority="563" id="{A1078683-E649-4A63-85D0-21809E62E1D7}">
            <xm:f>$AK88&lt;=Données!$B$2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E88:I88</xm:sqref>
        </x14:conditionalFormatting>
        <x14:conditionalFormatting xmlns:xm="http://schemas.microsoft.com/office/excel/2006/main">
          <x14:cfRule type="containsText" priority="561" operator="containsText" id="{D80EF354-819D-4B3C-8531-D0DA4ADC880A}">
            <xm:f>NOT(ISERROR(SEARCH("Non",A88)))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62" operator="containsText" id="{FD7DCBF4-6994-4C61-8C15-868A9E5F41B5}">
            <xm:f>NOT(ISERROR(SEARCH("vérifier",A88)))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A88</xm:sqref>
        </x14:conditionalFormatting>
        <x14:conditionalFormatting xmlns:xm="http://schemas.microsoft.com/office/excel/2006/main">
          <x14:cfRule type="containsText" priority="557" operator="containsText" id="{776C241C-4589-485C-9744-4B9D34F018A5}">
            <xm:f>NOT(ISERROR(SEARCH("X",K86)))</xm:f>
            <xm:f>"X"</xm:f>
            <x14:dxf>
              <font>
                <color rgb="FFC00000"/>
              </font>
            </x14:dxf>
          </x14:cfRule>
          <xm:sqref>K86:AE86</xm:sqref>
        </x14:conditionalFormatting>
        <x14:conditionalFormatting xmlns:xm="http://schemas.microsoft.com/office/excel/2006/main">
          <x14:cfRule type="expression" priority="556" id="{F274822B-94DC-4D4D-9F8B-6B56F640774C}">
            <xm:f>$AK86&lt;=Données!$B$2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AJ86:AL86</xm:sqref>
        </x14:conditionalFormatting>
        <x14:conditionalFormatting xmlns:xm="http://schemas.microsoft.com/office/excel/2006/main">
          <x14:cfRule type="expression" priority="554" id="{3DE98CD8-C266-4066-B748-4910F028657C}">
            <xm:f>$AK86&lt;=Données!$B$2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E86:I86</xm:sqref>
        </x14:conditionalFormatting>
        <x14:conditionalFormatting xmlns:xm="http://schemas.microsoft.com/office/excel/2006/main">
          <x14:cfRule type="containsText" priority="552" operator="containsText" id="{AB2444DB-3149-43E8-A5E2-4779AD8174C8}">
            <xm:f>NOT(ISERROR(SEARCH("Non",A86)))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53" operator="containsText" id="{BDF6350D-C4BA-4BB1-AE3C-4C9663DAAA3E}">
            <xm:f>NOT(ISERROR(SEARCH("vérifier",A86)))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A86</xm:sqref>
        </x14:conditionalFormatting>
        <x14:conditionalFormatting xmlns:xm="http://schemas.microsoft.com/office/excel/2006/main">
          <x14:cfRule type="expression" priority="546" id="{092427A5-278B-400E-BFDD-773EE8E3C7E5}">
            <xm:f>$AK85&lt;=Données!$B$2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E85:I85</xm:sqref>
        </x14:conditionalFormatting>
        <x14:conditionalFormatting xmlns:xm="http://schemas.microsoft.com/office/excel/2006/main">
          <x14:cfRule type="containsText" priority="547" operator="containsText" id="{96B88165-6AB1-4F2E-930B-6ABD099F1FC3}">
            <xm:f>NOT(ISERROR(SEARCH("X",K85)))</xm:f>
            <xm:f>"X"</xm:f>
            <x14:dxf>
              <font>
                <color rgb="FFC00000"/>
              </font>
            </x14:dxf>
          </x14:cfRule>
          <xm:sqref>K85:AE85</xm:sqref>
        </x14:conditionalFormatting>
        <x14:conditionalFormatting xmlns:xm="http://schemas.microsoft.com/office/excel/2006/main">
          <x14:cfRule type="expression" priority="542" id="{6CE95B4C-DC71-462A-AC51-B84BC2BBADC4}">
            <xm:f>$AK85&lt;=Données!$B$2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AJ85:AL85</xm:sqref>
        </x14:conditionalFormatting>
        <x14:conditionalFormatting xmlns:xm="http://schemas.microsoft.com/office/excel/2006/main">
          <x14:cfRule type="containsText" priority="544" operator="containsText" id="{76CDE6E8-A18E-45C8-80D8-F3F389D556B8}">
            <xm:f>NOT(ISERROR(SEARCH("Non",A85)))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45" operator="containsText" id="{6944D87D-F316-4D15-86D4-1E1C34E33A7E}">
            <xm:f>NOT(ISERROR(SEARCH("vérifier",A85)))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A85</xm:sqref>
        </x14:conditionalFormatting>
        <x14:conditionalFormatting xmlns:xm="http://schemas.microsoft.com/office/excel/2006/main">
          <x14:cfRule type="expression" priority="537" id="{6176ABCD-D383-4650-B016-4351AA815A03}">
            <xm:f>$AK84&lt;=Données!$B$2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E84:I84</xm:sqref>
        </x14:conditionalFormatting>
        <x14:conditionalFormatting xmlns:xm="http://schemas.microsoft.com/office/excel/2006/main">
          <x14:cfRule type="containsText" priority="538" operator="containsText" id="{EF9FA233-7D86-4FB0-BB9E-56C9006D7A3C}">
            <xm:f>NOT(ISERROR(SEARCH("X",K84)))</xm:f>
            <xm:f>"X"</xm:f>
            <x14:dxf>
              <font>
                <color rgb="FFC00000"/>
              </font>
            </x14:dxf>
          </x14:cfRule>
          <xm:sqref>K84:AE84</xm:sqref>
        </x14:conditionalFormatting>
        <x14:conditionalFormatting xmlns:xm="http://schemas.microsoft.com/office/excel/2006/main">
          <x14:cfRule type="expression" priority="533" id="{B30858F8-E194-476A-A7F9-0220B3D331BA}">
            <xm:f>$AK84&lt;=Données!$B$2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AJ84:AL84</xm:sqref>
        </x14:conditionalFormatting>
        <x14:conditionalFormatting xmlns:xm="http://schemas.microsoft.com/office/excel/2006/main">
          <x14:cfRule type="containsText" priority="535" operator="containsText" id="{739FE327-215C-4A4B-9012-0E1DE36E3B28}">
            <xm:f>NOT(ISERROR(SEARCH("Non",A84)))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36" operator="containsText" id="{C57808AB-2BCF-47C6-9C12-1FD6F5459842}">
            <xm:f>NOT(ISERROR(SEARCH("vérifier",A84)))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</xm:sqref>
        </x14:conditionalFormatting>
        <x14:conditionalFormatting xmlns:xm="http://schemas.microsoft.com/office/excel/2006/main">
          <x14:cfRule type="expression" priority="528" id="{02BD0098-4496-4CB5-85EC-2B0DF5D0D5E5}">
            <xm:f>$AK83&lt;=Données!$B$2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E83:I83</xm:sqref>
        </x14:conditionalFormatting>
        <x14:conditionalFormatting xmlns:xm="http://schemas.microsoft.com/office/excel/2006/main">
          <x14:cfRule type="containsText" priority="529" operator="containsText" id="{20BAB9B5-BE25-4DDB-A6D2-86FB7BDE7DFA}">
            <xm:f>NOT(ISERROR(SEARCH("X",K83)))</xm:f>
            <xm:f>"X"</xm:f>
            <x14:dxf>
              <font>
                <color rgb="FFC00000"/>
              </font>
            </x14:dxf>
          </x14:cfRule>
          <xm:sqref>K83:AE83</xm:sqref>
        </x14:conditionalFormatting>
        <x14:conditionalFormatting xmlns:xm="http://schemas.microsoft.com/office/excel/2006/main">
          <x14:cfRule type="expression" priority="524" id="{F2587385-9261-49AC-8542-EF2E10BFDC1B}">
            <xm:f>$AK83&lt;=Données!$B$2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AJ83:AL83</xm:sqref>
        </x14:conditionalFormatting>
        <x14:conditionalFormatting xmlns:xm="http://schemas.microsoft.com/office/excel/2006/main">
          <x14:cfRule type="containsText" priority="526" operator="containsText" id="{291C2A6E-50C4-4CBC-99C3-2C3BC43D34D7}">
            <xm:f>NOT(ISERROR(SEARCH("Non",A83)))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27" operator="containsText" id="{9A7BC44C-19D2-42D6-B6C1-F258C0A30FBC}">
            <xm:f>NOT(ISERROR(SEARCH("vérifier",A83)))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A83</xm:sqref>
        </x14:conditionalFormatting>
        <x14:conditionalFormatting xmlns:xm="http://schemas.microsoft.com/office/excel/2006/main">
          <x14:cfRule type="expression" priority="519" id="{CF9DFB27-70E9-4CF5-B5D6-084F5E8474E5}">
            <xm:f>$AK81&lt;=Données!$B$2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E81:I81</xm:sqref>
        </x14:conditionalFormatting>
        <x14:conditionalFormatting xmlns:xm="http://schemas.microsoft.com/office/excel/2006/main">
          <x14:cfRule type="containsText" priority="520" operator="containsText" id="{21160C20-7663-4965-9BA2-EEEF75C4B93E}">
            <xm:f>NOT(ISERROR(SEARCH("X",K81)))</xm:f>
            <xm:f>"X"</xm:f>
            <x14:dxf>
              <font>
                <color rgb="FFC00000"/>
              </font>
            </x14:dxf>
          </x14:cfRule>
          <xm:sqref>K81:AE82</xm:sqref>
        </x14:conditionalFormatting>
        <x14:conditionalFormatting xmlns:xm="http://schemas.microsoft.com/office/excel/2006/main">
          <x14:cfRule type="expression" priority="515" id="{5E432EB5-B62A-47E2-9CA2-CC7C9A220FB1}">
            <xm:f>$AK81&lt;=Données!$B$2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AJ81:AL82</xm:sqref>
        </x14:conditionalFormatting>
        <x14:conditionalFormatting xmlns:xm="http://schemas.microsoft.com/office/excel/2006/main">
          <x14:cfRule type="containsText" priority="517" operator="containsText" id="{360F0A2B-F87B-4B77-B7B2-1F1DE89C85B8}">
            <xm:f>NOT(ISERROR(SEARCH("Non",A81)))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18" operator="containsText" id="{2DD6B01F-2BB4-47CB-8FDE-F7C5D191ECC1}">
            <xm:f>NOT(ISERROR(SEARCH("vérifier",A81)))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A81</xm:sqref>
        </x14:conditionalFormatting>
        <x14:conditionalFormatting xmlns:xm="http://schemas.microsoft.com/office/excel/2006/main">
          <x14:cfRule type="expression" priority="511" id="{80DE79D2-1786-4C58-89A5-BB5E4113AA24}">
            <xm:f>$AK82&lt;=Données!$B$2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E82:I82</xm:sqref>
        </x14:conditionalFormatting>
        <x14:conditionalFormatting xmlns:xm="http://schemas.microsoft.com/office/excel/2006/main">
          <x14:cfRule type="containsText" priority="509" operator="containsText" id="{1B5D756F-F4DC-4E47-AA59-C67301CB7051}">
            <xm:f>NOT(ISERROR(SEARCH("Non",A82)))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10" operator="containsText" id="{3CF76DDF-6511-4544-9817-DCE55A45412F}">
            <xm:f>NOT(ISERROR(SEARCH("vérifier",A82)))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A82</xm:sqref>
        </x14:conditionalFormatting>
        <x14:conditionalFormatting xmlns:xm="http://schemas.microsoft.com/office/excel/2006/main">
          <x14:cfRule type="containsText" priority="505" operator="containsText" id="{3AD30274-4321-45DA-9B3B-DAEC72B90D04}">
            <xm:f>NOT(ISERROR(SEARCH("X",K79)))</xm:f>
            <xm:f>"X"</xm:f>
            <x14:dxf>
              <font>
                <color rgb="FFC00000"/>
              </font>
            </x14:dxf>
          </x14:cfRule>
          <xm:sqref>K79:AE80</xm:sqref>
        </x14:conditionalFormatting>
        <x14:conditionalFormatting xmlns:xm="http://schemas.microsoft.com/office/excel/2006/main">
          <x14:cfRule type="expression" priority="504" id="{85EBD955-7B9F-4B38-9F56-F6572938F8B4}">
            <xm:f>$AK79&lt;=Données!$B$2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AJ79:AL80</xm:sqref>
        </x14:conditionalFormatting>
        <x14:conditionalFormatting xmlns:xm="http://schemas.microsoft.com/office/excel/2006/main">
          <x14:cfRule type="expression" priority="502" id="{A5AB2B4A-1CEA-4366-AAE0-BEF8BF346EF2}">
            <xm:f>$AK79&lt;=Données!$B$2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E79:I79</xm:sqref>
        </x14:conditionalFormatting>
        <x14:conditionalFormatting xmlns:xm="http://schemas.microsoft.com/office/excel/2006/main">
          <x14:cfRule type="containsText" priority="500" operator="containsText" id="{E01568E1-DD14-485D-943E-9341E0FCBE50}">
            <xm:f>NOT(ISERROR(SEARCH("Non",A79)))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01" operator="containsText" id="{67D71EA9-CEF2-430E-A6AE-CA189153AED4}">
            <xm:f>NOT(ISERROR(SEARCH("vérifier",A79)))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A79</xm:sqref>
        </x14:conditionalFormatting>
        <x14:conditionalFormatting xmlns:xm="http://schemas.microsoft.com/office/excel/2006/main">
          <x14:cfRule type="expression" priority="495" id="{9FE60486-8333-452D-907F-82E81419D709}">
            <xm:f>$AK80&lt;=Données!$B$2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E80:I80</xm:sqref>
        </x14:conditionalFormatting>
        <x14:conditionalFormatting xmlns:xm="http://schemas.microsoft.com/office/excel/2006/main">
          <x14:cfRule type="containsText" priority="493" operator="containsText" id="{D5A881D3-8328-45E3-B37C-CE856417EE45}">
            <xm:f>NOT(ISERROR(SEARCH("Non",A80)))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94" operator="containsText" id="{A697CFDB-04C2-4CCE-B1BE-9F47B261B388}">
            <xm:f>NOT(ISERROR(SEARCH("vérifier",A80)))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A80</xm:sqref>
        </x14:conditionalFormatting>
        <x14:conditionalFormatting xmlns:xm="http://schemas.microsoft.com/office/excel/2006/main">
          <x14:cfRule type="expression" priority="487" id="{6A1E26D8-753F-49AC-8F87-67A401BF5E0B}">
            <xm:f>$AK77&lt;=Données!$B$2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E77:I78</xm:sqref>
        </x14:conditionalFormatting>
        <x14:conditionalFormatting xmlns:xm="http://schemas.microsoft.com/office/excel/2006/main">
          <x14:cfRule type="containsText" priority="488" operator="containsText" id="{97084774-1C7E-4C56-8C69-69B3C21FAFEF}">
            <xm:f>NOT(ISERROR(SEARCH("X",K77)))</xm:f>
            <xm:f>"X"</xm:f>
            <x14:dxf>
              <font>
                <color rgb="FFC00000"/>
              </font>
            </x14:dxf>
          </x14:cfRule>
          <xm:sqref>K77:AE78</xm:sqref>
        </x14:conditionalFormatting>
        <x14:conditionalFormatting xmlns:xm="http://schemas.microsoft.com/office/excel/2006/main">
          <x14:cfRule type="expression" priority="483" id="{C261CD2D-2FD3-4473-A2F8-1969A6450758}">
            <xm:f>$AK77&lt;=Données!$B$2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AJ77:AL78</xm:sqref>
        </x14:conditionalFormatting>
        <x14:conditionalFormatting xmlns:xm="http://schemas.microsoft.com/office/excel/2006/main">
          <x14:cfRule type="containsText" priority="485" operator="containsText" id="{A34DE63E-242D-46E2-9F82-B40C247A70CD}">
            <xm:f>NOT(ISERROR(SEARCH("Non",A77)))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86" operator="containsText" id="{D34D2372-5591-4551-9BA8-59A73BC71A6B}">
            <xm:f>NOT(ISERROR(SEARCH("vérifier",A77)))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A77:A78</xm:sqref>
        </x14:conditionalFormatting>
        <x14:conditionalFormatting xmlns:xm="http://schemas.microsoft.com/office/excel/2006/main">
          <x14:cfRule type="expression" priority="478" id="{2FB0125B-01A4-4793-A227-F4945EFFBE36}">
            <xm:f>$AK73&lt;=Données!$B$2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E73:I76</xm:sqref>
        </x14:conditionalFormatting>
        <x14:conditionalFormatting xmlns:xm="http://schemas.microsoft.com/office/excel/2006/main">
          <x14:cfRule type="containsText" priority="479" operator="containsText" id="{B23F1DC9-8345-4306-9AC0-2451D79C37FC}">
            <xm:f>NOT(ISERROR(SEARCH("X",K73)))</xm:f>
            <xm:f>"X"</xm:f>
            <x14:dxf>
              <font>
                <color rgb="FFC00000"/>
              </font>
            </x14:dxf>
          </x14:cfRule>
          <xm:sqref>K73:AE76</xm:sqref>
        </x14:conditionalFormatting>
        <x14:conditionalFormatting xmlns:xm="http://schemas.microsoft.com/office/excel/2006/main">
          <x14:cfRule type="expression" priority="474" id="{707B97BA-9C91-47E1-A781-8C6E94032758}">
            <xm:f>$AK73&lt;=Données!$B$2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AJ73:AL76</xm:sqref>
        </x14:conditionalFormatting>
        <x14:conditionalFormatting xmlns:xm="http://schemas.microsoft.com/office/excel/2006/main">
          <x14:cfRule type="containsText" priority="476" operator="containsText" id="{25D5C36C-33ED-4D39-9446-50203067EEA4}">
            <xm:f>NOT(ISERROR(SEARCH("Non",A73)))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77" operator="containsText" id="{11FD40B8-8C18-4C35-AF44-8320011DF8CA}">
            <xm:f>NOT(ISERROR(SEARCH("vérifier",A73)))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A73:A76</xm:sqref>
        </x14:conditionalFormatting>
        <x14:conditionalFormatting xmlns:xm="http://schemas.microsoft.com/office/excel/2006/main">
          <x14:cfRule type="expression" priority="469" id="{F719C4DF-601C-4E18-943A-75F9E8A69B7C}">
            <xm:f>$AK69&lt;=Données!$B$2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E69:I72</xm:sqref>
        </x14:conditionalFormatting>
        <x14:conditionalFormatting xmlns:xm="http://schemas.microsoft.com/office/excel/2006/main">
          <x14:cfRule type="containsText" priority="470" operator="containsText" id="{C5B3EEA9-B71E-43DA-8C34-AD9AE0C1A051}">
            <xm:f>NOT(ISERROR(SEARCH("X",K69)))</xm:f>
            <xm:f>"X"</xm:f>
            <x14:dxf>
              <font>
                <color rgb="FFC00000"/>
              </font>
            </x14:dxf>
          </x14:cfRule>
          <xm:sqref>K69:AE72</xm:sqref>
        </x14:conditionalFormatting>
        <x14:conditionalFormatting xmlns:xm="http://schemas.microsoft.com/office/excel/2006/main">
          <x14:cfRule type="expression" priority="465" id="{02ADECE9-F0FE-4DDC-928F-01F92EC8E448}">
            <xm:f>$AK69&lt;=Données!$B$2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AJ69:AL72</xm:sqref>
        </x14:conditionalFormatting>
        <x14:conditionalFormatting xmlns:xm="http://schemas.microsoft.com/office/excel/2006/main">
          <x14:cfRule type="containsText" priority="467" operator="containsText" id="{315FFF37-0717-4706-A944-298A31F90EC5}">
            <xm:f>NOT(ISERROR(SEARCH("Non",A69)))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68" operator="containsText" id="{6BEA9722-9DD2-4101-BDF9-1266525E475E}">
            <xm:f>NOT(ISERROR(SEARCH("vérifier",A69)))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A69:A72</xm:sqref>
        </x14:conditionalFormatting>
        <x14:conditionalFormatting xmlns:xm="http://schemas.microsoft.com/office/excel/2006/main">
          <x14:cfRule type="expression" priority="460" id="{738C8E84-3533-423B-9DDC-A1A47D375FEE}">
            <xm:f>$AK68&lt;=Données!$B$2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E68:I68</xm:sqref>
        </x14:conditionalFormatting>
        <x14:conditionalFormatting xmlns:xm="http://schemas.microsoft.com/office/excel/2006/main">
          <x14:cfRule type="containsText" priority="461" operator="containsText" id="{69C74472-5BDC-4103-B61F-ADA302C8D52C}">
            <xm:f>NOT(ISERROR(SEARCH("X",K68)))</xm:f>
            <xm:f>"X"</xm:f>
            <x14:dxf>
              <font>
                <color rgb="FFC00000"/>
              </font>
            </x14:dxf>
          </x14:cfRule>
          <xm:sqref>K68:AE68</xm:sqref>
        </x14:conditionalFormatting>
        <x14:conditionalFormatting xmlns:xm="http://schemas.microsoft.com/office/excel/2006/main">
          <x14:cfRule type="expression" priority="456" id="{AD50B383-3881-4D46-878B-5119DF49F68F}">
            <xm:f>$AK68&lt;=Données!$B$2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AJ68:AL68</xm:sqref>
        </x14:conditionalFormatting>
        <x14:conditionalFormatting xmlns:xm="http://schemas.microsoft.com/office/excel/2006/main">
          <x14:cfRule type="containsText" priority="458" operator="containsText" id="{EA7BF32F-0C99-4F13-88EA-B6CE9176F9B8}">
            <xm:f>NOT(ISERROR(SEARCH("Non",A68)))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59" operator="containsText" id="{5FD78BB4-4F0A-4742-919D-A45B5E21831C}">
            <xm:f>NOT(ISERROR(SEARCH("vérifier",A68)))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A68</xm:sqref>
        </x14:conditionalFormatting>
        <x14:conditionalFormatting xmlns:xm="http://schemas.microsoft.com/office/excel/2006/main">
          <x14:cfRule type="expression" priority="442" id="{7A3AE31F-3653-4BC6-9533-DBA49E340E55}">
            <xm:f>$AK65&lt;=Données!$B$2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E65:I65</xm:sqref>
        </x14:conditionalFormatting>
        <x14:conditionalFormatting xmlns:xm="http://schemas.microsoft.com/office/excel/2006/main">
          <x14:cfRule type="containsText" priority="443" operator="containsText" id="{92F8FC93-2594-4BF3-BB38-A2848694C30D}">
            <xm:f>NOT(ISERROR(SEARCH("X",K65)))</xm:f>
            <xm:f>"X"</xm:f>
            <x14:dxf>
              <font>
                <color rgb="FFC00000"/>
              </font>
            </x14:dxf>
          </x14:cfRule>
          <xm:sqref>K65:AE65</xm:sqref>
        </x14:conditionalFormatting>
        <x14:conditionalFormatting xmlns:xm="http://schemas.microsoft.com/office/excel/2006/main">
          <x14:cfRule type="expression" priority="438" id="{1D83D293-0FFD-4A94-8FC1-2B2816A5FF34}">
            <xm:f>$AK65&lt;=Données!$B$2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AJ65:AL65</xm:sqref>
        </x14:conditionalFormatting>
        <x14:conditionalFormatting xmlns:xm="http://schemas.microsoft.com/office/excel/2006/main">
          <x14:cfRule type="containsText" priority="440" operator="containsText" id="{C374B8F0-9062-4D4E-9170-D4033F3F5388}">
            <xm:f>NOT(ISERROR(SEARCH("Non",A65)))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41" operator="containsText" id="{C38A5307-9523-4AAE-A464-4F5BCE62CE25}">
            <xm:f>NOT(ISERROR(SEARCH("vérifier",A65)))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A65</xm:sqref>
        </x14:conditionalFormatting>
        <x14:conditionalFormatting xmlns:xm="http://schemas.microsoft.com/office/excel/2006/main">
          <x14:cfRule type="expression" priority="433" id="{6825CE07-7BE4-4E2E-B064-C1D483D5E2BD}">
            <xm:f>$AK63&lt;=Données!$B$2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E63:I63</xm:sqref>
        </x14:conditionalFormatting>
        <x14:conditionalFormatting xmlns:xm="http://schemas.microsoft.com/office/excel/2006/main">
          <x14:cfRule type="containsText" priority="434" operator="containsText" id="{DCF3E80A-8BA0-4769-850C-B4FB5484B8EA}">
            <xm:f>NOT(ISERROR(SEARCH("X",K63)))</xm:f>
            <xm:f>"X"</xm:f>
            <x14:dxf>
              <font>
                <color rgb="FFC00000"/>
              </font>
            </x14:dxf>
          </x14:cfRule>
          <xm:sqref>K63:AE64</xm:sqref>
        </x14:conditionalFormatting>
        <x14:conditionalFormatting xmlns:xm="http://schemas.microsoft.com/office/excel/2006/main">
          <x14:cfRule type="expression" priority="429" id="{91305BE4-AD10-4765-B3CB-532D30CE7DFD}">
            <xm:f>$AK63&lt;=Données!$B$2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AJ63:AL64</xm:sqref>
        </x14:conditionalFormatting>
        <x14:conditionalFormatting xmlns:xm="http://schemas.microsoft.com/office/excel/2006/main">
          <x14:cfRule type="containsText" priority="431" operator="containsText" id="{CAE85871-D8C9-45B2-9E13-702110EAE061}">
            <xm:f>NOT(ISERROR(SEARCH("Non",A63)))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32" operator="containsText" id="{83CA76FE-FB72-4F85-80C2-0F9D1D17E4F0}">
            <xm:f>NOT(ISERROR(SEARCH("vérifier",A63)))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A63</xm:sqref>
        </x14:conditionalFormatting>
        <x14:conditionalFormatting xmlns:xm="http://schemas.microsoft.com/office/excel/2006/main">
          <x14:cfRule type="expression" priority="425" id="{D6DEF238-156A-4CE2-BFC5-01E6F964E305}">
            <xm:f>$AK64&lt;=Données!$B$2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E64:I64</xm:sqref>
        </x14:conditionalFormatting>
        <x14:conditionalFormatting xmlns:xm="http://schemas.microsoft.com/office/excel/2006/main">
          <x14:cfRule type="containsText" priority="423" operator="containsText" id="{D716D861-2D41-4993-A7FB-421CD91505A1}">
            <xm:f>NOT(ISERROR(SEARCH("Non",A64)))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24" operator="containsText" id="{C44169C2-9049-49EB-9AE9-AE623B66C712}">
            <xm:f>NOT(ISERROR(SEARCH("vérifier",A64)))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A64</xm:sqref>
        </x14:conditionalFormatting>
        <x14:conditionalFormatting xmlns:xm="http://schemas.microsoft.com/office/excel/2006/main">
          <x14:cfRule type="expression" priority="417" id="{C617197B-F9F3-44B6-B030-4E0FFAB22331}">
            <xm:f>$AK62&lt;=Données!$B$2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E62:I62</xm:sqref>
        </x14:conditionalFormatting>
        <x14:conditionalFormatting xmlns:xm="http://schemas.microsoft.com/office/excel/2006/main">
          <x14:cfRule type="containsText" priority="418" operator="containsText" id="{8B21DC72-92FC-4906-B159-9926E0EDE7B5}">
            <xm:f>NOT(ISERROR(SEARCH("X",K62)))</xm:f>
            <xm:f>"X"</xm:f>
            <x14:dxf>
              <font>
                <color rgb="FFC00000"/>
              </font>
            </x14:dxf>
          </x14:cfRule>
          <xm:sqref>K62:AE62</xm:sqref>
        </x14:conditionalFormatting>
        <x14:conditionalFormatting xmlns:xm="http://schemas.microsoft.com/office/excel/2006/main">
          <x14:cfRule type="expression" priority="413" id="{90558DE8-2B28-4E45-A9BE-C21394595A06}">
            <xm:f>$AK62&lt;=Données!$B$2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AJ62:AL62</xm:sqref>
        </x14:conditionalFormatting>
        <x14:conditionalFormatting xmlns:xm="http://schemas.microsoft.com/office/excel/2006/main">
          <x14:cfRule type="containsText" priority="415" operator="containsText" id="{93D21B82-183D-4D18-BF1D-93FDE4C7AC75}">
            <xm:f>NOT(ISERROR(SEARCH("Non",A62)))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16" operator="containsText" id="{42DFFC68-EA20-4CBD-BE43-B329D6247962}">
            <xm:f>NOT(ISERROR(SEARCH("vérifier",A62)))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410" id="{1B64D16A-2ECB-48E8-843E-5CEF34C91A06}">
            <xm:f>$AK185&lt;=Données!$B$2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AJ185</xm:sqref>
        </x14:conditionalFormatting>
        <x14:conditionalFormatting xmlns:xm="http://schemas.microsoft.com/office/excel/2006/main">
          <x14:cfRule type="containsText" priority="6119" operator="containsText" id="{85CC664E-BD74-45D8-91C3-21808BFB9160}">
            <xm:f>NOT(ISERROR(SEARCH("X",'PAR NOM FICHIER À JOUR'!K220)))</xm:f>
            <xm:f>"X"</xm:f>
            <x14:dxf>
              <font>
                <color rgb="FFC00000"/>
              </font>
            </x14:dxf>
          </x14:cfRule>
          <xm:sqref>K692:V697</xm:sqref>
        </x14:conditionalFormatting>
        <x14:conditionalFormatting xmlns:xm="http://schemas.microsoft.com/office/excel/2006/main">
          <x14:cfRule type="containsText" priority="6129" operator="containsText" id="{85CC664E-BD74-45D8-91C3-21808BFB9160}">
            <xm:f>NOT(ISERROR(SEARCH("X",'PAR NOM FICHIER À JOUR'!V220)))</xm:f>
            <xm:f>"X"</xm:f>
            <x14:dxf>
              <font>
                <color rgb="FFC00000"/>
              </font>
            </x14:dxf>
          </x14:cfRule>
          <xm:sqref>W692:W697</xm:sqref>
        </x14:conditionalFormatting>
        <x14:conditionalFormatting xmlns:xm="http://schemas.microsoft.com/office/excel/2006/main">
          <x14:cfRule type="expression" priority="407" id="{98F32B92-5D92-470B-A3B9-F021C9A43DDD}">
            <xm:f>$AK61&lt;=Données!$B$2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E61:I61</xm:sqref>
        </x14:conditionalFormatting>
        <x14:conditionalFormatting xmlns:xm="http://schemas.microsoft.com/office/excel/2006/main">
          <x14:cfRule type="containsText" priority="408" operator="containsText" id="{BDF55F80-999D-4A14-A6DB-9D6A0AF251CE}">
            <xm:f>NOT(ISERROR(SEARCH("X",K61)))</xm:f>
            <xm:f>"X"</xm:f>
            <x14:dxf>
              <font>
                <color rgb="FFC00000"/>
              </font>
            </x14:dxf>
          </x14:cfRule>
          <xm:sqref>K61:AE61</xm:sqref>
        </x14:conditionalFormatting>
        <x14:conditionalFormatting xmlns:xm="http://schemas.microsoft.com/office/excel/2006/main">
          <x14:cfRule type="expression" priority="403" id="{9898F212-E715-41A0-BB0D-35864715F26A}">
            <xm:f>$AK61&lt;=Données!$B$2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AJ61:AL61</xm:sqref>
        </x14:conditionalFormatting>
        <x14:conditionalFormatting xmlns:xm="http://schemas.microsoft.com/office/excel/2006/main">
          <x14:cfRule type="containsText" priority="405" operator="containsText" id="{F53675B7-081F-45BD-B96A-5A88AFF37814}">
            <xm:f>NOT(ISERROR(SEARCH("Non",A61)))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06" operator="containsText" id="{FEE92B07-8A37-4318-8A79-EEDABEE3D642}">
            <xm:f>NOT(ISERROR(SEARCH("vérifier",A61)))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A61</xm:sqref>
        </x14:conditionalFormatting>
        <x14:conditionalFormatting xmlns:xm="http://schemas.microsoft.com/office/excel/2006/main">
          <x14:cfRule type="containsText" priority="400" operator="containsText" id="{B9C7361E-7F27-48A5-B81A-8AEA4DC8CC66}">
            <xm:f>NOT(ISERROR(SEARCH("X",K8)))</xm:f>
            <xm:f>"X"</xm:f>
            <x14:dxf>
              <font>
                <color rgb="FFC00000"/>
              </font>
            </x14:dxf>
          </x14:cfRule>
          <xm:sqref>K8:AE8</xm:sqref>
        </x14:conditionalFormatting>
        <x14:conditionalFormatting xmlns:xm="http://schemas.microsoft.com/office/excel/2006/main">
          <x14:cfRule type="expression" priority="399" id="{C6C9B69D-ED1E-4760-969B-585EA72CBE31}">
            <xm:f>$AK8&lt;=Données!$B$2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AJ8:AL8</xm:sqref>
        </x14:conditionalFormatting>
        <x14:conditionalFormatting xmlns:xm="http://schemas.microsoft.com/office/excel/2006/main">
          <x14:cfRule type="expression" priority="397" id="{FAA40091-F81C-45E1-AEE3-399533AF94AB}">
            <xm:f>$AK8&lt;=Données!$B$2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E8:I8</xm:sqref>
        </x14:conditionalFormatting>
        <x14:conditionalFormatting xmlns:xm="http://schemas.microsoft.com/office/excel/2006/main">
          <x14:cfRule type="containsText" priority="395" operator="containsText" id="{617CD0CE-DCFE-4CE0-B3B2-8F1890658793}">
            <xm:f>NOT(ISERROR(SEARCH("Non",A8)))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96" operator="containsText" id="{20FC19B1-6352-4DCC-AA8A-D4DB3C976D5B}">
            <xm:f>NOT(ISERROR(SEARCH("vérifier",A8)))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</xm:sqref>
        </x14:conditionalFormatting>
        <x14:conditionalFormatting xmlns:xm="http://schemas.microsoft.com/office/excel/2006/main">
          <x14:cfRule type="expression" priority="381" id="{15A436DF-C1E0-459C-AEAA-12B892E14EB0}">
            <xm:f>$AK60&lt;=Données!$B$2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E60:I60</xm:sqref>
        </x14:conditionalFormatting>
        <x14:conditionalFormatting xmlns:xm="http://schemas.microsoft.com/office/excel/2006/main">
          <x14:cfRule type="containsText" priority="382" operator="containsText" id="{FEB956C5-A633-4931-8C00-5DA767CB94CE}">
            <xm:f>NOT(ISERROR(SEARCH("X",K60)))</xm:f>
            <xm:f>"X"</xm:f>
            <x14:dxf>
              <font>
                <color rgb="FFC00000"/>
              </font>
            </x14:dxf>
          </x14:cfRule>
          <xm:sqref>K60:AE60</xm:sqref>
        </x14:conditionalFormatting>
        <x14:conditionalFormatting xmlns:xm="http://schemas.microsoft.com/office/excel/2006/main">
          <x14:cfRule type="expression" priority="377" id="{AADABA06-C757-4F60-8CDE-573C89E41DF1}">
            <xm:f>$AK60&lt;=Données!$B$2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AJ60:AL60</xm:sqref>
        </x14:conditionalFormatting>
        <x14:conditionalFormatting xmlns:xm="http://schemas.microsoft.com/office/excel/2006/main">
          <x14:cfRule type="containsText" priority="379" operator="containsText" id="{3190096F-0653-43BC-9805-156FC5CB9BDA}">
            <xm:f>NOT(ISERROR(SEARCH("Non",A60)))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80" operator="containsText" id="{48DD0D9F-B6FA-4826-8E4B-1691A433BDE7}">
            <xm:f>NOT(ISERROR(SEARCH("vérifier",A60)))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A60</xm:sqref>
        </x14:conditionalFormatting>
        <x14:conditionalFormatting xmlns:xm="http://schemas.microsoft.com/office/excel/2006/main">
          <x14:cfRule type="expression" priority="372" id="{75B772AF-EE8F-4B46-80FE-D0D14BE4E734}">
            <xm:f>$AK53&lt;=Données!$B$2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E53:I53 E55:I55 E57:I59</xm:sqref>
        </x14:conditionalFormatting>
        <x14:conditionalFormatting xmlns:xm="http://schemas.microsoft.com/office/excel/2006/main">
          <x14:cfRule type="containsText" priority="373" operator="containsText" id="{D6318C49-1C3A-41F0-BFF0-776A251BD20A}">
            <xm:f>NOT(ISERROR(SEARCH("X",K53)))</xm:f>
            <xm:f>"X"</xm:f>
            <x14:dxf>
              <font>
                <color rgb="FFC00000"/>
              </font>
            </x14:dxf>
          </x14:cfRule>
          <xm:sqref>K53:AE53 K55:AE59</xm:sqref>
        </x14:conditionalFormatting>
        <x14:conditionalFormatting xmlns:xm="http://schemas.microsoft.com/office/excel/2006/main">
          <x14:cfRule type="expression" priority="368" id="{38225405-207F-4363-8CFC-F23E6B1B9A30}">
            <xm:f>$AK53&lt;=Données!$B$2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AJ53:AL53 AJ55:AL59</xm:sqref>
        </x14:conditionalFormatting>
        <x14:conditionalFormatting xmlns:xm="http://schemas.microsoft.com/office/excel/2006/main">
          <x14:cfRule type="containsText" priority="370" operator="containsText" id="{709068D1-C95C-4BBE-BC20-54B32F7487CB}">
            <xm:f>NOT(ISERROR(SEARCH("Non",A53)))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71" operator="containsText" id="{6B4000CA-80F8-4CFC-980E-9E5288B953BA}">
            <xm:f>NOT(ISERROR(SEARCH("vérifier",A53)))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A53 A55 A57:A59</xm:sqref>
        </x14:conditionalFormatting>
        <x14:conditionalFormatting xmlns:xm="http://schemas.microsoft.com/office/excel/2006/main">
          <x14:cfRule type="containsText" priority="365" operator="containsText" id="{7DE9BC95-B5DE-4AC4-89C7-D4462DCA685D}">
            <xm:f>NOT(ISERROR(SEARCH("X",K54)))</xm:f>
            <xm:f>"X"</xm:f>
            <x14:dxf>
              <font>
                <color rgb="FFC00000"/>
              </font>
            </x14:dxf>
          </x14:cfRule>
          <xm:sqref>K54:AF54</xm:sqref>
        </x14:conditionalFormatting>
        <x14:conditionalFormatting xmlns:xm="http://schemas.microsoft.com/office/excel/2006/main">
          <x14:cfRule type="expression" priority="363" id="{453881C6-F767-418E-BF91-09D5D4658E02}">
            <xm:f>$AK54&lt;=Données!$B$2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E54:G54 I54</xm:sqref>
        </x14:conditionalFormatting>
        <x14:conditionalFormatting xmlns:xm="http://schemas.microsoft.com/office/excel/2006/main">
          <x14:cfRule type="containsText" priority="361" operator="containsText" id="{6E675B4E-8324-4838-83FE-9A105A99ABF9}">
            <xm:f>NOT(ISERROR(SEARCH("Non",A54)))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62" operator="containsText" id="{57032A64-20FF-4B1C-878D-9A8C53A9D05B}">
            <xm:f>NOT(ISERROR(SEARCH("vérifier",A54)))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A54</xm:sqref>
        </x14:conditionalFormatting>
        <x14:conditionalFormatting xmlns:xm="http://schemas.microsoft.com/office/excel/2006/main">
          <x14:cfRule type="expression" priority="357" id="{368FD8A9-817E-4BFB-97D6-26620821CC36}">
            <xm:f>$AK54&lt;=Données!$B$2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AJ54:AL54</xm:sqref>
        </x14:conditionalFormatting>
        <x14:conditionalFormatting xmlns:xm="http://schemas.microsoft.com/office/excel/2006/main">
          <x14:cfRule type="expression" priority="356" id="{CD4FF7E1-FB26-4E3A-A910-FE83EFE3F849}">
            <xm:f>$AK54&lt;=Données!$B$2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H54</xm:sqref>
        </x14:conditionalFormatting>
        <x14:conditionalFormatting xmlns:xm="http://schemas.microsoft.com/office/excel/2006/main">
          <x14:cfRule type="expression" priority="354" id="{790E9B05-38EB-4305-A411-A29B9180EDC9}">
            <xm:f>$AK56&lt;=Données!$B$2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E56:I56</xm:sqref>
        </x14:conditionalFormatting>
        <x14:conditionalFormatting xmlns:xm="http://schemas.microsoft.com/office/excel/2006/main">
          <x14:cfRule type="containsText" priority="352" operator="containsText" id="{4F3A52DC-D6DD-4D70-B8D8-2679E3CE7DB8}">
            <xm:f>NOT(ISERROR(SEARCH("Non",A56)))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53" operator="containsText" id="{0A74773C-9BCE-475B-AEE8-EF278C51A269}">
            <xm:f>NOT(ISERROR(SEARCH("vérifier",A56)))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346" id="{1FAAE7E5-64A3-466D-BFD8-50A35221FA3F}">
            <xm:f>$AK66&lt;=Données!$B$2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E66:I66</xm:sqref>
        </x14:conditionalFormatting>
        <x14:conditionalFormatting xmlns:xm="http://schemas.microsoft.com/office/excel/2006/main">
          <x14:cfRule type="containsText" priority="347" operator="containsText" id="{A54D303B-8302-450F-ACE9-6DA8A1D26CA8}">
            <xm:f>NOT(ISERROR(SEARCH("X",K66)))</xm:f>
            <xm:f>"X"</xm:f>
            <x14:dxf>
              <font>
                <color rgb="FFC00000"/>
              </font>
            </x14:dxf>
          </x14:cfRule>
          <xm:sqref>K66:AE66</xm:sqref>
        </x14:conditionalFormatting>
        <x14:conditionalFormatting xmlns:xm="http://schemas.microsoft.com/office/excel/2006/main">
          <x14:cfRule type="expression" priority="342" id="{27541D90-CA20-4BEA-A612-B70A39DB7EAE}">
            <xm:f>$AK66&lt;=Données!$B$2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AJ66:AL66</xm:sqref>
        </x14:conditionalFormatting>
        <x14:conditionalFormatting xmlns:xm="http://schemas.microsoft.com/office/excel/2006/main">
          <x14:cfRule type="containsText" priority="344" operator="containsText" id="{B8F4CD8F-EBBF-4F73-B9C7-9458EF706CDE}">
            <xm:f>NOT(ISERROR(SEARCH("Non",A66)))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45" operator="containsText" id="{D5951646-6009-4C0A-B006-580699ACA61E}">
            <xm:f>NOT(ISERROR(SEARCH("vérifier",A66)))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A66</xm:sqref>
        </x14:conditionalFormatting>
        <x14:conditionalFormatting xmlns:xm="http://schemas.microsoft.com/office/excel/2006/main">
          <x14:cfRule type="expression" priority="337" id="{C210F49A-EA85-4DC5-A667-BF902DD39F5D}">
            <xm:f>$AK51&lt;=Données!$B$2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E51:I51 H52:I52</xm:sqref>
        </x14:conditionalFormatting>
        <x14:conditionalFormatting xmlns:xm="http://schemas.microsoft.com/office/excel/2006/main">
          <x14:cfRule type="containsText" priority="338" operator="containsText" id="{1A8516D7-49AF-40D4-A0F9-5C943A3729A8}">
            <xm:f>NOT(ISERROR(SEARCH("X",K51)))</xm:f>
            <xm:f>"X"</xm:f>
            <x14:dxf>
              <font>
                <color rgb="FFC00000"/>
              </font>
            </x14:dxf>
          </x14:cfRule>
          <xm:sqref>K51:AE52</xm:sqref>
        </x14:conditionalFormatting>
        <x14:conditionalFormatting xmlns:xm="http://schemas.microsoft.com/office/excel/2006/main">
          <x14:cfRule type="expression" priority="333" id="{1E6C78D2-41C2-4067-A480-79098B45E04B}">
            <xm:f>$AK51&lt;=Données!$B$2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AJ51:AL51 AL52</xm:sqref>
        </x14:conditionalFormatting>
        <x14:conditionalFormatting xmlns:xm="http://schemas.microsoft.com/office/excel/2006/main">
          <x14:cfRule type="containsText" priority="335" operator="containsText" id="{827AFD27-7E69-4D44-AE86-195474525DD7}">
            <xm:f>NOT(ISERROR(SEARCH("Non",A51)))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36" operator="containsText" id="{162D6890-E8C8-4A33-B77D-E96A73431FA8}">
            <xm:f>NOT(ISERROR(SEARCH("vérifier",A51)))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A51</xm:sqref>
        </x14:conditionalFormatting>
        <x14:conditionalFormatting xmlns:xm="http://schemas.microsoft.com/office/excel/2006/main">
          <x14:cfRule type="expression" priority="329" id="{4B58B174-4C6B-4209-821D-52F67AB67E89}">
            <xm:f>$AK52&lt;=Données!$B$2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E52:G52</xm:sqref>
        </x14:conditionalFormatting>
        <x14:conditionalFormatting xmlns:xm="http://schemas.microsoft.com/office/excel/2006/main">
          <x14:cfRule type="containsText" priority="327" operator="containsText" id="{3D7119F9-F70D-4BF5-AD5D-2D166D3A26B2}">
            <xm:f>NOT(ISERROR(SEARCH("Non",A52)))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28" operator="containsText" id="{15A39068-8477-497F-B6DB-E0DB0102501C}">
            <xm:f>NOT(ISERROR(SEARCH("vérifier",A52)))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A52</xm:sqref>
        </x14:conditionalFormatting>
        <x14:conditionalFormatting xmlns:xm="http://schemas.microsoft.com/office/excel/2006/main">
          <x14:cfRule type="expression" priority="324" id="{523DFBA6-A7DE-4EBB-B0F8-BD3612ADD1F2}">
            <xm:f>$AK52&lt;=Données!$B$2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AJ52:AK52</xm:sqref>
        </x14:conditionalFormatting>
        <x14:conditionalFormatting xmlns:xm="http://schemas.microsoft.com/office/excel/2006/main">
          <x14:cfRule type="containsText" priority="323" operator="containsText" id="{859D623B-9DC6-4EA7-A9AC-F9FFCD474219}">
            <xm:f>NOT(ISERROR(SEARCH("X",K49)))</xm:f>
            <xm:f>"X"</xm:f>
            <x14:dxf>
              <font>
                <color rgb="FFC00000"/>
              </font>
            </x14:dxf>
          </x14:cfRule>
          <xm:sqref>K49:AE50</xm:sqref>
        </x14:conditionalFormatting>
        <x14:conditionalFormatting xmlns:xm="http://schemas.microsoft.com/office/excel/2006/main">
          <x14:cfRule type="expression" priority="322" id="{6738ACD1-D64E-4A0C-ABA0-C80F8B5AB5B5}">
            <xm:f>$AK49&lt;=Données!$B$2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AJ49:AL50</xm:sqref>
        </x14:conditionalFormatting>
        <x14:conditionalFormatting xmlns:xm="http://schemas.microsoft.com/office/excel/2006/main">
          <x14:cfRule type="expression" priority="320" id="{C9CBFFFE-0277-49DF-9C5D-B5925B94A8D4}">
            <xm:f>$AK50&lt;=Données!$B$2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E50:I50</xm:sqref>
        </x14:conditionalFormatting>
        <x14:conditionalFormatting xmlns:xm="http://schemas.microsoft.com/office/excel/2006/main">
          <x14:cfRule type="containsText" priority="318" operator="containsText" id="{C43594C1-4A02-41A6-BF69-B5EC493EA32B}">
            <xm:f>NOT(ISERROR(SEARCH("Non",A50)))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19" operator="containsText" id="{5DE270D3-5405-4454-BA19-F1EFC1370967}">
            <xm:f>NOT(ISERROR(SEARCH("vérifier",A50)))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313" id="{7CA96260-41DB-4774-A139-0EEDE9296BAE}">
            <xm:f>$AK49&lt;=Données!$B$2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E49:I49</xm:sqref>
        </x14:conditionalFormatting>
        <x14:conditionalFormatting xmlns:xm="http://schemas.microsoft.com/office/excel/2006/main">
          <x14:cfRule type="containsText" priority="311" operator="containsText" id="{35126487-210E-4794-B121-FE2863617AE3}">
            <xm:f>NOT(ISERROR(SEARCH("Non",A49)))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12" operator="containsText" id="{68E62E00-D622-4CD5-9DA2-0820FA698A24}">
            <xm:f>NOT(ISERROR(SEARCH("vérifier",A49)))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A49</xm:sqref>
        </x14:conditionalFormatting>
        <x14:conditionalFormatting xmlns:xm="http://schemas.microsoft.com/office/excel/2006/main">
          <x14:cfRule type="containsText" priority="307" operator="containsText" id="{C572F819-196D-428F-B237-DE52206EC6C1}">
            <xm:f>NOT(ISERROR(SEARCH("X",K47)))</xm:f>
            <xm:f>"X"</xm:f>
            <x14:dxf>
              <font>
                <color rgb="FFC00000"/>
              </font>
            </x14:dxf>
          </x14:cfRule>
          <xm:sqref>K47:AE48</xm:sqref>
        </x14:conditionalFormatting>
        <x14:conditionalFormatting xmlns:xm="http://schemas.microsoft.com/office/excel/2006/main">
          <x14:cfRule type="expression" priority="306" id="{B9206218-5C9A-4D6E-B03B-AD8EB631AB83}">
            <xm:f>$AK47&lt;=Données!$B$2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AJ47:AL48</xm:sqref>
        </x14:conditionalFormatting>
        <x14:conditionalFormatting xmlns:xm="http://schemas.microsoft.com/office/excel/2006/main">
          <x14:cfRule type="expression" priority="304" id="{53268188-DACF-4851-B25B-06CDC61CA3F9}">
            <xm:f>$AK47&lt;=Données!$B$2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E47:I47</xm:sqref>
        </x14:conditionalFormatting>
        <x14:conditionalFormatting xmlns:xm="http://schemas.microsoft.com/office/excel/2006/main">
          <x14:cfRule type="containsText" priority="302" operator="containsText" id="{5E519796-6B9D-4327-B4FF-E845572C2A15}">
            <xm:f>NOT(ISERROR(SEARCH("Non",A47)))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03" operator="containsText" id="{BBEE6608-5F57-4D9B-9095-8A6A57849142}">
            <xm:f>NOT(ISERROR(SEARCH("vérifier",A47)))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A47</xm:sqref>
        </x14:conditionalFormatting>
        <x14:conditionalFormatting xmlns:xm="http://schemas.microsoft.com/office/excel/2006/main">
          <x14:cfRule type="expression" priority="297" id="{2FF8D2C5-4756-49D4-A29C-E730E76E076C}">
            <xm:f>$AK48&lt;=Données!$B$2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E48:I48</xm:sqref>
        </x14:conditionalFormatting>
        <x14:conditionalFormatting xmlns:xm="http://schemas.microsoft.com/office/excel/2006/main">
          <x14:cfRule type="containsText" priority="295" operator="containsText" id="{D2C4FBDE-9154-47BD-B718-085E38E61AB4}">
            <xm:f>NOT(ISERROR(SEARCH("Non",A48)))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96" operator="containsText" id="{AED9C442-F49B-4A0A-ACA5-2A4ED24D8D9F}">
            <xm:f>NOT(ISERROR(SEARCH("vérifier",A48)))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A48</xm:sqref>
        </x14:conditionalFormatting>
        <x14:conditionalFormatting xmlns:xm="http://schemas.microsoft.com/office/excel/2006/main">
          <x14:cfRule type="containsText" priority="291" operator="containsText" id="{BCFB6218-07C3-430E-8A45-114BBB3F665E}">
            <xm:f>NOT(ISERROR(SEARCH("X",K44)))</xm:f>
            <xm:f>"X"</xm:f>
            <x14:dxf>
              <font>
                <color rgb="FFC00000"/>
              </font>
            </x14:dxf>
          </x14:cfRule>
          <xm:sqref>K44:AE46</xm:sqref>
        </x14:conditionalFormatting>
        <x14:conditionalFormatting xmlns:xm="http://schemas.microsoft.com/office/excel/2006/main">
          <x14:cfRule type="expression" priority="290" id="{9E9C92B6-0D69-4AC9-A615-EAC8D2BA3199}">
            <xm:f>$AK44&lt;=Données!$B$2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AJ44:AL46</xm:sqref>
        </x14:conditionalFormatting>
        <x14:conditionalFormatting xmlns:xm="http://schemas.microsoft.com/office/excel/2006/main">
          <x14:cfRule type="expression" priority="288" id="{07898A77-2D5E-4D96-B8E8-C42E630FA616}">
            <xm:f>$AK46&lt;=Données!$B$2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E46:I46</xm:sqref>
        </x14:conditionalFormatting>
        <x14:conditionalFormatting xmlns:xm="http://schemas.microsoft.com/office/excel/2006/main">
          <x14:cfRule type="containsText" priority="286" operator="containsText" id="{BA8F5351-353A-4509-B3BA-B7E43CA92A4E}">
            <xm:f>NOT(ISERROR(SEARCH("Non",A46)))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7" operator="containsText" id="{C22727BC-F7EF-45D5-94BB-4B8A9359DD98}">
            <xm:f>NOT(ISERROR(SEARCH("vérifier",A46)))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A46</xm:sqref>
        </x14:conditionalFormatting>
        <x14:conditionalFormatting xmlns:xm="http://schemas.microsoft.com/office/excel/2006/main">
          <x14:cfRule type="expression" priority="281" id="{1CA1C5A9-CE95-4741-AC5F-7CAF543156AF}">
            <xm:f>$AK44&lt;=Données!$B$2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E44:I44</xm:sqref>
        </x14:conditionalFormatting>
        <x14:conditionalFormatting xmlns:xm="http://schemas.microsoft.com/office/excel/2006/main">
          <x14:cfRule type="containsText" priority="279" operator="containsText" id="{B6190C29-0FD9-4C15-A5E8-DDCCC8525C3C}">
            <xm:f>NOT(ISERROR(SEARCH("Non",A44)))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80" operator="containsText" id="{58E9B875-AC1D-4FBC-B9B9-9446571731B2}">
            <xm:f>NOT(ISERROR(SEARCH("vérifier",A44)))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274" id="{CF53EBC0-BF52-4CC8-B364-A83DF85B038A}">
            <xm:f>$AK45&lt;=Données!$B$2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E45:I45</xm:sqref>
        </x14:conditionalFormatting>
        <x14:conditionalFormatting xmlns:xm="http://schemas.microsoft.com/office/excel/2006/main">
          <x14:cfRule type="containsText" priority="272" operator="containsText" id="{3F97722E-045A-4BF1-AE52-491F88F865E5}">
            <xm:f>NOT(ISERROR(SEARCH("Non",A45)))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3" operator="containsText" id="{A185D56A-B93B-4447-8E9E-AB24764DE25C}">
            <xm:f>NOT(ISERROR(SEARCH("vérifier",A45)))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A45</xm:sqref>
        </x14:conditionalFormatting>
        <x14:conditionalFormatting xmlns:xm="http://schemas.microsoft.com/office/excel/2006/main">
          <x14:cfRule type="expression" priority="266" id="{54C6484A-0682-4B94-A2F9-6EE6C85D8691}">
            <xm:f>$AK42&lt;=Données!$B$2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E42:I42</xm:sqref>
        </x14:conditionalFormatting>
        <x14:conditionalFormatting xmlns:xm="http://schemas.microsoft.com/office/excel/2006/main">
          <x14:cfRule type="containsText" priority="267" operator="containsText" id="{F23A4641-CBD6-47B8-9D6C-94BEB1300DE8}">
            <xm:f>NOT(ISERROR(SEARCH("X",K42)))</xm:f>
            <xm:f>"X"</xm:f>
            <x14:dxf>
              <font>
                <color rgb="FFC00000"/>
              </font>
            </x14:dxf>
          </x14:cfRule>
          <xm:sqref>K42:AE42</xm:sqref>
        </x14:conditionalFormatting>
        <x14:conditionalFormatting xmlns:xm="http://schemas.microsoft.com/office/excel/2006/main">
          <x14:cfRule type="expression" priority="262" id="{E9EACD30-4CF3-44D8-B262-48AF2140C893}">
            <xm:f>$AK42&lt;=Données!$B$2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AJ42:AL42</xm:sqref>
        </x14:conditionalFormatting>
        <x14:conditionalFormatting xmlns:xm="http://schemas.microsoft.com/office/excel/2006/main">
          <x14:cfRule type="containsText" priority="264" operator="containsText" id="{0E9E2077-E5F1-44D6-A285-1EBF4820FA4E}">
            <xm:f>NOT(ISERROR(SEARCH("Non",A42)))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65" operator="containsText" id="{EAAA9BF5-28EA-4690-994E-0E9869217BED}">
            <xm:f>NOT(ISERROR(SEARCH("vérifier",A42)))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A42</xm:sqref>
        </x14:conditionalFormatting>
        <x14:conditionalFormatting xmlns:xm="http://schemas.microsoft.com/office/excel/2006/main">
          <x14:cfRule type="containsText" priority="259" operator="containsText" id="{D664702E-9E25-4720-84A1-BC7AF932D76C}">
            <xm:f>NOT(ISERROR(SEARCH("X",L43)))</xm:f>
            <xm:f>"X"</xm:f>
            <x14:dxf>
              <font>
                <color rgb="FFC00000"/>
              </font>
            </x14:dxf>
          </x14:cfRule>
          <xm:sqref>L43:AE43</xm:sqref>
        </x14:conditionalFormatting>
        <x14:conditionalFormatting xmlns:xm="http://schemas.microsoft.com/office/excel/2006/main">
          <x14:cfRule type="expression" priority="256" id="{88419DAE-EA6F-4C07-92DC-A648300E6C00}">
            <xm:f>$AK43&lt;=Données!$B$2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E43:I43</xm:sqref>
        </x14:conditionalFormatting>
        <x14:conditionalFormatting xmlns:xm="http://schemas.microsoft.com/office/excel/2006/main">
          <x14:cfRule type="containsText" priority="257" operator="containsText" id="{A5574F8F-8B15-4ED6-9102-59FA13661608}">
            <xm:f>NOT(ISERROR(SEARCH("X",K43)))</xm:f>
            <xm:f>"X"</xm:f>
            <x14:dxf>
              <font>
                <color rgb="FFC00000"/>
              </font>
            </x14:dxf>
          </x14:cfRule>
          <xm:sqref>K43</xm:sqref>
        </x14:conditionalFormatting>
        <x14:conditionalFormatting xmlns:xm="http://schemas.microsoft.com/office/excel/2006/main">
          <x14:cfRule type="containsText" priority="254" operator="containsText" id="{9356DCCF-7CFB-4B15-A510-F5A6989F2C07}">
            <xm:f>NOT(ISERROR(SEARCH("Non",A43)))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55" operator="containsText" id="{27B17A61-5551-468A-955D-ABBA47E69188}">
            <xm:f>NOT(ISERROR(SEARCH("vérifier",A43)))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A43</xm:sqref>
        </x14:conditionalFormatting>
        <x14:conditionalFormatting xmlns:xm="http://schemas.microsoft.com/office/excel/2006/main">
          <x14:cfRule type="expression" priority="250" id="{FE477650-DFE9-415B-A762-BA0FBA6F3478}">
            <xm:f>$AK43&lt;=Données!$B$2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AJ43:AL43</xm:sqref>
        </x14:conditionalFormatting>
        <x14:conditionalFormatting xmlns:xm="http://schemas.microsoft.com/office/excel/2006/main">
          <x14:cfRule type="containsText" priority="249" operator="containsText" id="{A815371A-3E18-46A8-8FFF-3347D09C3B8B}">
            <xm:f>NOT(ISERROR(SEARCH("X",K41)))</xm:f>
            <xm:f>"X"</xm:f>
            <x14:dxf>
              <font>
                <color rgb="FFC00000"/>
              </font>
            </x14:dxf>
          </x14:cfRule>
          <xm:sqref>K41:AE41</xm:sqref>
        </x14:conditionalFormatting>
        <x14:conditionalFormatting xmlns:xm="http://schemas.microsoft.com/office/excel/2006/main">
          <x14:cfRule type="expression" priority="248" id="{53A9389A-55CE-4BF5-A535-411297549807}">
            <xm:f>$AK41&lt;=Données!$B$2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AJ41:AL41</xm:sqref>
        </x14:conditionalFormatting>
        <x14:conditionalFormatting xmlns:xm="http://schemas.microsoft.com/office/excel/2006/main">
          <x14:cfRule type="expression" priority="246" id="{E0165E2A-1F9D-43EC-84D3-ECC13699C982}">
            <xm:f>$AK41&lt;=Données!$B$2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E41:I41</xm:sqref>
        </x14:conditionalFormatting>
        <x14:conditionalFormatting xmlns:xm="http://schemas.microsoft.com/office/excel/2006/main">
          <x14:cfRule type="containsText" priority="244" operator="containsText" id="{FAF57D30-6036-4939-9CD3-7066BC13F9DD}">
            <xm:f>NOT(ISERROR(SEARCH("Non",A41)))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45" operator="containsText" id="{CC3E1627-887C-4FAB-8C19-E5A8327AF78F}">
            <xm:f>NOT(ISERROR(SEARCH("vérifier",A41)))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A41</xm:sqref>
        </x14:conditionalFormatting>
        <x14:conditionalFormatting xmlns:xm="http://schemas.microsoft.com/office/excel/2006/main">
          <x14:cfRule type="expression" priority="238" id="{BE32DE37-2225-422A-94AF-E6725199D5A3}">
            <xm:f>$AK39&lt;=Données!$B$2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E39:I40</xm:sqref>
        </x14:conditionalFormatting>
        <x14:conditionalFormatting xmlns:xm="http://schemas.microsoft.com/office/excel/2006/main">
          <x14:cfRule type="containsText" priority="239" operator="containsText" id="{23C41AB6-6EDC-4FA8-B9C3-9EF4D5E7AFBD}">
            <xm:f>NOT(ISERROR(SEARCH("X",K38)))</xm:f>
            <xm:f>"X"</xm:f>
            <x14:dxf>
              <font>
                <color rgb="FFC00000"/>
              </font>
            </x14:dxf>
          </x14:cfRule>
          <xm:sqref>K38:AE40</xm:sqref>
        </x14:conditionalFormatting>
        <x14:conditionalFormatting xmlns:xm="http://schemas.microsoft.com/office/excel/2006/main">
          <x14:cfRule type="expression" priority="234" id="{5A95F841-2ACE-48CF-8A63-13DE02A1106C}">
            <xm:f>$AK38&lt;=Données!$B$2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AJ38:AL40</xm:sqref>
        </x14:conditionalFormatting>
        <x14:conditionalFormatting xmlns:xm="http://schemas.microsoft.com/office/excel/2006/main">
          <x14:cfRule type="containsText" priority="236" operator="containsText" id="{1B616610-2BD1-4762-9F4A-21919866F807}">
            <xm:f>NOT(ISERROR(SEARCH("Non",A39)))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37" operator="containsText" id="{CECA0283-394B-4D3E-94E3-3BB0D9EEC1CA}">
            <xm:f>NOT(ISERROR(SEARCH("vérifier",A39)))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A39:A40</xm:sqref>
        </x14:conditionalFormatting>
        <x14:conditionalFormatting xmlns:xm="http://schemas.microsoft.com/office/excel/2006/main">
          <x14:cfRule type="expression" priority="230" id="{593C11B4-1E0E-49EF-B2B5-47540FCCBD0A}">
            <xm:f>$AK38&lt;=Données!$B$2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E38:I38</xm:sqref>
        </x14:conditionalFormatting>
        <x14:conditionalFormatting xmlns:xm="http://schemas.microsoft.com/office/excel/2006/main">
          <x14:cfRule type="containsText" priority="228" operator="containsText" id="{9E92C46F-CFB5-43F1-8FCD-AD4CBA960FA3}">
            <xm:f>NOT(ISERROR(SEARCH("Non",A38)))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29" operator="containsText" id="{4F2A7C8B-57F1-4AD3-ADB7-050FCC88432A}">
            <xm:f>NOT(ISERROR(SEARCH("vérifier",A38)))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A38</xm:sqref>
        </x14:conditionalFormatting>
        <x14:conditionalFormatting xmlns:xm="http://schemas.microsoft.com/office/excel/2006/main">
          <x14:cfRule type="containsText" priority="224" operator="containsText" id="{DE32CA48-F752-468B-AAD5-47736A9988E5}">
            <xm:f>NOT(ISERROR(SEARCH("X",X37)))</xm:f>
            <xm:f>"X"</xm:f>
            <x14:dxf>
              <font>
                <color rgb="FFC00000"/>
              </font>
            </x14:dxf>
          </x14:cfRule>
          <xm:sqref>AH37 X37:AF37</xm:sqref>
        </x14:conditionalFormatting>
        <x14:conditionalFormatting xmlns:xm="http://schemas.microsoft.com/office/excel/2006/main">
          <x14:cfRule type="expression" priority="222" id="{0FC35C09-A60F-44D7-BDDA-E0B3CD91997B}">
            <xm:f>$AK37&lt;=Données!$B$2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AJ37:AL37</xm:sqref>
        </x14:conditionalFormatting>
        <x14:conditionalFormatting xmlns:xm="http://schemas.microsoft.com/office/excel/2006/main">
          <x14:cfRule type="expression" priority="223" id="{69E3451B-9439-4192-B960-9FEADCFB55A3}">
            <xm:f>$AK37&lt;=Données!$B$2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E37:I37</xm:sqref>
        </x14:conditionalFormatting>
        <x14:conditionalFormatting xmlns:xm="http://schemas.microsoft.com/office/excel/2006/main">
          <x14:cfRule type="containsText" priority="219" operator="containsText" id="{AB0E4760-0A58-4B63-B907-D2A722B88F93}">
            <xm:f>NOT(ISERROR(SEARCH("X",K37)))</xm:f>
            <xm:f>"X"</xm:f>
            <x14:dxf>
              <font>
                <color rgb="FFC00000"/>
              </font>
            </x14:dxf>
          </x14:cfRule>
          <xm:sqref>K37:W37</xm:sqref>
        </x14:conditionalFormatting>
        <x14:conditionalFormatting xmlns:xm="http://schemas.microsoft.com/office/excel/2006/main">
          <x14:cfRule type="containsText" priority="217" operator="containsText" id="{AA360B82-4CE6-42BD-8DCE-5DC8E6851588}">
            <xm:f>NOT(ISERROR(SEARCH("Non",A37)))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8" operator="containsText" id="{FBB02D3C-3D74-406F-8737-6BFD1A6A4E75}">
            <xm:f>NOT(ISERROR(SEARCH("vérifier",A37)))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A37</xm:sqref>
        </x14:conditionalFormatting>
        <x14:conditionalFormatting xmlns:xm="http://schemas.microsoft.com/office/excel/2006/main">
          <x14:cfRule type="containsText" priority="210" operator="containsText" id="{A41DF2E8-D4E8-4354-8AF9-2E89433C36A1}">
            <xm:f>NOT(ISERROR(SEARCH("Non",A36)))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11" operator="containsText" id="{7314A1FD-9E80-4A9D-84D8-2800A4EF13B9}">
            <xm:f>NOT(ISERROR(SEARCH("vérifier",A36)))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A36</xm:sqref>
        </x14:conditionalFormatting>
        <x14:conditionalFormatting xmlns:xm="http://schemas.microsoft.com/office/excel/2006/main">
          <x14:cfRule type="containsText" priority="208" operator="containsText" id="{A1138420-6B47-4D27-AF4F-E981F4B23B06}">
            <xm:f>NOT(ISERROR(SEARCH("X",K36)))</xm:f>
            <xm:f>"X"</xm:f>
            <x14:dxf>
              <font>
                <color rgb="FFC00000"/>
              </font>
            </x14:dxf>
          </x14:cfRule>
          <xm:sqref>K36:U36 X36:AE36</xm:sqref>
        </x14:conditionalFormatting>
        <x14:conditionalFormatting xmlns:xm="http://schemas.microsoft.com/office/excel/2006/main">
          <x14:cfRule type="containsText" priority="207" operator="containsText" id="{5E903E24-A215-4F71-8D8C-3AB1E5F7DB81}">
            <xm:f>NOT(ISERROR(SEARCH("X",V36)))</xm:f>
            <xm:f>"X"</xm:f>
            <x14:dxf>
              <font>
                <color rgb="FFC00000"/>
              </font>
            </x14:dxf>
          </x14:cfRule>
          <xm:sqref>V36:W36</xm:sqref>
        </x14:conditionalFormatting>
        <x14:conditionalFormatting xmlns:xm="http://schemas.microsoft.com/office/excel/2006/main">
          <x14:cfRule type="expression" priority="206" id="{143F4EF8-C9D4-4C33-B646-4B651CDD18FA}">
            <xm:f>$AK36&lt;=Données!$B$2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E36:I36</xm:sqref>
        </x14:conditionalFormatting>
        <x14:conditionalFormatting xmlns:xm="http://schemas.microsoft.com/office/excel/2006/main">
          <x14:cfRule type="expression" priority="203" id="{18F2FC09-4C50-4E4D-84A0-6C9285509DC3}">
            <xm:f>$AK36&lt;=Données!$B$2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AJ36:AL36</xm:sqref>
        </x14:conditionalFormatting>
        <x14:conditionalFormatting xmlns:xm="http://schemas.microsoft.com/office/excel/2006/main">
          <x14:cfRule type="containsText" priority="202" operator="containsText" id="{50563458-C0AB-4DA6-AE1C-798147219349}">
            <xm:f>NOT(ISERROR(SEARCH("X",K33)))</xm:f>
            <xm:f>"X"</xm:f>
            <x14:dxf>
              <font>
                <color rgb="FFC00000"/>
              </font>
            </x14:dxf>
          </x14:cfRule>
          <xm:sqref>K33:AE35</xm:sqref>
        </x14:conditionalFormatting>
        <x14:conditionalFormatting xmlns:xm="http://schemas.microsoft.com/office/excel/2006/main">
          <x14:cfRule type="expression" priority="201" id="{27F91018-2D60-4C9B-9B2E-D10753D31BE2}">
            <xm:f>$AK33&lt;=Données!$B$2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AJ33:AL35</xm:sqref>
        </x14:conditionalFormatting>
        <x14:conditionalFormatting xmlns:xm="http://schemas.microsoft.com/office/excel/2006/main">
          <x14:cfRule type="expression" priority="198" id="{42AC25F3-36A7-4839-A62C-CBFED27EEF6A}">
            <xm:f>$AK33&lt;=Données!$B$2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E33:I33</xm:sqref>
        </x14:conditionalFormatting>
        <x14:conditionalFormatting xmlns:xm="http://schemas.microsoft.com/office/excel/2006/main">
          <x14:cfRule type="containsText" priority="196" operator="containsText" id="{D261AF1E-5DAF-47C2-85B9-3675BD450BA8}">
            <xm:f>NOT(ISERROR(SEARCH("Non",A33)))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7" operator="containsText" id="{4E817651-A0AF-464E-84C9-8BE40146D6BA}">
            <xm:f>NOT(ISERROR(SEARCH("vérifier",A33)))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A33</xm:sqref>
        </x14:conditionalFormatting>
        <x14:conditionalFormatting xmlns:xm="http://schemas.microsoft.com/office/excel/2006/main">
          <x14:cfRule type="expression" priority="191" id="{FCC91102-43C8-4CBA-9752-D98DCD271180}">
            <xm:f>$AK34&lt;=Données!$B$2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E34:I34</xm:sqref>
        </x14:conditionalFormatting>
        <x14:conditionalFormatting xmlns:xm="http://schemas.microsoft.com/office/excel/2006/main">
          <x14:cfRule type="containsText" priority="189" operator="containsText" id="{69584116-8F3C-4E0C-BDB2-7363396CE175}">
            <xm:f>NOT(ISERROR(SEARCH("Non",A34)))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90" operator="containsText" id="{BC39AD5A-98A0-4E22-98D8-12E8789B9C47}">
            <xm:f>NOT(ISERROR(SEARCH("vérifier",A34)))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A34</xm:sqref>
        </x14:conditionalFormatting>
        <x14:conditionalFormatting xmlns:xm="http://schemas.microsoft.com/office/excel/2006/main">
          <x14:cfRule type="expression" priority="184" id="{AAD52CE9-0CF6-4CF9-BB2D-2C67795623E7}">
            <xm:f>$AK35&lt;=Données!$B$2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E35:I35</xm:sqref>
        </x14:conditionalFormatting>
        <x14:conditionalFormatting xmlns:xm="http://schemas.microsoft.com/office/excel/2006/main">
          <x14:cfRule type="containsText" priority="182" operator="containsText" id="{151DF94D-75C8-49F1-87C1-2CDAE7B55162}">
            <xm:f>NOT(ISERROR(SEARCH("Non",A35)))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3" operator="containsText" id="{E65A1B5E-203B-4B41-8CED-1860B57DE0A4}">
            <xm:f>NOT(ISERROR(SEARCH("vérifier",A35)))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A35</xm:sqref>
        </x14:conditionalFormatting>
        <x14:conditionalFormatting xmlns:xm="http://schemas.microsoft.com/office/excel/2006/main">
          <x14:cfRule type="expression" priority="176" id="{A590DDCF-45FD-4F76-8AE3-388461F7FA62}">
            <xm:f>$AK32&lt;=Données!$B$2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E32:I32</xm:sqref>
        </x14:conditionalFormatting>
        <x14:conditionalFormatting xmlns:xm="http://schemas.microsoft.com/office/excel/2006/main">
          <x14:cfRule type="containsText" priority="177" operator="containsText" id="{2C7D64BC-58EC-4ABE-A866-902ECC9598B5}">
            <xm:f>NOT(ISERROR(SEARCH("X",K30)))</xm:f>
            <xm:f>"X"</xm:f>
            <x14:dxf>
              <font>
                <color rgb="FFC00000"/>
              </font>
            </x14:dxf>
          </x14:cfRule>
          <xm:sqref>K30:AE32</xm:sqref>
        </x14:conditionalFormatting>
        <x14:conditionalFormatting xmlns:xm="http://schemas.microsoft.com/office/excel/2006/main">
          <x14:cfRule type="expression" priority="172" id="{85B82C7D-3B1E-4364-9FA3-02B4F49C0BA5}">
            <xm:f>$AK30&lt;=Données!$B$2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AJ30:AL32</xm:sqref>
        </x14:conditionalFormatting>
        <x14:conditionalFormatting xmlns:xm="http://schemas.microsoft.com/office/excel/2006/main">
          <x14:cfRule type="containsText" priority="174" operator="containsText" id="{6ABABE9F-76F3-4A2D-93F8-CDB17FA58E24}">
            <xm:f>NOT(ISERROR(SEARCH("Non",A32)))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5" operator="containsText" id="{E169B2E5-EE07-4C83-A945-6E5999D40174}">
            <xm:f>NOT(ISERROR(SEARCH("vérifier",A32)))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68" id="{F8C6A0DB-8527-45E2-9441-DE7DEADE2B29}">
            <xm:f>$AK31&lt;=Données!$B$2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E31:I31</xm:sqref>
        </x14:conditionalFormatting>
        <x14:conditionalFormatting xmlns:xm="http://schemas.microsoft.com/office/excel/2006/main">
          <x14:cfRule type="containsText" priority="166" operator="containsText" id="{9FD777FC-1C82-4345-9BE1-117D55C2907C}">
            <xm:f>NOT(ISERROR(SEARCH("Non",A31)))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7" operator="containsText" id="{48D25522-DBCA-4A46-B2CF-A0F255294DBA}">
            <xm:f>NOT(ISERROR(SEARCH("vérifier",A31)))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A31</xm:sqref>
        </x14:conditionalFormatting>
        <x14:conditionalFormatting xmlns:xm="http://schemas.microsoft.com/office/excel/2006/main">
          <x14:cfRule type="expression" priority="161" id="{43903781-9BDC-4335-88DB-7CE5FC93DCF0}">
            <xm:f>$AK30&lt;=Données!$B$2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E30:I30</xm:sqref>
        </x14:conditionalFormatting>
        <x14:conditionalFormatting xmlns:xm="http://schemas.microsoft.com/office/excel/2006/main">
          <x14:cfRule type="containsText" priority="159" operator="containsText" id="{BBDBDEA7-3C86-4484-8FCF-054BE5A18CFF}">
            <xm:f>NOT(ISERROR(SEARCH("Non",A30)))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0" operator="containsText" id="{65F1D9F6-BFFB-493A-B073-5283A0B18B1C}">
            <xm:f>NOT(ISERROR(SEARCH("vérifier",A30)))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</xm:sqref>
        </x14:conditionalFormatting>
        <x14:conditionalFormatting xmlns:xm="http://schemas.microsoft.com/office/excel/2006/main">
          <x14:cfRule type="expression" priority="153" id="{26ADC985-0B0E-4BBF-B80C-E28D742C8531}">
            <xm:f>$AK29&lt;=Données!$B$2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E29:I29</xm:sqref>
        </x14:conditionalFormatting>
        <x14:conditionalFormatting xmlns:xm="http://schemas.microsoft.com/office/excel/2006/main">
          <x14:cfRule type="containsText" priority="154" operator="containsText" id="{2F11FF9F-764A-4D48-AFCE-60DF42FC7557}">
            <xm:f>NOT(ISERROR(SEARCH("X",K29)))</xm:f>
            <xm:f>"X"</xm:f>
            <x14:dxf>
              <font>
                <color rgb="FFC00000"/>
              </font>
            </x14:dxf>
          </x14:cfRule>
          <xm:sqref>K29:AE29</xm:sqref>
        </x14:conditionalFormatting>
        <x14:conditionalFormatting xmlns:xm="http://schemas.microsoft.com/office/excel/2006/main">
          <x14:cfRule type="expression" priority="149" id="{95C9E568-5AB7-44C5-8D2F-29EA9B59368C}">
            <xm:f>$AK29&lt;=Données!$B$2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AJ29:AL29</xm:sqref>
        </x14:conditionalFormatting>
        <x14:conditionalFormatting xmlns:xm="http://schemas.microsoft.com/office/excel/2006/main">
          <x14:cfRule type="containsText" priority="151" operator="containsText" id="{847C3D4E-C0AD-43E7-B90D-777489CA906E}">
            <xm:f>NOT(ISERROR(SEARCH("Non",A29)))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2" operator="containsText" id="{26C9F0CC-AA60-48EC-A29D-7B6DBD6F44FD}">
            <xm:f>NOT(ISERROR(SEARCH("vérifier",A29)))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43" id="{90D72CBE-0611-4FE6-9CCB-9779B8ABCEDE}">
            <xm:f>$AK28&lt;=Données!$B$2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E28:I28</xm:sqref>
        </x14:conditionalFormatting>
        <x14:conditionalFormatting xmlns:xm="http://schemas.microsoft.com/office/excel/2006/main">
          <x14:cfRule type="containsText" priority="144" operator="containsText" id="{85787DEB-2963-4D4D-9B8A-7CBCD6D42604}">
            <xm:f>NOT(ISERROR(SEARCH("X",K28)))</xm:f>
            <xm:f>"X"</xm:f>
            <x14:dxf>
              <font>
                <color rgb="FFC00000"/>
              </font>
            </x14:dxf>
          </x14:cfRule>
          <xm:sqref>K28:AE28</xm:sqref>
        </x14:conditionalFormatting>
        <x14:conditionalFormatting xmlns:xm="http://schemas.microsoft.com/office/excel/2006/main">
          <x14:cfRule type="expression" priority="139" id="{9A7F9ED3-82C4-4F91-A563-777C55C0132B}">
            <xm:f>$AK28&lt;=Données!$B$2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AJ28:AL28</xm:sqref>
        </x14:conditionalFormatting>
        <x14:conditionalFormatting xmlns:xm="http://schemas.microsoft.com/office/excel/2006/main">
          <x14:cfRule type="containsText" priority="141" operator="containsText" id="{746C16E7-197A-4C57-8FED-2E77CF9BCF2D}">
            <xm:f>NOT(ISERROR(SEARCH("Non",A28)))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2" operator="containsText" id="{1D142B04-BCCC-48CD-A03F-B71C9EF40E83}">
            <xm:f>NOT(ISERROR(SEARCH("vérifier",A28)))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A28</xm:sqref>
        </x14:conditionalFormatting>
        <x14:conditionalFormatting xmlns:xm="http://schemas.microsoft.com/office/excel/2006/main">
          <x14:cfRule type="expression" priority="134" id="{288ECDE9-7FB5-4865-A2F1-B28318796287}">
            <xm:f>$AK25&lt;=Données!$B$2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E25:I27</xm:sqref>
        </x14:conditionalFormatting>
        <x14:conditionalFormatting xmlns:xm="http://schemas.microsoft.com/office/excel/2006/main">
          <x14:cfRule type="containsText" priority="135" operator="containsText" id="{3946F42F-C971-4497-A696-E25E47D1931A}">
            <xm:f>NOT(ISERROR(SEARCH("X",K25)))</xm:f>
            <xm:f>"X"</xm:f>
            <x14:dxf>
              <font>
                <color rgb="FFC00000"/>
              </font>
            </x14:dxf>
          </x14:cfRule>
          <xm:sqref>K25:AE27</xm:sqref>
        </x14:conditionalFormatting>
        <x14:conditionalFormatting xmlns:xm="http://schemas.microsoft.com/office/excel/2006/main">
          <x14:cfRule type="expression" priority="130" id="{6501091F-3E5E-43FB-881B-9FDBE0640F79}">
            <xm:f>$AK25&lt;=Données!$B$2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AJ25:AL27</xm:sqref>
        </x14:conditionalFormatting>
        <x14:conditionalFormatting xmlns:xm="http://schemas.microsoft.com/office/excel/2006/main">
          <x14:cfRule type="containsText" priority="132" operator="containsText" id="{E8A4AA30-8FB2-478B-B0C8-153FA511339F}">
            <xm:f>NOT(ISERROR(SEARCH("Non",A25)))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3" operator="containsText" id="{E931B2AF-5ECE-4C8F-B414-C33DC3270EF7}">
            <xm:f>NOT(ISERROR(SEARCH("vérifier",A25)))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A25:A27</xm:sqref>
        </x14:conditionalFormatting>
        <x14:conditionalFormatting xmlns:xm="http://schemas.microsoft.com/office/excel/2006/main">
          <x14:cfRule type="expression" priority="125" id="{E7555454-8EC0-48E6-9247-2F71330F616F}">
            <xm:f>$AK23&lt;=Données!$B$2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E23:I24</xm:sqref>
        </x14:conditionalFormatting>
        <x14:conditionalFormatting xmlns:xm="http://schemas.microsoft.com/office/excel/2006/main">
          <x14:cfRule type="containsText" priority="126" operator="containsText" id="{EA77D3D3-7B8C-4063-9052-C9D1DC821CBF}">
            <xm:f>NOT(ISERROR(SEARCH("X",K23)))</xm:f>
            <xm:f>"X"</xm:f>
            <x14:dxf>
              <font>
                <color rgb="FFC00000"/>
              </font>
            </x14:dxf>
          </x14:cfRule>
          <xm:sqref>K23:AE24</xm:sqref>
        </x14:conditionalFormatting>
        <x14:conditionalFormatting xmlns:xm="http://schemas.microsoft.com/office/excel/2006/main">
          <x14:cfRule type="expression" priority="121" id="{9D1FB9D7-AC57-4558-8CFF-BC07CE851854}">
            <xm:f>$AK23&lt;=Données!$B$2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AJ23:AL24</xm:sqref>
        </x14:conditionalFormatting>
        <x14:conditionalFormatting xmlns:xm="http://schemas.microsoft.com/office/excel/2006/main">
          <x14:cfRule type="containsText" priority="123" operator="containsText" id="{72A526CE-49F9-49F3-8BDC-EDDF19DC45DD}">
            <xm:f>NOT(ISERROR(SEARCH("Non",A23)))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4" operator="containsText" id="{ECE3B387-5DD7-4D4B-BA03-3FB170E56B0A}">
            <xm:f>NOT(ISERROR(SEARCH("vérifier",A23)))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A23:A24</xm:sqref>
        </x14:conditionalFormatting>
        <x14:conditionalFormatting xmlns:xm="http://schemas.microsoft.com/office/excel/2006/main">
          <x14:cfRule type="containsText" priority="116" operator="containsText" id="{DE9954AA-D9AB-451A-B216-10183270C762}">
            <xm:f>NOT(ISERROR(SEARCH("Non",A766)))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7" operator="containsText" id="{23C392EA-4F43-4C23-AE1E-5D56089655F9}">
            <xm:f>NOT(ISERROR(SEARCH("vérifier",A766)))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A766</xm:sqref>
        </x14:conditionalFormatting>
        <x14:conditionalFormatting xmlns:xm="http://schemas.microsoft.com/office/excel/2006/main">
          <x14:cfRule type="containsText" priority="112" operator="containsText" id="{AAB1CB8D-AF2C-43F3-BE52-AAF7B5D4AAD4}">
            <xm:f>NOT(ISERROR(SEARCH("Non",A767)))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3" operator="containsText" id="{76A67F2E-C740-4D20-AFE3-A5370D61E711}">
            <xm:f>NOT(ISERROR(SEARCH("vérifier",A767)))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A767</xm:sqref>
        </x14:conditionalFormatting>
        <x14:conditionalFormatting xmlns:xm="http://schemas.microsoft.com/office/excel/2006/main">
          <x14:cfRule type="containsText" priority="108" operator="containsText" id="{B772B6D1-F324-444F-BC02-8AC462FA15B4}">
            <xm:f>NOT(ISERROR(SEARCH("Non",A768)))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9" operator="containsText" id="{B3FF7EF2-1DF0-4C7B-B722-AC54CC2BCCEC}">
            <xm:f>NOT(ISERROR(SEARCH("vérifier",A768)))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A768</xm:sqref>
        </x14:conditionalFormatting>
        <x14:conditionalFormatting xmlns:xm="http://schemas.microsoft.com/office/excel/2006/main">
          <x14:cfRule type="expression" priority="104" id="{7476EBE9-885A-4D5F-A7CF-6C1922B629CC}">
            <xm:f>$AK22&lt;=Données!$B$2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E22:I22</xm:sqref>
        </x14:conditionalFormatting>
        <x14:conditionalFormatting xmlns:xm="http://schemas.microsoft.com/office/excel/2006/main">
          <x14:cfRule type="containsText" priority="105" operator="containsText" id="{43EF8A67-8DE8-43C3-A7A9-4682AED70AD4}">
            <xm:f>NOT(ISERROR(SEARCH("X",K22)))</xm:f>
            <xm:f>"X"</xm:f>
            <x14:dxf>
              <font>
                <color rgb="FFC00000"/>
              </font>
            </x14:dxf>
          </x14:cfRule>
          <xm:sqref>K22:AE22</xm:sqref>
        </x14:conditionalFormatting>
        <x14:conditionalFormatting xmlns:xm="http://schemas.microsoft.com/office/excel/2006/main">
          <x14:cfRule type="expression" priority="100" id="{199110CE-563C-464F-9A4A-DA9017F366FB}">
            <xm:f>$AK22&lt;=Données!$B$2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AJ22:AL22</xm:sqref>
        </x14:conditionalFormatting>
        <x14:conditionalFormatting xmlns:xm="http://schemas.microsoft.com/office/excel/2006/main">
          <x14:cfRule type="containsText" priority="102" operator="containsText" id="{5C8E166C-C78F-4E42-AB9B-4F387E92FA60}">
            <xm:f>NOT(ISERROR(SEARCH("Non",A22)))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3" operator="containsText" id="{4105D62A-03BD-4349-BAA8-3C629353BD98}">
            <xm:f>NOT(ISERROR(SEARCH("vérifier",A22)))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</xm:sqref>
        </x14:conditionalFormatting>
        <x14:conditionalFormatting xmlns:xm="http://schemas.microsoft.com/office/excel/2006/main">
          <x14:cfRule type="expression" priority="94" id="{6D09CA10-007D-4212-894E-2B6A788864AA}">
            <xm:f>$AK21&lt;=Données!$B$2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E21:I21</xm:sqref>
        </x14:conditionalFormatting>
        <x14:conditionalFormatting xmlns:xm="http://schemas.microsoft.com/office/excel/2006/main">
          <x14:cfRule type="containsText" priority="95" operator="containsText" id="{1DAE760C-C678-448E-8216-19D7D89AC093}">
            <xm:f>NOT(ISERROR(SEARCH("X",K21)))</xm:f>
            <xm:f>"X"</xm:f>
            <x14:dxf>
              <font>
                <color rgb="FFC00000"/>
              </font>
            </x14:dxf>
          </x14:cfRule>
          <xm:sqref>K21:AE21</xm:sqref>
        </x14:conditionalFormatting>
        <x14:conditionalFormatting xmlns:xm="http://schemas.microsoft.com/office/excel/2006/main">
          <x14:cfRule type="expression" priority="90" id="{99053804-B0B5-4B5C-BFC8-6753A34A0A97}">
            <xm:f>$AK21&lt;=Données!$B$2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AJ21:AL21</xm:sqref>
        </x14:conditionalFormatting>
        <x14:conditionalFormatting xmlns:xm="http://schemas.microsoft.com/office/excel/2006/main">
          <x14:cfRule type="containsText" priority="92" operator="containsText" id="{6ECAA10F-9867-4590-994B-B21B81B82DC1}">
            <xm:f>NOT(ISERROR(SEARCH("Non",A21)))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3" operator="containsText" id="{FCEF49F8-C0E2-482C-A167-C856244B05FC}">
            <xm:f>NOT(ISERROR(SEARCH("vérifier",A21)))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A21</xm:sqref>
        </x14:conditionalFormatting>
        <x14:conditionalFormatting xmlns:xm="http://schemas.microsoft.com/office/excel/2006/main">
          <x14:cfRule type="expression" priority="84" id="{4D742E57-A926-4C8A-A4BB-AB287AE86FDC}">
            <xm:f>$AK20&lt;=Données!$B$2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E20:I20</xm:sqref>
        </x14:conditionalFormatting>
        <x14:conditionalFormatting xmlns:xm="http://schemas.microsoft.com/office/excel/2006/main">
          <x14:cfRule type="containsText" priority="85" operator="containsText" id="{18685EDA-F026-4400-BB70-15AEDDFB664E}">
            <xm:f>NOT(ISERROR(SEARCH("X",K20)))</xm:f>
            <xm:f>"X"</xm:f>
            <x14:dxf>
              <font>
                <color rgb="FFC00000"/>
              </font>
            </x14:dxf>
          </x14:cfRule>
          <xm:sqref>K20:AE20</xm:sqref>
        </x14:conditionalFormatting>
        <x14:conditionalFormatting xmlns:xm="http://schemas.microsoft.com/office/excel/2006/main">
          <x14:cfRule type="expression" priority="80" id="{8A66628D-C96B-43B4-A86A-1DBBCC2337E2}">
            <xm:f>$AK20&lt;=Données!$B$2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AJ20:AL20</xm:sqref>
        </x14:conditionalFormatting>
        <x14:conditionalFormatting xmlns:xm="http://schemas.microsoft.com/office/excel/2006/main">
          <x14:cfRule type="containsText" priority="82" operator="containsText" id="{09B8E0F8-00B4-4B39-889C-2B72CBCE4AD0}">
            <xm:f>NOT(ISERROR(SEARCH("Non",A20)))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3" operator="containsText" id="{16FD5398-60AA-4E6F-A7A8-98B44108932E}">
            <xm:f>NOT(ISERROR(SEARCH("vérifier",A20)))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</xm:sqref>
        </x14:conditionalFormatting>
        <x14:conditionalFormatting xmlns:xm="http://schemas.microsoft.com/office/excel/2006/main">
          <x14:cfRule type="expression" priority="75" id="{4156336E-3E83-4C45-B374-0C12442CB140}">
            <xm:f>$AK19&lt;=Données!$B$2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E19:I19</xm:sqref>
        </x14:conditionalFormatting>
        <x14:conditionalFormatting xmlns:xm="http://schemas.microsoft.com/office/excel/2006/main">
          <x14:cfRule type="containsText" priority="76" operator="containsText" id="{BE9C36EC-D384-4560-8BE2-B274811241FA}">
            <xm:f>NOT(ISERROR(SEARCH("X",K19)))</xm:f>
            <xm:f>"X"</xm:f>
            <x14:dxf>
              <font>
                <color rgb="FFC00000"/>
              </font>
            </x14:dxf>
          </x14:cfRule>
          <xm:sqref>K19:AE19</xm:sqref>
        </x14:conditionalFormatting>
        <x14:conditionalFormatting xmlns:xm="http://schemas.microsoft.com/office/excel/2006/main">
          <x14:cfRule type="expression" priority="71" id="{4C1E88C8-D883-40F7-B272-73BEFAE596A7}">
            <xm:f>$AK19&lt;=Données!$B$2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AJ19:AL19</xm:sqref>
        </x14:conditionalFormatting>
        <x14:conditionalFormatting xmlns:xm="http://schemas.microsoft.com/office/excel/2006/main">
          <x14:cfRule type="containsText" priority="73" operator="containsText" id="{0E1DD78D-0CFD-4CA4-B341-7943EC506D32}">
            <xm:f>NOT(ISERROR(SEARCH("Non",A19)))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4" operator="containsText" id="{C9BD153F-EE91-47AC-BE1B-EB36697D5743}">
            <xm:f>NOT(ISERROR(SEARCH("vérifier",A19)))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</xm:sqref>
        </x14:conditionalFormatting>
        <x14:conditionalFormatting xmlns:xm="http://schemas.microsoft.com/office/excel/2006/main">
          <x14:cfRule type="expression" priority="65" id="{FDE0CD52-469C-4ED5-9A1A-1EA75DEC4978}">
            <xm:f>$AK18&lt;=Données!$B$2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E18:I18</xm:sqref>
        </x14:conditionalFormatting>
        <x14:conditionalFormatting xmlns:xm="http://schemas.microsoft.com/office/excel/2006/main">
          <x14:cfRule type="containsText" priority="66" operator="containsText" id="{D088AE78-C903-4964-A741-8A296477F794}">
            <xm:f>NOT(ISERROR(SEARCH("X",K18)))</xm:f>
            <xm:f>"X"</xm:f>
            <x14:dxf>
              <font>
                <color rgb="FFC00000"/>
              </font>
            </x14:dxf>
          </x14:cfRule>
          <xm:sqref>K18:AE18</xm:sqref>
        </x14:conditionalFormatting>
        <x14:conditionalFormatting xmlns:xm="http://schemas.microsoft.com/office/excel/2006/main">
          <x14:cfRule type="expression" priority="61" id="{FB5AEB94-33C8-4766-BCE1-E7D50BAC4A8F}">
            <xm:f>$AK18&lt;=Données!$B$2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AJ18:AL18</xm:sqref>
        </x14:conditionalFormatting>
        <x14:conditionalFormatting xmlns:xm="http://schemas.microsoft.com/office/excel/2006/main">
          <x14:cfRule type="containsText" priority="63" operator="containsText" id="{8BFA1D2E-2C2A-47F5-8B1E-E2A27C200284}">
            <xm:f>NOT(ISERROR(SEARCH("Non",A18)))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4" operator="containsText" id="{1013194D-D886-4F5D-8934-3C030B253E27}">
            <xm:f>NOT(ISERROR(SEARCH("vérifier",A18)))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A18</xm:sqref>
        </x14:conditionalFormatting>
        <x14:conditionalFormatting xmlns:xm="http://schemas.microsoft.com/office/excel/2006/main">
          <x14:cfRule type="containsText" priority="58" operator="containsText" id="{78F0CC0A-6893-4DDD-A127-3F3928F822C7}">
            <xm:f>NOT(ISERROR(SEARCH("X",X17)))</xm:f>
            <xm:f>"X"</xm:f>
            <x14:dxf>
              <font>
                <color rgb="FFC00000"/>
              </font>
            </x14:dxf>
          </x14:cfRule>
          <xm:sqref>AH17 X17:AF17</xm:sqref>
        </x14:conditionalFormatting>
        <x14:conditionalFormatting xmlns:xm="http://schemas.microsoft.com/office/excel/2006/main">
          <x14:cfRule type="expression" priority="56" id="{9F2CC942-CF94-4509-AD3F-8FDC8D970E05}">
            <xm:f>$AK17&lt;=Données!$B$2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AJ17:AL17</xm:sqref>
        </x14:conditionalFormatting>
        <x14:conditionalFormatting xmlns:xm="http://schemas.microsoft.com/office/excel/2006/main">
          <x14:cfRule type="expression" priority="57" id="{C51B4B0E-EFB1-4605-8F8F-B01952FCEE5B}">
            <xm:f>$AK17&lt;=Données!$B$2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E17:I17</xm:sqref>
        </x14:conditionalFormatting>
        <x14:conditionalFormatting xmlns:xm="http://schemas.microsoft.com/office/excel/2006/main">
          <x14:cfRule type="containsText" priority="54" operator="containsText" id="{6658E80F-F6F5-4483-B0DB-1C038CAD7355}">
            <xm:f>NOT(ISERROR(SEARCH("X",K17)))</xm:f>
            <xm:f>"X"</xm:f>
            <x14:dxf>
              <font>
                <color rgb="FFC00000"/>
              </font>
            </x14:dxf>
          </x14:cfRule>
          <xm:sqref>K17:W17</xm:sqref>
        </x14:conditionalFormatting>
        <x14:conditionalFormatting xmlns:xm="http://schemas.microsoft.com/office/excel/2006/main">
          <x14:cfRule type="containsText" priority="50" operator="containsText" id="{DC3650E4-EDC0-44F6-9FF7-31D635674EC3}">
            <xm:f>NOT(ISERROR(SEARCH("Non",A17)))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1" operator="containsText" id="{1F3DE8E8-97D1-4081-B95C-8FF7C3F7AD71}">
            <xm:f>NOT(ISERROR(SEARCH("vérifier",A17)))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</xm:sqref>
        </x14:conditionalFormatting>
        <x14:conditionalFormatting xmlns:xm="http://schemas.microsoft.com/office/excel/2006/main">
          <x14:cfRule type="expression" priority="46" id="{77D0145B-DADD-438C-AFA6-8F06DC26A6AE}">
            <xm:f>$AK14&lt;=Données!$B$2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E14:I16</xm:sqref>
        </x14:conditionalFormatting>
        <x14:conditionalFormatting xmlns:xm="http://schemas.microsoft.com/office/excel/2006/main">
          <x14:cfRule type="containsText" priority="47" operator="containsText" id="{507A2F3D-536F-47B0-BB10-AA062B2E1808}">
            <xm:f>NOT(ISERROR(SEARCH("X",K14)))</xm:f>
            <xm:f>"X"</xm:f>
            <x14:dxf>
              <font>
                <color rgb="FFC00000"/>
              </font>
            </x14:dxf>
          </x14:cfRule>
          <xm:sqref>K14:AE16</xm:sqref>
        </x14:conditionalFormatting>
        <x14:conditionalFormatting xmlns:xm="http://schemas.microsoft.com/office/excel/2006/main">
          <x14:cfRule type="expression" priority="42" id="{83B7A324-663F-4CA3-A496-A947148FBB19}">
            <xm:f>$AK14&lt;=Données!$B$2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AJ14:AL16</xm:sqref>
        </x14:conditionalFormatting>
        <x14:conditionalFormatting xmlns:xm="http://schemas.microsoft.com/office/excel/2006/main">
          <x14:cfRule type="containsText" priority="44" operator="containsText" id="{C1E54289-BA25-4777-B168-20A07DDA39CB}">
            <xm:f>NOT(ISERROR(SEARCH("Non",A14)))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5" operator="containsText" id="{D4C64E26-A7F2-47C4-BBF4-552A635C81C2}">
            <xm:f>NOT(ISERROR(SEARCH("vérifier",A14)))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A14:A16</xm:sqref>
        </x14:conditionalFormatting>
        <x14:conditionalFormatting xmlns:xm="http://schemas.microsoft.com/office/excel/2006/main">
          <x14:cfRule type="expression" priority="37" id="{57331AFD-7895-4E71-800A-84F1DDDB3507}">
            <xm:f>$AK13&lt;=Données!$B$2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E13:I13</xm:sqref>
        </x14:conditionalFormatting>
        <x14:conditionalFormatting xmlns:xm="http://schemas.microsoft.com/office/excel/2006/main">
          <x14:cfRule type="containsText" priority="38" operator="containsText" id="{D4292CCD-C48F-4172-A8B0-3314CA1AA062}">
            <xm:f>NOT(ISERROR(SEARCH("X",K13)))</xm:f>
            <xm:f>"X"</xm:f>
            <x14:dxf>
              <font>
                <color rgb="FFC00000"/>
              </font>
            </x14:dxf>
          </x14:cfRule>
          <xm:sqref>K13:AE13</xm:sqref>
        </x14:conditionalFormatting>
        <x14:conditionalFormatting xmlns:xm="http://schemas.microsoft.com/office/excel/2006/main">
          <x14:cfRule type="expression" priority="33" id="{AEE5CBFC-B60D-4066-906B-F4ACB58EB33A}">
            <xm:f>$AK13&lt;=Données!$B$2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AJ13:AL13</xm:sqref>
        </x14:conditionalFormatting>
        <x14:conditionalFormatting xmlns:xm="http://schemas.microsoft.com/office/excel/2006/main">
          <x14:cfRule type="containsText" priority="35" operator="containsText" id="{643EC782-30C8-4928-B74A-C5CDE6E8D65F}">
            <xm:f>NOT(ISERROR(SEARCH("Non",A13)))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36" operator="containsText" id="{0B9776B3-647A-4B4F-ABF3-AD440FC54BD8}">
            <xm:f>NOT(ISERROR(SEARCH("vérifier",A13)))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</xm:sqref>
        </x14:conditionalFormatting>
        <x14:conditionalFormatting xmlns:xm="http://schemas.microsoft.com/office/excel/2006/main">
          <x14:cfRule type="expression" priority="28" id="{933FC056-A5ED-4FBD-904E-695B680FD810}">
            <xm:f>$AK11&lt;=Données!$B$2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E11:I12</xm:sqref>
        </x14:conditionalFormatting>
        <x14:conditionalFormatting xmlns:xm="http://schemas.microsoft.com/office/excel/2006/main">
          <x14:cfRule type="containsText" priority="29" operator="containsText" id="{82F1140E-881E-4B4F-BF67-0D6A8D8E09FE}">
            <xm:f>NOT(ISERROR(SEARCH("X",K11)))</xm:f>
            <xm:f>"X"</xm:f>
            <x14:dxf>
              <font>
                <color rgb="FFC00000"/>
              </font>
            </x14:dxf>
          </x14:cfRule>
          <xm:sqref>K11:AE12</xm:sqref>
        </x14:conditionalFormatting>
        <x14:conditionalFormatting xmlns:xm="http://schemas.microsoft.com/office/excel/2006/main">
          <x14:cfRule type="expression" priority="24" id="{62B4B9EE-2595-48F0-A41B-4845A5CF74B8}">
            <xm:f>$AK11&lt;=Données!$B$2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AJ11:AL12</xm:sqref>
        </x14:conditionalFormatting>
        <x14:conditionalFormatting xmlns:xm="http://schemas.microsoft.com/office/excel/2006/main">
          <x14:cfRule type="containsText" priority="26" operator="containsText" id="{A8F33652-0EFE-4EA3-ADC6-BBB699D5A919}">
            <xm:f>NOT(ISERROR(SEARCH("Non",A11)))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7" operator="containsText" id="{660003B1-DD7E-446D-A70F-97087679974C}">
            <xm:f>NOT(ISERROR(SEARCH("vérifier",A11)))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A11:A12</xm:sqref>
        </x14:conditionalFormatting>
        <x14:conditionalFormatting xmlns:xm="http://schemas.microsoft.com/office/excel/2006/main">
          <x14:cfRule type="expression" priority="19" id="{A839AF89-0602-4B90-ACED-917E7C01D050}">
            <xm:f>$AK10&lt;=Données!$B$2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E10:I10</xm:sqref>
        </x14:conditionalFormatting>
        <x14:conditionalFormatting xmlns:xm="http://schemas.microsoft.com/office/excel/2006/main">
          <x14:cfRule type="containsText" priority="20" operator="containsText" id="{CD7501F2-BBCB-47B7-91FF-52D4AC9D1142}">
            <xm:f>NOT(ISERROR(SEARCH("X",K10)))</xm:f>
            <xm:f>"X"</xm:f>
            <x14:dxf>
              <font>
                <color rgb="FFC00000"/>
              </font>
            </x14:dxf>
          </x14:cfRule>
          <xm:sqref>K10:AE10</xm:sqref>
        </x14:conditionalFormatting>
        <x14:conditionalFormatting xmlns:xm="http://schemas.microsoft.com/office/excel/2006/main">
          <x14:cfRule type="expression" priority="15" id="{8A125093-0480-4FB5-993C-0C30178BA5AD}">
            <xm:f>$AK10&lt;=Données!$B$2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AJ10:AL10</xm:sqref>
        </x14:conditionalFormatting>
        <x14:conditionalFormatting xmlns:xm="http://schemas.microsoft.com/office/excel/2006/main">
          <x14:cfRule type="containsText" priority="17" operator="containsText" id="{A4EF0C4C-AD50-47DF-B7EC-0554E13B456D}">
            <xm:f>NOT(ISERROR(SEARCH("Non",A10)))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" operator="containsText" id="{F5AE0208-591D-4ADD-B492-1CD381DD028F}">
            <xm:f>NOT(ISERROR(SEARCH("vérifier",A10)))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</xm:sqref>
        </x14:conditionalFormatting>
        <x14:conditionalFormatting xmlns:xm="http://schemas.microsoft.com/office/excel/2006/main">
          <x14:cfRule type="expression" priority="9" id="{4A79F328-8846-450F-BBAC-567FB97685D4}">
            <xm:f>$AK9&lt;=Données!$B$2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E9:I9</xm:sqref>
        </x14:conditionalFormatting>
        <x14:conditionalFormatting xmlns:xm="http://schemas.microsoft.com/office/excel/2006/main">
          <x14:cfRule type="containsText" priority="10" operator="containsText" id="{1093B5FA-37EC-4908-A4A0-D6F83DB8CDBC}">
            <xm:f>NOT(ISERROR(SEARCH("X",K9)))</xm:f>
            <xm:f>"X"</xm:f>
            <x14:dxf>
              <font>
                <color rgb="FFC00000"/>
              </font>
            </x14:dxf>
          </x14:cfRule>
          <xm:sqref>K9:AE9</xm:sqref>
        </x14:conditionalFormatting>
        <x14:conditionalFormatting xmlns:xm="http://schemas.microsoft.com/office/excel/2006/main">
          <x14:cfRule type="expression" priority="5" id="{8A8CD886-436D-4069-B9FD-F6176871BBCE}">
            <xm:f>$AK9&lt;=Données!$B$2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AJ9:AL9</xm:sqref>
        </x14:conditionalFormatting>
        <x14:conditionalFormatting xmlns:xm="http://schemas.microsoft.com/office/excel/2006/main">
          <x14:cfRule type="containsText" priority="7" operator="containsText" id="{1E6796F5-F9A9-4C46-B599-43B192374BE5}">
            <xm:f>NOT(ISERROR(SEARCH("Non",A9)))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" operator="containsText" id="{37F596FA-4647-4A24-9A58-4E965473627E}">
            <xm:f>NOT(ISERROR(SEARCH("vérifier",A9)))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IS54"/>
  <sheetViews>
    <sheetView zoomScaleNormal="100" zoomScaleSheetLayoutView="70" zoomScalePageLayoutView="90" workbookViewId="0">
      <pane xSplit="5" ySplit="7" topLeftCell="F8" activePane="bottomRight" state="frozen"/>
      <selection pane="topRight" activeCell="D1" sqref="D1"/>
      <selection pane="bottomLeft" activeCell="A7" sqref="A7"/>
      <selection pane="bottomRight" activeCell="C8" sqref="C8"/>
    </sheetView>
  </sheetViews>
  <sheetFormatPr baseColWidth="10" defaultRowHeight="12.75" x14ac:dyDescent="0.2"/>
  <cols>
    <col min="1" max="1" width="10.42578125" style="167" hidden="1" customWidth="1"/>
    <col min="2" max="2" width="6" style="170" hidden="1" customWidth="1"/>
    <col min="3" max="3" width="12.42578125" bestFit="1" customWidth="1"/>
    <col min="4" max="4" width="20.28515625" customWidth="1"/>
    <col min="5" max="5" width="10.28515625" bestFit="1" customWidth="1"/>
    <col min="6" max="6" width="34.7109375" style="152" customWidth="1"/>
    <col min="7" max="7" width="28.5703125" style="152" customWidth="1"/>
    <col min="8" max="8" width="8.42578125" customWidth="1"/>
    <col min="9" max="12" width="8.7109375" customWidth="1"/>
    <col min="13" max="13" width="7.28515625" style="157" customWidth="1"/>
    <col min="14" max="14" width="7.28515625" style="158" customWidth="1"/>
    <col min="15" max="16" width="7.28515625" style="159" customWidth="1"/>
    <col min="17" max="17" width="7.28515625" style="160" customWidth="1"/>
    <col min="18" max="18" width="7.28515625" style="153" customWidth="1"/>
    <col min="19" max="19" width="7.28515625" style="161" customWidth="1"/>
    <col min="20" max="21" width="7.28515625" style="162" customWidth="1"/>
    <col min="22" max="22" width="7.28515625" style="161" customWidth="1"/>
    <col min="23" max="23" width="7.28515625" style="153" customWidth="1"/>
    <col min="24" max="25" width="7.28515625" style="153" hidden="1" customWidth="1"/>
    <col min="26" max="26" width="7.28515625" style="63" hidden="1" customWidth="1"/>
    <col min="27" max="27" width="8" style="154" hidden="1" customWidth="1"/>
    <col min="28" max="28" width="18.28515625" style="6" customWidth="1"/>
    <col min="29" max="29" width="11.7109375" style="155" customWidth="1"/>
    <col min="30" max="30" width="54.7109375" style="156" customWidth="1"/>
    <col min="31" max="35" width="11.42578125" style="63" customWidth="1"/>
  </cols>
  <sheetData>
    <row r="1" spans="1:253" ht="21.6" customHeight="1" x14ac:dyDescent="0.2">
      <c r="A1" s="278"/>
      <c r="B1" s="279"/>
      <c r="C1" s="279"/>
      <c r="D1" s="455">
        <f>'PAR NOM FICHIER À JOUR'!E1</f>
        <v>45979</v>
      </c>
      <c r="E1" s="457"/>
      <c r="F1" s="428" t="s">
        <v>3322</v>
      </c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1"/>
      <c r="Y1" s="1"/>
      <c r="Z1" s="1"/>
      <c r="AA1" s="1"/>
      <c r="AB1" s="2"/>
      <c r="AC1" s="1"/>
      <c r="AD1" s="3"/>
      <c r="AE1"/>
      <c r="AF1"/>
      <c r="AG1"/>
      <c r="AH1"/>
      <c r="AI1"/>
    </row>
    <row r="2" spans="1:253" ht="21.6" customHeight="1" x14ac:dyDescent="0.2">
      <c r="A2" s="280"/>
      <c r="B2" s="279"/>
      <c r="C2" s="279"/>
      <c r="D2" s="456"/>
      <c r="E2" s="457"/>
      <c r="F2" s="430" t="s">
        <v>3321</v>
      </c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1"/>
      <c r="Y2" s="1"/>
      <c r="Z2" s="1"/>
      <c r="AA2" s="1"/>
      <c r="AB2" s="2"/>
      <c r="AC2" s="1"/>
      <c r="AD2" s="3"/>
      <c r="AE2"/>
      <c r="AF2"/>
      <c r="AG2"/>
      <c r="AH2"/>
      <c r="AI2"/>
    </row>
    <row r="3" spans="1:253" ht="21.6" customHeight="1" x14ac:dyDescent="0.2">
      <c r="A3" s="280"/>
      <c r="B3" s="279"/>
      <c r="C3" s="279"/>
      <c r="D3" s="456"/>
      <c r="E3" s="457"/>
      <c r="F3" s="467" t="s">
        <v>3323</v>
      </c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1"/>
      <c r="Y3" s="1"/>
      <c r="Z3" s="1"/>
      <c r="AA3" s="1"/>
      <c r="AB3" s="2"/>
      <c r="AC3" s="1"/>
      <c r="AD3" s="3"/>
      <c r="AE3"/>
      <c r="AF3"/>
      <c r="AG3"/>
      <c r="AH3"/>
      <c r="AI3"/>
    </row>
    <row r="4" spans="1:253" ht="74.099999999999994" customHeight="1" thickBot="1" x14ac:dyDescent="0.25">
      <c r="A4" s="289"/>
      <c r="B4" s="290"/>
      <c r="C4" s="298" t="s">
        <v>3192</v>
      </c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/>
      <c r="AF4"/>
      <c r="AG4"/>
      <c r="AH4"/>
      <c r="AI4"/>
    </row>
    <row r="5" spans="1:253" s="6" customFormat="1" ht="13.35" customHeight="1" thickBot="1" x14ac:dyDescent="0.25">
      <c r="A5" s="425" t="s">
        <v>2962</v>
      </c>
      <c r="B5" s="179"/>
      <c r="C5" s="432" t="s">
        <v>2</v>
      </c>
      <c r="D5" s="435" t="s">
        <v>3</v>
      </c>
      <c r="E5" s="435" t="s">
        <v>4</v>
      </c>
      <c r="F5" s="441" t="s">
        <v>5</v>
      </c>
      <c r="G5" s="444" t="s">
        <v>6</v>
      </c>
      <c r="H5" s="447" t="s">
        <v>7</v>
      </c>
      <c r="I5" s="462" t="s">
        <v>8</v>
      </c>
      <c r="J5" s="463"/>
      <c r="K5" s="478"/>
      <c r="L5" s="4" t="s">
        <v>9</v>
      </c>
      <c r="M5" s="464" t="s">
        <v>10</v>
      </c>
      <c r="N5" s="465"/>
      <c r="O5" s="465"/>
      <c r="P5" s="465"/>
      <c r="Q5" s="466"/>
      <c r="R5" s="479" t="s">
        <v>11</v>
      </c>
      <c r="S5" s="480"/>
      <c r="T5" s="480"/>
      <c r="U5" s="480"/>
      <c r="V5" s="481"/>
      <c r="W5" s="5" t="s">
        <v>12</v>
      </c>
      <c r="X5" s="405">
        <v>8511</v>
      </c>
      <c r="Y5" s="419">
        <v>2130</v>
      </c>
      <c r="Z5" s="390" t="s">
        <v>13</v>
      </c>
      <c r="AA5" s="410" t="s">
        <v>14</v>
      </c>
      <c r="AB5" s="413" t="s">
        <v>15</v>
      </c>
      <c r="AC5" s="416" t="s">
        <v>16</v>
      </c>
      <c r="AD5" s="393" t="s">
        <v>17</v>
      </c>
    </row>
    <row r="6" spans="1:253" s="6" customFormat="1" ht="17.25" customHeight="1" x14ac:dyDescent="0.2">
      <c r="A6" s="426"/>
      <c r="B6" s="180"/>
      <c r="C6" s="433"/>
      <c r="D6" s="436"/>
      <c r="E6" s="436"/>
      <c r="F6" s="442"/>
      <c r="G6" s="445"/>
      <c r="H6" s="448"/>
      <c r="I6" s="7" t="s">
        <v>18</v>
      </c>
      <c r="J6" s="8" t="s">
        <v>19</v>
      </c>
      <c r="K6" s="9" t="s">
        <v>20</v>
      </c>
      <c r="L6" s="10" t="s">
        <v>5802</v>
      </c>
      <c r="M6" s="11" t="s">
        <v>21</v>
      </c>
      <c r="N6" s="12" t="s">
        <v>22</v>
      </c>
      <c r="O6" s="12" t="s">
        <v>23</v>
      </c>
      <c r="P6" s="12" t="s">
        <v>24</v>
      </c>
      <c r="Q6" s="13" t="s">
        <v>25</v>
      </c>
      <c r="R6" s="14" t="s">
        <v>26</v>
      </c>
      <c r="S6" s="15">
        <v>1860</v>
      </c>
      <c r="T6" s="15" t="s">
        <v>27</v>
      </c>
      <c r="U6" s="16">
        <v>8210</v>
      </c>
      <c r="V6" s="16" t="s">
        <v>28</v>
      </c>
      <c r="W6" s="17" t="s">
        <v>29</v>
      </c>
      <c r="X6" s="406"/>
      <c r="Y6" s="420"/>
      <c r="Z6" s="391"/>
      <c r="AA6" s="411"/>
      <c r="AB6" s="414"/>
      <c r="AC6" s="417"/>
      <c r="AD6" s="394"/>
    </row>
    <row r="7" spans="1:253" s="6" customFormat="1" ht="31.35" customHeight="1" thickBot="1" x14ac:dyDescent="0.25">
      <c r="A7" s="427"/>
      <c r="B7" s="181"/>
      <c r="C7" s="434"/>
      <c r="D7" s="437"/>
      <c r="E7" s="437"/>
      <c r="F7" s="443"/>
      <c r="G7" s="446"/>
      <c r="H7" s="449"/>
      <c r="I7" s="18" t="s">
        <v>30</v>
      </c>
      <c r="J7" s="18" t="s">
        <v>31</v>
      </c>
      <c r="K7" s="18" t="s">
        <v>32</v>
      </c>
      <c r="L7" s="19" t="s">
        <v>33</v>
      </c>
      <c r="M7" s="20" t="s">
        <v>34</v>
      </c>
      <c r="N7" s="21" t="s">
        <v>35</v>
      </c>
      <c r="O7" s="21" t="s">
        <v>36</v>
      </c>
      <c r="P7" s="21" t="s">
        <v>37</v>
      </c>
      <c r="Q7" s="22" t="s">
        <v>38</v>
      </c>
      <c r="R7" s="23" t="s">
        <v>35</v>
      </c>
      <c r="S7" s="24" t="s">
        <v>33</v>
      </c>
      <c r="T7" s="24" t="s">
        <v>33</v>
      </c>
      <c r="U7" s="25" t="s">
        <v>33</v>
      </c>
      <c r="V7" s="26" t="s">
        <v>39</v>
      </c>
      <c r="W7" s="27" t="s">
        <v>33</v>
      </c>
      <c r="X7" s="407"/>
      <c r="Y7" s="421"/>
      <c r="Z7" s="392"/>
      <c r="AA7" s="412"/>
      <c r="AB7" s="415"/>
      <c r="AC7" s="418"/>
      <c r="AD7" s="395"/>
    </row>
    <row r="8" spans="1:253" s="69" customFormat="1" x14ac:dyDescent="0.2">
      <c r="A8" s="169" t="s">
        <v>2985</v>
      </c>
      <c r="B8" s="172">
        <f>IF(A8="Oui",0,1)</f>
        <v>1</v>
      </c>
      <c r="C8" s="28" t="s">
        <v>311</v>
      </c>
      <c r="D8" s="28" t="s">
        <v>312</v>
      </c>
      <c r="E8" s="51" t="s">
        <v>313</v>
      </c>
      <c r="F8" s="57" t="s">
        <v>314</v>
      </c>
      <c r="G8" s="52" t="s">
        <v>315</v>
      </c>
      <c r="H8" s="29">
        <f ca="1">IF(AC8&lt;=Données!$B$2,1," ")</f>
        <v>1</v>
      </c>
      <c r="I8" s="45"/>
      <c r="J8" s="46"/>
      <c r="K8" s="47"/>
      <c r="L8" s="48"/>
      <c r="M8" s="34"/>
      <c r="N8" s="35"/>
      <c r="O8" s="35">
        <v>1</v>
      </c>
      <c r="P8" s="35"/>
      <c r="Q8" s="36"/>
      <c r="R8" s="60"/>
      <c r="S8" s="61"/>
      <c r="T8" s="61"/>
      <c r="U8" s="62"/>
      <c r="V8" s="62"/>
      <c r="W8" s="49"/>
      <c r="X8" s="53"/>
      <c r="Y8" s="54"/>
      <c r="Z8" s="55"/>
      <c r="AA8" s="56"/>
      <c r="AB8" s="41" t="s">
        <v>44</v>
      </c>
      <c r="AC8" s="42">
        <v>43951</v>
      </c>
      <c r="AD8" s="50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</row>
    <row r="9" spans="1:253" s="69" customFormat="1" x14ac:dyDescent="0.2">
      <c r="A9" s="169" t="s">
        <v>2997</v>
      </c>
      <c r="B9" s="172">
        <f>IF(A9="Oui",0,1)</f>
        <v>1</v>
      </c>
      <c r="C9" s="28" t="s">
        <v>1117</v>
      </c>
      <c r="D9" s="28" t="s">
        <v>273</v>
      </c>
      <c r="E9" s="51" t="s">
        <v>313</v>
      </c>
      <c r="F9" s="57" t="s">
        <v>314</v>
      </c>
      <c r="G9" s="66" t="s">
        <v>1118</v>
      </c>
      <c r="H9" s="29">
        <f ca="1">IF(AC9&lt;=Données!$B$2,1," ")</f>
        <v>1</v>
      </c>
      <c r="I9" s="45"/>
      <c r="J9" s="46"/>
      <c r="K9" s="47"/>
      <c r="L9" s="48"/>
      <c r="M9" s="34"/>
      <c r="N9" s="35"/>
      <c r="O9" s="35">
        <v>1</v>
      </c>
      <c r="P9" s="35"/>
      <c r="Q9" s="36"/>
      <c r="R9" s="60"/>
      <c r="S9" s="61"/>
      <c r="T9" s="61"/>
      <c r="U9" s="62"/>
      <c r="V9" s="62"/>
      <c r="W9" s="49" t="s">
        <v>56</v>
      </c>
      <c r="X9" s="53"/>
      <c r="Y9" s="54"/>
      <c r="Z9" s="55"/>
      <c r="AA9" s="56"/>
      <c r="AB9" s="41" t="s">
        <v>44</v>
      </c>
      <c r="AC9" s="42">
        <v>43937</v>
      </c>
      <c r="AD9" s="50" t="s">
        <v>783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</row>
    <row r="10" spans="1:253" s="69" customFormat="1" x14ac:dyDescent="0.2">
      <c r="A10" s="169" t="s">
        <v>3000</v>
      </c>
      <c r="B10" s="172">
        <f>IF(A10="Oui",0,1)</f>
        <v>1</v>
      </c>
      <c r="C10" s="28" t="s">
        <v>1732</v>
      </c>
      <c r="D10" s="28" t="s">
        <v>1733</v>
      </c>
      <c r="E10" s="51" t="s">
        <v>313</v>
      </c>
      <c r="F10" s="57" t="s">
        <v>314</v>
      </c>
      <c r="G10" s="52" t="s">
        <v>315</v>
      </c>
      <c r="H10" s="29">
        <f ca="1">IF(AC10&lt;=Données!$B$2,1," ")</f>
        <v>1</v>
      </c>
      <c r="I10" s="45"/>
      <c r="J10" s="46"/>
      <c r="K10" s="47"/>
      <c r="L10" s="48"/>
      <c r="M10" s="34">
        <v>1</v>
      </c>
      <c r="N10" s="35"/>
      <c r="O10" s="35"/>
      <c r="P10" s="35"/>
      <c r="Q10" s="36"/>
      <c r="R10" s="60"/>
      <c r="S10" s="61"/>
      <c r="T10" s="61"/>
      <c r="U10" s="62"/>
      <c r="V10" s="62"/>
      <c r="W10" s="49"/>
      <c r="X10" s="53"/>
      <c r="Y10" s="54"/>
      <c r="Z10" s="55"/>
      <c r="AA10" s="56"/>
      <c r="AB10" s="41" t="s">
        <v>44</v>
      </c>
      <c r="AC10" s="42">
        <v>43951</v>
      </c>
      <c r="AD10" s="5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</row>
    <row r="11" spans="1:253" s="69" customFormat="1" x14ac:dyDescent="0.2">
      <c r="A11" s="169" t="s">
        <v>2997</v>
      </c>
      <c r="B11" s="172">
        <f>IF(A11="Oui",0,1)</f>
        <v>1</v>
      </c>
      <c r="C11" s="28" t="s">
        <v>1925</v>
      </c>
      <c r="D11" s="28" t="s">
        <v>368</v>
      </c>
      <c r="E11" s="80" t="s">
        <v>313</v>
      </c>
      <c r="F11" s="57" t="s">
        <v>314</v>
      </c>
      <c r="G11" s="52" t="s">
        <v>315</v>
      </c>
      <c r="H11" s="29">
        <f ca="1">IF(AC11&lt;=Données!$B$2,1," ")</f>
        <v>1</v>
      </c>
      <c r="I11" s="45"/>
      <c r="J11" s="46"/>
      <c r="K11" s="47"/>
      <c r="L11" s="48"/>
      <c r="M11" s="34"/>
      <c r="N11" s="35"/>
      <c r="O11" s="35" t="s">
        <v>56</v>
      </c>
      <c r="P11" s="35"/>
      <c r="Q11" s="36"/>
      <c r="R11" s="60"/>
      <c r="S11" s="61">
        <v>1</v>
      </c>
      <c r="T11" s="61"/>
      <c r="U11" s="62"/>
      <c r="V11" s="62"/>
      <c r="W11" s="49"/>
      <c r="X11" s="53"/>
      <c r="Y11" s="54"/>
      <c r="Z11" s="55"/>
      <c r="AA11" s="56"/>
      <c r="AB11" s="41" t="s">
        <v>44</v>
      </c>
      <c r="AC11" s="42">
        <v>43951</v>
      </c>
      <c r="AD11" s="5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</row>
    <row r="12" spans="1:253" s="69" customFormat="1" x14ac:dyDescent="0.2">
      <c r="A12" s="169" t="s">
        <v>2997</v>
      </c>
      <c r="B12" s="172">
        <f>IF(A12="Oui",0,1)</f>
        <v>1</v>
      </c>
      <c r="C12" s="28" t="s">
        <v>1940</v>
      </c>
      <c r="D12" s="28" t="s">
        <v>1941</v>
      </c>
      <c r="E12" s="51" t="s">
        <v>313</v>
      </c>
      <c r="F12" s="57" t="s">
        <v>269</v>
      </c>
      <c r="G12" s="52" t="s">
        <v>1942</v>
      </c>
      <c r="H12" s="29">
        <f ca="1">IF(AC12&lt;=Données!$B$2,1," ")</f>
        <v>1</v>
      </c>
      <c r="I12" s="45"/>
      <c r="J12" s="46"/>
      <c r="K12" s="47"/>
      <c r="L12" s="48"/>
      <c r="M12" s="34"/>
      <c r="N12" s="35">
        <v>1</v>
      </c>
      <c r="O12" s="35"/>
      <c r="P12" s="35"/>
      <c r="Q12" s="36"/>
      <c r="R12" s="60"/>
      <c r="S12" s="61"/>
      <c r="T12" s="61"/>
      <c r="U12" s="62"/>
      <c r="V12" s="62"/>
      <c r="W12" s="49"/>
      <c r="X12" s="73"/>
      <c r="Y12" s="95"/>
      <c r="Z12" s="96"/>
      <c r="AA12" s="97"/>
      <c r="AB12" s="41" t="s">
        <v>439</v>
      </c>
      <c r="AC12" s="42">
        <v>42496</v>
      </c>
      <c r="AD12" s="50" t="s">
        <v>200</v>
      </c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</row>
    <row r="13" spans="1:253" s="69" customFormat="1" x14ac:dyDescent="0.2">
      <c r="A13" s="169" t="s">
        <v>2997</v>
      </c>
      <c r="B13" s="172">
        <f>IF(A13="Oui",0,1)</f>
        <v>1</v>
      </c>
      <c r="C13" s="28" t="s">
        <v>1988</v>
      </c>
      <c r="D13" s="28" t="s">
        <v>447</v>
      </c>
      <c r="E13" s="80" t="s">
        <v>313</v>
      </c>
      <c r="F13" s="72" t="s">
        <v>269</v>
      </c>
      <c r="G13" s="94" t="s">
        <v>1942</v>
      </c>
      <c r="H13" s="29">
        <f ca="1">IF(AC13&lt;=Données!$B$2,1," ")</f>
        <v>1</v>
      </c>
      <c r="I13" s="45"/>
      <c r="J13" s="46"/>
      <c r="K13" s="47"/>
      <c r="L13" s="48"/>
      <c r="M13" s="34"/>
      <c r="N13" s="35"/>
      <c r="O13" s="35"/>
      <c r="P13" s="35"/>
      <c r="Q13" s="36"/>
      <c r="R13" s="60">
        <v>1</v>
      </c>
      <c r="S13" s="61"/>
      <c r="T13" s="61"/>
      <c r="U13" s="62"/>
      <c r="V13" s="62"/>
      <c r="W13" s="49"/>
      <c r="X13" s="73"/>
      <c r="Y13" s="95"/>
      <c r="Z13" s="96"/>
      <c r="AA13" s="97"/>
      <c r="AB13" s="41" t="s">
        <v>666</v>
      </c>
      <c r="AC13" s="42">
        <v>42682</v>
      </c>
      <c r="AD13" s="50" t="s">
        <v>200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</row>
    <row r="14" spans="1:253" s="69" customFormat="1" x14ac:dyDescent="0.2">
      <c r="A14" s="169" t="s">
        <v>2997</v>
      </c>
      <c r="B14" s="172">
        <f>IF(A14="Oui",0,1)</f>
        <v>1</v>
      </c>
      <c r="C14" s="28" t="s">
        <v>2211</v>
      </c>
      <c r="D14" s="28" t="s">
        <v>433</v>
      </c>
      <c r="E14" s="80" t="s">
        <v>313</v>
      </c>
      <c r="F14" s="72" t="s">
        <v>495</v>
      </c>
      <c r="G14" s="101" t="s">
        <v>1942</v>
      </c>
      <c r="H14" s="29">
        <f ca="1">IF(AC14&lt;=Données!$B$2,1," ")</f>
        <v>1</v>
      </c>
      <c r="I14" s="45"/>
      <c r="J14" s="46"/>
      <c r="K14" s="47"/>
      <c r="L14" s="48"/>
      <c r="M14" s="34"/>
      <c r="N14" s="35">
        <v>1</v>
      </c>
      <c r="O14" s="35"/>
      <c r="P14" s="35"/>
      <c r="Q14" s="36"/>
      <c r="R14" s="60"/>
      <c r="S14" s="61"/>
      <c r="T14" s="61"/>
      <c r="U14" s="62"/>
      <c r="V14" s="62"/>
      <c r="W14" s="49"/>
      <c r="X14" s="73"/>
      <c r="Y14" s="95"/>
      <c r="Z14" s="96"/>
      <c r="AA14" s="97"/>
      <c r="AB14" s="41" t="s">
        <v>666</v>
      </c>
      <c r="AC14" s="42">
        <v>41835</v>
      </c>
      <c r="AD14" s="50" t="s">
        <v>200</v>
      </c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</row>
    <row r="15" spans="1:253" s="69" customFormat="1" x14ac:dyDescent="0.2">
      <c r="A15" s="169" t="s">
        <v>2997</v>
      </c>
      <c r="B15" s="172">
        <f>IF(A15="Oui",0,1)</f>
        <v>1</v>
      </c>
      <c r="C15" s="28" t="s">
        <v>2249</v>
      </c>
      <c r="D15" s="28" t="s">
        <v>2250</v>
      </c>
      <c r="E15" s="51" t="s">
        <v>313</v>
      </c>
      <c r="F15" s="102" t="s">
        <v>269</v>
      </c>
      <c r="G15" s="103" t="s">
        <v>1942</v>
      </c>
      <c r="H15" s="29">
        <f ca="1">IF(AC15&lt;=Données!$B$2,1," ")</f>
        <v>1</v>
      </c>
      <c r="I15" s="45"/>
      <c r="J15" s="46"/>
      <c r="K15" s="47"/>
      <c r="L15" s="48"/>
      <c r="M15" s="34"/>
      <c r="N15" s="35"/>
      <c r="O15" s="35"/>
      <c r="P15" s="35"/>
      <c r="Q15" s="36"/>
      <c r="R15" s="60">
        <v>1</v>
      </c>
      <c r="S15" s="61"/>
      <c r="T15" s="61"/>
      <c r="U15" s="62"/>
      <c r="V15" s="62"/>
      <c r="W15" s="49"/>
      <c r="X15" s="73"/>
      <c r="Y15" s="95"/>
      <c r="Z15" s="96"/>
      <c r="AA15" s="97"/>
      <c r="AB15" s="41" t="s">
        <v>2016</v>
      </c>
      <c r="AC15" s="42">
        <v>41943</v>
      </c>
      <c r="AD15" s="50" t="s">
        <v>200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</row>
    <row r="16" spans="1:253" s="69" customFormat="1" x14ac:dyDescent="0.2">
      <c r="A16" s="169" t="s">
        <v>2997</v>
      </c>
      <c r="B16" s="172">
        <f>IF(A16="Oui",0,1)</f>
        <v>1</v>
      </c>
      <c r="C16" s="28" t="s">
        <v>2407</v>
      </c>
      <c r="D16" s="28" t="s">
        <v>618</v>
      </c>
      <c r="E16" s="80" t="s">
        <v>313</v>
      </c>
      <c r="F16" s="72" t="s">
        <v>269</v>
      </c>
      <c r="G16" s="94" t="s">
        <v>1942</v>
      </c>
      <c r="H16" s="29">
        <f ca="1">IF(AC16&lt;=Données!$B$2,1," ")</f>
        <v>1</v>
      </c>
      <c r="I16" s="45"/>
      <c r="J16" s="46"/>
      <c r="K16" s="47"/>
      <c r="L16" s="48"/>
      <c r="M16" s="34"/>
      <c r="N16" s="35"/>
      <c r="O16" s="35"/>
      <c r="P16" s="35"/>
      <c r="Q16" s="36"/>
      <c r="R16" s="60"/>
      <c r="S16" s="61"/>
      <c r="T16" s="61">
        <v>1</v>
      </c>
      <c r="U16" s="62"/>
      <c r="V16" s="62"/>
      <c r="W16" s="49"/>
      <c r="X16" s="73"/>
      <c r="Y16" s="95"/>
      <c r="Z16" s="96"/>
      <c r="AA16" s="97"/>
      <c r="AB16" s="41" t="s">
        <v>666</v>
      </c>
      <c r="AC16" s="42">
        <v>42682</v>
      </c>
      <c r="AD16" s="50" t="s">
        <v>200</v>
      </c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</row>
    <row r="17" spans="1:253" s="69" customFormat="1" x14ac:dyDescent="0.2">
      <c r="A17" s="169" t="s">
        <v>2997</v>
      </c>
      <c r="B17" s="172">
        <f>IF(A17="Oui",0,1)</f>
        <v>1</v>
      </c>
      <c r="C17" s="28" t="s">
        <v>2426</v>
      </c>
      <c r="D17" s="28" t="s">
        <v>2427</v>
      </c>
      <c r="E17" s="80" t="s">
        <v>313</v>
      </c>
      <c r="F17" s="57" t="s">
        <v>314</v>
      </c>
      <c r="G17" s="52" t="s">
        <v>315</v>
      </c>
      <c r="H17" s="29">
        <f ca="1">IF(AC17&lt;=Données!$B$2,1," ")</f>
        <v>1</v>
      </c>
      <c r="I17" s="45"/>
      <c r="J17" s="46"/>
      <c r="K17" s="47"/>
      <c r="L17" s="48"/>
      <c r="M17" s="34"/>
      <c r="N17" s="35"/>
      <c r="O17" s="35"/>
      <c r="P17" s="35"/>
      <c r="Q17" s="36"/>
      <c r="R17" s="60">
        <v>1</v>
      </c>
      <c r="S17" s="61"/>
      <c r="T17" s="61"/>
      <c r="U17" s="62"/>
      <c r="V17" s="62"/>
      <c r="W17" s="49"/>
      <c r="X17" s="53"/>
      <c r="Y17" s="54"/>
      <c r="Z17" s="55"/>
      <c r="AA17" s="56"/>
      <c r="AB17" s="41" t="s">
        <v>44</v>
      </c>
      <c r="AC17" s="42">
        <v>43951</v>
      </c>
      <c r="AD17" s="50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</row>
    <row r="18" spans="1:253" s="69" customFormat="1" x14ac:dyDescent="0.2">
      <c r="A18" s="169" t="s">
        <v>2997</v>
      </c>
      <c r="B18" s="172">
        <f>IF(A18="Oui",0,1)</f>
        <v>1</v>
      </c>
      <c r="C18" s="28" t="s">
        <v>2495</v>
      </c>
      <c r="D18" s="28" t="s">
        <v>1269</v>
      </c>
      <c r="E18" s="80" t="s">
        <v>313</v>
      </c>
      <c r="F18" s="108" t="s">
        <v>269</v>
      </c>
      <c r="G18" s="101" t="s">
        <v>1942</v>
      </c>
      <c r="H18" s="29">
        <f ca="1">IF(AC18&lt;=Données!$B$2,1," ")</f>
        <v>1</v>
      </c>
      <c r="I18" s="45"/>
      <c r="J18" s="46"/>
      <c r="K18" s="47"/>
      <c r="L18" s="48"/>
      <c r="M18" s="34">
        <v>1</v>
      </c>
      <c r="N18" s="35"/>
      <c r="O18" s="35"/>
      <c r="P18" s="35"/>
      <c r="Q18" s="36"/>
      <c r="R18" s="60"/>
      <c r="S18" s="61"/>
      <c r="T18" s="61"/>
      <c r="U18" s="62"/>
      <c r="V18" s="62"/>
      <c r="W18" s="49"/>
      <c r="X18" s="73"/>
      <c r="Y18" s="95"/>
      <c r="Z18" s="96"/>
      <c r="AA18" s="97"/>
      <c r="AB18" s="41" t="s">
        <v>666</v>
      </c>
      <c r="AC18" s="42">
        <v>41835</v>
      </c>
      <c r="AD18" s="50" t="s">
        <v>200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</row>
    <row r="19" spans="1:253" s="69" customFormat="1" x14ac:dyDescent="0.2">
      <c r="A19" s="169" t="s">
        <v>2997</v>
      </c>
      <c r="B19" s="172">
        <f>IF(A19="Oui",0,1)</f>
        <v>1</v>
      </c>
      <c r="C19" s="28" t="s">
        <v>2733</v>
      </c>
      <c r="D19" s="28" t="s">
        <v>1403</v>
      </c>
      <c r="E19" s="80" t="s">
        <v>313</v>
      </c>
      <c r="F19" s="72" t="s">
        <v>314</v>
      </c>
      <c r="G19" s="109" t="s">
        <v>315</v>
      </c>
      <c r="H19" s="29">
        <f ca="1">IF(AC19&lt;=Données!$B$2,1," ")</f>
        <v>1</v>
      </c>
      <c r="I19" s="45"/>
      <c r="J19" s="46"/>
      <c r="K19" s="47"/>
      <c r="L19" s="48"/>
      <c r="M19" s="34"/>
      <c r="N19" s="35"/>
      <c r="O19" s="35"/>
      <c r="P19" s="35"/>
      <c r="Q19" s="36"/>
      <c r="R19" s="60"/>
      <c r="S19" s="61"/>
      <c r="T19" s="61">
        <v>1</v>
      </c>
      <c r="U19" s="62"/>
      <c r="V19" s="62"/>
      <c r="W19" s="49"/>
      <c r="X19" s="73"/>
      <c r="Y19" s="95"/>
      <c r="Z19" s="96"/>
      <c r="AA19" s="56"/>
      <c r="AB19" s="41" t="s">
        <v>216</v>
      </c>
      <c r="AC19" s="42">
        <v>43879</v>
      </c>
      <c r="AD19" s="50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</row>
    <row r="20" spans="1:253" ht="5.85" customHeight="1" thickBot="1" x14ac:dyDescent="0.25">
      <c r="C20" s="111"/>
      <c r="D20" s="111"/>
      <c r="E20" s="112"/>
      <c r="F20" s="113"/>
      <c r="G20" s="114"/>
      <c r="H20" s="115"/>
      <c r="I20" s="116"/>
      <c r="J20" s="116"/>
      <c r="K20" s="116"/>
      <c r="L20" s="116"/>
      <c r="M20" s="117"/>
      <c r="N20" s="117"/>
      <c r="O20" s="117"/>
      <c r="P20" s="117"/>
      <c r="Q20" s="117"/>
      <c r="R20" s="118"/>
      <c r="S20" s="117"/>
      <c r="T20" s="117"/>
      <c r="U20" s="118"/>
      <c r="V20" s="118"/>
      <c r="W20" s="117"/>
      <c r="X20" s="117"/>
      <c r="Y20" s="117"/>
      <c r="Z20" s="119"/>
      <c r="AA20" s="120"/>
      <c r="AB20" s="121"/>
      <c r="AC20" s="122"/>
      <c r="AD20" s="123"/>
      <c r="AE20"/>
      <c r="AF20"/>
      <c r="AG20"/>
      <c r="AH20"/>
      <c r="AI20"/>
    </row>
    <row r="21" spans="1:253" s="6" customFormat="1" ht="15.75" customHeight="1" thickBot="1" x14ac:dyDescent="0.3">
      <c r="A21" s="168">
        <f>COUNTBLANK(A8:A19)</f>
        <v>0</v>
      </c>
      <c r="B21" s="171"/>
      <c r="C21" s="124"/>
      <c r="D21" s="125"/>
      <c r="E21" s="124"/>
      <c r="F21" s="126"/>
      <c r="G21" s="127" t="s">
        <v>2794</v>
      </c>
      <c r="H21" s="128">
        <f t="shared" ref="H21:AA21" ca="1" si="0">SUM(H8:H20)</f>
        <v>12</v>
      </c>
      <c r="I21" s="129">
        <f t="shared" si="0"/>
        <v>0</v>
      </c>
      <c r="J21" s="129">
        <f t="shared" si="0"/>
        <v>0</v>
      </c>
      <c r="K21" s="129">
        <f t="shared" si="0"/>
        <v>0</v>
      </c>
      <c r="L21" s="130">
        <f t="shared" si="0"/>
        <v>0</v>
      </c>
      <c r="M21" s="131">
        <f t="shared" si="0"/>
        <v>2</v>
      </c>
      <c r="N21" s="132">
        <f t="shared" si="0"/>
        <v>2</v>
      </c>
      <c r="O21" s="132">
        <f t="shared" si="0"/>
        <v>2</v>
      </c>
      <c r="P21" s="133">
        <f t="shared" si="0"/>
        <v>0</v>
      </c>
      <c r="Q21" s="132">
        <f t="shared" si="0"/>
        <v>0</v>
      </c>
      <c r="R21" s="134">
        <f t="shared" si="0"/>
        <v>3</v>
      </c>
      <c r="S21" s="135">
        <f t="shared" si="0"/>
        <v>1</v>
      </c>
      <c r="T21" s="135">
        <f t="shared" si="0"/>
        <v>2</v>
      </c>
      <c r="U21" s="134">
        <f t="shared" si="0"/>
        <v>0</v>
      </c>
      <c r="V21" s="134">
        <f t="shared" si="0"/>
        <v>0</v>
      </c>
      <c r="W21" s="136">
        <f t="shared" si="0"/>
        <v>0</v>
      </c>
      <c r="X21" s="137">
        <f t="shared" si="0"/>
        <v>0</v>
      </c>
      <c r="Y21" s="138">
        <f t="shared" si="0"/>
        <v>0</v>
      </c>
      <c r="Z21" s="138">
        <f t="shared" si="0"/>
        <v>0</v>
      </c>
      <c r="AA21" s="138">
        <f t="shared" si="0"/>
        <v>0</v>
      </c>
      <c r="AB21" s="139">
        <f>SUM(I21:AA21)</f>
        <v>12</v>
      </c>
      <c r="AC21" s="124"/>
      <c r="AD21" s="140"/>
    </row>
    <row r="22" spans="1:253" s="6" customFormat="1" ht="7.35" customHeight="1" thickBot="1" x14ac:dyDescent="0.25">
      <c r="A22" s="168"/>
      <c r="B22" s="171"/>
      <c r="C22" s="124"/>
      <c r="D22" s="124"/>
      <c r="E22" s="124"/>
      <c r="F22" s="126"/>
      <c r="G22" s="126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2"/>
      <c r="AA22" s="124"/>
      <c r="AB22" s="124"/>
      <c r="AC22" s="124"/>
      <c r="AD22" s="126"/>
    </row>
    <row r="23" spans="1:253" s="6" customFormat="1" ht="27" thickBot="1" x14ac:dyDescent="0.45">
      <c r="A23" s="168"/>
      <c r="B23" s="171"/>
      <c r="C23" s="396" t="s">
        <v>2795</v>
      </c>
      <c r="D23" s="397"/>
      <c r="E23" s="397"/>
      <c r="F23" s="398"/>
      <c r="G23" s="302">
        <f>COUNTIF(NomDeFamille,"*")</f>
        <v>12</v>
      </c>
      <c r="H23" s="141"/>
      <c r="I23" s="142">
        <f t="shared" ref="I23:AA23" si="1">I21/$AB$21</f>
        <v>0</v>
      </c>
      <c r="J23" s="142">
        <f t="shared" si="1"/>
        <v>0</v>
      </c>
      <c r="K23" s="142">
        <f t="shared" si="1"/>
        <v>0</v>
      </c>
      <c r="L23" s="142">
        <f t="shared" si="1"/>
        <v>0</v>
      </c>
      <c r="M23" s="142">
        <f t="shared" si="1"/>
        <v>0.16666666666666666</v>
      </c>
      <c r="N23" s="142">
        <f t="shared" si="1"/>
        <v>0.16666666666666666</v>
      </c>
      <c r="O23" s="142">
        <f t="shared" si="1"/>
        <v>0.16666666666666666</v>
      </c>
      <c r="P23" s="142">
        <f t="shared" si="1"/>
        <v>0</v>
      </c>
      <c r="Q23" s="142">
        <f t="shared" si="1"/>
        <v>0</v>
      </c>
      <c r="R23" s="142">
        <f t="shared" si="1"/>
        <v>0.25</v>
      </c>
      <c r="S23" s="142">
        <f t="shared" si="1"/>
        <v>8.3333333333333329E-2</v>
      </c>
      <c r="T23" s="142">
        <f t="shared" si="1"/>
        <v>0.16666666666666666</v>
      </c>
      <c r="U23" s="142">
        <f t="shared" si="1"/>
        <v>0</v>
      </c>
      <c r="V23" s="142">
        <f t="shared" si="1"/>
        <v>0</v>
      </c>
      <c r="W23" s="142">
        <f t="shared" si="1"/>
        <v>0</v>
      </c>
      <c r="X23" s="143">
        <f t="shared" si="1"/>
        <v>0</v>
      </c>
      <c r="Y23" s="143">
        <f t="shared" si="1"/>
        <v>0</v>
      </c>
      <c r="Z23" s="143">
        <f t="shared" si="1"/>
        <v>0</v>
      </c>
      <c r="AA23" s="143">
        <f t="shared" si="1"/>
        <v>0</v>
      </c>
      <c r="AB23" s="144">
        <f>SUM(I23:AA23)</f>
        <v>1</v>
      </c>
      <c r="AC23" s="124"/>
      <c r="AD23" s="126"/>
    </row>
    <row r="24" spans="1:253" s="6" customFormat="1" ht="13.5" thickBot="1" x14ac:dyDescent="0.25">
      <c r="A24" s="168"/>
      <c r="B24" s="171"/>
      <c r="F24" s="145"/>
      <c r="G24" s="145"/>
      <c r="X24" s="146"/>
      <c r="Y24" s="146"/>
      <c r="Z24" s="147"/>
      <c r="AA24" s="148"/>
      <c r="AC24" s="149"/>
      <c r="AD24" s="150"/>
      <c r="AE24" s="147"/>
      <c r="AF24" s="147"/>
      <c r="AG24" s="147"/>
      <c r="AH24" s="147"/>
      <c r="AI24" s="147"/>
    </row>
    <row r="25" spans="1:253" s="6" customFormat="1" ht="27" thickBot="1" x14ac:dyDescent="0.45">
      <c r="A25" s="168"/>
      <c r="B25" s="171"/>
      <c r="C25" s="396" t="s">
        <v>2981</v>
      </c>
      <c r="D25" s="397"/>
      <c r="E25" s="397"/>
      <c r="F25" s="398"/>
      <c r="G25" s="301">
        <f>SUM(NbreActifs)</f>
        <v>12</v>
      </c>
      <c r="I25" s="151">
        <f>SUM(I21:K21)/G23</f>
        <v>0</v>
      </c>
      <c r="X25" s="146"/>
      <c r="Y25" s="146"/>
      <c r="Z25" s="147"/>
      <c r="AA25" s="148"/>
      <c r="AC25" s="149"/>
      <c r="AD25" s="150"/>
      <c r="AE25" s="147"/>
      <c r="AF25" s="147"/>
      <c r="AG25" s="147"/>
      <c r="AH25" s="147"/>
      <c r="AI25" s="147"/>
    </row>
    <row r="26" spans="1:253" s="6" customFormat="1" x14ac:dyDescent="0.2">
      <c r="A26" s="168"/>
      <c r="B26" s="171"/>
      <c r="F26" s="145"/>
      <c r="G26" s="145"/>
      <c r="X26" s="146"/>
      <c r="Y26" s="146"/>
      <c r="Z26" s="147"/>
      <c r="AA26" s="148"/>
      <c r="AC26" s="149"/>
      <c r="AD26" s="150"/>
      <c r="AE26" s="147"/>
      <c r="AF26" s="147"/>
      <c r="AG26" s="147"/>
      <c r="AH26" s="147"/>
      <c r="AI26" s="147"/>
    </row>
    <row r="27" spans="1:253" x14ac:dyDescent="0.2">
      <c r="F27" s="176" t="s">
        <v>3001</v>
      </c>
      <c r="G27" s="303">
        <f>G23-G25</f>
        <v>0</v>
      </c>
      <c r="M27"/>
      <c r="N27"/>
      <c r="O27"/>
      <c r="P27"/>
      <c r="Q27"/>
      <c r="R27"/>
      <c r="S27"/>
      <c r="T27"/>
      <c r="U27"/>
      <c r="V27"/>
      <c r="W27"/>
    </row>
    <row r="28" spans="1:253" x14ac:dyDescent="0.2">
      <c r="M28"/>
      <c r="N28"/>
      <c r="O28"/>
      <c r="P28"/>
      <c r="Q28"/>
      <c r="R28"/>
      <c r="S28"/>
      <c r="T28"/>
      <c r="U28"/>
      <c r="V28"/>
      <c r="W28"/>
    </row>
    <row r="29" spans="1:253" x14ac:dyDescent="0.2">
      <c r="M29"/>
      <c r="N29"/>
      <c r="O29"/>
      <c r="P29"/>
      <c r="Q29"/>
      <c r="R29"/>
      <c r="S29"/>
      <c r="T29"/>
      <c r="U29"/>
      <c r="V29"/>
      <c r="W29"/>
    </row>
    <row r="30" spans="1:253" x14ac:dyDescent="0.2">
      <c r="F30"/>
      <c r="G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C30"/>
      <c r="AD30"/>
      <c r="AE30"/>
      <c r="AF30"/>
      <c r="AG30"/>
      <c r="AH30"/>
      <c r="AI30"/>
    </row>
    <row r="31" spans="1:253" x14ac:dyDescent="0.2">
      <c r="F31"/>
      <c r="G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C31"/>
      <c r="AD31"/>
      <c r="AE31"/>
      <c r="AF31"/>
      <c r="AG31"/>
      <c r="AH31"/>
      <c r="AI31"/>
    </row>
    <row r="32" spans="1:253" x14ac:dyDescent="0.2">
      <c r="F32"/>
      <c r="G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C32"/>
      <c r="AD32"/>
      <c r="AE32"/>
      <c r="AF32"/>
      <c r="AG32"/>
      <c r="AH32"/>
      <c r="AI32"/>
    </row>
    <row r="33" spans="6:35" x14ac:dyDescent="0.2">
      <c r="F33"/>
      <c r="G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C33"/>
      <c r="AD33"/>
      <c r="AE33"/>
      <c r="AF33"/>
      <c r="AG33"/>
      <c r="AH33"/>
      <c r="AI33"/>
    </row>
    <row r="34" spans="6:35" x14ac:dyDescent="0.2">
      <c r="F34"/>
      <c r="G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C34"/>
      <c r="AD34"/>
      <c r="AE34"/>
      <c r="AF34"/>
      <c r="AG34"/>
      <c r="AH34"/>
      <c r="AI34"/>
    </row>
    <row r="35" spans="6:35" x14ac:dyDescent="0.2">
      <c r="F35"/>
      <c r="G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C35"/>
      <c r="AD35"/>
      <c r="AE35"/>
      <c r="AF35"/>
      <c r="AG35"/>
      <c r="AH35"/>
      <c r="AI35"/>
    </row>
    <row r="36" spans="6:35" x14ac:dyDescent="0.2">
      <c r="F36"/>
      <c r="G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C36"/>
      <c r="AD36"/>
      <c r="AE36"/>
      <c r="AF36"/>
      <c r="AG36"/>
      <c r="AH36"/>
      <c r="AI36"/>
    </row>
    <row r="37" spans="6:35" x14ac:dyDescent="0.2">
      <c r="F37"/>
      <c r="G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C37"/>
      <c r="AD37"/>
      <c r="AE37"/>
      <c r="AF37"/>
      <c r="AG37"/>
      <c r="AH37"/>
      <c r="AI37"/>
    </row>
    <row r="38" spans="6:35" x14ac:dyDescent="0.2">
      <c r="F38"/>
      <c r="G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C38"/>
      <c r="AD38"/>
      <c r="AE38"/>
      <c r="AF38"/>
      <c r="AG38"/>
      <c r="AH38"/>
      <c r="AI38"/>
    </row>
    <row r="39" spans="6:35" x14ac:dyDescent="0.2">
      <c r="F39"/>
      <c r="G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C39"/>
      <c r="AD39"/>
      <c r="AE39"/>
      <c r="AF39"/>
      <c r="AG39"/>
      <c r="AH39"/>
      <c r="AI39"/>
    </row>
    <row r="40" spans="6:35" x14ac:dyDescent="0.2">
      <c r="F40"/>
      <c r="G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C40"/>
      <c r="AD40"/>
      <c r="AE40"/>
      <c r="AF40"/>
      <c r="AG40"/>
      <c r="AH40"/>
      <c r="AI40"/>
    </row>
    <row r="41" spans="6:35" x14ac:dyDescent="0.2">
      <c r="F41"/>
      <c r="G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C41"/>
      <c r="AD41"/>
      <c r="AE41"/>
      <c r="AF41"/>
      <c r="AG41"/>
      <c r="AH41"/>
      <c r="AI41"/>
    </row>
    <row r="42" spans="6:35" x14ac:dyDescent="0.2">
      <c r="F42"/>
      <c r="G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C42"/>
      <c r="AD42"/>
      <c r="AE42"/>
      <c r="AF42"/>
      <c r="AG42"/>
      <c r="AH42"/>
      <c r="AI42"/>
    </row>
    <row r="43" spans="6:35" x14ac:dyDescent="0.2">
      <c r="F43"/>
      <c r="G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C43"/>
      <c r="AD43"/>
      <c r="AE43"/>
      <c r="AF43"/>
      <c r="AG43"/>
      <c r="AH43"/>
      <c r="AI43"/>
    </row>
    <row r="44" spans="6:35" x14ac:dyDescent="0.2">
      <c r="F44"/>
      <c r="G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C44"/>
      <c r="AD44"/>
      <c r="AE44"/>
      <c r="AF44"/>
      <c r="AG44"/>
      <c r="AH44"/>
      <c r="AI44"/>
    </row>
    <row r="45" spans="6:35" x14ac:dyDescent="0.2">
      <c r="F45"/>
      <c r="G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C45"/>
      <c r="AD45"/>
      <c r="AE45"/>
      <c r="AF45"/>
      <c r="AG45"/>
      <c r="AH45"/>
      <c r="AI45"/>
    </row>
    <row r="46" spans="6:35" x14ac:dyDescent="0.2">
      <c r="F46"/>
      <c r="G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C46"/>
      <c r="AD46"/>
      <c r="AE46"/>
      <c r="AF46"/>
      <c r="AG46"/>
      <c r="AH46"/>
      <c r="AI46"/>
    </row>
    <row r="47" spans="6:35" x14ac:dyDescent="0.2">
      <c r="F47"/>
      <c r="G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C47"/>
      <c r="AD47"/>
      <c r="AE47"/>
      <c r="AF47"/>
      <c r="AG47"/>
      <c r="AH47"/>
      <c r="AI47"/>
    </row>
    <row r="48" spans="6:35" x14ac:dyDescent="0.2">
      <c r="F48"/>
      <c r="G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C48"/>
      <c r="AD48"/>
      <c r="AE48"/>
      <c r="AF48"/>
      <c r="AG48"/>
      <c r="AH48"/>
      <c r="AI48"/>
    </row>
    <row r="49" spans="6:35" x14ac:dyDescent="0.2">
      <c r="F49"/>
      <c r="G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C49"/>
      <c r="AD49"/>
      <c r="AE49"/>
      <c r="AF49"/>
      <c r="AG49"/>
      <c r="AH49"/>
      <c r="AI49"/>
    </row>
    <row r="50" spans="6:35" x14ac:dyDescent="0.2">
      <c r="F50"/>
      <c r="G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C50"/>
      <c r="AD50"/>
      <c r="AE50"/>
      <c r="AF50"/>
      <c r="AG50"/>
      <c r="AH50"/>
      <c r="AI50"/>
    </row>
    <row r="51" spans="6:35" x14ac:dyDescent="0.2">
      <c r="F51"/>
      <c r="G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C51"/>
      <c r="AD51"/>
      <c r="AE51"/>
      <c r="AF51"/>
      <c r="AG51"/>
      <c r="AH51"/>
      <c r="AI51"/>
    </row>
    <row r="52" spans="6:35" x14ac:dyDescent="0.2">
      <c r="F52"/>
      <c r="G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C52"/>
      <c r="AD52"/>
      <c r="AE52"/>
      <c r="AF52"/>
      <c r="AG52"/>
      <c r="AH52"/>
      <c r="AI52"/>
    </row>
    <row r="53" spans="6:35" x14ac:dyDescent="0.2">
      <c r="F53"/>
      <c r="G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C53"/>
      <c r="AD53"/>
      <c r="AE53"/>
      <c r="AF53"/>
      <c r="AG53"/>
      <c r="AH53"/>
      <c r="AI53"/>
    </row>
    <row r="54" spans="6:35" x14ac:dyDescent="0.2">
      <c r="F54"/>
      <c r="G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C54"/>
      <c r="AD54"/>
      <c r="AE54"/>
      <c r="AF54"/>
      <c r="AG54"/>
      <c r="AH54"/>
      <c r="AI54"/>
    </row>
  </sheetData>
  <sheetProtection algorithmName="SHA-512" hashValue="uJl0DkhsMQu6mHheZkFNDgdCvaWEOyWA4CF4W68FiP81/xM2ZzCOwWWknuHci3VNBgsVd3fln7103VcYS64T7g==" saltValue="XDVnVw0P9EQYlt8FtCPqvg==" spinCount="100000" sheet="1" objects="1" scenarios="1"/>
  <sortState ref="A8:AD19">
    <sortCondition ref="C1"/>
    <sortCondition ref="D1"/>
  </sortState>
  <mergeCells count="23">
    <mergeCell ref="F1:W1"/>
    <mergeCell ref="F2:W2"/>
    <mergeCell ref="F3:W3"/>
    <mergeCell ref="D1:E3"/>
    <mergeCell ref="A5:A7"/>
    <mergeCell ref="C5:C7"/>
    <mergeCell ref="D5:D7"/>
    <mergeCell ref="E5:E7"/>
    <mergeCell ref="F5:F7"/>
    <mergeCell ref="AB5:AB7"/>
    <mergeCell ref="AC5:AC7"/>
    <mergeCell ref="AD5:AD7"/>
    <mergeCell ref="G5:G7"/>
    <mergeCell ref="H5:H7"/>
    <mergeCell ref="I5:K5"/>
    <mergeCell ref="M5:Q5"/>
    <mergeCell ref="R5:V5"/>
    <mergeCell ref="X5:X7"/>
    <mergeCell ref="C23:F23"/>
    <mergeCell ref="C25:F25"/>
    <mergeCell ref="Y5:Y7"/>
    <mergeCell ref="Z5:Z7"/>
    <mergeCell ref="AA5:AA7"/>
  </mergeCells>
  <conditionalFormatting sqref="H8:H19">
    <cfRule type="cellIs" dxfId="665" priority="351" operator="equal">
      <formula>1</formula>
    </cfRule>
  </conditionalFormatting>
  <conditionalFormatting sqref="H8:H19">
    <cfRule type="expression" dxfId="664" priority="352">
      <formula>AC8&lt;=#REF!</formula>
    </cfRule>
  </conditionalFormatting>
  <conditionalFormatting sqref="C8:C19">
    <cfRule type="expression" dxfId="663" priority="42">
      <formula>A8="Oui"</formula>
    </cfRule>
  </conditionalFormatting>
  <conditionalFormatting sqref="D8:D19">
    <cfRule type="expression" dxfId="662" priority="41">
      <formula>A8="oui"</formula>
    </cfRule>
  </conditionalFormatting>
  <conditionalFormatting sqref="A8:A19">
    <cfRule type="containsBlanks" dxfId="661" priority="360">
      <formula>LEN(TRIM(A8))=0</formula>
    </cfRule>
  </conditionalFormatting>
  <dataValidations count="1">
    <dataValidation type="list" allowBlank="1" showInputMessage="1" showErrorMessage="1" sqref="I8:X19">
      <formula1>_1X</formula1>
    </dataValidation>
  </dataValidations>
  <pageMargins left="0.23622047244094491" right="0.23622047244094491" top="0.74803149606299213" bottom="0.74803149606299213" header="0.31496062992125984" footer="0.31496062992125984"/>
  <pageSetup scale="32" fitToHeight="85" orientation="portrait" r:id="rId1"/>
  <headerFooter alignWithMargins="0">
    <oddFooter>&amp;R¸Page 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5" operator="lessThanOrEqual" id="{782073C6-2C68-457F-9D99-879D86745873}">
            <xm:f>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AC8:AC19</xm:sqref>
        </x14:conditionalFormatting>
        <x14:conditionalFormatting xmlns:xm="http://schemas.microsoft.com/office/excel/2006/main">
          <x14:cfRule type="expression" priority="44" id="{39258B6E-856C-43F2-B553-28DF2B8957DA}">
            <xm:f>AC8&lt;=Données!$B$2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C8:C19</xm:sqref>
        </x14:conditionalFormatting>
        <x14:conditionalFormatting xmlns:xm="http://schemas.microsoft.com/office/excel/2006/main">
          <x14:cfRule type="expression" priority="43" id="{815AA212-1F6C-489C-9010-1CE2D649E0BD}">
            <xm:f>AC8&lt;=Données!$B$2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D8:D19</xm:sqref>
        </x14:conditionalFormatting>
        <x14:conditionalFormatting xmlns:xm="http://schemas.microsoft.com/office/excel/2006/main">
          <x14:cfRule type="expression" priority="350" id="{E41C3A80-CD60-40FF-A240-D36A4010D661}">
            <xm:f>AC8&lt;=Données!$B$2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E8:E19</xm:sqref>
        </x14:conditionalFormatting>
        <x14:conditionalFormatting xmlns:xm="http://schemas.microsoft.com/office/excel/2006/main">
          <x14:cfRule type="expression" priority="349" id="{7EA54F42-F606-4285-B338-1C9A2BB17C25}">
            <xm:f>AC8&lt;=Données!$B$2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348" id="{1D93D841-4032-4501-9CF0-BFCBB73D3A99}">
            <xm:f>AC8&lt;=Données!$B$2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G8:G19</xm:sqref>
        </x14:conditionalFormatting>
        <x14:conditionalFormatting xmlns:xm="http://schemas.microsoft.com/office/excel/2006/main">
          <x14:cfRule type="expression" priority="347" id="{D6B754A9-1C24-4387-9812-4CE624623E07}">
            <xm:f>AC8&lt;=Données!$B$2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346" id="{951602F8-F65E-4B33-ADFC-8AD74031AD5E}">
            <xm:f>AC8&lt;=Données!$B$2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containsText" priority="294" operator="containsText" id="{521B2BAA-0722-42BE-A156-6FB9FE9D52D2}">
            <xm:f>NOT(ISERROR(SEARCH("X",I8)))</xm:f>
            <xm:f>"X"</xm:f>
            <x14:dxf>
              <font>
                <color rgb="FFC00000"/>
              </font>
            </x14:dxf>
          </x14:cfRule>
          <xm:sqref>I13:W19 I8:W11</xm:sqref>
        </x14:conditionalFormatting>
        <x14:conditionalFormatting xmlns:xm="http://schemas.microsoft.com/office/excel/2006/main">
          <x14:cfRule type="containsText" priority="195" operator="containsText" id="{66CE74F9-27BE-4A60-AD90-513649832F0D}">
            <xm:f>NOT(ISERROR(SEARCH("X",I12)))</xm:f>
            <xm:f>"X"</xm:f>
            <x14:dxf>
              <font>
                <color rgb="FFC00000"/>
              </font>
            </x14:dxf>
          </x14:cfRule>
          <xm:sqref>I12:W12</xm:sqref>
        </x14:conditionalFormatting>
        <x14:conditionalFormatting xmlns:xm="http://schemas.microsoft.com/office/excel/2006/main">
          <x14:cfRule type="containsText" priority="18" operator="containsText" id="{8D677C4D-14E7-4D38-A403-3AB7AA143FEA}">
            <xm:f>NOT(ISERROR(SEARCH("vérifier",A8)))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A8:A19</xm:sqref>
        </x14:conditionalFormatting>
        <x14:conditionalFormatting xmlns:xm="http://schemas.microsoft.com/office/excel/2006/main">
          <x14:cfRule type="containsText" priority="17" operator="containsText" id="{4E826187-67FE-4053-A56C-1D9BEF1F346C}">
            <xm:f>NOT(ISERROR(SEARCH("Oui",A8)))</xm:f>
            <xm:f>"Oui"</xm:f>
            <x14:dxf>
              <fill>
                <patternFill>
                  <bgColor rgb="FFC00000"/>
                </patternFill>
              </fill>
            </x14:dxf>
          </x14:cfRule>
          <xm:sqref>A8:A19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K2576"/>
  <sheetViews>
    <sheetView topLeftCell="A350" zoomScale="98" zoomScaleNormal="98" workbookViewId="0">
      <selection activeCell="B370" sqref="B370:C370"/>
    </sheetView>
  </sheetViews>
  <sheetFormatPr baseColWidth="10" defaultRowHeight="12.75" x14ac:dyDescent="0.2"/>
  <cols>
    <col min="1" max="1" width="20.7109375" style="307" bestFit="1" customWidth="1"/>
    <col min="2" max="2" width="36.42578125" bestFit="1" customWidth="1"/>
    <col min="3" max="3" width="28.28515625" bestFit="1" customWidth="1"/>
    <col min="4" max="4" width="58.7109375" bestFit="1" customWidth="1"/>
    <col min="5" max="5" width="10.28515625" customWidth="1"/>
    <col min="6" max="6" width="7.7109375" bestFit="1" customWidth="1"/>
    <col min="7" max="7" width="15.5703125" bestFit="1" customWidth="1"/>
    <col min="8" max="8" width="7.28515625" bestFit="1" customWidth="1"/>
    <col min="9" max="9" width="46.42578125" bestFit="1" customWidth="1"/>
    <col min="10" max="10" width="22.7109375" customWidth="1"/>
  </cols>
  <sheetData>
    <row r="1" spans="1:11" ht="15.75" x14ac:dyDescent="0.2">
      <c r="A1" s="307" t="s">
        <v>2796</v>
      </c>
      <c r="B1" s="163">
        <f ca="1">TODAY()</f>
        <v>45979</v>
      </c>
    </row>
    <row r="2" spans="1:11" ht="15.75" x14ac:dyDescent="0.2">
      <c r="A2" s="307" t="s">
        <v>2797</v>
      </c>
      <c r="B2" s="163">
        <f ca="1">B1-(365*2)</f>
        <v>45249</v>
      </c>
    </row>
    <row r="4" spans="1:11" x14ac:dyDescent="0.2">
      <c r="A4" s="307" t="s">
        <v>2798</v>
      </c>
    </row>
    <row r="5" spans="1:11" x14ac:dyDescent="0.2">
      <c r="A5" s="307" t="s">
        <v>2799</v>
      </c>
    </row>
    <row r="7" spans="1:11" x14ac:dyDescent="0.2">
      <c r="A7" s="307">
        <v>1</v>
      </c>
    </row>
    <row r="8" spans="1:11" x14ac:dyDescent="0.2">
      <c r="A8" s="307" t="s">
        <v>56</v>
      </c>
    </row>
    <row r="10" spans="1:11" x14ac:dyDescent="0.2">
      <c r="A10" s="307" t="s">
        <v>6318</v>
      </c>
    </row>
    <row r="14" spans="1:11" x14ac:dyDescent="0.2">
      <c r="A14" s="307" t="s">
        <v>6418</v>
      </c>
    </row>
    <row r="15" spans="1:11" ht="15" x14ac:dyDescent="0.25">
      <c r="A15" s="348" t="s">
        <v>3368</v>
      </c>
      <c r="B15" s="348" t="s">
        <v>3369</v>
      </c>
      <c r="C15" s="348" t="s">
        <v>3</v>
      </c>
      <c r="D15" s="348" t="s">
        <v>3370</v>
      </c>
      <c r="E15" s="348" t="s">
        <v>5301</v>
      </c>
      <c r="F15" s="348" t="s">
        <v>5302</v>
      </c>
      <c r="G15" s="348" t="s">
        <v>3371</v>
      </c>
      <c r="H15" s="348" t="s">
        <v>4986</v>
      </c>
      <c r="I15" s="348" t="s">
        <v>3372</v>
      </c>
      <c r="J15" s="348" t="s">
        <v>6003</v>
      </c>
      <c r="K15" s="348" t="s">
        <v>6004</v>
      </c>
    </row>
    <row r="16" spans="1:11" ht="15" x14ac:dyDescent="0.25">
      <c r="A16" s="482">
        <v>45</v>
      </c>
      <c r="B16" s="483" t="s">
        <v>1568</v>
      </c>
      <c r="C16" s="483" t="s">
        <v>1167</v>
      </c>
      <c r="D16" s="483" t="s">
        <v>64</v>
      </c>
      <c r="E16" s="483" t="s">
        <v>6174</v>
      </c>
      <c r="F16" s="483" t="s">
        <v>5223</v>
      </c>
      <c r="G16" s="483" t="s">
        <v>4758</v>
      </c>
      <c r="H16" s="483" t="s">
        <v>4946</v>
      </c>
      <c r="I16" s="483" t="s">
        <v>1140</v>
      </c>
      <c r="J16" s="483" t="s">
        <v>6005</v>
      </c>
      <c r="K16" s="483" t="s">
        <v>6006</v>
      </c>
    </row>
    <row r="17" spans="1:11" ht="15" x14ac:dyDescent="0.25">
      <c r="A17" s="482">
        <v>49</v>
      </c>
      <c r="B17" s="483" t="s">
        <v>558</v>
      </c>
      <c r="C17" s="483" t="s">
        <v>598</v>
      </c>
      <c r="D17" s="483" t="s">
        <v>2098</v>
      </c>
      <c r="E17" s="483" t="s">
        <v>6175</v>
      </c>
      <c r="F17" s="483" t="s">
        <v>5224</v>
      </c>
      <c r="G17" s="483" t="s">
        <v>4759</v>
      </c>
      <c r="H17" s="483" t="s">
        <v>4947</v>
      </c>
      <c r="I17" s="483" t="s">
        <v>3373</v>
      </c>
      <c r="J17" s="483" t="s">
        <v>6014</v>
      </c>
      <c r="K17" s="483" t="s">
        <v>6007</v>
      </c>
    </row>
    <row r="18" spans="1:11" ht="15" x14ac:dyDescent="0.25">
      <c r="A18" s="482">
        <v>84</v>
      </c>
      <c r="B18" s="483" t="s">
        <v>958</v>
      </c>
      <c r="C18" s="483" t="s">
        <v>3336</v>
      </c>
      <c r="D18" s="483" t="s">
        <v>103</v>
      </c>
      <c r="E18" s="483" t="s">
        <v>6175</v>
      </c>
      <c r="F18" s="483" t="s">
        <v>5224</v>
      </c>
      <c r="G18" s="483" t="s">
        <v>4759</v>
      </c>
      <c r="H18" s="483" t="s">
        <v>65</v>
      </c>
      <c r="I18" s="483" t="s">
        <v>65</v>
      </c>
      <c r="J18" s="483" t="s">
        <v>6014</v>
      </c>
      <c r="K18" s="483" t="s">
        <v>6007</v>
      </c>
    </row>
    <row r="19" spans="1:11" ht="15" x14ac:dyDescent="0.25">
      <c r="A19" s="482">
        <v>234</v>
      </c>
      <c r="B19" s="483" t="s">
        <v>3375</v>
      </c>
      <c r="C19" s="483" t="s">
        <v>564</v>
      </c>
      <c r="D19" s="483" t="s">
        <v>69</v>
      </c>
      <c r="E19" s="483" t="s">
        <v>6176</v>
      </c>
      <c r="F19" s="483" t="s">
        <v>5225</v>
      </c>
      <c r="G19" s="483" t="s">
        <v>4759</v>
      </c>
      <c r="H19" s="483" t="s">
        <v>4947</v>
      </c>
      <c r="I19" s="483" t="s">
        <v>3373</v>
      </c>
      <c r="J19" s="483" t="s">
        <v>6008</v>
      </c>
      <c r="K19" s="483" t="s">
        <v>6007</v>
      </c>
    </row>
    <row r="20" spans="1:11" ht="15" x14ac:dyDescent="0.25">
      <c r="A20" s="482">
        <v>261</v>
      </c>
      <c r="B20" s="483" t="s">
        <v>981</v>
      </c>
      <c r="C20" s="483" t="s">
        <v>982</v>
      </c>
      <c r="D20" s="483" t="s">
        <v>1174</v>
      </c>
      <c r="E20" s="483" t="s">
        <v>6177</v>
      </c>
      <c r="F20" s="483" t="s">
        <v>5226</v>
      </c>
      <c r="G20" s="483" t="s">
        <v>3376</v>
      </c>
      <c r="H20" s="483" t="s">
        <v>4948</v>
      </c>
      <c r="I20" s="483" t="s">
        <v>933</v>
      </c>
      <c r="J20" s="483" t="s">
        <v>6009</v>
      </c>
      <c r="K20" s="483" t="s">
        <v>6010</v>
      </c>
    </row>
    <row r="21" spans="1:11" ht="15" x14ac:dyDescent="0.25">
      <c r="A21" s="482">
        <v>306</v>
      </c>
      <c r="B21" s="483" t="s">
        <v>1010</v>
      </c>
      <c r="C21" s="483" t="s">
        <v>233</v>
      </c>
      <c r="D21" s="483" t="s">
        <v>69</v>
      </c>
      <c r="E21" s="483" t="s">
        <v>6176</v>
      </c>
      <c r="F21" s="483" t="s">
        <v>5225</v>
      </c>
      <c r="G21" s="483" t="s">
        <v>3376</v>
      </c>
      <c r="H21" s="483" t="s">
        <v>4949</v>
      </c>
      <c r="I21" s="483" t="s">
        <v>282</v>
      </c>
      <c r="J21" s="483" t="s">
        <v>6008</v>
      </c>
      <c r="K21" s="483" t="s">
        <v>6010</v>
      </c>
    </row>
    <row r="22" spans="1:11" ht="15" x14ac:dyDescent="0.25">
      <c r="A22" s="482">
        <v>344</v>
      </c>
      <c r="B22" s="483" t="s">
        <v>667</v>
      </c>
      <c r="C22" s="483" t="s">
        <v>368</v>
      </c>
      <c r="D22" s="483" t="s">
        <v>2098</v>
      </c>
      <c r="E22" s="483" t="s">
        <v>6175</v>
      </c>
      <c r="F22" s="483" t="s">
        <v>5224</v>
      </c>
      <c r="G22" s="483" t="s">
        <v>3376</v>
      </c>
      <c r="H22" s="483" t="s">
        <v>4950</v>
      </c>
      <c r="I22" s="483" t="s">
        <v>183</v>
      </c>
      <c r="J22" s="483" t="s">
        <v>6014</v>
      </c>
      <c r="K22" s="483" t="s">
        <v>6010</v>
      </c>
    </row>
    <row r="23" spans="1:11" ht="15" x14ac:dyDescent="0.25">
      <c r="A23" s="482">
        <v>421</v>
      </c>
      <c r="B23" s="483" t="s">
        <v>3379</v>
      </c>
      <c r="C23" s="483" t="s">
        <v>368</v>
      </c>
      <c r="D23" s="483" t="s">
        <v>412</v>
      </c>
      <c r="E23" s="483" t="s">
        <v>6175</v>
      </c>
      <c r="F23" s="483" t="s">
        <v>5224</v>
      </c>
      <c r="G23" s="483" t="s">
        <v>2762</v>
      </c>
      <c r="H23" s="483" t="s">
        <v>4951</v>
      </c>
      <c r="I23" s="483" t="s">
        <v>1197</v>
      </c>
      <c r="J23" s="483" t="s">
        <v>6016</v>
      </c>
      <c r="K23" s="483" t="s">
        <v>6012</v>
      </c>
    </row>
    <row r="24" spans="1:11" ht="15" x14ac:dyDescent="0.25">
      <c r="A24" s="482">
        <v>436</v>
      </c>
      <c r="B24" s="483" t="s">
        <v>3380</v>
      </c>
      <c r="C24" s="483" t="s">
        <v>3381</v>
      </c>
      <c r="D24" s="483" t="s">
        <v>4762</v>
      </c>
      <c r="E24" s="483" t="s">
        <v>6178</v>
      </c>
      <c r="F24" s="483" t="s">
        <v>5227</v>
      </c>
      <c r="G24" s="483" t="s">
        <v>4763</v>
      </c>
      <c r="H24" s="483" t="s">
        <v>1689</v>
      </c>
      <c r="I24" s="483" t="s">
        <v>3382</v>
      </c>
      <c r="J24" s="483" t="s">
        <v>6009</v>
      </c>
      <c r="K24" s="483" t="s">
        <v>6013</v>
      </c>
    </row>
    <row r="25" spans="1:11" ht="15" x14ac:dyDescent="0.25">
      <c r="A25" s="482">
        <v>506</v>
      </c>
      <c r="B25" s="483" t="s">
        <v>1121</v>
      </c>
      <c r="C25" s="483" t="s">
        <v>3383</v>
      </c>
      <c r="D25" s="483" t="s">
        <v>64</v>
      </c>
      <c r="E25" s="483" t="s">
        <v>6174</v>
      </c>
      <c r="F25" s="483" t="s">
        <v>5223</v>
      </c>
      <c r="G25" s="483" t="s">
        <v>4758</v>
      </c>
      <c r="H25" s="483" t="s">
        <v>4946</v>
      </c>
      <c r="I25" s="483" t="s">
        <v>1140</v>
      </c>
      <c r="J25" s="483" t="s">
        <v>6005</v>
      </c>
      <c r="K25" s="483" t="s">
        <v>6006</v>
      </c>
    </row>
    <row r="26" spans="1:11" ht="15" x14ac:dyDescent="0.25">
      <c r="A26" s="482">
        <v>530</v>
      </c>
      <c r="B26" s="483" t="s">
        <v>291</v>
      </c>
      <c r="C26" s="483" t="s">
        <v>1771</v>
      </c>
      <c r="D26" s="483" t="s">
        <v>2098</v>
      </c>
      <c r="E26" s="483" t="s">
        <v>6175</v>
      </c>
      <c r="F26" s="483" t="s">
        <v>5224</v>
      </c>
      <c r="G26" s="483" t="s">
        <v>3376</v>
      </c>
      <c r="H26" s="483" t="s">
        <v>4952</v>
      </c>
      <c r="I26" s="483" t="s">
        <v>379</v>
      </c>
      <c r="J26" s="483" t="s">
        <v>6014</v>
      </c>
      <c r="K26" s="483" t="s">
        <v>6010</v>
      </c>
    </row>
    <row r="27" spans="1:11" ht="15" x14ac:dyDescent="0.25">
      <c r="A27" s="482">
        <v>541</v>
      </c>
      <c r="B27" s="483" t="s">
        <v>1004</v>
      </c>
      <c r="C27" s="483" t="s">
        <v>1006</v>
      </c>
      <c r="D27" s="483" t="s">
        <v>103</v>
      </c>
      <c r="E27" s="483" t="s">
        <v>6175</v>
      </c>
      <c r="F27" s="483" t="s">
        <v>5224</v>
      </c>
      <c r="G27" s="483" t="s">
        <v>4759</v>
      </c>
      <c r="H27" s="483" t="s">
        <v>4947</v>
      </c>
      <c r="I27" s="483" t="s">
        <v>61</v>
      </c>
      <c r="J27" s="483" t="s">
        <v>6014</v>
      </c>
      <c r="K27" s="483" t="s">
        <v>6007</v>
      </c>
    </row>
    <row r="28" spans="1:11" ht="15" x14ac:dyDescent="0.25">
      <c r="A28" s="482">
        <v>577</v>
      </c>
      <c r="B28" s="483" t="s">
        <v>1200</v>
      </c>
      <c r="C28" s="483" t="s">
        <v>1201</v>
      </c>
      <c r="D28" s="483" t="s">
        <v>3384</v>
      </c>
      <c r="E28" s="483" t="s">
        <v>6179</v>
      </c>
      <c r="F28" s="483" t="s">
        <v>5228</v>
      </c>
      <c r="G28" s="483" t="s">
        <v>3376</v>
      </c>
      <c r="H28" s="483" t="s">
        <v>4950</v>
      </c>
      <c r="I28" s="483" t="s">
        <v>183</v>
      </c>
      <c r="J28" s="483" t="s">
        <v>6016</v>
      </c>
      <c r="K28" s="483" t="s">
        <v>6010</v>
      </c>
    </row>
    <row r="29" spans="1:11" ht="15" x14ac:dyDescent="0.25">
      <c r="A29" s="482">
        <v>600</v>
      </c>
      <c r="B29" s="483" t="s">
        <v>1749</v>
      </c>
      <c r="C29" s="483" t="s">
        <v>145</v>
      </c>
      <c r="D29" s="483" t="s">
        <v>2098</v>
      </c>
      <c r="E29" s="483" t="s">
        <v>6175</v>
      </c>
      <c r="F29" s="483" t="s">
        <v>5224</v>
      </c>
      <c r="G29" s="483" t="s">
        <v>4759</v>
      </c>
      <c r="H29" s="483" t="s">
        <v>4947</v>
      </c>
      <c r="I29" s="483" t="s">
        <v>836</v>
      </c>
      <c r="J29" s="483" t="s">
        <v>6014</v>
      </c>
      <c r="K29" s="483" t="s">
        <v>6007</v>
      </c>
    </row>
    <row r="30" spans="1:11" ht="15" x14ac:dyDescent="0.25">
      <c r="A30" s="482">
        <v>608</v>
      </c>
      <c r="B30" s="483" t="s">
        <v>736</v>
      </c>
      <c r="C30" s="483" t="s">
        <v>328</v>
      </c>
      <c r="D30" s="483" t="s">
        <v>109</v>
      </c>
      <c r="E30" s="483" t="s">
        <v>6177</v>
      </c>
      <c r="F30" s="483" t="s">
        <v>5226</v>
      </c>
      <c r="G30" s="483" t="s">
        <v>3376</v>
      </c>
      <c r="H30" s="483" t="s">
        <v>110</v>
      </c>
      <c r="I30" s="483" t="s">
        <v>110</v>
      </c>
      <c r="J30" s="483" t="s">
        <v>6009</v>
      </c>
      <c r="K30" s="483" t="s">
        <v>6010</v>
      </c>
    </row>
    <row r="31" spans="1:11" ht="15" x14ac:dyDescent="0.25">
      <c r="A31" s="482">
        <v>610</v>
      </c>
      <c r="B31" s="483" t="s">
        <v>729</v>
      </c>
      <c r="C31" s="483" t="s">
        <v>3385</v>
      </c>
      <c r="D31" s="483" t="s">
        <v>4764</v>
      </c>
      <c r="E31" s="483" t="s">
        <v>6180</v>
      </c>
      <c r="F31" s="483" t="s">
        <v>5229</v>
      </c>
      <c r="G31" s="483" t="s">
        <v>4759</v>
      </c>
      <c r="H31" s="483" t="s">
        <v>4953</v>
      </c>
      <c r="I31" s="483" t="s">
        <v>174</v>
      </c>
      <c r="J31" s="483" t="s">
        <v>6016</v>
      </c>
      <c r="K31" s="483" t="s">
        <v>6007</v>
      </c>
    </row>
    <row r="32" spans="1:11" ht="15" x14ac:dyDescent="0.25">
      <c r="A32" s="482">
        <v>615</v>
      </c>
      <c r="B32" s="483" t="s">
        <v>1375</v>
      </c>
      <c r="C32" s="483" t="s">
        <v>648</v>
      </c>
      <c r="D32" s="483" t="s">
        <v>103</v>
      </c>
      <c r="E32" s="483" t="s">
        <v>6175</v>
      </c>
      <c r="F32" s="483" t="s">
        <v>5224</v>
      </c>
      <c r="G32" s="483" t="s">
        <v>4761</v>
      </c>
      <c r="H32" s="483" t="s">
        <v>4961</v>
      </c>
      <c r="I32" s="483" t="s">
        <v>5592</v>
      </c>
      <c r="J32" s="483" t="s">
        <v>6014</v>
      </c>
      <c r="K32" s="483" t="s">
        <v>6011</v>
      </c>
    </row>
    <row r="33" spans="1:11" ht="15" x14ac:dyDescent="0.25">
      <c r="A33" s="482">
        <v>631</v>
      </c>
      <c r="B33" s="483" t="s">
        <v>583</v>
      </c>
      <c r="C33" s="483" t="s">
        <v>584</v>
      </c>
      <c r="D33" s="483" t="s">
        <v>517</v>
      </c>
      <c r="E33" s="483" t="s">
        <v>6174</v>
      </c>
      <c r="F33" s="483" t="s">
        <v>5223</v>
      </c>
      <c r="G33" s="483" t="s">
        <v>3376</v>
      </c>
      <c r="H33" s="483" t="s">
        <v>4954</v>
      </c>
      <c r="I33" s="483" t="s">
        <v>143</v>
      </c>
      <c r="J33" s="483" t="s">
        <v>6005</v>
      </c>
      <c r="K33" s="483" t="s">
        <v>6010</v>
      </c>
    </row>
    <row r="34" spans="1:11" ht="15" x14ac:dyDescent="0.25">
      <c r="A34" s="482">
        <v>666</v>
      </c>
      <c r="B34" s="483" t="s">
        <v>624</v>
      </c>
      <c r="C34" s="483" t="s">
        <v>625</v>
      </c>
      <c r="D34" s="483" t="s">
        <v>2098</v>
      </c>
      <c r="E34" s="483" t="s">
        <v>6175</v>
      </c>
      <c r="F34" s="483" t="s">
        <v>5224</v>
      </c>
      <c r="G34" s="483" t="s">
        <v>3376</v>
      </c>
      <c r="H34" s="483" t="s">
        <v>4950</v>
      </c>
      <c r="I34" s="483" t="s">
        <v>183</v>
      </c>
      <c r="J34" s="483" t="s">
        <v>6014</v>
      </c>
      <c r="K34" s="483" t="s">
        <v>6010</v>
      </c>
    </row>
    <row r="35" spans="1:11" ht="15" x14ac:dyDescent="0.25">
      <c r="A35" s="482">
        <v>803</v>
      </c>
      <c r="B35" s="483" t="s">
        <v>1507</v>
      </c>
      <c r="C35" s="483" t="s">
        <v>1659</v>
      </c>
      <c r="D35" s="483" t="s">
        <v>2098</v>
      </c>
      <c r="E35" s="483" t="s">
        <v>6175</v>
      </c>
      <c r="F35" s="483" t="s">
        <v>5224</v>
      </c>
      <c r="G35" s="483" t="s">
        <v>4759</v>
      </c>
      <c r="H35" s="483" t="s">
        <v>4947</v>
      </c>
      <c r="I35" s="483" t="s">
        <v>3373</v>
      </c>
      <c r="J35" s="483" t="s">
        <v>6014</v>
      </c>
      <c r="K35" s="483" t="s">
        <v>6007</v>
      </c>
    </row>
    <row r="36" spans="1:11" ht="15" x14ac:dyDescent="0.25">
      <c r="A36" s="482">
        <v>833</v>
      </c>
      <c r="B36" s="483" t="s">
        <v>1399</v>
      </c>
      <c r="C36" s="483" t="s">
        <v>935</v>
      </c>
      <c r="D36" s="483" t="s">
        <v>3387</v>
      </c>
      <c r="E36" s="483" t="s">
        <v>6175</v>
      </c>
      <c r="F36" s="483" t="s">
        <v>5224</v>
      </c>
      <c r="G36" s="483" t="s">
        <v>3376</v>
      </c>
      <c r="H36" s="483" t="s">
        <v>4955</v>
      </c>
      <c r="I36" s="483" t="s">
        <v>3388</v>
      </c>
      <c r="J36" s="483" t="s">
        <v>6014</v>
      </c>
      <c r="K36" s="483" t="s">
        <v>6010</v>
      </c>
    </row>
    <row r="37" spans="1:11" ht="15" x14ac:dyDescent="0.25">
      <c r="A37" s="482">
        <v>973</v>
      </c>
      <c r="B37" s="483" t="s">
        <v>1607</v>
      </c>
      <c r="C37" s="483" t="s">
        <v>598</v>
      </c>
      <c r="D37" s="483" t="s">
        <v>1405</v>
      </c>
      <c r="E37" s="483" t="s">
        <v>6174</v>
      </c>
      <c r="F37" s="483" t="s">
        <v>5223</v>
      </c>
      <c r="G37" s="483" t="s">
        <v>4760</v>
      </c>
      <c r="H37" s="483" t="s">
        <v>4946</v>
      </c>
      <c r="I37" s="483" t="s">
        <v>3389</v>
      </c>
      <c r="J37" s="483" t="s">
        <v>6005</v>
      </c>
      <c r="K37" s="483" t="s">
        <v>6015</v>
      </c>
    </row>
    <row r="38" spans="1:11" ht="15" x14ac:dyDescent="0.25">
      <c r="A38" s="482">
        <v>975</v>
      </c>
      <c r="B38" s="483" t="s">
        <v>1072</v>
      </c>
      <c r="C38" s="483" t="s">
        <v>1073</v>
      </c>
      <c r="D38" s="483" t="s">
        <v>1074</v>
      </c>
      <c r="E38" s="483" t="s">
        <v>6177</v>
      </c>
      <c r="F38" s="483" t="s">
        <v>5226</v>
      </c>
      <c r="G38" s="483" t="s">
        <v>3376</v>
      </c>
      <c r="H38" s="483" t="s">
        <v>4952</v>
      </c>
      <c r="I38" s="483" t="s">
        <v>379</v>
      </c>
      <c r="J38" s="483" t="s">
        <v>6009</v>
      </c>
      <c r="K38" s="483" t="s">
        <v>6010</v>
      </c>
    </row>
    <row r="39" spans="1:11" ht="15" x14ac:dyDescent="0.25">
      <c r="A39" s="482">
        <v>1079</v>
      </c>
      <c r="B39" s="483" t="s">
        <v>1753</v>
      </c>
      <c r="C39" s="483" t="s">
        <v>485</v>
      </c>
      <c r="D39" s="483" t="s">
        <v>3390</v>
      </c>
      <c r="E39" s="483" t="s">
        <v>6175</v>
      </c>
      <c r="F39" s="483" t="s">
        <v>5224</v>
      </c>
      <c r="G39" s="483" t="s">
        <v>3376</v>
      </c>
      <c r="H39" s="483" t="s">
        <v>4955</v>
      </c>
      <c r="I39" s="483" t="s">
        <v>3391</v>
      </c>
      <c r="J39" s="483" t="s">
        <v>6014</v>
      </c>
      <c r="K39" s="483" t="s">
        <v>6010</v>
      </c>
    </row>
    <row r="40" spans="1:11" ht="15" x14ac:dyDescent="0.25">
      <c r="A40" s="482">
        <v>1106</v>
      </c>
      <c r="B40" s="483" t="s">
        <v>2645</v>
      </c>
      <c r="C40" s="483" t="s">
        <v>287</v>
      </c>
      <c r="D40" s="483" t="s">
        <v>570</v>
      </c>
      <c r="E40" s="483" t="s">
        <v>6177</v>
      </c>
      <c r="F40" s="483" t="s">
        <v>5226</v>
      </c>
      <c r="G40" s="483" t="s">
        <v>3376</v>
      </c>
      <c r="H40" s="483" t="s">
        <v>4949</v>
      </c>
      <c r="I40" s="483" t="s">
        <v>1742</v>
      </c>
      <c r="J40" s="483" t="s">
        <v>6009</v>
      </c>
      <c r="K40" s="483" t="s">
        <v>6010</v>
      </c>
    </row>
    <row r="41" spans="1:11" ht="15" x14ac:dyDescent="0.25">
      <c r="A41" s="482">
        <v>1125</v>
      </c>
      <c r="B41" s="483" t="s">
        <v>2352</v>
      </c>
      <c r="C41" s="483" t="s">
        <v>3393</v>
      </c>
      <c r="D41" s="483" t="s">
        <v>3394</v>
      </c>
      <c r="E41" s="483" t="s">
        <v>6177</v>
      </c>
      <c r="F41" s="483" t="s">
        <v>5226</v>
      </c>
      <c r="G41" s="483" t="s">
        <v>3376</v>
      </c>
      <c r="H41" s="483" t="s">
        <v>4954</v>
      </c>
      <c r="I41" s="483" t="s">
        <v>143</v>
      </c>
      <c r="J41" s="483" t="s">
        <v>6009</v>
      </c>
      <c r="K41" s="483" t="s">
        <v>6010</v>
      </c>
    </row>
    <row r="42" spans="1:11" ht="15" x14ac:dyDescent="0.25">
      <c r="A42" s="482">
        <v>1154</v>
      </c>
      <c r="B42" s="483" t="s">
        <v>1761</v>
      </c>
      <c r="C42" s="483" t="s">
        <v>170</v>
      </c>
      <c r="D42" s="483" t="s">
        <v>412</v>
      </c>
      <c r="E42" s="483" t="s">
        <v>6175</v>
      </c>
      <c r="F42" s="483" t="s">
        <v>5224</v>
      </c>
      <c r="G42" s="483" t="s">
        <v>4759</v>
      </c>
      <c r="H42" s="483" t="s">
        <v>4953</v>
      </c>
      <c r="I42" s="483" t="s">
        <v>1762</v>
      </c>
      <c r="J42" s="483" t="s">
        <v>6016</v>
      </c>
      <c r="K42" s="483" t="s">
        <v>6007</v>
      </c>
    </row>
    <row r="43" spans="1:11" ht="15" x14ac:dyDescent="0.25">
      <c r="A43" s="482">
        <v>1191</v>
      </c>
      <c r="B43" s="483" t="s">
        <v>742</v>
      </c>
      <c r="C43" s="483" t="s">
        <v>648</v>
      </c>
      <c r="D43" s="483" t="s">
        <v>3395</v>
      </c>
      <c r="E43" s="483" t="s">
        <v>6181</v>
      </c>
      <c r="F43" s="483" t="s">
        <v>5230</v>
      </c>
      <c r="G43" s="483" t="s">
        <v>3376</v>
      </c>
      <c r="H43" s="483" t="s">
        <v>209</v>
      </c>
      <c r="I43" s="483" t="s">
        <v>209</v>
      </c>
      <c r="J43" s="483" t="s">
        <v>6016</v>
      </c>
      <c r="K43" s="483" t="s">
        <v>6010</v>
      </c>
    </row>
    <row r="44" spans="1:11" ht="15" x14ac:dyDescent="0.25">
      <c r="A44" s="482">
        <v>1231</v>
      </c>
      <c r="B44" s="483" t="s">
        <v>2600</v>
      </c>
      <c r="C44" s="483" t="s">
        <v>485</v>
      </c>
      <c r="D44" s="483" t="s">
        <v>319</v>
      </c>
      <c r="E44" s="483" t="s">
        <v>6175</v>
      </c>
      <c r="F44" s="483" t="s">
        <v>5224</v>
      </c>
      <c r="G44" s="483" t="s">
        <v>3376</v>
      </c>
      <c r="H44" s="483" t="s">
        <v>4959</v>
      </c>
      <c r="I44" s="483" t="s">
        <v>2601</v>
      </c>
      <c r="J44" s="483" t="s">
        <v>6014</v>
      </c>
      <c r="K44" s="483" t="s">
        <v>6010</v>
      </c>
    </row>
    <row r="45" spans="1:11" ht="15" x14ac:dyDescent="0.25">
      <c r="A45" s="482">
        <v>1246</v>
      </c>
      <c r="B45" s="483" t="s">
        <v>2735</v>
      </c>
      <c r="C45" s="483" t="s">
        <v>1071</v>
      </c>
      <c r="D45" s="483" t="s">
        <v>1074</v>
      </c>
      <c r="E45" s="483" t="s">
        <v>6177</v>
      </c>
      <c r="F45" s="483" t="s">
        <v>5226</v>
      </c>
      <c r="G45" s="483" t="s">
        <v>3376</v>
      </c>
      <c r="H45" s="483" t="s">
        <v>4959</v>
      </c>
      <c r="I45" s="483" t="s">
        <v>1855</v>
      </c>
      <c r="J45" s="483" t="s">
        <v>6009</v>
      </c>
      <c r="K45" s="483" t="s">
        <v>6010</v>
      </c>
    </row>
    <row r="46" spans="1:11" ht="15" x14ac:dyDescent="0.25">
      <c r="A46" s="482">
        <v>1256</v>
      </c>
      <c r="B46" s="483" t="s">
        <v>2310</v>
      </c>
      <c r="C46" s="483" t="s">
        <v>1507</v>
      </c>
      <c r="D46" s="483" t="s">
        <v>3378</v>
      </c>
      <c r="E46" s="483" t="s">
        <v>6176</v>
      </c>
      <c r="F46" s="483" t="s">
        <v>5225</v>
      </c>
      <c r="G46" s="483" t="s">
        <v>3376</v>
      </c>
      <c r="H46" s="483" t="s">
        <v>4949</v>
      </c>
      <c r="I46" s="483" t="s">
        <v>282</v>
      </c>
      <c r="J46" s="483" t="s">
        <v>6008</v>
      </c>
      <c r="K46" s="483" t="s">
        <v>6010</v>
      </c>
    </row>
    <row r="47" spans="1:11" ht="15" x14ac:dyDescent="0.25">
      <c r="A47" s="482">
        <v>1266</v>
      </c>
      <c r="B47" s="483" t="s">
        <v>685</v>
      </c>
      <c r="C47" s="483" t="s">
        <v>686</v>
      </c>
      <c r="D47" s="483" t="s">
        <v>69</v>
      </c>
      <c r="E47" s="483" t="s">
        <v>6176</v>
      </c>
      <c r="F47" s="483" t="s">
        <v>5225</v>
      </c>
      <c r="G47" s="483" t="s">
        <v>4759</v>
      </c>
      <c r="H47" s="483" t="s">
        <v>4947</v>
      </c>
      <c r="I47" s="483" t="s">
        <v>836</v>
      </c>
      <c r="J47" s="483" t="s">
        <v>6008</v>
      </c>
      <c r="K47" s="483" t="s">
        <v>6007</v>
      </c>
    </row>
    <row r="48" spans="1:11" ht="15" x14ac:dyDescent="0.25">
      <c r="A48" s="482">
        <v>1268</v>
      </c>
      <c r="B48" s="483" t="s">
        <v>1673</v>
      </c>
      <c r="C48" s="483" t="s">
        <v>1677</v>
      </c>
      <c r="D48" s="483" t="s">
        <v>3441</v>
      </c>
      <c r="E48" s="483" t="s">
        <v>6177</v>
      </c>
      <c r="F48" s="483" t="s">
        <v>5226</v>
      </c>
      <c r="G48" s="483" t="s">
        <v>3376</v>
      </c>
      <c r="H48" s="483" t="s">
        <v>4949</v>
      </c>
      <c r="I48" s="483" t="s">
        <v>5844</v>
      </c>
      <c r="J48" s="483" t="s">
        <v>6009</v>
      </c>
      <c r="K48" s="483" t="s">
        <v>6010</v>
      </c>
    </row>
    <row r="49" spans="1:11" ht="15" x14ac:dyDescent="0.25">
      <c r="A49" s="482">
        <v>1280</v>
      </c>
      <c r="B49" s="483" t="s">
        <v>2542</v>
      </c>
      <c r="C49" s="483" t="s">
        <v>437</v>
      </c>
      <c r="D49" s="483" t="s">
        <v>2098</v>
      </c>
      <c r="E49" s="483" t="s">
        <v>6175</v>
      </c>
      <c r="F49" s="483" t="s">
        <v>5224</v>
      </c>
      <c r="G49" s="483" t="s">
        <v>4761</v>
      </c>
      <c r="H49" s="483" t="s">
        <v>1689</v>
      </c>
      <c r="I49" s="483" t="s">
        <v>765</v>
      </c>
      <c r="J49" s="483" t="s">
        <v>6014</v>
      </c>
      <c r="K49" s="483" t="s">
        <v>6011</v>
      </c>
    </row>
    <row r="50" spans="1:11" ht="15" x14ac:dyDescent="0.25">
      <c r="A50" s="482">
        <v>1286</v>
      </c>
      <c r="B50" s="483" t="s">
        <v>2493</v>
      </c>
      <c r="C50" s="483" t="s">
        <v>2494</v>
      </c>
      <c r="D50" s="483" t="s">
        <v>3398</v>
      </c>
      <c r="E50" s="483" t="s">
        <v>6177</v>
      </c>
      <c r="F50" s="483" t="s">
        <v>5226</v>
      </c>
      <c r="G50" s="483" t="s">
        <v>4761</v>
      </c>
      <c r="H50" s="483" t="s">
        <v>1689</v>
      </c>
      <c r="I50" s="483" t="s">
        <v>3377</v>
      </c>
      <c r="J50" s="483" t="s">
        <v>6009</v>
      </c>
      <c r="K50" s="483" t="s">
        <v>6011</v>
      </c>
    </row>
    <row r="51" spans="1:11" ht="15" x14ac:dyDescent="0.25">
      <c r="A51" s="482">
        <v>1306</v>
      </c>
      <c r="B51" s="483" t="s">
        <v>1452</v>
      </c>
      <c r="C51" s="483" t="s">
        <v>485</v>
      </c>
      <c r="D51" s="483" t="s">
        <v>3378</v>
      </c>
      <c r="E51" s="483" t="s">
        <v>6176</v>
      </c>
      <c r="F51" s="483" t="s">
        <v>5225</v>
      </c>
      <c r="G51" s="483" t="s">
        <v>3376</v>
      </c>
      <c r="H51" s="483" t="s">
        <v>4948</v>
      </c>
      <c r="I51" s="483" t="s">
        <v>933</v>
      </c>
      <c r="J51" s="483" t="s">
        <v>6008</v>
      </c>
      <c r="K51" s="483" t="s">
        <v>6010</v>
      </c>
    </row>
    <row r="52" spans="1:11" ht="15" x14ac:dyDescent="0.25">
      <c r="A52" s="482">
        <v>1326</v>
      </c>
      <c r="B52" s="483" t="s">
        <v>646</v>
      </c>
      <c r="C52" s="483" t="s">
        <v>408</v>
      </c>
      <c r="D52" s="483" t="s">
        <v>3386</v>
      </c>
      <c r="E52" s="483" t="s">
        <v>6174</v>
      </c>
      <c r="F52" s="483" t="s">
        <v>5223</v>
      </c>
      <c r="G52" s="483" t="s">
        <v>4761</v>
      </c>
      <c r="H52" s="483" t="s">
        <v>4961</v>
      </c>
      <c r="I52" s="483" t="s">
        <v>2153</v>
      </c>
      <c r="J52" s="483" t="s">
        <v>6005</v>
      </c>
      <c r="K52" s="483" t="s">
        <v>6011</v>
      </c>
    </row>
    <row r="53" spans="1:11" ht="15" x14ac:dyDescent="0.25">
      <c r="A53" s="482">
        <v>1364</v>
      </c>
      <c r="B53" s="483" t="s">
        <v>1272</v>
      </c>
      <c r="C53" s="483" t="s">
        <v>368</v>
      </c>
      <c r="D53" s="483" t="s">
        <v>2098</v>
      </c>
      <c r="E53" s="483" t="s">
        <v>6175</v>
      </c>
      <c r="F53" s="483" t="s">
        <v>5224</v>
      </c>
      <c r="G53" s="483" t="s">
        <v>3376</v>
      </c>
      <c r="H53" s="483" t="s">
        <v>4959</v>
      </c>
      <c r="I53" s="483" t="s">
        <v>3189</v>
      </c>
      <c r="J53" s="483" t="s">
        <v>6014</v>
      </c>
      <c r="K53" s="483" t="s">
        <v>6010</v>
      </c>
    </row>
    <row r="54" spans="1:11" ht="15" x14ac:dyDescent="0.25">
      <c r="A54" s="482">
        <v>1427</v>
      </c>
      <c r="B54" s="483" t="s">
        <v>1512</v>
      </c>
      <c r="C54" s="483" t="s">
        <v>1515</v>
      </c>
      <c r="D54" s="483" t="s">
        <v>72</v>
      </c>
      <c r="E54" s="483" t="s">
        <v>6175</v>
      </c>
      <c r="F54" s="483" t="s">
        <v>5224</v>
      </c>
      <c r="G54" s="483" t="s">
        <v>3376</v>
      </c>
      <c r="H54" s="483" t="s">
        <v>4955</v>
      </c>
      <c r="I54" s="483" t="s">
        <v>3388</v>
      </c>
      <c r="J54" s="483" t="s">
        <v>6014</v>
      </c>
      <c r="K54" s="483" t="s">
        <v>6010</v>
      </c>
    </row>
    <row r="55" spans="1:11" ht="15" x14ac:dyDescent="0.25">
      <c r="A55" s="482">
        <v>1452</v>
      </c>
      <c r="B55" s="483" t="s">
        <v>3324</v>
      </c>
      <c r="C55" s="483" t="s">
        <v>879</v>
      </c>
      <c r="D55" s="483" t="s">
        <v>1867</v>
      </c>
      <c r="E55" s="483" t="s">
        <v>6177</v>
      </c>
      <c r="F55" s="483" t="s">
        <v>5226</v>
      </c>
      <c r="G55" s="483" t="s">
        <v>4766</v>
      </c>
      <c r="H55" s="483" t="s">
        <v>4959</v>
      </c>
      <c r="I55" s="483" t="s">
        <v>203</v>
      </c>
      <c r="J55" s="483" t="s">
        <v>6009</v>
      </c>
      <c r="K55" s="483" t="s">
        <v>4766</v>
      </c>
    </row>
    <row r="56" spans="1:11" ht="15" x14ac:dyDescent="0.25">
      <c r="A56" s="482">
        <v>1492</v>
      </c>
      <c r="B56" s="483" t="s">
        <v>3401</v>
      </c>
      <c r="C56" s="483" t="s">
        <v>1357</v>
      </c>
      <c r="D56" s="483" t="s">
        <v>570</v>
      </c>
      <c r="E56" s="483" t="s">
        <v>6177</v>
      </c>
      <c r="F56" s="483" t="s">
        <v>5226</v>
      </c>
      <c r="G56" s="483" t="s">
        <v>3376</v>
      </c>
      <c r="H56" s="483" t="s">
        <v>4957</v>
      </c>
      <c r="I56" s="483" t="s">
        <v>3432</v>
      </c>
      <c r="J56" s="483" t="s">
        <v>6009</v>
      </c>
      <c r="K56" s="483" t="s">
        <v>6010</v>
      </c>
    </row>
    <row r="57" spans="1:11" ht="15" x14ac:dyDescent="0.25">
      <c r="A57" s="482">
        <v>1496</v>
      </c>
      <c r="B57" s="483" t="s">
        <v>1824</v>
      </c>
      <c r="C57" s="483" t="s">
        <v>559</v>
      </c>
      <c r="D57" s="483" t="s">
        <v>182</v>
      </c>
      <c r="E57" s="483" t="s">
        <v>6176</v>
      </c>
      <c r="F57" s="483" t="s">
        <v>5225</v>
      </c>
      <c r="G57" s="483" t="s">
        <v>3376</v>
      </c>
      <c r="H57" s="483" t="s">
        <v>4955</v>
      </c>
      <c r="I57" s="483" t="s">
        <v>152</v>
      </c>
      <c r="J57" s="483" t="s">
        <v>6008</v>
      </c>
      <c r="K57" s="483" t="s">
        <v>6010</v>
      </c>
    </row>
    <row r="58" spans="1:11" ht="15" x14ac:dyDescent="0.25">
      <c r="A58" s="482">
        <v>1497</v>
      </c>
      <c r="B58" s="483" t="s">
        <v>1011</v>
      </c>
      <c r="C58" s="483" t="s">
        <v>564</v>
      </c>
      <c r="D58" s="483" t="s">
        <v>3398</v>
      </c>
      <c r="E58" s="483" t="s">
        <v>6177</v>
      </c>
      <c r="F58" s="483" t="s">
        <v>5226</v>
      </c>
      <c r="G58" s="483" t="s">
        <v>3376</v>
      </c>
      <c r="H58" s="483" t="s">
        <v>4969</v>
      </c>
      <c r="I58" s="483" t="s">
        <v>1319</v>
      </c>
      <c r="J58" s="483" t="s">
        <v>6009</v>
      </c>
      <c r="K58" s="483" t="s">
        <v>6010</v>
      </c>
    </row>
    <row r="59" spans="1:11" ht="15" x14ac:dyDescent="0.25">
      <c r="A59" s="482">
        <v>1527</v>
      </c>
      <c r="B59" s="483" t="s">
        <v>2183</v>
      </c>
      <c r="C59" s="483" t="s">
        <v>2184</v>
      </c>
      <c r="D59" s="483" t="s">
        <v>4767</v>
      </c>
      <c r="E59" s="483" t="s">
        <v>6178</v>
      </c>
      <c r="F59" s="483" t="s">
        <v>5227</v>
      </c>
      <c r="G59" s="483" t="s">
        <v>4761</v>
      </c>
      <c r="H59" s="483" t="s">
        <v>4961</v>
      </c>
      <c r="I59" s="483" t="s">
        <v>3402</v>
      </c>
      <c r="J59" s="483" t="s">
        <v>6016</v>
      </c>
      <c r="K59" s="483" t="s">
        <v>6011</v>
      </c>
    </row>
    <row r="60" spans="1:11" ht="15" x14ac:dyDescent="0.25">
      <c r="A60" s="482">
        <v>1556</v>
      </c>
      <c r="B60" s="483" t="s">
        <v>2323</v>
      </c>
      <c r="C60" s="483" t="s">
        <v>777</v>
      </c>
      <c r="D60" s="483" t="s">
        <v>1087</v>
      </c>
      <c r="E60" s="483" t="s">
        <v>6175</v>
      </c>
      <c r="F60" s="483" t="s">
        <v>5224</v>
      </c>
      <c r="G60" s="483" t="s">
        <v>4759</v>
      </c>
      <c r="H60" s="483" t="s">
        <v>4947</v>
      </c>
      <c r="I60" s="483" t="s">
        <v>3403</v>
      </c>
      <c r="J60" s="483" t="s">
        <v>6014</v>
      </c>
      <c r="K60" s="483" t="s">
        <v>6007</v>
      </c>
    </row>
    <row r="61" spans="1:11" ht="15" x14ac:dyDescent="0.25">
      <c r="A61" s="482">
        <v>1582</v>
      </c>
      <c r="B61" s="483" t="s">
        <v>3404</v>
      </c>
      <c r="C61" s="483" t="s">
        <v>1130</v>
      </c>
      <c r="D61" s="483" t="s">
        <v>69</v>
      </c>
      <c r="E61" s="483" t="s">
        <v>6176</v>
      </c>
      <c r="F61" s="483" t="s">
        <v>5225</v>
      </c>
      <c r="G61" s="483" t="s">
        <v>4759</v>
      </c>
      <c r="H61" s="483" t="s">
        <v>4947</v>
      </c>
      <c r="I61" s="483" t="s">
        <v>3373</v>
      </c>
      <c r="J61" s="483" t="s">
        <v>6008</v>
      </c>
      <c r="K61" s="483" t="s">
        <v>6007</v>
      </c>
    </row>
    <row r="62" spans="1:11" ht="15" x14ac:dyDescent="0.25">
      <c r="A62" s="482">
        <v>1593</v>
      </c>
      <c r="B62" s="483" t="s">
        <v>542</v>
      </c>
      <c r="C62" s="483" t="s">
        <v>147</v>
      </c>
      <c r="D62" s="483" t="s">
        <v>1095</v>
      </c>
      <c r="E62" s="483" t="s">
        <v>6176</v>
      </c>
      <c r="F62" s="483" t="s">
        <v>5225</v>
      </c>
      <c r="G62" s="483" t="s">
        <v>3376</v>
      </c>
      <c r="H62" s="483" t="s">
        <v>4949</v>
      </c>
      <c r="I62" s="483" t="s">
        <v>282</v>
      </c>
      <c r="J62" s="483" t="s">
        <v>6008</v>
      </c>
      <c r="K62" s="483" t="s">
        <v>6010</v>
      </c>
    </row>
    <row r="63" spans="1:11" ht="15" x14ac:dyDescent="0.25">
      <c r="A63" s="482">
        <v>1620</v>
      </c>
      <c r="B63" s="483" t="s">
        <v>1462</v>
      </c>
      <c r="C63" s="483" t="s">
        <v>1357</v>
      </c>
      <c r="D63" s="483" t="s">
        <v>109</v>
      </c>
      <c r="E63" s="483" t="s">
        <v>6177</v>
      </c>
      <c r="F63" s="483" t="s">
        <v>5226</v>
      </c>
      <c r="G63" s="483" t="s">
        <v>3376</v>
      </c>
      <c r="H63" s="483" t="s">
        <v>110</v>
      </c>
      <c r="I63" s="483" t="s">
        <v>110</v>
      </c>
      <c r="J63" s="483" t="s">
        <v>6009</v>
      </c>
      <c r="K63" s="483" t="s">
        <v>6010</v>
      </c>
    </row>
    <row r="64" spans="1:11" ht="15" x14ac:dyDescent="0.25">
      <c r="A64" s="482">
        <v>1640</v>
      </c>
      <c r="B64" s="483" t="s">
        <v>2360</v>
      </c>
      <c r="C64" s="483" t="s">
        <v>1594</v>
      </c>
      <c r="D64" s="483" t="s">
        <v>2098</v>
      </c>
      <c r="E64" s="483" t="s">
        <v>6175</v>
      </c>
      <c r="F64" s="483" t="s">
        <v>5224</v>
      </c>
      <c r="G64" s="483" t="s">
        <v>3376</v>
      </c>
      <c r="H64" s="483" t="s">
        <v>4962</v>
      </c>
      <c r="I64" s="483" t="s">
        <v>258</v>
      </c>
      <c r="J64" s="483" t="s">
        <v>6014</v>
      </c>
      <c r="K64" s="483" t="s">
        <v>6010</v>
      </c>
    </row>
    <row r="65" spans="1:11" ht="15" x14ac:dyDescent="0.25">
      <c r="A65" s="482">
        <v>1676</v>
      </c>
      <c r="B65" s="483" t="s">
        <v>1986</v>
      </c>
      <c r="C65" s="483" t="s">
        <v>3407</v>
      </c>
      <c r="D65" s="483" t="s">
        <v>1074</v>
      </c>
      <c r="E65" s="483" t="s">
        <v>6177</v>
      </c>
      <c r="F65" s="483" t="s">
        <v>5226</v>
      </c>
      <c r="G65" s="483" t="s">
        <v>3376</v>
      </c>
      <c r="H65" s="483" t="s">
        <v>4959</v>
      </c>
      <c r="I65" s="483" t="s">
        <v>1855</v>
      </c>
      <c r="J65" s="483" t="s">
        <v>6009</v>
      </c>
      <c r="K65" s="483" t="s">
        <v>6010</v>
      </c>
    </row>
    <row r="66" spans="1:11" ht="15" x14ac:dyDescent="0.25">
      <c r="A66" s="482">
        <v>1682</v>
      </c>
      <c r="B66" s="483" t="s">
        <v>1487</v>
      </c>
      <c r="C66" s="483" t="s">
        <v>1492</v>
      </c>
      <c r="D66" s="483" t="s">
        <v>1028</v>
      </c>
      <c r="E66" s="483" t="s">
        <v>6178</v>
      </c>
      <c r="F66" s="483" t="s">
        <v>5227</v>
      </c>
      <c r="G66" s="483" t="s">
        <v>4761</v>
      </c>
      <c r="H66" s="483" t="s">
        <v>1689</v>
      </c>
      <c r="I66" s="483" t="s">
        <v>3408</v>
      </c>
      <c r="J66" s="483" t="s">
        <v>6016</v>
      </c>
      <c r="K66" s="483" t="s">
        <v>6011</v>
      </c>
    </row>
    <row r="67" spans="1:11" ht="15" x14ac:dyDescent="0.25">
      <c r="A67" s="482">
        <v>1716</v>
      </c>
      <c r="B67" s="483" t="s">
        <v>558</v>
      </c>
      <c r="C67" s="483" t="s">
        <v>559</v>
      </c>
      <c r="D67" s="483" t="s">
        <v>3409</v>
      </c>
      <c r="E67" s="483" t="s">
        <v>6176</v>
      </c>
      <c r="F67" s="483" t="s">
        <v>5225</v>
      </c>
      <c r="G67" s="483" t="s">
        <v>4761</v>
      </c>
      <c r="H67" s="483" t="s">
        <v>1689</v>
      </c>
      <c r="I67" s="483" t="s">
        <v>3410</v>
      </c>
      <c r="J67" s="483" t="s">
        <v>6008</v>
      </c>
      <c r="K67" s="483" t="s">
        <v>6011</v>
      </c>
    </row>
    <row r="68" spans="1:11" ht="15" x14ac:dyDescent="0.25">
      <c r="A68" s="482">
        <v>1736</v>
      </c>
      <c r="B68" s="483" t="s">
        <v>862</v>
      </c>
      <c r="C68" s="483" t="s">
        <v>276</v>
      </c>
      <c r="D68" s="483" t="s">
        <v>747</v>
      </c>
      <c r="E68" s="483" t="s">
        <v>6175</v>
      </c>
      <c r="F68" s="483" t="s">
        <v>5224</v>
      </c>
      <c r="G68" s="483" t="s">
        <v>3376</v>
      </c>
      <c r="H68" s="483" t="s">
        <v>4950</v>
      </c>
      <c r="I68" s="483" t="s">
        <v>183</v>
      </c>
      <c r="J68" s="483" t="s">
        <v>6014</v>
      </c>
      <c r="K68" s="483" t="s">
        <v>6010</v>
      </c>
    </row>
    <row r="69" spans="1:11" ht="15" x14ac:dyDescent="0.25">
      <c r="A69" s="482">
        <v>1742</v>
      </c>
      <c r="B69" s="483" t="s">
        <v>1145</v>
      </c>
      <c r="C69" s="483" t="s">
        <v>432</v>
      </c>
      <c r="D69" s="483" t="s">
        <v>2416</v>
      </c>
      <c r="E69" s="483" t="s">
        <v>6174</v>
      </c>
      <c r="F69" s="483" t="s">
        <v>5223</v>
      </c>
      <c r="G69" s="483" t="s">
        <v>4761</v>
      </c>
      <c r="H69" s="483" t="s">
        <v>4961</v>
      </c>
      <c r="I69" s="483" t="s">
        <v>6429</v>
      </c>
      <c r="J69" s="483" t="s">
        <v>6005</v>
      </c>
      <c r="K69" s="483" t="s">
        <v>6011</v>
      </c>
    </row>
    <row r="70" spans="1:11" ht="15" x14ac:dyDescent="0.25">
      <c r="A70" s="482">
        <v>1753</v>
      </c>
      <c r="B70" s="483" t="s">
        <v>646</v>
      </c>
      <c r="C70" s="483" t="s">
        <v>662</v>
      </c>
      <c r="D70" s="483" t="s">
        <v>1087</v>
      </c>
      <c r="E70" s="483" t="s">
        <v>6175</v>
      </c>
      <c r="F70" s="483" t="s">
        <v>5224</v>
      </c>
      <c r="G70" s="483" t="s">
        <v>4759</v>
      </c>
      <c r="H70" s="483" t="s">
        <v>4947</v>
      </c>
      <c r="I70" s="483" t="s">
        <v>84</v>
      </c>
      <c r="J70" s="483" t="s">
        <v>6014</v>
      </c>
      <c r="K70" s="483" t="s">
        <v>6007</v>
      </c>
    </row>
    <row r="71" spans="1:11" ht="15" x14ac:dyDescent="0.25">
      <c r="A71" s="482">
        <v>1759</v>
      </c>
      <c r="B71" s="483" t="s">
        <v>2421</v>
      </c>
      <c r="C71" s="483" t="s">
        <v>287</v>
      </c>
      <c r="D71" s="483" t="s">
        <v>2416</v>
      </c>
      <c r="E71" s="483" t="s">
        <v>6174</v>
      </c>
      <c r="F71" s="483" t="s">
        <v>5223</v>
      </c>
      <c r="G71" s="483" t="s">
        <v>4768</v>
      </c>
      <c r="H71" s="483" t="s">
        <v>4946</v>
      </c>
      <c r="I71" s="483" t="s">
        <v>5328</v>
      </c>
      <c r="J71" s="483" t="s">
        <v>6005</v>
      </c>
      <c r="K71" s="483" t="s">
        <v>416</v>
      </c>
    </row>
    <row r="72" spans="1:11" ht="15" x14ac:dyDescent="0.25">
      <c r="A72" s="482">
        <v>1793</v>
      </c>
      <c r="B72" s="483" t="s">
        <v>1393</v>
      </c>
      <c r="C72" s="483" t="s">
        <v>231</v>
      </c>
      <c r="D72" s="483" t="s">
        <v>412</v>
      </c>
      <c r="E72" s="483" t="s">
        <v>6175</v>
      </c>
      <c r="F72" s="483" t="s">
        <v>5224</v>
      </c>
      <c r="G72" s="483" t="s">
        <v>4759</v>
      </c>
      <c r="H72" s="483" t="s">
        <v>4963</v>
      </c>
      <c r="I72" s="483" t="s">
        <v>413</v>
      </c>
      <c r="J72" s="483" t="s">
        <v>6016</v>
      </c>
      <c r="K72" s="483" t="s">
        <v>6007</v>
      </c>
    </row>
    <row r="73" spans="1:11" ht="15" x14ac:dyDescent="0.25">
      <c r="A73" s="482">
        <v>1799</v>
      </c>
      <c r="B73" s="483" t="s">
        <v>1157</v>
      </c>
      <c r="C73" s="483" t="s">
        <v>435</v>
      </c>
      <c r="D73" s="483" t="s">
        <v>2098</v>
      </c>
      <c r="E73" s="483" t="s">
        <v>6175</v>
      </c>
      <c r="F73" s="483" t="s">
        <v>5224</v>
      </c>
      <c r="G73" s="483" t="s">
        <v>4759</v>
      </c>
      <c r="H73" s="483" t="s">
        <v>65</v>
      </c>
      <c r="I73" s="483" t="s">
        <v>65</v>
      </c>
      <c r="J73" s="483" t="s">
        <v>6014</v>
      </c>
      <c r="K73" s="483" t="s">
        <v>6007</v>
      </c>
    </row>
    <row r="74" spans="1:11" ht="15" x14ac:dyDescent="0.25">
      <c r="A74" s="482">
        <v>1819</v>
      </c>
      <c r="B74" s="483" t="s">
        <v>604</v>
      </c>
      <c r="C74" s="483" t="s">
        <v>597</v>
      </c>
      <c r="D74" s="483" t="s">
        <v>3413</v>
      </c>
      <c r="E74" s="483" t="s">
        <v>6174</v>
      </c>
      <c r="F74" s="483" t="s">
        <v>5223</v>
      </c>
      <c r="G74" s="483" t="s">
        <v>4759</v>
      </c>
      <c r="H74" s="483" t="s">
        <v>4953</v>
      </c>
      <c r="I74" s="483" t="s">
        <v>5783</v>
      </c>
      <c r="J74" s="483" t="s">
        <v>6005</v>
      </c>
      <c r="K74" s="483" t="s">
        <v>6007</v>
      </c>
    </row>
    <row r="75" spans="1:11" ht="15" x14ac:dyDescent="0.25">
      <c r="A75" s="482">
        <v>1892</v>
      </c>
      <c r="B75" s="483" t="s">
        <v>3415</v>
      </c>
      <c r="C75" s="483" t="s">
        <v>1141</v>
      </c>
      <c r="D75" s="483" t="s">
        <v>743</v>
      </c>
      <c r="E75" s="483" t="s">
        <v>6182</v>
      </c>
      <c r="F75" s="483" t="s">
        <v>5231</v>
      </c>
      <c r="G75" s="483" t="s">
        <v>4761</v>
      </c>
      <c r="H75" s="483" t="s">
        <v>4961</v>
      </c>
      <c r="I75" s="483" t="s">
        <v>3402</v>
      </c>
      <c r="J75" s="483" t="s">
        <v>6016</v>
      </c>
      <c r="K75" s="483" t="s">
        <v>6011</v>
      </c>
    </row>
    <row r="76" spans="1:11" ht="15" x14ac:dyDescent="0.25">
      <c r="A76" s="482">
        <v>1893</v>
      </c>
      <c r="B76" s="483" t="s">
        <v>3416</v>
      </c>
      <c r="C76" s="483" t="s">
        <v>3417</v>
      </c>
      <c r="D76" s="483" t="s">
        <v>743</v>
      </c>
      <c r="E76" s="483" t="s">
        <v>6182</v>
      </c>
      <c r="F76" s="483" t="s">
        <v>5231</v>
      </c>
      <c r="G76" s="483" t="s">
        <v>4761</v>
      </c>
      <c r="H76" s="483" t="s">
        <v>4961</v>
      </c>
      <c r="I76" s="483" t="s">
        <v>3402</v>
      </c>
      <c r="J76" s="483" t="s">
        <v>6016</v>
      </c>
      <c r="K76" s="483" t="s">
        <v>6011</v>
      </c>
    </row>
    <row r="77" spans="1:11" ht="15" x14ac:dyDescent="0.25">
      <c r="A77" s="482">
        <v>1894</v>
      </c>
      <c r="B77" s="483" t="s">
        <v>2489</v>
      </c>
      <c r="C77" s="483" t="s">
        <v>306</v>
      </c>
      <c r="D77" s="483" t="s">
        <v>72</v>
      </c>
      <c r="E77" s="483" t="s">
        <v>6175</v>
      </c>
      <c r="F77" s="483" t="s">
        <v>5224</v>
      </c>
      <c r="G77" s="483" t="s">
        <v>3376</v>
      </c>
      <c r="H77" s="483" t="s">
        <v>4964</v>
      </c>
      <c r="I77" s="483" t="s">
        <v>1889</v>
      </c>
      <c r="J77" s="483" t="s">
        <v>6014</v>
      </c>
      <c r="K77" s="483" t="s">
        <v>6010</v>
      </c>
    </row>
    <row r="78" spans="1:11" ht="15" x14ac:dyDescent="0.25">
      <c r="A78" s="482">
        <v>1982</v>
      </c>
      <c r="B78" s="483" t="s">
        <v>2348</v>
      </c>
      <c r="C78" s="483" t="s">
        <v>1771</v>
      </c>
      <c r="D78" s="483" t="s">
        <v>3396</v>
      </c>
      <c r="E78" s="483" t="s">
        <v>6177</v>
      </c>
      <c r="F78" s="483" t="s">
        <v>5226</v>
      </c>
      <c r="G78" s="483" t="s">
        <v>3376</v>
      </c>
      <c r="H78" s="483" t="s">
        <v>4949</v>
      </c>
      <c r="I78" s="483" t="s">
        <v>3418</v>
      </c>
      <c r="J78" s="483" t="s">
        <v>6009</v>
      </c>
      <c r="K78" s="483" t="s">
        <v>6010</v>
      </c>
    </row>
    <row r="79" spans="1:11" ht="15" x14ac:dyDescent="0.25">
      <c r="A79" s="482">
        <v>1991</v>
      </c>
      <c r="B79" s="483" t="s">
        <v>3419</v>
      </c>
      <c r="C79" s="483" t="s">
        <v>485</v>
      </c>
      <c r="D79" s="483" t="s">
        <v>1028</v>
      </c>
      <c r="E79" s="483" t="s">
        <v>6178</v>
      </c>
      <c r="F79" s="483" t="s">
        <v>5227</v>
      </c>
      <c r="G79" s="483" t="s">
        <v>4761</v>
      </c>
      <c r="H79" s="483" t="s">
        <v>1689</v>
      </c>
      <c r="I79" s="483" t="s">
        <v>5423</v>
      </c>
      <c r="J79" s="483" t="s">
        <v>6016</v>
      </c>
      <c r="K79" s="483" t="s">
        <v>6011</v>
      </c>
    </row>
    <row r="80" spans="1:11" ht="15" x14ac:dyDescent="0.25">
      <c r="A80" s="482">
        <v>2050</v>
      </c>
      <c r="B80" s="483" t="s">
        <v>1914</v>
      </c>
      <c r="C80" s="483" t="s">
        <v>1130</v>
      </c>
      <c r="D80" s="483" t="s">
        <v>3421</v>
      </c>
      <c r="E80" s="483" t="s">
        <v>6176</v>
      </c>
      <c r="F80" s="483" t="s">
        <v>5225</v>
      </c>
      <c r="G80" s="483" t="s">
        <v>5265</v>
      </c>
      <c r="H80" s="483" t="s">
        <v>4965</v>
      </c>
      <c r="I80" s="483" t="s">
        <v>1395</v>
      </c>
      <c r="J80" s="483" t="s">
        <v>6008</v>
      </c>
      <c r="K80" s="483" t="s">
        <v>6017</v>
      </c>
    </row>
    <row r="81" spans="1:11" ht="15" x14ac:dyDescent="0.25">
      <c r="A81" s="482">
        <v>2071</v>
      </c>
      <c r="B81" s="483" t="s">
        <v>2029</v>
      </c>
      <c r="C81" s="483" t="s">
        <v>2109</v>
      </c>
      <c r="D81" s="483" t="s">
        <v>69</v>
      </c>
      <c r="E81" s="483" t="s">
        <v>6176</v>
      </c>
      <c r="F81" s="483" t="s">
        <v>5225</v>
      </c>
      <c r="G81" s="483" t="s">
        <v>3376</v>
      </c>
      <c r="H81" s="483" t="s">
        <v>4962</v>
      </c>
      <c r="I81" s="483" t="s">
        <v>258</v>
      </c>
      <c r="J81" s="483" t="s">
        <v>6008</v>
      </c>
      <c r="K81" s="483" t="s">
        <v>6010</v>
      </c>
    </row>
    <row r="82" spans="1:11" ht="15" x14ac:dyDescent="0.25">
      <c r="A82" s="482">
        <v>2160</v>
      </c>
      <c r="B82" s="483" t="s">
        <v>3422</v>
      </c>
      <c r="C82" s="483" t="s">
        <v>420</v>
      </c>
      <c r="D82" s="483" t="s">
        <v>2416</v>
      </c>
      <c r="E82" s="483" t="s">
        <v>6178</v>
      </c>
      <c r="F82" s="483" t="s">
        <v>5227</v>
      </c>
      <c r="G82" s="483" t="s">
        <v>4766</v>
      </c>
      <c r="H82" s="483" t="s">
        <v>4966</v>
      </c>
      <c r="I82" s="483" t="s">
        <v>4769</v>
      </c>
      <c r="J82" s="483" t="s">
        <v>6005</v>
      </c>
      <c r="K82" s="483" t="s">
        <v>4766</v>
      </c>
    </row>
    <row r="83" spans="1:11" ht="15" x14ac:dyDescent="0.25">
      <c r="A83" s="482">
        <v>2169</v>
      </c>
      <c r="B83" s="483" t="s">
        <v>1153</v>
      </c>
      <c r="C83" s="483" t="s">
        <v>782</v>
      </c>
      <c r="D83" s="483" t="s">
        <v>3394</v>
      </c>
      <c r="E83" s="483" t="s">
        <v>6177</v>
      </c>
      <c r="F83" s="483" t="s">
        <v>5226</v>
      </c>
      <c r="G83" s="483" t="s">
        <v>3376</v>
      </c>
      <c r="H83" s="483" t="s">
        <v>4954</v>
      </c>
      <c r="I83" s="483" t="s">
        <v>143</v>
      </c>
      <c r="J83" s="483" t="s">
        <v>6009</v>
      </c>
      <c r="K83" s="483" t="s">
        <v>6010</v>
      </c>
    </row>
    <row r="84" spans="1:11" ht="15" x14ac:dyDescent="0.25">
      <c r="A84" s="482">
        <v>2176</v>
      </c>
      <c r="B84" s="483" t="s">
        <v>2421</v>
      </c>
      <c r="C84" s="483" t="s">
        <v>464</v>
      </c>
      <c r="D84" s="483" t="s">
        <v>2098</v>
      </c>
      <c r="E84" s="483" t="s">
        <v>6175</v>
      </c>
      <c r="F84" s="483" t="s">
        <v>5224</v>
      </c>
      <c r="G84" s="483" t="s">
        <v>4759</v>
      </c>
      <c r="H84" s="483" t="s">
        <v>65</v>
      </c>
      <c r="I84" s="483" t="s">
        <v>65</v>
      </c>
      <c r="J84" s="483" t="s">
        <v>6014</v>
      </c>
      <c r="K84" s="483" t="s">
        <v>6007</v>
      </c>
    </row>
    <row r="85" spans="1:11" ht="15" x14ac:dyDescent="0.25">
      <c r="A85" s="482">
        <v>2177</v>
      </c>
      <c r="B85" s="483" t="s">
        <v>2689</v>
      </c>
      <c r="C85" s="483" t="s">
        <v>2690</v>
      </c>
      <c r="D85" s="483" t="s">
        <v>2098</v>
      </c>
      <c r="E85" s="483" t="s">
        <v>6175</v>
      </c>
      <c r="F85" s="483" t="s">
        <v>5224</v>
      </c>
      <c r="G85" s="483" t="s">
        <v>4759</v>
      </c>
      <c r="H85" s="483" t="s">
        <v>4947</v>
      </c>
      <c r="I85" s="483" t="s">
        <v>61</v>
      </c>
      <c r="J85" s="483" t="s">
        <v>6014</v>
      </c>
      <c r="K85" s="483" t="s">
        <v>6007</v>
      </c>
    </row>
    <row r="86" spans="1:11" ht="15" x14ac:dyDescent="0.25">
      <c r="A86" s="482">
        <v>2197</v>
      </c>
      <c r="B86" s="483" t="s">
        <v>2265</v>
      </c>
      <c r="C86" s="483" t="s">
        <v>700</v>
      </c>
      <c r="D86" s="483" t="s">
        <v>3423</v>
      </c>
      <c r="E86" s="483" t="s">
        <v>6176</v>
      </c>
      <c r="F86" s="483" t="s">
        <v>5225</v>
      </c>
      <c r="G86" s="483" t="s">
        <v>5265</v>
      </c>
      <c r="H86" s="483" t="s">
        <v>274</v>
      </c>
      <c r="I86" s="483" t="s">
        <v>274</v>
      </c>
      <c r="J86" s="483" t="s">
        <v>6008</v>
      </c>
      <c r="K86" s="483" t="s">
        <v>6017</v>
      </c>
    </row>
    <row r="87" spans="1:11" ht="15" x14ac:dyDescent="0.25">
      <c r="A87" s="482">
        <v>2227</v>
      </c>
      <c r="B87" s="483" t="s">
        <v>3424</v>
      </c>
      <c r="C87" s="483" t="s">
        <v>592</v>
      </c>
      <c r="D87" s="483" t="s">
        <v>747</v>
      </c>
      <c r="E87" s="483" t="s">
        <v>6175</v>
      </c>
      <c r="F87" s="483" t="s">
        <v>5224</v>
      </c>
      <c r="G87" s="483" t="s">
        <v>3376</v>
      </c>
      <c r="H87" s="483" t="s">
        <v>4959</v>
      </c>
      <c r="I87" s="483" t="s">
        <v>3425</v>
      </c>
      <c r="J87" s="483" t="s">
        <v>6014</v>
      </c>
      <c r="K87" s="483" t="s">
        <v>6010</v>
      </c>
    </row>
    <row r="88" spans="1:11" ht="15" x14ac:dyDescent="0.25">
      <c r="A88" s="482">
        <v>2240</v>
      </c>
      <c r="B88" s="483" t="s">
        <v>1179</v>
      </c>
      <c r="C88" s="483" t="s">
        <v>297</v>
      </c>
      <c r="D88" s="483" t="s">
        <v>103</v>
      </c>
      <c r="E88" s="483" t="s">
        <v>6175</v>
      </c>
      <c r="F88" s="483" t="s">
        <v>5224</v>
      </c>
      <c r="G88" s="483" t="s">
        <v>3376</v>
      </c>
      <c r="H88" s="483" t="s">
        <v>4950</v>
      </c>
      <c r="I88" s="483" t="s">
        <v>183</v>
      </c>
      <c r="J88" s="483" t="s">
        <v>6014</v>
      </c>
      <c r="K88" s="483" t="s">
        <v>6010</v>
      </c>
    </row>
    <row r="89" spans="1:11" ht="15" x14ac:dyDescent="0.25">
      <c r="A89" s="482">
        <v>2242</v>
      </c>
      <c r="B89" s="483" t="s">
        <v>957</v>
      </c>
      <c r="C89" s="483" t="s">
        <v>527</v>
      </c>
      <c r="D89" s="483" t="s">
        <v>103</v>
      </c>
      <c r="E89" s="483" t="s">
        <v>6175</v>
      </c>
      <c r="F89" s="483" t="s">
        <v>5224</v>
      </c>
      <c r="G89" s="483" t="s">
        <v>4759</v>
      </c>
      <c r="H89" s="483" t="s">
        <v>4947</v>
      </c>
      <c r="I89" s="483" t="s">
        <v>61</v>
      </c>
      <c r="J89" s="483" t="s">
        <v>6014</v>
      </c>
      <c r="K89" s="483" t="s">
        <v>6007</v>
      </c>
    </row>
    <row r="90" spans="1:11" ht="15" x14ac:dyDescent="0.25">
      <c r="A90" s="482">
        <v>2250</v>
      </c>
      <c r="B90" s="483" t="s">
        <v>2106</v>
      </c>
      <c r="C90" s="483" t="s">
        <v>2032</v>
      </c>
      <c r="D90" s="483" t="s">
        <v>3426</v>
      </c>
      <c r="E90" s="483" t="s">
        <v>6175</v>
      </c>
      <c r="F90" s="483" t="s">
        <v>5224</v>
      </c>
      <c r="G90" s="483" t="s">
        <v>3376</v>
      </c>
      <c r="H90" s="483" t="s">
        <v>4955</v>
      </c>
      <c r="I90" s="483" t="s">
        <v>3388</v>
      </c>
      <c r="J90" s="483" t="s">
        <v>6014</v>
      </c>
      <c r="K90" s="483" t="s">
        <v>6010</v>
      </c>
    </row>
    <row r="91" spans="1:11" ht="15" x14ac:dyDescent="0.25">
      <c r="A91" s="482">
        <v>2253</v>
      </c>
      <c r="B91" s="483" t="s">
        <v>5585</v>
      </c>
      <c r="C91" s="483" t="s">
        <v>5586</v>
      </c>
      <c r="D91" s="483" t="s">
        <v>426</v>
      </c>
      <c r="E91" s="483" t="s">
        <v>6176</v>
      </c>
      <c r="F91" s="483" t="s">
        <v>5225</v>
      </c>
      <c r="G91" s="483" t="s">
        <v>3376</v>
      </c>
      <c r="H91" s="483" t="s">
        <v>4967</v>
      </c>
      <c r="I91" s="483" t="s">
        <v>1764</v>
      </c>
      <c r="J91" s="483" t="s">
        <v>6008</v>
      </c>
      <c r="K91" s="483" t="s">
        <v>6010</v>
      </c>
    </row>
    <row r="92" spans="1:11" ht="15" x14ac:dyDescent="0.25">
      <c r="A92" s="482">
        <v>2256</v>
      </c>
      <c r="B92" s="483" t="s">
        <v>2493</v>
      </c>
      <c r="C92" s="483" t="s">
        <v>170</v>
      </c>
      <c r="D92" s="483" t="s">
        <v>3390</v>
      </c>
      <c r="E92" s="483" t="s">
        <v>6175</v>
      </c>
      <c r="F92" s="483" t="s">
        <v>5224</v>
      </c>
      <c r="G92" s="483" t="s">
        <v>3376</v>
      </c>
      <c r="H92" s="483" t="s">
        <v>4955</v>
      </c>
      <c r="I92" s="483" t="s">
        <v>3391</v>
      </c>
      <c r="J92" s="483" t="s">
        <v>6014</v>
      </c>
      <c r="K92" s="483" t="s">
        <v>6010</v>
      </c>
    </row>
    <row r="93" spans="1:11" ht="15" x14ac:dyDescent="0.25">
      <c r="A93" s="482">
        <v>2263</v>
      </c>
      <c r="B93" s="483" t="s">
        <v>1907</v>
      </c>
      <c r="C93" s="483" t="s">
        <v>485</v>
      </c>
      <c r="D93" s="483" t="s">
        <v>641</v>
      </c>
      <c r="E93" s="483" t="s">
        <v>6176</v>
      </c>
      <c r="F93" s="483" t="s">
        <v>5225</v>
      </c>
      <c r="G93" s="483" t="s">
        <v>3376</v>
      </c>
      <c r="H93" s="483" t="s">
        <v>209</v>
      </c>
      <c r="I93" s="483" t="s">
        <v>209</v>
      </c>
      <c r="J93" s="483" t="s">
        <v>6008</v>
      </c>
      <c r="K93" s="483" t="s">
        <v>6010</v>
      </c>
    </row>
    <row r="94" spans="1:11" ht="15" x14ac:dyDescent="0.25">
      <c r="A94" s="482">
        <v>2310</v>
      </c>
      <c r="B94" s="483" t="s">
        <v>2493</v>
      </c>
      <c r="C94" s="483" t="s">
        <v>1269</v>
      </c>
      <c r="D94" s="483" t="s">
        <v>103</v>
      </c>
      <c r="E94" s="483" t="s">
        <v>6175</v>
      </c>
      <c r="F94" s="483" t="s">
        <v>5224</v>
      </c>
      <c r="G94" s="483" t="s">
        <v>4761</v>
      </c>
      <c r="H94" s="483" t="s">
        <v>1689</v>
      </c>
      <c r="I94" s="483" t="s">
        <v>3429</v>
      </c>
      <c r="J94" s="483" t="s">
        <v>6014</v>
      </c>
      <c r="K94" s="483" t="s">
        <v>6011</v>
      </c>
    </row>
    <row r="95" spans="1:11" ht="15" x14ac:dyDescent="0.25">
      <c r="A95" s="482">
        <v>2346</v>
      </c>
      <c r="B95" s="483" t="s">
        <v>267</v>
      </c>
      <c r="C95" s="483" t="s">
        <v>231</v>
      </c>
      <c r="D95" s="483" t="s">
        <v>72</v>
      </c>
      <c r="E95" s="483" t="s">
        <v>6175</v>
      </c>
      <c r="F95" s="483" t="s">
        <v>5224</v>
      </c>
      <c r="G95" s="483" t="s">
        <v>3376</v>
      </c>
      <c r="H95" s="483" t="s">
        <v>4955</v>
      </c>
      <c r="I95" s="483" t="s">
        <v>3388</v>
      </c>
      <c r="J95" s="483" t="s">
        <v>6014</v>
      </c>
      <c r="K95" s="483" t="s">
        <v>6010</v>
      </c>
    </row>
    <row r="96" spans="1:11" ht="15" x14ac:dyDescent="0.25">
      <c r="A96" s="482">
        <v>2349</v>
      </c>
      <c r="B96" s="483" t="s">
        <v>784</v>
      </c>
      <c r="C96" s="483" t="s">
        <v>785</v>
      </c>
      <c r="D96" s="483" t="s">
        <v>2098</v>
      </c>
      <c r="E96" s="483" t="s">
        <v>6175</v>
      </c>
      <c r="F96" s="483" t="s">
        <v>5224</v>
      </c>
      <c r="G96" s="483" t="s">
        <v>4759</v>
      </c>
      <c r="H96" s="483" t="s">
        <v>4947</v>
      </c>
      <c r="I96" s="483" t="s">
        <v>61</v>
      </c>
      <c r="J96" s="483" t="s">
        <v>6014</v>
      </c>
      <c r="K96" s="483" t="s">
        <v>6007</v>
      </c>
    </row>
    <row r="97" spans="1:11" ht="15" x14ac:dyDescent="0.25">
      <c r="A97" s="482">
        <v>2371</v>
      </c>
      <c r="B97" s="483" t="s">
        <v>3218</v>
      </c>
      <c r="C97" s="483" t="s">
        <v>231</v>
      </c>
      <c r="D97" s="483" t="s">
        <v>3430</v>
      </c>
      <c r="E97" s="483" t="s">
        <v>6178</v>
      </c>
      <c r="F97" s="483" t="s">
        <v>5227</v>
      </c>
      <c r="G97" s="483" t="s">
        <v>4761</v>
      </c>
      <c r="H97" s="483" t="s">
        <v>1689</v>
      </c>
      <c r="I97" s="483" t="s">
        <v>3410</v>
      </c>
      <c r="J97" s="483" t="s">
        <v>6016</v>
      </c>
      <c r="K97" s="483" t="s">
        <v>6011</v>
      </c>
    </row>
    <row r="98" spans="1:11" ht="15" x14ac:dyDescent="0.25">
      <c r="A98" s="482">
        <v>2376</v>
      </c>
      <c r="B98" s="483" t="s">
        <v>2017</v>
      </c>
      <c r="C98" s="483" t="s">
        <v>277</v>
      </c>
      <c r="D98" s="483" t="s">
        <v>3396</v>
      </c>
      <c r="E98" s="483" t="s">
        <v>6177</v>
      </c>
      <c r="F98" s="483" t="s">
        <v>5226</v>
      </c>
      <c r="G98" s="483" t="s">
        <v>3376</v>
      </c>
      <c r="H98" s="483" t="s">
        <v>4960</v>
      </c>
      <c r="I98" s="483" t="s">
        <v>3397</v>
      </c>
      <c r="J98" s="483" t="s">
        <v>6009</v>
      </c>
      <c r="K98" s="483" t="s">
        <v>6010</v>
      </c>
    </row>
    <row r="99" spans="1:11" ht="15" x14ac:dyDescent="0.25">
      <c r="A99" s="482">
        <v>2391</v>
      </c>
      <c r="B99" s="483" t="s">
        <v>676</v>
      </c>
      <c r="C99" s="483" t="s">
        <v>1466</v>
      </c>
      <c r="D99" s="483" t="s">
        <v>2098</v>
      </c>
      <c r="E99" s="483" t="s">
        <v>6175</v>
      </c>
      <c r="F99" s="483" t="s">
        <v>5224</v>
      </c>
      <c r="G99" s="483" t="s">
        <v>4759</v>
      </c>
      <c r="H99" s="483" t="s">
        <v>4947</v>
      </c>
      <c r="I99" s="483" t="s">
        <v>43</v>
      </c>
      <c r="J99" s="483" t="s">
        <v>6014</v>
      </c>
      <c r="K99" s="483" t="s">
        <v>6007</v>
      </c>
    </row>
    <row r="100" spans="1:11" ht="15" x14ac:dyDescent="0.25">
      <c r="A100" s="482">
        <v>2463</v>
      </c>
      <c r="B100" s="483" t="s">
        <v>1817</v>
      </c>
      <c r="C100" s="483" t="s">
        <v>1818</v>
      </c>
      <c r="D100" s="483" t="s">
        <v>570</v>
      </c>
      <c r="E100" s="483" t="s">
        <v>6177</v>
      </c>
      <c r="F100" s="483" t="s">
        <v>5226</v>
      </c>
      <c r="G100" s="483" t="s">
        <v>3376</v>
      </c>
      <c r="H100" s="483" t="s">
        <v>4960</v>
      </c>
      <c r="I100" s="483" t="s">
        <v>1371</v>
      </c>
      <c r="J100" s="483" t="s">
        <v>6009</v>
      </c>
      <c r="K100" s="483" t="s">
        <v>6010</v>
      </c>
    </row>
    <row r="101" spans="1:11" ht="15" x14ac:dyDescent="0.25">
      <c r="A101" s="482">
        <v>2466</v>
      </c>
      <c r="B101" s="483" t="s">
        <v>2318</v>
      </c>
      <c r="C101" s="483" t="s">
        <v>2319</v>
      </c>
      <c r="D101" s="483" t="s">
        <v>103</v>
      </c>
      <c r="E101" s="483" t="s">
        <v>6175</v>
      </c>
      <c r="F101" s="483" t="s">
        <v>5224</v>
      </c>
      <c r="G101" s="483" t="s">
        <v>3376</v>
      </c>
      <c r="H101" s="483" t="s">
        <v>616</v>
      </c>
      <c r="I101" s="483" t="s">
        <v>616</v>
      </c>
      <c r="J101" s="483" t="s">
        <v>6014</v>
      </c>
      <c r="K101" s="483" t="s">
        <v>6010</v>
      </c>
    </row>
    <row r="102" spans="1:11" ht="15" x14ac:dyDescent="0.25">
      <c r="A102" s="482">
        <v>2494</v>
      </c>
      <c r="B102" s="483" t="s">
        <v>2202</v>
      </c>
      <c r="C102" s="483" t="s">
        <v>768</v>
      </c>
      <c r="D102" s="483" t="s">
        <v>3395</v>
      </c>
      <c r="E102" s="483" t="s">
        <v>6181</v>
      </c>
      <c r="F102" s="483" t="s">
        <v>5230</v>
      </c>
      <c r="G102" s="483" t="s">
        <v>3376</v>
      </c>
      <c r="H102" s="483" t="s">
        <v>209</v>
      </c>
      <c r="I102" s="483" t="s">
        <v>209</v>
      </c>
      <c r="J102" s="483" t="s">
        <v>6016</v>
      </c>
      <c r="K102" s="483" t="s">
        <v>6010</v>
      </c>
    </row>
    <row r="103" spans="1:11" ht="15" x14ac:dyDescent="0.25">
      <c r="A103" s="482">
        <v>2503</v>
      </c>
      <c r="B103" s="483" t="s">
        <v>1124</v>
      </c>
      <c r="C103" s="483" t="s">
        <v>1863</v>
      </c>
      <c r="D103" s="483" t="s">
        <v>103</v>
      </c>
      <c r="E103" s="483" t="s">
        <v>6175</v>
      </c>
      <c r="F103" s="483" t="s">
        <v>5224</v>
      </c>
      <c r="G103" s="483" t="s">
        <v>4759</v>
      </c>
      <c r="H103" s="483" t="s">
        <v>4947</v>
      </c>
      <c r="I103" s="483" t="s">
        <v>61</v>
      </c>
      <c r="J103" s="483" t="s">
        <v>6014</v>
      </c>
      <c r="K103" s="483" t="s">
        <v>6007</v>
      </c>
    </row>
    <row r="104" spans="1:11" ht="15" x14ac:dyDescent="0.25">
      <c r="A104" s="482">
        <v>2506</v>
      </c>
      <c r="B104" s="483" t="s">
        <v>1607</v>
      </c>
      <c r="C104" s="483" t="s">
        <v>982</v>
      </c>
      <c r="D104" s="483" t="s">
        <v>319</v>
      </c>
      <c r="E104" s="483" t="s">
        <v>6175</v>
      </c>
      <c r="F104" s="483" t="s">
        <v>5224</v>
      </c>
      <c r="G104" s="483" t="s">
        <v>3376</v>
      </c>
      <c r="H104" s="483" t="s">
        <v>4950</v>
      </c>
      <c r="I104" s="483" t="s">
        <v>183</v>
      </c>
      <c r="J104" s="483" t="s">
        <v>6014</v>
      </c>
      <c r="K104" s="483" t="s">
        <v>6010</v>
      </c>
    </row>
    <row r="105" spans="1:11" ht="15" x14ac:dyDescent="0.25">
      <c r="A105" s="482">
        <v>2508</v>
      </c>
      <c r="B105" s="483" t="s">
        <v>507</v>
      </c>
      <c r="C105" s="483" t="s">
        <v>508</v>
      </c>
      <c r="D105" s="483" t="s">
        <v>103</v>
      </c>
      <c r="E105" s="483" t="s">
        <v>6175</v>
      </c>
      <c r="F105" s="483" t="s">
        <v>5224</v>
      </c>
      <c r="G105" s="483" t="s">
        <v>3376</v>
      </c>
      <c r="H105" s="483" t="s">
        <v>4962</v>
      </c>
      <c r="I105" s="483" t="s">
        <v>258</v>
      </c>
      <c r="J105" s="483" t="s">
        <v>6014</v>
      </c>
      <c r="K105" s="483" t="s">
        <v>6010</v>
      </c>
    </row>
    <row r="106" spans="1:11" ht="15" x14ac:dyDescent="0.25">
      <c r="A106" s="482">
        <v>2517</v>
      </c>
      <c r="B106" s="483" t="s">
        <v>699</v>
      </c>
      <c r="C106" s="483" t="s">
        <v>700</v>
      </c>
      <c r="D106" s="483" t="s">
        <v>69</v>
      </c>
      <c r="E106" s="483" t="s">
        <v>6176</v>
      </c>
      <c r="F106" s="483" t="s">
        <v>5225</v>
      </c>
      <c r="G106" s="483" t="s">
        <v>4759</v>
      </c>
      <c r="H106" s="483" t="s">
        <v>4947</v>
      </c>
      <c r="I106" s="483" t="s">
        <v>61</v>
      </c>
      <c r="J106" s="483" t="s">
        <v>6008</v>
      </c>
      <c r="K106" s="483" t="s">
        <v>6007</v>
      </c>
    </row>
    <row r="107" spans="1:11" ht="15" x14ac:dyDescent="0.25">
      <c r="A107" s="482">
        <v>2529</v>
      </c>
      <c r="B107" s="483" t="s">
        <v>541</v>
      </c>
      <c r="C107" s="483" t="s">
        <v>3431</v>
      </c>
      <c r="D107" s="483" t="s">
        <v>2098</v>
      </c>
      <c r="E107" s="483" t="s">
        <v>6175</v>
      </c>
      <c r="F107" s="483" t="s">
        <v>5224</v>
      </c>
      <c r="G107" s="483" t="s">
        <v>4759</v>
      </c>
      <c r="H107" s="483" t="s">
        <v>4947</v>
      </c>
      <c r="I107" s="483" t="s">
        <v>43</v>
      </c>
      <c r="J107" s="483" t="s">
        <v>6014</v>
      </c>
      <c r="K107" s="483" t="s">
        <v>6007</v>
      </c>
    </row>
    <row r="108" spans="1:11" ht="15" x14ac:dyDescent="0.25">
      <c r="A108" s="482">
        <v>2538</v>
      </c>
      <c r="B108" s="483" t="s">
        <v>2245</v>
      </c>
      <c r="C108" s="483" t="s">
        <v>592</v>
      </c>
      <c r="D108" s="483" t="s">
        <v>103</v>
      </c>
      <c r="E108" s="483" t="s">
        <v>6175</v>
      </c>
      <c r="F108" s="483" t="s">
        <v>5224</v>
      </c>
      <c r="G108" s="483" t="s">
        <v>4759</v>
      </c>
      <c r="H108" s="483" t="s">
        <v>4947</v>
      </c>
      <c r="I108" s="483" t="s">
        <v>61</v>
      </c>
      <c r="J108" s="483" t="s">
        <v>6014</v>
      </c>
      <c r="K108" s="483" t="s">
        <v>6007</v>
      </c>
    </row>
    <row r="109" spans="1:11" ht="15" x14ac:dyDescent="0.25">
      <c r="A109" s="482">
        <v>2539</v>
      </c>
      <c r="B109" s="483" t="s">
        <v>136</v>
      </c>
      <c r="C109" s="483" t="s">
        <v>145</v>
      </c>
      <c r="D109" s="483" t="s">
        <v>69</v>
      </c>
      <c r="E109" s="483" t="s">
        <v>6176</v>
      </c>
      <c r="F109" s="483" t="s">
        <v>5225</v>
      </c>
      <c r="G109" s="483" t="s">
        <v>4759</v>
      </c>
      <c r="H109" s="483" t="s">
        <v>4947</v>
      </c>
      <c r="I109" s="483" t="s">
        <v>84</v>
      </c>
      <c r="J109" s="483" t="s">
        <v>6008</v>
      </c>
      <c r="K109" s="483" t="s">
        <v>6007</v>
      </c>
    </row>
    <row r="110" spans="1:11" ht="15" x14ac:dyDescent="0.25">
      <c r="A110" s="482">
        <v>2542</v>
      </c>
      <c r="B110" s="483" t="s">
        <v>2597</v>
      </c>
      <c r="C110" s="483" t="s">
        <v>1651</v>
      </c>
      <c r="D110" s="483" t="s">
        <v>1074</v>
      </c>
      <c r="E110" s="483" t="s">
        <v>6177</v>
      </c>
      <c r="F110" s="483" t="s">
        <v>5226</v>
      </c>
      <c r="G110" s="483" t="s">
        <v>3376</v>
      </c>
      <c r="H110" s="483" t="s">
        <v>4952</v>
      </c>
      <c r="I110" s="483" t="s">
        <v>379</v>
      </c>
      <c r="J110" s="483" t="s">
        <v>6009</v>
      </c>
      <c r="K110" s="483" t="s">
        <v>6010</v>
      </c>
    </row>
    <row r="111" spans="1:11" ht="15" x14ac:dyDescent="0.25">
      <c r="A111" s="482">
        <v>2548</v>
      </c>
      <c r="B111" s="483" t="s">
        <v>2440</v>
      </c>
      <c r="C111" s="483" t="s">
        <v>447</v>
      </c>
      <c r="D111" s="483" t="s">
        <v>103</v>
      </c>
      <c r="E111" s="483" t="s">
        <v>6175</v>
      </c>
      <c r="F111" s="483" t="s">
        <v>5224</v>
      </c>
      <c r="G111" s="483" t="s">
        <v>3376</v>
      </c>
      <c r="H111" s="483" t="s">
        <v>4955</v>
      </c>
      <c r="I111" s="483" t="s">
        <v>152</v>
      </c>
      <c r="J111" s="483" t="s">
        <v>6014</v>
      </c>
      <c r="K111" s="483" t="s">
        <v>6010</v>
      </c>
    </row>
    <row r="112" spans="1:11" ht="15" x14ac:dyDescent="0.25">
      <c r="A112" s="482">
        <v>2581</v>
      </c>
      <c r="B112" s="483" t="s">
        <v>388</v>
      </c>
      <c r="C112" s="483" t="s">
        <v>389</v>
      </c>
      <c r="D112" s="483" t="s">
        <v>3398</v>
      </c>
      <c r="E112" s="483" t="s">
        <v>6177</v>
      </c>
      <c r="F112" s="483" t="s">
        <v>5226</v>
      </c>
      <c r="G112" s="483" t="s">
        <v>3376</v>
      </c>
      <c r="H112" s="483" t="s">
        <v>4957</v>
      </c>
      <c r="I112" s="483" t="s">
        <v>3432</v>
      </c>
      <c r="J112" s="483" t="s">
        <v>6009</v>
      </c>
      <c r="K112" s="483" t="s">
        <v>6010</v>
      </c>
    </row>
    <row r="113" spans="1:11" ht="15" x14ac:dyDescent="0.25">
      <c r="A113" s="482">
        <v>2582</v>
      </c>
      <c r="B113" s="483" t="s">
        <v>2178</v>
      </c>
      <c r="C113" s="483" t="s">
        <v>592</v>
      </c>
      <c r="D113" s="483" t="s">
        <v>3474</v>
      </c>
      <c r="E113" s="483" t="s">
        <v>6179</v>
      </c>
      <c r="F113" s="483" t="s">
        <v>5228</v>
      </c>
      <c r="G113" s="483" t="s">
        <v>4768</v>
      </c>
      <c r="H113" s="483" t="s">
        <v>4946</v>
      </c>
      <c r="I113" s="483" t="s">
        <v>3641</v>
      </c>
      <c r="J113" s="483" t="s">
        <v>6016</v>
      </c>
      <c r="K113" s="483" t="s">
        <v>416</v>
      </c>
    </row>
    <row r="114" spans="1:11" ht="15" x14ac:dyDescent="0.25">
      <c r="A114" s="482">
        <v>2583</v>
      </c>
      <c r="B114" s="483" t="s">
        <v>533</v>
      </c>
      <c r="C114" s="483" t="s">
        <v>349</v>
      </c>
      <c r="D114" s="483" t="s">
        <v>1095</v>
      </c>
      <c r="E114" s="483" t="s">
        <v>6176</v>
      </c>
      <c r="F114" s="483" t="s">
        <v>5225</v>
      </c>
      <c r="G114" s="483" t="s">
        <v>3376</v>
      </c>
      <c r="H114" s="483" t="s">
        <v>4950</v>
      </c>
      <c r="I114" s="483" t="s">
        <v>183</v>
      </c>
      <c r="J114" s="483" t="s">
        <v>6008</v>
      </c>
      <c r="K114" s="483" t="s">
        <v>6010</v>
      </c>
    </row>
    <row r="115" spans="1:11" ht="15" x14ac:dyDescent="0.25">
      <c r="A115" s="482">
        <v>2584</v>
      </c>
      <c r="B115" s="483" t="s">
        <v>752</v>
      </c>
      <c r="C115" s="483" t="s">
        <v>3433</v>
      </c>
      <c r="D115" s="483" t="s">
        <v>4772</v>
      </c>
      <c r="E115" s="483" t="s">
        <v>6178</v>
      </c>
      <c r="F115" s="483" t="s">
        <v>5227</v>
      </c>
      <c r="G115" s="483" t="s">
        <v>4761</v>
      </c>
      <c r="H115" s="483" t="s">
        <v>4961</v>
      </c>
      <c r="I115" s="483" t="s">
        <v>3434</v>
      </c>
      <c r="J115" s="483" t="s">
        <v>6016</v>
      </c>
      <c r="K115" s="483" t="s">
        <v>6011</v>
      </c>
    </row>
    <row r="116" spans="1:11" ht="15" x14ac:dyDescent="0.25">
      <c r="A116" s="482">
        <v>2619</v>
      </c>
      <c r="B116" s="483" t="s">
        <v>2357</v>
      </c>
      <c r="C116" s="483" t="s">
        <v>161</v>
      </c>
      <c r="D116" s="483" t="s">
        <v>103</v>
      </c>
      <c r="E116" s="483" t="s">
        <v>6175</v>
      </c>
      <c r="F116" s="483" t="s">
        <v>5224</v>
      </c>
      <c r="G116" s="483" t="s">
        <v>4759</v>
      </c>
      <c r="H116" s="483" t="s">
        <v>4947</v>
      </c>
      <c r="I116" s="483" t="s">
        <v>61</v>
      </c>
      <c r="J116" s="483" t="s">
        <v>6014</v>
      </c>
      <c r="K116" s="483" t="s">
        <v>6007</v>
      </c>
    </row>
    <row r="117" spans="1:11" ht="15" x14ac:dyDescent="0.25">
      <c r="A117" s="482">
        <v>2645</v>
      </c>
      <c r="B117" s="483" t="s">
        <v>3435</v>
      </c>
      <c r="C117" s="483" t="s">
        <v>1015</v>
      </c>
      <c r="D117" s="483" t="s">
        <v>4773</v>
      </c>
      <c r="E117" s="483" t="s">
        <v>6179</v>
      </c>
      <c r="F117" s="483" t="s">
        <v>5228</v>
      </c>
      <c r="G117" s="483" t="s">
        <v>5264</v>
      </c>
      <c r="H117" s="483" t="s">
        <v>4958</v>
      </c>
      <c r="I117" s="483" t="s">
        <v>4774</v>
      </c>
      <c r="J117" s="483" t="s">
        <v>6016</v>
      </c>
      <c r="K117" s="483" t="s">
        <v>6018</v>
      </c>
    </row>
    <row r="118" spans="1:11" ht="15" x14ac:dyDescent="0.25">
      <c r="A118" s="482">
        <v>2650</v>
      </c>
      <c r="B118" s="483" t="s">
        <v>1618</v>
      </c>
      <c r="C118" s="483" t="s">
        <v>1619</v>
      </c>
      <c r="D118" s="483" t="s">
        <v>103</v>
      </c>
      <c r="E118" s="483" t="s">
        <v>6175</v>
      </c>
      <c r="F118" s="483" t="s">
        <v>5224</v>
      </c>
      <c r="G118" s="483" t="s">
        <v>3376</v>
      </c>
      <c r="H118" s="483" t="s">
        <v>4955</v>
      </c>
      <c r="I118" s="483" t="s">
        <v>152</v>
      </c>
      <c r="J118" s="483" t="s">
        <v>6014</v>
      </c>
      <c r="K118" s="483" t="s">
        <v>6010</v>
      </c>
    </row>
    <row r="119" spans="1:11" ht="15" x14ac:dyDescent="0.25">
      <c r="A119" s="482">
        <v>2655</v>
      </c>
      <c r="B119" s="483" t="s">
        <v>1364</v>
      </c>
      <c r="C119" s="483" t="s">
        <v>172</v>
      </c>
      <c r="D119" s="483" t="s">
        <v>875</v>
      </c>
      <c r="E119" s="483" t="s">
        <v>6174</v>
      </c>
      <c r="F119" s="483" t="s">
        <v>5223</v>
      </c>
      <c r="G119" s="483" t="s">
        <v>5264</v>
      </c>
      <c r="H119" s="483" t="s">
        <v>4968</v>
      </c>
      <c r="I119" s="483" t="s">
        <v>3428</v>
      </c>
      <c r="J119" s="483" t="s">
        <v>6005</v>
      </c>
      <c r="K119" s="483" t="s">
        <v>6018</v>
      </c>
    </row>
    <row r="120" spans="1:11" ht="15" x14ac:dyDescent="0.25">
      <c r="A120" s="482">
        <v>2663</v>
      </c>
      <c r="B120" s="483" t="s">
        <v>129</v>
      </c>
      <c r="C120" s="483" t="s">
        <v>437</v>
      </c>
      <c r="D120" s="483" t="s">
        <v>2098</v>
      </c>
      <c r="E120" s="483" t="s">
        <v>6175</v>
      </c>
      <c r="F120" s="483" t="s">
        <v>5224</v>
      </c>
      <c r="G120" s="483" t="s">
        <v>3436</v>
      </c>
      <c r="H120" s="483" t="s">
        <v>4971</v>
      </c>
      <c r="I120" s="483" t="s">
        <v>3437</v>
      </c>
      <c r="J120" s="483" t="s">
        <v>6014</v>
      </c>
      <c r="K120" s="483" t="s">
        <v>6019</v>
      </c>
    </row>
    <row r="121" spans="1:11" ht="15" x14ac:dyDescent="0.25">
      <c r="A121" s="482">
        <v>2677</v>
      </c>
      <c r="B121" s="483" t="s">
        <v>2009</v>
      </c>
      <c r="C121" s="483" t="s">
        <v>1149</v>
      </c>
      <c r="D121" s="483" t="s">
        <v>2098</v>
      </c>
      <c r="E121" s="483" t="s">
        <v>6175</v>
      </c>
      <c r="F121" s="483" t="s">
        <v>5224</v>
      </c>
      <c r="G121" s="483" t="s">
        <v>4759</v>
      </c>
      <c r="H121" s="483" t="s">
        <v>65</v>
      </c>
      <c r="I121" s="483" t="s">
        <v>65</v>
      </c>
      <c r="J121" s="483" t="s">
        <v>6014</v>
      </c>
      <c r="K121" s="483" t="s">
        <v>6007</v>
      </c>
    </row>
    <row r="122" spans="1:11" ht="15" x14ac:dyDescent="0.25">
      <c r="A122" s="482">
        <v>2679</v>
      </c>
      <c r="B122" s="483" t="s">
        <v>1578</v>
      </c>
      <c r="C122" s="483" t="s">
        <v>606</v>
      </c>
      <c r="D122" s="483" t="s">
        <v>412</v>
      </c>
      <c r="E122" s="483" t="s">
        <v>6175</v>
      </c>
      <c r="F122" s="483" t="s">
        <v>5224</v>
      </c>
      <c r="G122" s="483" t="s">
        <v>2762</v>
      </c>
      <c r="H122" s="483" t="s">
        <v>4951</v>
      </c>
      <c r="I122" s="483" t="s">
        <v>1197</v>
      </c>
      <c r="J122" s="483" t="s">
        <v>6016</v>
      </c>
      <c r="K122" s="483" t="s">
        <v>6012</v>
      </c>
    </row>
    <row r="123" spans="1:11" ht="15" x14ac:dyDescent="0.25">
      <c r="A123" s="482">
        <v>2681</v>
      </c>
      <c r="B123" s="483" t="s">
        <v>1949</v>
      </c>
      <c r="C123" s="483" t="s">
        <v>279</v>
      </c>
      <c r="D123" s="483" t="s">
        <v>2098</v>
      </c>
      <c r="E123" s="483" t="s">
        <v>6175</v>
      </c>
      <c r="F123" s="483" t="s">
        <v>5224</v>
      </c>
      <c r="G123" s="483" t="s">
        <v>3436</v>
      </c>
      <c r="H123" s="483" t="s">
        <v>4971</v>
      </c>
      <c r="I123" s="483" t="s">
        <v>3437</v>
      </c>
      <c r="J123" s="483" t="s">
        <v>6014</v>
      </c>
      <c r="K123" s="483" t="s">
        <v>6019</v>
      </c>
    </row>
    <row r="124" spans="1:11" ht="15" x14ac:dyDescent="0.25">
      <c r="A124" s="482">
        <v>2703</v>
      </c>
      <c r="B124" s="483" t="s">
        <v>232</v>
      </c>
      <c r="C124" s="483" t="s">
        <v>170</v>
      </c>
      <c r="D124" s="483" t="s">
        <v>3438</v>
      </c>
      <c r="E124" s="483" t="s">
        <v>6177</v>
      </c>
      <c r="F124" s="483" t="s">
        <v>5226</v>
      </c>
      <c r="G124" s="483" t="s">
        <v>3376</v>
      </c>
      <c r="H124" s="483" t="s">
        <v>110</v>
      </c>
      <c r="I124" s="483" t="s">
        <v>110</v>
      </c>
      <c r="J124" s="483" t="s">
        <v>6009</v>
      </c>
      <c r="K124" s="483" t="s">
        <v>6010</v>
      </c>
    </row>
    <row r="125" spans="1:11" ht="15" x14ac:dyDescent="0.25">
      <c r="A125" s="482">
        <v>2712</v>
      </c>
      <c r="B125" s="483" t="s">
        <v>1678</v>
      </c>
      <c r="C125" s="483" t="s">
        <v>1382</v>
      </c>
      <c r="D125" s="483" t="s">
        <v>54</v>
      </c>
      <c r="E125" s="483" t="s">
        <v>6176</v>
      </c>
      <c r="F125" s="483" t="s">
        <v>5225</v>
      </c>
      <c r="G125" s="483" t="s">
        <v>5265</v>
      </c>
      <c r="H125" s="483" t="s">
        <v>4956</v>
      </c>
      <c r="I125" s="483" t="s">
        <v>55</v>
      </c>
      <c r="J125" s="483" t="s">
        <v>6008</v>
      </c>
      <c r="K125" s="483" t="s">
        <v>6017</v>
      </c>
    </row>
    <row r="126" spans="1:11" ht="15" x14ac:dyDescent="0.25">
      <c r="A126" s="482">
        <v>2715</v>
      </c>
      <c r="B126" s="483" t="s">
        <v>1381</v>
      </c>
      <c r="C126" s="483" t="s">
        <v>368</v>
      </c>
      <c r="D126" s="483" t="s">
        <v>2416</v>
      </c>
      <c r="E126" s="483" t="s">
        <v>6174</v>
      </c>
      <c r="F126" s="483" t="s">
        <v>5223</v>
      </c>
      <c r="G126" s="483" t="s">
        <v>4768</v>
      </c>
      <c r="H126" s="483" t="s">
        <v>4946</v>
      </c>
      <c r="I126" s="483" t="s">
        <v>5328</v>
      </c>
      <c r="J126" s="483" t="s">
        <v>6005</v>
      </c>
      <c r="K126" s="483" t="s">
        <v>416</v>
      </c>
    </row>
    <row r="127" spans="1:11" ht="15" x14ac:dyDescent="0.25">
      <c r="A127" s="482">
        <v>2728</v>
      </c>
      <c r="B127" s="483" t="s">
        <v>3439</v>
      </c>
      <c r="C127" s="483" t="s">
        <v>349</v>
      </c>
      <c r="D127" s="483" t="s">
        <v>4776</v>
      </c>
      <c r="E127" s="483" t="s">
        <v>6179</v>
      </c>
      <c r="F127" s="483" t="s">
        <v>5228</v>
      </c>
      <c r="G127" s="483" t="s">
        <v>5264</v>
      </c>
      <c r="H127" s="483" t="s">
        <v>4958</v>
      </c>
      <c r="I127" s="483" t="s">
        <v>1682</v>
      </c>
      <c r="J127" s="483" t="s">
        <v>6016</v>
      </c>
      <c r="K127" s="483" t="s">
        <v>6018</v>
      </c>
    </row>
    <row r="128" spans="1:11" ht="15" x14ac:dyDescent="0.25">
      <c r="A128" s="482">
        <v>2738</v>
      </c>
      <c r="B128" s="483" t="s">
        <v>418</v>
      </c>
      <c r="C128" s="483" t="s">
        <v>233</v>
      </c>
      <c r="D128" s="483" t="s">
        <v>2098</v>
      </c>
      <c r="E128" s="483" t="s">
        <v>6175</v>
      </c>
      <c r="F128" s="483" t="s">
        <v>5224</v>
      </c>
      <c r="G128" s="483" t="s">
        <v>3376</v>
      </c>
      <c r="H128" s="483" t="s">
        <v>4962</v>
      </c>
      <c r="I128" s="483" t="s">
        <v>258</v>
      </c>
      <c r="J128" s="483" t="s">
        <v>6014</v>
      </c>
      <c r="K128" s="483" t="s">
        <v>6010</v>
      </c>
    </row>
    <row r="129" spans="1:11" ht="15" x14ac:dyDescent="0.25">
      <c r="A129" s="482">
        <v>2751</v>
      </c>
      <c r="B129" s="483" t="s">
        <v>694</v>
      </c>
      <c r="C129" s="483" t="s">
        <v>695</v>
      </c>
      <c r="D129" s="483" t="s">
        <v>544</v>
      </c>
      <c r="E129" s="483" t="s">
        <v>6176</v>
      </c>
      <c r="F129" s="483" t="s">
        <v>5225</v>
      </c>
      <c r="G129" s="483" t="s">
        <v>3376</v>
      </c>
      <c r="H129" s="483" t="s">
        <v>122</v>
      </c>
      <c r="I129" s="483" t="s">
        <v>122</v>
      </c>
      <c r="J129" s="483" t="s">
        <v>6008</v>
      </c>
      <c r="K129" s="483" t="s">
        <v>6010</v>
      </c>
    </row>
    <row r="130" spans="1:11" ht="15" x14ac:dyDescent="0.25">
      <c r="A130" s="482">
        <v>2769</v>
      </c>
      <c r="B130" s="483" t="s">
        <v>3440</v>
      </c>
      <c r="C130" s="483" t="s">
        <v>648</v>
      </c>
      <c r="D130" s="483" t="s">
        <v>4777</v>
      </c>
      <c r="E130" s="483" t="s">
        <v>6178</v>
      </c>
      <c r="F130" s="483" t="s">
        <v>5227</v>
      </c>
      <c r="G130" s="483" t="s">
        <v>4761</v>
      </c>
      <c r="H130" s="483" t="s">
        <v>1689</v>
      </c>
      <c r="I130" s="483" t="s">
        <v>4778</v>
      </c>
      <c r="J130" s="483" t="s">
        <v>6016</v>
      </c>
      <c r="K130" s="483" t="s">
        <v>6011</v>
      </c>
    </row>
    <row r="131" spans="1:11" ht="15" x14ac:dyDescent="0.25">
      <c r="A131" s="482">
        <v>2797</v>
      </c>
      <c r="B131" s="483" t="s">
        <v>1442</v>
      </c>
      <c r="C131" s="483" t="s">
        <v>1443</v>
      </c>
      <c r="D131" s="483" t="s">
        <v>3441</v>
      </c>
      <c r="E131" s="483" t="s">
        <v>6177</v>
      </c>
      <c r="F131" s="483" t="s">
        <v>5226</v>
      </c>
      <c r="G131" s="483" t="s">
        <v>3376</v>
      </c>
      <c r="H131" s="483" t="s">
        <v>4949</v>
      </c>
      <c r="I131" s="483" t="s">
        <v>3418</v>
      </c>
      <c r="J131" s="483" t="s">
        <v>6009</v>
      </c>
      <c r="K131" s="483" t="s">
        <v>6010</v>
      </c>
    </row>
    <row r="132" spans="1:11" ht="15" x14ac:dyDescent="0.25">
      <c r="A132" s="482">
        <v>2814</v>
      </c>
      <c r="B132" s="483" t="s">
        <v>357</v>
      </c>
      <c r="C132" s="483" t="s">
        <v>358</v>
      </c>
      <c r="D132" s="483" t="s">
        <v>2098</v>
      </c>
      <c r="E132" s="483" t="s">
        <v>6175</v>
      </c>
      <c r="F132" s="483" t="s">
        <v>5224</v>
      </c>
      <c r="G132" s="483" t="s">
        <v>3376</v>
      </c>
      <c r="H132" s="483" t="s">
        <v>616</v>
      </c>
      <c r="I132" s="483" t="s">
        <v>616</v>
      </c>
      <c r="J132" s="483" t="s">
        <v>6014</v>
      </c>
      <c r="K132" s="483" t="s">
        <v>6010</v>
      </c>
    </row>
    <row r="133" spans="1:11" ht="15" x14ac:dyDescent="0.25">
      <c r="A133" s="482">
        <v>2821</v>
      </c>
      <c r="B133" s="483" t="s">
        <v>1477</v>
      </c>
      <c r="C133" s="483" t="s">
        <v>1478</v>
      </c>
      <c r="D133" s="483" t="s">
        <v>72</v>
      </c>
      <c r="E133" s="483" t="s">
        <v>6175</v>
      </c>
      <c r="F133" s="483" t="s">
        <v>5224</v>
      </c>
      <c r="G133" s="483" t="s">
        <v>3376</v>
      </c>
      <c r="H133" s="483" t="s">
        <v>4955</v>
      </c>
      <c r="I133" s="483" t="s">
        <v>3388</v>
      </c>
      <c r="J133" s="483" t="s">
        <v>6014</v>
      </c>
      <c r="K133" s="483" t="s">
        <v>6010</v>
      </c>
    </row>
    <row r="134" spans="1:11" ht="15" x14ac:dyDescent="0.25">
      <c r="A134" s="482">
        <v>2822</v>
      </c>
      <c r="B134" s="483" t="s">
        <v>1393</v>
      </c>
      <c r="C134" s="483" t="s">
        <v>564</v>
      </c>
      <c r="D134" s="483" t="s">
        <v>72</v>
      </c>
      <c r="E134" s="483" t="s">
        <v>6175</v>
      </c>
      <c r="F134" s="483" t="s">
        <v>5224</v>
      </c>
      <c r="G134" s="483" t="s">
        <v>3376</v>
      </c>
      <c r="H134" s="483" t="s">
        <v>4964</v>
      </c>
      <c r="I134" s="483" t="s">
        <v>1889</v>
      </c>
      <c r="J134" s="483" t="s">
        <v>6014</v>
      </c>
      <c r="K134" s="483" t="s">
        <v>6010</v>
      </c>
    </row>
    <row r="135" spans="1:11" ht="15" x14ac:dyDescent="0.25">
      <c r="A135" s="482">
        <v>2834</v>
      </c>
      <c r="B135" s="483" t="s">
        <v>2467</v>
      </c>
      <c r="C135" s="483" t="s">
        <v>597</v>
      </c>
      <c r="D135" s="483" t="s">
        <v>426</v>
      </c>
      <c r="E135" s="483" t="s">
        <v>6176</v>
      </c>
      <c r="F135" s="483" t="s">
        <v>5225</v>
      </c>
      <c r="G135" s="483" t="s">
        <v>3376</v>
      </c>
      <c r="H135" s="483" t="s">
        <v>4967</v>
      </c>
      <c r="I135" s="483" t="s">
        <v>1764</v>
      </c>
      <c r="J135" s="483" t="s">
        <v>6008</v>
      </c>
      <c r="K135" s="483" t="s">
        <v>6010</v>
      </c>
    </row>
    <row r="136" spans="1:11" ht="15" x14ac:dyDescent="0.25">
      <c r="A136" s="482">
        <v>2837</v>
      </c>
      <c r="B136" s="483" t="s">
        <v>1120</v>
      </c>
      <c r="C136" s="483" t="s">
        <v>1121</v>
      </c>
      <c r="D136" s="483" t="s">
        <v>2098</v>
      </c>
      <c r="E136" s="483" t="s">
        <v>6175</v>
      </c>
      <c r="F136" s="483" t="s">
        <v>5224</v>
      </c>
      <c r="G136" s="483" t="s">
        <v>3376</v>
      </c>
      <c r="H136" s="483" t="s">
        <v>4950</v>
      </c>
      <c r="I136" s="483" t="s">
        <v>183</v>
      </c>
      <c r="J136" s="483" t="s">
        <v>6014</v>
      </c>
      <c r="K136" s="483" t="s">
        <v>6010</v>
      </c>
    </row>
    <row r="137" spans="1:11" ht="15" x14ac:dyDescent="0.25">
      <c r="A137" s="482">
        <v>2853</v>
      </c>
      <c r="B137" s="483" t="s">
        <v>1124</v>
      </c>
      <c r="C137" s="483" t="s">
        <v>134</v>
      </c>
      <c r="D137" s="483" t="s">
        <v>103</v>
      </c>
      <c r="E137" s="483" t="s">
        <v>6175</v>
      </c>
      <c r="F137" s="483" t="s">
        <v>5224</v>
      </c>
      <c r="G137" s="483" t="s">
        <v>4759</v>
      </c>
      <c r="H137" s="483" t="s">
        <v>65</v>
      </c>
      <c r="I137" s="483" t="s">
        <v>65</v>
      </c>
      <c r="J137" s="483" t="s">
        <v>6014</v>
      </c>
      <c r="K137" s="483" t="s">
        <v>6007</v>
      </c>
    </row>
    <row r="138" spans="1:11" ht="15" x14ac:dyDescent="0.25">
      <c r="A138" s="482">
        <v>2861</v>
      </c>
      <c r="B138" s="483" t="s">
        <v>2737</v>
      </c>
      <c r="C138" s="483" t="s">
        <v>3442</v>
      </c>
      <c r="D138" s="483" t="s">
        <v>4779</v>
      </c>
      <c r="E138" s="483" t="s">
        <v>6178</v>
      </c>
      <c r="F138" s="483" t="s">
        <v>5227</v>
      </c>
      <c r="G138" s="483" t="s">
        <v>4761</v>
      </c>
      <c r="H138" s="483" t="s">
        <v>4961</v>
      </c>
      <c r="I138" s="483" t="s">
        <v>4780</v>
      </c>
      <c r="J138" s="483" t="s">
        <v>6016</v>
      </c>
      <c r="K138" s="483" t="s">
        <v>6011</v>
      </c>
    </row>
    <row r="139" spans="1:11" ht="15" x14ac:dyDescent="0.25">
      <c r="A139" s="482">
        <v>2899</v>
      </c>
      <c r="B139" s="483" t="s">
        <v>6319</v>
      </c>
      <c r="C139" s="483" t="s">
        <v>6320</v>
      </c>
      <c r="D139" s="483" t="s">
        <v>1074</v>
      </c>
      <c r="E139" s="483" t="s">
        <v>6178</v>
      </c>
      <c r="F139" s="483" t="s">
        <v>5227</v>
      </c>
      <c r="G139" s="483" t="s">
        <v>4761</v>
      </c>
      <c r="H139" s="483" t="s">
        <v>4961</v>
      </c>
      <c r="I139" s="483" t="s">
        <v>4781</v>
      </c>
      <c r="J139" s="483" t="s">
        <v>6009</v>
      </c>
      <c r="K139" s="483" t="s">
        <v>6011</v>
      </c>
    </row>
    <row r="140" spans="1:11" ht="15" x14ac:dyDescent="0.25">
      <c r="A140" s="482">
        <v>2902</v>
      </c>
      <c r="B140" s="483" t="s">
        <v>1031</v>
      </c>
      <c r="C140" s="483" t="s">
        <v>592</v>
      </c>
      <c r="D140" s="483" t="s">
        <v>69</v>
      </c>
      <c r="E140" s="483" t="s">
        <v>6176</v>
      </c>
      <c r="F140" s="483" t="s">
        <v>5225</v>
      </c>
      <c r="G140" s="483" t="s">
        <v>3376</v>
      </c>
      <c r="H140" s="483" t="s">
        <v>616</v>
      </c>
      <c r="I140" s="483" t="s">
        <v>616</v>
      </c>
      <c r="J140" s="483" t="s">
        <v>6008</v>
      </c>
      <c r="K140" s="483" t="s">
        <v>6010</v>
      </c>
    </row>
    <row r="141" spans="1:11" ht="15" x14ac:dyDescent="0.25">
      <c r="A141" s="482">
        <v>2908</v>
      </c>
      <c r="B141" s="483" t="s">
        <v>2848</v>
      </c>
      <c r="C141" s="483" t="s">
        <v>147</v>
      </c>
      <c r="D141" s="483" t="s">
        <v>2416</v>
      </c>
      <c r="E141" s="483" t="s">
        <v>6174</v>
      </c>
      <c r="F141" s="483" t="s">
        <v>5223</v>
      </c>
      <c r="G141" s="483" t="s">
        <v>4758</v>
      </c>
      <c r="H141" s="483" t="s">
        <v>4946</v>
      </c>
      <c r="I141" s="483" t="s">
        <v>1140</v>
      </c>
      <c r="J141" s="483" t="s">
        <v>6005</v>
      </c>
      <c r="K141" s="483" t="s">
        <v>6006</v>
      </c>
    </row>
    <row r="142" spans="1:11" ht="15" x14ac:dyDescent="0.25">
      <c r="A142" s="482">
        <v>2915</v>
      </c>
      <c r="B142" s="483" t="s">
        <v>1772</v>
      </c>
      <c r="C142" s="483" t="s">
        <v>161</v>
      </c>
      <c r="D142" s="483" t="s">
        <v>182</v>
      </c>
      <c r="E142" s="483" t="s">
        <v>6176</v>
      </c>
      <c r="F142" s="483" t="s">
        <v>5225</v>
      </c>
      <c r="G142" s="483" t="s">
        <v>3376</v>
      </c>
      <c r="H142" s="483" t="s">
        <v>4952</v>
      </c>
      <c r="I142" s="483" t="s">
        <v>379</v>
      </c>
      <c r="J142" s="483" t="s">
        <v>6008</v>
      </c>
      <c r="K142" s="483" t="s">
        <v>6010</v>
      </c>
    </row>
    <row r="143" spans="1:11" ht="15" x14ac:dyDescent="0.25">
      <c r="A143" s="482">
        <v>2933</v>
      </c>
      <c r="B143" s="483" t="s">
        <v>2293</v>
      </c>
      <c r="C143" s="483" t="s">
        <v>2294</v>
      </c>
      <c r="D143" s="483" t="s">
        <v>747</v>
      </c>
      <c r="E143" s="483" t="s">
        <v>6175</v>
      </c>
      <c r="F143" s="483" t="s">
        <v>5224</v>
      </c>
      <c r="G143" s="483" t="s">
        <v>4759</v>
      </c>
      <c r="H143" s="483" t="s">
        <v>4947</v>
      </c>
      <c r="I143" s="483" t="s">
        <v>61</v>
      </c>
      <c r="J143" s="483" t="s">
        <v>6014</v>
      </c>
      <c r="K143" s="483" t="s">
        <v>6007</v>
      </c>
    </row>
    <row r="144" spans="1:11" ht="15" x14ac:dyDescent="0.25">
      <c r="A144" s="482">
        <v>2945</v>
      </c>
      <c r="B144" s="483" t="s">
        <v>1823</v>
      </c>
      <c r="C144" s="483" t="s">
        <v>1594</v>
      </c>
      <c r="D144" s="483" t="s">
        <v>3444</v>
      </c>
      <c r="E144" s="483" t="s">
        <v>6174</v>
      </c>
      <c r="F144" s="483" t="s">
        <v>5223</v>
      </c>
      <c r="G144" s="483" t="s">
        <v>3376</v>
      </c>
      <c r="H144" s="483" t="s">
        <v>4959</v>
      </c>
      <c r="I144" s="483" t="s">
        <v>3425</v>
      </c>
      <c r="J144" s="483" t="s">
        <v>6005</v>
      </c>
      <c r="K144" s="483" t="s">
        <v>6010</v>
      </c>
    </row>
    <row r="145" spans="1:11" ht="15" x14ac:dyDescent="0.25">
      <c r="A145" s="482">
        <v>2946</v>
      </c>
      <c r="B145" s="483" t="s">
        <v>3445</v>
      </c>
      <c r="C145" s="483" t="s">
        <v>1760</v>
      </c>
      <c r="D145" s="483" t="s">
        <v>4782</v>
      </c>
      <c r="E145" s="483" t="s">
        <v>6178</v>
      </c>
      <c r="F145" s="483" t="s">
        <v>5227</v>
      </c>
      <c r="G145" s="483" t="s">
        <v>4761</v>
      </c>
      <c r="H145" s="483" t="s">
        <v>1689</v>
      </c>
      <c r="I145" s="483" t="s">
        <v>3410</v>
      </c>
      <c r="J145" s="483" t="s">
        <v>6016</v>
      </c>
      <c r="K145" s="483" t="s">
        <v>6011</v>
      </c>
    </row>
    <row r="146" spans="1:11" ht="15" x14ac:dyDescent="0.25">
      <c r="A146" s="482">
        <v>2948</v>
      </c>
      <c r="B146" s="483" t="s">
        <v>2079</v>
      </c>
      <c r="C146" s="483" t="s">
        <v>268</v>
      </c>
      <c r="D146" s="483" t="s">
        <v>3384</v>
      </c>
      <c r="E146" s="483" t="s">
        <v>6179</v>
      </c>
      <c r="F146" s="483" t="s">
        <v>5228</v>
      </c>
      <c r="G146" s="483" t="s">
        <v>3376</v>
      </c>
      <c r="H146" s="483" t="s">
        <v>4948</v>
      </c>
      <c r="I146" s="483" t="s">
        <v>933</v>
      </c>
      <c r="J146" s="483" t="s">
        <v>6016</v>
      </c>
      <c r="K146" s="483" t="s">
        <v>6010</v>
      </c>
    </row>
    <row r="147" spans="1:11" ht="15" x14ac:dyDescent="0.25">
      <c r="A147" s="482">
        <v>2954</v>
      </c>
      <c r="B147" s="483" t="s">
        <v>3446</v>
      </c>
      <c r="C147" s="483" t="s">
        <v>134</v>
      </c>
      <c r="D147" s="483" t="s">
        <v>5649</v>
      </c>
      <c r="E147" s="483" t="s">
        <v>6178</v>
      </c>
      <c r="F147" s="483" t="s">
        <v>5227</v>
      </c>
      <c r="G147" s="483" t="s">
        <v>4761</v>
      </c>
      <c r="H147" s="483" t="s">
        <v>4961</v>
      </c>
      <c r="I147" s="483" t="s">
        <v>3434</v>
      </c>
      <c r="J147" s="483" t="s">
        <v>6016</v>
      </c>
      <c r="K147" s="483" t="s">
        <v>6011</v>
      </c>
    </row>
    <row r="148" spans="1:11" ht="15" x14ac:dyDescent="0.25">
      <c r="A148" s="482">
        <v>2965</v>
      </c>
      <c r="B148" s="483" t="s">
        <v>1915</v>
      </c>
      <c r="C148" s="483" t="s">
        <v>520</v>
      </c>
      <c r="D148" s="483" t="s">
        <v>64</v>
      </c>
      <c r="E148" s="483" t="s">
        <v>6174</v>
      </c>
      <c r="F148" s="483" t="s">
        <v>5223</v>
      </c>
      <c r="G148" s="483" t="s">
        <v>3376</v>
      </c>
      <c r="H148" s="483" t="s">
        <v>110</v>
      </c>
      <c r="I148" s="483" t="s">
        <v>110</v>
      </c>
      <c r="J148" s="483" t="s">
        <v>6005</v>
      </c>
      <c r="K148" s="483" t="s">
        <v>6010</v>
      </c>
    </row>
    <row r="149" spans="1:11" ht="15" x14ac:dyDescent="0.25">
      <c r="A149" s="482">
        <v>2984</v>
      </c>
      <c r="B149" s="483" t="s">
        <v>169</v>
      </c>
      <c r="C149" s="483" t="s">
        <v>447</v>
      </c>
      <c r="D149" s="483" t="s">
        <v>64</v>
      </c>
      <c r="E149" s="483" t="s">
        <v>6174</v>
      </c>
      <c r="F149" s="483" t="s">
        <v>5223</v>
      </c>
      <c r="G149" s="483" t="s">
        <v>3376</v>
      </c>
      <c r="H149" s="483" t="s">
        <v>4949</v>
      </c>
      <c r="I149" s="483" t="s">
        <v>3418</v>
      </c>
      <c r="J149" s="483" t="s">
        <v>6005</v>
      </c>
      <c r="K149" s="483" t="s">
        <v>6010</v>
      </c>
    </row>
    <row r="150" spans="1:11" ht="15" x14ac:dyDescent="0.25">
      <c r="A150" s="482">
        <v>2986</v>
      </c>
      <c r="B150" s="483" t="s">
        <v>722</v>
      </c>
      <c r="C150" s="483" t="s">
        <v>447</v>
      </c>
      <c r="D150" s="483" t="s">
        <v>6430</v>
      </c>
      <c r="E150" s="483" t="s">
        <v>6178</v>
      </c>
      <c r="F150" s="483" t="s">
        <v>5227</v>
      </c>
      <c r="G150" s="483" t="s">
        <v>4761</v>
      </c>
      <c r="H150" s="483" t="s">
        <v>1689</v>
      </c>
      <c r="I150" s="483" t="s">
        <v>1227</v>
      </c>
      <c r="J150" s="483" t="s">
        <v>6016</v>
      </c>
      <c r="K150" s="483" t="s">
        <v>6011</v>
      </c>
    </row>
    <row r="151" spans="1:11" ht="15" x14ac:dyDescent="0.25">
      <c r="A151" s="482">
        <v>2992</v>
      </c>
      <c r="B151" s="483" t="s">
        <v>2465</v>
      </c>
      <c r="C151" s="483" t="s">
        <v>2466</v>
      </c>
      <c r="D151" s="483" t="s">
        <v>69</v>
      </c>
      <c r="E151" s="483" t="s">
        <v>6176</v>
      </c>
      <c r="F151" s="483" t="s">
        <v>5225</v>
      </c>
      <c r="G151" s="483" t="s">
        <v>4759</v>
      </c>
      <c r="H151" s="483" t="s">
        <v>4947</v>
      </c>
      <c r="I151" s="483" t="s">
        <v>3373</v>
      </c>
      <c r="J151" s="483" t="s">
        <v>6008</v>
      </c>
      <c r="K151" s="483" t="s">
        <v>6007</v>
      </c>
    </row>
    <row r="152" spans="1:11" ht="15" x14ac:dyDescent="0.25">
      <c r="A152" s="482">
        <v>2996</v>
      </c>
      <c r="B152" s="483" t="s">
        <v>1372</v>
      </c>
      <c r="C152" s="483" t="s">
        <v>3449</v>
      </c>
      <c r="D152" s="483" t="s">
        <v>4784</v>
      </c>
      <c r="E152" s="483" t="s">
        <v>6178</v>
      </c>
      <c r="F152" s="483" t="s">
        <v>5227</v>
      </c>
      <c r="G152" s="483" t="s">
        <v>4761</v>
      </c>
      <c r="H152" s="483" t="s">
        <v>4961</v>
      </c>
      <c r="I152" s="483" t="s">
        <v>3434</v>
      </c>
      <c r="J152" s="483" t="s">
        <v>6016</v>
      </c>
      <c r="K152" s="483" t="s">
        <v>6011</v>
      </c>
    </row>
    <row r="153" spans="1:11" ht="15" x14ac:dyDescent="0.25">
      <c r="A153" s="482">
        <v>2998</v>
      </c>
      <c r="B153" s="483" t="s">
        <v>1761</v>
      </c>
      <c r="C153" s="483" t="s">
        <v>68</v>
      </c>
      <c r="D153" s="483" t="s">
        <v>103</v>
      </c>
      <c r="E153" s="483" t="s">
        <v>6175</v>
      </c>
      <c r="F153" s="483" t="s">
        <v>5224</v>
      </c>
      <c r="G153" s="483" t="s">
        <v>4759</v>
      </c>
      <c r="H153" s="483" t="s">
        <v>4947</v>
      </c>
      <c r="I153" s="483" t="s">
        <v>61</v>
      </c>
      <c r="J153" s="483" t="s">
        <v>6014</v>
      </c>
      <c r="K153" s="483" t="s">
        <v>6007</v>
      </c>
    </row>
    <row r="154" spans="1:11" ht="15" x14ac:dyDescent="0.25">
      <c r="A154" s="482">
        <v>3001</v>
      </c>
      <c r="B154" s="483" t="s">
        <v>1338</v>
      </c>
      <c r="C154" s="483" t="s">
        <v>368</v>
      </c>
      <c r="D154" s="483" t="s">
        <v>412</v>
      </c>
      <c r="E154" s="483" t="s">
        <v>6175</v>
      </c>
      <c r="F154" s="483" t="s">
        <v>5224</v>
      </c>
      <c r="G154" s="483" t="s">
        <v>2762</v>
      </c>
      <c r="H154" s="483" t="s">
        <v>4951</v>
      </c>
      <c r="I154" s="483" t="s">
        <v>1197</v>
      </c>
      <c r="J154" s="483" t="s">
        <v>6016</v>
      </c>
      <c r="K154" s="483" t="s">
        <v>6012</v>
      </c>
    </row>
    <row r="155" spans="1:11" ht="15" x14ac:dyDescent="0.25">
      <c r="A155" s="482">
        <v>3016</v>
      </c>
      <c r="B155" s="483" t="s">
        <v>1066</v>
      </c>
      <c r="C155" s="483" t="s">
        <v>1067</v>
      </c>
      <c r="D155" s="483" t="s">
        <v>103</v>
      </c>
      <c r="E155" s="483" t="s">
        <v>6175</v>
      </c>
      <c r="F155" s="483" t="s">
        <v>5224</v>
      </c>
      <c r="G155" s="483" t="s">
        <v>4759</v>
      </c>
      <c r="H155" s="483" t="s">
        <v>4947</v>
      </c>
      <c r="I155" s="483" t="s">
        <v>61</v>
      </c>
      <c r="J155" s="483" t="s">
        <v>6014</v>
      </c>
      <c r="K155" s="483" t="s">
        <v>6007</v>
      </c>
    </row>
    <row r="156" spans="1:11" ht="15" x14ac:dyDescent="0.25">
      <c r="A156" s="482">
        <v>3022</v>
      </c>
      <c r="B156" s="483" t="s">
        <v>488</v>
      </c>
      <c r="C156" s="483" t="s">
        <v>281</v>
      </c>
      <c r="D156" s="483" t="s">
        <v>570</v>
      </c>
      <c r="E156" s="483" t="s">
        <v>6177</v>
      </c>
      <c r="F156" s="483" t="s">
        <v>5226</v>
      </c>
      <c r="G156" s="483" t="s">
        <v>3376</v>
      </c>
      <c r="H156" s="483" t="s">
        <v>4960</v>
      </c>
      <c r="I156" s="483" t="s">
        <v>1371</v>
      </c>
      <c r="J156" s="483" t="s">
        <v>6009</v>
      </c>
      <c r="K156" s="483" t="s">
        <v>6010</v>
      </c>
    </row>
    <row r="157" spans="1:11" ht="15" x14ac:dyDescent="0.25">
      <c r="A157" s="482">
        <v>3032</v>
      </c>
      <c r="B157" s="483" t="s">
        <v>989</v>
      </c>
      <c r="C157" s="483" t="s">
        <v>3450</v>
      </c>
      <c r="D157" s="483" t="s">
        <v>4784</v>
      </c>
      <c r="E157" s="483" t="s">
        <v>6178</v>
      </c>
      <c r="F157" s="483" t="s">
        <v>5227</v>
      </c>
      <c r="G157" s="483" t="s">
        <v>4761</v>
      </c>
      <c r="H157" s="483" t="s">
        <v>4961</v>
      </c>
      <c r="I157" s="483" t="s">
        <v>3434</v>
      </c>
      <c r="J157" s="483" t="s">
        <v>6016</v>
      </c>
      <c r="K157" s="483" t="s">
        <v>6011</v>
      </c>
    </row>
    <row r="158" spans="1:11" ht="15" x14ac:dyDescent="0.25">
      <c r="A158" s="482">
        <v>3035</v>
      </c>
      <c r="B158" s="483" t="s">
        <v>428</v>
      </c>
      <c r="C158" s="483" t="s">
        <v>435</v>
      </c>
      <c r="D158" s="483" t="s">
        <v>234</v>
      </c>
      <c r="E158" s="483" t="s">
        <v>6179</v>
      </c>
      <c r="F158" s="483" t="s">
        <v>5228</v>
      </c>
      <c r="G158" s="483" t="s">
        <v>3376</v>
      </c>
      <c r="H158" s="483" t="s">
        <v>4959</v>
      </c>
      <c r="I158" s="483" t="s">
        <v>3425</v>
      </c>
      <c r="J158" s="483" t="s">
        <v>6016</v>
      </c>
      <c r="K158" s="483" t="s">
        <v>6010</v>
      </c>
    </row>
    <row r="159" spans="1:11" ht="15" x14ac:dyDescent="0.25">
      <c r="A159" s="482">
        <v>3036</v>
      </c>
      <c r="B159" s="483" t="s">
        <v>1885</v>
      </c>
      <c r="C159" s="483" t="s">
        <v>592</v>
      </c>
      <c r="D159" s="483" t="s">
        <v>2098</v>
      </c>
      <c r="E159" s="483" t="s">
        <v>6175</v>
      </c>
      <c r="F159" s="483" t="s">
        <v>5224</v>
      </c>
      <c r="G159" s="483" t="s">
        <v>3376</v>
      </c>
      <c r="H159" s="483" t="s">
        <v>4962</v>
      </c>
      <c r="I159" s="483" t="s">
        <v>258</v>
      </c>
      <c r="J159" s="483" t="s">
        <v>6014</v>
      </c>
      <c r="K159" s="483" t="s">
        <v>6010</v>
      </c>
    </row>
    <row r="160" spans="1:11" ht="15" x14ac:dyDescent="0.25">
      <c r="A160" s="482">
        <v>3037</v>
      </c>
      <c r="B160" s="483" t="s">
        <v>1810</v>
      </c>
      <c r="C160" s="483" t="s">
        <v>1811</v>
      </c>
      <c r="D160" s="483" t="s">
        <v>747</v>
      </c>
      <c r="E160" s="483" t="s">
        <v>6175</v>
      </c>
      <c r="F160" s="483" t="s">
        <v>5224</v>
      </c>
      <c r="G160" s="483" t="s">
        <v>4759</v>
      </c>
      <c r="H160" s="483" t="s">
        <v>4947</v>
      </c>
      <c r="I160" s="483" t="s">
        <v>61</v>
      </c>
      <c r="J160" s="483" t="s">
        <v>6014</v>
      </c>
      <c r="K160" s="483" t="s">
        <v>6007</v>
      </c>
    </row>
    <row r="161" spans="1:11" ht="15" x14ac:dyDescent="0.25">
      <c r="A161" s="482">
        <v>3038</v>
      </c>
      <c r="B161" s="483" t="s">
        <v>1815</v>
      </c>
      <c r="C161" s="483" t="s">
        <v>1816</v>
      </c>
      <c r="D161" s="483" t="s">
        <v>103</v>
      </c>
      <c r="E161" s="483" t="s">
        <v>6175</v>
      </c>
      <c r="F161" s="483" t="s">
        <v>5224</v>
      </c>
      <c r="G161" s="483" t="s">
        <v>3376</v>
      </c>
      <c r="H161" s="483" t="s">
        <v>4946</v>
      </c>
      <c r="I161" s="483" t="s">
        <v>3528</v>
      </c>
      <c r="J161" s="483" t="s">
        <v>6014</v>
      </c>
      <c r="K161" s="483" t="s">
        <v>6010</v>
      </c>
    </row>
    <row r="162" spans="1:11" ht="15" x14ac:dyDescent="0.25">
      <c r="A162" s="482">
        <v>3057</v>
      </c>
      <c r="B162" s="483" t="s">
        <v>1673</v>
      </c>
      <c r="C162" s="483" t="s">
        <v>1675</v>
      </c>
      <c r="D162" s="483" t="s">
        <v>5650</v>
      </c>
      <c r="E162" s="483" t="s">
        <v>6179</v>
      </c>
      <c r="F162" s="483" t="s">
        <v>5228</v>
      </c>
      <c r="G162" s="483" t="s">
        <v>2762</v>
      </c>
      <c r="H162" s="483" t="s">
        <v>4975</v>
      </c>
      <c r="I162" s="483" t="s">
        <v>4800</v>
      </c>
      <c r="J162" s="483" t="s">
        <v>6016</v>
      </c>
      <c r="K162" s="483" t="s">
        <v>6012</v>
      </c>
    </row>
    <row r="163" spans="1:11" ht="15" x14ac:dyDescent="0.25">
      <c r="A163" s="482">
        <v>3062</v>
      </c>
      <c r="B163" s="483" t="s">
        <v>1495</v>
      </c>
      <c r="C163" s="483" t="s">
        <v>1496</v>
      </c>
      <c r="D163" s="483" t="s">
        <v>747</v>
      </c>
      <c r="E163" s="483" t="s">
        <v>6175</v>
      </c>
      <c r="F163" s="483" t="s">
        <v>5224</v>
      </c>
      <c r="G163" s="483" t="s">
        <v>4761</v>
      </c>
      <c r="H163" s="483" t="s">
        <v>1689</v>
      </c>
      <c r="I163" s="483" t="s">
        <v>765</v>
      </c>
      <c r="J163" s="483" t="s">
        <v>6014</v>
      </c>
      <c r="K163" s="483" t="s">
        <v>6011</v>
      </c>
    </row>
    <row r="164" spans="1:11" ht="15" x14ac:dyDescent="0.25">
      <c r="A164" s="482">
        <v>3078</v>
      </c>
      <c r="B164" s="483" t="s">
        <v>448</v>
      </c>
      <c r="C164" s="483" t="s">
        <v>449</v>
      </c>
      <c r="D164" s="483" t="s">
        <v>3451</v>
      </c>
      <c r="E164" s="483" t="s">
        <v>6174</v>
      </c>
      <c r="F164" s="483" t="s">
        <v>5223</v>
      </c>
      <c r="G164" s="483" t="s">
        <v>4758</v>
      </c>
      <c r="H164" s="483" t="s">
        <v>4946</v>
      </c>
      <c r="I164" s="483" t="s">
        <v>1140</v>
      </c>
      <c r="J164" s="483" t="s">
        <v>6005</v>
      </c>
      <c r="K164" s="483" t="s">
        <v>6006</v>
      </c>
    </row>
    <row r="165" spans="1:11" ht="15" x14ac:dyDescent="0.25">
      <c r="A165" s="482">
        <v>3079</v>
      </c>
      <c r="B165" s="483" t="s">
        <v>969</v>
      </c>
      <c r="C165" s="483" t="s">
        <v>966</v>
      </c>
      <c r="D165" s="483" t="s">
        <v>4785</v>
      </c>
      <c r="E165" s="483" t="s">
        <v>6174</v>
      </c>
      <c r="F165" s="483" t="s">
        <v>5223</v>
      </c>
      <c r="G165" s="483" t="s">
        <v>5265</v>
      </c>
      <c r="H165" s="483" t="s">
        <v>4946</v>
      </c>
      <c r="I165" s="483" t="s">
        <v>4771</v>
      </c>
      <c r="J165" s="483" t="s">
        <v>6005</v>
      </c>
      <c r="K165" s="483" t="s">
        <v>6017</v>
      </c>
    </row>
    <row r="166" spans="1:11" ht="15" x14ac:dyDescent="0.25">
      <c r="A166" s="482">
        <v>3081</v>
      </c>
      <c r="B166" s="483" t="s">
        <v>554</v>
      </c>
      <c r="C166" s="483" t="s">
        <v>233</v>
      </c>
      <c r="D166" s="483" t="s">
        <v>2098</v>
      </c>
      <c r="E166" s="483" t="s">
        <v>6175</v>
      </c>
      <c r="F166" s="483" t="s">
        <v>5224</v>
      </c>
      <c r="G166" s="483" t="s">
        <v>3376</v>
      </c>
      <c r="H166" s="483" t="s">
        <v>616</v>
      </c>
      <c r="I166" s="483" t="s">
        <v>616</v>
      </c>
      <c r="J166" s="483" t="s">
        <v>6014</v>
      </c>
      <c r="K166" s="483" t="s">
        <v>6010</v>
      </c>
    </row>
    <row r="167" spans="1:11" ht="15" x14ac:dyDescent="0.25">
      <c r="A167" s="482">
        <v>3082</v>
      </c>
      <c r="B167" s="483" t="s">
        <v>3453</v>
      </c>
      <c r="C167" s="483" t="s">
        <v>449</v>
      </c>
      <c r="D167" s="483" t="s">
        <v>3394</v>
      </c>
      <c r="E167" s="483" t="s">
        <v>6177</v>
      </c>
      <c r="F167" s="483" t="s">
        <v>5226</v>
      </c>
      <c r="G167" s="483" t="s">
        <v>3376</v>
      </c>
      <c r="H167" s="483" t="s">
        <v>4954</v>
      </c>
      <c r="I167" s="483" t="s">
        <v>143</v>
      </c>
      <c r="J167" s="483" t="s">
        <v>6009</v>
      </c>
      <c r="K167" s="483" t="s">
        <v>6010</v>
      </c>
    </row>
    <row r="168" spans="1:11" ht="15" x14ac:dyDescent="0.25">
      <c r="A168" s="482">
        <v>3100</v>
      </c>
      <c r="B168" s="483" t="s">
        <v>62</v>
      </c>
      <c r="C168" s="483" t="s">
        <v>63</v>
      </c>
      <c r="D168" s="483" t="s">
        <v>64</v>
      </c>
      <c r="E168" s="483" t="s">
        <v>6174</v>
      </c>
      <c r="F168" s="483" t="s">
        <v>5223</v>
      </c>
      <c r="G168" s="483" t="s">
        <v>4759</v>
      </c>
      <c r="H168" s="483" t="s">
        <v>65</v>
      </c>
      <c r="I168" s="483" t="s">
        <v>65</v>
      </c>
      <c r="J168" s="483" t="s">
        <v>6005</v>
      </c>
      <c r="K168" s="483" t="s">
        <v>6007</v>
      </c>
    </row>
    <row r="169" spans="1:11" ht="15" x14ac:dyDescent="0.25">
      <c r="A169" s="482">
        <v>3140</v>
      </c>
      <c r="B169" s="483" t="s">
        <v>3454</v>
      </c>
      <c r="C169" s="483" t="s">
        <v>3455</v>
      </c>
      <c r="D169" s="483" t="s">
        <v>5649</v>
      </c>
      <c r="E169" s="483" t="s">
        <v>6178</v>
      </c>
      <c r="F169" s="483" t="s">
        <v>5227</v>
      </c>
      <c r="G169" s="483" t="s">
        <v>4761</v>
      </c>
      <c r="H169" s="483" t="s">
        <v>4961</v>
      </c>
      <c r="I169" s="483" t="s">
        <v>3434</v>
      </c>
      <c r="J169" s="483" t="s">
        <v>6016</v>
      </c>
      <c r="K169" s="483" t="s">
        <v>6011</v>
      </c>
    </row>
    <row r="170" spans="1:11" ht="15" x14ac:dyDescent="0.25">
      <c r="A170" s="482">
        <v>3159</v>
      </c>
      <c r="B170" s="483" t="s">
        <v>786</v>
      </c>
      <c r="C170" s="483" t="s">
        <v>138</v>
      </c>
      <c r="D170" s="483" t="s">
        <v>2463</v>
      </c>
      <c r="E170" s="483" t="s">
        <v>6176</v>
      </c>
      <c r="F170" s="483" t="s">
        <v>5225</v>
      </c>
      <c r="G170" s="483" t="s">
        <v>3376</v>
      </c>
      <c r="H170" s="483" t="s">
        <v>4948</v>
      </c>
      <c r="I170" s="483" t="s">
        <v>933</v>
      </c>
      <c r="J170" s="483" t="s">
        <v>6008</v>
      </c>
      <c r="K170" s="483" t="s">
        <v>6010</v>
      </c>
    </row>
    <row r="171" spans="1:11" ht="15" x14ac:dyDescent="0.25">
      <c r="A171" s="482">
        <v>3171</v>
      </c>
      <c r="B171" s="483" t="s">
        <v>3458</v>
      </c>
      <c r="C171" s="483" t="s">
        <v>963</v>
      </c>
      <c r="D171" s="483" t="s">
        <v>4788</v>
      </c>
      <c r="E171" s="483" t="s">
        <v>6178</v>
      </c>
      <c r="F171" s="483" t="s">
        <v>5227</v>
      </c>
      <c r="G171" s="483" t="s">
        <v>4761</v>
      </c>
      <c r="H171" s="483" t="s">
        <v>4961</v>
      </c>
      <c r="I171" s="483" t="s">
        <v>1471</v>
      </c>
      <c r="J171" s="483" t="s">
        <v>6016</v>
      </c>
      <c r="K171" s="483" t="s">
        <v>6011</v>
      </c>
    </row>
    <row r="172" spans="1:11" ht="15" x14ac:dyDescent="0.25">
      <c r="A172" s="482">
        <v>3174</v>
      </c>
      <c r="B172" s="483" t="s">
        <v>2245</v>
      </c>
      <c r="C172" s="483" t="s">
        <v>816</v>
      </c>
      <c r="D172" s="483" t="s">
        <v>3426</v>
      </c>
      <c r="E172" s="483" t="s">
        <v>6175</v>
      </c>
      <c r="F172" s="483" t="s">
        <v>5224</v>
      </c>
      <c r="G172" s="483" t="s">
        <v>3376</v>
      </c>
      <c r="H172" s="483" t="s">
        <v>4964</v>
      </c>
      <c r="I172" s="483" t="s">
        <v>1889</v>
      </c>
      <c r="J172" s="483" t="s">
        <v>6014</v>
      </c>
      <c r="K172" s="483" t="s">
        <v>6010</v>
      </c>
    </row>
    <row r="173" spans="1:11" ht="15" x14ac:dyDescent="0.25">
      <c r="A173" s="482">
        <v>3176</v>
      </c>
      <c r="B173" s="483" t="s">
        <v>363</v>
      </c>
      <c r="C173" s="483" t="s">
        <v>3326</v>
      </c>
      <c r="D173" s="483" t="s">
        <v>182</v>
      </c>
      <c r="E173" s="483" t="s">
        <v>6176</v>
      </c>
      <c r="F173" s="483" t="s">
        <v>5225</v>
      </c>
      <c r="G173" s="483" t="s">
        <v>3376</v>
      </c>
      <c r="H173" s="483" t="s">
        <v>4952</v>
      </c>
      <c r="I173" s="483" t="s">
        <v>379</v>
      </c>
      <c r="J173" s="483" t="s">
        <v>6008</v>
      </c>
      <c r="K173" s="483" t="s">
        <v>6010</v>
      </c>
    </row>
    <row r="174" spans="1:11" ht="15" x14ac:dyDescent="0.25">
      <c r="A174" s="482">
        <v>3188</v>
      </c>
      <c r="B174" s="483" t="s">
        <v>2176</v>
      </c>
      <c r="C174" s="483" t="s">
        <v>2177</v>
      </c>
      <c r="D174" s="483" t="s">
        <v>103</v>
      </c>
      <c r="E174" s="483" t="s">
        <v>6175</v>
      </c>
      <c r="F174" s="483" t="s">
        <v>5224</v>
      </c>
      <c r="G174" s="483" t="s">
        <v>3376</v>
      </c>
      <c r="H174" s="483" t="s">
        <v>616</v>
      </c>
      <c r="I174" s="483" t="s">
        <v>3459</v>
      </c>
      <c r="J174" s="483" t="s">
        <v>6014</v>
      </c>
      <c r="K174" s="483" t="s">
        <v>6010</v>
      </c>
    </row>
    <row r="175" spans="1:11" ht="15" x14ac:dyDescent="0.25">
      <c r="A175" s="482">
        <v>3193</v>
      </c>
      <c r="B175" s="483" t="s">
        <v>2543</v>
      </c>
      <c r="C175" s="483" t="s">
        <v>892</v>
      </c>
      <c r="D175" s="483" t="s">
        <v>3390</v>
      </c>
      <c r="E175" s="483" t="s">
        <v>6175</v>
      </c>
      <c r="F175" s="483" t="s">
        <v>5224</v>
      </c>
      <c r="G175" s="483" t="s">
        <v>3376</v>
      </c>
      <c r="H175" s="483" t="s">
        <v>4955</v>
      </c>
      <c r="I175" s="483" t="s">
        <v>3391</v>
      </c>
      <c r="J175" s="483" t="s">
        <v>6014</v>
      </c>
      <c r="K175" s="483" t="s">
        <v>6010</v>
      </c>
    </row>
    <row r="176" spans="1:11" ht="15" x14ac:dyDescent="0.25">
      <c r="A176" s="482">
        <v>3199</v>
      </c>
      <c r="B176" s="483" t="s">
        <v>665</v>
      </c>
      <c r="C176" s="483" t="s">
        <v>248</v>
      </c>
      <c r="D176" s="483" t="s">
        <v>69</v>
      </c>
      <c r="E176" s="483" t="s">
        <v>6176</v>
      </c>
      <c r="F176" s="483" t="s">
        <v>5225</v>
      </c>
      <c r="G176" s="483" t="s">
        <v>4759</v>
      </c>
      <c r="H176" s="483" t="s">
        <v>4947</v>
      </c>
      <c r="I176" s="483" t="s">
        <v>3403</v>
      </c>
      <c r="J176" s="483" t="s">
        <v>6008</v>
      </c>
      <c r="K176" s="483" t="s">
        <v>6007</v>
      </c>
    </row>
    <row r="177" spans="1:11" ht="15" x14ac:dyDescent="0.25">
      <c r="A177" s="482">
        <v>3211</v>
      </c>
      <c r="B177" s="483" t="s">
        <v>1580</v>
      </c>
      <c r="C177" s="483" t="s">
        <v>170</v>
      </c>
      <c r="D177" s="483" t="s">
        <v>72</v>
      </c>
      <c r="E177" s="483" t="s">
        <v>6175</v>
      </c>
      <c r="F177" s="483" t="s">
        <v>5224</v>
      </c>
      <c r="G177" s="483" t="s">
        <v>3376</v>
      </c>
      <c r="H177" s="483" t="s">
        <v>4955</v>
      </c>
      <c r="I177" s="483" t="s">
        <v>3388</v>
      </c>
      <c r="J177" s="483" t="s">
        <v>6014</v>
      </c>
      <c r="K177" s="483" t="s">
        <v>6010</v>
      </c>
    </row>
    <row r="178" spans="1:11" ht="15" x14ac:dyDescent="0.25">
      <c r="A178" s="482">
        <v>3212</v>
      </c>
      <c r="B178" s="483" t="s">
        <v>646</v>
      </c>
      <c r="C178" s="483" t="s">
        <v>1269</v>
      </c>
      <c r="D178" s="483" t="s">
        <v>72</v>
      </c>
      <c r="E178" s="483" t="s">
        <v>6175</v>
      </c>
      <c r="F178" s="483" t="s">
        <v>5224</v>
      </c>
      <c r="G178" s="483" t="s">
        <v>3376</v>
      </c>
      <c r="H178" s="483" t="s">
        <v>4964</v>
      </c>
      <c r="I178" s="483" t="s">
        <v>1889</v>
      </c>
      <c r="J178" s="483" t="s">
        <v>6014</v>
      </c>
      <c r="K178" s="483" t="s">
        <v>6010</v>
      </c>
    </row>
    <row r="179" spans="1:11" ht="15" x14ac:dyDescent="0.25">
      <c r="A179" s="482">
        <v>3217</v>
      </c>
      <c r="B179" s="483" t="s">
        <v>1122</v>
      </c>
      <c r="C179" s="483" t="s">
        <v>435</v>
      </c>
      <c r="D179" s="483" t="s">
        <v>3460</v>
      </c>
      <c r="E179" s="483" t="s">
        <v>6177</v>
      </c>
      <c r="F179" s="483" t="s">
        <v>5226</v>
      </c>
      <c r="G179" s="483" t="s">
        <v>3376</v>
      </c>
      <c r="H179" s="483" t="s">
        <v>4948</v>
      </c>
      <c r="I179" s="483" t="s">
        <v>933</v>
      </c>
      <c r="J179" s="483" t="s">
        <v>6009</v>
      </c>
      <c r="K179" s="483" t="s">
        <v>6010</v>
      </c>
    </row>
    <row r="180" spans="1:11" ht="15" x14ac:dyDescent="0.25">
      <c r="A180" s="482">
        <v>3228</v>
      </c>
      <c r="B180" s="483" t="s">
        <v>133</v>
      </c>
      <c r="C180" s="483" t="s">
        <v>134</v>
      </c>
      <c r="D180" s="483" t="s">
        <v>72</v>
      </c>
      <c r="E180" s="483" t="s">
        <v>6175</v>
      </c>
      <c r="F180" s="483" t="s">
        <v>5224</v>
      </c>
      <c r="G180" s="483" t="s">
        <v>3376</v>
      </c>
      <c r="H180" s="483" t="s">
        <v>4955</v>
      </c>
      <c r="I180" s="483" t="s">
        <v>3388</v>
      </c>
      <c r="J180" s="483" t="s">
        <v>6014</v>
      </c>
      <c r="K180" s="483" t="s">
        <v>6010</v>
      </c>
    </row>
    <row r="181" spans="1:11" ht="15" x14ac:dyDescent="0.25">
      <c r="A181" s="482">
        <v>3238</v>
      </c>
      <c r="B181" s="483" t="s">
        <v>1518</v>
      </c>
      <c r="C181" s="483" t="s">
        <v>328</v>
      </c>
      <c r="D181" s="483" t="s">
        <v>2098</v>
      </c>
      <c r="E181" s="483" t="s">
        <v>6175</v>
      </c>
      <c r="F181" s="483" t="s">
        <v>5224</v>
      </c>
      <c r="G181" s="483" t="s">
        <v>3376</v>
      </c>
      <c r="H181" s="483" t="s">
        <v>4950</v>
      </c>
      <c r="I181" s="483" t="s">
        <v>183</v>
      </c>
      <c r="J181" s="483" t="s">
        <v>6014</v>
      </c>
      <c r="K181" s="483" t="s">
        <v>6010</v>
      </c>
    </row>
    <row r="182" spans="1:11" ht="15" x14ac:dyDescent="0.25">
      <c r="A182" s="482">
        <v>3270</v>
      </c>
      <c r="B182" s="483" t="s">
        <v>2456</v>
      </c>
      <c r="C182" s="483" t="s">
        <v>3461</v>
      </c>
      <c r="D182" s="483" t="s">
        <v>2098</v>
      </c>
      <c r="E182" s="483" t="s">
        <v>6175</v>
      </c>
      <c r="F182" s="483" t="s">
        <v>5224</v>
      </c>
      <c r="G182" s="483" t="s">
        <v>4759</v>
      </c>
      <c r="H182" s="483" t="s">
        <v>4947</v>
      </c>
      <c r="I182" s="483" t="s">
        <v>3403</v>
      </c>
      <c r="J182" s="483" t="s">
        <v>6014</v>
      </c>
      <c r="K182" s="483" t="s">
        <v>6007</v>
      </c>
    </row>
    <row r="183" spans="1:11" ht="15" x14ac:dyDescent="0.25">
      <c r="A183" s="482">
        <v>3275</v>
      </c>
      <c r="B183" s="483" t="s">
        <v>729</v>
      </c>
      <c r="C183" s="483" t="s">
        <v>147</v>
      </c>
      <c r="D183" s="483" t="s">
        <v>2098</v>
      </c>
      <c r="E183" s="483" t="s">
        <v>6175</v>
      </c>
      <c r="F183" s="483" t="s">
        <v>5224</v>
      </c>
      <c r="G183" s="483" t="s">
        <v>3376</v>
      </c>
      <c r="H183" s="483" t="s">
        <v>4962</v>
      </c>
      <c r="I183" s="483" t="s">
        <v>258</v>
      </c>
      <c r="J183" s="483" t="s">
        <v>6014</v>
      </c>
      <c r="K183" s="483" t="s">
        <v>6010</v>
      </c>
    </row>
    <row r="184" spans="1:11" ht="15" x14ac:dyDescent="0.25">
      <c r="A184" s="482">
        <v>3278</v>
      </c>
      <c r="B184" s="483" t="s">
        <v>1925</v>
      </c>
      <c r="C184" s="483" t="s">
        <v>147</v>
      </c>
      <c r="D184" s="483" t="s">
        <v>4784</v>
      </c>
      <c r="E184" s="483" t="s">
        <v>6178</v>
      </c>
      <c r="F184" s="483" t="s">
        <v>5227</v>
      </c>
      <c r="G184" s="483" t="s">
        <v>4761</v>
      </c>
      <c r="H184" s="483" t="s">
        <v>4961</v>
      </c>
      <c r="I184" s="483" t="s">
        <v>3434</v>
      </c>
      <c r="J184" s="483" t="s">
        <v>6016</v>
      </c>
      <c r="K184" s="483" t="s">
        <v>6011</v>
      </c>
    </row>
    <row r="185" spans="1:11" ht="15" x14ac:dyDescent="0.25">
      <c r="A185" s="482">
        <v>3290</v>
      </c>
      <c r="B185" s="483" t="s">
        <v>1348</v>
      </c>
      <c r="C185" s="483" t="s">
        <v>281</v>
      </c>
      <c r="D185" s="483" t="s">
        <v>103</v>
      </c>
      <c r="E185" s="483" t="s">
        <v>6175</v>
      </c>
      <c r="F185" s="483" t="s">
        <v>5224</v>
      </c>
      <c r="G185" s="483" t="s">
        <v>4761</v>
      </c>
      <c r="H185" s="483" t="s">
        <v>1689</v>
      </c>
      <c r="I185" s="483" t="s">
        <v>5784</v>
      </c>
      <c r="J185" s="483" t="s">
        <v>6014</v>
      </c>
      <c r="K185" s="483" t="s">
        <v>6011</v>
      </c>
    </row>
    <row r="186" spans="1:11" ht="15" x14ac:dyDescent="0.25">
      <c r="A186" s="482">
        <v>3293</v>
      </c>
      <c r="B186" s="483" t="s">
        <v>1086</v>
      </c>
      <c r="C186" s="483" t="s">
        <v>277</v>
      </c>
      <c r="D186" s="483" t="s">
        <v>1087</v>
      </c>
      <c r="E186" s="483" t="s">
        <v>6175</v>
      </c>
      <c r="F186" s="483" t="s">
        <v>5224</v>
      </c>
      <c r="G186" s="483" t="s">
        <v>4759</v>
      </c>
      <c r="H186" s="483" t="s">
        <v>4947</v>
      </c>
      <c r="I186" s="483" t="s">
        <v>836</v>
      </c>
      <c r="J186" s="483" t="s">
        <v>6014</v>
      </c>
      <c r="K186" s="483" t="s">
        <v>6007</v>
      </c>
    </row>
    <row r="187" spans="1:11" ht="15" x14ac:dyDescent="0.25">
      <c r="A187" s="482">
        <v>3300</v>
      </c>
      <c r="B187" s="483" t="s">
        <v>967</v>
      </c>
      <c r="C187" s="483" t="s">
        <v>968</v>
      </c>
      <c r="D187" s="483" t="s">
        <v>103</v>
      </c>
      <c r="E187" s="483" t="s">
        <v>6175</v>
      </c>
      <c r="F187" s="483" t="s">
        <v>5224</v>
      </c>
      <c r="G187" s="483" t="s">
        <v>3376</v>
      </c>
      <c r="H187" s="483" t="s">
        <v>4952</v>
      </c>
      <c r="I187" s="483" t="s">
        <v>379</v>
      </c>
      <c r="J187" s="483" t="s">
        <v>6014</v>
      </c>
      <c r="K187" s="483" t="s">
        <v>6010</v>
      </c>
    </row>
    <row r="188" spans="1:11" ht="15" x14ac:dyDescent="0.25">
      <c r="A188" s="482">
        <v>3304</v>
      </c>
      <c r="B188" s="483" t="s">
        <v>3462</v>
      </c>
      <c r="C188" s="483" t="s">
        <v>695</v>
      </c>
      <c r="D188" s="483" t="s">
        <v>4789</v>
      </c>
      <c r="E188" s="483" t="s">
        <v>6179</v>
      </c>
      <c r="F188" s="483" t="s">
        <v>5228</v>
      </c>
      <c r="G188" s="483" t="s">
        <v>5265</v>
      </c>
      <c r="H188" s="483" t="s">
        <v>4946</v>
      </c>
      <c r="I188" s="483" t="s">
        <v>4771</v>
      </c>
      <c r="J188" s="483" t="s">
        <v>6016</v>
      </c>
      <c r="K188" s="483" t="s">
        <v>6017</v>
      </c>
    </row>
    <row r="189" spans="1:11" ht="15" x14ac:dyDescent="0.25">
      <c r="A189" s="482">
        <v>3313</v>
      </c>
      <c r="B189" s="483" t="s">
        <v>1854</v>
      </c>
      <c r="C189" s="483" t="s">
        <v>3464</v>
      </c>
      <c r="D189" s="483" t="s">
        <v>570</v>
      </c>
      <c r="E189" s="483" t="s">
        <v>6177</v>
      </c>
      <c r="F189" s="483" t="s">
        <v>5226</v>
      </c>
      <c r="G189" s="483" t="s">
        <v>3376</v>
      </c>
      <c r="H189" s="483" t="s">
        <v>4957</v>
      </c>
      <c r="I189" s="483" t="s">
        <v>6255</v>
      </c>
      <c r="J189" s="483" t="s">
        <v>6009</v>
      </c>
      <c r="K189" s="483" t="s">
        <v>6010</v>
      </c>
    </row>
    <row r="190" spans="1:11" ht="15" x14ac:dyDescent="0.25">
      <c r="A190" s="482">
        <v>3327</v>
      </c>
      <c r="B190" s="483" t="s">
        <v>294</v>
      </c>
      <c r="C190" s="483" t="s">
        <v>2458</v>
      </c>
      <c r="D190" s="483" t="s">
        <v>2463</v>
      </c>
      <c r="E190" s="483" t="s">
        <v>6176</v>
      </c>
      <c r="F190" s="483" t="s">
        <v>5225</v>
      </c>
      <c r="G190" s="483" t="s">
        <v>3376</v>
      </c>
      <c r="H190" s="483" t="s">
        <v>4948</v>
      </c>
      <c r="I190" s="483" t="s">
        <v>933</v>
      </c>
      <c r="J190" s="483" t="s">
        <v>6008</v>
      </c>
      <c r="K190" s="483" t="s">
        <v>6010</v>
      </c>
    </row>
    <row r="191" spans="1:11" ht="15" x14ac:dyDescent="0.25">
      <c r="A191" s="482">
        <v>3361</v>
      </c>
      <c r="B191" s="483" t="s">
        <v>1542</v>
      </c>
      <c r="C191" s="483" t="s">
        <v>1543</v>
      </c>
      <c r="D191" s="483" t="s">
        <v>972</v>
      </c>
      <c r="E191" s="483" t="s">
        <v>6174</v>
      </c>
      <c r="F191" s="483" t="s">
        <v>5223</v>
      </c>
      <c r="G191" s="483" t="s">
        <v>4761</v>
      </c>
      <c r="H191" s="483" t="s">
        <v>1689</v>
      </c>
      <c r="I191" s="483" t="s">
        <v>1227</v>
      </c>
      <c r="J191" s="483" t="s">
        <v>6005</v>
      </c>
      <c r="K191" s="483" t="s">
        <v>6011</v>
      </c>
    </row>
    <row r="192" spans="1:11" ht="15" x14ac:dyDescent="0.25">
      <c r="A192" s="482">
        <v>3366</v>
      </c>
      <c r="B192" s="483" t="s">
        <v>962</v>
      </c>
      <c r="C192" s="483" t="s">
        <v>963</v>
      </c>
      <c r="D192" s="483" t="s">
        <v>964</v>
      </c>
      <c r="E192" s="483" t="s">
        <v>6174</v>
      </c>
      <c r="F192" s="483" t="s">
        <v>5223</v>
      </c>
      <c r="G192" s="483" t="s">
        <v>5264</v>
      </c>
      <c r="H192" s="483" t="s">
        <v>965</v>
      </c>
      <c r="I192" s="483" t="s">
        <v>965</v>
      </c>
      <c r="J192" s="483" t="s">
        <v>6005</v>
      </c>
      <c r="K192" s="483" t="s">
        <v>6018</v>
      </c>
    </row>
    <row r="193" spans="1:11" ht="15" x14ac:dyDescent="0.25">
      <c r="A193" s="482">
        <v>3375</v>
      </c>
      <c r="B193" s="483" t="s">
        <v>689</v>
      </c>
      <c r="C193" s="483" t="s">
        <v>2385</v>
      </c>
      <c r="D193" s="483" t="s">
        <v>517</v>
      </c>
      <c r="E193" s="483" t="s">
        <v>6174</v>
      </c>
      <c r="F193" s="483" t="s">
        <v>5223</v>
      </c>
      <c r="G193" s="483" t="s">
        <v>4761</v>
      </c>
      <c r="H193" s="483" t="s">
        <v>4961</v>
      </c>
      <c r="I193" s="483" t="s">
        <v>3402</v>
      </c>
      <c r="J193" s="483" t="s">
        <v>6005</v>
      </c>
      <c r="K193" s="483" t="s">
        <v>6011</v>
      </c>
    </row>
    <row r="194" spans="1:11" ht="15" x14ac:dyDescent="0.25">
      <c r="A194" s="482">
        <v>3379</v>
      </c>
      <c r="B194" s="483" t="s">
        <v>601</v>
      </c>
      <c r="C194" s="483" t="s">
        <v>603</v>
      </c>
      <c r="D194" s="483" t="s">
        <v>103</v>
      </c>
      <c r="E194" s="483" t="s">
        <v>6175</v>
      </c>
      <c r="F194" s="483" t="s">
        <v>5224</v>
      </c>
      <c r="G194" s="483" t="s">
        <v>3376</v>
      </c>
      <c r="H194" s="483" t="s">
        <v>4962</v>
      </c>
      <c r="I194" s="483" t="s">
        <v>258</v>
      </c>
      <c r="J194" s="483" t="s">
        <v>6014</v>
      </c>
      <c r="K194" s="483" t="s">
        <v>6010</v>
      </c>
    </row>
    <row r="195" spans="1:11" ht="15" x14ac:dyDescent="0.25">
      <c r="A195" s="482">
        <v>3380</v>
      </c>
      <c r="B195" s="483" t="s">
        <v>474</v>
      </c>
      <c r="C195" s="483" t="s">
        <v>3325</v>
      </c>
      <c r="D195" s="483" t="s">
        <v>3378</v>
      </c>
      <c r="E195" s="483" t="s">
        <v>6176</v>
      </c>
      <c r="F195" s="483" t="s">
        <v>5225</v>
      </c>
      <c r="G195" s="483" t="s">
        <v>3376</v>
      </c>
      <c r="H195" s="483" t="s">
        <v>4949</v>
      </c>
      <c r="I195" s="483" t="s">
        <v>282</v>
      </c>
      <c r="J195" s="483" t="s">
        <v>6008</v>
      </c>
      <c r="K195" s="483" t="s">
        <v>6010</v>
      </c>
    </row>
    <row r="196" spans="1:11" ht="15" x14ac:dyDescent="0.25">
      <c r="A196" s="482">
        <v>3384</v>
      </c>
      <c r="B196" s="483" t="s">
        <v>2283</v>
      </c>
      <c r="C196" s="483" t="s">
        <v>597</v>
      </c>
      <c r="D196" s="483" t="s">
        <v>517</v>
      </c>
      <c r="E196" s="483" t="s">
        <v>6174</v>
      </c>
      <c r="F196" s="483" t="s">
        <v>5223</v>
      </c>
      <c r="G196" s="483" t="s">
        <v>3376</v>
      </c>
      <c r="H196" s="483" t="s">
        <v>4970</v>
      </c>
      <c r="I196" s="483" t="s">
        <v>339</v>
      </c>
      <c r="J196" s="483" t="s">
        <v>6005</v>
      </c>
      <c r="K196" s="483" t="s">
        <v>6010</v>
      </c>
    </row>
    <row r="197" spans="1:11" ht="15" x14ac:dyDescent="0.25">
      <c r="A197" s="482">
        <v>3399</v>
      </c>
      <c r="B197" s="483" t="s">
        <v>3465</v>
      </c>
      <c r="C197" s="483" t="s">
        <v>3466</v>
      </c>
      <c r="D197" s="483" t="s">
        <v>3467</v>
      </c>
      <c r="E197" s="483" t="s">
        <v>6178</v>
      </c>
      <c r="F197" s="483" t="s">
        <v>5227</v>
      </c>
      <c r="G197" s="483" t="s">
        <v>4761</v>
      </c>
      <c r="H197" s="483" t="s">
        <v>4961</v>
      </c>
      <c r="I197" s="483" t="s">
        <v>3468</v>
      </c>
      <c r="J197" s="483" t="s">
        <v>6016</v>
      </c>
      <c r="K197" s="483" t="s">
        <v>6011</v>
      </c>
    </row>
    <row r="198" spans="1:11" ht="15" x14ac:dyDescent="0.25">
      <c r="A198" s="482">
        <v>3421</v>
      </c>
      <c r="B198" s="483" t="s">
        <v>1854</v>
      </c>
      <c r="C198" s="483" t="s">
        <v>447</v>
      </c>
      <c r="D198" s="483" t="s">
        <v>2098</v>
      </c>
      <c r="E198" s="483" t="s">
        <v>6175</v>
      </c>
      <c r="F198" s="483" t="s">
        <v>5224</v>
      </c>
      <c r="G198" s="483" t="s">
        <v>4761</v>
      </c>
      <c r="H198" s="483" t="s">
        <v>4961</v>
      </c>
      <c r="I198" s="483" t="s">
        <v>1471</v>
      </c>
      <c r="J198" s="483" t="s">
        <v>6014</v>
      </c>
      <c r="K198" s="483" t="s">
        <v>6011</v>
      </c>
    </row>
    <row r="199" spans="1:11" ht="15" x14ac:dyDescent="0.25">
      <c r="A199" s="482">
        <v>3447</v>
      </c>
      <c r="B199" s="483" t="s">
        <v>1258</v>
      </c>
      <c r="C199" s="483" t="s">
        <v>519</v>
      </c>
      <c r="D199" s="483" t="s">
        <v>1095</v>
      </c>
      <c r="E199" s="483" t="s">
        <v>6176</v>
      </c>
      <c r="F199" s="483" t="s">
        <v>5225</v>
      </c>
      <c r="G199" s="483" t="s">
        <v>3376</v>
      </c>
      <c r="H199" s="483" t="s">
        <v>4950</v>
      </c>
      <c r="I199" s="483" t="s">
        <v>183</v>
      </c>
      <c r="J199" s="483" t="s">
        <v>6008</v>
      </c>
      <c r="K199" s="483" t="s">
        <v>6010</v>
      </c>
    </row>
    <row r="200" spans="1:11" ht="15" x14ac:dyDescent="0.25">
      <c r="A200" s="482">
        <v>3450</v>
      </c>
      <c r="B200" s="483" t="s">
        <v>1702</v>
      </c>
      <c r="C200" s="483" t="s">
        <v>1703</v>
      </c>
      <c r="D200" s="483" t="s">
        <v>972</v>
      </c>
      <c r="E200" s="483" t="s">
        <v>6174</v>
      </c>
      <c r="F200" s="483" t="s">
        <v>5223</v>
      </c>
      <c r="G200" s="483" t="s">
        <v>4759</v>
      </c>
      <c r="H200" s="483" t="s">
        <v>4972</v>
      </c>
      <c r="I200" s="483" t="s">
        <v>3469</v>
      </c>
      <c r="J200" s="483" t="s">
        <v>6005</v>
      </c>
      <c r="K200" s="483" t="s">
        <v>6007</v>
      </c>
    </row>
    <row r="201" spans="1:11" ht="15" x14ac:dyDescent="0.25">
      <c r="A201" s="482">
        <v>3466</v>
      </c>
      <c r="B201" s="483" t="s">
        <v>3470</v>
      </c>
      <c r="C201" s="483" t="s">
        <v>3146</v>
      </c>
      <c r="D201" s="483" t="s">
        <v>4772</v>
      </c>
      <c r="E201" s="483" t="s">
        <v>6178</v>
      </c>
      <c r="F201" s="483" t="s">
        <v>5227</v>
      </c>
      <c r="G201" s="483" t="s">
        <v>4761</v>
      </c>
      <c r="H201" s="483" t="s">
        <v>4961</v>
      </c>
      <c r="I201" s="483" t="s">
        <v>3434</v>
      </c>
      <c r="J201" s="483" t="s">
        <v>6016</v>
      </c>
      <c r="K201" s="483" t="s">
        <v>6011</v>
      </c>
    </row>
    <row r="202" spans="1:11" ht="15" x14ac:dyDescent="0.25">
      <c r="A202" s="482">
        <v>3473</v>
      </c>
      <c r="B202" s="483" t="s">
        <v>2459</v>
      </c>
      <c r="C202" s="483" t="s">
        <v>277</v>
      </c>
      <c r="D202" s="483" t="s">
        <v>72</v>
      </c>
      <c r="E202" s="483" t="s">
        <v>6175</v>
      </c>
      <c r="F202" s="483" t="s">
        <v>5224</v>
      </c>
      <c r="G202" s="483" t="s">
        <v>4761</v>
      </c>
      <c r="H202" s="483" t="s">
        <v>1689</v>
      </c>
      <c r="I202" s="483" t="s">
        <v>5744</v>
      </c>
      <c r="J202" s="483" t="s">
        <v>6014</v>
      </c>
      <c r="K202" s="483" t="s">
        <v>6011</v>
      </c>
    </row>
    <row r="203" spans="1:11" ht="15" x14ac:dyDescent="0.25">
      <c r="A203" s="482">
        <v>3480</v>
      </c>
      <c r="B203" s="483" t="s">
        <v>2709</v>
      </c>
      <c r="C203" s="483" t="s">
        <v>592</v>
      </c>
      <c r="D203" s="483" t="s">
        <v>641</v>
      </c>
      <c r="E203" s="483" t="s">
        <v>6176</v>
      </c>
      <c r="F203" s="483" t="s">
        <v>5225</v>
      </c>
      <c r="G203" s="483" t="s">
        <v>3376</v>
      </c>
      <c r="H203" s="483" t="s">
        <v>209</v>
      </c>
      <c r="I203" s="483" t="s">
        <v>209</v>
      </c>
      <c r="J203" s="483" t="s">
        <v>6008</v>
      </c>
      <c r="K203" s="483" t="s">
        <v>6010</v>
      </c>
    </row>
    <row r="204" spans="1:11" ht="15" x14ac:dyDescent="0.25">
      <c r="A204" s="482">
        <v>3483</v>
      </c>
      <c r="B204" s="483" t="s">
        <v>1175</v>
      </c>
      <c r="C204" s="483" t="s">
        <v>1177</v>
      </c>
      <c r="D204" s="483" t="s">
        <v>69</v>
      </c>
      <c r="E204" s="483" t="s">
        <v>6176</v>
      </c>
      <c r="F204" s="483" t="s">
        <v>5225</v>
      </c>
      <c r="G204" s="483" t="s">
        <v>4759</v>
      </c>
      <c r="H204" s="483" t="s">
        <v>65</v>
      </c>
      <c r="I204" s="483" t="s">
        <v>65</v>
      </c>
      <c r="J204" s="483" t="s">
        <v>6008</v>
      </c>
      <c r="K204" s="483" t="s">
        <v>6007</v>
      </c>
    </row>
    <row r="205" spans="1:11" ht="15" x14ac:dyDescent="0.25">
      <c r="A205" s="482">
        <v>3484</v>
      </c>
      <c r="B205" s="483" t="s">
        <v>1854</v>
      </c>
      <c r="C205" s="483" t="s">
        <v>336</v>
      </c>
      <c r="D205" s="483" t="s">
        <v>1074</v>
      </c>
      <c r="E205" s="483" t="s">
        <v>6177</v>
      </c>
      <c r="F205" s="483" t="s">
        <v>5226</v>
      </c>
      <c r="G205" s="483" t="s">
        <v>3376</v>
      </c>
      <c r="H205" s="483" t="s">
        <v>4952</v>
      </c>
      <c r="I205" s="483" t="s">
        <v>379</v>
      </c>
      <c r="J205" s="483" t="s">
        <v>6009</v>
      </c>
      <c r="K205" s="483" t="s">
        <v>6010</v>
      </c>
    </row>
    <row r="206" spans="1:11" ht="15" x14ac:dyDescent="0.25">
      <c r="A206" s="482">
        <v>3492</v>
      </c>
      <c r="B206" s="483" t="s">
        <v>1885</v>
      </c>
      <c r="C206" s="483" t="s">
        <v>231</v>
      </c>
      <c r="D206" s="483" t="s">
        <v>1888</v>
      </c>
      <c r="E206" s="483" t="s">
        <v>6177</v>
      </c>
      <c r="F206" s="483" t="s">
        <v>5226</v>
      </c>
      <c r="G206" s="483" t="s">
        <v>3376</v>
      </c>
      <c r="H206" s="483" t="s">
        <v>4973</v>
      </c>
      <c r="I206" s="483" t="s">
        <v>171</v>
      </c>
      <c r="J206" s="483" t="s">
        <v>6009</v>
      </c>
      <c r="K206" s="483" t="s">
        <v>6010</v>
      </c>
    </row>
    <row r="207" spans="1:11" ht="15" x14ac:dyDescent="0.25">
      <c r="A207" s="482">
        <v>3521</v>
      </c>
      <c r="B207" s="483" t="s">
        <v>3472</v>
      </c>
      <c r="C207" s="483" t="s">
        <v>997</v>
      </c>
      <c r="D207" s="483" t="s">
        <v>3395</v>
      </c>
      <c r="E207" s="483" t="s">
        <v>6181</v>
      </c>
      <c r="F207" s="483" t="s">
        <v>5230</v>
      </c>
      <c r="G207" s="483" t="s">
        <v>3376</v>
      </c>
      <c r="H207" s="483" t="s">
        <v>209</v>
      </c>
      <c r="I207" s="483" t="s">
        <v>209</v>
      </c>
      <c r="J207" s="483" t="s">
        <v>6016</v>
      </c>
      <c r="K207" s="483" t="s">
        <v>6010</v>
      </c>
    </row>
    <row r="208" spans="1:11" ht="15" x14ac:dyDescent="0.25">
      <c r="A208" s="482">
        <v>3534</v>
      </c>
      <c r="B208" s="483" t="s">
        <v>2219</v>
      </c>
      <c r="C208" s="483" t="s">
        <v>935</v>
      </c>
      <c r="D208" s="483" t="s">
        <v>1095</v>
      </c>
      <c r="E208" s="483" t="s">
        <v>6176</v>
      </c>
      <c r="F208" s="483" t="s">
        <v>5225</v>
      </c>
      <c r="G208" s="483" t="s">
        <v>3376</v>
      </c>
      <c r="H208" s="483" t="s">
        <v>4949</v>
      </c>
      <c r="I208" s="483" t="s">
        <v>282</v>
      </c>
      <c r="J208" s="483" t="s">
        <v>6008</v>
      </c>
      <c r="K208" s="483" t="s">
        <v>6010</v>
      </c>
    </row>
    <row r="209" spans="1:11" ht="15" x14ac:dyDescent="0.25">
      <c r="A209" s="482">
        <v>3554</v>
      </c>
      <c r="B209" s="483" t="s">
        <v>530</v>
      </c>
      <c r="C209" s="483" t="s">
        <v>423</v>
      </c>
      <c r="D209" s="483" t="s">
        <v>532</v>
      </c>
      <c r="E209" s="483" t="s">
        <v>6179</v>
      </c>
      <c r="F209" s="483" t="s">
        <v>5228</v>
      </c>
      <c r="G209" s="483" t="s">
        <v>5265</v>
      </c>
      <c r="H209" s="483" t="s">
        <v>4956</v>
      </c>
      <c r="I209" s="483" t="s">
        <v>55</v>
      </c>
      <c r="J209" s="483" t="s">
        <v>6016</v>
      </c>
      <c r="K209" s="483" t="s">
        <v>6017</v>
      </c>
    </row>
    <row r="210" spans="1:11" ht="15" x14ac:dyDescent="0.25">
      <c r="A210" s="482">
        <v>3611</v>
      </c>
      <c r="B210" s="483" t="s">
        <v>1332</v>
      </c>
      <c r="C210" s="483" t="s">
        <v>368</v>
      </c>
      <c r="D210" s="483" t="s">
        <v>2098</v>
      </c>
      <c r="E210" s="483" t="s">
        <v>6175</v>
      </c>
      <c r="F210" s="483" t="s">
        <v>5224</v>
      </c>
      <c r="G210" s="483" t="s">
        <v>4759</v>
      </c>
      <c r="H210" s="483" t="s">
        <v>4947</v>
      </c>
      <c r="I210" s="483" t="s">
        <v>43</v>
      </c>
      <c r="J210" s="483" t="s">
        <v>6014</v>
      </c>
      <c r="K210" s="483" t="s">
        <v>6007</v>
      </c>
    </row>
    <row r="211" spans="1:11" ht="15" x14ac:dyDescent="0.25">
      <c r="A211" s="482">
        <v>3621</v>
      </c>
      <c r="B211" s="483" t="s">
        <v>2500</v>
      </c>
      <c r="C211" s="483" t="s">
        <v>564</v>
      </c>
      <c r="D211" s="483" t="s">
        <v>103</v>
      </c>
      <c r="E211" s="483" t="s">
        <v>6175</v>
      </c>
      <c r="F211" s="483" t="s">
        <v>5224</v>
      </c>
      <c r="G211" s="483" t="s">
        <v>4759</v>
      </c>
      <c r="H211" s="483" t="s">
        <v>4947</v>
      </c>
      <c r="I211" s="483" t="s">
        <v>61</v>
      </c>
      <c r="J211" s="483" t="s">
        <v>6014</v>
      </c>
      <c r="K211" s="483" t="s">
        <v>6007</v>
      </c>
    </row>
    <row r="212" spans="1:11" ht="15" x14ac:dyDescent="0.25">
      <c r="A212" s="482">
        <v>3648</v>
      </c>
      <c r="B212" s="483" t="s">
        <v>1263</v>
      </c>
      <c r="C212" s="483" t="s">
        <v>949</v>
      </c>
      <c r="D212" s="483" t="s">
        <v>972</v>
      </c>
      <c r="E212" s="483" t="s">
        <v>6174</v>
      </c>
      <c r="F212" s="483" t="s">
        <v>5223</v>
      </c>
      <c r="G212" s="483" t="s">
        <v>3376</v>
      </c>
      <c r="H212" s="483" t="s">
        <v>4959</v>
      </c>
      <c r="I212" s="483" t="s">
        <v>3425</v>
      </c>
      <c r="J212" s="483" t="s">
        <v>6005</v>
      </c>
      <c r="K212" s="483" t="s">
        <v>6010</v>
      </c>
    </row>
    <row r="213" spans="1:11" ht="15" x14ac:dyDescent="0.25">
      <c r="A213" s="482">
        <v>3665</v>
      </c>
      <c r="B213" s="483" t="s">
        <v>288</v>
      </c>
      <c r="C213" s="483" t="s">
        <v>289</v>
      </c>
      <c r="D213" s="483" t="s">
        <v>3395</v>
      </c>
      <c r="E213" s="483" t="s">
        <v>6181</v>
      </c>
      <c r="F213" s="483" t="s">
        <v>5230</v>
      </c>
      <c r="G213" s="483" t="s">
        <v>3376</v>
      </c>
      <c r="H213" s="483" t="s">
        <v>209</v>
      </c>
      <c r="I213" s="483" t="s">
        <v>209</v>
      </c>
      <c r="J213" s="483" t="s">
        <v>6016</v>
      </c>
      <c r="K213" s="483" t="s">
        <v>6010</v>
      </c>
    </row>
    <row r="214" spans="1:11" ht="15" x14ac:dyDescent="0.25">
      <c r="A214" s="482">
        <v>3670</v>
      </c>
      <c r="B214" s="483" t="s">
        <v>1175</v>
      </c>
      <c r="C214" s="483" t="s">
        <v>276</v>
      </c>
      <c r="D214" s="483" t="s">
        <v>69</v>
      </c>
      <c r="E214" s="483" t="s">
        <v>6176</v>
      </c>
      <c r="F214" s="483" t="s">
        <v>5225</v>
      </c>
      <c r="G214" s="483" t="s">
        <v>4759</v>
      </c>
      <c r="H214" s="483" t="s">
        <v>65</v>
      </c>
      <c r="I214" s="483" t="s">
        <v>65</v>
      </c>
      <c r="J214" s="483" t="s">
        <v>6008</v>
      </c>
      <c r="K214" s="483" t="s">
        <v>6007</v>
      </c>
    </row>
    <row r="215" spans="1:11" ht="15" x14ac:dyDescent="0.25">
      <c r="A215" s="482">
        <v>3681</v>
      </c>
      <c r="B215" s="483" t="s">
        <v>136</v>
      </c>
      <c r="C215" s="483" t="s">
        <v>139</v>
      </c>
      <c r="D215" s="483" t="s">
        <v>570</v>
      </c>
      <c r="E215" s="483" t="s">
        <v>6177</v>
      </c>
      <c r="F215" s="483" t="s">
        <v>5226</v>
      </c>
      <c r="G215" s="483" t="s">
        <v>3376</v>
      </c>
      <c r="H215" s="483" t="s">
        <v>4960</v>
      </c>
      <c r="I215" s="483" t="s">
        <v>1371</v>
      </c>
      <c r="J215" s="483" t="s">
        <v>6009</v>
      </c>
      <c r="K215" s="483" t="s">
        <v>6010</v>
      </c>
    </row>
    <row r="216" spans="1:11" ht="15" x14ac:dyDescent="0.25">
      <c r="A216" s="482">
        <v>3689</v>
      </c>
      <c r="B216" s="483" t="s">
        <v>3473</v>
      </c>
      <c r="C216" s="483" t="s">
        <v>1437</v>
      </c>
      <c r="D216" s="483" t="s">
        <v>3474</v>
      </c>
      <c r="E216" s="483" t="s">
        <v>6179</v>
      </c>
      <c r="F216" s="483" t="s">
        <v>5228</v>
      </c>
      <c r="G216" s="483" t="s">
        <v>4768</v>
      </c>
      <c r="H216" s="483" t="s">
        <v>4946</v>
      </c>
      <c r="I216" s="483" t="s">
        <v>5328</v>
      </c>
      <c r="J216" s="483" t="s">
        <v>6016</v>
      </c>
      <c r="K216" s="483" t="s">
        <v>416</v>
      </c>
    </row>
    <row r="217" spans="1:11" ht="15" x14ac:dyDescent="0.25">
      <c r="A217" s="482">
        <v>3699</v>
      </c>
      <c r="B217" s="483" t="s">
        <v>2748</v>
      </c>
      <c r="C217" s="483" t="s">
        <v>2749</v>
      </c>
      <c r="D217" s="483" t="s">
        <v>103</v>
      </c>
      <c r="E217" s="483" t="s">
        <v>6175</v>
      </c>
      <c r="F217" s="483" t="s">
        <v>5224</v>
      </c>
      <c r="G217" s="483" t="s">
        <v>4759</v>
      </c>
      <c r="H217" s="483" t="s">
        <v>4947</v>
      </c>
      <c r="I217" s="483" t="s">
        <v>3403</v>
      </c>
      <c r="J217" s="483" t="s">
        <v>6014</v>
      </c>
      <c r="K217" s="483" t="s">
        <v>6007</v>
      </c>
    </row>
    <row r="218" spans="1:11" ht="15" x14ac:dyDescent="0.25">
      <c r="A218" s="482">
        <v>3706</v>
      </c>
      <c r="B218" s="483" t="s">
        <v>1835</v>
      </c>
      <c r="C218" s="483" t="s">
        <v>68</v>
      </c>
      <c r="D218" s="483" t="s">
        <v>182</v>
      </c>
      <c r="E218" s="483" t="s">
        <v>6176</v>
      </c>
      <c r="F218" s="483" t="s">
        <v>5225</v>
      </c>
      <c r="G218" s="483" t="s">
        <v>3376</v>
      </c>
      <c r="H218" s="483" t="s">
        <v>4955</v>
      </c>
      <c r="I218" s="483" t="s">
        <v>152</v>
      </c>
      <c r="J218" s="483" t="s">
        <v>6008</v>
      </c>
      <c r="K218" s="483" t="s">
        <v>6010</v>
      </c>
    </row>
    <row r="219" spans="1:11" ht="15" x14ac:dyDescent="0.25">
      <c r="A219" s="482">
        <v>3759</v>
      </c>
      <c r="B219" s="483" t="s">
        <v>2347</v>
      </c>
      <c r="C219" s="483" t="s">
        <v>368</v>
      </c>
      <c r="D219" s="483" t="s">
        <v>747</v>
      </c>
      <c r="E219" s="483" t="s">
        <v>6175</v>
      </c>
      <c r="F219" s="483" t="s">
        <v>5224</v>
      </c>
      <c r="G219" s="483" t="s">
        <v>4759</v>
      </c>
      <c r="H219" s="483" t="s">
        <v>4947</v>
      </c>
      <c r="I219" s="483" t="s">
        <v>61</v>
      </c>
      <c r="J219" s="483" t="s">
        <v>6014</v>
      </c>
      <c r="K219" s="483" t="s">
        <v>6007</v>
      </c>
    </row>
    <row r="220" spans="1:11" ht="15" x14ac:dyDescent="0.25">
      <c r="A220" s="482">
        <v>3762</v>
      </c>
      <c r="B220" s="483" t="s">
        <v>294</v>
      </c>
      <c r="C220" s="483" t="s">
        <v>564</v>
      </c>
      <c r="D220" s="483" t="s">
        <v>4790</v>
      </c>
      <c r="E220" s="483" t="s">
        <v>6178</v>
      </c>
      <c r="F220" s="483" t="s">
        <v>5227</v>
      </c>
      <c r="G220" s="483" t="s">
        <v>4761</v>
      </c>
      <c r="H220" s="483" t="s">
        <v>4961</v>
      </c>
      <c r="I220" s="483" t="s">
        <v>3434</v>
      </c>
      <c r="J220" s="483" t="s">
        <v>6016</v>
      </c>
      <c r="K220" s="483" t="s">
        <v>6011</v>
      </c>
    </row>
    <row r="221" spans="1:11" ht="15" x14ac:dyDescent="0.25">
      <c r="A221" s="482">
        <v>3763</v>
      </c>
      <c r="B221" s="483" t="s">
        <v>1713</v>
      </c>
      <c r="C221" s="483" t="s">
        <v>1714</v>
      </c>
      <c r="D221" s="483" t="s">
        <v>103</v>
      </c>
      <c r="E221" s="483" t="s">
        <v>6175</v>
      </c>
      <c r="F221" s="483" t="s">
        <v>5224</v>
      </c>
      <c r="G221" s="483" t="s">
        <v>3376</v>
      </c>
      <c r="H221" s="483" t="s">
        <v>4959</v>
      </c>
      <c r="I221" s="483" t="s">
        <v>3475</v>
      </c>
      <c r="J221" s="483" t="s">
        <v>6014</v>
      </c>
      <c r="K221" s="483" t="s">
        <v>6010</v>
      </c>
    </row>
    <row r="222" spans="1:11" ht="15" x14ac:dyDescent="0.25">
      <c r="A222" s="482">
        <v>3769</v>
      </c>
      <c r="B222" s="483" t="s">
        <v>922</v>
      </c>
      <c r="C222" s="483" t="s">
        <v>273</v>
      </c>
      <c r="D222" s="483" t="s">
        <v>2098</v>
      </c>
      <c r="E222" s="483" t="s">
        <v>6175</v>
      </c>
      <c r="F222" s="483" t="s">
        <v>5224</v>
      </c>
      <c r="G222" s="483" t="s">
        <v>3376</v>
      </c>
      <c r="H222" s="483" t="s">
        <v>4950</v>
      </c>
      <c r="I222" s="483" t="s">
        <v>183</v>
      </c>
      <c r="J222" s="483" t="s">
        <v>6014</v>
      </c>
      <c r="K222" s="483" t="s">
        <v>6010</v>
      </c>
    </row>
    <row r="223" spans="1:11" ht="15" x14ac:dyDescent="0.25">
      <c r="A223" s="482">
        <v>3776</v>
      </c>
      <c r="B223" s="483" t="s">
        <v>2757</v>
      </c>
      <c r="C223" s="483" t="s">
        <v>782</v>
      </c>
      <c r="D223" s="483" t="s">
        <v>103</v>
      </c>
      <c r="E223" s="483" t="s">
        <v>6175</v>
      </c>
      <c r="F223" s="483" t="s">
        <v>5224</v>
      </c>
      <c r="G223" s="483" t="s">
        <v>3376</v>
      </c>
      <c r="H223" s="483" t="s">
        <v>4955</v>
      </c>
      <c r="I223" s="483" t="s">
        <v>152</v>
      </c>
      <c r="J223" s="483" t="s">
        <v>6014</v>
      </c>
      <c r="K223" s="483" t="s">
        <v>6010</v>
      </c>
    </row>
    <row r="224" spans="1:11" ht="15" x14ac:dyDescent="0.25">
      <c r="A224" s="482">
        <v>3778</v>
      </c>
      <c r="B224" s="483" t="s">
        <v>2286</v>
      </c>
      <c r="C224" s="483" t="s">
        <v>2287</v>
      </c>
      <c r="D224" s="483" t="s">
        <v>64</v>
      </c>
      <c r="E224" s="483" t="s">
        <v>6174</v>
      </c>
      <c r="F224" s="483" t="s">
        <v>5223</v>
      </c>
      <c r="G224" s="483" t="s">
        <v>3376</v>
      </c>
      <c r="H224" s="483" t="s">
        <v>4955</v>
      </c>
      <c r="I224" s="483" t="s">
        <v>3476</v>
      </c>
      <c r="J224" s="483" t="s">
        <v>6005</v>
      </c>
      <c r="K224" s="483" t="s">
        <v>6010</v>
      </c>
    </row>
    <row r="225" spans="1:11" ht="15" x14ac:dyDescent="0.25">
      <c r="A225" s="482">
        <v>3783</v>
      </c>
      <c r="B225" s="483" t="s">
        <v>1003</v>
      </c>
      <c r="C225" s="483" t="s">
        <v>204</v>
      </c>
      <c r="D225" s="483" t="s">
        <v>103</v>
      </c>
      <c r="E225" s="483" t="s">
        <v>6175</v>
      </c>
      <c r="F225" s="483" t="s">
        <v>5224</v>
      </c>
      <c r="G225" s="483" t="s">
        <v>4761</v>
      </c>
      <c r="H225" s="483" t="s">
        <v>1689</v>
      </c>
      <c r="I225" s="483" t="s">
        <v>765</v>
      </c>
      <c r="J225" s="483" t="s">
        <v>6014</v>
      </c>
      <c r="K225" s="483" t="s">
        <v>6011</v>
      </c>
    </row>
    <row r="226" spans="1:11" ht="15" x14ac:dyDescent="0.25">
      <c r="A226" s="482">
        <v>3785</v>
      </c>
      <c r="B226" s="483" t="s">
        <v>1763</v>
      </c>
      <c r="C226" s="483" t="s">
        <v>714</v>
      </c>
      <c r="D226" s="483" t="s">
        <v>3477</v>
      </c>
      <c r="E226" s="483" t="s">
        <v>6176</v>
      </c>
      <c r="F226" s="483" t="s">
        <v>5225</v>
      </c>
      <c r="G226" s="483" t="s">
        <v>5265</v>
      </c>
      <c r="H226" s="483" t="s">
        <v>4965</v>
      </c>
      <c r="I226" s="483" t="s">
        <v>1395</v>
      </c>
      <c r="J226" s="483" t="s">
        <v>6008</v>
      </c>
      <c r="K226" s="483" t="s">
        <v>6017</v>
      </c>
    </row>
    <row r="227" spans="1:11" ht="15" x14ac:dyDescent="0.25">
      <c r="A227" s="482">
        <v>3787</v>
      </c>
      <c r="B227" s="483" t="s">
        <v>2519</v>
      </c>
      <c r="C227" s="483" t="s">
        <v>2522</v>
      </c>
      <c r="D227" s="483" t="s">
        <v>570</v>
      </c>
      <c r="E227" s="483" t="s">
        <v>6177</v>
      </c>
      <c r="F227" s="483" t="s">
        <v>5226</v>
      </c>
      <c r="G227" s="483" t="s">
        <v>4761</v>
      </c>
      <c r="H227" s="483" t="s">
        <v>1689</v>
      </c>
      <c r="I227" s="483" t="s">
        <v>3456</v>
      </c>
      <c r="J227" s="483" t="s">
        <v>6009</v>
      </c>
      <c r="K227" s="483" t="s">
        <v>6011</v>
      </c>
    </row>
    <row r="228" spans="1:11" ht="15" x14ac:dyDescent="0.25">
      <c r="A228" s="482">
        <v>3791</v>
      </c>
      <c r="B228" s="483" t="s">
        <v>948</v>
      </c>
      <c r="C228" s="483" t="s">
        <v>564</v>
      </c>
      <c r="D228" s="483" t="s">
        <v>4791</v>
      </c>
      <c r="E228" s="483" t="s">
        <v>6178</v>
      </c>
      <c r="F228" s="483" t="s">
        <v>5227</v>
      </c>
      <c r="G228" s="483" t="s">
        <v>4761</v>
      </c>
      <c r="H228" s="483" t="s">
        <v>4961</v>
      </c>
      <c r="I228" s="483" t="s">
        <v>3434</v>
      </c>
      <c r="J228" s="483" t="s">
        <v>6016</v>
      </c>
      <c r="K228" s="483" t="s">
        <v>6011</v>
      </c>
    </row>
    <row r="229" spans="1:11" ht="15" x14ac:dyDescent="0.25">
      <c r="A229" s="482">
        <v>3796</v>
      </c>
      <c r="B229" s="483" t="s">
        <v>1242</v>
      </c>
      <c r="C229" s="483" t="s">
        <v>1245</v>
      </c>
      <c r="D229" s="483" t="s">
        <v>1095</v>
      </c>
      <c r="E229" s="483" t="s">
        <v>6176</v>
      </c>
      <c r="F229" s="483" t="s">
        <v>5225</v>
      </c>
      <c r="G229" s="483" t="s">
        <v>3376</v>
      </c>
      <c r="H229" s="483" t="s">
        <v>4949</v>
      </c>
      <c r="I229" s="483" t="s">
        <v>282</v>
      </c>
      <c r="J229" s="483" t="s">
        <v>6008</v>
      </c>
      <c r="K229" s="483" t="s">
        <v>6010</v>
      </c>
    </row>
    <row r="230" spans="1:11" ht="15" x14ac:dyDescent="0.25">
      <c r="A230" s="482">
        <v>3804</v>
      </c>
      <c r="B230" s="483" t="s">
        <v>1462</v>
      </c>
      <c r="C230" s="483" t="s">
        <v>881</v>
      </c>
      <c r="D230" s="483" t="s">
        <v>2098</v>
      </c>
      <c r="E230" s="483" t="s">
        <v>6175</v>
      </c>
      <c r="F230" s="483" t="s">
        <v>5224</v>
      </c>
      <c r="G230" s="483" t="s">
        <v>4759</v>
      </c>
      <c r="H230" s="483" t="s">
        <v>4947</v>
      </c>
      <c r="I230" s="483" t="s">
        <v>43</v>
      </c>
      <c r="J230" s="483" t="s">
        <v>6014</v>
      </c>
      <c r="K230" s="483" t="s">
        <v>6007</v>
      </c>
    </row>
    <row r="231" spans="1:11" ht="15" x14ac:dyDescent="0.25">
      <c r="A231" s="482">
        <v>3810</v>
      </c>
      <c r="B231" s="483" t="s">
        <v>2495</v>
      </c>
      <c r="C231" s="483" t="s">
        <v>2628</v>
      </c>
      <c r="D231" s="483" t="s">
        <v>743</v>
      </c>
      <c r="E231" s="483" t="s">
        <v>6182</v>
      </c>
      <c r="F231" s="483" t="s">
        <v>5231</v>
      </c>
      <c r="G231" s="483" t="s">
        <v>4761</v>
      </c>
      <c r="H231" s="483" t="s">
        <v>4961</v>
      </c>
      <c r="I231" s="483" t="s">
        <v>3402</v>
      </c>
      <c r="J231" s="483" t="s">
        <v>6016</v>
      </c>
      <c r="K231" s="483" t="s">
        <v>6011</v>
      </c>
    </row>
    <row r="232" spans="1:11" ht="15" x14ac:dyDescent="0.25">
      <c r="A232" s="482">
        <v>3826</v>
      </c>
      <c r="B232" s="483" t="s">
        <v>563</v>
      </c>
      <c r="C232" s="483" t="s">
        <v>1434</v>
      </c>
      <c r="D232" s="483" t="s">
        <v>1087</v>
      </c>
      <c r="E232" s="483" t="s">
        <v>6175</v>
      </c>
      <c r="F232" s="483" t="s">
        <v>5224</v>
      </c>
      <c r="G232" s="483" t="s">
        <v>4759</v>
      </c>
      <c r="H232" s="483" t="s">
        <v>4947</v>
      </c>
      <c r="I232" s="483" t="s">
        <v>61</v>
      </c>
      <c r="J232" s="483" t="s">
        <v>6014</v>
      </c>
      <c r="K232" s="483" t="s">
        <v>6007</v>
      </c>
    </row>
    <row r="233" spans="1:11" ht="15" x14ac:dyDescent="0.25">
      <c r="A233" s="482">
        <v>3834</v>
      </c>
      <c r="B233" s="483" t="s">
        <v>2687</v>
      </c>
      <c r="C233" s="483" t="s">
        <v>2688</v>
      </c>
      <c r="D233" s="483" t="s">
        <v>972</v>
      </c>
      <c r="E233" s="483" t="s">
        <v>6174</v>
      </c>
      <c r="F233" s="483" t="s">
        <v>5223</v>
      </c>
      <c r="G233" s="483" t="s">
        <v>4759</v>
      </c>
      <c r="H233" s="483" t="s">
        <v>4947</v>
      </c>
      <c r="I233" s="483" t="s">
        <v>43</v>
      </c>
      <c r="J233" s="483" t="s">
        <v>6005</v>
      </c>
      <c r="K233" s="483" t="s">
        <v>6007</v>
      </c>
    </row>
    <row r="234" spans="1:11" ht="15" x14ac:dyDescent="0.25">
      <c r="A234" s="482">
        <v>3845</v>
      </c>
      <c r="B234" s="483" t="s">
        <v>172</v>
      </c>
      <c r="C234" s="483" t="s">
        <v>173</v>
      </c>
      <c r="D234" s="483" t="s">
        <v>103</v>
      </c>
      <c r="E234" s="483" t="s">
        <v>6175</v>
      </c>
      <c r="F234" s="483" t="s">
        <v>5224</v>
      </c>
      <c r="G234" s="483" t="s">
        <v>4759</v>
      </c>
      <c r="H234" s="483" t="s">
        <v>4947</v>
      </c>
      <c r="I234" s="483" t="s">
        <v>5816</v>
      </c>
      <c r="J234" s="483" t="s">
        <v>6014</v>
      </c>
      <c r="K234" s="483" t="s">
        <v>6007</v>
      </c>
    </row>
    <row r="235" spans="1:11" ht="15" x14ac:dyDescent="0.25">
      <c r="A235" s="482">
        <v>3856</v>
      </c>
      <c r="B235" s="483" t="s">
        <v>2464</v>
      </c>
      <c r="C235" s="483" t="s">
        <v>1126</v>
      </c>
      <c r="D235" s="483" t="s">
        <v>103</v>
      </c>
      <c r="E235" s="483" t="s">
        <v>6175</v>
      </c>
      <c r="F235" s="483" t="s">
        <v>5224</v>
      </c>
      <c r="G235" s="483" t="s">
        <v>4759</v>
      </c>
      <c r="H235" s="483" t="s">
        <v>6135</v>
      </c>
      <c r="I235" s="483" t="s">
        <v>6237</v>
      </c>
      <c r="J235" s="483" t="s">
        <v>6014</v>
      </c>
      <c r="K235" s="483" t="s">
        <v>6007</v>
      </c>
    </row>
    <row r="236" spans="1:11" ht="15" x14ac:dyDescent="0.25">
      <c r="A236" s="482">
        <v>3860</v>
      </c>
      <c r="B236" s="483" t="s">
        <v>2386</v>
      </c>
      <c r="C236" s="483" t="s">
        <v>170</v>
      </c>
      <c r="D236" s="483" t="s">
        <v>103</v>
      </c>
      <c r="E236" s="483" t="s">
        <v>6175</v>
      </c>
      <c r="F236" s="483" t="s">
        <v>5224</v>
      </c>
      <c r="G236" s="483" t="s">
        <v>3376</v>
      </c>
      <c r="H236" s="483" t="s">
        <v>4950</v>
      </c>
      <c r="I236" s="483" t="s">
        <v>183</v>
      </c>
      <c r="J236" s="483" t="s">
        <v>6014</v>
      </c>
      <c r="K236" s="483" t="s">
        <v>6010</v>
      </c>
    </row>
    <row r="237" spans="1:11" ht="15" x14ac:dyDescent="0.25">
      <c r="A237" s="482">
        <v>3862</v>
      </c>
      <c r="B237" s="483" t="s">
        <v>1750</v>
      </c>
      <c r="C237" s="483" t="s">
        <v>519</v>
      </c>
      <c r="D237" s="483" t="s">
        <v>1174</v>
      </c>
      <c r="E237" s="483" t="s">
        <v>6177</v>
      </c>
      <c r="F237" s="483" t="s">
        <v>5226</v>
      </c>
      <c r="G237" s="483" t="s">
        <v>4765</v>
      </c>
      <c r="H237" s="483" t="s">
        <v>913</v>
      </c>
      <c r="I237" s="483" t="s">
        <v>781</v>
      </c>
      <c r="J237" s="483" t="s">
        <v>6009</v>
      </c>
      <c r="K237" s="483" t="s">
        <v>706</v>
      </c>
    </row>
    <row r="238" spans="1:11" ht="15" x14ac:dyDescent="0.25">
      <c r="A238" s="482">
        <v>3873</v>
      </c>
      <c r="B238" s="483" t="s">
        <v>3480</v>
      </c>
      <c r="C238" s="483" t="s">
        <v>277</v>
      </c>
      <c r="D238" s="483" t="s">
        <v>103</v>
      </c>
      <c r="E238" s="483" t="s">
        <v>6175</v>
      </c>
      <c r="F238" s="483" t="s">
        <v>5224</v>
      </c>
      <c r="G238" s="483" t="s">
        <v>4761</v>
      </c>
      <c r="H238" s="483" t="s">
        <v>4961</v>
      </c>
      <c r="I238" s="483" t="s">
        <v>3468</v>
      </c>
      <c r="J238" s="483" t="s">
        <v>6014</v>
      </c>
      <c r="K238" s="483" t="s">
        <v>6011</v>
      </c>
    </row>
    <row r="239" spans="1:11" ht="15" x14ac:dyDescent="0.25">
      <c r="A239" s="482">
        <v>3881</v>
      </c>
      <c r="B239" s="483" t="s">
        <v>864</v>
      </c>
      <c r="C239" s="483" t="s">
        <v>353</v>
      </c>
      <c r="D239" s="483" t="s">
        <v>103</v>
      </c>
      <c r="E239" s="483" t="s">
        <v>6175</v>
      </c>
      <c r="F239" s="483" t="s">
        <v>5224</v>
      </c>
      <c r="G239" s="483" t="s">
        <v>3376</v>
      </c>
      <c r="H239" s="483" t="s">
        <v>4955</v>
      </c>
      <c r="I239" s="483" t="s">
        <v>152</v>
      </c>
      <c r="J239" s="483" t="s">
        <v>6014</v>
      </c>
      <c r="K239" s="483" t="s">
        <v>6010</v>
      </c>
    </row>
    <row r="240" spans="1:11" ht="15" x14ac:dyDescent="0.25">
      <c r="A240" s="482">
        <v>3886</v>
      </c>
      <c r="B240" s="483" t="s">
        <v>2367</v>
      </c>
      <c r="C240" s="483" t="s">
        <v>3483</v>
      </c>
      <c r="D240" s="483" t="s">
        <v>69</v>
      </c>
      <c r="E240" s="483" t="s">
        <v>6176</v>
      </c>
      <c r="F240" s="483" t="s">
        <v>5225</v>
      </c>
      <c r="G240" s="483" t="s">
        <v>4759</v>
      </c>
      <c r="H240" s="483" t="s">
        <v>65</v>
      </c>
      <c r="I240" s="483" t="s">
        <v>65</v>
      </c>
      <c r="J240" s="483" t="s">
        <v>6008</v>
      </c>
      <c r="K240" s="483" t="s">
        <v>6007</v>
      </c>
    </row>
    <row r="241" spans="1:11" ht="15" x14ac:dyDescent="0.25">
      <c r="A241" s="482">
        <v>3903</v>
      </c>
      <c r="B241" s="483" t="s">
        <v>1698</v>
      </c>
      <c r="C241" s="483" t="s">
        <v>3484</v>
      </c>
      <c r="D241" s="483" t="s">
        <v>747</v>
      </c>
      <c r="E241" s="483" t="s">
        <v>6175</v>
      </c>
      <c r="F241" s="483" t="s">
        <v>5224</v>
      </c>
      <c r="G241" s="483" t="s">
        <v>4759</v>
      </c>
      <c r="H241" s="483" t="s">
        <v>4947</v>
      </c>
      <c r="I241" s="483" t="s">
        <v>836</v>
      </c>
      <c r="J241" s="483" t="s">
        <v>6014</v>
      </c>
      <c r="K241" s="483" t="s">
        <v>6007</v>
      </c>
    </row>
    <row r="242" spans="1:11" ht="15" x14ac:dyDescent="0.25">
      <c r="A242" s="482">
        <v>3907</v>
      </c>
      <c r="B242" s="483" t="s">
        <v>3379</v>
      </c>
      <c r="C242" s="483" t="s">
        <v>592</v>
      </c>
      <c r="D242" s="483" t="s">
        <v>72</v>
      </c>
      <c r="E242" s="483" t="s">
        <v>6175</v>
      </c>
      <c r="F242" s="483" t="s">
        <v>5224</v>
      </c>
      <c r="G242" s="483" t="s">
        <v>3376</v>
      </c>
      <c r="H242" s="483" t="s">
        <v>4964</v>
      </c>
      <c r="I242" s="483" t="s">
        <v>1889</v>
      </c>
      <c r="J242" s="483" t="s">
        <v>6014</v>
      </c>
      <c r="K242" s="483" t="s">
        <v>6010</v>
      </c>
    </row>
    <row r="243" spans="1:11" ht="15" x14ac:dyDescent="0.25">
      <c r="A243" s="482">
        <v>3911</v>
      </c>
      <c r="B243" s="483" t="s">
        <v>646</v>
      </c>
      <c r="C243" s="483" t="s">
        <v>554</v>
      </c>
      <c r="D243" s="483" t="s">
        <v>1074</v>
      </c>
      <c r="E243" s="483" t="s">
        <v>6178</v>
      </c>
      <c r="F243" s="483" t="s">
        <v>5227</v>
      </c>
      <c r="G243" s="483" t="s">
        <v>4761</v>
      </c>
      <c r="H243" s="483" t="s">
        <v>1689</v>
      </c>
      <c r="I243" s="483" t="s">
        <v>4792</v>
      </c>
      <c r="J243" s="483" t="s">
        <v>6009</v>
      </c>
      <c r="K243" s="483" t="s">
        <v>6011</v>
      </c>
    </row>
    <row r="244" spans="1:11" ht="15" x14ac:dyDescent="0.25">
      <c r="A244" s="482">
        <v>3918</v>
      </c>
      <c r="B244" s="483" t="s">
        <v>3486</v>
      </c>
      <c r="C244" s="483" t="s">
        <v>1141</v>
      </c>
      <c r="D244" s="483" t="s">
        <v>4793</v>
      </c>
      <c r="E244" s="483" t="s">
        <v>6178</v>
      </c>
      <c r="F244" s="483" t="s">
        <v>5227</v>
      </c>
      <c r="G244" s="483" t="s">
        <v>4761</v>
      </c>
      <c r="H244" s="483" t="s">
        <v>4961</v>
      </c>
      <c r="I244" s="483" t="s">
        <v>4781</v>
      </c>
      <c r="J244" s="483" t="s">
        <v>6016</v>
      </c>
      <c r="K244" s="483" t="s">
        <v>6011</v>
      </c>
    </row>
    <row r="245" spans="1:11" ht="15" x14ac:dyDescent="0.25">
      <c r="A245" s="482">
        <v>3921</v>
      </c>
      <c r="B245" s="483" t="s">
        <v>6081</v>
      </c>
      <c r="C245" s="483" t="s">
        <v>328</v>
      </c>
      <c r="D245" s="483" t="s">
        <v>103</v>
      </c>
      <c r="E245" s="483" t="s">
        <v>6175</v>
      </c>
      <c r="F245" s="483" t="s">
        <v>5224</v>
      </c>
      <c r="G245" s="483" t="s">
        <v>4759</v>
      </c>
      <c r="H245" s="483" t="s">
        <v>4947</v>
      </c>
      <c r="I245" s="483" t="s">
        <v>836</v>
      </c>
      <c r="J245" s="483" t="s">
        <v>6014</v>
      </c>
      <c r="K245" s="483" t="s">
        <v>6007</v>
      </c>
    </row>
    <row r="246" spans="1:11" ht="15" x14ac:dyDescent="0.25">
      <c r="A246" s="482">
        <v>3924</v>
      </c>
      <c r="B246" s="483" t="s">
        <v>4173</v>
      </c>
      <c r="C246" s="483" t="s">
        <v>281</v>
      </c>
      <c r="D246" s="483" t="s">
        <v>2098</v>
      </c>
      <c r="E246" s="483" t="s">
        <v>6175</v>
      </c>
      <c r="F246" s="483" t="s">
        <v>5224</v>
      </c>
      <c r="G246" s="483" t="s">
        <v>3376</v>
      </c>
      <c r="H246" s="483" t="s">
        <v>4946</v>
      </c>
      <c r="I246" s="483" t="s">
        <v>3528</v>
      </c>
      <c r="J246" s="483" t="s">
        <v>6014</v>
      </c>
      <c r="K246" s="483" t="s">
        <v>6010</v>
      </c>
    </row>
    <row r="247" spans="1:11" ht="15" x14ac:dyDescent="0.25">
      <c r="A247" s="482">
        <v>3926</v>
      </c>
      <c r="B247" s="483" t="s">
        <v>3487</v>
      </c>
      <c r="C247" s="483" t="s">
        <v>902</v>
      </c>
      <c r="D247" s="483" t="s">
        <v>4794</v>
      </c>
      <c r="E247" s="483" t="s">
        <v>6178</v>
      </c>
      <c r="F247" s="483" t="s">
        <v>5227</v>
      </c>
      <c r="G247" s="483" t="s">
        <v>5264</v>
      </c>
      <c r="H247" s="483" t="s">
        <v>4958</v>
      </c>
      <c r="I247" s="483" t="s">
        <v>1682</v>
      </c>
      <c r="J247" s="483" t="s">
        <v>6016</v>
      </c>
      <c r="K247" s="483" t="s">
        <v>6018</v>
      </c>
    </row>
    <row r="248" spans="1:11" ht="15" x14ac:dyDescent="0.25">
      <c r="A248" s="482">
        <v>3931</v>
      </c>
      <c r="B248" s="483" t="s">
        <v>3488</v>
      </c>
      <c r="C248" s="483" t="s">
        <v>1071</v>
      </c>
      <c r="D248" s="483" t="s">
        <v>743</v>
      </c>
      <c r="E248" s="483" t="s">
        <v>6182</v>
      </c>
      <c r="F248" s="483" t="s">
        <v>5231</v>
      </c>
      <c r="G248" s="483" t="s">
        <v>4761</v>
      </c>
      <c r="H248" s="483" t="s">
        <v>4961</v>
      </c>
      <c r="I248" s="483" t="s">
        <v>3402</v>
      </c>
      <c r="J248" s="483" t="s">
        <v>6016</v>
      </c>
      <c r="K248" s="483" t="s">
        <v>6011</v>
      </c>
    </row>
    <row r="249" spans="1:11" ht="15" x14ac:dyDescent="0.25">
      <c r="A249" s="482">
        <v>3932</v>
      </c>
      <c r="B249" s="483" t="s">
        <v>6091</v>
      </c>
      <c r="C249" s="483" t="s">
        <v>503</v>
      </c>
      <c r="D249" s="483" t="s">
        <v>103</v>
      </c>
      <c r="E249" s="483" t="s">
        <v>6175</v>
      </c>
      <c r="F249" s="483" t="s">
        <v>5224</v>
      </c>
      <c r="G249" s="483" t="s">
        <v>3376</v>
      </c>
      <c r="H249" s="483" t="s">
        <v>616</v>
      </c>
      <c r="I249" s="483" t="s">
        <v>3489</v>
      </c>
      <c r="J249" s="483" t="s">
        <v>6014</v>
      </c>
      <c r="K249" s="483" t="s">
        <v>6010</v>
      </c>
    </row>
    <row r="250" spans="1:11" ht="15" x14ac:dyDescent="0.25">
      <c r="A250" s="482">
        <v>3935</v>
      </c>
      <c r="B250" s="483" t="s">
        <v>601</v>
      </c>
      <c r="C250" s="483" t="s">
        <v>423</v>
      </c>
      <c r="D250" s="483" t="s">
        <v>4795</v>
      </c>
      <c r="E250" s="483" t="s">
        <v>6178</v>
      </c>
      <c r="F250" s="483" t="s">
        <v>5227</v>
      </c>
      <c r="G250" s="483" t="s">
        <v>4761</v>
      </c>
      <c r="H250" s="483" t="s">
        <v>4961</v>
      </c>
      <c r="I250" s="483" t="s">
        <v>3402</v>
      </c>
      <c r="J250" s="483" t="s">
        <v>6005</v>
      </c>
      <c r="K250" s="483" t="s">
        <v>6011</v>
      </c>
    </row>
    <row r="251" spans="1:11" ht="15" x14ac:dyDescent="0.25">
      <c r="A251" s="482">
        <v>3937</v>
      </c>
      <c r="B251" s="483" t="s">
        <v>3490</v>
      </c>
      <c r="C251" s="483" t="s">
        <v>3491</v>
      </c>
      <c r="D251" s="483" t="s">
        <v>2098</v>
      </c>
      <c r="E251" s="483" t="s">
        <v>6175</v>
      </c>
      <c r="F251" s="483" t="s">
        <v>5224</v>
      </c>
      <c r="G251" s="483" t="s">
        <v>4761</v>
      </c>
      <c r="H251" s="483" t="s">
        <v>1689</v>
      </c>
      <c r="I251" s="483" t="s">
        <v>1227</v>
      </c>
      <c r="J251" s="483" t="s">
        <v>6014</v>
      </c>
      <c r="K251" s="483" t="s">
        <v>6011</v>
      </c>
    </row>
    <row r="252" spans="1:11" ht="15" x14ac:dyDescent="0.25">
      <c r="A252" s="482">
        <v>3949</v>
      </c>
      <c r="B252" s="483" t="s">
        <v>2302</v>
      </c>
      <c r="C252" s="483" t="s">
        <v>592</v>
      </c>
      <c r="D252" s="483" t="s">
        <v>2303</v>
      </c>
      <c r="E252" s="483" t="s">
        <v>6177</v>
      </c>
      <c r="F252" s="483" t="s">
        <v>5226</v>
      </c>
      <c r="G252" s="483" t="s">
        <v>3376</v>
      </c>
      <c r="H252" s="483" t="s">
        <v>4954</v>
      </c>
      <c r="I252" s="483" t="s">
        <v>143</v>
      </c>
      <c r="J252" s="483" t="s">
        <v>6009</v>
      </c>
      <c r="K252" s="483" t="s">
        <v>6010</v>
      </c>
    </row>
    <row r="253" spans="1:11" ht="15" x14ac:dyDescent="0.25">
      <c r="A253" s="482">
        <v>3969</v>
      </c>
      <c r="B253" s="483" t="s">
        <v>3492</v>
      </c>
      <c r="C253" s="483" t="s">
        <v>2315</v>
      </c>
      <c r="D253" s="483" t="s">
        <v>743</v>
      </c>
      <c r="E253" s="483" t="s">
        <v>6182</v>
      </c>
      <c r="F253" s="483" t="s">
        <v>5231</v>
      </c>
      <c r="G253" s="483" t="s">
        <v>4761</v>
      </c>
      <c r="H253" s="483" t="s">
        <v>1689</v>
      </c>
      <c r="I253" s="483" t="s">
        <v>4796</v>
      </c>
      <c r="J253" s="483" t="s">
        <v>6016</v>
      </c>
      <c r="K253" s="483" t="s">
        <v>6011</v>
      </c>
    </row>
    <row r="254" spans="1:11" ht="15" x14ac:dyDescent="0.25">
      <c r="A254" s="482">
        <v>3983</v>
      </c>
      <c r="B254" s="483" t="s">
        <v>5578</v>
      </c>
      <c r="C254" s="483" t="s">
        <v>287</v>
      </c>
      <c r="D254" s="483" t="s">
        <v>103</v>
      </c>
      <c r="E254" s="483" t="s">
        <v>6175</v>
      </c>
      <c r="F254" s="483" t="s">
        <v>5224</v>
      </c>
      <c r="G254" s="483" t="s">
        <v>3376</v>
      </c>
      <c r="H254" s="483" t="s">
        <v>4962</v>
      </c>
      <c r="I254" s="483" t="s">
        <v>258</v>
      </c>
      <c r="J254" s="483" t="s">
        <v>6014</v>
      </c>
      <c r="K254" s="483" t="s">
        <v>6010</v>
      </c>
    </row>
    <row r="255" spans="1:11" ht="15" x14ac:dyDescent="0.25">
      <c r="A255" s="482">
        <v>3986</v>
      </c>
      <c r="B255" s="483" t="s">
        <v>1826</v>
      </c>
      <c r="C255" s="483" t="s">
        <v>777</v>
      </c>
      <c r="D255" s="483" t="s">
        <v>1095</v>
      </c>
      <c r="E255" s="483" t="s">
        <v>6176</v>
      </c>
      <c r="F255" s="483" t="s">
        <v>5225</v>
      </c>
      <c r="G255" s="483" t="s">
        <v>3376</v>
      </c>
      <c r="H255" s="483" t="s">
        <v>4949</v>
      </c>
      <c r="I255" s="483" t="s">
        <v>282</v>
      </c>
      <c r="J255" s="483" t="s">
        <v>6008</v>
      </c>
      <c r="K255" s="483" t="s">
        <v>6010</v>
      </c>
    </row>
    <row r="256" spans="1:11" ht="15" x14ac:dyDescent="0.25">
      <c r="A256" s="482">
        <v>3989</v>
      </c>
      <c r="B256" s="483" t="s">
        <v>3493</v>
      </c>
      <c r="C256" s="483" t="s">
        <v>3494</v>
      </c>
      <c r="D256" s="483" t="s">
        <v>69</v>
      </c>
      <c r="E256" s="483" t="s">
        <v>6176</v>
      </c>
      <c r="F256" s="483" t="s">
        <v>5225</v>
      </c>
      <c r="G256" s="483" t="s">
        <v>4759</v>
      </c>
      <c r="H256" s="483" t="s">
        <v>65</v>
      </c>
      <c r="I256" s="483" t="s">
        <v>65</v>
      </c>
      <c r="J256" s="483" t="s">
        <v>6008</v>
      </c>
      <c r="K256" s="483" t="s">
        <v>6007</v>
      </c>
    </row>
    <row r="257" spans="1:11" ht="15" x14ac:dyDescent="0.25">
      <c r="A257" s="482">
        <v>3996</v>
      </c>
      <c r="B257" s="483" t="s">
        <v>6083</v>
      </c>
      <c r="C257" s="483" t="s">
        <v>138</v>
      </c>
      <c r="D257" s="483" t="s">
        <v>412</v>
      </c>
      <c r="E257" s="483" t="s">
        <v>6175</v>
      </c>
      <c r="F257" s="483" t="s">
        <v>5224</v>
      </c>
      <c r="G257" s="483" t="s">
        <v>4759</v>
      </c>
      <c r="H257" s="483" t="s">
        <v>4953</v>
      </c>
      <c r="I257" s="483" t="s">
        <v>1762</v>
      </c>
      <c r="J257" s="483" t="s">
        <v>6016</v>
      </c>
      <c r="K257" s="483" t="s">
        <v>6007</v>
      </c>
    </row>
    <row r="258" spans="1:11" ht="15" x14ac:dyDescent="0.25">
      <c r="A258" s="482">
        <v>4011</v>
      </c>
      <c r="B258" s="483" t="s">
        <v>5872</v>
      </c>
      <c r="C258" s="483" t="s">
        <v>233</v>
      </c>
      <c r="D258" s="483" t="s">
        <v>1074</v>
      </c>
      <c r="E258" s="483" t="s">
        <v>6177</v>
      </c>
      <c r="F258" s="483" t="s">
        <v>5226</v>
      </c>
      <c r="G258" s="483" t="s">
        <v>3376</v>
      </c>
      <c r="H258" s="483" t="s">
        <v>4959</v>
      </c>
      <c r="I258" s="483" t="s">
        <v>1855</v>
      </c>
      <c r="J258" s="483" t="s">
        <v>6009</v>
      </c>
      <c r="K258" s="483" t="s">
        <v>6010</v>
      </c>
    </row>
    <row r="259" spans="1:11" ht="15" x14ac:dyDescent="0.25">
      <c r="A259" s="482">
        <v>4040</v>
      </c>
      <c r="B259" s="483" t="s">
        <v>3497</v>
      </c>
      <c r="C259" s="483" t="s">
        <v>1374</v>
      </c>
      <c r="D259" s="483" t="s">
        <v>1681</v>
      </c>
      <c r="E259" s="483" t="s">
        <v>6177</v>
      </c>
      <c r="F259" s="483" t="s">
        <v>5226</v>
      </c>
      <c r="G259" s="483" t="s">
        <v>5264</v>
      </c>
      <c r="H259" s="483" t="s">
        <v>4958</v>
      </c>
      <c r="I259" s="483" t="s">
        <v>1682</v>
      </c>
      <c r="J259" s="483" t="s">
        <v>6009</v>
      </c>
      <c r="K259" s="483" t="s">
        <v>6018</v>
      </c>
    </row>
    <row r="260" spans="1:11" ht="15" x14ac:dyDescent="0.25">
      <c r="A260" s="482">
        <v>4046</v>
      </c>
      <c r="B260" s="483" t="s">
        <v>3379</v>
      </c>
      <c r="C260" s="483" t="s">
        <v>204</v>
      </c>
      <c r="D260" s="483" t="s">
        <v>234</v>
      </c>
      <c r="E260" s="483" t="s">
        <v>6179</v>
      </c>
      <c r="F260" s="483" t="s">
        <v>5228</v>
      </c>
      <c r="G260" s="483" t="s">
        <v>3376</v>
      </c>
      <c r="H260" s="483" t="s">
        <v>4948</v>
      </c>
      <c r="I260" s="483" t="s">
        <v>933</v>
      </c>
      <c r="J260" s="483" t="s">
        <v>6016</v>
      </c>
      <c r="K260" s="483" t="s">
        <v>6010</v>
      </c>
    </row>
    <row r="261" spans="1:11" ht="15" x14ac:dyDescent="0.25">
      <c r="A261" s="482">
        <v>4051</v>
      </c>
      <c r="B261" s="483" t="s">
        <v>1047</v>
      </c>
      <c r="C261" s="483" t="s">
        <v>5873</v>
      </c>
      <c r="D261" s="483" t="s">
        <v>103</v>
      </c>
      <c r="E261" s="483" t="s">
        <v>6175</v>
      </c>
      <c r="F261" s="483" t="s">
        <v>5224</v>
      </c>
      <c r="G261" s="483" t="s">
        <v>3376</v>
      </c>
      <c r="H261" s="483" t="s">
        <v>616</v>
      </c>
      <c r="I261" s="483" t="s">
        <v>3498</v>
      </c>
      <c r="J261" s="483" t="s">
        <v>6014</v>
      </c>
      <c r="K261" s="483" t="s">
        <v>6010</v>
      </c>
    </row>
    <row r="262" spans="1:11" ht="15" x14ac:dyDescent="0.25">
      <c r="A262" s="482">
        <v>4059</v>
      </c>
      <c r="B262" s="483" t="s">
        <v>6082</v>
      </c>
      <c r="C262" s="483" t="s">
        <v>782</v>
      </c>
      <c r="D262" s="483" t="s">
        <v>747</v>
      </c>
      <c r="E262" s="483" t="s">
        <v>6175</v>
      </c>
      <c r="F262" s="483" t="s">
        <v>5224</v>
      </c>
      <c r="G262" s="483" t="s">
        <v>4759</v>
      </c>
      <c r="H262" s="483" t="s">
        <v>4947</v>
      </c>
      <c r="I262" s="483" t="s">
        <v>836</v>
      </c>
      <c r="J262" s="483" t="s">
        <v>6014</v>
      </c>
      <c r="K262" s="483" t="s">
        <v>6007</v>
      </c>
    </row>
    <row r="263" spans="1:11" ht="15" x14ac:dyDescent="0.25">
      <c r="A263" s="482">
        <v>4064</v>
      </c>
      <c r="B263" s="483" t="s">
        <v>1493</v>
      </c>
      <c r="C263" s="483" t="s">
        <v>1494</v>
      </c>
      <c r="D263" s="483" t="s">
        <v>103</v>
      </c>
      <c r="E263" s="483" t="s">
        <v>6175</v>
      </c>
      <c r="F263" s="483" t="s">
        <v>5224</v>
      </c>
      <c r="G263" s="483" t="s">
        <v>4759</v>
      </c>
      <c r="H263" s="483" t="s">
        <v>4947</v>
      </c>
      <c r="I263" s="483" t="s">
        <v>61</v>
      </c>
      <c r="J263" s="483" t="s">
        <v>6014</v>
      </c>
      <c r="K263" s="483" t="s">
        <v>6007</v>
      </c>
    </row>
    <row r="264" spans="1:11" ht="15" x14ac:dyDescent="0.25">
      <c r="A264" s="482">
        <v>4073</v>
      </c>
      <c r="B264" s="483" t="s">
        <v>3499</v>
      </c>
      <c r="C264" s="483" t="s">
        <v>3500</v>
      </c>
      <c r="D264" s="483" t="s">
        <v>544</v>
      </c>
      <c r="E264" s="483" t="s">
        <v>6176</v>
      </c>
      <c r="F264" s="483" t="s">
        <v>5225</v>
      </c>
      <c r="G264" s="483" t="s">
        <v>3376</v>
      </c>
      <c r="H264" s="483" t="s">
        <v>122</v>
      </c>
      <c r="I264" s="483" t="s">
        <v>122</v>
      </c>
      <c r="J264" s="483" t="s">
        <v>6008</v>
      </c>
      <c r="K264" s="483" t="s">
        <v>6010</v>
      </c>
    </row>
    <row r="265" spans="1:11" ht="15" x14ac:dyDescent="0.25">
      <c r="A265" s="482">
        <v>4076</v>
      </c>
      <c r="B265" s="483" t="s">
        <v>3501</v>
      </c>
      <c r="C265" s="483" t="s">
        <v>1651</v>
      </c>
      <c r="D265" s="483" t="s">
        <v>641</v>
      </c>
      <c r="E265" s="483" t="s">
        <v>6176</v>
      </c>
      <c r="F265" s="483" t="s">
        <v>5225</v>
      </c>
      <c r="G265" s="483" t="s">
        <v>3376</v>
      </c>
      <c r="H265" s="483" t="s">
        <v>209</v>
      </c>
      <c r="I265" s="483" t="s">
        <v>209</v>
      </c>
      <c r="J265" s="483" t="s">
        <v>6008</v>
      </c>
      <c r="K265" s="483" t="s">
        <v>6010</v>
      </c>
    </row>
    <row r="266" spans="1:11" ht="15" x14ac:dyDescent="0.25">
      <c r="A266" s="482">
        <v>4083</v>
      </c>
      <c r="B266" s="483" t="s">
        <v>3502</v>
      </c>
      <c r="C266" s="483" t="s">
        <v>485</v>
      </c>
      <c r="D266" s="483" t="s">
        <v>64</v>
      </c>
      <c r="E266" s="483" t="s">
        <v>6174</v>
      </c>
      <c r="F266" s="483" t="s">
        <v>5223</v>
      </c>
      <c r="G266" s="483" t="s">
        <v>3376</v>
      </c>
      <c r="H266" s="483" t="s">
        <v>4974</v>
      </c>
      <c r="I266" s="483" t="s">
        <v>2946</v>
      </c>
      <c r="J266" s="483" t="s">
        <v>6005</v>
      </c>
      <c r="K266" s="483" t="s">
        <v>6010</v>
      </c>
    </row>
    <row r="267" spans="1:11" ht="15" x14ac:dyDescent="0.25">
      <c r="A267" s="482">
        <v>4084</v>
      </c>
      <c r="B267" s="483" t="s">
        <v>3038</v>
      </c>
      <c r="C267" s="483" t="s">
        <v>447</v>
      </c>
      <c r="D267" s="483" t="s">
        <v>3414</v>
      </c>
      <c r="E267" s="483" t="s">
        <v>6178</v>
      </c>
      <c r="F267" s="483" t="s">
        <v>5227</v>
      </c>
      <c r="G267" s="483" t="s">
        <v>4761</v>
      </c>
      <c r="H267" s="483" t="s">
        <v>1689</v>
      </c>
      <c r="I267" s="483" t="s">
        <v>765</v>
      </c>
      <c r="J267" s="483" t="s">
        <v>6016</v>
      </c>
      <c r="K267" s="483" t="s">
        <v>6011</v>
      </c>
    </row>
    <row r="268" spans="1:11" ht="15" x14ac:dyDescent="0.25">
      <c r="A268" s="482">
        <v>4088</v>
      </c>
      <c r="B268" s="483" t="s">
        <v>3401</v>
      </c>
      <c r="C268" s="483" t="s">
        <v>564</v>
      </c>
      <c r="D268" s="483" t="s">
        <v>64</v>
      </c>
      <c r="E268" s="483" t="s">
        <v>6174</v>
      </c>
      <c r="F268" s="483" t="s">
        <v>5223</v>
      </c>
      <c r="G268" s="483" t="s">
        <v>3376</v>
      </c>
      <c r="H268" s="483" t="s">
        <v>4974</v>
      </c>
      <c r="I268" s="483" t="s">
        <v>2946</v>
      </c>
      <c r="J268" s="483" t="s">
        <v>6005</v>
      </c>
      <c r="K268" s="483" t="s">
        <v>6010</v>
      </c>
    </row>
    <row r="269" spans="1:11" ht="15" x14ac:dyDescent="0.25">
      <c r="A269" s="482">
        <v>4092</v>
      </c>
      <c r="B269" s="483" t="s">
        <v>3503</v>
      </c>
      <c r="C269" s="483" t="s">
        <v>686</v>
      </c>
      <c r="D269" s="483" t="s">
        <v>4797</v>
      </c>
      <c r="E269" s="483" t="s">
        <v>6178</v>
      </c>
      <c r="F269" s="483" t="s">
        <v>5227</v>
      </c>
      <c r="G269" s="483" t="s">
        <v>4798</v>
      </c>
      <c r="H269" s="483" t="s">
        <v>4946</v>
      </c>
      <c r="I269" s="483" t="s">
        <v>4799</v>
      </c>
      <c r="J269" s="483" t="s">
        <v>6016</v>
      </c>
      <c r="K269" s="483" t="s">
        <v>4798</v>
      </c>
    </row>
    <row r="270" spans="1:11" ht="15" x14ac:dyDescent="0.25">
      <c r="A270" s="482">
        <v>4095</v>
      </c>
      <c r="B270" s="483" t="s">
        <v>686</v>
      </c>
      <c r="C270" s="483" t="s">
        <v>597</v>
      </c>
      <c r="D270" s="483" t="s">
        <v>1087</v>
      </c>
      <c r="E270" s="483" t="s">
        <v>6175</v>
      </c>
      <c r="F270" s="483" t="s">
        <v>5224</v>
      </c>
      <c r="G270" s="483" t="s">
        <v>4763</v>
      </c>
      <c r="H270" s="483" t="s">
        <v>1689</v>
      </c>
      <c r="I270" s="483" t="s">
        <v>3382</v>
      </c>
      <c r="J270" s="483" t="s">
        <v>6014</v>
      </c>
      <c r="K270" s="483" t="s">
        <v>6013</v>
      </c>
    </row>
    <row r="271" spans="1:11" ht="15" x14ac:dyDescent="0.25">
      <c r="A271" s="482">
        <v>4120</v>
      </c>
      <c r="B271" s="483" t="s">
        <v>2632</v>
      </c>
      <c r="C271" s="483" t="s">
        <v>2633</v>
      </c>
      <c r="D271" s="483" t="s">
        <v>747</v>
      </c>
      <c r="E271" s="483" t="s">
        <v>6175</v>
      </c>
      <c r="F271" s="483" t="s">
        <v>5224</v>
      </c>
      <c r="G271" s="483" t="s">
        <v>4759</v>
      </c>
      <c r="H271" s="483" t="s">
        <v>4947</v>
      </c>
      <c r="I271" s="483" t="s">
        <v>3403</v>
      </c>
      <c r="J271" s="483" t="s">
        <v>6014</v>
      </c>
      <c r="K271" s="483" t="s">
        <v>6007</v>
      </c>
    </row>
    <row r="272" spans="1:11" ht="15" x14ac:dyDescent="0.25">
      <c r="A272" s="482">
        <v>4121</v>
      </c>
      <c r="B272" s="483" t="s">
        <v>1039</v>
      </c>
      <c r="C272" s="483" t="s">
        <v>5874</v>
      </c>
      <c r="D272" s="483" t="s">
        <v>103</v>
      </c>
      <c r="E272" s="483" t="s">
        <v>6175</v>
      </c>
      <c r="F272" s="483" t="s">
        <v>5224</v>
      </c>
      <c r="G272" s="483" t="s">
        <v>4759</v>
      </c>
      <c r="H272" s="483" t="s">
        <v>4947</v>
      </c>
      <c r="I272" s="483" t="s">
        <v>61</v>
      </c>
      <c r="J272" s="483" t="s">
        <v>6014</v>
      </c>
      <c r="K272" s="483" t="s">
        <v>6007</v>
      </c>
    </row>
    <row r="273" spans="1:11" ht="15" x14ac:dyDescent="0.25">
      <c r="A273" s="482">
        <v>4133</v>
      </c>
      <c r="B273" s="483" t="s">
        <v>944</v>
      </c>
      <c r="C273" s="483" t="s">
        <v>3504</v>
      </c>
      <c r="D273" s="483" t="s">
        <v>2416</v>
      </c>
      <c r="E273" s="483" t="s">
        <v>6174</v>
      </c>
      <c r="F273" s="483" t="s">
        <v>5223</v>
      </c>
      <c r="G273" s="483" t="s">
        <v>2762</v>
      </c>
      <c r="H273" s="483" t="s">
        <v>4975</v>
      </c>
      <c r="I273" s="483" t="s">
        <v>4800</v>
      </c>
      <c r="J273" s="483" t="s">
        <v>6005</v>
      </c>
      <c r="K273" s="483" t="s">
        <v>6012</v>
      </c>
    </row>
    <row r="274" spans="1:11" ht="15" x14ac:dyDescent="0.25">
      <c r="A274" s="482">
        <v>4151</v>
      </c>
      <c r="B274" s="483" t="s">
        <v>3507</v>
      </c>
      <c r="C274" s="483" t="s">
        <v>5875</v>
      </c>
      <c r="D274" s="483" t="s">
        <v>517</v>
      </c>
      <c r="E274" s="483" t="s">
        <v>6174</v>
      </c>
      <c r="F274" s="483" t="s">
        <v>5223</v>
      </c>
      <c r="G274" s="483" t="s">
        <v>3376</v>
      </c>
      <c r="H274" s="483" t="s">
        <v>4970</v>
      </c>
      <c r="I274" s="483" t="s">
        <v>339</v>
      </c>
      <c r="J274" s="483" t="s">
        <v>6005</v>
      </c>
      <c r="K274" s="483" t="s">
        <v>6010</v>
      </c>
    </row>
    <row r="275" spans="1:11" ht="15" x14ac:dyDescent="0.25">
      <c r="A275" s="482">
        <v>4157</v>
      </c>
      <c r="B275" s="483" t="s">
        <v>563</v>
      </c>
      <c r="C275" s="483" t="s">
        <v>467</v>
      </c>
      <c r="D275" s="483" t="s">
        <v>2990</v>
      </c>
      <c r="E275" s="483" t="s">
        <v>6174</v>
      </c>
      <c r="F275" s="483" t="s">
        <v>5223</v>
      </c>
      <c r="G275" s="483" t="s">
        <v>5265</v>
      </c>
      <c r="H275" s="483" t="s">
        <v>4946</v>
      </c>
      <c r="I275" s="483" t="s">
        <v>3463</v>
      </c>
      <c r="J275" s="483" t="s">
        <v>6005</v>
      </c>
      <c r="K275" s="483" t="s">
        <v>6017</v>
      </c>
    </row>
    <row r="276" spans="1:11" ht="15" x14ac:dyDescent="0.25">
      <c r="A276" s="482">
        <v>4164</v>
      </c>
      <c r="B276" s="483" t="s">
        <v>197</v>
      </c>
      <c r="C276" s="483" t="s">
        <v>982</v>
      </c>
      <c r="D276" s="483" t="s">
        <v>64</v>
      </c>
      <c r="E276" s="483" t="s">
        <v>6174</v>
      </c>
      <c r="F276" s="483" t="s">
        <v>5223</v>
      </c>
      <c r="G276" s="483" t="s">
        <v>4765</v>
      </c>
      <c r="H276" s="483" t="s">
        <v>913</v>
      </c>
      <c r="I276" s="483" t="s">
        <v>781</v>
      </c>
      <c r="J276" s="483" t="s">
        <v>6005</v>
      </c>
      <c r="K276" s="483" t="s">
        <v>706</v>
      </c>
    </row>
    <row r="277" spans="1:11" ht="15" x14ac:dyDescent="0.25">
      <c r="A277" s="482">
        <v>4169</v>
      </c>
      <c r="B277" s="483" t="s">
        <v>554</v>
      </c>
      <c r="C277" s="483" t="s">
        <v>557</v>
      </c>
      <c r="D277" s="483" t="s">
        <v>72</v>
      </c>
      <c r="E277" s="483" t="s">
        <v>6175</v>
      </c>
      <c r="F277" s="483" t="s">
        <v>5224</v>
      </c>
      <c r="G277" s="483" t="s">
        <v>3376</v>
      </c>
      <c r="H277" s="483" t="s">
        <v>4955</v>
      </c>
      <c r="I277" s="483" t="s">
        <v>3388</v>
      </c>
      <c r="J277" s="483" t="s">
        <v>6014</v>
      </c>
      <c r="K277" s="483" t="s">
        <v>6010</v>
      </c>
    </row>
    <row r="278" spans="1:11" ht="15" x14ac:dyDescent="0.25">
      <c r="A278" s="482">
        <v>4170</v>
      </c>
      <c r="B278" s="483" t="s">
        <v>1037</v>
      </c>
      <c r="C278" s="483" t="s">
        <v>1038</v>
      </c>
      <c r="D278" s="483" t="s">
        <v>109</v>
      </c>
      <c r="E278" s="483" t="s">
        <v>6177</v>
      </c>
      <c r="F278" s="483" t="s">
        <v>5226</v>
      </c>
      <c r="G278" s="483" t="s">
        <v>3376</v>
      </c>
      <c r="H278" s="483" t="s">
        <v>110</v>
      </c>
      <c r="I278" s="483" t="s">
        <v>110</v>
      </c>
      <c r="J278" s="483" t="s">
        <v>6009</v>
      </c>
      <c r="K278" s="483" t="s">
        <v>6010</v>
      </c>
    </row>
    <row r="279" spans="1:11" ht="15" x14ac:dyDescent="0.25">
      <c r="A279" s="482">
        <v>4171</v>
      </c>
      <c r="B279" s="483" t="s">
        <v>1800</v>
      </c>
      <c r="C279" s="483" t="s">
        <v>423</v>
      </c>
      <c r="D279" s="483" t="s">
        <v>4772</v>
      </c>
      <c r="E279" s="483" t="s">
        <v>6178</v>
      </c>
      <c r="F279" s="483" t="s">
        <v>5227</v>
      </c>
      <c r="G279" s="483" t="s">
        <v>4761</v>
      </c>
      <c r="H279" s="483" t="s">
        <v>4961</v>
      </c>
      <c r="I279" s="483" t="s">
        <v>3434</v>
      </c>
      <c r="J279" s="483" t="s">
        <v>6016</v>
      </c>
      <c r="K279" s="483" t="s">
        <v>6011</v>
      </c>
    </row>
    <row r="280" spans="1:11" ht="15" x14ac:dyDescent="0.25">
      <c r="A280" s="482">
        <v>4187</v>
      </c>
      <c r="B280" s="483" t="s">
        <v>3508</v>
      </c>
      <c r="C280" s="483" t="s">
        <v>3509</v>
      </c>
      <c r="D280" s="483" t="s">
        <v>517</v>
      </c>
      <c r="E280" s="483" t="s">
        <v>6174</v>
      </c>
      <c r="F280" s="483" t="s">
        <v>5223</v>
      </c>
      <c r="G280" s="483" t="s">
        <v>3376</v>
      </c>
      <c r="H280" s="483" t="s">
        <v>4954</v>
      </c>
      <c r="I280" s="483" t="s">
        <v>143</v>
      </c>
      <c r="J280" s="483" t="s">
        <v>6005</v>
      </c>
      <c r="K280" s="483" t="s">
        <v>6010</v>
      </c>
    </row>
    <row r="281" spans="1:11" ht="15" x14ac:dyDescent="0.25">
      <c r="A281" s="482">
        <v>4199</v>
      </c>
      <c r="B281" s="483" t="s">
        <v>3510</v>
      </c>
      <c r="C281" s="483" t="s">
        <v>3511</v>
      </c>
      <c r="D281" s="483" t="s">
        <v>1847</v>
      </c>
      <c r="E281" s="483" t="s">
        <v>6178</v>
      </c>
      <c r="F281" s="483" t="s">
        <v>5227</v>
      </c>
      <c r="G281" s="483" t="s">
        <v>4761</v>
      </c>
      <c r="H281" s="483" t="s">
        <v>1689</v>
      </c>
      <c r="I281" s="483" t="s">
        <v>5423</v>
      </c>
      <c r="J281" s="483" t="s">
        <v>6016</v>
      </c>
      <c r="K281" s="483" t="s">
        <v>6011</v>
      </c>
    </row>
    <row r="282" spans="1:11" ht="15" x14ac:dyDescent="0.25">
      <c r="A282" s="482">
        <v>4200</v>
      </c>
      <c r="B282" s="483" t="s">
        <v>6265</v>
      </c>
      <c r="C282" s="483" t="s">
        <v>134</v>
      </c>
      <c r="D282" s="483" t="s">
        <v>2098</v>
      </c>
      <c r="E282" s="483" t="s">
        <v>6175</v>
      </c>
      <c r="F282" s="483" t="s">
        <v>5224</v>
      </c>
      <c r="G282" s="483" t="s">
        <v>3376</v>
      </c>
      <c r="H282" s="483" t="s">
        <v>4950</v>
      </c>
      <c r="I282" s="483" t="s">
        <v>183</v>
      </c>
      <c r="J282" s="483" t="s">
        <v>6014</v>
      </c>
      <c r="K282" s="483" t="s">
        <v>6010</v>
      </c>
    </row>
    <row r="283" spans="1:11" ht="15" x14ac:dyDescent="0.25">
      <c r="A283" s="482">
        <v>4207</v>
      </c>
      <c r="B283" s="483" t="s">
        <v>1560</v>
      </c>
      <c r="C283" s="483" t="s">
        <v>1561</v>
      </c>
      <c r="D283" s="483" t="s">
        <v>109</v>
      </c>
      <c r="E283" s="483" t="s">
        <v>6177</v>
      </c>
      <c r="F283" s="483" t="s">
        <v>5226</v>
      </c>
      <c r="G283" s="483" t="s">
        <v>3376</v>
      </c>
      <c r="H283" s="483" t="s">
        <v>110</v>
      </c>
      <c r="I283" s="483" t="s">
        <v>110</v>
      </c>
      <c r="J283" s="483" t="s">
        <v>6009</v>
      </c>
      <c r="K283" s="483" t="s">
        <v>6010</v>
      </c>
    </row>
    <row r="284" spans="1:11" ht="15" x14ac:dyDescent="0.25">
      <c r="A284" s="482">
        <v>4208</v>
      </c>
      <c r="B284" s="483" t="s">
        <v>1009</v>
      </c>
      <c r="C284" s="483" t="s">
        <v>3461</v>
      </c>
      <c r="D284" s="483" t="s">
        <v>2098</v>
      </c>
      <c r="E284" s="483" t="s">
        <v>6175</v>
      </c>
      <c r="F284" s="483" t="s">
        <v>5224</v>
      </c>
      <c r="G284" s="483" t="s">
        <v>4759</v>
      </c>
      <c r="H284" s="483" t="s">
        <v>65</v>
      </c>
      <c r="I284" s="483" t="s">
        <v>65</v>
      </c>
      <c r="J284" s="483" t="s">
        <v>6014</v>
      </c>
      <c r="K284" s="483" t="s">
        <v>6007</v>
      </c>
    </row>
    <row r="285" spans="1:11" ht="15" x14ac:dyDescent="0.25">
      <c r="A285" s="482">
        <v>4214</v>
      </c>
      <c r="B285" s="483" t="s">
        <v>2514</v>
      </c>
      <c r="C285" s="483" t="s">
        <v>728</v>
      </c>
      <c r="D285" s="483" t="s">
        <v>182</v>
      </c>
      <c r="E285" s="483" t="s">
        <v>6176</v>
      </c>
      <c r="F285" s="483" t="s">
        <v>5225</v>
      </c>
      <c r="G285" s="483" t="s">
        <v>3376</v>
      </c>
      <c r="H285" s="483" t="s">
        <v>4955</v>
      </c>
      <c r="I285" s="483" t="s">
        <v>152</v>
      </c>
      <c r="J285" s="483" t="s">
        <v>6008</v>
      </c>
      <c r="K285" s="483" t="s">
        <v>6010</v>
      </c>
    </row>
    <row r="286" spans="1:11" ht="15" x14ac:dyDescent="0.25">
      <c r="A286" s="482">
        <v>4222</v>
      </c>
      <c r="B286" s="483" t="s">
        <v>3514</v>
      </c>
      <c r="C286" s="483" t="s">
        <v>3515</v>
      </c>
      <c r="D286" s="483" t="s">
        <v>747</v>
      </c>
      <c r="E286" s="483" t="s">
        <v>6175</v>
      </c>
      <c r="F286" s="483" t="s">
        <v>5224</v>
      </c>
      <c r="G286" s="483" t="s">
        <v>3376</v>
      </c>
      <c r="H286" s="483" t="s">
        <v>4962</v>
      </c>
      <c r="I286" s="483" t="s">
        <v>258</v>
      </c>
      <c r="J286" s="483" t="s">
        <v>6014</v>
      </c>
      <c r="K286" s="483" t="s">
        <v>6010</v>
      </c>
    </row>
    <row r="287" spans="1:11" ht="15" x14ac:dyDescent="0.25">
      <c r="A287" s="482">
        <v>4225</v>
      </c>
      <c r="B287" s="483" t="s">
        <v>1904</v>
      </c>
      <c r="C287" s="483" t="s">
        <v>404</v>
      </c>
      <c r="D287" s="483" t="s">
        <v>3398</v>
      </c>
      <c r="E287" s="483" t="s">
        <v>6177</v>
      </c>
      <c r="F287" s="483" t="s">
        <v>5226</v>
      </c>
      <c r="G287" s="483" t="s">
        <v>3376</v>
      </c>
      <c r="H287" s="483" t="s">
        <v>4949</v>
      </c>
      <c r="I287" s="483" t="s">
        <v>2668</v>
      </c>
      <c r="J287" s="483" t="s">
        <v>6009</v>
      </c>
      <c r="K287" s="483" t="s">
        <v>6010</v>
      </c>
    </row>
    <row r="288" spans="1:11" ht="15" x14ac:dyDescent="0.25">
      <c r="A288" s="482">
        <v>4226</v>
      </c>
      <c r="B288" s="483" t="s">
        <v>2639</v>
      </c>
      <c r="C288" s="483" t="s">
        <v>358</v>
      </c>
      <c r="D288" s="483" t="s">
        <v>570</v>
      </c>
      <c r="E288" s="483" t="s">
        <v>6177</v>
      </c>
      <c r="F288" s="483" t="s">
        <v>5226</v>
      </c>
      <c r="G288" s="483" t="s">
        <v>3376</v>
      </c>
      <c r="H288" s="483" t="s">
        <v>4957</v>
      </c>
      <c r="I288" s="483" t="s">
        <v>6255</v>
      </c>
      <c r="J288" s="483" t="s">
        <v>6009</v>
      </c>
      <c r="K288" s="483" t="s">
        <v>6010</v>
      </c>
    </row>
    <row r="289" spans="1:11" ht="15" x14ac:dyDescent="0.25">
      <c r="A289" s="482">
        <v>4228</v>
      </c>
      <c r="B289" s="483" t="s">
        <v>2470</v>
      </c>
      <c r="C289" s="483" t="s">
        <v>277</v>
      </c>
      <c r="D289" s="483" t="s">
        <v>570</v>
      </c>
      <c r="E289" s="483" t="s">
        <v>6177</v>
      </c>
      <c r="F289" s="483" t="s">
        <v>5226</v>
      </c>
      <c r="G289" s="483" t="s">
        <v>3376</v>
      </c>
      <c r="H289" s="483" t="s">
        <v>4957</v>
      </c>
      <c r="I289" s="483" t="s">
        <v>3432</v>
      </c>
      <c r="J289" s="483" t="s">
        <v>6009</v>
      </c>
      <c r="K289" s="483" t="s">
        <v>6010</v>
      </c>
    </row>
    <row r="290" spans="1:11" ht="15" x14ac:dyDescent="0.25">
      <c r="A290" s="482">
        <v>4232</v>
      </c>
      <c r="B290" s="483" t="s">
        <v>232</v>
      </c>
      <c r="C290" s="483" t="s">
        <v>233</v>
      </c>
      <c r="D290" s="483" t="s">
        <v>234</v>
      </c>
      <c r="E290" s="483" t="s">
        <v>6179</v>
      </c>
      <c r="F290" s="483" t="s">
        <v>5228</v>
      </c>
      <c r="G290" s="483" t="s">
        <v>3376</v>
      </c>
      <c r="H290" s="483" t="s">
        <v>4974</v>
      </c>
      <c r="I290" s="483" t="s">
        <v>2946</v>
      </c>
      <c r="J290" s="483" t="s">
        <v>6016</v>
      </c>
      <c r="K290" s="483" t="s">
        <v>6010</v>
      </c>
    </row>
    <row r="291" spans="1:11" ht="15" x14ac:dyDescent="0.25">
      <c r="A291" s="482">
        <v>4237</v>
      </c>
      <c r="B291" s="483" t="s">
        <v>1242</v>
      </c>
      <c r="C291" s="483" t="s">
        <v>6092</v>
      </c>
      <c r="D291" s="483" t="s">
        <v>2098</v>
      </c>
      <c r="E291" s="483" t="s">
        <v>6175</v>
      </c>
      <c r="F291" s="483" t="s">
        <v>5224</v>
      </c>
      <c r="G291" s="483" t="s">
        <v>4759</v>
      </c>
      <c r="H291" s="483" t="s">
        <v>4947</v>
      </c>
      <c r="I291" s="483" t="s">
        <v>61</v>
      </c>
      <c r="J291" s="483" t="s">
        <v>6014</v>
      </c>
      <c r="K291" s="483" t="s">
        <v>6007</v>
      </c>
    </row>
    <row r="292" spans="1:11" ht="15" x14ac:dyDescent="0.25">
      <c r="A292" s="482">
        <v>4245</v>
      </c>
      <c r="B292" s="483" t="s">
        <v>6266</v>
      </c>
      <c r="C292" s="483" t="s">
        <v>5637</v>
      </c>
      <c r="D292" s="483" t="s">
        <v>103</v>
      </c>
      <c r="E292" s="483" t="s">
        <v>6175</v>
      </c>
      <c r="F292" s="483" t="s">
        <v>5224</v>
      </c>
      <c r="G292" s="483" t="s">
        <v>3376</v>
      </c>
      <c r="H292" s="483" t="s">
        <v>616</v>
      </c>
      <c r="I292" s="483" t="s">
        <v>3520</v>
      </c>
      <c r="J292" s="483" t="s">
        <v>6014</v>
      </c>
      <c r="K292" s="483" t="s">
        <v>6010</v>
      </c>
    </row>
    <row r="293" spans="1:11" ht="15" x14ac:dyDescent="0.25">
      <c r="A293" s="482">
        <v>4246</v>
      </c>
      <c r="B293" s="483" t="s">
        <v>2493</v>
      </c>
      <c r="C293" s="483" t="s">
        <v>1071</v>
      </c>
      <c r="D293" s="483" t="s">
        <v>72</v>
      </c>
      <c r="E293" s="483" t="s">
        <v>6175</v>
      </c>
      <c r="F293" s="483" t="s">
        <v>5224</v>
      </c>
      <c r="G293" s="483" t="s">
        <v>3376</v>
      </c>
      <c r="H293" s="483" t="s">
        <v>4955</v>
      </c>
      <c r="I293" s="483" t="s">
        <v>3388</v>
      </c>
      <c r="J293" s="483" t="s">
        <v>6014</v>
      </c>
      <c r="K293" s="483" t="s">
        <v>6010</v>
      </c>
    </row>
    <row r="294" spans="1:11" ht="15" x14ac:dyDescent="0.25">
      <c r="A294" s="482">
        <v>4248</v>
      </c>
      <c r="B294" s="483" t="s">
        <v>3521</v>
      </c>
      <c r="C294" s="483" t="s">
        <v>1111</v>
      </c>
      <c r="D294" s="483" t="s">
        <v>4775</v>
      </c>
      <c r="E294" s="483" t="s">
        <v>6178</v>
      </c>
      <c r="F294" s="483" t="s">
        <v>5227</v>
      </c>
      <c r="G294" s="483" t="s">
        <v>4761</v>
      </c>
      <c r="H294" s="483" t="s">
        <v>1689</v>
      </c>
      <c r="I294" s="483" t="s">
        <v>4802</v>
      </c>
      <c r="J294" s="483" t="s">
        <v>6016</v>
      </c>
      <c r="K294" s="483" t="s">
        <v>6011</v>
      </c>
    </row>
    <row r="295" spans="1:11" ht="15" x14ac:dyDescent="0.25">
      <c r="A295" s="482">
        <v>4252</v>
      </c>
      <c r="B295" s="483" t="s">
        <v>3522</v>
      </c>
      <c r="C295" s="483" t="s">
        <v>3523</v>
      </c>
      <c r="D295" s="483" t="s">
        <v>4803</v>
      </c>
      <c r="E295" s="483" t="s">
        <v>6178</v>
      </c>
      <c r="F295" s="483" t="s">
        <v>5227</v>
      </c>
      <c r="G295" s="483" t="s">
        <v>4761</v>
      </c>
      <c r="H295" s="483" t="s">
        <v>4961</v>
      </c>
      <c r="I295" s="483" t="s">
        <v>3434</v>
      </c>
      <c r="J295" s="483" t="s">
        <v>6016</v>
      </c>
      <c r="K295" s="483" t="s">
        <v>6011</v>
      </c>
    </row>
    <row r="296" spans="1:11" ht="15" x14ac:dyDescent="0.25">
      <c r="A296" s="482">
        <v>4254</v>
      </c>
      <c r="B296" s="483" t="s">
        <v>2453</v>
      </c>
      <c r="C296" s="483" t="s">
        <v>2454</v>
      </c>
      <c r="D296" s="483" t="s">
        <v>747</v>
      </c>
      <c r="E296" s="483" t="s">
        <v>6175</v>
      </c>
      <c r="F296" s="483" t="s">
        <v>5224</v>
      </c>
      <c r="G296" s="483" t="s">
        <v>3376</v>
      </c>
      <c r="H296" s="483" t="s">
        <v>4955</v>
      </c>
      <c r="I296" s="483" t="s">
        <v>152</v>
      </c>
      <c r="J296" s="483" t="s">
        <v>6014</v>
      </c>
      <c r="K296" s="483" t="s">
        <v>6010</v>
      </c>
    </row>
    <row r="297" spans="1:11" ht="15" x14ac:dyDescent="0.25">
      <c r="A297" s="482">
        <v>4256</v>
      </c>
      <c r="B297" s="483" t="s">
        <v>551</v>
      </c>
      <c r="C297" s="483" t="s">
        <v>410</v>
      </c>
      <c r="D297" s="483" t="s">
        <v>1821</v>
      </c>
      <c r="E297" s="483" t="s">
        <v>6177</v>
      </c>
      <c r="F297" s="483" t="s">
        <v>5226</v>
      </c>
      <c r="G297" s="483" t="s">
        <v>4765</v>
      </c>
      <c r="H297" s="483" t="s">
        <v>913</v>
      </c>
      <c r="I297" s="483" t="s">
        <v>553</v>
      </c>
      <c r="J297" s="483" t="s">
        <v>6009</v>
      </c>
      <c r="K297" s="483" t="s">
        <v>706</v>
      </c>
    </row>
    <row r="298" spans="1:11" ht="15" x14ac:dyDescent="0.25">
      <c r="A298" s="482">
        <v>4277</v>
      </c>
      <c r="B298" s="483" t="s">
        <v>6267</v>
      </c>
      <c r="C298" s="483" t="s">
        <v>6268</v>
      </c>
      <c r="D298" s="483" t="s">
        <v>2098</v>
      </c>
      <c r="E298" s="483" t="s">
        <v>6175</v>
      </c>
      <c r="F298" s="483" t="s">
        <v>5224</v>
      </c>
      <c r="G298" s="483" t="s">
        <v>4759</v>
      </c>
      <c r="H298" s="483" t="s">
        <v>65</v>
      </c>
      <c r="I298" s="483" t="s">
        <v>65</v>
      </c>
      <c r="J298" s="483" t="s">
        <v>6014</v>
      </c>
      <c r="K298" s="483" t="s">
        <v>6007</v>
      </c>
    </row>
    <row r="299" spans="1:11" ht="15" x14ac:dyDescent="0.25">
      <c r="A299" s="482">
        <v>4280</v>
      </c>
      <c r="B299" s="483" t="s">
        <v>735</v>
      </c>
      <c r="C299" s="483" t="s">
        <v>543</v>
      </c>
      <c r="D299" s="483" t="s">
        <v>103</v>
      </c>
      <c r="E299" s="483" t="s">
        <v>6175</v>
      </c>
      <c r="F299" s="483" t="s">
        <v>5224</v>
      </c>
      <c r="G299" s="483" t="s">
        <v>3376</v>
      </c>
      <c r="H299" s="483" t="s">
        <v>4959</v>
      </c>
      <c r="I299" s="483" t="s">
        <v>3425</v>
      </c>
      <c r="J299" s="483" t="s">
        <v>6014</v>
      </c>
      <c r="K299" s="483" t="s">
        <v>6010</v>
      </c>
    </row>
    <row r="300" spans="1:11" ht="15" x14ac:dyDescent="0.25">
      <c r="A300" s="482">
        <v>4285</v>
      </c>
      <c r="B300" s="483" t="s">
        <v>1854</v>
      </c>
      <c r="C300" s="483" t="s">
        <v>564</v>
      </c>
      <c r="D300" s="483" t="s">
        <v>570</v>
      </c>
      <c r="E300" s="483" t="s">
        <v>6177</v>
      </c>
      <c r="F300" s="483" t="s">
        <v>5226</v>
      </c>
      <c r="G300" s="483" t="s">
        <v>3376</v>
      </c>
      <c r="H300" s="483" t="s">
        <v>4960</v>
      </c>
      <c r="I300" s="483" t="s">
        <v>1371</v>
      </c>
      <c r="J300" s="483" t="s">
        <v>6009</v>
      </c>
      <c r="K300" s="483" t="s">
        <v>6010</v>
      </c>
    </row>
    <row r="301" spans="1:11" ht="15" x14ac:dyDescent="0.25">
      <c r="A301" s="482">
        <v>4317</v>
      </c>
      <c r="B301" s="483" t="s">
        <v>6269</v>
      </c>
      <c r="C301" s="483" t="s">
        <v>134</v>
      </c>
      <c r="D301" s="483" t="s">
        <v>1074</v>
      </c>
      <c r="E301" s="483" t="s">
        <v>6178</v>
      </c>
      <c r="F301" s="483" t="s">
        <v>5227</v>
      </c>
      <c r="G301" s="483" t="s">
        <v>4768</v>
      </c>
      <c r="H301" s="483" t="s">
        <v>4946</v>
      </c>
      <c r="I301" s="483" t="s">
        <v>1723</v>
      </c>
      <c r="J301" s="483" t="s">
        <v>6009</v>
      </c>
      <c r="K301" s="483" t="s">
        <v>416</v>
      </c>
    </row>
    <row r="302" spans="1:11" ht="15" x14ac:dyDescent="0.25">
      <c r="A302" s="482">
        <v>4323</v>
      </c>
      <c r="B302" s="483" t="s">
        <v>3379</v>
      </c>
      <c r="C302" s="483" t="s">
        <v>999</v>
      </c>
      <c r="D302" s="483" t="s">
        <v>882</v>
      </c>
      <c r="E302" s="483" t="s">
        <v>6176</v>
      </c>
      <c r="F302" s="483" t="s">
        <v>5225</v>
      </c>
      <c r="G302" s="483" t="s">
        <v>3376</v>
      </c>
      <c r="H302" s="483" t="s">
        <v>122</v>
      </c>
      <c r="I302" s="483" t="s">
        <v>122</v>
      </c>
      <c r="J302" s="483" t="s">
        <v>6008</v>
      </c>
      <c r="K302" s="483" t="s">
        <v>6010</v>
      </c>
    </row>
    <row r="303" spans="1:11" ht="15" x14ac:dyDescent="0.25">
      <c r="A303" s="482">
        <v>4325</v>
      </c>
      <c r="B303" s="483" t="s">
        <v>2354</v>
      </c>
      <c r="C303" s="483" t="s">
        <v>2355</v>
      </c>
      <c r="D303" s="483" t="s">
        <v>1174</v>
      </c>
      <c r="E303" s="483" t="s">
        <v>6177</v>
      </c>
      <c r="F303" s="483" t="s">
        <v>5226</v>
      </c>
      <c r="G303" s="483" t="s">
        <v>3376</v>
      </c>
      <c r="H303" s="483" t="s">
        <v>4948</v>
      </c>
      <c r="I303" s="483" t="s">
        <v>933</v>
      </c>
      <c r="J303" s="483" t="s">
        <v>6009</v>
      </c>
      <c r="K303" s="483" t="s">
        <v>6010</v>
      </c>
    </row>
    <row r="304" spans="1:11" ht="15" x14ac:dyDescent="0.25">
      <c r="A304" s="482">
        <v>4330</v>
      </c>
      <c r="B304" s="483" t="s">
        <v>1031</v>
      </c>
      <c r="C304" s="483" t="s">
        <v>447</v>
      </c>
      <c r="D304" s="483" t="s">
        <v>3395</v>
      </c>
      <c r="E304" s="483" t="s">
        <v>6181</v>
      </c>
      <c r="F304" s="483" t="s">
        <v>5230</v>
      </c>
      <c r="G304" s="483" t="s">
        <v>3376</v>
      </c>
      <c r="H304" s="483" t="s">
        <v>209</v>
      </c>
      <c r="I304" s="483" t="s">
        <v>209</v>
      </c>
      <c r="J304" s="483" t="s">
        <v>6016</v>
      </c>
      <c r="K304" s="483" t="s">
        <v>6010</v>
      </c>
    </row>
    <row r="305" spans="1:11" ht="15" x14ac:dyDescent="0.25">
      <c r="A305" s="482">
        <v>4345</v>
      </c>
      <c r="B305" s="483" t="s">
        <v>885</v>
      </c>
      <c r="C305" s="483" t="s">
        <v>464</v>
      </c>
      <c r="D305" s="483" t="s">
        <v>3620</v>
      </c>
      <c r="E305" s="483" t="s">
        <v>6179</v>
      </c>
      <c r="F305" s="483" t="s">
        <v>5228</v>
      </c>
      <c r="G305" s="483" t="s">
        <v>4759</v>
      </c>
      <c r="H305" s="483" t="s">
        <v>6135</v>
      </c>
      <c r="I305" s="483" t="s">
        <v>5876</v>
      </c>
      <c r="J305" s="483" t="s">
        <v>6016</v>
      </c>
      <c r="K305" s="483" t="s">
        <v>6007</v>
      </c>
    </row>
    <row r="306" spans="1:11" ht="15" x14ac:dyDescent="0.25">
      <c r="A306" s="482">
        <v>4346</v>
      </c>
      <c r="B306" s="483" t="s">
        <v>2727</v>
      </c>
      <c r="C306" s="483" t="s">
        <v>3447</v>
      </c>
      <c r="D306" s="483" t="s">
        <v>103</v>
      </c>
      <c r="E306" s="483" t="s">
        <v>6175</v>
      </c>
      <c r="F306" s="483" t="s">
        <v>5224</v>
      </c>
      <c r="G306" s="483" t="s">
        <v>3376</v>
      </c>
      <c r="H306" s="483" t="s">
        <v>616</v>
      </c>
      <c r="I306" s="483" t="s">
        <v>1152</v>
      </c>
      <c r="J306" s="483" t="s">
        <v>6014</v>
      </c>
      <c r="K306" s="483" t="s">
        <v>6010</v>
      </c>
    </row>
    <row r="307" spans="1:11" ht="15" x14ac:dyDescent="0.25">
      <c r="A307" s="482">
        <v>4364</v>
      </c>
      <c r="B307" s="483" t="s">
        <v>3529</v>
      </c>
      <c r="C307" s="483" t="s">
        <v>3530</v>
      </c>
      <c r="D307" s="483" t="s">
        <v>4804</v>
      </c>
      <c r="E307" s="483" t="s">
        <v>6178</v>
      </c>
      <c r="F307" s="483" t="s">
        <v>5227</v>
      </c>
      <c r="G307" s="483" t="s">
        <v>4761</v>
      </c>
      <c r="H307" s="483" t="s">
        <v>4961</v>
      </c>
      <c r="I307" s="483" t="s">
        <v>3531</v>
      </c>
      <c r="J307" s="483" t="s">
        <v>6005</v>
      </c>
      <c r="K307" s="483" t="s">
        <v>6011</v>
      </c>
    </row>
    <row r="308" spans="1:11" ht="15" x14ac:dyDescent="0.25">
      <c r="A308" s="482">
        <v>4377</v>
      </c>
      <c r="B308" s="483" t="s">
        <v>1694</v>
      </c>
      <c r="C308" s="483" t="s">
        <v>1695</v>
      </c>
      <c r="D308" s="483" t="s">
        <v>747</v>
      </c>
      <c r="E308" s="483" t="s">
        <v>6175</v>
      </c>
      <c r="F308" s="483" t="s">
        <v>5224</v>
      </c>
      <c r="G308" s="483" t="s">
        <v>4759</v>
      </c>
      <c r="H308" s="483" t="s">
        <v>4947</v>
      </c>
      <c r="I308" s="483" t="s">
        <v>3403</v>
      </c>
      <c r="J308" s="483" t="s">
        <v>6014</v>
      </c>
      <c r="K308" s="483" t="s">
        <v>6007</v>
      </c>
    </row>
    <row r="309" spans="1:11" ht="15" x14ac:dyDescent="0.25">
      <c r="A309" s="482">
        <v>4378</v>
      </c>
      <c r="B309" s="483" t="s">
        <v>1284</v>
      </c>
      <c r="C309" s="483" t="s">
        <v>634</v>
      </c>
      <c r="D309" s="483" t="s">
        <v>4805</v>
      </c>
      <c r="E309" s="483" t="s">
        <v>6178</v>
      </c>
      <c r="F309" s="483" t="s">
        <v>5227</v>
      </c>
      <c r="G309" s="483" t="s">
        <v>4761</v>
      </c>
      <c r="H309" s="483" t="s">
        <v>1689</v>
      </c>
      <c r="I309" s="483" t="s">
        <v>3410</v>
      </c>
      <c r="J309" s="483" t="s">
        <v>6016</v>
      </c>
      <c r="K309" s="483" t="s">
        <v>6011</v>
      </c>
    </row>
    <row r="310" spans="1:11" ht="15" x14ac:dyDescent="0.25">
      <c r="A310" s="482">
        <v>4397</v>
      </c>
      <c r="B310" s="483" t="s">
        <v>2207</v>
      </c>
      <c r="C310" s="483" t="s">
        <v>862</v>
      </c>
      <c r="D310" s="483" t="s">
        <v>2098</v>
      </c>
      <c r="E310" s="483" t="s">
        <v>6175</v>
      </c>
      <c r="F310" s="483" t="s">
        <v>5224</v>
      </c>
      <c r="G310" s="483" t="s">
        <v>4759</v>
      </c>
      <c r="H310" s="483" t="s">
        <v>65</v>
      </c>
      <c r="I310" s="483" t="s">
        <v>65</v>
      </c>
      <c r="J310" s="483" t="s">
        <v>6014</v>
      </c>
      <c r="K310" s="483" t="s">
        <v>6007</v>
      </c>
    </row>
    <row r="311" spans="1:11" ht="15" x14ac:dyDescent="0.25">
      <c r="A311" s="482">
        <v>4398</v>
      </c>
      <c r="B311" s="483" t="s">
        <v>3532</v>
      </c>
      <c r="C311" s="483" t="s">
        <v>1073</v>
      </c>
      <c r="D311" s="483" t="s">
        <v>1028</v>
      </c>
      <c r="E311" s="483" t="s">
        <v>6178</v>
      </c>
      <c r="F311" s="483" t="s">
        <v>5227</v>
      </c>
      <c r="G311" s="483" t="s">
        <v>4761</v>
      </c>
      <c r="H311" s="483" t="s">
        <v>1689</v>
      </c>
      <c r="I311" s="483" t="s">
        <v>3408</v>
      </c>
      <c r="J311" s="483" t="s">
        <v>6016</v>
      </c>
      <c r="K311" s="483" t="s">
        <v>6011</v>
      </c>
    </row>
    <row r="312" spans="1:11" ht="15" x14ac:dyDescent="0.25">
      <c r="A312" s="482">
        <v>4409</v>
      </c>
      <c r="B312" s="483" t="s">
        <v>3533</v>
      </c>
      <c r="C312" s="483" t="s">
        <v>464</v>
      </c>
      <c r="D312" s="483" t="s">
        <v>1847</v>
      </c>
      <c r="E312" s="483" t="s">
        <v>6178</v>
      </c>
      <c r="F312" s="483" t="s">
        <v>5227</v>
      </c>
      <c r="G312" s="483" t="s">
        <v>4761</v>
      </c>
      <c r="H312" s="483" t="s">
        <v>4961</v>
      </c>
      <c r="I312" s="483" t="s">
        <v>4781</v>
      </c>
      <c r="J312" s="483" t="s">
        <v>6016</v>
      </c>
      <c r="K312" s="483" t="s">
        <v>6011</v>
      </c>
    </row>
    <row r="313" spans="1:11" ht="15" x14ac:dyDescent="0.25">
      <c r="A313" s="482">
        <v>4418</v>
      </c>
      <c r="B313" s="483" t="s">
        <v>6270</v>
      </c>
      <c r="C313" s="483" t="s">
        <v>592</v>
      </c>
      <c r="D313" s="483" t="s">
        <v>2098</v>
      </c>
      <c r="E313" s="483" t="s">
        <v>6175</v>
      </c>
      <c r="F313" s="483" t="s">
        <v>5224</v>
      </c>
      <c r="G313" s="483" t="s">
        <v>4759</v>
      </c>
      <c r="H313" s="483" t="s">
        <v>65</v>
      </c>
      <c r="I313" s="483" t="s">
        <v>65</v>
      </c>
      <c r="J313" s="483" t="s">
        <v>6014</v>
      </c>
      <c r="K313" s="483" t="s">
        <v>6007</v>
      </c>
    </row>
    <row r="314" spans="1:11" ht="15" x14ac:dyDescent="0.25">
      <c r="A314" s="482">
        <v>4429</v>
      </c>
      <c r="B314" s="483" t="s">
        <v>2304</v>
      </c>
      <c r="C314" s="483" t="s">
        <v>2134</v>
      </c>
      <c r="D314" s="483" t="s">
        <v>641</v>
      </c>
      <c r="E314" s="483" t="s">
        <v>6176</v>
      </c>
      <c r="F314" s="483" t="s">
        <v>5225</v>
      </c>
      <c r="G314" s="483" t="s">
        <v>3376</v>
      </c>
      <c r="H314" s="483" t="s">
        <v>209</v>
      </c>
      <c r="I314" s="483" t="s">
        <v>209</v>
      </c>
      <c r="J314" s="483" t="s">
        <v>6008</v>
      </c>
      <c r="K314" s="483" t="s">
        <v>6010</v>
      </c>
    </row>
    <row r="315" spans="1:11" ht="15" x14ac:dyDescent="0.25">
      <c r="A315" s="482">
        <v>4486</v>
      </c>
      <c r="B315" s="483" t="s">
        <v>2681</v>
      </c>
      <c r="C315" s="483" t="s">
        <v>233</v>
      </c>
      <c r="D315" s="483" t="s">
        <v>103</v>
      </c>
      <c r="E315" s="483" t="s">
        <v>6175</v>
      </c>
      <c r="F315" s="483" t="s">
        <v>5224</v>
      </c>
      <c r="G315" s="483" t="s">
        <v>4759</v>
      </c>
      <c r="H315" s="483" t="s">
        <v>4947</v>
      </c>
      <c r="I315" s="483" t="s">
        <v>61</v>
      </c>
      <c r="J315" s="483" t="s">
        <v>6014</v>
      </c>
      <c r="K315" s="483" t="s">
        <v>6007</v>
      </c>
    </row>
    <row r="316" spans="1:11" ht="15" x14ac:dyDescent="0.25">
      <c r="A316" s="482">
        <v>4490</v>
      </c>
      <c r="B316" s="483" t="s">
        <v>5877</v>
      </c>
      <c r="C316" s="483" t="s">
        <v>368</v>
      </c>
      <c r="D316" s="483" t="s">
        <v>2098</v>
      </c>
      <c r="E316" s="483" t="s">
        <v>6175</v>
      </c>
      <c r="F316" s="483" t="s">
        <v>5224</v>
      </c>
      <c r="G316" s="483" t="s">
        <v>4759</v>
      </c>
      <c r="H316" s="483" t="s">
        <v>4947</v>
      </c>
      <c r="I316" s="483" t="s">
        <v>43</v>
      </c>
      <c r="J316" s="483" t="s">
        <v>6014</v>
      </c>
      <c r="K316" s="483" t="s">
        <v>6007</v>
      </c>
    </row>
    <row r="317" spans="1:11" ht="15" x14ac:dyDescent="0.25">
      <c r="A317" s="482">
        <v>4491</v>
      </c>
      <c r="B317" s="483" t="s">
        <v>337</v>
      </c>
      <c r="C317" s="483" t="s">
        <v>6271</v>
      </c>
      <c r="D317" s="483" t="s">
        <v>103</v>
      </c>
      <c r="E317" s="483" t="s">
        <v>6175</v>
      </c>
      <c r="F317" s="483" t="s">
        <v>5224</v>
      </c>
      <c r="G317" s="483" t="s">
        <v>4759</v>
      </c>
      <c r="H317" s="483" t="s">
        <v>65</v>
      </c>
      <c r="I317" s="483" t="s">
        <v>65</v>
      </c>
      <c r="J317" s="483" t="s">
        <v>6014</v>
      </c>
      <c r="K317" s="483" t="s">
        <v>6007</v>
      </c>
    </row>
    <row r="318" spans="1:11" ht="15" x14ac:dyDescent="0.25">
      <c r="A318" s="482">
        <v>4494</v>
      </c>
      <c r="B318" s="483" t="s">
        <v>698</v>
      </c>
      <c r="C318" s="483" t="s">
        <v>423</v>
      </c>
      <c r="D318" s="483" t="s">
        <v>2416</v>
      </c>
      <c r="E318" s="483" t="s">
        <v>6174</v>
      </c>
      <c r="F318" s="483" t="s">
        <v>5223</v>
      </c>
      <c r="G318" s="483" t="s">
        <v>3376</v>
      </c>
      <c r="H318" s="483" t="s">
        <v>4955</v>
      </c>
      <c r="I318" s="483" t="s">
        <v>3452</v>
      </c>
      <c r="J318" s="483" t="s">
        <v>6005</v>
      </c>
      <c r="K318" s="483" t="s">
        <v>6010</v>
      </c>
    </row>
    <row r="319" spans="1:11" ht="15" x14ac:dyDescent="0.25">
      <c r="A319" s="482">
        <v>4511</v>
      </c>
      <c r="B319" s="483" t="s">
        <v>3540</v>
      </c>
      <c r="C319" s="483" t="s">
        <v>2400</v>
      </c>
      <c r="D319" s="483" t="s">
        <v>4808</v>
      </c>
      <c r="E319" s="483" t="s">
        <v>6178</v>
      </c>
      <c r="F319" s="483" t="s">
        <v>5227</v>
      </c>
      <c r="G319" s="483" t="s">
        <v>4761</v>
      </c>
      <c r="H319" s="483" t="s">
        <v>1689</v>
      </c>
      <c r="I319" s="483" t="s">
        <v>4801</v>
      </c>
      <c r="J319" s="483" t="s">
        <v>6016</v>
      </c>
      <c r="K319" s="483" t="s">
        <v>6011</v>
      </c>
    </row>
    <row r="320" spans="1:11" ht="15" x14ac:dyDescent="0.25">
      <c r="A320" s="482">
        <v>4513</v>
      </c>
      <c r="B320" s="483" t="s">
        <v>1014</v>
      </c>
      <c r="C320" s="483" t="s">
        <v>808</v>
      </c>
      <c r="D320" s="483" t="s">
        <v>412</v>
      </c>
      <c r="E320" s="483" t="s">
        <v>6175</v>
      </c>
      <c r="F320" s="483" t="s">
        <v>5224</v>
      </c>
      <c r="G320" s="483" t="s">
        <v>2762</v>
      </c>
      <c r="H320" s="483" t="s">
        <v>4951</v>
      </c>
      <c r="I320" s="483" t="s">
        <v>1197</v>
      </c>
      <c r="J320" s="483" t="s">
        <v>6016</v>
      </c>
      <c r="K320" s="483" t="s">
        <v>6012</v>
      </c>
    </row>
    <row r="321" spans="1:11" ht="15" x14ac:dyDescent="0.25">
      <c r="A321" s="482">
        <v>4522</v>
      </c>
      <c r="B321" s="483" t="s">
        <v>1246</v>
      </c>
      <c r="C321" s="483" t="s">
        <v>170</v>
      </c>
      <c r="D321" s="483" t="s">
        <v>72</v>
      </c>
      <c r="E321" s="483" t="s">
        <v>6175</v>
      </c>
      <c r="F321" s="483" t="s">
        <v>5224</v>
      </c>
      <c r="G321" s="483" t="s">
        <v>3376</v>
      </c>
      <c r="H321" s="483" t="s">
        <v>4955</v>
      </c>
      <c r="I321" s="483" t="s">
        <v>3388</v>
      </c>
      <c r="J321" s="483" t="s">
        <v>6014</v>
      </c>
      <c r="K321" s="483" t="s">
        <v>6010</v>
      </c>
    </row>
    <row r="322" spans="1:11" ht="15" x14ac:dyDescent="0.25">
      <c r="A322" s="482">
        <v>4525</v>
      </c>
      <c r="B322" s="483" t="s">
        <v>1784</v>
      </c>
      <c r="C322" s="483" t="s">
        <v>170</v>
      </c>
      <c r="D322" s="483" t="s">
        <v>412</v>
      </c>
      <c r="E322" s="483" t="s">
        <v>6175</v>
      </c>
      <c r="F322" s="483" t="s">
        <v>5224</v>
      </c>
      <c r="G322" s="483" t="s">
        <v>4758</v>
      </c>
      <c r="H322" s="483" t="s">
        <v>4976</v>
      </c>
      <c r="I322" s="483" t="s">
        <v>3543</v>
      </c>
      <c r="J322" s="483" t="s">
        <v>6016</v>
      </c>
      <c r="K322" s="483" t="s">
        <v>6006</v>
      </c>
    </row>
    <row r="323" spans="1:11" ht="15" x14ac:dyDescent="0.25">
      <c r="A323" s="482">
        <v>4535</v>
      </c>
      <c r="B323" s="483" t="s">
        <v>3544</v>
      </c>
      <c r="C323" s="483" t="s">
        <v>368</v>
      </c>
      <c r="D323" s="483" t="s">
        <v>4809</v>
      </c>
      <c r="E323" s="483" t="s">
        <v>6178</v>
      </c>
      <c r="F323" s="483" t="s">
        <v>5227</v>
      </c>
      <c r="G323" s="483" t="s">
        <v>4761</v>
      </c>
      <c r="H323" s="483" t="s">
        <v>4961</v>
      </c>
      <c r="I323" s="483" t="s">
        <v>3434</v>
      </c>
      <c r="J323" s="483" t="s">
        <v>6016</v>
      </c>
      <c r="K323" s="483" t="s">
        <v>6011</v>
      </c>
    </row>
    <row r="324" spans="1:11" ht="15" x14ac:dyDescent="0.25">
      <c r="A324" s="482">
        <v>4541</v>
      </c>
      <c r="B324" s="483" t="s">
        <v>5204</v>
      </c>
      <c r="C324" s="483" t="s">
        <v>893</v>
      </c>
      <c r="D324" s="483" t="s">
        <v>103</v>
      </c>
      <c r="E324" s="483" t="s">
        <v>6175</v>
      </c>
      <c r="F324" s="483" t="s">
        <v>5224</v>
      </c>
      <c r="G324" s="483" t="s">
        <v>4759</v>
      </c>
      <c r="H324" s="483" t="s">
        <v>4947</v>
      </c>
      <c r="I324" s="483" t="s">
        <v>3403</v>
      </c>
      <c r="J324" s="483" t="s">
        <v>6014</v>
      </c>
      <c r="K324" s="483" t="s">
        <v>6007</v>
      </c>
    </row>
    <row r="325" spans="1:11" ht="15" x14ac:dyDescent="0.25">
      <c r="A325" s="482">
        <v>4543</v>
      </c>
      <c r="B325" s="483" t="s">
        <v>752</v>
      </c>
      <c r="C325" s="483" t="s">
        <v>231</v>
      </c>
      <c r="D325" s="483" t="s">
        <v>517</v>
      </c>
      <c r="E325" s="483" t="s">
        <v>6174</v>
      </c>
      <c r="F325" s="483" t="s">
        <v>5223</v>
      </c>
      <c r="G325" s="483" t="s">
        <v>3376</v>
      </c>
      <c r="H325" s="483" t="s">
        <v>4954</v>
      </c>
      <c r="I325" s="483" t="s">
        <v>143</v>
      </c>
      <c r="J325" s="483" t="s">
        <v>6005</v>
      </c>
      <c r="K325" s="483" t="s">
        <v>6010</v>
      </c>
    </row>
    <row r="326" spans="1:11" ht="15" x14ac:dyDescent="0.25">
      <c r="A326" s="482">
        <v>4544</v>
      </c>
      <c r="B326" s="483" t="s">
        <v>1175</v>
      </c>
      <c r="C326" s="483" t="s">
        <v>2989</v>
      </c>
      <c r="D326" s="483" t="s">
        <v>4803</v>
      </c>
      <c r="E326" s="483" t="s">
        <v>6178</v>
      </c>
      <c r="F326" s="483" t="s">
        <v>5227</v>
      </c>
      <c r="G326" s="483" t="s">
        <v>4761</v>
      </c>
      <c r="H326" s="483" t="s">
        <v>4961</v>
      </c>
      <c r="I326" s="483" t="s">
        <v>3434</v>
      </c>
      <c r="J326" s="483" t="s">
        <v>6016</v>
      </c>
      <c r="K326" s="483" t="s">
        <v>6011</v>
      </c>
    </row>
    <row r="327" spans="1:11" ht="15" x14ac:dyDescent="0.25">
      <c r="A327" s="482">
        <v>4548</v>
      </c>
      <c r="B327" s="483" t="s">
        <v>1330</v>
      </c>
      <c r="C327" s="483" t="s">
        <v>1006</v>
      </c>
      <c r="D327" s="483" t="s">
        <v>972</v>
      </c>
      <c r="E327" s="483" t="s">
        <v>6174</v>
      </c>
      <c r="F327" s="483" t="s">
        <v>5223</v>
      </c>
      <c r="G327" s="483" t="s">
        <v>3376</v>
      </c>
      <c r="H327" s="483" t="s">
        <v>4949</v>
      </c>
      <c r="I327" s="483" t="s">
        <v>3418</v>
      </c>
      <c r="J327" s="483" t="s">
        <v>6005</v>
      </c>
      <c r="K327" s="483" t="s">
        <v>6010</v>
      </c>
    </row>
    <row r="328" spans="1:11" ht="15" x14ac:dyDescent="0.25">
      <c r="A328" s="482">
        <v>4549</v>
      </c>
      <c r="B328" s="483" t="s">
        <v>3546</v>
      </c>
      <c r="C328" s="483" t="s">
        <v>3547</v>
      </c>
      <c r="D328" s="483" t="s">
        <v>69</v>
      </c>
      <c r="E328" s="483" t="s">
        <v>6176</v>
      </c>
      <c r="F328" s="483" t="s">
        <v>5225</v>
      </c>
      <c r="G328" s="483" t="s">
        <v>4759</v>
      </c>
      <c r="H328" s="483" t="s">
        <v>4947</v>
      </c>
      <c r="I328" s="483" t="s">
        <v>3403</v>
      </c>
      <c r="J328" s="483" t="s">
        <v>6008</v>
      </c>
      <c r="K328" s="483" t="s">
        <v>6007</v>
      </c>
    </row>
    <row r="329" spans="1:11" ht="15" x14ac:dyDescent="0.25">
      <c r="A329" s="482">
        <v>4562</v>
      </c>
      <c r="B329" s="483" t="s">
        <v>1891</v>
      </c>
      <c r="C329" s="483" t="s">
        <v>1892</v>
      </c>
      <c r="D329" s="483" t="s">
        <v>103</v>
      </c>
      <c r="E329" s="483" t="s">
        <v>6175</v>
      </c>
      <c r="F329" s="483" t="s">
        <v>5224</v>
      </c>
      <c r="G329" s="483" t="s">
        <v>4759</v>
      </c>
      <c r="H329" s="483" t="s">
        <v>4947</v>
      </c>
      <c r="I329" s="483" t="s">
        <v>836</v>
      </c>
      <c r="J329" s="483" t="s">
        <v>6014</v>
      </c>
      <c r="K329" s="483" t="s">
        <v>6007</v>
      </c>
    </row>
    <row r="330" spans="1:11" ht="15" x14ac:dyDescent="0.25">
      <c r="A330" s="482">
        <v>4565</v>
      </c>
      <c r="B330" s="483" t="s">
        <v>736</v>
      </c>
      <c r="C330" s="483" t="s">
        <v>737</v>
      </c>
      <c r="D330" s="483" t="s">
        <v>3390</v>
      </c>
      <c r="E330" s="483" t="s">
        <v>6175</v>
      </c>
      <c r="F330" s="483" t="s">
        <v>5224</v>
      </c>
      <c r="G330" s="483" t="s">
        <v>3376</v>
      </c>
      <c r="H330" s="483" t="s">
        <v>4955</v>
      </c>
      <c r="I330" s="483" t="s">
        <v>3391</v>
      </c>
      <c r="J330" s="483" t="s">
        <v>6014</v>
      </c>
      <c r="K330" s="483" t="s">
        <v>6010</v>
      </c>
    </row>
    <row r="331" spans="1:11" ht="15" x14ac:dyDescent="0.25">
      <c r="A331" s="482">
        <v>4573</v>
      </c>
      <c r="B331" s="483" t="s">
        <v>3550</v>
      </c>
      <c r="C331" s="483" t="s">
        <v>3461</v>
      </c>
      <c r="D331" s="483" t="s">
        <v>4810</v>
      </c>
      <c r="E331" s="483" t="s">
        <v>6179</v>
      </c>
      <c r="F331" s="483" t="s">
        <v>5228</v>
      </c>
      <c r="G331" s="483" t="s">
        <v>4760</v>
      </c>
      <c r="H331" s="483" t="s">
        <v>4946</v>
      </c>
      <c r="I331" s="483" t="s">
        <v>3389</v>
      </c>
      <c r="J331" s="483" t="s">
        <v>6016</v>
      </c>
      <c r="K331" s="483" t="s">
        <v>6015</v>
      </c>
    </row>
    <row r="332" spans="1:11" ht="15" x14ac:dyDescent="0.25">
      <c r="A332" s="482">
        <v>4577</v>
      </c>
      <c r="B332" s="483" t="s">
        <v>3551</v>
      </c>
      <c r="C332" s="483" t="s">
        <v>141</v>
      </c>
      <c r="D332" s="483" t="s">
        <v>103</v>
      </c>
      <c r="E332" s="483" t="s">
        <v>6175</v>
      </c>
      <c r="F332" s="483" t="s">
        <v>5224</v>
      </c>
      <c r="G332" s="483" t="s">
        <v>3376</v>
      </c>
      <c r="H332" s="483" t="s">
        <v>4955</v>
      </c>
      <c r="I332" s="483" t="s">
        <v>152</v>
      </c>
      <c r="J332" s="483" t="s">
        <v>6014</v>
      </c>
      <c r="K332" s="483" t="s">
        <v>6010</v>
      </c>
    </row>
    <row r="333" spans="1:11" ht="15" x14ac:dyDescent="0.25">
      <c r="A333" s="482">
        <v>4585</v>
      </c>
      <c r="B333" s="483" t="s">
        <v>2674</v>
      </c>
      <c r="C333" s="483" t="s">
        <v>170</v>
      </c>
      <c r="D333" s="483" t="s">
        <v>69</v>
      </c>
      <c r="E333" s="483" t="s">
        <v>6176</v>
      </c>
      <c r="F333" s="483" t="s">
        <v>5225</v>
      </c>
      <c r="G333" s="483" t="s">
        <v>4759</v>
      </c>
      <c r="H333" s="483" t="s">
        <v>4947</v>
      </c>
      <c r="I333" s="483" t="s">
        <v>61</v>
      </c>
      <c r="J333" s="483" t="s">
        <v>6008</v>
      </c>
      <c r="K333" s="483" t="s">
        <v>6007</v>
      </c>
    </row>
    <row r="334" spans="1:11" ht="15" x14ac:dyDescent="0.25">
      <c r="A334" s="482">
        <v>4591</v>
      </c>
      <c r="B334" s="483" t="s">
        <v>3327</v>
      </c>
      <c r="C334" s="483" t="s">
        <v>67</v>
      </c>
      <c r="D334" s="483" t="s">
        <v>69</v>
      </c>
      <c r="E334" s="483" t="s">
        <v>6176</v>
      </c>
      <c r="F334" s="483" t="s">
        <v>5225</v>
      </c>
      <c r="G334" s="483" t="s">
        <v>4759</v>
      </c>
      <c r="H334" s="483" t="s">
        <v>4947</v>
      </c>
      <c r="I334" s="483" t="s">
        <v>43</v>
      </c>
      <c r="J334" s="483" t="s">
        <v>6008</v>
      </c>
      <c r="K334" s="483" t="s">
        <v>6007</v>
      </c>
    </row>
    <row r="335" spans="1:11" ht="15" x14ac:dyDescent="0.25">
      <c r="A335" s="482">
        <v>4592</v>
      </c>
      <c r="B335" s="483" t="s">
        <v>2594</v>
      </c>
      <c r="C335" s="483" t="s">
        <v>485</v>
      </c>
      <c r="D335" s="483" t="s">
        <v>747</v>
      </c>
      <c r="E335" s="483" t="s">
        <v>6175</v>
      </c>
      <c r="F335" s="483" t="s">
        <v>5224</v>
      </c>
      <c r="G335" s="483" t="s">
        <v>4759</v>
      </c>
      <c r="H335" s="483" t="s">
        <v>65</v>
      </c>
      <c r="I335" s="483" t="s">
        <v>65</v>
      </c>
      <c r="J335" s="483" t="s">
        <v>6014</v>
      </c>
      <c r="K335" s="483" t="s">
        <v>6007</v>
      </c>
    </row>
    <row r="336" spans="1:11" ht="15" x14ac:dyDescent="0.25">
      <c r="A336" s="482">
        <v>4596</v>
      </c>
      <c r="B336" s="483" t="s">
        <v>730</v>
      </c>
      <c r="C336" s="483" t="s">
        <v>410</v>
      </c>
      <c r="D336" s="483" t="s">
        <v>2463</v>
      </c>
      <c r="E336" s="483" t="s">
        <v>6176</v>
      </c>
      <c r="F336" s="483" t="s">
        <v>5225</v>
      </c>
      <c r="G336" s="483" t="s">
        <v>4761</v>
      </c>
      <c r="H336" s="483" t="s">
        <v>1689</v>
      </c>
      <c r="I336" s="483" t="s">
        <v>3410</v>
      </c>
      <c r="J336" s="483" t="s">
        <v>6008</v>
      </c>
      <c r="K336" s="483" t="s">
        <v>6011</v>
      </c>
    </row>
    <row r="337" spans="1:11" ht="15" x14ac:dyDescent="0.25">
      <c r="A337" s="482">
        <v>4597</v>
      </c>
      <c r="B337" s="483" t="s">
        <v>5232</v>
      </c>
      <c r="C337" s="483" t="s">
        <v>564</v>
      </c>
      <c r="D337" s="483" t="s">
        <v>1847</v>
      </c>
      <c r="E337" s="483" t="s">
        <v>6178</v>
      </c>
      <c r="F337" s="483" t="s">
        <v>5227</v>
      </c>
      <c r="G337" s="483" t="s">
        <v>4761</v>
      </c>
      <c r="H337" s="483" t="s">
        <v>1689</v>
      </c>
      <c r="I337" s="483" t="s">
        <v>4792</v>
      </c>
      <c r="J337" s="483" t="s">
        <v>6016</v>
      </c>
      <c r="K337" s="483" t="s">
        <v>6011</v>
      </c>
    </row>
    <row r="338" spans="1:11" ht="15" x14ac:dyDescent="0.25">
      <c r="A338" s="482">
        <v>4612</v>
      </c>
      <c r="B338" s="483" t="s">
        <v>6093</v>
      </c>
      <c r="C338" s="483" t="s">
        <v>6094</v>
      </c>
      <c r="D338" s="483" t="s">
        <v>103</v>
      </c>
      <c r="E338" s="483" t="s">
        <v>6175</v>
      </c>
      <c r="F338" s="483" t="s">
        <v>5224</v>
      </c>
      <c r="G338" s="483" t="s">
        <v>3376</v>
      </c>
      <c r="H338" s="483" t="s">
        <v>616</v>
      </c>
      <c r="I338" s="483" t="s">
        <v>3489</v>
      </c>
      <c r="J338" s="483" t="s">
        <v>6014</v>
      </c>
      <c r="K338" s="483" t="s">
        <v>6010</v>
      </c>
    </row>
    <row r="339" spans="1:11" ht="15" x14ac:dyDescent="0.25">
      <c r="A339" s="482">
        <v>4614</v>
      </c>
      <c r="B339" s="483" t="s">
        <v>3552</v>
      </c>
      <c r="C339" s="483" t="s">
        <v>3553</v>
      </c>
      <c r="D339" s="483" t="s">
        <v>103</v>
      </c>
      <c r="E339" s="483" t="s">
        <v>6175</v>
      </c>
      <c r="F339" s="483" t="s">
        <v>5224</v>
      </c>
      <c r="G339" s="483" t="s">
        <v>4759</v>
      </c>
      <c r="H339" s="483" t="s">
        <v>4947</v>
      </c>
      <c r="I339" s="483" t="s">
        <v>43</v>
      </c>
      <c r="J339" s="483" t="s">
        <v>6014</v>
      </c>
      <c r="K339" s="483" t="s">
        <v>6007</v>
      </c>
    </row>
    <row r="340" spans="1:11" ht="15" x14ac:dyDescent="0.25">
      <c r="A340" s="482">
        <v>4616</v>
      </c>
      <c r="B340" s="483" t="s">
        <v>3554</v>
      </c>
      <c r="C340" s="483" t="s">
        <v>3555</v>
      </c>
      <c r="D340" s="483" t="s">
        <v>2098</v>
      </c>
      <c r="E340" s="483" t="s">
        <v>6175</v>
      </c>
      <c r="F340" s="483" t="s">
        <v>5224</v>
      </c>
      <c r="G340" s="483" t="s">
        <v>4759</v>
      </c>
      <c r="H340" s="483" t="s">
        <v>4972</v>
      </c>
      <c r="I340" s="483" t="s">
        <v>3469</v>
      </c>
      <c r="J340" s="483" t="s">
        <v>6014</v>
      </c>
      <c r="K340" s="483" t="s">
        <v>6007</v>
      </c>
    </row>
    <row r="341" spans="1:11" ht="15" x14ac:dyDescent="0.25">
      <c r="A341" s="482">
        <v>4619</v>
      </c>
      <c r="B341" s="483" t="s">
        <v>871</v>
      </c>
      <c r="C341" s="483" t="s">
        <v>873</v>
      </c>
      <c r="D341" s="483" t="s">
        <v>570</v>
      </c>
      <c r="E341" s="483" t="s">
        <v>6177</v>
      </c>
      <c r="F341" s="483" t="s">
        <v>5226</v>
      </c>
      <c r="G341" s="483" t="s">
        <v>3376</v>
      </c>
      <c r="H341" s="483" t="s">
        <v>4957</v>
      </c>
      <c r="I341" s="483" t="s">
        <v>3392</v>
      </c>
      <c r="J341" s="483" t="s">
        <v>6009</v>
      </c>
      <c r="K341" s="483" t="s">
        <v>6010</v>
      </c>
    </row>
    <row r="342" spans="1:11" ht="15" x14ac:dyDescent="0.25">
      <c r="A342" s="482">
        <v>4626</v>
      </c>
      <c r="B342" s="483" t="s">
        <v>2542</v>
      </c>
      <c r="C342" s="483" t="s">
        <v>423</v>
      </c>
      <c r="D342" s="483" t="s">
        <v>3556</v>
      </c>
      <c r="E342" s="483" t="s">
        <v>6174</v>
      </c>
      <c r="F342" s="483" t="s">
        <v>5223</v>
      </c>
      <c r="G342" s="483" t="s">
        <v>4761</v>
      </c>
      <c r="H342" s="483" t="s">
        <v>1689</v>
      </c>
      <c r="I342" s="483" t="s">
        <v>1227</v>
      </c>
      <c r="J342" s="483" t="s">
        <v>6005</v>
      </c>
      <c r="K342" s="483" t="s">
        <v>6011</v>
      </c>
    </row>
    <row r="343" spans="1:11" ht="15" x14ac:dyDescent="0.25">
      <c r="A343" s="482">
        <v>4627</v>
      </c>
      <c r="B343" s="483" t="s">
        <v>883</v>
      </c>
      <c r="C343" s="483" t="s">
        <v>485</v>
      </c>
      <c r="D343" s="483" t="s">
        <v>1405</v>
      </c>
      <c r="E343" s="483" t="s">
        <v>6174</v>
      </c>
      <c r="F343" s="483" t="s">
        <v>5223</v>
      </c>
      <c r="G343" s="483" t="s">
        <v>4768</v>
      </c>
      <c r="H343" s="483" t="s">
        <v>4946</v>
      </c>
      <c r="I343" s="483" t="s">
        <v>3412</v>
      </c>
      <c r="J343" s="483" t="s">
        <v>6005</v>
      </c>
      <c r="K343" s="483" t="s">
        <v>416</v>
      </c>
    </row>
    <row r="344" spans="1:11" ht="15" x14ac:dyDescent="0.25">
      <c r="A344" s="482">
        <v>4633</v>
      </c>
      <c r="B344" s="483" t="s">
        <v>3557</v>
      </c>
      <c r="C344" s="483" t="s">
        <v>5878</v>
      </c>
      <c r="D344" s="483" t="s">
        <v>4811</v>
      </c>
      <c r="E344" s="483" t="s">
        <v>6178</v>
      </c>
      <c r="F344" s="483" t="s">
        <v>5227</v>
      </c>
      <c r="G344" s="483" t="s">
        <v>4761</v>
      </c>
      <c r="H344" s="483" t="s">
        <v>1689</v>
      </c>
      <c r="I344" s="483" t="s">
        <v>4812</v>
      </c>
      <c r="J344" s="483" t="s">
        <v>6016</v>
      </c>
      <c r="K344" s="483" t="s">
        <v>6011</v>
      </c>
    </row>
    <row r="345" spans="1:11" ht="15" x14ac:dyDescent="0.25">
      <c r="A345" s="482">
        <v>4636</v>
      </c>
      <c r="B345" s="483" t="s">
        <v>3558</v>
      </c>
      <c r="C345" s="483" t="s">
        <v>3559</v>
      </c>
      <c r="D345" s="483" t="s">
        <v>2098</v>
      </c>
      <c r="E345" s="483" t="s">
        <v>6175</v>
      </c>
      <c r="F345" s="483" t="s">
        <v>5224</v>
      </c>
      <c r="G345" s="483" t="s">
        <v>4759</v>
      </c>
      <c r="H345" s="483" t="s">
        <v>4947</v>
      </c>
      <c r="I345" s="483" t="s">
        <v>836</v>
      </c>
      <c r="J345" s="483" t="s">
        <v>6014</v>
      </c>
      <c r="K345" s="483" t="s">
        <v>6007</v>
      </c>
    </row>
    <row r="346" spans="1:11" ht="15" x14ac:dyDescent="0.25">
      <c r="A346" s="482">
        <v>4641</v>
      </c>
      <c r="B346" s="483" t="s">
        <v>3560</v>
      </c>
      <c r="C346" s="483" t="s">
        <v>3561</v>
      </c>
      <c r="D346" s="483" t="s">
        <v>69</v>
      </c>
      <c r="E346" s="483" t="s">
        <v>6176</v>
      </c>
      <c r="F346" s="483" t="s">
        <v>5225</v>
      </c>
      <c r="G346" s="483" t="s">
        <v>4759</v>
      </c>
      <c r="H346" s="483" t="s">
        <v>4947</v>
      </c>
      <c r="I346" s="483" t="s">
        <v>61</v>
      </c>
      <c r="J346" s="483" t="s">
        <v>6008</v>
      </c>
      <c r="K346" s="483" t="s">
        <v>6007</v>
      </c>
    </row>
    <row r="347" spans="1:11" ht="15" x14ac:dyDescent="0.25">
      <c r="A347" s="482">
        <v>4645</v>
      </c>
      <c r="B347" s="483" t="s">
        <v>5879</v>
      </c>
      <c r="C347" s="483" t="s">
        <v>893</v>
      </c>
      <c r="D347" s="483" t="s">
        <v>3563</v>
      </c>
      <c r="E347" s="483" t="s">
        <v>6177</v>
      </c>
      <c r="F347" s="483" t="s">
        <v>5226</v>
      </c>
      <c r="G347" s="483" t="s">
        <v>3376</v>
      </c>
      <c r="H347" s="483" t="s">
        <v>4949</v>
      </c>
      <c r="I347" s="483" t="s">
        <v>3564</v>
      </c>
      <c r="J347" s="483" t="s">
        <v>6009</v>
      </c>
      <c r="K347" s="483" t="s">
        <v>6010</v>
      </c>
    </row>
    <row r="348" spans="1:11" ht="15" x14ac:dyDescent="0.25">
      <c r="A348" s="482">
        <v>4649</v>
      </c>
      <c r="B348" s="483" t="s">
        <v>3565</v>
      </c>
      <c r="C348" s="483" t="s">
        <v>3566</v>
      </c>
      <c r="D348" s="483" t="s">
        <v>641</v>
      </c>
      <c r="E348" s="483" t="s">
        <v>6176</v>
      </c>
      <c r="F348" s="483" t="s">
        <v>5225</v>
      </c>
      <c r="G348" s="483" t="s">
        <v>3376</v>
      </c>
      <c r="H348" s="483" t="s">
        <v>209</v>
      </c>
      <c r="I348" s="483" t="s">
        <v>209</v>
      </c>
      <c r="J348" s="483" t="s">
        <v>6008</v>
      </c>
      <c r="K348" s="483" t="s">
        <v>6010</v>
      </c>
    </row>
    <row r="349" spans="1:11" ht="15" x14ac:dyDescent="0.25">
      <c r="A349" s="482">
        <v>4651</v>
      </c>
      <c r="B349" s="483" t="s">
        <v>1267</v>
      </c>
      <c r="C349" s="483" t="s">
        <v>447</v>
      </c>
      <c r="D349" s="483" t="s">
        <v>3567</v>
      </c>
      <c r="E349" s="483" t="s">
        <v>6179</v>
      </c>
      <c r="F349" s="483" t="s">
        <v>5228</v>
      </c>
      <c r="G349" s="483" t="s">
        <v>3376</v>
      </c>
      <c r="H349" s="483" t="s">
        <v>122</v>
      </c>
      <c r="I349" s="483" t="s">
        <v>122</v>
      </c>
      <c r="J349" s="483" t="s">
        <v>6016</v>
      </c>
      <c r="K349" s="483" t="s">
        <v>6010</v>
      </c>
    </row>
    <row r="350" spans="1:11" ht="15" x14ac:dyDescent="0.25">
      <c r="A350" s="482">
        <v>4652</v>
      </c>
      <c r="B350" s="483" t="s">
        <v>624</v>
      </c>
      <c r="C350" s="483" t="s">
        <v>432</v>
      </c>
      <c r="D350" s="483" t="s">
        <v>570</v>
      </c>
      <c r="E350" s="483" t="s">
        <v>6177</v>
      </c>
      <c r="F350" s="483" t="s">
        <v>5226</v>
      </c>
      <c r="G350" s="483" t="s">
        <v>3376</v>
      </c>
      <c r="H350" s="483" t="s">
        <v>4960</v>
      </c>
      <c r="I350" s="483" t="s">
        <v>1371</v>
      </c>
      <c r="J350" s="483" t="s">
        <v>6009</v>
      </c>
      <c r="K350" s="483" t="s">
        <v>6010</v>
      </c>
    </row>
    <row r="351" spans="1:11" ht="15" x14ac:dyDescent="0.25">
      <c r="A351" s="482">
        <v>4661</v>
      </c>
      <c r="B351" s="483" t="s">
        <v>3568</v>
      </c>
      <c r="C351" s="483" t="s">
        <v>3569</v>
      </c>
      <c r="D351" s="483" t="s">
        <v>517</v>
      </c>
      <c r="E351" s="483" t="s">
        <v>6174</v>
      </c>
      <c r="F351" s="483" t="s">
        <v>5223</v>
      </c>
      <c r="G351" s="483" t="s">
        <v>3376</v>
      </c>
      <c r="H351" s="483" t="s">
        <v>4970</v>
      </c>
      <c r="I351" s="483" t="s">
        <v>339</v>
      </c>
      <c r="J351" s="483" t="s">
        <v>6005</v>
      </c>
      <c r="K351" s="483" t="s">
        <v>6010</v>
      </c>
    </row>
    <row r="352" spans="1:11" ht="15" x14ac:dyDescent="0.25">
      <c r="A352" s="482">
        <v>4693</v>
      </c>
      <c r="B352" s="483" t="s">
        <v>3570</v>
      </c>
      <c r="C352" s="483" t="s">
        <v>3571</v>
      </c>
      <c r="D352" s="483" t="s">
        <v>3414</v>
      </c>
      <c r="E352" s="483" t="s">
        <v>6178</v>
      </c>
      <c r="F352" s="483" t="s">
        <v>5227</v>
      </c>
      <c r="G352" s="483" t="s">
        <v>4761</v>
      </c>
      <c r="H352" s="483" t="s">
        <v>1689</v>
      </c>
      <c r="I352" s="483" t="s">
        <v>1790</v>
      </c>
      <c r="J352" s="483" t="s">
        <v>6016</v>
      </c>
      <c r="K352" s="483" t="s">
        <v>6011</v>
      </c>
    </row>
    <row r="353" spans="1:11" ht="15" x14ac:dyDescent="0.25">
      <c r="A353" s="482">
        <v>4703</v>
      </c>
      <c r="B353" s="483" t="s">
        <v>3572</v>
      </c>
      <c r="C353" s="483" t="s">
        <v>3573</v>
      </c>
      <c r="D353" s="483" t="s">
        <v>3563</v>
      </c>
      <c r="E353" s="483" t="s">
        <v>6177</v>
      </c>
      <c r="F353" s="483" t="s">
        <v>5226</v>
      </c>
      <c r="G353" s="483" t="s">
        <v>3376</v>
      </c>
      <c r="H353" s="483" t="s">
        <v>4949</v>
      </c>
      <c r="I353" s="483" t="s">
        <v>3564</v>
      </c>
      <c r="J353" s="483" t="s">
        <v>6009</v>
      </c>
      <c r="K353" s="483" t="s">
        <v>6010</v>
      </c>
    </row>
    <row r="354" spans="1:11" ht="15" x14ac:dyDescent="0.25">
      <c r="A354" s="482">
        <v>4709</v>
      </c>
      <c r="B354" s="483" t="s">
        <v>3574</v>
      </c>
      <c r="C354" s="483" t="s">
        <v>5880</v>
      </c>
      <c r="D354" s="483" t="s">
        <v>54</v>
      </c>
      <c r="E354" s="483" t="s">
        <v>6176</v>
      </c>
      <c r="F354" s="483" t="s">
        <v>5225</v>
      </c>
      <c r="G354" s="483" t="s">
        <v>5265</v>
      </c>
      <c r="H354" s="483" t="s">
        <v>4956</v>
      </c>
      <c r="I354" s="483" t="s">
        <v>531</v>
      </c>
      <c r="J354" s="483" t="s">
        <v>6008</v>
      </c>
      <c r="K354" s="483" t="s">
        <v>6017</v>
      </c>
    </row>
    <row r="355" spans="1:11" ht="15" x14ac:dyDescent="0.25">
      <c r="A355" s="482">
        <v>4727</v>
      </c>
      <c r="B355" s="483" t="s">
        <v>3575</v>
      </c>
      <c r="C355" s="483" t="s">
        <v>3561</v>
      </c>
      <c r="D355" s="483" t="s">
        <v>3396</v>
      </c>
      <c r="E355" s="483" t="s">
        <v>6177</v>
      </c>
      <c r="F355" s="483" t="s">
        <v>5226</v>
      </c>
      <c r="G355" s="483" t="s">
        <v>3376</v>
      </c>
      <c r="H355" s="483" t="s">
        <v>4949</v>
      </c>
      <c r="I355" s="483" t="s">
        <v>3418</v>
      </c>
      <c r="J355" s="483" t="s">
        <v>6009</v>
      </c>
      <c r="K355" s="483" t="s">
        <v>6010</v>
      </c>
    </row>
    <row r="356" spans="1:11" ht="15" x14ac:dyDescent="0.25">
      <c r="A356" s="482">
        <v>4747</v>
      </c>
      <c r="B356" s="483" t="s">
        <v>3576</v>
      </c>
      <c r="C356" s="483" t="s">
        <v>1357</v>
      </c>
      <c r="D356" s="483" t="s">
        <v>3414</v>
      </c>
      <c r="E356" s="483" t="s">
        <v>6178</v>
      </c>
      <c r="F356" s="483" t="s">
        <v>5227</v>
      </c>
      <c r="G356" s="483" t="s">
        <v>4761</v>
      </c>
      <c r="H356" s="483" t="s">
        <v>1689</v>
      </c>
      <c r="I356" s="483" t="s">
        <v>4813</v>
      </c>
      <c r="J356" s="483" t="s">
        <v>6016</v>
      </c>
      <c r="K356" s="483" t="s">
        <v>6011</v>
      </c>
    </row>
    <row r="357" spans="1:11" ht="15" x14ac:dyDescent="0.25">
      <c r="A357" s="482">
        <v>4752</v>
      </c>
      <c r="B357" s="483" t="s">
        <v>310</v>
      </c>
      <c r="C357" s="483" t="s">
        <v>6272</v>
      </c>
      <c r="D357" s="483" t="s">
        <v>2098</v>
      </c>
      <c r="E357" s="483" t="s">
        <v>6175</v>
      </c>
      <c r="F357" s="483" t="s">
        <v>5224</v>
      </c>
      <c r="G357" s="483" t="s">
        <v>3376</v>
      </c>
      <c r="H357" s="483" t="s">
        <v>4950</v>
      </c>
      <c r="I357" s="483" t="s">
        <v>183</v>
      </c>
      <c r="J357" s="483" t="s">
        <v>6014</v>
      </c>
      <c r="K357" s="483" t="s">
        <v>6010</v>
      </c>
    </row>
    <row r="358" spans="1:11" ht="15" x14ac:dyDescent="0.25">
      <c r="A358" s="482">
        <v>4761</v>
      </c>
      <c r="B358" s="483" t="s">
        <v>1836</v>
      </c>
      <c r="C358" s="483" t="s">
        <v>435</v>
      </c>
      <c r="D358" s="483" t="s">
        <v>103</v>
      </c>
      <c r="E358" s="483" t="s">
        <v>6175</v>
      </c>
      <c r="F358" s="483" t="s">
        <v>5224</v>
      </c>
      <c r="G358" s="483" t="s">
        <v>3376</v>
      </c>
      <c r="H358" s="483" t="s">
        <v>4955</v>
      </c>
      <c r="I358" s="483" t="s">
        <v>3476</v>
      </c>
      <c r="J358" s="483" t="s">
        <v>6014</v>
      </c>
      <c r="K358" s="483" t="s">
        <v>6010</v>
      </c>
    </row>
    <row r="359" spans="1:11" ht="15" x14ac:dyDescent="0.25">
      <c r="A359" s="482">
        <v>4764</v>
      </c>
      <c r="B359" s="483" t="s">
        <v>4484</v>
      </c>
      <c r="C359" s="483" t="s">
        <v>4485</v>
      </c>
      <c r="D359" s="483" t="s">
        <v>641</v>
      </c>
      <c r="E359" s="483" t="s">
        <v>6176</v>
      </c>
      <c r="F359" s="483" t="s">
        <v>5225</v>
      </c>
      <c r="G359" s="483" t="s">
        <v>3376</v>
      </c>
      <c r="H359" s="483" t="s">
        <v>209</v>
      </c>
      <c r="I359" s="483" t="s">
        <v>209</v>
      </c>
      <c r="J359" s="483" t="s">
        <v>6008</v>
      </c>
      <c r="K359" s="483" t="s">
        <v>6010</v>
      </c>
    </row>
    <row r="360" spans="1:11" ht="15" x14ac:dyDescent="0.25">
      <c r="A360" s="482">
        <v>4766</v>
      </c>
      <c r="B360" s="483" t="s">
        <v>5019</v>
      </c>
      <c r="C360" s="483" t="s">
        <v>700</v>
      </c>
      <c r="D360" s="483" t="s">
        <v>5353</v>
      </c>
      <c r="E360" s="483" t="s">
        <v>6177</v>
      </c>
      <c r="F360" s="483" t="s">
        <v>5226</v>
      </c>
      <c r="G360" s="483" t="s">
        <v>3376</v>
      </c>
      <c r="H360" s="483" t="s">
        <v>209</v>
      </c>
      <c r="I360" s="483" t="s">
        <v>209</v>
      </c>
      <c r="J360" s="483" t="s">
        <v>6008</v>
      </c>
      <c r="K360" s="483" t="s">
        <v>6010</v>
      </c>
    </row>
    <row r="361" spans="1:11" ht="15" x14ac:dyDescent="0.25">
      <c r="A361" s="482">
        <v>4769</v>
      </c>
      <c r="B361" s="483" t="s">
        <v>1347</v>
      </c>
      <c r="C361" s="483" t="s">
        <v>1269</v>
      </c>
      <c r="D361" s="483" t="s">
        <v>103</v>
      </c>
      <c r="E361" s="483" t="s">
        <v>6175</v>
      </c>
      <c r="F361" s="483" t="s">
        <v>5224</v>
      </c>
      <c r="G361" s="483" t="s">
        <v>4761</v>
      </c>
      <c r="H361" s="483" t="s">
        <v>1689</v>
      </c>
      <c r="I361" s="483" t="s">
        <v>1227</v>
      </c>
      <c r="J361" s="483" t="s">
        <v>6014</v>
      </c>
      <c r="K361" s="483" t="s">
        <v>6011</v>
      </c>
    </row>
    <row r="362" spans="1:11" ht="15" x14ac:dyDescent="0.25">
      <c r="A362" s="482">
        <v>4770</v>
      </c>
      <c r="B362" s="483" t="s">
        <v>220</v>
      </c>
      <c r="C362" s="483" t="s">
        <v>221</v>
      </c>
      <c r="D362" s="483" t="s">
        <v>103</v>
      </c>
      <c r="E362" s="483" t="s">
        <v>6175</v>
      </c>
      <c r="F362" s="483" t="s">
        <v>5224</v>
      </c>
      <c r="G362" s="483" t="s">
        <v>4759</v>
      </c>
      <c r="H362" s="483" t="s">
        <v>4947</v>
      </c>
      <c r="I362" s="483" t="s">
        <v>5816</v>
      </c>
      <c r="J362" s="483" t="s">
        <v>6014</v>
      </c>
      <c r="K362" s="483" t="s">
        <v>6007</v>
      </c>
    </row>
    <row r="363" spans="1:11" ht="15" x14ac:dyDescent="0.25">
      <c r="A363" s="482">
        <v>4771</v>
      </c>
      <c r="B363" s="483" t="s">
        <v>5881</v>
      </c>
      <c r="C363" s="483" t="s">
        <v>68</v>
      </c>
      <c r="D363" s="483" t="s">
        <v>3580</v>
      </c>
      <c r="E363" s="483" t="s">
        <v>6175</v>
      </c>
      <c r="F363" s="483" t="s">
        <v>5224</v>
      </c>
      <c r="G363" s="483" t="s">
        <v>4759</v>
      </c>
      <c r="H363" s="483" t="s">
        <v>4977</v>
      </c>
      <c r="I363" s="483" t="s">
        <v>3581</v>
      </c>
      <c r="J363" s="483" t="s">
        <v>6014</v>
      </c>
      <c r="K363" s="483" t="s">
        <v>6007</v>
      </c>
    </row>
    <row r="364" spans="1:11" ht="15" x14ac:dyDescent="0.25">
      <c r="A364" s="482">
        <v>4786</v>
      </c>
      <c r="B364" s="483" t="s">
        <v>2509</v>
      </c>
      <c r="C364" s="483" t="s">
        <v>2510</v>
      </c>
      <c r="D364" s="483" t="s">
        <v>69</v>
      </c>
      <c r="E364" s="483" t="s">
        <v>6176</v>
      </c>
      <c r="F364" s="483" t="s">
        <v>5225</v>
      </c>
      <c r="G364" s="483" t="s">
        <v>4759</v>
      </c>
      <c r="H364" s="483" t="s">
        <v>4947</v>
      </c>
      <c r="I364" s="483" t="s">
        <v>43</v>
      </c>
      <c r="J364" s="483" t="s">
        <v>6008</v>
      </c>
      <c r="K364" s="483" t="s">
        <v>6007</v>
      </c>
    </row>
    <row r="365" spans="1:11" ht="15" x14ac:dyDescent="0.25">
      <c r="A365" s="482">
        <v>4795</v>
      </c>
      <c r="B365" s="483" t="s">
        <v>758</v>
      </c>
      <c r="C365" s="483" t="s">
        <v>759</v>
      </c>
      <c r="D365" s="483" t="s">
        <v>103</v>
      </c>
      <c r="E365" s="483" t="s">
        <v>6175</v>
      </c>
      <c r="F365" s="483" t="s">
        <v>5224</v>
      </c>
      <c r="G365" s="483" t="s">
        <v>4759</v>
      </c>
      <c r="H365" s="483" t="s">
        <v>4947</v>
      </c>
      <c r="I365" s="483" t="s">
        <v>836</v>
      </c>
      <c r="J365" s="483" t="s">
        <v>6014</v>
      </c>
      <c r="K365" s="483" t="s">
        <v>6007</v>
      </c>
    </row>
    <row r="366" spans="1:11" ht="15" x14ac:dyDescent="0.25">
      <c r="A366" s="482">
        <v>4814</v>
      </c>
      <c r="B366" s="483" t="s">
        <v>3582</v>
      </c>
      <c r="C366" s="483" t="s">
        <v>3583</v>
      </c>
      <c r="D366" s="483" t="s">
        <v>517</v>
      </c>
      <c r="E366" s="483" t="s">
        <v>6174</v>
      </c>
      <c r="F366" s="483" t="s">
        <v>5223</v>
      </c>
      <c r="G366" s="483" t="s">
        <v>3376</v>
      </c>
      <c r="H366" s="483" t="s">
        <v>4954</v>
      </c>
      <c r="I366" s="483" t="s">
        <v>143</v>
      </c>
      <c r="J366" s="483" t="s">
        <v>6005</v>
      </c>
      <c r="K366" s="483" t="s">
        <v>6010</v>
      </c>
    </row>
    <row r="367" spans="1:11" ht="15" x14ac:dyDescent="0.25">
      <c r="A367" s="482">
        <v>4834</v>
      </c>
      <c r="B367" s="483" t="s">
        <v>807</v>
      </c>
      <c r="C367" s="483" t="s">
        <v>423</v>
      </c>
      <c r="D367" s="483" t="s">
        <v>103</v>
      </c>
      <c r="E367" s="483" t="s">
        <v>6175</v>
      </c>
      <c r="F367" s="483" t="s">
        <v>5224</v>
      </c>
      <c r="G367" s="483" t="s">
        <v>4759</v>
      </c>
      <c r="H367" s="483" t="s">
        <v>4947</v>
      </c>
      <c r="I367" s="483" t="s">
        <v>3403</v>
      </c>
      <c r="J367" s="483" t="s">
        <v>6014</v>
      </c>
      <c r="K367" s="483" t="s">
        <v>6007</v>
      </c>
    </row>
    <row r="368" spans="1:11" ht="15" x14ac:dyDescent="0.25">
      <c r="A368" s="482">
        <v>4836</v>
      </c>
      <c r="B368" s="483" t="s">
        <v>2080</v>
      </c>
      <c r="C368" s="483" t="s">
        <v>2081</v>
      </c>
      <c r="D368" s="483" t="s">
        <v>721</v>
      </c>
      <c r="E368" s="483" t="s">
        <v>6179</v>
      </c>
      <c r="F368" s="483" t="s">
        <v>5228</v>
      </c>
      <c r="G368" s="483" t="s">
        <v>4759</v>
      </c>
      <c r="H368" s="483" t="s">
        <v>4977</v>
      </c>
      <c r="I368" s="483" t="s">
        <v>3581</v>
      </c>
      <c r="J368" s="483" t="s">
        <v>6016</v>
      </c>
      <c r="K368" s="483" t="s">
        <v>6007</v>
      </c>
    </row>
    <row r="369" spans="1:11" ht="15" x14ac:dyDescent="0.25">
      <c r="A369" s="482">
        <v>4846</v>
      </c>
      <c r="B369" s="483" t="s">
        <v>2305</v>
      </c>
      <c r="C369" s="483" t="s">
        <v>782</v>
      </c>
      <c r="D369" s="483" t="s">
        <v>3586</v>
      </c>
      <c r="E369" s="483" t="s">
        <v>6177</v>
      </c>
      <c r="F369" s="483" t="s">
        <v>5226</v>
      </c>
      <c r="G369" s="483" t="s">
        <v>3376</v>
      </c>
      <c r="H369" s="483" t="s">
        <v>4948</v>
      </c>
      <c r="I369" s="483" t="s">
        <v>933</v>
      </c>
      <c r="J369" s="483" t="s">
        <v>6009</v>
      </c>
      <c r="K369" s="483" t="s">
        <v>6010</v>
      </c>
    </row>
    <row r="370" spans="1:11" ht="15" x14ac:dyDescent="0.25">
      <c r="A370" s="482">
        <v>4861</v>
      </c>
      <c r="B370" s="483" t="s">
        <v>6349</v>
      </c>
      <c r="C370" s="483" t="s">
        <v>6350</v>
      </c>
      <c r="D370" s="483" t="s">
        <v>72</v>
      </c>
      <c r="E370" s="483" t="s">
        <v>6175</v>
      </c>
      <c r="F370" s="483" t="s">
        <v>5224</v>
      </c>
      <c r="G370" s="483" t="s">
        <v>3376</v>
      </c>
      <c r="H370" s="483" t="s">
        <v>4964</v>
      </c>
      <c r="I370" s="483" t="s">
        <v>1889</v>
      </c>
      <c r="J370" s="483" t="s">
        <v>6014</v>
      </c>
      <c r="K370" s="483" t="s">
        <v>6010</v>
      </c>
    </row>
    <row r="371" spans="1:11" ht="15" x14ac:dyDescent="0.25">
      <c r="A371" s="482">
        <v>4866</v>
      </c>
      <c r="B371" s="483" t="s">
        <v>537</v>
      </c>
      <c r="C371" s="483" t="s">
        <v>138</v>
      </c>
      <c r="D371" s="483" t="s">
        <v>2098</v>
      </c>
      <c r="E371" s="483" t="s">
        <v>6175</v>
      </c>
      <c r="F371" s="483" t="s">
        <v>5224</v>
      </c>
      <c r="G371" s="483" t="s">
        <v>4759</v>
      </c>
      <c r="H371" s="483" t="s">
        <v>65</v>
      </c>
      <c r="I371" s="483" t="s">
        <v>65</v>
      </c>
      <c r="J371" s="483" t="s">
        <v>6014</v>
      </c>
      <c r="K371" s="483" t="s">
        <v>6007</v>
      </c>
    </row>
    <row r="372" spans="1:11" ht="15" x14ac:dyDescent="0.25">
      <c r="A372" s="482">
        <v>4868</v>
      </c>
      <c r="B372" s="483" t="s">
        <v>3589</v>
      </c>
      <c r="C372" s="483" t="s">
        <v>3496</v>
      </c>
      <c r="D372" s="483" t="s">
        <v>103</v>
      </c>
      <c r="E372" s="483" t="s">
        <v>6175</v>
      </c>
      <c r="F372" s="483" t="s">
        <v>5224</v>
      </c>
      <c r="G372" s="483" t="s">
        <v>4759</v>
      </c>
      <c r="H372" s="483" t="s">
        <v>4947</v>
      </c>
      <c r="I372" s="483" t="s">
        <v>84</v>
      </c>
      <c r="J372" s="483" t="s">
        <v>6014</v>
      </c>
      <c r="K372" s="483" t="s">
        <v>6007</v>
      </c>
    </row>
    <row r="373" spans="1:11" ht="15" x14ac:dyDescent="0.25">
      <c r="A373" s="482">
        <v>4869</v>
      </c>
      <c r="B373" s="483" t="s">
        <v>5075</v>
      </c>
      <c r="C373" s="483" t="s">
        <v>6095</v>
      </c>
      <c r="D373" s="483" t="s">
        <v>103</v>
      </c>
      <c r="E373" s="483" t="s">
        <v>6175</v>
      </c>
      <c r="F373" s="483" t="s">
        <v>5224</v>
      </c>
      <c r="G373" s="483" t="s">
        <v>4759</v>
      </c>
      <c r="H373" s="483" t="s">
        <v>6135</v>
      </c>
      <c r="I373" s="483" t="s">
        <v>6237</v>
      </c>
      <c r="J373" s="483" t="s">
        <v>6014</v>
      </c>
      <c r="K373" s="483" t="s">
        <v>6007</v>
      </c>
    </row>
    <row r="374" spans="1:11" ht="15" x14ac:dyDescent="0.25">
      <c r="A374" s="482">
        <v>4874</v>
      </c>
      <c r="B374" s="483" t="s">
        <v>6273</v>
      </c>
      <c r="C374" s="483" t="s">
        <v>6274</v>
      </c>
      <c r="D374" s="483" t="s">
        <v>319</v>
      </c>
      <c r="E374" s="483" t="s">
        <v>6178</v>
      </c>
      <c r="F374" s="483" t="s">
        <v>5227</v>
      </c>
      <c r="G374" s="483" t="s">
        <v>4759</v>
      </c>
      <c r="H374" s="483" t="s">
        <v>4953</v>
      </c>
      <c r="I374" s="483" t="s">
        <v>3527</v>
      </c>
      <c r="J374" s="483" t="s">
        <v>6014</v>
      </c>
      <c r="K374" s="483" t="s">
        <v>6007</v>
      </c>
    </row>
    <row r="375" spans="1:11" ht="15" x14ac:dyDescent="0.25">
      <c r="A375" s="482">
        <v>4879</v>
      </c>
      <c r="B375" s="483" t="s">
        <v>3593</v>
      </c>
      <c r="C375" s="483" t="s">
        <v>3594</v>
      </c>
      <c r="D375" s="483" t="s">
        <v>3595</v>
      </c>
      <c r="E375" s="483" t="s">
        <v>6174</v>
      </c>
      <c r="F375" s="483" t="s">
        <v>5223</v>
      </c>
      <c r="G375" s="483" t="s">
        <v>5265</v>
      </c>
      <c r="H375" s="483" t="s">
        <v>4978</v>
      </c>
      <c r="I375" s="483" t="s">
        <v>3596</v>
      </c>
      <c r="J375" s="483" t="s">
        <v>6005</v>
      </c>
      <c r="K375" s="483" t="s">
        <v>6017</v>
      </c>
    </row>
    <row r="376" spans="1:11" ht="15" x14ac:dyDescent="0.25">
      <c r="A376" s="482">
        <v>4881</v>
      </c>
      <c r="B376" s="483" t="s">
        <v>3597</v>
      </c>
      <c r="C376" s="483" t="s">
        <v>499</v>
      </c>
      <c r="D376" s="483" t="s">
        <v>3444</v>
      </c>
      <c r="E376" s="483" t="s">
        <v>6174</v>
      </c>
      <c r="F376" s="483" t="s">
        <v>5223</v>
      </c>
      <c r="G376" s="483" t="s">
        <v>3436</v>
      </c>
      <c r="H376" s="483" t="s">
        <v>4946</v>
      </c>
      <c r="I376" s="483" t="s">
        <v>3436</v>
      </c>
      <c r="J376" s="483" t="s">
        <v>6005</v>
      </c>
      <c r="K376" s="483" t="s">
        <v>6019</v>
      </c>
    </row>
    <row r="377" spans="1:11" ht="15" x14ac:dyDescent="0.25">
      <c r="A377" s="482">
        <v>4882</v>
      </c>
      <c r="B377" s="483" t="s">
        <v>2532</v>
      </c>
      <c r="C377" s="483" t="s">
        <v>2533</v>
      </c>
      <c r="D377" s="483" t="s">
        <v>1028</v>
      </c>
      <c r="E377" s="483" t="s">
        <v>6178</v>
      </c>
      <c r="F377" s="483" t="s">
        <v>5227</v>
      </c>
      <c r="G377" s="483" t="s">
        <v>4761</v>
      </c>
      <c r="H377" s="483" t="s">
        <v>1689</v>
      </c>
      <c r="I377" s="483" t="s">
        <v>3410</v>
      </c>
      <c r="J377" s="483" t="s">
        <v>6016</v>
      </c>
      <c r="K377" s="483" t="s">
        <v>6011</v>
      </c>
    </row>
    <row r="378" spans="1:11" ht="15" x14ac:dyDescent="0.25">
      <c r="A378" s="482">
        <v>4890</v>
      </c>
      <c r="B378" s="483" t="s">
        <v>3598</v>
      </c>
      <c r="C378" s="483" t="s">
        <v>3599</v>
      </c>
      <c r="D378" s="483" t="s">
        <v>2416</v>
      </c>
      <c r="E378" s="483" t="s">
        <v>6174</v>
      </c>
      <c r="F378" s="483" t="s">
        <v>5223</v>
      </c>
      <c r="G378" s="483" t="s">
        <v>4761</v>
      </c>
      <c r="H378" s="483" t="s">
        <v>1689</v>
      </c>
      <c r="I378" s="483" t="s">
        <v>5160</v>
      </c>
      <c r="J378" s="483" t="s">
        <v>6005</v>
      </c>
      <c r="K378" s="483" t="s">
        <v>6011</v>
      </c>
    </row>
    <row r="379" spans="1:11" ht="15" x14ac:dyDescent="0.25">
      <c r="A379" s="482">
        <v>4892</v>
      </c>
      <c r="B379" s="483" t="s">
        <v>3600</v>
      </c>
      <c r="C379" s="483" t="s">
        <v>3500</v>
      </c>
      <c r="D379" s="483" t="s">
        <v>3601</v>
      </c>
      <c r="E379" s="483" t="s">
        <v>6177</v>
      </c>
      <c r="F379" s="483" t="s">
        <v>5226</v>
      </c>
      <c r="G379" s="483" t="s">
        <v>3376</v>
      </c>
      <c r="H379" s="483" t="s">
        <v>4954</v>
      </c>
      <c r="I379" s="483" t="s">
        <v>143</v>
      </c>
      <c r="J379" s="483" t="s">
        <v>6009</v>
      </c>
      <c r="K379" s="483" t="s">
        <v>6010</v>
      </c>
    </row>
    <row r="380" spans="1:11" ht="15" x14ac:dyDescent="0.25">
      <c r="A380" s="482">
        <v>4901</v>
      </c>
      <c r="B380" s="483" t="s">
        <v>6275</v>
      </c>
      <c r="C380" s="483" t="s">
        <v>141</v>
      </c>
      <c r="D380" s="483" t="s">
        <v>412</v>
      </c>
      <c r="E380" s="483" t="s">
        <v>6175</v>
      </c>
      <c r="F380" s="483" t="s">
        <v>5224</v>
      </c>
      <c r="G380" s="483" t="s">
        <v>4759</v>
      </c>
      <c r="H380" s="483" t="s">
        <v>4963</v>
      </c>
      <c r="I380" s="483" t="s">
        <v>413</v>
      </c>
      <c r="J380" s="483" t="s">
        <v>6016</v>
      </c>
      <c r="K380" s="483" t="s">
        <v>6007</v>
      </c>
    </row>
    <row r="381" spans="1:11" ht="15" x14ac:dyDescent="0.25">
      <c r="A381" s="482">
        <v>4903</v>
      </c>
      <c r="B381" s="483" t="s">
        <v>6039</v>
      </c>
      <c r="C381" s="483" t="s">
        <v>1429</v>
      </c>
      <c r="D381" s="483" t="s">
        <v>747</v>
      </c>
      <c r="E381" s="483" t="s">
        <v>6175</v>
      </c>
      <c r="F381" s="483" t="s">
        <v>5224</v>
      </c>
      <c r="G381" s="483" t="s">
        <v>4759</v>
      </c>
      <c r="H381" s="483" t="s">
        <v>4947</v>
      </c>
      <c r="I381" s="483" t="s">
        <v>61</v>
      </c>
      <c r="J381" s="483" t="s">
        <v>6014</v>
      </c>
      <c r="K381" s="483" t="s">
        <v>6007</v>
      </c>
    </row>
    <row r="382" spans="1:11" ht="15" x14ac:dyDescent="0.25">
      <c r="A382" s="482">
        <v>4906</v>
      </c>
      <c r="B382" s="483" t="s">
        <v>1418</v>
      </c>
      <c r="C382" s="483" t="s">
        <v>1419</v>
      </c>
      <c r="D382" s="483" t="s">
        <v>103</v>
      </c>
      <c r="E382" s="483" t="s">
        <v>6175</v>
      </c>
      <c r="F382" s="483" t="s">
        <v>5224</v>
      </c>
      <c r="G382" s="483" t="s">
        <v>4759</v>
      </c>
      <c r="H382" s="483" t="s">
        <v>4972</v>
      </c>
      <c r="I382" s="483" t="s">
        <v>3469</v>
      </c>
      <c r="J382" s="483" t="s">
        <v>6014</v>
      </c>
      <c r="K382" s="483" t="s">
        <v>6007</v>
      </c>
    </row>
    <row r="383" spans="1:11" ht="15" x14ac:dyDescent="0.25">
      <c r="A383" s="482">
        <v>4910</v>
      </c>
      <c r="B383" s="483" t="s">
        <v>3606</v>
      </c>
      <c r="C383" s="483" t="s">
        <v>3607</v>
      </c>
      <c r="D383" s="483" t="s">
        <v>103</v>
      </c>
      <c r="E383" s="483" t="s">
        <v>6175</v>
      </c>
      <c r="F383" s="483" t="s">
        <v>5224</v>
      </c>
      <c r="G383" s="483" t="s">
        <v>4759</v>
      </c>
      <c r="H383" s="483" t="s">
        <v>4947</v>
      </c>
      <c r="I383" s="483" t="s">
        <v>43</v>
      </c>
      <c r="J383" s="483" t="s">
        <v>6014</v>
      </c>
      <c r="K383" s="483" t="s">
        <v>6007</v>
      </c>
    </row>
    <row r="384" spans="1:11" ht="15" x14ac:dyDescent="0.25">
      <c r="A384" s="482">
        <v>4921</v>
      </c>
      <c r="B384" s="483" t="s">
        <v>1964</v>
      </c>
      <c r="C384" s="483" t="s">
        <v>364</v>
      </c>
      <c r="D384" s="483" t="s">
        <v>103</v>
      </c>
      <c r="E384" s="483" t="s">
        <v>6175</v>
      </c>
      <c r="F384" s="483" t="s">
        <v>5224</v>
      </c>
      <c r="G384" s="483" t="s">
        <v>3376</v>
      </c>
      <c r="H384" s="483" t="s">
        <v>4955</v>
      </c>
      <c r="I384" s="483" t="s">
        <v>3476</v>
      </c>
      <c r="J384" s="483" t="s">
        <v>6014</v>
      </c>
      <c r="K384" s="483" t="s">
        <v>6010</v>
      </c>
    </row>
    <row r="385" spans="1:11" ht="15" x14ac:dyDescent="0.25">
      <c r="A385" s="482">
        <v>4926</v>
      </c>
      <c r="B385" s="483" t="s">
        <v>1393</v>
      </c>
      <c r="C385" s="483" t="s">
        <v>1394</v>
      </c>
      <c r="D385" s="483" t="s">
        <v>961</v>
      </c>
      <c r="E385" s="483" t="s">
        <v>6176</v>
      </c>
      <c r="F385" s="483" t="s">
        <v>5225</v>
      </c>
      <c r="G385" s="483" t="s">
        <v>5265</v>
      </c>
      <c r="H385" s="483" t="s">
        <v>4965</v>
      </c>
      <c r="I385" s="483" t="s">
        <v>1395</v>
      </c>
      <c r="J385" s="483" t="s">
        <v>6008</v>
      </c>
      <c r="K385" s="483" t="s">
        <v>6017</v>
      </c>
    </row>
    <row r="386" spans="1:11" ht="15" x14ac:dyDescent="0.25">
      <c r="A386" s="482">
        <v>4931</v>
      </c>
      <c r="B386" s="483" t="s">
        <v>3611</v>
      </c>
      <c r="C386" s="483" t="s">
        <v>3612</v>
      </c>
      <c r="D386" s="483" t="s">
        <v>570</v>
      </c>
      <c r="E386" s="483" t="s">
        <v>6177</v>
      </c>
      <c r="F386" s="483" t="s">
        <v>5226</v>
      </c>
      <c r="G386" s="483" t="s">
        <v>3376</v>
      </c>
      <c r="H386" s="483" t="s">
        <v>4957</v>
      </c>
      <c r="I386" s="483" t="s">
        <v>3432</v>
      </c>
      <c r="J386" s="483" t="s">
        <v>6009</v>
      </c>
      <c r="K386" s="483" t="s">
        <v>6010</v>
      </c>
    </row>
    <row r="387" spans="1:11" ht="15" x14ac:dyDescent="0.25">
      <c r="A387" s="482">
        <v>4932</v>
      </c>
      <c r="B387" s="483" t="s">
        <v>3613</v>
      </c>
      <c r="C387" s="483" t="s">
        <v>3614</v>
      </c>
      <c r="D387" s="483" t="s">
        <v>570</v>
      </c>
      <c r="E387" s="483" t="s">
        <v>6177</v>
      </c>
      <c r="F387" s="483" t="s">
        <v>5226</v>
      </c>
      <c r="G387" s="483" t="s">
        <v>3376</v>
      </c>
      <c r="H387" s="483" t="s">
        <v>4957</v>
      </c>
      <c r="I387" s="483" t="s">
        <v>3432</v>
      </c>
      <c r="J387" s="483" t="s">
        <v>6009</v>
      </c>
      <c r="K387" s="483" t="s">
        <v>6010</v>
      </c>
    </row>
    <row r="388" spans="1:11" ht="15" x14ac:dyDescent="0.25">
      <c r="A388" s="482">
        <v>4940</v>
      </c>
      <c r="B388" s="483" t="s">
        <v>1884</v>
      </c>
      <c r="C388" s="483" t="s">
        <v>432</v>
      </c>
      <c r="D388" s="483" t="s">
        <v>747</v>
      </c>
      <c r="E388" s="483" t="s">
        <v>6175</v>
      </c>
      <c r="F388" s="483" t="s">
        <v>5224</v>
      </c>
      <c r="G388" s="483" t="s">
        <v>4759</v>
      </c>
      <c r="H388" s="483" t="s">
        <v>65</v>
      </c>
      <c r="I388" s="483" t="s">
        <v>65</v>
      </c>
      <c r="J388" s="483" t="s">
        <v>6014</v>
      </c>
      <c r="K388" s="483" t="s">
        <v>6007</v>
      </c>
    </row>
    <row r="389" spans="1:11" ht="15" x14ac:dyDescent="0.25">
      <c r="A389" s="482">
        <v>4950</v>
      </c>
      <c r="B389" s="483" t="s">
        <v>1182</v>
      </c>
      <c r="C389" s="483" t="s">
        <v>1183</v>
      </c>
      <c r="D389" s="483" t="s">
        <v>2416</v>
      </c>
      <c r="E389" s="483" t="s">
        <v>6174</v>
      </c>
      <c r="F389" s="483" t="s">
        <v>5223</v>
      </c>
      <c r="G389" s="483" t="s">
        <v>3376</v>
      </c>
      <c r="H389" s="483" t="s">
        <v>4959</v>
      </c>
      <c r="I389" s="483" t="s">
        <v>1855</v>
      </c>
      <c r="J389" s="483" t="s">
        <v>6005</v>
      </c>
      <c r="K389" s="483" t="s">
        <v>6010</v>
      </c>
    </row>
    <row r="390" spans="1:11" ht="15" x14ac:dyDescent="0.25">
      <c r="A390" s="482">
        <v>4951</v>
      </c>
      <c r="B390" s="483" t="s">
        <v>2064</v>
      </c>
      <c r="C390" s="483" t="s">
        <v>349</v>
      </c>
      <c r="D390" s="483" t="s">
        <v>103</v>
      </c>
      <c r="E390" s="483" t="s">
        <v>6175</v>
      </c>
      <c r="F390" s="483" t="s">
        <v>5224</v>
      </c>
      <c r="G390" s="483" t="s">
        <v>3376</v>
      </c>
      <c r="H390" s="483" t="s">
        <v>616</v>
      </c>
      <c r="I390" s="483" t="s">
        <v>3489</v>
      </c>
      <c r="J390" s="483" t="s">
        <v>6014</v>
      </c>
      <c r="K390" s="483" t="s">
        <v>6010</v>
      </c>
    </row>
    <row r="391" spans="1:11" ht="15" x14ac:dyDescent="0.25">
      <c r="A391" s="482">
        <v>4952</v>
      </c>
      <c r="B391" s="483" t="s">
        <v>2771</v>
      </c>
      <c r="C391" s="483" t="s">
        <v>966</v>
      </c>
      <c r="D391" s="483" t="s">
        <v>2463</v>
      </c>
      <c r="E391" s="483" t="s">
        <v>6176</v>
      </c>
      <c r="F391" s="483" t="s">
        <v>5225</v>
      </c>
      <c r="G391" s="483" t="s">
        <v>3376</v>
      </c>
      <c r="H391" s="483" t="s">
        <v>4948</v>
      </c>
      <c r="I391" s="483" t="s">
        <v>933</v>
      </c>
      <c r="J391" s="483" t="s">
        <v>6008</v>
      </c>
      <c r="K391" s="483" t="s">
        <v>6010</v>
      </c>
    </row>
    <row r="392" spans="1:11" ht="15" x14ac:dyDescent="0.25">
      <c r="A392" s="482">
        <v>4961</v>
      </c>
      <c r="B392" s="483" t="s">
        <v>709</v>
      </c>
      <c r="C392" s="483" t="s">
        <v>447</v>
      </c>
      <c r="D392" s="483" t="s">
        <v>4820</v>
      </c>
      <c r="E392" s="483" t="s">
        <v>6179</v>
      </c>
      <c r="F392" s="483" t="s">
        <v>5228</v>
      </c>
      <c r="G392" s="483" t="s">
        <v>4759</v>
      </c>
      <c r="H392" s="483" t="s">
        <v>4946</v>
      </c>
      <c r="I392" s="483" t="s">
        <v>4821</v>
      </c>
      <c r="J392" s="483" t="s">
        <v>6016</v>
      </c>
      <c r="K392" s="483" t="s">
        <v>6007</v>
      </c>
    </row>
    <row r="393" spans="1:11" ht="15" x14ac:dyDescent="0.25">
      <c r="A393" s="482">
        <v>4974</v>
      </c>
      <c r="B393" s="483" t="s">
        <v>1427</v>
      </c>
      <c r="C393" s="483" t="s">
        <v>519</v>
      </c>
      <c r="D393" s="483" t="s">
        <v>103</v>
      </c>
      <c r="E393" s="483" t="s">
        <v>6175</v>
      </c>
      <c r="F393" s="483" t="s">
        <v>5224</v>
      </c>
      <c r="G393" s="483" t="s">
        <v>3376</v>
      </c>
      <c r="H393" s="483" t="s">
        <v>616</v>
      </c>
      <c r="I393" s="483" t="s">
        <v>5055</v>
      </c>
      <c r="J393" s="483" t="s">
        <v>6014</v>
      </c>
      <c r="K393" s="483" t="s">
        <v>6010</v>
      </c>
    </row>
    <row r="394" spans="1:11" ht="15" x14ac:dyDescent="0.25">
      <c r="A394" s="482">
        <v>4980</v>
      </c>
      <c r="B394" s="483" t="s">
        <v>3616</v>
      </c>
      <c r="C394" s="483" t="s">
        <v>102</v>
      </c>
      <c r="D394" s="483" t="s">
        <v>4815</v>
      </c>
      <c r="E394" s="483" t="s">
        <v>6178</v>
      </c>
      <c r="F394" s="483" t="s">
        <v>5227</v>
      </c>
      <c r="G394" s="483" t="s">
        <v>5264</v>
      </c>
      <c r="H394" s="483" t="s">
        <v>4958</v>
      </c>
      <c r="I394" s="483" t="s">
        <v>1682</v>
      </c>
      <c r="J394" s="483" t="s">
        <v>6016</v>
      </c>
      <c r="K394" s="483" t="s">
        <v>6018</v>
      </c>
    </row>
    <row r="395" spans="1:11" ht="15" x14ac:dyDescent="0.25">
      <c r="A395" s="482">
        <v>4987</v>
      </c>
      <c r="B395" s="483" t="s">
        <v>2145</v>
      </c>
      <c r="C395" s="483" t="s">
        <v>2989</v>
      </c>
      <c r="D395" s="483" t="s">
        <v>961</v>
      </c>
      <c r="E395" s="483" t="s">
        <v>6176</v>
      </c>
      <c r="F395" s="483" t="s">
        <v>5225</v>
      </c>
      <c r="G395" s="483" t="s">
        <v>4765</v>
      </c>
      <c r="H395" s="483" t="s">
        <v>913</v>
      </c>
      <c r="I395" s="483" t="s">
        <v>3617</v>
      </c>
      <c r="J395" s="483" t="s">
        <v>6008</v>
      </c>
      <c r="K395" s="483" t="s">
        <v>706</v>
      </c>
    </row>
    <row r="396" spans="1:11" ht="15" x14ac:dyDescent="0.25">
      <c r="A396" s="482">
        <v>4997</v>
      </c>
      <c r="B396" s="483" t="s">
        <v>2455</v>
      </c>
      <c r="C396" s="483" t="s">
        <v>564</v>
      </c>
      <c r="D396" s="483" t="s">
        <v>747</v>
      </c>
      <c r="E396" s="483" t="s">
        <v>6175</v>
      </c>
      <c r="F396" s="483" t="s">
        <v>5224</v>
      </c>
      <c r="G396" s="483" t="s">
        <v>4759</v>
      </c>
      <c r="H396" s="483" t="s">
        <v>65</v>
      </c>
      <c r="I396" s="483" t="s">
        <v>65</v>
      </c>
      <c r="J396" s="483" t="s">
        <v>6014</v>
      </c>
      <c r="K396" s="483" t="s">
        <v>6007</v>
      </c>
    </row>
    <row r="397" spans="1:11" ht="15" x14ac:dyDescent="0.25">
      <c r="A397" s="482">
        <v>5023</v>
      </c>
      <c r="B397" s="483" t="s">
        <v>3618</v>
      </c>
      <c r="C397" s="483" t="s">
        <v>3619</v>
      </c>
      <c r="D397" s="483" t="s">
        <v>570</v>
      </c>
      <c r="E397" s="483" t="s">
        <v>6177</v>
      </c>
      <c r="F397" s="483" t="s">
        <v>5226</v>
      </c>
      <c r="G397" s="483" t="s">
        <v>3376</v>
      </c>
      <c r="H397" s="483" t="s">
        <v>4949</v>
      </c>
      <c r="I397" s="483" t="s">
        <v>3400</v>
      </c>
      <c r="J397" s="483" t="s">
        <v>6009</v>
      </c>
      <c r="K397" s="483" t="s">
        <v>6010</v>
      </c>
    </row>
    <row r="398" spans="1:11" ht="15" x14ac:dyDescent="0.25">
      <c r="A398" s="482">
        <v>5038</v>
      </c>
      <c r="B398" s="483" t="s">
        <v>2491</v>
      </c>
      <c r="C398" s="483" t="s">
        <v>2492</v>
      </c>
      <c r="D398" s="483" t="s">
        <v>3580</v>
      </c>
      <c r="E398" s="483" t="s">
        <v>6175</v>
      </c>
      <c r="F398" s="483" t="s">
        <v>5224</v>
      </c>
      <c r="G398" s="483" t="s">
        <v>4759</v>
      </c>
      <c r="H398" s="483" t="s">
        <v>4977</v>
      </c>
      <c r="I398" s="483" t="s">
        <v>3581</v>
      </c>
      <c r="J398" s="483" t="s">
        <v>6014</v>
      </c>
      <c r="K398" s="483" t="s">
        <v>6007</v>
      </c>
    </row>
    <row r="399" spans="1:11" ht="15" x14ac:dyDescent="0.25">
      <c r="A399" s="482">
        <v>5039</v>
      </c>
      <c r="B399" s="483" t="s">
        <v>1387</v>
      </c>
      <c r="C399" s="483" t="s">
        <v>231</v>
      </c>
      <c r="D399" s="483" t="s">
        <v>103</v>
      </c>
      <c r="E399" s="483" t="s">
        <v>6175</v>
      </c>
      <c r="F399" s="483" t="s">
        <v>5224</v>
      </c>
      <c r="G399" s="483" t="s">
        <v>4759</v>
      </c>
      <c r="H399" s="483" t="s">
        <v>4947</v>
      </c>
      <c r="I399" s="483" t="s">
        <v>61</v>
      </c>
      <c r="J399" s="483" t="s">
        <v>6014</v>
      </c>
      <c r="K399" s="483" t="s">
        <v>6007</v>
      </c>
    </row>
    <row r="400" spans="1:11" ht="15" x14ac:dyDescent="0.25">
      <c r="A400" s="482">
        <v>5040</v>
      </c>
      <c r="B400" s="483" t="s">
        <v>1047</v>
      </c>
      <c r="C400" s="483" t="s">
        <v>231</v>
      </c>
      <c r="D400" s="483" t="s">
        <v>426</v>
      </c>
      <c r="E400" s="483" t="s">
        <v>6176</v>
      </c>
      <c r="F400" s="483" t="s">
        <v>5225</v>
      </c>
      <c r="G400" s="483" t="s">
        <v>3376</v>
      </c>
      <c r="H400" s="483" t="s">
        <v>4967</v>
      </c>
      <c r="I400" s="483" t="s">
        <v>1764</v>
      </c>
      <c r="J400" s="483" t="s">
        <v>6008</v>
      </c>
      <c r="K400" s="483" t="s">
        <v>6010</v>
      </c>
    </row>
    <row r="401" spans="1:11" ht="15" x14ac:dyDescent="0.25">
      <c r="A401" s="482">
        <v>5049</v>
      </c>
      <c r="B401" s="483" t="s">
        <v>902</v>
      </c>
      <c r="C401" s="483" t="s">
        <v>3623</v>
      </c>
      <c r="D401" s="483" t="s">
        <v>2416</v>
      </c>
      <c r="E401" s="483" t="s">
        <v>6174</v>
      </c>
      <c r="F401" s="483" t="s">
        <v>5223</v>
      </c>
      <c r="G401" s="483" t="s">
        <v>2762</v>
      </c>
      <c r="H401" s="483" t="s">
        <v>4951</v>
      </c>
      <c r="I401" s="483" t="s">
        <v>1197</v>
      </c>
      <c r="J401" s="483" t="s">
        <v>6005</v>
      </c>
      <c r="K401" s="483" t="s">
        <v>6012</v>
      </c>
    </row>
    <row r="402" spans="1:11" ht="15" x14ac:dyDescent="0.25">
      <c r="A402" s="482">
        <v>5055</v>
      </c>
      <c r="B402" s="483" t="s">
        <v>3624</v>
      </c>
      <c r="C402" s="483" t="s">
        <v>569</v>
      </c>
      <c r="D402" s="483" t="s">
        <v>2416</v>
      </c>
      <c r="E402" s="483" t="s">
        <v>6174</v>
      </c>
      <c r="F402" s="483" t="s">
        <v>5223</v>
      </c>
      <c r="G402" s="483" t="s">
        <v>5265</v>
      </c>
      <c r="H402" s="483" t="s">
        <v>4979</v>
      </c>
      <c r="I402" s="483" t="s">
        <v>3625</v>
      </c>
      <c r="J402" s="483" t="s">
        <v>6005</v>
      </c>
      <c r="K402" s="483" t="s">
        <v>6017</v>
      </c>
    </row>
    <row r="403" spans="1:11" ht="15" x14ac:dyDescent="0.25">
      <c r="A403" s="482">
        <v>5057</v>
      </c>
      <c r="B403" s="483" t="s">
        <v>746</v>
      </c>
      <c r="C403" s="483" t="s">
        <v>1916</v>
      </c>
      <c r="D403" s="483" t="s">
        <v>747</v>
      </c>
      <c r="E403" s="483" t="s">
        <v>6175</v>
      </c>
      <c r="F403" s="483" t="s">
        <v>5224</v>
      </c>
      <c r="G403" s="483" t="s">
        <v>4761</v>
      </c>
      <c r="H403" s="483" t="s">
        <v>4961</v>
      </c>
      <c r="I403" s="483" t="s">
        <v>6431</v>
      </c>
      <c r="J403" s="483" t="s">
        <v>6014</v>
      </c>
      <c r="K403" s="483" t="s">
        <v>6011</v>
      </c>
    </row>
    <row r="404" spans="1:11" ht="15" x14ac:dyDescent="0.25">
      <c r="A404" s="482">
        <v>5069</v>
      </c>
      <c r="B404" s="483" t="s">
        <v>3627</v>
      </c>
      <c r="C404" s="483" t="s">
        <v>3328</v>
      </c>
      <c r="D404" s="483" t="s">
        <v>1405</v>
      </c>
      <c r="E404" s="483" t="s">
        <v>6174</v>
      </c>
      <c r="F404" s="483" t="s">
        <v>5223</v>
      </c>
      <c r="G404" s="483" t="s">
        <v>4768</v>
      </c>
      <c r="H404" s="483" t="s">
        <v>4946</v>
      </c>
      <c r="I404" s="483" t="s">
        <v>3412</v>
      </c>
      <c r="J404" s="483" t="s">
        <v>6005</v>
      </c>
      <c r="K404" s="483" t="s">
        <v>416</v>
      </c>
    </row>
    <row r="405" spans="1:11" ht="15" x14ac:dyDescent="0.25">
      <c r="A405" s="482">
        <v>5077</v>
      </c>
      <c r="B405" s="483" t="s">
        <v>346</v>
      </c>
      <c r="C405" s="483" t="s">
        <v>724</v>
      </c>
      <c r="D405" s="483" t="s">
        <v>2098</v>
      </c>
      <c r="E405" s="483" t="s">
        <v>6175</v>
      </c>
      <c r="F405" s="483" t="s">
        <v>5224</v>
      </c>
      <c r="G405" s="483" t="s">
        <v>4759</v>
      </c>
      <c r="H405" s="483" t="s">
        <v>4947</v>
      </c>
      <c r="I405" s="483" t="s">
        <v>836</v>
      </c>
      <c r="J405" s="483" t="s">
        <v>6014</v>
      </c>
      <c r="K405" s="483" t="s">
        <v>6007</v>
      </c>
    </row>
    <row r="406" spans="1:11" ht="15" x14ac:dyDescent="0.25">
      <c r="A406" s="482">
        <v>5092</v>
      </c>
      <c r="B406" s="483" t="s">
        <v>3628</v>
      </c>
      <c r="C406" s="483" t="s">
        <v>268</v>
      </c>
      <c r="D406" s="483" t="s">
        <v>517</v>
      </c>
      <c r="E406" s="483" t="s">
        <v>6174</v>
      </c>
      <c r="F406" s="483" t="s">
        <v>5223</v>
      </c>
      <c r="G406" s="483" t="s">
        <v>3376</v>
      </c>
      <c r="H406" s="483" t="s">
        <v>4954</v>
      </c>
      <c r="I406" s="483" t="s">
        <v>143</v>
      </c>
      <c r="J406" s="483" t="s">
        <v>6005</v>
      </c>
      <c r="K406" s="483" t="s">
        <v>6010</v>
      </c>
    </row>
    <row r="407" spans="1:11" ht="15" x14ac:dyDescent="0.25">
      <c r="A407" s="482">
        <v>5107</v>
      </c>
      <c r="B407" s="483" t="s">
        <v>3629</v>
      </c>
      <c r="C407" s="483" t="s">
        <v>3630</v>
      </c>
      <c r="D407" s="483" t="s">
        <v>2416</v>
      </c>
      <c r="E407" s="483" t="s">
        <v>6174</v>
      </c>
      <c r="F407" s="483" t="s">
        <v>5223</v>
      </c>
      <c r="G407" s="483" t="s">
        <v>4798</v>
      </c>
      <c r="H407" s="483" t="s">
        <v>4946</v>
      </c>
      <c r="I407" s="483" t="s">
        <v>4814</v>
      </c>
      <c r="J407" s="483" t="s">
        <v>6005</v>
      </c>
      <c r="K407" s="483" t="s">
        <v>4798</v>
      </c>
    </row>
    <row r="408" spans="1:11" ht="15" x14ac:dyDescent="0.25">
      <c r="A408" s="482">
        <v>5112</v>
      </c>
      <c r="B408" s="483" t="s">
        <v>3631</v>
      </c>
      <c r="C408" s="483" t="s">
        <v>485</v>
      </c>
      <c r="D408" s="483" t="s">
        <v>517</v>
      </c>
      <c r="E408" s="483" t="s">
        <v>6174</v>
      </c>
      <c r="F408" s="483" t="s">
        <v>5223</v>
      </c>
      <c r="G408" s="483" t="s">
        <v>4761</v>
      </c>
      <c r="H408" s="483" t="s">
        <v>1689</v>
      </c>
      <c r="I408" s="483" t="s">
        <v>765</v>
      </c>
      <c r="J408" s="483" t="s">
        <v>6005</v>
      </c>
      <c r="K408" s="483" t="s">
        <v>6011</v>
      </c>
    </row>
    <row r="409" spans="1:11" ht="15" x14ac:dyDescent="0.25">
      <c r="A409" s="482">
        <v>5113</v>
      </c>
      <c r="B409" s="483" t="s">
        <v>2702</v>
      </c>
      <c r="C409" s="483" t="s">
        <v>1698</v>
      </c>
      <c r="D409" s="483" t="s">
        <v>1435</v>
      </c>
      <c r="E409" s="483" t="s">
        <v>6177</v>
      </c>
      <c r="F409" s="483" t="s">
        <v>5226</v>
      </c>
      <c r="G409" s="483" t="s">
        <v>3376</v>
      </c>
      <c r="H409" s="483" t="s">
        <v>4980</v>
      </c>
      <c r="I409" s="483" t="s">
        <v>3632</v>
      </c>
      <c r="J409" s="483" t="s">
        <v>6009</v>
      </c>
      <c r="K409" s="483" t="s">
        <v>6010</v>
      </c>
    </row>
    <row r="410" spans="1:11" ht="15" x14ac:dyDescent="0.25">
      <c r="A410" s="482">
        <v>5115</v>
      </c>
      <c r="B410" s="483" t="s">
        <v>2331</v>
      </c>
      <c r="C410" s="483" t="s">
        <v>2332</v>
      </c>
      <c r="D410" s="483" t="s">
        <v>103</v>
      </c>
      <c r="E410" s="483" t="s">
        <v>6175</v>
      </c>
      <c r="F410" s="483" t="s">
        <v>5224</v>
      </c>
      <c r="G410" s="483" t="s">
        <v>3376</v>
      </c>
      <c r="H410" s="483" t="s">
        <v>4959</v>
      </c>
      <c r="I410" s="483" t="s">
        <v>3425</v>
      </c>
      <c r="J410" s="483" t="s">
        <v>6014</v>
      </c>
      <c r="K410" s="483" t="s">
        <v>6010</v>
      </c>
    </row>
    <row r="411" spans="1:11" ht="15" x14ac:dyDescent="0.25">
      <c r="A411" s="482">
        <v>5125</v>
      </c>
      <c r="B411" s="483" t="s">
        <v>3633</v>
      </c>
      <c r="C411" s="483" t="s">
        <v>5882</v>
      </c>
      <c r="D411" s="483" t="s">
        <v>4808</v>
      </c>
      <c r="E411" s="483" t="s">
        <v>6178</v>
      </c>
      <c r="F411" s="483" t="s">
        <v>5227</v>
      </c>
      <c r="G411" s="483" t="s">
        <v>4761</v>
      </c>
      <c r="H411" s="483" t="s">
        <v>1689</v>
      </c>
      <c r="I411" s="483" t="s">
        <v>4801</v>
      </c>
      <c r="J411" s="483" t="s">
        <v>6016</v>
      </c>
      <c r="K411" s="483" t="s">
        <v>6011</v>
      </c>
    </row>
    <row r="412" spans="1:11" ht="15" x14ac:dyDescent="0.25">
      <c r="A412" s="482">
        <v>5159</v>
      </c>
      <c r="B412" s="483" t="s">
        <v>1918</v>
      </c>
      <c r="C412" s="483" t="s">
        <v>838</v>
      </c>
      <c r="D412" s="483" t="s">
        <v>3634</v>
      </c>
      <c r="E412" s="483" t="s">
        <v>6176</v>
      </c>
      <c r="F412" s="483" t="s">
        <v>5225</v>
      </c>
      <c r="G412" s="483" t="s">
        <v>5265</v>
      </c>
      <c r="H412" s="483" t="s">
        <v>274</v>
      </c>
      <c r="I412" s="483" t="s">
        <v>274</v>
      </c>
      <c r="J412" s="483" t="s">
        <v>6008</v>
      </c>
      <c r="K412" s="483" t="s">
        <v>6017</v>
      </c>
    </row>
    <row r="413" spans="1:11" ht="15" x14ac:dyDescent="0.25">
      <c r="A413" s="482">
        <v>5166</v>
      </c>
      <c r="B413" s="483" t="s">
        <v>1431</v>
      </c>
      <c r="C413" s="483" t="s">
        <v>1432</v>
      </c>
      <c r="D413" s="483" t="s">
        <v>3378</v>
      </c>
      <c r="E413" s="483" t="s">
        <v>6176</v>
      </c>
      <c r="F413" s="483" t="s">
        <v>5225</v>
      </c>
      <c r="G413" s="483" t="s">
        <v>3376</v>
      </c>
      <c r="H413" s="483" t="s">
        <v>4949</v>
      </c>
      <c r="I413" s="483" t="s">
        <v>282</v>
      </c>
      <c r="J413" s="483" t="s">
        <v>6008</v>
      </c>
      <c r="K413" s="483" t="s">
        <v>6010</v>
      </c>
    </row>
    <row r="414" spans="1:11" ht="15" x14ac:dyDescent="0.25">
      <c r="A414" s="482">
        <v>5172</v>
      </c>
      <c r="B414" s="483" t="s">
        <v>3635</v>
      </c>
      <c r="C414" s="483" t="s">
        <v>3636</v>
      </c>
      <c r="D414" s="483" t="s">
        <v>544</v>
      </c>
      <c r="E414" s="483" t="s">
        <v>6176</v>
      </c>
      <c r="F414" s="483" t="s">
        <v>5225</v>
      </c>
      <c r="G414" s="483" t="s">
        <v>3376</v>
      </c>
      <c r="H414" s="483" t="s">
        <v>122</v>
      </c>
      <c r="I414" s="483" t="s">
        <v>122</v>
      </c>
      <c r="J414" s="483" t="s">
        <v>6008</v>
      </c>
      <c r="K414" s="483" t="s">
        <v>6010</v>
      </c>
    </row>
    <row r="415" spans="1:11" ht="15" x14ac:dyDescent="0.25">
      <c r="A415" s="482">
        <v>5176</v>
      </c>
      <c r="B415" s="483" t="s">
        <v>1027</v>
      </c>
      <c r="C415" s="483" t="s">
        <v>564</v>
      </c>
      <c r="D415" s="483" t="s">
        <v>1028</v>
      </c>
      <c r="E415" s="483" t="s">
        <v>6178</v>
      </c>
      <c r="F415" s="483" t="s">
        <v>5227</v>
      </c>
      <c r="G415" s="483" t="s">
        <v>4761</v>
      </c>
      <c r="H415" s="483" t="s">
        <v>1689</v>
      </c>
      <c r="I415" s="483" t="s">
        <v>3410</v>
      </c>
      <c r="J415" s="483" t="s">
        <v>6016</v>
      </c>
      <c r="K415" s="483" t="s">
        <v>6011</v>
      </c>
    </row>
    <row r="416" spans="1:11" ht="15" x14ac:dyDescent="0.25">
      <c r="A416" s="482">
        <v>5195</v>
      </c>
      <c r="B416" s="483" t="s">
        <v>2519</v>
      </c>
      <c r="C416" s="483" t="s">
        <v>433</v>
      </c>
      <c r="D416" s="483" t="s">
        <v>103</v>
      </c>
      <c r="E416" s="483" t="s">
        <v>6175</v>
      </c>
      <c r="F416" s="483" t="s">
        <v>5224</v>
      </c>
      <c r="G416" s="483" t="s">
        <v>4761</v>
      </c>
      <c r="H416" s="483" t="s">
        <v>1689</v>
      </c>
      <c r="I416" s="483" t="s">
        <v>1227</v>
      </c>
      <c r="J416" s="483" t="s">
        <v>6014</v>
      </c>
      <c r="K416" s="483" t="s">
        <v>6011</v>
      </c>
    </row>
    <row r="417" spans="1:11" ht="15" x14ac:dyDescent="0.25">
      <c r="A417" s="482">
        <v>5196</v>
      </c>
      <c r="B417" s="483" t="s">
        <v>1101</v>
      </c>
      <c r="C417" s="483" t="s">
        <v>1102</v>
      </c>
      <c r="D417" s="483" t="s">
        <v>2098</v>
      </c>
      <c r="E417" s="483" t="s">
        <v>6175</v>
      </c>
      <c r="F417" s="483" t="s">
        <v>5224</v>
      </c>
      <c r="G417" s="483" t="s">
        <v>4759</v>
      </c>
      <c r="H417" s="483" t="s">
        <v>4947</v>
      </c>
      <c r="I417" s="483" t="s">
        <v>836</v>
      </c>
      <c r="J417" s="483" t="s">
        <v>6014</v>
      </c>
      <c r="K417" s="483" t="s">
        <v>6007</v>
      </c>
    </row>
    <row r="418" spans="1:11" ht="15" x14ac:dyDescent="0.25">
      <c r="A418" s="482">
        <v>5205</v>
      </c>
      <c r="B418" s="483" t="s">
        <v>716</v>
      </c>
      <c r="C418" s="483" t="s">
        <v>717</v>
      </c>
      <c r="D418" s="483" t="s">
        <v>3615</v>
      </c>
      <c r="E418" s="483" t="s">
        <v>6179</v>
      </c>
      <c r="F418" s="483" t="s">
        <v>5228</v>
      </c>
      <c r="G418" s="483" t="s">
        <v>4759</v>
      </c>
      <c r="H418" s="483" t="s">
        <v>4953</v>
      </c>
      <c r="I418" s="483" t="s">
        <v>5785</v>
      </c>
      <c r="J418" s="483" t="s">
        <v>6016</v>
      </c>
      <c r="K418" s="483" t="s">
        <v>6007</v>
      </c>
    </row>
    <row r="419" spans="1:11" ht="15" x14ac:dyDescent="0.25">
      <c r="A419" s="482">
        <v>5215</v>
      </c>
      <c r="B419" s="483" t="s">
        <v>1815</v>
      </c>
      <c r="C419" s="483" t="s">
        <v>686</v>
      </c>
      <c r="D419" s="483" t="s">
        <v>5111</v>
      </c>
      <c r="E419" s="483" t="s">
        <v>6180</v>
      </c>
      <c r="F419" s="483" t="s">
        <v>5229</v>
      </c>
      <c r="G419" s="483" t="s">
        <v>5265</v>
      </c>
      <c r="H419" s="483" t="s">
        <v>4978</v>
      </c>
      <c r="I419" s="483" t="s">
        <v>3596</v>
      </c>
      <c r="J419" s="483" t="s">
        <v>6016</v>
      </c>
      <c r="K419" s="483" t="s">
        <v>6017</v>
      </c>
    </row>
    <row r="420" spans="1:11" ht="15" x14ac:dyDescent="0.25">
      <c r="A420" s="482">
        <v>5217</v>
      </c>
      <c r="B420" s="483" t="s">
        <v>1899</v>
      </c>
      <c r="C420" s="483" t="s">
        <v>592</v>
      </c>
      <c r="D420" s="483" t="s">
        <v>1821</v>
      </c>
      <c r="E420" s="483" t="s">
        <v>6177</v>
      </c>
      <c r="F420" s="483" t="s">
        <v>5226</v>
      </c>
      <c r="G420" s="483" t="s">
        <v>4765</v>
      </c>
      <c r="H420" s="483" t="s">
        <v>913</v>
      </c>
      <c r="I420" s="483" t="s">
        <v>553</v>
      </c>
      <c r="J420" s="483" t="s">
        <v>6009</v>
      </c>
      <c r="K420" s="483" t="s">
        <v>706</v>
      </c>
    </row>
    <row r="421" spans="1:11" ht="15" x14ac:dyDescent="0.25">
      <c r="A421" s="482">
        <v>5229</v>
      </c>
      <c r="B421" s="483" t="s">
        <v>679</v>
      </c>
      <c r="C421" s="483" t="s">
        <v>680</v>
      </c>
      <c r="D421" s="483" t="s">
        <v>747</v>
      </c>
      <c r="E421" s="483" t="s">
        <v>6175</v>
      </c>
      <c r="F421" s="483" t="s">
        <v>5224</v>
      </c>
      <c r="G421" s="483" t="s">
        <v>4759</v>
      </c>
      <c r="H421" s="483" t="s">
        <v>4947</v>
      </c>
      <c r="I421" s="483" t="s">
        <v>43</v>
      </c>
      <c r="J421" s="483" t="s">
        <v>6014</v>
      </c>
      <c r="K421" s="483" t="s">
        <v>6007</v>
      </c>
    </row>
    <row r="422" spans="1:11" ht="15" x14ac:dyDescent="0.25">
      <c r="A422" s="482">
        <v>5238</v>
      </c>
      <c r="B422" s="483" t="s">
        <v>1500</v>
      </c>
      <c r="C422" s="483" t="s">
        <v>1501</v>
      </c>
      <c r="D422" s="483" t="s">
        <v>2098</v>
      </c>
      <c r="E422" s="483" t="s">
        <v>6175</v>
      </c>
      <c r="F422" s="483" t="s">
        <v>5224</v>
      </c>
      <c r="G422" s="483" t="s">
        <v>3376</v>
      </c>
      <c r="H422" s="483" t="s">
        <v>4955</v>
      </c>
      <c r="I422" s="483" t="s">
        <v>3476</v>
      </c>
      <c r="J422" s="483" t="s">
        <v>6014</v>
      </c>
      <c r="K422" s="483" t="s">
        <v>6010</v>
      </c>
    </row>
    <row r="423" spans="1:11" ht="15" x14ac:dyDescent="0.25">
      <c r="A423" s="482">
        <v>5243</v>
      </c>
      <c r="B423" s="483" t="s">
        <v>2730</v>
      </c>
      <c r="C423" s="483" t="s">
        <v>3638</v>
      </c>
      <c r="D423" s="483" t="s">
        <v>72</v>
      </c>
      <c r="E423" s="483" t="s">
        <v>6175</v>
      </c>
      <c r="F423" s="483" t="s">
        <v>5224</v>
      </c>
      <c r="G423" s="483" t="s">
        <v>3376</v>
      </c>
      <c r="H423" s="483" t="s">
        <v>4964</v>
      </c>
      <c r="I423" s="483" t="s">
        <v>1889</v>
      </c>
      <c r="J423" s="483" t="s">
        <v>6014</v>
      </c>
      <c r="K423" s="483" t="s">
        <v>6010</v>
      </c>
    </row>
    <row r="424" spans="1:11" ht="15" x14ac:dyDescent="0.25">
      <c r="A424" s="482">
        <v>5272</v>
      </c>
      <c r="B424" s="483" t="s">
        <v>2041</v>
      </c>
      <c r="C424" s="483" t="s">
        <v>1269</v>
      </c>
      <c r="D424" s="483" t="s">
        <v>103</v>
      </c>
      <c r="E424" s="483" t="s">
        <v>6175</v>
      </c>
      <c r="F424" s="483" t="s">
        <v>5224</v>
      </c>
      <c r="G424" s="483" t="s">
        <v>3376</v>
      </c>
      <c r="H424" s="483" t="s">
        <v>4950</v>
      </c>
      <c r="I424" s="483" t="s">
        <v>183</v>
      </c>
      <c r="J424" s="483" t="s">
        <v>6014</v>
      </c>
      <c r="K424" s="483" t="s">
        <v>6010</v>
      </c>
    </row>
    <row r="425" spans="1:11" ht="15" x14ac:dyDescent="0.25">
      <c r="A425" s="482">
        <v>5273</v>
      </c>
      <c r="B425" s="483" t="s">
        <v>995</v>
      </c>
      <c r="C425" s="483" t="s">
        <v>443</v>
      </c>
      <c r="D425" s="483" t="s">
        <v>103</v>
      </c>
      <c r="E425" s="483" t="s">
        <v>6175</v>
      </c>
      <c r="F425" s="483" t="s">
        <v>5224</v>
      </c>
      <c r="G425" s="483" t="s">
        <v>3376</v>
      </c>
      <c r="H425" s="483" t="s">
        <v>4950</v>
      </c>
      <c r="I425" s="483" t="s">
        <v>183</v>
      </c>
      <c r="J425" s="483" t="s">
        <v>6014</v>
      </c>
      <c r="K425" s="483" t="s">
        <v>6010</v>
      </c>
    </row>
    <row r="426" spans="1:11" ht="15" x14ac:dyDescent="0.25">
      <c r="A426" s="482">
        <v>5276</v>
      </c>
      <c r="B426" s="483" t="s">
        <v>491</v>
      </c>
      <c r="C426" s="483" t="s">
        <v>492</v>
      </c>
      <c r="D426" s="483" t="s">
        <v>2098</v>
      </c>
      <c r="E426" s="483" t="s">
        <v>6175</v>
      </c>
      <c r="F426" s="483" t="s">
        <v>5224</v>
      </c>
      <c r="G426" s="483" t="s">
        <v>4759</v>
      </c>
      <c r="H426" s="483" t="s">
        <v>4947</v>
      </c>
      <c r="I426" s="483" t="s">
        <v>43</v>
      </c>
      <c r="J426" s="483" t="s">
        <v>6014</v>
      </c>
      <c r="K426" s="483" t="s">
        <v>6007</v>
      </c>
    </row>
    <row r="427" spans="1:11" ht="15" x14ac:dyDescent="0.25">
      <c r="A427" s="482">
        <v>5277</v>
      </c>
      <c r="B427" s="483" t="s">
        <v>2082</v>
      </c>
      <c r="C427" s="483" t="s">
        <v>2083</v>
      </c>
      <c r="D427" s="483" t="s">
        <v>747</v>
      </c>
      <c r="E427" s="483" t="s">
        <v>6175</v>
      </c>
      <c r="F427" s="483" t="s">
        <v>5224</v>
      </c>
      <c r="G427" s="483" t="s">
        <v>4759</v>
      </c>
      <c r="H427" s="483" t="s">
        <v>4947</v>
      </c>
      <c r="I427" s="483" t="s">
        <v>43</v>
      </c>
      <c r="J427" s="483" t="s">
        <v>6014</v>
      </c>
      <c r="K427" s="483" t="s">
        <v>6007</v>
      </c>
    </row>
    <row r="428" spans="1:11" ht="15" x14ac:dyDescent="0.25">
      <c r="A428" s="482">
        <v>5282</v>
      </c>
      <c r="B428" s="483" t="s">
        <v>3639</v>
      </c>
      <c r="C428" s="483" t="s">
        <v>3640</v>
      </c>
      <c r="D428" s="483" t="s">
        <v>1847</v>
      </c>
      <c r="E428" s="483" t="s">
        <v>6178</v>
      </c>
      <c r="F428" s="483" t="s">
        <v>5227</v>
      </c>
      <c r="G428" s="483" t="s">
        <v>4761</v>
      </c>
      <c r="H428" s="483" t="s">
        <v>4961</v>
      </c>
      <c r="I428" s="483" t="s">
        <v>4781</v>
      </c>
      <c r="J428" s="483" t="s">
        <v>6016</v>
      </c>
      <c r="K428" s="483" t="s">
        <v>6011</v>
      </c>
    </row>
    <row r="429" spans="1:11" ht="15" x14ac:dyDescent="0.25">
      <c r="A429" s="482">
        <v>5292</v>
      </c>
      <c r="B429" s="483" t="s">
        <v>127</v>
      </c>
      <c r="C429" s="483" t="s">
        <v>128</v>
      </c>
      <c r="D429" s="483" t="s">
        <v>103</v>
      </c>
      <c r="E429" s="483" t="s">
        <v>6175</v>
      </c>
      <c r="F429" s="483" t="s">
        <v>5224</v>
      </c>
      <c r="G429" s="483" t="s">
        <v>4759</v>
      </c>
      <c r="H429" s="483" t="s">
        <v>4947</v>
      </c>
      <c r="I429" s="483" t="s">
        <v>43</v>
      </c>
      <c r="J429" s="483" t="s">
        <v>6014</v>
      </c>
      <c r="K429" s="483" t="s">
        <v>6007</v>
      </c>
    </row>
    <row r="430" spans="1:11" ht="15" x14ac:dyDescent="0.25">
      <c r="A430" s="482">
        <v>5307</v>
      </c>
      <c r="B430" s="483" t="s">
        <v>411</v>
      </c>
      <c r="C430" s="483" t="s">
        <v>415</v>
      </c>
      <c r="D430" s="483" t="s">
        <v>1074</v>
      </c>
      <c r="E430" s="483" t="s">
        <v>6178</v>
      </c>
      <c r="F430" s="483" t="s">
        <v>5227</v>
      </c>
      <c r="G430" s="483" t="s">
        <v>4768</v>
      </c>
      <c r="H430" s="483" t="s">
        <v>4946</v>
      </c>
      <c r="I430" s="483" t="s">
        <v>3641</v>
      </c>
      <c r="J430" s="483" t="s">
        <v>6009</v>
      </c>
      <c r="K430" s="483" t="s">
        <v>416</v>
      </c>
    </row>
    <row r="431" spans="1:11" ht="15" x14ac:dyDescent="0.25">
      <c r="A431" s="482">
        <v>5311</v>
      </c>
      <c r="B431" s="483" t="s">
        <v>3644</v>
      </c>
      <c r="C431" s="483" t="s">
        <v>5883</v>
      </c>
      <c r="D431" s="483" t="s">
        <v>4785</v>
      </c>
      <c r="E431" s="483" t="s">
        <v>6174</v>
      </c>
      <c r="F431" s="483" t="s">
        <v>5223</v>
      </c>
      <c r="G431" s="483" t="s">
        <v>5265</v>
      </c>
      <c r="H431" s="483" t="s">
        <v>4946</v>
      </c>
      <c r="I431" s="483" t="s">
        <v>4771</v>
      </c>
      <c r="J431" s="483" t="s">
        <v>6005</v>
      </c>
      <c r="K431" s="483" t="s">
        <v>6017</v>
      </c>
    </row>
    <row r="432" spans="1:11" ht="15" x14ac:dyDescent="0.25">
      <c r="A432" s="482">
        <v>5314</v>
      </c>
      <c r="B432" s="483" t="s">
        <v>3329</v>
      </c>
      <c r="C432" s="483" t="s">
        <v>1141</v>
      </c>
      <c r="D432" s="483" t="s">
        <v>69</v>
      </c>
      <c r="E432" s="483" t="s">
        <v>6176</v>
      </c>
      <c r="F432" s="483" t="s">
        <v>5225</v>
      </c>
      <c r="G432" s="483" t="s">
        <v>4759</v>
      </c>
      <c r="H432" s="483" t="s">
        <v>65</v>
      </c>
      <c r="I432" s="483" t="s">
        <v>65</v>
      </c>
      <c r="J432" s="483" t="s">
        <v>6008</v>
      </c>
      <c r="K432" s="483" t="s">
        <v>6007</v>
      </c>
    </row>
    <row r="433" spans="1:11" ht="15" x14ac:dyDescent="0.25">
      <c r="A433" s="482">
        <v>5326</v>
      </c>
      <c r="B433" s="483" t="s">
        <v>5884</v>
      </c>
      <c r="C433" s="483" t="s">
        <v>810</v>
      </c>
      <c r="D433" s="483" t="s">
        <v>103</v>
      </c>
      <c r="E433" s="483" t="s">
        <v>6175</v>
      </c>
      <c r="F433" s="483" t="s">
        <v>5224</v>
      </c>
      <c r="G433" s="483" t="s">
        <v>4759</v>
      </c>
      <c r="H433" s="483" t="s">
        <v>65</v>
      </c>
      <c r="I433" s="483" t="s">
        <v>65</v>
      </c>
      <c r="J433" s="483" t="s">
        <v>6014</v>
      </c>
      <c r="K433" s="483" t="s">
        <v>6007</v>
      </c>
    </row>
    <row r="434" spans="1:11" ht="15" x14ac:dyDescent="0.25">
      <c r="A434" s="482">
        <v>5331</v>
      </c>
      <c r="B434" s="483" t="s">
        <v>197</v>
      </c>
      <c r="C434" s="483" t="s">
        <v>204</v>
      </c>
      <c r="D434" s="483" t="s">
        <v>103</v>
      </c>
      <c r="E434" s="483" t="s">
        <v>6175</v>
      </c>
      <c r="F434" s="483" t="s">
        <v>5224</v>
      </c>
      <c r="G434" s="483" t="s">
        <v>4761</v>
      </c>
      <c r="H434" s="483" t="s">
        <v>1689</v>
      </c>
      <c r="I434" s="483" t="s">
        <v>1227</v>
      </c>
      <c r="J434" s="483" t="s">
        <v>6014</v>
      </c>
      <c r="K434" s="483" t="s">
        <v>6011</v>
      </c>
    </row>
    <row r="435" spans="1:11" ht="15" x14ac:dyDescent="0.25">
      <c r="A435" s="482">
        <v>5340</v>
      </c>
      <c r="B435" s="483" t="s">
        <v>2174</v>
      </c>
      <c r="C435" s="483" t="s">
        <v>2175</v>
      </c>
      <c r="D435" s="483" t="s">
        <v>103</v>
      </c>
      <c r="E435" s="483" t="s">
        <v>6175</v>
      </c>
      <c r="F435" s="483" t="s">
        <v>5224</v>
      </c>
      <c r="G435" s="483" t="s">
        <v>4759</v>
      </c>
      <c r="H435" s="483" t="s">
        <v>4947</v>
      </c>
      <c r="I435" s="483" t="s">
        <v>43</v>
      </c>
      <c r="J435" s="483" t="s">
        <v>6014</v>
      </c>
      <c r="K435" s="483" t="s">
        <v>6007</v>
      </c>
    </row>
    <row r="436" spans="1:11" ht="15" x14ac:dyDescent="0.25">
      <c r="A436" s="482">
        <v>5344</v>
      </c>
      <c r="B436" s="483" t="s">
        <v>6078</v>
      </c>
      <c r="C436" s="483" t="s">
        <v>6079</v>
      </c>
      <c r="D436" s="483" t="s">
        <v>412</v>
      </c>
      <c r="E436" s="483" t="s">
        <v>6175</v>
      </c>
      <c r="F436" s="483" t="s">
        <v>5224</v>
      </c>
      <c r="G436" s="483" t="s">
        <v>4759</v>
      </c>
      <c r="H436" s="483" t="s">
        <v>4953</v>
      </c>
      <c r="I436" s="483" t="s">
        <v>1762</v>
      </c>
      <c r="J436" s="483" t="s">
        <v>6016</v>
      </c>
      <c r="K436" s="483" t="s">
        <v>6007</v>
      </c>
    </row>
    <row r="437" spans="1:11" ht="15" x14ac:dyDescent="0.25">
      <c r="A437" s="482">
        <v>5345</v>
      </c>
      <c r="B437" s="483" t="s">
        <v>594</v>
      </c>
      <c r="C437" s="483" t="s">
        <v>595</v>
      </c>
      <c r="D437" s="483" t="s">
        <v>103</v>
      </c>
      <c r="E437" s="483" t="s">
        <v>6175</v>
      </c>
      <c r="F437" s="483" t="s">
        <v>5224</v>
      </c>
      <c r="G437" s="483" t="s">
        <v>4761</v>
      </c>
      <c r="H437" s="483" t="s">
        <v>1689</v>
      </c>
      <c r="I437" s="483" t="s">
        <v>1227</v>
      </c>
      <c r="J437" s="483" t="s">
        <v>6014</v>
      </c>
      <c r="K437" s="483" t="s">
        <v>6011</v>
      </c>
    </row>
    <row r="438" spans="1:11" ht="15" x14ac:dyDescent="0.25">
      <c r="A438" s="482">
        <v>5348</v>
      </c>
      <c r="B438" s="483" t="s">
        <v>1678</v>
      </c>
      <c r="C438" s="483" t="s">
        <v>4486</v>
      </c>
      <c r="D438" s="483" t="s">
        <v>103</v>
      </c>
      <c r="E438" s="483" t="s">
        <v>6175</v>
      </c>
      <c r="F438" s="483" t="s">
        <v>5224</v>
      </c>
      <c r="G438" s="483" t="s">
        <v>4759</v>
      </c>
      <c r="H438" s="483" t="s">
        <v>6135</v>
      </c>
      <c r="I438" s="483" t="s">
        <v>6237</v>
      </c>
      <c r="J438" s="483" t="s">
        <v>6014</v>
      </c>
      <c r="K438" s="483" t="s">
        <v>6007</v>
      </c>
    </row>
    <row r="439" spans="1:11" ht="15" x14ac:dyDescent="0.25">
      <c r="A439" s="482">
        <v>5353</v>
      </c>
      <c r="B439" s="483" t="s">
        <v>2391</v>
      </c>
      <c r="C439" s="483" t="s">
        <v>782</v>
      </c>
      <c r="D439" s="483" t="s">
        <v>3563</v>
      </c>
      <c r="E439" s="483" t="s">
        <v>6177</v>
      </c>
      <c r="F439" s="483" t="s">
        <v>5226</v>
      </c>
      <c r="G439" s="483" t="s">
        <v>4761</v>
      </c>
      <c r="H439" s="483" t="s">
        <v>1689</v>
      </c>
      <c r="I439" s="483" t="s">
        <v>3377</v>
      </c>
      <c r="J439" s="483" t="s">
        <v>6009</v>
      </c>
      <c r="K439" s="483" t="s">
        <v>6011</v>
      </c>
    </row>
    <row r="440" spans="1:11" ht="15" x14ac:dyDescent="0.25">
      <c r="A440" s="482">
        <v>5354</v>
      </c>
      <c r="B440" s="483" t="s">
        <v>2667</v>
      </c>
      <c r="C440" s="483" t="s">
        <v>806</v>
      </c>
      <c r="D440" s="483" t="s">
        <v>570</v>
      </c>
      <c r="E440" s="483" t="s">
        <v>6177</v>
      </c>
      <c r="F440" s="483" t="s">
        <v>5226</v>
      </c>
      <c r="G440" s="483" t="s">
        <v>3376</v>
      </c>
      <c r="H440" s="483" t="s">
        <v>4949</v>
      </c>
      <c r="I440" s="483" t="s">
        <v>2668</v>
      </c>
      <c r="J440" s="483" t="s">
        <v>6009</v>
      </c>
      <c r="K440" s="483" t="s">
        <v>6010</v>
      </c>
    </row>
    <row r="441" spans="1:11" ht="15" x14ac:dyDescent="0.25">
      <c r="A441" s="482">
        <v>5355</v>
      </c>
      <c r="B441" s="483" t="s">
        <v>2650</v>
      </c>
      <c r="C441" s="483" t="s">
        <v>336</v>
      </c>
      <c r="D441" s="483" t="s">
        <v>570</v>
      </c>
      <c r="E441" s="483" t="s">
        <v>6177</v>
      </c>
      <c r="F441" s="483" t="s">
        <v>5226</v>
      </c>
      <c r="G441" s="483" t="s">
        <v>3376</v>
      </c>
      <c r="H441" s="483" t="s">
        <v>4957</v>
      </c>
      <c r="I441" s="483" t="s">
        <v>3432</v>
      </c>
      <c r="J441" s="483" t="s">
        <v>6009</v>
      </c>
      <c r="K441" s="483" t="s">
        <v>6010</v>
      </c>
    </row>
    <row r="442" spans="1:11" ht="15" x14ac:dyDescent="0.25">
      <c r="A442" s="482">
        <v>5357</v>
      </c>
      <c r="B442" s="483" t="s">
        <v>3645</v>
      </c>
      <c r="C442" s="483" t="s">
        <v>892</v>
      </c>
      <c r="D442" s="483" t="s">
        <v>3396</v>
      </c>
      <c r="E442" s="483" t="s">
        <v>6177</v>
      </c>
      <c r="F442" s="483" t="s">
        <v>5226</v>
      </c>
      <c r="G442" s="483" t="s">
        <v>3376</v>
      </c>
      <c r="H442" s="483" t="s">
        <v>4949</v>
      </c>
      <c r="I442" s="483" t="s">
        <v>3418</v>
      </c>
      <c r="J442" s="483" t="s">
        <v>6009</v>
      </c>
      <c r="K442" s="483" t="s">
        <v>6010</v>
      </c>
    </row>
    <row r="443" spans="1:11" ht="15" x14ac:dyDescent="0.25">
      <c r="A443" s="482">
        <v>5372</v>
      </c>
      <c r="B443" s="483" t="s">
        <v>1225</v>
      </c>
      <c r="C443" s="483" t="s">
        <v>966</v>
      </c>
      <c r="D443" s="483" t="s">
        <v>103</v>
      </c>
      <c r="E443" s="483" t="s">
        <v>6175</v>
      </c>
      <c r="F443" s="483" t="s">
        <v>5224</v>
      </c>
      <c r="G443" s="483" t="s">
        <v>4761</v>
      </c>
      <c r="H443" s="483" t="s">
        <v>1689</v>
      </c>
      <c r="I443" s="483" t="s">
        <v>5784</v>
      </c>
      <c r="J443" s="483" t="s">
        <v>6014</v>
      </c>
      <c r="K443" s="483" t="s">
        <v>6011</v>
      </c>
    </row>
    <row r="444" spans="1:11" ht="15" x14ac:dyDescent="0.25">
      <c r="A444" s="482">
        <v>5378</v>
      </c>
      <c r="B444" s="483" t="s">
        <v>2667</v>
      </c>
      <c r="C444" s="483" t="s">
        <v>306</v>
      </c>
      <c r="D444" s="483" t="s">
        <v>2463</v>
      </c>
      <c r="E444" s="483" t="s">
        <v>6176</v>
      </c>
      <c r="F444" s="483" t="s">
        <v>5225</v>
      </c>
      <c r="G444" s="483" t="s">
        <v>3376</v>
      </c>
      <c r="H444" s="483" t="s">
        <v>4948</v>
      </c>
      <c r="I444" s="483" t="s">
        <v>933</v>
      </c>
      <c r="J444" s="483" t="s">
        <v>6008</v>
      </c>
      <c r="K444" s="483" t="s">
        <v>6010</v>
      </c>
    </row>
    <row r="445" spans="1:11" ht="15" x14ac:dyDescent="0.25">
      <c r="A445" s="482">
        <v>5385</v>
      </c>
      <c r="B445" s="483" t="s">
        <v>2480</v>
      </c>
      <c r="C445" s="483" t="s">
        <v>714</v>
      </c>
      <c r="D445" s="483" t="s">
        <v>69</v>
      </c>
      <c r="E445" s="483" t="s">
        <v>6176</v>
      </c>
      <c r="F445" s="483" t="s">
        <v>5225</v>
      </c>
      <c r="G445" s="483" t="s">
        <v>4759</v>
      </c>
      <c r="H445" s="483" t="s">
        <v>65</v>
      </c>
      <c r="I445" s="483" t="s">
        <v>65</v>
      </c>
      <c r="J445" s="483" t="s">
        <v>6008</v>
      </c>
      <c r="K445" s="483" t="s">
        <v>6007</v>
      </c>
    </row>
    <row r="446" spans="1:11" ht="15" x14ac:dyDescent="0.25">
      <c r="A446" s="482">
        <v>5386</v>
      </c>
      <c r="B446" s="483" t="s">
        <v>1447</v>
      </c>
      <c r="C446" s="483" t="s">
        <v>1448</v>
      </c>
      <c r="D446" s="483" t="s">
        <v>69</v>
      </c>
      <c r="E446" s="483" t="s">
        <v>6176</v>
      </c>
      <c r="F446" s="483" t="s">
        <v>5225</v>
      </c>
      <c r="G446" s="483" t="s">
        <v>3376</v>
      </c>
      <c r="H446" s="483" t="s">
        <v>110</v>
      </c>
      <c r="I446" s="483" t="s">
        <v>110</v>
      </c>
      <c r="J446" s="483" t="s">
        <v>6008</v>
      </c>
      <c r="K446" s="483" t="s">
        <v>6010</v>
      </c>
    </row>
    <row r="447" spans="1:11" ht="15" x14ac:dyDescent="0.25">
      <c r="A447" s="482">
        <v>5387</v>
      </c>
      <c r="B447" s="483" t="s">
        <v>750</v>
      </c>
      <c r="C447" s="483" t="s">
        <v>751</v>
      </c>
      <c r="D447" s="483" t="s">
        <v>72</v>
      </c>
      <c r="E447" s="483" t="s">
        <v>6175</v>
      </c>
      <c r="F447" s="483" t="s">
        <v>5224</v>
      </c>
      <c r="G447" s="483" t="s">
        <v>3376</v>
      </c>
      <c r="H447" s="483" t="s">
        <v>4964</v>
      </c>
      <c r="I447" s="483" t="s">
        <v>1889</v>
      </c>
      <c r="J447" s="483" t="s">
        <v>6014</v>
      </c>
      <c r="K447" s="483" t="s">
        <v>6010</v>
      </c>
    </row>
    <row r="448" spans="1:11" ht="15" x14ac:dyDescent="0.25">
      <c r="A448" s="482">
        <v>5388</v>
      </c>
      <c r="B448" s="483" t="s">
        <v>2679</v>
      </c>
      <c r="C448" s="483" t="s">
        <v>2680</v>
      </c>
      <c r="D448" s="483" t="s">
        <v>69</v>
      </c>
      <c r="E448" s="483" t="s">
        <v>6176</v>
      </c>
      <c r="F448" s="483" t="s">
        <v>5225</v>
      </c>
      <c r="G448" s="483" t="s">
        <v>4759</v>
      </c>
      <c r="H448" s="483" t="s">
        <v>65</v>
      </c>
      <c r="I448" s="483" t="s">
        <v>65</v>
      </c>
      <c r="J448" s="483" t="s">
        <v>6008</v>
      </c>
      <c r="K448" s="483" t="s">
        <v>6007</v>
      </c>
    </row>
    <row r="449" spans="1:11" ht="15" x14ac:dyDescent="0.25">
      <c r="A449" s="482">
        <v>5390</v>
      </c>
      <c r="B449" s="483" t="s">
        <v>719</v>
      </c>
      <c r="C449" s="483" t="s">
        <v>3447</v>
      </c>
      <c r="D449" s="483" t="s">
        <v>4876</v>
      </c>
      <c r="E449" s="483" t="s">
        <v>6180</v>
      </c>
      <c r="F449" s="483" t="s">
        <v>5229</v>
      </c>
      <c r="G449" s="483" t="s">
        <v>4759</v>
      </c>
      <c r="H449" s="483" t="s">
        <v>4953</v>
      </c>
      <c r="I449" s="483" t="s">
        <v>174</v>
      </c>
      <c r="J449" s="483" t="s">
        <v>6016</v>
      </c>
      <c r="K449" s="483" t="s">
        <v>6007</v>
      </c>
    </row>
    <row r="450" spans="1:11" ht="15" x14ac:dyDescent="0.25">
      <c r="A450" s="482">
        <v>5396</v>
      </c>
      <c r="B450" s="483" t="s">
        <v>2377</v>
      </c>
      <c r="C450" s="483" t="s">
        <v>1908</v>
      </c>
      <c r="D450" s="483" t="s">
        <v>570</v>
      </c>
      <c r="E450" s="483" t="s">
        <v>6177</v>
      </c>
      <c r="F450" s="483" t="s">
        <v>5226</v>
      </c>
      <c r="G450" s="483" t="s">
        <v>3376</v>
      </c>
      <c r="H450" s="483" t="s">
        <v>4949</v>
      </c>
      <c r="I450" s="483" t="s">
        <v>3564</v>
      </c>
      <c r="J450" s="483" t="s">
        <v>6009</v>
      </c>
      <c r="K450" s="483" t="s">
        <v>6010</v>
      </c>
    </row>
    <row r="451" spans="1:11" ht="15" x14ac:dyDescent="0.25">
      <c r="A451" s="482">
        <v>5398</v>
      </c>
      <c r="B451" s="483" t="s">
        <v>3648</v>
      </c>
      <c r="C451" s="483" t="s">
        <v>808</v>
      </c>
      <c r="D451" s="483" t="s">
        <v>1847</v>
      </c>
      <c r="E451" s="483" t="s">
        <v>6178</v>
      </c>
      <c r="F451" s="483" t="s">
        <v>5227</v>
      </c>
      <c r="G451" s="483" t="s">
        <v>4761</v>
      </c>
      <c r="H451" s="483" t="s">
        <v>4961</v>
      </c>
      <c r="I451" s="483" t="s">
        <v>4781</v>
      </c>
      <c r="J451" s="483" t="s">
        <v>6016</v>
      </c>
      <c r="K451" s="483" t="s">
        <v>6011</v>
      </c>
    </row>
    <row r="452" spans="1:11" ht="15" x14ac:dyDescent="0.25">
      <c r="A452" s="482">
        <v>5399</v>
      </c>
      <c r="B452" s="483" t="s">
        <v>2552</v>
      </c>
      <c r="C452" s="483" t="s">
        <v>2553</v>
      </c>
      <c r="D452" s="483" t="s">
        <v>103</v>
      </c>
      <c r="E452" s="483" t="s">
        <v>6175</v>
      </c>
      <c r="F452" s="483" t="s">
        <v>5224</v>
      </c>
      <c r="G452" s="483" t="s">
        <v>4759</v>
      </c>
      <c r="H452" s="483" t="s">
        <v>4947</v>
      </c>
      <c r="I452" s="483" t="s">
        <v>3403</v>
      </c>
      <c r="J452" s="483" t="s">
        <v>6014</v>
      </c>
      <c r="K452" s="483" t="s">
        <v>6007</v>
      </c>
    </row>
    <row r="453" spans="1:11" ht="15" x14ac:dyDescent="0.25">
      <c r="A453" s="482">
        <v>5403</v>
      </c>
      <c r="B453" s="483" t="s">
        <v>6183</v>
      </c>
      <c r="C453" s="483" t="s">
        <v>724</v>
      </c>
      <c r="D453" s="483" t="s">
        <v>1087</v>
      </c>
      <c r="E453" s="483" t="s">
        <v>6175</v>
      </c>
      <c r="F453" s="483" t="s">
        <v>5224</v>
      </c>
      <c r="G453" s="483" t="s">
        <v>4759</v>
      </c>
      <c r="H453" s="483" t="s">
        <v>4947</v>
      </c>
      <c r="I453" s="483" t="s">
        <v>836</v>
      </c>
      <c r="J453" s="483" t="s">
        <v>6014</v>
      </c>
      <c r="K453" s="483" t="s">
        <v>6007</v>
      </c>
    </row>
    <row r="454" spans="1:11" ht="15" x14ac:dyDescent="0.25">
      <c r="A454" s="482">
        <v>5422</v>
      </c>
      <c r="B454" s="483" t="s">
        <v>2041</v>
      </c>
      <c r="C454" s="483" t="s">
        <v>1146</v>
      </c>
      <c r="D454" s="483" t="s">
        <v>103</v>
      </c>
      <c r="E454" s="483" t="s">
        <v>6175</v>
      </c>
      <c r="F454" s="483" t="s">
        <v>5224</v>
      </c>
      <c r="G454" s="483" t="s">
        <v>4759</v>
      </c>
      <c r="H454" s="483" t="s">
        <v>4947</v>
      </c>
      <c r="I454" s="483" t="s">
        <v>3403</v>
      </c>
      <c r="J454" s="483" t="s">
        <v>6014</v>
      </c>
      <c r="K454" s="483" t="s">
        <v>6007</v>
      </c>
    </row>
    <row r="455" spans="1:11" ht="15" x14ac:dyDescent="0.25">
      <c r="A455" s="482">
        <v>5428</v>
      </c>
      <c r="B455" s="483" t="s">
        <v>3753</v>
      </c>
      <c r="C455" s="483" t="s">
        <v>1111</v>
      </c>
      <c r="D455" s="483" t="s">
        <v>1087</v>
      </c>
      <c r="E455" s="483" t="s">
        <v>6175</v>
      </c>
      <c r="F455" s="483" t="s">
        <v>5224</v>
      </c>
      <c r="G455" s="483" t="s">
        <v>3376</v>
      </c>
      <c r="H455" s="483" t="s">
        <v>4952</v>
      </c>
      <c r="I455" s="483" t="s">
        <v>379</v>
      </c>
      <c r="J455" s="483" t="s">
        <v>6014</v>
      </c>
      <c r="K455" s="483" t="s">
        <v>6010</v>
      </c>
    </row>
    <row r="456" spans="1:11" ht="15" x14ac:dyDescent="0.25">
      <c r="A456" s="482">
        <v>5436</v>
      </c>
      <c r="B456" s="483" t="s">
        <v>355</v>
      </c>
      <c r="C456" s="483" t="s">
        <v>356</v>
      </c>
      <c r="D456" s="483" t="s">
        <v>103</v>
      </c>
      <c r="E456" s="483" t="s">
        <v>6175</v>
      </c>
      <c r="F456" s="483" t="s">
        <v>5224</v>
      </c>
      <c r="G456" s="483" t="s">
        <v>4759</v>
      </c>
      <c r="H456" s="483" t="s">
        <v>65</v>
      </c>
      <c r="I456" s="483" t="s">
        <v>65</v>
      </c>
      <c r="J456" s="483" t="s">
        <v>6014</v>
      </c>
      <c r="K456" s="483" t="s">
        <v>6007</v>
      </c>
    </row>
    <row r="457" spans="1:11" ht="15" x14ac:dyDescent="0.25">
      <c r="A457" s="482">
        <v>5438</v>
      </c>
      <c r="B457" s="483" t="s">
        <v>564</v>
      </c>
      <c r="C457" s="483" t="s">
        <v>1647</v>
      </c>
      <c r="D457" s="483" t="s">
        <v>3649</v>
      </c>
      <c r="E457" s="483" t="s">
        <v>6176</v>
      </c>
      <c r="F457" s="483" t="s">
        <v>5225</v>
      </c>
      <c r="G457" s="483" t="s">
        <v>5265</v>
      </c>
      <c r="H457" s="483" t="s">
        <v>4981</v>
      </c>
      <c r="I457" s="483" t="s">
        <v>1648</v>
      </c>
      <c r="J457" s="483" t="s">
        <v>6008</v>
      </c>
      <c r="K457" s="483" t="s">
        <v>6017</v>
      </c>
    </row>
    <row r="458" spans="1:11" ht="15" x14ac:dyDescent="0.25">
      <c r="A458" s="482">
        <v>5454</v>
      </c>
      <c r="B458" s="483" t="s">
        <v>1507</v>
      </c>
      <c r="C458" s="483" t="s">
        <v>3650</v>
      </c>
      <c r="D458" s="483" t="s">
        <v>1405</v>
      </c>
      <c r="E458" s="483" t="s">
        <v>6174</v>
      </c>
      <c r="F458" s="483" t="s">
        <v>5223</v>
      </c>
      <c r="G458" s="483" t="s">
        <v>3376</v>
      </c>
      <c r="H458" s="483" t="s">
        <v>4955</v>
      </c>
      <c r="I458" s="483" t="s">
        <v>3452</v>
      </c>
      <c r="J458" s="483" t="s">
        <v>6005</v>
      </c>
      <c r="K458" s="483" t="s">
        <v>6010</v>
      </c>
    </row>
    <row r="459" spans="1:11" ht="15" x14ac:dyDescent="0.25">
      <c r="A459" s="482">
        <v>5455</v>
      </c>
      <c r="B459" s="483" t="s">
        <v>1388</v>
      </c>
      <c r="C459" s="483" t="s">
        <v>3330</v>
      </c>
      <c r="D459" s="483" t="s">
        <v>103</v>
      </c>
      <c r="E459" s="483" t="s">
        <v>6175</v>
      </c>
      <c r="F459" s="483" t="s">
        <v>5224</v>
      </c>
      <c r="G459" s="483" t="s">
        <v>4766</v>
      </c>
      <c r="H459" s="483" t="s">
        <v>4959</v>
      </c>
      <c r="I459" s="483" t="s">
        <v>203</v>
      </c>
      <c r="J459" s="483" t="s">
        <v>6014</v>
      </c>
      <c r="K459" s="483" t="s">
        <v>4766</v>
      </c>
    </row>
    <row r="460" spans="1:11" ht="15" x14ac:dyDescent="0.25">
      <c r="A460" s="482">
        <v>5456</v>
      </c>
      <c r="B460" s="483" t="s">
        <v>1184</v>
      </c>
      <c r="C460" s="483" t="s">
        <v>1185</v>
      </c>
      <c r="D460" s="483" t="s">
        <v>1087</v>
      </c>
      <c r="E460" s="483" t="s">
        <v>6175</v>
      </c>
      <c r="F460" s="483" t="s">
        <v>5224</v>
      </c>
      <c r="G460" s="483" t="s">
        <v>4759</v>
      </c>
      <c r="H460" s="483" t="s">
        <v>4947</v>
      </c>
      <c r="I460" s="483" t="s">
        <v>43</v>
      </c>
      <c r="J460" s="483" t="s">
        <v>6014</v>
      </c>
      <c r="K460" s="483" t="s">
        <v>6007</v>
      </c>
    </row>
    <row r="461" spans="1:11" ht="15" x14ac:dyDescent="0.25">
      <c r="A461" s="482">
        <v>5458</v>
      </c>
      <c r="B461" s="483" t="s">
        <v>3651</v>
      </c>
      <c r="C461" s="483" t="s">
        <v>902</v>
      </c>
      <c r="D461" s="483" t="s">
        <v>4815</v>
      </c>
      <c r="E461" s="483" t="s">
        <v>6178</v>
      </c>
      <c r="F461" s="483" t="s">
        <v>5227</v>
      </c>
      <c r="G461" s="483" t="s">
        <v>5264</v>
      </c>
      <c r="H461" s="483" t="s">
        <v>4958</v>
      </c>
      <c r="I461" s="483" t="s">
        <v>1682</v>
      </c>
      <c r="J461" s="483" t="s">
        <v>6016</v>
      </c>
      <c r="K461" s="483" t="s">
        <v>6018</v>
      </c>
    </row>
    <row r="462" spans="1:11" ht="15" x14ac:dyDescent="0.25">
      <c r="A462" s="482">
        <v>5462</v>
      </c>
      <c r="B462" s="483" t="s">
        <v>2220</v>
      </c>
      <c r="C462" s="483" t="s">
        <v>724</v>
      </c>
      <c r="D462" s="483" t="s">
        <v>517</v>
      </c>
      <c r="E462" s="483" t="s">
        <v>6174</v>
      </c>
      <c r="F462" s="483" t="s">
        <v>5223</v>
      </c>
      <c r="G462" s="483" t="s">
        <v>3376</v>
      </c>
      <c r="H462" s="483" t="s">
        <v>4954</v>
      </c>
      <c r="I462" s="483" t="s">
        <v>143</v>
      </c>
      <c r="J462" s="483" t="s">
        <v>6005</v>
      </c>
      <c r="K462" s="483" t="s">
        <v>6010</v>
      </c>
    </row>
    <row r="463" spans="1:11" ht="15" x14ac:dyDescent="0.25">
      <c r="A463" s="482">
        <v>5477</v>
      </c>
      <c r="B463" s="483" t="s">
        <v>2667</v>
      </c>
      <c r="C463" s="483" t="s">
        <v>306</v>
      </c>
      <c r="D463" s="483" t="s">
        <v>103</v>
      </c>
      <c r="E463" s="483" t="s">
        <v>6175</v>
      </c>
      <c r="F463" s="483" t="s">
        <v>5224</v>
      </c>
      <c r="G463" s="483" t="s">
        <v>4759</v>
      </c>
      <c r="H463" s="483" t="s">
        <v>4947</v>
      </c>
      <c r="I463" s="483" t="s">
        <v>836</v>
      </c>
      <c r="J463" s="483" t="s">
        <v>6014</v>
      </c>
      <c r="K463" s="483" t="s">
        <v>6007</v>
      </c>
    </row>
    <row r="464" spans="1:11" ht="15" x14ac:dyDescent="0.25">
      <c r="A464" s="482">
        <v>5481</v>
      </c>
      <c r="B464" s="483" t="s">
        <v>162</v>
      </c>
      <c r="C464" s="483" t="s">
        <v>1627</v>
      </c>
      <c r="D464" s="483" t="s">
        <v>747</v>
      </c>
      <c r="E464" s="483" t="s">
        <v>6175</v>
      </c>
      <c r="F464" s="483" t="s">
        <v>5224</v>
      </c>
      <c r="G464" s="483" t="s">
        <v>4759</v>
      </c>
      <c r="H464" s="483" t="s">
        <v>4947</v>
      </c>
      <c r="I464" s="483" t="s">
        <v>43</v>
      </c>
      <c r="J464" s="483" t="s">
        <v>6014</v>
      </c>
      <c r="K464" s="483" t="s">
        <v>6007</v>
      </c>
    </row>
    <row r="465" spans="1:11" ht="15" x14ac:dyDescent="0.25">
      <c r="A465" s="482">
        <v>5482</v>
      </c>
      <c r="B465" s="483" t="s">
        <v>1758</v>
      </c>
      <c r="C465" s="483" t="s">
        <v>449</v>
      </c>
      <c r="D465" s="483" t="s">
        <v>3652</v>
      </c>
      <c r="E465" s="483" t="s">
        <v>6181</v>
      </c>
      <c r="F465" s="483" t="s">
        <v>5230</v>
      </c>
      <c r="G465" s="483" t="s">
        <v>3376</v>
      </c>
      <c r="H465" s="483" t="s">
        <v>209</v>
      </c>
      <c r="I465" s="483" t="s">
        <v>209</v>
      </c>
      <c r="J465" s="483" t="s">
        <v>6016</v>
      </c>
      <c r="K465" s="483" t="s">
        <v>6010</v>
      </c>
    </row>
    <row r="466" spans="1:11" ht="15" x14ac:dyDescent="0.25">
      <c r="A466" s="482">
        <v>5487</v>
      </c>
      <c r="B466" s="483" t="s">
        <v>2154</v>
      </c>
      <c r="C466" s="483" t="s">
        <v>2155</v>
      </c>
      <c r="D466" s="483" t="s">
        <v>2098</v>
      </c>
      <c r="E466" s="483" t="s">
        <v>6175</v>
      </c>
      <c r="F466" s="483" t="s">
        <v>5224</v>
      </c>
      <c r="G466" s="483" t="s">
        <v>3376</v>
      </c>
      <c r="H466" s="483" t="s">
        <v>4962</v>
      </c>
      <c r="I466" s="483" t="s">
        <v>258</v>
      </c>
      <c r="J466" s="483" t="s">
        <v>6014</v>
      </c>
      <c r="K466" s="483" t="s">
        <v>6010</v>
      </c>
    </row>
    <row r="467" spans="1:11" ht="15" x14ac:dyDescent="0.25">
      <c r="A467" s="482">
        <v>5495</v>
      </c>
      <c r="B467" s="483" t="s">
        <v>316</v>
      </c>
      <c r="C467" s="483" t="s">
        <v>317</v>
      </c>
      <c r="D467" s="483" t="s">
        <v>103</v>
      </c>
      <c r="E467" s="483" t="s">
        <v>6175</v>
      </c>
      <c r="F467" s="483" t="s">
        <v>5224</v>
      </c>
      <c r="G467" s="483" t="s">
        <v>4761</v>
      </c>
      <c r="H467" s="483" t="s">
        <v>1689</v>
      </c>
      <c r="I467" s="483" t="s">
        <v>1227</v>
      </c>
      <c r="J467" s="483" t="s">
        <v>6014</v>
      </c>
      <c r="K467" s="483" t="s">
        <v>6011</v>
      </c>
    </row>
    <row r="468" spans="1:11" ht="15" x14ac:dyDescent="0.25">
      <c r="A468" s="482">
        <v>5500</v>
      </c>
      <c r="B468" s="483" t="s">
        <v>2320</v>
      </c>
      <c r="C468" s="483" t="s">
        <v>306</v>
      </c>
      <c r="D468" s="483" t="s">
        <v>641</v>
      </c>
      <c r="E468" s="483" t="s">
        <v>6176</v>
      </c>
      <c r="F468" s="483" t="s">
        <v>5225</v>
      </c>
      <c r="G468" s="483" t="s">
        <v>3376</v>
      </c>
      <c r="H468" s="483" t="s">
        <v>209</v>
      </c>
      <c r="I468" s="483" t="s">
        <v>209</v>
      </c>
      <c r="J468" s="483" t="s">
        <v>6008</v>
      </c>
      <c r="K468" s="483" t="s">
        <v>6010</v>
      </c>
    </row>
    <row r="469" spans="1:11" ht="15" x14ac:dyDescent="0.25">
      <c r="A469" s="482">
        <v>5502</v>
      </c>
      <c r="B469" s="483" t="s">
        <v>764</v>
      </c>
      <c r="C469" s="483" t="s">
        <v>686</v>
      </c>
      <c r="D469" s="483" t="s">
        <v>4816</v>
      </c>
      <c r="E469" s="483" t="s">
        <v>6178</v>
      </c>
      <c r="F469" s="483" t="s">
        <v>5227</v>
      </c>
      <c r="G469" s="483" t="s">
        <v>4761</v>
      </c>
      <c r="H469" s="483" t="s">
        <v>1689</v>
      </c>
      <c r="I469" s="483" t="s">
        <v>765</v>
      </c>
      <c r="J469" s="483" t="s">
        <v>6016</v>
      </c>
      <c r="K469" s="483" t="s">
        <v>6011</v>
      </c>
    </row>
    <row r="470" spans="1:11" ht="15" x14ac:dyDescent="0.25">
      <c r="A470" s="482">
        <v>5517</v>
      </c>
      <c r="B470" s="483" t="s">
        <v>302</v>
      </c>
      <c r="C470" s="483" t="s">
        <v>303</v>
      </c>
      <c r="D470" s="483" t="s">
        <v>103</v>
      </c>
      <c r="E470" s="483" t="s">
        <v>6175</v>
      </c>
      <c r="F470" s="483" t="s">
        <v>5224</v>
      </c>
      <c r="G470" s="483" t="s">
        <v>3376</v>
      </c>
      <c r="H470" s="483" t="s">
        <v>4946</v>
      </c>
      <c r="I470" s="483" t="s">
        <v>3528</v>
      </c>
      <c r="J470" s="483" t="s">
        <v>6014</v>
      </c>
      <c r="K470" s="483" t="s">
        <v>6010</v>
      </c>
    </row>
    <row r="471" spans="1:11" ht="15" x14ac:dyDescent="0.25">
      <c r="A471" s="482">
        <v>5518</v>
      </c>
      <c r="B471" s="483" t="s">
        <v>1470</v>
      </c>
      <c r="C471" s="483" t="s">
        <v>368</v>
      </c>
      <c r="D471" s="483" t="s">
        <v>3653</v>
      </c>
      <c r="E471" s="483" t="s">
        <v>6178</v>
      </c>
      <c r="F471" s="483" t="s">
        <v>5227</v>
      </c>
      <c r="G471" s="483" t="s">
        <v>4763</v>
      </c>
      <c r="H471" s="483" t="s">
        <v>1689</v>
      </c>
      <c r="I471" s="483" t="s">
        <v>3382</v>
      </c>
      <c r="J471" s="483" t="s">
        <v>6016</v>
      </c>
      <c r="K471" s="483" t="s">
        <v>6013</v>
      </c>
    </row>
    <row r="472" spans="1:11" ht="15" x14ac:dyDescent="0.25">
      <c r="A472" s="482">
        <v>5526</v>
      </c>
      <c r="B472" s="483" t="s">
        <v>2471</v>
      </c>
      <c r="C472" s="483" t="s">
        <v>231</v>
      </c>
      <c r="D472" s="483" t="s">
        <v>2098</v>
      </c>
      <c r="E472" s="483" t="s">
        <v>6175</v>
      </c>
      <c r="F472" s="483" t="s">
        <v>5224</v>
      </c>
      <c r="G472" s="483" t="s">
        <v>4759</v>
      </c>
      <c r="H472" s="483" t="s">
        <v>65</v>
      </c>
      <c r="I472" s="483" t="s">
        <v>65</v>
      </c>
      <c r="J472" s="483" t="s">
        <v>6014</v>
      </c>
      <c r="K472" s="483" t="s">
        <v>6007</v>
      </c>
    </row>
    <row r="473" spans="1:11" ht="15" x14ac:dyDescent="0.25">
      <c r="A473" s="482">
        <v>5530</v>
      </c>
      <c r="B473" s="483" t="s">
        <v>3654</v>
      </c>
      <c r="C473" s="483" t="s">
        <v>170</v>
      </c>
      <c r="D473" s="483" t="s">
        <v>1847</v>
      </c>
      <c r="E473" s="483" t="s">
        <v>6178</v>
      </c>
      <c r="F473" s="483" t="s">
        <v>5227</v>
      </c>
      <c r="G473" s="483" t="s">
        <v>4761</v>
      </c>
      <c r="H473" s="483" t="s">
        <v>1689</v>
      </c>
      <c r="I473" s="483" t="s">
        <v>5032</v>
      </c>
      <c r="J473" s="483" t="s">
        <v>6016</v>
      </c>
      <c r="K473" s="483" t="s">
        <v>6011</v>
      </c>
    </row>
    <row r="474" spans="1:11" ht="15" x14ac:dyDescent="0.25">
      <c r="A474" s="482">
        <v>5533</v>
      </c>
      <c r="B474" s="483" t="s">
        <v>294</v>
      </c>
      <c r="C474" s="483" t="s">
        <v>564</v>
      </c>
      <c r="D474" s="483" t="s">
        <v>3390</v>
      </c>
      <c r="E474" s="483" t="s">
        <v>6175</v>
      </c>
      <c r="F474" s="483" t="s">
        <v>5224</v>
      </c>
      <c r="G474" s="483" t="s">
        <v>3376</v>
      </c>
      <c r="H474" s="483" t="s">
        <v>4955</v>
      </c>
      <c r="I474" s="483" t="s">
        <v>3391</v>
      </c>
      <c r="J474" s="483" t="s">
        <v>6014</v>
      </c>
      <c r="K474" s="483" t="s">
        <v>6010</v>
      </c>
    </row>
    <row r="475" spans="1:11" ht="15" x14ac:dyDescent="0.25">
      <c r="A475" s="482">
        <v>5539</v>
      </c>
      <c r="B475" s="483" t="s">
        <v>1570</v>
      </c>
      <c r="C475" s="483" t="s">
        <v>1525</v>
      </c>
      <c r="D475" s="483" t="s">
        <v>103</v>
      </c>
      <c r="E475" s="483" t="s">
        <v>6175</v>
      </c>
      <c r="F475" s="483" t="s">
        <v>5224</v>
      </c>
      <c r="G475" s="483" t="s">
        <v>4759</v>
      </c>
      <c r="H475" s="483" t="s">
        <v>4947</v>
      </c>
      <c r="I475" s="483" t="s">
        <v>61</v>
      </c>
      <c r="J475" s="483" t="s">
        <v>6014</v>
      </c>
      <c r="K475" s="483" t="s">
        <v>6007</v>
      </c>
    </row>
    <row r="476" spans="1:11" ht="15" x14ac:dyDescent="0.25">
      <c r="A476" s="482">
        <v>5542</v>
      </c>
      <c r="B476" s="483" t="s">
        <v>3324</v>
      </c>
      <c r="C476" s="483" t="s">
        <v>3014</v>
      </c>
      <c r="D476" s="483" t="s">
        <v>4817</v>
      </c>
      <c r="E476" s="483" t="s">
        <v>6178</v>
      </c>
      <c r="F476" s="483" t="s">
        <v>5227</v>
      </c>
      <c r="G476" s="483" t="s">
        <v>4761</v>
      </c>
      <c r="H476" s="483" t="s">
        <v>1689</v>
      </c>
      <c r="I476" s="483" t="s">
        <v>4802</v>
      </c>
      <c r="J476" s="483" t="s">
        <v>6016</v>
      </c>
      <c r="K476" s="483" t="s">
        <v>6011</v>
      </c>
    </row>
    <row r="477" spans="1:11" ht="15" x14ac:dyDescent="0.25">
      <c r="A477" s="482">
        <v>5543</v>
      </c>
      <c r="B477" s="483" t="s">
        <v>779</v>
      </c>
      <c r="C477" s="483" t="s">
        <v>780</v>
      </c>
      <c r="D477" s="483" t="s">
        <v>64</v>
      </c>
      <c r="E477" s="483" t="s">
        <v>6174</v>
      </c>
      <c r="F477" s="483" t="s">
        <v>5223</v>
      </c>
      <c r="G477" s="483" t="s">
        <v>4765</v>
      </c>
      <c r="H477" s="483" t="s">
        <v>913</v>
      </c>
      <c r="I477" s="483" t="s">
        <v>781</v>
      </c>
      <c r="J477" s="483" t="s">
        <v>6005</v>
      </c>
      <c r="K477" s="483" t="s">
        <v>706</v>
      </c>
    </row>
    <row r="478" spans="1:11" ht="15" x14ac:dyDescent="0.25">
      <c r="A478" s="482">
        <v>5551</v>
      </c>
      <c r="B478" s="483" t="s">
        <v>3655</v>
      </c>
      <c r="C478" s="483" t="s">
        <v>1068</v>
      </c>
      <c r="D478" s="483" t="s">
        <v>4817</v>
      </c>
      <c r="E478" s="483" t="s">
        <v>6178</v>
      </c>
      <c r="F478" s="483" t="s">
        <v>5227</v>
      </c>
      <c r="G478" s="483" t="s">
        <v>4761</v>
      </c>
      <c r="H478" s="483" t="s">
        <v>1689</v>
      </c>
      <c r="I478" s="483" t="s">
        <v>3408</v>
      </c>
      <c r="J478" s="483" t="s">
        <v>6016</v>
      </c>
      <c r="K478" s="483" t="s">
        <v>6011</v>
      </c>
    </row>
    <row r="479" spans="1:11" ht="15" x14ac:dyDescent="0.25">
      <c r="A479" s="482">
        <v>5552</v>
      </c>
      <c r="B479" s="483" t="s">
        <v>3656</v>
      </c>
      <c r="C479" s="483" t="s">
        <v>368</v>
      </c>
      <c r="D479" s="483" t="s">
        <v>1847</v>
      </c>
      <c r="E479" s="483" t="s">
        <v>6178</v>
      </c>
      <c r="F479" s="483" t="s">
        <v>5227</v>
      </c>
      <c r="G479" s="483" t="s">
        <v>4761</v>
      </c>
      <c r="H479" s="483" t="s">
        <v>1689</v>
      </c>
      <c r="I479" s="483" t="s">
        <v>4792</v>
      </c>
      <c r="J479" s="483" t="s">
        <v>6016</v>
      </c>
      <c r="K479" s="483" t="s">
        <v>6011</v>
      </c>
    </row>
    <row r="480" spans="1:11" ht="15" x14ac:dyDescent="0.25">
      <c r="A480" s="482">
        <v>5555</v>
      </c>
      <c r="B480" s="483" t="s">
        <v>2152</v>
      </c>
      <c r="C480" s="483" t="s">
        <v>982</v>
      </c>
      <c r="D480" s="483" t="s">
        <v>2098</v>
      </c>
      <c r="E480" s="483" t="s">
        <v>6175</v>
      </c>
      <c r="F480" s="483" t="s">
        <v>5224</v>
      </c>
      <c r="G480" s="483" t="s">
        <v>4761</v>
      </c>
      <c r="H480" s="483" t="s">
        <v>4961</v>
      </c>
      <c r="I480" s="483" t="s">
        <v>2153</v>
      </c>
      <c r="J480" s="483" t="s">
        <v>6014</v>
      </c>
      <c r="K480" s="483" t="s">
        <v>6011</v>
      </c>
    </row>
    <row r="481" spans="1:11" ht="15" x14ac:dyDescent="0.25">
      <c r="A481" s="482">
        <v>5556</v>
      </c>
      <c r="B481" s="483" t="s">
        <v>2602</v>
      </c>
      <c r="C481" s="483" t="s">
        <v>2172</v>
      </c>
      <c r="D481" s="483" t="s">
        <v>54</v>
      </c>
      <c r="E481" s="483" t="s">
        <v>6176</v>
      </c>
      <c r="F481" s="483" t="s">
        <v>5225</v>
      </c>
      <c r="G481" s="483" t="s">
        <v>5265</v>
      </c>
      <c r="H481" s="483" t="s">
        <v>4956</v>
      </c>
      <c r="I481" s="483" t="s">
        <v>55</v>
      </c>
      <c r="J481" s="483" t="s">
        <v>6008</v>
      </c>
      <c r="K481" s="483" t="s">
        <v>6017</v>
      </c>
    </row>
    <row r="482" spans="1:11" ht="15" x14ac:dyDescent="0.25">
      <c r="A482" s="482">
        <v>5569</v>
      </c>
      <c r="B482" s="483" t="s">
        <v>2630</v>
      </c>
      <c r="C482" s="483" t="s">
        <v>2631</v>
      </c>
      <c r="D482" s="483" t="s">
        <v>69</v>
      </c>
      <c r="E482" s="483" t="s">
        <v>6176</v>
      </c>
      <c r="F482" s="483" t="s">
        <v>5225</v>
      </c>
      <c r="G482" s="483" t="s">
        <v>4759</v>
      </c>
      <c r="H482" s="483" t="s">
        <v>4947</v>
      </c>
      <c r="I482" s="483" t="s">
        <v>3403</v>
      </c>
      <c r="J482" s="483" t="s">
        <v>6008</v>
      </c>
      <c r="K482" s="483" t="s">
        <v>6007</v>
      </c>
    </row>
    <row r="483" spans="1:11" ht="15" x14ac:dyDescent="0.25">
      <c r="A483" s="482">
        <v>5574</v>
      </c>
      <c r="B483" s="483" t="s">
        <v>3657</v>
      </c>
      <c r="C483" s="483" t="s">
        <v>3658</v>
      </c>
      <c r="D483" s="483" t="s">
        <v>4791</v>
      </c>
      <c r="E483" s="483" t="s">
        <v>6178</v>
      </c>
      <c r="F483" s="483" t="s">
        <v>5227</v>
      </c>
      <c r="G483" s="483" t="s">
        <v>4761</v>
      </c>
      <c r="H483" s="483" t="s">
        <v>4961</v>
      </c>
      <c r="I483" s="483" t="s">
        <v>3434</v>
      </c>
      <c r="J483" s="483" t="s">
        <v>6016</v>
      </c>
      <c r="K483" s="483" t="s">
        <v>6011</v>
      </c>
    </row>
    <row r="484" spans="1:11" ht="15" x14ac:dyDescent="0.25">
      <c r="A484" s="482">
        <v>5599</v>
      </c>
      <c r="B484" s="483" t="s">
        <v>3659</v>
      </c>
      <c r="C484" s="483" t="s">
        <v>3660</v>
      </c>
      <c r="D484" s="483" t="s">
        <v>3414</v>
      </c>
      <c r="E484" s="483" t="s">
        <v>6178</v>
      </c>
      <c r="F484" s="483" t="s">
        <v>5227</v>
      </c>
      <c r="G484" s="483" t="s">
        <v>4761</v>
      </c>
      <c r="H484" s="483" t="s">
        <v>1689</v>
      </c>
      <c r="I484" s="483" t="s">
        <v>1227</v>
      </c>
      <c r="J484" s="483" t="s">
        <v>6016</v>
      </c>
      <c r="K484" s="483" t="s">
        <v>6011</v>
      </c>
    </row>
    <row r="485" spans="1:11" ht="15" x14ac:dyDescent="0.25">
      <c r="A485" s="482">
        <v>5607</v>
      </c>
      <c r="B485" s="483" t="s">
        <v>341</v>
      </c>
      <c r="C485" s="483" t="s">
        <v>336</v>
      </c>
      <c r="D485" s="483" t="s">
        <v>3692</v>
      </c>
      <c r="E485" s="483" t="s">
        <v>6177</v>
      </c>
      <c r="F485" s="483" t="s">
        <v>5226</v>
      </c>
      <c r="G485" s="483" t="s">
        <v>3376</v>
      </c>
      <c r="H485" s="483" t="s">
        <v>4973</v>
      </c>
      <c r="I485" s="483" t="s">
        <v>171</v>
      </c>
      <c r="J485" s="483" t="s">
        <v>6009</v>
      </c>
      <c r="K485" s="483" t="s">
        <v>6010</v>
      </c>
    </row>
    <row r="486" spans="1:11" ht="15" x14ac:dyDescent="0.25">
      <c r="A486" s="482">
        <v>5625</v>
      </c>
      <c r="B486" s="483" t="s">
        <v>5587</v>
      </c>
      <c r="C486" s="483" t="s">
        <v>368</v>
      </c>
      <c r="D486" s="483" t="s">
        <v>1847</v>
      </c>
      <c r="E486" s="483" t="s">
        <v>6178</v>
      </c>
      <c r="F486" s="483" t="s">
        <v>5227</v>
      </c>
      <c r="G486" s="483" t="s">
        <v>4761</v>
      </c>
      <c r="H486" s="483" t="s">
        <v>1689</v>
      </c>
      <c r="I486" s="483" t="s">
        <v>6040</v>
      </c>
      <c r="J486" s="483" t="s">
        <v>6016</v>
      </c>
      <c r="K486" s="483" t="s">
        <v>6011</v>
      </c>
    </row>
    <row r="487" spans="1:11" ht="15" x14ac:dyDescent="0.25">
      <c r="A487" s="482">
        <v>5628</v>
      </c>
      <c r="B487" s="483" t="s">
        <v>3661</v>
      </c>
      <c r="C487" s="483" t="s">
        <v>485</v>
      </c>
      <c r="D487" s="483" t="s">
        <v>4818</v>
      </c>
      <c r="E487" s="483" t="s">
        <v>6178</v>
      </c>
      <c r="F487" s="483" t="s">
        <v>5227</v>
      </c>
      <c r="G487" s="483" t="s">
        <v>4761</v>
      </c>
      <c r="H487" s="483" t="s">
        <v>4961</v>
      </c>
      <c r="I487" s="483" t="s">
        <v>3402</v>
      </c>
      <c r="J487" s="483" t="s">
        <v>6016</v>
      </c>
      <c r="K487" s="483" t="s">
        <v>6011</v>
      </c>
    </row>
    <row r="488" spans="1:11" ht="15" x14ac:dyDescent="0.25">
      <c r="A488" s="482">
        <v>5636</v>
      </c>
      <c r="B488" s="483" t="s">
        <v>1188</v>
      </c>
      <c r="C488" s="483" t="s">
        <v>1189</v>
      </c>
      <c r="D488" s="483" t="s">
        <v>3662</v>
      </c>
      <c r="E488" s="483" t="s">
        <v>6174</v>
      </c>
      <c r="F488" s="483" t="s">
        <v>5223</v>
      </c>
      <c r="G488" s="483" t="s">
        <v>5265</v>
      </c>
      <c r="H488" s="483" t="s">
        <v>4978</v>
      </c>
      <c r="I488" s="483" t="s">
        <v>3596</v>
      </c>
      <c r="J488" s="483" t="s">
        <v>6005</v>
      </c>
      <c r="K488" s="483" t="s">
        <v>6017</v>
      </c>
    </row>
    <row r="489" spans="1:11" ht="15" x14ac:dyDescent="0.25">
      <c r="A489" s="482">
        <v>5651</v>
      </c>
      <c r="B489" s="483" t="s">
        <v>878</v>
      </c>
      <c r="C489" s="483" t="s">
        <v>879</v>
      </c>
      <c r="D489" s="483" t="s">
        <v>103</v>
      </c>
      <c r="E489" s="483" t="s">
        <v>6175</v>
      </c>
      <c r="F489" s="483" t="s">
        <v>5224</v>
      </c>
      <c r="G489" s="483" t="s">
        <v>4759</v>
      </c>
      <c r="H489" s="483" t="s">
        <v>4947</v>
      </c>
      <c r="I489" s="483" t="s">
        <v>836</v>
      </c>
      <c r="J489" s="483" t="s">
        <v>6014</v>
      </c>
      <c r="K489" s="483" t="s">
        <v>6007</v>
      </c>
    </row>
    <row r="490" spans="1:11" ht="15" x14ac:dyDescent="0.25">
      <c r="A490" s="482">
        <v>5657</v>
      </c>
      <c r="B490" s="483" t="s">
        <v>1885</v>
      </c>
      <c r="C490" s="483" t="s">
        <v>485</v>
      </c>
      <c r="D490" s="483" t="s">
        <v>69</v>
      </c>
      <c r="E490" s="483" t="s">
        <v>6176</v>
      </c>
      <c r="F490" s="483" t="s">
        <v>5225</v>
      </c>
      <c r="G490" s="483" t="s">
        <v>4759</v>
      </c>
      <c r="H490" s="483" t="s">
        <v>4947</v>
      </c>
      <c r="I490" s="483" t="s">
        <v>836</v>
      </c>
      <c r="J490" s="483" t="s">
        <v>6008</v>
      </c>
      <c r="K490" s="483" t="s">
        <v>6007</v>
      </c>
    </row>
    <row r="491" spans="1:11" ht="15" x14ac:dyDescent="0.25">
      <c r="A491" s="482">
        <v>5674</v>
      </c>
      <c r="B491" s="483" t="s">
        <v>1268</v>
      </c>
      <c r="C491" s="483" t="s">
        <v>1269</v>
      </c>
      <c r="D491" s="483" t="s">
        <v>2098</v>
      </c>
      <c r="E491" s="483" t="s">
        <v>6175</v>
      </c>
      <c r="F491" s="483" t="s">
        <v>5224</v>
      </c>
      <c r="G491" s="483" t="s">
        <v>4759</v>
      </c>
      <c r="H491" s="483" t="s">
        <v>4947</v>
      </c>
      <c r="I491" s="483" t="s">
        <v>61</v>
      </c>
      <c r="J491" s="483" t="s">
        <v>6014</v>
      </c>
      <c r="K491" s="483" t="s">
        <v>6007</v>
      </c>
    </row>
    <row r="492" spans="1:11" ht="15" x14ac:dyDescent="0.25">
      <c r="A492" s="482">
        <v>5681</v>
      </c>
      <c r="B492" s="483" t="s">
        <v>878</v>
      </c>
      <c r="C492" s="483" t="s">
        <v>881</v>
      </c>
      <c r="D492" s="483" t="s">
        <v>1095</v>
      </c>
      <c r="E492" s="483" t="s">
        <v>6176</v>
      </c>
      <c r="F492" s="483" t="s">
        <v>5225</v>
      </c>
      <c r="G492" s="483" t="s">
        <v>3376</v>
      </c>
      <c r="H492" s="483" t="s">
        <v>4949</v>
      </c>
      <c r="I492" s="483" t="s">
        <v>282</v>
      </c>
      <c r="J492" s="483" t="s">
        <v>6008</v>
      </c>
      <c r="K492" s="483" t="s">
        <v>6010</v>
      </c>
    </row>
    <row r="493" spans="1:11" ht="15" x14ac:dyDescent="0.25">
      <c r="A493" s="482">
        <v>5682</v>
      </c>
      <c r="B493" s="483" t="s">
        <v>1433</v>
      </c>
      <c r="C493" s="483" t="s">
        <v>892</v>
      </c>
      <c r="D493" s="483" t="s">
        <v>182</v>
      </c>
      <c r="E493" s="483" t="s">
        <v>6176</v>
      </c>
      <c r="F493" s="483" t="s">
        <v>5225</v>
      </c>
      <c r="G493" s="483" t="s">
        <v>3376</v>
      </c>
      <c r="H493" s="483" t="s">
        <v>4950</v>
      </c>
      <c r="I493" s="483" t="s">
        <v>183</v>
      </c>
      <c r="J493" s="483" t="s">
        <v>6008</v>
      </c>
      <c r="K493" s="483" t="s">
        <v>6010</v>
      </c>
    </row>
    <row r="494" spans="1:11" ht="15" x14ac:dyDescent="0.25">
      <c r="A494" s="482">
        <v>5685</v>
      </c>
      <c r="B494" s="483" t="s">
        <v>3663</v>
      </c>
      <c r="C494" s="483" t="s">
        <v>273</v>
      </c>
      <c r="D494" s="483" t="s">
        <v>2416</v>
      </c>
      <c r="E494" s="483" t="s">
        <v>6174</v>
      </c>
      <c r="F494" s="483" t="s">
        <v>5223</v>
      </c>
      <c r="G494" s="483" t="s">
        <v>4761</v>
      </c>
      <c r="H494" s="483" t="s">
        <v>4961</v>
      </c>
      <c r="I494" s="483" t="s">
        <v>3434</v>
      </c>
      <c r="J494" s="483" t="s">
        <v>6005</v>
      </c>
      <c r="K494" s="483" t="s">
        <v>6011</v>
      </c>
    </row>
    <row r="495" spans="1:11" ht="15" x14ac:dyDescent="0.25">
      <c r="A495" s="482">
        <v>5686</v>
      </c>
      <c r="B495" s="483" t="s">
        <v>3331</v>
      </c>
      <c r="C495" s="483" t="s">
        <v>1349</v>
      </c>
      <c r="D495" s="483" t="s">
        <v>6096</v>
      </c>
      <c r="E495" s="483" t="s">
        <v>6175</v>
      </c>
      <c r="F495" s="483" t="s">
        <v>5224</v>
      </c>
      <c r="G495" s="483" t="s">
        <v>3376</v>
      </c>
      <c r="H495" s="483" t="s">
        <v>4955</v>
      </c>
      <c r="I495" s="483" t="s">
        <v>3391</v>
      </c>
      <c r="J495" s="483" t="s">
        <v>6014</v>
      </c>
      <c r="K495" s="483" t="s">
        <v>6010</v>
      </c>
    </row>
    <row r="496" spans="1:11" ht="15" x14ac:dyDescent="0.25">
      <c r="A496" s="482">
        <v>5711</v>
      </c>
      <c r="B496" s="483" t="s">
        <v>818</v>
      </c>
      <c r="C496" s="483" t="s">
        <v>819</v>
      </c>
      <c r="D496" s="483" t="s">
        <v>641</v>
      </c>
      <c r="E496" s="483" t="s">
        <v>6176</v>
      </c>
      <c r="F496" s="483" t="s">
        <v>5225</v>
      </c>
      <c r="G496" s="483" t="s">
        <v>3376</v>
      </c>
      <c r="H496" s="483" t="s">
        <v>209</v>
      </c>
      <c r="I496" s="483" t="s">
        <v>209</v>
      </c>
      <c r="J496" s="483" t="s">
        <v>6008</v>
      </c>
      <c r="K496" s="483" t="s">
        <v>6010</v>
      </c>
    </row>
    <row r="497" spans="1:11" ht="15" x14ac:dyDescent="0.25">
      <c r="A497" s="482">
        <v>5712</v>
      </c>
      <c r="B497" s="483" t="s">
        <v>1107</v>
      </c>
      <c r="C497" s="483" t="s">
        <v>835</v>
      </c>
      <c r="D497" s="483" t="s">
        <v>103</v>
      </c>
      <c r="E497" s="483" t="s">
        <v>6175</v>
      </c>
      <c r="F497" s="483" t="s">
        <v>5224</v>
      </c>
      <c r="G497" s="483" t="s">
        <v>4759</v>
      </c>
      <c r="H497" s="483" t="s">
        <v>4947</v>
      </c>
      <c r="I497" s="483" t="s">
        <v>405</v>
      </c>
      <c r="J497" s="483" t="s">
        <v>6014</v>
      </c>
      <c r="K497" s="483" t="s">
        <v>6007</v>
      </c>
    </row>
    <row r="498" spans="1:11" ht="15" x14ac:dyDescent="0.25">
      <c r="A498" s="482">
        <v>5714</v>
      </c>
      <c r="B498" s="483" t="s">
        <v>2297</v>
      </c>
      <c r="C498" s="483" t="s">
        <v>189</v>
      </c>
      <c r="D498" s="483" t="s">
        <v>103</v>
      </c>
      <c r="E498" s="483" t="s">
        <v>6175</v>
      </c>
      <c r="F498" s="483" t="s">
        <v>5224</v>
      </c>
      <c r="G498" s="483" t="s">
        <v>4759</v>
      </c>
      <c r="H498" s="483" t="s">
        <v>4947</v>
      </c>
      <c r="I498" s="483" t="s">
        <v>61</v>
      </c>
      <c r="J498" s="483" t="s">
        <v>6014</v>
      </c>
      <c r="K498" s="483" t="s">
        <v>6007</v>
      </c>
    </row>
    <row r="499" spans="1:11" ht="15" x14ac:dyDescent="0.25">
      <c r="A499" s="482">
        <v>5722</v>
      </c>
      <c r="B499" s="483" t="s">
        <v>3664</v>
      </c>
      <c r="C499" s="483" t="s">
        <v>912</v>
      </c>
      <c r="D499" s="483" t="s">
        <v>5033</v>
      </c>
      <c r="E499" s="483" t="s">
        <v>6179</v>
      </c>
      <c r="F499" s="483" t="s">
        <v>5228</v>
      </c>
      <c r="G499" s="483" t="s">
        <v>4768</v>
      </c>
      <c r="H499" s="483" t="s">
        <v>4946</v>
      </c>
      <c r="I499" s="483" t="s">
        <v>3678</v>
      </c>
      <c r="J499" s="483" t="s">
        <v>6016</v>
      </c>
      <c r="K499" s="483" t="s">
        <v>416</v>
      </c>
    </row>
    <row r="500" spans="1:11" ht="15" x14ac:dyDescent="0.25">
      <c r="A500" s="482">
        <v>5730</v>
      </c>
      <c r="B500" s="483" t="s">
        <v>2117</v>
      </c>
      <c r="C500" s="483" t="s">
        <v>690</v>
      </c>
      <c r="D500" s="483" t="s">
        <v>103</v>
      </c>
      <c r="E500" s="483" t="s">
        <v>6175</v>
      </c>
      <c r="F500" s="483" t="s">
        <v>5224</v>
      </c>
      <c r="G500" s="483" t="s">
        <v>3376</v>
      </c>
      <c r="H500" s="483" t="s">
        <v>4946</v>
      </c>
      <c r="I500" s="483" t="s">
        <v>3528</v>
      </c>
      <c r="J500" s="483" t="s">
        <v>6014</v>
      </c>
      <c r="K500" s="483" t="s">
        <v>6010</v>
      </c>
    </row>
    <row r="501" spans="1:11" ht="15" x14ac:dyDescent="0.25">
      <c r="A501" s="482">
        <v>5743</v>
      </c>
      <c r="B501" s="483" t="s">
        <v>977</v>
      </c>
      <c r="C501" s="483" t="s">
        <v>978</v>
      </c>
      <c r="D501" s="483" t="s">
        <v>3387</v>
      </c>
      <c r="E501" s="483" t="s">
        <v>6175</v>
      </c>
      <c r="F501" s="483" t="s">
        <v>5224</v>
      </c>
      <c r="G501" s="483" t="s">
        <v>3376</v>
      </c>
      <c r="H501" s="483" t="s">
        <v>4964</v>
      </c>
      <c r="I501" s="483" t="s">
        <v>1889</v>
      </c>
      <c r="J501" s="483" t="s">
        <v>6014</v>
      </c>
      <c r="K501" s="483" t="s">
        <v>6010</v>
      </c>
    </row>
    <row r="502" spans="1:11" ht="15" x14ac:dyDescent="0.25">
      <c r="A502" s="482">
        <v>5746</v>
      </c>
      <c r="B502" s="483" t="s">
        <v>2144</v>
      </c>
      <c r="C502" s="483" t="s">
        <v>447</v>
      </c>
      <c r="D502" s="483" t="s">
        <v>103</v>
      </c>
      <c r="E502" s="483" t="s">
        <v>6175</v>
      </c>
      <c r="F502" s="483" t="s">
        <v>5224</v>
      </c>
      <c r="G502" s="483" t="s">
        <v>4759</v>
      </c>
      <c r="H502" s="483" t="s">
        <v>4947</v>
      </c>
      <c r="I502" s="483" t="s">
        <v>61</v>
      </c>
      <c r="J502" s="483" t="s">
        <v>6014</v>
      </c>
      <c r="K502" s="483" t="s">
        <v>6007</v>
      </c>
    </row>
    <row r="503" spans="1:11" ht="15" x14ac:dyDescent="0.25">
      <c r="A503" s="482">
        <v>5747</v>
      </c>
      <c r="B503" s="483" t="s">
        <v>2056</v>
      </c>
      <c r="C503" s="483" t="s">
        <v>368</v>
      </c>
      <c r="D503" s="483" t="s">
        <v>972</v>
      </c>
      <c r="E503" s="483" t="s">
        <v>6174</v>
      </c>
      <c r="F503" s="483" t="s">
        <v>5223</v>
      </c>
      <c r="G503" s="483" t="s">
        <v>3376</v>
      </c>
      <c r="H503" s="483" t="s">
        <v>4949</v>
      </c>
      <c r="I503" s="483" t="s">
        <v>3418</v>
      </c>
      <c r="J503" s="483" t="s">
        <v>6005</v>
      </c>
      <c r="K503" s="483" t="s">
        <v>6010</v>
      </c>
    </row>
    <row r="504" spans="1:11" ht="15" x14ac:dyDescent="0.25">
      <c r="A504" s="482">
        <v>5748</v>
      </c>
      <c r="B504" s="483" t="s">
        <v>230</v>
      </c>
      <c r="C504" s="483" t="s">
        <v>231</v>
      </c>
      <c r="D504" s="483" t="s">
        <v>2098</v>
      </c>
      <c r="E504" s="483" t="s">
        <v>6175</v>
      </c>
      <c r="F504" s="483" t="s">
        <v>5224</v>
      </c>
      <c r="G504" s="483" t="s">
        <v>4761</v>
      </c>
      <c r="H504" s="483" t="s">
        <v>1689</v>
      </c>
      <c r="I504" s="483" t="s">
        <v>6040</v>
      </c>
      <c r="J504" s="483" t="s">
        <v>6014</v>
      </c>
      <c r="K504" s="483" t="s">
        <v>6011</v>
      </c>
    </row>
    <row r="505" spans="1:11" ht="15" x14ac:dyDescent="0.25">
      <c r="A505" s="482">
        <v>5752</v>
      </c>
      <c r="B505" s="483" t="s">
        <v>3665</v>
      </c>
      <c r="C505" s="483" t="s">
        <v>3666</v>
      </c>
      <c r="D505" s="483" t="s">
        <v>4817</v>
      </c>
      <c r="E505" s="483" t="s">
        <v>6178</v>
      </c>
      <c r="F505" s="483" t="s">
        <v>5227</v>
      </c>
      <c r="G505" s="483" t="s">
        <v>4761</v>
      </c>
      <c r="H505" s="483" t="s">
        <v>1689</v>
      </c>
      <c r="I505" s="483" t="s">
        <v>4930</v>
      </c>
      <c r="J505" s="483" t="s">
        <v>6016</v>
      </c>
      <c r="K505" s="483" t="s">
        <v>6011</v>
      </c>
    </row>
    <row r="506" spans="1:11" ht="15" x14ac:dyDescent="0.25">
      <c r="A506" s="482">
        <v>5753</v>
      </c>
      <c r="B506" s="483" t="s">
        <v>3667</v>
      </c>
      <c r="C506" s="483" t="s">
        <v>3668</v>
      </c>
      <c r="D506" s="483" t="s">
        <v>4772</v>
      </c>
      <c r="E506" s="483" t="s">
        <v>6178</v>
      </c>
      <c r="F506" s="483" t="s">
        <v>5227</v>
      </c>
      <c r="G506" s="483" t="s">
        <v>4761</v>
      </c>
      <c r="H506" s="483" t="s">
        <v>4961</v>
      </c>
      <c r="I506" s="483" t="s">
        <v>3434</v>
      </c>
      <c r="J506" s="483" t="s">
        <v>6016</v>
      </c>
      <c r="K506" s="483" t="s">
        <v>6011</v>
      </c>
    </row>
    <row r="507" spans="1:11" ht="15" x14ac:dyDescent="0.25">
      <c r="A507" s="482">
        <v>5769</v>
      </c>
      <c r="B507" s="483" t="s">
        <v>2375</v>
      </c>
      <c r="C507" s="483" t="s">
        <v>2376</v>
      </c>
      <c r="D507" s="483" t="s">
        <v>1174</v>
      </c>
      <c r="E507" s="483" t="s">
        <v>6177</v>
      </c>
      <c r="F507" s="483" t="s">
        <v>5226</v>
      </c>
      <c r="G507" s="483" t="s">
        <v>3376</v>
      </c>
      <c r="H507" s="483" t="s">
        <v>4948</v>
      </c>
      <c r="I507" s="483" t="s">
        <v>933</v>
      </c>
      <c r="J507" s="483" t="s">
        <v>6009</v>
      </c>
      <c r="K507" s="483" t="s">
        <v>6010</v>
      </c>
    </row>
    <row r="508" spans="1:11" ht="15" x14ac:dyDescent="0.25">
      <c r="A508" s="482">
        <v>5785</v>
      </c>
      <c r="B508" s="483" t="s">
        <v>2468</v>
      </c>
      <c r="C508" s="483" t="s">
        <v>447</v>
      </c>
      <c r="D508" s="483" t="s">
        <v>2098</v>
      </c>
      <c r="E508" s="483" t="s">
        <v>6175</v>
      </c>
      <c r="F508" s="483" t="s">
        <v>5224</v>
      </c>
      <c r="G508" s="483" t="s">
        <v>4759</v>
      </c>
      <c r="H508" s="483" t="s">
        <v>4947</v>
      </c>
      <c r="I508" s="483" t="s">
        <v>43</v>
      </c>
      <c r="J508" s="483" t="s">
        <v>6014</v>
      </c>
      <c r="K508" s="483" t="s">
        <v>6007</v>
      </c>
    </row>
    <row r="509" spans="1:11" ht="15" x14ac:dyDescent="0.25">
      <c r="A509" s="482">
        <v>5794</v>
      </c>
      <c r="B509" s="483" t="s">
        <v>2401</v>
      </c>
      <c r="C509" s="483" t="s">
        <v>2400</v>
      </c>
      <c r="D509" s="483" t="s">
        <v>69</v>
      </c>
      <c r="E509" s="483" t="s">
        <v>6176</v>
      </c>
      <c r="F509" s="483" t="s">
        <v>5225</v>
      </c>
      <c r="G509" s="483" t="s">
        <v>4759</v>
      </c>
      <c r="H509" s="483" t="s">
        <v>4947</v>
      </c>
      <c r="I509" s="483" t="s">
        <v>3403</v>
      </c>
      <c r="J509" s="483" t="s">
        <v>6008</v>
      </c>
      <c r="K509" s="483" t="s">
        <v>6007</v>
      </c>
    </row>
    <row r="510" spans="1:11" ht="15" x14ac:dyDescent="0.25">
      <c r="A510" s="482">
        <v>5795</v>
      </c>
      <c r="B510" s="483" t="s">
        <v>1955</v>
      </c>
      <c r="C510" s="483" t="s">
        <v>1956</v>
      </c>
      <c r="D510" s="483" t="s">
        <v>69</v>
      </c>
      <c r="E510" s="483" t="s">
        <v>6176</v>
      </c>
      <c r="F510" s="483" t="s">
        <v>5225</v>
      </c>
      <c r="G510" s="483" t="s">
        <v>4759</v>
      </c>
      <c r="H510" s="483" t="s">
        <v>4947</v>
      </c>
      <c r="I510" s="483" t="s">
        <v>61</v>
      </c>
      <c r="J510" s="483" t="s">
        <v>6008</v>
      </c>
      <c r="K510" s="483" t="s">
        <v>6007</v>
      </c>
    </row>
    <row r="511" spans="1:11" ht="15" x14ac:dyDescent="0.25">
      <c r="A511" s="482">
        <v>5796</v>
      </c>
      <c r="B511" s="483" t="s">
        <v>1108</v>
      </c>
      <c r="C511" s="483" t="s">
        <v>1109</v>
      </c>
      <c r="D511" s="483" t="s">
        <v>69</v>
      </c>
      <c r="E511" s="483" t="s">
        <v>6176</v>
      </c>
      <c r="F511" s="483" t="s">
        <v>5225</v>
      </c>
      <c r="G511" s="483" t="s">
        <v>4759</v>
      </c>
      <c r="H511" s="483" t="s">
        <v>4947</v>
      </c>
      <c r="I511" s="483" t="s">
        <v>836</v>
      </c>
      <c r="J511" s="483" t="s">
        <v>6008</v>
      </c>
      <c r="K511" s="483" t="s">
        <v>6007</v>
      </c>
    </row>
    <row r="512" spans="1:11" ht="15" x14ac:dyDescent="0.25">
      <c r="A512" s="482">
        <v>5797</v>
      </c>
      <c r="B512" s="483" t="s">
        <v>2645</v>
      </c>
      <c r="C512" s="483" t="s">
        <v>1211</v>
      </c>
      <c r="D512" s="483" t="s">
        <v>69</v>
      </c>
      <c r="E512" s="483" t="s">
        <v>6176</v>
      </c>
      <c r="F512" s="483" t="s">
        <v>5225</v>
      </c>
      <c r="G512" s="483" t="s">
        <v>4759</v>
      </c>
      <c r="H512" s="483" t="s">
        <v>4947</v>
      </c>
      <c r="I512" s="483" t="s">
        <v>61</v>
      </c>
      <c r="J512" s="483" t="s">
        <v>6008</v>
      </c>
      <c r="K512" s="483" t="s">
        <v>6007</v>
      </c>
    </row>
    <row r="513" spans="1:11" ht="15" x14ac:dyDescent="0.25">
      <c r="A513" s="482">
        <v>5803</v>
      </c>
      <c r="B513" s="483" t="s">
        <v>1463</v>
      </c>
      <c r="C513" s="483" t="s">
        <v>1464</v>
      </c>
      <c r="D513" s="483" t="s">
        <v>103</v>
      </c>
      <c r="E513" s="483" t="s">
        <v>6175</v>
      </c>
      <c r="F513" s="483" t="s">
        <v>5224</v>
      </c>
      <c r="G513" s="483" t="s">
        <v>4759</v>
      </c>
      <c r="H513" s="483" t="s">
        <v>4947</v>
      </c>
      <c r="I513" s="483" t="s">
        <v>405</v>
      </c>
      <c r="J513" s="483" t="s">
        <v>6014</v>
      </c>
      <c r="K513" s="483" t="s">
        <v>6007</v>
      </c>
    </row>
    <row r="514" spans="1:11" ht="15" x14ac:dyDescent="0.25">
      <c r="A514" s="482">
        <v>5804</v>
      </c>
      <c r="B514" s="483" t="s">
        <v>1198</v>
      </c>
      <c r="C514" s="483" t="s">
        <v>1199</v>
      </c>
      <c r="D514" s="483" t="s">
        <v>182</v>
      </c>
      <c r="E514" s="483" t="s">
        <v>6176</v>
      </c>
      <c r="F514" s="483" t="s">
        <v>5225</v>
      </c>
      <c r="G514" s="483" t="s">
        <v>3376</v>
      </c>
      <c r="H514" s="483" t="s">
        <v>4952</v>
      </c>
      <c r="I514" s="483" t="s">
        <v>379</v>
      </c>
      <c r="J514" s="483" t="s">
        <v>6008</v>
      </c>
      <c r="K514" s="483" t="s">
        <v>6010</v>
      </c>
    </row>
    <row r="515" spans="1:11" ht="15" x14ac:dyDescent="0.25">
      <c r="A515" s="482">
        <v>5808</v>
      </c>
      <c r="B515" s="483" t="s">
        <v>3669</v>
      </c>
      <c r="C515" s="483" t="s">
        <v>662</v>
      </c>
      <c r="D515" s="483" t="s">
        <v>3398</v>
      </c>
      <c r="E515" s="483" t="s">
        <v>6177</v>
      </c>
      <c r="F515" s="483" t="s">
        <v>5226</v>
      </c>
      <c r="G515" s="483" t="s">
        <v>3376</v>
      </c>
      <c r="H515" s="483" t="s">
        <v>4949</v>
      </c>
      <c r="I515" s="483" t="s">
        <v>3400</v>
      </c>
      <c r="J515" s="483" t="s">
        <v>6009</v>
      </c>
      <c r="K515" s="483" t="s">
        <v>6010</v>
      </c>
    </row>
    <row r="516" spans="1:11" ht="15" x14ac:dyDescent="0.25">
      <c r="A516" s="482">
        <v>5810</v>
      </c>
      <c r="B516" s="483" t="s">
        <v>2750</v>
      </c>
      <c r="C516" s="483" t="s">
        <v>982</v>
      </c>
      <c r="D516" s="483" t="s">
        <v>570</v>
      </c>
      <c r="E516" s="483" t="s">
        <v>6177</v>
      </c>
      <c r="F516" s="483" t="s">
        <v>5226</v>
      </c>
      <c r="G516" s="483" t="s">
        <v>4761</v>
      </c>
      <c r="H516" s="483" t="s">
        <v>1689</v>
      </c>
      <c r="I516" s="483" t="s">
        <v>3377</v>
      </c>
      <c r="J516" s="483" t="s">
        <v>6009</v>
      </c>
      <c r="K516" s="483" t="s">
        <v>6011</v>
      </c>
    </row>
    <row r="517" spans="1:11" ht="15" x14ac:dyDescent="0.25">
      <c r="A517" s="482">
        <v>5812</v>
      </c>
      <c r="B517" s="483" t="s">
        <v>1868</v>
      </c>
      <c r="C517" s="483" t="s">
        <v>68</v>
      </c>
      <c r="D517" s="483" t="s">
        <v>3563</v>
      </c>
      <c r="E517" s="483" t="s">
        <v>6177</v>
      </c>
      <c r="F517" s="483" t="s">
        <v>5226</v>
      </c>
      <c r="G517" s="483" t="s">
        <v>3376</v>
      </c>
      <c r="H517" s="483" t="s">
        <v>4949</v>
      </c>
      <c r="I517" s="483" t="s">
        <v>3564</v>
      </c>
      <c r="J517" s="483" t="s">
        <v>6009</v>
      </c>
      <c r="K517" s="483" t="s">
        <v>6010</v>
      </c>
    </row>
    <row r="518" spans="1:11" ht="15" x14ac:dyDescent="0.25">
      <c r="A518" s="482">
        <v>5816</v>
      </c>
      <c r="B518" s="483" t="s">
        <v>232</v>
      </c>
      <c r="C518" s="483" t="s">
        <v>236</v>
      </c>
      <c r="D518" s="483" t="s">
        <v>3670</v>
      </c>
      <c r="E518" s="483" t="s">
        <v>6176</v>
      </c>
      <c r="F518" s="483" t="s">
        <v>5225</v>
      </c>
      <c r="G518" s="483" t="s">
        <v>5265</v>
      </c>
      <c r="H518" s="483" t="s">
        <v>4981</v>
      </c>
      <c r="I518" s="483" t="s">
        <v>1648</v>
      </c>
      <c r="J518" s="483" t="s">
        <v>6008</v>
      </c>
      <c r="K518" s="483" t="s">
        <v>6017</v>
      </c>
    </row>
    <row r="519" spans="1:11" ht="15" x14ac:dyDescent="0.25">
      <c r="A519" s="482">
        <v>5818</v>
      </c>
      <c r="B519" s="483" t="s">
        <v>2314</v>
      </c>
      <c r="C519" s="483" t="s">
        <v>2315</v>
      </c>
      <c r="D519" s="483" t="s">
        <v>54</v>
      </c>
      <c r="E519" s="483" t="s">
        <v>6176</v>
      </c>
      <c r="F519" s="483" t="s">
        <v>5225</v>
      </c>
      <c r="G519" s="483" t="s">
        <v>5265</v>
      </c>
      <c r="H519" s="483" t="s">
        <v>4956</v>
      </c>
      <c r="I519" s="483" t="s">
        <v>705</v>
      </c>
      <c r="J519" s="483" t="s">
        <v>6008</v>
      </c>
      <c r="K519" s="483" t="s">
        <v>6017</v>
      </c>
    </row>
    <row r="520" spans="1:11" ht="15" x14ac:dyDescent="0.25">
      <c r="A520" s="482">
        <v>5820</v>
      </c>
      <c r="B520" s="483" t="s">
        <v>2602</v>
      </c>
      <c r="C520" s="483" t="s">
        <v>2603</v>
      </c>
      <c r="D520" s="483" t="s">
        <v>72</v>
      </c>
      <c r="E520" s="483" t="s">
        <v>6175</v>
      </c>
      <c r="F520" s="483" t="s">
        <v>5224</v>
      </c>
      <c r="G520" s="483" t="s">
        <v>3376</v>
      </c>
      <c r="H520" s="483" t="s">
        <v>4964</v>
      </c>
      <c r="I520" s="483" t="s">
        <v>1889</v>
      </c>
      <c r="J520" s="483" t="s">
        <v>6014</v>
      </c>
      <c r="K520" s="483" t="s">
        <v>6010</v>
      </c>
    </row>
    <row r="521" spans="1:11" ht="15" x14ac:dyDescent="0.25">
      <c r="A521" s="482">
        <v>5826</v>
      </c>
      <c r="B521" s="483" t="s">
        <v>240</v>
      </c>
      <c r="C521" s="483" t="s">
        <v>3086</v>
      </c>
      <c r="D521" s="483" t="s">
        <v>72</v>
      </c>
      <c r="E521" s="483" t="s">
        <v>6175</v>
      </c>
      <c r="F521" s="483" t="s">
        <v>5224</v>
      </c>
      <c r="G521" s="483" t="s">
        <v>3376</v>
      </c>
      <c r="H521" s="483" t="s">
        <v>4955</v>
      </c>
      <c r="I521" s="483" t="s">
        <v>3388</v>
      </c>
      <c r="J521" s="483" t="s">
        <v>6014</v>
      </c>
      <c r="K521" s="483" t="s">
        <v>6010</v>
      </c>
    </row>
    <row r="522" spans="1:11" ht="15" x14ac:dyDescent="0.25">
      <c r="A522" s="482">
        <v>5836</v>
      </c>
      <c r="B522" s="483" t="s">
        <v>2429</v>
      </c>
      <c r="C522" s="483" t="s">
        <v>358</v>
      </c>
      <c r="D522" s="483" t="s">
        <v>412</v>
      </c>
      <c r="E522" s="483" t="s">
        <v>6175</v>
      </c>
      <c r="F522" s="483" t="s">
        <v>5224</v>
      </c>
      <c r="G522" s="483" t="s">
        <v>4759</v>
      </c>
      <c r="H522" s="483" t="s">
        <v>4953</v>
      </c>
      <c r="I522" s="483" t="s">
        <v>1762</v>
      </c>
      <c r="J522" s="483" t="s">
        <v>6016</v>
      </c>
      <c r="K522" s="483" t="s">
        <v>6007</v>
      </c>
    </row>
    <row r="523" spans="1:11" ht="15" x14ac:dyDescent="0.25">
      <c r="A523" s="482">
        <v>5840</v>
      </c>
      <c r="B523" s="483" t="s">
        <v>2405</v>
      </c>
      <c r="C523" s="483" t="s">
        <v>2406</v>
      </c>
      <c r="D523" s="483" t="s">
        <v>103</v>
      </c>
      <c r="E523" s="483" t="s">
        <v>6175</v>
      </c>
      <c r="F523" s="483" t="s">
        <v>5224</v>
      </c>
      <c r="G523" s="483" t="s">
        <v>4759</v>
      </c>
      <c r="H523" s="483" t="s">
        <v>4947</v>
      </c>
      <c r="I523" s="483" t="s">
        <v>61</v>
      </c>
      <c r="J523" s="483" t="s">
        <v>6014</v>
      </c>
      <c r="K523" s="483" t="s">
        <v>6007</v>
      </c>
    </row>
    <row r="524" spans="1:11" ht="15" x14ac:dyDescent="0.25">
      <c r="A524" s="482">
        <v>5842</v>
      </c>
      <c r="B524" s="483" t="s">
        <v>3671</v>
      </c>
      <c r="C524" s="483" t="s">
        <v>170</v>
      </c>
      <c r="D524" s="483" t="s">
        <v>3563</v>
      </c>
      <c r="E524" s="483" t="s">
        <v>6177</v>
      </c>
      <c r="F524" s="483" t="s">
        <v>5226</v>
      </c>
      <c r="G524" s="483" t="s">
        <v>3376</v>
      </c>
      <c r="H524" s="483" t="s">
        <v>4949</v>
      </c>
      <c r="I524" s="483" t="s">
        <v>3564</v>
      </c>
      <c r="J524" s="483" t="s">
        <v>6009</v>
      </c>
      <c r="K524" s="483" t="s">
        <v>6010</v>
      </c>
    </row>
    <row r="525" spans="1:11" ht="15" x14ac:dyDescent="0.25">
      <c r="A525" s="482">
        <v>5843</v>
      </c>
      <c r="B525" s="483" t="s">
        <v>1571</v>
      </c>
      <c r="C525" s="483" t="s">
        <v>1572</v>
      </c>
      <c r="D525" s="483" t="s">
        <v>103</v>
      </c>
      <c r="E525" s="483" t="s">
        <v>6175</v>
      </c>
      <c r="F525" s="483" t="s">
        <v>5224</v>
      </c>
      <c r="G525" s="483" t="s">
        <v>4766</v>
      </c>
      <c r="H525" s="483" t="s">
        <v>4959</v>
      </c>
      <c r="I525" s="483" t="s">
        <v>203</v>
      </c>
      <c r="J525" s="483" t="s">
        <v>6014</v>
      </c>
      <c r="K525" s="483" t="s">
        <v>4766</v>
      </c>
    </row>
    <row r="526" spans="1:11" ht="15" x14ac:dyDescent="0.25">
      <c r="A526" s="482">
        <v>5845</v>
      </c>
      <c r="B526" s="483" t="s">
        <v>2358</v>
      </c>
      <c r="C526" s="483" t="s">
        <v>2359</v>
      </c>
      <c r="D526" s="483" t="s">
        <v>103</v>
      </c>
      <c r="E526" s="483" t="s">
        <v>6175</v>
      </c>
      <c r="F526" s="483" t="s">
        <v>5224</v>
      </c>
      <c r="G526" s="483" t="s">
        <v>4761</v>
      </c>
      <c r="H526" s="483" t="s">
        <v>1689</v>
      </c>
      <c r="I526" s="483" t="s">
        <v>765</v>
      </c>
      <c r="J526" s="483" t="s">
        <v>6014</v>
      </c>
      <c r="K526" s="483" t="s">
        <v>6011</v>
      </c>
    </row>
    <row r="527" spans="1:11" ht="15" x14ac:dyDescent="0.25">
      <c r="A527" s="482">
        <v>5881</v>
      </c>
      <c r="B527" s="483" t="s">
        <v>1797</v>
      </c>
      <c r="C527" s="483" t="s">
        <v>564</v>
      </c>
      <c r="D527" s="483" t="s">
        <v>2416</v>
      </c>
      <c r="E527" s="483" t="s">
        <v>6174</v>
      </c>
      <c r="F527" s="483" t="s">
        <v>5223</v>
      </c>
      <c r="G527" s="483" t="s">
        <v>3376</v>
      </c>
      <c r="H527" s="483" t="s">
        <v>4955</v>
      </c>
      <c r="I527" s="483" t="s">
        <v>3452</v>
      </c>
      <c r="J527" s="483" t="s">
        <v>6005</v>
      </c>
      <c r="K527" s="483" t="s">
        <v>6010</v>
      </c>
    </row>
    <row r="528" spans="1:11" ht="15" x14ac:dyDescent="0.25">
      <c r="A528" s="482">
        <v>5901</v>
      </c>
      <c r="B528" s="483" t="s">
        <v>1381</v>
      </c>
      <c r="C528" s="483" t="s">
        <v>970</v>
      </c>
      <c r="D528" s="483" t="s">
        <v>1174</v>
      </c>
      <c r="E528" s="483" t="s">
        <v>6177</v>
      </c>
      <c r="F528" s="483" t="s">
        <v>5226</v>
      </c>
      <c r="G528" s="483" t="s">
        <v>3376</v>
      </c>
      <c r="H528" s="483" t="s">
        <v>4948</v>
      </c>
      <c r="I528" s="483" t="s">
        <v>933</v>
      </c>
      <c r="J528" s="483" t="s">
        <v>6009</v>
      </c>
      <c r="K528" s="483" t="s">
        <v>6010</v>
      </c>
    </row>
    <row r="529" spans="1:11" ht="15" x14ac:dyDescent="0.25">
      <c r="A529" s="482">
        <v>5904</v>
      </c>
      <c r="B529" s="483" t="s">
        <v>1845</v>
      </c>
      <c r="C529" s="483" t="s">
        <v>137</v>
      </c>
      <c r="D529" s="483" t="s">
        <v>1174</v>
      </c>
      <c r="E529" s="483" t="s">
        <v>6177</v>
      </c>
      <c r="F529" s="483" t="s">
        <v>5226</v>
      </c>
      <c r="G529" s="483" t="s">
        <v>3376</v>
      </c>
      <c r="H529" s="483" t="s">
        <v>4952</v>
      </c>
      <c r="I529" s="483" t="s">
        <v>379</v>
      </c>
      <c r="J529" s="483" t="s">
        <v>6009</v>
      </c>
      <c r="K529" s="483" t="s">
        <v>6010</v>
      </c>
    </row>
    <row r="530" spans="1:11" ht="15" x14ac:dyDescent="0.25">
      <c r="A530" s="482">
        <v>5915</v>
      </c>
      <c r="B530" s="483" t="s">
        <v>419</v>
      </c>
      <c r="C530" s="483" t="s">
        <v>816</v>
      </c>
      <c r="D530" s="483" t="s">
        <v>3390</v>
      </c>
      <c r="E530" s="483" t="s">
        <v>6175</v>
      </c>
      <c r="F530" s="483" t="s">
        <v>5224</v>
      </c>
      <c r="G530" s="483" t="s">
        <v>3376</v>
      </c>
      <c r="H530" s="483" t="s">
        <v>4955</v>
      </c>
      <c r="I530" s="483" t="s">
        <v>3391</v>
      </c>
      <c r="J530" s="483" t="s">
        <v>6014</v>
      </c>
      <c r="K530" s="483" t="s">
        <v>6010</v>
      </c>
    </row>
    <row r="531" spans="1:11" ht="15" x14ac:dyDescent="0.25">
      <c r="A531" s="482">
        <v>5923</v>
      </c>
      <c r="B531" s="483" t="s">
        <v>665</v>
      </c>
      <c r="C531" s="483" t="s">
        <v>221</v>
      </c>
      <c r="D531" s="483" t="s">
        <v>4808</v>
      </c>
      <c r="E531" s="483" t="s">
        <v>6178</v>
      </c>
      <c r="F531" s="483" t="s">
        <v>5227</v>
      </c>
      <c r="G531" s="483" t="s">
        <v>4761</v>
      </c>
      <c r="H531" s="483" t="s">
        <v>1689</v>
      </c>
      <c r="I531" s="483" t="s">
        <v>4819</v>
      </c>
      <c r="J531" s="483" t="s">
        <v>6016</v>
      </c>
      <c r="K531" s="483" t="s">
        <v>6011</v>
      </c>
    </row>
    <row r="532" spans="1:11" ht="15" x14ac:dyDescent="0.25">
      <c r="A532" s="482">
        <v>5924</v>
      </c>
      <c r="B532" s="483" t="s">
        <v>419</v>
      </c>
      <c r="C532" s="483" t="s">
        <v>425</v>
      </c>
      <c r="D532" s="483" t="s">
        <v>426</v>
      </c>
      <c r="E532" s="483" t="s">
        <v>6176</v>
      </c>
      <c r="F532" s="483" t="s">
        <v>5225</v>
      </c>
      <c r="G532" s="483" t="s">
        <v>3376</v>
      </c>
      <c r="H532" s="483" t="s">
        <v>4967</v>
      </c>
      <c r="I532" s="483" t="s">
        <v>1764</v>
      </c>
      <c r="J532" s="483" t="s">
        <v>6008</v>
      </c>
      <c r="K532" s="483" t="s">
        <v>6010</v>
      </c>
    </row>
    <row r="533" spans="1:11" ht="15" x14ac:dyDescent="0.25">
      <c r="A533" s="482">
        <v>5926</v>
      </c>
      <c r="B533" s="483" t="s">
        <v>409</v>
      </c>
      <c r="C533" s="483" t="s">
        <v>410</v>
      </c>
      <c r="D533" s="483" t="s">
        <v>54</v>
      </c>
      <c r="E533" s="483" t="s">
        <v>6176</v>
      </c>
      <c r="F533" s="483" t="s">
        <v>5225</v>
      </c>
      <c r="G533" s="483" t="s">
        <v>5265</v>
      </c>
      <c r="H533" s="483" t="s">
        <v>4956</v>
      </c>
      <c r="I533" s="483" t="s">
        <v>531</v>
      </c>
      <c r="J533" s="483" t="s">
        <v>6008</v>
      </c>
      <c r="K533" s="483" t="s">
        <v>6017</v>
      </c>
    </row>
    <row r="534" spans="1:11" ht="15" x14ac:dyDescent="0.25">
      <c r="A534" s="482">
        <v>5935</v>
      </c>
      <c r="B534" s="483" t="s">
        <v>2715</v>
      </c>
      <c r="C534" s="483" t="s">
        <v>966</v>
      </c>
      <c r="D534" s="483" t="s">
        <v>3580</v>
      </c>
      <c r="E534" s="483" t="s">
        <v>6175</v>
      </c>
      <c r="F534" s="483" t="s">
        <v>5224</v>
      </c>
      <c r="G534" s="483" t="s">
        <v>4759</v>
      </c>
      <c r="H534" s="483" t="s">
        <v>4977</v>
      </c>
      <c r="I534" s="483" t="s">
        <v>3581</v>
      </c>
      <c r="J534" s="483" t="s">
        <v>6014</v>
      </c>
      <c r="K534" s="483" t="s">
        <v>6007</v>
      </c>
    </row>
    <row r="535" spans="1:11" ht="15" x14ac:dyDescent="0.25">
      <c r="A535" s="482">
        <v>5938</v>
      </c>
      <c r="B535" s="483" t="s">
        <v>3672</v>
      </c>
      <c r="C535" s="483" t="s">
        <v>447</v>
      </c>
      <c r="D535" s="483" t="s">
        <v>4820</v>
      </c>
      <c r="E535" s="483" t="s">
        <v>6179</v>
      </c>
      <c r="F535" s="483" t="s">
        <v>5228</v>
      </c>
      <c r="G535" s="483" t="s">
        <v>4759</v>
      </c>
      <c r="H535" s="483" t="s">
        <v>4946</v>
      </c>
      <c r="I535" s="483" t="s">
        <v>4821</v>
      </c>
      <c r="J535" s="483" t="s">
        <v>6016</v>
      </c>
      <c r="K535" s="483" t="s">
        <v>6007</v>
      </c>
    </row>
    <row r="536" spans="1:11" ht="15" x14ac:dyDescent="0.25">
      <c r="A536" s="482">
        <v>5945</v>
      </c>
      <c r="B536" s="483" t="s">
        <v>1480</v>
      </c>
      <c r="C536" s="483" t="s">
        <v>3406</v>
      </c>
      <c r="D536" s="483" t="s">
        <v>182</v>
      </c>
      <c r="E536" s="483" t="s">
        <v>6176</v>
      </c>
      <c r="F536" s="483" t="s">
        <v>5225</v>
      </c>
      <c r="G536" s="483" t="s">
        <v>3376</v>
      </c>
      <c r="H536" s="483" t="s">
        <v>4955</v>
      </c>
      <c r="I536" s="483" t="s">
        <v>152</v>
      </c>
      <c r="J536" s="483" t="s">
        <v>6008</v>
      </c>
      <c r="K536" s="483" t="s">
        <v>6010</v>
      </c>
    </row>
    <row r="537" spans="1:11" ht="15" x14ac:dyDescent="0.25">
      <c r="A537" s="482">
        <v>5951</v>
      </c>
      <c r="B537" s="483" t="s">
        <v>1473</v>
      </c>
      <c r="C537" s="483" t="s">
        <v>68</v>
      </c>
      <c r="D537" s="483" t="s">
        <v>1174</v>
      </c>
      <c r="E537" s="483" t="s">
        <v>6177</v>
      </c>
      <c r="F537" s="483" t="s">
        <v>5226</v>
      </c>
      <c r="G537" s="483" t="s">
        <v>3376</v>
      </c>
      <c r="H537" s="483" t="s">
        <v>4948</v>
      </c>
      <c r="I537" s="483" t="s">
        <v>933</v>
      </c>
      <c r="J537" s="483" t="s">
        <v>6009</v>
      </c>
      <c r="K537" s="483" t="s">
        <v>6010</v>
      </c>
    </row>
    <row r="538" spans="1:11" ht="15" x14ac:dyDescent="0.25">
      <c r="A538" s="482">
        <v>5952</v>
      </c>
      <c r="B538" s="483" t="s">
        <v>3673</v>
      </c>
      <c r="C538" s="483" t="s">
        <v>700</v>
      </c>
      <c r="D538" s="483" t="s">
        <v>2990</v>
      </c>
      <c r="E538" s="483" t="s">
        <v>6174</v>
      </c>
      <c r="F538" s="483" t="s">
        <v>5223</v>
      </c>
      <c r="G538" s="483" t="s">
        <v>5265</v>
      </c>
      <c r="H538" s="483" t="s">
        <v>4946</v>
      </c>
      <c r="I538" s="483" t="s">
        <v>3463</v>
      </c>
      <c r="J538" s="483" t="s">
        <v>6005</v>
      </c>
      <c r="K538" s="483" t="s">
        <v>6017</v>
      </c>
    </row>
    <row r="539" spans="1:11" ht="15" x14ac:dyDescent="0.25">
      <c r="A539" s="482">
        <v>5954</v>
      </c>
      <c r="B539" s="483" t="s">
        <v>3674</v>
      </c>
      <c r="C539" s="483" t="s">
        <v>3675</v>
      </c>
      <c r="D539" s="483" t="s">
        <v>4822</v>
      </c>
      <c r="E539" s="483" t="s">
        <v>6179</v>
      </c>
      <c r="F539" s="483" t="s">
        <v>5228</v>
      </c>
      <c r="G539" s="483" t="s">
        <v>5264</v>
      </c>
      <c r="H539" s="483" t="s">
        <v>965</v>
      </c>
      <c r="I539" s="483" t="s">
        <v>4823</v>
      </c>
      <c r="J539" s="483" t="s">
        <v>6016</v>
      </c>
      <c r="K539" s="483" t="s">
        <v>6018</v>
      </c>
    </row>
    <row r="540" spans="1:11" ht="15" x14ac:dyDescent="0.25">
      <c r="A540" s="482">
        <v>5960</v>
      </c>
      <c r="B540" s="483" t="s">
        <v>1925</v>
      </c>
      <c r="C540" s="483" t="s">
        <v>241</v>
      </c>
      <c r="D540" s="483" t="s">
        <v>182</v>
      </c>
      <c r="E540" s="483" t="s">
        <v>6176</v>
      </c>
      <c r="F540" s="483" t="s">
        <v>5225</v>
      </c>
      <c r="G540" s="483" t="s">
        <v>3376</v>
      </c>
      <c r="H540" s="483" t="s">
        <v>4955</v>
      </c>
      <c r="I540" s="483" t="s">
        <v>152</v>
      </c>
      <c r="J540" s="483" t="s">
        <v>6008</v>
      </c>
      <c r="K540" s="483" t="s">
        <v>6010</v>
      </c>
    </row>
    <row r="541" spans="1:11" ht="15" x14ac:dyDescent="0.25">
      <c r="A541" s="482">
        <v>5963</v>
      </c>
      <c r="B541" s="483" t="s">
        <v>3676</v>
      </c>
      <c r="C541" s="483" t="s">
        <v>634</v>
      </c>
      <c r="D541" s="483" t="s">
        <v>2416</v>
      </c>
      <c r="E541" s="483" t="s">
        <v>6174</v>
      </c>
      <c r="F541" s="483" t="s">
        <v>5223</v>
      </c>
      <c r="G541" s="483" t="s">
        <v>4765</v>
      </c>
      <c r="H541" s="483" t="s">
        <v>913</v>
      </c>
      <c r="I541" s="483" t="s">
        <v>3782</v>
      </c>
      <c r="J541" s="483" t="s">
        <v>6005</v>
      </c>
      <c r="K541" s="483" t="s">
        <v>706</v>
      </c>
    </row>
    <row r="542" spans="1:11" ht="15" x14ac:dyDescent="0.25">
      <c r="A542" s="482">
        <v>5970</v>
      </c>
      <c r="B542" s="483" t="s">
        <v>3677</v>
      </c>
      <c r="C542" s="483" t="s">
        <v>714</v>
      </c>
      <c r="D542" s="483" t="s">
        <v>1074</v>
      </c>
      <c r="E542" s="483" t="s">
        <v>6177</v>
      </c>
      <c r="F542" s="483" t="s">
        <v>5226</v>
      </c>
      <c r="G542" s="483" t="s">
        <v>4798</v>
      </c>
      <c r="H542" s="483" t="s">
        <v>4946</v>
      </c>
      <c r="I542" s="483" t="s">
        <v>5404</v>
      </c>
      <c r="J542" s="483" t="s">
        <v>6009</v>
      </c>
      <c r="K542" s="483" t="s">
        <v>4798</v>
      </c>
    </row>
    <row r="543" spans="1:11" ht="15" x14ac:dyDescent="0.25">
      <c r="A543" s="482">
        <v>5974</v>
      </c>
      <c r="B543" s="483" t="s">
        <v>646</v>
      </c>
      <c r="C543" s="483" t="s">
        <v>336</v>
      </c>
      <c r="D543" s="483" t="s">
        <v>2416</v>
      </c>
      <c r="E543" s="483" t="s">
        <v>6178</v>
      </c>
      <c r="F543" s="483" t="s">
        <v>5227</v>
      </c>
      <c r="G543" s="483" t="s">
        <v>4768</v>
      </c>
      <c r="H543" s="483" t="s">
        <v>4946</v>
      </c>
      <c r="I543" s="483" t="s">
        <v>3678</v>
      </c>
      <c r="J543" s="483" t="s">
        <v>6005</v>
      </c>
      <c r="K543" s="483" t="s">
        <v>416</v>
      </c>
    </row>
    <row r="544" spans="1:11" ht="15" x14ac:dyDescent="0.25">
      <c r="A544" s="482">
        <v>5976</v>
      </c>
      <c r="B544" s="483" t="s">
        <v>807</v>
      </c>
      <c r="C544" s="483" t="s">
        <v>336</v>
      </c>
      <c r="D544" s="483" t="s">
        <v>103</v>
      </c>
      <c r="E544" s="483" t="s">
        <v>6175</v>
      </c>
      <c r="F544" s="483" t="s">
        <v>5224</v>
      </c>
      <c r="G544" s="483" t="s">
        <v>4759</v>
      </c>
      <c r="H544" s="483" t="s">
        <v>4947</v>
      </c>
      <c r="I544" s="483" t="s">
        <v>836</v>
      </c>
      <c r="J544" s="483" t="s">
        <v>6014</v>
      </c>
      <c r="K544" s="483" t="s">
        <v>6007</v>
      </c>
    </row>
    <row r="545" spans="1:11" ht="15" x14ac:dyDescent="0.25">
      <c r="A545" s="482">
        <v>5987</v>
      </c>
      <c r="B545" s="483" t="s">
        <v>254</v>
      </c>
      <c r="C545" s="483" t="s">
        <v>255</v>
      </c>
      <c r="D545" s="483" t="s">
        <v>103</v>
      </c>
      <c r="E545" s="483" t="s">
        <v>6175</v>
      </c>
      <c r="F545" s="483" t="s">
        <v>5224</v>
      </c>
      <c r="G545" s="483" t="s">
        <v>4761</v>
      </c>
      <c r="H545" s="483" t="s">
        <v>1689</v>
      </c>
      <c r="I545" s="483" t="s">
        <v>765</v>
      </c>
      <c r="J545" s="483" t="s">
        <v>6014</v>
      </c>
      <c r="K545" s="483" t="s">
        <v>6011</v>
      </c>
    </row>
    <row r="546" spans="1:11" ht="15" x14ac:dyDescent="0.25">
      <c r="A546" s="482">
        <v>5990</v>
      </c>
      <c r="B546" s="483" t="s">
        <v>2609</v>
      </c>
      <c r="C546" s="483" t="s">
        <v>3679</v>
      </c>
      <c r="D546" s="483" t="s">
        <v>69</v>
      </c>
      <c r="E546" s="483" t="s">
        <v>6176</v>
      </c>
      <c r="F546" s="483" t="s">
        <v>5225</v>
      </c>
      <c r="G546" s="483" t="s">
        <v>4759</v>
      </c>
      <c r="H546" s="483" t="s">
        <v>4947</v>
      </c>
      <c r="I546" s="483" t="s">
        <v>3403</v>
      </c>
      <c r="J546" s="483" t="s">
        <v>6008</v>
      </c>
      <c r="K546" s="483" t="s">
        <v>6007</v>
      </c>
    </row>
    <row r="547" spans="1:11" ht="15" x14ac:dyDescent="0.25">
      <c r="A547" s="482">
        <v>5991</v>
      </c>
      <c r="B547" s="483" t="s">
        <v>2667</v>
      </c>
      <c r="C547" s="483" t="s">
        <v>204</v>
      </c>
      <c r="D547" s="483" t="s">
        <v>1087</v>
      </c>
      <c r="E547" s="483" t="s">
        <v>6175</v>
      </c>
      <c r="F547" s="483" t="s">
        <v>5224</v>
      </c>
      <c r="G547" s="483" t="s">
        <v>4759</v>
      </c>
      <c r="H547" s="483" t="s">
        <v>4947</v>
      </c>
      <c r="I547" s="483" t="s">
        <v>84</v>
      </c>
      <c r="J547" s="483" t="s">
        <v>6014</v>
      </c>
      <c r="K547" s="483" t="s">
        <v>6007</v>
      </c>
    </row>
    <row r="548" spans="1:11" ht="15" x14ac:dyDescent="0.25">
      <c r="A548" s="482">
        <v>6003</v>
      </c>
      <c r="B548" s="483" t="s">
        <v>3680</v>
      </c>
      <c r="C548" s="483" t="s">
        <v>458</v>
      </c>
      <c r="D548" s="483" t="s">
        <v>743</v>
      </c>
      <c r="E548" s="483" t="s">
        <v>6182</v>
      </c>
      <c r="F548" s="483" t="s">
        <v>5231</v>
      </c>
      <c r="G548" s="483" t="s">
        <v>4761</v>
      </c>
      <c r="H548" s="483" t="s">
        <v>4961</v>
      </c>
      <c r="I548" s="483" t="s">
        <v>3402</v>
      </c>
      <c r="J548" s="483" t="s">
        <v>6016</v>
      </c>
      <c r="K548" s="483" t="s">
        <v>6011</v>
      </c>
    </row>
    <row r="549" spans="1:11" ht="15" x14ac:dyDescent="0.25">
      <c r="A549" s="482">
        <v>6061</v>
      </c>
      <c r="B549" s="483" t="s">
        <v>2411</v>
      </c>
      <c r="C549" s="483" t="s">
        <v>3332</v>
      </c>
      <c r="D549" s="483" t="s">
        <v>2098</v>
      </c>
      <c r="E549" s="483" t="s">
        <v>6175</v>
      </c>
      <c r="F549" s="483" t="s">
        <v>5224</v>
      </c>
      <c r="G549" s="483" t="s">
        <v>4759</v>
      </c>
      <c r="H549" s="483" t="s">
        <v>4947</v>
      </c>
      <c r="I549" s="483" t="s">
        <v>43</v>
      </c>
      <c r="J549" s="483" t="s">
        <v>6014</v>
      </c>
      <c r="K549" s="483" t="s">
        <v>6007</v>
      </c>
    </row>
    <row r="550" spans="1:11" ht="15" x14ac:dyDescent="0.25">
      <c r="A550" s="482">
        <v>6065</v>
      </c>
      <c r="B550" s="483" t="s">
        <v>419</v>
      </c>
      <c r="C550" s="483" t="s">
        <v>420</v>
      </c>
      <c r="D550" s="483" t="s">
        <v>882</v>
      </c>
      <c r="E550" s="483" t="s">
        <v>6176</v>
      </c>
      <c r="F550" s="483" t="s">
        <v>5225</v>
      </c>
      <c r="G550" s="483" t="s">
        <v>3376</v>
      </c>
      <c r="H550" s="483" t="s">
        <v>122</v>
      </c>
      <c r="I550" s="483" t="s">
        <v>122</v>
      </c>
      <c r="J550" s="483" t="s">
        <v>6008</v>
      </c>
      <c r="K550" s="483" t="s">
        <v>6010</v>
      </c>
    </row>
    <row r="551" spans="1:11" ht="15" x14ac:dyDescent="0.25">
      <c r="A551" s="482">
        <v>6066</v>
      </c>
      <c r="B551" s="483" t="s">
        <v>983</v>
      </c>
      <c r="C551" s="483" t="s">
        <v>3333</v>
      </c>
      <c r="D551" s="483" t="s">
        <v>1821</v>
      </c>
      <c r="E551" s="483" t="s">
        <v>6177</v>
      </c>
      <c r="F551" s="483" t="s">
        <v>5226</v>
      </c>
      <c r="G551" s="483" t="s">
        <v>4766</v>
      </c>
      <c r="H551" s="483" t="s">
        <v>4959</v>
      </c>
      <c r="I551" s="483" t="s">
        <v>203</v>
      </c>
      <c r="J551" s="483" t="s">
        <v>6009</v>
      </c>
      <c r="K551" s="483" t="s">
        <v>4766</v>
      </c>
    </row>
    <row r="552" spans="1:11" ht="15" x14ac:dyDescent="0.25">
      <c r="A552" s="482">
        <v>6067</v>
      </c>
      <c r="B552" s="483" t="s">
        <v>3681</v>
      </c>
      <c r="C552" s="483" t="s">
        <v>1594</v>
      </c>
      <c r="D552" s="483" t="s">
        <v>1821</v>
      </c>
      <c r="E552" s="483" t="s">
        <v>6177</v>
      </c>
      <c r="F552" s="483" t="s">
        <v>5226</v>
      </c>
      <c r="G552" s="483" t="s">
        <v>4765</v>
      </c>
      <c r="H552" s="483" t="s">
        <v>913</v>
      </c>
      <c r="I552" s="483" t="s">
        <v>553</v>
      </c>
      <c r="J552" s="483" t="s">
        <v>6009</v>
      </c>
      <c r="K552" s="483" t="s">
        <v>706</v>
      </c>
    </row>
    <row r="553" spans="1:11" ht="15" x14ac:dyDescent="0.25">
      <c r="A553" s="482">
        <v>6074</v>
      </c>
      <c r="B553" s="483" t="s">
        <v>2663</v>
      </c>
      <c r="C553" s="483" t="s">
        <v>172</v>
      </c>
      <c r="D553" s="483" t="s">
        <v>103</v>
      </c>
      <c r="E553" s="483" t="s">
        <v>6175</v>
      </c>
      <c r="F553" s="483" t="s">
        <v>5224</v>
      </c>
      <c r="G553" s="483" t="s">
        <v>4759</v>
      </c>
      <c r="H553" s="483" t="s">
        <v>4947</v>
      </c>
      <c r="I553" s="483" t="s">
        <v>84</v>
      </c>
      <c r="J553" s="483" t="s">
        <v>6014</v>
      </c>
      <c r="K553" s="483" t="s">
        <v>6007</v>
      </c>
    </row>
    <row r="554" spans="1:11" ht="15" x14ac:dyDescent="0.25">
      <c r="A554" s="482">
        <v>6084</v>
      </c>
      <c r="B554" s="483" t="s">
        <v>563</v>
      </c>
      <c r="C554" s="483" t="s">
        <v>1111</v>
      </c>
      <c r="D554" s="483" t="s">
        <v>1074</v>
      </c>
      <c r="E554" s="483" t="s">
        <v>6178</v>
      </c>
      <c r="F554" s="483" t="s">
        <v>5227</v>
      </c>
      <c r="G554" s="483" t="s">
        <v>4798</v>
      </c>
      <c r="H554" s="483" t="s">
        <v>4946</v>
      </c>
      <c r="I554" s="483" t="s">
        <v>4814</v>
      </c>
      <c r="J554" s="483" t="s">
        <v>6009</v>
      </c>
      <c r="K554" s="483" t="s">
        <v>4798</v>
      </c>
    </row>
    <row r="555" spans="1:11" ht="15" x14ac:dyDescent="0.25">
      <c r="A555" s="482">
        <v>6089</v>
      </c>
      <c r="B555" s="483" t="s">
        <v>3078</v>
      </c>
      <c r="C555" s="483" t="s">
        <v>241</v>
      </c>
      <c r="D555" s="483" t="s">
        <v>517</v>
      </c>
      <c r="E555" s="483" t="s">
        <v>6174</v>
      </c>
      <c r="F555" s="483" t="s">
        <v>5223</v>
      </c>
      <c r="G555" s="483" t="s">
        <v>4758</v>
      </c>
      <c r="H555" s="483" t="s">
        <v>4946</v>
      </c>
      <c r="I555" s="483" t="s">
        <v>1140</v>
      </c>
      <c r="J555" s="483" t="s">
        <v>6005</v>
      </c>
      <c r="K555" s="483" t="s">
        <v>6006</v>
      </c>
    </row>
    <row r="556" spans="1:11" ht="15" x14ac:dyDescent="0.25">
      <c r="A556" s="482">
        <v>6090</v>
      </c>
      <c r="B556" s="483" t="s">
        <v>1770</v>
      </c>
      <c r="C556" s="483" t="s">
        <v>1771</v>
      </c>
      <c r="D556" s="483" t="s">
        <v>69</v>
      </c>
      <c r="E556" s="483" t="s">
        <v>6176</v>
      </c>
      <c r="F556" s="483" t="s">
        <v>5225</v>
      </c>
      <c r="G556" s="483" t="s">
        <v>4759</v>
      </c>
      <c r="H556" s="483" t="s">
        <v>4947</v>
      </c>
      <c r="I556" s="483" t="s">
        <v>836</v>
      </c>
      <c r="J556" s="483" t="s">
        <v>6008</v>
      </c>
      <c r="K556" s="483" t="s">
        <v>6007</v>
      </c>
    </row>
    <row r="557" spans="1:11" ht="15" x14ac:dyDescent="0.25">
      <c r="A557" s="482">
        <v>6092</v>
      </c>
      <c r="B557" s="483" t="s">
        <v>1846</v>
      </c>
      <c r="C557" s="483" t="s">
        <v>447</v>
      </c>
      <c r="D557" s="483" t="s">
        <v>1847</v>
      </c>
      <c r="E557" s="483" t="s">
        <v>6178</v>
      </c>
      <c r="F557" s="483" t="s">
        <v>5227</v>
      </c>
      <c r="G557" s="483" t="s">
        <v>4761</v>
      </c>
      <c r="H557" s="483" t="s">
        <v>4961</v>
      </c>
      <c r="I557" s="483" t="s">
        <v>3682</v>
      </c>
      <c r="J557" s="483" t="s">
        <v>6016</v>
      </c>
      <c r="K557" s="483" t="s">
        <v>6011</v>
      </c>
    </row>
    <row r="558" spans="1:11" ht="15" x14ac:dyDescent="0.25">
      <c r="A558" s="482">
        <v>6106</v>
      </c>
      <c r="B558" s="483" t="s">
        <v>2033</v>
      </c>
      <c r="C558" s="483" t="s">
        <v>1134</v>
      </c>
      <c r="D558" s="483" t="s">
        <v>69</v>
      </c>
      <c r="E558" s="483" t="s">
        <v>6176</v>
      </c>
      <c r="F558" s="483" t="s">
        <v>5225</v>
      </c>
      <c r="G558" s="483" t="s">
        <v>4759</v>
      </c>
      <c r="H558" s="483" t="s">
        <v>65</v>
      </c>
      <c r="I558" s="483" t="s">
        <v>65</v>
      </c>
      <c r="J558" s="483" t="s">
        <v>6008</v>
      </c>
      <c r="K558" s="483" t="s">
        <v>6007</v>
      </c>
    </row>
    <row r="559" spans="1:11" ht="15" x14ac:dyDescent="0.25">
      <c r="A559" s="482">
        <v>6108</v>
      </c>
      <c r="B559" s="483" t="s">
        <v>545</v>
      </c>
      <c r="C559" s="483" t="s">
        <v>546</v>
      </c>
      <c r="D559" s="483" t="s">
        <v>103</v>
      </c>
      <c r="E559" s="483" t="s">
        <v>6175</v>
      </c>
      <c r="F559" s="483" t="s">
        <v>5224</v>
      </c>
      <c r="G559" s="483" t="s">
        <v>3376</v>
      </c>
      <c r="H559" s="483" t="s">
        <v>4946</v>
      </c>
      <c r="I559" s="483" t="s">
        <v>3528</v>
      </c>
      <c r="J559" s="483" t="s">
        <v>6014</v>
      </c>
      <c r="K559" s="483" t="s">
        <v>6010</v>
      </c>
    </row>
    <row r="560" spans="1:11" ht="15" x14ac:dyDescent="0.25">
      <c r="A560" s="482">
        <v>6109</v>
      </c>
      <c r="B560" s="483" t="s">
        <v>2412</v>
      </c>
      <c r="C560" s="483" t="s">
        <v>1386</v>
      </c>
      <c r="D560" s="483" t="s">
        <v>103</v>
      </c>
      <c r="E560" s="483" t="s">
        <v>6175</v>
      </c>
      <c r="F560" s="483" t="s">
        <v>5224</v>
      </c>
      <c r="G560" s="483" t="s">
        <v>4759</v>
      </c>
      <c r="H560" s="483" t="s">
        <v>4947</v>
      </c>
      <c r="I560" s="483" t="s">
        <v>61</v>
      </c>
      <c r="J560" s="483" t="s">
        <v>6014</v>
      </c>
      <c r="K560" s="483" t="s">
        <v>6007</v>
      </c>
    </row>
    <row r="561" spans="1:11" ht="15" x14ac:dyDescent="0.25">
      <c r="A561" s="482">
        <v>6110</v>
      </c>
      <c r="B561" s="483" t="s">
        <v>1385</v>
      </c>
      <c r="C561" s="483" t="s">
        <v>349</v>
      </c>
      <c r="D561" s="483" t="s">
        <v>747</v>
      </c>
      <c r="E561" s="483" t="s">
        <v>6175</v>
      </c>
      <c r="F561" s="483" t="s">
        <v>5224</v>
      </c>
      <c r="G561" s="483" t="s">
        <v>4759</v>
      </c>
      <c r="H561" s="483" t="s">
        <v>4947</v>
      </c>
      <c r="I561" s="483" t="s">
        <v>84</v>
      </c>
      <c r="J561" s="483" t="s">
        <v>6014</v>
      </c>
      <c r="K561" s="483" t="s">
        <v>6007</v>
      </c>
    </row>
    <row r="562" spans="1:11" ht="15" x14ac:dyDescent="0.25">
      <c r="A562" s="482">
        <v>6113</v>
      </c>
      <c r="B562" s="483" t="s">
        <v>1854</v>
      </c>
      <c r="C562" s="483" t="s">
        <v>1269</v>
      </c>
      <c r="D562" s="483" t="s">
        <v>1847</v>
      </c>
      <c r="E562" s="483" t="s">
        <v>6178</v>
      </c>
      <c r="F562" s="483" t="s">
        <v>5227</v>
      </c>
      <c r="G562" s="483" t="s">
        <v>4761</v>
      </c>
      <c r="H562" s="483" t="s">
        <v>4961</v>
      </c>
      <c r="I562" s="483" t="s">
        <v>4781</v>
      </c>
      <c r="J562" s="483" t="s">
        <v>6016</v>
      </c>
      <c r="K562" s="483" t="s">
        <v>6011</v>
      </c>
    </row>
    <row r="563" spans="1:11" ht="15" x14ac:dyDescent="0.25">
      <c r="A563" s="482">
        <v>6120</v>
      </c>
      <c r="B563" s="483" t="s">
        <v>2634</v>
      </c>
      <c r="C563" s="483" t="s">
        <v>592</v>
      </c>
      <c r="D563" s="483" t="s">
        <v>103</v>
      </c>
      <c r="E563" s="483" t="s">
        <v>6175</v>
      </c>
      <c r="F563" s="483" t="s">
        <v>5224</v>
      </c>
      <c r="G563" s="483" t="s">
        <v>4759</v>
      </c>
      <c r="H563" s="483" t="s">
        <v>4947</v>
      </c>
      <c r="I563" s="483" t="s">
        <v>61</v>
      </c>
      <c r="J563" s="483" t="s">
        <v>6014</v>
      </c>
      <c r="K563" s="483" t="s">
        <v>6007</v>
      </c>
    </row>
    <row r="564" spans="1:11" ht="15" x14ac:dyDescent="0.25">
      <c r="A564" s="482">
        <v>6123</v>
      </c>
      <c r="B564" s="483" t="s">
        <v>1823</v>
      </c>
      <c r="C564" s="483" t="s">
        <v>982</v>
      </c>
      <c r="D564" s="483" t="s">
        <v>103</v>
      </c>
      <c r="E564" s="483" t="s">
        <v>6175</v>
      </c>
      <c r="F564" s="483" t="s">
        <v>5224</v>
      </c>
      <c r="G564" s="483" t="s">
        <v>4761</v>
      </c>
      <c r="H564" s="483" t="s">
        <v>1689</v>
      </c>
      <c r="I564" s="483" t="s">
        <v>1227</v>
      </c>
      <c r="J564" s="483" t="s">
        <v>6014</v>
      </c>
      <c r="K564" s="483" t="s">
        <v>6011</v>
      </c>
    </row>
    <row r="565" spans="1:11" ht="15" x14ac:dyDescent="0.25">
      <c r="A565" s="482">
        <v>6127</v>
      </c>
      <c r="B565" s="483" t="s">
        <v>2549</v>
      </c>
      <c r="C565" s="483" t="s">
        <v>1248</v>
      </c>
      <c r="D565" s="483" t="s">
        <v>3683</v>
      </c>
      <c r="E565" s="483" t="s">
        <v>6179</v>
      </c>
      <c r="F565" s="483" t="s">
        <v>5228</v>
      </c>
      <c r="G565" s="483" t="s">
        <v>5265</v>
      </c>
      <c r="H565" s="483" t="s">
        <v>274</v>
      </c>
      <c r="I565" s="483" t="s">
        <v>274</v>
      </c>
      <c r="J565" s="483" t="s">
        <v>6016</v>
      </c>
      <c r="K565" s="483" t="s">
        <v>6017</v>
      </c>
    </row>
    <row r="566" spans="1:11" ht="15" x14ac:dyDescent="0.25">
      <c r="A566" s="482">
        <v>6129</v>
      </c>
      <c r="B566" s="483" t="s">
        <v>2094</v>
      </c>
      <c r="C566" s="483" t="s">
        <v>1071</v>
      </c>
      <c r="D566" s="483" t="s">
        <v>747</v>
      </c>
      <c r="E566" s="483" t="s">
        <v>6175</v>
      </c>
      <c r="F566" s="483" t="s">
        <v>5224</v>
      </c>
      <c r="G566" s="483" t="s">
        <v>4759</v>
      </c>
      <c r="H566" s="483" t="s">
        <v>4947</v>
      </c>
      <c r="I566" s="483" t="s">
        <v>3403</v>
      </c>
      <c r="J566" s="483" t="s">
        <v>6014</v>
      </c>
      <c r="K566" s="483" t="s">
        <v>6007</v>
      </c>
    </row>
    <row r="567" spans="1:11" ht="15" x14ac:dyDescent="0.25">
      <c r="A567" s="482">
        <v>6139</v>
      </c>
      <c r="B567" s="483" t="s">
        <v>3684</v>
      </c>
      <c r="C567" s="483" t="s">
        <v>3685</v>
      </c>
      <c r="D567" s="483" t="s">
        <v>1405</v>
      </c>
      <c r="E567" s="483" t="s">
        <v>6174</v>
      </c>
      <c r="F567" s="483" t="s">
        <v>5223</v>
      </c>
      <c r="G567" s="483" t="s">
        <v>4760</v>
      </c>
      <c r="H567" s="483" t="s">
        <v>4946</v>
      </c>
      <c r="I567" s="483" t="s">
        <v>3389</v>
      </c>
      <c r="J567" s="483" t="s">
        <v>6005</v>
      </c>
      <c r="K567" s="483" t="s">
        <v>6015</v>
      </c>
    </row>
    <row r="568" spans="1:11" ht="15" x14ac:dyDescent="0.25">
      <c r="A568" s="482">
        <v>6143</v>
      </c>
      <c r="B568" s="483" t="s">
        <v>3686</v>
      </c>
      <c r="C568" s="483" t="s">
        <v>2915</v>
      </c>
      <c r="D568" s="483" t="s">
        <v>875</v>
      </c>
      <c r="E568" s="483" t="s">
        <v>6174</v>
      </c>
      <c r="F568" s="483" t="s">
        <v>5223</v>
      </c>
      <c r="G568" s="483" t="s">
        <v>5264</v>
      </c>
      <c r="H568" s="483" t="s">
        <v>4968</v>
      </c>
      <c r="I568" s="483" t="s">
        <v>3428</v>
      </c>
      <c r="J568" s="483" t="s">
        <v>6005</v>
      </c>
      <c r="K568" s="483" t="s">
        <v>6018</v>
      </c>
    </row>
    <row r="569" spans="1:11" ht="15" x14ac:dyDescent="0.25">
      <c r="A569" s="482">
        <v>6154</v>
      </c>
      <c r="B569" s="483" t="s">
        <v>1587</v>
      </c>
      <c r="C569" s="483" t="s">
        <v>695</v>
      </c>
      <c r="D569" s="483" t="s">
        <v>641</v>
      </c>
      <c r="E569" s="483" t="s">
        <v>6176</v>
      </c>
      <c r="F569" s="483" t="s">
        <v>5225</v>
      </c>
      <c r="G569" s="483" t="s">
        <v>3376</v>
      </c>
      <c r="H569" s="483" t="s">
        <v>209</v>
      </c>
      <c r="I569" s="483" t="s">
        <v>209</v>
      </c>
      <c r="J569" s="483" t="s">
        <v>6008</v>
      </c>
      <c r="K569" s="483" t="s">
        <v>6010</v>
      </c>
    </row>
    <row r="570" spans="1:11" ht="15" x14ac:dyDescent="0.25">
      <c r="A570" s="482">
        <v>6173</v>
      </c>
      <c r="B570" s="483" t="s">
        <v>267</v>
      </c>
      <c r="C570" s="483" t="s">
        <v>634</v>
      </c>
      <c r="D570" s="483" t="s">
        <v>641</v>
      </c>
      <c r="E570" s="483" t="s">
        <v>6176</v>
      </c>
      <c r="F570" s="483" t="s">
        <v>5225</v>
      </c>
      <c r="G570" s="483" t="s">
        <v>3376</v>
      </c>
      <c r="H570" s="483" t="s">
        <v>209</v>
      </c>
      <c r="I570" s="483" t="s">
        <v>209</v>
      </c>
      <c r="J570" s="483" t="s">
        <v>6008</v>
      </c>
      <c r="K570" s="483" t="s">
        <v>6010</v>
      </c>
    </row>
    <row r="571" spans="1:11" ht="15" x14ac:dyDescent="0.25">
      <c r="A571" s="482">
        <v>6174</v>
      </c>
      <c r="B571" s="483" t="s">
        <v>1678</v>
      </c>
      <c r="C571" s="483" t="s">
        <v>1679</v>
      </c>
      <c r="D571" s="483" t="s">
        <v>103</v>
      </c>
      <c r="E571" s="483" t="s">
        <v>6175</v>
      </c>
      <c r="F571" s="483" t="s">
        <v>5224</v>
      </c>
      <c r="G571" s="483" t="s">
        <v>4759</v>
      </c>
      <c r="H571" s="483" t="s">
        <v>6135</v>
      </c>
      <c r="I571" s="483" t="s">
        <v>6237</v>
      </c>
      <c r="J571" s="483" t="s">
        <v>6014</v>
      </c>
      <c r="K571" s="483" t="s">
        <v>6007</v>
      </c>
    </row>
    <row r="572" spans="1:11" ht="15" x14ac:dyDescent="0.25">
      <c r="A572" s="482">
        <v>6176</v>
      </c>
      <c r="B572" s="483" t="s">
        <v>1470</v>
      </c>
      <c r="C572" s="483" t="s">
        <v>134</v>
      </c>
      <c r="D572" s="483" t="s">
        <v>2416</v>
      </c>
      <c r="E572" s="483" t="s">
        <v>6174</v>
      </c>
      <c r="F572" s="483" t="s">
        <v>5223</v>
      </c>
      <c r="G572" s="483" t="s">
        <v>5265</v>
      </c>
      <c r="H572" s="483" t="s">
        <v>4956</v>
      </c>
      <c r="I572" s="483" t="s">
        <v>55</v>
      </c>
      <c r="J572" s="483" t="s">
        <v>6005</v>
      </c>
      <c r="K572" s="483" t="s">
        <v>6017</v>
      </c>
    </row>
    <row r="573" spans="1:11" ht="15" x14ac:dyDescent="0.25">
      <c r="A573" s="482">
        <v>6179</v>
      </c>
      <c r="B573" s="483" t="s">
        <v>1272</v>
      </c>
      <c r="C573" s="483" t="s">
        <v>336</v>
      </c>
      <c r="D573" s="483" t="s">
        <v>641</v>
      </c>
      <c r="E573" s="483" t="s">
        <v>6176</v>
      </c>
      <c r="F573" s="483" t="s">
        <v>5225</v>
      </c>
      <c r="G573" s="483" t="s">
        <v>3376</v>
      </c>
      <c r="H573" s="483" t="s">
        <v>209</v>
      </c>
      <c r="I573" s="483" t="s">
        <v>209</v>
      </c>
      <c r="J573" s="483" t="s">
        <v>6008</v>
      </c>
      <c r="K573" s="483" t="s">
        <v>6010</v>
      </c>
    </row>
    <row r="574" spans="1:11" ht="15" x14ac:dyDescent="0.25">
      <c r="A574" s="482">
        <v>6181</v>
      </c>
      <c r="B574" s="483" t="s">
        <v>1915</v>
      </c>
      <c r="C574" s="483" t="s">
        <v>1917</v>
      </c>
      <c r="D574" s="483" t="s">
        <v>103</v>
      </c>
      <c r="E574" s="483" t="s">
        <v>6175</v>
      </c>
      <c r="F574" s="483" t="s">
        <v>5224</v>
      </c>
      <c r="G574" s="483" t="s">
        <v>4761</v>
      </c>
      <c r="H574" s="483" t="s">
        <v>4961</v>
      </c>
      <c r="I574" s="483" t="s">
        <v>3687</v>
      </c>
      <c r="J574" s="483" t="s">
        <v>6014</v>
      </c>
      <c r="K574" s="483" t="s">
        <v>6011</v>
      </c>
    </row>
    <row r="575" spans="1:11" ht="15" x14ac:dyDescent="0.25">
      <c r="A575" s="482">
        <v>6188</v>
      </c>
      <c r="B575" s="483" t="s">
        <v>3688</v>
      </c>
      <c r="C575" s="483" t="s">
        <v>978</v>
      </c>
      <c r="D575" s="483" t="s">
        <v>4824</v>
      </c>
      <c r="E575" s="483" t="s">
        <v>6179</v>
      </c>
      <c r="F575" s="483" t="s">
        <v>5228</v>
      </c>
      <c r="G575" s="483" t="s">
        <v>4761</v>
      </c>
      <c r="H575" s="483" t="s">
        <v>1689</v>
      </c>
      <c r="I575" s="483" t="s">
        <v>3408</v>
      </c>
      <c r="J575" s="483" t="s">
        <v>6016</v>
      </c>
      <c r="K575" s="483" t="s">
        <v>6011</v>
      </c>
    </row>
    <row r="576" spans="1:11" ht="15" x14ac:dyDescent="0.25">
      <c r="A576" s="482">
        <v>6194</v>
      </c>
      <c r="B576" s="483" t="s">
        <v>622</v>
      </c>
      <c r="C576" s="483" t="s">
        <v>623</v>
      </c>
      <c r="D576" s="483" t="s">
        <v>3601</v>
      </c>
      <c r="E576" s="483" t="s">
        <v>6177</v>
      </c>
      <c r="F576" s="483" t="s">
        <v>5226</v>
      </c>
      <c r="G576" s="483" t="s">
        <v>3376</v>
      </c>
      <c r="H576" s="483" t="s">
        <v>4954</v>
      </c>
      <c r="I576" s="483" t="s">
        <v>143</v>
      </c>
      <c r="J576" s="483" t="s">
        <v>6009</v>
      </c>
      <c r="K576" s="483" t="s">
        <v>6010</v>
      </c>
    </row>
    <row r="577" spans="1:11" ht="15" x14ac:dyDescent="0.25">
      <c r="A577" s="482">
        <v>6204</v>
      </c>
      <c r="B577" s="483" t="s">
        <v>1824</v>
      </c>
      <c r="C577" s="483" t="s">
        <v>1825</v>
      </c>
      <c r="D577" s="483" t="s">
        <v>103</v>
      </c>
      <c r="E577" s="483" t="s">
        <v>6175</v>
      </c>
      <c r="F577" s="483" t="s">
        <v>5224</v>
      </c>
      <c r="G577" s="483" t="s">
        <v>4761</v>
      </c>
      <c r="H577" s="483" t="s">
        <v>1689</v>
      </c>
      <c r="I577" s="483" t="s">
        <v>765</v>
      </c>
      <c r="J577" s="483" t="s">
        <v>6014</v>
      </c>
      <c r="K577" s="483" t="s">
        <v>6011</v>
      </c>
    </row>
    <row r="578" spans="1:11" ht="15" x14ac:dyDescent="0.25">
      <c r="A578" s="482">
        <v>6212</v>
      </c>
      <c r="B578" s="483" t="s">
        <v>2049</v>
      </c>
      <c r="C578" s="483" t="s">
        <v>1121</v>
      </c>
      <c r="D578" s="483" t="s">
        <v>743</v>
      </c>
      <c r="E578" s="483" t="s">
        <v>6182</v>
      </c>
      <c r="F578" s="483" t="s">
        <v>5231</v>
      </c>
      <c r="G578" s="483" t="s">
        <v>4761</v>
      </c>
      <c r="H578" s="483" t="s">
        <v>4961</v>
      </c>
      <c r="I578" s="483" t="s">
        <v>3402</v>
      </c>
      <c r="J578" s="483" t="s">
        <v>6016</v>
      </c>
      <c r="K578" s="483" t="s">
        <v>6011</v>
      </c>
    </row>
    <row r="579" spans="1:11" ht="15" x14ac:dyDescent="0.25">
      <c r="A579" s="482">
        <v>6217</v>
      </c>
      <c r="B579" s="483" t="s">
        <v>1356</v>
      </c>
      <c r="C579" s="483" t="s">
        <v>559</v>
      </c>
      <c r="D579" s="483" t="s">
        <v>1174</v>
      </c>
      <c r="E579" s="483" t="s">
        <v>6177</v>
      </c>
      <c r="F579" s="483" t="s">
        <v>5226</v>
      </c>
      <c r="G579" s="483" t="s">
        <v>3376</v>
      </c>
      <c r="H579" s="483" t="s">
        <v>4948</v>
      </c>
      <c r="I579" s="483" t="s">
        <v>933</v>
      </c>
      <c r="J579" s="483" t="s">
        <v>6009</v>
      </c>
      <c r="K579" s="483" t="s">
        <v>6010</v>
      </c>
    </row>
    <row r="580" spans="1:11" ht="15" x14ac:dyDescent="0.25">
      <c r="A580" s="482">
        <v>6226</v>
      </c>
      <c r="B580" s="483" t="s">
        <v>2678</v>
      </c>
      <c r="C580" s="483" t="s">
        <v>231</v>
      </c>
      <c r="D580" s="483" t="s">
        <v>69</v>
      </c>
      <c r="E580" s="483" t="s">
        <v>6176</v>
      </c>
      <c r="F580" s="483" t="s">
        <v>5225</v>
      </c>
      <c r="G580" s="483" t="s">
        <v>4759</v>
      </c>
      <c r="H580" s="483" t="s">
        <v>4947</v>
      </c>
      <c r="I580" s="483" t="s">
        <v>43</v>
      </c>
      <c r="J580" s="483" t="s">
        <v>6008</v>
      </c>
      <c r="K580" s="483" t="s">
        <v>6007</v>
      </c>
    </row>
    <row r="581" spans="1:11" ht="15" x14ac:dyDescent="0.25">
      <c r="A581" s="482">
        <v>6228</v>
      </c>
      <c r="B581" s="483" t="s">
        <v>1367</v>
      </c>
      <c r="C581" s="483" t="s">
        <v>2355</v>
      </c>
      <c r="D581" s="483" t="s">
        <v>1074</v>
      </c>
      <c r="E581" s="483" t="s">
        <v>6178</v>
      </c>
      <c r="F581" s="483" t="s">
        <v>5227</v>
      </c>
      <c r="G581" s="483" t="s">
        <v>4761</v>
      </c>
      <c r="H581" s="483" t="s">
        <v>1689</v>
      </c>
      <c r="I581" s="483" t="s">
        <v>4792</v>
      </c>
      <c r="J581" s="483" t="s">
        <v>6009</v>
      </c>
      <c r="K581" s="483" t="s">
        <v>6011</v>
      </c>
    </row>
    <row r="582" spans="1:11" ht="15" x14ac:dyDescent="0.25">
      <c r="A582" s="482">
        <v>6230</v>
      </c>
      <c r="B582" s="483" t="s">
        <v>4465</v>
      </c>
      <c r="C582" s="483" t="s">
        <v>777</v>
      </c>
      <c r="D582" s="483" t="s">
        <v>1847</v>
      </c>
      <c r="E582" s="483" t="s">
        <v>6178</v>
      </c>
      <c r="F582" s="483" t="s">
        <v>5227</v>
      </c>
      <c r="G582" s="483" t="s">
        <v>4761</v>
      </c>
      <c r="H582" s="483" t="s">
        <v>1689</v>
      </c>
      <c r="I582" s="483" t="s">
        <v>5423</v>
      </c>
      <c r="J582" s="483" t="s">
        <v>6016</v>
      </c>
      <c r="K582" s="483" t="s">
        <v>6011</v>
      </c>
    </row>
    <row r="583" spans="1:11" ht="15" x14ac:dyDescent="0.25">
      <c r="A583" s="482">
        <v>6233</v>
      </c>
      <c r="B583" s="483" t="s">
        <v>3689</v>
      </c>
      <c r="C583" s="483" t="s">
        <v>627</v>
      </c>
      <c r="D583" s="483" t="s">
        <v>1867</v>
      </c>
      <c r="E583" s="483" t="s">
        <v>6177</v>
      </c>
      <c r="F583" s="483" t="s">
        <v>5226</v>
      </c>
      <c r="G583" s="483" t="s">
        <v>3376</v>
      </c>
      <c r="H583" s="483" t="s">
        <v>122</v>
      </c>
      <c r="I583" s="483" t="s">
        <v>3399</v>
      </c>
      <c r="J583" s="483" t="s">
        <v>6009</v>
      </c>
      <c r="K583" s="483" t="s">
        <v>6010</v>
      </c>
    </row>
    <row r="584" spans="1:11" ht="15" x14ac:dyDescent="0.25">
      <c r="A584" s="482">
        <v>6241</v>
      </c>
      <c r="B584" s="483" t="s">
        <v>1042</v>
      </c>
      <c r="C584" s="483" t="s">
        <v>1043</v>
      </c>
      <c r="D584" s="483" t="s">
        <v>747</v>
      </c>
      <c r="E584" s="483" t="s">
        <v>6175</v>
      </c>
      <c r="F584" s="483" t="s">
        <v>5224</v>
      </c>
      <c r="G584" s="483" t="s">
        <v>4759</v>
      </c>
      <c r="H584" s="483" t="s">
        <v>4947</v>
      </c>
      <c r="I584" s="483" t="s">
        <v>836</v>
      </c>
      <c r="J584" s="483" t="s">
        <v>6014</v>
      </c>
      <c r="K584" s="483" t="s">
        <v>6007</v>
      </c>
    </row>
    <row r="585" spans="1:11" ht="15" x14ac:dyDescent="0.25">
      <c r="A585" s="482">
        <v>6247</v>
      </c>
      <c r="B585" s="483" t="s">
        <v>984</v>
      </c>
      <c r="C585" s="483" t="s">
        <v>634</v>
      </c>
      <c r="D585" s="483" t="s">
        <v>103</v>
      </c>
      <c r="E585" s="483" t="s">
        <v>6175</v>
      </c>
      <c r="F585" s="483" t="s">
        <v>5224</v>
      </c>
      <c r="G585" s="483" t="s">
        <v>4759</v>
      </c>
      <c r="H585" s="483" t="s">
        <v>4947</v>
      </c>
      <c r="I585" s="483" t="s">
        <v>3403</v>
      </c>
      <c r="J585" s="483" t="s">
        <v>6014</v>
      </c>
      <c r="K585" s="483" t="s">
        <v>6007</v>
      </c>
    </row>
    <row r="586" spans="1:11" ht="15" x14ac:dyDescent="0.25">
      <c r="A586" s="482">
        <v>6252</v>
      </c>
      <c r="B586" s="483" t="s">
        <v>2245</v>
      </c>
      <c r="C586" s="483" t="s">
        <v>1071</v>
      </c>
      <c r="D586" s="483" t="s">
        <v>69</v>
      </c>
      <c r="E586" s="483" t="s">
        <v>6176</v>
      </c>
      <c r="F586" s="483" t="s">
        <v>5225</v>
      </c>
      <c r="G586" s="483" t="s">
        <v>4759</v>
      </c>
      <c r="H586" s="483" t="s">
        <v>4947</v>
      </c>
      <c r="I586" s="483" t="s">
        <v>61</v>
      </c>
      <c r="J586" s="483" t="s">
        <v>6008</v>
      </c>
      <c r="K586" s="483" t="s">
        <v>6007</v>
      </c>
    </row>
    <row r="587" spans="1:11" ht="15" x14ac:dyDescent="0.25">
      <c r="A587" s="482">
        <v>6261</v>
      </c>
      <c r="B587" s="483" t="s">
        <v>3690</v>
      </c>
      <c r="C587" s="483" t="s">
        <v>3461</v>
      </c>
      <c r="D587" s="483" t="s">
        <v>1074</v>
      </c>
      <c r="E587" s="483" t="s">
        <v>6178</v>
      </c>
      <c r="F587" s="483" t="s">
        <v>5227</v>
      </c>
      <c r="G587" s="483" t="s">
        <v>4761</v>
      </c>
      <c r="H587" s="483" t="s">
        <v>1689</v>
      </c>
      <c r="I587" s="483" t="s">
        <v>3408</v>
      </c>
      <c r="J587" s="483" t="s">
        <v>6009</v>
      </c>
      <c r="K587" s="483" t="s">
        <v>6011</v>
      </c>
    </row>
    <row r="588" spans="1:11" ht="15" x14ac:dyDescent="0.25">
      <c r="A588" s="482">
        <v>6264</v>
      </c>
      <c r="B588" s="483" t="s">
        <v>3691</v>
      </c>
      <c r="C588" s="483" t="s">
        <v>3447</v>
      </c>
      <c r="D588" s="483" t="s">
        <v>1074</v>
      </c>
      <c r="E588" s="483" t="s">
        <v>6178</v>
      </c>
      <c r="F588" s="483" t="s">
        <v>5227</v>
      </c>
      <c r="G588" s="483" t="s">
        <v>4761</v>
      </c>
      <c r="H588" s="483" t="s">
        <v>1689</v>
      </c>
      <c r="I588" s="483" t="s">
        <v>3408</v>
      </c>
      <c r="J588" s="483" t="s">
        <v>6009</v>
      </c>
      <c r="K588" s="483" t="s">
        <v>6011</v>
      </c>
    </row>
    <row r="589" spans="1:11" ht="15" x14ac:dyDescent="0.25">
      <c r="A589" s="482">
        <v>6267</v>
      </c>
      <c r="B589" s="483" t="s">
        <v>785</v>
      </c>
      <c r="C589" s="483" t="s">
        <v>435</v>
      </c>
      <c r="D589" s="483" t="s">
        <v>3692</v>
      </c>
      <c r="E589" s="483" t="s">
        <v>6177</v>
      </c>
      <c r="F589" s="483" t="s">
        <v>5226</v>
      </c>
      <c r="G589" s="483" t="s">
        <v>3376</v>
      </c>
      <c r="H589" s="483" t="s">
        <v>4973</v>
      </c>
      <c r="I589" s="483" t="s">
        <v>171</v>
      </c>
      <c r="J589" s="483" t="s">
        <v>6009</v>
      </c>
      <c r="K589" s="483" t="s">
        <v>6010</v>
      </c>
    </row>
    <row r="590" spans="1:11" ht="15" x14ac:dyDescent="0.25">
      <c r="A590" s="482">
        <v>6269</v>
      </c>
      <c r="B590" s="483" t="s">
        <v>2713</v>
      </c>
      <c r="C590" s="483" t="s">
        <v>597</v>
      </c>
      <c r="D590" s="483" t="s">
        <v>1074</v>
      </c>
      <c r="E590" s="483" t="s">
        <v>6178</v>
      </c>
      <c r="F590" s="483" t="s">
        <v>5227</v>
      </c>
      <c r="G590" s="483" t="s">
        <v>4761</v>
      </c>
      <c r="H590" s="483" t="s">
        <v>1689</v>
      </c>
      <c r="I590" s="483" t="s">
        <v>3408</v>
      </c>
      <c r="J590" s="483" t="s">
        <v>6009</v>
      </c>
      <c r="K590" s="483" t="s">
        <v>6011</v>
      </c>
    </row>
    <row r="591" spans="1:11" ht="15" x14ac:dyDescent="0.25">
      <c r="A591" s="482">
        <v>6270</v>
      </c>
      <c r="B591" s="483" t="s">
        <v>3693</v>
      </c>
      <c r="C591" s="483" t="s">
        <v>1357</v>
      </c>
      <c r="D591" s="483" t="s">
        <v>1028</v>
      </c>
      <c r="E591" s="483" t="s">
        <v>6178</v>
      </c>
      <c r="F591" s="483" t="s">
        <v>5227</v>
      </c>
      <c r="G591" s="483" t="s">
        <v>4761</v>
      </c>
      <c r="H591" s="483" t="s">
        <v>1689</v>
      </c>
      <c r="I591" s="483" t="s">
        <v>3408</v>
      </c>
      <c r="J591" s="483" t="s">
        <v>6016</v>
      </c>
      <c r="K591" s="483" t="s">
        <v>6011</v>
      </c>
    </row>
    <row r="592" spans="1:11" ht="15" x14ac:dyDescent="0.25">
      <c r="A592" s="482">
        <v>6274</v>
      </c>
      <c r="B592" s="483" t="s">
        <v>2587</v>
      </c>
      <c r="C592" s="483" t="s">
        <v>420</v>
      </c>
      <c r="D592" s="483" t="s">
        <v>4825</v>
      </c>
      <c r="E592" s="483" t="s">
        <v>6176</v>
      </c>
      <c r="F592" s="483" t="s">
        <v>5225</v>
      </c>
      <c r="G592" s="483" t="s">
        <v>3376</v>
      </c>
      <c r="H592" s="483" t="s">
        <v>122</v>
      </c>
      <c r="I592" s="483" t="s">
        <v>122</v>
      </c>
      <c r="J592" s="483" t="s">
        <v>6008</v>
      </c>
      <c r="K592" s="483" t="s">
        <v>6010</v>
      </c>
    </row>
    <row r="593" spans="1:11" ht="15" x14ac:dyDescent="0.25">
      <c r="A593" s="482">
        <v>6278</v>
      </c>
      <c r="B593" s="483" t="s">
        <v>1576</v>
      </c>
      <c r="C593" s="483" t="s">
        <v>1577</v>
      </c>
      <c r="D593" s="483" t="s">
        <v>72</v>
      </c>
      <c r="E593" s="483" t="s">
        <v>6175</v>
      </c>
      <c r="F593" s="483" t="s">
        <v>5224</v>
      </c>
      <c r="G593" s="483" t="s">
        <v>3376</v>
      </c>
      <c r="H593" s="483" t="s">
        <v>4964</v>
      </c>
      <c r="I593" s="483" t="s">
        <v>1889</v>
      </c>
      <c r="J593" s="483" t="s">
        <v>6014</v>
      </c>
      <c r="K593" s="483" t="s">
        <v>6010</v>
      </c>
    </row>
    <row r="594" spans="1:11" ht="15" x14ac:dyDescent="0.25">
      <c r="A594" s="482">
        <v>6299</v>
      </c>
      <c r="B594" s="483" t="s">
        <v>1261</v>
      </c>
      <c r="C594" s="483" t="s">
        <v>1146</v>
      </c>
      <c r="D594" s="483" t="s">
        <v>109</v>
      </c>
      <c r="E594" s="483" t="s">
        <v>6177</v>
      </c>
      <c r="F594" s="483" t="s">
        <v>5226</v>
      </c>
      <c r="G594" s="483" t="s">
        <v>3376</v>
      </c>
      <c r="H594" s="483" t="s">
        <v>110</v>
      </c>
      <c r="I594" s="483" t="s">
        <v>110</v>
      </c>
      <c r="J594" s="483" t="s">
        <v>6009</v>
      </c>
      <c r="K594" s="483" t="s">
        <v>6010</v>
      </c>
    </row>
    <row r="595" spans="1:11" ht="15" x14ac:dyDescent="0.25">
      <c r="A595" s="482">
        <v>6305</v>
      </c>
      <c r="B595" s="483" t="s">
        <v>2740</v>
      </c>
      <c r="C595" s="483" t="s">
        <v>231</v>
      </c>
      <c r="D595" s="483" t="s">
        <v>2416</v>
      </c>
      <c r="E595" s="483" t="s">
        <v>6174</v>
      </c>
      <c r="F595" s="483" t="s">
        <v>5223</v>
      </c>
      <c r="G595" s="483" t="s">
        <v>3376</v>
      </c>
      <c r="H595" s="483" t="s">
        <v>4950</v>
      </c>
      <c r="I595" s="483" t="s">
        <v>183</v>
      </c>
      <c r="J595" s="483" t="s">
        <v>6005</v>
      </c>
      <c r="K595" s="483" t="s">
        <v>6010</v>
      </c>
    </row>
    <row r="596" spans="1:11" ht="15" x14ac:dyDescent="0.25">
      <c r="A596" s="482">
        <v>6306</v>
      </c>
      <c r="B596" s="483" t="s">
        <v>3694</v>
      </c>
      <c r="C596" s="483" t="s">
        <v>3695</v>
      </c>
      <c r="D596" s="483" t="s">
        <v>1847</v>
      </c>
      <c r="E596" s="483" t="s">
        <v>6178</v>
      </c>
      <c r="F596" s="483" t="s">
        <v>5227</v>
      </c>
      <c r="G596" s="483" t="s">
        <v>4761</v>
      </c>
      <c r="H596" s="483" t="s">
        <v>4961</v>
      </c>
      <c r="I596" s="483" t="s">
        <v>4826</v>
      </c>
      <c r="J596" s="483" t="s">
        <v>6016</v>
      </c>
      <c r="K596" s="483" t="s">
        <v>6011</v>
      </c>
    </row>
    <row r="597" spans="1:11" ht="15" x14ac:dyDescent="0.25">
      <c r="A597" s="482">
        <v>6317</v>
      </c>
      <c r="B597" s="483" t="s">
        <v>456</v>
      </c>
      <c r="C597" s="483" t="s">
        <v>458</v>
      </c>
      <c r="D597" s="483" t="s">
        <v>1095</v>
      </c>
      <c r="E597" s="483" t="s">
        <v>6176</v>
      </c>
      <c r="F597" s="483" t="s">
        <v>5225</v>
      </c>
      <c r="G597" s="483" t="s">
        <v>3376</v>
      </c>
      <c r="H597" s="483" t="s">
        <v>4950</v>
      </c>
      <c r="I597" s="483" t="s">
        <v>183</v>
      </c>
      <c r="J597" s="483" t="s">
        <v>6008</v>
      </c>
      <c r="K597" s="483" t="s">
        <v>6010</v>
      </c>
    </row>
    <row r="598" spans="1:11" ht="15" x14ac:dyDescent="0.25">
      <c r="A598" s="482">
        <v>6328</v>
      </c>
      <c r="B598" s="483" t="s">
        <v>3696</v>
      </c>
      <c r="C598" s="483" t="s">
        <v>3697</v>
      </c>
      <c r="D598" s="483" t="s">
        <v>234</v>
      </c>
      <c r="E598" s="483" t="s">
        <v>6179</v>
      </c>
      <c r="F598" s="483" t="s">
        <v>5228</v>
      </c>
      <c r="G598" s="483" t="s">
        <v>5264</v>
      </c>
      <c r="H598" s="483" t="s">
        <v>4958</v>
      </c>
      <c r="I598" s="483" t="s">
        <v>1682</v>
      </c>
      <c r="J598" s="483" t="s">
        <v>6016</v>
      </c>
      <c r="K598" s="483" t="s">
        <v>6018</v>
      </c>
    </row>
    <row r="599" spans="1:11" ht="15" x14ac:dyDescent="0.25">
      <c r="A599" s="482">
        <v>6332</v>
      </c>
      <c r="B599" s="483" t="s">
        <v>3699</v>
      </c>
      <c r="C599" s="483" t="s">
        <v>881</v>
      </c>
      <c r="D599" s="483" t="s">
        <v>3698</v>
      </c>
      <c r="E599" s="483" t="s">
        <v>6177</v>
      </c>
      <c r="F599" s="483" t="s">
        <v>5226</v>
      </c>
      <c r="G599" s="483" t="s">
        <v>5264</v>
      </c>
      <c r="H599" s="483" t="s">
        <v>4958</v>
      </c>
      <c r="I599" s="483" t="s">
        <v>1682</v>
      </c>
      <c r="J599" s="483" t="s">
        <v>6009</v>
      </c>
      <c r="K599" s="483" t="s">
        <v>6018</v>
      </c>
    </row>
    <row r="600" spans="1:11" ht="15" x14ac:dyDescent="0.25">
      <c r="A600" s="482">
        <v>6338</v>
      </c>
      <c r="B600" s="483" t="s">
        <v>1433</v>
      </c>
      <c r="C600" s="483" t="s">
        <v>1434</v>
      </c>
      <c r="D600" s="483" t="s">
        <v>570</v>
      </c>
      <c r="E600" s="483" t="s">
        <v>6177</v>
      </c>
      <c r="F600" s="483" t="s">
        <v>5226</v>
      </c>
      <c r="G600" s="483" t="s">
        <v>3376</v>
      </c>
      <c r="H600" s="483" t="s">
        <v>4949</v>
      </c>
      <c r="I600" s="483" t="s">
        <v>1742</v>
      </c>
      <c r="J600" s="483" t="s">
        <v>6009</v>
      </c>
      <c r="K600" s="483" t="s">
        <v>6010</v>
      </c>
    </row>
    <row r="601" spans="1:11" ht="15" x14ac:dyDescent="0.25">
      <c r="A601" s="482">
        <v>6348</v>
      </c>
      <c r="B601" s="483" t="s">
        <v>1032</v>
      </c>
      <c r="C601" s="483" t="s">
        <v>1033</v>
      </c>
      <c r="D601" s="483" t="s">
        <v>570</v>
      </c>
      <c r="E601" s="483" t="s">
        <v>6177</v>
      </c>
      <c r="F601" s="483" t="s">
        <v>5226</v>
      </c>
      <c r="G601" s="483" t="s">
        <v>3376</v>
      </c>
      <c r="H601" s="483" t="s">
        <v>4949</v>
      </c>
      <c r="I601" s="483" t="s">
        <v>3564</v>
      </c>
      <c r="J601" s="483" t="s">
        <v>6009</v>
      </c>
      <c r="K601" s="483" t="s">
        <v>6010</v>
      </c>
    </row>
    <row r="602" spans="1:11" ht="15" x14ac:dyDescent="0.25">
      <c r="A602" s="482">
        <v>6350</v>
      </c>
      <c r="B602" s="483" t="s">
        <v>1860</v>
      </c>
      <c r="C602" s="483" t="s">
        <v>1861</v>
      </c>
      <c r="D602" s="483" t="s">
        <v>3395</v>
      </c>
      <c r="E602" s="483" t="s">
        <v>6181</v>
      </c>
      <c r="F602" s="483" t="s">
        <v>5230</v>
      </c>
      <c r="G602" s="483" t="s">
        <v>3376</v>
      </c>
      <c r="H602" s="483" t="s">
        <v>209</v>
      </c>
      <c r="I602" s="483" t="s">
        <v>209</v>
      </c>
      <c r="J602" s="483" t="s">
        <v>6016</v>
      </c>
      <c r="K602" s="483" t="s">
        <v>6010</v>
      </c>
    </row>
    <row r="603" spans="1:11" ht="15" x14ac:dyDescent="0.25">
      <c r="A603" s="482">
        <v>6354</v>
      </c>
      <c r="B603" s="483" t="s">
        <v>3700</v>
      </c>
      <c r="C603" s="483" t="s">
        <v>435</v>
      </c>
      <c r="D603" s="483" t="s">
        <v>1028</v>
      </c>
      <c r="E603" s="483" t="s">
        <v>6178</v>
      </c>
      <c r="F603" s="483" t="s">
        <v>5227</v>
      </c>
      <c r="G603" s="483" t="s">
        <v>4761</v>
      </c>
      <c r="H603" s="483" t="s">
        <v>4961</v>
      </c>
      <c r="I603" s="483" t="s">
        <v>3682</v>
      </c>
      <c r="J603" s="483" t="s">
        <v>6016</v>
      </c>
      <c r="K603" s="483" t="s">
        <v>6011</v>
      </c>
    </row>
    <row r="604" spans="1:11" ht="15" x14ac:dyDescent="0.25">
      <c r="A604" s="482">
        <v>6368</v>
      </c>
      <c r="B604" s="483" t="s">
        <v>1175</v>
      </c>
      <c r="C604" s="483" t="s">
        <v>1178</v>
      </c>
      <c r="D604" s="483" t="s">
        <v>54</v>
      </c>
      <c r="E604" s="483" t="s">
        <v>6176</v>
      </c>
      <c r="F604" s="483" t="s">
        <v>5225</v>
      </c>
      <c r="G604" s="483" t="s">
        <v>4765</v>
      </c>
      <c r="H604" s="483" t="s">
        <v>4982</v>
      </c>
      <c r="I604" s="483" t="s">
        <v>2308</v>
      </c>
      <c r="J604" s="483" t="s">
        <v>6008</v>
      </c>
      <c r="K604" s="483" t="s">
        <v>706</v>
      </c>
    </row>
    <row r="605" spans="1:11" ht="15" x14ac:dyDescent="0.25">
      <c r="A605" s="482">
        <v>6380</v>
      </c>
      <c r="B605" s="483" t="s">
        <v>244</v>
      </c>
      <c r="C605" s="483" t="s">
        <v>245</v>
      </c>
      <c r="D605" s="483" t="s">
        <v>3390</v>
      </c>
      <c r="E605" s="483" t="s">
        <v>6175</v>
      </c>
      <c r="F605" s="483" t="s">
        <v>5224</v>
      </c>
      <c r="G605" s="483" t="s">
        <v>3376</v>
      </c>
      <c r="H605" s="483" t="s">
        <v>4955</v>
      </c>
      <c r="I605" s="483" t="s">
        <v>3391</v>
      </c>
      <c r="J605" s="483" t="s">
        <v>6014</v>
      </c>
      <c r="K605" s="483" t="s">
        <v>6010</v>
      </c>
    </row>
    <row r="606" spans="1:11" ht="15" x14ac:dyDescent="0.25">
      <c r="A606" s="482">
        <v>6385</v>
      </c>
      <c r="B606" s="483" t="s">
        <v>1854</v>
      </c>
      <c r="C606" s="483" t="s">
        <v>592</v>
      </c>
      <c r="D606" s="483" t="s">
        <v>72</v>
      </c>
      <c r="E606" s="483" t="s">
        <v>6175</v>
      </c>
      <c r="F606" s="483" t="s">
        <v>5224</v>
      </c>
      <c r="G606" s="483" t="s">
        <v>3376</v>
      </c>
      <c r="H606" s="483" t="s">
        <v>4964</v>
      </c>
      <c r="I606" s="483" t="s">
        <v>1889</v>
      </c>
      <c r="J606" s="483" t="s">
        <v>6014</v>
      </c>
      <c r="K606" s="483" t="s">
        <v>6010</v>
      </c>
    </row>
    <row r="607" spans="1:11" ht="15" x14ac:dyDescent="0.25">
      <c r="A607" s="482">
        <v>6391</v>
      </c>
      <c r="B607" s="483" t="s">
        <v>2480</v>
      </c>
      <c r="C607" s="483" t="s">
        <v>564</v>
      </c>
      <c r="D607" s="483" t="s">
        <v>1074</v>
      </c>
      <c r="E607" s="483" t="s">
        <v>6177</v>
      </c>
      <c r="F607" s="483" t="s">
        <v>5226</v>
      </c>
      <c r="G607" s="483" t="s">
        <v>3376</v>
      </c>
      <c r="H607" s="483" t="s">
        <v>4959</v>
      </c>
      <c r="I607" s="483" t="s">
        <v>1855</v>
      </c>
      <c r="J607" s="483" t="s">
        <v>6009</v>
      </c>
      <c r="K607" s="483" t="s">
        <v>6010</v>
      </c>
    </row>
    <row r="608" spans="1:11" ht="15" x14ac:dyDescent="0.25">
      <c r="A608" s="482">
        <v>6393</v>
      </c>
      <c r="B608" s="483" t="s">
        <v>3701</v>
      </c>
      <c r="C608" s="483" t="s">
        <v>768</v>
      </c>
      <c r="D608" s="483" t="s">
        <v>4827</v>
      </c>
      <c r="E608" s="483" t="s">
        <v>6178</v>
      </c>
      <c r="F608" s="483" t="s">
        <v>5227</v>
      </c>
      <c r="G608" s="483" t="s">
        <v>4761</v>
      </c>
      <c r="H608" s="483" t="s">
        <v>4961</v>
      </c>
      <c r="I608" s="483" t="s">
        <v>3434</v>
      </c>
      <c r="J608" s="483" t="s">
        <v>6016</v>
      </c>
      <c r="K608" s="483" t="s">
        <v>6011</v>
      </c>
    </row>
    <row r="609" spans="1:11" ht="15" x14ac:dyDescent="0.25">
      <c r="A609" s="482">
        <v>6401</v>
      </c>
      <c r="B609" s="483" t="s">
        <v>3702</v>
      </c>
      <c r="C609" s="483" t="s">
        <v>1033</v>
      </c>
      <c r="D609" s="483" t="s">
        <v>4786</v>
      </c>
      <c r="E609" s="483" t="s">
        <v>6178</v>
      </c>
      <c r="F609" s="483" t="s">
        <v>5227</v>
      </c>
      <c r="G609" s="483" t="s">
        <v>4761</v>
      </c>
      <c r="H609" s="483" t="s">
        <v>4961</v>
      </c>
      <c r="I609" s="483" t="s">
        <v>3434</v>
      </c>
      <c r="J609" s="483" t="s">
        <v>6016</v>
      </c>
      <c r="K609" s="483" t="s">
        <v>6011</v>
      </c>
    </row>
    <row r="610" spans="1:11" ht="15" x14ac:dyDescent="0.25">
      <c r="A610" s="482">
        <v>6406</v>
      </c>
      <c r="B610" s="483" t="s">
        <v>1156</v>
      </c>
      <c r="C610" s="483" t="s">
        <v>170</v>
      </c>
      <c r="D610" s="483" t="s">
        <v>2098</v>
      </c>
      <c r="E610" s="483" t="s">
        <v>6175</v>
      </c>
      <c r="F610" s="483" t="s">
        <v>5224</v>
      </c>
      <c r="G610" s="483" t="s">
        <v>4759</v>
      </c>
      <c r="H610" s="483" t="s">
        <v>4947</v>
      </c>
      <c r="I610" s="483" t="s">
        <v>61</v>
      </c>
      <c r="J610" s="483" t="s">
        <v>6014</v>
      </c>
      <c r="K610" s="483" t="s">
        <v>6007</v>
      </c>
    </row>
    <row r="611" spans="1:11" ht="15" x14ac:dyDescent="0.25">
      <c r="A611" s="482">
        <v>6430</v>
      </c>
      <c r="B611" s="483" t="s">
        <v>2559</v>
      </c>
      <c r="C611" s="483" t="s">
        <v>233</v>
      </c>
      <c r="D611" s="483" t="s">
        <v>2098</v>
      </c>
      <c r="E611" s="483" t="s">
        <v>6175</v>
      </c>
      <c r="F611" s="483" t="s">
        <v>5224</v>
      </c>
      <c r="G611" s="483" t="s">
        <v>3376</v>
      </c>
      <c r="H611" s="483" t="s">
        <v>4955</v>
      </c>
      <c r="I611" s="483" t="s">
        <v>152</v>
      </c>
      <c r="J611" s="483" t="s">
        <v>6014</v>
      </c>
      <c r="K611" s="483" t="s">
        <v>6010</v>
      </c>
    </row>
    <row r="612" spans="1:11" ht="15" x14ac:dyDescent="0.25">
      <c r="A612" s="482">
        <v>6439</v>
      </c>
      <c r="B612" s="483" t="s">
        <v>2441</v>
      </c>
      <c r="C612" s="483" t="s">
        <v>204</v>
      </c>
      <c r="D612" s="483" t="s">
        <v>1847</v>
      </c>
      <c r="E612" s="483" t="s">
        <v>6178</v>
      </c>
      <c r="F612" s="483" t="s">
        <v>5227</v>
      </c>
      <c r="G612" s="483" t="s">
        <v>4761</v>
      </c>
      <c r="H612" s="483" t="s">
        <v>1689</v>
      </c>
      <c r="I612" s="483" t="s">
        <v>4828</v>
      </c>
      <c r="J612" s="483" t="s">
        <v>6016</v>
      </c>
      <c r="K612" s="483" t="s">
        <v>6011</v>
      </c>
    </row>
    <row r="613" spans="1:11" ht="15" x14ac:dyDescent="0.25">
      <c r="A613" s="482">
        <v>6449</v>
      </c>
      <c r="B613" s="483" t="s">
        <v>735</v>
      </c>
      <c r="C613" s="483" t="s">
        <v>1437</v>
      </c>
      <c r="D613" s="483" t="s">
        <v>4775</v>
      </c>
      <c r="E613" s="483" t="s">
        <v>6178</v>
      </c>
      <c r="F613" s="483" t="s">
        <v>5227</v>
      </c>
      <c r="G613" s="483" t="s">
        <v>4761</v>
      </c>
      <c r="H613" s="483" t="s">
        <v>4961</v>
      </c>
      <c r="I613" s="483" t="s">
        <v>3682</v>
      </c>
      <c r="J613" s="483" t="s">
        <v>6016</v>
      </c>
      <c r="K613" s="483" t="s">
        <v>6011</v>
      </c>
    </row>
    <row r="614" spans="1:11" ht="15" x14ac:dyDescent="0.25">
      <c r="A614" s="482">
        <v>6450</v>
      </c>
      <c r="B614" s="483" t="s">
        <v>3703</v>
      </c>
      <c r="C614" s="483" t="s">
        <v>3086</v>
      </c>
      <c r="D614" s="483" t="s">
        <v>4785</v>
      </c>
      <c r="E614" s="483" t="s">
        <v>6174</v>
      </c>
      <c r="F614" s="483" t="s">
        <v>5223</v>
      </c>
      <c r="G614" s="483" t="s">
        <v>5265</v>
      </c>
      <c r="H614" s="483" t="s">
        <v>4946</v>
      </c>
      <c r="I614" s="483" t="s">
        <v>4771</v>
      </c>
      <c r="J614" s="483" t="s">
        <v>6005</v>
      </c>
      <c r="K614" s="483" t="s">
        <v>6017</v>
      </c>
    </row>
    <row r="615" spans="1:11" ht="15" x14ac:dyDescent="0.25">
      <c r="A615" s="482">
        <v>6452</v>
      </c>
      <c r="B615" s="483" t="s">
        <v>3704</v>
      </c>
      <c r="C615" s="483" t="s">
        <v>3705</v>
      </c>
      <c r="D615" s="483" t="s">
        <v>4829</v>
      </c>
      <c r="E615" s="483" t="s">
        <v>6178</v>
      </c>
      <c r="F615" s="483" t="s">
        <v>5227</v>
      </c>
      <c r="G615" s="483" t="s">
        <v>4761</v>
      </c>
      <c r="H615" s="483" t="s">
        <v>4961</v>
      </c>
      <c r="I615" s="483" t="s">
        <v>3434</v>
      </c>
      <c r="J615" s="483" t="s">
        <v>6016</v>
      </c>
      <c r="K615" s="483" t="s">
        <v>6011</v>
      </c>
    </row>
    <row r="616" spans="1:11" ht="15" x14ac:dyDescent="0.25">
      <c r="A616" s="482">
        <v>6454</v>
      </c>
      <c r="B616" s="483" t="s">
        <v>441</v>
      </c>
      <c r="C616" s="483" t="s">
        <v>221</v>
      </c>
      <c r="D616" s="483" t="s">
        <v>72</v>
      </c>
      <c r="E616" s="483" t="s">
        <v>6175</v>
      </c>
      <c r="F616" s="483" t="s">
        <v>5224</v>
      </c>
      <c r="G616" s="483" t="s">
        <v>3376</v>
      </c>
      <c r="H616" s="483" t="s">
        <v>4964</v>
      </c>
      <c r="I616" s="483" t="s">
        <v>1889</v>
      </c>
      <c r="J616" s="483" t="s">
        <v>6014</v>
      </c>
      <c r="K616" s="483" t="s">
        <v>6010</v>
      </c>
    </row>
    <row r="617" spans="1:11" ht="15" x14ac:dyDescent="0.25">
      <c r="A617" s="482">
        <v>6457</v>
      </c>
      <c r="B617" s="483" t="s">
        <v>3706</v>
      </c>
      <c r="C617" s="483" t="s">
        <v>3707</v>
      </c>
      <c r="D617" s="483" t="s">
        <v>4775</v>
      </c>
      <c r="E617" s="483" t="s">
        <v>6178</v>
      </c>
      <c r="F617" s="483" t="s">
        <v>5227</v>
      </c>
      <c r="G617" s="483" t="s">
        <v>4761</v>
      </c>
      <c r="H617" s="483" t="s">
        <v>1689</v>
      </c>
      <c r="I617" s="483" t="s">
        <v>5423</v>
      </c>
      <c r="J617" s="483" t="s">
        <v>6016</v>
      </c>
      <c r="K617" s="483" t="s">
        <v>6011</v>
      </c>
    </row>
    <row r="618" spans="1:11" ht="15" x14ac:dyDescent="0.25">
      <c r="A618" s="482">
        <v>6461</v>
      </c>
      <c r="B618" s="483" t="s">
        <v>362</v>
      </c>
      <c r="C618" s="483" t="s">
        <v>147</v>
      </c>
      <c r="D618" s="483" t="s">
        <v>2463</v>
      </c>
      <c r="E618" s="483" t="s">
        <v>6176</v>
      </c>
      <c r="F618" s="483" t="s">
        <v>5225</v>
      </c>
      <c r="G618" s="483" t="s">
        <v>3376</v>
      </c>
      <c r="H618" s="483" t="s">
        <v>4948</v>
      </c>
      <c r="I618" s="483" t="s">
        <v>933</v>
      </c>
      <c r="J618" s="483" t="s">
        <v>6008</v>
      </c>
      <c r="K618" s="483" t="s">
        <v>6010</v>
      </c>
    </row>
    <row r="619" spans="1:11" ht="15" x14ac:dyDescent="0.25">
      <c r="A619" s="482">
        <v>6467</v>
      </c>
      <c r="B619" s="483" t="s">
        <v>3708</v>
      </c>
      <c r="C619" s="483" t="s">
        <v>273</v>
      </c>
      <c r="D619" s="483" t="s">
        <v>1847</v>
      </c>
      <c r="E619" s="483" t="s">
        <v>6178</v>
      </c>
      <c r="F619" s="483" t="s">
        <v>5227</v>
      </c>
      <c r="G619" s="483" t="s">
        <v>4761</v>
      </c>
      <c r="H619" s="483" t="s">
        <v>4961</v>
      </c>
      <c r="I619" s="483" t="s">
        <v>3682</v>
      </c>
      <c r="J619" s="483" t="s">
        <v>6016</v>
      </c>
      <c r="K619" s="483" t="s">
        <v>6011</v>
      </c>
    </row>
    <row r="620" spans="1:11" ht="15" x14ac:dyDescent="0.25">
      <c r="A620" s="482">
        <v>6470</v>
      </c>
      <c r="B620" s="483" t="s">
        <v>2790</v>
      </c>
      <c r="C620" s="483" t="s">
        <v>3334</v>
      </c>
      <c r="D620" s="483" t="s">
        <v>2098</v>
      </c>
      <c r="E620" s="483" t="s">
        <v>6175</v>
      </c>
      <c r="F620" s="483" t="s">
        <v>5224</v>
      </c>
      <c r="G620" s="483" t="s">
        <v>4759</v>
      </c>
      <c r="H620" s="483" t="s">
        <v>4947</v>
      </c>
      <c r="I620" s="483" t="s">
        <v>43</v>
      </c>
      <c r="J620" s="483" t="s">
        <v>6014</v>
      </c>
      <c r="K620" s="483" t="s">
        <v>6007</v>
      </c>
    </row>
    <row r="621" spans="1:11" ht="15" x14ac:dyDescent="0.25">
      <c r="A621" s="482">
        <v>6483</v>
      </c>
      <c r="B621" s="483" t="s">
        <v>2224</v>
      </c>
      <c r="C621" s="483" t="s">
        <v>2032</v>
      </c>
      <c r="D621" s="483" t="s">
        <v>412</v>
      </c>
      <c r="E621" s="483" t="s">
        <v>6175</v>
      </c>
      <c r="F621" s="483" t="s">
        <v>5224</v>
      </c>
      <c r="G621" s="483" t="s">
        <v>4759</v>
      </c>
      <c r="H621" s="483" t="s">
        <v>4953</v>
      </c>
      <c r="I621" s="483" t="s">
        <v>1762</v>
      </c>
      <c r="J621" s="483" t="s">
        <v>6016</v>
      </c>
      <c r="K621" s="483" t="s">
        <v>6007</v>
      </c>
    </row>
    <row r="622" spans="1:11" ht="15" x14ac:dyDescent="0.25">
      <c r="A622" s="482">
        <v>6487</v>
      </c>
      <c r="B622" s="483" t="s">
        <v>136</v>
      </c>
      <c r="C622" s="483" t="s">
        <v>138</v>
      </c>
      <c r="D622" s="483" t="s">
        <v>69</v>
      </c>
      <c r="E622" s="483" t="s">
        <v>6176</v>
      </c>
      <c r="F622" s="483" t="s">
        <v>5225</v>
      </c>
      <c r="G622" s="483" t="s">
        <v>4759</v>
      </c>
      <c r="H622" s="483" t="s">
        <v>65</v>
      </c>
      <c r="I622" s="483" t="s">
        <v>65</v>
      </c>
      <c r="J622" s="483" t="s">
        <v>6008</v>
      </c>
      <c r="K622" s="483" t="s">
        <v>6007</v>
      </c>
    </row>
    <row r="623" spans="1:11" ht="15" x14ac:dyDescent="0.25">
      <c r="A623" s="482">
        <v>6488</v>
      </c>
      <c r="B623" s="483" t="s">
        <v>1356</v>
      </c>
      <c r="C623" s="483" t="s">
        <v>564</v>
      </c>
      <c r="D623" s="483" t="s">
        <v>2098</v>
      </c>
      <c r="E623" s="483" t="s">
        <v>6175</v>
      </c>
      <c r="F623" s="483" t="s">
        <v>5224</v>
      </c>
      <c r="G623" s="483" t="s">
        <v>3376</v>
      </c>
      <c r="H623" s="483" t="s">
        <v>4962</v>
      </c>
      <c r="I623" s="483" t="s">
        <v>258</v>
      </c>
      <c r="J623" s="483" t="s">
        <v>6014</v>
      </c>
      <c r="K623" s="483" t="s">
        <v>6010</v>
      </c>
    </row>
    <row r="624" spans="1:11" ht="15" x14ac:dyDescent="0.25">
      <c r="A624" s="482">
        <v>6501</v>
      </c>
      <c r="B624" s="483" t="s">
        <v>1920</v>
      </c>
      <c r="C624" s="483" t="s">
        <v>1921</v>
      </c>
      <c r="D624" s="483" t="s">
        <v>103</v>
      </c>
      <c r="E624" s="483" t="s">
        <v>6175</v>
      </c>
      <c r="F624" s="483" t="s">
        <v>5224</v>
      </c>
      <c r="G624" s="483" t="s">
        <v>4759</v>
      </c>
      <c r="H624" s="483" t="s">
        <v>4947</v>
      </c>
      <c r="I624" s="483" t="s">
        <v>61</v>
      </c>
      <c r="J624" s="483" t="s">
        <v>6014</v>
      </c>
      <c r="K624" s="483" t="s">
        <v>6007</v>
      </c>
    </row>
    <row r="625" spans="1:11" ht="15" x14ac:dyDescent="0.25">
      <c r="A625" s="482">
        <v>6516</v>
      </c>
      <c r="B625" s="483" t="s">
        <v>2471</v>
      </c>
      <c r="C625" s="483" t="s">
        <v>2472</v>
      </c>
      <c r="D625" s="483" t="s">
        <v>2098</v>
      </c>
      <c r="E625" s="483" t="s">
        <v>6175</v>
      </c>
      <c r="F625" s="483" t="s">
        <v>5224</v>
      </c>
      <c r="G625" s="483" t="s">
        <v>4759</v>
      </c>
      <c r="H625" s="483" t="s">
        <v>4947</v>
      </c>
      <c r="I625" s="483" t="s">
        <v>3403</v>
      </c>
      <c r="J625" s="483" t="s">
        <v>6014</v>
      </c>
      <c r="K625" s="483" t="s">
        <v>6007</v>
      </c>
    </row>
    <row r="626" spans="1:11" ht="15" x14ac:dyDescent="0.25">
      <c r="A626" s="482">
        <v>6525</v>
      </c>
      <c r="B626" s="483" t="s">
        <v>1910</v>
      </c>
      <c r="C626" s="483" t="s">
        <v>1911</v>
      </c>
      <c r="D626" s="483" t="s">
        <v>747</v>
      </c>
      <c r="E626" s="483" t="s">
        <v>6175</v>
      </c>
      <c r="F626" s="483" t="s">
        <v>5224</v>
      </c>
      <c r="G626" s="483" t="s">
        <v>4759</v>
      </c>
      <c r="H626" s="483" t="s">
        <v>4947</v>
      </c>
      <c r="I626" s="483" t="s">
        <v>61</v>
      </c>
      <c r="J626" s="483" t="s">
        <v>6014</v>
      </c>
      <c r="K626" s="483" t="s">
        <v>6007</v>
      </c>
    </row>
    <row r="627" spans="1:11" ht="15" x14ac:dyDescent="0.25">
      <c r="A627" s="482">
        <v>6528</v>
      </c>
      <c r="B627" s="483" t="s">
        <v>3709</v>
      </c>
      <c r="C627" s="483" t="s">
        <v>1392</v>
      </c>
      <c r="D627" s="483" t="s">
        <v>103</v>
      </c>
      <c r="E627" s="483" t="s">
        <v>6175</v>
      </c>
      <c r="F627" s="483" t="s">
        <v>5224</v>
      </c>
      <c r="G627" s="483" t="s">
        <v>4759</v>
      </c>
      <c r="H627" s="483" t="s">
        <v>4947</v>
      </c>
      <c r="I627" s="483" t="s">
        <v>61</v>
      </c>
      <c r="J627" s="483" t="s">
        <v>6014</v>
      </c>
      <c r="K627" s="483" t="s">
        <v>6007</v>
      </c>
    </row>
    <row r="628" spans="1:11" ht="15" x14ac:dyDescent="0.25">
      <c r="A628" s="482">
        <v>6539</v>
      </c>
      <c r="B628" s="483" t="s">
        <v>40</v>
      </c>
      <c r="C628" s="483" t="s">
        <v>41</v>
      </c>
      <c r="D628" s="483" t="s">
        <v>2098</v>
      </c>
      <c r="E628" s="483" t="s">
        <v>6175</v>
      </c>
      <c r="F628" s="483" t="s">
        <v>5224</v>
      </c>
      <c r="G628" s="483" t="s">
        <v>4759</v>
      </c>
      <c r="H628" s="483" t="s">
        <v>4947</v>
      </c>
      <c r="I628" s="483" t="s">
        <v>43</v>
      </c>
      <c r="J628" s="483" t="s">
        <v>6014</v>
      </c>
      <c r="K628" s="483" t="s">
        <v>6007</v>
      </c>
    </row>
    <row r="629" spans="1:11" ht="15" x14ac:dyDescent="0.25">
      <c r="A629" s="482">
        <v>6549</v>
      </c>
      <c r="B629" s="483" t="s">
        <v>154</v>
      </c>
      <c r="C629" s="483" t="s">
        <v>155</v>
      </c>
      <c r="D629" s="483" t="s">
        <v>103</v>
      </c>
      <c r="E629" s="483" t="s">
        <v>6175</v>
      </c>
      <c r="F629" s="483" t="s">
        <v>5224</v>
      </c>
      <c r="G629" s="483" t="s">
        <v>4761</v>
      </c>
      <c r="H629" s="483" t="s">
        <v>4961</v>
      </c>
      <c r="I629" s="483" t="s">
        <v>3687</v>
      </c>
      <c r="J629" s="483" t="s">
        <v>6014</v>
      </c>
      <c r="K629" s="483" t="s">
        <v>6011</v>
      </c>
    </row>
    <row r="630" spans="1:11" ht="15" x14ac:dyDescent="0.25">
      <c r="A630" s="482">
        <v>6568</v>
      </c>
      <c r="B630" s="483" t="s">
        <v>3710</v>
      </c>
      <c r="C630" s="483" t="s">
        <v>3711</v>
      </c>
      <c r="D630" s="483" t="s">
        <v>3712</v>
      </c>
      <c r="E630" s="483" t="s">
        <v>6176</v>
      </c>
      <c r="F630" s="483" t="s">
        <v>5225</v>
      </c>
      <c r="G630" s="483" t="s">
        <v>5265</v>
      </c>
      <c r="H630" s="483" t="s">
        <v>4979</v>
      </c>
      <c r="I630" s="483" t="s">
        <v>3625</v>
      </c>
      <c r="J630" s="483" t="s">
        <v>6008</v>
      </c>
      <c r="K630" s="483" t="s">
        <v>6017</v>
      </c>
    </row>
    <row r="631" spans="1:11" ht="15" x14ac:dyDescent="0.25">
      <c r="A631" s="482">
        <v>6571</v>
      </c>
      <c r="B631" s="483" t="s">
        <v>3713</v>
      </c>
      <c r="C631" s="483" t="s">
        <v>2574</v>
      </c>
      <c r="D631" s="483" t="s">
        <v>3714</v>
      </c>
      <c r="E631" s="483" t="s">
        <v>6178</v>
      </c>
      <c r="F631" s="483" t="s">
        <v>5227</v>
      </c>
      <c r="G631" s="483" t="s">
        <v>5265</v>
      </c>
      <c r="H631" s="483" t="s">
        <v>4956</v>
      </c>
      <c r="I631" s="483" t="s">
        <v>55</v>
      </c>
      <c r="J631" s="483" t="s">
        <v>6008</v>
      </c>
      <c r="K631" s="483" t="s">
        <v>6017</v>
      </c>
    </row>
    <row r="632" spans="1:11" ht="15" x14ac:dyDescent="0.25">
      <c r="A632" s="482">
        <v>6572</v>
      </c>
      <c r="B632" s="483" t="s">
        <v>1841</v>
      </c>
      <c r="C632" s="483" t="s">
        <v>1211</v>
      </c>
      <c r="D632" s="483" t="s">
        <v>1821</v>
      </c>
      <c r="E632" s="483" t="s">
        <v>6177</v>
      </c>
      <c r="F632" s="483" t="s">
        <v>5226</v>
      </c>
      <c r="G632" s="483" t="s">
        <v>4766</v>
      </c>
      <c r="H632" s="483" t="s">
        <v>4959</v>
      </c>
      <c r="I632" s="483" t="s">
        <v>203</v>
      </c>
      <c r="J632" s="483" t="s">
        <v>6009</v>
      </c>
      <c r="K632" s="483" t="s">
        <v>4766</v>
      </c>
    </row>
    <row r="633" spans="1:11" ht="15" x14ac:dyDescent="0.25">
      <c r="A633" s="482">
        <v>6574</v>
      </c>
      <c r="B633" s="483" t="s">
        <v>698</v>
      </c>
      <c r="C633" s="483" t="s">
        <v>137</v>
      </c>
      <c r="D633" s="483" t="s">
        <v>2098</v>
      </c>
      <c r="E633" s="483" t="s">
        <v>6175</v>
      </c>
      <c r="F633" s="483" t="s">
        <v>5224</v>
      </c>
      <c r="G633" s="483" t="s">
        <v>4759</v>
      </c>
      <c r="H633" s="483" t="s">
        <v>4947</v>
      </c>
      <c r="I633" s="483" t="s">
        <v>5816</v>
      </c>
      <c r="J633" s="483" t="s">
        <v>6014</v>
      </c>
      <c r="K633" s="483" t="s">
        <v>6007</v>
      </c>
    </row>
    <row r="634" spans="1:11" ht="15" x14ac:dyDescent="0.25">
      <c r="A634" s="482">
        <v>6579</v>
      </c>
      <c r="B634" s="483" t="s">
        <v>226</v>
      </c>
      <c r="C634" s="483" t="s">
        <v>227</v>
      </c>
      <c r="D634" s="483" t="s">
        <v>2098</v>
      </c>
      <c r="E634" s="483" t="s">
        <v>6175</v>
      </c>
      <c r="F634" s="483" t="s">
        <v>5224</v>
      </c>
      <c r="G634" s="483" t="s">
        <v>3376</v>
      </c>
      <c r="H634" s="483" t="s">
        <v>4955</v>
      </c>
      <c r="I634" s="483" t="s">
        <v>152</v>
      </c>
      <c r="J634" s="483" t="s">
        <v>6014</v>
      </c>
      <c r="K634" s="483" t="s">
        <v>6010</v>
      </c>
    </row>
    <row r="635" spans="1:11" ht="15" x14ac:dyDescent="0.25">
      <c r="A635" s="482">
        <v>6583</v>
      </c>
      <c r="B635" s="483" t="s">
        <v>3715</v>
      </c>
      <c r="C635" s="483" t="s">
        <v>336</v>
      </c>
      <c r="D635" s="483" t="s">
        <v>4830</v>
      </c>
      <c r="E635" s="483" t="s">
        <v>6178</v>
      </c>
      <c r="F635" s="483" t="s">
        <v>5227</v>
      </c>
      <c r="G635" s="483" t="s">
        <v>4761</v>
      </c>
      <c r="H635" s="483" t="s">
        <v>4961</v>
      </c>
      <c r="I635" s="483" t="s">
        <v>4831</v>
      </c>
      <c r="J635" s="483" t="s">
        <v>6005</v>
      </c>
      <c r="K635" s="483" t="s">
        <v>6011</v>
      </c>
    </row>
    <row r="636" spans="1:11" ht="15" x14ac:dyDescent="0.25">
      <c r="A636" s="482">
        <v>6589</v>
      </c>
      <c r="B636" s="483" t="s">
        <v>3335</v>
      </c>
      <c r="C636" s="483" t="s">
        <v>281</v>
      </c>
      <c r="D636" s="483" t="s">
        <v>961</v>
      </c>
      <c r="E636" s="483" t="s">
        <v>6176</v>
      </c>
      <c r="F636" s="483" t="s">
        <v>5225</v>
      </c>
      <c r="G636" s="483" t="s">
        <v>5265</v>
      </c>
      <c r="H636" s="483" t="s">
        <v>4965</v>
      </c>
      <c r="I636" s="483" t="s">
        <v>1395</v>
      </c>
      <c r="J636" s="483" t="s">
        <v>6008</v>
      </c>
      <c r="K636" s="483" t="s">
        <v>6017</v>
      </c>
    </row>
    <row r="637" spans="1:11" ht="15" x14ac:dyDescent="0.25">
      <c r="A637" s="482">
        <v>6604</v>
      </c>
      <c r="B637" s="483" t="s">
        <v>3716</v>
      </c>
      <c r="C637" s="483" t="s">
        <v>627</v>
      </c>
      <c r="D637" s="483" t="s">
        <v>3414</v>
      </c>
      <c r="E637" s="483" t="s">
        <v>6178</v>
      </c>
      <c r="F637" s="483" t="s">
        <v>5227</v>
      </c>
      <c r="G637" s="483" t="s">
        <v>4761</v>
      </c>
      <c r="H637" s="483" t="s">
        <v>1689</v>
      </c>
      <c r="I637" s="483" t="s">
        <v>4832</v>
      </c>
      <c r="J637" s="483" t="s">
        <v>6016</v>
      </c>
      <c r="K637" s="483" t="s">
        <v>6011</v>
      </c>
    </row>
    <row r="638" spans="1:11" ht="15" x14ac:dyDescent="0.25">
      <c r="A638" s="482">
        <v>6608</v>
      </c>
      <c r="B638" s="483" t="s">
        <v>1378</v>
      </c>
      <c r="C638" s="483" t="s">
        <v>1379</v>
      </c>
      <c r="D638" s="483" t="s">
        <v>747</v>
      </c>
      <c r="E638" s="483" t="s">
        <v>6175</v>
      </c>
      <c r="F638" s="483" t="s">
        <v>5224</v>
      </c>
      <c r="G638" s="483" t="s">
        <v>4759</v>
      </c>
      <c r="H638" s="483" t="s">
        <v>4947</v>
      </c>
      <c r="I638" s="483" t="s">
        <v>84</v>
      </c>
      <c r="J638" s="483" t="s">
        <v>6014</v>
      </c>
      <c r="K638" s="483" t="s">
        <v>6007</v>
      </c>
    </row>
    <row r="639" spans="1:11" ht="15" x14ac:dyDescent="0.25">
      <c r="A639" s="482">
        <v>6629</v>
      </c>
      <c r="B639" s="483" t="s">
        <v>1721</v>
      </c>
      <c r="C639" s="483" t="s">
        <v>1722</v>
      </c>
      <c r="D639" s="483" t="s">
        <v>747</v>
      </c>
      <c r="E639" s="483" t="s">
        <v>6178</v>
      </c>
      <c r="F639" s="483" t="s">
        <v>5227</v>
      </c>
      <c r="G639" s="483" t="s">
        <v>4768</v>
      </c>
      <c r="H639" s="483" t="s">
        <v>4946</v>
      </c>
      <c r="I639" s="483" t="s">
        <v>1723</v>
      </c>
      <c r="J639" s="483" t="s">
        <v>6014</v>
      </c>
      <c r="K639" s="483" t="s">
        <v>416</v>
      </c>
    </row>
    <row r="640" spans="1:11" ht="15" x14ac:dyDescent="0.25">
      <c r="A640" s="482">
        <v>6631</v>
      </c>
      <c r="B640" s="483" t="s">
        <v>2037</v>
      </c>
      <c r="C640" s="483" t="s">
        <v>1374</v>
      </c>
      <c r="D640" s="483" t="s">
        <v>570</v>
      </c>
      <c r="E640" s="483" t="s">
        <v>6177</v>
      </c>
      <c r="F640" s="483" t="s">
        <v>5226</v>
      </c>
      <c r="G640" s="483" t="s">
        <v>3376</v>
      </c>
      <c r="H640" s="483" t="s">
        <v>4957</v>
      </c>
      <c r="I640" s="483" t="s">
        <v>3392</v>
      </c>
      <c r="J640" s="483" t="s">
        <v>6009</v>
      </c>
      <c r="K640" s="483" t="s">
        <v>6010</v>
      </c>
    </row>
    <row r="641" spans="1:11" ht="15" x14ac:dyDescent="0.25">
      <c r="A641" s="482">
        <v>6638</v>
      </c>
      <c r="B641" s="483" t="s">
        <v>259</v>
      </c>
      <c r="C641" s="483" t="s">
        <v>260</v>
      </c>
      <c r="D641" s="483" t="s">
        <v>54</v>
      </c>
      <c r="E641" s="483" t="s">
        <v>6176</v>
      </c>
      <c r="F641" s="483" t="s">
        <v>5225</v>
      </c>
      <c r="G641" s="483" t="s">
        <v>5265</v>
      </c>
      <c r="H641" s="483" t="s">
        <v>4956</v>
      </c>
      <c r="I641" s="483" t="s">
        <v>55</v>
      </c>
      <c r="J641" s="483" t="s">
        <v>6008</v>
      </c>
      <c r="K641" s="483" t="s">
        <v>6017</v>
      </c>
    </row>
    <row r="642" spans="1:11" ht="15" x14ac:dyDescent="0.25">
      <c r="A642" s="482">
        <v>6647</v>
      </c>
      <c r="B642" s="483" t="s">
        <v>2585</v>
      </c>
      <c r="C642" s="483" t="s">
        <v>1403</v>
      </c>
      <c r="D642" s="483" t="s">
        <v>1174</v>
      </c>
      <c r="E642" s="483" t="s">
        <v>6177</v>
      </c>
      <c r="F642" s="483" t="s">
        <v>5226</v>
      </c>
      <c r="G642" s="483" t="s">
        <v>3376</v>
      </c>
      <c r="H642" s="483" t="s">
        <v>4948</v>
      </c>
      <c r="I642" s="483" t="s">
        <v>933</v>
      </c>
      <c r="J642" s="483" t="s">
        <v>6009</v>
      </c>
      <c r="K642" s="483" t="s">
        <v>6010</v>
      </c>
    </row>
    <row r="643" spans="1:11" ht="15" x14ac:dyDescent="0.25">
      <c r="A643" s="482">
        <v>6652</v>
      </c>
      <c r="B643" s="483" t="s">
        <v>428</v>
      </c>
      <c r="C643" s="483" t="s">
        <v>432</v>
      </c>
      <c r="D643" s="483" t="s">
        <v>72</v>
      </c>
      <c r="E643" s="483" t="s">
        <v>6175</v>
      </c>
      <c r="F643" s="483" t="s">
        <v>5224</v>
      </c>
      <c r="G643" s="483" t="s">
        <v>3376</v>
      </c>
      <c r="H643" s="483" t="s">
        <v>4955</v>
      </c>
      <c r="I643" s="483" t="s">
        <v>3388</v>
      </c>
      <c r="J643" s="483" t="s">
        <v>6014</v>
      </c>
      <c r="K643" s="483" t="s">
        <v>6010</v>
      </c>
    </row>
    <row r="644" spans="1:11" ht="15" x14ac:dyDescent="0.25">
      <c r="A644" s="482">
        <v>6656</v>
      </c>
      <c r="B644" s="483" t="s">
        <v>2434</v>
      </c>
      <c r="C644" s="483" t="s">
        <v>728</v>
      </c>
      <c r="D644" s="483" t="s">
        <v>103</v>
      </c>
      <c r="E644" s="483" t="s">
        <v>6175</v>
      </c>
      <c r="F644" s="483" t="s">
        <v>5224</v>
      </c>
      <c r="G644" s="483" t="s">
        <v>4759</v>
      </c>
      <c r="H644" s="483" t="s">
        <v>4947</v>
      </c>
      <c r="I644" s="483" t="s">
        <v>836</v>
      </c>
      <c r="J644" s="483" t="s">
        <v>6014</v>
      </c>
      <c r="K644" s="483" t="s">
        <v>6007</v>
      </c>
    </row>
    <row r="645" spans="1:11" ht="15" x14ac:dyDescent="0.25">
      <c r="A645" s="482">
        <v>6658</v>
      </c>
      <c r="B645" s="483" t="s">
        <v>807</v>
      </c>
      <c r="C645" s="483" t="s">
        <v>3215</v>
      </c>
      <c r="D645" s="483" t="s">
        <v>3394</v>
      </c>
      <c r="E645" s="483" t="s">
        <v>6177</v>
      </c>
      <c r="F645" s="483" t="s">
        <v>5226</v>
      </c>
      <c r="G645" s="483" t="s">
        <v>3376</v>
      </c>
      <c r="H645" s="483" t="s">
        <v>4954</v>
      </c>
      <c r="I645" s="483" t="s">
        <v>143</v>
      </c>
      <c r="J645" s="483" t="s">
        <v>6009</v>
      </c>
      <c r="K645" s="483" t="s">
        <v>6010</v>
      </c>
    </row>
    <row r="646" spans="1:11" ht="15" x14ac:dyDescent="0.25">
      <c r="A646" s="482">
        <v>6669</v>
      </c>
      <c r="B646" s="483" t="s">
        <v>1824</v>
      </c>
      <c r="C646" s="483" t="s">
        <v>306</v>
      </c>
      <c r="D646" s="483" t="s">
        <v>882</v>
      </c>
      <c r="E646" s="483" t="s">
        <v>6176</v>
      </c>
      <c r="F646" s="483" t="s">
        <v>5225</v>
      </c>
      <c r="G646" s="483" t="s">
        <v>3376</v>
      </c>
      <c r="H646" s="483" t="s">
        <v>122</v>
      </c>
      <c r="I646" s="483" t="s">
        <v>122</v>
      </c>
      <c r="J646" s="483" t="s">
        <v>6008</v>
      </c>
      <c r="K646" s="483" t="s">
        <v>6010</v>
      </c>
    </row>
    <row r="647" spans="1:11" ht="15" x14ac:dyDescent="0.25">
      <c r="A647" s="482">
        <v>6671</v>
      </c>
      <c r="B647" s="483" t="s">
        <v>70</v>
      </c>
      <c r="C647" s="483" t="s">
        <v>71</v>
      </c>
      <c r="D647" s="483" t="s">
        <v>72</v>
      </c>
      <c r="E647" s="483" t="s">
        <v>6175</v>
      </c>
      <c r="F647" s="483" t="s">
        <v>5224</v>
      </c>
      <c r="G647" s="483" t="s">
        <v>3376</v>
      </c>
      <c r="H647" s="483" t="s">
        <v>4964</v>
      </c>
      <c r="I647" s="483" t="s">
        <v>1889</v>
      </c>
      <c r="J647" s="483" t="s">
        <v>6014</v>
      </c>
      <c r="K647" s="483" t="s">
        <v>6010</v>
      </c>
    </row>
    <row r="648" spans="1:11" ht="15" x14ac:dyDescent="0.25">
      <c r="A648" s="482">
        <v>6676</v>
      </c>
      <c r="B648" s="483" t="s">
        <v>1361</v>
      </c>
      <c r="C648" s="483" t="s">
        <v>686</v>
      </c>
      <c r="D648" s="483" t="s">
        <v>570</v>
      </c>
      <c r="E648" s="483" t="s">
        <v>6177</v>
      </c>
      <c r="F648" s="483" t="s">
        <v>5226</v>
      </c>
      <c r="G648" s="483" t="s">
        <v>3376</v>
      </c>
      <c r="H648" s="483" t="s">
        <v>4969</v>
      </c>
      <c r="I648" s="483" t="s">
        <v>1319</v>
      </c>
      <c r="J648" s="483" t="s">
        <v>6009</v>
      </c>
      <c r="K648" s="483" t="s">
        <v>6010</v>
      </c>
    </row>
    <row r="649" spans="1:11" ht="15" x14ac:dyDescent="0.25">
      <c r="A649" s="482">
        <v>6678</v>
      </c>
      <c r="B649" s="483" t="s">
        <v>1858</v>
      </c>
      <c r="C649" s="483" t="s">
        <v>1859</v>
      </c>
      <c r="D649" s="483" t="s">
        <v>54</v>
      </c>
      <c r="E649" s="483" t="s">
        <v>6176</v>
      </c>
      <c r="F649" s="483" t="s">
        <v>5225</v>
      </c>
      <c r="G649" s="483" t="s">
        <v>4765</v>
      </c>
      <c r="H649" s="483" t="s">
        <v>4982</v>
      </c>
      <c r="I649" s="483" t="s">
        <v>2308</v>
      </c>
      <c r="J649" s="483" t="s">
        <v>6008</v>
      </c>
      <c r="K649" s="483" t="s">
        <v>706</v>
      </c>
    </row>
    <row r="650" spans="1:11" ht="15" x14ac:dyDescent="0.25">
      <c r="A650" s="482">
        <v>6685</v>
      </c>
      <c r="B650" s="483" t="s">
        <v>1062</v>
      </c>
      <c r="C650" s="483" t="s">
        <v>1063</v>
      </c>
      <c r="D650" s="483" t="s">
        <v>103</v>
      </c>
      <c r="E650" s="483" t="s">
        <v>6175</v>
      </c>
      <c r="F650" s="483" t="s">
        <v>5224</v>
      </c>
      <c r="G650" s="483" t="s">
        <v>4761</v>
      </c>
      <c r="H650" s="483" t="s">
        <v>4961</v>
      </c>
      <c r="I650" s="483" t="s">
        <v>6432</v>
      </c>
      <c r="J650" s="483" t="s">
        <v>6014</v>
      </c>
      <c r="K650" s="483" t="s">
        <v>6011</v>
      </c>
    </row>
    <row r="651" spans="1:11" ht="15" x14ac:dyDescent="0.25">
      <c r="A651" s="482">
        <v>6688</v>
      </c>
      <c r="B651" s="483" t="s">
        <v>591</v>
      </c>
      <c r="C651" s="483" t="s">
        <v>592</v>
      </c>
      <c r="D651" s="483" t="s">
        <v>103</v>
      </c>
      <c r="E651" s="483" t="s">
        <v>6175</v>
      </c>
      <c r="F651" s="483" t="s">
        <v>5224</v>
      </c>
      <c r="G651" s="483" t="s">
        <v>4759</v>
      </c>
      <c r="H651" s="483" t="s">
        <v>65</v>
      </c>
      <c r="I651" s="483" t="s">
        <v>65</v>
      </c>
      <c r="J651" s="483" t="s">
        <v>6014</v>
      </c>
      <c r="K651" s="483" t="s">
        <v>6007</v>
      </c>
    </row>
    <row r="652" spans="1:11" ht="15" x14ac:dyDescent="0.25">
      <c r="A652" s="482">
        <v>6691</v>
      </c>
      <c r="B652" s="483" t="s">
        <v>2015</v>
      </c>
      <c r="C652" s="483" t="s">
        <v>1774</v>
      </c>
      <c r="D652" s="483" t="s">
        <v>1847</v>
      </c>
      <c r="E652" s="483" t="s">
        <v>6178</v>
      </c>
      <c r="F652" s="483" t="s">
        <v>5227</v>
      </c>
      <c r="G652" s="483" t="s">
        <v>4761</v>
      </c>
      <c r="H652" s="483" t="s">
        <v>4961</v>
      </c>
      <c r="I652" s="483" t="s">
        <v>3682</v>
      </c>
      <c r="J652" s="483" t="s">
        <v>6016</v>
      </c>
      <c r="K652" s="483" t="s">
        <v>6011</v>
      </c>
    </row>
    <row r="653" spans="1:11" ht="15" x14ac:dyDescent="0.25">
      <c r="A653" s="482">
        <v>6699</v>
      </c>
      <c r="B653" s="483" t="s">
        <v>2381</v>
      </c>
      <c r="C653" s="483" t="s">
        <v>1392</v>
      </c>
      <c r="D653" s="483" t="s">
        <v>2098</v>
      </c>
      <c r="E653" s="483" t="s">
        <v>6175</v>
      </c>
      <c r="F653" s="483" t="s">
        <v>5224</v>
      </c>
      <c r="G653" s="483" t="s">
        <v>3376</v>
      </c>
      <c r="H653" s="483" t="s">
        <v>4962</v>
      </c>
      <c r="I653" s="483" t="s">
        <v>258</v>
      </c>
      <c r="J653" s="483" t="s">
        <v>6014</v>
      </c>
      <c r="K653" s="483" t="s">
        <v>6010</v>
      </c>
    </row>
    <row r="654" spans="1:11" ht="15" x14ac:dyDescent="0.25">
      <c r="A654" s="482">
        <v>6701</v>
      </c>
      <c r="B654" s="483" t="s">
        <v>528</v>
      </c>
      <c r="C654" s="483" t="s">
        <v>529</v>
      </c>
      <c r="D654" s="483" t="s">
        <v>3712</v>
      </c>
      <c r="E654" s="483" t="s">
        <v>6176</v>
      </c>
      <c r="F654" s="483" t="s">
        <v>5225</v>
      </c>
      <c r="G654" s="483" t="s">
        <v>5265</v>
      </c>
      <c r="H654" s="483" t="s">
        <v>4979</v>
      </c>
      <c r="I654" s="483" t="s">
        <v>3625</v>
      </c>
      <c r="J654" s="483" t="s">
        <v>6008</v>
      </c>
      <c r="K654" s="483" t="s">
        <v>6017</v>
      </c>
    </row>
    <row r="655" spans="1:11" ht="15" x14ac:dyDescent="0.25">
      <c r="A655" s="482">
        <v>6717</v>
      </c>
      <c r="B655" s="483" t="s">
        <v>3718</v>
      </c>
      <c r="C655" s="483" t="s">
        <v>1771</v>
      </c>
      <c r="D655" s="483" t="s">
        <v>4833</v>
      </c>
      <c r="E655" s="483" t="s">
        <v>6178</v>
      </c>
      <c r="F655" s="483" t="s">
        <v>5227</v>
      </c>
      <c r="G655" s="483" t="s">
        <v>4761</v>
      </c>
      <c r="H655" s="483" t="s">
        <v>4961</v>
      </c>
      <c r="I655" s="483" t="s">
        <v>3434</v>
      </c>
      <c r="J655" s="483" t="s">
        <v>6016</v>
      </c>
      <c r="K655" s="483" t="s">
        <v>6011</v>
      </c>
    </row>
    <row r="656" spans="1:11" ht="15" x14ac:dyDescent="0.25">
      <c r="A656" s="482">
        <v>6724</v>
      </c>
      <c r="B656" s="483" t="s">
        <v>3719</v>
      </c>
      <c r="C656" s="483" t="s">
        <v>3720</v>
      </c>
      <c r="D656" s="483" t="s">
        <v>1847</v>
      </c>
      <c r="E656" s="483" t="s">
        <v>6178</v>
      </c>
      <c r="F656" s="483" t="s">
        <v>5227</v>
      </c>
      <c r="G656" s="483" t="s">
        <v>4761</v>
      </c>
      <c r="H656" s="483" t="s">
        <v>4961</v>
      </c>
      <c r="I656" s="483" t="s">
        <v>4781</v>
      </c>
      <c r="J656" s="483" t="s">
        <v>6016</v>
      </c>
      <c r="K656" s="483" t="s">
        <v>6011</v>
      </c>
    </row>
    <row r="657" spans="1:11" ht="15" x14ac:dyDescent="0.25">
      <c r="A657" s="482">
        <v>6748</v>
      </c>
      <c r="B657" s="483" t="s">
        <v>2216</v>
      </c>
      <c r="C657" s="483" t="s">
        <v>141</v>
      </c>
      <c r="D657" s="483" t="s">
        <v>1405</v>
      </c>
      <c r="E657" s="483" t="s">
        <v>6174</v>
      </c>
      <c r="F657" s="483" t="s">
        <v>5223</v>
      </c>
      <c r="G657" s="483" t="s">
        <v>3436</v>
      </c>
      <c r="H657" s="483" t="s">
        <v>4946</v>
      </c>
      <c r="I657" s="483" t="s">
        <v>3436</v>
      </c>
      <c r="J657" s="483" t="s">
        <v>6005</v>
      </c>
      <c r="K657" s="483" t="s">
        <v>6019</v>
      </c>
    </row>
    <row r="658" spans="1:11" ht="15" x14ac:dyDescent="0.25">
      <c r="A658" s="482">
        <v>6752</v>
      </c>
      <c r="B658" s="483" t="s">
        <v>1738</v>
      </c>
      <c r="C658" s="483" t="s">
        <v>1739</v>
      </c>
      <c r="D658" s="483" t="s">
        <v>1821</v>
      </c>
      <c r="E658" s="483" t="s">
        <v>6177</v>
      </c>
      <c r="F658" s="483" t="s">
        <v>5226</v>
      </c>
      <c r="G658" s="483" t="s">
        <v>4765</v>
      </c>
      <c r="H658" s="483" t="s">
        <v>913</v>
      </c>
      <c r="I658" s="483" t="s">
        <v>553</v>
      </c>
      <c r="J658" s="483" t="s">
        <v>6009</v>
      </c>
      <c r="K658" s="483" t="s">
        <v>706</v>
      </c>
    </row>
    <row r="659" spans="1:11" ht="15" x14ac:dyDescent="0.25">
      <c r="A659" s="482">
        <v>6756</v>
      </c>
      <c r="B659" s="483" t="s">
        <v>1299</v>
      </c>
      <c r="C659" s="483" t="s">
        <v>1300</v>
      </c>
      <c r="D659" s="483" t="s">
        <v>103</v>
      </c>
      <c r="E659" s="483" t="s">
        <v>6175</v>
      </c>
      <c r="F659" s="483" t="s">
        <v>5224</v>
      </c>
      <c r="G659" s="483" t="s">
        <v>4759</v>
      </c>
      <c r="H659" s="483" t="s">
        <v>65</v>
      </c>
      <c r="I659" s="483" t="s">
        <v>65</v>
      </c>
      <c r="J659" s="483" t="s">
        <v>6014</v>
      </c>
      <c r="K659" s="483" t="s">
        <v>6007</v>
      </c>
    </row>
    <row r="660" spans="1:11" ht="15" x14ac:dyDescent="0.25">
      <c r="A660" s="482">
        <v>6761</v>
      </c>
      <c r="B660" s="483" t="s">
        <v>3721</v>
      </c>
      <c r="C660" s="483" t="s">
        <v>464</v>
      </c>
      <c r="D660" s="483" t="s">
        <v>426</v>
      </c>
      <c r="E660" s="483" t="s">
        <v>6176</v>
      </c>
      <c r="F660" s="483" t="s">
        <v>5225</v>
      </c>
      <c r="G660" s="483" t="s">
        <v>3376</v>
      </c>
      <c r="H660" s="483" t="s">
        <v>4967</v>
      </c>
      <c r="I660" s="483" t="s">
        <v>1764</v>
      </c>
      <c r="J660" s="483" t="s">
        <v>6008</v>
      </c>
      <c r="K660" s="483" t="s">
        <v>6010</v>
      </c>
    </row>
    <row r="661" spans="1:11" ht="15" x14ac:dyDescent="0.25">
      <c r="A661" s="482">
        <v>6767</v>
      </c>
      <c r="B661" s="483" t="s">
        <v>3722</v>
      </c>
      <c r="C661" s="483" t="s">
        <v>3723</v>
      </c>
      <c r="D661" s="483" t="s">
        <v>4775</v>
      </c>
      <c r="E661" s="483" t="s">
        <v>6178</v>
      </c>
      <c r="F661" s="483" t="s">
        <v>5227</v>
      </c>
      <c r="G661" s="483" t="s">
        <v>4761</v>
      </c>
      <c r="H661" s="483" t="s">
        <v>1689</v>
      </c>
      <c r="I661" s="483" t="s">
        <v>4834</v>
      </c>
      <c r="J661" s="483" t="s">
        <v>6016</v>
      </c>
      <c r="K661" s="483" t="s">
        <v>6011</v>
      </c>
    </row>
    <row r="662" spans="1:11" ht="15" x14ac:dyDescent="0.25">
      <c r="A662" s="482">
        <v>6778</v>
      </c>
      <c r="B662" s="483" t="s">
        <v>2235</v>
      </c>
      <c r="C662" s="483" t="s">
        <v>1386</v>
      </c>
      <c r="D662" s="483" t="s">
        <v>103</v>
      </c>
      <c r="E662" s="483" t="s">
        <v>6175</v>
      </c>
      <c r="F662" s="483" t="s">
        <v>5224</v>
      </c>
      <c r="G662" s="483" t="s">
        <v>4759</v>
      </c>
      <c r="H662" s="483" t="s">
        <v>65</v>
      </c>
      <c r="I662" s="483" t="s">
        <v>65</v>
      </c>
      <c r="J662" s="483" t="s">
        <v>6014</v>
      </c>
      <c r="K662" s="483" t="s">
        <v>6007</v>
      </c>
    </row>
    <row r="663" spans="1:11" ht="15" x14ac:dyDescent="0.25">
      <c r="A663" s="482">
        <v>6793</v>
      </c>
      <c r="B663" s="483" t="s">
        <v>1802</v>
      </c>
      <c r="C663" s="483" t="s">
        <v>592</v>
      </c>
      <c r="D663" s="483" t="s">
        <v>1867</v>
      </c>
      <c r="E663" s="483" t="s">
        <v>6177</v>
      </c>
      <c r="F663" s="483" t="s">
        <v>5226</v>
      </c>
      <c r="G663" s="483" t="s">
        <v>4766</v>
      </c>
      <c r="H663" s="483" t="s">
        <v>4959</v>
      </c>
      <c r="I663" s="483" t="s">
        <v>203</v>
      </c>
      <c r="J663" s="483" t="s">
        <v>6009</v>
      </c>
      <c r="K663" s="483" t="s">
        <v>4766</v>
      </c>
    </row>
    <row r="664" spans="1:11" ht="15" x14ac:dyDescent="0.25">
      <c r="A664" s="482">
        <v>6808</v>
      </c>
      <c r="B664" s="483" t="s">
        <v>1179</v>
      </c>
      <c r="C664" s="483" t="s">
        <v>435</v>
      </c>
      <c r="D664" s="483" t="s">
        <v>3724</v>
      </c>
      <c r="E664" s="483" t="s">
        <v>6178</v>
      </c>
      <c r="F664" s="483" t="s">
        <v>5227</v>
      </c>
      <c r="G664" s="483" t="s">
        <v>4761</v>
      </c>
      <c r="H664" s="483" t="s">
        <v>1689</v>
      </c>
      <c r="I664" s="483" t="s">
        <v>3725</v>
      </c>
      <c r="J664" s="483" t="s">
        <v>6016</v>
      </c>
      <c r="K664" s="483" t="s">
        <v>6011</v>
      </c>
    </row>
    <row r="665" spans="1:11" ht="15" x14ac:dyDescent="0.25">
      <c r="A665" s="482">
        <v>6810</v>
      </c>
      <c r="B665" s="483" t="s">
        <v>3726</v>
      </c>
      <c r="C665" s="483" t="s">
        <v>3727</v>
      </c>
      <c r="D665" s="483" t="s">
        <v>4835</v>
      </c>
      <c r="E665" s="483" t="s">
        <v>6178</v>
      </c>
      <c r="F665" s="483" t="s">
        <v>5227</v>
      </c>
      <c r="G665" s="483" t="s">
        <v>4761</v>
      </c>
      <c r="H665" s="483" t="s">
        <v>4961</v>
      </c>
      <c r="I665" s="483" t="s">
        <v>3434</v>
      </c>
      <c r="J665" s="483" t="s">
        <v>6016</v>
      </c>
      <c r="K665" s="483" t="s">
        <v>6011</v>
      </c>
    </row>
    <row r="666" spans="1:11" ht="15" x14ac:dyDescent="0.25">
      <c r="A666" s="482">
        <v>6820</v>
      </c>
      <c r="B666" s="483" t="s">
        <v>838</v>
      </c>
      <c r="C666" s="483" t="s">
        <v>926</v>
      </c>
      <c r="D666" s="483" t="s">
        <v>2416</v>
      </c>
      <c r="E666" s="483" t="s">
        <v>6174</v>
      </c>
      <c r="F666" s="483" t="s">
        <v>5223</v>
      </c>
      <c r="G666" s="483" t="s">
        <v>4759</v>
      </c>
      <c r="H666" s="483" t="s">
        <v>4946</v>
      </c>
      <c r="I666" s="483" t="s">
        <v>4821</v>
      </c>
      <c r="J666" s="483" t="s">
        <v>6005</v>
      </c>
      <c r="K666" s="483" t="s">
        <v>6007</v>
      </c>
    </row>
    <row r="667" spans="1:11" ht="15" x14ac:dyDescent="0.25">
      <c r="A667" s="482">
        <v>6823</v>
      </c>
      <c r="B667" s="483" t="s">
        <v>2519</v>
      </c>
      <c r="C667" s="483" t="s">
        <v>1130</v>
      </c>
      <c r="D667" s="483" t="s">
        <v>3729</v>
      </c>
      <c r="E667" s="483" t="s">
        <v>6174</v>
      </c>
      <c r="F667" s="483" t="s">
        <v>5223</v>
      </c>
      <c r="G667" s="483" t="s">
        <v>5265</v>
      </c>
      <c r="H667" s="483" t="s">
        <v>4979</v>
      </c>
      <c r="I667" s="483" t="s">
        <v>3625</v>
      </c>
      <c r="J667" s="483" t="s">
        <v>6005</v>
      </c>
      <c r="K667" s="483" t="s">
        <v>6017</v>
      </c>
    </row>
    <row r="668" spans="1:11" ht="15" x14ac:dyDescent="0.25">
      <c r="A668" s="482">
        <v>6824</v>
      </c>
      <c r="B668" s="483" t="s">
        <v>2421</v>
      </c>
      <c r="C668" s="483" t="s">
        <v>68</v>
      </c>
      <c r="D668" s="483" t="s">
        <v>1867</v>
      </c>
      <c r="E668" s="483" t="s">
        <v>6177</v>
      </c>
      <c r="F668" s="483" t="s">
        <v>5226</v>
      </c>
      <c r="G668" s="483" t="s">
        <v>3376</v>
      </c>
      <c r="H668" s="483" t="s">
        <v>122</v>
      </c>
      <c r="I668" s="483" t="s">
        <v>3399</v>
      </c>
      <c r="J668" s="483" t="s">
        <v>6009</v>
      </c>
      <c r="K668" s="483" t="s">
        <v>6010</v>
      </c>
    </row>
    <row r="669" spans="1:11" ht="15" x14ac:dyDescent="0.25">
      <c r="A669" s="482">
        <v>6831</v>
      </c>
      <c r="B669" s="483" t="s">
        <v>3730</v>
      </c>
      <c r="C669" s="483" t="s">
        <v>3731</v>
      </c>
      <c r="D669" s="483" t="s">
        <v>4772</v>
      </c>
      <c r="E669" s="483" t="s">
        <v>6178</v>
      </c>
      <c r="F669" s="483" t="s">
        <v>5227</v>
      </c>
      <c r="G669" s="483" t="s">
        <v>4761</v>
      </c>
      <c r="H669" s="483" t="s">
        <v>4961</v>
      </c>
      <c r="I669" s="483" t="s">
        <v>3434</v>
      </c>
      <c r="J669" s="483" t="s">
        <v>6016</v>
      </c>
      <c r="K669" s="483" t="s">
        <v>6011</v>
      </c>
    </row>
    <row r="670" spans="1:11" ht="15" x14ac:dyDescent="0.25">
      <c r="A670" s="482">
        <v>6840</v>
      </c>
      <c r="B670" s="483" t="s">
        <v>3732</v>
      </c>
      <c r="C670" s="483" t="s">
        <v>970</v>
      </c>
      <c r="D670" s="483" t="s">
        <v>426</v>
      </c>
      <c r="E670" s="483" t="s">
        <v>6176</v>
      </c>
      <c r="F670" s="483" t="s">
        <v>5225</v>
      </c>
      <c r="G670" s="483" t="s">
        <v>3376</v>
      </c>
      <c r="H670" s="483" t="s">
        <v>4967</v>
      </c>
      <c r="I670" s="483" t="s">
        <v>1764</v>
      </c>
      <c r="J670" s="483" t="s">
        <v>6008</v>
      </c>
      <c r="K670" s="483" t="s">
        <v>6010</v>
      </c>
    </row>
    <row r="671" spans="1:11" ht="15" x14ac:dyDescent="0.25">
      <c r="A671" s="482">
        <v>6841</v>
      </c>
      <c r="B671" s="483" t="s">
        <v>1912</v>
      </c>
      <c r="C671" s="483" t="s">
        <v>68</v>
      </c>
      <c r="D671" s="483" t="s">
        <v>103</v>
      </c>
      <c r="E671" s="483" t="s">
        <v>6175</v>
      </c>
      <c r="F671" s="483" t="s">
        <v>5224</v>
      </c>
      <c r="G671" s="483" t="s">
        <v>4759</v>
      </c>
      <c r="H671" s="483" t="s">
        <v>4947</v>
      </c>
      <c r="I671" s="483" t="s">
        <v>61</v>
      </c>
      <c r="J671" s="483" t="s">
        <v>6014</v>
      </c>
      <c r="K671" s="483" t="s">
        <v>6007</v>
      </c>
    </row>
    <row r="672" spans="1:11" ht="15" x14ac:dyDescent="0.25">
      <c r="A672" s="482">
        <v>6848</v>
      </c>
      <c r="B672" s="483" t="s">
        <v>5885</v>
      </c>
      <c r="C672" s="483" t="s">
        <v>618</v>
      </c>
      <c r="D672" s="483" t="s">
        <v>3398</v>
      </c>
      <c r="E672" s="483" t="s">
        <v>6177</v>
      </c>
      <c r="F672" s="483" t="s">
        <v>5226</v>
      </c>
      <c r="G672" s="483" t="s">
        <v>3376</v>
      </c>
      <c r="H672" s="483" t="s">
        <v>4957</v>
      </c>
      <c r="I672" s="483" t="s">
        <v>3392</v>
      </c>
      <c r="J672" s="483" t="s">
        <v>6009</v>
      </c>
      <c r="K672" s="483" t="s">
        <v>6010</v>
      </c>
    </row>
    <row r="673" spans="1:11" ht="15" x14ac:dyDescent="0.25">
      <c r="A673" s="482">
        <v>6852</v>
      </c>
      <c r="B673" s="483" t="s">
        <v>1800</v>
      </c>
      <c r="C673" s="483" t="s">
        <v>1141</v>
      </c>
      <c r="D673" s="483" t="s">
        <v>3662</v>
      </c>
      <c r="E673" s="483" t="s">
        <v>6174</v>
      </c>
      <c r="F673" s="483" t="s">
        <v>5223</v>
      </c>
      <c r="G673" s="483" t="s">
        <v>4761</v>
      </c>
      <c r="H673" s="483" t="s">
        <v>4961</v>
      </c>
      <c r="I673" s="483" t="s">
        <v>3531</v>
      </c>
      <c r="J673" s="483" t="s">
        <v>6005</v>
      </c>
      <c r="K673" s="483" t="s">
        <v>6011</v>
      </c>
    </row>
    <row r="674" spans="1:11" ht="15" x14ac:dyDescent="0.25">
      <c r="A674" s="482">
        <v>6855</v>
      </c>
      <c r="B674" s="483" t="s">
        <v>646</v>
      </c>
      <c r="C674" s="483" t="s">
        <v>592</v>
      </c>
      <c r="D674" s="483" t="s">
        <v>2416</v>
      </c>
      <c r="E674" s="483" t="s">
        <v>6174</v>
      </c>
      <c r="F674" s="483" t="s">
        <v>5223</v>
      </c>
      <c r="G674" s="483" t="s">
        <v>3376</v>
      </c>
      <c r="H674" s="483" t="s">
        <v>4955</v>
      </c>
      <c r="I674" s="483" t="s">
        <v>152</v>
      </c>
      <c r="J674" s="483" t="s">
        <v>6005</v>
      </c>
      <c r="K674" s="483" t="s">
        <v>6010</v>
      </c>
    </row>
    <row r="675" spans="1:11" ht="15" x14ac:dyDescent="0.25">
      <c r="A675" s="482">
        <v>6860</v>
      </c>
      <c r="B675" s="483" t="s">
        <v>2360</v>
      </c>
      <c r="C675" s="483" t="s">
        <v>368</v>
      </c>
      <c r="D675" s="483" t="s">
        <v>570</v>
      </c>
      <c r="E675" s="483" t="s">
        <v>6177</v>
      </c>
      <c r="F675" s="483" t="s">
        <v>5226</v>
      </c>
      <c r="G675" s="483" t="s">
        <v>3376</v>
      </c>
      <c r="H675" s="483" t="s">
        <v>4950</v>
      </c>
      <c r="I675" s="483" t="s">
        <v>6256</v>
      </c>
      <c r="J675" s="483" t="s">
        <v>6009</v>
      </c>
      <c r="K675" s="483" t="s">
        <v>6010</v>
      </c>
    </row>
    <row r="676" spans="1:11" ht="15" x14ac:dyDescent="0.25">
      <c r="A676" s="482">
        <v>6864</v>
      </c>
      <c r="B676" s="483" t="s">
        <v>1718</v>
      </c>
      <c r="C676" s="483" t="s">
        <v>1719</v>
      </c>
      <c r="D676" s="483" t="s">
        <v>4929</v>
      </c>
      <c r="E676" s="483" t="s">
        <v>6174</v>
      </c>
      <c r="F676" s="483" t="s">
        <v>5223</v>
      </c>
      <c r="G676" s="483" t="s">
        <v>5264</v>
      </c>
      <c r="H676" s="483" t="s">
        <v>965</v>
      </c>
      <c r="I676" s="483" t="s">
        <v>965</v>
      </c>
      <c r="J676" s="483" t="s">
        <v>6005</v>
      </c>
      <c r="K676" s="483" t="s">
        <v>6018</v>
      </c>
    </row>
    <row r="677" spans="1:11" ht="15" x14ac:dyDescent="0.25">
      <c r="A677" s="482">
        <v>6877</v>
      </c>
      <c r="B677" s="483" t="s">
        <v>577</v>
      </c>
      <c r="C677" s="483" t="s">
        <v>578</v>
      </c>
      <c r="D677" s="483" t="s">
        <v>69</v>
      </c>
      <c r="E677" s="483" t="s">
        <v>6176</v>
      </c>
      <c r="F677" s="483" t="s">
        <v>5225</v>
      </c>
      <c r="G677" s="483" t="s">
        <v>4759</v>
      </c>
      <c r="H677" s="483" t="s">
        <v>4947</v>
      </c>
      <c r="I677" s="483" t="s">
        <v>84</v>
      </c>
      <c r="J677" s="483" t="s">
        <v>6008</v>
      </c>
      <c r="K677" s="483" t="s">
        <v>6007</v>
      </c>
    </row>
    <row r="678" spans="1:11" ht="15" x14ac:dyDescent="0.25">
      <c r="A678" s="482">
        <v>6878</v>
      </c>
      <c r="B678" s="483" t="s">
        <v>789</v>
      </c>
      <c r="C678" s="483" t="s">
        <v>68</v>
      </c>
      <c r="D678" s="483" t="s">
        <v>319</v>
      </c>
      <c r="E678" s="483" t="s">
        <v>6178</v>
      </c>
      <c r="F678" s="483" t="s">
        <v>5227</v>
      </c>
      <c r="G678" s="483" t="s">
        <v>4759</v>
      </c>
      <c r="H678" s="483" t="s">
        <v>4953</v>
      </c>
      <c r="I678" s="483" t="s">
        <v>3527</v>
      </c>
      <c r="J678" s="483" t="s">
        <v>6014</v>
      </c>
      <c r="K678" s="483" t="s">
        <v>6007</v>
      </c>
    </row>
    <row r="679" spans="1:11" ht="15" x14ac:dyDescent="0.25">
      <c r="A679" s="482">
        <v>6881</v>
      </c>
      <c r="B679" s="483" t="s">
        <v>509</v>
      </c>
      <c r="C679" s="483" t="s">
        <v>301</v>
      </c>
      <c r="D679" s="483" t="s">
        <v>64</v>
      </c>
      <c r="E679" s="483" t="s">
        <v>6174</v>
      </c>
      <c r="F679" s="483" t="s">
        <v>5223</v>
      </c>
      <c r="G679" s="483" t="s">
        <v>4758</v>
      </c>
      <c r="H679" s="483" t="s">
        <v>4946</v>
      </c>
      <c r="I679" s="483" t="s">
        <v>1140</v>
      </c>
      <c r="J679" s="483" t="s">
        <v>6005</v>
      </c>
      <c r="K679" s="483" t="s">
        <v>6006</v>
      </c>
    </row>
    <row r="680" spans="1:11" ht="15" x14ac:dyDescent="0.25">
      <c r="A680" s="482">
        <v>6883</v>
      </c>
      <c r="B680" s="483" t="s">
        <v>2102</v>
      </c>
      <c r="C680" s="483" t="s">
        <v>2103</v>
      </c>
      <c r="D680" s="483" t="s">
        <v>721</v>
      </c>
      <c r="E680" s="483" t="s">
        <v>6179</v>
      </c>
      <c r="F680" s="483" t="s">
        <v>5228</v>
      </c>
      <c r="G680" s="483" t="s">
        <v>4759</v>
      </c>
      <c r="H680" s="483" t="s">
        <v>4947</v>
      </c>
      <c r="I680" s="483" t="s">
        <v>43</v>
      </c>
      <c r="J680" s="483" t="s">
        <v>6016</v>
      </c>
      <c r="K680" s="483" t="s">
        <v>6007</v>
      </c>
    </row>
    <row r="681" spans="1:11" ht="15" x14ac:dyDescent="0.25">
      <c r="A681" s="482">
        <v>6884</v>
      </c>
      <c r="B681" s="483" t="s">
        <v>714</v>
      </c>
      <c r="C681" s="483" t="s">
        <v>2435</v>
      </c>
      <c r="D681" s="483" t="s">
        <v>69</v>
      </c>
      <c r="E681" s="483" t="s">
        <v>6176</v>
      </c>
      <c r="F681" s="483" t="s">
        <v>5225</v>
      </c>
      <c r="G681" s="483" t="s">
        <v>3376</v>
      </c>
      <c r="H681" s="483" t="s">
        <v>110</v>
      </c>
      <c r="I681" s="483" t="s">
        <v>110</v>
      </c>
      <c r="J681" s="483" t="s">
        <v>6008</v>
      </c>
      <c r="K681" s="483" t="s">
        <v>6010</v>
      </c>
    </row>
    <row r="682" spans="1:11" ht="15" x14ac:dyDescent="0.25">
      <c r="A682" s="482">
        <v>6886</v>
      </c>
      <c r="B682" s="483" t="s">
        <v>2701</v>
      </c>
      <c r="C682" s="483" t="s">
        <v>999</v>
      </c>
      <c r="D682" s="483" t="s">
        <v>3477</v>
      </c>
      <c r="E682" s="483" t="s">
        <v>6176</v>
      </c>
      <c r="F682" s="483" t="s">
        <v>5225</v>
      </c>
      <c r="G682" s="483" t="s">
        <v>5265</v>
      </c>
      <c r="H682" s="483" t="s">
        <v>4965</v>
      </c>
      <c r="I682" s="483" t="s">
        <v>1395</v>
      </c>
      <c r="J682" s="483" t="s">
        <v>6008</v>
      </c>
      <c r="K682" s="483" t="s">
        <v>6017</v>
      </c>
    </row>
    <row r="683" spans="1:11" ht="15" x14ac:dyDescent="0.25">
      <c r="A683" s="482">
        <v>6891</v>
      </c>
      <c r="B683" s="483" t="s">
        <v>1868</v>
      </c>
      <c r="C683" s="483" t="s">
        <v>277</v>
      </c>
      <c r="D683" s="483" t="s">
        <v>4836</v>
      </c>
      <c r="E683" s="483" t="s">
        <v>6174</v>
      </c>
      <c r="F683" s="483" t="s">
        <v>5223</v>
      </c>
      <c r="G683" s="483" t="s">
        <v>2762</v>
      </c>
      <c r="H683" s="483" t="s">
        <v>4975</v>
      </c>
      <c r="I683" s="483" t="s">
        <v>4837</v>
      </c>
      <c r="J683" s="483" t="s">
        <v>6005</v>
      </c>
      <c r="K683" s="483" t="s">
        <v>6012</v>
      </c>
    </row>
    <row r="684" spans="1:11" ht="15" x14ac:dyDescent="0.25">
      <c r="A684" s="482">
        <v>6899</v>
      </c>
      <c r="B684" s="483" t="s">
        <v>894</v>
      </c>
      <c r="C684" s="483" t="s">
        <v>3447</v>
      </c>
      <c r="D684" s="483" t="s">
        <v>3735</v>
      </c>
      <c r="E684" s="483" t="s">
        <v>6177</v>
      </c>
      <c r="F684" s="483" t="s">
        <v>5226</v>
      </c>
      <c r="G684" s="483" t="s">
        <v>3376</v>
      </c>
      <c r="H684" s="483" t="s">
        <v>122</v>
      </c>
      <c r="I684" s="483" t="s">
        <v>122</v>
      </c>
      <c r="J684" s="483" t="s">
        <v>6009</v>
      </c>
      <c r="K684" s="483" t="s">
        <v>6010</v>
      </c>
    </row>
    <row r="685" spans="1:11" ht="15" x14ac:dyDescent="0.25">
      <c r="A685" s="482">
        <v>6900</v>
      </c>
      <c r="B685" s="483" t="s">
        <v>2517</v>
      </c>
      <c r="C685" s="483" t="s">
        <v>2518</v>
      </c>
      <c r="D685" s="483" t="s">
        <v>570</v>
      </c>
      <c r="E685" s="483" t="s">
        <v>6177</v>
      </c>
      <c r="F685" s="483" t="s">
        <v>5226</v>
      </c>
      <c r="G685" s="483" t="s">
        <v>4761</v>
      </c>
      <c r="H685" s="483" t="s">
        <v>1689</v>
      </c>
      <c r="I685" s="483" t="s">
        <v>3456</v>
      </c>
      <c r="J685" s="483" t="s">
        <v>6009</v>
      </c>
      <c r="K685" s="483" t="s">
        <v>6011</v>
      </c>
    </row>
    <row r="686" spans="1:11" ht="15" x14ac:dyDescent="0.25">
      <c r="A686" s="482">
        <v>6901</v>
      </c>
      <c r="B686" s="483" t="s">
        <v>2638</v>
      </c>
      <c r="C686" s="483" t="s">
        <v>2300</v>
      </c>
      <c r="D686" s="483" t="s">
        <v>2416</v>
      </c>
      <c r="E686" s="483" t="s">
        <v>6174</v>
      </c>
      <c r="F686" s="483" t="s">
        <v>5223</v>
      </c>
      <c r="G686" s="483" t="s">
        <v>4768</v>
      </c>
      <c r="H686" s="483" t="s">
        <v>4946</v>
      </c>
      <c r="I686" s="483" t="s">
        <v>3412</v>
      </c>
      <c r="J686" s="483" t="s">
        <v>6005</v>
      </c>
      <c r="K686" s="483" t="s">
        <v>416</v>
      </c>
    </row>
    <row r="687" spans="1:11" ht="15" x14ac:dyDescent="0.25">
      <c r="A687" s="482">
        <v>6903</v>
      </c>
      <c r="B687" s="483" t="s">
        <v>1903</v>
      </c>
      <c r="C687" s="483" t="s">
        <v>279</v>
      </c>
      <c r="D687" s="483" t="s">
        <v>2416</v>
      </c>
      <c r="E687" s="483" t="s">
        <v>6174</v>
      </c>
      <c r="F687" s="483" t="s">
        <v>5223</v>
      </c>
      <c r="G687" s="483" t="s">
        <v>4768</v>
      </c>
      <c r="H687" s="483" t="s">
        <v>4946</v>
      </c>
      <c r="I687" s="483" t="s">
        <v>5328</v>
      </c>
      <c r="J687" s="483" t="s">
        <v>6005</v>
      </c>
      <c r="K687" s="483" t="s">
        <v>416</v>
      </c>
    </row>
    <row r="688" spans="1:11" ht="15" x14ac:dyDescent="0.25">
      <c r="A688" s="482">
        <v>6909</v>
      </c>
      <c r="B688" s="483" t="s">
        <v>2145</v>
      </c>
      <c r="C688" s="483" t="s">
        <v>2146</v>
      </c>
      <c r="D688" s="483" t="s">
        <v>3683</v>
      </c>
      <c r="E688" s="483" t="s">
        <v>6179</v>
      </c>
      <c r="F688" s="483" t="s">
        <v>5228</v>
      </c>
      <c r="G688" s="483" t="s">
        <v>5265</v>
      </c>
      <c r="H688" s="483" t="s">
        <v>4965</v>
      </c>
      <c r="I688" s="483" t="s">
        <v>1395</v>
      </c>
      <c r="J688" s="483" t="s">
        <v>6016</v>
      </c>
      <c r="K688" s="483" t="s">
        <v>6017</v>
      </c>
    </row>
    <row r="689" spans="1:11" ht="15" x14ac:dyDescent="0.25">
      <c r="A689" s="482">
        <v>6913</v>
      </c>
      <c r="B689" s="483" t="s">
        <v>2475</v>
      </c>
      <c r="C689" s="483" t="s">
        <v>2476</v>
      </c>
      <c r="D689" s="483" t="s">
        <v>103</v>
      </c>
      <c r="E689" s="483" t="s">
        <v>6175</v>
      </c>
      <c r="F689" s="483" t="s">
        <v>5224</v>
      </c>
      <c r="G689" s="483" t="s">
        <v>4759</v>
      </c>
      <c r="H689" s="483" t="s">
        <v>4947</v>
      </c>
      <c r="I689" s="483" t="s">
        <v>836</v>
      </c>
      <c r="J689" s="483" t="s">
        <v>6014</v>
      </c>
      <c r="K689" s="483" t="s">
        <v>6007</v>
      </c>
    </row>
    <row r="690" spans="1:11" ht="15" x14ac:dyDescent="0.25">
      <c r="A690" s="482">
        <v>6915</v>
      </c>
      <c r="B690" s="483" t="s">
        <v>2493</v>
      </c>
      <c r="C690" s="483" t="s">
        <v>3407</v>
      </c>
      <c r="D690" s="483" t="s">
        <v>1821</v>
      </c>
      <c r="E690" s="483" t="s">
        <v>6177</v>
      </c>
      <c r="F690" s="483" t="s">
        <v>5226</v>
      </c>
      <c r="G690" s="483" t="s">
        <v>4765</v>
      </c>
      <c r="H690" s="483" t="s">
        <v>913</v>
      </c>
      <c r="I690" s="483" t="s">
        <v>553</v>
      </c>
      <c r="J690" s="483" t="s">
        <v>6009</v>
      </c>
      <c r="K690" s="483" t="s">
        <v>706</v>
      </c>
    </row>
    <row r="691" spans="1:11" ht="15" x14ac:dyDescent="0.25">
      <c r="A691" s="482">
        <v>6916</v>
      </c>
      <c r="B691" s="483" t="s">
        <v>1852</v>
      </c>
      <c r="C691" s="483" t="s">
        <v>1760</v>
      </c>
      <c r="D691" s="483" t="s">
        <v>570</v>
      </c>
      <c r="E691" s="483" t="s">
        <v>6177</v>
      </c>
      <c r="F691" s="483" t="s">
        <v>5226</v>
      </c>
      <c r="G691" s="483" t="s">
        <v>3376</v>
      </c>
      <c r="H691" s="483" t="s">
        <v>4957</v>
      </c>
      <c r="I691" s="483" t="s">
        <v>3392</v>
      </c>
      <c r="J691" s="483" t="s">
        <v>6009</v>
      </c>
      <c r="K691" s="483" t="s">
        <v>6010</v>
      </c>
    </row>
    <row r="692" spans="1:11" ht="15" x14ac:dyDescent="0.25">
      <c r="A692" s="482">
        <v>6918</v>
      </c>
      <c r="B692" s="483" t="s">
        <v>3736</v>
      </c>
      <c r="C692" s="483" t="s">
        <v>368</v>
      </c>
      <c r="D692" s="483" t="s">
        <v>570</v>
      </c>
      <c r="E692" s="483" t="s">
        <v>6177</v>
      </c>
      <c r="F692" s="483" t="s">
        <v>5226</v>
      </c>
      <c r="G692" s="483" t="s">
        <v>3376</v>
      </c>
      <c r="H692" s="483" t="s">
        <v>4960</v>
      </c>
      <c r="I692" s="483" t="s">
        <v>1371</v>
      </c>
      <c r="J692" s="483" t="s">
        <v>6009</v>
      </c>
      <c r="K692" s="483" t="s">
        <v>6010</v>
      </c>
    </row>
    <row r="693" spans="1:11" ht="15" x14ac:dyDescent="0.25">
      <c r="A693" s="482">
        <v>6947</v>
      </c>
      <c r="B693" s="483" t="s">
        <v>3422</v>
      </c>
      <c r="C693" s="483" t="s">
        <v>539</v>
      </c>
      <c r="D693" s="483" t="s">
        <v>721</v>
      </c>
      <c r="E693" s="483" t="s">
        <v>6179</v>
      </c>
      <c r="F693" s="483" t="s">
        <v>5228</v>
      </c>
      <c r="G693" s="483" t="s">
        <v>4759</v>
      </c>
      <c r="H693" s="483" t="s">
        <v>4947</v>
      </c>
      <c r="I693" s="483" t="s">
        <v>61</v>
      </c>
      <c r="J693" s="483" t="s">
        <v>6016</v>
      </c>
      <c r="K693" s="483" t="s">
        <v>6007</v>
      </c>
    </row>
    <row r="694" spans="1:11" ht="15" x14ac:dyDescent="0.25">
      <c r="A694" s="482">
        <v>6956</v>
      </c>
      <c r="B694" s="483" t="s">
        <v>2765</v>
      </c>
      <c r="C694" s="483" t="s">
        <v>2766</v>
      </c>
      <c r="D694" s="483" t="s">
        <v>69</v>
      </c>
      <c r="E694" s="483" t="s">
        <v>6176</v>
      </c>
      <c r="F694" s="483" t="s">
        <v>5225</v>
      </c>
      <c r="G694" s="483" t="s">
        <v>3376</v>
      </c>
      <c r="H694" s="483" t="s">
        <v>4962</v>
      </c>
      <c r="I694" s="483" t="s">
        <v>258</v>
      </c>
      <c r="J694" s="483" t="s">
        <v>6008</v>
      </c>
      <c r="K694" s="483" t="s">
        <v>6010</v>
      </c>
    </row>
    <row r="695" spans="1:11" ht="15" x14ac:dyDescent="0.25">
      <c r="A695" s="482">
        <v>6957</v>
      </c>
      <c r="B695" s="483" t="s">
        <v>2751</v>
      </c>
      <c r="C695" s="483" t="s">
        <v>2752</v>
      </c>
      <c r="D695" s="483" t="s">
        <v>2463</v>
      </c>
      <c r="E695" s="483" t="s">
        <v>6176</v>
      </c>
      <c r="F695" s="483" t="s">
        <v>5225</v>
      </c>
      <c r="G695" s="483" t="s">
        <v>3376</v>
      </c>
      <c r="H695" s="483" t="s">
        <v>4948</v>
      </c>
      <c r="I695" s="483" t="s">
        <v>933</v>
      </c>
      <c r="J695" s="483" t="s">
        <v>6008</v>
      </c>
      <c r="K695" s="483" t="s">
        <v>6010</v>
      </c>
    </row>
    <row r="696" spans="1:11" ht="15" x14ac:dyDescent="0.25">
      <c r="A696" s="482">
        <v>6970</v>
      </c>
      <c r="B696" s="483" t="s">
        <v>871</v>
      </c>
      <c r="C696" s="483" t="s">
        <v>874</v>
      </c>
      <c r="D696" s="483" t="s">
        <v>875</v>
      </c>
      <c r="E696" s="483" t="s">
        <v>6174</v>
      </c>
      <c r="F696" s="483" t="s">
        <v>5223</v>
      </c>
      <c r="G696" s="483" t="s">
        <v>5264</v>
      </c>
      <c r="H696" s="483" t="s">
        <v>4968</v>
      </c>
      <c r="I696" s="483" t="s">
        <v>3428</v>
      </c>
      <c r="J696" s="483" t="s">
        <v>6005</v>
      </c>
      <c r="K696" s="483" t="s">
        <v>6018</v>
      </c>
    </row>
    <row r="697" spans="1:11" ht="15" x14ac:dyDescent="0.25">
      <c r="A697" s="482">
        <v>6972</v>
      </c>
      <c r="B697" s="483" t="s">
        <v>1358</v>
      </c>
      <c r="C697" s="483" t="s">
        <v>1359</v>
      </c>
      <c r="D697" s="483" t="s">
        <v>69</v>
      </c>
      <c r="E697" s="483" t="s">
        <v>6176</v>
      </c>
      <c r="F697" s="483" t="s">
        <v>5225</v>
      </c>
      <c r="G697" s="483" t="s">
        <v>4759</v>
      </c>
      <c r="H697" s="483" t="s">
        <v>4947</v>
      </c>
      <c r="I697" s="483" t="s">
        <v>84</v>
      </c>
      <c r="J697" s="483" t="s">
        <v>6008</v>
      </c>
      <c r="K697" s="483" t="s">
        <v>6007</v>
      </c>
    </row>
    <row r="698" spans="1:11" ht="15" x14ac:dyDescent="0.25">
      <c r="A698" s="482">
        <v>6988</v>
      </c>
      <c r="B698" s="483" t="s">
        <v>613</v>
      </c>
      <c r="C698" s="483" t="s">
        <v>231</v>
      </c>
      <c r="D698" s="483" t="s">
        <v>69</v>
      </c>
      <c r="E698" s="483" t="s">
        <v>6176</v>
      </c>
      <c r="F698" s="483" t="s">
        <v>5225</v>
      </c>
      <c r="G698" s="483" t="s">
        <v>4759</v>
      </c>
      <c r="H698" s="483" t="s">
        <v>4947</v>
      </c>
      <c r="I698" s="483" t="s">
        <v>43</v>
      </c>
      <c r="J698" s="483" t="s">
        <v>6008</v>
      </c>
      <c r="K698" s="483" t="s">
        <v>6007</v>
      </c>
    </row>
    <row r="699" spans="1:11" ht="15" x14ac:dyDescent="0.25">
      <c r="A699" s="482">
        <v>6993</v>
      </c>
      <c r="B699" s="483" t="s">
        <v>827</v>
      </c>
      <c r="C699" s="483" t="s">
        <v>5886</v>
      </c>
      <c r="D699" s="483" t="s">
        <v>3738</v>
      </c>
      <c r="E699" s="483" t="s">
        <v>6177</v>
      </c>
      <c r="F699" s="483" t="s">
        <v>5226</v>
      </c>
      <c r="G699" s="483" t="s">
        <v>3376</v>
      </c>
      <c r="H699" s="483" t="s">
        <v>4983</v>
      </c>
      <c r="I699" s="483" t="s">
        <v>2270</v>
      </c>
      <c r="J699" s="483" t="s">
        <v>6009</v>
      </c>
      <c r="K699" s="483" t="s">
        <v>6010</v>
      </c>
    </row>
    <row r="700" spans="1:11" ht="15" x14ac:dyDescent="0.25">
      <c r="A700" s="482">
        <v>7663</v>
      </c>
      <c r="B700" s="483" t="s">
        <v>3677</v>
      </c>
      <c r="C700" s="483" t="s">
        <v>947</v>
      </c>
      <c r="D700" s="483" t="s">
        <v>4840</v>
      </c>
      <c r="E700" s="483" t="s">
        <v>6184</v>
      </c>
      <c r="F700" s="483" t="s">
        <v>5233</v>
      </c>
      <c r="G700" s="483" t="s">
        <v>3436</v>
      </c>
      <c r="H700" s="483" t="s">
        <v>1398</v>
      </c>
      <c r="I700" s="483" t="s">
        <v>1398</v>
      </c>
      <c r="J700" s="483" t="s">
        <v>6016</v>
      </c>
      <c r="K700" s="483" t="s">
        <v>6019</v>
      </c>
    </row>
    <row r="701" spans="1:11" ht="15" x14ac:dyDescent="0.25">
      <c r="A701" s="482">
        <v>7675</v>
      </c>
      <c r="B701" s="483" t="s">
        <v>462</v>
      </c>
      <c r="C701" s="483" t="s">
        <v>462</v>
      </c>
      <c r="D701" s="483" t="s">
        <v>4844</v>
      </c>
      <c r="E701" s="483" t="s">
        <v>6184</v>
      </c>
      <c r="F701" s="483" t="s">
        <v>5233</v>
      </c>
      <c r="G701" s="483" t="s">
        <v>3436</v>
      </c>
      <c r="H701" s="483" t="s">
        <v>1398</v>
      </c>
      <c r="I701" s="483" t="s">
        <v>1398</v>
      </c>
      <c r="J701" s="483" t="s">
        <v>6016</v>
      </c>
      <c r="K701" s="483" t="s">
        <v>6019</v>
      </c>
    </row>
    <row r="702" spans="1:11" ht="15" x14ac:dyDescent="0.25">
      <c r="A702" s="482">
        <v>7678</v>
      </c>
      <c r="B702" s="483" t="s">
        <v>4570</v>
      </c>
      <c r="C702" s="483" t="s">
        <v>2264</v>
      </c>
      <c r="D702" s="483" t="s">
        <v>4839</v>
      </c>
      <c r="E702" s="483" t="s">
        <v>6184</v>
      </c>
      <c r="F702" s="483" t="s">
        <v>5233</v>
      </c>
      <c r="G702" s="483" t="s">
        <v>3436</v>
      </c>
      <c r="H702" s="483" t="s">
        <v>1398</v>
      </c>
      <c r="I702" s="483" t="s">
        <v>1398</v>
      </c>
      <c r="J702" s="483" t="s">
        <v>6016</v>
      </c>
      <c r="K702" s="483" t="s">
        <v>6019</v>
      </c>
    </row>
    <row r="703" spans="1:11" ht="15" x14ac:dyDescent="0.25">
      <c r="A703" s="482">
        <v>7683</v>
      </c>
      <c r="B703" s="483" t="s">
        <v>4571</v>
      </c>
      <c r="C703" s="483" t="s">
        <v>4572</v>
      </c>
      <c r="D703" s="483" t="s">
        <v>4841</v>
      </c>
      <c r="E703" s="483" t="s">
        <v>6184</v>
      </c>
      <c r="F703" s="483" t="s">
        <v>5233</v>
      </c>
      <c r="G703" s="483" t="s">
        <v>3436</v>
      </c>
      <c r="H703" s="483" t="s">
        <v>1398</v>
      </c>
      <c r="I703" s="483" t="s">
        <v>1398</v>
      </c>
      <c r="J703" s="483" t="s">
        <v>6016</v>
      </c>
      <c r="K703" s="483" t="s">
        <v>6019</v>
      </c>
    </row>
    <row r="704" spans="1:11" ht="15" x14ac:dyDescent="0.25">
      <c r="A704" s="482">
        <v>7684</v>
      </c>
      <c r="B704" s="483" t="s">
        <v>4573</v>
      </c>
      <c r="C704" s="483" t="s">
        <v>4574</v>
      </c>
      <c r="D704" s="483" t="s">
        <v>4839</v>
      </c>
      <c r="E704" s="483" t="s">
        <v>6184</v>
      </c>
      <c r="F704" s="483" t="s">
        <v>5233</v>
      </c>
      <c r="G704" s="483" t="s">
        <v>3436</v>
      </c>
      <c r="H704" s="483" t="s">
        <v>1398</v>
      </c>
      <c r="I704" s="483" t="s">
        <v>1398</v>
      </c>
      <c r="J704" s="483" t="s">
        <v>6016</v>
      </c>
      <c r="K704" s="483" t="s">
        <v>6019</v>
      </c>
    </row>
    <row r="705" spans="1:11" ht="15" x14ac:dyDescent="0.25">
      <c r="A705" s="482">
        <v>7685</v>
      </c>
      <c r="B705" s="483" t="s">
        <v>3313</v>
      </c>
      <c r="C705" s="483" t="s">
        <v>4575</v>
      </c>
      <c r="D705" s="483" t="s">
        <v>4839</v>
      </c>
      <c r="E705" s="483" t="s">
        <v>6184</v>
      </c>
      <c r="F705" s="483" t="s">
        <v>5233</v>
      </c>
      <c r="G705" s="483" t="s">
        <v>3436</v>
      </c>
      <c r="H705" s="483" t="s">
        <v>1398</v>
      </c>
      <c r="I705" s="483" t="s">
        <v>1398</v>
      </c>
      <c r="J705" s="483" t="s">
        <v>6016</v>
      </c>
      <c r="K705" s="483" t="s">
        <v>6019</v>
      </c>
    </row>
    <row r="706" spans="1:11" ht="15" x14ac:dyDescent="0.25">
      <c r="A706" s="482">
        <v>7686</v>
      </c>
      <c r="B706" s="483" t="s">
        <v>4576</v>
      </c>
      <c r="C706" s="483" t="s">
        <v>358</v>
      </c>
      <c r="D706" s="483" t="s">
        <v>4839</v>
      </c>
      <c r="E706" s="483" t="s">
        <v>6184</v>
      </c>
      <c r="F706" s="483" t="s">
        <v>5233</v>
      </c>
      <c r="G706" s="483" t="s">
        <v>3436</v>
      </c>
      <c r="H706" s="483" t="s">
        <v>1398</v>
      </c>
      <c r="I706" s="483" t="s">
        <v>1398</v>
      </c>
      <c r="J706" s="483" t="s">
        <v>6016</v>
      </c>
      <c r="K706" s="483" t="s">
        <v>6019</v>
      </c>
    </row>
    <row r="707" spans="1:11" ht="15" x14ac:dyDescent="0.25">
      <c r="A707" s="482">
        <v>7687</v>
      </c>
      <c r="B707" s="483" t="s">
        <v>4577</v>
      </c>
      <c r="C707" s="483" t="s">
        <v>4578</v>
      </c>
      <c r="D707" s="483" t="s">
        <v>4839</v>
      </c>
      <c r="E707" s="483" t="s">
        <v>6184</v>
      </c>
      <c r="F707" s="483" t="s">
        <v>5233</v>
      </c>
      <c r="G707" s="483" t="s">
        <v>3436</v>
      </c>
      <c r="H707" s="483" t="s">
        <v>1398</v>
      </c>
      <c r="I707" s="483" t="s">
        <v>1398</v>
      </c>
      <c r="J707" s="483" t="s">
        <v>6016</v>
      </c>
      <c r="K707" s="483" t="s">
        <v>6019</v>
      </c>
    </row>
    <row r="708" spans="1:11" ht="15" x14ac:dyDescent="0.25">
      <c r="A708" s="482">
        <v>7688</v>
      </c>
      <c r="B708" s="483" t="s">
        <v>3578</v>
      </c>
      <c r="C708" s="483" t="s">
        <v>2474</v>
      </c>
      <c r="D708" s="483" t="s">
        <v>4839</v>
      </c>
      <c r="E708" s="483" t="s">
        <v>6184</v>
      </c>
      <c r="F708" s="483" t="s">
        <v>5233</v>
      </c>
      <c r="G708" s="483" t="s">
        <v>3436</v>
      </c>
      <c r="H708" s="483" t="s">
        <v>1398</v>
      </c>
      <c r="I708" s="483" t="s">
        <v>1398</v>
      </c>
      <c r="J708" s="483" t="s">
        <v>6016</v>
      </c>
      <c r="K708" s="483" t="s">
        <v>6019</v>
      </c>
    </row>
    <row r="709" spans="1:11" ht="15" x14ac:dyDescent="0.25">
      <c r="A709" s="482">
        <v>7689</v>
      </c>
      <c r="B709" s="483" t="s">
        <v>5056</v>
      </c>
      <c r="C709" s="483" t="s">
        <v>5057</v>
      </c>
      <c r="D709" s="483" t="s">
        <v>4840</v>
      </c>
      <c r="E709" s="483" t="s">
        <v>6184</v>
      </c>
      <c r="F709" s="483" t="s">
        <v>5233</v>
      </c>
      <c r="G709" s="483" t="s">
        <v>3436</v>
      </c>
      <c r="H709" s="483" t="s">
        <v>1398</v>
      </c>
      <c r="I709" s="483" t="s">
        <v>1398</v>
      </c>
      <c r="J709" s="483" t="s">
        <v>6016</v>
      </c>
      <c r="K709" s="483" t="s">
        <v>6019</v>
      </c>
    </row>
    <row r="710" spans="1:11" ht="15" x14ac:dyDescent="0.25">
      <c r="A710" s="482">
        <v>7691</v>
      </c>
      <c r="B710" s="483" t="s">
        <v>5521</v>
      </c>
      <c r="C710" s="483" t="s">
        <v>1111</v>
      </c>
      <c r="D710" s="483" t="s">
        <v>4840</v>
      </c>
      <c r="E710" s="483" t="s">
        <v>6184</v>
      </c>
      <c r="F710" s="483" t="s">
        <v>5233</v>
      </c>
      <c r="G710" s="483" t="s">
        <v>3436</v>
      </c>
      <c r="H710" s="483" t="s">
        <v>1398</v>
      </c>
      <c r="I710" s="483" t="s">
        <v>1398</v>
      </c>
      <c r="J710" s="483" t="s">
        <v>6016</v>
      </c>
      <c r="K710" s="483" t="s">
        <v>6019</v>
      </c>
    </row>
    <row r="711" spans="1:11" ht="15" x14ac:dyDescent="0.25">
      <c r="A711" s="482">
        <v>7693</v>
      </c>
      <c r="B711" s="483" t="s">
        <v>5522</v>
      </c>
      <c r="C711" s="483" t="s">
        <v>5523</v>
      </c>
      <c r="D711" s="483" t="s">
        <v>4840</v>
      </c>
      <c r="E711" s="483" t="s">
        <v>6184</v>
      </c>
      <c r="F711" s="483" t="s">
        <v>5233</v>
      </c>
      <c r="G711" s="483" t="s">
        <v>3436</v>
      </c>
      <c r="H711" s="483" t="s">
        <v>1398</v>
      </c>
      <c r="I711" s="483" t="s">
        <v>1398</v>
      </c>
      <c r="J711" s="483" t="s">
        <v>6016</v>
      </c>
      <c r="K711" s="483" t="s">
        <v>6019</v>
      </c>
    </row>
    <row r="712" spans="1:11" ht="15" x14ac:dyDescent="0.25">
      <c r="A712" s="482">
        <v>7694</v>
      </c>
      <c r="B712" s="483" t="s">
        <v>5524</v>
      </c>
      <c r="C712" s="483" t="s">
        <v>1071</v>
      </c>
      <c r="D712" s="483" t="s">
        <v>4840</v>
      </c>
      <c r="E712" s="483" t="s">
        <v>6184</v>
      </c>
      <c r="F712" s="483" t="s">
        <v>5233</v>
      </c>
      <c r="G712" s="483" t="s">
        <v>3436</v>
      </c>
      <c r="H712" s="483" t="s">
        <v>1398</v>
      </c>
      <c r="I712" s="483" t="s">
        <v>1398</v>
      </c>
      <c r="J712" s="483" t="s">
        <v>6016</v>
      </c>
      <c r="K712" s="483" t="s">
        <v>6019</v>
      </c>
    </row>
    <row r="713" spans="1:11" ht="15" x14ac:dyDescent="0.25">
      <c r="A713" s="482">
        <v>7695</v>
      </c>
      <c r="B713" s="483" t="s">
        <v>701</v>
      </c>
      <c r="C713" s="483" t="s">
        <v>5525</v>
      </c>
      <c r="D713" s="483" t="s">
        <v>4840</v>
      </c>
      <c r="E713" s="483" t="s">
        <v>6184</v>
      </c>
      <c r="F713" s="483" t="s">
        <v>5233</v>
      </c>
      <c r="G713" s="483" t="s">
        <v>3436</v>
      </c>
      <c r="H713" s="483" t="s">
        <v>1398</v>
      </c>
      <c r="I713" s="483" t="s">
        <v>1398</v>
      </c>
      <c r="J713" s="483" t="s">
        <v>6016</v>
      </c>
      <c r="K713" s="483" t="s">
        <v>6019</v>
      </c>
    </row>
    <row r="714" spans="1:11" ht="15" x14ac:dyDescent="0.25">
      <c r="A714" s="482">
        <v>7696</v>
      </c>
      <c r="B714" s="483" t="s">
        <v>4456</v>
      </c>
      <c r="C714" s="483" t="s">
        <v>4457</v>
      </c>
      <c r="D714" s="483" t="s">
        <v>4842</v>
      </c>
      <c r="E714" s="483" t="s">
        <v>6184</v>
      </c>
      <c r="F714" s="483" t="s">
        <v>5233</v>
      </c>
      <c r="G714" s="483" t="s">
        <v>3436</v>
      </c>
      <c r="H714" s="483" t="s">
        <v>1398</v>
      </c>
      <c r="I714" s="483" t="s">
        <v>1398</v>
      </c>
      <c r="J714" s="483" t="s">
        <v>6016</v>
      </c>
      <c r="K714" s="483" t="s">
        <v>6019</v>
      </c>
    </row>
    <row r="715" spans="1:11" ht="15" x14ac:dyDescent="0.25">
      <c r="A715" s="482">
        <v>7697</v>
      </c>
      <c r="B715" s="483" t="s">
        <v>5526</v>
      </c>
      <c r="C715" s="483" t="s">
        <v>4064</v>
      </c>
      <c r="D715" s="483" t="s">
        <v>4840</v>
      </c>
      <c r="E715" s="483" t="s">
        <v>6184</v>
      </c>
      <c r="F715" s="483" t="s">
        <v>5233</v>
      </c>
      <c r="G715" s="483" t="s">
        <v>3436</v>
      </c>
      <c r="H715" s="483" t="s">
        <v>1398</v>
      </c>
      <c r="I715" s="483" t="s">
        <v>1398</v>
      </c>
      <c r="J715" s="483" t="s">
        <v>6016</v>
      </c>
      <c r="K715" s="483" t="s">
        <v>6019</v>
      </c>
    </row>
    <row r="716" spans="1:11" ht="15" x14ac:dyDescent="0.25">
      <c r="A716" s="482">
        <v>7698</v>
      </c>
      <c r="B716" s="483" t="s">
        <v>5527</v>
      </c>
      <c r="C716" s="483" t="s">
        <v>5528</v>
      </c>
      <c r="D716" s="483" t="s">
        <v>4840</v>
      </c>
      <c r="E716" s="483" t="s">
        <v>6184</v>
      </c>
      <c r="F716" s="483" t="s">
        <v>5233</v>
      </c>
      <c r="G716" s="483" t="s">
        <v>3436</v>
      </c>
      <c r="H716" s="483" t="s">
        <v>1398</v>
      </c>
      <c r="I716" s="483" t="s">
        <v>1398</v>
      </c>
      <c r="J716" s="483" t="s">
        <v>6016</v>
      </c>
      <c r="K716" s="483" t="s">
        <v>6019</v>
      </c>
    </row>
    <row r="717" spans="1:11" ht="15" x14ac:dyDescent="0.25">
      <c r="A717" s="482">
        <v>7699</v>
      </c>
      <c r="B717" s="483" t="s">
        <v>5529</v>
      </c>
      <c r="C717" s="483" t="s">
        <v>3325</v>
      </c>
      <c r="D717" s="483" t="s">
        <v>4840</v>
      </c>
      <c r="E717" s="483" t="s">
        <v>6184</v>
      </c>
      <c r="F717" s="483" t="s">
        <v>5233</v>
      </c>
      <c r="G717" s="483" t="s">
        <v>3436</v>
      </c>
      <c r="H717" s="483" t="s">
        <v>1398</v>
      </c>
      <c r="I717" s="483" t="s">
        <v>1398</v>
      </c>
      <c r="J717" s="483" t="s">
        <v>6016</v>
      </c>
      <c r="K717" s="483" t="s">
        <v>6019</v>
      </c>
    </row>
    <row r="718" spans="1:11" ht="15" x14ac:dyDescent="0.25">
      <c r="A718" s="482">
        <v>7700</v>
      </c>
      <c r="B718" s="483" t="s">
        <v>1433</v>
      </c>
      <c r="C718" s="483" t="s">
        <v>336</v>
      </c>
      <c r="D718" s="483" t="s">
        <v>4838</v>
      </c>
      <c r="E718" s="483" t="s">
        <v>6184</v>
      </c>
      <c r="F718" s="483" t="s">
        <v>5233</v>
      </c>
      <c r="G718" s="483" t="s">
        <v>3436</v>
      </c>
      <c r="H718" s="483" t="s">
        <v>1398</v>
      </c>
      <c r="I718" s="483" t="s">
        <v>1398</v>
      </c>
      <c r="J718" s="483" t="s">
        <v>6016</v>
      </c>
      <c r="K718" s="483" t="s">
        <v>6019</v>
      </c>
    </row>
    <row r="719" spans="1:11" ht="15" x14ac:dyDescent="0.25">
      <c r="A719" s="482">
        <v>7701</v>
      </c>
      <c r="B719" s="483" t="s">
        <v>6185</v>
      </c>
      <c r="C719" s="483" t="s">
        <v>6186</v>
      </c>
      <c r="D719" s="483" t="s">
        <v>4844</v>
      </c>
      <c r="E719" s="483" t="s">
        <v>6184</v>
      </c>
      <c r="F719" s="483" t="s">
        <v>5233</v>
      </c>
      <c r="G719" s="483" t="s">
        <v>3436</v>
      </c>
      <c r="H719" s="483" t="s">
        <v>1398</v>
      </c>
      <c r="I719" s="483" t="s">
        <v>1398</v>
      </c>
      <c r="J719" s="483" t="s">
        <v>6016</v>
      </c>
      <c r="K719" s="483" t="s">
        <v>6019</v>
      </c>
    </row>
    <row r="720" spans="1:11" ht="15" x14ac:dyDescent="0.25">
      <c r="A720" s="482">
        <v>7702</v>
      </c>
      <c r="B720" s="483" t="s">
        <v>428</v>
      </c>
      <c r="C720" s="483" t="s">
        <v>1897</v>
      </c>
      <c r="D720" s="483" t="s">
        <v>4844</v>
      </c>
      <c r="E720" s="483" t="s">
        <v>6184</v>
      </c>
      <c r="F720" s="483" t="s">
        <v>5233</v>
      </c>
      <c r="G720" s="483" t="s">
        <v>3436</v>
      </c>
      <c r="H720" s="483" t="s">
        <v>1398</v>
      </c>
      <c r="I720" s="483" t="s">
        <v>1398</v>
      </c>
      <c r="J720" s="483" t="s">
        <v>6016</v>
      </c>
      <c r="K720" s="483" t="s">
        <v>6019</v>
      </c>
    </row>
    <row r="721" spans="1:11" ht="15" x14ac:dyDescent="0.25">
      <c r="A721" s="482">
        <v>7703</v>
      </c>
      <c r="B721" s="483" t="s">
        <v>6187</v>
      </c>
      <c r="C721" s="483" t="s">
        <v>6188</v>
      </c>
      <c r="D721" s="483" t="s">
        <v>4844</v>
      </c>
      <c r="E721" s="483" t="s">
        <v>6184</v>
      </c>
      <c r="F721" s="483" t="s">
        <v>5233</v>
      </c>
      <c r="G721" s="483" t="s">
        <v>3436</v>
      </c>
      <c r="H721" s="483" t="s">
        <v>1398</v>
      </c>
      <c r="I721" s="483" t="s">
        <v>1398</v>
      </c>
      <c r="J721" s="483" t="s">
        <v>6016</v>
      </c>
      <c r="K721" s="483" t="s">
        <v>6019</v>
      </c>
    </row>
    <row r="722" spans="1:11" ht="15" x14ac:dyDescent="0.25">
      <c r="A722" s="482">
        <v>7704</v>
      </c>
      <c r="B722" s="483" t="s">
        <v>6215</v>
      </c>
      <c r="C722" s="483" t="s">
        <v>667</v>
      </c>
      <c r="D722" s="483" t="s">
        <v>4844</v>
      </c>
      <c r="E722" s="483" t="s">
        <v>6184</v>
      </c>
      <c r="F722" s="483" t="s">
        <v>5233</v>
      </c>
      <c r="G722" s="483" t="s">
        <v>3436</v>
      </c>
      <c r="H722" s="483" t="s">
        <v>1398</v>
      </c>
      <c r="I722" s="483" t="s">
        <v>1398</v>
      </c>
      <c r="J722" s="483" t="s">
        <v>6016</v>
      </c>
      <c r="K722" s="483" t="s">
        <v>6019</v>
      </c>
    </row>
    <row r="723" spans="1:11" ht="15" x14ac:dyDescent="0.25">
      <c r="A723" s="482">
        <v>7705</v>
      </c>
      <c r="B723" s="483" t="s">
        <v>6216</v>
      </c>
      <c r="C723" s="483" t="s">
        <v>549</v>
      </c>
      <c r="D723" s="483" t="s">
        <v>4838</v>
      </c>
      <c r="E723" s="483" t="s">
        <v>6184</v>
      </c>
      <c r="F723" s="483" t="s">
        <v>5233</v>
      </c>
      <c r="G723" s="483" t="s">
        <v>3436</v>
      </c>
      <c r="H723" s="483" t="s">
        <v>1398</v>
      </c>
      <c r="I723" s="483" t="s">
        <v>1398</v>
      </c>
      <c r="J723" s="483" t="s">
        <v>6016</v>
      </c>
      <c r="K723" s="483" t="s">
        <v>6019</v>
      </c>
    </row>
    <row r="724" spans="1:11" ht="15" x14ac:dyDescent="0.25">
      <c r="A724" s="482">
        <v>7707</v>
      </c>
      <c r="B724" s="483" t="s">
        <v>6217</v>
      </c>
      <c r="C724" s="483" t="s">
        <v>4403</v>
      </c>
      <c r="D724" s="483" t="s">
        <v>4844</v>
      </c>
      <c r="E724" s="483" t="s">
        <v>6184</v>
      </c>
      <c r="F724" s="483" t="s">
        <v>5233</v>
      </c>
      <c r="G724" s="483" t="s">
        <v>3436</v>
      </c>
      <c r="H724" s="483" t="s">
        <v>1398</v>
      </c>
      <c r="I724" s="483" t="s">
        <v>1398</v>
      </c>
      <c r="J724" s="483" t="s">
        <v>6016</v>
      </c>
      <c r="K724" s="483" t="s">
        <v>6019</v>
      </c>
    </row>
    <row r="725" spans="1:11" ht="15" x14ac:dyDescent="0.25">
      <c r="A725" s="482">
        <v>7708</v>
      </c>
      <c r="B725" s="483" t="s">
        <v>6218</v>
      </c>
      <c r="C725" s="483" t="s">
        <v>482</v>
      </c>
      <c r="D725" s="483" t="s">
        <v>4844</v>
      </c>
      <c r="E725" s="483" t="s">
        <v>6184</v>
      </c>
      <c r="F725" s="483" t="s">
        <v>5233</v>
      </c>
      <c r="G725" s="483" t="s">
        <v>3436</v>
      </c>
      <c r="H725" s="483" t="s">
        <v>1398</v>
      </c>
      <c r="I725" s="483" t="s">
        <v>1398</v>
      </c>
      <c r="J725" s="483" t="s">
        <v>6016</v>
      </c>
      <c r="K725" s="483" t="s">
        <v>6019</v>
      </c>
    </row>
    <row r="726" spans="1:11" ht="15" x14ac:dyDescent="0.25">
      <c r="A726" s="482">
        <v>7709</v>
      </c>
      <c r="B726" s="483" t="s">
        <v>6219</v>
      </c>
      <c r="C726" s="483" t="s">
        <v>6220</v>
      </c>
      <c r="D726" s="483" t="s">
        <v>4843</v>
      </c>
      <c r="E726" s="483" t="s">
        <v>6184</v>
      </c>
      <c r="F726" s="483" t="s">
        <v>5233</v>
      </c>
      <c r="G726" s="483" t="s">
        <v>3436</v>
      </c>
      <c r="H726" s="483" t="s">
        <v>1398</v>
      </c>
      <c r="I726" s="483" t="s">
        <v>1398</v>
      </c>
      <c r="J726" s="483" t="s">
        <v>6016</v>
      </c>
      <c r="K726" s="483" t="s">
        <v>6019</v>
      </c>
    </row>
    <row r="727" spans="1:11" ht="15" x14ac:dyDescent="0.25">
      <c r="A727" s="482">
        <v>7710</v>
      </c>
      <c r="B727" s="483" t="s">
        <v>6103</v>
      </c>
      <c r="C727" s="483" t="s">
        <v>6221</v>
      </c>
      <c r="D727" s="483" t="s">
        <v>4844</v>
      </c>
      <c r="E727" s="483" t="s">
        <v>6184</v>
      </c>
      <c r="F727" s="483" t="s">
        <v>5233</v>
      </c>
      <c r="G727" s="483" t="s">
        <v>3436</v>
      </c>
      <c r="H727" s="483" t="s">
        <v>1398</v>
      </c>
      <c r="I727" s="483" t="s">
        <v>1398</v>
      </c>
      <c r="J727" s="483" t="s">
        <v>6016</v>
      </c>
      <c r="K727" s="483" t="s">
        <v>6019</v>
      </c>
    </row>
    <row r="728" spans="1:11" ht="15" x14ac:dyDescent="0.25">
      <c r="A728" s="482">
        <v>8015</v>
      </c>
      <c r="B728" s="483" t="s">
        <v>2651</v>
      </c>
      <c r="C728" s="483" t="s">
        <v>2652</v>
      </c>
      <c r="D728" s="483" t="s">
        <v>2098</v>
      </c>
      <c r="E728" s="483" t="s">
        <v>6175</v>
      </c>
      <c r="F728" s="483" t="s">
        <v>5224</v>
      </c>
      <c r="G728" s="483" t="s">
        <v>4759</v>
      </c>
      <c r="H728" s="483" t="s">
        <v>65</v>
      </c>
      <c r="I728" s="483" t="s">
        <v>65</v>
      </c>
      <c r="J728" s="483" t="s">
        <v>6014</v>
      </c>
      <c r="K728" s="483" t="s">
        <v>6007</v>
      </c>
    </row>
    <row r="729" spans="1:11" ht="15" x14ac:dyDescent="0.25">
      <c r="A729" s="482">
        <v>8016</v>
      </c>
      <c r="B729" s="483" t="s">
        <v>2593</v>
      </c>
      <c r="C729" s="483" t="s">
        <v>618</v>
      </c>
      <c r="D729" s="483" t="s">
        <v>2098</v>
      </c>
      <c r="E729" s="483" t="s">
        <v>6175</v>
      </c>
      <c r="F729" s="483" t="s">
        <v>5224</v>
      </c>
      <c r="G729" s="483" t="s">
        <v>3376</v>
      </c>
      <c r="H729" s="483" t="s">
        <v>4962</v>
      </c>
      <c r="I729" s="483" t="s">
        <v>258</v>
      </c>
      <c r="J729" s="483" t="s">
        <v>6014</v>
      </c>
      <c r="K729" s="483" t="s">
        <v>6010</v>
      </c>
    </row>
    <row r="730" spans="1:11" ht="15" x14ac:dyDescent="0.25">
      <c r="A730" s="482">
        <v>8018</v>
      </c>
      <c r="B730" s="483" t="s">
        <v>745</v>
      </c>
      <c r="C730" s="483" t="s">
        <v>543</v>
      </c>
      <c r="D730" s="483" t="s">
        <v>72</v>
      </c>
      <c r="E730" s="483" t="s">
        <v>6175</v>
      </c>
      <c r="F730" s="483" t="s">
        <v>5224</v>
      </c>
      <c r="G730" s="483" t="s">
        <v>3376</v>
      </c>
      <c r="H730" s="483" t="s">
        <v>4955</v>
      </c>
      <c r="I730" s="483" t="s">
        <v>3388</v>
      </c>
      <c r="J730" s="483" t="s">
        <v>6014</v>
      </c>
      <c r="K730" s="483" t="s">
        <v>6010</v>
      </c>
    </row>
    <row r="731" spans="1:11" ht="15" x14ac:dyDescent="0.25">
      <c r="A731" s="482">
        <v>8019</v>
      </c>
      <c r="B731" s="483" t="s">
        <v>428</v>
      </c>
      <c r="C731" s="483" t="s">
        <v>142</v>
      </c>
      <c r="D731" s="483" t="s">
        <v>72</v>
      </c>
      <c r="E731" s="483" t="s">
        <v>6175</v>
      </c>
      <c r="F731" s="483" t="s">
        <v>5224</v>
      </c>
      <c r="G731" s="483" t="s">
        <v>3376</v>
      </c>
      <c r="H731" s="483" t="s">
        <v>4964</v>
      </c>
      <c r="I731" s="483" t="s">
        <v>1889</v>
      </c>
      <c r="J731" s="483" t="s">
        <v>6014</v>
      </c>
      <c r="K731" s="483" t="s">
        <v>6010</v>
      </c>
    </row>
    <row r="732" spans="1:11" ht="15" x14ac:dyDescent="0.25">
      <c r="A732" s="482">
        <v>8023</v>
      </c>
      <c r="B732" s="483" t="s">
        <v>5887</v>
      </c>
      <c r="C732" s="483" t="s">
        <v>1547</v>
      </c>
      <c r="D732" s="483" t="s">
        <v>875</v>
      </c>
      <c r="E732" s="483" t="s">
        <v>6174</v>
      </c>
      <c r="F732" s="483" t="s">
        <v>5223</v>
      </c>
      <c r="G732" s="483" t="s">
        <v>5264</v>
      </c>
      <c r="H732" s="483" t="s">
        <v>4968</v>
      </c>
      <c r="I732" s="483" t="s">
        <v>3428</v>
      </c>
      <c r="J732" s="483" t="s">
        <v>6005</v>
      </c>
      <c r="K732" s="483" t="s">
        <v>6018</v>
      </c>
    </row>
    <row r="733" spans="1:11" ht="15" x14ac:dyDescent="0.25">
      <c r="A733" s="482">
        <v>8028</v>
      </c>
      <c r="B733" s="483" t="s">
        <v>1978</v>
      </c>
      <c r="C733" s="483" t="s">
        <v>1979</v>
      </c>
      <c r="D733" s="483" t="s">
        <v>103</v>
      </c>
      <c r="E733" s="483" t="s">
        <v>6175</v>
      </c>
      <c r="F733" s="483" t="s">
        <v>5224</v>
      </c>
      <c r="G733" s="483" t="s">
        <v>4759</v>
      </c>
      <c r="H733" s="483" t="s">
        <v>4947</v>
      </c>
      <c r="I733" s="483" t="s">
        <v>61</v>
      </c>
      <c r="J733" s="483" t="s">
        <v>6014</v>
      </c>
      <c r="K733" s="483" t="s">
        <v>6007</v>
      </c>
    </row>
    <row r="734" spans="1:11" ht="15" x14ac:dyDescent="0.25">
      <c r="A734" s="482">
        <v>8032</v>
      </c>
      <c r="B734" s="483" t="s">
        <v>5888</v>
      </c>
      <c r="C734" s="483" t="s">
        <v>1269</v>
      </c>
      <c r="D734" s="483" t="s">
        <v>3394</v>
      </c>
      <c r="E734" s="483" t="s">
        <v>6177</v>
      </c>
      <c r="F734" s="483" t="s">
        <v>5226</v>
      </c>
      <c r="G734" s="483" t="s">
        <v>3376</v>
      </c>
      <c r="H734" s="483" t="s">
        <v>4954</v>
      </c>
      <c r="I734" s="483" t="s">
        <v>143</v>
      </c>
      <c r="J734" s="483" t="s">
        <v>6009</v>
      </c>
      <c r="K734" s="483" t="s">
        <v>6010</v>
      </c>
    </row>
    <row r="735" spans="1:11" ht="15" x14ac:dyDescent="0.25">
      <c r="A735" s="482">
        <v>8044</v>
      </c>
      <c r="B735" s="483" t="s">
        <v>335</v>
      </c>
      <c r="C735" s="483" t="s">
        <v>336</v>
      </c>
      <c r="D735" s="483" t="s">
        <v>103</v>
      </c>
      <c r="E735" s="483" t="s">
        <v>6175</v>
      </c>
      <c r="F735" s="483" t="s">
        <v>5224</v>
      </c>
      <c r="G735" s="483" t="s">
        <v>3376</v>
      </c>
      <c r="H735" s="483" t="s">
        <v>4962</v>
      </c>
      <c r="I735" s="483" t="s">
        <v>258</v>
      </c>
      <c r="J735" s="483" t="s">
        <v>6014</v>
      </c>
      <c r="K735" s="483" t="s">
        <v>6010</v>
      </c>
    </row>
    <row r="736" spans="1:11" ht="15" x14ac:dyDescent="0.25">
      <c r="A736" s="482">
        <v>8051</v>
      </c>
      <c r="B736" s="483" t="s">
        <v>1399</v>
      </c>
      <c r="C736" s="483" t="s">
        <v>982</v>
      </c>
      <c r="D736" s="483" t="s">
        <v>3634</v>
      </c>
      <c r="E736" s="483" t="s">
        <v>6176</v>
      </c>
      <c r="F736" s="483" t="s">
        <v>5225</v>
      </c>
      <c r="G736" s="483" t="s">
        <v>5265</v>
      </c>
      <c r="H736" s="483" t="s">
        <v>274</v>
      </c>
      <c r="I736" s="483" t="s">
        <v>274</v>
      </c>
      <c r="J736" s="483" t="s">
        <v>6008</v>
      </c>
      <c r="K736" s="483" t="s">
        <v>6017</v>
      </c>
    </row>
    <row r="737" spans="1:11" ht="15" x14ac:dyDescent="0.25">
      <c r="A737" s="482">
        <v>8061</v>
      </c>
      <c r="B737" s="483" t="s">
        <v>5889</v>
      </c>
      <c r="C737" s="483" t="s">
        <v>879</v>
      </c>
      <c r="D737" s="483" t="s">
        <v>5755</v>
      </c>
      <c r="E737" s="483" t="s">
        <v>6179</v>
      </c>
      <c r="F737" s="483" t="s">
        <v>5228</v>
      </c>
      <c r="G737" s="483" t="s">
        <v>4768</v>
      </c>
      <c r="H737" s="483" t="s">
        <v>4946</v>
      </c>
      <c r="I737" s="483" t="s">
        <v>3678</v>
      </c>
      <c r="J737" s="483" t="s">
        <v>6016</v>
      </c>
      <c r="K737" s="483" t="s">
        <v>416</v>
      </c>
    </row>
    <row r="738" spans="1:11" ht="15" x14ac:dyDescent="0.25">
      <c r="A738" s="482">
        <v>8065</v>
      </c>
      <c r="B738" s="483" t="s">
        <v>3379</v>
      </c>
      <c r="C738" s="483" t="s">
        <v>782</v>
      </c>
      <c r="D738" s="483" t="s">
        <v>2098</v>
      </c>
      <c r="E738" s="483" t="s">
        <v>6175</v>
      </c>
      <c r="F738" s="483" t="s">
        <v>5224</v>
      </c>
      <c r="G738" s="483" t="s">
        <v>4759</v>
      </c>
      <c r="H738" s="483" t="s">
        <v>4947</v>
      </c>
      <c r="I738" s="483" t="s">
        <v>61</v>
      </c>
      <c r="J738" s="483" t="s">
        <v>6014</v>
      </c>
      <c r="K738" s="483" t="s">
        <v>6007</v>
      </c>
    </row>
    <row r="739" spans="1:11" ht="15" x14ac:dyDescent="0.25">
      <c r="A739" s="482">
        <v>8068</v>
      </c>
      <c r="B739" s="483" t="s">
        <v>3740</v>
      </c>
      <c r="C739" s="483" t="s">
        <v>3741</v>
      </c>
      <c r="D739" s="483" t="s">
        <v>64</v>
      </c>
      <c r="E739" s="483" t="s">
        <v>6174</v>
      </c>
      <c r="F739" s="483" t="s">
        <v>5223</v>
      </c>
      <c r="G739" s="483" t="s">
        <v>3376</v>
      </c>
      <c r="H739" s="483" t="s">
        <v>4959</v>
      </c>
      <c r="I739" s="483" t="s">
        <v>3425</v>
      </c>
      <c r="J739" s="483" t="s">
        <v>6005</v>
      </c>
      <c r="K739" s="483" t="s">
        <v>6010</v>
      </c>
    </row>
    <row r="740" spans="1:11" ht="15" x14ac:dyDescent="0.25">
      <c r="A740" s="482">
        <v>8075</v>
      </c>
      <c r="B740" s="483" t="s">
        <v>1925</v>
      </c>
      <c r="C740" s="483" t="s">
        <v>3215</v>
      </c>
      <c r="D740" s="483" t="s">
        <v>1847</v>
      </c>
      <c r="E740" s="483" t="s">
        <v>6178</v>
      </c>
      <c r="F740" s="483" t="s">
        <v>5227</v>
      </c>
      <c r="G740" s="483" t="s">
        <v>4761</v>
      </c>
      <c r="H740" s="483" t="s">
        <v>1689</v>
      </c>
      <c r="I740" s="483" t="s">
        <v>4802</v>
      </c>
      <c r="J740" s="483" t="s">
        <v>6016</v>
      </c>
      <c r="K740" s="483" t="s">
        <v>6011</v>
      </c>
    </row>
    <row r="741" spans="1:11" ht="15" x14ac:dyDescent="0.25">
      <c r="A741" s="482">
        <v>8076</v>
      </c>
      <c r="B741" s="483" t="s">
        <v>2078</v>
      </c>
      <c r="C741" s="483" t="s">
        <v>606</v>
      </c>
      <c r="D741" s="483" t="s">
        <v>1847</v>
      </c>
      <c r="E741" s="483" t="s">
        <v>6178</v>
      </c>
      <c r="F741" s="483" t="s">
        <v>5227</v>
      </c>
      <c r="G741" s="483" t="s">
        <v>4761</v>
      </c>
      <c r="H741" s="483" t="s">
        <v>1689</v>
      </c>
      <c r="I741" s="483" t="s">
        <v>4802</v>
      </c>
      <c r="J741" s="483" t="s">
        <v>6016</v>
      </c>
      <c r="K741" s="483" t="s">
        <v>6011</v>
      </c>
    </row>
    <row r="742" spans="1:11" ht="15" x14ac:dyDescent="0.25">
      <c r="A742" s="482">
        <v>8093</v>
      </c>
      <c r="B742" s="483" t="s">
        <v>1885</v>
      </c>
      <c r="C742" s="483" t="s">
        <v>170</v>
      </c>
      <c r="D742" s="483" t="s">
        <v>1174</v>
      </c>
      <c r="E742" s="483" t="s">
        <v>6177</v>
      </c>
      <c r="F742" s="483" t="s">
        <v>5226</v>
      </c>
      <c r="G742" s="483" t="s">
        <v>3376</v>
      </c>
      <c r="H742" s="483" t="s">
        <v>4959</v>
      </c>
      <c r="I742" s="483" t="s">
        <v>1855</v>
      </c>
      <c r="J742" s="483" t="s">
        <v>6009</v>
      </c>
      <c r="K742" s="483" t="s">
        <v>6010</v>
      </c>
    </row>
    <row r="743" spans="1:11" ht="15" x14ac:dyDescent="0.25">
      <c r="A743" s="482">
        <v>8102</v>
      </c>
      <c r="B743" s="483" t="s">
        <v>1937</v>
      </c>
      <c r="C743" s="483" t="s">
        <v>634</v>
      </c>
      <c r="D743" s="483" t="s">
        <v>2098</v>
      </c>
      <c r="E743" s="483" t="s">
        <v>6175</v>
      </c>
      <c r="F743" s="483" t="s">
        <v>5224</v>
      </c>
      <c r="G743" s="483" t="s">
        <v>4759</v>
      </c>
      <c r="H743" s="483" t="s">
        <v>4972</v>
      </c>
      <c r="I743" s="483" t="s">
        <v>3469</v>
      </c>
      <c r="J743" s="483" t="s">
        <v>6014</v>
      </c>
      <c r="K743" s="483" t="s">
        <v>6007</v>
      </c>
    </row>
    <row r="744" spans="1:11" ht="15" x14ac:dyDescent="0.25">
      <c r="A744" s="482">
        <v>8104</v>
      </c>
      <c r="B744" s="483" t="s">
        <v>1925</v>
      </c>
      <c r="C744" s="483" t="s">
        <v>1928</v>
      </c>
      <c r="D744" s="483" t="s">
        <v>1174</v>
      </c>
      <c r="E744" s="483" t="s">
        <v>6177</v>
      </c>
      <c r="F744" s="483" t="s">
        <v>5226</v>
      </c>
      <c r="G744" s="483" t="s">
        <v>3376</v>
      </c>
      <c r="H744" s="483" t="s">
        <v>4948</v>
      </c>
      <c r="I744" s="483" t="s">
        <v>933</v>
      </c>
      <c r="J744" s="483" t="s">
        <v>6009</v>
      </c>
      <c r="K744" s="483" t="s">
        <v>6010</v>
      </c>
    </row>
    <row r="745" spans="1:11" ht="15" x14ac:dyDescent="0.25">
      <c r="A745" s="482">
        <v>8110</v>
      </c>
      <c r="B745" s="483" t="s">
        <v>3742</v>
      </c>
      <c r="C745" s="483" t="s">
        <v>3457</v>
      </c>
      <c r="D745" s="483" t="s">
        <v>4791</v>
      </c>
      <c r="E745" s="483" t="s">
        <v>6178</v>
      </c>
      <c r="F745" s="483" t="s">
        <v>5227</v>
      </c>
      <c r="G745" s="483" t="s">
        <v>4761</v>
      </c>
      <c r="H745" s="483" t="s">
        <v>4961</v>
      </c>
      <c r="I745" s="483" t="s">
        <v>3434</v>
      </c>
      <c r="J745" s="483" t="s">
        <v>6016</v>
      </c>
      <c r="K745" s="483" t="s">
        <v>6011</v>
      </c>
    </row>
    <row r="746" spans="1:11" ht="15" x14ac:dyDescent="0.25">
      <c r="A746" s="482">
        <v>8113</v>
      </c>
      <c r="B746" s="483" t="s">
        <v>1361</v>
      </c>
      <c r="C746" s="483" t="s">
        <v>312</v>
      </c>
      <c r="D746" s="483" t="s">
        <v>109</v>
      </c>
      <c r="E746" s="483" t="s">
        <v>6177</v>
      </c>
      <c r="F746" s="483" t="s">
        <v>5226</v>
      </c>
      <c r="G746" s="483" t="s">
        <v>3376</v>
      </c>
      <c r="H746" s="483" t="s">
        <v>110</v>
      </c>
      <c r="I746" s="483" t="s">
        <v>110</v>
      </c>
      <c r="J746" s="483" t="s">
        <v>6009</v>
      </c>
      <c r="K746" s="483" t="s">
        <v>6010</v>
      </c>
    </row>
    <row r="747" spans="1:11" ht="15" x14ac:dyDescent="0.25">
      <c r="A747" s="482">
        <v>8122</v>
      </c>
      <c r="B747" s="483" t="s">
        <v>703</v>
      </c>
      <c r="C747" s="483" t="s">
        <v>1916</v>
      </c>
      <c r="D747" s="483" t="s">
        <v>54</v>
      </c>
      <c r="E747" s="483" t="s">
        <v>6176</v>
      </c>
      <c r="F747" s="483" t="s">
        <v>5225</v>
      </c>
      <c r="G747" s="483" t="s">
        <v>5265</v>
      </c>
      <c r="H747" s="483" t="s">
        <v>4956</v>
      </c>
      <c r="I747" s="483" t="s">
        <v>55</v>
      </c>
      <c r="J747" s="483" t="s">
        <v>6008</v>
      </c>
      <c r="K747" s="483" t="s">
        <v>6017</v>
      </c>
    </row>
    <row r="748" spans="1:11" ht="15" x14ac:dyDescent="0.25">
      <c r="A748" s="482">
        <v>8132</v>
      </c>
      <c r="B748" s="483" t="s">
        <v>3745</v>
      </c>
      <c r="C748" s="483" t="s">
        <v>3746</v>
      </c>
      <c r="D748" s="483" t="s">
        <v>2416</v>
      </c>
      <c r="E748" s="483" t="s">
        <v>6174</v>
      </c>
      <c r="F748" s="483" t="s">
        <v>5223</v>
      </c>
      <c r="G748" s="483" t="s">
        <v>4760</v>
      </c>
      <c r="H748" s="483" t="s">
        <v>4946</v>
      </c>
      <c r="I748" s="483" t="s">
        <v>4845</v>
      </c>
      <c r="J748" s="483" t="s">
        <v>6005</v>
      </c>
      <c r="K748" s="483" t="s">
        <v>6015</v>
      </c>
    </row>
    <row r="749" spans="1:11" ht="15" x14ac:dyDescent="0.25">
      <c r="A749" s="482">
        <v>8200</v>
      </c>
      <c r="B749" s="483" t="s">
        <v>1566</v>
      </c>
      <c r="C749" s="483" t="s">
        <v>1567</v>
      </c>
      <c r="D749" s="483" t="s">
        <v>3747</v>
      </c>
      <c r="E749" s="483" t="s">
        <v>6177</v>
      </c>
      <c r="F749" s="483" t="s">
        <v>5226</v>
      </c>
      <c r="G749" s="483" t="s">
        <v>5264</v>
      </c>
      <c r="H749" s="483" t="s">
        <v>4958</v>
      </c>
      <c r="I749" s="483" t="s">
        <v>1682</v>
      </c>
      <c r="J749" s="483" t="s">
        <v>6009</v>
      </c>
      <c r="K749" s="483" t="s">
        <v>6018</v>
      </c>
    </row>
    <row r="750" spans="1:11" ht="15" x14ac:dyDescent="0.25">
      <c r="A750" s="482">
        <v>8204</v>
      </c>
      <c r="B750" s="483" t="s">
        <v>2381</v>
      </c>
      <c r="C750" s="483" t="s">
        <v>1005</v>
      </c>
      <c r="D750" s="483" t="s">
        <v>2098</v>
      </c>
      <c r="E750" s="483" t="s">
        <v>6175</v>
      </c>
      <c r="F750" s="483" t="s">
        <v>5224</v>
      </c>
      <c r="G750" s="483" t="s">
        <v>3376</v>
      </c>
      <c r="H750" s="483" t="s">
        <v>4955</v>
      </c>
      <c r="I750" s="483" t="s">
        <v>152</v>
      </c>
      <c r="J750" s="483" t="s">
        <v>6014</v>
      </c>
      <c r="K750" s="483" t="s">
        <v>6010</v>
      </c>
    </row>
    <row r="751" spans="1:11" ht="15" x14ac:dyDescent="0.25">
      <c r="A751" s="482">
        <v>8222</v>
      </c>
      <c r="B751" s="483" t="s">
        <v>3338</v>
      </c>
      <c r="C751" s="483" t="s">
        <v>1312</v>
      </c>
      <c r="D751" s="483" t="s">
        <v>570</v>
      </c>
      <c r="E751" s="483" t="s">
        <v>6177</v>
      </c>
      <c r="F751" s="483" t="s">
        <v>5226</v>
      </c>
      <c r="G751" s="483" t="s">
        <v>3376</v>
      </c>
      <c r="H751" s="483" t="s">
        <v>4950</v>
      </c>
      <c r="I751" s="483" t="s">
        <v>6256</v>
      </c>
      <c r="J751" s="483" t="s">
        <v>6009</v>
      </c>
      <c r="K751" s="483" t="s">
        <v>6010</v>
      </c>
    </row>
    <row r="752" spans="1:11" ht="45" x14ac:dyDescent="0.25">
      <c r="A752" s="482">
        <v>8225</v>
      </c>
      <c r="B752" s="483" t="s">
        <v>2349</v>
      </c>
      <c r="C752" s="483" t="s">
        <v>968</v>
      </c>
      <c r="D752" s="484" t="s">
        <v>4846</v>
      </c>
      <c r="E752" s="483" t="s">
        <v>6178</v>
      </c>
      <c r="F752" s="483" t="s">
        <v>5227</v>
      </c>
      <c r="G752" s="483" t="s">
        <v>4761</v>
      </c>
      <c r="H752" s="483" t="s">
        <v>4961</v>
      </c>
      <c r="I752" s="483" t="s">
        <v>3434</v>
      </c>
      <c r="J752" s="483" t="s">
        <v>6016</v>
      </c>
      <c r="K752" s="483" t="s">
        <v>6011</v>
      </c>
    </row>
    <row r="753" spans="1:11" ht="15" x14ac:dyDescent="0.25">
      <c r="A753" s="482">
        <v>8231</v>
      </c>
      <c r="B753" s="483" t="s">
        <v>2384</v>
      </c>
      <c r="C753" s="483" t="s">
        <v>2385</v>
      </c>
      <c r="D753" s="483" t="s">
        <v>103</v>
      </c>
      <c r="E753" s="483" t="s">
        <v>6175</v>
      </c>
      <c r="F753" s="483" t="s">
        <v>5224</v>
      </c>
      <c r="G753" s="483" t="s">
        <v>3376</v>
      </c>
      <c r="H753" s="483" t="s">
        <v>4959</v>
      </c>
      <c r="I753" s="483" t="s">
        <v>3475</v>
      </c>
      <c r="J753" s="483" t="s">
        <v>6014</v>
      </c>
      <c r="K753" s="483" t="s">
        <v>6010</v>
      </c>
    </row>
    <row r="754" spans="1:11" ht="15" x14ac:dyDescent="0.25">
      <c r="A754" s="482">
        <v>8239</v>
      </c>
      <c r="B754" s="483" t="s">
        <v>3749</v>
      </c>
      <c r="C754" s="483" t="s">
        <v>3750</v>
      </c>
      <c r="D754" s="483" t="s">
        <v>3662</v>
      </c>
      <c r="E754" s="483" t="s">
        <v>6174</v>
      </c>
      <c r="F754" s="483" t="s">
        <v>5223</v>
      </c>
      <c r="G754" s="483" t="s">
        <v>5265</v>
      </c>
      <c r="H754" s="483" t="s">
        <v>4978</v>
      </c>
      <c r="I754" s="483" t="s">
        <v>3596</v>
      </c>
      <c r="J754" s="483" t="s">
        <v>6005</v>
      </c>
      <c r="K754" s="483" t="s">
        <v>6017</v>
      </c>
    </row>
    <row r="755" spans="1:11" ht="15" x14ac:dyDescent="0.25">
      <c r="A755" s="482">
        <v>8248</v>
      </c>
      <c r="B755" s="483" t="s">
        <v>2493</v>
      </c>
      <c r="C755" s="483" t="s">
        <v>423</v>
      </c>
      <c r="D755" s="483" t="s">
        <v>3634</v>
      </c>
      <c r="E755" s="483" t="s">
        <v>6176</v>
      </c>
      <c r="F755" s="483" t="s">
        <v>5225</v>
      </c>
      <c r="G755" s="483" t="s">
        <v>5265</v>
      </c>
      <c r="H755" s="483" t="s">
        <v>274</v>
      </c>
      <c r="I755" s="483" t="s">
        <v>274</v>
      </c>
      <c r="J755" s="483" t="s">
        <v>6008</v>
      </c>
      <c r="K755" s="483" t="s">
        <v>6017</v>
      </c>
    </row>
    <row r="756" spans="1:11" ht="15" x14ac:dyDescent="0.25">
      <c r="A756" s="482">
        <v>8257</v>
      </c>
      <c r="B756" s="483" t="s">
        <v>2754</v>
      </c>
      <c r="C756" s="483" t="s">
        <v>204</v>
      </c>
      <c r="D756" s="483" t="s">
        <v>1087</v>
      </c>
      <c r="E756" s="483" t="s">
        <v>6175</v>
      </c>
      <c r="F756" s="483" t="s">
        <v>5224</v>
      </c>
      <c r="G756" s="483" t="s">
        <v>4759</v>
      </c>
      <c r="H756" s="483" t="s">
        <v>4947</v>
      </c>
      <c r="I756" s="483" t="s">
        <v>3403</v>
      </c>
      <c r="J756" s="483" t="s">
        <v>6014</v>
      </c>
      <c r="K756" s="483" t="s">
        <v>6007</v>
      </c>
    </row>
    <row r="757" spans="1:11" ht="15" x14ac:dyDescent="0.25">
      <c r="A757" s="482">
        <v>8259</v>
      </c>
      <c r="B757" s="483" t="s">
        <v>4436</v>
      </c>
      <c r="C757" s="483" t="s">
        <v>2317</v>
      </c>
      <c r="D757" s="483" t="s">
        <v>103</v>
      </c>
      <c r="E757" s="483" t="s">
        <v>6175</v>
      </c>
      <c r="F757" s="483" t="s">
        <v>5224</v>
      </c>
      <c r="G757" s="483" t="s">
        <v>4761</v>
      </c>
      <c r="H757" s="483" t="s">
        <v>4961</v>
      </c>
      <c r="I757" s="483" t="s">
        <v>3468</v>
      </c>
      <c r="J757" s="483" t="s">
        <v>6014</v>
      </c>
      <c r="K757" s="483" t="s">
        <v>6011</v>
      </c>
    </row>
    <row r="758" spans="1:11" ht="15" x14ac:dyDescent="0.25">
      <c r="A758" s="482">
        <v>8263</v>
      </c>
      <c r="B758" s="483" t="s">
        <v>3751</v>
      </c>
      <c r="C758" s="483" t="s">
        <v>3752</v>
      </c>
      <c r="D758" s="483" t="s">
        <v>1847</v>
      </c>
      <c r="E758" s="483" t="s">
        <v>6178</v>
      </c>
      <c r="F758" s="483" t="s">
        <v>5227</v>
      </c>
      <c r="G758" s="483" t="s">
        <v>4761</v>
      </c>
      <c r="H758" s="483" t="s">
        <v>4961</v>
      </c>
      <c r="I758" s="483" t="s">
        <v>4781</v>
      </c>
      <c r="J758" s="483" t="s">
        <v>6016</v>
      </c>
      <c r="K758" s="483" t="s">
        <v>6011</v>
      </c>
    </row>
    <row r="759" spans="1:11" ht="15" x14ac:dyDescent="0.25">
      <c r="A759" s="482">
        <v>8265</v>
      </c>
      <c r="B759" s="483" t="s">
        <v>2723</v>
      </c>
      <c r="C759" s="483" t="s">
        <v>2724</v>
      </c>
      <c r="D759" s="483" t="s">
        <v>103</v>
      </c>
      <c r="E759" s="483" t="s">
        <v>6175</v>
      </c>
      <c r="F759" s="483" t="s">
        <v>5224</v>
      </c>
      <c r="G759" s="483" t="s">
        <v>4761</v>
      </c>
      <c r="H759" s="483" t="s">
        <v>4961</v>
      </c>
      <c r="I759" s="483" t="s">
        <v>1471</v>
      </c>
      <c r="J759" s="483" t="s">
        <v>6014</v>
      </c>
      <c r="K759" s="483" t="s">
        <v>6011</v>
      </c>
    </row>
    <row r="760" spans="1:11" ht="15" x14ac:dyDescent="0.25">
      <c r="A760" s="482">
        <v>8271</v>
      </c>
      <c r="B760" s="483" t="s">
        <v>3339</v>
      </c>
      <c r="C760" s="483" t="s">
        <v>822</v>
      </c>
      <c r="D760" s="483" t="s">
        <v>2098</v>
      </c>
      <c r="E760" s="483" t="s">
        <v>6175</v>
      </c>
      <c r="F760" s="483" t="s">
        <v>5224</v>
      </c>
      <c r="G760" s="483" t="s">
        <v>4759</v>
      </c>
      <c r="H760" s="483" t="s">
        <v>65</v>
      </c>
      <c r="I760" s="483" t="s">
        <v>65</v>
      </c>
      <c r="J760" s="483" t="s">
        <v>6014</v>
      </c>
      <c r="K760" s="483" t="s">
        <v>6007</v>
      </c>
    </row>
    <row r="761" spans="1:11" ht="15" x14ac:dyDescent="0.25">
      <c r="A761" s="482">
        <v>8274</v>
      </c>
      <c r="B761" s="483" t="s">
        <v>6068</v>
      </c>
      <c r="C761" s="483" t="s">
        <v>1386</v>
      </c>
      <c r="D761" s="483" t="s">
        <v>103</v>
      </c>
      <c r="E761" s="483" t="s">
        <v>6175</v>
      </c>
      <c r="F761" s="483" t="s">
        <v>5224</v>
      </c>
      <c r="G761" s="483" t="s">
        <v>3376</v>
      </c>
      <c r="H761" s="483" t="s">
        <v>4955</v>
      </c>
      <c r="I761" s="483" t="s">
        <v>152</v>
      </c>
      <c r="J761" s="483" t="s">
        <v>6014</v>
      </c>
      <c r="K761" s="483" t="s">
        <v>6010</v>
      </c>
    </row>
    <row r="762" spans="1:11" ht="15" x14ac:dyDescent="0.25">
      <c r="A762" s="482">
        <v>8282</v>
      </c>
      <c r="B762" s="483" t="s">
        <v>1989</v>
      </c>
      <c r="C762" s="483" t="s">
        <v>447</v>
      </c>
      <c r="D762" s="483" t="s">
        <v>2416</v>
      </c>
      <c r="E762" s="483" t="s">
        <v>6174</v>
      </c>
      <c r="F762" s="483" t="s">
        <v>5223</v>
      </c>
      <c r="G762" s="483" t="s">
        <v>4760</v>
      </c>
      <c r="H762" s="483" t="s">
        <v>4946</v>
      </c>
      <c r="I762" s="483" t="s">
        <v>3389</v>
      </c>
      <c r="J762" s="483" t="s">
        <v>6005</v>
      </c>
      <c r="K762" s="483" t="s">
        <v>6015</v>
      </c>
    </row>
    <row r="763" spans="1:11" ht="15" x14ac:dyDescent="0.25">
      <c r="A763" s="482">
        <v>8284</v>
      </c>
      <c r="B763" s="483" t="s">
        <v>1237</v>
      </c>
      <c r="C763" s="483" t="s">
        <v>344</v>
      </c>
      <c r="D763" s="483" t="s">
        <v>4847</v>
      </c>
      <c r="E763" s="483" t="s">
        <v>6178</v>
      </c>
      <c r="F763" s="483" t="s">
        <v>5227</v>
      </c>
      <c r="G763" s="483" t="s">
        <v>4761</v>
      </c>
      <c r="H763" s="483" t="s">
        <v>4961</v>
      </c>
      <c r="I763" s="483" t="s">
        <v>3402</v>
      </c>
      <c r="J763" s="483" t="s">
        <v>6016</v>
      </c>
      <c r="K763" s="483" t="s">
        <v>6011</v>
      </c>
    </row>
    <row r="764" spans="1:11" ht="15" x14ac:dyDescent="0.25">
      <c r="A764" s="482">
        <v>8285</v>
      </c>
      <c r="B764" s="483" t="s">
        <v>2471</v>
      </c>
      <c r="C764" s="483" t="s">
        <v>170</v>
      </c>
      <c r="D764" s="483" t="s">
        <v>4848</v>
      </c>
      <c r="E764" s="483" t="s">
        <v>6178</v>
      </c>
      <c r="F764" s="483" t="s">
        <v>5227</v>
      </c>
      <c r="G764" s="483" t="s">
        <v>4761</v>
      </c>
      <c r="H764" s="483" t="s">
        <v>4961</v>
      </c>
      <c r="I764" s="483" t="s">
        <v>3402</v>
      </c>
      <c r="J764" s="483" t="s">
        <v>6005</v>
      </c>
      <c r="K764" s="483" t="s">
        <v>6011</v>
      </c>
    </row>
    <row r="765" spans="1:11" ht="15" x14ac:dyDescent="0.25">
      <c r="A765" s="482">
        <v>8286</v>
      </c>
      <c r="B765" s="483" t="s">
        <v>197</v>
      </c>
      <c r="C765" s="483" t="s">
        <v>204</v>
      </c>
      <c r="D765" s="483" t="s">
        <v>721</v>
      </c>
      <c r="E765" s="483" t="s">
        <v>6179</v>
      </c>
      <c r="F765" s="483" t="s">
        <v>5228</v>
      </c>
      <c r="G765" s="483" t="s">
        <v>4759</v>
      </c>
      <c r="H765" s="483" t="s">
        <v>4947</v>
      </c>
      <c r="I765" s="483" t="s">
        <v>3403</v>
      </c>
      <c r="J765" s="483" t="s">
        <v>6016</v>
      </c>
      <c r="K765" s="483" t="s">
        <v>6007</v>
      </c>
    </row>
    <row r="766" spans="1:11" ht="15" x14ac:dyDescent="0.25">
      <c r="A766" s="482">
        <v>8295</v>
      </c>
      <c r="B766" s="483" t="s">
        <v>1251</v>
      </c>
      <c r="C766" s="483" t="s">
        <v>3447</v>
      </c>
      <c r="D766" s="483" t="s">
        <v>641</v>
      </c>
      <c r="E766" s="483" t="s">
        <v>6176</v>
      </c>
      <c r="F766" s="483" t="s">
        <v>5225</v>
      </c>
      <c r="G766" s="483" t="s">
        <v>3376</v>
      </c>
      <c r="H766" s="483" t="s">
        <v>209</v>
      </c>
      <c r="I766" s="483" t="s">
        <v>209</v>
      </c>
      <c r="J766" s="483" t="s">
        <v>6008</v>
      </c>
      <c r="K766" s="483" t="s">
        <v>6010</v>
      </c>
    </row>
    <row r="767" spans="1:11" ht="15" x14ac:dyDescent="0.25">
      <c r="A767" s="482">
        <v>8298</v>
      </c>
      <c r="B767" s="483" t="s">
        <v>1871</v>
      </c>
      <c r="C767" s="483" t="s">
        <v>170</v>
      </c>
      <c r="D767" s="483" t="s">
        <v>103</v>
      </c>
      <c r="E767" s="483" t="s">
        <v>6175</v>
      </c>
      <c r="F767" s="483" t="s">
        <v>5224</v>
      </c>
      <c r="G767" s="483" t="s">
        <v>4766</v>
      </c>
      <c r="H767" s="483" t="s">
        <v>4959</v>
      </c>
      <c r="I767" s="483" t="s">
        <v>203</v>
      </c>
      <c r="J767" s="483" t="s">
        <v>6014</v>
      </c>
      <c r="K767" s="483" t="s">
        <v>4766</v>
      </c>
    </row>
    <row r="768" spans="1:11" ht="15" x14ac:dyDescent="0.25">
      <c r="A768" s="482">
        <v>8305</v>
      </c>
      <c r="B768" s="483" t="s">
        <v>2354</v>
      </c>
      <c r="C768" s="483" t="s">
        <v>2356</v>
      </c>
      <c r="D768" s="483" t="s">
        <v>182</v>
      </c>
      <c r="E768" s="483" t="s">
        <v>6176</v>
      </c>
      <c r="F768" s="483" t="s">
        <v>5225</v>
      </c>
      <c r="G768" s="483" t="s">
        <v>3376</v>
      </c>
      <c r="H768" s="483" t="s">
        <v>4950</v>
      </c>
      <c r="I768" s="483" t="s">
        <v>183</v>
      </c>
      <c r="J768" s="483" t="s">
        <v>6008</v>
      </c>
      <c r="K768" s="483" t="s">
        <v>6010</v>
      </c>
    </row>
    <row r="769" spans="1:11" ht="15" x14ac:dyDescent="0.25">
      <c r="A769" s="482">
        <v>8308</v>
      </c>
      <c r="B769" s="483" t="s">
        <v>3753</v>
      </c>
      <c r="C769" s="483" t="s">
        <v>281</v>
      </c>
      <c r="D769" s="483" t="s">
        <v>3394</v>
      </c>
      <c r="E769" s="483" t="s">
        <v>6177</v>
      </c>
      <c r="F769" s="483" t="s">
        <v>5226</v>
      </c>
      <c r="G769" s="483" t="s">
        <v>3376</v>
      </c>
      <c r="H769" s="483" t="s">
        <v>4954</v>
      </c>
      <c r="I769" s="483" t="s">
        <v>143</v>
      </c>
      <c r="J769" s="483" t="s">
        <v>6009</v>
      </c>
      <c r="K769" s="483" t="s">
        <v>6010</v>
      </c>
    </row>
    <row r="770" spans="1:11" ht="15" x14ac:dyDescent="0.25">
      <c r="A770" s="482">
        <v>8310</v>
      </c>
      <c r="B770" s="483" t="s">
        <v>2770</v>
      </c>
      <c r="C770" s="483" t="s">
        <v>364</v>
      </c>
      <c r="D770" s="483" t="s">
        <v>103</v>
      </c>
      <c r="E770" s="483" t="s">
        <v>6175</v>
      </c>
      <c r="F770" s="483" t="s">
        <v>5224</v>
      </c>
      <c r="G770" s="483" t="s">
        <v>3376</v>
      </c>
      <c r="H770" s="483" t="s">
        <v>4955</v>
      </c>
      <c r="I770" s="483" t="s">
        <v>152</v>
      </c>
      <c r="J770" s="483" t="s">
        <v>6014</v>
      </c>
      <c r="K770" s="483" t="s">
        <v>6010</v>
      </c>
    </row>
    <row r="771" spans="1:11" ht="15" x14ac:dyDescent="0.25">
      <c r="A771" s="482">
        <v>8327</v>
      </c>
      <c r="B771" s="483" t="s">
        <v>4421</v>
      </c>
      <c r="C771" s="483" t="s">
        <v>410</v>
      </c>
      <c r="D771" s="483" t="s">
        <v>4885</v>
      </c>
      <c r="E771" s="483" t="s">
        <v>6178</v>
      </c>
      <c r="F771" s="483" t="s">
        <v>5227</v>
      </c>
      <c r="G771" s="483" t="s">
        <v>4761</v>
      </c>
      <c r="H771" s="483" t="s">
        <v>4961</v>
      </c>
      <c r="I771" s="483" t="s">
        <v>3468</v>
      </c>
      <c r="J771" s="483" t="s">
        <v>6016</v>
      </c>
      <c r="K771" s="483" t="s">
        <v>6011</v>
      </c>
    </row>
    <row r="772" spans="1:11" ht="15" x14ac:dyDescent="0.25">
      <c r="A772" s="482">
        <v>8334</v>
      </c>
      <c r="B772" s="483" t="s">
        <v>2542</v>
      </c>
      <c r="C772" s="483" t="s">
        <v>5890</v>
      </c>
      <c r="D772" s="483" t="s">
        <v>3754</v>
      </c>
      <c r="E772" s="483" t="s">
        <v>6176</v>
      </c>
      <c r="F772" s="483" t="s">
        <v>5225</v>
      </c>
      <c r="G772" s="483" t="s">
        <v>2762</v>
      </c>
      <c r="H772" s="483" t="s">
        <v>4951</v>
      </c>
      <c r="I772" s="483" t="s">
        <v>1197</v>
      </c>
      <c r="J772" s="483" t="s">
        <v>6008</v>
      </c>
      <c r="K772" s="483" t="s">
        <v>6012</v>
      </c>
    </row>
    <row r="773" spans="1:11" ht="15" x14ac:dyDescent="0.25">
      <c r="A773" s="482">
        <v>8339</v>
      </c>
      <c r="B773" s="483" t="s">
        <v>1902</v>
      </c>
      <c r="C773" s="483" t="s">
        <v>618</v>
      </c>
      <c r="D773" s="483" t="s">
        <v>103</v>
      </c>
      <c r="E773" s="483" t="s">
        <v>6175</v>
      </c>
      <c r="F773" s="483" t="s">
        <v>5224</v>
      </c>
      <c r="G773" s="483" t="s">
        <v>3376</v>
      </c>
      <c r="H773" s="483" t="s">
        <v>4952</v>
      </c>
      <c r="I773" s="483" t="s">
        <v>379</v>
      </c>
      <c r="J773" s="483" t="s">
        <v>6014</v>
      </c>
      <c r="K773" s="483" t="s">
        <v>6010</v>
      </c>
    </row>
    <row r="774" spans="1:11" ht="15" x14ac:dyDescent="0.25">
      <c r="A774" s="482">
        <v>8340</v>
      </c>
      <c r="B774" s="483" t="s">
        <v>3755</v>
      </c>
      <c r="C774" s="483" t="s">
        <v>606</v>
      </c>
      <c r="D774" s="483" t="s">
        <v>2416</v>
      </c>
      <c r="E774" s="483" t="s">
        <v>6178</v>
      </c>
      <c r="F774" s="483" t="s">
        <v>5227</v>
      </c>
      <c r="G774" s="483" t="s">
        <v>4760</v>
      </c>
      <c r="H774" s="483" t="s">
        <v>4946</v>
      </c>
      <c r="I774" s="483" t="s">
        <v>3374</v>
      </c>
      <c r="J774" s="483" t="s">
        <v>6005</v>
      </c>
      <c r="K774" s="483" t="s">
        <v>6015</v>
      </c>
    </row>
    <row r="775" spans="1:11" ht="15" x14ac:dyDescent="0.25">
      <c r="A775" s="482">
        <v>8353</v>
      </c>
      <c r="B775" s="483" t="s">
        <v>1925</v>
      </c>
      <c r="C775" s="483" t="s">
        <v>449</v>
      </c>
      <c r="D775" s="483" t="s">
        <v>2463</v>
      </c>
      <c r="E775" s="483" t="s">
        <v>6176</v>
      </c>
      <c r="F775" s="483" t="s">
        <v>5225</v>
      </c>
      <c r="G775" s="483" t="s">
        <v>3376</v>
      </c>
      <c r="H775" s="483" t="s">
        <v>4948</v>
      </c>
      <c r="I775" s="483" t="s">
        <v>933</v>
      </c>
      <c r="J775" s="483" t="s">
        <v>6008</v>
      </c>
      <c r="K775" s="483" t="s">
        <v>6010</v>
      </c>
    </row>
    <row r="776" spans="1:11" ht="15" x14ac:dyDescent="0.25">
      <c r="A776" s="482">
        <v>8358</v>
      </c>
      <c r="B776" s="483" t="s">
        <v>3756</v>
      </c>
      <c r="C776" s="483" t="s">
        <v>1594</v>
      </c>
      <c r="D776" s="483" t="s">
        <v>1847</v>
      </c>
      <c r="E776" s="483" t="s">
        <v>6178</v>
      </c>
      <c r="F776" s="483" t="s">
        <v>5227</v>
      </c>
      <c r="G776" s="483" t="s">
        <v>4761</v>
      </c>
      <c r="H776" s="483" t="s">
        <v>4961</v>
      </c>
      <c r="I776" s="483" t="s">
        <v>3682</v>
      </c>
      <c r="J776" s="483" t="s">
        <v>6016</v>
      </c>
      <c r="K776" s="483" t="s">
        <v>6011</v>
      </c>
    </row>
    <row r="777" spans="1:11" ht="15" x14ac:dyDescent="0.25">
      <c r="A777" s="482">
        <v>8397</v>
      </c>
      <c r="B777" s="483" t="s">
        <v>2140</v>
      </c>
      <c r="C777" s="483" t="s">
        <v>368</v>
      </c>
      <c r="D777" s="483" t="s">
        <v>2098</v>
      </c>
      <c r="E777" s="483" t="s">
        <v>6175</v>
      </c>
      <c r="F777" s="483" t="s">
        <v>5224</v>
      </c>
      <c r="G777" s="483" t="s">
        <v>4759</v>
      </c>
      <c r="H777" s="483" t="s">
        <v>6135</v>
      </c>
      <c r="I777" s="483" t="s">
        <v>6237</v>
      </c>
      <c r="J777" s="483" t="s">
        <v>6014</v>
      </c>
      <c r="K777" s="483" t="s">
        <v>6007</v>
      </c>
    </row>
    <row r="778" spans="1:11" ht="15" x14ac:dyDescent="0.25">
      <c r="A778" s="482">
        <v>8399</v>
      </c>
      <c r="B778" s="483" t="s">
        <v>2785</v>
      </c>
      <c r="C778" s="483" t="s">
        <v>1248</v>
      </c>
      <c r="D778" s="483" t="s">
        <v>747</v>
      </c>
      <c r="E778" s="483" t="s">
        <v>6175</v>
      </c>
      <c r="F778" s="483" t="s">
        <v>5224</v>
      </c>
      <c r="G778" s="483" t="s">
        <v>4759</v>
      </c>
      <c r="H778" s="483" t="s">
        <v>4947</v>
      </c>
      <c r="I778" s="483" t="s">
        <v>3403</v>
      </c>
      <c r="J778" s="483" t="s">
        <v>6014</v>
      </c>
      <c r="K778" s="483" t="s">
        <v>6007</v>
      </c>
    </row>
    <row r="779" spans="1:11" ht="15" x14ac:dyDescent="0.25">
      <c r="A779" s="482">
        <v>8401</v>
      </c>
      <c r="B779" s="483" t="s">
        <v>180</v>
      </c>
      <c r="C779" s="483" t="s">
        <v>181</v>
      </c>
      <c r="D779" s="483" t="s">
        <v>2463</v>
      </c>
      <c r="E779" s="483" t="s">
        <v>6176</v>
      </c>
      <c r="F779" s="483" t="s">
        <v>5225</v>
      </c>
      <c r="G779" s="483" t="s">
        <v>3376</v>
      </c>
      <c r="H779" s="483" t="s">
        <v>4948</v>
      </c>
      <c r="I779" s="483" t="s">
        <v>933</v>
      </c>
      <c r="J779" s="483" t="s">
        <v>6008</v>
      </c>
      <c r="K779" s="483" t="s">
        <v>6010</v>
      </c>
    </row>
    <row r="780" spans="1:11" ht="15" x14ac:dyDescent="0.25">
      <c r="A780" s="482">
        <v>8402</v>
      </c>
      <c r="B780" s="483" t="s">
        <v>1772</v>
      </c>
      <c r="C780" s="483" t="s">
        <v>648</v>
      </c>
      <c r="D780" s="483" t="s">
        <v>54</v>
      </c>
      <c r="E780" s="483" t="s">
        <v>6176</v>
      </c>
      <c r="F780" s="483" t="s">
        <v>5225</v>
      </c>
      <c r="G780" s="483" t="s">
        <v>5265</v>
      </c>
      <c r="H780" s="483" t="s">
        <v>4956</v>
      </c>
      <c r="I780" s="483" t="s">
        <v>531</v>
      </c>
      <c r="J780" s="483" t="s">
        <v>6008</v>
      </c>
      <c r="K780" s="483" t="s">
        <v>6017</v>
      </c>
    </row>
    <row r="781" spans="1:11" ht="15" x14ac:dyDescent="0.25">
      <c r="A781" s="482">
        <v>8411</v>
      </c>
      <c r="B781" s="483" t="s">
        <v>1470</v>
      </c>
      <c r="C781" s="483" t="s">
        <v>728</v>
      </c>
      <c r="D781" s="483" t="s">
        <v>69</v>
      </c>
      <c r="E781" s="483" t="s">
        <v>6176</v>
      </c>
      <c r="F781" s="483" t="s">
        <v>5225</v>
      </c>
      <c r="G781" s="483" t="s">
        <v>4759</v>
      </c>
      <c r="H781" s="483" t="s">
        <v>65</v>
      </c>
      <c r="I781" s="483" t="s">
        <v>65</v>
      </c>
      <c r="J781" s="483" t="s">
        <v>6008</v>
      </c>
      <c r="K781" s="483" t="s">
        <v>6007</v>
      </c>
    </row>
    <row r="782" spans="1:11" ht="15" x14ac:dyDescent="0.25">
      <c r="A782" s="482">
        <v>8412</v>
      </c>
      <c r="B782" s="483" t="s">
        <v>2480</v>
      </c>
      <c r="C782" s="483" t="s">
        <v>464</v>
      </c>
      <c r="D782" s="483" t="s">
        <v>544</v>
      </c>
      <c r="E782" s="483" t="s">
        <v>6176</v>
      </c>
      <c r="F782" s="483" t="s">
        <v>5225</v>
      </c>
      <c r="G782" s="483" t="s">
        <v>3376</v>
      </c>
      <c r="H782" s="483" t="s">
        <v>122</v>
      </c>
      <c r="I782" s="483" t="s">
        <v>122</v>
      </c>
      <c r="J782" s="483" t="s">
        <v>6008</v>
      </c>
      <c r="K782" s="483" t="s">
        <v>6010</v>
      </c>
    </row>
    <row r="783" spans="1:11" ht="15" x14ac:dyDescent="0.25">
      <c r="A783" s="482">
        <v>8442</v>
      </c>
      <c r="B783" s="483" t="s">
        <v>2787</v>
      </c>
      <c r="C783" s="483" t="s">
        <v>2788</v>
      </c>
      <c r="D783" s="483" t="s">
        <v>64</v>
      </c>
      <c r="E783" s="483" t="s">
        <v>6174</v>
      </c>
      <c r="F783" s="483" t="s">
        <v>5223</v>
      </c>
      <c r="G783" s="483" t="s">
        <v>3376</v>
      </c>
      <c r="H783" s="483" t="s">
        <v>4950</v>
      </c>
      <c r="I783" s="483" t="s">
        <v>183</v>
      </c>
      <c r="J783" s="483" t="s">
        <v>6005</v>
      </c>
      <c r="K783" s="483" t="s">
        <v>6010</v>
      </c>
    </row>
    <row r="784" spans="1:11" ht="15" x14ac:dyDescent="0.25">
      <c r="A784" s="482">
        <v>8450</v>
      </c>
      <c r="B784" s="483" t="s">
        <v>3757</v>
      </c>
      <c r="C784" s="483" t="s">
        <v>2631</v>
      </c>
      <c r="D784" s="483" t="s">
        <v>1847</v>
      </c>
      <c r="E784" s="483" t="s">
        <v>6178</v>
      </c>
      <c r="F784" s="483" t="s">
        <v>5227</v>
      </c>
      <c r="G784" s="483" t="s">
        <v>4761</v>
      </c>
      <c r="H784" s="483" t="s">
        <v>1689</v>
      </c>
      <c r="I784" s="483" t="s">
        <v>4852</v>
      </c>
      <c r="J784" s="483" t="s">
        <v>6016</v>
      </c>
      <c r="K784" s="483" t="s">
        <v>6011</v>
      </c>
    </row>
    <row r="785" spans="1:11" ht="15" x14ac:dyDescent="0.25">
      <c r="A785" s="482">
        <v>8462</v>
      </c>
      <c r="B785" s="483" t="s">
        <v>2384</v>
      </c>
      <c r="C785" s="483" t="s">
        <v>423</v>
      </c>
      <c r="D785" s="483" t="s">
        <v>72</v>
      </c>
      <c r="E785" s="483" t="s">
        <v>6175</v>
      </c>
      <c r="F785" s="483" t="s">
        <v>5224</v>
      </c>
      <c r="G785" s="483" t="s">
        <v>3376</v>
      </c>
      <c r="H785" s="483" t="s">
        <v>4955</v>
      </c>
      <c r="I785" s="483" t="s">
        <v>3388</v>
      </c>
      <c r="J785" s="483" t="s">
        <v>6014</v>
      </c>
      <c r="K785" s="483" t="s">
        <v>6010</v>
      </c>
    </row>
    <row r="786" spans="1:11" ht="15" x14ac:dyDescent="0.25">
      <c r="A786" s="482">
        <v>8463</v>
      </c>
      <c r="B786" s="483" t="s">
        <v>2394</v>
      </c>
      <c r="C786" s="483" t="s">
        <v>2395</v>
      </c>
      <c r="D786" s="483" t="s">
        <v>103</v>
      </c>
      <c r="E786" s="483" t="s">
        <v>6175</v>
      </c>
      <c r="F786" s="483" t="s">
        <v>5224</v>
      </c>
      <c r="G786" s="483" t="s">
        <v>3376</v>
      </c>
      <c r="H786" s="483" t="s">
        <v>4952</v>
      </c>
      <c r="I786" s="483" t="s">
        <v>379</v>
      </c>
      <c r="J786" s="483" t="s">
        <v>6014</v>
      </c>
      <c r="K786" s="483" t="s">
        <v>6010</v>
      </c>
    </row>
    <row r="787" spans="1:11" ht="15" x14ac:dyDescent="0.25">
      <c r="A787" s="482">
        <v>8467</v>
      </c>
      <c r="B787" s="483" t="s">
        <v>2386</v>
      </c>
      <c r="C787" s="483" t="s">
        <v>3504</v>
      </c>
      <c r="D787" s="483" t="s">
        <v>4790</v>
      </c>
      <c r="E787" s="483" t="s">
        <v>6178</v>
      </c>
      <c r="F787" s="483" t="s">
        <v>5227</v>
      </c>
      <c r="G787" s="483" t="s">
        <v>4761</v>
      </c>
      <c r="H787" s="483" t="s">
        <v>4961</v>
      </c>
      <c r="I787" s="483" t="s">
        <v>3434</v>
      </c>
      <c r="J787" s="483" t="s">
        <v>6016</v>
      </c>
      <c r="K787" s="483" t="s">
        <v>6011</v>
      </c>
    </row>
    <row r="788" spans="1:11" ht="15" x14ac:dyDescent="0.25">
      <c r="A788" s="482">
        <v>8479</v>
      </c>
      <c r="B788" s="483" t="s">
        <v>2002</v>
      </c>
      <c r="C788" s="483" t="s">
        <v>2003</v>
      </c>
      <c r="D788" s="483" t="s">
        <v>964</v>
      </c>
      <c r="E788" s="483" t="s">
        <v>6174</v>
      </c>
      <c r="F788" s="483" t="s">
        <v>5223</v>
      </c>
      <c r="G788" s="483" t="s">
        <v>5264</v>
      </c>
      <c r="H788" s="483" t="s">
        <v>965</v>
      </c>
      <c r="I788" s="483" t="s">
        <v>5786</v>
      </c>
      <c r="J788" s="483" t="s">
        <v>6005</v>
      </c>
      <c r="K788" s="483" t="s">
        <v>6018</v>
      </c>
    </row>
    <row r="789" spans="1:11" ht="15" x14ac:dyDescent="0.25">
      <c r="A789" s="482">
        <v>8480</v>
      </c>
      <c r="B789" s="483" t="s">
        <v>1372</v>
      </c>
      <c r="C789" s="483" t="s">
        <v>1373</v>
      </c>
      <c r="D789" s="483" t="s">
        <v>3735</v>
      </c>
      <c r="E789" s="483" t="s">
        <v>6177</v>
      </c>
      <c r="F789" s="483" t="s">
        <v>5226</v>
      </c>
      <c r="G789" s="483" t="s">
        <v>3376</v>
      </c>
      <c r="H789" s="483" t="s">
        <v>122</v>
      </c>
      <c r="I789" s="483" t="s">
        <v>122</v>
      </c>
      <c r="J789" s="483" t="s">
        <v>6009</v>
      </c>
      <c r="K789" s="483" t="s">
        <v>6010</v>
      </c>
    </row>
    <row r="790" spans="1:11" ht="15" x14ac:dyDescent="0.25">
      <c r="A790" s="482">
        <v>8483</v>
      </c>
      <c r="B790" s="483" t="s">
        <v>1506</v>
      </c>
      <c r="C790" s="483" t="s">
        <v>423</v>
      </c>
      <c r="D790" s="483" t="s">
        <v>109</v>
      </c>
      <c r="E790" s="483" t="s">
        <v>6177</v>
      </c>
      <c r="F790" s="483" t="s">
        <v>5226</v>
      </c>
      <c r="G790" s="483" t="s">
        <v>3376</v>
      </c>
      <c r="H790" s="483" t="s">
        <v>110</v>
      </c>
      <c r="I790" s="483" t="s">
        <v>110</v>
      </c>
      <c r="J790" s="483" t="s">
        <v>6009</v>
      </c>
      <c r="K790" s="483" t="s">
        <v>6010</v>
      </c>
    </row>
    <row r="791" spans="1:11" ht="15" x14ac:dyDescent="0.25">
      <c r="A791" s="482">
        <v>8487</v>
      </c>
      <c r="B791" s="483" t="s">
        <v>1852</v>
      </c>
      <c r="C791" s="483" t="s">
        <v>1853</v>
      </c>
      <c r="D791" s="483" t="s">
        <v>3395</v>
      </c>
      <c r="E791" s="483" t="s">
        <v>6181</v>
      </c>
      <c r="F791" s="483" t="s">
        <v>5230</v>
      </c>
      <c r="G791" s="483" t="s">
        <v>3376</v>
      </c>
      <c r="H791" s="483" t="s">
        <v>209</v>
      </c>
      <c r="I791" s="483" t="s">
        <v>209</v>
      </c>
      <c r="J791" s="483" t="s">
        <v>6016</v>
      </c>
      <c r="K791" s="483" t="s">
        <v>6010</v>
      </c>
    </row>
    <row r="792" spans="1:11" ht="15" x14ac:dyDescent="0.25">
      <c r="A792" s="482">
        <v>8497</v>
      </c>
      <c r="B792" s="483" t="s">
        <v>3759</v>
      </c>
      <c r="C792" s="483" t="s">
        <v>1696</v>
      </c>
      <c r="D792" s="483" t="s">
        <v>3390</v>
      </c>
      <c r="E792" s="483" t="s">
        <v>6175</v>
      </c>
      <c r="F792" s="483" t="s">
        <v>5224</v>
      </c>
      <c r="G792" s="483" t="s">
        <v>3376</v>
      </c>
      <c r="H792" s="483" t="s">
        <v>4955</v>
      </c>
      <c r="I792" s="483" t="s">
        <v>3391</v>
      </c>
      <c r="J792" s="483" t="s">
        <v>6014</v>
      </c>
      <c r="K792" s="483" t="s">
        <v>6010</v>
      </c>
    </row>
    <row r="793" spans="1:11" ht="15" x14ac:dyDescent="0.25">
      <c r="A793" s="482">
        <v>8498</v>
      </c>
      <c r="B793" s="483" t="s">
        <v>1148</v>
      </c>
      <c r="C793" s="483" t="s">
        <v>1149</v>
      </c>
      <c r="D793" s="483" t="s">
        <v>3563</v>
      </c>
      <c r="E793" s="483" t="s">
        <v>6177</v>
      </c>
      <c r="F793" s="483" t="s">
        <v>5226</v>
      </c>
      <c r="G793" s="483" t="s">
        <v>4761</v>
      </c>
      <c r="H793" s="483" t="s">
        <v>1689</v>
      </c>
      <c r="I793" s="483" t="s">
        <v>3377</v>
      </c>
      <c r="J793" s="483" t="s">
        <v>6009</v>
      </c>
      <c r="K793" s="483" t="s">
        <v>6011</v>
      </c>
    </row>
    <row r="794" spans="1:11" ht="15" x14ac:dyDescent="0.25">
      <c r="A794" s="482">
        <v>8499</v>
      </c>
      <c r="B794" s="483" t="s">
        <v>3760</v>
      </c>
      <c r="C794" s="483" t="s">
        <v>997</v>
      </c>
      <c r="D794" s="483" t="s">
        <v>743</v>
      </c>
      <c r="E794" s="483" t="s">
        <v>6182</v>
      </c>
      <c r="F794" s="483" t="s">
        <v>5231</v>
      </c>
      <c r="G794" s="483" t="s">
        <v>4761</v>
      </c>
      <c r="H794" s="483" t="s">
        <v>4961</v>
      </c>
      <c r="I794" s="483" t="s">
        <v>3402</v>
      </c>
      <c r="J794" s="483" t="s">
        <v>6016</v>
      </c>
      <c r="K794" s="483" t="s">
        <v>6011</v>
      </c>
    </row>
    <row r="795" spans="1:11" ht="15" x14ac:dyDescent="0.25">
      <c r="A795" s="482">
        <v>8500</v>
      </c>
      <c r="B795" s="483" t="s">
        <v>1798</v>
      </c>
      <c r="C795" s="483" t="s">
        <v>447</v>
      </c>
      <c r="D795" s="483" t="s">
        <v>103</v>
      </c>
      <c r="E795" s="483" t="s">
        <v>6175</v>
      </c>
      <c r="F795" s="483" t="s">
        <v>5224</v>
      </c>
      <c r="G795" s="483" t="s">
        <v>4759</v>
      </c>
      <c r="H795" s="483" t="s">
        <v>4947</v>
      </c>
      <c r="I795" s="483" t="s">
        <v>61</v>
      </c>
      <c r="J795" s="483" t="s">
        <v>6014</v>
      </c>
      <c r="K795" s="483" t="s">
        <v>6007</v>
      </c>
    </row>
    <row r="796" spans="1:11" ht="15" x14ac:dyDescent="0.25">
      <c r="A796" s="482">
        <v>8504</v>
      </c>
      <c r="B796" s="483" t="s">
        <v>2783</v>
      </c>
      <c r="C796" s="483" t="s">
        <v>2784</v>
      </c>
      <c r="D796" s="483" t="s">
        <v>319</v>
      </c>
      <c r="E796" s="483" t="s">
        <v>6175</v>
      </c>
      <c r="F796" s="483" t="s">
        <v>5224</v>
      </c>
      <c r="G796" s="483" t="s">
        <v>4759</v>
      </c>
      <c r="H796" s="483" t="s">
        <v>4953</v>
      </c>
      <c r="I796" s="483" t="s">
        <v>1762</v>
      </c>
      <c r="J796" s="483" t="s">
        <v>6014</v>
      </c>
      <c r="K796" s="483" t="s">
        <v>6007</v>
      </c>
    </row>
    <row r="797" spans="1:11" ht="15" x14ac:dyDescent="0.25">
      <c r="A797" s="482">
        <v>8512</v>
      </c>
      <c r="B797" s="483" t="s">
        <v>5891</v>
      </c>
      <c r="C797" s="483" t="s">
        <v>68</v>
      </c>
      <c r="D797" s="483" t="s">
        <v>103</v>
      </c>
      <c r="E797" s="483" t="s">
        <v>6175</v>
      </c>
      <c r="F797" s="483" t="s">
        <v>5224</v>
      </c>
      <c r="G797" s="483" t="s">
        <v>3376</v>
      </c>
      <c r="H797" s="483" t="s">
        <v>4955</v>
      </c>
      <c r="I797" s="483" t="s">
        <v>152</v>
      </c>
      <c r="J797" s="483" t="s">
        <v>6014</v>
      </c>
      <c r="K797" s="483" t="s">
        <v>6010</v>
      </c>
    </row>
    <row r="798" spans="1:11" ht="15" x14ac:dyDescent="0.25">
      <c r="A798" s="482">
        <v>8519</v>
      </c>
      <c r="B798" s="483" t="s">
        <v>2456</v>
      </c>
      <c r="C798" s="483" t="s">
        <v>3153</v>
      </c>
      <c r="D798" s="483" t="s">
        <v>3426</v>
      </c>
      <c r="E798" s="483" t="s">
        <v>6175</v>
      </c>
      <c r="F798" s="483" t="s">
        <v>5224</v>
      </c>
      <c r="G798" s="483" t="s">
        <v>3376</v>
      </c>
      <c r="H798" s="483" t="s">
        <v>4964</v>
      </c>
      <c r="I798" s="483" t="s">
        <v>1889</v>
      </c>
      <c r="J798" s="483" t="s">
        <v>6014</v>
      </c>
      <c r="K798" s="483" t="s">
        <v>6010</v>
      </c>
    </row>
    <row r="799" spans="1:11" ht="15" x14ac:dyDescent="0.25">
      <c r="A799" s="482">
        <v>8520</v>
      </c>
      <c r="B799" s="483" t="s">
        <v>1881</v>
      </c>
      <c r="C799" s="483" t="s">
        <v>1698</v>
      </c>
      <c r="D799" s="483" t="s">
        <v>69</v>
      </c>
      <c r="E799" s="483" t="s">
        <v>6176</v>
      </c>
      <c r="F799" s="483" t="s">
        <v>5225</v>
      </c>
      <c r="G799" s="483" t="s">
        <v>4759</v>
      </c>
      <c r="H799" s="483" t="s">
        <v>4947</v>
      </c>
      <c r="I799" s="483" t="s">
        <v>3403</v>
      </c>
      <c r="J799" s="483" t="s">
        <v>6008</v>
      </c>
      <c r="K799" s="483" t="s">
        <v>6007</v>
      </c>
    </row>
    <row r="800" spans="1:11" ht="15" x14ac:dyDescent="0.25">
      <c r="A800" s="482">
        <v>8535</v>
      </c>
      <c r="B800" s="483" t="s">
        <v>2960</v>
      </c>
      <c r="C800" s="483" t="s">
        <v>2961</v>
      </c>
      <c r="D800" s="483" t="s">
        <v>2416</v>
      </c>
      <c r="E800" s="483" t="s">
        <v>6174</v>
      </c>
      <c r="F800" s="483" t="s">
        <v>5223</v>
      </c>
      <c r="G800" s="483" t="s">
        <v>3376</v>
      </c>
      <c r="H800" s="483" t="s">
        <v>4974</v>
      </c>
      <c r="I800" s="483" t="s">
        <v>2946</v>
      </c>
      <c r="J800" s="483" t="s">
        <v>6005</v>
      </c>
      <c r="K800" s="483" t="s">
        <v>6010</v>
      </c>
    </row>
    <row r="801" spans="1:11" ht="15" x14ac:dyDescent="0.25">
      <c r="A801" s="482">
        <v>8538</v>
      </c>
      <c r="B801" s="483" t="s">
        <v>3761</v>
      </c>
      <c r="C801" s="483" t="s">
        <v>966</v>
      </c>
      <c r="D801" s="483" t="s">
        <v>4770</v>
      </c>
      <c r="E801" s="483" t="s">
        <v>6174</v>
      </c>
      <c r="F801" s="483" t="s">
        <v>5223</v>
      </c>
      <c r="G801" s="483" t="s">
        <v>5265</v>
      </c>
      <c r="H801" s="483" t="s">
        <v>4946</v>
      </c>
      <c r="I801" s="483" t="s">
        <v>4771</v>
      </c>
      <c r="J801" s="483" t="s">
        <v>6005</v>
      </c>
      <c r="K801" s="483" t="s">
        <v>6017</v>
      </c>
    </row>
    <row r="802" spans="1:11" ht="15" x14ac:dyDescent="0.25">
      <c r="A802" s="482">
        <v>8549</v>
      </c>
      <c r="B802" s="483" t="s">
        <v>2309</v>
      </c>
      <c r="C802" s="483" t="s">
        <v>2274</v>
      </c>
      <c r="D802" s="483" t="s">
        <v>3580</v>
      </c>
      <c r="E802" s="483" t="s">
        <v>6175</v>
      </c>
      <c r="F802" s="483" t="s">
        <v>5224</v>
      </c>
      <c r="G802" s="483" t="s">
        <v>4759</v>
      </c>
      <c r="H802" s="483" t="s">
        <v>4977</v>
      </c>
      <c r="I802" s="483" t="s">
        <v>3581</v>
      </c>
      <c r="J802" s="483" t="s">
        <v>6014</v>
      </c>
      <c r="K802" s="483" t="s">
        <v>6007</v>
      </c>
    </row>
    <row r="803" spans="1:11" ht="15" x14ac:dyDescent="0.25">
      <c r="A803" s="482">
        <v>8551</v>
      </c>
      <c r="B803" s="483" t="s">
        <v>1716</v>
      </c>
      <c r="C803" s="483" t="s">
        <v>1717</v>
      </c>
      <c r="D803" s="483" t="s">
        <v>103</v>
      </c>
      <c r="E803" s="483" t="s">
        <v>6175</v>
      </c>
      <c r="F803" s="483" t="s">
        <v>5224</v>
      </c>
      <c r="G803" s="483" t="s">
        <v>4759</v>
      </c>
      <c r="H803" s="483" t="s">
        <v>4947</v>
      </c>
      <c r="I803" s="483" t="s">
        <v>84</v>
      </c>
      <c r="J803" s="483" t="s">
        <v>6014</v>
      </c>
      <c r="K803" s="483" t="s">
        <v>6007</v>
      </c>
    </row>
    <row r="804" spans="1:11" ht="15" x14ac:dyDescent="0.25">
      <c r="A804" s="482">
        <v>8560</v>
      </c>
      <c r="B804" s="483" t="s">
        <v>1143</v>
      </c>
      <c r="C804" s="483" t="s">
        <v>3762</v>
      </c>
      <c r="D804" s="483" t="s">
        <v>103</v>
      </c>
      <c r="E804" s="483" t="s">
        <v>6175</v>
      </c>
      <c r="F804" s="483" t="s">
        <v>5224</v>
      </c>
      <c r="G804" s="483" t="s">
        <v>4759</v>
      </c>
      <c r="H804" s="483" t="s">
        <v>4947</v>
      </c>
      <c r="I804" s="483" t="s">
        <v>61</v>
      </c>
      <c r="J804" s="483" t="s">
        <v>6014</v>
      </c>
      <c r="K804" s="483" t="s">
        <v>6007</v>
      </c>
    </row>
    <row r="805" spans="1:11" ht="15" x14ac:dyDescent="0.25">
      <c r="A805" s="482">
        <v>8561</v>
      </c>
      <c r="B805" s="483" t="s">
        <v>6404</v>
      </c>
      <c r="C805" s="483" t="s">
        <v>241</v>
      </c>
      <c r="D805" s="483" t="s">
        <v>3563</v>
      </c>
      <c r="E805" s="483" t="s">
        <v>6177</v>
      </c>
      <c r="F805" s="483" t="s">
        <v>5226</v>
      </c>
      <c r="G805" s="483" t="s">
        <v>3376</v>
      </c>
      <c r="H805" s="483" t="s">
        <v>4949</v>
      </c>
      <c r="I805" s="483" t="s">
        <v>1742</v>
      </c>
      <c r="J805" s="483" t="s">
        <v>6009</v>
      </c>
      <c r="K805" s="483" t="s">
        <v>6010</v>
      </c>
    </row>
    <row r="806" spans="1:11" ht="15" x14ac:dyDescent="0.25">
      <c r="A806" s="482">
        <v>8567</v>
      </c>
      <c r="B806" s="483" t="s">
        <v>1584</v>
      </c>
      <c r="C806" s="483" t="s">
        <v>891</v>
      </c>
      <c r="D806" s="483" t="s">
        <v>103</v>
      </c>
      <c r="E806" s="483" t="s">
        <v>6175</v>
      </c>
      <c r="F806" s="483" t="s">
        <v>5224</v>
      </c>
      <c r="G806" s="483" t="s">
        <v>3376</v>
      </c>
      <c r="H806" s="483" t="s">
        <v>4959</v>
      </c>
      <c r="I806" s="483" t="s">
        <v>3425</v>
      </c>
      <c r="J806" s="483" t="s">
        <v>6014</v>
      </c>
      <c r="K806" s="483" t="s">
        <v>6010</v>
      </c>
    </row>
    <row r="807" spans="1:11" ht="15" x14ac:dyDescent="0.25">
      <c r="A807" s="482">
        <v>8575</v>
      </c>
      <c r="B807" s="483" t="s">
        <v>2254</v>
      </c>
      <c r="C807" s="483" t="s">
        <v>2255</v>
      </c>
      <c r="D807" s="483" t="s">
        <v>1174</v>
      </c>
      <c r="E807" s="483" t="s">
        <v>6177</v>
      </c>
      <c r="F807" s="483" t="s">
        <v>5226</v>
      </c>
      <c r="G807" s="483" t="s">
        <v>3376</v>
      </c>
      <c r="H807" s="483" t="s">
        <v>4948</v>
      </c>
      <c r="I807" s="483" t="s">
        <v>933</v>
      </c>
      <c r="J807" s="483" t="s">
        <v>6009</v>
      </c>
      <c r="K807" s="483" t="s">
        <v>6010</v>
      </c>
    </row>
    <row r="808" spans="1:11" ht="15" x14ac:dyDescent="0.25">
      <c r="A808" s="482">
        <v>8578</v>
      </c>
      <c r="B808" s="483" t="s">
        <v>776</v>
      </c>
      <c r="C808" s="483" t="s">
        <v>777</v>
      </c>
      <c r="D808" s="483" t="s">
        <v>544</v>
      </c>
      <c r="E808" s="483" t="s">
        <v>6176</v>
      </c>
      <c r="F808" s="483" t="s">
        <v>5225</v>
      </c>
      <c r="G808" s="483" t="s">
        <v>3376</v>
      </c>
      <c r="H808" s="483" t="s">
        <v>122</v>
      </c>
      <c r="I808" s="483" t="s">
        <v>122</v>
      </c>
      <c r="J808" s="483" t="s">
        <v>6008</v>
      </c>
      <c r="K808" s="483" t="s">
        <v>6010</v>
      </c>
    </row>
    <row r="809" spans="1:11" ht="15" x14ac:dyDescent="0.25">
      <c r="A809" s="482">
        <v>8587</v>
      </c>
      <c r="B809" s="483" t="s">
        <v>663</v>
      </c>
      <c r="C809" s="483" t="s">
        <v>664</v>
      </c>
      <c r="D809" s="483" t="s">
        <v>3698</v>
      </c>
      <c r="E809" s="483" t="s">
        <v>6177</v>
      </c>
      <c r="F809" s="483" t="s">
        <v>5226</v>
      </c>
      <c r="G809" s="483" t="s">
        <v>4761</v>
      </c>
      <c r="H809" s="483" t="s">
        <v>4961</v>
      </c>
      <c r="I809" s="483" t="s">
        <v>3531</v>
      </c>
      <c r="J809" s="483" t="s">
        <v>6009</v>
      </c>
      <c r="K809" s="483" t="s">
        <v>6011</v>
      </c>
    </row>
    <row r="810" spans="1:11" ht="15" x14ac:dyDescent="0.25">
      <c r="A810" s="482">
        <v>8594</v>
      </c>
      <c r="B810" s="483" t="s">
        <v>2353</v>
      </c>
      <c r="C810" s="483" t="s">
        <v>1091</v>
      </c>
      <c r="D810" s="483" t="s">
        <v>103</v>
      </c>
      <c r="E810" s="483" t="s">
        <v>6175</v>
      </c>
      <c r="F810" s="483" t="s">
        <v>5224</v>
      </c>
      <c r="G810" s="483" t="s">
        <v>4759</v>
      </c>
      <c r="H810" s="483" t="s">
        <v>4947</v>
      </c>
      <c r="I810" s="483" t="s">
        <v>43</v>
      </c>
      <c r="J810" s="483" t="s">
        <v>6014</v>
      </c>
      <c r="K810" s="483" t="s">
        <v>6007</v>
      </c>
    </row>
    <row r="811" spans="1:11" ht="15" x14ac:dyDescent="0.25">
      <c r="A811" s="482">
        <v>8601</v>
      </c>
      <c r="B811" s="483" t="s">
        <v>934</v>
      </c>
      <c r="C811" s="483" t="s">
        <v>935</v>
      </c>
      <c r="D811" s="483" t="s">
        <v>103</v>
      </c>
      <c r="E811" s="483" t="s">
        <v>6175</v>
      </c>
      <c r="F811" s="483" t="s">
        <v>5224</v>
      </c>
      <c r="G811" s="483" t="s">
        <v>4759</v>
      </c>
      <c r="H811" s="483" t="s">
        <v>4947</v>
      </c>
      <c r="I811" s="483" t="s">
        <v>836</v>
      </c>
      <c r="J811" s="483" t="s">
        <v>6014</v>
      </c>
      <c r="K811" s="483" t="s">
        <v>6007</v>
      </c>
    </row>
    <row r="812" spans="1:11" ht="15" x14ac:dyDescent="0.25">
      <c r="A812" s="482">
        <v>8613</v>
      </c>
      <c r="B812" s="483" t="s">
        <v>1519</v>
      </c>
      <c r="C812" s="483" t="s">
        <v>432</v>
      </c>
      <c r="D812" s="483" t="s">
        <v>103</v>
      </c>
      <c r="E812" s="483" t="s">
        <v>6175</v>
      </c>
      <c r="F812" s="483" t="s">
        <v>5224</v>
      </c>
      <c r="G812" s="483" t="s">
        <v>4759</v>
      </c>
      <c r="H812" s="483" t="s">
        <v>4947</v>
      </c>
      <c r="I812" s="483" t="s">
        <v>61</v>
      </c>
      <c r="J812" s="483" t="s">
        <v>6014</v>
      </c>
      <c r="K812" s="483" t="s">
        <v>6007</v>
      </c>
    </row>
    <row r="813" spans="1:11" ht="15" x14ac:dyDescent="0.25">
      <c r="A813" s="482">
        <v>8615</v>
      </c>
      <c r="B813" s="483" t="s">
        <v>1833</v>
      </c>
      <c r="C813" s="483" t="s">
        <v>912</v>
      </c>
      <c r="D813" s="483" t="s">
        <v>3580</v>
      </c>
      <c r="E813" s="483" t="s">
        <v>6175</v>
      </c>
      <c r="F813" s="483" t="s">
        <v>5224</v>
      </c>
      <c r="G813" s="483" t="s">
        <v>4759</v>
      </c>
      <c r="H813" s="483" t="s">
        <v>4977</v>
      </c>
      <c r="I813" s="483" t="s">
        <v>3581</v>
      </c>
      <c r="J813" s="483" t="s">
        <v>6014</v>
      </c>
      <c r="K813" s="483" t="s">
        <v>6007</v>
      </c>
    </row>
    <row r="814" spans="1:11" ht="15" x14ac:dyDescent="0.25">
      <c r="A814" s="482">
        <v>8616</v>
      </c>
      <c r="B814" s="483" t="s">
        <v>360</v>
      </c>
      <c r="C814" s="483" t="s">
        <v>361</v>
      </c>
      <c r="D814" s="483" t="s">
        <v>103</v>
      </c>
      <c r="E814" s="483" t="s">
        <v>6175</v>
      </c>
      <c r="F814" s="483" t="s">
        <v>5224</v>
      </c>
      <c r="G814" s="483" t="s">
        <v>4761</v>
      </c>
      <c r="H814" s="483" t="s">
        <v>4961</v>
      </c>
      <c r="I814" s="483" t="s">
        <v>6431</v>
      </c>
      <c r="J814" s="483" t="s">
        <v>6014</v>
      </c>
      <c r="K814" s="483" t="s">
        <v>6011</v>
      </c>
    </row>
    <row r="815" spans="1:11" ht="15" x14ac:dyDescent="0.25">
      <c r="A815" s="482">
        <v>8617</v>
      </c>
      <c r="B815" s="483" t="s">
        <v>2691</v>
      </c>
      <c r="C815" s="483" t="s">
        <v>2692</v>
      </c>
      <c r="D815" s="483" t="s">
        <v>747</v>
      </c>
      <c r="E815" s="483" t="s">
        <v>6175</v>
      </c>
      <c r="F815" s="483" t="s">
        <v>5224</v>
      </c>
      <c r="G815" s="483" t="s">
        <v>4759</v>
      </c>
      <c r="H815" s="483" t="s">
        <v>4947</v>
      </c>
      <c r="I815" s="483" t="s">
        <v>43</v>
      </c>
      <c r="J815" s="483" t="s">
        <v>6014</v>
      </c>
      <c r="K815" s="483" t="s">
        <v>6007</v>
      </c>
    </row>
    <row r="816" spans="1:11" ht="15" x14ac:dyDescent="0.25">
      <c r="A816" s="482">
        <v>8618</v>
      </c>
      <c r="B816" s="483" t="s">
        <v>1564</v>
      </c>
      <c r="C816" s="483" t="s">
        <v>1565</v>
      </c>
      <c r="D816" s="483" t="s">
        <v>1174</v>
      </c>
      <c r="E816" s="483" t="s">
        <v>6177</v>
      </c>
      <c r="F816" s="483" t="s">
        <v>5226</v>
      </c>
      <c r="G816" s="483" t="s">
        <v>3376</v>
      </c>
      <c r="H816" s="483" t="s">
        <v>4948</v>
      </c>
      <c r="I816" s="483" t="s">
        <v>933</v>
      </c>
      <c r="J816" s="483" t="s">
        <v>6009</v>
      </c>
      <c r="K816" s="483" t="s">
        <v>6010</v>
      </c>
    </row>
    <row r="817" spans="1:11" ht="15" x14ac:dyDescent="0.25">
      <c r="A817" s="482">
        <v>8619</v>
      </c>
      <c r="B817" s="483" t="s">
        <v>2035</v>
      </c>
      <c r="C817" s="483" t="s">
        <v>336</v>
      </c>
      <c r="D817" s="483" t="s">
        <v>4867</v>
      </c>
      <c r="E817" s="483" t="s">
        <v>6182</v>
      </c>
      <c r="F817" s="483" t="s">
        <v>5231</v>
      </c>
      <c r="G817" s="483" t="s">
        <v>4761</v>
      </c>
      <c r="H817" s="483" t="s">
        <v>4961</v>
      </c>
      <c r="I817" s="483" t="s">
        <v>3402</v>
      </c>
      <c r="J817" s="483" t="s">
        <v>6016</v>
      </c>
      <c r="K817" s="483" t="s">
        <v>6011</v>
      </c>
    </row>
    <row r="818" spans="1:11" ht="15" x14ac:dyDescent="0.25">
      <c r="A818" s="482">
        <v>8620</v>
      </c>
      <c r="B818" s="483" t="s">
        <v>2324</v>
      </c>
      <c r="C818" s="483" t="s">
        <v>810</v>
      </c>
      <c r="D818" s="483" t="s">
        <v>1405</v>
      </c>
      <c r="E818" s="483" t="s">
        <v>6174</v>
      </c>
      <c r="F818" s="483" t="s">
        <v>5223</v>
      </c>
      <c r="G818" s="483" t="s">
        <v>4761</v>
      </c>
      <c r="H818" s="483" t="s">
        <v>1689</v>
      </c>
      <c r="I818" s="483" t="s">
        <v>4907</v>
      </c>
      <c r="J818" s="483" t="s">
        <v>6005</v>
      </c>
      <c r="K818" s="483" t="s">
        <v>6011</v>
      </c>
    </row>
    <row r="819" spans="1:11" ht="15" x14ac:dyDescent="0.25">
      <c r="A819" s="482">
        <v>8622</v>
      </c>
      <c r="B819" s="483" t="s">
        <v>2377</v>
      </c>
      <c r="C819" s="483" t="s">
        <v>410</v>
      </c>
      <c r="D819" s="483" t="s">
        <v>972</v>
      </c>
      <c r="E819" s="483" t="s">
        <v>6174</v>
      </c>
      <c r="F819" s="483" t="s">
        <v>5223</v>
      </c>
      <c r="G819" s="483" t="s">
        <v>3376</v>
      </c>
      <c r="H819" s="483" t="s">
        <v>4962</v>
      </c>
      <c r="I819" s="483" t="s">
        <v>258</v>
      </c>
      <c r="J819" s="483" t="s">
        <v>6005</v>
      </c>
      <c r="K819" s="483" t="s">
        <v>6010</v>
      </c>
    </row>
    <row r="820" spans="1:11" ht="15" x14ac:dyDescent="0.25">
      <c r="A820" s="482">
        <v>8635</v>
      </c>
      <c r="B820" s="483" t="s">
        <v>2550</v>
      </c>
      <c r="C820" s="483" t="s">
        <v>2551</v>
      </c>
      <c r="D820" s="483" t="s">
        <v>3563</v>
      </c>
      <c r="E820" s="483" t="s">
        <v>6177</v>
      </c>
      <c r="F820" s="483" t="s">
        <v>5226</v>
      </c>
      <c r="G820" s="483" t="s">
        <v>3376</v>
      </c>
      <c r="H820" s="483" t="s">
        <v>4949</v>
      </c>
      <c r="I820" s="483" t="s">
        <v>3564</v>
      </c>
      <c r="J820" s="483" t="s">
        <v>6009</v>
      </c>
      <c r="K820" s="483" t="s">
        <v>6010</v>
      </c>
    </row>
    <row r="821" spans="1:11" ht="15" x14ac:dyDescent="0.25">
      <c r="A821" s="482">
        <v>8640</v>
      </c>
      <c r="B821" s="483" t="s">
        <v>1145</v>
      </c>
      <c r="C821" s="483" t="s">
        <v>1146</v>
      </c>
      <c r="D821" s="483" t="s">
        <v>72</v>
      </c>
      <c r="E821" s="483" t="s">
        <v>6175</v>
      </c>
      <c r="F821" s="483" t="s">
        <v>5224</v>
      </c>
      <c r="G821" s="483" t="s">
        <v>3376</v>
      </c>
      <c r="H821" s="483" t="s">
        <v>4964</v>
      </c>
      <c r="I821" s="483" t="s">
        <v>1889</v>
      </c>
      <c r="J821" s="483" t="s">
        <v>6014</v>
      </c>
      <c r="K821" s="483" t="s">
        <v>6010</v>
      </c>
    </row>
    <row r="822" spans="1:11" ht="15" x14ac:dyDescent="0.25">
      <c r="A822" s="482">
        <v>8646</v>
      </c>
      <c r="B822" s="483" t="s">
        <v>169</v>
      </c>
      <c r="C822" s="483" t="s">
        <v>170</v>
      </c>
      <c r="D822" s="483" t="s">
        <v>3764</v>
      </c>
      <c r="E822" s="483" t="s">
        <v>6178</v>
      </c>
      <c r="F822" s="483" t="s">
        <v>5227</v>
      </c>
      <c r="G822" s="483" t="s">
        <v>3376</v>
      </c>
      <c r="H822" s="483" t="s">
        <v>4973</v>
      </c>
      <c r="I822" s="483" t="s">
        <v>171</v>
      </c>
      <c r="J822" s="483" t="s">
        <v>6016</v>
      </c>
      <c r="K822" s="483" t="s">
        <v>6010</v>
      </c>
    </row>
    <row r="823" spans="1:11" ht="15" x14ac:dyDescent="0.25">
      <c r="A823" s="482">
        <v>8651</v>
      </c>
      <c r="B823" s="483" t="s">
        <v>2039</v>
      </c>
      <c r="C823" s="483" t="s">
        <v>2040</v>
      </c>
      <c r="D823" s="483" t="s">
        <v>103</v>
      </c>
      <c r="E823" s="483" t="s">
        <v>6175</v>
      </c>
      <c r="F823" s="483" t="s">
        <v>5224</v>
      </c>
      <c r="G823" s="483" t="s">
        <v>3376</v>
      </c>
      <c r="H823" s="483" t="s">
        <v>4962</v>
      </c>
      <c r="I823" s="483" t="s">
        <v>258</v>
      </c>
      <c r="J823" s="483" t="s">
        <v>6014</v>
      </c>
      <c r="K823" s="483" t="s">
        <v>6010</v>
      </c>
    </row>
    <row r="824" spans="1:11" ht="15" x14ac:dyDescent="0.25">
      <c r="A824" s="482">
        <v>8658</v>
      </c>
      <c r="B824" s="483" t="s">
        <v>1612</v>
      </c>
      <c r="C824" s="483" t="s">
        <v>5014</v>
      </c>
      <c r="D824" s="483" t="s">
        <v>69</v>
      </c>
      <c r="E824" s="483" t="s">
        <v>6176</v>
      </c>
      <c r="F824" s="483" t="s">
        <v>5225</v>
      </c>
      <c r="G824" s="483" t="s">
        <v>4759</v>
      </c>
      <c r="H824" s="483" t="s">
        <v>65</v>
      </c>
      <c r="I824" s="483" t="s">
        <v>65</v>
      </c>
      <c r="J824" s="483" t="s">
        <v>6008</v>
      </c>
      <c r="K824" s="483" t="s">
        <v>6007</v>
      </c>
    </row>
    <row r="825" spans="1:11" ht="15" x14ac:dyDescent="0.25">
      <c r="A825" s="482">
        <v>8659</v>
      </c>
      <c r="B825" s="483" t="s">
        <v>2637</v>
      </c>
      <c r="C825" s="483" t="s">
        <v>134</v>
      </c>
      <c r="D825" s="483" t="s">
        <v>3765</v>
      </c>
      <c r="E825" s="483" t="s">
        <v>6177</v>
      </c>
      <c r="F825" s="483" t="s">
        <v>5226</v>
      </c>
      <c r="G825" s="483" t="s">
        <v>3376</v>
      </c>
      <c r="H825" s="483" t="s">
        <v>4973</v>
      </c>
      <c r="I825" s="483" t="s">
        <v>171</v>
      </c>
      <c r="J825" s="483" t="s">
        <v>6009</v>
      </c>
      <c r="K825" s="483" t="s">
        <v>6010</v>
      </c>
    </row>
    <row r="826" spans="1:11" ht="15" x14ac:dyDescent="0.25">
      <c r="A826" s="482">
        <v>8662</v>
      </c>
      <c r="B826" s="483" t="s">
        <v>3766</v>
      </c>
      <c r="C826" s="483" t="s">
        <v>158</v>
      </c>
      <c r="D826" s="483" t="s">
        <v>2098</v>
      </c>
      <c r="E826" s="483" t="s">
        <v>6175</v>
      </c>
      <c r="F826" s="483" t="s">
        <v>5224</v>
      </c>
      <c r="G826" s="483" t="s">
        <v>3376</v>
      </c>
      <c r="H826" s="483" t="s">
        <v>4962</v>
      </c>
      <c r="I826" s="483" t="s">
        <v>258</v>
      </c>
      <c r="J826" s="483" t="s">
        <v>6014</v>
      </c>
      <c r="K826" s="483" t="s">
        <v>6010</v>
      </c>
    </row>
    <row r="827" spans="1:11" ht="15" x14ac:dyDescent="0.25">
      <c r="A827" s="482">
        <v>8684</v>
      </c>
      <c r="B827" s="483" t="s">
        <v>2071</v>
      </c>
      <c r="C827" s="483" t="s">
        <v>2072</v>
      </c>
      <c r="D827" s="483" t="s">
        <v>54</v>
      </c>
      <c r="E827" s="483" t="s">
        <v>6176</v>
      </c>
      <c r="F827" s="483" t="s">
        <v>5225</v>
      </c>
      <c r="G827" s="483" t="s">
        <v>5265</v>
      </c>
      <c r="H827" s="483" t="s">
        <v>4956</v>
      </c>
      <c r="I827" s="483" t="s">
        <v>55</v>
      </c>
      <c r="J827" s="483" t="s">
        <v>6008</v>
      </c>
      <c r="K827" s="483" t="s">
        <v>6017</v>
      </c>
    </row>
    <row r="828" spans="1:11" ht="15" x14ac:dyDescent="0.25">
      <c r="A828" s="482">
        <v>8687</v>
      </c>
      <c r="B828" s="483" t="s">
        <v>2058</v>
      </c>
      <c r="C828" s="483" t="s">
        <v>170</v>
      </c>
      <c r="D828" s="483" t="s">
        <v>3378</v>
      </c>
      <c r="E828" s="483" t="s">
        <v>6176</v>
      </c>
      <c r="F828" s="483" t="s">
        <v>5225</v>
      </c>
      <c r="G828" s="483" t="s">
        <v>3376</v>
      </c>
      <c r="H828" s="483" t="s">
        <v>4949</v>
      </c>
      <c r="I828" s="483" t="s">
        <v>282</v>
      </c>
      <c r="J828" s="483" t="s">
        <v>6008</v>
      </c>
      <c r="K828" s="483" t="s">
        <v>6010</v>
      </c>
    </row>
    <row r="829" spans="1:11" ht="15" x14ac:dyDescent="0.25">
      <c r="A829" s="482">
        <v>8694</v>
      </c>
      <c r="B829" s="483" t="s">
        <v>2613</v>
      </c>
      <c r="C829" s="483" t="s">
        <v>349</v>
      </c>
      <c r="D829" s="483" t="s">
        <v>103</v>
      </c>
      <c r="E829" s="483" t="s">
        <v>6175</v>
      </c>
      <c r="F829" s="483" t="s">
        <v>5224</v>
      </c>
      <c r="G829" s="483" t="s">
        <v>4759</v>
      </c>
      <c r="H829" s="483" t="s">
        <v>4947</v>
      </c>
      <c r="I829" s="483" t="s">
        <v>61</v>
      </c>
      <c r="J829" s="483" t="s">
        <v>6014</v>
      </c>
      <c r="K829" s="483" t="s">
        <v>6007</v>
      </c>
    </row>
    <row r="830" spans="1:11" ht="15" x14ac:dyDescent="0.25">
      <c r="A830" s="482">
        <v>8697</v>
      </c>
      <c r="B830" s="483" t="s">
        <v>530</v>
      </c>
      <c r="C830" s="483" t="s">
        <v>464</v>
      </c>
      <c r="D830" s="483" t="s">
        <v>54</v>
      </c>
      <c r="E830" s="483" t="s">
        <v>6176</v>
      </c>
      <c r="F830" s="483" t="s">
        <v>5225</v>
      </c>
      <c r="G830" s="483" t="s">
        <v>5265</v>
      </c>
      <c r="H830" s="483" t="s">
        <v>4956</v>
      </c>
      <c r="I830" s="483" t="s">
        <v>55</v>
      </c>
      <c r="J830" s="483" t="s">
        <v>6008</v>
      </c>
      <c r="K830" s="483" t="s">
        <v>6017</v>
      </c>
    </row>
    <row r="831" spans="1:11" ht="15" x14ac:dyDescent="0.25">
      <c r="A831" s="482">
        <v>8703</v>
      </c>
      <c r="B831" s="483" t="s">
        <v>1824</v>
      </c>
      <c r="C831" s="483" t="s">
        <v>1401</v>
      </c>
      <c r="D831" s="483" t="s">
        <v>1028</v>
      </c>
      <c r="E831" s="483" t="s">
        <v>6178</v>
      </c>
      <c r="F831" s="483" t="s">
        <v>5227</v>
      </c>
      <c r="G831" s="483" t="s">
        <v>4761</v>
      </c>
      <c r="H831" s="483" t="s">
        <v>4961</v>
      </c>
      <c r="I831" s="483" t="s">
        <v>4781</v>
      </c>
      <c r="J831" s="483" t="s">
        <v>6016</v>
      </c>
      <c r="K831" s="483" t="s">
        <v>6011</v>
      </c>
    </row>
    <row r="832" spans="1:11" ht="15" x14ac:dyDescent="0.25">
      <c r="A832" s="482">
        <v>8708</v>
      </c>
      <c r="B832" s="483" t="s">
        <v>2704</v>
      </c>
      <c r="C832" s="483" t="s">
        <v>2378</v>
      </c>
      <c r="D832" s="483" t="s">
        <v>517</v>
      </c>
      <c r="E832" s="483" t="s">
        <v>6174</v>
      </c>
      <c r="F832" s="483" t="s">
        <v>5223</v>
      </c>
      <c r="G832" s="483" t="s">
        <v>3376</v>
      </c>
      <c r="H832" s="483" t="s">
        <v>4962</v>
      </c>
      <c r="I832" s="483" t="s">
        <v>258</v>
      </c>
      <c r="J832" s="483" t="s">
        <v>6005</v>
      </c>
      <c r="K832" s="483" t="s">
        <v>6010</v>
      </c>
    </row>
    <row r="833" spans="1:11" ht="15" x14ac:dyDescent="0.25">
      <c r="A833" s="482">
        <v>8712</v>
      </c>
      <c r="B833" s="483" t="s">
        <v>2286</v>
      </c>
      <c r="C833" s="483" t="s">
        <v>443</v>
      </c>
      <c r="D833" s="483" t="s">
        <v>743</v>
      </c>
      <c r="E833" s="483" t="s">
        <v>6182</v>
      </c>
      <c r="F833" s="483" t="s">
        <v>5231</v>
      </c>
      <c r="G833" s="483" t="s">
        <v>4761</v>
      </c>
      <c r="H833" s="483" t="s">
        <v>4961</v>
      </c>
      <c r="I833" s="483" t="s">
        <v>3402</v>
      </c>
      <c r="J833" s="483" t="s">
        <v>6016</v>
      </c>
      <c r="K833" s="483" t="s">
        <v>6011</v>
      </c>
    </row>
    <row r="834" spans="1:11" ht="15" x14ac:dyDescent="0.25">
      <c r="A834" s="482">
        <v>8714</v>
      </c>
      <c r="B834" s="483" t="s">
        <v>533</v>
      </c>
      <c r="C834" s="483" t="s">
        <v>838</v>
      </c>
      <c r="D834" s="483" t="s">
        <v>1847</v>
      </c>
      <c r="E834" s="483" t="s">
        <v>6178</v>
      </c>
      <c r="F834" s="483" t="s">
        <v>5227</v>
      </c>
      <c r="G834" s="483" t="s">
        <v>4761</v>
      </c>
      <c r="H834" s="483" t="s">
        <v>4961</v>
      </c>
      <c r="I834" s="483" t="s">
        <v>5375</v>
      </c>
      <c r="J834" s="483" t="s">
        <v>6016</v>
      </c>
      <c r="K834" s="483" t="s">
        <v>6011</v>
      </c>
    </row>
    <row r="835" spans="1:11" ht="15" x14ac:dyDescent="0.25">
      <c r="A835" s="482">
        <v>8726</v>
      </c>
      <c r="B835" s="483" t="s">
        <v>3767</v>
      </c>
      <c r="C835" s="483" t="s">
        <v>3768</v>
      </c>
      <c r="D835" s="483" t="s">
        <v>3414</v>
      </c>
      <c r="E835" s="483" t="s">
        <v>6178</v>
      </c>
      <c r="F835" s="483" t="s">
        <v>5227</v>
      </c>
      <c r="G835" s="483" t="s">
        <v>4761</v>
      </c>
      <c r="H835" s="483" t="s">
        <v>1689</v>
      </c>
      <c r="I835" s="483" t="s">
        <v>6351</v>
      </c>
      <c r="J835" s="483" t="s">
        <v>6016</v>
      </c>
      <c r="K835" s="483" t="s">
        <v>6011</v>
      </c>
    </row>
    <row r="836" spans="1:11" ht="15" x14ac:dyDescent="0.25">
      <c r="A836" s="482">
        <v>8729</v>
      </c>
      <c r="B836" s="483" t="s">
        <v>1878</v>
      </c>
      <c r="C836" s="483" t="s">
        <v>1248</v>
      </c>
      <c r="D836" s="483" t="s">
        <v>103</v>
      </c>
      <c r="E836" s="483" t="s">
        <v>6175</v>
      </c>
      <c r="F836" s="483" t="s">
        <v>5224</v>
      </c>
      <c r="G836" s="483" t="s">
        <v>4765</v>
      </c>
      <c r="H836" s="483" t="s">
        <v>913</v>
      </c>
      <c r="I836" s="483" t="s">
        <v>781</v>
      </c>
      <c r="J836" s="483" t="s">
        <v>6014</v>
      </c>
      <c r="K836" s="483" t="s">
        <v>706</v>
      </c>
    </row>
    <row r="837" spans="1:11" ht="15" x14ac:dyDescent="0.25">
      <c r="A837" s="482">
        <v>8742</v>
      </c>
      <c r="B837" s="483" t="s">
        <v>1483</v>
      </c>
      <c r="C837" s="483" t="s">
        <v>1484</v>
      </c>
      <c r="D837" s="483" t="s">
        <v>3692</v>
      </c>
      <c r="E837" s="483" t="s">
        <v>6177</v>
      </c>
      <c r="F837" s="483" t="s">
        <v>5226</v>
      </c>
      <c r="G837" s="483" t="s">
        <v>5264</v>
      </c>
      <c r="H837" s="483" t="s">
        <v>4958</v>
      </c>
      <c r="I837" s="483" t="s">
        <v>1682</v>
      </c>
      <c r="J837" s="483" t="s">
        <v>6009</v>
      </c>
      <c r="K837" s="483" t="s">
        <v>6018</v>
      </c>
    </row>
    <row r="838" spans="1:11" ht="15" x14ac:dyDescent="0.25">
      <c r="A838" s="482">
        <v>8745</v>
      </c>
      <c r="B838" s="483" t="s">
        <v>1750</v>
      </c>
      <c r="C838" s="483" t="s">
        <v>1177</v>
      </c>
      <c r="D838" s="483" t="s">
        <v>1681</v>
      </c>
      <c r="E838" s="483" t="s">
        <v>6177</v>
      </c>
      <c r="F838" s="483" t="s">
        <v>5226</v>
      </c>
      <c r="G838" s="483" t="s">
        <v>5264</v>
      </c>
      <c r="H838" s="483" t="s">
        <v>4958</v>
      </c>
      <c r="I838" s="483" t="s">
        <v>1682</v>
      </c>
      <c r="J838" s="483" t="s">
        <v>6009</v>
      </c>
      <c r="K838" s="483" t="s">
        <v>6018</v>
      </c>
    </row>
    <row r="839" spans="1:11" ht="15" x14ac:dyDescent="0.25">
      <c r="A839" s="482">
        <v>8747</v>
      </c>
      <c r="B839" s="483" t="s">
        <v>2414</v>
      </c>
      <c r="C839" s="483" t="s">
        <v>2415</v>
      </c>
      <c r="D839" s="483" t="s">
        <v>2416</v>
      </c>
      <c r="E839" s="483" t="s">
        <v>6174</v>
      </c>
      <c r="F839" s="483" t="s">
        <v>5223</v>
      </c>
      <c r="G839" s="483" t="s">
        <v>4768</v>
      </c>
      <c r="H839" s="483" t="s">
        <v>4946</v>
      </c>
      <c r="I839" s="483" t="s">
        <v>3412</v>
      </c>
      <c r="J839" s="483" t="s">
        <v>6005</v>
      </c>
      <c r="K839" s="483" t="s">
        <v>416</v>
      </c>
    </row>
    <row r="840" spans="1:11" ht="15" x14ac:dyDescent="0.25">
      <c r="A840" s="482">
        <v>8752</v>
      </c>
      <c r="B840" s="483" t="s">
        <v>2945</v>
      </c>
      <c r="C840" s="483" t="s">
        <v>358</v>
      </c>
      <c r="D840" s="483" t="s">
        <v>1405</v>
      </c>
      <c r="E840" s="483" t="s">
        <v>6174</v>
      </c>
      <c r="F840" s="483" t="s">
        <v>5223</v>
      </c>
      <c r="G840" s="483" t="s">
        <v>3376</v>
      </c>
      <c r="H840" s="483" t="s">
        <v>4974</v>
      </c>
      <c r="I840" s="483" t="s">
        <v>2946</v>
      </c>
      <c r="J840" s="483" t="s">
        <v>6005</v>
      </c>
      <c r="K840" s="483" t="s">
        <v>6010</v>
      </c>
    </row>
    <row r="841" spans="1:11" ht="15" x14ac:dyDescent="0.25">
      <c r="A841" s="482">
        <v>8762</v>
      </c>
      <c r="B841" s="483" t="s">
        <v>3769</v>
      </c>
      <c r="C841" s="483" t="s">
        <v>5892</v>
      </c>
      <c r="D841" s="483" t="s">
        <v>517</v>
      </c>
      <c r="E841" s="483" t="s">
        <v>6174</v>
      </c>
      <c r="F841" s="483" t="s">
        <v>5223</v>
      </c>
      <c r="G841" s="483" t="s">
        <v>3376</v>
      </c>
      <c r="H841" s="483" t="s">
        <v>4959</v>
      </c>
      <c r="I841" s="483" t="s">
        <v>3425</v>
      </c>
      <c r="J841" s="483" t="s">
        <v>6005</v>
      </c>
      <c r="K841" s="483" t="s">
        <v>6010</v>
      </c>
    </row>
    <row r="842" spans="1:11" ht="15" x14ac:dyDescent="0.25">
      <c r="A842" s="482">
        <v>8767</v>
      </c>
      <c r="B842" s="483" t="s">
        <v>3770</v>
      </c>
      <c r="C842" s="483" t="s">
        <v>3771</v>
      </c>
      <c r="D842" s="483" t="s">
        <v>875</v>
      </c>
      <c r="E842" s="483" t="s">
        <v>6174</v>
      </c>
      <c r="F842" s="483" t="s">
        <v>5223</v>
      </c>
      <c r="G842" s="483" t="s">
        <v>5264</v>
      </c>
      <c r="H842" s="483" t="s">
        <v>965</v>
      </c>
      <c r="I842" s="483" t="s">
        <v>4823</v>
      </c>
      <c r="J842" s="483" t="s">
        <v>6005</v>
      </c>
      <c r="K842" s="483" t="s">
        <v>6018</v>
      </c>
    </row>
    <row r="843" spans="1:11" ht="15" x14ac:dyDescent="0.25">
      <c r="A843" s="482">
        <v>8768</v>
      </c>
      <c r="B843" s="483" t="s">
        <v>348</v>
      </c>
      <c r="C843" s="483" t="s">
        <v>349</v>
      </c>
      <c r="D843" s="483" t="s">
        <v>109</v>
      </c>
      <c r="E843" s="483" t="s">
        <v>6177</v>
      </c>
      <c r="F843" s="483" t="s">
        <v>5226</v>
      </c>
      <c r="G843" s="483" t="s">
        <v>3376</v>
      </c>
      <c r="H843" s="483" t="s">
        <v>110</v>
      </c>
      <c r="I843" s="483" t="s">
        <v>110</v>
      </c>
      <c r="J843" s="483" t="s">
        <v>6009</v>
      </c>
      <c r="K843" s="483" t="s">
        <v>6010</v>
      </c>
    </row>
    <row r="844" spans="1:11" ht="15" x14ac:dyDescent="0.25">
      <c r="A844" s="482">
        <v>8774</v>
      </c>
      <c r="B844" s="483" t="s">
        <v>1024</v>
      </c>
      <c r="C844" s="483" t="s">
        <v>728</v>
      </c>
      <c r="D844" s="483" t="s">
        <v>54</v>
      </c>
      <c r="E844" s="483" t="s">
        <v>6176</v>
      </c>
      <c r="F844" s="483" t="s">
        <v>5225</v>
      </c>
      <c r="G844" s="483" t="s">
        <v>5265</v>
      </c>
      <c r="H844" s="483" t="s">
        <v>4956</v>
      </c>
      <c r="I844" s="483" t="s">
        <v>55</v>
      </c>
      <c r="J844" s="483" t="s">
        <v>6008</v>
      </c>
      <c r="K844" s="483" t="s">
        <v>6017</v>
      </c>
    </row>
    <row r="845" spans="1:11" ht="15" x14ac:dyDescent="0.25">
      <c r="A845" s="482">
        <v>8783</v>
      </c>
      <c r="B845" s="483" t="s">
        <v>617</v>
      </c>
      <c r="C845" s="483" t="s">
        <v>618</v>
      </c>
      <c r="D845" s="483" t="s">
        <v>319</v>
      </c>
      <c r="E845" s="483" t="s">
        <v>6175</v>
      </c>
      <c r="F845" s="483" t="s">
        <v>5224</v>
      </c>
      <c r="G845" s="483" t="s">
        <v>4759</v>
      </c>
      <c r="H845" s="483" t="s">
        <v>4972</v>
      </c>
      <c r="I845" s="483" t="s">
        <v>3469</v>
      </c>
      <c r="J845" s="483" t="s">
        <v>6014</v>
      </c>
      <c r="K845" s="483" t="s">
        <v>6007</v>
      </c>
    </row>
    <row r="846" spans="1:11" ht="15" x14ac:dyDescent="0.25">
      <c r="A846" s="482">
        <v>8787</v>
      </c>
      <c r="B846" s="483" t="s">
        <v>713</v>
      </c>
      <c r="C846" s="483" t="s">
        <v>714</v>
      </c>
      <c r="D846" s="483" t="s">
        <v>54</v>
      </c>
      <c r="E846" s="483" t="s">
        <v>6176</v>
      </c>
      <c r="F846" s="483" t="s">
        <v>5225</v>
      </c>
      <c r="G846" s="483" t="s">
        <v>5265</v>
      </c>
      <c r="H846" s="483" t="s">
        <v>4956</v>
      </c>
      <c r="I846" s="483" t="s">
        <v>55</v>
      </c>
      <c r="J846" s="483" t="s">
        <v>6008</v>
      </c>
      <c r="K846" s="483" t="s">
        <v>6017</v>
      </c>
    </row>
    <row r="847" spans="1:11" ht="15" x14ac:dyDescent="0.25">
      <c r="A847" s="482">
        <v>8794</v>
      </c>
      <c r="B847" s="483" t="s">
        <v>1111</v>
      </c>
      <c r="C847" s="483" t="s">
        <v>2336</v>
      </c>
      <c r="D847" s="483" t="s">
        <v>69</v>
      </c>
      <c r="E847" s="483" t="s">
        <v>6176</v>
      </c>
      <c r="F847" s="483" t="s">
        <v>5225</v>
      </c>
      <c r="G847" s="483" t="s">
        <v>4759</v>
      </c>
      <c r="H847" s="483" t="s">
        <v>4947</v>
      </c>
      <c r="I847" s="483" t="s">
        <v>61</v>
      </c>
      <c r="J847" s="483" t="s">
        <v>6008</v>
      </c>
      <c r="K847" s="483" t="s">
        <v>6007</v>
      </c>
    </row>
    <row r="848" spans="1:11" ht="15" x14ac:dyDescent="0.25">
      <c r="A848" s="482">
        <v>8796</v>
      </c>
      <c r="B848" s="483" t="s">
        <v>2131</v>
      </c>
      <c r="C848" s="483" t="s">
        <v>3772</v>
      </c>
      <c r="D848" s="483" t="s">
        <v>69</v>
      </c>
      <c r="E848" s="483" t="s">
        <v>6176</v>
      </c>
      <c r="F848" s="483" t="s">
        <v>5225</v>
      </c>
      <c r="G848" s="483" t="s">
        <v>4759</v>
      </c>
      <c r="H848" s="483" t="s">
        <v>4947</v>
      </c>
      <c r="I848" s="483" t="s">
        <v>61</v>
      </c>
      <c r="J848" s="483" t="s">
        <v>6008</v>
      </c>
      <c r="K848" s="483" t="s">
        <v>6007</v>
      </c>
    </row>
    <row r="849" spans="1:11" ht="15" x14ac:dyDescent="0.25">
      <c r="A849" s="482">
        <v>8815</v>
      </c>
      <c r="B849" s="483" t="s">
        <v>1307</v>
      </c>
      <c r="C849" s="483" t="s">
        <v>323</v>
      </c>
      <c r="D849" s="483" t="s">
        <v>103</v>
      </c>
      <c r="E849" s="483" t="s">
        <v>6175</v>
      </c>
      <c r="F849" s="483" t="s">
        <v>5224</v>
      </c>
      <c r="G849" s="483" t="s">
        <v>4759</v>
      </c>
      <c r="H849" s="483" t="s">
        <v>4947</v>
      </c>
      <c r="I849" s="483" t="s">
        <v>61</v>
      </c>
      <c r="J849" s="483" t="s">
        <v>6014</v>
      </c>
      <c r="K849" s="483" t="s">
        <v>6007</v>
      </c>
    </row>
    <row r="850" spans="1:11" ht="15" x14ac:dyDescent="0.25">
      <c r="A850" s="482">
        <v>8818</v>
      </c>
      <c r="B850" s="483" t="s">
        <v>1946</v>
      </c>
      <c r="C850" s="483" t="s">
        <v>1947</v>
      </c>
      <c r="D850" s="483" t="s">
        <v>103</v>
      </c>
      <c r="E850" s="483" t="s">
        <v>6175</v>
      </c>
      <c r="F850" s="483" t="s">
        <v>5224</v>
      </c>
      <c r="G850" s="483" t="s">
        <v>4759</v>
      </c>
      <c r="H850" s="483" t="s">
        <v>65</v>
      </c>
      <c r="I850" s="483" t="s">
        <v>65</v>
      </c>
      <c r="J850" s="483" t="s">
        <v>6014</v>
      </c>
      <c r="K850" s="483" t="s">
        <v>6007</v>
      </c>
    </row>
    <row r="851" spans="1:11" ht="15" x14ac:dyDescent="0.25">
      <c r="A851" s="482">
        <v>8820</v>
      </c>
      <c r="B851" s="483" t="s">
        <v>2198</v>
      </c>
      <c r="C851" s="483" t="s">
        <v>2199</v>
      </c>
      <c r="D851" s="483" t="s">
        <v>747</v>
      </c>
      <c r="E851" s="483" t="s">
        <v>6175</v>
      </c>
      <c r="F851" s="483" t="s">
        <v>5224</v>
      </c>
      <c r="G851" s="483" t="s">
        <v>4759</v>
      </c>
      <c r="H851" s="483" t="s">
        <v>4947</v>
      </c>
      <c r="I851" s="483" t="s">
        <v>43</v>
      </c>
      <c r="J851" s="483" t="s">
        <v>6014</v>
      </c>
      <c r="K851" s="483" t="s">
        <v>6007</v>
      </c>
    </row>
    <row r="852" spans="1:11" ht="15" x14ac:dyDescent="0.25">
      <c r="A852" s="482">
        <v>8826</v>
      </c>
      <c r="B852" s="483" t="s">
        <v>2271</v>
      </c>
      <c r="C852" s="483" t="s">
        <v>2272</v>
      </c>
      <c r="D852" s="483" t="s">
        <v>319</v>
      </c>
      <c r="E852" s="483" t="s">
        <v>6175</v>
      </c>
      <c r="F852" s="483" t="s">
        <v>5224</v>
      </c>
      <c r="G852" s="483" t="s">
        <v>2762</v>
      </c>
      <c r="H852" s="483" t="s">
        <v>4951</v>
      </c>
      <c r="I852" s="483" t="s">
        <v>1197</v>
      </c>
      <c r="J852" s="483" t="s">
        <v>6014</v>
      </c>
      <c r="K852" s="483" t="s">
        <v>6012</v>
      </c>
    </row>
    <row r="853" spans="1:11" ht="15" x14ac:dyDescent="0.25">
      <c r="A853" s="482">
        <v>8839</v>
      </c>
      <c r="B853" s="483" t="s">
        <v>1568</v>
      </c>
      <c r="C853" s="483" t="s">
        <v>447</v>
      </c>
      <c r="D853" s="483" t="s">
        <v>103</v>
      </c>
      <c r="E853" s="483" t="s">
        <v>6175</v>
      </c>
      <c r="F853" s="483" t="s">
        <v>5224</v>
      </c>
      <c r="G853" s="483" t="s">
        <v>4759</v>
      </c>
      <c r="H853" s="483" t="s">
        <v>4947</v>
      </c>
      <c r="I853" s="483" t="s">
        <v>84</v>
      </c>
      <c r="J853" s="483" t="s">
        <v>6014</v>
      </c>
      <c r="K853" s="483" t="s">
        <v>6007</v>
      </c>
    </row>
    <row r="854" spans="1:11" ht="15" x14ac:dyDescent="0.25">
      <c r="A854" s="482">
        <v>8840</v>
      </c>
      <c r="B854" s="483" t="s">
        <v>799</v>
      </c>
      <c r="C854" s="483" t="s">
        <v>800</v>
      </c>
      <c r="D854" s="483" t="s">
        <v>109</v>
      </c>
      <c r="E854" s="483" t="s">
        <v>6177</v>
      </c>
      <c r="F854" s="483" t="s">
        <v>5226</v>
      </c>
      <c r="G854" s="483" t="s">
        <v>3376</v>
      </c>
      <c r="H854" s="483" t="s">
        <v>110</v>
      </c>
      <c r="I854" s="483" t="s">
        <v>110</v>
      </c>
      <c r="J854" s="483" t="s">
        <v>6009</v>
      </c>
      <c r="K854" s="483" t="s">
        <v>6010</v>
      </c>
    </row>
    <row r="855" spans="1:11" ht="15" x14ac:dyDescent="0.25">
      <c r="A855" s="482">
        <v>8841</v>
      </c>
      <c r="B855" s="483" t="s">
        <v>2148</v>
      </c>
      <c r="C855" s="483" t="s">
        <v>2149</v>
      </c>
      <c r="D855" s="483" t="s">
        <v>3774</v>
      </c>
      <c r="E855" s="483" t="s">
        <v>6175</v>
      </c>
      <c r="F855" s="483" t="s">
        <v>5224</v>
      </c>
      <c r="G855" s="483" t="s">
        <v>3376</v>
      </c>
      <c r="H855" s="483" t="s">
        <v>4955</v>
      </c>
      <c r="I855" s="483" t="s">
        <v>205</v>
      </c>
      <c r="J855" s="483" t="s">
        <v>6014</v>
      </c>
      <c r="K855" s="483" t="s">
        <v>6010</v>
      </c>
    </row>
    <row r="856" spans="1:11" ht="15" x14ac:dyDescent="0.25">
      <c r="A856" s="482">
        <v>8842</v>
      </c>
      <c r="B856" s="483" t="s">
        <v>2612</v>
      </c>
      <c r="C856" s="483" t="s">
        <v>458</v>
      </c>
      <c r="D856" s="483" t="s">
        <v>3692</v>
      </c>
      <c r="E856" s="483" t="s">
        <v>6177</v>
      </c>
      <c r="F856" s="483" t="s">
        <v>5226</v>
      </c>
      <c r="G856" s="483" t="s">
        <v>3376</v>
      </c>
      <c r="H856" s="483" t="s">
        <v>4973</v>
      </c>
      <c r="I856" s="483" t="s">
        <v>171</v>
      </c>
      <c r="J856" s="483" t="s">
        <v>6009</v>
      </c>
      <c r="K856" s="483" t="s">
        <v>6010</v>
      </c>
    </row>
    <row r="857" spans="1:11" ht="15" x14ac:dyDescent="0.25">
      <c r="A857" s="482">
        <v>8848</v>
      </c>
      <c r="B857" s="483" t="s">
        <v>5884</v>
      </c>
      <c r="C857" s="483" t="s">
        <v>437</v>
      </c>
      <c r="D857" s="483" t="s">
        <v>3556</v>
      </c>
      <c r="E857" s="483" t="s">
        <v>6174</v>
      </c>
      <c r="F857" s="483" t="s">
        <v>5223</v>
      </c>
      <c r="G857" s="483" t="s">
        <v>3376</v>
      </c>
      <c r="H857" s="483" t="s">
        <v>4949</v>
      </c>
      <c r="I857" s="483" t="s">
        <v>3418</v>
      </c>
      <c r="J857" s="483" t="s">
        <v>6005</v>
      </c>
      <c r="K857" s="483" t="s">
        <v>6010</v>
      </c>
    </row>
    <row r="858" spans="1:11" ht="15" x14ac:dyDescent="0.25">
      <c r="A858" s="482">
        <v>8851</v>
      </c>
      <c r="B858" s="483" t="s">
        <v>1620</v>
      </c>
      <c r="C858" s="483" t="s">
        <v>1622</v>
      </c>
      <c r="D858" s="483" t="s">
        <v>103</v>
      </c>
      <c r="E858" s="483" t="s">
        <v>6175</v>
      </c>
      <c r="F858" s="483" t="s">
        <v>5224</v>
      </c>
      <c r="G858" s="483" t="s">
        <v>4759</v>
      </c>
      <c r="H858" s="483" t="s">
        <v>65</v>
      </c>
      <c r="I858" s="483" t="s">
        <v>65</v>
      </c>
      <c r="J858" s="483" t="s">
        <v>6014</v>
      </c>
      <c r="K858" s="483" t="s">
        <v>6007</v>
      </c>
    </row>
    <row r="859" spans="1:11" ht="15" x14ac:dyDescent="0.25">
      <c r="A859" s="482">
        <v>8857</v>
      </c>
      <c r="B859" s="483" t="s">
        <v>3013</v>
      </c>
      <c r="C859" s="483" t="s">
        <v>3014</v>
      </c>
      <c r="D859" s="483" t="s">
        <v>5817</v>
      </c>
      <c r="E859" s="483" t="s">
        <v>6179</v>
      </c>
      <c r="F859" s="483" t="s">
        <v>5228</v>
      </c>
      <c r="G859" s="483" t="s">
        <v>5265</v>
      </c>
      <c r="H859" s="483" t="s">
        <v>4946</v>
      </c>
      <c r="I859" s="483" t="s">
        <v>3463</v>
      </c>
      <c r="J859" s="483" t="s">
        <v>6016</v>
      </c>
      <c r="K859" s="483" t="s">
        <v>6017</v>
      </c>
    </row>
    <row r="860" spans="1:11" ht="15" x14ac:dyDescent="0.25">
      <c r="A860" s="482">
        <v>8859</v>
      </c>
      <c r="B860" s="483" t="s">
        <v>989</v>
      </c>
      <c r="C860" s="483" t="s">
        <v>5086</v>
      </c>
      <c r="D860" s="483" t="s">
        <v>103</v>
      </c>
      <c r="E860" s="483" t="s">
        <v>6175</v>
      </c>
      <c r="F860" s="483" t="s">
        <v>5224</v>
      </c>
      <c r="G860" s="483" t="s">
        <v>4759</v>
      </c>
      <c r="H860" s="483" t="s">
        <v>65</v>
      </c>
      <c r="I860" s="483" t="s">
        <v>65</v>
      </c>
      <c r="J860" s="483" t="s">
        <v>6014</v>
      </c>
      <c r="K860" s="483" t="s">
        <v>6007</v>
      </c>
    </row>
    <row r="861" spans="1:11" ht="15" x14ac:dyDescent="0.25">
      <c r="A861" s="482">
        <v>8861</v>
      </c>
      <c r="B861" s="483" t="s">
        <v>3776</v>
      </c>
      <c r="C861" s="483" t="s">
        <v>170</v>
      </c>
      <c r="D861" s="483" t="s">
        <v>3556</v>
      </c>
      <c r="E861" s="483" t="s">
        <v>6174</v>
      </c>
      <c r="F861" s="483" t="s">
        <v>5223</v>
      </c>
      <c r="G861" s="483" t="s">
        <v>4760</v>
      </c>
      <c r="H861" s="483" t="s">
        <v>4946</v>
      </c>
      <c r="I861" s="483" t="s">
        <v>3389</v>
      </c>
      <c r="J861" s="483" t="s">
        <v>6005</v>
      </c>
      <c r="K861" s="483" t="s">
        <v>6015</v>
      </c>
    </row>
    <row r="862" spans="1:11" ht="15" x14ac:dyDescent="0.25">
      <c r="A862" s="482">
        <v>8872</v>
      </c>
      <c r="B862" s="483" t="s">
        <v>646</v>
      </c>
      <c r="C862" s="483" t="s">
        <v>273</v>
      </c>
      <c r="D862" s="483" t="s">
        <v>961</v>
      </c>
      <c r="E862" s="483" t="s">
        <v>6176</v>
      </c>
      <c r="F862" s="483" t="s">
        <v>5225</v>
      </c>
      <c r="G862" s="483" t="s">
        <v>5265</v>
      </c>
      <c r="H862" s="483" t="s">
        <v>4965</v>
      </c>
      <c r="I862" s="483" t="s">
        <v>1395</v>
      </c>
      <c r="J862" s="483" t="s">
        <v>6008</v>
      </c>
      <c r="K862" s="483" t="s">
        <v>6017</v>
      </c>
    </row>
    <row r="863" spans="1:11" ht="15" x14ac:dyDescent="0.25">
      <c r="A863" s="482">
        <v>8873</v>
      </c>
      <c r="B863" s="483" t="s">
        <v>2162</v>
      </c>
      <c r="C863" s="483" t="s">
        <v>1457</v>
      </c>
      <c r="D863" s="483" t="s">
        <v>103</v>
      </c>
      <c r="E863" s="483" t="s">
        <v>6175</v>
      </c>
      <c r="F863" s="483" t="s">
        <v>5224</v>
      </c>
      <c r="G863" s="483" t="s">
        <v>4759</v>
      </c>
      <c r="H863" s="483" t="s">
        <v>4947</v>
      </c>
      <c r="I863" s="483" t="s">
        <v>61</v>
      </c>
      <c r="J863" s="483" t="s">
        <v>6014</v>
      </c>
      <c r="K863" s="483" t="s">
        <v>6007</v>
      </c>
    </row>
    <row r="864" spans="1:11" ht="15" x14ac:dyDescent="0.25">
      <c r="A864" s="482">
        <v>8886</v>
      </c>
      <c r="B864" s="483" t="s">
        <v>3777</v>
      </c>
      <c r="C864" s="483" t="s">
        <v>3778</v>
      </c>
      <c r="D864" s="483" t="s">
        <v>2416</v>
      </c>
      <c r="E864" s="483" t="s">
        <v>6174</v>
      </c>
      <c r="F864" s="483" t="s">
        <v>5223</v>
      </c>
      <c r="G864" s="483" t="s">
        <v>5264</v>
      </c>
      <c r="H864" s="483" t="s">
        <v>4958</v>
      </c>
      <c r="I864" s="483" t="s">
        <v>1682</v>
      </c>
      <c r="J864" s="483" t="s">
        <v>6005</v>
      </c>
      <c r="K864" s="483" t="s">
        <v>6018</v>
      </c>
    </row>
    <row r="865" spans="1:11" ht="15" x14ac:dyDescent="0.25">
      <c r="A865" s="482">
        <v>8888</v>
      </c>
      <c r="B865" s="483" t="s">
        <v>1238</v>
      </c>
      <c r="C865" s="483" t="s">
        <v>138</v>
      </c>
      <c r="D865" s="483" t="s">
        <v>570</v>
      </c>
      <c r="E865" s="483" t="s">
        <v>6177</v>
      </c>
      <c r="F865" s="483" t="s">
        <v>5226</v>
      </c>
      <c r="G865" s="483" t="s">
        <v>3376</v>
      </c>
      <c r="H865" s="483" t="s">
        <v>4969</v>
      </c>
      <c r="I865" s="483" t="s">
        <v>1319</v>
      </c>
      <c r="J865" s="483" t="s">
        <v>6009</v>
      </c>
      <c r="K865" s="483" t="s">
        <v>6010</v>
      </c>
    </row>
    <row r="866" spans="1:11" ht="15" x14ac:dyDescent="0.25">
      <c r="A866" s="482">
        <v>8889</v>
      </c>
      <c r="B866" s="483" t="s">
        <v>1406</v>
      </c>
      <c r="C866" s="483" t="s">
        <v>137</v>
      </c>
      <c r="D866" s="483" t="s">
        <v>3738</v>
      </c>
      <c r="E866" s="483" t="s">
        <v>6177</v>
      </c>
      <c r="F866" s="483" t="s">
        <v>5226</v>
      </c>
      <c r="G866" s="483" t="s">
        <v>3376</v>
      </c>
      <c r="H866" s="483" t="s">
        <v>4983</v>
      </c>
      <c r="I866" s="483" t="s">
        <v>2270</v>
      </c>
      <c r="J866" s="483" t="s">
        <v>6009</v>
      </c>
      <c r="K866" s="483" t="s">
        <v>6010</v>
      </c>
    </row>
    <row r="867" spans="1:11" ht="15" x14ac:dyDescent="0.25">
      <c r="A867" s="482">
        <v>8891</v>
      </c>
      <c r="B867" s="483" t="s">
        <v>3779</v>
      </c>
      <c r="C867" s="483" t="s">
        <v>231</v>
      </c>
      <c r="D867" s="483" t="s">
        <v>1405</v>
      </c>
      <c r="E867" s="483" t="s">
        <v>6174</v>
      </c>
      <c r="F867" s="483" t="s">
        <v>5223</v>
      </c>
      <c r="G867" s="483" t="s">
        <v>4760</v>
      </c>
      <c r="H867" s="483" t="s">
        <v>4946</v>
      </c>
      <c r="I867" s="483" t="s">
        <v>3389</v>
      </c>
      <c r="J867" s="483" t="s">
        <v>6005</v>
      </c>
      <c r="K867" s="483" t="s">
        <v>6015</v>
      </c>
    </row>
    <row r="868" spans="1:11" ht="15" x14ac:dyDescent="0.25">
      <c r="A868" s="482">
        <v>8892</v>
      </c>
      <c r="B868" s="483" t="s">
        <v>3780</v>
      </c>
      <c r="C868" s="483" t="s">
        <v>3781</v>
      </c>
      <c r="D868" s="483" t="s">
        <v>2416</v>
      </c>
      <c r="E868" s="483" t="s">
        <v>6174</v>
      </c>
      <c r="F868" s="483" t="s">
        <v>5223</v>
      </c>
      <c r="G868" s="483" t="s">
        <v>4765</v>
      </c>
      <c r="H868" s="483" t="s">
        <v>913</v>
      </c>
      <c r="I868" s="483" t="s">
        <v>3782</v>
      </c>
      <c r="J868" s="483" t="s">
        <v>6005</v>
      </c>
      <c r="K868" s="483" t="s">
        <v>706</v>
      </c>
    </row>
    <row r="869" spans="1:11" ht="15" x14ac:dyDescent="0.25">
      <c r="A869" s="482">
        <v>8903</v>
      </c>
      <c r="B869" s="483" t="s">
        <v>1160</v>
      </c>
      <c r="C869" s="483" t="s">
        <v>1161</v>
      </c>
      <c r="D869" s="483" t="s">
        <v>103</v>
      </c>
      <c r="E869" s="483" t="s">
        <v>6175</v>
      </c>
      <c r="F869" s="483" t="s">
        <v>5224</v>
      </c>
      <c r="G869" s="483" t="s">
        <v>4759</v>
      </c>
      <c r="H869" s="483" t="s">
        <v>4947</v>
      </c>
      <c r="I869" s="483" t="s">
        <v>84</v>
      </c>
      <c r="J869" s="483" t="s">
        <v>6014</v>
      </c>
      <c r="K869" s="483" t="s">
        <v>6007</v>
      </c>
    </row>
    <row r="870" spans="1:11" ht="15" x14ac:dyDescent="0.25">
      <c r="A870" s="482">
        <v>8914</v>
      </c>
      <c r="B870" s="483" t="s">
        <v>3783</v>
      </c>
      <c r="C870" s="483" t="s">
        <v>170</v>
      </c>
      <c r="D870" s="483" t="s">
        <v>5425</v>
      </c>
      <c r="E870" s="483" t="s">
        <v>6179</v>
      </c>
      <c r="F870" s="483" t="s">
        <v>5228</v>
      </c>
      <c r="G870" s="483" t="s">
        <v>4798</v>
      </c>
      <c r="H870" s="483" t="s">
        <v>4946</v>
      </c>
      <c r="I870" s="483" t="s">
        <v>5404</v>
      </c>
      <c r="J870" s="483" t="s">
        <v>6016</v>
      </c>
      <c r="K870" s="483" t="s">
        <v>4798</v>
      </c>
    </row>
    <row r="871" spans="1:11" ht="15" x14ac:dyDescent="0.25">
      <c r="A871" s="482">
        <v>8916</v>
      </c>
      <c r="B871" s="483" t="s">
        <v>2839</v>
      </c>
      <c r="C871" s="483" t="s">
        <v>2838</v>
      </c>
      <c r="D871" s="483" t="s">
        <v>3567</v>
      </c>
      <c r="E871" s="483" t="s">
        <v>6179</v>
      </c>
      <c r="F871" s="483" t="s">
        <v>5228</v>
      </c>
      <c r="G871" s="483" t="s">
        <v>3376</v>
      </c>
      <c r="H871" s="483" t="s">
        <v>4946</v>
      </c>
      <c r="I871" s="483" t="s">
        <v>3376</v>
      </c>
      <c r="J871" s="483" t="s">
        <v>6016</v>
      </c>
      <c r="K871" s="483" t="s">
        <v>6010</v>
      </c>
    </row>
    <row r="872" spans="1:11" ht="15" x14ac:dyDescent="0.25">
      <c r="A872" s="482">
        <v>8918</v>
      </c>
      <c r="B872" s="483" t="s">
        <v>3785</v>
      </c>
      <c r="C872" s="483" t="s">
        <v>810</v>
      </c>
      <c r="D872" s="483" t="s">
        <v>103</v>
      </c>
      <c r="E872" s="483" t="s">
        <v>6175</v>
      </c>
      <c r="F872" s="483" t="s">
        <v>5224</v>
      </c>
      <c r="G872" s="483" t="s">
        <v>3376</v>
      </c>
      <c r="H872" s="483" t="s">
        <v>4946</v>
      </c>
      <c r="I872" s="483" t="s">
        <v>3528</v>
      </c>
      <c r="J872" s="483" t="s">
        <v>6014</v>
      </c>
      <c r="K872" s="483" t="s">
        <v>6010</v>
      </c>
    </row>
    <row r="873" spans="1:11" ht="15" x14ac:dyDescent="0.25">
      <c r="A873" s="482">
        <v>8931</v>
      </c>
      <c r="B873" s="483" t="s">
        <v>2253</v>
      </c>
      <c r="C873" s="483" t="s">
        <v>3340</v>
      </c>
      <c r="D873" s="483" t="s">
        <v>3378</v>
      </c>
      <c r="E873" s="483" t="s">
        <v>6176</v>
      </c>
      <c r="F873" s="483" t="s">
        <v>5225</v>
      </c>
      <c r="G873" s="483" t="s">
        <v>3376</v>
      </c>
      <c r="H873" s="483" t="s">
        <v>4949</v>
      </c>
      <c r="I873" s="483" t="s">
        <v>282</v>
      </c>
      <c r="J873" s="483" t="s">
        <v>6008</v>
      </c>
      <c r="K873" s="483" t="s">
        <v>6010</v>
      </c>
    </row>
    <row r="874" spans="1:11" ht="15" x14ac:dyDescent="0.25">
      <c r="A874" s="482">
        <v>8937</v>
      </c>
      <c r="B874" s="483" t="s">
        <v>1731</v>
      </c>
      <c r="C874" s="483" t="s">
        <v>1525</v>
      </c>
      <c r="D874" s="483" t="s">
        <v>103</v>
      </c>
      <c r="E874" s="483" t="s">
        <v>6175</v>
      </c>
      <c r="F874" s="483" t="s">
        <v>5224</v>
      </c>
      <c r="G874" s="483" t="s">
        <v>4759</v>
      </c>
      <c r="H874" s="483" t="s">
        <v>4947</v>
      </c>
      <c r="I874" s="483" t="s">
        <v>84</v>
      </c>
      <c r="J874" s="483" t="s">
        <v>6014</v>
      </c>
      <c r="K874" s="483" t="s">
        <v>6007</v>
      </c>
    </row>
    <row r="875" spans="1:11" ht="15" x14ac:dyDescent="0.25">
      <c r="A875" s="482">
        <v>8938</v>
      </c>
      <c r="B875" s="483" t="s">
        <v>3786</v>
      </c>
      <c r="C875" s="483" t="s">
        <v>3787</v>
      </c>
      <c r="D875" s="483" t="s">
        <v>517</v>
      </c>
      <c r="E875" s="483" t="s">
        <v>6174</v>
      </c>
      <c r="F875" s="483" t="s">
        <v>5223</v>
      </c>
      <c r="G875" s="483" t="s">
        <v>3376</v>
      </c>
      <c r="H875" s="483" t="s">
        <v>4954</v>
      </c>
      <c r="I875" s="483" t="s">
        <v>143</v>
      </c>
      <c r="J875" s="483" t="s">
        <v>6005</v>
      </c>
      <c r="K875" s="483" t="s">
        <v>6010</v>
      </c>
    </row>
    <row r="876" spans="1:11" ht="15" x14ac:dyDescent="0.25">
      <c r="A876" s="482">
        <v>8939</v>
      </c>
      <c r="B876" s="483" t="s">
        <v>3788</v>
      </c>
      <c r="C876" s="483" t="s">
        <v>3789</v>
      </c>
      <c r="D876" s="483" t="s">
        <v>1174</v>
      </c>
      <c r="E876" s="483" t="s">
        <v>6177</v>
      </c>
      <c r="F876" s="483" t="s">
        <v>5226</v>
      </c>
      <c r="G876" s="483" t="s">
        <v>3376</v>
      </c>
      <c r="H876" s="483" t="s">
        <v>4948</v>
      </c>
      <c r="I876" s="483" t="s">
        <v>933</v>
      </c>
      <c r="J876" s="483" t="s">
        <v>6009</v>
      </c>
      <c r="K876" s="483" t="s">
        <v>6010</v>
      </c>
    </row>
    <row r="877" spans="1:11" ht="15" x14ac:dyDescent="0.25">
      <c r="A877" s="482">
        <v>8942</v>
      </c>
      <c r="B877" s="483" t="s">
        <v>921</v>
      </c>
      <c r="C877" s="483" t="s">
        <v>3790</v>
      </c>
      <c r="D877" s="483" t="s">
        <v>103</v>
      </c>
      <c r="E877" s="483" t="s">
        <v>6175</v>
      </c>
      <c r="F877" s="483" t="s">
        <v>5224</v>
      </c>
      <c r="G877" s="483" t="s">
        <v>4759</v>
      </c>
      <c r="H877" s="483" t="s">
        <v>4947</v>
      </c>
      <c r="I877" s="483" t="s">
        <v>3403</v>
      </c>
      <c r="J877" s="483" t="s">
        <v>6014</v>
      </c>
      <c r="K877" s="483" t="s">
        <v>6007</v>
      </c>
    </row>
    <row r="878" spans="1:11" ht="15" x14ac:dyDescent="0.25">
      <c r="A878" s="482">
        <v>8946</v>
      </c>
      <c r="B878" s="483" t="s">
        <v>1497</v>
      </c>
      <c r="C878" s="483" t="s">
        <v>968</v>
      </c>
      <c r="D878" s="483" t="s">
        <v>570</v>
      </c>
      <c r="E878" s="483" t="s">
        <v>6177</v>
      </c>
      <c r="F878" s="483" t="s">
        <v>5226</v>
      </c>
      <c r="G878" s="483" t="s">
        <v>3376</v>
      </c>
      <c r="H878" s="483" t="s">
        <v>4949</v>
      </c>
      <c r="I878" s="483" t="s">
        <v>1742</v>
      </c>
      <c r="J878" s="483" t="s">
        <v>6009</v>
      </c>
      <c r="K878" s="483" t="s">
        <v>6010</v>
      </c>
    </row>
    <row r="879" spans="1:11" ht="15" x14ac:dyDescent="0.25">
      <c r="A879" s="482">
        <v>8963</v>
      </c>
      <c r="B879" s="483" t="s">
        <v>3791</v>
      </c>
      <c r="C879" s="483" t="s">
        <v>3792</v>
      </c>
      <c r="D879" s="483" t="s">
        <v>972</v>
      </c>
      <c r="E879" s="483" t="s">
        <v>6174</v>
      </c>
      <c r="F879" s="483" t="s">
        <v>5223</v>
      </c>
      <c r="G879" s="483" t="s">
        <v>5265</v>
      </c>
      <c r="H879" s="483" t="s">
        <v>4946</v>
      </c>
      <c r="I879" s="483" t="s">
        <v>3463</v>
      </c>
      <c r="J879" s="483" t="s">
        <v>6005</v>
      </c>
      <c r="K879" s="483" t="s">
        <v>6017</v>
      </c>
    </row>
    <row r="880" spans="1:11" ht="15" x14ac:dyDescent="0.25">
      <c r="A880" s="482">
        <v>8965</v>
      </c>
      <c r="B880" s="483" t="s">
        <v>2660</v>
      </c>
      <c r="C880" s="483" t="s">
        <v>423</v>
      </c>
      <c r="D880" s="483" t="s">
        <v>69</v>
      </c>
      <c r="E880" s="483" t="s">
        <v>6176</v>
      </c>
      <c r="F880" s="483" t="s">
        <v>5225</v>
      </c>
      <c r="G880" s="483" t="s">
        <v>4759</v>
      </c>
      <c r="H880" s="483" t="s">
        <v>4947</v>
      </c>
      <c r="I880" s="483" t="s">
        <v>836</v>
      </c>
      <c r="J880" s="483" t="s">
        <v>6008</v>
      </c>
      <c r="K880" s="483" t="s">
        <v>6007</v>
      </c>
    </row>
    <row r="881" spans="1:11" ht="15" x14ac:dyDescent="0.25">
      <c r="A881" s="482">
        <v>8966</v>
      </c>
      <c r="B881" s="483" t="s">
        <v>5893</v>
      </c>
      <c r="C881" s="483" t="s">
        <v>782</v>
      </c>
      <c r="D881" s="483" t="s">
        <v>875</v>
      </c>
      <c r="E881" s="483" t="s">
        <v>6174</v>
      </c>
      <c r="F881" s="483" t="s">
        <v>5223</v>
      </c>
      <c r="G881" s="483" t="s">
        <v>3376</v>
      </c>
      <c r="H881" s="483" t="s">
        <v>4973</v>
      </c>
      <c r="I881" s="483" t="s">
        <v>171</v>
      </c>
      <c r="J881" s="483" t="s">
        <v>6005</v>
      </c>
      <c r="K881" s="483" t="s">
        <v>6010</v>
      </c>
    </row>
    <row r="882" spans="1:11" ht="15" x14ac:dyDescent="0.25">
      <c r="A882" s="482">
        <v>8976</v>
      </c>
      <c r="B882" s="483" t="s">
        <v>2674</v>
      </c>
      <c r="C882" s="483" t="s">
        <v>1675</v>
      </c>
      <c r="D882" s="483" t="s">
        <v>5530</v>
      </c>
      <c r="E882" s="483" t="s">
        <v>6182</v>
      </c>
      <c r="F882" s="483" t="s">
        <v>5231</v>
      </c>
      <c r="G882" s="483" t="s">
        <v>4761</v>
      </c>
      <c r="H882" s="483" t="s">
        <v>1689</v>
      </c>
      <c r="I882" s="483" t="s">
        <v>4852</v>
      </c>
      <c r="J882" s="483" t="s">
        <v>6016</v>
      </c>
      <c r="K882" s="483" t="s">
        <v>6011</v>
      </c>
    </row>
    <row r="883" spans="1:11" ht="15" x14ac:dyDescent="0.25">
      <c r="A883" s="482">
        <v>8980</v>
      </c>
      <c r="B883" s="483" t="s">
        <v>1236</v>
      </c>
      <c r="C883" s="483" t="s">
        <v>618</v>
      </c>
      <c r="D883" s="483" t="s">
        <v>3735</v>
      </c>
      <c r="E883" s="483" t="s">
        <v>6177</v>
      </c>
      <c r="F883" s="483" t="s">
        <v>5226</v>
      </c>
      <c r="G883" s="483" t="s">
        <v>3376</v>
      </c>
      <c r="H883" s="483" t="s">
        <v>122</v>
      </c>
      <c r="I883" s="483" t="s">
        <v>122</v>
      </c>
      <c r="J883" s="483" t="s">
        <v>6009</v>
      </c>
      <c r="K883" s="483" t="s">
        <v>6010</v>
      </c>
    </row>
    <row r="884" spans="1:11" ht="15" x14ac:dyDescent="0.25">
      <c r="A884" s="482">
        <v>8987</v>
      </c>
      <c r="B884" s="483" t="s">
        <v>2140</v>
      </c>
      <c r="C884" s="483" t="s">
        <v>2141</v>
      </c>
      <c r="D884" s="483" t="s">
        <v>182</v>
      </c>
      <c r="E884" s="483" t="s">
        <v>6176</v>
      </c>
      <c r="F884" s="483" t="s">
        <v>5225</v>
      </c>
      <c r="G884" s="483" t="s">
        <v>3376</v>
      </c>
      <c r="H884" s="483" t="s">
        <v>4950</v>
      </c>
      <c r="I884" s="483" t="s">
        <v>183</v>
      </c>
      <c r="J884" s="483" t="s">
        <v>6008</v>
      </c>
      <c r="K884" s="483" t="s">
        <v>6010</v>
      </c>
    </row>
    <row r="885" spans="1:11" ht="15" x14ac:dyDescent="0.25">
      <c r="A885" s="482">
        <v>8997</v>
      </c>
      <c r="B885" s="483" t="s">
        <v>1263</v>
      </c>
      <c r="C885" s="483" t="s">
        <v>276</v>
      </c>
      <c r="D885" s="483" t="s">
        <v>54</v>
      </c>
      <c r="E885" s="483" t="s">
        <v>6176</v>
      </c>
      <c r="F885" s="483" t="s">
        <v>5225</v>
      </c>
      <c r="G885" s="483" t="s">
        <v>5265</v>
      </c>
      <c r="H885" s="483" t="s">
        <v>4956</v>
      </c>
      <c r="I885" s="483" t="s">
        <v>55</v>
      </c>
      <c r="J885" s="483" t="s">
        <v>6008</v>
      </c>
      <c r="K885" s="483" t="s">
        <v>6017</v>
      </c>
    </row>
    <row r="886" spans="1:11" ht="15" x14ac:dyDescent="0.25">
      <c r="A886" s="482">
        <v>9135</v>
      </c>
      <c r="B886" s="483" t="s">
        <v>2568</v>
      </c>
      <c r="C886" s="483" t="s">
        <v>1698</v>
      </c>
      <c r="D886" s="483" t="s">
        <v>743</v>
      </c>
      <c r="E886" s="483" t="s">
        <v>6182</v>
      </c>
      <c r="F886" s="483" t="s">
        <v>5231</v>
      </c>
      <c r="G886" s="483" t="s">
        <v>4761</v>
      </c>
      <c r="H886" s="483" t="s">
        <v>4961</v>
      </c>
      <c r="I886" s="483" t="s">
        <v>3402</v>
      </c>
      <c r="J886" s="483" t="s">
        <v>6016</v>
      </c>
      <c r="K886" s="483" t="s">
        <v>6011</v>
      </c>
    </row>
    <row r="887" spans="1:11" ht="15" x14ac:dyDescent="0.25">
      <c r="A887" s="482">
        <v>9142</v>
      </c>
      <c r="B887" s="483" t="s">
        <v>3793</v>
      </c>
      <c r="C887" s="483" t="s">
        <v>1771</v>
      </c>
      <c r="D887" s="483" t="s">
        <v>743</v>
      </c>
      <c r="E887" s="483" t="s">
        <v>6182</v>
      </c>
      <c r="F887" s="483" t="s">
        <v>5231</v>
      </c>
      <c r="G887" s="483" t="s">
        <v>4761</v>
      </c>
      <c r="H887" s="483" t="s">
        <v>4961</v>
      </c>
      <c r="I887" s="483" t="s">
        <v>3402</v>
      </c>
      <c r="J887" s="483" t="s">
        <v>6016</v>
      </c>
      <c r="K887" s="483" t="s">
        <v>6011</v>
      </c>
    </row>
    <row r="888" spans="1:11" ht="15" x14ac:dyDescent="0.25">
      <c r="A888" s="482">
        <v>9143</v>
      </c>
      <c r="B888" s="483" t="s">
        <v>3794</v>
      </c>
      <c r="C888" s="483" t="s">
        <v>3795</v>
      </c>
      <c r="D888" s="483" t="s">
        <v>743</v>
      </c>
      <c r="E888" s="483" t="s">
        <v>6182</v>
      </c>
      <c r="F888" s="483" t="s">
        <v>5231</v>
      </c>
      <c r="G888" s="483" t="s">
        <v>4761</v>
      </c>
      <c r="H888" s="483" t="s">
        <v>4961</v>
      </c>
      <c r="I888" s="483" t="s">
        <v>3402</v>
      </c>
      <c r="J888" s="483" t="s">
        <v>6016</v>
      </c>
      <c r="K888" s="483" t="s">
        <v>6011</v>
      </c>
    </row>
    <row r="889" spans="1:11" ht="15" x14ac:dyDescent="0.25">
      <c r="A889" s="482">
        <v>9155</v>
      </c>
      <c r="B889" s="483" t="s">
        <v>1113</v>
      </c>
      <c r="C889" s="483" t="s">
        <v>172</v>
      </c>
      <c r="D889" s="483" t="s">
        <v>4860</v>
      </c>
      <c r="E889" s="483" t="s">
        <v>6180</v>
      </c>
      <c r="F889" s="483" t="s">
        <v>5229</v>
      </c>
      <c r="G889" s="483" t="s">
        <v>2762</v>
      </c>
      <c r="H889" s="483" t="s">
        <v>4975</v>
      </c>
      <c r="I889" s="483" t="s">
        <v>4800</v>
      </c>
      <c r="J889" s="483" t="s">
        <v>6016</v>
      </c>
      <c r="K889" s="483" t="s">
        <v>6012</v>
      </c>
    </row>
    <row r="890" spans="1:11" ht="15" x14ac:dyDescent="0.25">
      <c r="A890" s="482">
        <v>9160</v>
      </c>
      <c r="B890" s="483" t="s">
        <v>3209</v>
      </c>
      <c r="C890" s="483" t="s">
        <v>3796</v>
      </c>
      <c r="D890" s="483" t="s">
        <v>743</v>
      </c>
      <c r="E890" s="483" t="s">
        <v>6182</v>
      </c>
      <c r="F890" s="483" t="s">
        <v>5231</v>
      </c>
      <c r="G890" s="483" t="s">
        <v>4761</v>
      </c>
      <c r="H890" s="483" t="s">
        <v>4961</v>
      </c>
      <c r="I890" s="483" t="s">
        <v>3402</v>
      </c>
      <c r="J890" s="483" t="s">
        <v>6016</v>
      </c>
      <c r="K890" s="483" t="s">
        <v>6011</v>
      </c>
    </row>
    <row r="891" spans="1:11" ht="15" x14ac:dyDescent="0.25">
      <c r="A891" s="482">
        <v>9175</v>
      </c>
      <c r="B891" s="483" t="s">
        <v>3797</v>
      </c>
      <c r="C891" s="483" t="s">
        <v>606</v>
      </c>
      <c r="D891" s="483" t="s">
        <v>2416</v>
      </c>
      <c r="E891" s="483" t="s">
        <v>6174</v>
      </c>
      <c r="F891" s="483" t="s">
        <v>5223</v>
      </c>
      <c r="G891" s="483" t="s">
        <v>3376</v>
      </c>
      <c r="H891" s="483" t="s">
        <v>4959</v>
      </c>
      <c r="I891" s="483" t="s">
        <v>3425</v>
      </c>
      <c r="J891" s="483" t="s">
        <v>6005</v>
      </c>
      <c r="K891" s="483" t="s">
        <v>6010</v>
      </c>
    </row>
    <row r="892" spans="1:11" ht="15" x14ac:dyDescent="0.25">
      <c r="A892" s="482">
        <v>9183</v>
      </c>
      <c r="B892" s="483" t="s">
        <v>2073</v>
      </c>
      <c r="C892" s="483" t="s">
        <v>2074</v>
      </c>
      <c r="D892" s="483" t="s">
        <v>2416</v>
      </c>
      <c r="E892" s="483" t="s">
        <v>6174</v>
      </c>
      <c r="F892" s="483" t="s">
        <v>5223</v>
      </c>
      <c r="G892" s="483" t="s">
        <v>4768</v>
      </c>
      <c r="H892" s="483" t="s">
        <v>4946</v>
      </c>
      <c r="I892" s="483" t="s">
        <v>5328</v>
      </c>
      <c r="J892" s="483" t="s">
        <v>6005</v>
      </c>
      <c r="K892" s="483" t="s">
        <v>416</v>
      </c>
    </row>
    <row r="893" spans="1:11" ht="15" x14ac:dyDescent="0.25">
      <c r="A893" s="482">
        <v>9196</v>
      </c>
      <c r="B893" s="483" t="s">
        <v>3798</v>
      </c>
      <c r="C893" s="483" t="s">
        <v>2374</v>
      </c>
      <c r="D893" s="483" t="s">
        <v>2416</v>
      </c>
      <c r="E893" s="483" t="s">
        <v>6174</v>
      </c>
      <c r="F893" s="483" t="s">
        <v>5223</v>
      </c>
      <c r="G893" s="483" t="s">
        <v>4761</v>
      </c>
      <c r="H893" s="483" t="s">
        <v>1689</v>
      </c>
      <c r="I893" s="483" t="s">
        <v>3626</v>
      </c>
      <c r="J893" s="483" t="s">
        <v>6005</v>
      </c>
      <c r="K893" s="483" t="s">
        <v>6011</v>
      </c>
    </row>
    <row r="894" spans="1:11" ht="15" x14ac:dyDescent="0.25">
      <c r="A894" s="482">
        <v>9206</v>
      </c>
      <c r="B894" s="483" t="s">
        <v>1070</v>
      </c>
      <c r="C894" s="483" t="s">
        <v>1071</v>
      </c>
      <c r="D894" s="483" t="s">
        <v>3398</v>
      </c>
      <c r="E894" s="483" t="s">
        <v>6177</v>
      </c>
      <c r="F894" s="483" t="s">
        <v>5226</v>
      </c>
      <c r="G894" s="483" t="s">
        <v>3376</v>
      </c>
      <c r="H894" s="483" t="s">
        <v>4949</v>
      </c>
      <c r="I894" s="483" t="s">
        <v>3564</v>
      </c>
      <c r="J894" s="483" t="s">
        <v>6009</v>
      </c>
      <c r="K894" s="483" t="s">
        <v>6010</v>
      </c>
    </row>
    <row r="895" spans="1:11" ht="15" x14ac:dyDescent="0.25">
      <c r="A895" s="482">
        <v>9207</v>
      </c>
      <c r="B895" s="483" t="s">
        <v>2637</v>
      </c>
      <c r="C895" s="483" t="s">
        <v>447</v>
      </c>
      <c r="D895" s="483" t="s">
        <v>1821</v>
      </c>
      <c r="E895" s="483" t="s">
        <v>6177</v>
      </c>
      <c r="F895" s="483" t="s">
        <v>5226</v>
      </c>
      <c r="G895" s="483" t="s">
        <v>4766</v>
      </c>
      <c r="H895" s="483" t="s">
        <v>4959</v>
      </c>
      <c r="I895" s="483" t="s">
        <v>203</v>
      </c>
      <c r="J895" s="483" t="s">
        <v>6009</v>
      </c>
      <c r="K895" s="483" t="s">
        <v>4766</v>
      </c>
    </row>
    <row r="896" spans="1:11" ht="15" x14ac:dyDescent="0.25">
      <c r="A896" s="482">
        <v>9219</v>
      </c>
      <c r="B896" s="483" t="s">
        <v>890</v>
      </c>
      <c r="C896" s="483" t="s">
        <v>891</v>
      </c>
      <c r="D896" s="483" t="s">
        <v>69</v>
      </c>
      <c r="E896" s="483" t="s">
        <v>6176</v>
      </c>
      <c r="F896" s="483" t="s">
        <v>5225</v>
      </c>
      <c r="G896" s="483" t="s">
        <v>4759</v>
      </c>
      <c r="H896" s="483" t="s">
        <v>4947</v>
      </c>
      <c r="I896" s="483" t="s">
        <v>84</v>
      </c>
      <c r="J896" s="483" t="s">
        <v>6008</v>
      </c>
      <c r="K896" s="483" t="s">
        <v>6007</v>
      </c>
    </row>
    <row r="897" spans="1:11" ht="15" x14ac:dyDescent="0.25">
      <c r="A897" s="482">
        <v>9225</v>
      </c>
      <c r="B897" s="483" t="s">
        <v>2275</v>
      </c>
      <c r="C897" s="483" t="s">
        <v>1507</v>
      </c>
      <c r="D897" s="483" t="s">
        <v>1847</v>
      </c>
      <c r="E897" s="483" t="s">
        <v>6178</v>
      </c>
      <c r="F897" s="483" t="s">
        <v>5227</v>
      </c>
      <c r="G897" s="483" t="s">
        <v>4761</v>
      </c>
      <c r="H897" s="483" t="s">
        <v>1689</v>
      </c>
      <c r="I897" s="483" t="s">
        <v>4802</v>
      </c>
      <c r="J897" s="483" t="s">
        <v>6016</v>
      </c>
      <c r="K897" s="483" t="s">
        <v>6011</v>
      </c>
    </row>
    <row r="898" spans="1:11" ht="15" x14ac:dyDescent="0.25">
      <c r="A898" s="482">
        <v>9229</v>
      </c>
      <c r="B898" s="483" t="s">
        <v>3279</v>
      </c>
      <c r="C898" s="483" t="s">
        <v>204</v>
      </c>
      <c r="D898" s="483" t="s">
        <v>1847</v>
      </c>
      <c r="E898" s="483" t="s">
        <v>6178</v>
      </c>
      <c r="F898" s="483" t="s">
        <v>5227</v>
      </c>
      <c r="G898" s="483" t="s">
        <v>4761</v>
      </c>
      <c r="H898" s="483" t="s">
        <v>4961</v>
      </c>
      <c r="I898" s="483" t="s">
        <v>3799</v>
      </c>
      <c r="J898" s="483" t="s">
        <v>6016</v>
      </c>
      <c r="K898" s="483" t="s">
        <v>6011</v>
      </c>
    </row>
    <row r="899" spans="1:11" ht="15" x14ac:dyDescent="0.25">
      <c r="A899" s="482">
        <v>9242</v>
      </c>
      <c r="B899" s="483" t="s">
        <v>752</v>
      </c>
      <c r="C899" s="483" t="s">
        <v>447</v>
      </c>
      <c r="D899" s="483" t="s">
        <v>103</v>
      </c>
      <c r="E899" s="483" t="s">
        <v>6175</v>
      </c>
      <c r="F899" s="483" t="s">
        <v>5224</v>
      </c>
      <c r="G899" s="483" t="s">
        <v>3376</v>
      </c>
      <c r="H899" s="483" t="s">
        <v>4955</v>
      </c>
      <c r="I899" s="483" t="s">
        <v>152</v>
      </c>
      <c r="J899" s="483" t="s">
        <v>6014</v>
      </c>
      <c r="K899" s="483" t="s">
        <v>6010</v>
      </c>
    </row>
    <row r="900" spans="1:11" ht="15" x14ac:dyDescent="0.25">
      <c r="A900" s="482">
        <v>9244</v>
      </c>
      <c r="B900" s="483" t="s">
        <v>1504</v>
      </c>
      <c r="C900" s="483" t="s">
        <v>351</v>
      </c>
      <c r="D900" s="483" t="s">
        <v>2416</v>
      </c>
      <c r="E900" s="483" t="s">
        <v>6174</v>
      </c>
      <c r="F900" s="483" t="s">
        <v>5223</v>
      </c>
      <c r="G900" s="483" t="s">
        <v>3376</v>
      </c>
      <c r="H900" s="483" t="s">
        <v>209</v>
      </c>
      <c r="I900" s="483" t="s">
        <v>209</v>
      </c>
      <c r="J900" s="483" t="s">
        <v>6005</v>
      </c>
      <c r="K900" s="483" t="s">
        <v>6010</v>
      </c>
    </row>
    <row r="901" spans="1:11" ht="15" x14ac:dyDescent="0.25">
      <c r="A901" s="482">
        <v>9248</v>
      </c>
      <c r="B901" s="483" t="s">
        <v>3800</v>
      </c>
      <c r="C901" s="483" t="s">
        <v>3642</v>
      </c>
      <c r="D901" s="483" t="s">
        <v>4853</v>
      </c>
      <c r="E901" s="483" t="s">
        <v>6178</v>
      </c>
      <c r="F901" s="483" t="s">
        <v>5227</v>
      </c>
      <c r="G901" s="483" t="s">
        <v>4761</v>
      </c>
      <c r="H901" s="483" t="s">
        <v>4961</v>
      </c>
      <c r="I901" s="483" t="s">
        <v>3402</v>
      </c>
      <c r="J901" s="483" t="s">
        <v>6016</v>
      </c>
      <c r="K901" s="483" t="s">
        <v>6011</v>
      </c>
    </row>
    <row r="902" spans="1:11" ht="15" x14ac:dyDescent="0.25">
      <c r="A902" s="482">
        <v>9251</v>
      </c>
      <c r="B902" s="483" t="s">
        <v>2665</v>
      </c>
      <c r="C902" s="483" t="s">
        <v>2194</v>
      </c>
      <c r="D902" s="483" t="s">
        <v>3394</v>
      </c>
      <c r="E902" s="483" t="s">
        <v>6177</v>
      </c>
      <c r="F902" s="483" t="s">
        <v>5226</v>
      </c>
      <c r="G902" s="483" t="s">
        <v>3376</v>
      </c>
      <c r="H902" s="483" t="s">
        <v>4954</v>
      </c>
      <c r="I902" s="483" t="s">
        <v>143</v>
      </c>
      <c r="J902" s="483" t="s">
        <v>6009</v>
      </c>
      <c r="K902" s="483" t="s">
        <v>6010</v>
      </c>
    </row>
    <row r="903" spans="1:11" ht="15" x14ac:dyDescent="0.25">
      <c r="A903" s="482">
        <v>9256</v>
      </c>
      <c r="B903" s="483" t="s">
        <v>3801</v>
      </c>
      <c r="C903" s="483" t="s">
        <v>3802</v>
      </c>
      <c r="D903" s="483" t="s">
        <v>875</v>
      </c>
      <c r="E903" s="483" t="s">
        <v>6174</v>
      </c>
      <c r="F903" s="483" t="s">
        <v>5223</v>
      </c>
      <c r="G903" s="483" t="s">
        <v>5264</v>
      </c>
      <c r="H903" s="483" t="s">
        <v>965</v>
      </c>
      <c r="I903" s="483" t="s">
        <v>4823</v>
      </c>
      <c r="J903" s="483" t="s">
        <v>6005</v>
      </c>
      <c r="K903" s="483" t="s">
        <v>6018</v>
      </c>
    </row>
    <row r="904" spans="1:11" ht="15" x14ac:dyDescent="0.25">
      <c r="A904" s="482">
        <v>9267</v>
      </c>
      <c r="B904" s="483" t="s">
        <v>2267</v>
      </c>
      <c r="C904" s="483" t="s">
        <v>138</v>
      </c>
      <c r="D904" s="483" t="s">
        <v>2463</v>
      </c>
      <c r="E904" s="483" t="s">
        <v>6176</v>
      </c>
      <c r="F904" s="483" t="s">
        <v>5225</v>
      </c>
      <c r="G904" s="483" t="s">
        <v>3376</v>
      </c>
      <c r="H904" s="483" t="s">
        <v>4948</v>
      </c>
      <c r="I904" s="483" t="s">
        <v>933</v>
      </c>
      <c r="J904" s="483" t="s">
        <v>6008</v>
      </c>
      <c r="K904" s="483" t="s">
        <v>6010</v>
      </c>
    </row>
    <row r="905" spans="1:11" ht="15" x14ac:dyDescent="0.25">
      <c r="A905" s="482">
        <v>9283</v>
      </c>
      <c r="B905" s="483" t="s">
        <v>1885</v>
      </c>
      <c r="C905" s="483" t="s">
        <v>443</v>
      </c>
      <c r="D905" s="483" t="s">
        <v>2416</v>
      </c>
      <c r="E905" s="483" t="s">
        <v>6174</v>
      </c>
      <c r="F905" s="483" t="s">
        <v>5223</v>
      </c>
      <c r="G905" s="483" t="s">
        <v>4761</v>
      </c>
      <c r="H905" s="483" t="s">
        <v>1689</v>
      </c>
      <c r="I905" s="483" t="s">
        <v>3626</v>
      </c>
      <c r="J905" s="483" t="s">
        <v>6005</v>
      </c>
      <c r="K905" s="483" t="s">
        <v>6011</v>
      </c>
    </row>
    <row r="906" spans="1:11" ht="15" x14ac:dyDescent="0.25">
      <c r="A906" s="482">
        <v>9289</v>
      </c>
      <c r="B906" s="483" t="s">
        <v>1433</v>
      </c>
      <c r="C906" s="483" t="s">
        <v>564</v>
      </c>
      <c r="D906" s="483" t="s">
        <v>1435</v>
      </c>
      <c r="E906" s="483" t="s">
        <v>6177</v>
      </c>
      <c r="F906" s="483" t="s">
        <v>5226</v>
      </c>
      <c r="G906" s="483" t="s">
        <v>3376</v>
      </c>
      <c r="H906" s="483" t="s">
        <v>4980</v>
      </c>
      <c r="I906" s="483" t="s">
        <v>3632</v>
      </c>
      <c r="J906" s="483" t="s">
        <v>6009</v>
      </c>
      <c r="K906" s="483" t="s">
        <v>6010</v>
      </c>
    </row>
    <row r="907" spans="1:11" ht="15" x14ac:dyDescent="0.25">
      <c r="A907" s="482">
        <v>9290</v>
      </c>
      <c r="B907" s="483" t="s">
        <v>4579</v>
      </c>
      <c r="C907" s="483" t="s">
        <v>221</v>
      </c>
      <c r="D907" s="483" t="s">
        <v>4854</v>
      </c>
      <c r="E907" s="483" t="s">
        <v>6180</v>
      </c>
      <c r="F907" s="483" t="s">
        <v>5229</v>
      </c>
      <c r="G907" s="483" t="s">
        <v>4798</v>
      </c>
      <c r="H907" s="483" t="s">
        <v>4946</v>
      </c>
      <c r="I907" s="483" t="s">
        <v>4855</v>
      </c>
      <c r="J907" s="483" t="s">
        <v>6016</v>
      </c>
      <c r="K907" s="483" t="s">
        <v>4798</v>
      </c>
    </row>
    <row r="908" spans="1:11" ht="15" x14ac:dyDescent="0.25">
      <c r="A908" s="482">
        <v>9295</v>
      </c>
      <c r="B908" s="483" t="s">
        <v>2598</v>
      </c>
      <c r="C908" s="483" t="s">
        <v>2599</v>
      </c>
      <c r="D908" s="483" t="s">
        <v>1174</v>
      </c>
      <c r="E908" s="483" t="s">
        <v>6177</v>
      </c>
      <c r="F908" s="483" t="s">
        <v>5226</v>
      </c>
      <c r="G908" s="483" t="s">
        <v>3376</v>
      </c>
      <c r="H908" s="483" t="s">
        <v>4948</v>
      </c>
      <c r="I908" s="483" t="s">
        <v>933</v>
      </c>
      <c r="J908" s="483" t="s">
        <v>6009</v>
      </c>
      <c r="K908" s="483" t="s">
        <v>6010</v>
      </c>
    </row>
    <row r="909" spans="1:11" ht="15" x14ac:dyDescent="0.25">
      <c r="A909" s="482">
        <v>9301</v>
      </c>
      <c r="B909" s="483" t="s">
        <v>3803</v>
      </c>
      <c r="C909" s="483" t="s">
        <v>161</v>
      </c>
      <c r="D909" s="483" t="s">
        <v>64</v>
      </c>
      <c r="E909" s="483" t="s">
        <v>6174</v>
      </c>
      <c r="F909" s="483" t="s">
        <v>5223</v>
      </c>
      <c r="G909" s="483" t="s">
        <v>3376</v>
      </c>
      <c r="H909" s="483" t="s">
        <v>4959</v>
      </c>
      <c r="I909" s="483" t="s">
        <v>3425</v>
      </c>
      <c r="J909" s="483" t="s">
        <v>6005</v>
      </c>
      <c r="K909" s="483" t="s">
        <v>6010</v>
      </c>
    </row>
    <row r="910" spans="1:11" ht="15" x14ac:dyDescent="0.25">
      <c r="A910" s="482">
        <v>9310</v>
      </c>
      <c r="B910" s="483" t="s">
        <v>3804</v>
      </c>
      <c r="C910" s="483" t="s">
        <v>2643</v>
      </c>
      <c r="D910" s="483" t="s">
        <v>69</v>
      </c>
      <c r="E910" s="483" t="s">
        <v>6176</v>
      </c>
      <c r="F910" s="483" t="s">
        <v>5225</v>
      </c>
      <c r="G910" s="483" t="s">
        <v>4759</v>
      </c>
      <c r="H910" s="483" t="s">
        <v>4947</v>
      </c>
      <c r="I910" s="483" t="s">
        <v>61</v>
      </c>
      <c r="J910" s="483" t="s">
        <v>6008</v>
      </c>
      <c r="K910" s="483" t="s">
        <v>6007</v>
      </c>
    </row>
    <row r="911" spans="1:11" ht="15" x14ac:dyDescent="0.25">
      <c r="A911" s="482">
        <v>9316</v>
      </c>
      <c r="B911" s="483" t="s">
        <v>1399</v>
      </c>
      <c r="C911" s="483" t="s">
        <v>2422</v>
      </c>
      <c r="D911" s="483" t="s">
        <v>3805</v>
      </c>
      <c r="E911" s="483" t="s">
        <v>6177</v>
      </c>
      <c r="F911" s="483" t="s">
        <v>5226</v>
      </c>
      <c r="G911" s="483" t="s">
        <v>3376</v>
      </c>
      <c r="H911" s="483" t="s">
        <v>616</v>
      </c>
      <c r="I911" s="483" t="s">
        <v>3459</v>
      </c>
      <c r="J911" s="483" t="s">
        <v>6009</v>
      </c>
      <c r="K911" s="483" t="s">
        <v>6010</v>
      </c>
    </row>
    <row r="912" spans="1:11" ht="15" x14ac:dyDescent="0.25">
      <c r="A912" s="482">
        <v>9324</v>
      </c>
      <c r="B912" s="483" t="s">
        <v>3806</v>
      </c>
      <c r="C912" s="483" t="s">
        <v>2890</v>
      </c>
      <c r="D912" s="483" t="s">
        <v>64</v>
      </c>
      <c r="E912" s="483" t="s">
        <v>6174</v>
      </c>
      <c r="F912" s="483" t="s">
        <v>5223</v>
      </c>
      <c r="G912" s="483" t="s">
        <v>3376</v>
      </c>
      <c r="H912" s="483" t="s">
        <v>4959</v>
      </c>
      <c r="I912" s="483" t="s">
        <v>3425</v>
      </c>
      <c r="J912" s="483" t="s">
        <v>6005</v>
      </c>
      <c r="K912" s="483" t="s">
        <v>6010</v>
      </c>
    </row>
    <row r="913" spans="1:11" ht="15" x14ac:dyDescent="0.25">
      <c r="A913" s="482">
        <v>9337</v>
      </c>
      <c r="B913" s="483" t="s">
        <v>2189</v>
      </c>
      <c r="C913" s="483" t="s">
        <v>2190</v>
      </c>
      <c r="D913" s="483" t="s">
        <v>2463</v>
      </c>
      <c r="E913" s="483" t="s">
        <v>6176</v>
      </c>
      <c r="F913" s="483" t="s">
        <v>5225</v>
      </c>
      <c r="G913" s="483" t="s">
        <v>3376</v>
      </c>
      <c r="H913" s="483" t="s">
        <v>4948</v>
      </c>
      <c r="I913" s="483" t="s">
        <v>933</v>
      </c>
      <c r="J913" s="483" t="s">
        <v>6008</v>
      </c>
      <c r="K913" s="483" t="s">
        <v>6010</v>
      </c>
    </row>
    <row r="914" spans="1:11" ht="15" x14ac:dyDescent="0.25">
      <c r="A914" s="482">
        <v>9338</v>
      </c>
      <c r="B914" s="483" t="s">
        <v>3807</v>
      </c>
      <c r="C914" s="483" t="s">
        <v>161</v>
      </c>
      <c r="D914" s="483" t="s">
        <v>517</v>
      </c>
      <c r="E914" s="483" t="s">
        <v>6174</v>
      </c>
      <c r="F914" s="483" t="s">
        <v>5223</v>
      </c>
      <c r="G914" s="483" t="s">
        <v>3376</v>
      </c>
      <c r="H914" s="483" t="s">
        <v>4959</v>
      </c>
      <c r="I914" s="483" t="s">
        <v>3189</v>
      </c>
      <c r="J914" s="483" t="s">
        <v>6005</v>
      </c>
      <c r="K914" s="483" t="s">
        <v>6010</v>
      </c>
    </row>
    <row r="915" spans="1:11" ht="15" x14ac:dyDescent="0.25">
      <c r="A915" s="482">
        <v>9340</v>
      </c>
      <c r="B915" s="483" t="s">
        <v>300</v>
      </c>
      <c r="C915" s="483" t="s">
        <v>301</v>
      </c>
      <c r="D915" s="483" t="s">
        <v>517</v>
      </c>
      <c r="E915" s="483" t="s">
        <v>6174</v>
      </c>
      <c r="F915" s="483" t="s">
        <v>5223</v>
      </c>
      <c r="G915" s="483" t="s">
        <v>3376</v>
      </c>
      <c r="H915" s="483" t="s">
        <v>4954</v>
      </c>
      <c r="I915" s="483" t="s">
        <v>143</v>
      </c>
      <c r="J915" s="483" t="s">
        <v>6005</v>
      </c>
      <c r="K915" s="483" t="s">
        <v>6010</v>
      </c>
    </row>
    <row r="916" spans="1:11" ht="15" x14ac:dyDescent="0.25">
      <c r="A916" s="482">
        <v>9349</v>
      </c>
      <c r="B916" s="483" t="s">
        <v>2275</v>
      </c>
      <c r="C916" s="483" t="s">
        <v>281</v>
      </c>
      <c r="D916" s="483" t="s">
        <v>972</v>
      </c>
      <c r="E916" s="483" t="s">
        <v>6174</v>
      </c>
      <c r="F916" s="483" t="s">
        <v>5223</v>
      </c>
      <c r="G916" s="483" t="s">
        <v>3376</v>
      </c>
      <c r="H916" s="483" t="s">
        <v>4959</v>
      </c>
      <c r="I916" s="483" t="s">
        <v>3425</v>
      </c>
      <c r="J916" s="483" t="s">
        <v>6005</v>
      </c>
      <c r="K916" s="483" t="s">
        <v>6010</v>
      </c>
    </row>
    <row r="917" spans="1:11" ht="15" x14ac:dyDescent="0.25">
      <c r="A917" s="482">
        <v>9351</v>
      </c>
      <c r="B917" s="483" t="s">
        <v>2035</v>
      </c>
      <c r="C917" s="483" t="s">
        <v>1429</v>
      </c>
      <c r="D917" s="483" t="s">
        <v>3765</v>
      </c>
      <c r="E917" s="483" t="s">
        <v>6177</v>
      </c>
      <c r="F917" s="483" t="s">
        <v>5226</v>
      </c>
      <c r="G917" s="483" t="s">
        <v>3376</v>
      </c>
      <c r="H917" s="483" t="s">
        <v>4973</v>
      </c>
      <c r="I917" s="483" t="s">
        <v>171</v>
      </c>
      <c r="J917" s="483" t="s">
        <v>6009</v>
      </c>
      <c r="K917" s="483" t="s">
        <v>6010</v>
      </c>
    </row>
    <row r="918" spans="1:11" ht="15" x14ac:dyDescent="0.25">
      <c r="A918" s="482">
        <v>9353</v>
      </c>
      <c r="B918" s="483" t="s">
        <v>402</v>
      </c>
      <c r="C918" s="483" t="s">
        <v>351</v>
      </c>
      <c r="D918" s="483" t="s">
        <v>319</v>
      </c>
      <c r="E918" s="483" t="s">
        <v>6175</v>
      </c>
      <c r="F918" s="483" t="s">
        <v>5224</v>
      </c>
      <c r="G918" s="483" t="s">
        <v>3376</v>
      </c>
      <c r="H918" s="483" t="s">
        <v>4955</v>
      </c>
      <c r="I918" s="483" t="s">
        <v>152</v>
      </c>
      <c r="J918" s="483" t="s">
        <v>6014</v>
      </c>
      <c r="K918" s="483" t="s">
        <v>6010</v>
      </c>
    </row>
    <row r="919" spans="1:11" ht="15" x14ac:dyDescent="0.25">
      <c r="A919" s="482">
        <v>9354</v>
      </c>
      <c r="B919" s="483" t="s">
        <v>1507</v>
      </c>
      <c r="C919" s="483" t="s">
        <v>808</v>
      </c>
      <c r="D919" s="483" t="s">
        <v>1847</v>
      </c>
      <c r="E919" s="483" t="s">
        <v>6178</v>
      </c>
      <c r="F919" s="483" t="s">
        <v>5227</v>
      </c>
      <c r="G919" s="483" t="s">
        <v>4761</v>
      </c>
      <c r="H919" s="483" t="s">
        <v>1689</v>
      </c>
      <c r="I919" s="483" t="s">
        <v>6352</v>
      </c>
      <c r="J919" s="483" t="s">
        <v>6016</v>
      </c>
      <c r="K919" s="483" t="s">
        <v>6011</v>
      </c>
    </row>
    <row r="920" spans="1:11" ht="15" x14ac:dyDescent="0.25">
      <c r="A920" s="482">
        <v>9356</v>
      </c>
      <c r="B920" s="483" t="s">
        <v>3492</v>
      </c>
      <c r="C920" s="483" t="s">
        <v>3461</v>
      </c>
      <c r="D920" s="483" t="s">
        <v>517</v>
      </c>
      <c r="E920" s="483" t="s">
        <v>6174</v>
      </c>
      <c r="F920" s="483" t="s">
        <v>5223</v>
      </c>
      <c r="G920" s="483" t="s">
        <v>3376</v>
      </c>
      <c r="H920" s="483" t="s">
        <v>4970</v>
      </c>
      <c r="I920" s="483" t="s">
        <v>339</v>
      </c>
      <c r="J920" s="483" t="s">
        <v>6005</v>
      </c>
      <c r="K920" s="483" t="s">
        <v>6010</v>
      </c>
    </row>
    <row r="921" spans="1:11" ht="15" x14ac:dyDescent="0.25">
      <c r="A921" s="482">
        <v>9365</v>
      </c>
      <c r="B921" s="483" t="s">
        <v>1516</v>
      </c>
      <c r="C921" s="483" t="s">
        <v>1517</v>
      </c>
      <c r="D921" s="483" t="s">
        <v>69</v>
      </c>
      <c r="E921" s="483" t="s">
        <v>6176</v>
      </c>
      <c r="F921" s="483" t="s">
        <v>5225</v>
      </c>
      <c r="G921" s="483" t="s">
        <v>4759</v>
      </c>
      <c r="H921" s="483" t="s">
        <v>4947</v>
      </c>
      <c r="I921" s="483" t="s">
        <v>3403</v>
      </c>
      <c r="J921" s="483" t="s">
        <v>6008</v>
      </c>
      <c r="K921" s="483" t="s">
        <v>6007</v>
      </c>
    </row>
    <row r="922" spans="1:11" ht="15" x14ac:dyDescent="0.25">
      <c r="A922" s="482">
        <v>9366</v>
      </c>
      <c r="B922" s="483" t="s">
        <v>262</v>
      </c>
      <c r="C922" s="483" t="s">
        <v>266</v>
      </c>
      <c r="D922" s="483" t="s">
        <v>69</v>
      </c>
      <c r="E922" s="483" t="s">
        <v>6176</v>
      </c>
      <c r="F922" s="483" t="s">
        <v>5225</v>
      </c>
      <c r="G922" s="483" t="s">
        <v>4759</v>
      </c>
      <c r="H922" s="483" t="s">
        <v>65</v>
      </c>
      <c r="I922" s="483" t="s">
        <v>65</v>
      </c>
      <c r="J922" s="483" t="s">
        <v>6008</v>
      </c>
      <c r="K922" s="483" t="s">
        <v>6007</v>
      </c>
    </row>
    <row r="923" spans="1:11" ht="15" x14ac:dyDescent="0.25">
      <c r="A923" s="482">
        <v>9377</v>
      </c>
      <c r="B923" s="483" t="s">
        <v>1153</v>
      </c>
      <c r="C923" s="483" t="s">
        <v>1046</v>
      </c>
      <c r="D923" s="483" t="s">
        <v>69</v>
      </c>
      <c r="E923" s="483" t="s">
        <v>6176</v>
      </c>
      <c r="F923" s="483" t="s">
        <v>5225</v>
      </c>
      <c r="G923" s="483" t="s">
        <v>3376</v>
      </c>
      <c r="H923" s="483" t="s">
        <v>4962</v>
      </c>
      <c r="I923" s="483" t="s">
        <v>258</v>
      </c>
      <c r="J923" s="483" t="s">
        <v>6008</v>
      </c>
      <c r="K923" s="483" t="s">
        <v>6010</v>
      </c>
    </row>
    <row r="924" spans="1:11" ht="15" x14ac:dyDescent="0.25">
      <c r="A924" s="482">
        <v>9430</v>
      </c>
      <c r="B924" s="483" t="s">
        <v>2271</v>
      </c>
      <c r="C924" s="483" t="s">
        <v>970</v>
      </c>
      <c r="D924" s="483" t="s">
        <v>54</v>
      </c>
      <c r="E924" s="483" t="s">
        <v>6176</v>
      </c>
      <c r="F924" s="483" t="s">
        <v>5225</v>
      </c>
      <c r="G924" s="483" t="s">
        <v>5265</v>
      </c>
      <c r="H924" s="483" t="s">
        <v>4956</v>
      </c>
      <c r="I924" s="483" t="s">
        <v>55</v>
      </c>
      <c r="J924" s="483" t="s">
        <v>6008</v>
      </c>
      <c r="K924" s="483" t="s">
        <v>6017</v>
      </c>
    </row>
    <row r="925" spans="1:11" ht="15" x14ac:dyDescent="0.25">
      <c r="A925" s="482">
        <v>9433</v>
      </c>
      <c r="B925" s="483" t="s">
        <v>2383</v>
      </c>
      <c r="C925" s="483" t="s">
        <v>968</v>
      </c>
      <c r="D925" s="483" t="s">
        <v>103</v>
      </c>
      <c r="E925" s="483" t="s">
        <v>6175</v>
      </c>
      <c r="F925" s="483" t="s">
        <v>5224</v>
      </c>
      <c r="G925" s="483" t="s">
        <v>4759</v>
      </c>
      <c r="H925" s="483" t="s">
        <v>65</v>
      </c>
      <c r="I925" s="483" t="s">
        <v>65</v>
      </c>
      <c r="J925" s="483" t="s">
        <v>6014</v>
      </c>
      <c r="K925" s="483" t="s">
        <v>6007</v>
      </c>
    </row>
    <row r="926" spans="1:11" ht="15" x14ac:dyDescent="0.25">
      <c r="A926" s="482">
        <v>9442</v>
      </c>
      <c r="B926" s="483" t="s">
        <v>1031</v>
      </c>
      <c r="C926" s="483" t="s">
        <v>602</v>
      </c>
      <c r="D926" s="483" t="s">
        <v>1821</v>
      </c>
      <c r="E926" s="483" t="s">
        <v>6177</v>
      </c>
      <c r="F926" s="483" t="s">
        <v>5226</v>
      </c>
      <c r="G926" s="483" t="s">
        <v>4765</v>
      </c>
      <c r="H926" s="483" t="s">
        <v>913</v>
      </c>
      <c r="I926" s="483" t="s">
        <v>553</v>
      </c>
      <c r="J926" s="483" t="s">
        <v>6009</v>
      </c>
      <c r="K926" s="483" t="s">
        <v>706</v>
      </c>
    </row>
    <row r="927" spans="1:11" ht="15" x14ac:dyDescent="0.25">
      <c r="A927" s="482">
        <v>9453</v>
      </c>
      <c r="B927" s="483" t="s">
        <v>1246</v>
      </c>
      <c r="C927" s="483" t="s">
        <v>1248</v>
      </c>
      <c r="D927" s="483" t="s">
        <v>517</v>
      </c>
      <c r="E927" s="483" t="s">
        <v>6174</v>
      </c>
      <c r="F927" s="483" t="s">
        <v>5223</v>
      </c>
      <c r="G927" s="483" t="s">
        <v>3376</v>
      </c>
      <c r="H927" s="483" t="s">
        <v>4954</v>
      </c>
      <c r="I927" s="483" t="s">
        <v>143</v>
      </c>
      <c r="J927" s="483" t="s">
        <v>6005</v>
      </c>
      <c r="K927" s="483" t="s">
        <v>6010</v>
      </c>
    </row>
    <row r="928" spans="1:11" ht="15" x14ac:dyDescent="0.25">
      <c r="A928" s="482">
        <v>9455</v>
      </c>
      <c r="B928" s="483" t="s">
        <v>5872</v>
      </c>
      <c r="C928" s="483" t="s">
        <v>5895</v>
      </c>
      <c r="D928" s="483" t="s">
        <v>64</v>
      </c>
      <c r="E928" s="483" t="s">
        <v>6174</v>
      </c>
      <c r="F928" s="483" t="s">
        <v>5223</v>
      </c>
      <c r="G928" s="483" t="s">
        <v>3376</v>
      </c>
      <c r="H928" s="483" t="s">
        <v>4955</v>
      </c>
      <c r="I928" s="483" t="s">
        <v>3476</v>
      </c>
      <c r="J928" s="483" t="s">
        <v>6005</v>
      </c>
      <c r="K928" s="483" t="s">
        <v>6010</v>
      </c>
    </row>
    <row r="929" spans="1:11" ht="15" x14ac:dyDescent="0.25">
      <c r="A929" s="482">
        <v>9456</v>
      </c>
      <c r="B929" s="483" t="s">
        <v>2045</v>
      </c>
      <c r="C929" s="483" t="s">
        <v>2046</v>
      </c>
      <c r="D929" s="483" t="s">
        <v>69</v>
      </c>
      <c r="E929" s="483" t="s">
        <v>6176</v>
      </c>
      <c r="F929" s="483" t="s">
        <v>5225</v>
      </c>
      <c r="G929" s="483" t="s">
        <v>4759</v>
      </c>
      <c r="H929" s="483" t="s">
        <v>4947</v>
      </c>
      <c r="I929" s="483" t="s">
        <v>84</v>
      </c>
      <c r="J929" s="483" t="s">
        <v>6008</v>
      </c>
      <c r="K929" s="483" t="s">
        <v>6007</v>
      </c>
    </row>
    <row r="930" spans="1:11" ht="15" x14ac:dyDescent="0.25">
      <c r="A930" s="482">
        <v>9457</v>
      </c>
      <c r="B930" s="483" t="s">
        <v>5368</v>
      </c>
      <c r="C930" s="483" t="s">
        <v>5369</v>
      </c>
      <c r="D930" s="483" t="s">
        <v>319</v>
      </c>
      <c r="E930" s="483" t="s">
        <v>6175</v>
      </c>
      <c r="F930" s="483" t="s">
        <v>5224</v>
      </c>
      <c r="G930" s="483" t="s">
        <v>4759</v>
      </c>
      <c r="H930" s="483" t="s">
        <v>4953</v>
      </c>
      <c r="I930" s="483" t="s">
        <v>1762</v>
      </c>
      <c r="J930" s="483" t="s">
        <v>6014</v>
      </c>
      <c r="K930" s="483" t="s">
        <v>6007</v>
      </c>
    </row>
    <row r="931" spans="1:11" ht="15" x14ac:dyDescent="0.25">
      <c r="A931" s="482">
        <v>9460</v>
      </c>
      <c r="B931" s="483" t="s">
        <v>326</v>
      </c>
      <c r="C931" s="483" t="s">
        <v>982</v>
      </c>
      <c r="D931" s="483" t="s">
        <v>54</v>
      </c>
      <c r="E931" s="483" t="s">
        <v>6176</v>
      </c>
      <c r="F931" s="483" t="s">
        <v>5225</v>
      </c>
      <c r="G931" s="483" t="s">
        <v>5265</v>
      </c>
      <c r="H931" s="483" t="s">
        <v>4956</v>
      </c>
      <c r="I931" s="483" t="s">
        <v>55</v>
      </c>
      <c r="J931" s="483" t="s">
        <v>6008</v>
      </c>
      <c r="K931" s="483" t="s">
        <v>6017</v>
      </c>
    </row>
    <row r="932" spans="1:11" ht="15" x14ac:dyDescent="0.25">
      <c r="A932" s="482">
        <v>9471</v>
      </c>
      <c r="B932" s="483" t="s">
        <v>1237</v>
      </c>
      <c r="C932" s="483" t="s">
        <v>881</v>
      </c>
      <c r="D932" s="483" t="s">
        <v>103</v>
      </c>
      <c r="E932" s="483" t="s">
        <v>6175</v>
      </c>
      <c r="F932" s="483" t="s">
        <v>5224</v>
      </c>
      <c r="G932" s="483" t="s">
        <v>4759</v>
      </c>
      <c r="H932" s="483" t="s">
        <v>4947</v>
      </c>
      <c r="I932" s="483" t="s">
        <v>61</v>
      </c>
      <c r="J932" s="483" t="s">
        <v>6014</v>
      </c>
      <c r="K932" s="483" t="s">
        <v>6007</v>
      </c>
    </row>
    <row r="933" spans="1:11" ht="15" x14ac:dyDescent="0.25">
      <c r="A933" s="482">
        <v>9499</v>
      </c>
      <c r="B933" s="483" t="s">
        <v>3817</v>
      </c>
      <c r="C933" s="483" t="s">
        <v>2413</v>
      </c>
      <c r="D933" s="483" t="s">
        <v>1435</v>
      </c>
      <c r="E933" s="483" t="s">
        <v>6177</v>
      </c>
      <c r="F933" s="483" t="s">
        <v>5226</v>
      </c>
      <c r="G933" s="483" t="s">
        <v>3376</v>
      </c>
      <c r="H933" s="483" t="s">
        <v>4980</v>
      </c>
      <c r="I933" s="483" t="s">
        <v>3632</v>
      </c>
      <c r="J933" s="483" t="s">
        <v>6009</v>
      </c>
      <c r="K933" s="483" t="s">
        <v>6010</v>
      </c>
    </row>
    <row r="934" spans="1:11" ht="15" x14ac:dyDescent="0.25">
      <c r="A934" s="482">
        <v>9500</v>
      </c>
      <c r="B934" s="483" t="s">
        <v>1399</v>
      </c>
      <c r="C934" s="483" t="s">
        <v>273</v>
      </c>
      <c r="D934" s="483" t="s">
        <v>743</v>
      </c>
      <c r="E934" s="483" t="s">
        <v>6182</v>
      </c>
      <c r="F934" s="483" t="s">
        <v>5231</v>
      </c>
      <c r="G934" s="483" t="s">
        <v>4761</v>
      </c>
      <c r="H934" s="483" t="s">
        <v>4961</v>
      </c>
      <c r="I934" s="483" t="s">
        <v>3402</v>
      </c>
      <c r="J934" s="483" t="s">
        <v>6016</v>
      </c>
      <c r="K934" s="483" t="s">
        <v>6011</v>
      </c>
    </row>
    <row r="935" spans="1:11" ht="15" x14ac:dyDescent="0.25">
      <c r="A935" s="482">
        <v>9501</v>
      </c>
      <c r="B935" s="483" t="s">
        <v>3379</v>
      </c>
      <c r="C935" s="483" t="s">
        <v>998</v>
      </c>
      <c r="D935" s="483" t="s">
        <v>103</v>
      </c>
      <c r="E935" s="483" t="s">
        <v>6175</v>
      </c>
      <c r="F935" s="483" t="s">
        <v>5224</v>
      </c>
      <c r="G935" s="483" t="s">
        <v>4759</v>
      </c>
      <c r="H935" s="483" t="s">
        <v>65</v>
      </c>
      <c r="I935" s="483" t="s">
        <v>65</v>
      </c>
      <c r="J935" s="483" t="s">
        <v>6014</v>
      </c>
      <c r="K935" s="483" t="s">
        <v>6007</v>
      </c>
    </row>
    <row r="936" spans="1:11" ht="15" x14ac:dyDescent="0.25">
      <c r="A936" s="482">
        <v>9502</v>
      </c>
      <c r="B936" s="483" t="s">
        <v>742</v>
      </c>
      <c r="C936" s="483" t="s">
        <v>141</v>
      </c>
      <c r="D936" s="483" t="s">
        <v>743</v>
      </c>
      <c r="E936" s="483" t="s">
        <v>6182</v>
      </c>
      <c r="F936" s="483" t="s">
        <v>5231</v>
      </c>
      <c r="G936" s="483" t="s">
        <v>4761</v>
      </c>
      <c r="H936" s="483" t="s">
        <v>1689</v>
      </c>
      <c r="I936" s="483" t="s">
        <v>4857</v>
      </c>
      <c r="J936" s="483" t="s">
        <v>6016</v>
      </c>
      <c r="K936" s="483" t="s">
        <v>6011</v>
      </c>
    </row>
    <row r="937" spans="1:11" ht="15" x14ac:dyDescent="0.25">
      <c r="A937" s="482">
        <v>9511</v>
      </c>
      <c r="B937" s="483" t="s">
        <v>3818</v>
      </c>
      <c r="C937" s="483" t="s">
        <v>1955</v>
      </c>
      <c r="D937" s="483" t="s">
        <v>743</v>
      </c>
      <c r="E937" s="483" t="s">
        <v>6182</v>
      </c>
      <c r="F937" s="483" t="s">
        <v>5231</v>
      </c>
      <c r="G937" s="483" t="s">
        <v>4761</v>
      </c>
      <c r="H937" s="483" t="s">
        <v>4961</v>
      </c>
      <c r="I937" s="483" t="s">
        <v>3402</v>
      </c>
      <c r="J937" s="483" t="s">
        <v>6016</v>
      </c>
      <c r="K937" s="483" t="s">
        <v>6011</v>
      </c>
    </row>
    <row r="938" spans="1:11" ht="15" x14ac:dyDescent="0.25">
      <c r="A938" s="482">
        <v>9526</v>
      </c>
      <c r="B938" s="483" t="s">
        <v>5034</v>
      </c>
      <c r="C938" s="483" t="s">
        <v>5035</v>
      </c>
      <c r="D938" s="483" t="s">
        <v>1074</v>
      </c>
      <c r="E938" s="483" t="s">
        <v>6178</v>
      </c>
      <c r="F938" s="483" t="s">
        <v>5227</v>
      </c>
      <c r="G938" s="483" t="s">
        <v>4768</v>
      </c>
      <c r="H938" s="483" t="s">
        <v>4946</v>
      </c>
      <c r="I938" s="483" t="s">
        <v>1082</v>
      </c>
      <c r="J938" s="483" t="s">
        <v>6009</v>
      </c>
      <c r="K938" s="483" t="s">
        <v>416</v>
      </c>
    </row>
    <row r="939" spans="1:11" ht="15" x14ac:dyDescent="0.25">
      <c r="A939" s="482">
        <v>9534</v>
      </c>
      <c r="B939" s="483" t="s">
        <v>3820</v>
      </c>
      <c r="C939" s="483" t="s">
        <v>3821</v>
      </c>
      <c r="D939" s="483" t="s">
        <v>961</v>
      </c>
      <c r="E939" s="483" t="s">
        <v>6176</v>
      </c>
      <c r="F939" s="483" t="s">
        <v>5225</v>
      </c>
      <c r="G939" s="483" t="s">
        <v>5265</v>
      </c>
      <c r="H939" s="483" t="s">
        <v>4965</v>
      </c>
      <c r="I939" s="483" t="s">
        <v>1395</v>
      </c>
      <c r="J939" s="483" t="s">
        <v>6008</v>
      </c>
      <c r="K939" s="483" t="s">
        <v>6017</v>
      </c>
    </row>
    <row r="940" spans="1:11" ht="15" x14ac:dyDescent="0.25">
      <c r="A940" s="482">
        <v>9536</v>
      </c>
      <c r="B940" s="483" t="s">
        <v>1783</v>
      </c>
      <c r="C940" s="483" t="s">
        <v>440</v>
      </c>
      <c r="D940" s="483" t="s">
        <v>103</v>
      </c>
      <c r="E940" s="483" t="s">
        <v>6175</v>
      </c>
      <c r="F940" s="483" t="s">
        <v>5224</v>
      </c>
      <c r="G940" s="483" t="s">
        <v>3376</v>
      </c>
      <c r="H940" s="483" t="s">
        <v>616</v>
      </c>
      <c r="I940" s="483" t="s">
        <v>3498</v>
      </c>
      <c r="J940" s="483" t="s">
        <v>6014</v>
      </c>
      <c r="K940" s="483" t="s">
        <v>6010</v>
      </c>
    </row>
    <row r="941" spans="1:11" ht="15" x14ac:dyDescent="0.25">
      <c r="A941" s="482">
        <v>9542</v>
      </c>
      <c r="B941" s="483" t="s">
        <v>1132</v>
      </c>
      <c r="C941" s="483" t="s">
        <v>1594</v>
      </c>
      <c r="D941" s="483" t="s">
        <v>1847</v>
      </c>
      <c r="E941" s="483" t="s">
        <v>6178</v>
      </c>
      <c r="F941" s="483" t="s">
        <v>5227</v>
      </c>
      <c r="G941" s="483" t="s">
        <v>4761</v>
      </c>
      <c r="H941" s="483" t="s">
        <v>1689</v>
      </c>
      <c r="I941" s="483" t="s">
        <v>4858</v>
      </c>
      <c r="J941" s="483" t="s">
        <v>6016</v>
      </c>
      <c r="K941" s="483" t="s">
        <v>6011</v>
      </c>
    </row>
    <row r="942" spans="1:11" ht="15" x14ac:dyDescent="0.25">
      <c r="A942" s="482">
        <v>9547</v>
      </c>
      <c r="B942" s="483" t="s">
        <v>5896</v>
      </c>
      <c r="C942" s="483" t="s">
        <v>618</v>
      </c>
      <c r="D942" s="483" t="s">
        <v>747</v>
      </c>
      <c r="E942" s="483" t="s">
        <v>6175</v>
      </c>
      <c r="F942" s="483" t="s">
        <v>5224</v>
      </c>
      <c r="G942" s="483" t="s">
        <v>4759</v>
      </c>
      <c r="H942" s="483" t="s">
        <v>4972</v>
      </c>
      <c r="I942" s="483" t="s">
        <v>3469</v>
      </c>
      <c r="J942" s="483" t="s">
        <v>6014</v>
      </c>
      <c r="K942" s="483" t="s">
        <v>6007</v>
      </c>
    </row>
    <row r="943" spans="1:11" ht="15" x14ac:dyDescent="0.25">
      <c r="A943" s="482">
        <v>9556</v>
      </c>
      <c r="B943" s="483" t="s">
        <v>1823</v>
      </c>
      <c r="C943" s="483" t="s">
        <v>464</v>
      </c>
      <c r="D943" s="483" t="s">
        <v>69</v>
      </c>
      <c r="E943" s="483" t="s">
        <v>6176</v>
      </c>
      <c r="F943" s="483" t="s">
        <v>5225</v>
      </c>
      <c r="G943" s="483" t="s">
        <v>4759</v>
      </c>
      <c r="H943" s="483" t="s">
        <v>4947</v>
      </c>
      <c r="I943" s="483" t="s">
        <v>61</v>
      </c>
      <c r="J943" s="483" t="s">
        <v>6008</v>
      </c>
      <c r="K943" s="483" t="s">
        <v>6007</v>
      </c>
    </row>
    <row r="944" spans="1:11" ht="15" x14ac:dyDescent="0.25">
      <c r="A944" s="482">
        <v>9565</v>
      </c>
      <c r="B944" s="483" t="s">
        <v>1868</v>
      </c>
      <c r="C944" s="483" t="s">
        <v>3823</v>
      </c>
      <c r="D944" s="483" t="s">
        <v>1847</v>
      </c>
      <c r="E944" s="483" t="s">
        <v>6178</v>
      </c>
      <c r="F944" s="483" t="s">
        <v>5227</v>
      </c>
      <c r="G944" s="483" t="s">
        <v>4761</v>
      </c>
      <c r="H944" s="483" t="s">
        <v>4961</v>
      </c>
      <c r="I944" s="483" t="s">
        <v>3799</v>
      </c>
      <c r="J944" s="483" t="s">
        <v>6016</v>
      </c>
      <c r="K944" s="483" t="s">
        <v>6011</v>
      </c>
    </row>
    <row r="945" spans="1:11" ht="15" x14ac:dyDescent="0.25">
      <c r="A945" s="482">
        <v>9572</v>
      </c>
      <c r="B945" s="483" t="s">
        <v>526</v>
      </c>
      <c r="C945" s="483" t="s">
        <v>527</v>
      </c>
      <c r="D945" s="483" t="s">
        <v>972</v>
      </c>
      <c r="E945" s="483" t="s">
        <v>6174</v>
      </c>
      <c r="F945" s="483" t="s">
        <v>5223</v>
      </c>
      <c r="G945" s="483" t="s">
        <v>3376</v>
      </c>
      <c r="H945" s="483" t="s">
        <v>4959</v>
      </c>
      <c r="I945" s="483" t="s">
        <v>3425</v>
      </c>
      <c r="J945" s="483" t="s">
        <v>6005</v>
      </c>
      <c r="K945" s="483" t="s">
        <v>6010</v>
      </c>
    </row>
    <row r="946" spans="1:11" ht="15" x14ac:dyDescent="0.25">
      <c r="A946" s="482">
        <v>9575</v>
      </c>
      <c r="B946" s="483" t="s">
        <v>950</v>
      </c>
      <c r="C946" s="483" t="s">
        <v>5897</v>
      </c>
      <c r="D946" s="483" t="s">
        <v>3692</v>
      </c>
      <c r="E946" s="483" t="s">
        <v>6177</v>
      </c>
      <c r="F946" s="483" t="s">
        <v>5226</v>
      </c>
      <c r="G946" s="483" t="s">
        <v>3376</v>
      </c>
      <c r="H946" s="483" t="s">
        <v>4973</v>
      </c>
      <c r="I946" s="483" t="s">
        <v>171</v>
      </c>
      <c r="J946" s="483" t="s">
        <v>6009</v>
      </c>
      <c r="K946" s="483" t="s">
        <v>6010</v>
      </c>
    </row>
    <row r="947" spans="1:11" ht="15" x14ac:dyDescent="0.25">
      <c r="A947" s="482">
        <v>9594</v>
      </c>
      <c r="B947" s="483" t="s">
        <v>3824</v>
      </c>
      <c r="C947" s="483" t="s">
        <v>3825</v>
      </c>
      <c r="D947" s="483" t="s">
        <v>1847</v>
      </c>
      <c r="E947" s="483" t="s">
        <v>6178</v>
      </c>
      <c r="F947" s="483" t="s">
        <v>5227</v>
      </c>
      <c r="G947" s="483" t="s">
        <v>4761</v>
      </c>
      <c r="H947" s="483" t="s">
        <v>1689</v>
      </c>
      <c r="I947" s="483" t="s">
        <v>5373</v>
      </c>
      <c r="J947" s="483" t="s">
        <v>6016</v>
      </c>
      <c r="K947" s="483" t="s">
        <v>6011</v>
      </c>
    </row>
    <row r="948" spans="1:11" ht="15" x14ac:dyDescent="0.25">
      <c r="A948" s="482">
        <v>9595</v>
      </c>
      <c r="B948" s="483" t="s">
        <v>3826</v>
      </c>
      <c r="C948" s="483" t="s">
        <v>3827</v>
      </c>
      <c r="D948" s="483" t="s">
        <v>4817</v>
      </c>
      <c r="E948" s="483" t="s">
        <v>6178</v>
      </c>
      <c r="F948" s="483" t="s">
        <v>5227</v>
      </c>
      <c r="G948" s="483" t="s">
        <v>4761</v>
      </c>
      <c r="H948" s="483" t="s">
        <v>1689</v>
      </c>
      <c r="I948" s="483" t="s">
        <v>3408</v>
      </c>
      <c r="J948" s="483" t="s">
        <v>6016</v>
      </c>
      <c r="K948" s="483" t="s">
        <v>6011</v>
      </c>
    </row>
    <row r="949" spans="1:11" ht="15" x14ac:dyDescent="0.25">
      <c r="A949" s="482">
        <v>9601</v>
      </c>
      <c r="B949" s="483" t="s">
        <v>1162</v>
      </c>
      <c r="C949" s="483" t="s">
        <v>3828</v>
      </c>
      <c r="D949" s="483" t="s">
        <v>3754</v>
      </c>
      <c r="E949" s="483" t="s">
        <v>6176</v>
      </c>
      <c r="F949" s="483" t="s">
        <v>5225</v>
      </c>
      <c r="G949" s="483" t="s">
        <v>2762</v>
      </c>
      <c r="H949" s="483" t="s">
        <v>4951</v>
      </c>
      <c r="I949" s="483" t="s">
        <v>1197</v>
      </c>
      <c r="J949" s="483" t="s">
        <v>6008</v>
      </c>
      <c r="K949" s="483" t="s">
        <v>6012</v>
      </c>
    </row>
    <row r="950" spans="1:11" ht="15" x14ac:dyDescent="0.25">
      <c r="A950" s="482">
        <v>9603</v>
      </c>
      <c r="B950" s="483" t="s">
        <v>1736</v>
      </c>
      <c r="C950" s="483" t="s">
        <v>1737</v>
      </c>
      <c r="D950" s="483" t="s">
        <v>69</v>
      </c>
      <c r="E950" s="483" t="s">
        <v>6176</v>
      </c>
      <c r="F950" s="483" t="s">
        <v>5225</v>
      </c>
      <c r="G950" s="483" t="s">
        <v>4759</v>
      </c>
      <c r="H950" s="483" t="s">
        <v>65</v>
      </c>
      <c r="I950" s="483" t="s">
        <v>65</v>
      </c>
      <c r="J950" s="483" t="s">
        <v>6008</v>
      </c>
      <c r="K950" s="483" t="s">
        <v>6007</v>
      </c>
    </row>
    <row r="951" spans="1:11" ht="15" x14ac:dyDescent="0.25">
      <c r="A951" s="482">
        <v>9611</v>
      </c>
      <c r="B951" s="483" t="s">
        <v>1638</v>
      </c>
      <c r="C951" s="483" t="s">
        <v>3829</v>
      </c>
      <c r="D951" s="483" t="s">
        <v>5845</v>
      </c>
      <c r="E951" s="483" t="s">
        <v>6177</v>
      </c>
      <c r="F951" s="483" t="s">
        <v>5226</v>
      </c>
      <c r="G951" s="483" t="s">
        <v>3376</v>
      </c>
      <c r="H951" s="483" t="s">
        <v>4983</v>
      </c>
      <c r="I951" s="483" t="s">
        <v>2270</v>
      </c>
      <c r="J951" s="483" t="s">
        <v>6009</v>
      </c>
      <c r="K951" s="483" t="s">
        <v>6010</v>
      </c>
    </row>
    <row r="952" spans="1:11" ht="15" x14ac:dyDescent="0.25">
      <c r="A952" s="482">
        <v>9634</v>
      </c>
      <c r="B952" s="483" t="s">
        <v>5898</v>
      </c>
      <c r="C952" s="483" t="s">
        <v>444</v>
      </c>
      <c r="D952" s="483" t="s">
        <v>64</v>
      </c>
      <c r="E952" s="483" t="s">
        <v>6174</v>
      </c>
      <c r="F952" s="483" t="s">
        <v>5223</v>
      </c>
      <c r="G952" s="483" t="s">
        <v>3376</v>
      </c>
      <c r="H952" s="483" t="s">
        <v>4949</v>
      </c>
      <c r="I952" s="483" t="s">
        <v>3418</v>
      </c>
      <c r="J952" s="483" t="s">
        <v>6005</v>
      </c>
      <c r="K952" s="483" t="s">
        <v>6010</v>
      </c>
    </row>
    <row r="953" spans="1:11" ht="15" x14ac:dyDescent="0.25">
      <c r="A953" s="482">
        <v>9635</v>
      </c>
      <c r="B953" s="483" t="s">
        <v>3830</v>
      </c>
      <c r="C953" s="483" t="s">
        <v>1288</v>
      </c>
      <c r="D953" s="483" t="s">
        <v>72</v>
      </c>
      <c r="E953" s="483" t="s">
        <v>6175</v>
      </c>
      <c r="F953" s="483" t="s">
        <v>5224</v>
      </c>
      <c r="G953" s="483" t="s">
        <v>4765</v>
      </c>
      <c r="H953" s="483" t="s">
        <v>913</v>
      </c>
      <c r="I953" s="483" t="s">
        <v>781</v>
      </c>
      <c r="J953" s="483" t="s">
        <v>6014</v>
      </c>
      <c r="K953" s="483" t="s">
        <v>706</v>
      </c>
    </row>
    <row r="954" spans="1:11" ht="15" x14ac:dyDescent="0.25">
      <c r="A954" s="482">
        <v>9637</v>
      </c>
      <c r="B954" s="483" t="s">
        <v>3831</v>
      </c>
      <c r="C954" s="483" t="s">
        <v>170</v>
      </c>
      <c r="D954" s="483" t="s">
        <v>743</v>
      </c>
      <c r="E954" s="483" t="s">
        <v>6182</v>
      </c>
      <c r="F954" s="483" t="s">
        <v>5231</v>
      </c>
      <c r="G954" s="483" t="s">
        <v>4761</v>
      </c>
      <c r="H954" s="483" t="s">
        <v>4961</v>
      </c>
      <c r="I954" s="483" t="s">
        <v>3402</v>
      </c>
      <c r="J954" s="483" t="s">
        <v>6016</v>
      </c>
      <c r="K954" s="483" t="s">
        <v>6011</v>
      </c>
    </row>
    <row r="955" spans="1:11" ht="15" x14ac:dyDescent="0.25">
      <c r="A955" s="482">
        <v>9639</v>
      </c>
      <c r="B955" s="483" t="s">
        <v>5815</v>
      </c>
      <c r="C955" s="483" t="s">
        <v>2400</v>
      </c>
      <c r="D955" s="483" t="s">
        <v>54</v>
      </c>
      <c r="E955" s="483" t="s">
        <v>6176</v>
      </c>
      <c r="F955" s="483" t="s">
        <v>5225</v>
      </c>
      <c r="G955" s="483" t="s">
        <v>5265</v>
      </c>
      <c r="H955" s="483" t="s">
        <v>4956</v>
      </c>
      <c r="I955" s="483" t="s">
        <v>55</v>
      </c>
      <c r="J955" s="483" t="s">
        <v>6008</v>
      </c>
      <c r="K955" s="483" t="s">
        <v>6017</v>
      </c>
    </row>
    <row r="956" spans="1:11" ht="15" x14ac:dyDescent="0.25">
      <c r="A956" s="482">
        <v>9653</v>
      </c>
      <c r="B956" s="483" t="s">
        <v>639</v>
      </c>
      <c r="C956" s="483" t="s">
        <v>640</v>
      </c>
      <c r="D956" s="483" t="s">
        <v>3580</v>
      </c>
      <c r="E956" s="483" t="s">
        <v>6175</v>
      </c>
      <c r="F956" s="483" t="s">
        <v>5224</v>
      </c>
      <c r="G956" s="483" t="s">
        <v>4759</v>
      </c>
      <c r="H956" s="483" t="s">
        <v>4977</v>
      </c>
      <c r="I956" s="483" t="s">
        <v>3581</v>
      </c>
      <c r="J956" s="483" t="s">
        <v>6014</v>
      </c>
      <c r="K956" s="483" t="s">
        <v>6007</v>
      </c>
    </row>
    <row r="957" spans="1:11" ht="15" x14ac:dyDescent="0.25">
      <c r="A957" s="482">
        <v>9654</v>
      </c>
      <c r="B957" s="483" t="s">
        <v>3446</v>
      </c>
      <c r="C957" s="483" t="s">
        <v>273</v>
      </c>
      <c r="D957" s="483" t="s">
        <v>4859</v>
      </c>
      <c r="E957" s="483" t="s">
        <v>6178</v>
      </c>
      <c r="F957" s="483" t="s">
        <v>5227</v>
      </c>
      <c r="G957" s="483" t="s">
        <v>4761</v>
      </c>
      <c r="H957" s="483" t="s">
        <v>1689</v>
      </c>
      <c r="I957" s="483" t="s">
        <v>3408</v>
      </c>
      <c r="J957" s="483" t="s">
        <v>6005</v>
      </c>
      <c r="K957" s="483" t="s">
        <v>6011</v>
      </c>
    </row>
    <row r="958" spans="1:11" ht="15" x14ac:dyDescent="0.25">
      <c r="A958" s="482">
        <v>9656</v>
      </c>
      <c r="B958" s="483" t="s">
        <v>3833</v>
      </c>
      <c r="C958" s="483" t="s">
        <v>602</v>
      </c>
      <c r="D958" s="483" t="s">
        <v>1821</v>
      </c>
      <c r="E958" s="483" t="s">
        <v>6177</v>
      </c>
      <c r="F958" s="483" t="s">
        <v>5226</v>
      </c>
      <c r="G958" s="483" t="s">
        <v>4766</v>
      </c>
      <c r="H958" s="483" t="s">
        <v>4959</v>
      </c>
      <c r="I958" s="483" t="s">
        <v>203</v>
      </c>
      <c r="J958" s="483" t="s">
        <v>6009</v>
      </c>
      <c r="K958" s="483" t="s">
        <v>4766</v>
      </c>
    </row>
    <row r="959" spans="1:11" ht="15" x14ac:dyDescent="0.25">
      <c r="A959" s="482">
        <v>9659</v>
      </c>
      <c r="B959" s="483" t="s">
        <v>1335</v>
      </c>
      <c r="C959" s="483" t="s">
        <v>1336</v>
      </c>
      <c r="D959" s="483" t="s">
        <v>2098</v>
      </c>
      <c r="E959" s="483" t="s">
        <v>6175</v>
      </c>
      <c r="F959" s="483" t="s">
        <v>5224</v>
      </c>
      <c r="G959" s="483" t="s">
        <v>4759</v>
      </c>
      <c r="H959" s="483" t="s">
        <v>4947</v>
      </c>
      <c r="I959" s="483" t="s">
        <v>61</v>
      </c>
      <c r="J959" s="483" t="s">
        <v>6014</v>
      </c>
      <c r="K959" s="483" t="s">
        <v>6007</v>
      </c>
    </row>
    <row r="960" spans="1:11" ht="15" x14ac:dyDescent="0.25">
      <c r="A960" s="482">
        <v>9661</v>
      </c>
      <c r="B960" s="483" t="s">
        <v>2649</v>
      </c>
      <c r="C960" s="483" t="s">
        <v>1828</v>
      </c>
      <c r="D960" s="483" t="s">
        <v>2098</v>
      </c>
      <c r="E960" s="483" t="s">
        <v>6175</v>
      </c>
      <c r="F960" s="483" t="s">
        <v>5224</v>
      </c>
      <c r="G960" s="483" t="s">
        <v>4759</v>
      </c>
      <c r="H960" s="483" t="s">
        <v>4947</v>
      </c>
      <c r="I960" s="483" t="s">
        <v>836</v>
      </c>
      <c r="J960" s="483" t="s">
        <v>6014</v>
      </c>
      <c r="K960" s="483" t="s">
        <v>6007</v>
      </c>
    </row>
    <row r="961" spans="1:11" ht="15" x14ac:dyDescent="0.25">
      <c r="A961" s="482">
        <v>9667</v>
      </c>
      <c r="B961" s="483" t="s">
        <v>2495</v>
      </c>
      <c r="C961" s="483" t="s">
        <v>2628</v>
      </c>
      <c r="D961" s="483" t="s">
        <v>4860</v>
      </c>
      <c r="E961" s="483" t="s">
        <v>6180</v>
      </c>
      <c r="F961" s="483" t="s">
        <v>5229</v>
      </c>
      <c r="G961" s="483" t="s">
        <v>4798</v>
      </c>
      <c r="H961" s="483" t="s">
        <v>4946</v>
      </c>
      <c r="I961" s="483" t="s">
        <v>4799</v>
      </c>
      <c r="J961" s="483" t="s">
        <v>6016</v>
      </c>
      <c r="K961" s="483" t="s">
        <v>4798</v>
      </c>
    </row>
    <row r="962" spans="1:11" ht="15" x14ac:dyDescent="0.25">
      <c r="A962" s="482">
        <v>9676</v>
      </c>
      <c r="B962" s="483" t="s">
        <v>5872</v>
      </c>
      <c r="C962" s="483" t="s">
        <v>1245</v>
      </c>
      <c r="D962" s="483" t="s">
        <v>517</v>
      </c>
      <c r="E962" s="483" t="s">
        <v>6174</v>
      </c>
      <c r="F962" s="483" t="s">
        <v>5223</v>
      </c>
      <c r="G962" s="483" t="s">
        <v>3376</v>
      </c>
      <c r="H962" s="483" t="s">
        <v>4970</v>
      </c>
      <c r="I962" s="483" t="s">
        <v>339</v>
      </c>
      <c r="J962" s="483" t="s">
        <v>6005</v>
      </c>
      <c r="K962" s="483" t="s">
        <v>6010</v>
      </c>
    </row>
    <row r="963" spans="1:11" ht="15" x14ac:dyDescent="0.25">
      <c r="A963" s="482">
        <v>9679</v>
      </c>
      <c r="B963" s="483" t="s">
        <v>3834</v>
      </c>
      <c r="C963" s="483" t="s">
        <v>2724</v>
      </c>
      <c r="D963" s="483" t="s">
        <v>3395</v>
      </c>
      <c r="E963" s="483" t="s">
        <v>6181</v>
      </c>
      <c r="F963" s="483" t="s">
        <v>5230</v>
      </c>
      <c r="G963" s="483" t="s">
        <v>3376</v>
      </c>
      <c r="H963" s="483" t="s">
        <v>209</v>
      </c>
      <c r="I963" s="483" t="s">
        <v>209</v>
      </c>
      <c r="J963" s="483" t="s">
        <v>6016</v>
      </c>
      <c r="K963" s="483" t="s">
        <v>6010</v>
      </c>
    </row>
    <row r="964" spans="1:11" ht="15" x14ac:dyDescent="0.25">
      <c r="A964" s="482">
        <v>9685</v>
      </c>
      <c r="B964" s="483" t="s">
        <v>3835</v>
      </c>
      <c r="C964" s="483" t="s">
        <v>3836</v>
      </c>
      <c r="D964" s="483" t="s">
        <v>69</v>
      </c>
      <c r="E964" s="483" t="s">
        <v>6176</v>
      </c>
      <c r="F964" s="483" t="s">
        <v>5225</v>
      </c>
      <c r="G964" s="483" t="s">
        <v>3376</v>
      </c>
      <c r="H964" s="483" t="s">
        <v>4950</v>
      </c>
      <c r="I964" s="483" t="s">
        <v>183</v>
      </c>
      <c r="J964" s="483" t="s">
        <v>6008</v>
      </c>
      <c r="K964" s="483" t="s">
        <v>6010</v>
      </c>
    </row>
    <row r="965" spans="1:11" ht="15" x14ac:dyDescent="0.25">
      <c r="A965" s="482">
        <v>9686</v>
      </c>
      <c r="B965" s="483" t="s">
        <v>1540</v>
      </c>
      <c r="C965" s="483" t="s">
        <v>1541</v>
      </c>
      <c r="D965" s="483" t="s">
        <v>2463</v>
      </c>
      <c r="E965" s="483" t="s">
        <v>6176</v>
      </c>
      <c r="F965" s="483" t="s">
        <v>5225</v>
      </c>
      <c r="G965" s="483" t="s">
        <v>3376</v>
      </c>
      <c r="H965" s="483" t="s">
        <v>4948</v>
      </c>
      <c r="I965" s="483" t="s">
        <v>933</v>
      </c>
      <c r="J965" s="483" t="s">
        <v>6008</v>
      </c>
      <c r="K965" s="483" t="s">
        <v>6010</v>
      </c>
    </row>
    <row r="966" spans="1:11" ht="15" x14ac:dyDescent="0.25">
      <c r="A966" s="482">
        <v>9688</v>
      </c>
      <c r="B966" s="483" t="s">
        <v>74</v>
      </c>
      <c r="C966" s="483" t="s">
        <v>75</v>
      </c>
      <c r="D966" s="483" t="s">
        <v>69</v>
      </c>
      <c r="E966" s="483" t="s">
        <v>6176</v>
      </c>
      <c r="F966" s="483" t="s">
        <v>5225</v>
      </c>
      <c r="G966" s="483" t="s">
        <v>4759</v>
      </c>
      <c r="H966" s="483" t="s">
        <v>4947</v>
      </c>
      <c r="I966" s="483" t="s">
        <v>3403</v>
      </c>
      <c r="J966" s="483" t="s">
        <v>6008</v>
      </c>
      <c r="K966" s="483" t="s">
        <v>6007</v>
      </c>
    </row>
    <row r="967" spans="1:11" ht="15" x14ac:dyDescent="0.25">
      <c r="A967" s="482">
        <v>9698</v>
      </c>
      <c r="B967" s="483" t="s">
        <v>278</v>
      </c>
      <c r="C967" s="483" t="s">
        <v>279</v>
      </c>
      <c r="D967" s="483" t="s">
        <v>103</v>
      </c>
      <c r="E967" s="483" t="s">
        <v>6175</v>
      </c>
      <c r="F967" s="483" t="s">
        <v>5224</v>
      </c>
      <c r="G967" s="483" t="s">
        <v>4765</v>
      </c>
      <c r="H967" s="483" t="s">
        <v>913</v>
      </c>
      <c r="I967" s="483" t="s">
        <v>781</v>
      </c>
      <c r="J967" s="483" t="s">
        <v>6014</v>
      </c>
      <c r="K967" s="483" t="s">
        <v>706</v>
      </c>
    </row>
    <row r="968" spans="1:11" ht="15" x14ac:dyDescent="0.25">
      <c r="A968" s="482">
        <v>9710</v>
      </c>
      <c r="B968" s="483" t="s">
        <v>5899</v>
      </c>
      <c r="C968" s="483" t="s">
        <v>170</v>
      </c>
      <c r="D968" s="483" t="s">
        <v>54</v>
      </c>
      <c r="E968" s="483" t="s">
        <v>6176</v>
      </c>
      <c r="F968" s="483" t="s">
        <v>5225</v>
      </c>
      <c r="G968" s="483" t="s">
        <v>5265</v>
      </c>
      <c r="H968" s="483" t="s">
        <v>4956</v>
      </c>
      <c r="I968" s="483" t="s">
        <v>55</v>
      </c>
      <c r="J968" s="483" t="s">
        <v>6008</v>
      </c>
      <c r="K968" s="483" t="s">
        <v>6017</v>
      </c>
    </row>
    <row r="969" spans="1:11" ht="15" x14ac:dyDescent="0.25">
      <c r="A969" s="482">
        <v>9711</v>
      </c>
      <c r="B969" s="483" t="s">
        <v>629</v>
      </c>
      <c r="C969" s="483" t="s">
        <v>618</v>
      </c>
      <c r="D969" s="483" t="s">
        <v>103</v>
      </c>
      <c r="E969" s="483" t="s">
        <v>6175</v>
      </c>
      <c r="F969" s="483" t="s">
        <v>5224</v>
      </c>
      <c r="G969" s="483" t="s">
        <v>4759</v>
      </c>
      <c r="H969" s="483" t="s">
        <v>4947</v>
      </c>
      <c r="I969" s="483" t="s">
        <v>61</v>
      </c>
      <c r="J969" s="483" t="s">
        <v>6014</v>
      </c>
      <c r="K969" s="483" t="s">
        <v>6007</v>
      </c>
    </row>
    <row r="970" spans="1:11" ht="15" x14ac:dyDescent="0.25">
      <c r="A970" s="482">
        <v>9714</v>
      </c>
      <c r="B970" s="483" t="s">
        <v>1399</v>
      </c>
      <c r="C970" s="483" t="s">
        <v>1071</v>
      </c>
      <c r="D970" s="483" t="s">
        <v>3838</v>
      </c>
      <c r="E970" s="483" t="s">
        <v>6178</v>
      </c>
      <c r="F970" s="483" t="s">
        <v>5227</v>
      </c>
      <c r="G970" s="483" t="s">
        <v>4761</v>
      </c>
      <c r="H970" s="483" t="s">
        <v>4961</v>
      </c>
      <c r="I970" s="483" t="s">
        <v>3839</v>
      </c>
      <c r="J970" s="483" t="s">
        <v>6016</v>
      </c>
      <c r="K970" s="483" t="s">
        <v>6011</v>
      </c>
    </row>
    <row r="971" spans="1:11" ht="15" x14ac:dyDescent="0.25">
      <c r="A971" s="482">
        <v>9716</v>
      </c>
      <c r="B971" s="483" t="s">
        <v>1885</v>
      </c>
      <c r="C971" s="483" t="s">
        <v>5883</v>
      </c>
      <c r="D971" s="483" t="s">
        <v>72</v>
      </c>
      <c r="E971" s="483" t="s">
        <v>6175</v>
      </c>
      <c r="F971" s="483" t="s">
        <v>5224</v>
      </c>
      <c r="G971" s="483" t="s">
        <v>3376</v>
      </c>
      <c r="H971" s="483" t="s">
        <v>4964</v>
      </c>
      <c r="I971" s="483" t="s">
        <v>1889</v>
      </c>
      <c r="J971" s="483" t="s">
        <v>6014</v>
      </c>
      <c r="K971" s="483" t="s">
        <v>6010</v>
      </c>
    </row>
    <row r="972" spans="1:11" ht="15" x14ac:dyDescent="0.25">
      <c r="A972" s="482">
        <v>9722</v>
      </c>
      <c r="B972" s="483" t="s">
        <v>2145</v>
      </c>
      <c r="C972" s="483" t="s">
        <v>368</v>
      </c>
      <c r="D972" s="483" t="s">
        <v>69</v>
      </c>
      <c r="E972" s="483" t="s">
        <v>6176</v>
      </c>
      <c r="F972" s="483" t="s">
        <v>5225</v>
      </c>
      <c r="G972" s="483" t="s">
        <v>4759</v>
      </c>
      <c r="H972" s="483" t="s">
        <v>4947</v>
      </c>
      <c r="I972" s="483" t="s">
        <v>405</v>
      </c>
      <c r="J972" s="483" t="s">
        <v>6008</v>
      </c>
      <c r="K972" s="483" t="s">
        <v>6007</v>
      </c>
    </row>
    <row r="973" spans="1:11" ht="15" x14ac:dyDescent="0.25">
      <c r="A973" s="482">
        <v>9723</v>
      </c>
      <c r="B973" s="483" t="s">
        <v>568</v>
      </c>
      <c r="C973" s="483" t="s">
        <v>569</v>
      </c>
      <c r="D973" s="483" t="s">
        <v>570</v>
      </c>
      <c r="E973" s="483" t="s">
        <v>6177</v>
      </c>
      <c r="F973" s="483" t="s">
        <v>5226</v>
      </c>
      <c r="G973" s="483" t="s">
        <v>3376</v>
      </c>
      <c r="H973" s="483" t="s">
        <v>4969</v>
      </c>
      <c r="I973" s="483" t="s">
        <v>1319</v>
      </c>
      <c r="J973" s="483" t="s">
        <v>6009</v>
      </c>
      <c r="K973" s="483" t="s">
        <v>6010</v>
      </c>
    </row>
    <row r="974" spans="1:11" ht="15" x14ac:dyDescent="0.25">
      <c r="A974" s="482">
        <v>9729</v>
      </c>
      <c r="B974" s="483" t="s">
        <v>1844</v>
      </c>
      <c r="C974" s="483" t="s">
        <v>170</v>
      </c>
      <c r="D974" s="483" t="s">
        <v>2098</v>
      </c>
      <c r="E974" s="483" t="s">
        <v>6175</v>
      </c>
      <c r="F974" s="483" t="s">
        <v>5224</v>
      </c>
      <c r="G974" s="483" t="s">
        <v>3376</v>
      </c>
      <c r="H974" s="483" t="s">
        <v>4955</v>
      </c>
      <c r="I974" s="483" t="s">
        <v>152</v>
      </c>
      <c r="J974" s="483" t="s">
        <v>6014</v>
      </c>
      <c r="K974" s="483" t="s">
        <v>6010</v>
      </c>
    </row>
    <row r="975" spans="1:11" ht="15" x14ac:dyDescent="0.25">
      <c r="A975" s="482">
        <v>9735</v>
      </c>
      <c r="B975" s="483" t="s">
        <v>2316</v>
      </c>
      <c r="C975" s="483" t="s">
        <v>2317</v>
      </c>
      <c r="D975" s="483" t="s">
        <v>103</v>
      </c>
      <c r="E975" s="483" t="s">
        <v>6175</v>
      </c>
      <c r="F975" s="483" t="s">
        <v>5224</v>
      </c>
      <c r="G975" s="483" t="s">
        <v>3376</v>
      </c>
      <c r="H975" s="483" t="s">
        <v>4955</v>
      </c>
      <c r="I975" s="483" t="s">
        <v>152</v>
      </c>
      <c r="J975" s="483" t="s">
        <v>6014</v>
      </c>
      <c r="K975" s="483" t="s">
        <v>6010</v>
      </c>
    </row>
    <row r="976" spans="1:11" ht="15" x14ac:dyDescent="0.25">
      <c r="A976" s="482">
        <v>9743</v>
      </c>
      <c r="B976" s="483" t="s">
        <v>1393</v>
      </c>
      <c r="C976" s="483" t="s">
        <v>1071</v>
      </c>
      <c r="D976" s="483" t="s">
        <v>2416</v>
      </c>
      <c r="E976" s="483" t="s">
        <v>6178</v>
      </c>
      <c r="F976" s="483" t="s">
        <v>5227</v>
      </c>
      <c r="G976" s="483" t="s">
        <v>3376</v>
      </c>
      <c r="H976" s="483" t="s">
        <v>4946</v>
      </c>
      <c r="I976" s="483" t="s">
        <v>3376</v>
      </c>
      <c r="J976" s="483" t="s">
        <v>6005</v>
      </c>
      <c r="K976" s="483" t="s">
        <v>6010</v>
      </c>
    </row>
    <row r="977" spans="1:11" ht="15" x14ac:dyDescent="0.25">
      <c r="A977" s="482">
        <v>9749</v>
      </c>
      <c r="B977" s="483" t="s">
        <v>3840</v>
      </c>
      <c r="C977" s="483" t="s">
        <v>602</v>
      </c>
      <c r="D977" s="483" t="s">
        <v>5530</v>
      </c>
      <c r="E977" s="483" t="s">
        <v>6182</v>
      </c>
      <c r="F977" s="483" t="s">
        <v>5231</v>
      </c>
      <c r="G977" s="483" t="s">
        <v>4761</v>
      </c>
      <c r="H977" s="483" t="s">
        <v>1689</v>
      </c>
      <c r="I977" s="483" t="s">
        <v>6151</v>
      </c>
      <c r="J977" s="483" t="s">
        <v>6016</v>
      </c>
      <c r="K977" s="483" t="s">
        <v>6011</v>
      </c>
    </row>
    <row r="978" spans="1:11" ht="15" x14ac:dyDescent="0.25">
      <c r="A978" s="482">
        <v>9761</v>
      </c>
      <c r="B978" s="483" t="s">
        <v>937</v>
      </c>
      <c r="C978" s="483" t="s">
        <v>938</v>
      </c>
      <c r="D978" s="483" t="s">
        <v>54</v>
      </c>
      <c r="E978" s="483" t="s">
        <v>6176</v>
      </c>
      <c r="F978" s="483" t="s">
        <v>5225</v>
      </c>
      <c r="G978" s="483" t="s">
        <v>5265</v>
      </c>
      <c r="H978" s="483" t="s">
        <v>4956</v>
      </c>
      <c r="I978" s="483" t="s">
        <v>531</v>
      </c>
      <c r="J978" s="483" t="s">
        <v>6008</v>
      </c>
      <c r="K978" s="483" t="s">
        <v>6017</v>
      </c>
    </row>
    <row r="979" spans="1:11" ht="15" x14ac:dyDescent="0.25">
      <c r="A979" s="482">
        <v>9776</v>
      </c>
      <c r="B979" s="483" t="s">
        <v>3843</v>
      </c>
      <c r="C979" s="483" t="s">
        <v>3844</v>
      </c>
      <c r="D979" s="483" t="s">
        <v>5530</v>
      </c>
      <c r="E979" s="483" t="s">
        <v>6182</v>
      </c>
      <c r="F979" s="483" t="s">
        <v>5231</v>
      </c>
      <c r="G979" s="483" t="s">
        <v>4761</v>
      </c>
      <c r="H979" s="483" t="s">
        <v>1689</v>
      </c>
      <c r="I979" s="483" t="s">
        <v>4862</v>
      </c>
      <c r="J979" s="483" t="s">
        <v>6016</v>
      </c>
      <c r="K979" s="483" t="s">
        <v>6011</v>
      </c>
    </row>
    <row r="980" spans="1:11" ht="15" x14ac:dyDescent="0.25">
      <c r="A980" s="482">
        <v>9777</v>
      </c>
      <c r="B980" s="483" t="s">
        <v>561</v>
      </c>
      <c r="C980" s="483" t="s">
        <v>1040</v>
      </c>
      <c r="D980" s="483" t="s">
        <v>5530</v>
      </c>
      <c r="E980" s="483" t="s">
        <v>6182</v>
      </c>
      <c r="F980" s="483" t="s">
        <v>5231</v>
      </c>
      <c r="G980" s="483" t="s">
        <v>4761</v>
      </c>
      <c r="H980" s="483" t="s">
        <v>1689</v>
      </c>
      <c r="I980" s="483" t="s">
        <v>4863</v>
      </c>
      <c r="J980" s="483" t="s">
        <v>6016</v>
      </c>
      <c r="K980" s="483" t="s">
        <v>6011</v>
      </c>
    </row>
    <row r="981" spans="1:11" ht="15" x14ac:dyDescent="0.25">
      <c r="A981" s="482">
        <v>9780</v>
      </c>
      <c r="B981" s="483" t="s">
        <v>3845</v>
      </c>
      <c r="C981" s="483" t="s">
        <v>700</v>
      </c>
      <c r="D981" s="483" t="s">
        <v>4864</v>
      </c>
      <c r="E981" s="483" t="s">
        <v>6178</v>
      </c>
      <c r="F981" s="483" t="s">
        <v>5227</v>
      </c>
      <c r="G981" s="483" t="s">
        <v>4761</v>
      </c>
      <c r="H981" s="483" t="s">
        <v>4961</v>
      </c>
      <c r="I981" s="483" t="s">
        <v>3434</v>
      </c>
      <c r="J981" s="483" t="s">
        <v>6016</v>
      </c>
      <c r="K981" s="483" t="s">
        <v>6011</v>
      </c>
    </row>
    <row r="982" spans="1:11" ht="15" x14ac:dyDescent="0.25">
      <c r="A982" s="482">
        <v>9786</v>
      </c>
      <c r="B982" s="483" t="s">
        <v>2530</v>
      </c>
      <c r="C982" s="483" t="s">
        <v>1695</v>
      </c>
      <c r="D982" s="483" t="s">
        <v>103</v>
      </c>
      <c r="E982" s="483" t="s">
        <v>6175</v>
      </c>
      <c r="F982" s="483" t="s">
        <v>5224</v>
      </c>
      <c r="G982" s="483" t="s">
        <v>4759</v>
      </c>
      <c r="H982" s="483" t="s">
        <v>4947</v>
      </c>
      <c r="I982" s="483" t="s">
        <v>836</v>
      </c>
      <c r="J982" s="483" t="s">
        <v>6014</v>
      </c>
      <c r="K982" s="483" t="s">
        <v>6007</v>
      </c>
    </row>
    <row r="983" spans="1:11" ht="15" x14ac:dyDescent="0.25">
      <c r="A983" s="482">
        <v>9790</v>
      </c>
      <c r="B983" s="483" t="s">
        <v>1495</v>
      </c>
      <c r="C983" s="483" t="s">
        <v>368</v>
      </c>
      <c r="D983" s="483" t="s">
        <v>69</v>
      </c>
      <c r="E983" s="483" t="s">
        <v>6176</v>
      </c>
      <c r="F983" s="483" t="s">
        <v>5225</v>
      </c>
      <c r="G983" s="483" t="s">
        <v>4759</v>
      </c>
      <c r="H983" s="483" t="s">
        <v>4947</v>
      </c>
      <c r="I983" s="483" t="s">
        <v>836</v>
      </c>
      <c r="J983" s="483" t="s">
        <v>6008</v>
      </c>
      <c r="K983" s="483" t="s">
        <v>6007</v>
      </c>
    </row>
    <row r="984" spans="1:11" ht="15" x14ac:dyDescent="0.25">
      <c r="A984" s="482">
        <v>9792</v>
      </c>
      <c r="B984" s="483" t="s">
        <v>1031</v>
      </c>
      <c r="C984" s="483" t="s">
        <v>3846</v>
      </c>
      <c r="D984" s="483" t="s">
        <v>3414</v>
      </c>
      <c r="E984" s="483" t="s">
        <v>6178</v>
      </c>
      <c r="F984" s="483" t="s">
        <v>5227</v>
      </c>
      <c r="G984" s="483" t="s">
        <v>4761</v>
      </c>
      <c r="H984" s="483" t="s">
        <v>1689</v>
      </c>
      <c r="I984" s="483" t="s">
        <v>4801</v>
      </c>
      <c r="J984" s="483" t="s">
        <v>6016</v>
      </c>
      <c r="K984" s="483" t="s">
        <v>6011</v>
      </c>
    </row>
    <row r="985" spans="1:11" ht="15" x14ac:dyDescent="0.25">
      <c r="A985" s="482">
        <v>9793</v>
      </c>
      <c r="B985" s="483" t="s">
        <v>2791</v>
      </c>
      <c r="C985" s="483" t="s">
        <v>2155</v>
      </c>
      <c r="D985" s="483" t="s">
        <v>1028</v>
      </c>
      <c r="E985" s="483" t="s">
        <v>6178</v>
      </c>
      <c r="F985" s="483" t="s">
        <v>5227</v>
      </c>
      <c r="G985" s="483" t="s">
        <v>4761</v>
      </c>
      <c r="H985" s="483" t="s">
        <v>1689</v>
      </c>
      <c r="I985" s="483" t="s">
        <v>3410</v>
      </c>
      <c r="J985" s="483" t="s">
        <v>6016</v>
      </c>
      <c r="K985" s="483" t="s">
        <v>6011</v>
      </c>
    </row>
    <row r="986" spans="1:11" ht="15" x14ac:dyDescent="0.25">
      <c r="A986" s="482">
        <v>9805</v>
      </c>
      <c r="B986" s="483" t="s">
        <v>411</v>
      </c>
      <c r="C986" s="483" t="s">
        <v>5900</v>
      </c>
      <c r="D986" s="483" t="s">
        <v>412</v>
      </c>
      <c r="E986" s="483" t="s">
        <v>6175</v>
      </c>
      <c r="F986" s="483" t="s">
        <v>5224</v>
      </c>
      <c r="G986" s="483" t="s">
        <v>4759</v>
      </c>
      <c r="H986" s="483" t="s">
        <v>4963</v>
      </c>
      <c r="I986" s="483" t="s">
        <v>413</v>
      </c>
      <c r="J986" s="483" t="s">
        <v>6016</v>
      </c>
      <c r="K986" s="483" t="s">
        <v>6007</v>
      </c>
    </row>
    <row r="987" spans="1:11" ht="15" x14ac:dyDescent="0.25">
      <c r="A987" s="482">
        <v>9811</v>
      </c>
      <c r="B987" s="483" t="s">
        <v>3034</v>
      </c>
      <c r="C987" s="483" t="s">
        <v>5159</v>
      </c>
      <c r="D987" s="483" t="s">
        <v>3395</v>
      </c>
      <c r="E987" s="483" t="s">
        <v>6181</v>
      </c>
      <c r="F987" s="483" t="s">
        <v>5230</v>
      </c>
      <c r="G987" s="483" t="s">
        <v>3376</v>
      </c>
      <c r="H987" s="483" t="s">
        <v>209</v>
      </c>
      <c r="I987" s="483" t="s">
        <v>209</v>
      </c>
      <c r="J987" s="483" t="s">
        <v>6016</v>
      </c>
      <c r="K987" s="483" t="s">
        <v>6010</v>
      </c>
    </row>
    <row r="988" spans="1:11" ht="15" x14ac:dyDescent="0.25">
      <c r="A988" s="482">
        <v>9819</v>
      </c>
      <c r="B988" s="483" t="s">
        <v>3848</v>
      </c>
      <c r="C988" s="483" t="s">
        <v>5901</v>
      </c>
      <c r="D988" s="483" t="s">
        <v>4817</v>
      </c>
      <c r="E988" s="483" t="s">
        <v>6178</v>
      </c>
      <c r="F988" s="483" t="s">
        <v>5227</v>
      </c>
      <c r="G988" s="483" t="s">
        <v>4761</v>
      </c>
      <c r="H988" s="483" t="s">
        <v>1689</v>
      </c>
      <c r="I988" s="483" t="s">
        <v>5196</v>
      </c>
      <c r="J988" s="483" t="s">
        <v>6016</v>
      </c>
      <c r="K988" s="483" t="s">
        <v>6011</v>
      </c>
    </row>
    <row r="989" spans="1:11" ht="15" x14ac:dyDescent="0.25">
      <c r="A989" s="482">
        <v>9836</v>
      </c>
      <c r="B989" s="483" t="s">
        <v>3849</v>
      </c>
      <c r="C989" s="483" t="s">
        <v>997</v>
      </c>
      <c r="D989" s="483" t="s">
        <v>4850</v>
      </c>
      <c r="E989" s="483" t="s">
        <v>6182</v>
      </c>
      <c r="F989" s="483" t="s">
        <v>5231</v>
      </c>
      <c r="G989" s="483" t="s">
        <v>4761</v>
      </c>
      <c r="H989" s="483" t="s">
        <v>1689</v>
      </c>
      <c r="I989" s="483" t="s">
        <v>4862</v>
      </c>
      <c r="J989" s="483" t="s">
        <v>6016</v>
      </c>
      <c r="K989" s="483" t="s">
        <v>6011</v>
      </c>
    </row>
    <row r="990" spans="1:11" ht="15" x14ac:dyDescent="0.25">
      <c r="A990" s="482">
        <v>9839</v>
      </c>
      <c r="B990" s="483" t="s">
        <v>3850</v>
      </c>
      <c r="C990" s="483" t="s">
        <v>634</v>
      </c>
      <c r="D990" s="483" t="s">
        <v>4817</v>
      </c>
      <c r="E990" s="483" t="s">
        <v>6178</v>
      </c>
      <c r="F990" s="483" t="s">
        <v>5227</v>
      </c>
      <c r="G990" s="483" t="s">
        <v>4761</v>
      </c>
      <c r="H990" s="483" t="s">
        <v>1689</v>
      </c>
      <c r="I990" s="483" t="s">
        <v>5196</v>
      </c>
      <c r="J990" s="483" t="s">
        <v>6016</v>
      </c>
      <c r="K990" s="483" t="s">
        <v>6011</v>
      </c>
    </row>
    <row r="991" spans="1:11" ht="15" x14ac:dyDescent="0.25">
      <c r="A991" s="482">
        <v>9840</v>
      </c>
      <c r="B991" s="483" t="s">
        <v>3851</v>
      </c>
      <c r="C991" s="483" t="s">
        <v>3852</v>
      </c>
      <c r="D991" s="483" t="s">
        <v>4817</v>
      </c>
      <c r="E991" s="483" t="s">
        <v>6178</v>
      </c>
      <c r="F991" s="483" t="s">
        <v>5227</v>
      </c>
      <c r="G991" s="483" t="s">
        <v>4761</v>
      </c>
      <c r="H991" s="483" t="s">
        <v>1689</v>
      </c>
      <c r="I991" s="483" t="s">
        <v>4865</v>
      </c>
      <c r="J991" s="483" t="s">
        <v>6016</v>
      </c>
      <c r="K991" s="483" t="s">
        <v>6011</v>
      </c>
    </row>
    <row r="992" spans="1:11" ht="15" x14ac:dyDescent="0.25">
      <c r="A992" s="482">
        <v>9843</v>
      </c>
      <c r="B992" s="483" t="s">
        <v>643</v>
      </c>
      <c r="C992" s="483" t="s">
        <v>644</v>
      </c>
      <c r="D992" s="483" t="s">
        <v>641</v>
      </c>
      <c r="E992" s="483" t="s">
        <v>6176</v>
      </c>
      <c r="F992" s="483" t="s">
        <v>5225</v>
      </c>
      <c r="G992" s="483" t="s">
        <v>3376</v>
      </c>
      <c r="H992" s="483" t="s">
        <v>209</v>
      </c>
      <c r="I992" s="483" t="s">
        <v>209</v>
      </c>
      <c r="J992" s="483" t="s">
        <v>6008</v>
      </c>
      <c r="K992" s="483" t="s">
        <v>6010</v>
      </c>
    </row>
    <row r="993" spans="1:11" ht="15" x14ac:dyDescent="0.25">
      <c r="A993" s="482">
        <v>9849</v>
      </c>
      <c r="B993" s="483" t="s">
        <v>1846</v>
      </c>
      <c r="C993" s="483" t="s">
        <v>816</v>
      </c>
      <c r="D993" s="483" t="s">
        <v>1174</v>
      </c>
      <c r="E993" s="483" t="s">
        <v>6177</v>
      </c>
      <c r="F993" s="483" t="s">
        <v>5226</v>
      </c>
      <c r="G993" s="483" t="s">
        <v>4761</v>
      </c>
      <c r="H993" s="483" t="s">
        <v>4961</v>
      </c>
      <c r="I993" s="483" t="s">
        <v>1471</v>
      </c>
      <c r="J993" s="483" t="s">
        <v>6009</v>
      </c>
      <c r="K993" s="483" t="s">
        <v>6011</v>
      </c>
    </row>
    <row r="994" spans="1:11" ht="15" x14ac:dyDescent="0.25">
      <c r="A994" s="482">
        <v>9852</v>
      </c>
      <c r="B994" s="483" t="s">
        <v>3853</v>
      </c>
      <c r="C994" s="483" t="s">
        <v>912</v>
      </c>
      <c r="D994" s="483" t="s">
        <v>964</v>
      </c>
      <c r="E994" s="483" t="s">
        <v>6174</v>
      </c>
      <c r="F994" s="483" t="s">
        <v>5223</v>
      </c>
      <c r="G994" s="483" t="s">
        <v>5264</v>
      </c>
      <c r="H994" s="483" t="s">
        <v>4968</v>
      </c>
      <c r="I994" s="483" t="s">
        <v>3428</v>
      </c>
      <c r="J994" s="483" t="s">
        <v>6005</v>
      </c>
      <c r="K994" s="483" t="s">
        <v>6018</v>
      </c>
    </row>
    <row r="995" spans="1:11" ht="15" x14ac:dyDescent="0.25">
      <c r="A995" s="482">
        <v>9867</v>
      </c>
      <c r="B995" s="483" t="s">
        <v>52</v>
      </c>
      <c r="C995" s="483" t="s">
        <v>53</v>
      </c>
      <c r="D995" s="483" t="s">
        <v>54</v>
      </c>
      <c r="E995" s="483" t="s">
        <v>6176</v>
      </c>
      <c r="F995" s="483" t="s">
        <v>5225</v>
      </c>
      <c r="G995" s="483" t="s">
        <v>5265</v>
      </c>
      <c r="H995" s="483" t="s">
        <v>4956</v>
      </c>
      <c r="I995" s="483" t="s">
        <v>55</v>
      </c>
      <c r="J995" s="483" t="s">
        <v>6008</v>
      </c>
      <c r="K995" s="483" t="s">
        <v>6017</v>
      </c>
    </row>
    <row r="996" spans="1:11" ht="15" x14ac:dyDescent="0.25">
      <c r="A996" s="482">
        <v>9872</v>
      </c>
      <c r="B996" s="483" t="s">
        <v>1017</v>
      </c>
      <c r="C996" s="483" t="s">
        <v>1018</v>
      </c>
      <c r="D996" s="483" t="s">
        <v>72</v>
      </c>
      <c r="E996" s="483" t="s">
        <v>6175</v>
      </c>
      <c r="F996" s="483" t="s">
        <v>5224</v>
      </c>
      <c r="G996" s="483" t="s">
        <v>3376</v>
      </c>
      <c r="H996" s="483" t="s">
        <v>4964</v>
      </c>
      <c r="I996" s="483" t="s">
        <v>1889</v>
      </c>
      <c r="J996" s="483" t="s">
        <v>6014</v>
      </c>
      <c r="K996" s="483" t="s">
        <v>6010</v>
      </c>
    </row>
    <row r="997" spans="1:11" ht="15" x14ac:dyDescent="0.25">
      <c r="A997" s="482">
        <v>9876</v>
      </c>
      <c r="B997" s="483" t="s">
        <v>95</v>
      </c>
      <c r="C997" s="483" t="s">
        <v>96</v>
      </c>
      <c r="D997" s="483" t="s">
        <v>103</v>
      </c>
      <c r="E997" s="483" t="s">
        <v>6175</v>
      </c>
      <c r="F997" s="483" t="s">
        <v>5224</v>
      </c>
      <c r="G997" s="483" t="s">
        <v>3376</v>
      </c>
      <c r="H997" s="483" t="s">
        <v>4950</v>
      </c>
      <c r="I997" s="483" t="s">
        <v>183</v>
      </c>
      <c r="J997" s="483" t="s">
        <v>6014</v>
      </c>
      <c r="K997" s="483" t="s">
        <v>6010</v>
      </c>
    </row>
    <row r="998" spans="1:11" ht="15" x14ac:dyDescent="0.25">
      <c r="A998" s="482">
        <v>9880</v>
      </c>
      <c r="B998" s="483" t="s">
        <v>2607</v>
      </c>
      <c r="C998" s="483" t="s">
        <v>2608</v>
      </c>
      <c r="D998" s="483" t="s">
        <v>426</v>
      </c>
      <c r="E998" s="483" t="s">
        <v>6176</v>
      </c>
      <c r="F998" s="483" t="s">
        <v>5225</v>
      </c>
      <c r="G998" s="483" t="s">
        <v>3376</v>
      </c>
      <c r="H998" s="483" t="s">
        <v>4967</v>
      </c>
      <c r="I998" s="483" t="s">
        <v>1764</v>
      </c>
      <c r="J998" s="483" t="s">
        <v>6008</v>
      </c>
      <c r="K998" s="483" t="s">
        <v>6010</v>
      </c>
    </row>
    <row r="999" spans="1:11" ht="15" x14ac:dyDescent="0.25">
      <c r="A999" s="482">
        <v>9883</v>
      </c>
      <c r="B999" s="483" t="s">
        <v>1981</v>
      </c>
      <c r="C999" s="483" t="s">
        <v>1982</v>
      </c>
      <c r="D999" s="483" t="s">
        <v>3394</v>
      </c>
      <c r="E999" s="483" t="s">
        <v>6177</v>
      </c>
      <c r="F999" s="483" t="s">
        <v>5226</v>
      </c>
      <c r="G999" s="483" t="s">
        <v>3376</v>
      </c>
      <c r="H999" s="483" t="s">
        <v>4954</v>
      </c>
      <c r="I999" s="483" t="s">
        <v>143</v>
      </c>
      <c r="J999" s="483" t="s">
        <v>6009</v>
      </c>
      <c r="K999" s="483" t="s">
        <v>6010</v>
      </c>
    </row>
    <row r="1000" spans="1:11" ht="15" x14ac:dyDescent="0.25">
      <c r="A1000" s="482">
        <v>9892</v>
      </c>
      <c r="B1000" s="483" t="s">
        <v>930</v>
      </c>
      <c r="C1000" s="483" t="s">
        <v>931</v>
      </c>
      <c r="D1000" s="483" t="s">
        <v>1174</v>
      </c>
      <c r="E1000" s="483" t="s">
        <v>6177</v>
      </c>
      <c r="F1000" s="483" t="s">
        <v>5226</v>
      </c>
      <c r="G1000" s="483" t="s">
        <v>3376</v>
      </c>
      <c r="H1000" s="483" t="s">
        <v>4948</v>
      </c>
      <c r="I1000" s="483" t="s">
        <v>933</v>
      </c>
      <c r="J1000" s="483" t="s">
        <v>6009</v>
      </c>
      <c r="K1000" s="483" t="s">
        <v>6010</v>
      </c>
    </row>
    <row r="1001" spans="1:11" ht="15" x14ac:dyDescent="0.25">
      <c r="A1001" s="482">
        <v>9895</v>
      </c>
      <c r="B1001" s="483" t="s">
        <v>2145</v>
      </c>
      <c r="C1001" s="483" t="s">
        <v>982</v>
      </c>
      <c r="D1001" s="483" t="s">
        <v>3738</v>
      </c>
      <c r="E1001" s="483" t="s">
        <v>6177</v>
      </c>
      <c r="F1001" s="483" t="s">
        <v>5226</v>
      </c>
      <c r="G1001" s="483" t="s">
        <v>3376</v>
      </c>
      <c r="H1001" s="483" t="s">
        <v>4983</v>
      </c>
      <c r="I1001" s="483" t="s">
        <v>2270</v>
      </c>
      <c r="J1001" s="483" t="s">
        <v>6009</v>
      </c>
      <c r="K1001" s="483" t="s">
        <v>6010</v>
      </c>
    </row>
    <row r="1002" spans="1:11" ht="15" x14ac:dyDescent="0.25">
      <c r="A1002" s="482">
        <v>9900</v>
      </c>
      <c r="B1002" s="483" t="s">
        <v>1498</v>
      </c>
      <c r="C1002" s="483" t="s">
        <v>1499</v>
      </c>
      <c r="D1002" s="483" t="s">
        <v>69</v>
      </c>
      <c r="E1002" s="483" t="s">
        <v>6176</v>
      </c>
      <c r="F1002" s="483" t="s">
        <v>5225</v>
      </c>
      <c r="G1002" s="483" t="s">
        <v>4759</v>
      </c>
      <c r="H1002" s="483" t="s">
        <v>4947</v>
      </c>
      <c r="I1002" s="483" t="s">
        <v>43</v>
      </c>
      <c r="J1002" s="483" t="s">
        <v>6008</v>
      </c>
      <c r="K1002" s="483" t="s">
        <v>6007</v>
      </c>
    </row>
    <row r="1003" spans="1:11" ht="15" x14ac:dyDescent="0.25">
      <c r="A1003" s="482">
        <v>9903</v>
      </c>
      <c r="B1003" s="483" t="s">
        <v>3854</v>
      </c>
      <c r="C1003" s="483" t="s">
        <v>684</v>
      </c>
      <c r="D1003" s="483" t="s">
        <v>5530</v>
      </c>
      <c r="E1003" s="483" t="s">
        <v>6182</v>
      </c>
      <c r="F1003" s="483" t="s">
        <v>5231</v>
      </c>
      <c r="G1003" s="483" t="s">
        <v>4761</v>
      </c>
      <c r="H1003" s="483" t="s">
        <v>1689</v>
      </c>
      <c r="I1003" s="483" t="s">
        <v>5350</v>
      </c>
      <c r="J1003" s="483" t="s">
        <v>6016</v>
      </c>
      <c r="K1003" s="483" t="s">
        <v>6011</v>
      </c>
    </row>
    <row r="1004" spans="1:11" ht="15" x14ac:dyDescent="0.25">
      <c r="A1004" s="482">
        <v>9908</v>
      </c>
      <c r="B1004" s="483" t="s">
        <v>2338</v>
      </c>
      <c r="C1004" s="483" t="s">
        <v>2339</v>
      </c>
      <c r="D1004" s="483" t="s">
        <v>103</v>
      </c>
      <c r="E1004" s="483" t="s">
        <v>6175</v>
      </c>
      <c r="F1004" s="483" t="s">
        <v>5224</v>
      </c>
      <c r="G1004" s="483" t="s">
        <v>3376</v>
      </c>
      <c r="H1004" s="483" t="s">
        <v>4950</v>
      </c>
      <c r="I1004" s="483" t="s">
        <v>183</v>
      </c>
      <c r="J1004" s="483" t="s">
        <v>6014</v>
      </c>
      <c r="K1004" s="483" t="s">
        <v>6010</v>
      </c>
    </row>
    <row r="1005" spans="1:11" ht="15" x14ac:dyDescent="0.25">
      <c r="A1005" s="482">
        <v>9909</v>
      </c>
      <c r="B1005" s="483" t="s">
        <v>3855</v>
      </c>
      <c r="C1005" s="483" t="s">
        <v>3856</v>
      </c>
      <c r="D1005" s="483" t="s">
        <v>4850</v>
      </c>
      <c r="E1005" s="483" t="s">
        <v>6182</v>
      </c>
      <c r="F1005" s="483" t="s">
        <v>5231</v>
      </c>
      <c r="G1005" s="483" t="s">
        <v>4761</v>
      </c>
      <c r="H1005" s="483" t="s">
        <v>1689</v>
      </c>
      <c r="I1005" s="483" t="s">
        <v>4866</v>
      </c>
      <c r="J1005" s="483" t="s">
        <v>6016</v>
      </c>
      <c r="K1005" s="483" t="s">
        <v>6011</v>
      </c>
    </row>
    <row r="1006" spans="1:11" ht="15" x14ac:dyDescent="0.25">
      <c r="A1006" s="482">
        <v>9913</v>
      </c>
      <c r="B1006" s="483" t="s">
        <v>5370</v>
      </c>
      <c r="C1006" s="483" t="s">
        <v>3302</v>
      </c>
      <c r="D1006" s="483" t="s">
        <v>1847</v>
      </c>
      <c r="E1006" s="483" t="s">
        <v>6178</v>
      </c>
      <c r="F1006" s="483" t="s">
        <v>5227</v>
      </c>
      <c r="G1006" s="483" t="s">
        <v>4761</v>
      </c>
      <c r="H1006" s="483" t="s">
        <v>1689</v>
      </c>
      <c r="I1006" s="483" t="s">
        <v>5371</v>
      </c>
      <c r="J1006" s="483" t="s">
        <v>6016</v>
      </c>
      <c r="K1006" s="483" t="s">
        <v>6011</v>
      </c>
    </row>
    <row r="1007" spans="1:11" ht="15" x14ac:dyDescent="0.25">
      <c r="A1007" s="482">
        <v>9916</v>
      </c>
      <c r="B1007" s="483" t="s">
        <v>1375</v>
      </c>
      <c r="C1007" s="483" t="s">
        <v>835</v>
      </c>
      <c r="D1007" s="483" t="s">
        <v>2416</v>
      </c>
      <c r="E1007" s="483" t="s">
        <v>6174</v>
      </c>
      <c r="F1007" s="483" t="s">
        <v>5223</v>
      </c>
      <c r="G1007" s="483" t="s">
        <v>3376</v>
      </c>
      <c r="H1007" s="483" t="s">
        <v>4949</v>
      </c>
      <c r="I1007" s="483" t="s">
        <v>3418</v>
      </c>
      <c r="J1007" s="483" t="s">
        <v>6005</v>
      </c>
      <c r="K1007" s="483" t="s">
        <v>6010</v>
      </c>
    </row>
    <row r="1008" spans="1:11" ht="15" x14ac:dyDescent="0.25">
      <c r="A1008" s="482">
        <v>9922</v>
      </c>
      <c r="B1008" s="483" t="s">
        <v>2786</v>
      </c>
      <c r="C1008" s="483" t="s">
        <v>323</v>
      </c>
      <c r="D1008" s="483" t="s">
        <v>3634</v>
      </c>
      <c r="E1008" s="483" t="s">
        <v>6176</v>
      </c>
      <c r="F1008" s="483" t="s">
        <v>5225</v>
      </c>
      <c r="G1008" s="483" t="s">
        <v>5265</v>
      </c>
      <c r="H1008" s="483" t="s">
        <v>274</v>
      </c>
      <c r="I1008" s="483" t="s">
        <v>274</v>
      </c>
      <c r="J1008" s="483" t="s">
        <v>6008</v>
      </c>
      <c r="K1008" s="483" t="s">
        <v>6017</v>
      </c>
    </row>
    <row r="1009" spans="1:11" ht="15" x14ac:dyDescent="0.25">
      <c r="A1009" s="482">
        <v>9926</v>
      </c>
      <c r="B1009" s="483" t="s">
        <v>1862</v>
      </c>
      <c r="C1009" s="483" t="s">
        <v>1863</v>
      </c>
      <c r="D1009" s="483" t="s">
        <v>103</v>
      </c>
      <c r="E1009" s="483" t="s">
        <v>6175</v>
      </c>
      <c r="F1009" s="483" t="s">
        <v>5224</v>
      </c>
      <c r="G1009" s="483" t="s">
        <v>3376</v>
      </c>
      <c r="H1009" s="483" t="s">
        <v>4955</v>
      </c>
      <c r="I1009" s="483" t="s">
        <v>152</v>
      </c>
      <c r="J1009" s="483" t="s">
        <v>6014</v>
      </c>
      <c r="K1009" s="483" t="s">
        <v>6010</v>
      </c>
    </row>
    <row r="1010" spans="1:11" ht="15" x14ac:dyDescent="0.25">
      <c r="A1010" s="482">
        <v>9934</v>
      </c>
      <c r="B1010" s="483" t="s">
        <v>2507</v>
      </c>
      <c r="C1010" s="483" t="s">
        <v>1627</v>
      </c>
      <c r="D1010" s="483" t="s">
        <v>103</v>
      </c>
      <c r="E1010" s="483" t="s">
        <v>6175</v>
      </c>
      <c r="F1010" s="483" t="s">
        <v>5224</v>
      </c>
      <c r="G1010" s="483" t="s">
        <v>4759</v>
      </c>
      <c r="H1010" s="483" t="s">
        <v>4947</v>
      </c>
      <c r="I1010" s="483" t="s">
        <v>84</v>
      </c>
      <c r="J1010" s="483" t="s">
        <v>6014</v>
      </c>
      <c r="K1010" s="483" t="s">
        <v>6007</v>
      </c>
    </row>
    <row r="1011" spans="1:11" ht="15" x14ac:dyDescent="0.25">
      <c r="A1011" s="482">
        <v>9935</v>
      </c>
      <c r="B1011" s="483" t="s">
        <v>572</v>
      </c>
      <c r="C1011" s="483" t="s">
        <v>170</v>
      </c>
      <c r="D1011" s="483" t="s">
        <v>747</v>
      </c>
      <c r="E1011" s="483" t="s">
        <v>6175</v>
      </c>
      <c r="F1011" s="483" t="s">
        <v>5224</v>
      </c>
      <c r="G1011" s="483" t="s">
        <v>4759</v>
      </c>
      <c r="H1011" s="483" t="s">
        <v>4947</v>
      </c>
      <c r="I1011" s="483" t="s">
        <v>84</v>
      </c>
      <c r="J1011" s="483" t="s">
        <v>6014</v>
      </c>
      <c r="K1011" s="483" t="s">
        <v>6007</v>
      </c>
    </row>
    <row r="1012" spans="1:11" ht="15" x14ac:dyDescent="0.25">
      <c r="A1012" s="482">
        <v>9939</v>
      </c>
      <c r="B1012" s="483" t="s">
        <v>428</v>
      </c>
      <c r="C1012" s="483" t="s">
        <v>3857</v>
      </c>
      <c r="D1012" s="483" t="s">
        <v>2416</v>
      </c>
      <c r="E1012" s="483" t="s">
        <v>6174</v>
      </c>
      <c r="F1012" s="483" t="s">
        <v>5223</v>
      </c>
      <c r="G1012" s="483" t="s">
        <v>3436</v>
      </c>
      <c r="H1012" s="483" t="s">
        <v>4946</v>
      </c>
      <c r="I1012" s="483" t="s">
        <v>3436</v>
      </c>
      <c r="J1012" s="483" t="s">
        <v>6005</v>
      </c>
      <c r="K1012" s="483" t="s">
        <v>6019</v>
      </c>
    </row>
    <row r="1013" spans="1:11" ht="15" x14ac:dyDescent="0.25">
      <c r="A1013" s="482">
        <v>9941</v>
      </c>
      <c r="B1013" s="483" t="s">
        <v>1192</v>
      </c>
      <c r="C1013" s="483" t="s">
        <v>1193</v>
      </c>
      <c r="D1013" s="483" t="s">
        <v>1028</v>
      </c>
      <c r="E1013" s="483" t="s">
        <v>6178</v>
      </c>
      <c r="F1013" s="483" t="s">
        <v>5227</v>
      </c>
      <c r="G1013" s="483" t="s">
        <v>4761</v>
      </c>
      <c r="H1013" s="483" t="s">
        <v>1689</v>
      </c>
      <c r="I1013" s="483" t="s">
        <v>3410</v>
      </c>
      <c r="J1013" s="483" t="s">
        <v>6016</v>
      </c>
      <c r="K1013" s="483" t="s">
        <v>6011</v>
      </c>
    </row>
    <row r="1014" spans="1:11" ht="15" x14ac:dyDescent="0.25">
      <c r="A1014" s="482">
        <v>9943</v>
      </c>
      <c r="B1014" s="483" t="s">
        <v>714</v>
      </c>
      <c r="C1014" s="483" t="s">
        <v>170</v>
      </c>
      <c r="D1014" s="483" t="s">
        <v>5818</v>
      </c>
      <c r="E1014" s="483" t="s">
        <v>6179</v>
      </c>
      <c r="F1014" s="483" t="s">
        <v>5228</v>
      </c>
      <c r="G1014" s="483" t="s">
        <v>3376</v>
      </c>
      <c r="H1014" s="483" t="s">
        <v>4946</v>
      </c>
      <c r="I1014" s="483" t="s">
        <v>3376</v>
      </c>
      <c r="J1014" s="483" t="s">
        <v>6016</v>
      </c>
      <c r="K1014" s="483" t="s">
        <v>6010</v>
      </c>
    </row>
    <row r="1015" spans="1:11" ht="15" x14ac:dyDescent="0.25">
      <c r="A1015" s="482">
        <v>9952</v>
      </c>
      <c r="B1015" s="483" t="s">
        <v>2568</v>
      </c>
      <c r="C1015" s="483" t="s">
        <v>1694</v>
      </c>
      <c r="D1015" s="483" t="s">
        <v>570</v>
      </c>
      <c r="E1015" s="483" t="s">
        <v>6177</v>
      </c>
      <c r="F1015" s="483" t="s">
        <v>5226</v>
      </c>
      <c r="G1015" s="483" t="s">
        <v>3376</v>
      </c>
      <c r="H1015" s="483" t="s">
        <v>4969</v>
      </c>
      <c r="I1015" s="483" t="s">
        <v>1319</v>
      </c>
      <c r="J1015" s="483" t="s">
        <v>6009</v>
      </c>
      <c r="K1015" s="483" t="s">
        <v>6010</v>
      </c>
    </row>
    <row r="1016" spans="1:11" ht="15" x14ac:dyDescent="0.25">
      <c r="A1016" s="482">
        <v>9956</v>
      </c>
      <c r="B1016" s="483" t="s">
        <v>1843</v>
      </c>
      <c r="C1016" s="483" t="s">
        <v>816</v>
      </c>
      <c r="D1016" s="483" t="s">
        <v>72</v>
      </c>
      <c r="E1016" s="483" t="s">
        <v>6175</v>
      </c>
      <c r="F1016" s="483" t="s">
        <v>5224</v>
      </c>
      <c r="G1016" s="483" t="s">
        <v>3376</v>
      </c>
      <c r="H1016" s="483" t="s">
        <v>4955</v>
      </c>
      <c r="I1016" s="483" t="s">
        <v>3388</v>
      </c>
      <c r="J1016" s="483" t="s">
        <v>6014</v>
      </c>
      <c r="K1016" s="483" t="s">
        <v>6010</v>
      </c>
    </row>
    <row r="1017" spans="1:11" ht="15" x14ac:dyDescent="0.25">
      <c r="A1017" s="482">
        <v>9962</v>
      </c>
      <c r="B1017" s="483" t="s">
        <v>3858</v>
      </c>
      <c r="C1017" s="483" t="s">
        <v>1864</v>
      </c>
      <c r="D1017" s="483" t="s">
        <v>641</v>
      </c>
      <c r="E1017" s="483" t="s">
        <v>6176</v>
      </c>
      <c r="F1017" s="483" t="s">
        <v>5225</v>
      </c>
      <c r="G1017" s="483" t="s">
        <v>3376</v>
      </c>
      <c r="H1017" s="483" t="s">
        <v>209</v>
      </c>
      <c r="I1017" s="483" t="s">
        <v>209</v>
      </c>
      <c r="J1017" s="483" t="s">
        <v>6008</v>
      </c>
      <c r="K1017" s="483" t="s">
        <v>6010</v>
      </c>
    </row>
    <row r="1018" spans="1:11" ht="15" x14ac:dyDescent="0.25">
      <c r="A1018" s="482">
        <v>9965</v>
      </c>
      <c r="B1018" s="483" t="s">
        <v>3859</v>
      </c>
      <c r="C1018" s="483" t="s">
        <v>464</v>
      </c>
      <c r="D1018" s="483" t="s">
        <v>1847</v>
      </c>
      <c r="E1018" s="483" t="s">
        <v>6178</v>
      </c>
      <c r="F1018" s="483" t="s">
        <v>5227</v>
      </c>
      <c r="G1018" s="483" t="s">
        <v>4761</v>
      </c>
      <c r="H1018" s="483" t="s">
        <v>1689</v>
      </c>
      <c r="I1018" s="483" t="s">
        <v>4911</v>
      </c>
      <c r="J1018" s="483" t="s">
        <v>6016</v>
      </c>
      <c r="K1018" s="483" t="s">
        <v>6011</v>
      </c>
    </row>
    <row r="1019" spans="1:11" ht="15" x14ac:dyDescent="0.25">
      <c r="A1019" s="482">
        <v>9966</v>
      </c>
      <c r="B1019" s="483" t="s">
        <v>1317</v>
      </c>
      <c r="C1019" s="483" t="s">
        <v>1318</v>
      </c>
      <c r="D1019" s="483" t="s">
        <v>570</v>
      </c>
      <c r="E1019" s="483" t="s">
        <v>6177</v>
      </c>
      <c r="F1019" s="483" t="s">
        <v>5226</v>
      </c>
      <c r="G1019" s="483" t="s">
        <v>3376</v>
      </c>
      <c r="H1019" s="483" t="s">
        <v>4969</v>
      </c>
      <c r="I1019" s="483" t="s">
        <v>1319</v>
      </c>
      <c r="J1019" s="483" t="s">
        <v>6009</v>
      </c>
      <c r="K1019" s="483" t="s">
        <v>6010</v>
      </c>
    </row>
    <row r="1020" spans="1:11" ht="15" x14ac:dyDescent="0.25">
      <c r="A1020" s="482">
        <v>9969</v>
      </c>
      <c r="B1020" s="483" t="s">
        <v>3860</v>
      </c>
      <c r="C1020" s="483" t="s">
        <v>3861</v>
      </c>
      <c r="D1020" s="483" t="s">
        <v>4810</v>
      </c>
      <c r="E1020" s="483" t="s">
        <v>6179</v>
      </c>
      <c r="F1020" s="483" t="s">
        <v>5228</v>
      </c>
      <c r="G1020" s="483" t="s">
        <v>5265</v>
      </c>
      <c r="H1020" s="483" t="s">
        <v>4946</v>
      </c>
      <c r="I1020" s="483" t="s">
        <v>4771</v>
      </c>
      <c r="J1020" s="483" t="s">
        <v>6016</v>
      </c>
      <c r="K1020" s="483" t="s">
        <v>6017</v>
      </c>
    </row>
    <row r="1021" spans="1:11" ht="15" x14ac:dyDescent="0.25">
      <c r="A1021" s="482">
        <v>9972</v>
      </c>
      <c r="B1021" s="483" t="s">
        <v>814</v>
      </c>
      <c r="C1021" s="483" t="s">
        <v>3862</v>
      </c>
      <c r="D1021" s="483" t="s">
        <v>69</v>
      </c>
      <c r="E1021" s="483" t="s">
        <v>6176</v>
      </c>
      <c r="F1021" s="483" t="s">
        <v>5225</v>
      </c>
      <c r="G1021" s="483" t="s">
        <v>4759</v>
      </c>
      <c r="H1021" s="483" t="s">
        <v>4947</v>
      </c>
      <c r="I1021" s="483" t="s">
        <v>43</v>
      </c>
      <c r="J1021" s="483" t="s">
        <v>6008</v>
      </c>
      <c r="K1021" s="483" t="s">
        <v>6007</v>
      </c>
    </row>
    <row r="1022" spans="1:11" ht="15" x14ac:dyDescent="0.25">
      <c r="A1022" s="482">
        <v>9973</v>
      </c>
      <c r="B1022" s="483" t="s">
        <v>1701</v>
      </c>
      <c r="C1022" s="483" t="s">
        <v>1547</v>
      </c>
      <c r="D1022" s="483" t="s">
        <v>69</v>
      </c>
      <c r="E1022" s="483" t="s">
        <v>6176</v>
      </c>
      <c r="F1022" s="483" t="s">
        <v>5225</v>
      </c>
      <c r="G1022" s="483" t="s">
        <v>4759</v>
      </c>
      <c r="H1022" s="483" t="s">
        <v>4947</v>
      </c>
      <c r="I1022" s="483" t="s">
        <v>61</v>
      </c>
      <c r="J1022" s="483" t="s">
        <v>6008</v>
      </c>
      <c r="K1022" s="483" t="s">
        <v>6007</v>
      </c>
    </row>
    <row r="1023" spans="1:11" ht="15" x14ac:dyDescent="0.25">
      <c r="A1023" s="482">
        <v>9974</v>
      </c>
      <c r="B1023" s="483" t="s">
        <v>1704</v>
      </c>
      <c r="C1023" s="483" t="s">
        <v>499</v>
      </c>
      <c r="D1023" s="483" t="s">
        <v>964</v>
      </c>
      <c r="E1023" s="483" t="s">
        <v>6174</v>
      </c>
      <c r="F1023" s="483" t="s">
        <v>5223</v>
      </c>
      <c r="G1023" s="483" t="s">
        <v>5264</v>
      </c>
      <c r="H1023" s="483" t="s">
        <v>965</v>
      </c>
      <c r="I1023" s="483" t="s">
        <v>965</v>
      </c>
      <c r="J1023" s="483" t="s">
        <v>6005</v>
      </c>
      <c r="K1023" s="483" t="s">
        <v>6018</v>
      </c>
    </row>
    <row r="1024" spans="1:11" ht="15" x14ac:dyDescent="0.25">
      <c r="A1024" s="482">
        <v>9981</v>
      </c>
      <c r="B1024" s="483" t="s">
        <v>1606</v>
      </c>
      <c r="C1024" s="483" t="s">
        <v>1472</v>
      </c>
      <c r="D1024" s="483" t="s">
        <v>103</v>
      </c>
      <c r="E1024" s="483" t="s">
        <v>6175</v>
      </c>
      <c r="F1024" s="483" t="s">
        <v>5224</v>
      </c>
      <c r="G1024" s="483" t="s">
        <v>4759</v>
      </c>
      <c r="H1024" s="483" t="s">
        <v>4947</v>
      </c>
      <c r="I1024" s="483" t="s">
        <v>43</v>
      </c>
      <c r="J1024" s="483" t="s">
        <v>6014</v>
      </c>
      <c r="K1024" s="483" t="s">
        <v>6007</v>
      </c>
    </row>
    <row r="1025" spans="1:11" ht="15" x14ac:dyDescent="0.25">
      <c r="A1025" s="482">
        <v>9982</v>
      </c>
      <c r="B1025" s="483" t="s">
        <v>2504</v>
      </c>
      <c r="C1025" s="483" t="s">
        <v>2505</v>
      </c>
      <c r="D1025" s="483" t="s">
        <v>747</v>
      </c>
      <c r="E1025" s="483" t="s">
        <v>6175</v>
      </c>
      <c r="F1025" s="483" t="s">
        <v>5224</v>
      </c>
      <c r="G1025" s="483" t="s">
        <v>3376</v>
      </c>
      <c r="H1025" s="483" t="s">
        <v>616</v>
      </c>
      <c r="I1025" s="483" t="s">
        <v>616</v>
      </c>
      <c r="J1025" s="483" t="s">
        <v>6014</v>
      </c>
      <c r="K1025" s="483" t="s">
        <v>6010</v>
      </c>
    </row>
    <row r="1026" spans="1:11" ht="15" x14ac:dyDescent="0.25">
      <c r="A1026" s="482">
        <v>9985</v>
      </c>
      <c r="B1026" s="483" t="s">
        <v>2417</v>
      </c>
      <c r="C1026" s="483" t="s">
        <v>2418</v>
      </c>
      <c r="D1026" s="483" t="s">
        <v>2463</v>
      </c>
      <c r="E1026" s="483" t="s">
        <v>6176</v>
      </c>
      <c r="F1026" s="483" t="s">
        <v>5225</v>
      </c>
      <c r="G1026" s="483" t="s">
        <v>3376</v>
      </c>
      <c r="H1026" s="483" t="s">
        <v>4948</v>
      </c>
      <c r="I1026" s="483" t="s">
        <v>933</v>
      </c>
      <c r="J1026" s="483" t="s">
        <v>6008</v>
      </c>
      <c r="K1026" s="483" t="s">
        <v>6010</v>
      </c>
    </row>
    <row r="1027" spans="1:11" ht="15" x14ac:dyDescent="0.25">
      <c r="A1027" s="482">
        <v>9986</v>
      </c>
      <c r="B1027" s="483" t="s">
        <v>671</v>
      </c>
      <c r="C1027" s="483" t="s">
        <v>137</v>
      </c>
      <c r="D1027" s="483" t="s">
        <v>69</v>
      </c>
      <c r="E1027" s="483" t="s">
        <v>6176</v>
      </c>
      <c r="F1027" s="483" t="s">
        <v>5225</v>
      </c>
      <c r="G1027" s="483" t="s">
        <v>4759</v>
      </c>
      <c r="H1027" s="483" t="s">
        <v>4947</v>
      </c>
      <c r="I1027" s="483" t="s">
        <v>61</v>
      </c>
      <c r="J1027" s="483" t="s">
        <v>6008</v>
      </c>
      <c r="K1027" s="483" t="s">
        <v>6007</v>
      </c>
    </row>
    <row r="1028" spans="1:11" ht="15" x14ac:dyDescent="0.25">
      <c r="A1028" s="483" t="s">
        <v>4580</v>
      </c>
      <c r="B1028" s="483" t="s">
        <v>4581</v>
      </c>
      <c r="C1028" s="483" t="s">
        <v>4582</v>
      </c>
      <c r="D1028" s="483" t="s">
        <v>1410</v>
      </c>
      <c r="E1028" s="483" t="s">
        <v>6182</v>
      </c>
      <c r="F1028" s="483" t="s">
        <v>5231</v>
      </c>
      <c r="G1028" s="483" t="s">
        <v>3436</v>
      </c>
      <c r="H1028" s="483" t="s">
        <v>1398</v>
      </c>
      <c r="I1028" s="483" t="s">
        <v>1398</v>
      </c>
      <c r="J1028" s="483" t="s">
        <v>6016</v>
      </c>
      <c r="K1028" s="483" t="s">
        <v>6019</v>
      </c>
    </row>
    <row r="1029" spans="1:11" ht="15" x14ac:dyDescent="0.25">
      <c r="A1029" s="483" t="s">
        <v>4583</v>
      </c>
      <c r="B1029" s="483" t="s">
        <v>4584</v>
      </c>
      <c r="C1029" s="483" t="s">
        <v>3571</v>
      </c>
      <c r="D1029" s="483" t="s">
        <v>1410</v>
      </c>
      <c r="E1029" s="483" t="s">
        <v>6182</v>
      </c>
      <c r="F1029" s="483" t="s">
        <v>5231</v>
      </c>
      <c r="G1029" s="483" t="s">
        <v>4763</v>
      </c>
      <c r="H1029" s="483" t="s">
        <v>1689</v>
      </c>
      <c r="I1029" s="483" t="s">
        <v>4868</v>
      </c>
      <c r="J1029" s="483" t="s">
        <v>6016</v>
      </c>
      <c r="K1029" s="483" t="s">
        <v>6013</v>
      </c>
    </row>
    <row r="1030" spans="1:11" ht="15" x14ac:dyDescent="0.25">
      <c r="A1030" s="483" t="s">
        <v>4585</v>
      </c>
      <c r="B1030" s="483" t="s">
        <v>4586</v>
      </c>
      <c r="C1030" s="483" t="s">
        <v>1336</v>
      </c>
      <c r="D1030" s="483" t="s">
        <v>1410</v>
      </c>
      <c r="E1030" s="483" t="s">
        <v>6182</v>
      </c>
      <c r="F1030" s="483" t="s">
        <v>5231</v>
      </c>
      <c r="G1030" s="483" t="s">
        <v>3436</v>
      </c>
      <c r="H1030" s="483" t="s">
        <v>1398</v>
      </c>
      <c r="I1030" s="483" t="s">
        <v>1398</v>
      </c>
      <c r="J1030" s="483" t="s">
        <v>6016</v>
      </c>
      <c r="K1030" s="483" t="s">
        <v>6019</v>
      </c>
    </row>
    <row r="1031" spans="1:11" ht="15" x14ac:dyDescent="0.25">
      <c r="A1031" s="483" t="s">
        <v>4587</v>
      </c>
      <c r="B1031" s="483" t="s">
        <v>4588</v>
      </c>
      <c r="C1031" s="483" t="s">
        <v>4589</v>
      </c>
      <c r="D1031" s="483" t="s">
        <v>1410</v>
      </c>
      <c r="E1031" s="483" t="s">
        <v>6182</v>
      </c>
      <c r="F1031" s="483" t="s">
        <v>5231</v>
      </c>
      <c r="G1031" s="483" t="s">
        <v>4763</v>
      </c>
      <c r="H1031" s="483" t="s">
        <v>1689</v>
      </c>
      <c r="I1031" s="483" t="s">
        <v>4869</v>
      </c>
      <c r="J1031" s="483" t="s">
        <v>6016</v>
      </c>
      <c r="K1031" s="483" t="s">
        <v>6013</v>
      </c>
    </row>
    <row r="1032" spans="1:11" ht="15" x14ac:dyDescent="0.25">
      <c r="A1032" s="483" t="s">
        <v>4590</v>
      </c>
      <c r="B1032" s="483" t="s">
        <v>4591</v>
      </c>
      <c r="C1032" s="483" t="s">
        <v>4092</v>
      </c>
      <c r="D1032" s="483" t="s">
        <v>1410</v>
      </c>
      <c r="E1032" s="483" t="s">
        <v>6182</v>
      </c>
      <c r="F1032" s="483" t="s">
        <v>5231</v>
      </c>
      <c r="G1032" s="483" t="s">
        <v>4763</v>
      </c>
      <c r="H1032" s="483" t="s">
        <v>1689</v>
      </c>
      <c r="I1032" s="483" t="s">
        <v>4869</v>
      </c>
      <c r="J1032" s="483" t="s">
        <v>6016</v>
      </c>
      <c r="K1032" s="483" t="s">
        <v>6013</v>
      </c>
    </row>
    <row r="1033" spans="1:11" ht="15" x14ac:dyDescent="0.25">
      <c r="A1033" s="483" t="s">
        <v>4592</v>
      </c>
      <c r="B1033" s="483" t="s">
        <v>4593</v>
      </c>
      <c r="C1033" s="483" t="s">
        <v>4594</v>
      </c>
      <c r="D1033" s="483" t="s">
        <v>1410</v>
      </c>
      <c r="E1033" s="483" t="s">
        <v>6182</v>
      </c>
      <c r="F1033" s="483" t="s">
        <v>5231</v>
      </c>
      <c r="G1033" s="483" t="s">
        <v>4763</v>
      </c>
      <c r="H1033" s="483" t="s">
        <v>1689</v>
      </c>
      <c r="I1033" s="483" t="s">
        <v>4869</v>
      </c>
      <c r="J1033" s="483" t="s">
        <v>6016</v>
      </c>
      <c r="K1033" s="483" t="s">
        <v>6013</v>
      </c>
    </row>
    <row r="1034" spans="1:11" ht="15" x14ac:dyDescent="0.25">
      <c r="A1034" s="483" t="s">
        <v>4595</v>
      </c>
      <c r="B1034" s="483" t="s">
        <v>4596</v>
      </c>
      <c r="C1034" s="483" t="s">
        <v>4597</v>
      </c>
      <c r="D1034" s="483" t="s">
        <v>1410</v>
      </c>
      <c r="E1034" s="483" t="s">
        <v>6182</v>
      </c>
      <c r="F1034" s="483" t="s">
        <v>5231</v>
      </c>
      <c r="G1034" s="483" t="s">
        <v>4763</v>
      </c>
      <c r="H1034" s="483" t="s">
        <v>1689</v>
      </c>
      <c r="I1034" s="483" t="s">
        <v>4869</v>
      </c>
      <c r="J1034" s="483" t="s">
        <v>6016</v>
      </c>
      <c r="K1034" s="483" t="s">
        <v>6013</v>
      </c>
    </row>
    <row r="1035" spans="1:11" ht="15" x14ac:dyDescent="0.25">
      <c r="A1035" s="483" t="s">
        <v>4598</v>
      </c>
      <c r="B1035" s="483" t="s">
        <v>4599</v>
      </c>
      <c r="C1035" s="483" t="s">
        <v>4600</v>
      </c>
      <c r="D1035" s="483" t="s">
        <v>1410</v>
      </c>
      <c r="E1035" s="483" t="s">
        <v>6182</v>
      </c>
      <c r="F1035" s="483" t="s">
        <v>5231</v>
      </c>
      <c r="G1035" s="483" t="s">
        <v>4763</v>
      </c>
      <c r="H1035" s="483" t="s">
        <v>1689</v>
      </c>
      <c r="I1035" s="483" t="s">
        <v>4869</v>
      </c>
      <c r="J1035" s="483" t="s">
        <v>6016</v>
      </c>
      <c r="K1035" s="483" t="s">
        <v>6013</v>
      </c>
    </row>
    <row r="1036" spans="1:11" ht="15" x14ac:dyDescent="0.25">
      <c r="A1036" s="483" t="s">
        <v>4601</v>
      </c>
      <c r="B1036" s="483" t="s">
        <v>4602</v>
      </c>
      <c r="C1036" s="483" t="s">
        <v>4603</v>
      </c>
      <c r="D1036" s="483" t="s">
        <v>1410</v>
      </c>
      <c r="E1036" s="483" t="s">
        <v>6182</v>
      </c>
      <c r="F1036" s="483" t="s">
        <v>5231</v>
      </c>
      <c r="G1036" s="483" t="s">
        <v>4758</v>
      </c>
      <c r="H1036" s="483" t="s">
        <v>4976</v>
      </c>
      <c r="I1036" s="483" t="s">
        <v>3543</v>
      </c>
      <c r="J1036" s="483" t="s">
        <v>6016</v>
      </c>
      <c r="K1036" s="483" t="s">
        <v>6006</v>
      </c>
    </row>
    <row r="1037" spans="1:11" ht="15" x14ac:dyDescent="0.25">
      <c r="A1037" s="483" t="s">
        <v>4604</v>
      </c>
      <c r="B1037" s="483" t="s">
        <v>4605</v>
      </c>
      <c r="C1037" s="483" t="s">
        <v>2564</v>
      </c>
      <c r="D1037" s="483" t="s">
        <v>1410</v>
      </c>
      <c r="E1037" s="483" t="s">
        <v>6182</v>
      </c>
      <c r="F1037" s="483" t="s">
        <v>5231</v>
      </c>
      <c r="G1037" s="483" t="s">
        <v>3436</v>
      </c>
      <c r="H1037" s="483" t="s">
        <v>1398</v>
      </c>
      <c r="I1037" s="483" t="s">
        <v>1398</v>
      </c>
      <c r="J1037" s="483" t="s">
        <v>6016</v>
      </c>
      <c r="K1037" s="483" t="s">
        <v>6019</v>
      </c>
    </row>
    <row r="1038" spans="1:11" ht="15" x14ac:dyDescent="0.25">
      <c r="A1038" s="483" t="s">
        <v>4606</v>
      </c>
      <c r="B1038" s="483" t="s">
        <v>4607</v>
      </c>
      <c r="C1038" s="483" t="s">
        <v>4608</v>
      </c>
      <c r="D1038" s="483" t="s">
        <v>1410</v>
      </c>
      <c r="E1038" s="483" t="s">
        <v>6182</v>
      </c>
      <c r="F1038" s="483" t="s">
        <v>5231</v>
      </c>
      <c r="G1038" s="483" t="s">
        <v>3436</v>
      </c>
      <c r="H1038" s="483" t="s">
        <v>1398</v>
      </c>
      <c r="I1038" s="483" t="s">
        <v>1398</v>
      </c>
      <c r="J1038" s="483" t="s">
        <v>6016</v>
      </c>
      <c r="K1038" s="483" t="s">
        <v>6019</v>
      </c>
    </row>
    <row r="1039" spans="1:11" ht="15" x14ac:dyDescent="0.25">
      <c r="A1039" s="483" t="s">
        <v>4609</v>
      </c>
      <c r="B1039" s="483" t="s">
        <v>4610</v>
      </c>
      <c r="C1039" s="483" t="s">
        <v>4611</v>
      </c>
      <c r="D1039" s="483" t="s">
        <v>1410</v>
      </c>
      <c r="E1039" s="483" t="s">
        <v>6182</v>
      </c>
      <c r="F1039" s="483" t="s">
        <v>5231</v>
      </c>
      <c r="G1039" s="483" t="s">
        <v>3436</v>
      </c>
      <c r="H1039" s="483" t="s">
        <v>1398</v>
      </c>
      <c r="I1039" s="483" t="s">
        <v>1398</v>
      </c>
      <c r="J1039" s="483" t="s">
        <v>6016</v>
      </c>
      <c r="K1039" s="483" t="s">
        <v>6019</v>
      </c>
    </row>
    <row r="1040" spans="1:11" ht="15" x14ac:dyDescent="0.25">
      <c r="A1040" s="483" t="s">
        <v>4612</v>
      </c>
      <c r="B1040" s="483" t="s">
        <v>4613</v>
      </c>
      <c r="C1040" s="483" t="s">
        <v>4614</v>
      </c>
      <c r="D1040" s="483" t="s">
        <v>1410</v>
      </c>
      <c r="E1040" s="483" t="s">
        <v>6182</v>
      </c>
      <c r="F1040" s="483" t="s">
        <v>5231</v>
      </c>
      <c r="G1040" s="483" t="s">
        <v>3436</v>
      </c>
      <c r="H1040" s="483" t="s">
        <v>1398</v>
      </c>
      <c r="I1040" s="483" t="s">
        <v>1398</v>
      </c>
      <c r="J1040" s="483" t="s">
        <v>6016</v>
      </c>
      <c r="K1040" s="483" t="s">
        <v>6019</v>
      </c>
    </row>
    <row r="1041" spans="1:11" ht="15" x14ac:dyDescent="0.25">
      <c r="A1041" s="483" t="s">
        <v>4615</v>
      </c>
      <c r="B1041" s="483" t="s">
        <v>4017</v>
      </c>
      <c r="C1041" s="483" t="s">
        <v>4018</v>
      </c>
      <c r="D1041" s="483" t="s">
        <v>1410</v>
      </c>
      <c r="E1041" s="483" t="s">
        <v>6182</v>
      </c>
      <c r="F1041" s="483" t="s">
        <v>5231</v>
      </c>
      <c r="G1041" s="483" t="s">
        <v>3436</v>
      </c>
      <c r="H1041" s="483" t="s">
        <v>1398</v>
      </c>
      <c r="I1041" s="483" t="s">
        <v>1398</v>
      </c>
      <c r="J1041" s="483" t="s">
        <v>6016</v>
      </c>
      <c r="K1041" s="483" t="s">
        <v>6019</v>
      </c>
    </row>
    <row r="1042" spans="1:11" ht="15" x14ac:dyDescent="0.25">
      <c r="A1042" s="483" t="s">
        <v>1876</v>
      </c>
      <c r="B1042" s="483" t="s">
        <v>1874</v>
      </c>
      <c r="C1042" s="483" t="s">
        <v>1875</v>
      </c>
      <c r="D1042" s="483" t="s">
        <v>1410</v>
      </c>
      <c r="E1042" s="483" t="s">
        <v>6182</v>
      </c>
      <c r="F1042" s="483" t="s">
        <v>5231</v>
      </c>
      <c r="G1042" s="483" t="s">
        <v>3436</v>
      </c>
      <c r="H1042" s="483" t="s">
        <v>1398</v>
      </c>
      <c r="I1042" s="483" t="s">
        <v>1398</v>
      </c>
      <c r="J1042" s="483" t="s">
        <v>6016</v>
      </c>
      <c r="K1042" s="483" t="s">
        <v>6019</v>
      </c>
    </row>
    <row r="1043" spans="1:11" ht="15" x14ac:dyDescent="0.25">
      <c r="A1043" s="483" t="s">
        <v>2779</v>
      </c>
      <c r="B1043" s="483" t="s">
        <v>2777</v>
      </c>
      <c r="C1043" s="483" t="s">
        <v>2778</v>
      </c>
      <c r="D1043" s="483" t="s">
        <v>1410</v>
      </c>
      <c r="E1043" s="483" t="s">
        <v>6182</v>
      </c>
      <c r="F1043" s="483" t="s">
        <v>5231</v>
      </c>
      <c r="G1043" s="483" t="s">
        <v>3436</v>
      </c>
      <c r="H1043" s="483" t="s">
        <v>1398</v>
      </c>
      <c r="I1043" s="483" t="s">
        <v>1398</v>
      </c>
      <c r="J1043" s="483" t="s">
        <v>6016</v>
      </c>
      <c r="K1043" s="483" t="s">
        <v>6019</v>
      </c>
    </row>
    <row r="1044" spans="1:11" ht="15" x14ac:dyDescent="0.25">
      <c r="A1044" s="483" t="s">
        <v>4616</v>
      </c>
      <c r="B1044" s="483" t="s">
        <v>4617</v>
      </c>
      <c r="C1044" s="483" t="s">
        <v>4618</v>
      </c>
      <c r="D1044" s="483" t="s">
        <v>1410</v>
      </c>
      <c r="E1044" s="483" t="s">
        <v>6182</v>
      </c>
      <c r="F1044" s="483" t="s">
        <v>5231</v>
      </c>
      <c r="G1044" s="483" t="s">
        <v>3436</v>
      </c>
      <c r="H1044" s="483" t="s">
        <v>1398</v>
      </c>
      <c r="I1044" s="483" t="s">
        <v>1398</v>
      </c>
      <c r="J1044" s="483" t="s">
        <v>6016</v>
      </c>
      <c r="K1044" s="483" t="s">
        <v>6019</v>
      </c>
    </row>
    <row r="1045" spans="1:11" ht="15" x14ac:dyDescent="0.25">
      <c r="A1045" s="483" t="s">
        <v>4619</v>
      </c>
      <c r="B1045" s="483" t="s">
        <v>4620</v>
      </c>
      <c r="C1045" s="483" t="s">
        <v>4225</v>
      </c>
      <c r="D1045" s="483" t="s">
        <v>1410</v>
      </c>
      <c r="E1045" s="483" t="s">
        <v>6182</v>
      </c>
      <c r="F1045" s="483" t="s">
        <v>5231</v>
      </c>
      <c r="G1045" s="483" t="s">
        <v>3436</v>
      </c>
      <c r="H1045" s="483" t="s">
        <v>1398</v>
      </c>
      <c r="I1045" s="483" t="s">
        <v>1398</v>
      </c>
      <c r="J1045" s="483" t="s">
        <v>6016</v>
      </c>
      <c r="K1045" s="483" t="s">
        <v>6019</v>
      </c>
    </row>
    <row r="1046" spans="1:11" ht="15" x14ac:dyDescent="0.25">
      <c r="A1046" s="483" t="s">
        <v>4621</v>
      </c>
      <c r="B1046" s="483" t="s">
        <v>2745</v>
      </c>
      <c r="C1046" s="483" t="s">
        <v>2746</v>
      </c>
      <c r="D1046" s="483" t="s">
        <v>1410</v>
      </c>
      <c r="E1046" s="483" t="s">
        <v>6182</v>
      </c>
      <c r="F1046" s="483" t="s">
        <v>5231</v>
      </c>
      <c r="G1046" s="483" t="s">
        <v>3436</v>
      </c>
      <c r="H1046" s="483" t="s">
        <v>1398</v>
      </c>
      <c r="I1046" s="483" t="s">
        <v>1398</v>
      </c>
      <c r="J1046" s="483" t="s">
        <v>6016</v>
      </c>
      <c r="K1046" s="483" t="s">
        <v>6019</v>
      </c>
    </row>
    <row r="1047" spans="1:11" ht="15" x14ac:dyDescent="0.25">
      <c r="A1047" s="483" t="s">
        <v>4622</v>
      </c>
      <c r="B1047" s="483" t="s">
        <v>4224</v>
      </c>
      <c r="C1047" s="483" t="s">
        <v>4225</v>
      </c>
      <c r="D1047" s="483" t="s">
        <v>1410</v>
      </c>
      <c r="E1047" s="483" t="s">
        <v>6182</v>
      </c>
      <c r="F1047" s="483" t="s">
        <v>5231</v>
      </c>
      <c r="G1047" s="483" t="s">
        <v>3436</v>
      </c>
      <c r="H1047" s="483" t="s">
        <v>1398</v>
      </c>
      <c r="I1047" s="483" t="s">
        <v>1398</v>
      </c>
      <c r="J1047" s="483" t="s">
        <v>6016</v>
      </c>
      <c r="K1047" s="483" t="s">
        <v>6019</v>
      </c>
    </row>
    <row r="1048" spans="1:11" ht="15" x14ac:dyDescent="0.25">
      <c r="A1048" s="483" t="s">
        <v>4623</v>
      </c>
      <c r="B1048" s="483" t="s">
        <v>4624</v>
      </c>
      <c r="C1048" s="483" t="s">
        <v>1547</v>
      </c>
      <c r="D1048" s="483" t="s">
        <v>1410</v>
      </c>
      <c r="E1048" s="483" t="s">
        <v>6182</v>
      </c>
      <c r="F1048" s="483" t="s">
        <v>5231</v>
      </c>
      <c r="G1048" s="483" t="s">
        <v>3436</v>
      </c>
      <c r="H1048" s="483" t="s">
        <v>1398</v>
      </c>
      <c r="I1048" s="483" t="s">
        <v>1398</v>
      </c>
      <c r="J1048" s="483" t="s">
        <v>6016</v>
      </c>
      <c r="K1048" s="483" t="s">
        <v>6019</v>
      </c>
    </row>
    <row r="1049" spans="1:11" ht="15" x14ac:dyDescent="0.25">
      <c r="A1049" s="483" t="s">
        <v>5059</v>
      </c>
      <c r="B1049" s="483" t="s">
        <v>1746</v>
      </c>
      <c r="C1049" s="483" t="s">
        <v>5058</v>
      </c>
      <c r="D1049" s="483" t="s">
        <v>69</v>
      </c>
      <c r="E1049" s="483" t="s">
        <v>6176</v>
      </c>
      <c r="F1049" s="483" t="s">
        <v>5225</v>
      </c>
      <c r="G1049" s="483" t="s">
        <v>4759</v>
      </c>
      <c r="H1049" s="483" t="s">
        <v>4947</v>
      </c>
      <c r="I1049" s="483" t="s">
        <v>3373</v>
      </c>
      <c r="J1049" s="483" t="s">
        <v>6008</v>
      </c>
      <c r="K1049" s="483" t="s">
        <v>6007</v>
      </c>
    </row>
    <row r="1050" spans="1:11" ht="15" x14ac:dyDescent="0.25">
      <c r="A1050" s="482">
        <v>10000</v>
      </c>
      <c r="B1050" s="483" t="s">
        <v>1700</v>
      </c>
      <c r="C1050" s="483" t="s">
        <v>1698</v>
      </c>
      <c r="D1050" s="483" t="s">
        <v>412</v>
      </c>
      <c r="E1050" s="483" t="s">
        <v>6175</v>
      </c>
      <c r="F1050" s="483" t="s">
        <v>5224</v>
      </c>
      <c r="G1050" s="483" t="s">
        <v>2762</v>
      </c>
      <c r="H1050" s="483" t="s">
        <v>4951</v>
      </c>
      <c r="I1050" s="483" t="s">
        <v>1197</v>
      </c>
      <c r="J1050" s="483" t="s">
        <v>6016</v>
      </c>
      <c r="K1050" s="483" t="s">
        <v>6012</v>
      </c>
    </row>
    <row r="1051" spans="1:11" ht="15" x14ac:dyDescent="0.25">
      <c r="A1051" s="482">
        <v>10006</v>
      </c>
      <c r="B1051" s="483" t="s">
        <v>3863</v>
      </c>
      <c r="C1051" s="483" t="s">
        <v>3864</v>
      </c>
      <c r="D1051" s="483" t="s">
        <v>2416</v>
      </c>
      <c r="E1051" s="483" t="s">
        <v>6174</v>
      </c>
      <c r="F1051" s="483" t="s">
        <v>5223</v>
      </c>
      <c r="G1051" s="483" t="s">
        <v>4768</v>
      </c>
      <c r="H1051" s="483" t="s">
        <v>4946</v>
      </c>
      <c r="I1051" s="483" t="s">
        <v>4856</v>
      </c>
      <c r="J1051" s="483" t="s">
        <v>6005</v>
      </c>
      <c r="K1051" s="483" t="s">
        <v>416</v>
      </c>
    </row>
    <row r="1052" spans="1:11" ht="15" x14ac:dyDescent="0.25">
      <c r="A1052" s="482">
        <v>10010</v>
      </c>
      <c r="B1052" s="483" t="s">
        <v>902</v>
      </c>
      <c r="C1052" s="483" t="s">
        <v>1377</v>
      </c>
      <c r="D1052" s="483" t="s">
        <v>4775</v>
      </c>
      <c r="E1052" s="483" t="s">
        <v>6178</v>
      </c>
      <c r="F1052" s="483" t="s">
        <v>5227</v>
      </c>
      <c r="G1052" s="483" t="s">
        <v>4761</v>
      </c>
      <c r="H1052" s="483" t="s">
        <v>1689</v>
      </c>
      <c r="I1052" s="483" t="s">
        <v>5651</v>
      </c>
      <c r="J1052" s="483" t="s">
        <v>6016</v>
      </c>
      <c r="K1052" s="483" t="s">
        <v>6011</v>
      </c>
    </row>
    <row r="1053" spans="1:11" ht="15" x14ac:dyDescent="0.25">
      <c r="A1053" s="482">
        <v>10013</v>
      </c>
      <c r="B1053" s="483" t="s">
        <v>1613</v>
      </c>
      <c r="C1053" s="483" t="s">
        <v>1374</v>
      </c>
      <c r="D1053" s="483" t="s">
        <v>3634</v>
      </c>
      <c r="E1053" s="483" t="s">
        <v>6176</v>
      </c>
      <c r="F1053" s="483" t="s">
        <v>5225</v>
      </c>
      <c r="G1053" s="483" t="s">
        <v>5265</v>
      </c>
      <c r="H1053" s="483" t="s">
        <v>4970</v>
      </c>
      <c r="I1053" s="483" t="s">
        <v>1614</v>
      </c>
      <c r="J1053" s="483" t="s">
        <v>6008</v>
      </c>
      <c r="K1053" s="483" t="s">
        <v>6017</v>
      </c>
    </row>
    <row r="1054" spans="1:11" ht="15" x14ac:dyDescent="0.25">
      <c r="A1054" s="482">
        <v>10017</v>
      </c>
      <c r="B1054" s="483" t="s">
        <v>1350</v>
      </c>
      <c r="C1054" s="483" t="s">
        <v>1351</v>
      </c>
      <c r="D1054" s="483" t="s">
        <v>64</v>
      </c>
      <c r="E1054" s="483" t="s">
        <v>6174</v>
      </c>
      <c r="F1054" s="483" t="s">
        <v>5223</v>
      </c>
      <c r="G1054" s="483" t="s">
        <v>3376</v>
      </c>
      <c r="H1054" s="483" t="s">
        <v>4959</v>
      </c>
      <c r="I1054" s="483" t="s">
        <v>3425</v>
      </c>
      <c r="J1054" s="483" t="s">
        <v>6005</v>
      </c>
      <c r="K1054" s="483" t="s">
        <v>6010</v>
      </c>
    </row>
    <row r="1055" spans="1:11" ht="15" x14ac:dyDescent="0.25">
      <c r="A1055" s="482">
        <v>10026</v>
      </c>
      <c r="B1055" s="483" t="s">
        <v>2578</v>
      </c>
      <c r="C1055" s="483" t="s">
        <v>2099</v>
      </c>
      <c r="D1055" s="483" t="s">
        <v>103</v>
      </c>
      <c r="E1055" s="483" t="s">
        <v>6175</v>
      </c>
      <c r="F1055" s="483" t="s">
        <v>5224</v>
      </c>
      <c r="G1055" s="483" t="s">
        <v>4759</v>
      </c>
      <c r="H1055" s="483" t="s">
        <v>4947</v>
      </c>
      <c r="I1055" s="483" t="s">
        <v>3403</v>
      </c>
      <c r="J1055" s="483" t="s">
        <v>6014</v>
      </c>
      <c r="K1055" s="483" t="s">
        <v>6007</v>
      </c>
    </row>
    <row r="1056" spans="1:11" ht="15" x14ac:dyDescent="0.25">
      <c r="A1056" s="482">
        <v>10032</v>
      </c>
      <c r="B1056" s="483" t="s">
        <v>3865</v>
      </c>
      <c r="C1056" s="483" t="s">
        <v>855</v>
      </c>
      <c r="D1056" s="483" t="s">
        <v>875</v>
      </c>
      <c r="E1056" s="483" t="s">
        <v>6174</v>
      </c>
      <c r="F1056" s="483" t="s">
        <v>5223</v>
      </c>
      <c r="G1056" s="483" t="s">
        <v>5264</v>
      </c>
      <c r="H1056" s="483" t="s">
        <v>965</v>
      </c>
      <c r="I1056" s="483" t="s">
        <v>5786</v>
      </c>
      <c r="J1056" s="483" t="s">
        <v>6005</v>
      </c>
      <c r="K1056" s="483" t="s">
        <v>6018</v>
      </c>
    </row>
    <row r="1057" spans="1:11" ht="15" x14ac:dyDescent="0.25">
      <c r="A1057" s="482">
        <v>10047</v>
      </c>
      <c r="B1057" s="483" t="s">
        <v>3866</v>
      </c>
      <c r="C1057" s="483" t="s">
        <v>3867</v>
      </c>
      <c r="D1057" s="483" t="s">
        <v>972</v>
      </c>
      <c r="E1057" s="483" t="s">
        <v>6174</v>
      </c>
      <c r="F1057" s="483" t="s">
        <v>5223</v>
      </c>
      <c r="G1057" s="483" t="s">
        <v>3376</v>
      </c>
      <c r="H1057" s="483" t="s">
        <v>4959</v>
      </c>
      <c r="I1057" s="483" t="s">
        <v>3425</v>
      </c>
      <c r="J1057" s="483" t="s">
        <v>6005</v>
      </c>
      <c r="K1057" s="483" t="s">
        <v>6010</v>
      </c>
    </row>
    <row r="1058" spans="1:11" ht="15" x14ac:dyDescent="0.25">
      <c r="A1058" s="482">
        <v>10052</v>
      </c>
      <c r="B1058" s="483" t="s">
        <v>1605</v>
      </c>
      <c r="C1058" s="483" t="s">
        <v>68</v>
      </c>
      <c r="D1058" s="483" t="s">
        <v>103</v>
      </c>
      <c r="E1058" s="483" t="s">
        <v>6175</v>
      </c>
      <c r="F1058" s="483" t="s">
        <v>5224</v>
      </c>
      <c r="G1058" s="483" t="s">
        <v>3376</v>
      </c>
      <c r="H1058" s="483" t="s">
        <v>4952</v>
      </c>
      <c r="I1058" s="483" t="s">
        <v>379</v>
      </c>
      <c r="J1058" s="483" t="s">
        <v>6014</v>
      </c>
      <c r="K1058" s="483" t="s">
        <v>6010</v>
      </c>
    </row>
    <row r="1059" spans="1:11" ht="15" x14ac:dyDescent="0.25">
      <c r="A1059" s="482">
        <v>10054</v>
      </c>
      <c r="B1059" s="483" t="s">
        <v>696</v>
      </c>
      <c r="C1059" s="483" t="s">
        <v>697</v>
      </c>
      <c r="D1059" s="483" t="s">
        <v>426</v>
      </c>
      <c r="E1059" s="483" t="s">
        <v>6176</v>
      </c>
      <c r="F1059" s="483" t="s">
        <v>5225</v>
      </c>
      <c r="G1059" s="483" t="s">
        <v>3376</v>
      </c>
      <c r="H1059" s="483" t="s">
        <v>4967</v>
      </c>
      <c r="I1059" s="483" t="s">
        <v>1764</v>
      </c>
      <c r="J1059" s="483" t="s">
        <v>6008</v>
      </c>
      <c r="K1059" s="483" t="s">
        <v>6010</v>
      </c>
    </row>
    <row r="1060" spans="1:11" ht="15" x14ac:dyDescent="0.25">
      <c r="A1060" s="482">
        <v>10059</v>
      </c>
      <c r="B1060" s="483" t="s">
        <v>337</v>
      </c>
      <c r="C1060" s="483" t="s">
        <v>5902</v>
      </c>
      <c r="D1060" s="483" t="s">
        <v>64</v>
      </c>
      <c r="E1060" s="483" t="s">
        <v>6174</v>
      </c>
      <c r="F1060" s="483" t="s">
        <v>5223</v>
      </c>
      <c r="G1060" s="483" t="s">
        <v>3376</v>
      </c>
      <c r="H1060" s="483" t="s">
        <v>4959</v>
      </c>
      <c r="I1060" s="483" t="s">
        <v>3425</v>
      </c>
      <c r="J1060" s="483" t="s">
        <v>6005</v>
      </c>
      <c r="K1060" s="483" t="s">
        <v>6010</v>
      </c>
    </row>
    <row r="1061" spans="1:11" ht="15" x14ac:dyDescent="0.25">
      <c r="A1061" s="482">
        <v>10060</v>
      </c>
      <c r="B1061" s="483" t="s">
        <v>1495</v>
      </c>
      <c r="C1061" s="483" t="s">
        <v>3868</v>
      </c>
      <c r="D1061" s="483" t="s">
        <v>4870</v>
      </c>
      <c r="E1061" s="483" t="s">
        <v>6178</v>
      </c>
      <c r="F1061" s="483" t="s">
        <v>5227</v>
      </c>
      <c r="G1061" s="483" t="s">
        <v>4761</v>
      </c>
      <c r="H1061" s="483" t="s">
        <v>4961</v>
      </c>
      <c r="I1061" s="483" t="s">
        <v>3434</v>
      </c>
      <c r="J1061" s="483" t="s">
        <v>6016</v>
      </c>
      <c r="K1061" s="483" t="s">
        <v>6011</v>
      </c>
    </row>
    <row r="1062" spans="1:11" ht="15" x14ac:dyDescent="0.25">
      <c r="A1062" s="482">
        <v>10062</v>
      </c>
      <c r="B1062" s="483" t="s">
        <v>2854</v>
      </c>
      <c r="C1062" s="483" t="s">
        <v>2853</v>
      </c>
      <c r="D1062" s="483" t="s">
        <v>54</v>
      </c>
      <c r="E1062" s="483" t="s">
        <v>6176</v>
      </c>
      <c r="F1062" s="483" t="s">
        <v>5225</v>
      </c>
      <c r="G1062" s="483" t="s">
        <v>5265</v>
      </c>
      <c r="H1062" s="483" t="s">
        <v>4956</v>
      </c>
      <c r="I1062" s="483" t="s">
        <v>55</v>
      </c>
      <c r="J1062" s="483" t="s">
        <v>6008</v>
      </c>
      <c r="K1062" s="483" t="s">
        <v>6017</v>
      </c>
    </row>
    <row r="1063" spans="1:11" ht="15" x14ac:dyDescent="0.25">
      <c r="A1063" s="482">
        <v>10072</v>
      </c>
      <c r="B1063" s="483" t="s">
        <v>3869</v>
      </c>
      <c r="C1063" s="483" t="s">
        <v>2155</v>
      </c>
      <c r="D1063" s="483" t="s">
        <v>4790</v>
      </c>
      <c r="E1063" s="483" t="s">
        <v>6178</v>
      </c>
      <c r="F1063" s="483" t="s">
        <v>5227</v>
      </c>
      <c r="G1063" s="483" t="s">
        <v>4761</v>
      </c>
      <c r="H1063" s="483" t="s">
        <v>4961</v>
      </c>
      <c r="I1063" s="483" t="s">
        <v>3434</v>
      </c>
      <c r="J1063" s="483" t="s">
        <v>6016</v>
      </c>
      <c r="K1063" s="483" t="s">
        <v>6011</v>
      </c>
    </row>
    <row r="1064" spans="1:11" ht="15" x14ac:dyDescent="0.25">
      <c r="A1064" s="482">
        <v>10081</v>
      </c>
      <c r="B1064" s="483" t="s">
        <v>3870</v>
      </c>
      <c r="C1064" s="483" t="s">
        <v>1091</v>
      </c>
      <c r="D1064" s="483" t="s">
        <v>319</v>
      </c>
      <c r="E1064" s="483" t="s">
        <v>6178</v>
      </c>
      <c r="F1064" s="483" t="s">
        <v>5227</v>
      </c>
      <c r="G1064" s="483" t="s">
        <v>4759</v>
      </c>
      <c r="H1064" s="483" t="s">
        <v>4953</v>
      </c>
      <c r="I1064" s="483" t="s">
        <v>3527</v>
      </c>
      <c r="J1064" s="483" t="s">
        <v>6014</v>
      </c>
      <c r="K1064" s="483" t="s">
        <v>6007</v>
      </c>
    </row>
    <row r="1065" spans="1:11" ht="15" x14ac:dyDescent="0.25">
      <c r="A1065" s="482">
        <v>10083</v>
      </c>
      <c r="B1065" s="483" t="s">
        <v>1342</v>
      </c>
      <c r="C1065" s="483" t="s">
        <v>189</v>
      </c>
      <c r="D1065" s="483" t="s">
        <v>69</v>
      </c>
      <c r="E1065" s="483" t="s">
        <v>6176</v>
      </c>
      <c r="F1065" s="483" t="s">
        <v>5225</v>
      </c>
      <c r="G1065" s="483" t="s">
        <v>4759</v>
      </c>
      <c r="H1065" s="483" t="s">
        <v>4947</v>
      </c>
      <c r="I1065" s="483" t="s">
        <v>61</v>
      </c>
      <c r="J1065" s="483" t="s">
        <v>6008</v>
      </c>
      <c r="K1065" s="483" t="s">
        <v>6007</v>
      </c>
    </row>
    <row r="1066" spans="1:11" ht="15" x14ac:dyDescent="0.25">
      <c r="A1066" s="482">
        <v>10084</v>
      </c>
      <c r="B1066" s="483" t="s">
        <v>3871</v>
      </c>
      <c r="C1066" s="483" t="s">
        <v>223</v>
      </c>
      <c r="D1066" s="483" t="s">
        <v>182</v>
      </c>
      <c r="E1066" s="483" t="s">
        <v>6176</v>
      </c>
      <c r="F1066" s="483" t="s">
        <v>5225</v>
      </c>
      <c r="G1066" s="483" t="s">
        <v>3376</v>
      </c>
      <c r="H1066" s="483" t="s">
        <v>4950</v>
      </c>
      <c r="I1066" s="483" t="s">
        <v>183</v>
      </c>
      <c r="J1066" s="483" t="s">
        <v>6008</v>
      </c>
      <c r="K1066" s="483" t="s">
        <v>6010</v>
      </c>
    </row>
    <row r="1067" spans="1:11" ht="15" x14ac:dyDescent="0.25">
      <c r="A1067" s="482">
        <v>10089</v>
      </c>
      <c r="B1067" s="483" t="s">
        <v>419</v>
      </c>
      <c r="C1067" s="483" t="s">
        <v>422</v>
      </c>
      <c r="D1067" s="483" t="s">
        <v>570</v>
      </c>
      <c r="E1067" s="483" t="s">
        <v>6177</v>
      </c>
      <c r="F1067" s="483" t="s">
        <v>5226</v>
      </c>
      <c r="G1067" s="483" t="s">
        <v>3376</v>
      </c>
      <c r="H1067" s="483" t="s">
        <v>4957</v>
      </c>
      <c r="I1067" s="483" t="s">
        <v>3392</v>
      </c>
      <c r="J1067" s="483" t="s">
        <v>6009</v>
      </c>
      <c r="K1067" s="483" t="s">
        <v>6010</v>
      </c>
    </row>
    <row r="1068" spans="1:11" ht="15" x14ac:dyDescent="0.25">
      <c r="A1068" s="482">
        <v>10094</v>
      </c>
      <c r="B1068" s="483" t="s">
        <v>1612</v>
      </c>
      <c r="C1068" s="483" t="s">
        <v>204</v>
      </c>
      <c r="D1068" s="483" t="s">
        <v>517</v>
      </c>
      <c r="E1068" s="483" t="s">
        <v>6174</v>
      </c>
      <c r="F1068" s="483" t="s">
        <v>5223</v>
      </c>
      <c r="G1068" s="483" t="s">
        <v>3376</v>
      </c>
      <c r="H1068" s="483" t="s">
        <v>4954</v>
      </c>
      <c r="I1068" s="483" t="s">
        <v>143</v>
      </c>
      <c r="J1068" s="483" t="s">
        <v>6005</v>
      </c>
      <c r="K1068" s="483" t="s">
        <v>6010</v>
      </c>
    </row>
    <row r="1069" spans="1:11" ht="15" x14ac:dyDescent="0.25">
      <c r="A1069" s="482">
        <v>10096</v>
      </c>
      <c r="B1069" s="483" t="s">
        <v>3872</v>
      </c>
      <c r="C1069" s="483" t="s">
        <v>467</v>
      </c>
      <c r="D1069" s="483" t="s">
        <v>4850</v>
      </c>
      <c r="E1069" s="483" t="s">
        <v>6182</v>
      </c>
      <c r="F1069" s="483" t="s">
        <v>5231</v>
      </c>
      <c r="G1069" s="483" t="s">
        <v>4761</v>
      </c>
      <c r="H1069" s="483" t="s">
        <v>1689</v>
      </c>
      <c r="I1069" s="483" t="s">
        <v>4911</v>
      </c>
      <c r="J1069" s="483" t="s">
        <v>6016</v>
      </c>
      <c r="K1069" s="483" t="s">
        <v>6011</v>
      </c>
    </row>
    <row r="1070" spans="1:11" ht="15" x14ac:dyDescent="0.25">
      <c r="A1070" s="482">
        <v>10097</v>
      </c>
      <c r="B1070" s="483" t="s">
        <v>5903</v>
      </c>
      <c r="C1070" s="483" t="s">
        <v>1119</v>
      </c>
      <c r="D1070" s="483" t="s">
        <v>69</v>
      </c>
      <c r="E1070" s="483" t="s">
        <v>6176</v>
      </c>
      <c r="F1070" s="483" t="s">
        <v>5225</v>
      </c>
      <c r="G1070" s="483" t="s">
        <v>4759</v>
      </c>
      <c r="H1070" s="483" t="s">
        <v>4947</v>
      </c>
      <c r="I1070" s="483" t="s">
        <v>3403</v>
      </c>
      <c r="J1070" s="483" t="s">
        <v>6008</v>
      </c>
      <c r="K1070" s="483" t="s">
        <v>6007</v>
      </c>
    </row>
    <row r="1071" spans="1:11" ht="15" x14ac:dyDescent="0.25">
      <c r="A1071" s="482">
        <v>10100</v>
      </c>
      <c r="B1071" s="483" t="s">
        <v>318</v>
      </c>
      <c r="C1071" s="483" t="s">
        <v>277</v>
      </c>
      <c r="D1071" s="483" t="s">
        <v>3620</v>
      </c>
      <c r="E1071" s="483" t="s">
        <v>6179</v>
      </c>
      <c r="F1071" s="483" t="s">
        <v>5228</v>
      </c>
      <c r="G1071" s="483" t="s">
        <v>4759</v>
      </c>
      <c r="H1071" s="483" t="s">
        <v>6135</v>
      </c>
      <c r="I1071" s="483" t="s">
        <v>5819</v>
      </c>
      <c r="J1071" s="483" t="s">
        <v>6016</v>
      </c>
      <c r="K1071" s="483" t="s">
        <v>6007</v>
      </c>
    </row>
    <row r="1072" spans="1:11" ht="15" x14ac:dyDescent="0.25">
      <c r="A1072" s="482">
        <v>10107</v>
      </c>
      <c r="B1072" s="483" t="s">
        <v>3420</v>
      </c>
      <c r="C1072" s="483" t="s">
        <v>657</v>
      </c>
      <c r="D1072" s="483" t="s">
        <v>103</v>
      </c>
      <c r="E1072" s="483" t="s">
        <v>6175</v>
      </c>
      <c r="F1072" s="483" t="s">
        <v>5224</v>
      </c>
      <c r="G1072" s="483" t="s">
        <v>3376</v>
      </c>
      <c r="H1072" s="483" t="s">
        <v>4962</v>
      </c>
      <c r="I1072" s="483" t="s">
        <v>258</v>
      </c>
      <c r="J1072" s="483" t="s">
        <v>6014</v>
      </c>
      <c r="K1072" s="483" t="s">
        <v>6010</v>
      </c>
    </row>
    <row r="1073" spans="1:11" ht="15" x14ac:dyDescent="0.25">
      <c r="A1073" s="482">
        <v>10108</v>
      </c>
      <c r="B1073" s="483" t="s">
        <v>2781</v>
      </c>
      <c r="C1073" s="483" t="s">
        <v>2782</v>
      </c>
      <c r="D1073" s="483" t="s">
        <v>103</v>
      </c>
      <c r="E1073" s="483" t="s">
        <v>6175</v>
      </c>
      <c r="F1073" s="483" t="s">
        <v>5224</v>
      </c>
      <c r="G1073" s="483" t="s">
        <v>4759</v>
      </c>
      <c r="H1073" s="483" t="s">
        <v>4947</v>
      </c>
      <c r="I1073" s="483" t="s">
        <v>84</v>
      </c>
      <c r="J1073" s="483" t="s">
        <v>6014</v>
      </c>
      <c r="K1073" s="483" t="s">
        <v>6007</v>
      </c>
    </row>
    <row r="1074" spans="1:11" ht="15" x14ac:dyDescent="0.25">
      <c r="A1074" s="482">
        <v>10109</v>
      </c>
      <c r="B1074" s="483" t="s">
        <v>2401</v>
      </c>
      <c r="C1074" s="483" t="s">
        <v>2402</v>
      </c>
      <c r="D1074" s="483" t="s">
        <v>544</v>
      </c>
      <c r="E1074" s="483" t="s">
        <v>6176</v>
      </c>
      <c r="F1074" s="483" t="s">
        <v>5225</v>
      </c>
      <c r="G1074" s="483" t="s">
        <v>3376</v>
      </c>
      <c r="H1074" s="483" t="s">
        <v>122</v>
      </c>
      <c r="I1074" s="483" t="s">
        <v>122</v>
      </c>
      <c r="J1074" s="483" t="s">
        <v>6008</v>
      </c>
      <c r="K1074" s="483" t="s">
        <v>6010</v>
      </c>
    </row>
    <row r="1075" spans="1:11" ht="15" x14ac:dyDescent="0.25">
      <c r="A1075" s="482">
        <v>10113</v>
      </c>
      <c r="B1075" s="483" t="s">
        <v>1934</v>
      </c>
      <c r="C1075" s="483" t="s">
        <v>5883</v>
      </c>
      <c r="D1075" s="483" t="s">
        <v>3634</v>
      </c>
      <c r="E1075" s="483" t="s">
        <v>6176</v>
      </c>
      <c r="F1075" s="483" t="s">
        <v>5225</v>
      </c>
      <c r="G1075" s="483" t="s">
        <v>5265</v>
      </c>
      <c r="H1075" s="483" t="s">
        <v>274</v>
      </c>
      <c r="I1075" s="483" t="s">
        <v>274</v>
      </c>
      <c r="J1075" s="483" t="s">
        <v>6008</v>
      </c>
      <c r="K1075" s="483" t="s">
        <v>6017</v>
      </c>
    </row>
    <row r="1076" spans="1:11" ht="15" x14ac:dyDescent="0.25">
      <c r="A1076" s="482">
        <v>10117</v>
      </c>
      <c r="B1076" s="483" t="s">
        <v>1673</v>
      </c>
      <c r="C1076" s="483" t="s">
        <v>3215</v>
      </c>
      <c r="D1076" s="483" t="s">
        <v>3394</v>
      </c>
      <c r="E1076" s="483" t="s">
        <v>6177</v>
      </c>
      <c r="F1076" s="483" t="s">
        <v>5226</v>
      </c>
      <c r="G1076" s="483" t="s">
        <v>3376</v>
      </c>
      <c r="H1076" s="483" t="s">
        <v>4954</v>
      </c>
      <c r="I1076" s="483" t="s">
        <v>5426</v>
      </c>
      <c r="J1076" s="483" t="s">
        <v>6009</v>
      </c>
      <c r="K1076" s="483" t="s">
        <v>6010</v>
      </c>
    </row>
    <row r="1077" spans="1:11" ht="15" x14ac:dyDescent="0.25">
      <c r="A1077" s="482">
        <v>10128</v>
      </c>
      <c r="B1077" s="483" t="s">
        <v>1777</v>
      </c>
      <c r="C1077" s="483" t="s">
        <v>447</v>
      </c>
      <c r="D1077" s="483" t="s">
        <v>570</v>
      </c>
      <c r="E1077" s="483" t="s">
        <v>6177</v>
      </c>
      <c r="F1077" s="483" t="s">
        <v>5226</v>
      </c>
      <c r="G1077" s="483" t="s">
        <v>3376</v>
      </c>
      <c r="H1077" s="483" t="s">
        <v>4950</v>
      </c>
      <c r="I1077" s="483" t="s">
        <v>6256</v>
      </c>
      <c r="J1077" s="483" t="s">
        <v>6009</v>
      </c>
      <c r="K1077" s="483" t="s">
        <v>6010</v>
      </c>
    </row>
    <row r="1078" spans="1:11" ht="15" x14ac:dyDescent="0.25">
      <c r="A1078" s="482">
        <v>10143</v>
      </c>
      <c r="B1078" s="483" t="s">
        <v>1708</v>
      </c>
      <c r="C1078" s="483" t="s">
        <v>3875</v>
      </c>
      <c r="D1078" s="483" t="s">
        <v>69</v>
      </c>
      <c r="E1078" s="483" t="s">
        <v>6176</v>
      </c>
      <c r="F1078" s="483" t="s">
        <v>5225</v>
      </c>
      <c r="G1078" s="483" t="s">
        <v>4759</v>
      </c>
      <c r="H1078" s="483" t="s">
        <v>65</v>
      </c>
      <c r="I1078" s="483" t="s">
        <v>65</v>
      </c>
      <c r="J1078" s="483" t="s">
        <v>6008</v>
      </c>
      <c r="K1078" s="483" t="s">
        <v>6007</v>
      </c>
    </row>
    <row r="1079" spans="1:11" ht="15" x14ac:dyDescent="0.25">
      <c r="A1079" s="482">
        <v>10145</v>
      </c>
      <c r="B1079" s="483" t="s">
        <v>1093</v>
      </c>
      <c r="C1079" s="483" t="s">
        <v>1096</v>
      </c>
      <c r="D1079" s="483" t="s">
        <v>972</v>
      </c>
      <c r="E1079" s="483" t="s">
        <v>6174</v>
      </c>
      <c r="F1079" s="483" t="s">
        <v>5223</v>
      </c>
      <c r="G1079" s="483" t="s">
        <v>3376</v>
      </c>
      <c r="H1079" s="483" t="s">
        <v>4959</v>
      </c>
      <c r="I1079" s="483" t="s">
        <v>3425</v>
      </c>
      <c r="J1079" s="483" t="s">
        <v>6005</v>
      </c>
      <c r="K1079" s="483" t="s">
        <v>6010</v>
      </c>
    </row>
    <row r="1080" spans="1:11" ht="15" x14ac:dyDescent="0.25">
      <c r="A1080" s="482">
        <v>10147</v>
      </c>
      <c r="B1080" s="483" t="s">
        <v>2666</v>
      </c>
      <c r="C1080" s="483" t="s">
        <v>1141</v>
      </c>
      <c r="D1080" s="483" t="s">
        <v>544</v>
      </c>
      <c r="E1080" s="483" t="s">
        <v>6176</v>
      </c>
      <c r="F1080" s="483" t="s">
        <v>5225</v>
      </c>
      <c r="G1080" s="483" t="s">
        <v>3376</v>
      </c>
      <c r="H1080" s="483" t="s">
        <v>122</v>
      </c>
      <c r="I1080" s="483" t="s">
        <v>122</v>
      </c>
      <c r="J1080" s="483" t="s">
        <v>6008</v>
      </c>
      <c r="K1080" s="483" t="s">
        <v>6010</v>
      </c>
    </row>
    <row r="1081" spans="1:11" ht="15" x14ac:dyDescent="0.25">
      <c r="A1081" s="482">
        <v>10148</v>
      </c>
      <c r="B1081" s="483" t="s">
        <v>1641</v>
      </c>
      <c r="C1081" s="483" t="s">
        <v>1642</v>
      </c>
      <c r="D1081" s="483" t="s">
        <v>2098</v>
      </c>
      <c r="E1081" s="483" t="s">
        <v>6175</v>
      </c>
      <c r="F1081" s="483" t="s">
        <v>5224</v>
      </c>
      <c r="G1081" s="483" t="s">
        <v>3376</v>
      </c>
      <c r="H1081" s="483" t="s">
        <v>4955</v>
      </c>
      <c r="I1081" s="483" t="s">
        <v>152</v>
      </c>
      <c r="J1081" s="483" t="s">
        <v>6014</v>
      </c>
      <c r="K1081" s="483" t="s">
        <v>6010</v>
      </c>
    </row>
    <row r="1082" spans="1:11" ht="15" x14ac:dyDescent="0.25">
      <c r="A1082" s="482">
        <v>10149</v>
      </c>
      <c r="B1082" s="483" t="s">
        <v>2104</v>
      </c>
      <c r="C1082" s="483" t="s">
        <v>2105</v>
      </c>
      <c r="D1082" s="483" t="s">
        <v>103</v>
      </c>
      <c r="E1082" s="483" t="s">
        <v>6175</v>
      </c>
      <c r="F1082" s="483" t="s">
        <v>5224</v>
      </c>
      <c r="G1082" s="483" t="s">
        <v>4759</v>
      </c>
      <c r="H1082" s="483" t="s">
        <v>4947</v>
      </c>
      <c r="I1082" s="483" t="s">
        <v>84</v>
      </c>
      <c r="J1082" s="483" t="s">
        <v>6014</v>
      </c>
      <c r="K1082" s="483" t="s">
        <v>6007</v>
      </c>
    </row>
    <row r="1083" spans="1:11" ht="15" x14ac:dyDescent="0.25">
      <c r="A1083" s="482">
        <v>10155</v>
      </c>
      <c r="B1083" s="483" t="s">
        <v>5427</v>
      </c>
      <c r="C1083" s="483" t="s">
        <v>5428</v>
      </c>
      <c r="D1083" s="483" t="s">
        <v>103</v>
      </c>
      <c r="E1083" s="483" t="s">
        <v>6175</v>
      </c>
      <c r="F1083" s="483" t="s">
        <v>5224</v>
      </c>
      <c r="G1083" s="483" t="s">
        <v>4759</v>
      </c>
      <c r="H1083" s="483" t="s">
        <v>4947</v>
      </c>
      <c r="I1083" s="483" t="s">
        <v>61</v>
      </c>
      <c r="J1083" s="483" t="s">
        <v>6014</v>
      </c>
      <c r="K1083" s="483" t="s">
        <v>6007</v>
      </c>
    </row>
    <row r="1084" spans="1:11" ht="15" x14ac:dyDescent="0.25">
      <c r="A1084" s="482">
        <v>10173</v>
      </c>
      <c r="B1084" s="483" t="s">
        <v>1310</v>
      </c>
      <c r="C1084" s="483" t="s">
        <v>1311</v>
      </c>
      <c r="D1084" s="483" t="s">
        <v>103</v>
      </c>
      <c r="E1084" s="483" t="s">
        <v>6175</v>
      </c>
      <c r="F1084" s="483" t="s">
        <v>5224</v>
      </c>
      <c r="G1084" s="483" t="s">
        <v>4759</v>
      </c>
      <c r="H1084" s="483" t="s">
        <v>65</v>
      </c>
      <c r="I1084" s="483" t="s">
        <v>65</v>
      </c>
      <c r="J1084" s="483" t="s">
        <v>6014</v>
      </c>
      <c r="K1084" s="483" t="s">
        <v>6007</v>
      </c>
    </row>
    <row r="1085" spans="1:11" ht="15" x14ac:dyDescent="0.25">
      <c r="A1085" s="482">
        <v>10176</v>
      </c>
      <c r="B1085" s="483" t="s">
        <v>2191</v>
      </c>
      <c r="C1085" s="483" t="s">
        <v>2192</v>
      </c>
      <c r="D1085" s="483" t="s">
        <v>2098</v>
      </c>
      <c r="E1085" s="483" t="s">
        <v>6175</v>
      </c>
      <c r="F1085" s="483" t="s">
        <v>5224</v>
      </c>
      <c r="G1085" s="483" t="s">
        <v>4759</v>
      </c>
      <c r="H1085" s="483" t="s">
        <v>4947</v>
      </c>
      <c r="I1085" s="483" t="s">
        <v>836</v>
      </c>
      <c r="J1085" s="483" t="s">
        <v>6014</v>
      </c>
      <c r="K1085" s="483" t="s">
        <v>6007</v>
      </c>
    </row>
    <row r="1086" spans="1:11" ht="15" x14ac:dyDescent="0.25">
      <c r="A1086" s="482">
        <v>10177</v>
      </c>
      <c r="B1086" s="483" t="s">
        <v>3877</v>
      </c>
      <c r="C1086" s="483" t="s">
        <v>3878</v>
      </c>
      <c r="D1086" s="483" t="s">
        <v>972</v>
      </c>
      <c r="E1086" s="483" t="s">
        <v>6174</v>
      </c>
      <c r="F1086" s="483" t="s">
        <v>5223</v>
      </c>
      <c r="G1086" s="483" t="s">
        <v>4761</v>
      </c>
      <c r="H1086" s="483" t="s">
        <v>1689</v>
      </c>
      <c r="I1086" s="483" t="s">
        <v>5160</v>
      </c>
      <c r="J1086" s="483" t="s">
        <v>6005</v>
      </c>
      <c r="K1086" s="483" t="s">
        <v>6011</v>
      </c>
    </row>
    <row r="1087" spans="1:11" ht="15" x14ac:dyDescent="0.25">
      <c r="A1087" s="482">
        <v>10179</v>
      </c>
      <c r="B1087" s="483" t="s">
        <v>2352</v>
      </c>
      <c r="C1087" s="483" t="s">
        <v>435</v>
      </c>
      <c r="D1087" s="483" t="s">
        <v>103</v>
      </c>
      <c r="E1087" s="483" t="s">
        <v>6175</v>
      </c>
      <c r="F1087" s="483" t="s">
        <v>5224</v>
      </c>
      <c r="G1087" s="483" t="s">
        <v>4759</v>
      </c>
      <c r="H1087" s="483" t="s">
        <v>65</v>
      </c>
      <c r="I1087" s="483" t="s">
        <v>65</v>
      </c>
      <c r="J1087" s="483" t="s">
        <v>6014</v>
      </c>
      <c r="K1087" s="483" t="s">
        <v>6007</v>
      </c>
    </row>
    <row r="1088" spans="1:11" ht="15" x14ac:dyDescent="0.25">
      <c r="A1088" s="482">
        <v>10187</v>
      </c>
      <c r="B1088" s="483" t="s">
        <v>6049</v>
      </c>
      <c r="C1088" s="483" t="s">
        <v>956</v>
      </c>
      <c r="D1088" s="483" t="s">
        <v>2098</v>
      </c>
      <c r="E1088" s="483" t="s">
        <v>6175</v>
      </c>
      <c r="F1088" s="483" t="s">
        <v>5224</v>
      </c>
      <c r="G1088" s="483" t="s">
        <v>4759</v>
      </c>
      <c r="H1088" s="483" t="s">
        <v>4947</v>
      </c>
      <c r="I1088" s="483" t="s">
        <v>3403</v>
      </c>
      <c r="J1088" s="483" t="s">
        <v>6014</v>
      </c>
      <c r="K1088" s="483" t="s">
        <v>6007</v>
      </c>
    </row>
    <row r="1089" spans="1:11" ht="15" x14ac:dyDescent="0.25">
      <c r="A1089" s="482">
        <v>10188</v>
      </c>
      <c r="B1089" s="483" t="s">
        <v>1872</v>
      </c>
      <c r="C1089" s="483" t="s">
        <v>6353</v>
      </c>
      <c r="D1089" s="483" t="s">
        <v>544</v>
      </c>
      <c r="E1089" s="483" t="s">
        <v>6176</v>
      </c>
      <c r="F1089" s="483" t="s">
        <v>5225</v>
      </c>
      <c r="G1089" s="483" t="s">
        <v>3376</v>
      </c>
      <c r="H1089" s="483" t="s">
        <v>122</v>
      </c>
      <c r="I1089" s="483" t="s">
        <v>122</v>
      </c>
      <c r="J1089" s="483" t="s">
        <v>6008</v>
      </c>
      <c r="K1089" s="483" t="s">
        <v>6010</v>
      </c>
    </row>
    <row r="1090" spans="1:11" ht="15" x14ac:dyDescent="0.25">
      <c r="A1090" s="482">
        <v>10189</v>
      </c>
      <c r="B1090" s="483" t="s">
        <v>130</v>
      </c>
      <c r="C1090" s="483" t="s">
        <v>131</v>
      </c>
      <c r="D1090" s="483" t="s">
        <v>972</v>
      </c>
      <c r="E1090" s="483" t="s">
        <v>6174</v>
      </c>
      <c r="F1090" s="483" t="s">
        <v>5223</v>
      </c>
      <c r="G1090" s="483" t="s">
        <v>4768</v>
      </c>
      <c r="H1090" s="483" t="s">
        <v>4946</v>
      </c>
      <c r="I1090" s="483" t="s">
        <v>1723</v>
      </c>
      <c r="J1090" s="483" t="s">
        <v>6005</v>
      </c>
      <c r="K1090" s="483" t="s">
        <v>416</v>
      </c>
    </row>
    <row r="1091" spans="1:11" ht="15" x14ac:dyDescent="0.25">
      <c r="A1091" s="482">
        <v>10192</v>
      </c>
      <c r="B1091" s="483" t="s">
        <v>1512</v>
      </c>
      <c r="C1091" s="483" t="s">
        <v>3879</v>
      </c>
      <c r="D1091" s="483" t="s">
        <v>4817</v>
      </c>
      <c r="E1091" s="483" t="s">
        <v>6178</v>
      </c>
      <c r="F1091" s="483" t="s">
        <v>5227</v>
      </c>
      <c r="G1091" s="483" t="s">
        <v>4761</v>
      </c>
      <c r="H1091" s="483" t="s">
        <v>1689</v>
      </c>
      <c r="I1091" s="483" t="s">
        <v>4873</v>
      </c>
      <c r="J1091" s="483" t="s">
        <v>6016</v>
      </c>
      <c r="K1091" s="483" t="s">
        <v>6011</v>
      </c>
    </row>
    <row r="1092" spans="1:11" ht="15" x14ac:dyDescent="0.25">
      <c r="A1092" s="482">
        <v>10194</v>
      </c>
      <c r="B1092" s="483" t="s">
        <v>969</v>
      </c>
      <c r="C1092" s="483" t="s">
        <v>970</v>
      </c>
      <c r="D1092" s="483" t="s">
        <v>2416</v>
      </c>
      <c r="E1092" s="483" t="s">
        <v>6174</v>
      </c>
      <c r="F1092" s="483" t="s">
        <v>5223</v>
      </c>
      <c r="G1092" s="483" t="s">
        <v>4759</v>
      </c>
      <c r="H1092" s="483" t="s">
        <v>4953</v>
      </c>
      <c r="I1092" s="483" t="s">
        <v>5783</v>
      </c>
      <c r="J1092" s="483" t="s">
        <v>6005</v>
      </c>
      <c r="K1092" s="483" t="s">
        <v>6007</v>
      </c>
    </row>
    <row r="1093" spans="1:11" ht="15" x14ac:dyDescent="0.25">
      <c r="A1093" s="482">
        <v>10195</v>
      </c>
      <c r="B1093" s="483" t="s">
        <v>594</v>
      </c>
      <c r="C1093" s="483" t="s">
        <v>2317</v>
      </c>
      <c r="D1093" s="483" t="s">
        <v>64</v>
      </c>
      <c r="E1093" s="483" t="s">
        <v>6174</v>
      </c>
      <c r="F1093" s="483" t="s">
        <v>5223</v>
      </c>
      <c r="G1093" s="483" t="s">
        <v>3376</v>
      </c>
      <c r="H1093" s="483" t="s">
        <v>4959</v>
      </c>
      <c r="I1093" s="483" t="s">
        <v>3425</v>
      </c>
      <c r="J1093" s="483" t="s">
        <v>6005</v>
      </c>
      <c r="K1093" s="483" t="s">
        <v>6010</v>
      </c>
    </row>
    <row r="1094" spans="1:11" ht="15" x14ac:dyDescent="0.25">
      <c r="A1094" s="482">
        <v>10197</v>
      </c>
      <c r="B1094" s="483" t="s">
        <v>1128</v>
      </c>
      <c r="C1094" s="483" t="s">
        <v>3461</v>
      </c>
      <c r="D1094" s="483" t="s">
        <v>103</v>
      </c>
      <c r="E1094" s="483" t="s">
        <v>6175</v>
      </c>
      <c r="F1094" s="483" t="s">
        <v>5224</v>
      </c>
      <c r="G1094" s="483" t="s">
        <v>4759</v>
      </c>
      <c r="H1094" s="483" t="s">
        <v>4947</v>
      </c>
      <c r="I1094" s="483" t="s">
        <v>61</v>
      </c>
      <c r="J1094" s="483" t="s">
        <v>6014</v>
      </c>
      <c r="K1094" s="483" t="s">
        <v>6007</v>
      </c>
    </row>
    <row r="1095" spans="1:11" ht="15" x14ac:dyDescent="0.25">
      <c r="A1095" s="482">
        <v>10211</v>
      </c>
      <c r="B1095" s="483" t="s">
        <v>3324</v>
      </c>
      <c r="C1095" s="483" t="s">
        <v>336</v>
      </c>
      <c r="D1095" s="483" t="s">
        <v>641</v>
      </c>
      <c r="E1095" s="483" t="s">
        <v>6176</v>
      </c>
      <c r="F1095" s="483" t="s">
        <v>5225</v>
      </c>
      <c r="G1095" s="483" t="s">
        <v>3376</v>
      </c>
      <c r="H1095" s="483" t="s">
        <v>209</v>
      </c>
      <c r="I1095" s="483" t="s">
        <v>209</v>
      </c>
      <c r="J1095" s="483" t="s">
        <v>6008</v>
      </c>
      <c r="K1095" s="483" t="s">
        <v>6010</v>
      </c>
    </row>
    <row r="1096" spans="1:11" ht="15" x14ac:dyDescent="0.25">
      <c r="A1096" s="482">
        <v>10216</v>
      </c>
      <c r="B1096" s="483" t="s">
        <v>3880</v>
      </c>
      <c r="C1096" s="483" t="s">
        <v>3727</v>
      </c>
      <c r="D1096" s="483" t="s">
        <v>2416</v>
      </c>
      <c r="E1096" s="483" t="s">
        <v>6174</v>
      </c>
      <c r="F1096" s="483" t="s">
        <v>5223</v>
      </c>
      <c r="G1096" s="483" t="s">
        <v>4760</v>
      </c>
      <c r="H1096" s="483" t="s">
        <v>4946</v>
      </c>
      <c r="I1096" s="483" t="s">
        <v>4845</v>
      </c>
      <c r="J1096" s="483" t="s">
        <v>6005</v>
      </c>
      <c r="K1096" s="483" t="s">
        <v>6015</v>
      </c>
    </row>
    <row r="1097" spans="1:11" ht="15" x14ac:dyDescent="0.25">
      <c r="A1097" s="482">
        <v>10220</v>
      </c>
      <c r="B1097" s="483" t="s">
        <v>6302</v>
      </c>
      <c r="C1097" s="483" t="s">
        <v>6303</v>
      </c>
      <c r="D1097" s="483" t="s">
        <v>517</v>
      </c>
      <c r="E1097" s="483" t="s">
        <v>6174</v>
      </c>
      <c r="F1097" s="483" t="s">
        <v>5223</v>
      </c>
      <c r="G1097" s="483" t="s">
        <v>3376</v>
      </c>
      <c r="H1097" s="483" t="s">
        <v>4959</v>
      </c>
      <c r="I1097" s="483" t="s">
        <v>3425</v>
      </c>
      <c r="J1097" s="483" t="s">
        <v>6005</v>
      </c>
      <c r="K1097" s="483" t="s">
        <v>6010</v>
      </c>
    </row>
    <row r="1098" spans="1:11" ht="15" x14ac:dyDescent="0.25">
      <c r="A1098" s="482">
        <v>10233</v>
      </c>
      <c r="B1098" s="483" t="s">
        <v>1186</v>
      </c>
      <c r="C1098" s="483" t="s">
        <v>1187</v>
      </c>
      <c r="D1098" s="483" t="s">
        <v>2416</v>
      </c>
      <c r="E1098" s="483" t="s">
        <v>6174</v>
      </c>
      <c r="F1098" s="483" t="s">
        <v>5223</v>
      </c>
      <c r="G1098" s="483" t="s">
        <v>3376</v>
      </c>
      <c r="H1098" s="483" t="s">
        <v>4973</v>
      </c>
      <c r="I1098" s="483" t="s">
        <v>171</v>
      </c>
      <c r="J1098" s="483" t="s">
        <v>6005</v>
      </c>
      <c r="K1098" s="483" t="s">
        <v>6010</v>
      </c>
    </row>
    <row r="1099" spans="1:11" ht="15" x14ac:dyDescent="0.25">
      <c r="A1099" s="482">
        <v>10240</v>
      </c>
      <c r="B1099" s="483" t="s">
        <v>2060</v>
      </c>
      <c r="C1099" s="483" t="s">
        <v>2061</v>
      </c>
      <c r="D1099" s="483" t="s">
        <v>3395</v>
      </c>
      <c r="E1099" s="483" t="s">
        <v>6181</v>
      </c>
      <c r="F1099" s="483" t="s">
        <v>5230</v>
      </c>
      <c r="G1099" s="483" t="s">
        <v>3376</v>
      </c>
      <c r="H1099" s="483" t="s">
        <v>209</v>
      </c>
      <c r="I1099" s="483" t="s">
        <v>209</v>
      </c>
      <c r="J1099" s="483" t="s">
        <v>6016</v>
      </c>
      <c r="K1099" s="483" t="s">
        <v>6010</v>
      </c>
    </row>
    <row r="1100" spans="1:11" ht="15" x14ac:dyDescent="0.25">
      <c r="A1100" s="482">
        <v>10245</v>
      </c>
      <c r="B1100" s="483" t="s">
        <v>2371</v>
      </c>
      <c r="C1100" s="483" t="s">
        <v>2372</v>
      </c>
      <c r="D1100" s="483" t="s">
        <v>103</v>
      </c>
      <c r="E1100" s="483" t="s">
        <v>6175</v>
      </c>
      <c r="F1100" s="483" t="s">
        <v>5224</v>
      </c>
      <c r="G1100" s="483" t="s">
        <v>4759</v>
      </c>
      <c r="H1100" s="483" t="s">
        <v>4947</v>
      </c>
      <c r="I1100" s="483" t="s">
        <v>84</v>
      </c>
      <c r="J1100" s="483" t="s">
        <v>6014</v>
      </c>
      <c r="K1100" s="483" t="s">
        <v>6007</v>
      </c>
    </row>
    <row r="1101" spans="1:11" ht="15" x14ac:dyDescent="0.25">
      <c r="A1101" s="482">
        <v>10252</v>
      </c>
      <c r="B1101" s="483" t="s">
        <v>3882</v>
      </c>
      <c r="C1101" s="483" t="s">
        <v>3883</v>
      </c>
      <c r="D1101" s="483" t="s">
        <v>4874</v>
      </c>
      <c r="E1101" s="483" t="s">
        <v>6174</v>
      </c>
      <c r="F1101" s="483" t="s">
        <v>5223</v>
      </c>
      <c r="G1101" s="483" t="s">
        <v>5264</v>
      </c>
      <c r="H1101" s="483" t="s">
        <v>4968</v>
      </c>
      <c r="I1101" s="483" t="s">
        <v>3428</v>
      </c>
      <c r="J1101" s="483" t="s">
        <v>6005</v>
      </c>
      <c r="K1101" s="483" t="s">
        <v>6018</v>
      </c>
    </row>
    <row r="1102" spans="1:11" ht="15" x14ac:dyDescent="0.25">
      <c r="A1102" s="482">
        <v>10275</v>
      </c>
      <c r="B1102" s="483" t="s">
        <v>859</v>
      </c>
      <c r="C1102" s="483" t="s">
        <v>862</v>
      </c>
      <c r="D1102" s="483" t="s">
        <v>1087</v>
      </c>
      <c r="E1102" s="483" t="s">
        <v>6175</v>
      </c>
      <c r="F1102" s="483" t="s">
        <v>5224</v>
      </c>
      <c r="G1102" s="483" t="s">
        <v>4759</v>
      </c>
      <c r="H1102" s="483" t="s">
        <v>65</v>
      </c>
      <c r="I1102" s="483" t="s">
        <v>65</v>
      </c>
      <c r="J1102" s="483" t="s">
        <v>6014</v>
      </c>
      <c r="K1102" s="483" t="s">
        <v>6007</v>
      </c>
    </row>
    <row r="1103" spans="1:11" ht="15" x14ac:dyDescent="0.25">
      <c r="A1103" s="482">
        <v>10278</v>
      </c>
      <c r="B1103" s="483" t="s">
        <v>1730</v>
      </c>
      <c r="C1103" s="483" t="s">
        <v>1096</v>
      </c>
      <c r="D1103" s="483" t="s">
        <v>103</v>
      </c>
      <c r="E1103" s="483" t="s">
        <v>6175</v>
      </c>
      <c r="F1103" s="483" t="s">
        <v>5224</v>
      </c>
      <c r="G1103" s="483" t="s">
        <v>4759</v>
      </c>
      <c r="H1103" s="483" t="s">
        <v>4947</v>
      </c>
      <c r="I1103" s="483" t="s">
        <v>43</v>
      </c>
      <c r="J1103" s="483" t="s">
        <v>6014</v>
      </c>
      <c r="K1103" s="483" t="s">
        <v>6007</v>
      </c>
    </row>
    <row r="1104" spans="1:11" ht="15" x14ac:dyDescent="0.25">
      <c r="A1104" s="482">
        <v>10301</v>
      </c>
      <c r="B1104" s="483" t="s">
        <v>2733</v>
      </c>
      <c r="C1104" s="483" t="s">
        <v>435</v>
      </c>
      <c r="D1104" s="483" t="s">
        <v>103</v>
      </c>
      <c r="E1104" s="483" t="s">
        <v>6175</v>
      </c>
      <c r="F1104" s="483" t="s">
        <v>5224</v>
      </c>
      <c r="G1104" s="483" t="s">
        <v>4759</v>
      </c>
      <c r="H1104" s="483" t="s">
        <v>4972</v>
      </c>
      <c r="I1104" s="483" t="s">
        <v>3469</v>
      </c>
      <c r="J1104" s="483" t="s">
        <v>6014</v>
      </c>
      <c r="K1104" s="483" t="s">
        <v>6007</v>
      </c>
    </row>
    <row r="1105" spans="1:11" ht="15" x14ac:dyDescent="0.25">
      <c r="A1105" s="482">
        <v>10306</v>
      </c>
      <c r="B1105" s="483" t="s">
        <v>561</v>
      </c>
      <c r="C1105" s="483" t="s">
        <v>1040</v>
      </c>
      <c r="D1105" s="483" t="s">
        <v>4871</v>
      </c>
      <c r="E1105" s="483" t="s">
        <v>6182</v>
      </c>
      <c r="F1105" s="483" t="s">
        <v>5231</v>
      </c>
      <c r="G1105" s="483" t="s">
        <v>4761</v>
      </c>
      <c r="H1105" s="483" t="s">
        <v>1689</v>
      </c>
      <c r="I1105" s="483" t="s">
        <v>4875</v>
      </c>
      <c r="J1105" s="483" t="s">
        <v>6016</v>
      </c>
      <c r="K1105" s="483" t="s">
        <v>6011</v>
      </c>
    </row>
    <row r="1106" spans="1:11" ht="15" x14ac:dyDescent="0.25">
      <c r="A1106" s="482">
        <v>10307</v>
      </c>
      <c r="B1106" s="483" t="s">
        <v>807</v>
      </c>
      <c r="C1106" s="483" t="s">
        <v>808</v>
      </c>
      <c r="D1106" s="483" t="s">
        <v>54</v>
      </c>
      <c r="E1106" s="483" t="s">
        <v>6176</v>
      </c>
      <c r="F1106" s="483" t="s">
        <v>5225</v>
      </c>
      <c r="G1106" s="483" t="s">
        <v>4765</v>
      </c>
      <c r="H1106" s="483" t="s">
        <v>4982</v>
      </c>
      <c r="I1106" s="483" t="s">
        <v>2308</v>
      </c>
      <c r="J1106" s="483" t="s">
        <v>6008</v>
      </c>
      <c r="K1106" s="483" t="s">
        <v>706</v>
      </c>
    </row>
    <row r="1107" spans="1:11" ht="15" x14ac:dyDescent="0.25">
      <c r="A1107" s="482">
        <v>10310</v>
      </c>
      <c r="B1107" s="483" t="s">
        <v>3884</v>
      </c>
      <c r="C1107" s="483" t="s">
        <v>3885</v>
      </c>
      <c r="D1107" s="483" t="s">
        <v>875</v>
      </c>
      <c r="E1107" s="483" t="s">
        <v>6174</v>
      </c>
      <c r="F1107" s="483" t="s">
        <v>5223</v>
      </c>
      <c r="G1107" s="483" t="s">
        <v>5264</v>
      </c>
      <c r="H1107" s="483" t="s">
        <v>4968</v>
      </c>
      <c r="I1107" s="483" t="s">
        <v>3428</v>
      </c>
      <c r="J1107" s="483" t="s">
        <v>6005</v>
      </c>
      <c r="K1107" s="483" t="s">
        <v>6018</v>
      </c>
    </row>
    <row r="1108" spans="1:11" ht="15" x14ac:dyDescent="0.25">
      <c r="A1108" s="482">
        <v>10315</v>
      </c>
      <c r="B1108" s="483" t="s">
        <v>2111</v>
      </c>
      <c r="C1108" s="483" t="s">
        <v>2112</v>
      </c>
      <c r="D1108" s="483" t="s">
        <v>69</v>
      </c>
      <c r="E1108" s="483" t="s">
        <v>6176</v>
      </c>
      <c r="F1108" s="483" t="s">
        <v>5225</v>
      </c>
      <c r="G1108" s="483" t="s">
        <v>3376</v>
      </c>
      <c r="H1108" s="483" t="s">
        <v>4955</v>
      </c>
      <c r="I1108" s="483" t="s">
        <v>152</v>
      </c>
      <c r="J1108" s="483" t="s">
        <v>6008</v>
      </c>
      <c r="K1108" s="483" t="s">
        <v>6010</v>
      </c>
    </row>
    <row r="1109" spans="1:11" ht="15" x14ac:dyDescent="0.25">
      <c r="A1109" s="482">
        <v>10325</v>
      </c>
      <c r="B1109" s="483" t="s">
        <v>2827</v>
      </c>
      <c r="C1109" s="483" t="s">
        <v>2828</v>
      </c>
      <c r="D1109" s="483" t="s">
        <v>64</v>
      </c>
      <c r="E1109" s="483" t="s">
        <v>6174</v>
      </c>
      <c r="F1109" s="483" t="s">
        <v>5223</v>
      </c>
      <c r="G1109" s="483" t="s">
        <v>3376</v>
      </c>
      <c r="H1109" s="483" t="s">
        <v>4959</v>
      </c>
      <c r="I1109" s="483" t="s">
        <v>1855</v>
      </c>
      <c r="J1109" s="483" t="s">
        <v>6005</v>
      </c>
      <c r="K1109" s="483" t="s">
        <v>6010</v>
      </c>
    </row>
    <row r="1110" spans="1:11" ht="15" x14ac:dyDescent="0.25">
      <c r="A1110" s="482">
        <v>10327</v>
      </c>
      <c r="B1110" s="483" t="s">
        <v>428</v>
      </c>
      <c r="C1110" s="483" t="s">
        <v>429</v>
      </c>
      <c r="D1110" s="483" t="s">
        <v>1867</v>
      </c>
      <c r="E1110" s="483" t="s">
        <v>6177</v>
      </c>
      <c r="F1110" s="483" t="s">
        <v>5226</v>
      </c>
      <c r="G1110" s="483" t="s">
        <v>3376</v>
      </c>
      <c r="H1110" s="483" t="s">
        <v>122</v>
      </c>
      <c r="I1110" s="483" t="s">
        <v>3399</v>
      </c>
      <c r="J1110" s="483" t="s">
        <v>6009</v>
      </c>
      <c r="K1110" s="483" t="s">
        <v>6010</v>
      </c>
    </row>
    <row r="1111" spans="1:11" ht="15" x14ac:dyDescent="0.25">
      <c r="A1111" s="482">
        <v>10335</v>
      </c>
      <c r="B1111" s="483" t="s">
        <v>1568</v>
      </c>
      <c r="C1111" s="483" t="s">
        <v>1698</v>
      </c>
      <c r="D1111" s="483" t="s">
        <v>4876</v>
      </c>
      <c r="E1111" s="483" t="s">
        <v>6180</v>
      </c>
      <c r="F1111" s="483" t="s">
        <v>5229</v>
      </c>
      <c r="G1111" s="483" t="s">
        <v>4759</v>
      </c>
      <c r="H1111" s="483" t="s">
        <v>4953</v>
      </c>
      <c r="I1111" s="483" t="s">
        <v>174</v>
      </c>
      <c r="J1111" s="483" t="s">
        <v>6016</v>
      </c>
      <c r="K1111" s="483" t="s">
        <v>6007</v>
      </c>
    </row>
    <row r="1112" spans="1:11" ht="15" x14ac:dyDescent="0.25">
      <c r="A1112" s="482">
        <v>10336</v>
      </c>
      <c r="B1112" s="483" t="s">
        <v>3886</v>
      </c>
      <c r="C1112" s="483" t="s">
        <v>3887</v>
      </c>
      <c r="D1112" s="483" t="s">
        <v>2416</v>
      </c>
      <c r="E1112" s="483" t="s">
        <v>6174</v>
      </c>
      <c r="F1112" s="483" t="s">
        <v>5223</v>
      </c>
      <c r="G1112" s="483" t="s">
        <v>4760</v>
      </c>
      <c r="H1112" s="483" t="s">
        <v>4946</v>
      </c>
      <c r="I1112" s="483" t="s">
        <v>4845</v>
      </c>
      <c r="J1112" s="483" t="s">
        <v>6005</v>
      </c>
      <c r="K1112" s="483" t="s">
        <v>6015</v>
      </c>
    </row>
    <row r="1113" spans="1:11" ht="15" x14ac:dyDescent="0.25">
      <c r="A1113" s="482">
        <v>10339</v>
      </c>
      <c r="B1113" s="483" t="s">
        <v>3888</v>
      </c>
      <c r="C1113" s="483" t="s">
        <v>1359</v>
      </c>
      <c r="D1113" s="483" t="s">
        <v>4795</v>
      </c>
      <c r="E1113" s="483" t="s">
        <v>6178</v>
      </c>
      <c r="F1113" s="483" t="s">
        <v>5227</v>
      </c>
      <c r="G1113" s="483" t="s">
        <v>4761</v>
      </c>
      <c r="H1113" s="483" t="s">
        <v>4961</v>
      </c>
      <c r="I1113" s="483" t="s">
        <v>3402</v>
      </c>
      <c r="J1113" s="483" t="s">
        <v>6005</v>
      </c>
      <c r="K1113" s="483" t="s">
        <v>6011</v>
      </c>
    </row>
    <row r="1114" spans="1:11" ht="15" x14ac:dyDescent="0.25">
      <c r="A1114" s="482">
        <v>10343</v>
      </c>
      <c r="B1114" s="483" t="s">
        <v>2478</v>
      </c>
      <c r="C1114" s="483" t="s">
        <v>2479</v>
      </c>
      <c r="D1114" s="483" t="s">
        <v>103</v>
      </c>
      <c r="E1114" s="483" t="s">
        <v>6175</v>
      </c>
      <c r="F1114" s="483" t="s">
        <v>5224</v>
      </c>
      <c r="G1114" s="483" t="s">
        <v>4759</v>
      </c>
      <c r="H1114" s="483" t="s">
        <v>4947</v>
      </c>
      <c r="I1114" s="483" t="s">
        <v>3403</v>
      </c>
      <c r="J1114" s="483" t="s">
        <v>6014</v>
      </c>
      <c r="K1114" s="483" t="s">
        <v>6007</v>
      </c>
    </row>
    <row r="1115" spans="1:11" ht="15" x14ac:dyDescent="0.25">
      <c r="A1115" s="482">
        <v>10344</v>
      </c>
      <c r="B1115" s="483" t="s">
        <v>406</v>
      </c>
      <c r="C1115" s="483" t="s">
        <v>408</v>
      </c>
      <c r="D1115" s="483" t="s">
        <v>3809</v>
      </c>
      <c r="E1115" s="483" t="s">
        <v>6177</v>
      </c>
      <c r="F1115" s="483" t="s">
        <v>5226</v>
      </c>
      <c r="G1115" s="483" t="s">
        <v>3376</v>
      </c>
      <c r="H1115" s="483" t="s">
        <v>122</v>
      </c>
      <c r="I1115" s="483" t="s">
        <v>122</v>
      </c>
      <c r="J1115" s="483" t="s">
        <v>6009</v>
      </c>
      <c r="K1115" s="483" t="s">
        <v>6010</v>
      </c>
    </row>
    <row r="1116" spans="1:11" ht="15" x14ac:dyDescent="0.25">
      <c r="A1116" s="482">
        <v>10349</v>
      </c>
      <c r="B1116" s="483" t="s">
        <v>4545</v>
      </c>
      <c r="C1116" s="483" t="s">
        <v>1141</v>
      </c>
      <c r="D1116" s="483" t="s">
        <v>882</v>
      </c>
      <c r="E1116" s="483" t="s">
        <v>6176</v>
      </c>
      <c r="F1116" s="483" t="s">
        <v>5225</v>
      </c>
      <c r="G1116" s="483" t="s">
        <v>3376</v>
      </c>
      <c r="H1116" s="483" t="s">
        <v>122</v>
      </c>
      <c r="I1116" s="483" t="s">
        <v>122</v>
      </c>
      <c r="J1116" s="483" t="s">
        <v>6008</v>
      </c>
      <c r="K1116" s="483" t="s">
        <v>6010</v>
      </c>
    </row>
    <row r="1117" spans="1:11" ht="15" x14ac:dyDescent="0.25">
      <c r="A1117" s="482">
        <v>10356</v>
      </c>
      <c r="B1117" s="483" t="s">
        <v>2284</v>
      </c>
      <c r="C1117" s="483" t="s">
        <v>2285</v>
      </c>
      <c r="D1117" s="483" t="s">
        <v>3390</v>
      </c>
      <c r="E1117" s="483" t="s">
        <v>6175</v>
      </c>
      <c r="F1117" s="483" t="s">
        <v>5224</v>
      </c>
      <c r="G1117" s="483" t="s">
        <v>3376</v>
      </c>
      <c r="H1117" s="483" t="s">
        <v>4955</v>
      </c>
      <c r="I1117" s="483" t="s">
        <v>3391</v>
      </c>
      <c r="J1117" s="483" t="s">
        <v>6014</v>
      </c>
      <c r="K1117" s="483" t="s">
        <v>6010</v>
      </c>
    </row>
    <row r="1118" spans="1:11" ht="15" x14ac:dyDescent="0.25">
      <c r="A1118" s="482">
        <v>10357</v>
      </c>
      <c r="B1118" s="483" t="s">
        <v>3890</v>
      </c>
      <c r="C1118" s="483" t="s">
        <v>3891</v>
      </c>
      <c r="D1118" s="483" t="s">
        <v>5904</v>
      </c>
      <c r="E1118" s="483" t="s">
        <v>6179</v>
      </c>
      <c r="F1118" s="483" t="s">
        <v>5228</v>
      </c>
      <c r="G1118" s="483" t="s">
        <v>5264</v>
      </c>
      <c r="H1118" s="483" t="s">
        <v>965</v>
      </c>
      <c r="I1118" s="483" t="s">
        <v>3758</v>
      </c>
      <c r="J1118" s="483" t="s">
        <v>6016</v>
      </c>
      <c r="K1118" s="483" t="s">
        <v>6018</v>
      </c>
    </row>
    <row r="1119" spans="1:11" ht="15" x14ac:dyDescent="0.25">
      <c r="A1119" s="482">
        <v>10360</v>
      </c>
      <c r="B1119" s="483" t="s">
        <v>608</v>
      </c>
      <c r="C1119" s="483" t="s">
        <v>440</v>
      </c>
      <c r="D1119" s="483" t="s">
        <v>72</v>
      </c>
      <c r="E1119" s="483" t="s">
        <v>6175</v>
      </c>
      <c r="F1119" s="483" t="s">
        <v>5224</v>
      </c>
      <c r="G1119" s="483" t="s">
        <v>3376</v>
      </c>
      <c r="H1119" s="483" t="s">
        <v>4955</v>
      </c>
      <c r="I1119" s="483" t="s">
        <v>3388</v>
      </c>
      <c r="J1119" s="483" t="s">
        <v>6014</v>
      </c>
      <c r="K1119" s="483" t="s">
        <v>6010</v>
      </c>
    </row>
    <row r="1120" spans="1:11" ht="15" x14ac:dyDescent="0.25">
      <c r="A1120" s="482">
        <v>10361</v>
      </c>
      <c r="B1120" s="483" t="s">
        <v>1823</v>
      </c>
      <c r="C1120" s="483" t="s">
        <v>810</v>
      </c>
      <c r="D1120" s="483" t="s">
        <v>3892</v>
      </c>
      <c r="E1120" s="483" t="s">
        <v>6176</v>
      </c>
      <c r="F1120" s="483" t="s">
        <v>5225</v>
      </c>
      <c r="G1120" s="483" t="s">
        <v>4765</v>
      </c>
      <c r="H1120" s="483" t="s">
        <v>913</v>
      </c>
      <c r="I1120" s="483" t="s">
        <v>3893</v>
      </c>
      <c r="J1120" s="483" t="s">
        <v>6008</v>
      </c>
      <c r="K1120" s="483" t="s">
        <v>706</v>
      </c>
    </row>
    <row r="1121" spans="1:11" ht="15" x14ac:dyDescent="0.25">
      <c r="A1121" s="482">
        <v>10362</v>
      </c>
      <c r="B1121" s="483" t="s">
        <v>905</v>
      </c>
      <c r="C1121" s="483" t="s">
        <v>1015</v>
      </c>
      <c r="D1121" s="483" t="s">
        <v>3775</v>
      </c>
      <c r="E1121" s="483" t="s">
        <v>6174</v>
      </c>
      <c r="F1121" s="483" t="s">
        <v>5223</v>
      </c>
      <c r="G1121" s="483" t="s">
        <v>5265</v>
      </c>
      <c r="H1121" s="483" t="s">
        <v>4946</v>
      </c>
      <c r="I1121" s="483" t="s">
        <v>3463</v>
      </c>
      <c r="J1121" s="483" t="s">
        <v>6005</v>
      </c>
      <c r="K1121" s="483" t="s">
        <v>6017</v>
      </c>
    </row>
    <row r="1122" spans="1:11" ht="15" x14ac:dyDescent="0.25">
      <c r="A1122" s="482">
        <v>10363</v>
      </c>
      <c r="B1122" s="483" t="s">
        <v>3894</v>
      </c>
      <c r="C1122" s="483" t="s">
        <v>3895</v>
      </c>
      <c r="D1122" s="483" t="s">
        <v>5530</v>
      </c>
      <c r="E1122" s="483" t="s">
        <v>6182</v>
      </c>
      <c r="F1122" s="483" t="s">
        <v>5231</v>
      </c>
      <c r="G1122" s="483" t="s">
        <v>4761</v>
      </c>
      <c r="H1122" s="483" t="s">
        <v>1689</v>
      </c>
      <c r="I1122" s="483" t="s">
        <v>4878</v>
      </c>
      <c r="J1122" s="483" t="s">
        <v>6016</v>
      </c>
      <c r="K1122" s="483" t="s">
        <v>6011</v>
      </c>
    </row>
    <row r="1123" spans="1:11" ht="15" x14ac:dyDescent="0.25">
      <c r="A1123" s="482">
        <v>10366</v>
      </c>
      <c r="B1123" s="483" t="s">
        <v>1754</v>
      </c>
      <c r="C1123" s="483" t="s">
        <v>1755</v>
      </c>
      <c r="D1123" s="483" t="s">
        <v>103</v>
      </c>
      <c r="E1123" s="483" t="s">
        <v>6175</v>
      </c>
      <c r="F1123" s="483" t="s">
        <v>5224</v>
      </c>
      <c r="G1123" s="483" t="s">
        <v>3376</v>
      </c>
      <c r="H1123" s="483" t="s">
        <v>616</v>
      </c>
      <c r="I1123" s="483" t="s">
        <v>3489</v>
      </c>
      <c r="J1123" s="483" t="s">
        <v>6014</v>
      </c>
      <c r="K1123" s="483" t="s">
        <v>6010</v>
      </c>
    </row>
    <row r="1124" spans="1:11" ht="15" x14ac:dyDescent="0.25">
      <c r="A1124" s="482">
        <v>10368</v>
      </c>
      <c r="B1124" s="483" t="s">
        <v>3896</v>
      </c>
      <c r="C1124" s="483" t="s">
        <v>686</v>
      </c>
      <c r="D1124" s="483" t="s">
        <v>103</v>
      </c>
      <c r="E1124" s="483" t="s">
        <v>6175</v>
      </c>
      <c r="F1124" s="483" t="s">
        <v>5224</v>
      </c>
      <c r="G1124" s="483" t="s">
        <v>4759</v>
      </c>
      <c r="H1124" s="483" t="s">
        <v>4947</v>
      </c>
      <c r="I1124" s="483" t="s">
        <v>3403</v>
      </c>
      <c r="J1124" s="483" t="s">
        <v>6014</v>
      </c>
      <c r="K1124" s="483" t="s">
        <v>6007</v>
      </c>
    </row>
    <row r="1125" spans="1:11" ht="15" x14ac:dyDescent="0.25">
      <c r="A1125" s="482">
        <v>10369</v>
      </c>
      <c r="B1125" s="483" t="s">
        <v>646</v>
      </c>
      <c r="C1125" s="483" t="s">
        <v>5905</v>
      </c>
      <c r="D1125" s="483" t="s">
        <v>103</v>
      </c>
      <c r="E1125" s="483" t="s">
        <v>6175</v>
      </c>
      <c r="F1125" s="483" t="s">
        <v>5224</v>
      </c>
      <c r="G1125" s="483" t="s">
        <v>4759</v>
      </c>
      <c r="H1125" s="483" t="s">
        <v>4947</v>
      </c>
      <c r="I1125" s="483" t="s">
        <v>43</v>
      </c>
      <c r="J1125" s="483" t="s">
        <v>6014</v>
      </c>
      <c r="K1125" s="483" t="s">
        <v>6007</v>
      </c>
    </row>
    <row r="1126" spans="1:11" ht="15" x14ac:dyDescent="0.25">
      <c r="A1126" s="482">
        <v>10371</v>
      </c>
      <c r="B1126" s="483" t="s">
        <v>2221</v>
      </c>
      <c r="C1126" s="483" t="s">
        <v>599</v>
      </c>
      <c r="D1126" s="483" t="s">
        <v>103</v>
      </c>
      <c r="E1126" s="483" t="s">
        <v>6175</v>
      </c>
      <c r="F1126" s="483" t="s">
        <v>5224</v>
      </c>
      <c r="G1126" s="483" t="s">
        <v>3376</v>
      </c>
      <c r="H1126" s="483" t="s">
        <v>4962</v>
      </c>
      <c r="I1126" s="483" t="s">
        <v>258</v>
      </c>
      <c r="J1126" s="483" t="s">
        <v>6014</v>
      </c>
      <c r="K1126" s="483" t="s">
        <v>6010</v>
      </c>
    </row>
    <row r="1127" spans="1:11" ht="15" x14ac:dyDescent="0.25">
      <c r="A1127" s="482">
        <v>10376</v>
      </c>
      <c r="B1127" s="483" t="s">
        <v>850</v>
      </c>
      <c r="C1127" s="483" t="s">
        <v>5906</v>
      </c>
      <c r="D1127" s="483" t="s">
        <v>2098</v>
      </c>
      <c r="E1127" s="483" t="s">
        <v>6175</v>
      </c>
      <c r="F1127" s="483" t="s">
        <v>5224</v>
      </c>
      <c r="G1127" s="483" t="s">
        <v>4759</v>
      </c>
      <c r="H1127" s="483" t="s">
        <v>4947</v>
      </c>
      <c r="I1127" s="483" t="s">
        <v>84</v>
      </c>
      <c r="J1127" s="483" t="s">
        <v>6014</v>
      </c>
      <c r="K1127" s="483" t="s">
        <v>6007</v>
      </c>
    </row>
    <row r="1128" spans="1:11" ht="15" x14ac:dyDescent="0.25">
      <c r="A1128" s="482">
        <v>10379</v>
      </c>
      <c r="B1128" s="483" t="s">
        <v>2125</v>
      </c>
      <c r="C1128" s="483" t="s">
        <v>433</v>
      </c>
      <c r="D1128" s="483" t="s">
        <v>3390</v>
      </c>
      <c r="E1128" s="483" t="s">
        <v>6175</v>
      </c>
      <c r="F1128" s="483" t="s">
        <v>5224</v>
      </c>
      <c r="G1128" s="483" t="s">
        <v>3376</v>
      </c>
      <c r="H1128" s="483" t="s">
        <v>4955</v>
      </c>
      <c r="I1128" s="483" t="s">
        <v>3391</v>
      </c>
      <c r="J1128" s="483" t="s">
        <v>6014</v>
      </c>
      <c r="K1128" s="483" t="s">
        <v>6010</v>
      </c>
    </row>
    <row r="1129" spans="1:11" ht="15" x14ac:dyDescent="0.25">
      <c r="A1129" s="482">
        <v>10386</v>
      </c>
      <c r="B1129" s="483" t="s">
        <v>3897</v>
      </c>
      <c r="C1129" s="483" t="s">
        <v>3898</v>
      </c>
      <c r="D1129" s="483" t="s">
        <v>2416</v>
      </c>
      <c r="E1129" s="483" t="s">
        <v>6178</v>
      </c>
      <c r="F1129" s="483" t="s">
        <v>5227</v>
      </c>
      <c r="G1129" s="483" t="s">
        <v>5265</v>
      </c>
      <c r="H1129" s="483" t="s">
        <v>4978</v>
      </c>
      <c r="I1129" s="483" t="s">
        <v>3596</v>
      </c>
      <c r="J1129" s="483" t="s">
        <v>6005</v>
      </c>
      <c r="K1129" s="483" t="s">
        <v>6017</v>
      </c>
    </row>
    <row r="1130" spans="1:11" ht="15" x14ac:dyDescent="0.25">
      <c r="A1130" s="482">
        <v>10393</v>
      </c>
      <c r="B1130" s="483" t="s">
        <v>948</v>
      </c>
      <c r="C1130" s="483" t="s">
        <v>3900</v>
      </c>
      <c r="D1130" s="483" t="s">
        <v>4879</v>
      </c>
      <c r="E1130" s="483" t="s">
        <v>6276</v>
      </c>
      <c r="F1130" s="483" t="s">
        <v>6277</v>
      </c>
      <c r="G1130" s="483" t="s">
        <v>4761</v>
      </c>
      <c r="H1130" s="483" t="s">
        <v>1689</v>
      </c>
      <c r="I1130" s="483" t="s">
        <v>1790</v>
      </c>
      <c r="J1130" s="483" t="s">
        <v>6016</v>
      </c>
      <c r="K1130" s="483" t="s">
        <v>6011</v>
      </c>
    </row>
    <row r="1131" spans="1:11" ht="15" x14ac:dyDescent="0.25">
      <c r="A1131" s="482">
        <v>10394</v>
      </c>
      <c r="B1131" s="483" t="s">
        <v>1671</v>
      </c>
      <c r="C1131" s="483" t="s">
        <v>599</v>
      </c>
      <c r="D1131" s="483" t="s">
        <v>103</v>
      </c>
      <c r="E1131" s="483" t="s">
        <v>6175</v>
      </c>
      <c r="F1131" s="483" t="s">
        <v>5224</v>
      </c>
      <c r="G1131" s="483" t="s">
        <v>4759</v>
      </c>
      <c r="H1131" s="483" t="s">
        <v>4947</v>
      </c>
      <c r="I1131" s="483" t="s">
        <v>61</v>
      </c>
      <c r="J1131" s="483" t="s">
        <v>6014</v>
      </c>
      <c r="K1131" s="483" t="s">
        <v>6007</v>
      </c>
    </row>
    <row r="1132" spans="1:11" ht="15" x14ac:dyDescent="0.25">
      <c r="A1132" s="482">
        <v>10396</v>
      </c>
      <c r="B1132" s="483" t="s">
        <v>3901</v>
      </c>
      <c r="C1132" s="483" t="s">
        <v>3902</v>
      </c>
      <c r="D1132" s="483" t="s">
        <v>4808</v>
      </c>
      <c r="E1132" s="483" t="s">
        <v>6178</v>
      </c>
      <c r="F1132" s="483" t="s">
        <v>5227</v>
      </c>
      <c r="G1132" s="483" t="s">
        <v>4761</v>
      </c>
      <c r="H1132" s="483" t="s">
        <v>1689</v>
      </c>
      <c r="I1132" s="483" t="s">
        <v>4880</v>
      </c>
      <c r="J1132" s="483" t="s">
        <v>6016</v>
      </c>
      <c r="K1132" s="483" t="s">
        <v>6011</v>
      </c>
    </row>
    <row r="1133" spans="1:11" ht="15" x14ac:dyDescent="0.25">
      <c r="A1133" s="482">
        <v>10408</v>
      </c>
      <c r="B1133" s="483" t="s">
        <v>2243</v>
      </c>
      <c r="C1133" s="483" t="s">
        <v>2244</v>
      </c>
      <c r="D1133" s="483" t="s">
        <v>3765</v>
      </c>
      <c r="E1133" s="483" t="s">
        <v>6177</v>
      </c>
      <c r="F1133" s="483" t="s">
        <v>5226</v>
      </c>
      <c r="G1133" s="483" t="s">
        <v>3376</v>
      </c>
      <c r="H1133" s="483" t="s">
        <v>4973</v>
      </c>
      <c r="I1133" s="483" t="s">
        <v>171</v>
      </c>
      <c r="J1133" s="483" t="s">
        <v>6009</v>
      </c>
      <c r="K1133" s="483" t="s">
        <v>6010</v>
      </c>
    </row>
    <row r="1134" spans="1:11" ht="15" x14ac:dyDescent="0.25">
      <c r="A1134" s="482">
        <v>10412</v>
      </c>
      <c r="B1134" s="483" t="s">
        <v>3903</v>
      </c>
      <c r="C1134" s="483" t="s">
        <v>3904</v>
      </c>
      <c r="D1134" s="483" t="s">
        <v>1847</v>
      </c>
      <c r="E1134" s="483" t="s">
        <v>6178</v>
      </c>
      <c r="F1134" s="483" t="s">
        <v>5227</v>
      </c>
      <c r="G1134" s="483" t="s">
        <v>4761</v>
      </c>
      <c r="H1134" s="483" t="s">
        <v>4961</v>
      </c>
      <c r="I1134" s="483" t="s">
        <v>6433</v>
      </c>
      <c r="J1134" s="483" t="s">
        <v>6016</v>
      </c>
      <c r="K1134" s="483" t="s">
        <v>6011</v>
      </c>
    </row>
    <row r="1135" spans="1:11" ht="15" x14ac:dyDescent="0.25">
      <c r="A1135" s="482">
        <v>10422</v>
      </c>
      <c r="B1135" s="483" t="s">
        <v>3905</v>
      </c>
      <c r="C1135" s="483" t="s">
        <v>833</v>
      </c>
      <c r="D1135" s="483" t="s">
        <v>103</v>
      </c>
      <c r="E1135" s="483" t="s">
        <v>6175</v>
      </c>
      <c r="F1135" s="483" t="s">
        <v>5224</v>
      </c>
      <c r="G1135" s="483" t="s">
        <v>4759</v>
      </c>
      <c r="H1135" s="483" t="s">
        <v>4947</v>
      </c>
      <c r="I1135" s="483" t="s">
        <v>61</v>
      </c>
      <c r="J1135" s="483" t="s">
        <v>6014</v>
      </c>
      <c r="K1135" s="483" t="s">
        <v>6007</v>
      </c>
    </row>
    <row r="1136" spans="1:11" ht="15" x14ac:dyDescent="0.25">
      <c r="A1136" s="482">
        <v>10423</v>
      </c>
      <c r="B1136" s="483" t="s">
        <v>2485</v>
      </c>
      <c r="C1136" s="483" t="s">
        <v>3906</v>
      </c>
      <c r="D1136" s="483" t="s">
        <v>103</v>
      </c>
      <c r="E1136" s="483" t="s">
        <v>6175</v>
      </c>
      <c r="F1136" s="483" t="s">
        <v>5224</v>
      </c>
      <c r="G1136" s="483" t="s">
        <v>4759</v>
      </c>
      <c r="H1136" s="483" t="s">
        <v>4947</v>
      </c>
      <c r="I1136" s="483" t="s">
        <v>836</v>
      </c>
      <c r="J1136" s="483" t="s">
        <v>6014</v>
      </c>
      <c r="K1136" s="483" t="s">
        <v>6007</v>
      </c>
    </row>
    <row r="1137" spans="1:11" ht="15" x14ac:dyDescent="0.25">
      <c r="A1137" s="482">
        <v>10429</v>
      </c>
      <c r="B1137" s="483" t="s">
        <v>1470</v>
      </c>
      <c r="C1137" s="483" t="s">
        <v>1472</v>
      </c>
      <c r="D1137" s="483" t="s">
        <v>103</v>
      </c>
      <c r="E1137" s="483" t="s">
        <v>6175</v>
      </c>
      <c r="F1137" s="483" t="s">
        <v>5224</v>
      </c>
      <c r="G1137" s="483" t="s">
        <v>4759</v>
      </c>
      <c r="H1137" s="483" t="s">
        <v>65</v>
      </c>
      <c r="I1137" s="483" t="s">
        <v>65</v>
      </c>
      <c r="J1137" s="483" t="s">
        <v>6014</v>
      </c>
      <c r="K1137" s="483" t="s">
        <v>6007</v>
      </c>
    </row>
    <row r="1138" spans="1:11" ht="15" x14ac:dyDescent="0.25">
      <c r="A1138" s="482">
        <v>10437</v>
      </c>
      <c r="B1138" s="483" t="s">
        <v>2305</v>
      </c>
      <c r="C1138" s="483" t="s">
        <v>5907</v>
      </c>
      <c r="D1138" s="483" t="s">
        <v>5588</v>
      </c>
      <c r="E1138" s="483" t="s">
        <v>6176</v>
      </c>
      <c r="F1138" s="483" t="s">
        <v>5225</v>
      </c>
      <c r="G1138" s="483" t="s">
        <v>5265</v>
      </c>
      <c r="H1138" s="483" t="s">
        <v>4981</v>
      </c>
      <c r="I1138" s="483" t="s">
        <v>1648</v>
      </c>
      <c r="J1138" s="483" t="s">
        <v>6008</v>
      </c>
      <c r="K1138" s="483" t="s">
        <v>6017</v>
      </c>
    </row>
    <row r="1139" spans="1:11" ht="15" x14ac:dyDescent="0.25">
      <c r="A1139" s="482">
        <v>10440</v>
      </c>
      <c r="B1139" s="483" t="s">
        <v>2775</v>
      </c>
      <c r="C1139" s="483" t="s">
        <v>2776</v>
      </c>
      <c r="D1139" s="483" t="s">
        <v>72</v>
      </c>
      <c r="E1139" s="483" t="s">
        <v>6175</v>
      </c>
      <c r="F1139" s="483" t="s">
        <v>5224</v>
      </c>
      <c r="G1139" s="483" t="s">
        <v>3376</v>
      </c>
      <c r="H1139" s="483" t="s">
        <v>4955</v>
      </c>
      <c r="I1139" s="483" t="s">
        <v>3388</v>
      </c>
      <c r="J1139" s="483" t="s">
        <v>6014</v>
      </c>
      <c r="K1139" s="483" t="s">
        <v>6010</v>
      </c>
    </row>
    <row r="1140" spans="1:11" ht="15" x14ac:dyDescent="0.25">
      <c r="A1140" s="482">
        <v>10447</v>
      </c>
      <c r="B1140" s="483" t="s">
        <v>2286</v>
      </c>
      <c r="C1140" s="483" t="s">
        <v>142</v>
      </c>
      <c r="D1140" s="483" t="s">
        <v>103</v>
      </c>
      <c r="E1140" s="483" t="s">
        <v>6175</v>
      </c>
      <c r="F1140" s="483" t="s">
        <v>5224</v>
      </c>
      <c r="G1140" s="483" t="s">
        <v>4759</v>
      </c>
      <c r="H1140" s="483" t="s">
        <v>65</v>
      </c>
      <c r="I1140" s="483" t="s">
        <v>65</v>
      </c>
      <c r="J1140" s="483" t="s">
        <v>6014</v>
      </c>
      <c r="K1140" s="483" t="s">
        <v>6007</v>
      </c>
    </row>
    <row r="1141" spans="1:11" ht="15" x14ac:dyDescent="0.25">
      <c r="A1141" s="482">
        <v>10455</v>
      </c>
      <c r="B1141" s="483" t="s">
        <v>2676</v>
      </c>
      <c r="C1141" s="483" t="s">
        <v>2677</v>
      </c>
      <c r="D1141" s="483" t="s">
        <v>69</v>
      </c>
      <c r="E1141" s="483" t="s">
        <v>6176</v>
      </c>
      <c r="F1141" s="483" t="s">
        <v>5225</v>
      </c>
      <c r="G1141" s="483" t="s">
        <v>4759</v>
      </c>
      <c r="H1141" s="483" t="s">
        <v>4947</v>
      </c>
      <c r="I1141" s="483" t="s">
        <v>3373</v>
      </c>
      <c r="J1141" s="483" t="s">
        <v>6008</v>
      </c>
      <c r="K1141" s="483" t="s">
        <v>6007</v>
      </c>
    </row>
    <row r="1142" spans="1:11" ht="15" x14ac:dyDescent="0.25">
      <c r="A1142" s="482">
        <v>10460</v>
      </c>
      <c r="B1142" s="483" t="s">
        <v>1019</v>
      </c>
      <c r="C1142" s="483" t="s">
        <v>1020</v>
      </c>
      <c r="D1142" s="483" t="s">
        <v>570</v>
      </c>
      <c r="E1142" s="483" t="s">
        <v>6177</v>
      </c>
      <c r="F1142" s="483" t="s">
        <v>5226</v>
      </c>
      <c r="G1142" s="483" t="s">
        <v>3376</v>
      </c>
      <c r="H1142" s="483" t="s">
        <v>4949</v>
      </c>
      <c r="I1142" s="483" t="s">
        <v>1742</v>
      </c>
      <c r="J1142" s="483" t="s">
        <v>6009</v>
      </c>
      <c r="K1142" s="483" t="s">
        <v>6010</v>
      </c>
    </row>
    <row r="1143" spans="1:11" ht="15" x14ac:dyDescent="0.25">
      <c r="A1143" s="482">
        <v>10473</v>
      </c>
      <c r="B1143" s="483" t="s">
        <v>2733</v>
      </c>
      <c r="C1143" s="483" t="s">
        <v>1507</v>
      </c>
      <c r="D1143" s="483" t="s">
        <v>69</v>
      </c>
      <c r="E1143" s="483" t="s">
        <v>6176</v>
      </c>
      <c r="F1143" s="483" t="s">
        <v>5225</v>
      </c>
      <c r="G1143" s="483" t="s">
        <v>4759</v>
      </c>
      <c r="H1143" s="483" t="s">
        <v>4947</v>
      </c>
      <c r="I1143" s="483" t="s">
        <v>3373</v>
      </c>
      <c r="J1143" s="483" t="s">
        <v>6008</v>
      </c>
      <c r="K1143" s="483" t="s">
        <v>6007</v>
      </c>
    </row>
    <row r="1144" spans="1:11" ht="15" x14ac:dyDescent="0.25">
      <c r="A1144" s="482">
        <v>10480</v>
      </c>
      <c r="B1144" s="483" t="s">
        <v>2965</v>
      </c>
      <c r="C1144" s="483" t="s">
        <v>368</v>
      </c>
      <c r="D1144" s="483" t="s">
        <v>3444</v>
      </c>
      <c r="E1144" s="483" t="s">
        <v>6174</v>
      </c>
      <c r="F1144" s="483" t="s">
        <v>5223</v>
      </c>
      <c r="G1144" s="483" t="s">
        <v>2762</v>
      </c>
      <c r="H1144" s="483" t="s">
        <v>4975</v>
      </c>
      <c r="I1144" s="483" t="s">
        <v>4800</v>
      </c>
      <c r="J1144" s="483" t="s">
        <v>6005</v>
      </c>
      <c r="K1144" s="483" t="s">
        <v>6012</v>
      </c>
    </row>
    <row r="1145" spans="1:11" ht="15" x14ac:dyDescent="0.25">
      <c r="A1145" s="482">
        <v>10486</v>
      </c>
      <c r="B1145" s="483" t="s">
        <v>3908</v>
      </c>
      <c r="C1145" s="483" t="s">
        <v>3832</v>
      </c>
      <c r="D1145" s="483" t="s">
        <v>4775</v>
      </c>
      <c r="E1145" s="483" t="s">
        <v>6178</v>
      </c>
      <c r="F1145" s="483" t="s">
        <v>5227</v>
      </c>
      <c r="G1145" s="483" t="s">
        <v>4761</v>
      </c>
      <c r="H1145" s="483" t="s">
        <v>1689</v>
      </c>
      <c r="I1145" s="483" t="s">
        <v>6304</v>
      </c>
      <c r="J1145" s="483" t="s">
        <v>6016</v>
      </c>
      <c r="K1145" s="483" t="s">
        <v>6011</v>
      </c>
    </row>
    <row r="1146" spans="1:11" ht="15" x14ac:dyDescent="0.25">
      <c r="A1146" s="482">
        <v>10487</v>
      </c>
      <c r="B1146" s="483" t="s">
        <v>157</v>
      </c>
      <c r="C1146" s="483" t="s">
        <v>158</v>
      </c>
      <c r="D1146" s="483" t="s">
        <v>747</v>
      </c>
      <c r="E1146" s="483" t="s">
        <v>6175</v>
      </c>
      <c r="F1146" s="483" t="s">
        <v>5224</v>
      </c>
      <c r="G1146" s="483" t="s">
        <v>4759</v>
      </c>
      <c r="H1146" s="483" t="s">
        <v>4947</v>
      </c>
      <c r="I1146" s="483" t="s">
        <v>43</v>
      </c>
      <c r="J1146" s="483" t="s">
        <v>6014</v>
      </c>
      <c r="K1146" s="483" t="s">
        <v>6007</v>
      </c>
    </row>
    <row r="1147" spans="1:11" ht="15" x14ac:dyDescent="0.25">
      <c r="A1147" s="482">
        <v>10488</v>
      </c>
      <c r="B1147" s="483" t="s">
        <v>5908</v>
      </c>
      <c r="C1147" s="483" t="s">
        <v>447</v>
      </c>
      <c r="D1147" s="483" t="s">
        <v>2098</v>
      </c>
      <c r="E1147" s="483" t="s">
        <v>6175</v>
      </c>
      <c r="F1147" s="483" t="s">
        <v>5224</v>
      </c>
      <c r="G1147" s="483" t="s">
        <v>3376</v>
      </c>
      <c r="H1147" s="483" t="s">
        <v>4955</v>
      </c>
      <c r="I1147" s="483" t="s">
        <v>152</v>
      </c>
      <c r="J1147" s="483" t="s">
        <v>6014</v>
      </c>
      <c r="K1147" s="483" t="s">
        <v>6010</v>
      </c>
    </row>
    <row r="1148" spans="1:11" ht="15" x14ac:dyDescent="0.25">
      <c r="A1148" s="482">
        <v>10490</v>
      </c>
      <c r="B1148" s="483" t="s">
        <v>1581</v>
      </c>
      <c r="C1148" s="483" t="s">
        <v>1582</v>
      </c>
      <c r="D1148" s="483" t="s">
        <v>103</v>
      </c>
      <c r="E1148" s="483" t="s">
        <v>6175</v>
      </c>
      <c r="F1148" s="483" t="s">
        <v>5224</v>
      </c>
      <c r="G1148" s="483" t="s">
        <v>4759</v>
      </c>
      <c r="H1148" s="483" t="s">
        <v>4947</v>
      </c>
      <c r="I1148" s="483" t="s">
        <v>405</v>
      </c>
      <c r="J1148" s="483" t="s">
        <v>6014</v>
      </c>
      <c r="K1148" s="483" t="s">
        <v>6007</v>
      </c>
    </row>
    <row r="1149" spans="1:11" ht="15" x14ac:dyDescent="0.25">
      <c r="A1149" s="482">
        <v>10494</v>
      </c>
      <c r="B1149" s="483" t="s">
        <v>1529</v>
      </c>
      <c r="C1149" s="483" t="s">
        <v>1818</v>
      </c>
      <c r="D1149" s="483" t="s">
        <v>2098</v>
      </c>
      <c r="E1149" s="483" t="s">
        <v>6175</v>
      </c>
      <c r="F1149" s="483" t="s">
        <v>5224</v>
      </c>
      <c r="G1149" s="483" t="s">
        <v>4759</v>
      </c>
      <c r="H1149" s="483" t="s">
        <v>4947</v>
      </c>
      <c r="I1149" s="483" t="s">
        <v>836</v>
      </c>
      <c r="J1149" s="483" t="s">
        <v>6014</v>
      </c>
      <c r="K1149" s="483" t="s">
        <v>6007</v>
      </c>
    </row>
    <row r="1150" spans="1:11" ht="15" x14ac:dyDescent="0.25">
      <c r="A1150" s="482">
        <v>10496</v>
      </c>
      <c r="B1150" s="483" t="s">
        <v>1640</v>
      </c>
      <c r="C1150" s="483" t="s">
        <v>634</v>
      </c>
      <c r="D1150" s="483" t="s">
        <v>69</v>
      </c>
      <c r="E1150" s="483" t="s">
        <v>6176</v>
      </c>
      <c r="F1150" s="483" t="s">
        <v>5225</v>
      </c>
      <c r="G1150" s="483" t="s">
        <v>4759</v>
      </c>
      <c r="H1150" s="483" t="s">
        <v>4947</v>
      </c>
      <c r="I1150" s="483" t="s">
        <v>3373</v>
      </c>
      <c r="J1150" s="483" t="s">
        <v>6008</v>
      </c>
      <c r="K1150" s="483" t="s">
        <v>6007</v>
      </c>
    </row>
    <row r="1151" spans="1:11" ht="15" x14ac:dyDescent="0.25">
      <c r="A1151" s="482">
        <v>10497</v>
      </c>
      <c r="B1151" s="483" t="s">
        <v>941</v>
      </c>
      <c r="C1151" s="483" t="s">
        <v>942</v>
      </c>
      <c r="D1151" s="483" t="s">
        <v>69</v>
      </c>
      <c r="E1151" s="483" t="s">
        <v>6176</v>
      </c>
      <c r="F1151" s="483" t="s">
        <v>5225</v>
      </c>
      <c r="G1151" s="483" t="s">
        <v>4759</v>
      </c>
      <c r="H1151" s="483" t="s">
        <v>4947</v>
      </c>
      <c r="I1151" s="483" t="s">
        <v>61</v>
      </c>
      <c r="J1151" s="483" t="s">
        <v>6008</v>
      </c>
      <c r="K1151" s="483" t="s">
        <v>6007</v>
      </c>
    </row>
    <row r="1152" spans="1:11" ht="15" x14ac:dyDescent="0.25">
      <c r="A1152" s="482">
        <v>10501</v>
      </c>
      <c r="B1152" s="483" t="s">
        <v>5589</v>
      </c>
      <c r="C1152" s="483" t="s">
        <v>4641</v>
      </c>
      <c r="D1152" s="483" t="s">
        <v>5590</v>
      </c>
      <c r="E1152" s="483" t="s">
        <v>6178</v>
      </c>
      <c r="F1152" s="483" t="s">
        <v>5227</v>
      </c>
      <c r="G1152" s="483" t="s">
        <v>4761</v>
      </c>
      <c r="H1152" s="483" t="s">
        <v>4961</v>
      </c>
      <c r="I1152" s="483" t="s">
        <v>4940</v>
      </c>
      <c r="J1152" s="483" t="s">
        <v>6014</v>
      </c>
      <c r="K1152" s="483" t="s">
        <v>6011</v>
      </c>
    </row>
    <row r="1153" spans="1:11" ht="15" x14ac:dyDescent="0.25">
      <c r="A1153" s="482">
        <v>10502</v>
      </c>
      <c r="B1153" s="483" t="s">
        <v>892</v>
      </c>
      <c r="C1153" s="483" t="s">
        <v>893</v>
      </c>
      <c r="D1153" s="483" t="s">
        <v>69</v>
      </c>
      <c r="E1153" s="483" t="s">
        <v>6176</v>
      </c>
      <c r="F1153" s="483" t="s">
        <v>5225</v>
      </c>
      <c r="G1153" s="483" t="s">
        <v>4759</v>
      </c>
      <c r="H1153" s="483" t="s">
        <v>4947</v>
      </c>
      <c r="I1153" s="483" t="s">
        <v>405</v>
      </c>
      <c r="J1153" s="483" t="s">
        <v>6008</v>
      </c>
      <c r="K1153" s="483" t="s">
        <v>6007</v>
      </c>
    </row>
    <row r="1154" spans="1:11" ht="15" x14ac:dyDescent="0.25">
      <c r="A1154" s="482">
        <v>10506</v>
      </c>
      <c r="B1154" s="483" t="s">
        <v>2388</v>
      </c>
      <c r="C1154" s="483" t="s">
        <v>2389</v>
      </c>
      <c r="D1154" s="483" t="s">
        <v>103</v>
      </c>
      <c r="E1154" s="483" t="s">
        <v>6175</v>
      </c>
      <c r="F1154" s="483" t="s">
        <v>5224</v>
      </c>
      <c r="G1154" s="483" t="s">
        <v>4759</v>
      </c>
      <c r="H1154" s="483" t="s">
        <v>6135</v>
      </c>
      <c r="I1154" s="483" t="s">
        <v>6237</v>
      </c>
      <c r="J1154" s="483" t="s">
        <v>6014</v>
      </c>
      <c r="K1154" s="483" t="s">
        <v>6007</v>
      </c>
    </row>
    <row r="1155" spans="1:11" ht="15" x14ac:dyDescent="0.25">
      <c r="A1155" s="482">
        <v>10507</v>
      </c>
      <c r="B1155" s="483" t="s">
        <v>2222</v>
      </c>
      <c r="C1155" s="483" t="s">
        <v>833</v>
      </c>
      <c r="D1155" s="483" t="s">
        <v>103</v>
      </c>
      <c r="E1155" s="483" t="s">
        <v>6175</v>
      </c>
      <c r="F1155" s="483" t="s">
        <v>5224</v>
      </c>
      <c r="G1155" s="483" t="s">
        <v>3376</v>
      </c>
      <c r="H1155" s="483" t="s">
        <v>616</v>
      </c>
      <c r="I1155" s="483" t="s">
        <v>3520</v>
      </c>
      <c r="J1155" s="483" t="s">
        <v>6014</v>
      </c>
      <c r="K1155" s="483" t="s">
        <v>6010</v>
      </c>
    </row>
    <row r="1156" spans="1:11" ht="15" x14ac:dyDescent="0.25">
      <c r="A1156" s="482">
        <v>10512</v>
      </c>
      <c r="B1156" s="483" t="s">
        <v>2017</v>
      </c>
      <c r="C1156" s="483" t="s">
        <v>3909</v>
      </c>
      <c r="D1156" s="483" t="s">
        <v>1847</v>
      </c>
      <c r="E1156" s="483" t="s">
        <v>6178</v>
      </c>
      <c r="F1156" s="483" t="s">
        <v>5227</v>
      </c>
      <c r="G1156" s="483" t="s">
        <v>4761</v>
      </c>
      <c r="H1156" s="483" t="s">
        <v>1689</v>
      </c>
      <c r="I1156" s="483" t="s">
        <v>4881</v>
      </c>
      <c r="J1156" s="483" t="s">
        <v>6016</v>
      </c>
      <c r="K1156" s="483" t="s">
        <v>6011</v>
      </c>
    </row>
    <row r="1157" spans="1:11" ht="15" x14ac:dyDescent="0.25">
      <c r="A1157" s="482">
        <v>10514</v>
      </c>
      <c r="B1157" s="483" t="s">
        <v>2246</v>
      </c>
      <c r="C1157" s="483" t="s">
        <v>170</v>
      </c>
      <c r="D1157" s="483" t="s">
        <v>69</v>
      </c>
      <c r="E1157" s="483" t="s">
        <v>6176</v>
      </c>
      <c r="F1157" s="483" t="s">
        <v>5225</v>
      </c>
      <c r="G1157" s="483" t="s">
        <v>4759</v>
      </c>
      <c r="H1157" s="483" t="s">
        <v>4947</v>
      </c>
      <c r="I1157" s="483" t="s">
        <v>43</v>
      </c>
      <c r="J1157" s="483" t="s">
        <v>6008</v>
      </c>
      <c r="K1157" s="483" t="s">
        <v>6007</v>
      </c>
    </row>
    <row r="1158" spans="1:11" ht="15" x14ac:dyDescent="0.25">
      <c r="A1158" s="482">
        <v>10521</v>
      </c>
      <c r="B1158" s="483" t="s">
        <v>1690</v>
      </c>
      <c r="C1158" s="483" t="s">
        <v>3912</v>
      </c>
      <c r="D1158" s="483" t="s">
        <v>103</v>
      </c>
      <c r="E1158" s="483" t="s">
        <v>6175</v>
      </c>
      <c r="F1158" s="483" t="s">
        <v>5224</v>
      </c>
      <c r="G1158" s="483" t="s">
        <v>4759</v>
      </c>
      <c r="H1158" s="483" t="s">
        <v>4947</v>
      </c>
      <c r="I1158" s="483" t="s">
        <v>3403</v>
      </c>
      <c r="J1158" s="483" t="s">
        <v>6014</v>
      </c>
      <c r="K1158" s="483" t="s">
        <v>6007</v>
      </c>
    </row>
    <row r="1159" spans="1:11" ht="15" x14ac:dyDescent="0.25">
      <c r="A1159" s="482">
        <v>10527</v>
      </c>
      <c r="B1159" s="483" t="s">
        <v>801</v>
      </c>
      <c r="C1159" s="483" t="s">
        <v>802</v>
      </c>
      <c r="D1159" s="483" t="s">
        <v>972</v>
      </c>
      <c r="E1159" s="483" t="s">
        <v>6174</v>
      </c>
      <c r="F1159" s="483" t="s">
        <v>5223</v>
      </c>
      <c r="G1159" s="483" t="s">
        <v>3376</v>
      </c>
      <c r="H1159" s="483" t="s">
        <v>4959</v>
      </c>
      <c r="I1159" s="483" t="s">
        <v>3425</v>
      </c>
      <c r="J1159" s="483" t="s">
        <v>6005</v>
      </c>
      <c r="K1159" s="483" t="s">
        <v>6010</v>
      </c>
    </row>
    <row r="1160" spans="1:11" ht="15" x14ac:dyDescent="0.25">
      <c r="A1160" s="482">
        <v>10528</v>
      </c>
      <c r="B1160" s="483" t="s">
        <v>5909</v>
      </c>
      <c r="C1160" s="483" t="s">
        <v>816</v>
      </c>
      <c r="D1160" s="483" t="s">
        <v>3913</v>
      </c>
      <c r="E1160" s="483" t="s">
        <v>6175</v>
      </c>
      <c r="F1160" s="483" t="s">
        <v>5224</v>
      </c>
      <c r="G1160" s="483" t="s">
        <v>3376</v>
      </c>
      <c r="H1160" s="483" t="s">
        <v>4952</v>
      </c>
      <c r="I1160" s="483" t="s">
        <v>379</v>
      </c>
      <c r="J1160" s="483" t="s">
        <v>6009</v>
      </c>
      <c r="K1160" s="483" t="s">
        <v>6010</v>
      </c>
    </row>
    <row r="1161" spans="1:11" ht="15" x14ac:dyDescent="0.25">
      <c r="A1161" s="482">
        <v>10544</v>
      </c>
      <c r="B1161" s="483" t="s">
        <v>3420</v>
      </c>
      <c r="C1161" s="483" t="s">
        <v>368</v>
      </c>
      <c r="D1161" s="483" t="s">
        <v>3735</v>
      </c>
      <c r="E1161" s="483" t="s">
        <v>6177</v>
      </c>
      <c r="F1161" s="483" t="s">
        <v>5226</v>
      </c>
      <c r="G1161" s="483" t="s">
        <v>3376</v>
      </c>
      <c r="H1161" s="483" t="s">
        <v>122</v>
      </c>
      <c r="I1161" s="483" t="s">
        <v>122</v>
      </c>
      <c r="J1161" s="483" t="s">
        <v>6009</v>
      </c>
      <c r="K1161" s="483" t="s">
        <v>6010</v>
      </c>
    </row>
    <row r="1162" spans="1:11" ht="15" x14ac:dyDescent="0.25">
      <c r="A1162" s="482">
        <v>10547</v>
      </c>
      <c r="B1162" s="483" t="s">
        <v>3914</v>
      </c>
      <c r="C1162" s="483" t="s">
        <v>3915</v>
      </c>
      <c r="D1162" s="483" t="s">
        <v>1074</v>
      </c>
      <c r="E1162" s="483" t="s">
        <v>6178</v>
      </c>
      <c r="F1162" s="483" t="s">
        <v>5227</v>
      </c>
      <c r="G1162" s="483" t="s">
        <v>4768</v>
      </c>
      <c r="H1162" s="483" t="s">
        <v>4946</v>
      </c>
      <c r="I1162" s="483" t="s">
        <v>4856</v>
      </c>
      <c r="J1162" s="483" t="s">
        <v>6009</v>
      </c>
      <c r="K1162" s="483" t="s">
        <v>416</v>
      </c>
    </row>
    <row r="1163" spans="1:11" ht="15" x14ac:dyDescent="0.25">
      <c r="A1163" s="482">
        <v>10554</v>
      </c>
      <c r="B1163" s="483" t="s">
        <v>6385</v>
      </c>
      <c r="C1163" s="483" t="s">
        <v>1657</v>
      </c>
      <c r="D1163" s="483" t="s">
        <v>972</v>
      </c>
      <c r="E1163" s="483" t="s">
        <v>6174</v>
      </c>
      <c r="F1163" s="483" t="s">
        <v>5223</v>
      </c>
      <c r="G1163" s="483" t="s">
        <v>4759</v>
      </c>
      <c r="H1163" s="483" t="s">
        <v>65</v>
      </c>
      <c r="I1163" s="483" t="s">
        <v>65</v>
      </c>
      <c r="J1163" s="483" t="s">
        <v>6005</v>
      </c>
      <c r="K1163" s="483" t="s">
        <v>6007</v>
      </c>
    </row>
    <row r="1164" spans="1:11" ht="15" x14ac:dyDescent="0.25">
      <c r="A1164" s="482">
        <v>10556</v>
      </c>
      <c r="B1164" s="483" t="s">
        <v>2169</v>
      </c>
      <c r="C1164" s="483" t="s">
        <v>2172</v>
      </c>
      <c r="D1164" s="483" t="s">
        <v>69</v>
      </c>
      <c r="E1164" s="483" t="s">
        <v>6176</v>
      </c>
      <c r="F1164" s="483" t="s">
        <v>5225</v>
      </c>
      <c r="G1164" s="483" t="s">
        <v>4759</v>
      </c>
      <c r="H1164" s="483" t="s">
        <v>4947</v>
      </c>
      <c r="I1164" s="483" t="s">
        <v>61</v>
      </c>
      <c r="J1164" s="483" t="s">
        <v>6008</v>
      </c>
      <c r="K1164" s="483" t="s">
        <v>6007</v>
      </c>
    </row>
    <row r="1165" spans="1:11" ht="15" x14ac:dyDescent="0.25">
      <c r="A1165" s="482">
        <v>10557</v>
      </c>
      <c r="B1165" s="483" t="s">
        <v>2542</v>
      </c>
      <c r="C1165" s="483" t="s">
        <v>893</v>
      </c>
      <c r="D1165" s="483" t="s">
        <v>1405</v>
      </c>
      <c r="E1165" s="483" t="s">
        <v>6174</v>
      </c>
      <c r="F1165" s="483" t="s">
        <v>5223</v>
      </c>
      <c r="G1165" s="483" t="s">
        <v>4761</v>
      </c>
      <c r="H1165" s="483" t="s">
        <v>4961</v>
      </c>
      <c r="I1165" s="483" t="s">
        <v>3402</v>
      </c>
      <c r="J1165" s="483" t="s">
        <v>6005</v>
      </c>
      <c r="K1165" s="483" t="s">
        <v>6011</v>
      </c>
    </row>
    <row r="1166" spans="1:11" ht="15" x14ac:dyDescent="0.25">
      <c r="A1166" s="482">
        <v>10569</v>
      </c>
      <c r="B1166" s="483" t="s">
        <v>2525</v>
      </c>
      <c r="C1166" s="483" t="s">
        <v>2526</v>
      </c>
      <c r="D1166" s="483" t="s">
        <v>3918</v>
      </c>
      <c r="E1166" s="483" t="s">
        <v>6176</v>
      </c>
      <c r="F1166" s="483" t="s">
        <v>5225</v>
      </c>
      <c r="G1166" s="483" t="s">
        <v>5265</v>
      </c>
      <c r="H1166" s="483" t="s">
        <v>4965</v>
      </c>
      <c r="I1166" s="483" t="s">
        <v>1395</v>
      </c>
      <c r="J1166" s="483" t="s">
        <v>6008</v>
      </c>
      <c r="K1166" s="483" t="s">
        <v>6017</v>
      </c>
    </row>
    <row r="1167" spans="1:11" ht="15" x14ac:dyDescent="0.25">
      <c r="A1167" s="482">
        <v>10572</v>
      </c>
      <c r="B1167" s="483" t="s">
        <v>1454</v>
      </c>
      <c r="C1167" s="483" t="s">
        <v>1455</v>
      </c>
      <c r="D1167" s="483" t="s">
        <v>2098</v>
      </c>
      <c r="E1167" s="483" t="s">
        <v>6175</v>
      </c>
      <c r="F1167" s="483" t="s">
        <v>5224</v>
      </c>
      <c r="G1167" s="483" t="s">
        <v>3376</v>
      </c>
      <c r="H1167" s="483" t="s">
        <v>4952</v>
      </c>
      <c r="I1167" s="483" t="s">
        <v>379</v>
      </c>
      <c r="J1167" s="483" t="s">
        <v>6014</v>
      </c>
      <c r="K1167" s="483" t="s">
        <v>6010</v>
      </c>
    </row>
    <row r="1168" spans="1:11" ht="15" x14ac:dyDescent="0.25">
      <c r="A1168" s="482">
        <v>10573</v>
      </c>
      <c r="B1168" s="483" t="s">
        <v>1802</v>
      </c>
      <c r="C1168" s="483" t="s">
        <v>902</v>
      </c>
      <c r="D1168" s="483" t="s">
        <v>3378</v>
      </c>
      <c r="E1168" s="483" t="s">
        <v>6176</v>
      </c>
      <c r="F1168" s="483" t="s">
        <v>5225</v>
      </c>
      <c r="G1168" s="483" t="s">
        <v>3376</v>
      </c>
      <c r="H1168" s="483" t="s">
        <v>4949</v>
      </c>
      <c r="I1168" s="483" t="s">
        <v>282</v>
      </c>
      <c r="J1168" s="483" t="s">
        <v>6008</v>
      </c>
      <c r="K1168" s="483" t="s">
        <v>6010</v>
      </c>
    </row>
    <row r="1169" spans="1:11" ht="15" x14ac:dyDescent="0.25">
      <c r="A1169" s="482">
        <v>10575</v>
      </c>
      <c r="B1169" s="483" t="s">
        <v>2169</v>
      </c>
      <c r="C1169" s="483" t="s">
        <v>5159</v>
      </c>
      <c r="D1169" s="483" t="s">
        <v>103</v>
      </c>
      <c r="E1169" s="483" t="s">
        <v>6175</v>
      </c>
      <c r="F1169" s="483" t="s">
        <v>5224</v>
      </c>
      <c r="G1169" s="483" t="s">
        <v>4765</v>
      </c>
      <c r="H1169" s="483" t="s">
        <v>913</v>
      </c>
      <c r="I1169" s="483" t="s">
        <v>781</v>
      </c>
      <c r="J1169" s="483" t="s">
        <v>6014</v>
      </c>
      <c r="K1169" s="483" t="s">
        <v>706</v>
      </c>
    </row>
    <row r="1170" spans="1:11" ht="15" x14ac:dyDescent="0.25">
      <c r="A1170" s="482">
        <v>10586</v>
      </c>
      <c r="B1170" s="483" t="s">
        <v>3919</v>
      </c>
      <c r="C1170" s="483" t="s">
        <v>3920</v>
      </c>
      <c r="D1170" s="483" t="s">
        <v>72</v>
      </c>
      <c r="E1170" s="483" t="s">
        <v>6175</v>
      </c>
      <c r="F1170" s="483" t="s">
        <v>5224</v>
      </c>
      <c r="G1170" s="483" t="s">
        <v>3376</v>
      </c>
      <c r="H1170" s="483" t="s">
        <v>4964</v>
      </c>
      <c r="I1170" s="483" t="s">
        <v>1889</v>
      </c>
      <c r="J1170" s="483" t="s">
        <v>6014</v>
      </c>
      <c r="K1170" s="483" t="s">
        <v>6010</v>
      </c>
    </row>
    <row r="1171" spans="1:11" ht="15" x14ac:dyDescent="0.25">
      <c r="A1171" s="482">
        <v>10588</v>
      </c>
      <c r="B1171" s="483" t="s">
        <v>1778</v>
      </c>
      <c r="C1171" s="483" t="s">
        <v>5910</v>
      </c>
      <c r="D1171" s="483" t="s">
        <v>54</v>
      </c>
      <c r="E1171" s="483" t="s">
        <v>6176</v>
      </c>
      <c r="F1171" s="483" t="s">
        <v>5225</v>
      </c>
      <c r="G1171" s="483" t="s">
        <v>5265</v>
      </c>
      <c r="H1171" s="483" t="s">
        <v>4956</v>
      </c>
      <c r="I1171" s="483" t="s">
        <v>55</v>
      </c>
      <c r="J1171" s="483" t="s">
        <v>6008</v>
      </c>
      <c r="K1171" s="483" t="s">
        <v>6017</v>
      </c>
    </row>
    <row r="1172" spans="1:11" ht="15" x14ac:dyDescent="0.25">
      <c r="A1172" s="482">
        <v>10596</v>
      </c>
      <c r="B1172" s="483" t="s">
        <v>3849</v>
      </c>
      <c r="C1172" s="483" t="s">
        <v>997</v>
      </c>
      <c r="D1172" s="483" t="s">
        <v>479</v>
      </c>
      <c r="E1172" s="483" t="s">
        <v>6182</v>
      </c>
      <c r="F1172" s="483" t="s">
        <v>5231</v>
      </c>
      <c r="G1172" s="483" t="s">
        <v>4761</v>
      </c>
      <c r="H1172" s="483" t="s">
        <v>1689</v>
      </c>
      <c r="I1172" s="483" t="s">
        <v>4875</v>
      </c>
      <c r="J1172" s="483" t="s">
        <v>6016</v>
      </c>
      <c r="K1172" s="483" t="s">
        <v>6011</v>
      </c>
    </row>
    <row r="1173" spans="1:11" ht="15" x14ac:dyDescent="0.25">
      <c r="A1173" s="482">
        <v>10606</v>
      </c>
      <c r="B1173" s="483" t="s">
        <v>959</v>
      </c>
      <c r="C1173" s="483" t="s">
        <v>960</v>
      </c>
      <c r="D1173" s="483" t="s">
        <v>4002</v>
      </c>
      <c r="E1173" s="483" t="s">
        <v>6176</v>
      </c>
      <c r="F1173" s="483" t="s">
        <v>5225</v>
      </c>
      <c r="G1173" s="483" t="s">
        <v>3376</v>
      </c>
      <c r="H1173" s="483" t="s">
        <v>122</v>
      </c>
      <c r="I1173" s="483" t="s">
        <v>122</v>
      </c>
      <c r="J1173" s="483" t="s">
        <v>6016</v>
      </c>
      <c r="K1173" s="483" t="s">
        <v>6010</v>
      </c>
    </row>
    <row r="1174" spans="1:11" ht="15" x14ac:dyDescent="0.25">
      <c r="A1174" s="482">
        <v>10608</v>
      </c>
      <c r="B1174" s="483" t="s">
        <v>2185</v>
      </c>
      <c r="C1174" s="483" t="s">
        <v>2186</v>
      </c>
      <c r="D1174" s="483" t="s">
        <v>54</v>
      </c>
      <c r="E1174" s="483" t="s">
        <v>6176</v>
      </c>
      <c r="F1174" s="483" t="s">
        <v>5225</v>
      </c>
      <c r="G1174" s="483" t="s">
        <v>5265</v>
      </c>
      <c r="H1174" s="483" t="s">
        <v>4956</v>
      </c>
      <c r="I1174" s="483" t="s">
        <v>55</v>
      </c>
      <c r="J1174" s="483" t="s">
        <v>6008</v>
      </c>
      <c r="K1174" s="483" t="s">
        <v>6017</v>
      </c>
    </row>
    <row r="1175" spans="1:11" ht="15" x14ac:dyDescent="0.25">
      <c r="A1175" s="482">
        <v>10612</v>
      </c>
      <c r="B1175" s="483" t="s">
        <v>2480</v>
      </c>
      <c r="C1175" s="483" t="s">
        <v>597</v>
      </c>
      <c r="D1175" s="483" t="s">
        <v>3738</v>
      </c>
      <c r="E1175" s="483" t="s">
        <v>6177</v>
      </c>
      <c r="F1175" s="483" t="s">
        <v>5226</v>
      </c>
      <c r="G1175" s="483" t="s">
        <v>3376</v>
      </c>
      <c r="H1175" s="483" t="s">
        <v>4983</v>
      </c>
      <c r="I1175" s="483" t="s">
        <v>2270</v>
      </c>
      <c r="J1175" s="483" t="s">
        <v>6009</v>
      </c>
      <c r="K1175" s="483" t="s">
        <v>6010</v>
      </c>
    </row>
    <row r="1176" spans="1:11" ht="15" x14ac:dyDescent="0.25">
      <c r="A1176" s="482">
        <v>10613</v>
      </c>
      <c r="B1176" s="483" t="s">
        <v>3922</v>
      </c>
      <c r="C1176" s="483" t="s">
        <v>3923</v>
      </c>
      <c r="D1176" s="483" t="s">
        <v>3712</v>
      </c>
      <c r="E1176" s="483" t="s">
        <v>6176</v>
      </c>
      <c r="F1176" s="483" t="s">
        <v>5225</v>
      </c>
      <c r="G1176" s="483" t="s">
        <v>5265</v>
      </c>
      <c r="H1176" s="483" t="s">
        <v>4979</v>
      </c>
      <c r="I1176" s="483" t="s">
        <v>3625</v>
      </c>
      <c r="J1176" s="483" t="s">
        <v>6008</v>
      </c>
      <c r="K1176" s="483" t="s">
        <v>6017</v>
      </c>
    </row>
    <row r="1177" spans="1:11" ht="15" x14ac:dyDescent="0.25">
      <c r="A1177" s="482">
        <v>10617</v>
      </c>
      <c r="B1177" s="483" t="s">
        <v>3350</v>
      </c>
      <c r="C1177" s="483" t="s">
        <v>4437</v>
      </c>
      <c r="D1177" s="483" t="s">
        <v>3395</v>
      </c>
      <c r="E1177" s="483" t="s">
        <v>6181</v>
      </c>
      <c r="F1177" s="483" t="s">
        <v>5230</v>
      </c>
      <c r="G1177" s="483" t="s">
        <v>3376</v>
      </c>
      <c r="H1177" s="483" t="s">
        <v>209</v>
      </c>
      <c r="I1177" s="483" t="s">
        <v>209</v>
      </c>
      <c r="J1177" s="483" t="s">
        <v>6016</v>
      </c>
      <c r="K1177" s="483" t="s">
        <v>6010</v>
      </c>
    </row>
    <row r="1178" spans="1:11" ht="15" x14ac:dyDescent="0.25">
      <c r="A1178" s="482">
        <v>10618</v>
      </c>
      <c r="B1178" s="483" t="s">
        <v>2456</v>
      </c>
      <c r="C1178" s="483" t="s">
        <v>838</v>
      </c>
      <c r="D1178" s="483" t="s">
        <v>3918</v>
      </c>
      <c r="E1178" s="483" t="s">
        <v>6176</v>
      </c>
      <c r="F1178" s="483" t="s">
        <v>5225</v>
      </c>
      <c r="G1178" s="483" t="s">
        <v>5265</v>
      </c>
      <c r="H1178" s="483" t="s">
        <v>4965</v>
      </c>
      <c r="I1178" s="483" t="s">
        <v>1395</v>
      </c>
      <c r="J1178" s="483" t="s">
        <v>6008</v>
      </c>
      <c r="K1178" s="483" t="s">
        <v>6017</v>
      </c>
    </row>
    <row r="1179" spans="1:11" ht="15" x14ac:dyDescent="0.25">
      <c r="A1179" s="482">
        <v>10625</v>
      </c>
      <c r="B1179" s="483" t="s">
        <v>2849</v>
      </c>
      <c r="C1179" s="483" t="s">
        <v>2850</v>
      </c>
      <c r="D1179" s="483" t="s">
        <v>64</v>
      </c>
      <c r="E1179" s="483" t="s">
        <v>6174</v>
      </c>
      <c r="F1179" s="483" t="s">
        <v>5223</v>
      </c>
      <c r="G1179" s="483" t="s">
        <v>3376</v>
      </c>
      <c r="H1179" s="483" t="s">
        <v>4952</v>
      </c>
      <c r="I1179" s="483" t="s">
        <v>379</v>
      </c>
      <c r="J1179" s="483" t="s">
        <v>6005</v>
      </c>
      <c r="K1179" s="483" t="s">
        <v>6010</v>
      </c>
    </row>
    <row r="1180" spans="1:11" ht="15" x14ac:dyDescent="0.25">
      <c r="A1180" s="482">
        <v>10627</v>
      </c>
      <c r="B1180" s="483" t="s">
        <v>5911</v>
      </c>
      <c r="C1180" s="483" t="s">
        <v>3484</v>
      </c>
      <c r="D1180" s="483" t="s">
        <v>345</v>
      </c>
      <c r="E1180" s="483" t="s">
        <v>6179</v>
      </c>
      <c r="F1180" s="483" t="s">
        <v>5228</v>
      </c>
      <c r="G1180" s="483" t="s">
        <v>5265</v>
      </c>
      <c r="H1180" s="483" t="s">
        <v>274</v>
      </c>
      <c r="I1180" s="483" t="s">
        <v>274</v>
      </c>
      <c r="J1180" s="483" t="s">
        <v>6016</v>
      </c>
      <c r="K1180" s="483" t="s">
        <v>6017</v>
      </c>
    </row>
    <row r="1181" spans="1:11" ht="15" x14ac:dyDescent="0.25">
      <c r="A1181" s="482">
        <v>10633</v>
      </c>
      <c r="B1181" s="483" t="s">
        <v>3205</v>
      </c>
      <c r="C1181" s="483" t="s">
        <v>435</v>
      </c>
      <c r="D1181" s="483" t="s">
        <v>875</v>
      </c>
      <c r="E1181" s="483" t="s">
        <v>6174</v>
      </c>
      <c r="F1181" s="483" t="s">
        <v>5223</v>
      </c>
      <c r="G1181" s="483" t="s">
        <v>3376</v>
      </c>
      <c r="H1181" s="483" t="s">
        <v>4973</v>
      </c>
      <c r="I1181" s="483" t="s">
        <v>171</v>
      </c>
      <c r="J1181" s="483" t="s">
        <v>6005</v>
      </c>
      <c r="K1181" s="483" t="s">
        <v>6010</v>
      </c>
    </row>
    <row r="1182" spans="1:11" ht="15" x14ac:dyDescent="0.25">
      <c r="A1182" s="482">
        <v>10638</v>
      </c>
      <c r="B1182" s="483" t="s">
        <v>3843</v>
      </c>
      <c r="C1182" s="483" t="s">
        <v>3844</v>
      </c>
      <c r="D1182" s="483" t="s">
        <v>4871</v>
      </c>
      <c r="E1182" s="483" t="s">
        <v>6182</v>
      </c>
      <c r="F1182" s="483" t="s">
        <v>5231</v>
      </c>
      <c r="G1182" s="483" t="s">
        <v>4761</v>
      </c>
      <c r="H1182" s="483" t="s">
        <v>4961</v>
      </c>
      <c r="I1182" s="483" t="s">
        <v>4882</v>
      </c>
      <c r="J1182" s="483" t="s">
        <v>6016</v>
      </c>
      <c r="K1182" s="483" t="s">
        <v>6011</v>
      </c>
    </row>
    <row r="1183" spans="1:11" ht="15" x14ac:dyDescent="0.25">
      <c r="A1183" s="482">
        <v>10639</v>
      </c>
      <c r="B1183" s="483" t="s">
        <v>1369</v>
      </c>
      <c r="C1183" s="483" t="s">
        <v>1130</v>
      </c>
      <c r="D1183" s="483" t="s">
        <v>2990</v>
      </c>
      <c r="E1183" s="483" t="s">
        <v>6174</v>
      </c>
      <c r="F1183" s="483" t="s">
        <v>5223</v>
      </c>
      <c r="G1183" s="483" t="s">
        <v>5265</v>
      </c>
      <c r="H1183" s="483" t="s">
        <v>4946</v>
      </c>
      <c r="I1183" s="483" t="s">
        <v>3463</v>
      </c>
      <c r="J1183" s="483" t="s">
        <v>6005</v>
      </c>
      <c r="K1183" s="483" t="s">
        <v>6017</v>
      </c>
    </row>
    <row r="1184" spans="1:11" ht="15" x14ac:dyDescent="0.25">
      <c r="A1184" s="482">
        <v>10641</v>
      </c>
      <c r="B1184" s="483" t="s">
        <v>2590</v>
      </c>
      <c r="C1184" s="483" t="s">
        <v>2591</v>
      </c>
      <c r="D1184" s="483" t="s">
        <v>103</v>
      </c>
      <c r="E1184" s="483" t="s">
        <v>6175</v>
      </c>
      <c r="F1184" s="483" t="s">
        <v>5224</v>
      </c>
      <c r="G1184" s="483" t="s">
        <v>3376</v>
      </c>
      <c r="H1184" s="483" t="s">
        <v>4959</v>
      </c>
      <c r="I1184" s="483" t="s">
        <v>3475</v>
      </c>
      <c r="J1184" s="483" t="s">
        <v>6014</v>
      </c>
      <c r="K1184" s="483" t="s">
        <v>6010</v>
      </c>
    </row>
    <row r="1185" spans="1:11" ht="15" x14ac:dyDescent="0.25">
      <c r="A1185" s="482">
        <v>10643</v>
      </c>
      <c r="B1185" s="483" t="s">
        <v>5912</v>
      </c>
      <c r="C1185" s="483" t="s">
        <v>2327</v>
      </c>
      <c r="D1185" s="483" t="s">
        <v>972</v>
      </c>
      <c r="E1185" s="483" t="s">
        <v>6174</v>
      </c>
      <c r="F1185" s="483" t="s">
        <v>5223</v>
      </c>
      <c r="G1185" s="483" t="s">
        <v>3376</v>
      </c>
      <c r="H1185" s="483" t="s">
        <v>4959</v>
      </c>
      <c r="I1185" s="483" t="s">
        <v>3425</v>
      </c>
      <c r="J1185" s="483" t="s">
        <v>6005</v>
      </c>
      <c r="K1185" s="483" t="s">
        <v>6010</v>
      </c>
    </row>
    <row r="1186" spans="1:11" ht="15" x14ac:dyDescent="0.25">
      <c r="A1186" s="482">
        <v>10648</v>
      </c>
      <c r="B1186" s="483" t="s">
        <v>3924</v>
      </c>
      <c r="C1186" s="483" t="s">
        <v>3925</v>
      </c>
      <c r="D1186" s="483" t="s">
        <v>3395</v>
      </c>
      <c r="E1186" s="483" t="s">
        <v>6181</v>
      </c>
      <c r="F1186" s="483" t="s">
        <v>5230</v>
      </c>
      <c r="G1186" s="483" t="s">
        <v>3376</v>
      </c>
      <c r="H1186" s="483" t="s">
        <v>209</v>
      </c>
      <c r="I1186" s="483" t="s">
        <v>209</v>
      </c>
      <c r="J1186" s="483" t="s">
        <v>6016</v>
      </c>
      <c r="K1186" s="483" t="s">
        <v>6010</v>
      </c>
    </row>
    <row r="1187" spans="1:11" ht="15" x14ac:dyDescent="0.25">
      <c r="A1187" s="482">
        <v>10649</v>
      </c>
      <c r="B1187" s="483" t="s">
        <v>3926</v>
      </c>
      <c r="C1187" s="483" t="s">
        <v>564</v>
      </c>
      <c r="D1187" s="483" t="s">
        <v>1074</v>
      </c>
      <c r="E1187" s="483" t="s">
        <v>6178</v>
      </c>
      <c r="F1187" s="483" t="s">
        <v>5227</v>
      </c>
      <c r="G1187" s="483" t="s">
        <v>5264</v>
      </c>
      <c r="H1187" s="483" t="s">
        <v>965</v>
      </c>
      <c r="I1187" s="483" t="s">
        <v>4823</v>
      </c>
      <c r="J1187" s="483" t="s">
        <v>6009</v>
      </c>
      <c r="K1187" s="483" t="s">
        <v>6018</v>
      </c>
    </row>
    <row r="1188" spans="1:11" ht="15" x14ac:dyDescent="0.25">
      <c r="A1188" s="482">
        <v>10651</v>
      </c>
      <c r="B1188" s="483" t="s">
        <v>3927</v>
      </c>
      <c r="C1188" s="483" t="s">
        <v>3928</v>
      </c>
      <c r="D1188" s="483" t="s">
        <v>972</v>
      </c>
      <c r="E1188" s="483" t="s">
        <v>6174</v>
      </c>
      <c r="F1188" s="483" t="s">
        <v>5223</v>
      </c>
      <c r="G1188" s="483" t="s">
        <v>3376</v>
      </c>
      <c r="H1188" s="483" t="s">
        <v>4949</v>
      </c>
      <c r="I1188" s="483" t="s">
        <v>3418</v>
      </c>
      <c r="J1188" s="483" t="s">
        <v>6005</v>
      </c>
      <c r="K1188" s="483" t="s">
        <v>6010</v>
      </c>
    </row>
    <row r="1189" spans="1:11" ht="15" x14ac:dyDescent="0.25">
      <c r="A1189" s="482">
        <v>10653</v>
      </c>
      <c r="B1189" s="483" t="s">
        <v>3929</v>
      </c>
      <c r="C1189" s="483" t="s">
        <v>3930</v>
      </c>
      <c r="D1189" s="483" t="s">
        <v>4929</v>
      </c>
      <c r="E1189" s="483" t="s">
        <v>6174</v>
      </c>
      <c r="F1189" s="483" t="s">
        <v>5223</v>
      </c>
      <c r="G1189" s="483" t="s">
        <v>5264</v>
      </c>
      <c r="H1189" s="483" t="s">
        <v>965</v>
      </c>
      <c r="I1189" s="483" t="s">
        <v>4823</v>
      </c>
      <c r="J1189" s="483" t="s">
        <v>6005</v>
      </c>
      <c r="K1189" s="483" t="s">
        <v>6018</v>
      </c>
    </row>
    <row r="1190" spans="1:11" ht="15" x14ac:dyDescent="0.25">
      <c r="A1190" s="482">
        <v>10655</v>
      </c>
      <c r="B1190" s="483" t="s">
        <v>1799</v>
      </c>
      <c r="C1190" s="483" t="s">
        <v>344</v>
      </c>
      <c r="D1190" s="483" t="s">
        <v>69</v>
      </c>
      <c r="E1190" s="483" t="s">
        <v>6176</v>
      </c>
      <c r="F1190" s="483" t="s">
        <v>5225</v>
      </c>
      <c r="G1190" s="483" t="s">
        <v>4759</v>
      </c>
      <c r="H1190" s="483" t="s">
        <v>4947</v>
      </c>
      <c r="I1190" s="483" t="s">
        <v>3403</v>
      </c>
      <c r="J1190" s="483" t="s">
        <v>6008</v>
      </c>
      <c r="K1190" s="483" t="s">
        <v>6007</v>
      </c>
    </row>
    <row r="1191" spans="1:11" ht="15" x14ac:dyDescent="0.25">
      <c r="A1191" s="482">
        <v>10656</v>
      </c>
      <c r="B1191" s="483" t="s">
        <v>2998</v>
      </c>
      <c r="C1191" s="483" t="s">
        <v>782</v>
      </c>
      <c r="D1191" s="483" t="s">
        <v>3774</v>
      </c>
      <c r="E1191" s="483" t="s">
        <v>6175</v>
      </c>
      <c r="F1191" s="483" t="s">
        <v>5224</v>
      </c>
      <c r="G1191" s="483" t="s">
        <v>3376</v>
      </c>
      <c r="H1191" s="483" t="s">
        <v>4955</v>
      </c>
      <c r="I1191" s="483" t="s">
        <v>205</v>
      </c>
      <c r="J1191" s="483" t="s">
        <v>6014</v>
      </c>
      <c r="K1191" s="483" t="s">
        <v>6010</v>
      </c>
    </row>
    <row r="1192" spans="1:11" ht="15" x14ac:dyDescent="0.25">
      <c r="A1192" s="482">
        <v>10668</v>
      </c>
      <c r="B1192" s="483" t="s">
        <v>1256</v>
      </c>
      <c r="C1192" s="483" t="s">
        <v>1257</v>
      </c>
      <c r="D1192" s="483" t="s">
        <v>2463</v>
      </c>
      <c r="E1192" s="483" t="s">
        <v>6176</v>
      </c>
      <c r="F1192" s="483" t="s">
        <v>5225</v>
      </c>
      <c r="G1192" s="483" t="s">
        <v>3376</v>
      </c>
      <c r="H1192" s="483" t="s">
        <v>4948</v>
      </c>
      <c r="I1192" s="483" t="s">
        <v>933</v>
      </c>
      <c r="J1192" s="483" t="s">
        <v>6008</v>
      </c>
      <c r="K1192" s="483" t="s">
        <v>6010</v>
      </c>
    </row>
    <row r="1193" spans="1:11" ht="15" x14ac:dyDescent="0.25">
      <c r="A1193" s="482">
        <v>10678</v>
      </c>
      <c r="B1193" s="483" t="s">
        <v>1992</v>
      </c>
      <c r="C1193" s="483" t="s">
        <v>1993</v>
      </c>
      <c r="D1193" s="483" t="s">
        <v>2098</v>
      </c>
      <c r="E1193" s="483" t="s">
        <v>6175</v>
      </c>
      <c r="F1193" s="483" t="s">
        <v>5224</v>
      </c>
      <c r="G1193" s="483" t="s">
        <v>4759</v>
      </c>
      <c r="H1193" s="483" t="s">
        <v>4947</v>
      </c>
      <c r="I1193" s="483" t="s">
        <v>3403</v>
      </c>
      <c r="J1193" s="483" t="s">
        <v>6014</v>
      </c>
      <c r="K1193" s="483" t="s">
        <v>6007</v>
      </c>
    </row>
    <row r="1194" spans="1:11" ht="15" x14ac:dyDescent="0.25">
      <c r="A1194" s="482">
        <v>10685</v>
      </c>
      <c r="B1194" s="483" t="s">
        <v>1225</v>
      </c>
      <c r="C1194" s="483" t="s">
        <v>708</v>
      </c>
      <c r="D1194" s="483" t="s">
        <v>2098</v>
      </c>
      <c r="E1194" s="483" t="s">
        <v>6175</v>
      </c>
      <c r="F1194" s="483" t="s">
        <v>5224</v>
      </c>
      <c r="G1194" s="483" t="s">
        <v>4759</v>
      </c>
      <c r="H1194" s="483" t="s">
        <v>4947</v>
      </c>
      <c r="I1194" s="483" t="s">
        <v>84</v>
      </c>
      <c r="J1194" s="483" t="s">
        <v>6014</v>
      </c>
      <c r="K1194" s="483" t="s">
        <v>6007</v>
      </c>
    </row>
    <row r="1195" spans="1:11" ht="15" x14ac:dyDescent="0.25">
      <c r="A1195" s="482">
        <v>10690</v>
      </c>
      <c r="B1195" s="483" t="s">
        <v>3931</v>
      </c>
      <c r="C1195" s="483" t="s">
        <v>5913</v>
      </c>
      <c r="D1195" s="483" t="s">
        <v>2416</v>
      </c>
      <c r="E1195" s="483" t="s">
        <v>6174</v>
      </c>
      <c r="F1195" s="483" t="s">
        <v>5223</v>
      </c>
      <c r="G1195" s="483" t="s">
        <v>2762</v>
      </c>
      <c r="H1195" s="483" t="s">
        <v>4975</v>
      </c>
      <c r="I1195" s="483" t="s">
        <v>4800</v>
      </c>
      <c r="J1195" s="483" t="s">
        <v>6005</v>
      </c>
      <c r="K1195" s="483" t="s">
        <v>6012</v>
      </c>
    </row>
    <row r="1196" spans="1:11" ht="15" x14ac:dyDescent="0.25">
      <c r="A1196" s="482">
        <v>10692</v>
      </c>
      <c r="B1196" s="483" t="s">
        <v>977</v>
      </c>
      <c r="C1196" s="483" t="s">
        <v>1136</v>
      </c>
      <c r="D1196" s="483" t="s">
        <v>517</v>
      </c>
      <c r="E1196" s="483" t="s">
        <v>6174</v>
      </c>
      <c r="F1196" s="483" t="s">
        <v>5223</v>
      </c>
      <c r="G1196" s="483" t="s">
        <v>3376</v>
      </c>
      <c r="H1196" s="483" t="s">
        <v>4970</v>
      </c>
      <c r="I1196" s="483" t="s">
        <v>339</v>
      </c>
      <c r="J1196" s="483" t="s">
        <v>6005</v>
      </c>
      <c r="K1196" s="483" t="s">
        <v>6010</v>
      </c>
    </row>
    <row r="1197" spans="1:11" ht="15" x14ac:dyDescent="0.25">
      <c r="A1197" s="482">
        <v>10697</v>
      </c>
      <c r="B1197" s="483" t="s">
        <v>3932</v>
      </c>
      <c r="C1197" s="483" t="s">
        <v>3933</v>
      </c>
      <c r="D1197" s="483" t="s">
        <v>4775</v>
      </c>
      <c r="E1197" s="483" t="s">
        <v>6178</v>
      </c>
      <c r="F1197" s="483" t="s">
        <v>5227</v>
      </c>
      <c r="G1197" s="483" t="s">
        <v>4761</v>
      </c>
      <c r="H1197" s="483" t="s">
        <v>4961</v>
      </c>
      <c r="I1197" s="483" t="s">
        <v>4882</v>
      </c>
      <c r="J1197" s="483" t="s">
        <v>6016</v>
      </c>
      <c r="K1197" s="483" t="s">
        <v>6011</v>
      </c>
    </row>
    <row r="1198" spans="1:11" ht="15" x14ac:dyDescent="0.25">
      <c r="A1198" s="482">
        <v>10699</v>
      </c>
      <c r="B1198" s="483" t="s">
        <v>119</v>
      </c>
      <c r="C1198" s="483" t="s">
        <v>120</v>
      </c>
      <c r="D1198" s="483" t="s">
        <v>544</v>
      </c>
      <c r="E1198" s="483" t="s">
        <v>6176</v>
      </c>
      <c r="F1198" s="483" t="s">
        <v>5225</v>
      </c>
      <c r="G1198" s="483" t="s">
        <v>3376</v>
      </c>
      <c r="H1198" s="483" t="s">
        <v>122</v>
      </c>
      <c r="I1198" s="483" t="s">
        <v>122</v>
      </c>
      <c r="J1198" s="483" t="s">
        <v>6008</v>
      </c>
      <c r="K1198" s="483" t="s">
        <v>6010</v>
      </c>
    </row>
    <row r="1199" spans="1:11" ht="15" x14ac:dyDescent="0.25">
      <c r="A1199" s="482">
        <v>10710</v>
      </c>
      <c r="B1199" s="483" t="s">
        <v>1052</v>
      </c>
      <c r="C1199" s="483" t="s">
        <v>1053</v>
      </c>
      <c r="D1199" s="483" t="s">
        <v>3892</v>
      </c>
      <c r="E1199" s="483" t="s">
        <v>6176</v>
      </c>
      <c r="F1199" s="483" t="s">
        <v>5225</v>
      </c>
      <c r="G1199" s="483" t="s">
        <v>4765</v>
      </c>
      <c r="H1199" s="483" t="s">
        <v>913</v>
      </c>
      <c r="I1199" s="483" t="s">
        <v>3893</v>
      </c>
      <c r="J1199" s="483" t="s">
        <v>6008</v>
      </c>
      <c r="K1199" s="483" t="s">
        <v>706</v>
      </c>
    </row>
    <row r="1200" spans="1:11" ht="15" x14ac:dyDescent="0.25">
      <c r="A1200" s="482">
        <v>10715</v>
      </c>
      <c r="B1200" s="483" t="s">
        <v>1583</v>
      </c>
      <c r="C1200" s="483" t="s">
        <v>167</v>
      </c>
      <c r="D1200" s="483" t="s">
        <v>103</v>
      </c>
      <c r="E1200" s="483" t="s">
        <v>6175</v>
      </c>
      <c r="F1200" s="483" t="s">
        <v>5224</v>
      </c>
      <c r="G1200" s="483" t="s">
        <v>4759</v>
      </c>
      <c r="H1200" s="483" t="s">
        <v>4947</v>
      </c>
      <c r="I1200" s="483" t="s">
        <v>836</v>
      </c>
      <c r="J1200" s="483" t="s">
        <v>6014</v>
      </c>
      <c r="K1200" s="483" t="s">
        <v>6007</v>
      </c>
    </row>
    <row r="1201" spans="1:11" ht="15" x14ac:dyDescent="0.25">
      <c r="A1201" s="482">
        <v>10718</v>
      </c>
      <c r="B1201" s="483" t="s">
        <v>1292</v>
      </c>
      <c r="C1201" s="483" t="s">
        <v>277</v>
      </c>
      <c r="D1201" s="483" t="s">
        <v>54</v>
      </c>
      <c r="E1201" s="483" t="s">
        <v>6176</v>
      </c>
      <c r="F1201" s="483" t="s">
        <v>5225</v>
      </c>
      <c r="G1201" s="483" t="s">
        <v>4765</v>
      </c>
      <c r="H1201" s="483" t="s">
        <v>4982</v>
      </c>
      <c r="I1201" s="483" t="s">
        <v>2308</v>
      </c>
      <c r="J1201" s="483" t="s">
        <v>6008</v>
      </c>
      <c r="K1201" s="483" t="s">
        <v>706</v>
      </c>
    </row>
    <row r="1202" spans="1:11" ht="15" x14ac:dyDescent="0.25">
      <c r="A1202" s="482">
        <v>10723</v>
      </c>
      <c r="B1202" s="483" t="s">
        <v>1652</v>
      </c>
      <c r="C1202" s="483" t="s">
        <v>349</v>
      </c>
      <c r="D1202" s="483" t="s">
        <v>54</v>
      </c>
      <c r="E1202" s="483" t="s">
        <v>6176</v>
      </c>
      <c r="F1202" s="483" t="s">
        <v>5225</v>
      </c>
      <c r="G1202" s="483" t="s">
        <v>5265</v>
      </c>
      <c r="H1202" s="483" t="s">
        <v>4956</v>
      </c>
      <c r="I1202" s="483" t="s">
        <v>705</v>
      </c>
      <c r="J1202" s="483" t="s">
        <v>6008</v>
      </c>
      <c r="K1202" s="483" t="s">
        <v>6017</v>
      </c>
    </row>
    <row r="1203" spans="1:11" ht="15" x14ac:dyDescent="0.25">
      <c r="A1203" s="482">
        <v>10727</v>
      </c>
      <c r="B1203" s="483" t="s">
        <v>2088</v>
      </c>
      <c r="C1203" s="483" t="s">
        <v>2003</v>
      </c>
      <c r="D1203" s="483" t="s">
        <v>3634</v>
      </c>
      <c r="E1203" s="483" t="s">
        <v>6176</v>
      </c>
      <c r="F1203" s="483" t="s">
        <v>5225</v>
      </c>
      <c r="G1203" s="483" t="s">
        <v>5265</v>
      </c>
      <c r="H1203" s="483" t="s">
        <v>274</v>
      </c>
      <c r="I1203" s="483" t="s">
        <v>274</v>
      </c>
      <c r="J1203" s="483" t="s">
        <v>6008</v>
      </c>
      <c r="K1203" s="483" t="s">
        <v>6017</v>
      </c>
    </row>
    <row r="1204" spans="1:11" ht="15" x14ac:dyDescent="0.25">
      <c r="A1204" s="482">
        <v>10728</v>
      </c>
      <c r="B1204" s="483" t="s">
        <v>3938</v>
      </c>
      <c r="C1204" s="483" t="s">
        <v>3939</v>
      </c>
      <c r="D1204" s="483" t="s">
        <v>4817</v>
      </c>
      <c r="E1204" s="483" t="s">
        <v>6178</v>
      </c>
      <c r="F1204" s="483" t="s">
        <v>5227</v>
      </c>
      <c r="G1204" s="483" t="s">
        <v>4761</v>
      </c>
      <c r="H1204" s="483" t="s">
        <v>1689</v>
      </c>
      <c r="I1204" s="483" t="s">
        <v>4884</v>
      </c>
      <c r="J1204" s="483" t="s">
        <v>6016</v>
      </c>
      <c r="K1204" s="483" t="s">
        <v>6011</v>
      </c>
    </row>
    <row r="1205" spans="1:11" ht="15" x14ac:dyDescent="0.25">
      <c r="A1205" s="482">
        <v>10729</v>
      </c>
      <c r="B1205" s="483" t="s">
        <v>533</v>
      </c>
      <c r="C1205" s="483" t="s">
        <v>1220</v>
      </c>
      <c r="D1205" s="483" t="s">
        <v>4787</v>
      </c>
      <c r="E1205" s="483" t="s">
        <v>6180</v>
      </c>
      <c r="F1205" s="483" t="s">
        <v>5229</v>
      </c>
      <c r="G1205" s="483" t="s">
        <v>5264</v>
      </c>
      <c r="H1205" s="483" t="s">
        <v>965</v>
      </c>
      <c r="I1205" s="483" t="s">
        <v>3758</v>
      </c>
      <c r="J1205" s="483" t="s">
        <v>6016</v>
      </c>
      <c r="K1205" s="483" t="s">
        <v>6018</v>
      </c>
    </row>
    <row r="1206" spans="1:11" ht="15" x14ac:dyDescent="0.25">
      <c r="A1206" s="482">
        <v>10732</v>
      </c>
      <c r="B1206" s="483" t="s">
        <v>1603</v>
      </c>
      <c r="C1206" s="483" t="s">
        <v>1604</v>
      </c>
      <c r="D1206" s="483" t="s">
        <v>2098</v>
      </c>
      <c r="E1206" s="483" t="s">
        <v>6175</v>
      </c>
      <c r="F1206" s="483" t="s">
        <v>5224</v>
      </c>
      <c r="G1206" s="483" t="s">
        <v>3376</v>
      </c>
      <c r="H1206" s="483" t="s">
        <v>4950</v>
      </c>
      <c r="I1206" s="483" t="s">
        <v>183</v>
      </c>
      <c r="J1206" s="483" t="s">
        <v>6014</v>
      </c>
      <c r="K1206" s="483" t="s">
        <v>6010</v>
      </c>
    </row>
    <row r="1207" spans="1:11" ht="15" x14ac:dyDescent="0.25">
      <c r="A1207" s="482">
        <v>10734</v>
      </c>
      <c r="B1207" s="483" t="s">
        <v>907</v>
      </c>
      <c r="C1207" s="483" t="s">
        <v>908</v>
      </c>
      <c r="D1207" s="483" t="s">
        <v>2463</v>
      </c>
      <c r="E1207" s="483" t="s">
        <v>6176</v>
      </c>
      <c r="F1207" s="483" t="s">
        <v>5225</v>
      </c>
      <c r="G1207" s="483" t="s">
        <v>3376</v>
      </c>
      <c r="H1207" s="483" t="s">
        <v>4948</v>
      </c>
      <c r="I1207" s="483" t="s">
        <v>933</v>
      </c>
      <c r="J1207" s="483" t="s">
        <v>6008</v>
      </c>
      <c r="K1207" s="483" t="s">
        <v>6010</v>
      </c>
    </row>
    <row r="1208" spans="1:11" ht="15" x14ac:dyDescent="0.25">
      <c r="A1208" s="482">
        <v>10735</v>
      </c>
      <c r="B1208" s="483" t="s">
        <v>3940</v>
      </c>
      <c r="C1208" s="483" t="s">
        <v>1386</v>
      </c>
      <c r="D1208" s="483" t="s">
        <v>103</v>
      </c>
      <c r="E1208" s="483" t="s">
        <v>6175</v>
      </c>
      <c r="F1208" s="483" t="s">
        <v>5224</v>
      </c>
      <c r="G1208" s="483" t="s">
        <v>3376</v>
      </c>
      <c r="H1208" s="483" t="s">
        <v>4955</v>
      </c>
      <c r="I1208" s="483" t="s">
        <v>3476</v>
      </c>
      <c r="J1208" s="483" t="s">
        <v>6014</v>
      </c>
      <c r="K1208" s="483" t="s">
        <v>6010</v>
      </c>
    </row>
    <row r="1209" spans="1:11" ht="15" x14ac:dyDescent="0.25">
      <c r="A1209" s="482">
        <v>10741</v>
      </c>
      <c r="B1209" s="483" t="s">
        <v>3941</v>
      </c>
      <c r="C1209" s="483" t="s">
        <v>433</v>
      </c>
      <c r="D1209" s="483" t="s">
        <v>4850</v>
      </c>
      <c r="E1209" s="483" t="s">
        <v>6182</v>
      </c>
      <c r="F1209" s="483" t="s">
        <v>5231</v>
      </c>
      <c r="G1209" s="483" t="s">
        <v>4761</v>
      </c>
      <c r="H1209" s="483" t="s">
        <v>4961</v>
      </c>
      <c r="I1209" s="483" t="s">
        <v>4882</v>
      </c>
      <c r="J1209" s="483" t="s">
        <v>6016</v>
      </c>
      <c r="K1209" s="483" t="s">
        <v>6011</v>
      </c>
    </row>
    <row r="1210" spans="1:11" ht="15" x14ac:dyDescent="0.25">
      <c r="A1210" s="482">
        <v>10747</v>
      </c>
      <c r="B1210" s="483" t="s">
        <v>1170</v>
      </c>
      <c r="C1210" s="483" t="s">
        <v>1171</v>
      </c>
      <c r="D1210" s="483" t="s">
        <v>972</v>
      </c>
      <c r="E1210" s="483" t="s">
        <v>6174</v>
      </c>
      <c r="F1210" s="483" t="s">
        <v>5223</v>
      </c>
      <c r="G1210" s="483" t="s">
        <v>3376</v>
      </c>
      <c r="H1210" s="483" t="s">
        <v>4949</v>
      </c>
      <c r="I1210" s="483" t="s">
        <v>3418</v>
      </c>
      <c r="J1210" s="483" t="s">
        <v>6005</v>
      </c>
      <c r="K1210" s="483" t="s">
        <v>6010</v>
      </c>
    </row>
    <row r="1211" spans="1:11" ht="15" x14ac:dyDescent="0.25">
      <c r="A1211" s="482">
        <v>10749</v>
      </c>
      <c r="B1211" s="483" t="s">
        <v>446</v>
      </c>
      <c r="C1211" s="483" t="s">
        <v>447</v>
      </c>
      <c r="D1211" s="483" t="s">
        <v>570</v>
      </c>
      <c r="E1211" s="483" t="s">
        <v>6177</v>
      </c>
      <c r="F1211" s="483" t="s">
        <v>5226</v>
      </c>
      <c r="G1211" s="483" t="s">
        <v>3376</v>
      </c>
      <c r="H1211" s="483" t="s">
        <v>4949</v>
      </c>
      <c r="I1211" s="483" t="s">
        <v>1742</v>
      </c>
      <c r="J1211" s="483" t="s">
        <v>6009</v>
      </c>
      <c r="K1211" s="483" t="s">
        <v>6010</v>
      </c>
    </row>
    <row r="1212" spans="1:11" ht="15" x14ac:dyDescent="0.25">
      <c r="A1212" s="482">
        <v>10751</v>
      </c>
      <c r="B1212" s="483" t="s">
        <v>3942</v>
      </c>
      <c r="C1212" s="483" t="s">
        <v>3943</v>
      </c>
      <c r="D1212" s="483" t="s">
        <v>2416</v>
      </c>
      <c r="E1212" s="483" t="s">
        <v>6174</v>
      </c>
      <c r="F1212" s="483" t="s">
        <v>5223</v>
      </c>
      <c r="G1212" s="483" t="s">
        <v>5264</v>
      </c>
      <c r="H1212" s="483" t="s">
        <v>965</v>
      </c>
      <c r="I1212" s="483" t="s">
        <v>965</v>
      </c>
      <c r="J1212" s="483" t="s">
        <v>6005</v>
      </c>
      <c r="K1212" s="483" t="s">
        <v>6018</v>
      </c>
    </row>
    <row r="1213" spans="1:11" ht="15" x14ac:dyDescent="0.25">
      <c r="A1213" s="482">
        <v>10767</v>
      </c>
      <c r="B1213" s="483" t="s">
        <v>2118</v>
      </c>
      <c r="C1213" s="483" t="s">
        <v>2119</v>
      </c>
      <c r="D1213" s="483" t="s">
        <v>103</v>
      </c>
      <c r="E1213" s="483" t="s">
        <v>6175</v>
      </c>
      <c r="F1213" s="483" t="s">
        <v>5224</v>
      </c>
      <c r="G1213" s="483" t="s">
        <v>3376</v>
      </c>
      <c r="H1213" s="483" t="s">
        <v>4952</v>
      </c>
      <c r="I1213" s="483" t="s">
        <v>379</v>
      </c>
      <c r="J1213" s="483" t="s">
        <v>6014</v>
      </c>
      <c r="K1213" s="483" t="s">
        <v>6010</v>
      </c>
    </row>
    <row r="1214" spans="1:11" ht="15" x14ac:dyDescent="0.25">
      <c r="A1214" s="482">
        <v>10771</v>
      </c>
      <c r="B1214" s="483" t="s">
        <v>1536</v>
      </c>
      <c r="C1214" s="483" t="s">
        <v>1537</v>
      </c>
      <c r="D1214" s="483" t="s">
        <v>54</v>
      </c>
      <c r="E1214" s="483" t="s">
        <v>6176</v>
      </c>
      <c r="F1214" s="483" t="s">
        <v>5225</v>
      </c>
      <c r="G1214" s="483" t="s">
        <v>5265</v>
      </c>
      <c r="H1214" s="483" t="s">
        <v>4956</v>
      </c>
      <c r="I1214" s="483" t="s">
        <v>531</v>
      </c>
      <c r="J1214" s="483" t="s">
        <v>6008</v>
      </c>
      <c r="K1214" s="483" t="s">
        <v>6017</v>
      </c>
    </row>
    <row r="1215" spans="1:11" ht="15" x14ac:dyDescent="0.25">
      <c r="A1215" s="482">
        <v>10772</v>
      </c>
      <c r="B1215" s="483" t="s">
        <v>1504</v>
      </c>
      <c r="C1215" s="483" t="s">
        <v>5873</v>
      </c>
      <c r="D1215" s="483" t="s">
        <v>517</v>
      </c>
      <c r="E1215" s="483" t="s">
        <v>6174</v>
      </c>
      <c r="F1215" s="483" t="s">
        <v>5223</v>
      </c>
      <c r="G1215" s="483" t="s">
        <v>4759</v>
      </c>
      <c r="H1215" s="483" t="s">
        <v>65</v>
      </c>
      <c r="I1215" s="483" t="s">
        <v>65</v>
      </c>
      <c r="J1215" s="483" t="s">
        <v>6005</v>
      </c>
      <c r="K1215" s="483" t="s">
        <v>6007</v>
      </c>
    </row>
    <row r="1216" spans="1:11" ht="15" x14ac:dyDescent="0.25">
      <c r="A1216" s="482">
        <v>10775</v>
      </c>
      <c r="B1216" s="483" t="s">
        <v>2986</v>
      </c>
      <c r="C1216" s="483" t="s">
        <v>2987</v>
      </c>
      <c r="D1216" s="483" t="s">
        <v>2416</v>
      </c>
      <c r="E1216" s="483" t="s">
        <v>6174</v>
      </c>
      <c r="F1216" s="483" t="s">
        <v>5223</v>
      </c>
      <c r="G1216" s="483" t="s">
        <v>4768</v>
      </c>
      <c r="H1216" s="483" t="s">
        <v>4946</v>
      </c>
      <c r="I1216" s="483" t="s">
        <v>3641</v>
      </c>
      <c r="J1216" s="483" t="s">
        <v>6005</v>
      </c>
      <c r="K1216" s="483" t="s">
        <v>416</v>
      </c>
    </row>
    <row r="1217" spans="1:11" ht="15" x14ac:dyDescent="0.25">
      <c r="A1217" s="482">
        <v>10777</v>
      </c>
      <c r="B1217" s="483" t="s">
        <v>3944</v>
      </c>
      <c r="C1217" s="483" t="s">
        <v>3945</v>
      </c>
      <c r="D1217" s="483" t="s">
        <v>972</v>
      </c>
      <c r="E1217" s="483" t="s">
        <v>6174</v>
      </c>
      <c r="F1217" s="483" t="s">
        <v>5223</v>
      </c>
      <c r="G1217" s="483" t="s">
        <v>4760</v>
      </c>
      <c r="H1217" s="483" t="s">
        <v>4946</v>
      </c>
      <c r="I1217" s="483" t="s">
        <v>4845</v>
      </c>
      <c r="J1217" s="483" t="s">
        <v>6005</v>
      </c>
      <c r="K1217" s="483" t="s">
        <v>6015</v>
      </c>
    </row>
    <row r="1218" spans="1:11" ht="15" x14ac:dyDescent="0.25">
      <c r="A1218" s="482">
        <v>10782</v>
      </c>
      <c r="B1218" s="483" t="s">
        <v>909</v>
      </c>
      <c r="C1218" s="483" t="s">
        <v>910</v>
      </c>
      <c r="D1218" s="483" t="s">
        <v>69</v>
      </c>
      <c r="E1218" s="483" t="s">
        <v>6176</v>
      </c>
      <c r="F1218" s="483" t="s">
        <v>5225</v>
      </c>
      <c r="G1218" s="483" t="s">
        <v>4759</v>
      </c>
      <c r="H1218" s="483" t="s">
        <v>65</v>
      </c>
      <c r="I1218" s="483" t="s">
        <v>65</v>
      </c>
      <c r="J1218" s="483" t="s">
        <v>6008</v>
      </c>
      <c r="K1218" s="483" t="s">
        <v>6007</v>
      </c>
    </row>
    <row r="1219" spans="1:11" ht="15" x14ac:dyDescent="0.25">
      <c r="A1219" s="482">
        <v>10783</v>
      </c>
      <c r="B1219" s="483" t="s">
        <v>2743</v>
      </c>
      <c r="C1219" s="483" t="s">
        <v>2744</v>
      </c>
      <c r="D1219" s="483" t="s">
        <v>3889</v>
      </c>
      <c r="E1219" s="483" t="s">
        <v>6176</v>
      </c>
      <c r="F1219" s="483" t="s">
        <v>5225</v>
      </c>
      <c r="G1219" s="483" t="s">
        <v>3376</v>
      </c>
      <c r="H1219" s="483" t="s">
        <v>122</v>
      </c>
      <c r="I1219" s="483" t="s">
        <v>122</v>
      </c>
      <c r="J1219" s="483" t="s">
        <v>6008</v>
      </c>
      <c r="K1219" s="483" t="s">
        <v>6010</v>
      </c>
    </row>
    <row r="1220" spans="1:11" ht="15" x14ac:dyDescent="0.25">
      <c r="A1220" s="482">
        <v>10786</v>
      </c>
      <c r="B1220" s="483" t="s">
        <v>3946</v>
      </c>
      <c r="C1220" s="483" t="s">
        <v>3947</v>
      </c>
      <c r="D1220" s="483" t="s">
        <v>1074</v>
      </c>
      <c r="E1220" s="483" t="s">
        <v>6178</v>
      </c>
      <c r="F1220" s="483" t="s">
        <v>5227</v>
      </c>
      <c r="G1220" s="483" t="s">
        <v>4760</v>
      </c>
      <c r="H1220" s="483" t="s">
        <v>4946</v>
      </c>
      <c r="I1220" s="483" t="s">
        <v>3389</v>
      </c>
      <c r="J1220" s="483" t="s">
        <v>6009</v>
      </c>
      <c r="K1220" s="483" t="s">
        <v>6015</v>
      </c>
    </row>
    <row r="1221" spans="1:11" ht="15" x14ac:dyDescent="0.25">
      <c r="A1221" s="482">
        <v>10789</v>
      </c>
      <c r="B1221" s="483" t="s">
        <v>1846</v>
      </c>
      <c r="C1221" s="483" t="s">
        <v>966</v>
      </c>
      <c r="D1221" s="483" t="s">
        <v>103</v>
      </c>
      <c r="E1221" s="483" t="s">
        <v>6175</v>
      </c>
      <c r="F1221" s="483" t="s">
        <v>5224</v>
      </c>
      <c r="G1221" s="483" t="s">
        <v>4759</v>
      </c>
      <c r="H1221" s="483" t="s">
        <v>4947</v>
      </c>
      <c r="I1221" s="483" t="s">
        <v>3403</v>
      </c>
      <c r="J1221" s="483" t="s">
        <v>6014</v>
      </c>
      <c r="K1221" s="483" t="s">
        <v>6007</v>
      </c>
    </row>
    <row r="1222" spans="1:11" ht="15" x14ac:dyDescent="0.25">
      <c r="A1222" s="482">
        <v>10790</v>
      </c>
      <c r="B1222" s="483" t="s">
        <v>1456</v>
      </c>
      <c r="C1222" s="483" t="s">
        <v>1457</v>
      </c>
      <c r="D1222" s="483" t="s">
        <v>103</v>
      </c>
      <c r="E1222" s="483" t="s">
        <v>6175</v>
      </c>
      <c r="F1222" s="483" t="s">
        <v>5224</v>
      </c>
      <c r="G1222" s="483" t="s">
        <v>4759</v>
      </c>
      <c r="H1222" s="483" t="s">
        <v>4947</v>
      </c>
      <c r="I1222" s="483" t="s">
        <v>84</v>
      </c>
      <c r="J1222" s="483" t="s">
        <v>6014</v>
      </c>
      <c r="K1222" s="483" t="s">
        <v>6007</v>
      </c>
    </row>
    <row r="1223" spans="1:11" ht="15" x14ac:dyDescent="0.25">
      <c r="A1223" s="482">
        <v>10791</v>
      </c>
      <c r="B1223" s="483" t="s">
        <v>1546</v>
      </c>
      <c r="C1223" s="483" t="s">
        <v>1547</v>
      </c>
      <c r="D1223" s="483" t="s">
        <v>1087</v>
      </c>
      <c r="E1223" s="483" t="s">
        <v>6175</v>
      </c>
      <c r="F1223" s="483" t="s">
        <v>5224</v>
      </c>
      <c r="G1223" s="483" t="s">
        <v>3376</v>
      </c>
      <c r="H1223" s="483" t="s">
        <v>4962</v>
      </c>
      <c r="I1223" s="483" t="s">
        <v>258</v>
      </c>
      <c r="J1223" s="483" t="s">
        <v>6014</v>
      </c>
      <c r="K1223" s="483" t="s">
        <v>6010</v>
      </c>
    </row>
    <row r="1224" spans="1:11" ht="15" x14ac:dyDescent="0.25">
      <c r="A1224" s="482">
        <v>10800</v>
      </c>
      <c r="B1224" s="483" t="s">
        <v>891</v>
      </c>
      <c r="C1224" s="483" t="s">
        <v>457</v>
      </c>
      <c r="D1224" s="483" t="s">
        <v>2416</v>
      </c>
      <c r="E1224" s="483" t="s">
        <v>6174</v>
      </c>
      <c r="F1224" s="483" t="s">
        <v>5223</v>
      </c>
      <c r="G1224" s="483" t="s">
        <v>4768</v>
      </c>
      <c r="H1224" s="483" t="s">
        <v>4946</v>
      </c>
      <c r="I1224" s="483" t="s">
        <v>3641</v>
      </c>
      <c r="J1224" s="483" t="s">
        <v>6005</v>
      </c>
      <c r="K1224" s="483" t="s">
        <v>416</v>
      </c>
    </row>
    <row r="1225" spans="1:11" ht="15" x14ac:dyDescent="0.25">
      <c r="A1225" s="482">
        <v>10810</v>
      </c>
      <c r="B1225" s="483" t="s">
        <v>2120</v>
      </c>
      <c r="C1225" s="483" t="s">
        <v>2121</v>
      </c>
      <c r="D1225" s="483" t="s">
        <v>3567</v>
      </c>
      <c r="E1225" s="483" t="s">
        <v>6179</v>
      </c>
      <c r="F1225" s="483" t="s">
        <v>5228</v>
      </c>
      <c r="G1225" s="483" t="s">
        <v>4766</v>
      </c>
      <c r="H1225" s="483" t="s">
        <v>4959</v>
      </c>
      <c r="I1225" s="483" t="s">
        <v>203</v>
      </c>
      <c r="J1225" s="483" t="s">
        <v>6016</v>
      </c>
      <c r="K1225" s="483" t="s">
        <v>4766</v>
      </c>
    </row>
    <row r="1226" spans="1:11" ht="15" x14ac:dyDescent="0.25">
      <c r="A1226" s="482">
        <v>10816</v>
      </c>
      <c r="B1226" s="483" t="s">
        <v>2159</v>
      </c>
      <c r="C1226" s="483" t="s">
        <v>2160</v>
      </c>
      <c r="D1226" s="483" t="s">
        <v>69</v>
      </c>
      <c r="E1226" s="483" t="s">
        <v>6176</v>
      </c>
      <c r="F1226" s="483" t="s">
        <v>5225</v>
      </c>
      <c r="G1226" s="483" t="s">
        <v>4759</v>
      </c>
      <c r="H1226" s="483" t="s">
        <v>4947</v>
      </c>
      <c r="I1226" s="483" t="s">
        <v>84</v>
      </c>
      <c r="J1226" s="483" t="s">
        <v>6008</v>
      </c>
      <c r="K1226" s="483" t="s">
        <v>6007</v>
      </c>
    </row>
    <row r="1227" spans="1:11" ht="15" x14ac:dyDescent="0.25">
      <c r="A1227" s="482">
        <v>10819</v>
      </c>
      <c r="B1227" s="483" t="s">
        <v>3948</v>
      </c>
      <c r="C1227" s="483" t="s">
        <v>3949</v>
      </c>
      <c r="D1227" s="483" t="s">
        <v>2416</v>
      </c>
      <c r="E1227" s="483" t="s">
        <v>6174</v>
      </c>
      <c r="F1227" s="483" t="s">
        <v>5223</v>
      </c>
      <c r="G1227" s="483" t="s">
        <v>5264</v>
      </c>
      <c r="H1227" s="483" t="s">
        <v>965</v>
      </c>
      <c r="I1227" s="483" t="s">
        <v>3758</v>
      </c>
      <c r="J1227" s="483" t="s">
        <v>6005</v>
      </c>
      <c r="K1227" s="483" t="s">
        <v>6018</v>
      </c>
    </row>
    <row r="1228" spans="1:11" ht="15" x14ac:dyDescent="0.25">
      <c r="A1228" s="482">
        <v>10820</v>
      </c>
      <c r="B1228" s="483" t="s">
        <v>2683</v>
      </c>
      <c r="C1228" s="483" t="s">
        <v>1141</v>
      </c>
      <c r="D1228" s="483" t="s">
        <v>54</v>
      </c>
      <c r="E1228" s="483" t="s">
        <v>6176</v>
      </c>
      <c r="F1228" s="483" t="s">
        <v>5225</v>
      </c>
      <c r="G1228" s="483" t="s">
        <v>5265</v>
      </c>
      <c r="H1228" s="483" t="s">
        <v>4956</v>
      </c>
      <c r="I1228" s="483" t="s">
        <v>55</v>
      </c>
      <c r="J1228" s="483" t="s">
        <v>6008</v>
      </c>
      <c r="K1228" s="483" t="s">
        <v>6017</v>
      </c>
    </row>
    <row r="1229" spans="1:11" ht="15" x14ac:dyDescent="0.25">
      <c r="A1229" s="482">
        <v>10821</v>
      </c>
      <c r="B1229" s="483" t="s">
        <v>1427</v>
      </c>
      <c r="C1229" s="483" t="s">
        <v>486</v>
      </c>
      <c r="D1229" s="483" t="s">
        <v>2098</v>
      </c>
      <c r="E1229" s="483" t="s">
        <v>6175</v>
      </c>
      <c r="F1229" s="483" t="s">
        <v>5224</v>
      </c>
      <c r="G1229" s="483" t="s">
        <v>3376</v>
      </c>
      <c r="H1229" s="483" t="s">
        <v>4955</v>
      </c>
      <c r="I1229" s="483" t="s">
        <v>152</v>
      </c>
      <c r="J1229" s="483" t="s">
        <v>6014</v>
      </c>
      <c r="K1229" s="483" t="s">
        <v>6010</v>
      </c>
    </row>
    <row r="1230" spans="1:11" ht="15" x14ac:dyDescent="0.25">
      <c r="A1230" s="482">
        <v>10825</v>
      </c>
      <c r="B1230" s="483" t="s">
        <v>2822</v>
      </c>
      <c r="C1230" s="483" t="s">
        <v>457</v>
      </c>
      <c r="D1230" s="483" t="s">
        <v>972</v>
      </c>
      <c r="E1230" s="483" t="s">
        <v>6174</v>
      </c>
      <c r="F1230" s="483" t="s">
        <v>5223</v>
      </c>
      <c r="G1230" s="483" t="s">
        <v>4765</v>
      </c>
      <c r="H1230" s="483" t="s">
        <v>913</v>
      </c>
      <c r="I1230" s="483" t="s">
        <v>3643</v>
      </c>
      <c r="J1230" s="483" t="s">
        <v>6005</v>
      </c>
      <c r="K1230" s="483" t="s">
        <v>706</v>
      </c>
    </row>
    <row r="1231" spans="1:11" ht="15" x14ac:dyDescent="0.25">
      <c r="A1231" s="482">
        <v>10832</v>
      </c>
      <c r="B1231" s="483" t="s">
        <v>163</v>
      </c>
      <c r="C1231" s="483" t="s">
        <v>164</v>
      </c>
      <c r="D1231" s="483" t="s">
        <v>3747</v>
      </c>
      <c r="E1231" s="483" t="s">
        <v>6177</v>
      </c>
      <c r="F1231" s="483" t="s">
        <v>5226</v>
      </c>
      <c r="G1231" s="483" t="s">
        <v>5264</v>
      </c>
      <c r="H1231" s="483" t="s">
        <v>4958</v>
      </c>
      <c r="I1231" s="483" t="s">
        <v>1682</v>
      </c>
      <c r="J1231" s="483" t="s">
        <v>6009</v>
      </c>
      <c r="K1231" s="483" t="s">
        <v>6018</v>
      </c>
    </row>
    <row r="1232" spans="1:11" ht="15" x14ac:dyDescent="0.25">
      <c r="A1232" s="482">
        <v>10834</v>
      </c>
      <c r="B1232" s="483" t="s">
        <v>741</v>
      </c>
      <c r="C1232" s="483" t="s">
        <v>368</v>
      </c>
      <c r="D1232" s="483" t="s">
        <v>2098</v>
      </c>
      <c r="E1232" s="483" t="s">
        <v>6175</v>
      </c>
      <c r="F1232" s="483" t="s">
        <v>5224</v>
      </c>
      <c r="G1232" s="483" t="s">
        <v>4759</v>
      </c>
      <c r="H1232" s="483" t="s">
        <v>4947</v>
      </c>
      <c r="I1232" s="483" t="s">
        <v>3403</v>
      </c>
      <c r="J1232" s="483" t="s">
        <v>6014</v>
      </c>
      <c r="K1232" s="483" t="s">
        <v>6007</v>
      </c>
    </row>
    <row r="1233" spans="1:11" ht="15" x14ac:dyDescent="0.25">
      <c r="A1233" s="482">
        <v>10835</v>
      </c>
      <c r="B1233" s="483" t="s">
        <v>3950</v>
      </c>
      <c r="C1233" s="483" t="s">
        <v>3951</v>
      </c>
      <c r="D1233" s="483" t="s">
        <v>64</v>
      </c>
      <c r="E1233" s="483" t="s">
        <v>6174</v>
      </c>
      <c r="F1233" s="483" t="s">
        <v>5223</v>
      </c>
      <c r="G1233" s="483" t="s">
        <v>3376</v>
      </c>
      <c r="H1233" s="483" t="s">
        <v>4959</v>
      </c>
      <c r="I1233" s="483" t="s">
        <v>3425</v>
      </c>
      <c r="J1233" s="483" t="s">
        <v>6005</v>
      </c>
      <c r="K1233" s="483" t="s">
        <v>6010</v>
      </c>
    </row>
    <row r="1234" spans="1:11" ht="15" x14ac:dyDescent="0.25">
      <c r="A1234" s="482">
        <v>10838</v>
      </c>
      <c r="B1234" s="483" t="s">
        <v>3779</v>
      </c>
      <c r="C1234" s="483" t="s">
        <v>3952</v>
      </c>
      <c r="D1234" s="483" t="s">
        <v>3474</v>
      </c>
      <c r="E1234" s="483" t="s">
        <v>6179</v>
      </c>
      <c r="F1234" s="483" t="s">
        <v>5228</v>
      </c>
      <c r="G1234" s="483" t="s">
        <v>4768</v>
      </c>
      <c r="H1234" s="483" t="s">
        <v>4946</v>
      </c>
      <c r="I1234" s="483" t="s">
        <v>4856</v>
      </c>
      <c r="J1234" s="483" t="s">
        <v>6016</v>
      </c>
      <c r="K1234" s="483" t="s">
        <v>416</v>
      </c>
    </row>
    <row r="1235" spans="1:11" ht="15" x14ac:dyDescent="0.25">
      <c r="A1235" s="482">
        <v>10840</v>
      </c>
      <c r="B1235" s="483" t="s">
        <v>160</v>
      </c>
      <c r="C1235" s="483" t="s">
        <v>161</v>
      </c>
      <c r="D1235" s="483" t="s">
        <v>69</v>
      </c>
      <c r="E1235" s="483" t="s">
        <v>6176</v>
      </c>
      <c r="F1235" s="483" t="s">
        <v>5225</v>
      </c>
      <c r="G1235" s="483" t="s">
        <v>4759</v>
      </c>
      <c r="H1235" s="483" t="s">
        <v>4947</v>
      </c>
      <c r="I1235" s="483" t="s">
        <v>61</v>
      </c>
      <c r="J1235" s="483" t="s">
        <v>6008</v>
      </c>
      <c r="K1235" s="483" t="s">
        <v>6007</v>
      </c>
    </row>
    <row r="1236" spans="1:11" ht="15" x14ac:dyDescent="0.25">
      <c r="A1236" s="482">
        <v>10841</v>
      </c>
      <c r="B1236" s="483" t="s">
        <v>397</v>
      </c>
      <c r="C1236" s="483" t="s">
        <v>398</v>
      </c>
      <c r="D1236" s="483" t="s">
        <v>69</v>
      </c>
      <c r="E1236" s="483" t="s">
        <v>6176</v>
      </c>
      <c r="F1236" s="483" t="s">
        <v>5225</v>
      </c>
      <c r="G1236" s="483" t="s">
        <v>4759</v>
      </c>
      <c r="H1236" s="483" t="s">
        <v>4947</v>
      </c>
      <c r="I1236" s="483" t="s">
        <v>61</v>
      </c>
      <c r="J1236" s="483" t="s">
        <v>6008</v>
      </c>
      <c r="K1236" s="483" t="s">
        <v>6007</v>
      </c>
    </row>
    <row r="1237" spans="1:11" ht="15" x14ac:dyDescent="0.25">
      <c r="A1237" s="482">
        <v>10843</v>
      </c>
      <c r="B1237" s="483" t="s">
        <v>2090</v>
      </c>
      <c r="C1237" s="483" t="s">
        <v>2091</v>
      </c>
      <c r="D1237" s="483" t="s">
        <v>517</v>
      </c>
      <c r="E1237" s="483" t="s">
        <v>6174</v>
      </c>
      <c r="F1237" s="483" t="s">
        <v>5223</v>
      </c>
      <c r="G1237" s="483" t="s">
        <v>5265</v>
      </c>
      <c r="H1237" s="483" t="s">
        <v>4968</v>
      </c>
      <c r="I1237" s="483" t="s">
        <v>1505</v>
      </c>
      <c r="J1237" s="483" t="s">
        <v>6005</v>
      </c>
      <c r="K1237" s="483" t="s">
        <v>6017</v>
      </c>
    </row>
    <row r="1238" spans="1:11" ht="15" x14ac:dyDescent="0.25">
      <c r="A1238" s="482">
        <v>10850</v>
      </c>
      <c r="B1238" s="483" t="s">
        <v>3953</v>
      </c>
      <c r="C1238" s="483" t="s">
        <v>3954</v>
      </c>
      <c r="D1238" s="483" t="s">
        <v>103</v>
      </c>
      <c r="E1238" s="483" t="s">
        <v>6175</v>
      </c>
      <c r="F1238" s="483" t="s">
        <v>5224</v>
      </c>
      <c r="G1238" s="483" t="s">
        <v>4759</v>
      </c>
      <c r="H1238" s="483" t="s">
        <v>4947</v>
      </c>
      <c r="I1238" s="483" t="s">
        <v>61</v>
      </c>
      <c r="J1238" s="483" t="s">
        <v>6014</v>
      </c>
      <c r="K1238" s="483" t="s">
        <v>6007</v>
      </c>
    </row>
    <row r="1239" spans="1:11" ht="15" x14ac:dyDescent="0.25">
      <c r="A1239" s="482">
        <v>10851</v>
      </c>
      <c r="B1239" s="483" t="s">
        <v>1737</v>
      </c>
      <c r="C1239" s="483" t="s">
        <v>1693</v>
      </c>
      <c r="D1239" s="483" t="s">
        <v>69</v>
      </c>
      <c r="E1239" s="483" t="s">
        <v>6176</v>
      </c>
      <c r="F1239" s="483" t="s">
        <v>5225</v>
      </c>
      <c r="G1239" s="483" t="s">
        <v>4759</v>
      </c>
      <c r="H1239" s="483" t="s">
        <v>4947</v>
      </c>
      <c r="I1239" s="483" t="s">
        <v>3403</v>
      </c>
      <c r="J1239" s="483" t="s">
        <v>6008</v>
      </c>
      <c r="K1239" s="483" t="s">
        <v>6007</v>
      </c>
    </row>
    <row r="1240" spans="1:11" ht="15" x14ac:dyDescent="0.25">
      <c r="A1240" s="482">
        <v>10854</v>
      </c>
      <c r="B1240" s="483" t="s">
        <v>2236</v>
      </c>
      <c r="C1240" s="483" t="s">
        <v>812</v>
      </c>
      <c r="D1240" s="483" t="s">
        <v>69</v>
      </c>
      <c r="E1240" s="483" t="s">
        <v>6176</v>
      </c>
      <c r="F1240" s="483" t="s">
        <v>5225</v>
      </c>
      <c r="G1240" s="483" t="s">
        <v>4759</v>
      </c>
      <c r="H1240" s="483" t="s">
        <v>4947</v>
      </c>
      <c r="I1240" s="483" t="s">
        <v>61</v>
      </c>
      <c r="J1240" s="483" t="s">
        <v>6008</v>
      </c>
      <c r="K1240" s="483" t="s">
        <v>6007</v>
      </c>
    </row>
    <row r="1241" spans="1:11" ht="15" x14ac:dyDescent="0.25">
      <c r="A1241" s="482">
        <v>10855</v>
      </c>
      <c r="B1241" s="483" t="s">
        <v>191</v>
      </c>
      <c r="C1241" s="483" t="s">
        <v>192</v>
      </c>
      <c r="D1241" s="483" t="s">
        <v>2098</v>
      </c>
      <c r="E1241" s="483" t="s">
        <v>6175</v>
      </c>
      <c r="F1241" s="483" t="s">
        <v>5224</v>
      </c>
      <c r="G1241" s="483" t="s">
        <v>4759</v>
      </c>
      <c r="H1241" s="483" t="s">
        <v>4947</v>
      </c>
      <c r="I1241" s="483" t="s">
        <v>84</v>
      </c>
      <c r="J1241" s="483" t="s">
        <v>6014</v>
      </c>
      <c r="K1241" s="483" t="s">
        <v>6007</v>
      </c>
    </row>
    <row r="1242" spans="1:11" ht="15" x14ac:dyDescent="0.25">
      <c r="A1242" s="482">
        <v>10856</v>
      </c>
      <c r="B1242" s="483" t="s">
        <v>2705</v>
      </c>
      <c r="C1242" s="483" t="s">
        <v>2706</v>
      </c>
      <c r="D1242" s="483" t="s">
        <v>69</v>
      </c>
      <c r="E1242" s="483" t="s">
        <v>6176</v>
      </c>
      <c r="F1242" s="483" t="s">
        <v>5225</v>
      </c>
      <c r="G1242" s="483" t="s">
        <v>4759</v>
      </c>
      <c r="H1242" s="483" t="s">
        <v>4947</v>
      </c>
      <c r="I1242" s="483" t="s">
        <v>836</v>
      </c>
      <c r="J1242" s="483" t="s">
        <v>6008</v>
      </c>
      <c r="K1242" s="483" t="s">
        <v>6007</v>
      </c>
    </row>
    <row r="1243" spans="1:11" ht="15" x14ac:dyDescent="0.25">
      <c r="A1243" s="482">
        <v>10860</v>
      </c>
      <c r="B1243" s="483" t="s">
        <v>1364</v>
      </c>
      <c r="C1243" s="483" t="s">
        <v>3955</v>
      </c>
      <c r="D1243" s="483" t="s">
        <v>532</v>
      </c>
      <c r="E1243" s="483" t="s">
        <v>6179</v>
      </c>
      <c r="F1243" s="483" t="s">
        <v>5228</v>
      </c>
      <c r="G1243" s="483" t="s">
        <v>5265</v>
      </c>
      <c r="H1243" s="483" t="s">
        <v>4979</v>
      </c>
      <c r="I1243" s="483" t="s">
        <v>3625</v>
      </c>
      <c r="J1243" s="483" t="s">
        <v>6016</v>
      </c>
      <c r="K1243" s="483" t="s">
        <v>6017</v>
      </c>
    </row>
    <row r="1244" spans="1:11" ht="15" x14ac:dyDescent="0.25">
      <c r="A1244" s="482">
        <v>10861</v>
      </c>
      <c r="B1244" s="483" t="s">
        <v>1430</v>
      </c>
      <c r="C1244" s="483" t="s">
        <v>618</v>
      </c>
      <c r="D1244" s="483" t="s">
        <v>1821</v>
      </c>
      <c r="E1244" s="483" t="s">
        <v>6177</v>
      </c>
      <c r="F1244" s="483" t="s">
        <v>5226</v>
      </c>
      <c r="G1244" s="483" t="s">
        <v>4766</v>
      </c>
      <c r="H1244" s="483" t="s">
        <v>4959</v>
      </c>
      <c r="I1244" s="483" t="s">
        <v>203</v>
      </c>
      <c r="J1244" s="483" t="s">
        <v>6009</v>
      </c>
      <c r="K1244" s="483" t="s">
        <v>4766</v>
      </c>
    </row>
    <row r="1245" spans="1:11" ht="15" x14ac:dyDescent="0.25">
      <c r="A1245" s="482">
        <v>10865</v>
      </c>
      <c r="B1245" s="483" t="s">
        <v>3956</v>
      </c>
      <c r="C1245" s="483" t="s">
        <v>170</v>
      </c>
      <c r="D1245" s="483" t="s">
        <v>1028</v>
      </c>
      <c r="E1245" s="483" t="s">
        <v>6178</v>
      </c>
      <c r="F1245" s="483" t="s">
        <v>5227</v>
      </c>
      <c r="G1245" s="483" t="s">
        <v>4761</v>
      </c>
      <c r="H1245" s="483" t="s">
        <v>1689</v>
      </c>
      <c r="I1245" s="483" t="s">
        <v>3408</v>
      </c>
      <c r="J1245" s="483" t="s">
        <v>6016</v>
      </c>
      <c r="K1245" s="483" t="s">
        <v>6011</v>
      </c>
    </row>
    <row r="1246" spans="1:11" ht="15" x14ac:dyDescent="0.25">
      <c r="A1246" s="482">
        <v>10869</v>
      </c>
      <c r="B1246" s="483" t="s">
        <v>1698</v>
      </c>
      <c r="C1246" s="483" t="s">
        <v>2036</v>
      </c>
      <c r="D1246" s="483" t="s">
        <v>1821</v>
      </c>
      <c r="E1246" s="483" t="s">
        <v>6177</v>
      </c>
      <c r="F1246" s="483" t="s">
        <v>5226</v>
      </c>
      <c r="G1246" s="483" t="s">
        <v>4766</v>
      </c>
      <c r="H1246" s="483" t="s">
        <v>4959</v>
      </c>
      <c r="I1246" s="483" t="s">
        <v>203</v>
      </c>
      <c r="J1246" s="483" t="s">
        <v>6009</v>
      </c>
      <c r="K1246" s="483" t="s">
        <v>4766</v>
      </c>
    </row>
    <row r="1247" spans="1:11" ht="15" x14ac:dyDescent="0.25">
      <c r="A1247" s="482">
        <v>10870</v>
      </c>
      <c r="B1247" s="483" t="s">
        <v>1858</v>
      </c>
      <c r="C1247" s="483" t="s">
        <v>3427</v>
      </c>
      <c r="D1247" s="483" t="s">
        <v>2098</v>
      </c>
      <c r="E1247" s="483" t="s">
        <v>6175</v>
      </c>
      <c r="F1247" s="483" t="s">
        <v>5224</v>
      </c>
      <c r="G1247" s="483" t="s">
        <v>4759</v>
      </c>
      <c r="H1247" s="483" t="s">
        <v>4947</v>
      </c>
      <c r="I1247" s="483" t="s">
        <v>84</v>
      </c>
      <c r="J1247" s="483" t="s">
        <v>6014</v>
      </c>
      <c r="K1247" s="483" t="s">
        <v>6007</v>
      </c>
    </row>
    <row r="1248" spans="1:11" ht="15" x14ac:dyDescent="0.25">
      <c r="A1248" s="482">
        <v>10874</v>
      </c>
      <c r="B1248" s="483" t="s">
        <v>939</v>
      </c>
      <c r="C1248" s="483" t="s">
        <v>940</v>
      </c>
      <c r="D1248" s="483" t="s">
        <v>54</v>
      </c>
      <c r="E1248" s="483" t="s">
        <v>6176</v>
      </c>
      <c r="F1248" s="483" t="s">
        <v>5225</v>
      </c>
      <c r="G1248" s="483" t="s">
        <v>5265</v>
      </c>
      <c r="H1248" s="483" t="s">
        <v>4956</v>
      </c>
      <c r="I1248" s="483" t="s">
        <v>55</v>
      </c>
      <c r="J1248" s="483" t="s">
        <v>6008</v>
      </c>
      <c r="K1248" s="483" t="s">
        <v>6017</v>
      </c>
    </row>
    <row r="1249" spans="1:11" ht="15" x14ac:dyDescent="0.25">
      <c r="A1249" s="482">
        <v>10875</v>
      </c>
      <c r="B1249" s="483" t="s">
        <v>1413</v>
      </c>
      <c r="C1249" s="483" t="s">
        <v>464</v>
      </c>
      <c r="D1249" s="483" t="s">
        <v>69</v>
      </c>
      <c r="E1249" s="483" t="s">
        <v>6176</v>
      </c>
      <c r="F1249" s="483" t="s">
        <v>5225</v>
      </c>
      <c r="G1249" s="483" t="s">
        <v>4759</v>
      </c>
      <c r="H1249" s="483" t="s">
        <v>4947</v>
      </c>
      <c r="I1249" s="483" t="s">
        <v>43</v>
      </c>
      <c r="J1249" s="483" t="s">
        <v>6008</v>
      </c>
      <c r="K1249" s="483" t="s">
        <v>6007</v>
      </c>
    </row>
    <row r="1250" spans="1:11" ht="15" x14ac:dyDescent="0.25">
      <c r="A1250" s="482">
        <v>10876</v>
      </c>
      <c r="B1250" s="483" t="s">
        <v>1678</v>
      </c>
      <c r="C1250" s="483" t="s">
        <v>1684</v>
      </c>
      <c r="D1250" s="483" t="s">
        <v>972</v>
      </c>
      <c r="E1250" s="483" t="s">
        <v>6174</v>
      </c>
      <c r="F1250" s="483" t="s">
        <v>5223</v>
      </c>
      <c r="G1250" s="483" t="s">
        <v>3376</v>
      </c>
      <c r="H1250" s="483" t="s">
        <v>4949</v>
      </c>
      <c r="I1250" s="483" t="s">
        <v>3418</v>
      </c>
      <c r="J1250" s="483" t="s">
        <v>6005</v>
      </c>
      <c r="K1250" s="483" t="s">
        <v>6010</v>
      </c>
    </row>
    <row r="1251" spans="1:11" ht="15" x14ac:dyDescent="0.25">
      <c r="A1251" s="482">
        <v>10877</v>
      </c>
      <c r="B1251" s="483" t="s">
        <v>2021</v>
      </c>
      <c r="C1251" s="483" t="s">
        <v>1774</v>
      </c>
      <c r="D1251" s="483" t="s">
        <v>570</v>
      </c>
      <c r="E1251" s="483" t="s">
        <v>6177</v>
      </c>
      <c r="F1251" s="483" t="s">
        <v>5226</v>
      </c>
      <c r="G1251" s="483" t="s">
        <v>3376</v>
      </c>
      <c r="H1251" s="483" t="s">
        <v>4969</v>
      </c>
      <c r="I1251" s="483" t="s">
        <v>1319</v>
      </c>
      <c r="J1251" s="483" t="s">
        <v>6009</v>
      </c>
      <c r="K1251" s="483" t="s">
        <v>6010</v>
      </c>
    </row>
    <row r="1252" spans="1:11" ht="15" x14ac:dyDescent="0.25">
      <c r="A1252" s="482">
        <v>10882</v>
      </c>
      <c r="B1252" s="483" t="s">
        <v>1137</v>
      </c>
      <c r="C1252" s="483" t="s">
        <v>1138</v>
      </c>
      <c r="D1252" s="483" t="s">
        <v>2098</v>
      </c>
      <c r="E1252" s="483" t="s">
        <v>6175</v>
      </c>
      <c r="F1252" s="483" t="s">
        <v>5224</v>
      </c>
      <c r="G1252" s="483" t="s">
        <v>4759</v>
      </c>
      <c r="H1252" s="483" t="s">
        <v>65</v>
      </c>
      <c r="I1252" s="483" t="s">
        <v>65</v>
      </c>
      <c r="J1252" s="483" t="s">
        <v>6014</v>
      </c>
      <c r="K1252" s="483" t="s">
        <v>6007</v>
      </c>
    </row>
    <row r="1253" spans="1:11" ht="15" x14ac:dyDescent="0.25">
      <c r="A1253" s="482">
        <v>10900</v>
      </c>
      <c r="B1253" s="483" t="s">
        <v>399</v>
      </c>
      <c r="C1253" s="483" t="s">
        <v>400</v>
      </c>
      <c r="D1253" s="483" t="s">
        <v>69</v>
      </c>
      <c r="E1253" s="483" t="s">
        <v>6176</v>
      </c>
      <c r="F1253" s="483" t="s">
        <v>5225</v>
      </c>
      <c r="G1253" s="483" t="s">
        <v>4759</v>
      </c>
      <c r="H1253" s="483" t="s">
        <v>4947</v>
      </c>
      <c r="I1253" s="483" t="s">
        <v>3403</v>
      </c>
      <c r="J1253" s="483" t="s">
        <v>6008</v>
      </c>
      <c r="K1253" s="483" t="s">
        <v>6007</v>
      </c>
    </row>
    <row r="1254" spans="1:11" ht="15" x14ac:dyDescent="0.25">
      <c r="A1254" s="482">
        <v>10901</v>
      </c>
      <c r="B1254" s="483" t="s">
        <v>1055</v>
      </c>
      <c r="C1254" s="483" t="s">
        <v>3957</v>
      </c>
      <c r="D1254" s="483" t="s">
        <v>972</v>
      </c>
      <c r="E1254" s="483" t="s">
        <v>6174</v>
      </c>
      <c r="F1254" s="483" t="s">
        <v>5223</v>
      </c>
      <c r="G1254" s="483" t="s">
        <v>4759</v>
      </c>
      <c r="H1254" s="483" t="s">
        <v>4947</v>
      </c>
      <c r="I1254" s="483" t="s">
        <v>836</v>
      </c>
      <c r="J1254" s="483" t="s">
        <v>6005</v>
      </c>
      <c r="K1254" s="483" t="s">
        <v>6007</v>
      </c>
    </row>
    <row r="1255" spans="1:11" ht="15" x14ac:dyDescent="0.25">
      <c r="A1255" s="482">
        <v>10903</v>
      </c>
      <c r="B1255" s="483" t="s">
        <v>187</v>
      </c>
      <c r="C1255" s="483" t="s">
        <v>188</v>
      </c>
      <c r="D1255" s="483" t="s">
        <v>103</v>
      </c>
      <c r="E1255" s="483" t="s">
        <v>6175</v>
      </c>
      <c r="F1255" s="483" t="s">
        <v>5224</v>
      </c>
      <c r="G1255" s="483" t="s">
        <v>4759</v>
      </c>
      <c r="H1255" s="483" t="s">
        <v>4947</v>
      </c>
      <c r="I1255" s="483" t="s">
        <v>84</v>
      </c>
      <c r="J1255" s="483" t="s">
        <v>6014</v>
      </c>
      <c r="K1255" s="483" t="s">
        <v>6007</v>
      </c>
    </row>
    <row r="1256" spans="1:11" ht="15" x14ac:dyDescent="0.25">
      <c r="A1256" s="482">
        <v>10916</v>
      </c>
      <c r="B1256" s="483" t="s">
        <v>2041</v>
      </c>
      <c r="C1256" s="483" t="s">
        <v>1374</v>
      </c>
      <c r="D1256" s="483" t="s">
        <v>69</v>
      </c>
      <c r="E1256" s="483" t="s">
        <v>6176</v>
      </c>
      <c r="F1256" s="483" t="s">
        <v>5225</v>
      </c>
      <c r="G1256" s="483" t="s">
        <v>3376</v>
      </c>
      <c r="H1256" s="483" t="s">
        <v>4962</v>
      </c>
      <c r="I1256" s="483" t="s">
        <v>258</v>
      </c>
      <c r="J1256" s="483" t="s">
        <v>6008</v>
      </c>
      <c r="K1256" s="483" t="s">
        <v>6010</v>
      </c>
    </row>
    <row r="1257" spans="1:11" ht="15" x14ac:dyDescent="0.25">
      <c r="A1257" s="482">
        <v>10917</v>
      </c>
      <c r="B1257" s="483" t="s">
        <v>2407</v>
      </c>
      <c r="C1257" s="483" t="s">
        <v>5914</v>
      </c>
      <c r="D1257" s="483" t="s">
        <v>3615</v>
      </c>
      <c r="E1257" s="483" t="s">
        <v>6179</v>
      </c>
      <c r="F1257" s="483" t="s">
        <v>5228</v>
      </c>
      <c r="G1257" s="483" t="s">
        <v>4759</v>
      </c>
      <c r="H1257" s="483" t="s">
        <v>4953</v>
      </c>
      <c r="I1257" s="483" t="s">
        <v>5785</v>
      </c>
      <c r="J1257" s="483" t="s">
        <v>6016</v>
      </c>
      <c r="K1257" s="483" t="s">
        <v>6007</v>
      </c>
    </row>
    <row r="1258" spans="1:11" ht="15" x14ac:dyDescent="0.25">
      <c r="A1258" s="482">
        <v>10921</v>
      </c>
      <c r="B1258" s="483" t="s">
        <v>2187</v>
      </c>
      <c r="C1258" s="483" t="s">
        <v>2188</v>
      </c>
      <c r="D1258" s="483" t="s">
        <v>3958</v>
      </c>
      <c r="E1258" s="483" t="s">
        <v>6178</v>
      </c>
      <c r="F1258" s="483" t="s">
        <v>5227</v>
      </c>
      <c r="G1258" s="483" t="s">
        <v>3376</v>
      </c>
      <c r="H1258" s="483" t="s">
        <v>4973</v>
      </c>
      <c r="I1258" s="483" t="s">
        <v>171</v>
      </c>
      <c r="J1258" s="483" t="s">
        <v>6016</v>
      </c>
      <c r="K1258" s="483" t="s">
        <v>6010</v>
      </c>
    </row>
    <row r="1259" spans="1:11" ht="15" x14ac:dyDescent="0.25">
      <c r="A1259" s="482">
        <v>10922</v>
      </c>
      <c r="B1259" s="483" t="s">
        <v>456</v>
      </c>
      <c r="C1259" s="483" t="s">
        <v>457</v>
      </c>
      <c r="D1259" s="483" t="s">
        <v>69</v>
      </c>
      <c r="E1259" s="483" t="s">
        <v>6176</v>
      </c>
      <c r="F1259" s="483" t="s">
        <v>5225</v>
      </c>
      <c r="G1259" s="483" t="s">
        <v>4759</v>
      </c>
      <c r="H1259" s="483" t="s">
        <v>4947</v>
      </c>
      <c r="I1259" s="483" t="s">
        <v>405</v>
      </c>
      <c r="J1259" s="483" t="s">
        <v>6008</v>
      </c>
      <c r="K1259" s="483" t="s">
        <v>6007</v>
      </c>
    </row>
    <row r="1260" spans="1:11" ht="15" x14ac:dyDescent="0.25">
      <c r="A1260" s="482">
        <v>10923</v>
      </c>
      <c r="B1260" s="483" t="s">
        <v>3959</v>
      </c>
      <c r="C1260" s="483" t="s">
        <v>102</v>
      </c>
      <c r="D1260" s="483" t="s">
        <v>103</v>
      </c>
      <c r="E1260" s="483" t="s">
        <v>6175</v>
      </c>
      <c r="F1260" s="483" t="s">
        <v>5224</v>
      </c>
      <c r="G1260" s="483" t="s">
        <v>4759</v>
      </c>
      <c r="H1260" s="483" t="s">
        <v>4947</v>
      </c>
      <c r="I1260" s="483" t="s">
        <v>84</v>
      </c>
      <c r="J1260" s="483" t="s">
        <v>6014</v>
      </c>
      <c r="K1260" s="483" t="s">
        <v>6007</v>
      </c>
    </row>
    <row r="1261" spans="1:11" ht="15" x14ac:dyDescent="0.25">
      <c r="A1261" s="482">
        <v>10924</v>
      </c>
      <c r="B1261" s="483" t="s">
        <v>3960</v>
      </c>
      <c r="C1261" s="483" t="s">
        <v>3961</v>
      </c>
      <c r="D1261" s="483" t="s">
        <v>1074</v>
      </c>
      <c r="E1261" s="483" t="s">
        <v>6178</v>
      </c>
      <c r="F1261" s="483" t="s">
        <v>5227</v>
      </c>
      <c r="G1261" s="483" t="s">
        <v>4798</v>
      </c>
      <c r="H1261" s="483" t="s">
        <v>4946</v>
      </c>
      <c r="I1261" s="483" t="s">
        <v>5404</v>
      </c>
      <c r="J1261" s="483" t="s">
        <v>6009</v>
      </c>
      <c r="K1261" s="483" t="s">
        <v>4798</v>
      </c>
    </row>
    <row r="1262" spans="1:11" ht="15" x14ac:dyDescent="0.25">
      <c r="A1262" s="482">
        <v>10927</v>
      </c>
      <c r="B1262" s="483" t="s">
        <v>3962</v>
      </c>
      <c r="C1262" s="483" t="s">
        <v>440</v>
      </c>
      <c r="D1262" s="483" t="s">
        <v>103</v>
      </c>
      <c r="E1262" s="483" t="s">
        <v>6175</v>
      </c>
      <c r="F1262" s="483" t="s">
        <v>5224</v>
      </c>
      <c r="G1262" s="483" t="s">
        <v>4759</v>
      </c>
      <c r="H1262" s="483" t="s">
        <v>4947</v>
      </c>
      <c r="I1262" s="483" t="s">
        <v>836</v>
      </c>
      <c r="J1262" s="483" t="s">
        <v>6014</v>
      </c>
      <c r="K1262" s="483" t="s">
        <v>6007</v>
      </c>
    </row>
    <row r="1263" spans="1:11" ht="15" x14ac:dyDescent="0.25">
      <c r="A1263" s="482">
        <v>10938</v>
      </c>
      <c r="B1263" s="483" t="s">
        <v>3963</v>
      </c>
      <c r="C1263" s="483" t="s">
        <v>3964</v>
      </c>
      <c r="D1263" s="483" t="s">
        <v>2990</v>
      </c>
      <c r="E1263" s="483" t="s">
        <v>6174</v>
      </c>
      <c r="F1263" s="483" t="s">
        <v>5223</v>
      </c>
      <c r="G1263" s="483" t="s">
        <v>5265</v>
      </c>
      <c r="H1263" s="483" t="s">
        <v>4946</v>
      </c>
      <c r="I1263" s="483" t="s">
        <v>3463</v>
      </c>
      <c r="J1263" s="483" t="s">
        <v>6005</v>
      </c>
      <c r="K1263" s="483" t="s">
        <v>6017</v>
      </c>
    </row>
    <row r="1264" spans="1:11" ht="15" x14ac:dyDescent="0.25">
      <c r="A1264" s="482">
        <v>10946</v>
      </c>
      <c r="B1264" s="483" t="s">
        <v>1747</v>
      </c>
      <c r="C1264" s="483" t="s">
        <v>1748</v>
      </c>
      <c r="D1264" s="483" t="s">
        <v>103</v>
      </c>
      <c r="E1264" s="483" t="s">
        <v>6175</v>
      </c>
      <c r="F1264" s="483" t="s">
        <v>5224</v>
      </c>
      <c r="G1264" s="483" t="s">
        <v>4759</v>
      </c>
      <c r="H1264" s="483" t="s">
        <v>65</v>
      </c>
      <c r="I1264" s="483" t="s">
        <v>65</v>
      </c>
      <c r="J1264" s="483" t="s">
        <v>6014</v>
      </c>
      <c r="K1264" s="483" t="s">
        <v>6007</v>
      </c>
    </row>
    <row r="1265" spans="1:11" ht="15" x14ac:dyDescent="0.25">
      <c r="A1265" s="482">
        <v>10947</v>
      </c>
      <c r="B1265" s="483" t="s">
        <v>554</v>
      </c>
      <c r="C1265" s="483" t="s">
        <v>555</v>
      </c>
      <c r="D1265" s="483" t="s">
        <v>103</v>
      </c>
      <c r="E1265" s="483" t="s">
        <v>6175</v>
      </c>
      <c r="F1265" s="483" t="s">
        <v>5224</v>
      </c>
      <c r="G1265" s="483" t="s">
        <v>4759</v>
      </c>
      <c r="H1265" s="483" t="s">
        <v>4947</v>
      </c>
      <c r="I1265" s="483" t="s">
        <v>61</v>
      </c>
      <c r="J1265" s="483" t="s">
        <v>6014</v>
      </c>
      <c r="K1265" s="483" t="s">
        <v>6007</v>
      </c>
    </row>
    <row r="1266" spans="1:11" ht="15" x14ac:dyDescent="0.25">
      <c r="A1266" s="482">
        <v>10948</v>
      </c>
      <c r="B1266" s="483" t="s">
        <v>1658</v>
      </c>
      <c r="C1266" s="483" t="s">
        <v>1248</v>
      </c>
      <c r="D1266" s="483" t="s">
        <v>103</v>
      </c>
      <c r="E1266" s="483" t="s">
        <v>6175</v>
      </c>
      <c r="F1266" s="483" t="s">
        <v>5224</v>
      </c>
      <c r="G1266" s="483" t="s">
        <v>3376</v>
      </c>
      <c r="H1266" s="483" t="s">
        <v>4950</v>
      </c>
      <c r="I1266" s="483" t="s">
        <v>183</v>
      </c>
      <c r="J1266" s="483" t="s">
        <v>6014</v>
      </c>
      <c r="K1266" s="483" t="s">
        <v>6010</v>
      </c>
    </row>
    <row r="1267" spans="1:11" ht="15" x14ac:dyDescent="0.25">
      <c r="A1267" s="482">
        <v>10949</v>
      </c>
      <c r="B1267" s="483" t="s">
        <v>2381</v>
      </c>
      <c r="C1267" s="483" t="s">
        <v>1177</v>
      </c>
      <c r="D1267" s="483" t="s">
        <v>882</v>
      </c>
      <c r="E1267" s="483" t="s">
        <v>6176</v>
      </c>
      <c r="F1267" s="483" t="s">
        <v>5225</v>
      </c>
      <c r="G1267" s="483" t="s">
        <v>3376</v>
      </c>
      <c r="H1267" s="483" t="s">
        <v>122</v>
      </c>
      <c r="I1267" s="483" t="s">
        <v>122</v>
      </c>
      <c r="J1267" s="483" t="s">
        <v>6008</v>
      </c>
      <c r="K1267" s="483" t="s">
        <v>6010</v>
      </c>
    </row>
    <row r="1268" spans="1:11" ht="15" x14ac:dyDescent="0.25">
      <c r="A1268" s="482">
        <v>10950</v>
      </c>
      <c r="B1268" s="483" t="s">
        <v>3966</v>
      </c>
      <c r="C1268" s="483" t="s">
        <v>3967</v>
      </c>
      <c r="D1268" s="483" t="s">
        <v>641</v>
      </c>
      <c r="E1268" s="483" t="s">
        <v>6176</v>
      </c>
      <c r="F1268" s="483" t="s">
        <v>5225</v>
      </c>
      <c r="G1268" s="483" t="s">
        <v>3376</v>
      </c>
      <c r="H1268" s="483" t="s">
        <v>209</v>
      </c>
      <c r="I1268" s="483" t="s">
        <v>209</v>
      </c>
      <c r="J1268" s="483" t="s">
        <v>6008</v>
      </c>
      <c r="K1268" s="483" t="s">
        <v>6010</v>
      </c>
    </row>
    <row r="1269" spans="1:11" ht="15" x14ac:dyDescent="0.25">
      <c r="A1269" s="482">
        <v>10953</v>
      </c>
      <c r="B1269" s="483" t="s">
        <v>3968</v>
      </c>
      <c r="C1269" s="483" t="s">
        <v>328</v>
      </c>
      <c r="D1269" s="483" t="s">
        <v>103</v>
      </c>
      <c r="E1269" s="483" t="s">
        <v>6178</v>
      </c>
      <c r="F1269" s="483" t="s">
        <v>5227</v>
      </c>
      <c r="G1269" s="483" t="s">
        <v>4768</v>
      </c>
      <c r="H1269" s="483" t="s">
        <v>4946</v>
      </c>
      <c r="I1269" s="483" t="s">
        <v>1723</v>
      </c>
      <c r="J1269" s="483" t="s">
        <v>6014</v>
      </c>
      <c r="K1269" s="483" t="s">
        <v>416</v>
      </c>
    </row>
    <row r="1270" spans="1:11" ht="15" x14ac:dyDescent="0.25">
      <c r="A1270" s="482">
        <v>10954</v>
      </c>
      <c r="B1270" s="483" t="s">
        <v>3094</v>
      </c>
      <c r="C1270" s="483" t="s">
        <v>447</v>
      </c>
      <c r="D1270" s="483" t="s">
        <v>1074</v>
      </c>
      <c r="E1270" s="483" t="s">
        <v>6178</v>
      </c>
      <c r="F1270" s="483" t="s">
        <v>5227</v>
      </c>
      <c r="G1270" s="483" t="s">
        <v>4768</v>
      </c>
      <c r="H1270" s="483" t="s">
        <v>4946</v>
      </c>
      <c r="I1270" s="483" t="s">
        <v>1723</v>
      </c>
      <c r="J1270" s="483" t="s">
        <v>6009</v>
      </c>
      <c r="K1270" s="483" t="s">
        <v>416</v>
      </c>
    </row>
    <row r="1271" spans="1:11" ht="15" x14ac:dyDescent="0.25">
      <c r="A1271" s="482">
        <v>10955</v>
      </c>
      <c r="B1271" s="483" t="s">
        <v>1315</v>
      </c>
      <c r="C1271" s="483" t="s">
        <v>1316</v>
      </c>
      <c r="D1271" s="483" t="s">
        <v>1174</v>
      </c>
      <c r="E1271" s="483" t="s">
        <v>6177</v>
      </c>
      <c r="F1271" s="483" t="s">
        <v>5226</v>
      </c>
      <c r="G1271" s="483" t="s">
        <v>3376</v>
      </c>
      <c r="H1271" s="483" t="s">
        <v>4948</v>
      </c>
      <c r="I1271" s="483" t="s">
        <v>933</v>
      </c>
      <c r="J1271" s="483" t="s">
        <v>6009</v>
      </c>
      <c r="K1271" s="483" t="s">
        <v>6010</v>
      </c>
    </row>
    <row r="1272" spans="1:11" ht="15" x14ac:dyDescent="0.25">
      <c r="A1272" s="482">
        <v>10956</v>
      </c>
      <c r="B1272" s="483" t="s">
        <v>5915</v>
      </c>
      <c r="C1272" s="483" t="s">
        <v>1136</v>
      </c>
      <c r="D1272" s="483" t="s">
        <v>1867</v>
      </c>
      <c r="E1272" s="483" t="s">
        <v>6177</v>
      </c>
      <c r="F1272" s="483" t="s">
        <v>5226</v>
      </c>
      <c r="G1272" s="483" t="s">
        <v>3376</v>
      </c>
      <c r="H1272" s="483" t="s">
        <v>122</v>
      </c>
      <c r="I1272" s="483" t="s">
        <v>3399</v>
      </c>
      <c r="J1272" s="483" t="s">
        <v>6009</v>
      </c>
      <c r="K1272" s="483" t="s">
        <v>6010</v>
      </c>
    </row>
    <row r="1273" spans="1:11" ht="15" x14ac:dyDescent="0.25">
      <c r="A1273" s="482">
        <v>10957</v>
      </c>
      <c r="B1273" s="483" t="s">
        <v>896</v>
      </c>
      <c r="C1273" s="483" t="s">
        <v>189</v>
      </c>
      <c r="D1273" s="483" t="s">
        <v>517</v>
      </c>
      <c r="E1273" s="483" t="s">
        <v>6174</v>
      </c>
      <c r="F1273" s="483" t="s">
        <v>5223</v>
      </c>
      <c r="G1273" s="483" t="s">
        <v>4758</v>
      </c>
      <c r="H1273" s="483" t="s">
        <v>4946</v>
      </c>
      <c r="I1273" s="483" t="s">
        <v>1140</v>
      </c>
      <c r="J1273" s="483" t="s">
        <v>6005</v>
      </c>
      <c r="K1273" s="483" t="s">
        <v>6006</v>
      </c>
    </row>
    <row r="1274" spans="1:11" ht="15" x14ac:dyDescent="0.25">
      <c r="A1274" s="482">
        <v>10959</v>
      </c>
      <c r="B1274" s="483" t="s">
        <v>2672</v>
      </c>
      <c r="C1274" s="483" t="s">
        <v>1801</v>
      </c>
      <c r="D1274" s="483" t="s">
        <v>103</v>
      </c>
      <c r="E1274" s="483" t="s">
        <v>6175</v>
      </c>
      <c r="F1274" s="483" t="s">
        <v>5224</v>
      </c>
      <c r="G1274" s="483" t="s">
        <v>4759</v>
      </c>
      <c r="H1274" s="483" t="s">
        <v>4947</v>
      </c>
      <c r="I1274" s="483" t="s">
        <v>61</v>
      </c>
      <c r="J1274" s="483" t="s">
        <v>6014</v>
      </c>
      <c r="K1274" s="483" t="s">
        <v>6007</v>
      </c>
    </row>
    <row r="1275" spans="1:11" ht="15" x14ac:dyDescent="0.25">
      <c r="A1275" s="482">
        <v>10960</v>
      </c>
      <c r="B1275" s="483" t="s">
        <v>1223</v>
      </c>
      <c r="C1275" s="483" t="s">
        <v>1269</v>
      </c>
      <c r="D1275" s="483" t="s">
        <v>182</v>
      </c>
      <c r="E1275" s="483" t="s">
        <v>6176</v>
      </c>
      <c r="F1275" s="483" t="s">
        <v>5225</v>
      </c>
      <c r="G1275" s="483" t="s">
        <v>3376</v>
      </c>
      <c r="H1275" s="483" t="s">
        <v>4952</v>
      </c>
      <c r="I1275" s="483" t="s">
        <v>379</v>
      </c>
      <c r="J1275" s="483" t="s">
        <v>6008</v>
      </c>
      <c r="K1275" s="483" t="s">
        <v>6010</v>
      </c>
    </row>
    <row r="1276" spans="1:11" ht="15" x14ac:dyDescent="0.25">
      <c r="A1276" s="482">
        <v>10961</v>
      </c>
      <c r="B1276" s="483" t="s">
        <v>3969</v>
      </c>
      <c r="C1276" s="483" t="s">
        <v>3970</v>
      </c>
      <c r="D1276" s="483" t="s">
        <v>1074</v>
      </c>
      <c r="E1276" s="483" t="s">
        <v>6178</v>
      </c>
      <c r="F1276" s="483" t="s">
        <v>5227</v>
      </c>
      <c r="G1276" s="483" t="s">
        <v>4760</v>
      </c>
      <c r="H1276" s="483" t="s">
        <v>4946</v>
      </c>
      <c r="I1276" s="483" t="s">
        <v>3389</v>
      </c>
      <c r="J1276" s="483" t="s">
        <v>6009</v>
      </c>
      <c r="K1276" s="483" t="s">
        <v>6015</v>
      </c>
    </row>
    <row r="1277" spans="1:11" ht="15" x14ac:dyDescent="0.25">
      <c r="A1277" s="482">
        <v>10965</v>
      </c>
      <c r="B1277" s="483" t="s">
        <v>2541</v>
      </c>
      <c r="C1277" s="483" t="s">
        <v>3971</v>
      </c>
      <c r="D1277" s="483" t="s">
        <v>69</v>
      </c>
      <c r="E1277" s="483" t="s">
        <v>6176</v>
      </c>
      <c r="F1277" s="483" t="s">
        <v>5225</v>
      </c>
      <c r="G1277" s="483" t="s">
        <v>4759</v>
      </c>
      <c r="H1277" s="483" t="s">
        <v>4947</v>
      </c>
      <c r="I1277" s="483" t="s">
        <v>405</v>
      </c>
      <c r="J1277" s="483" t="s">
        <v>6008</v>
      </c>
      <c r="K1277" s="483" t="s">
        <v>6007</v>
      </c>
    </row>
    <row r="1278" spans="1:11" ht="15" x14ac:dyDescent="0.25">
      <c r="A1278" s="482">
        <v>10982</v>
      </c>
      <c r="B1278" s="483" t="s">
        <v>646</v>
      </c>
      <c r="C1278" s="483" t="s">
        <v>654</v>
      </c>
      <c r="D1278" s="483" t="s">
        <v>1847</v>
      </c>
      <c r="E1278" s="483" t="s">
        <v>6178</v>
      </c>
      <c r="F1278" s="483" t="s">
        <v>5227</v>
      </c>
      <c r="G1278" s="483" t="s">
        <v>4763</v>
      </c>
      <c r="H1278" s="483" t="s">
        <v>1689</v>
      </c>
      <c r="I1278" s="483" t="s">
        <v>3382</v>
      </c>
      <c r="J1278" s="483" t="s">
        <v>6016</v>
      </c>
      <c r="K1278" s="483" t="s">
        <v>6013</v>
      </c>
    </row>
    <row r="1279" spans="1:11" ht="15" x14ac:dyDescent="0.25">
      <c r="A1279" s="482">
        <v>10984</v>
      </c>
      <c r="B1279" s="483" t="s">
        <v>3631</v>
      </c>
      <c r="C1279" s="483" t="s">
        <v>700</v>
      </c>
      <c r="D1279" s="483" t="s">
        <v>4885</v>
      </c>
      <c r="E1279" s="483" t="s">
        <v>6178</v>
      </c>
      <c r="F1279" s="483" t="s">
        <v>5227</v>
      </c>
      <c r="G1279" s="483" t="s">
        <v>4761</v>
      </c>
      <c r="H1279" s="483" t="s">
        <v>4961</v>
      </c>
      <c r="I1279" s="483" t="s">
        <v>3468</v>
      </c>
      <c r="J1279" s="483" t="s">
        <v>6016</v>
      </c>
      <c r="K1279" s="483" t="s">
        <v>6011</v>
      </c>
    </row>
    <row r="1280" spans="1:11" ht="15" x14ac:dyDescent="0.25">
      <c r="A1280" s="482">
        <v>10990</v>
      </c>
      <c r="B1280" s="483" t="s">
        <v>2070</v>
      </c>
      <c r="C1280" s="483" t="s">
        <v>1126</v>
      </c>
      <c r="D1280" s="483" t="s">
        <v>544</v>
      </c>
      <c r="E1280" s="483" t="s">
        <v>6176</v>
      </c>
      <c r="F1280" s="483" t="s">
        <v>5225</v>
      </c>
      <c r="G1280" s="483" t="s">
        <v>3376</v>
      </c>
      <c r="H1280" s="483" t="s">
        <v>122</v>
      </c>
      <c r="I1280" s="483" t="s">
        <v>122</v>
      </c>
      <c r="J1280" s="483" t="s">
        <v>6008</v>
      </c>
      <c r="K1280" s="483" t="s">
        <v>6010</v>
      </c>
    </row>
    <row r="1281" spans="1:11" ht="15" x14ac:dyDescent="0.25">
      <c r="A1281" s="482">
        <v>10996</v>
      </c>
      <c r="B1281" s="483" t="s">
        <v>2693</v>
      </c>
      <c r="C1281" s="483" t="s">
        <v>2694</v>
      </c>
      <c r="D1281" s="483" t="s">
        <v>103</v>
      </c>
      <c r="E1281" s="483" t="s">
        <v>6175</v>
      </c>
      <c r="F1281" s="483" t="s">
        <v>5224</v>
      </c>
      <c r="G1281" s="483" t="s">
        <v>4759</v>
      </c>
      <c r="H1281" s="483" t="s">
        <v>4947</v>
      </c>
      <c r="I1281" s="483" t="s">
        <v>43</v>
      </c>
      <c r="J1281" s="483" t="s">
        <v>6014</v>
      </c>
      <c r="K1281" s="483" t="s">
        <v>6007</v>
      </c>
    </row>
    <row r="1282" spans="1:11" ht="15" x14ac:dyDescent="0.25">
      <c r="A1282" s="482">
        <v>11004</v>
      </c>
      <c r="B1282" s="483" t="s">
        <v>834</v>
      </c>
      <c r="C1282" s="483" t="s">
        <v>543</v>
      </c>
      <c r="D1282" s="483" t="s">
        <v>103</v>
      </c>
      <c r="E1282" s="483" t="s">
        <v>6175</v>
      </c>
      <c r="F1282" s="483" t="s">
        <v>5224</v>
      </c>
      <c r="G1282" s="483" t="s">
        <v>4759</v>
      </c>
      <c r="H1282" s="483" t="s">
        <v>4947</v>
      </c>
      <c r="I1282" s="483" t="s">
        <v>836</v>
      </c>
      <c r="J1282" s="483" t="s">
        <v>6014</v>
      </c>
      <c r="K1282" s="483" t="s">
        <v>6007</v>
      </c>
    </row>
    <row r="1283" spans="1:11" ht="15" x14ac:dyDescent="0.25">
      <c r="A1283" s="482">
        <v>11008</v>
      </c>
      <c r="B1283" s="483" t="s">
        <v>1756</v>
      </c>
      <c r="C1283" s="483" t="s">
        <v>1757</v>
      </c>
      <c r="D1283" s="483" t="s">
        <v>54</v>
      </c>
      <c r="E1283" s="483" t="s">
        <v>6176</v>
      </c>
      <c r="F1283" s="483" t="s">
        <v>5225</v>
      </c>
      <c r="G1283" s="483" t="s">
        <v>5265</v>
      </c>
      <c r="H1283" s="483" t="s">
        <v>4956</v>
      </c>
      <c r="I1283" s="483" t="s">
        <v>55</v>
      </c>
      <c r="J1283" s="483" t="s">
        <v>6008</v>
      </c>
      <c r="K1283" s="483" t="s">
        <v>6017</v>
      </c>
    </row>
    <row r="1284" spans="1:11" ht="15" x14ac:dyDescent="0.25">
      <c r="A1284" s="482">
        <v>11009</v>
      </c>
      <c r="B1284" s="483" t="s">
        <v>1538</v>
      </c>
      <c r="C1284" s="483" t="s">
        <v>1539</v>
      </c>
      <c r="D1284" s="483" t="s">
        <v>103</v>
      </c>
      <c r="E1284" s="483" t="s">
        <v>6175</v>
      </c>
      <c r="F1284" s="483" t="s">
        <v>5224</v>
      </c>
      <c r="G1284" s="483" t="s">
        <v>4759</v>
      </c>
      <c r="H1284" s="483" t="s">
        <v>4947</v>
      </c>
      <c r="I1284" s="483" t="s">
        <v>3403</v>
      </c>
      <c r="J1284" s="483" t="s">
        <v>6014</v>
      </c>
      <c r="K1284" s="483" t="s">
        <v>6007</v>
      </c>
    </row>
    <row r="1285" spans="1:11" ht="15" x14ac:dyDescent="0.25">
      <c r="A1285" s="482">
        <v>11015</v>
      </c>
      <c r="B1285" s="483" t="s">
        <v>337</v>
      </c>
      <c r="C1285" s="483" t="s">
        <v>423</v>
      </c>
      <c r="D1285" s="483" t="s">
        <v>103</v>
      </c>
      <c r="E1285" s="483" t="s">
        <v>6175</v>
      </c>
      <c r="F1285" s="483" t="s">
        <v>5224</v>
      </c>
      <c r="G1285" s="483" t="s">
        <v>4761</v>
      </c>
      <c r="H1285" s="483" t="s">
        <v>4961</v>
      </c>
      <c r="I1285" s="483" t="s">
        <v>5161</v>
      </c>
      <c r="J1285" s="483" t="s">
        <v>6014</v>
      </c>
      <c r="K1285" s="483" t="s">
        <v>6011</v>
      </c>
    </row>
    <row r="1286" spans="1:11" ht="15" x14ac:dyDescent="0.25">
      <c r="A1286" s="482">
        <v>11026</v>
      </c>
      <c r="B1286" s="483" t="s">
        <v>1116</v>
      </c>
      <c r="C1286" s="483" t="s">
        <v>838</v>
      </c>
      <c r="D1286" s="483" t="s">
        <v>103</v>
      </c>
      <c r="E1286" s="483" t="s">
        <v>6175</v>
      </c>
      <c r="F1286" s="483" t="s">
        <v>5224</v>
      </c>
      <c r="G1286" s="483" t="s">
        <v>4759</v>
      </c>
      <c r="H1286" s="483" t="s">
        <v>4947</v>
      </c>
      <c r="I1286" s="483" t="s">
        <v>61</v>
      </c>
      <c r="J1286" s="483" t="s">
        <v>6014</v>
      </c>
      <c r="K1286" s="483" t="s">
        <v>6007</v>
      </c>
    </row>
    <row r="1287" spans="1:11" ht="15" x14ac:dyDescent="0.25">
      <c r="A1287" s="482">
        <v>11033</v>
      </c>
      <c r="B1287" s="483" t="s">
        <v>2530</v>
      </c>
      <c r="C1287" s="483" t="s">
        <v>3972</v>
      </c>
      <c r="D1287" s="483" t="s">
        <v>1174</v>
      </c>
      <c r="E1287" s="483" t="s">
        <v>6177</v>
      </c>
      <c r="F1287" s="483" t="s">
        <v>5226</v>
      </c>
      <c r="G1287" s="483" t="s">
        <v>3376</v>
      </c>
      <c r="H1287" s="483" t="s">
        <v>4948</v>
      </c>
      <c r="I1287" s="483" t="s">
        <v>933</v>
      </c>
      <c r="J1287" s="483" t="s">
        <v>6009</v>
      </c>
      <c r="K1287" s="483" t="s">
        <v>6010</v>
      </c>
    </row>
    <row r="1288" spans="1:11" ht="15" x14ac:dyDescent="0.25">
      <c r="A1288" s="482">
        <v>11042</v>
      </c>
      <c r="B1288" s="483" t="s">
        <v>2097</v>
      </c>
      <c r="C1288" s="483" t="s">
        <v>5916</v>
      </c>
      <c r="D1288" s="483" t="s">
        <v>103</v>
      </c>
      <c r="E1288" s="483" t="s">
        <v>6175</v>
      </c>
      <c r="F1288" s="483" t="s">
        <v>5224</v>
      </c>
      <c r="G1288" s="483" t="s">
        <v>4759</v>
      </c>
      <c r="H1288" s="483" t="s">
        <v>4947</v>
      </c>
      <c r="I1288" s="483" t="s">
        <v>43</v>
      </c>
      <c r="J1288" s="483" t="s">
        <v>6014</v>
      </c>
      <c r="K1288" s="483" t="s">
        <v>6007</v>
      </c>
    </row>
    <row r="1289" spans="1:11" ht="15" x14ac:dyDescent="0.25">
      <c r="A1289" s="482">
        <v>11043</v>
      </c>
      <c r="B1289" s="483" t="s">
        <v>366</v>
      </c>
      <c r="C1289" s="483" t="s">
        <v>368</v>
      </c>
      <c r="D1289" s="483" t="s">
        <v>103</v>
      </c>
      <c r="E1289" s="483" t="s">
        <v>6175</v>
      </c>
      <c r="F1289" s="483" t="s">
        <v>5224</v>
      </c>
      <c r="G1289" s="483" t="s">
        <v>4759</v>
      </c>
      <c r="H1289" s="483" t="s">
        <v>4947</v>
      </c>
      <c r="I1289" s="483" t="s">
        <v>61</v>
      </c>
      <c r="J1289" s="483" t="s">
        <v>6014</v>
      </c>
      <c r="K1289" s="483" t="s">
        <v>6007</v>
      </c>
    </row>
    <row r="1290" spans="1:11" ht="15" x14ac:dyDescent="0.25">
      <c r="A1290" s="482">
        <v>11059</v>
      </c>
      <c r="B1290" s="483" t="s">
        <v>2935</v>
      </c>
      <c r="C1290" s="483" t="s">
        <v>2936</v>
      </c>
      <c r="D1290" s="483" t="s">
        <v>103</v>
      </c>
      <c r="E1290" s="483" t="s">
        <v>6175</v>
      </c>
      <c r="F1290" s="483" t="s">
        <v>5224</v>
      </c>
      <c r="G1290" s="483" t="s">
        <v>4759</v>
      </c>
      <c r="H1290" s="483" t="s">
        <v>4947</v>
      </c>
      <c r="I1290" s="483" t="s">
        <v>84</v>
      </c>
      <c r="J1290" s="483" t="s">
        <v>6014</v>
      </c>
      <c r="K1290" s="483" t="s">
        <v>6007</v>
      </c>
    </row>
    <row r="1291" spans="1:11" ht="15" x14ac:dyDescent="0.25">
      <c r="A1291" s="482">
        <v>11075</v>
      </c>
      <c r="B1291" s="483" t="s">
        <v>2667</v>
      </c>
      <c r="C1291" s="483" t="s">
        <v>2669</v>
      </c>
      <c r="D1291" s="483" t="s">
        <v>103</v>
      </c>
      <c r="E1291" s="483" t="s">
        <v>6175</v>
      </c>
      <c r="F1291" s="483" t="s">
        <v>5224</v>
      </c>
      <c r="G1291" s="483" t="s">
        <v>4759</v>
      </c>
      <c r="H1291" s="483" t="s">
        <v>4947</v>
      </c>
      <c r="I1291" s="483" t="s">
        <v>61</v>
      </c>
      <c r="J1291" s="483" t="s">
        <v>6014</v>
      </c>
      <c r="K1291" s="483" t="s">
        <v>6007</v>
      </c>
    </row>
    <row r="1292" spans="1:11" ht="15" x14ac:dyDescent="0.25">
      <c r="A1292" s="482">
        <v>11087</v>
      </c>
      <c r="B1292" s="483" t="s">
        <v>2399</v>
      </c>
      <c r="C1292" s="483" t="s">
        <v>2032</v>
      </c>
      <c r="D1292" s="483" t="s">
        <v>103</v>
      </c>
      <c r="E1292" s="483" t="s">
        <v>6175</v>
      </c>
      <c r="F1292" s="483" t="s">
        <v>5224</v>
      </c>
      <c r="G1292" s="483" t="s">
        <v>4759</v>
      </c>
      <c r="H1292" s="483" t="s">
        <v>65</v>
      </c>
      <c r="I1292" s="483" t="s">
        <v>65</v>
      </c>
      <c r="J1292" s="483" t="s">
        <v>6014</v>
      </c>
      <c r="K1292" s="483" t="s">
        <v>6007</v>
      </c>
    </row>
    <row r="1293" spans="1:11" ht="15" x14ac:dyDescent="0.25">
      <c r="A1293" s="482">
        <v>11105</v>
      </c>
      <c r="B1293" s="483" t="s">
        <v>533</v>
      </c>
      <c r="C1293" s="483" t="s">
        <v>534</v>
      </c>
      <c r="D1293" s="483" t="s">
        <v>103</v>
      </c>
      <c r="E1293" s="483" t="s">
        <v>6175</v>
      </c>
      <c r="F1293" s="483" t="s">
        <v>5224</v>
      </c>
      <c r="G1293" s="483" t="s">
        <v>3376</v>
      </c>
      <c r="H1293" s="483" t="s">
        <v>4950</v>
      </c>
      <c r="I1293" s="483" t="s">
        <v>183</v>
      </c>
      <c r="J1293" s="483" t="s">
        <v>6014</v>
      </c>
      <c r="K1293" s="483" t="s">
        <v>6010</v>
      </c>
    </row>
    <row r="1294" spans="1:11" ht="15" x14ac:dyDescent="0.25">
      <c r="A1294" s="482">
        <v>11108</v>
      </c>
      <c r="B1294" s="483" t="s">
        <v>1678</v>
      </c>
      <c r="C1294" s="483" t="s">
        <v>1683</v>
      </c>
      <c r="D1294" s="483" t="s">
        <v>103</v>
      </c>
      <c r="E1294" s="483" t="s">
        <v>6175</v>
      </c>
      <c r="F1294" s="483" t="s">
        <v>5224</v>
      </c>
      <c r="G1294" s="483" t="s">
        <v>4759</v>
      </c>
      <c r="H1294" s="483" t="s">
        <v>4972</v>
      </c>
      <c r="I1294" s="483" t="s">
        <v>3469</v>
      </c>
      <c r="J1294" s="483" t="s">
        <v>6014</v>
      </c>
      <c r="K1294" s="483" t="s">
        <v>6007</v>
      </c>
    </row>
    <row r="1295" spans="1:11" ht="15" x14ac:dyDescent="0.25">
      <c r="A1295" s="482">
        <v>11115</v>
      </c>
      <c r="B1295" s="483" t="s">
        <v>2461</v>
      </c>
      <c r="C1295" s="483" t="s">
        <v>2177</v>
      </c>
      <c r="D1295" s="483" t="s">
        <v>3378</v>
      </c>
      <c r="E1295" s="483" t="s">
        <v>6176</v>
      </c>
      <c r="F1295" s="483" t="s">
        <v>5225</v>
      </c>
      <c r="G1295" s="483" t="s">
        <v>3376</v>
      </c>
      <c r="H1295" s="483" t="s">
        <v>4949</v>
      </c>
      <c r="I1295" s="483" t="s">
        <v>282</v>
      </c>
      <c r="J1295" s="483" t="s">
        <v>6008</v>
      </c>
      <c r="K1295" s="483" t="s">
        <v>6010</v>
      </c>
    </row>
    <row r="1296" spans="1:11" ht="15" x14ac:dyDescent="0.25">
      <c r="A1296" s="482">
        <v>11118</v>
      </c>
      <c r="B1296" s="483" t="s">
        <v>5917</v>
      </c>
      <c r="C1296" s="483" t="s">
        <v>138</v>
      </c>
      <c r="D1296" s="483" t="s">
        <v>4849</v>
      </c>
      <c r="E1296" s="483" t="s">
        <v>6178</v>
      </c>
      <c r="F1296" s="483" t="s">
        <v>5227</v>
      </c>
      <c r="G1296" s="483" t="s">
        <v>4761</v>
      </c>
      <c r="H1296" s="483" t="s">
        <v>1689</v>
      </c>
      <c r="I1296" s="483" t="s">
        <v>4886</v>
      </c>
      <c r="J1296" s="483" t="s">
        <v>6016</v>
      </c>
      <c r="K1296" s="483" t="s">
        <v>6011</v>
      </c>
    </row>
    <row r="1297" spans="1:11" ht="15" x14ac:dyDescent="0.25">
      <c r="A1297" s="482">
        <v>11129</v>
      </c>
      <c r="B1297" s="483" t="s">
        <v>1380</v>
      </c>
      <c r="C1297" s="483" t="s">
        <v>1248</v>
      </c>
      <c r="D1297" s="483" t="s">
        <v>103</v>
      </c>
      <c r="E1297" s="483" t="s">
        <v>6175</v>
      </c>
      <c r="F1297" s="483" t="s">
        <v>5224</v>
      </c>
      <c r="G1297" s="483" t="s">
        <v>4759</v>
      </c>
      <c r="H1297" s="483" t="s">
        <v>4947</v>
      </c>
      <c r="I1297" s="483" t="s">
        <v>836</v>
      </c>
      <c r="J1297" s="483" t="s">
        <v>6014</v>
      </c>
      <c r="K1297" s="483" t="s">
        <v>6007</v>
      </c>
    </row>
    <row r="1298" spans="1:11" ht="15" x14ac:dyDescent="0.25">
      <c r="A1298" s="482">
        <v>11133</v>
      </c>
      <c r="B1298" s="483" t="s">
        <v>1345</v>
      </c>
      <c r="C1298" s="483" t="s">
        <v>306</v>
      </c>
      <c r="D1298" s="483" t="s">
        <v>54</v>
      </c>
      <c r="E1298" s="483" t="s">
        <v>6176</v>
      </c>
      <c r="F1298" s="483" t="s">
        <v>5225</v>
      </c>
      <c r="G1298" s="483" t="s">
        <v>4765</v>
      </c>
      <c r="H1298" s="483" t="s">
        <v>4982</v>
      </c>
      <c r="I1298" s="483" t="s">
        <v>2308</v>
      </c>
      <c r="J1298" s="483" t="s">
        <v>6008</v>
      </c>
      <c r="K1298" s="483" t="s">
        <v>706</v>
      </c>
    </row>
    <row r="1299" spans="1:11" ht="15" x14ac:dyDescent="0.25">
      <c r="A1299" s="482">
        <v>11135</v>
      </c>
      <c r="B1299" s="483" t="s">
        <v>5918</v>
      </c>
      <c r="C1299" s="483" t="s">
        <v>3973</v>
      </c>
      <c r="D1299" s="483" t="s">
        <v>3634</v>
      </c>
      <c r="E1299" s="483" t="s">
        <v>6176</v>
      </c>
      <c r="F1299" s="483" t="s">
        <v>5225</v>
      </c>
      <c r="G1299" s="483" t="s">
        <v>5265</v>
      </c>
      <c r="H1299" s="483" t="s">
        <v>274</v>
      </c>
      <c r="I1299" s="483" t="s">
        <v>274</v>
      </c>
      <c r="J1299" s="483" t="s">
        <v>6008</v>
      </c>
      <c r="K1299" s="483" t="s">
        <v>6017</v>
      </c>
    </row>
    <row r="1300" spans="1:11" ht="15" x14ac:dyDescent="0.25">
      <c r="A1300" s="482">
        <v>11139</v>
      </c>
      <c r="B1300" s="483" t="s">
        <v>3974</v>
      </c>
      <c r="C1300" s="483" t="s">
        <v>3975</v>
      </c>
      <c r="D1300" s="483" t="s">
        <v>972</v>
      </c>
      <c r="E1300" s="483" t="s">
        <v>6174</v>
      </c>
      <c r="F1300" s="483" t="s">
        <v>5223</v>
      </c>
      <c r="G1300" s="483" t="s">
        <v>4765</v>
      </c>
      <c r="H1300" s="483" t="s">
        <v>913</v>
      </c>
      <c r="I1300" s="483" t="s">
        <v>3643</v>
      </c>
      <c r="J1300" s="483" t="s">
        <v>6005</v>
      </c>
      <c r="K1300" s="483" t="s">
        <v>706</v>
      </c>
    </row>
    <row r="1301" spans="1:11" ht="15" x14ac:dyDescent="0.25">
      <c r="A1301" s="482">
        <v>11146</v>
      </c>
      <c r="B1301" s="483" t="s">
        <v>1552</v>
      </c>
      <c r="C1301" s="483" t="s">
        <v>1553</v>
      </c>
      <c r="D1301" s="483" t="s">
        <v>641</v>
      </c>
      <c r="E1301" s="483" t="s">
        <v>6176</v>
      </c>
      <c r="F1301" s="483" t="s">
        <v>5225</v>
      </c>
      <c r="G1301" s="483" t="s">
        <v>3376</v>
      </c>
      <c r="H1301" s="483" t="s">
        <v>209</v>
      </c>
      <c r="I1301" s="483" t="s">
        <v>209</v>
      </c>
      <c r="J1301" s="483" t="s">
        <v>6008</v>
      </c>
      <c r="K1301" s="483" t="s">
        <v>6010</v>
      </c>
    </row>
    <row r="1302" spans="1:11" ht="15" x14ac:dyDescent="0.25">
      <c r="A1302" s="482">
        <v>11147</v>
      </c>
      <c r="B1302" s="483" t="s">
        <v>2952</v>
      </c>
      <c r="C1302" s="483" t="s">
        <v>2953</v>
      </c>
      <c r="D1302" s="483" t="s">
        <v>1174</v>
      </c>
      <c r="E1302" s="483" t="s">
        <v>6177</v>
      </c>
      <c r="F1302" s="483" t="s">
        <v>5226</v>
      </c>
      <c r="G1302" s="483" t="s">
        <v>3376</v>
      </c>
      <c r="H1302" s="483" t="s">
        <v>4952</v>
      </c>
      <c r="I1302" s="483" t="s">
        <v>379</v>
      </c>
      <c r="J1302" s="483" t="s">
        <v>6009</v>
      </c>
      <c r="K1302" s="483" t="s">
        <v>6010</v>
      </c>
    </row>
    <row r="1303" spans="1:11" ht="15" x14ac:dyDescent="0.25">
      <c r="A1303" s="482">
        <v>11148</v>
      </c>
      <c r="B1303" s="483" t="s">
        <v>2507</v>
      </c>
      <c r="C1303" s="483" t="s">
        <v>1525</v>
      </c>
      <c r="D1303" s="483" t="s">
        <v>103</v>
      </c>
      <c r="E1303" s="483" t="s">
        <v>6175</v>
      </c>
      <c r="F1303" s="483" t="s">
        <v>5224</v>
      </c>
      <c r="G1303" s="483" t="s">
        <v>4759</v>
      </c>
      <c r="H1303" s="483" t="s">
        <v>4947</v>
      </c>
      <c r="I1303" s="483" t="s">
        <v>836</v>
      </c>
      <c r="J1303" s="483" t="s">
        <v>6014</v>
      </c>
      <c r="K1303" s="483" t="s">
        <v>6007</v>
      </c>
    </row>
    <row r="1304" spans="1:11" ht="15" x14ac:dyDescent="0.25">
      <c r="A1304" s="482">
        <v>11150</v>
      </c>
      <c r="B1304" s="483" t="s">
        <v>3914</v>
      </c>
      <c r="C1304" s="483" t="s">
        <v>3976</v>
      </c>
      <c r="D1304" s="483" t="s">
        <v>972</v>
      </c>
      <c r="E1304" s="483" t="s">
        <v>6174</v>
      </c>
      <c r="F1304" s="483" t="s">
        <v>5223</v>
      </c>
      <c r="G1304" s="483" t="s">
        <v>3376</v>
      </c>
      <c r="H1304" s="483" t="s">
        <v>4949</v>
      </c>
      <c r="I1304" s="483" t="s">
        <v>3418</v>
      </c>
      <c r="J1304" s="483" t="s">
        <v>6005</v>
      </c>
      <c r="K1304" s="483" t="s">
        <v>6010</v>
      </c>
    </row>
    <row r="1305" spans="1:11" ht="15" x14ac:dyDescent="0.25">
      <c r="A1305" s="482">
        <v>11156</v>
      </c>
      <c r="B1305" s="483" t="s">
        <v>857</v>
      </c>
      <c r="C1305" s="483" t="s">
        <v>858</v>
      </c>
      <c r="D1305" s="483" t="s">
        <v>426</v>
      </c>
      <c r="E1305" s="483" t="s">
        <v>6176</v>
      </c>
      <c r="F1305" s="483" t="s">
        <v>5225</v>
      </c>
      <c r="G1305" s="483" t="s">
        <v>3376</v>
      </c>
      <c r="H1305" s="483" t="s">
        <v>4967</v>
      </c>
      <c r="I1305" s="483" t="s">
        <v>1764</v>
      </c>
      <c r="J1305" s="483" t="s">
        <v>6008</v>
      </c>
      <c r="K1305" s="483" t="s">
        <v>6010</v>
      </c>
    </row>
    <row r="1306" spans="1:11" ht="15" x14ac:dyDescent="0.25">
      <c r="A1306" s="482">
        <v>11158</v>
      </c>
      <c r="B1306" s="483" t="s">
        <v>218</v>
      </c>
      <c r="C1306" s="483" t="s">
        <v>219</v>
      </c>
      <c r="D1306" s="483" t="s">
        <v>2098</v>
      </c>
      <c r="E1306" s="483" t="s">
        <v>6175</v>
      </c>
      <c r="F1306" s="483" t="s">
        <v>5224</v>
      </c>
      <c r="G1306" s="483" t="s">
        <v>4759</v>
      </c>
      <c r="H1306" s="483" t="s">
        <v>4947</v>
      </c>
      <c r="I1306" s="483" t="s">
        <v>43</v>
      </c>
      <c r="J1306" s="483" t="s">
        <v>6014</v>
      </c>
      <c r="K1306" s="483" t="s">
        <v>6007</v>
      </c>
    </row>
    <row r="1307" spans="1:11" ht="15" x14ac:dyDescent="0.25">
      <c r="A1307" s="482">
        <v>11167</v>
      </c>
      <c r="B1307" s="483" t="s">
        <v>2256</v>
      </c>
      <c r="C1307" s="483" t="s">
        <v>2257</v>
      </c>
      <c r="D1307" s="483" t="s">
        <v>103</v>
      </c>
      <c r="E1307" s="483" t="s">
        <v>6175</v>
      </c>
      <c r="F1307" s="483" t="s">
        <v>5224</v>
      </c>
      <c r="G1307" s="483" t="s">
        <v>3376</v>
      </c>
      <c r="H1307" s="483" t="s">
        <v>4950</v>
      </c>
      <c r="I1307" s="483" t="s">
        <v>183</v>
      </c>
      <c r="J1307" s="483" t="s">
        <v>6014</v>
      </c>
      <c r="K1307" s="483" t="s">
        <v>6010</v>
      </c>
    </row>
    <row r="1308" spans="1:11" ht="15" x14ac:dyDescent="0.25">
      <c r="A1308" s="482">
        <v>11168</v>
      </c>
      <c r="B1308" s="483" t="s">
        <v>2602</v>
      </c>
      <c r="C1308" s="483" t="s">
        <v>602</v>
      </c>
      <c r="D1308" s="483" t="s">
        <v>103</v>
      </c>
      <c r="E1308" s="483" t="s">
        <v>6175</v>
      </c>
      <c r="F1308" s="483" t="s">
        <v>5224</v>
      </c>
      <c r="G1308" s="483" t="s">
        <v>3376</v>
      </c>
      <c r="H1308" s="483" t="s">
        <v>4950</v>
      </c>
      <c r="I1308" s="483" t="s">
        <v>183</v>
      </c>
      <c r="J1308" s="483" t="s">
        <v>6014</v>
      </c>
      <c r="K1308" s="483" t="s">
        <v>6010</v>
      </c>
    </row>
    <row r="1309" spans="1:11" ht="15" x14ac:dyDescent="0.25">
      <c r="A1309" s="482">
        <v>11179</v>
      </c>
      <c r="B1309" s="483" t="s">
        <v>2448</v>
      </c>
      <c r="C1309" s="483" t="s">
        <v>2449</v>
      </c>
      <c r="D1309" s="483" t="s">
        <v>103</v>
      </c>
      <c r="E1309" s="483" t="s">
        <v>6175</v>
      </c>
      <c r="F1309" s="483" t="s">
        <v>5224</v>
      </c>
      <c r="G1309" s="483" t="s">
        <v>3376</v>
      </c>
      <c r="H1309" s="483" t="s">
        <v>4952</v>
      </c>
      <c r="I1309" s="483" t="s">
        <v>379</v>
      </c>
      <c r="J1309" s="483" t="s">
        <v>6014</v>
      </c>
      <c r="K1309" s="483" t="s">
        <v>6010</v>
      </c>
    </row>
    <row r="1310" spans="1:11" ht="15" x14ac:dyDescent="0.25">
      <c r="A1310" s="482">
        <v>11181</v>
      </c>
      <c r="B1310" s="483" t="s">
        <v>2931</v>
      </c>
      <c r="C1310" s="483" t="s">
        <v>6305</v>
      </c>
      <c r="D1310" s="483" t="s">
        <v>1847</v>
      </c>
      <c r="E1310" s="483" t="s">
        <v>6178</v>
      </c>
      <c r="F1310" s="483" t="s">
        <v>5227</v>
      </c>
      <c r="G1310" s="483" t="s">
        <v>4761</v>
      </c>
      <c r="H1310" s="483" t="s">
        <v>1689</v>
      </c>
      <c r="I1310" s="483" t="s">
        <v>6306</v>
      </c>
      <c r="J1310" s="483" t="s">
        <v>6016</v>
      </c>
      <c r="K1310" s="483" t="s">
        <v>6011</v>
      </c>
    </row>
    <row r="1311" spans="1:11" ht="15" x14ac:dyDescent="0.25">
      <c r="A1311" s="482">
        <v>11188</v>
      </c>
      <c r="B1311" s="483" t="s">
        <v>1428</v>
      </c>
      <c r="C1311" s="483" t="s">
        <v>1429</v>
      </c>
      <c r="D1311" s="483" t="s">
        <v>2098</v>
      </c>
      <c r="E1311" s="483" t="s">
        <v>6175</v>
      </c>
      <c r="F1311" s="483" t="s">
        <v>5224</v>
      </c>
      <c r="G1311" s="483" t="s">
        <v>4759</v>
      </c>
      <c r="H1311" s="483" t="s">
        <v>4947</v>
      </c>
      <c r="I1311" s="483" t="s">
        <v>3403</v>
      </c>
      <c r="J1311" s="483" t="s">
        <v>6014</v>
      </c>
      <c r="K1311" s="483" t="s">
        <v>6007</v>
      </c>
    </row>
    <row r="1312" spans="1:11" ht="15" x14ac:dyDescent="0.25">
      <c r="A1312" s="482">
        <v>11195</v>
      </c>
      <c r="B1312" s="483" t="s">
        <v>3808</v>
      </c>
      <c r="C1312" s="483" t="s">
        <v>423</v>
      </c>
      <c r="D1312" s="483" t="s">
        <v>5429</v>
      </c>
      <c r="E1312" s="483" t="s">
        <v>6178</v>
      </c>
      <c r="F1312" s="483" t="s">
        <v>5227</v>
      </c>
      <c r="G1312" s="483" t="s">
        <v>4761</v>
      </c>
      <c r="H1312" s="483" t="s">
        <v>4961</v>
      </c>
      <c r="I1312" s="483" t="s">
        <v>5375</v>
      </c>
      <c r="J1312" s="483" t="s">
        <v>6016</v>
      </c>
      <c r="K1312" s="483" t="s">
        <v>6011</v>
      </c>
    </row>
    <row r="1313" spans="1:11" ht="15" x14ac:dyDescent="0.25">
      <c r="A1313" s="482">
        <v>11198</v>
      </c>
      <c r="B1313" s="483" t="s">
        <v>2085</v>
      </c>
      <c r="C1313" s="483" t="s">
        <v>680</v>
      </c>
      <c r="D1313" s="483" t="s">
        <v>426</v>
      </c>
      <c r="E1313" s="483" t="s">
        <v>6176</v>
      </c>
      <c r="F1313" s="483" t="s">
        <v>5225</v>
      </c>
      <c r="G1313" s="483" t="s">
        <v>3376</v>
      </c>
      <c r="H1313" s="483" t="s">
        <v>4967</v>
      </c>
      <c r="I1313" s="483" t="s">
        <v>1764</v>
      </c>
      <c r="J1313" s="483" t="s">
        <v>6008</v>
      </c>
      <c r="K1313" s="483" t="s">
        <v>6010</v>
      </c>
    </row>
    <row r="1314" spans="1:11" ht="15" x14ac:dyDescent="0.25">
      <c r="A1314" s="482">
        <v>11209</v>
      </c>
      <c r="B1314" s="483" t="s">
        <v>1915</v>
      </c>
      <c r="C1314" s="483" t="s">
        <v>447</v>
      </c>
      <c r="D1314" s="483" t="s">
        <v>69</v>
      </c>
      <c r="E1314" s="483" t="s">
        <v>6176</v>
      </c>
      <c r="F1314" s="483" t="s">
        <v>5225</v>
      </c>
      <c r="G1314" s="483" t="s">
        <v>4759</v>
      </c>
      <c r="H1314" s="483" t="s">
        <v>4947</v>
      </c>
      <c r="I1314" s="483" t="s">
        <v>43</v>
      </c>
      <c r="J1314" s="483" t="s">
        <v>6008</v>
      </c>
      <c r="K1314" s="483" t="s">
        <v>6007</v>
      </c>
    </row>
    <row r="1315" spans="1:11" ht="15" x14ac:dyDescent="0.25">
      <c r="A1315" s="482">
        <v>11221</v>
      </c>
      <c r="B1315" s="483" t="s">
        <v>2954</v>
      </c>
      <c r="C1315" s="483" t="s">
        <v>432</v>
      </c>
      <c r="D1315" s="483" t="s">
        <v>517</v>
      </c>
      <c r="E1315" s="483" t="s">
        <v>6174</v>
      </c>
      <c r="F1315" s="483" t="s">
        <v>5223</v>
      </c>
      <c r="G1315" s="483" t="s">
        <v>3376</v>
      </c>
      <c r="H1315" s="483" t="s">
        <v>4970</v>
      </c>
      <c r="I1315" s="483" t="s">
        <v>339</v>
      </c>
      <c r="J1315" s="483" t="s">
        <v>6005</v>
      </c>
      <c r="K1315" s="483" t="s">
        <v>6010</v>
      </c>
    </row>
    <row r="1316" spans="1:11" ht="15" x14ac:dyDescent="0.25">
      <c r="A1316" s="482">
        <v>11222</v>
      </c>
      <c r="B1316" s="483" t="s">
        <v>1669</v>
      </c>
      <c r="C1316" s="483" t="s">
        <v>1670</v>
      </c>
      <c r="D1316" s="483" t="s">
        <v>69</v>
      </c>
      <c r="E1316" s="483" t="s">
        <v>6176</v>
      </c>
      <c r="F1316" s="483" t="s">
        <v>5225</v>
      </c>
      <c r="G1316" s="483" t="s">
        <v>4759</v>
      </c>
      <c r="H1316" s="483" t="s">
        <v>4947</v>
      </c>
      <c r="I1316" s="483" t="s">
        <v>61</v>
      </c>
      <c r="J1316" s="483" t="s">
        <v>6008</v>
      </c>
      <c r="K1316" s="483" t="s">
        <v>6007</v>
      </c>
    </row>
    <row r="1317" spans="1:11" ht="15" x14ac:dyDescent="0.25">
      <c r="A1317" s="482">
        <v>11226</v>
      </c>
      <c r="B1317" s="483" t="s">
        <v>854</v>
      </c>
      <c r="C1317" s="483" t="s">
        <v>855</v>
      </c>
      <c r="D1317" s="483" t="s">
        <v>60</v>
      </c>
      <c r="E1317" s="483" t="s">
        <v>6176</v>
      </c>
      <c r="F1317" s="483" t="s">
        <v>5225</v>
      </c>
      <c r="G1317" s="483" t="s">
        <v>4759</v>
      </c>
      <c r="H1317" s="483" t="s">
        <v>4947</v>
      </c>
      <c r="I1317" s="483" t="s">
        <v>3373</v>
      </c>
      <c r="J1317" s="483" t="s">
        <v>6008</v>
      </c>
      <c r="K1317" s="483" t="s">
        <v>6007</v>
      </c>
    </row>
    <row r="1318" spans="1:11" ht="15" x14ac:dyDescent="0.25">
      <c r="A1318" s="482">
        <v>11229</v>
      </c>
      <c r="B1318" s="483" t="s">
        <v>4625</v>
      </c>
      <c r="C1318" s="483" t="s">
        <v>2359</v>
      </c>
      <c r="D1318" s="483" t="s">
        <v>4871</v>
      </c>
      <c r="E1318" s="483" t="s">
        <v>6182</v>
      </c>
      <c r="F1318" s="483" t="s">
        <v>5231</v>
      </c>
      <c r="G1318" s="483" t="s">
        <v>4761</v>
      </c>
      <c r="H1318" s="483" t="s">
        <v>1689</v>
      </c>
      <c r="I1318" s="483" t="s">
        <v>5367</v>
      </c>
      <c r="J1318" s="483" t="s">
        <v>6016</v>
      </c>
      <c r="K1318" s="483" t="s">
        <v>6011</v>
      </c>
    </row>
    <row r="1319" spans="1:11" ht="15" x14ac:dyDescent="0.25">
      <c r="A1319" s="482">
        <v>11237</v>
      </c>
      <c r="B1319" s="483" t="s">
        <v>3978</v>
      </c>
      <c r="C1319" s="483" t="s">
        <v>3979</v>
      </c>
      <c r="D1319" s="483" t="s">
        <v>4850</v>
      </c>
      <c r="E1319" s="483" t="s">
        <v>6182</v>
      </c>
      <c r="F1319" s="483" t="s">
        <v>5231</v>
      </c>
      <c r="G1319" s="483" t="s">
        <v>4761</v>
      </c>
      <c r="H1319" s="483" t="s">
        <v>1689</v>
      </c>
      <c r="I1319" s="483" t="s">
        <v>4861</v>
      </c>
      <c r="J1319" s="483" t="s">
        <v>6016</v>
      </c>
      <c r="K1319" s="483" t="s">
        <v>6011</v>
      </c>
    </row>
    <row r="1320" spans="1:11" ht="15" x14ac:dyDescent="0.25">
      <c r="A1320" s="482">
        <v>11238</v>
      </c>
      <c r="B1320" s="483" t="s">
        <v>461</v>
      </c>
      <c r="C1320" s="483" t="s">
        <v>462</v>
      </c>
      <c r="D1320" s="483" t="s">
        <v>426</v>
      </c>
      <c r="E1320" s="483" t="s">
        <v>6176</v>
      </c>
      <c r="F1320" s="483" t="s">
        <v>5225</v>
      </c>
      <c r="G1320" s="483" t="s">
        <v>3376</v>
      </c>
      <c r="H1320" s="483" t="s">
        <v>4967</v>
      </c>
      <c r="I1320" s="483" t="s">
        <v>1764</v>
      </c>
      <c r="J1320" s="483" t="s">
        <v>6008</v>
      </c>
      <c r="K1320" s="483" t="s">
        <v>6010</v>
      </c>
    </row>
    <row r="1321" spans="1:11" ht="15" x14ac:dyDescent="0.25">
      <c r="A1321" s="482">
        <v>11248</v>
      </c>
      <c r="B1321" s="483" t="s">
        <v>3980</v>
      </c>
      <c r="C1321" s="483" t="s">
        <v>3981</v>
      </c>
      <c r="D1321" s="483" t="s">
        <v>3907</v>
      </c>
      <c r="E1321" s="483" t="s">
        <v>6182</v>
      </c>
      <c r="F1321" s="483" t="s">
        <v>5231</v>
      </c>
      <c r="G1321" s="483" t="s">
        <v>4761</v>
      </c>
      <c r="H1321" s="483" t="s">
        <v>1689</v>
      </c>
      <c r="I1321" s="483" t="s">
        <v>5371</v>
      </c>
      <c r="J1321" s="483" t="s">
        <v>6016</v>
      </c>
      <c r="K1321" s="483" t="s">
        <v>6011</v>
      </c>
    </row>
    <row r="1322" spans="1:11" ht="15" x14ac:dyDescent="0.25">
      <c r="A1322" s="482">
        <v>11255</v>
      </c>
      <c r="B1322" s="483" t="s">
        <v>1060</v>
      </c>
      <c r="C1322" s="483" t="s">
        <v>1061</v>
      </c>
      <c r="D1322" s="483" t="s">
        <v>972</v>
      </c>
      <c r="E1322" s="483" t="s">
        <v>6174</v>
      </c>
      <c r="F1322" s="483" t="s">
        <v>5223</v>
      </c>
      <c r="G1322" s="483" t="s">
        <v>3376</v>
      </c>
      <c r="H1322" s="483" t="s">
        <v>4949</v>
      </c>
      <c r="I1322" s="483" t="s">
        <v>3418</v>
      </c>
      <c r="J1322" s="483" t="s">
        <v>6005</v>
      </c>
      <c r="K1322" s="483" t="s">
        <v>6010</v>
      </c>
    </row>
    <row r="1323" spans="1:11" ht="15" x14ac:dyDescent="0.25">
      <c r="A1323" s="482">
        <v>11260</v>
      </c>
      <c r="B1323" s="483" t="s">
        <v>969</v>
      </c>
      <c r="C1323" s="483" t="s">
        <v>971</v>
      </c>
      <c r="D1323" s="483" t="s">
        <v>972</v>
      </c>
      <c r="E1323" s="483" t="s">
        <v>6174</v>
      </c>
      <c r="F1323" s="483" t="s">
        <v>5223</v>
      </c>
      <c r="G1323" s="483" t="s">
        <v>3376</v>
      </c>
      <c r="H1323" s="483" t="s">
        <v>4949</v>
      </c>
      <c r="I1323" s="483" t="s">
        <v>3418</v>
      </c>
      <c r="J1323" s="483" t="s">
        <v>6005</v>
      </c>
      <c r="K1323" s="483" t="s">
        <v>6010</v>
      </c>
    </row>
    <row r="1324" spans="1:11" ht="15" x14ac:dyDescent="0.25">
      <c r="A1324" s="482">
        <v>11263</v>
      </c>
      <c r="B1324" s="483" t="s">
        <v>2450</v>
      </c>
      <c r="C1324" s="483" t="s">
        <v>457</v>
      </c>
      <c r="D1324" s="483" t="s">
        <v>2098</v>
      </c>
      <c r="E1324" s="483" t="s">
        <v>6175</v>
      </c>
      <c r="F1324" s="483" t="s">
        <v>5224</v>
      </c>
      <c r="G1324" s="483" t="s">
        <v>3376</v>
      </c>
      <c r="H1324" s="483" t="s">
        <v>4955</v>
      </c>
      <c r="I1324" s="483" t="s">
        <v>152</v>
      </c>
      <c r="J1324" s="483" t="s">
        <v>6014</v>
      </c>
      <c r="K1324" s="483" t="s">
        <v>6010</v>
      </c>
    </row>
    <row r="1325" spans="1:11" ht="15" x14ac:dyDescent="0.25">
      <c r="A1325" s="482">
        <v>11264</v>
      </c>
      <c r="B1325" s="483" t="s">
        <v>1662</v>
      </c>
      <c r="C1325" s="483" t="s">
        <v>1663</v>
      </c>
      <c r="D1325" s="483" t="s">
        <v>2416</v>
      </c>
      <c r="E1325" s="483" t="s">
        <v>6174</v>
      </c>
      <c r="F1325" s="483" t="s">
        <v>5223</v>
      </c>
      <c r="G1325" s="483" t="s">
        <v>4768</v>
      </c>
      <c r="H1325" s="483" t="s">
        <v>4946</v>
      </c>
      <c r="I1325" s="483" t="s">
        <v>3412</v>
      </c>
      <c r="J1325" s="483" t="s">
        <v>6005</v>
      </c>
      <c r="K1325" s="483" t="s">
        <v>416</v>
      </c>
    </row>
    <row r="1326" spans="1:11" ht="15" x14ac:dyDescent="0.25">
      <c r="A1326" s="482">
        <v>11265</v>
      </c>
      <c r="B1326" s="483" t="s">
        <v>733</v>
      </c>
      <c r="C1326" s="483" t="s">
        <v>221</v>
      </c>
      <c r="D1326" s="483" t="s">
        <v>103</v>
      </c>
      <c r="E1326" s="483" t="s">
        <v>6175</v>
      </c>
      <c r="F1326" s="483" t="s">
        <v>5224</v>
      </c>
      <c r="G1326" s="483" t="s">
        <v>3376</v>
      </c>
      <c r="H1326" s="483" t="s">
        <v>616</v>
      </c>
      <c r="I1326" s="483" t="s">
        <v>1152</v>
      </c>
      <c r="J1326" s="483" t="s">
        <v>6014</v>
      </c>
      <c r="K1326" s="483" t="s">
        <v>6010</v>
      </c>
    </row>
    <row r="1327" spans="1:11" ht="15" x14ac:dyDescent="0.25">
      <c r="A1327" s="482">
        <v>11266</v>
      </c>
      <c r="B1327" s="483" t="s">
        <v>1064</v>
      </c>
      <c r="C1327" s="483" t="s">
        <v>1065</v>
      </c>
      <c r="D1327" s="483" t="s">
        <v>6247</v>
      </c>
      <c r="E1327" s="483" t="s">
        <v>6178</v>
      </c>
      <c r="F1327" s="483" t="s">
        <v>5227</v>
      </c>
      <c r="G1327" s="483" t="s">
        <v>4761</v>
      </c>
      <c r="H1327" s="483" t="s">
        <v>1689</v>
      </c>
      <c r="I1327" s="483" t="s">
        <v>765</v>
      </c>
      <c r="J1327" s="483" t="s">
        <v>6016</v>
      </c>
      <c r="K1327" s="483" t="s">
        <v>6011</v>
      </c>
    </row>
    <row r="1328" spans="1:11" ht="15" x14ac:dyDescent="0.25">
      <c r="A1328" s="482">
        <v>11268</v>
      </c>
      <c r="B1328" s="483" t="s">
        <v>3983</v>
      </c>
      <c r="C1328" s="483" t="s">
        <v>3984</v>
      </c>
      <c r="D1328" s="483" t="s">
        <v>103</v>
      </c>
      <c r="E1328" s="483" t="s">
        <v>6175</v>
      </c>
      <c r="F1328" s="483" t="s">
        <v>5224</v>
      </c>
      <c r="G1328" s="483" t="s">
        <v>4759</v>
      </c>
      <c r="H1328" s="483" t="s">
        <v>4972</v>
      </c>
      <c r="I1328" s="483" t="s">
        <v>3469</v>
      </c>
      <c r="J1328" s="483" t="s">
        <v>6014</v>
      </c>
      <c r="K1328" s="483" t="s">
        <v>6007</v>
      </c>
    </row>
    <row r="1329" spans="1:11" ht="15" x14ac:dyDescent="0.25">
      <c r="A1329" s="482">
        <v>11269</v>
      </c>
      <c r="B1329" s="483" t="s">
        <v>1660</v>
      </c>
      <c r="C1329" s="483" t="s">
        <v>1661</v>
      </c>
      <c r="D1329" s="483" t="s">
        <v>103</v>
      </c>
      <c r="E1329" s="483" t="s">
        <v>6175</v>
      </c>
      <c r="F1329" s="483" t="s">
        <v>5224</v>
      </c>
      <c r="G1329" s="483" t="s">
        <v>4759</v>
      </c>
      <c r="H1329" s="483" t="s">
        <v>65</v>
      </c>
      <c r="I1329" s="483" t="s">
        <v>65</v>
      </c>
      <c r="J1329" s="483" t="s">
        <v>6014</v>
      </c>
      <c r="K1329" s="483" t="s">
        <v>6007</v>
      </c>
    </row>
    <row r="1330" spans="1:11" ht="15" x14ac:dyDescent="0.25">
      <c r="A1330" s="482">
        <v>11270</v>
      </c>
      <c r="B1330" s="483" t="s">
        <v>722</v>
      </c>
      <c r="C1330" s="483" t="s">
        <v>429</v>
      </c>
      <c r="D1330" s="483" t="s">
        <v>103</v>
      </c>
      <c r="E1330" s="483" t="s">
        <v>6175</v>
      </c>
      <c r="F1330" s="483" t="s">
        <v>5224</v>
      </c>
      <c r="G1330" s="483" t="s">
        <v>3376</v>
      </c>
      <c r="H1330" s="483" t="s">
        <v>4950</v>
      </c>
      <c r="I1330" s="483" t="s">
        <v>183</v>
      </c>
      <c r="J1330" s="483" t="s">
        <v>6014</v>
      </c>
      <c r="K1330" s="483" t="s">
        <v>6010</v>
      </c>
    </row>
    <row r="1331" spans="1:11" ht="15" x14ac:dyDescent="0.25">
      <c r="A1331" s="482">
        <v>11272</v>
      </c>
      <c r="B1331" s="483" t="s">
        <v>343</v>
      </c>
      <c r="C1331" s="483" t="s">
        <v>344</v>
      </c>
      <c r="D1331" s="483" t="s">
        <v>3683</v>
      </c>
      <c r="E1331" s="483" t="s">
        <v>6179</v>
      </c>
      <c r="F1331" s="483" t="s">
        <v>5228</v>
      </c>
      <c r="G1331" s="483" t="s">
        <v>5265</v>
      </c>
      <c r="H1331" s="483" t="s">
        <v>4956</v>
      </c>
      <c r="I1331" s="483" t="s">
        <v>55</v>
      </c>
      <c r="J1331" s="483" t="s">
        <v>6016</v>
      </c>
      <c r="K1331" s="483" t="s">
        <v>6017</v>
      </c>
    </row>
    <row r="1332" spans="1:11" ht="15" x14ac:dyDescent="0.25">
      <c r="A1332" s="482">
        <v>11274</v>
      </c>
      <c r="B1332" s="483" t="s">
        <v>4626</v>
      </c>
      <c r="C1332" s="483" t="s">
        <v>4627</v>
      </c>
      <c r="D1332" s="483" t="s">
        <v>1847</v>
      </c>
      <c r="E1332" s="483" t="s">
        <v>6178</v>
      </c>
      <c r="F1332" s="483" t="s">
        <v>5227</v>
      </c>
      <c r="G1332" s="483" t="s">
        <v>4761</v>
      </c>
      <c r="H1332" s="483" t="s">
        <v>4961</v>
      </c>
      <c r="I1332" s="483" t="s">
        <v>6431</v>
      </c>
      <c r="J1332" s="483" t="s">
        <v>6016</v>
      </c>
      <c r="K1332" s="483" t="s">
        <v>6011</v>
      </c>
    </row>
    <row r="1333" spans="1:11" ht="15" x14ac:dyDescent="0.25">
      <c r="A1333" s="482">
        <v>11276</v>
      </c>
      <c r="B1333" s="483" t="s">
        <v>1502</v>
      </c>
      <c r="C1333" s="483" t="s">
        <v>816</v>
      </c>
      <c r="D1333" s="483" t="s">
        <v>2416</v>
      </c>
      <c r="E1333" s="483" t="s">
        <v>6174</v>
      </c>
      <c r="F1333" s="483" t="s">
        <v>5223</v>
      </c>
      <c r="G1333" s="483" t="s">
        <v>4765</v>
      </c>
      <c r="H1333" s="483" t="s">
        <v>913</v>
      </c>
      <c r="I1333" s="483" t="s">
        <v>3782</v>
      </c>
      <c r="J1333" s="483" t="s">
        <v>6005</v>
      </c>
      <c r="K1333" s="483" t="s">
        <v>706</v>
      </c>
    </row>
    <row r="1334" spans="1:11" ht="15" x14ac:dyDescent="0.25">
      <c r="A1334" s="482">
        <v>11284</v>
      </c>
      <c r="B1334" s="483" t="s">
        <v>3985</v>
      </c>
      <c r="C1334" s="483" t="s">
        <v>3986</v>
      </c>
      <c r="D1334" s="483" t="s">
        <v>4775</v>
      </c>
      <c r="E1334" s="483" t="s">
        <v>6178</v>
      </c>
      <c r="F1334" s="483" t="s">
        <v>5227</v>
      </c>
      <c r="G1334" s="483" t="s">
        <v>4761</v>
      </c>
      <c r="H1334" s="483" t="s">
        <v>1689</v>
      </c>
      <c r="I1334" s="483" t="s">
        <v>4888</v>
      </c>
      <c r="J1334" s="483" t="s">
        <v>6016</v>
      </c>
      <c r="K1334" s="483" t="s">
        <v>6011</v>
      </c>
    </row>
    <row r="1335" spans="1:11" ht="15" x14ac:dyDescent="0.25">
      <c r="A1335" s="482">
        <v>11290</v>
      </c>
      <c r="B1335" s="483" t="s">
        <v>522</v>
      </c>
      <c r="C1335" s="483" t="s">
        <v>524</v>
      </c>
      <c r="D1335" s="483" t="s">
        <v>3378</v>
      </c>
      <c r="E1335" s="483" t="s">
        <v>6176</v>
      </c>
      <c r="F1335" s="483" t="s">
        <v>5225</v>
      </c>
      <c r="G1335" s="483" t="s">
        <v>3376</v>
      </c>
      <c r="H1335" s="483" t="s">
        <v>4949</v>
      </c>
      <c r="I1335" s="483" t="s">
        <v>282</v>
      </c>
      <c r="J1335" s="483" t="s">
        <v>6008</v>
      </c>
      <c r="K1335" s="483" t="s">
        <v>6010</v>
      </c>
    </row>
    <row r="1336" spans="1:11" ht="15" x14ac:dyDescent="0.25">
      <c r="A1336" s="482">
        <v>11294</v>
      </c>
      <c r="B1336" s="483" t="s">
        <v>3987</v>
      </c>
      <c r="C1336" s="483" t="s">
        <v>233</v>
      </c>
      <c r="D1336" s="483" t="s">
        <v>4890</v>
      </c>
      <c r="E1336" s="483" t="s">
        <v>6179</v>
      </c>
      <c r="F1336" s="483" t="s">
        <v>5228</v>
      </c>
      <c r="G1336" s="483" t="s">
        <v>4766</v>
      </c>
      <c r="H1336" s="483" t="s">
        <v>4959</v>
      </c>
      <c r="I1336" s="483" t="s">
        <v>203</v>
      </c>
      <c r="J1336" s="483" t="s">
        <v>6016</v>
      </c>
      <c r="K1336" s="483" t="s">
        <v>4766</v>
      </c>
    </row>
    <row r="1337" spans="1:11" ht="15" x14ac:dyDescent="0.25">
      <c r="A1337" s="482">
        <v>11296</v>
      </c>
      <c r="B1337" s="483" t="s">
        <v>2068</v>
      </c>
      <c r="C1337" s="483" t="s">
        <v>2069</v>
      </c>
      <c r="D1337" s="483" t="s">
        <v>3918</v>
      </c>
      <c r="E1337" s="483" t="s">
        <v>6176</v>
      </c>
      <c r="F1337" s="483" t="s">
        <v>5225</v>
      </c>
      <c r="G1337" s="483" t="s">
        <v>5265</v>
      </c>
      <c r="H1337" s="483" t="s">
        <v>4965</v>
      </c>
      <c r="I1337" s="483" t="s">
        <v>1395</v>
      </c>
      <c r="J1337" s="483" t="s">
        <v>6008</v>
      </c>
      <c r="K1337" s="483" t="s">
        <v>6017</v>
      </c>
    </row>
    <row r="1338" spans="1:11" ht="15" x14ac:dyDescent="0.25">
      <c r="A1338" s="482">
        <v>11297</v>
      </c>
      <c r="B1338" s="483" t="s">
        <v>3988</v>
      </c>
      <c r="C1338" s="483" t="s">
        <v>3989</v>
      </c>
      <c r="D1338" s="483" t="s">
        <v>544</v>
      </c>
      <c r="E1338" s="483" t="s">
        <v>6176</v>
      </c>
      <c r="F1338" s="483" t="s">
        <v>5225</v>
      </c>
      <c r="G1338" s="483" t="s">
        <v>3376</v>
      </c>
      <c r="H1338" s="483" t="s">
        <v>122</v>
      </c>
      <c r="I1338" s="483" t="s">
        <v>122</v>
      </c>
      <c r="J1338" s="483" t="s">
        <v>6008</v>
      </c>
      <c r="K1338" s="483" t="s">
        <v>6010</v>
      </c>
    </row>
    <row r="1339" spans="1:11" ht="15" x14ac:dyDescent="0.25">
      <c r="A1339" s="482">
        <v>11298</v>
      </c>
      <c r="B1339" s="483" t="s">
        <v>2792</v>
      </c>
      <c r="C1339" s="483" t="s">
        <v>2793</v>
      </c>
      <c r="D1339" s="483" t="s">
        <v>69</v>
      </c>
      <c r="E1339" s="483" t="s">
        <v>6176</v>
      </c>
      <c r="F1339" s="483" t="s">
        <v>5225</v>
      </c>
      <c r="G1339" s="483" t="s">
        <v>4759</v>
      </c>
      <c r="H1339" s="483" t="s">
        <v>4947</v>
      </c>
      <c r="I1339" s="483" t="s">
        <v>43</v>
      </c>
      <c r="J1339" s="483" t="s">
        <v>6008</v>
      </c>
      <c r="K1339" s="483" t="s">
        <v>6007</v>
      </c>
    </row>
    <row r="1340" spans="1:11" ht="15" x14ac:dyDescent="0.25">
      <c r="A1340" s="482">
        <v>11301</v>
      </c>
      <c r="B1340" s="483" t="s">
        <v>3990</v>
      </c>
      <c r="C1340" s="483" t="s">
        <v>3991</v>
      </c>
      <c r="D1340" s="483" t="s">
        <v>4929</v>
      </c>
      <c r="E1340" s="483" t="s">
        <v>6174</v>
      </c>
      <c r="F1340" s="483" t="s">
        <v>5223</v>
      </c>
      <c r="G1340" s="483" t="s">
        <v>5264</v>
      </c>
      <c r="H1340" s="483" t="s">
        <v>4968</v>
      </c>
      <c r="I1340" s="483" t="s">
        <v>3428</v>
      </c>
      <c r="J1340" s="483" t="s">
        <v>6005</v>
      </c>
      <c r="K1340" s="483" t="s">
        <v>6018</v>
      </c>
    </row>
    <row r="1341" spans="1:11" ht="15" x14ac:dyDescent="0.25">
      <c r="A1341" s="482">
        <v>11304</v>
      </c>
      <c r="B1341" s="483" t="s">
        <v>3992</v>
      </c>
      <c r="C1341" s="483" t="s">
        <v>3124</v>
      </c>
      <c r="D1341" s="483" t="s">
        <v>964</v>
      </c>
      <c r="E1341" s="483" t="s">
        <v>6174</v>
      </c>
      <c r="F1341" s="483" t="s">
        <v>5223</v>
      </c>
      <c r="G1341" s="483" t="s">
        <v>5264</v>
      </c>
      <c r="H1341" s="483" t="s">
        <v>965</v>
      </c>
      <c r="I1341" s="483" t="s">
        <v>965</v>
      </c>
      <c r="J1341" s="483" t="s">
        <v>6005</v>
      </c>
      <c r="K1341" s="483" t="s">
        <v>6018</v>
      </c>
    </row>
    <row r="1342" spans="1:11" ht="15" x14ac:dyDescent="0.25">
      <c r="A1342" s="482">
        <v>11308</v>
      </c>
      <c r="B1342" s="483" t="s">
        <v>1672</v>
      </c>
      <c r="C1342" s="483" t="s">
        <v>68</v>
      </c>
      <c r="D1342" s="483" t="s">
        <v>103</v>
      </c>
      <c r="E1342" s="483" t="s">
        <v>6175</v>
      </c>
      <c r="F1342" s="483" t="s">
        <v>5224</v>
      </c>
      <c r="G1342" s="483" t="s">
        <v>4759</v>
      </c>
      <c r="H1342" s="483" t="s">
        <v>65</v>
      </c>
      <c r="I1342" s="483" t="s">
        <v>65</v>
      </c>
      <c r="J1342" s="483" t="s">
        <v>6014</v>
      </c>
      <c r="K1342" s="483" t="s">
        <v>6007</v>
      </c>
    </row>
    <row r="1343" spans="1:11" ht="15" x14ac:dyDescent="0.25">
      <c r="A1343" s="482">
        <v>11316</v>
      </c>
      <c r="B1343" s="483" t="s">
        <v>366</v>
      </c>
      <c r="C1343" s="483" t="s">
        <v>367</v>
      </c>
      <c r="D1343" s="483" t="s">
        <v>69</v>
      </c>
      <c r="E1343" s="483" t="s">
        <v>6176</v>
      </c>
      <c r="F1343" s="483" t="s">
        <v>5225</v>
      </c>
      <c r="G1343" s="483" t="s">
        <v>4759</v>
      </c>
      <c r="H1343" s="483" t="s">
        <v>4947</v>
      </c>
      <c r="I1343" s="483" t="s">
        <v>84</v>
      </c>
      <c r="J1343" s="483" t="s">
        <v>6008</v>
      </c>
      <c r="K1343" s="483" t="s">
        <v>6007</v>
      </c>
    </row>
    <row r="1344" spans="1:11" ht="15" x14ac:dyDescent="0.25">
      <c r="A1344" s="482">
        <v>11319</v>
      </c>
      <c r="B1344" s="483" t="s">
        <v>3147</v>
      </c>
      <c r="C1344" s="483" t="s">
        <v>3994</v>
      </c>
      <c r="D1344" s="483" t="s">
        <v>3395</v>
      </c>
      <c r="E1344" s="483" t="s">
        <v>6181</v>
      </c>
      <c r="F1344" s="483" t="s">
        <v>5230</v>
      </c>
      <c r="G1344" s="483" t="s">
        <v>3376</v>
      </c>
      <c r="H1344" s="483" t="s">
        <v>209</v>
      </c>
      <c r="I1344" s="483" t="s">
        <v>209</v>
      </c>
      <c r="J1344" s="483" t="s">
        <v>6016</v>
      </c>
      <c r="K1344" s="483" t="s">
        <v>6010</v>
      </c>
    </row>
    <row r="1345" spans="1:11" ht="15" x14ac:dyDescent="0.25">
      <c r="A1345" s="482">
        <v>11321</v>
      </c>
      <c r="B1345" s="483" t="s">
        <v>3995</v>
      </c>
      <c r="C1345" s="483" t="s">
        <v>1071</v>
      </c>
      <c r="D1345" s="483" t="s">
        <v>3395</v>
      </c>
      <c r="E1345" s="483" t="s">
        <v>6181</v>
      </c>
      <c r="F1345" s="483" t="s">
        <v>5230</v>
      </c>
      <c r="G1345" s="483" t="s">
        <v>3376</v>
      </c>
      <c r="H1345" s="483" t="s">
        <v>209</v>
      </c>
      <c r="I1345" s="483" t="s">
        <v>209</v>
      </c>
      <c r="J1345" s="483" t="s">
        <v>6016</v>
      </c>
      <c r="K1345" s="483" t="s">
        <v>6010</v>
      </c>
    </row>
    <row r="1346" spans="1:11" ht="15" x14ac:dyDescent="0.25">
      <c r="A1346" s="482">
        <v>11322</v>
      </c>
      <c r="B1346" s="483" t="s">
        <v>1788</v>
      </c>
      <c r="C1346" s="483" t="s">
        <v>597</v>
      </c>
      <c r="D1346" s="483" t="s">
        <v>1095</v>
      </c>
      <c r="E1346" s="483" t="s">
        <v>6176</v>
      </c>
      <c r="F1346" s="483" t="s">
        <v>5225</v>
      </c>
      <c r="G1346" s="483" t="s">
        <v>4759</v>
      </c>
      <c r="H1346" s="483" t="s">
        <v>4947</v>
      </c>
      <c r="I1346" s="483" t="s">
        <v>3373</v>
      </c>
      <c r="J1346" s="483" t="s">
        <v>6008</v>
      </c>
      <c r="K1346" s="483" t="s">
        <v>6007</v>
      </c>
    </row>
    <row r="1347" spans="1:11" ht="15" x14ac:dyDescent="0.25">
      <c r="A1347" s="482">
        <v>11323</v>
      </c>
      <c r="B1347" s="483" t="s">
        <v>767</v>
      </c>
      <c r="C1347" s="483" t="s">
        <v>768</v>
      </c>
      <c r="D1347" s="483" t="s">
        <v>972</v>
      </c>
      <c r="E1347" s="483" t="s">
        <v>6174</v>
      </c>
      <c r="F1347" s="483" t="s">
        <v>5223</v>
      </c>
      <c r="G1347" s="483" t="s">
        <v>4759</v>
      </c>
      <c r="H1347" s="483" t="s">
        <v>4947</v>
      </c>
      <c r="I1347" s="483" t="s">
        <v>84</v>
      </c>
      <c r="J1347" s="483" t="s">
        <v>6005</v>
      </c>
      <c r="K1347" s="483" t="s">
        <v>6007</v>
      </c>
    </row>
    <row r="1348" spans="1:11" ht="15" x14ac:dyDescent="0.25">
      <c r="A1348" s="482">
        <v>11325</v>
      </c>
      <c r="B1348" s="483" t="s">
        <v>1093</v>
      </c>
      <c r="C1348" s="483" t="s">
        <v>1094</v>
      </c>
      <c r="D1348" s="483" t="s">
        <v>1095</v>
      </c>
      <c r="E1348" s="483" t="s">
        <v>6176</v>
      </c>
      <c r="F1348" s="483" t="s">
        <v>5225</v>
      </c>
      <c r="G1348" s="483" t="s">
        <v>4759</v>
      </c>
      <c r="H1348" s="483" t="s">
        <v>4947</v>
      </c>
      <c r="I1348" s="483" t="s">
        <v>3373</v>
      </c>
      <c r="J1348" s="483" t="s">
        <v>6008</v>
      </c>
      <c r="K1348" s="483" t="s">
        <v>6007</v>
      </c>
    </row>
    <row r="1349" spans="1:11" ht="15" x14ac:dyDescent="0.25">
      <c r="A1349" s="482">
        <v>11326</v>
      </c>
      <c r="B1349" s="483" t="s">
        <v>3645</v>
      </c>
      <c r="C1349" s="483" t="s">
        <v>2868</v>
      </c>
      <c r="D1349" s="483" t="s">
        <v>3467</v>
      </c>
      <c r="E1349" s="483" t="s">
        <v>6178</v>
      </c>
      <c r="F1349" s="483" t="s">
        <v>5227</v>
      </c>
      <c r="G1349" s="483" t="s">
        <v>4761</v>
      </c>
      <c r="H1349" s="483" t="s">
        <v>4961</v>
      </c>
      <c r="I1349" s="483" t="s">
        <v>4882</v>
      </c>
      <c r="J1349" s="483" t="s">
        <v>6016</v>
      </c>
      <c r="K1349" s="483" t="s">
        <v>6011</v>
      </c>
    </row>
    <row r="1350" spans="1:11" ht="15" x14ac:dyDescent="0.25">
      <c r="A1350" s="482">
        <v>11333</v>
      </c>
      <c r="B1350" s="483" t="s">
        <v>2707</v>
      </c>
      <c r="C1350" s="483" t="s">
        <v>2708</v>
      </c>
      <c r="D1350" s="483" t="s">
        <v>103</v>
      </c>
      <c r="E1350" s="483" t="s">
        <v>6175</v>
      </c>
      <c r="F1350" s="483" t="s">
        <v>5224</v>
      </c>
      <c r="G1350" s="483" t="s">
        <v>4759</v>
      </c>
      <c r="H1350" s="483" t="s">
        <v>4947</v>
      </c>
      <c r="I1350" s="483" t="s">
        <v>3403</v>
      </c>
      <c r="J1350" s="483" t="s">
        <v>6014</v>
      </c>
      <c r="K1350" s="483" t="s">
        <v>6007</v>
      </c>
    </row>
    <row r="1351" spans="1:11" ht="15" x14ac:dyDescent="0.25">
      <c r="A1351" s="482">
        <v>11335</v>
      </c>
      <c r="B1351" s="483" t="s">
        <v>3420</v>
      </c>
      <c r="C1351" s="483" t="s">
        <v>1771</v>
      </c>
      <c r="D1351" s="483" t="s">
        <v>972</v>
      </c>
      <c r="E1351" s="483" t="s">
        <v>6174</v>
      </c>
      <c r="F1351" s="483" t="s">
        <v>5223</v>
      </c>
      <c r="G1351" s="483" t="s">
        <v>4759</v>
      </c>
      <c r="H1351" s="483" t="s">
        <v>4947</v>
      </c>
      <c r="I1351" s="483" t="s">
        <v>61</v>
      </c>
      <c r="J1351" s="483" t="s">
        <v>6005</v>
      </c>
      <c r="K1351" s="483" t="s">
        <v>6007</v>
      </c>
    </row>
    <row r="1352" spans="1:11" ht="15" x14ac:dyDescent="0.25">
      <c r="A1352" s="482">
        <v>11342</v>
      </c>
      <c r="B1352" s="483" t="s">
        <v>5919</v>
      </c>
      <c r="C1352" s="483" t="s">
        <v>3996</v>
      </c>
      <c r="D1352" s="483" t="s">
        <v>2098</v>
      </c>
      <c r="E1352" s="483" t="s">
        <v>6175</v>
      </c>
      <c r="F1352" s="483" t="s">
        <v>5224</v>
      </c>
      <c r="G1352" s="483" t="s">
        <v>4759</v>
      </c>
      <c r="H1352" s="483" t="s">
        <v>4947</v>
      </c>
      <c r="I1352" s="483" t="s">
        <v>405</v>
      </c>
      <c r="J1352" s="483" t="s">
        <v>6014</v>
      </c>
      <c r="K1352" s="483" t="s">
        <v>6007</v>
      </c>
    </row>
    <row r="1353" spans="1:11" ht="15" x14ac:dyDescent="0.25">
      <c r="A1353" s="482">
        <v>11343</v>
      </c>
      <c r="B1353" s="483" t="s">
        <v>955</v>
      </c>
      <c r="C1353" s="483" t="s">
        <v>956</v>
      </c>
      <c r="D1353" s="483" t="s">
        <v>972</v>
      </c>
      <c r="E1353" s="483" t="s">
        <v>6174</v>
      </c>
      <c r="F1353" s="483" t="s">
        <v>5223</v>
      </c>
      <c r="G1353" s="483" t="s">
        <v>4759</v>
      </c>
      <c r="H1353" s="483" t="s">
        <v>4947</v>
      </c>
      <c r="I1353" s="483" t="s">
        <v>43</v>
      </c>
      <c r="J1353" s="483" t="s">
        <v>6005</v>
      </c>
      <c r="K1353" s="483" t="s">
        <v>6007</v>
      </c>
    </row>
    <row r="1354" spans="1:11" ht="15" x14ac:dyDescent="0.25">
      <c r="A1354" s="482">
        <v>11345</v>
      </c>
      <c r="B1354" s="483" t="s">
        <v>1983</v>
      </c>
      <c r="C1354" s="483" t="s">
        <v>3997</v>
      </c>
      <c r="D1354" s="483" t="s">
        <v>1405</v>
      </c>
      <c r="E1354" s="483" t="s">
        <v>6174</v>
      </c>
      <c r="F1354" s="483" t="s">
        <v>5223</v>
      </c>
      <c r="G1354" s="483" t="s">
        <v>4758</v>
      </c>
      <c r="H1354" s="483" t="s">
        <v>4946</v>
      </c>
      <c r="I1354" s="483" t="s">
        <v>1140</v>
      </c>
      <c r="J1354" s="483" t="s">
        <v>6005</v>
      </c>
      <c r="K1354" s="483" t="s">
        <v>6006</v>
      </c>
    </row>
    <row r="1355" spans="1:11" ht="15" x14ac:dyDescent="0.25">
      <c r="A1355" s="482">
        <v>11348</v>
      </c>
      <c r="B1355" s="483" t="s">
        <v>2563</v>
      </c>
      <c r="C1355" s="483" t="s">
        <v>147</v>
      </c>
      <c r="D1355" s="483" t="s">
        <v>54</v>
      </c>
      <c r="E1355" s="483" t="s">
        <v>6176</v>
      </c>
      <c r="F1355" s="483" t="s">
        <v>5225</v>
      </c>
      <c r="G1355" s="483" t="s">
        <v>5265</v>
      </c>
      <c r="H1355" s="483" t="s">
        <v>4956</v>
      </c>
      <c r="I1355" s="483" t="s">
        <v>705</v>
      </c>
      <c r="J1355" s="483" t="s">
        <v>6008</v>
      </c>
      <c r="K1355" s="483" t="s">
        <v>6017</v>
      </c>
    </row>
    <row r="1356" spans="1:11" ht="15" x14ac:dyDescent="0.25">
      <c r="A1356" s="482">
        <v>11351</v>
      </c>
      <c r="B1356" s="483" t="s">
        <v>1139</v>
      </c>
      <c r="C1356" s="483" t="s">
        <v>1136</v>
      </c>
      <c r="D1356" s="483" t="s">
        <v>2098</v>
      </c>
      <c r="E1356" s="483" t="s">
        <v>6175</v>
      </c>
      <c r="F1356" s="483" t="s">
        <v>5224</v>
      </c>
      <c r="G1356" s="483" t="s">
        <v>3376</v>
      </c>
      <c r="H1356" s="483" t="s">
        <v>4962</v>
      </c>
      <c r="I1356" s="483" t="s">
        <v>258</v>
      </c>
      <c r="J1356" s="483" t="s">
        <v>6014</v>
      </c>
      <c r="K1356" s="483" t="s">
        <v>6010</v>
      </c>
    </row>
    <row r="1357" spans="1:11" ht="15" x14ac:dyDescent="0.25">
      <c r="A1357" s="482">
        <v>11360</v>
      </c>
      <c r="B1357" s="483" t="s">
        <v>1788</v>
      </c>
      <c r="C1357" s="483" t="s">
        <v>3998</v>
      </c>
      <c r="D1357" s="483" t="s">
        <v>4864</v>
      </c>
      <c r="E1357" s="483" t="s">
        <v>6178</v>
      </c>
      <c r="F1357" s="483" t="s">
        <v>5227</v>
      </c>
      <c r="G1357" s="483" t="s">
        <v>4761</v>
      </c>
      <c r="H1357" s="483" t="s">
        <v>4961</v>
      </c>
      <c r="I1357" s="483" t="s">
        <v>3434</v>
      </c>
      <c r="J1357" s="483" t="s">
        <v>6016</v>
      </c>
      <c r="K1357" s="483" t="s">
        <v>6011</v>
      </c>
    </row>
    <row r="1358" spans="1:11" ht="15" x14ac:dyDescent="0.25">
      <c r="A1358" s="482">
        <v>11363</v>
      </c>
      <c r="B1358" s="483" t="s">
        <v>1575</v>
      </c>
      <c r="C1358" s="483" t="s">
        <v>336</v>
      </c>
      <c r="D1358" s="483" t="s">
        <v>234</v>
      </c>
      <c r="E1358" s="483" t="s">
        <v>6179</v>
      </c>
      <c r="F1358" s="483" t="s">
        <v>5228</v>
      </c>
      <c r="G1358" s="483" t="s">
        <v>3376</v>
      </c>
      <c r="H1358" s="483" t="s">
        <v>4959</v>
      </c>
      <c r="I1358" s="483" t="s">
        <v>1855</v>
      </c>
      <c r="J1358" s="483" t="s">
        <v>6016</v>
      </c>
      <c r="K1358" s="483" t="s">
        <v>6010</v>
      </c>
    </row>
    <row r="1359" spans="1:11" ht="15" x14ac:dyDescent="0.25">
      <c r="A1359" s="482">
        <v>11383</v>
      </c>
      <c r="B1359" s="483" t="s">
        <v>2409</v>
      </c>
      <c r="C1359" s="483" t="s">
        <v>2410</v>
      </c>
      <c r="D1359" s="483" t="s">
        <v>1095</v>
      </c>
      <c r="E1359" s="483" t="s">
        <v>6176</v>
      </c>
      <c r="F1359" s="483" t="s">
        <v>5225</v>
      </c>
      <c r="G1359" s="483" t="s">
        <v>4759</v>
      </c>
      <c r="H1359" s="483" t="s">
        <v>4947</v>
      </c>
      <c r="I1359" s="483" t="s">
        <v>3373</v>
      </c>
      <c r="J1359" s="483" t="s">
        <v>6008</v>
      </c>
      <c r="K1359" s="483" t="s">
        <v>6007</v>
      </c>
    </row>
    <row r="1360" spans="1:11" ht="15" x14ac:dyDescent="0.25">
      <c r="A1360" s="482">
        <v>11385</v>
      </c>
      <c r="B1360" s="483" t="s">
        <v>987</v>
      </c>
      <c r="C1360" s="483" t="s">
        <v>988</v>
      </c>
      <c r="D1360" s="483" t="s">
        <v>103</v>
      </c>
      <c r="E1360" s="483" t="s">
        <v>6175</v>
      </c>
      <c r="F1360" s="483" t="s">
        <v>5224</v>
      </c>
      <c r="G1360" s="483" t="s">
        <v>4761</v>
      </c>
      <c r="H1360" s="483" t="s">
        <v>4961</v>
      </c>
      <c r="I1360" s="483" t="s">
        <v>1471</v>
      </c>
      <c r="J1360" s="483" t="s">
        <v>6014</v>
      </c>
      <c r="K1360" s="483" t="s">
        <v>6011</v>
      </c>
    </row>
    <row r="1361" spans="1:11" ht="15" x14ac:dyDescent="0.25">
      <c r="A1361" s="482">
        <v>11389</v>
      </c>
      <c r="B1361" s="483" t="s">
        <v>1487</v>
      </c>
      <c r="C1361" s="483" t="s">
        <v>447</v>
      </c>
      <c r="D1361" s="483" t="s">
        <v>69</v>
      </c>
      <c r="E1361" s="483" t="s">
        <v>6176</v>
      </c>
      <c r="F1361" s="483" t="s">
        <v>5225</v>
      </c>
      <c r="G1361" s="483" t="s">
        <v>4759</v>
      </c>
      <c r="H1361" s="483" t="s">
        <v>4947</v>
      </c>
      <c r="I1361" s="483" t="s">
        <v>405</v>
      </c>
      <c r="J1361" s="483" t="s">
        <v>6008</v>
      </c>
      <c r="K1361" s="483" t="s">
        <v>6007</v>
      </c>
    </row>
    <row r="1362" spans="1:11" ht="15" x14ac:dyDescent="0.25">
      <c r="A1362" s="482">
        <v>11392</v>
      </c>
      <c r="B1362" s="483" t="s">
        <v>4000</v>
      </c>
      <c r="C1362" s="483" t="s">
        <v>4001</v>
      </c>
      <c r="D1362" s="483" t="s">
        <v>64</v>
      </c>
      <c r="E1362" s="483" t="s">
        <v>6174</v>
      </c>
      <c r="F1362" s="483" t="s">
        <v>5223</v>
      </c>
      <c r="G1362" s="483" t="s">
        <v>3376</v>
      </c>
      <c r="H1362" s="483" t="s">
        <v>4955</v>
      </c>
      <c r="I1362" s="483" t="s">
        <v>3476</v>
      </c>
      <c r="J1362" s="483" t="s">
        <v>6005</v>
      </c>
      <c r="K1362" s="483" t="s">
        <v>6010</v>
      </c>
    </row>
    <row r="1363" spans="1:11" ht="15" x14ac:dyDescent="0.25">
      <c r="A1363" s="482">
        <v>11398</v>
      </c>
      <c r="B1363" s="483" t="s">
        <v>1635</v>
      </c>
      <c r="C1363" s="483" t="s">
        <v>1636</v>
      </c>
      <c r="D1363" s="483" t="s">
        <v>6097</v>
      </c>
      <c r="E1363" s="483" t="s">
        <v>6182</v>
      </c>
      <c r="F1363" s="483" t="s">
        <v>5231</v>
      </c>
      <c r="G1363" s="483" t="s">
        <v>4761</v>
      </c>
      <c r="H1363" s="483" t="s">
        <v>1689</v>
      </c>
      <c r="I1363" s="483" t="s">
        <v>6098</v>
      </c>
      <c r="J1363" s="483" t="s">
        <v>6016</v>
      </c>
      <c r="K1363" s="483" t="s">
        <v>6011</v>
      </c>
    </row>
    <row r="1364" spans="1:11" ht="15" x14ac:dyDescent="0.25">
      <c r="A1364" s="482">
        <v>11408</v>
      </c>
      <c r="B1364" s="483" t="s">
        <v>1265</v>
      </c>
      <c r="C1364" s="483" t="s">
        <v>1266</v>
      </c>
      <c r="D1364" s="483" t="s">
        <v>3889</v>
      </c>
      <c r="E1364" s="483" t="s">
        <v>6176</v>
      </c>
      <c r="F1364" s="483" t="s">
        <v>5225</v>
      </c>
      <c r="G1364" s="483" t="s">
        <v>3376</v>
      </c>
      <c r="H1364" s="483" t="s">
        <v>122</v>
      </c>
      <c r="I1364" s="483" t="s">
        <v>5424</v>
      </c>
      <c r="J1364" s="483" t="s">
        <v>6008</v>
      </c>
      <c r="K1364" s="483" t="s">
        <v>6010</v>
      </c>
    </row>
    <row r="1365" spans="1:11" ht="15" x14ac:dyDescent="0.25">
      <c r="A1365" s="482">
        <v>11410</v>
      </c>
      <c r="B1365" s="483" t="s">
        <v>1589</v>
      </c>
      <c r="C1365" s="483" t="s">
        <v>1590</v>
      </c>
      <c r="D1365" s="483" t="s">
        <v>972</v>
      </c>
      <c r="E1365" s="483" t="s">
        <v>6174</v>
      </c>
      <c r="F1365" s="483" t="s">
        <v>5223</v>
      </c>
      <c r="G1365" s="483" t="s">
        <v>4765</v>
      </c>
      <c r="H1365" s="483" t="s">
        <v>913</v>
      </c>
      <c r="I1365" s="483" t="s">
        <v>3643</v>
      </c>
      <c r="J1365" s="483" t="s">
        <v>6005</v>
      </c>
      <c r="K1365" s="483" t="s">
        <v>706</v>
      </c>
    </row>
    <row r="1366" spans="1:11" ht="15" x14ac:dyDescent="0.25">
      <c r="A1366" s="482">
        <v>11411</v>
      </c>
      <c r="B1366" s="483" t="s">
        <v>5787</v>
      </c>
      <c r="C1366" s="483" t="s">
        <v>893</v>
      </c>
      <c r="D1366" s="483" t="s">
        <v>4853</v>
      </c>
      <c r="E1366" s="483" t="s">
        <v>6178</v>
      </c>
      <c r="F1366" s="483" t="s">
        <v>5227</v>
      </c>
      <c r="G1366" s="483" t="s">
        <v>4761</v>
      </c>
      <c r="H1366" s="483" t="s">
        <v>4961</v>
      </c>
      <c r="I1366" s="483" t="s">
        <v>3402</v>
      </c>
      <c r="J1366" s="483" t="s">
        <v>6016</v>
      </c>
      <c r="K1366" s="483" t="s">
        <v>6011</v>
      </c>
    </row>
    <row r="1367" spans="1:11" ht="15" x14ac:dyDescent="0.25">
      <c r="A1367" s="482">
        <v>11414</v>
      </c>
      <c r="B1367" s="483" t="s">
        <v>237</v>
      </c>
      <c r="C1367" s="483" t="s">
        <v>238</v>
      </c>
      <c r="D1367" s="483" t="s">
        <v>69</v>
      </c>
      <c r="E1367" s="483" t="s">
        <v>6176</v>
      </c>
      <c r="F1367" s="483" t="s">
        <v>5225</v>
      </c>
      <c r="G1367" s="483" t="s">
        <v>3376</v>
      </c>
      <c r="H1367" s="483" t="s">
        <v>4962</v>
      </c>
      <c r="I1367" s="483" t="s">
        <v>258</v>
      </c>
      <c r="J1367" s="483" t="s">
        <v>6008</v>
      </c>
      <c r="K1367" s="483" t="s">
        <v>6010</v>
      </c>
    </row>
    <row r="1368" spans="1:11" ht="15" x14ac:dyDescent="0.25">
      <c r="A1368" s="482">
        <v>11418</v>
      </c>
      <c r="B1368" s="483" t="s">
        <v>1645</v>
      </c>
      <c r="C1368" s="483" t="s">
        <v>1646</v>
      </c>
      <c r="D1368" s="483" t="s">
        <v>103</v>
      </c>
      <c r="E1368" s="483" t="s">
        <v>6175</v>
      </c>
      <c r="F1368" s="483" t="s">
        <v>5224</v>
      </c>
      <c r="G1368" s="483" t="s">
        <v>4759</v>
      </c>
      <c r="H1368" s="483" t="s">
        <v>4972</v>
      </c>
      <c r="I1368" s="483" t="s">
        <v>3469</v>
      </c>
      <c r="J1368" s="483" t="s">
        <v>6014</v>
      </c>
      <c r="K1368" s="483" t="s">
        <v>6007</v>
      </c>
    </row>
    <row r="1369" spans="1:11" ht="15" x14ac:dyDescent="0.25">
      <c r="A1369" s="482">
        <v>11428</v>
      </c>
      <c r="B1369" s="483" t="s">
        <v>1103</v>
      </c>
      <c r="C1369" s="483" t="s">
        <v>4003</v>
      </c>
      <c r="D1369" s="483" t="s">
        <v>1681</v>
      </c>
      <c r="E1369" s="483" t="s">
        <v>6177</v>
      </c>
      <c r="F1369" s="483" t="s">
        <v>5226</v>
      </c>
      <c r="G1369" s="483" t="s">
        <v>5264</v>
      </c>
      <c r="H1369" s="483" t="s">
        <v>4958</v>
      </c>
      <c r="I1369" s="483" t="s">
        <v>1682</v>
      </c>
      <c r="J1369" s="483" t="s">
        <v>6009</v>
      </c>
      <c r="K1369" s="483" t="s">
        <v>6018</v>
      </c>
    </row>
    <row r="1370" spans="1:11" ht="15" x14ac:dyDescent="0.25">
      <c r="A1370" s="482">
        <v>11430</v>
      </c>
      <c r="B1370" s="483" t="s">
        <v>1362</v>
      </c>
      <c r="C1370" s="483" t="s">
        <v>1163</v>
      </c>
      <c r="D1370" s="483" t="s">
        <v>103</v>
      </c>
      <c r="E1370" s="483" t="s">
        <v>6175</v>
      </c>
      <c r="F1370" s="483" t="s">
        <v>5224</v>
      </c>
      <c r="G1370" s="483" t="s">
        <v>4759</v>
      </c>
      <c r="H1370" s="483" t="s">
        <v>4972</v>
      </c>
      <c r="I1370" s="483" t="s">
        <v>3469</v>
      </c>
      <c r="J1370" s="483" t="s">
        <v>6014</v>
      </c>
      <c r="K1370" s="483" t="s">
        <v>6007</v>
      </c>
    </row>
    <row r="1371" spans="1:11" ht="15" x14ac:dyDescent="0.25">
      <c r="A1371" s="482">
        <v>11432</v>
      </c>
      <c r="B1371" s="483" t="s">
        <v>846</v>
      </c>
      <c r="C1371" s="483" t="s">
        <v>847</v>
      </c>
      <c r="D1371" s="483" t="s">
        <v>182</v>
      </c>
      <c r="E1371" s="483" t="s">
        <v>6176</v>
      </c>
      <c r="F1371" s="483" t="s">
        <v>5225</v>
      </c>
      <c r="G1371" s="483" t="s">
        <v>3376</v>
      </c>
      <c r="H1371" s="483" t="s">
        <v>4950</v>
      </c>
      <c r="I1371" s="483" t="s">
        <v>183</v>
      </c>
      <c r="J1371" s="483" t="s">
        <v>6008</v>
      </c>
      <c r="K1371" s="483" t="s">
        <v>6010</v>
      </c>
    </row>
    <row r="1372" spans="1:11" ht="15" x14ac:dyDescent="0.25">
      <c r="A1372" s="482">
        <v>11437</v>
      </c>
      <c r="B1372" s="483" t="s">
        <v>2392</v>
      </c>
      <c r="C1372" s="483" t="s">
        <v>5883</v>
      </c>
      <c r="D1372" s="483" t="s">
        <v>1174</v>
      </c>
      <c r="E1372" s="483" t="s">
        <v>6177</v>
      </c>
      <c r="F1372" s="483" t="s">
        <v>5226</v>
      </c>
      <c r="G1372" s="483" t="s">
        <v>3376</v>
      </c>
      <c r="H1372" s="483" t="s">
        <v>4948</v>
      </c>
      <c r="I1372" s="483" t="s">
        <v>933</v>
      </c>
      <c r="J1372" s="483" t="s">
        <v>6009</v>
      </c>
      <c r="K1372" s="483" t="s">
        <v>6010</v>
      </c>
    </row>
    <row r="1373" spans="1:11" ht="15" x14ac:dyDescent="0.25">
      <c r="A1373" s="482">
        <v>11438</v>
      </c>
      <c r="B1373" s="483" t="s">
        <v>1076</v>
      </c>
      <c r="C1373" s="483" t="s">
        <v>1077</v>
      </c>
      <c r="D1373" s="483" t="s">
        <v>69</v>
      </c>
      <c r="E1373" s="483" t="s">
        <v>6176</v>
      </c>
      <c r="F1373" s="483" t="s">
        <v>5225</v>
      </c>
      <c r="G1373" s="483" t="s">
        <v>4759</v>
      </c>
      <c r="H1373" s="483" t="s">
        <v>4947</v>
      </c>
      <c r="I1373" s="483" t="s">
        <v>84</v>
      </c>
      <c r="J1373" s="483" t="s">
        <v>6008</v>
      </c>
      <c r="K1373" s="483" t="s">
        <v>6007</v>
      </c>
    </row>
    <row r="1374" spans="1:11" ht="15" x14ac:dyDescent="0.25">
      <c r="A1374" s="482">
        <v>11443</v>
      </c>
      <c r="B1374" s="483" t="s">
        <v>1915</v>
      </c>
      <c r="C1374" s="483" t="s">
        <v>1774</v>
      </c>
      <c r="D1374" s="483" t="s">
        <v>4849</v>
      </c>
      <c r="E1374" s="483" t="s">
        <v>6178</v>
      </c>
      <c r="F1374" s="483" t="s">
        <v>5227</v>
      </c>
      <c r="G1374" s="483" t="s">
        <v>4761</v>
      </c>
      <c r="H1374" s="483" t="s">
        <v>1689</v>
      </c>
      <c r="I1374" s="483" t="s">
        <v>4886</v>
      </c>
      <c r="J1374" s="483" t="s">
        <v>6016</v>
      </c>
      <c r="K1374" s="483" t="s">
        <v>6011</v>
      </c>
    </row>
    <row r="1375" spans="1:11" ht="15" x14ac:dyDescent="0.25">
      <c r="A1375" s="482">
        <v>11456</v>
      </c>
      <c r="B1375" s="483" t="s">
        <v>2365</v>
      </c>
      <c r="C1375" s="483" t="s">
        <v>2366</v>
      </c>
      <c r="D1375" s="483" t="s">
        <v>109</v>
      </c>
      <c r="E1375" s="483" t="s">
        <v>6177</v>
      </c>
      <c r="F1375" s="483" t="s">
        <v>5226</v>
      </c>
      <c r="G1375" s="483" t="s">
        <v>3376</v>
      </c>
      <c r="H1375" s="483" t="s">
        <v>110</v>
      </c>
      <c r="I1375" s="483" t="s">
        <v>110</v>
      </c>
      <c r="J1375" s="483" t="s">
        <v>6009</v>
      </c>
      <c r="K1375" s="483" t="s">
        <v>6010</v>
      </c>
    </row>
    <row r="1376" spans="1:11" ht="15" x14ac:dyDescent="0.25">
      <c r="A1376" s="482">
        <v>11458</v>
      </c>
      <c r="B1376" s="483" t="s">
        <v>2015</v>
      </c>
      <c r="C1376" s="483" t="s">
        <v>1005</v>
      </c>
      <c r="D1376" s="483" t="s">
        <v>2098</v>
      </c>
      <c r="E1376" s="483" t="s">
        <v>6175</v>
      </c>
      <c r="F1376" s="483" t="s">
        <v>5224</v>
      </c>
      <c r="G1376" s="483" t="s">
        <v>4759</v>
      </c>
      <c r="H1376" s="483" t="s">
        <v>65</v>
      </c>
      <c r="I1376" s="483" t="s">
        <v>65</v>
      </c>
      <c r="J1376" s="483" t="s">
        <v>6014</v>
      </c>
      <c r="K1376" s="483" t="s">
        <v>6007</v>
      </c>
    </row>
    <row r="1377" spans="1:11" ht="15" x14ac:dyDescent="0.25">
      <c r="A1377" s="482">
        <v>11459</v>
      </c>
      <c r="B1377" s="483" t="s">
        <v>1961</v>
      </c>
      <c r="C1377" s="483" t="s">
        <v>147</v>
      </c>
      <c r="D1377" s="483" t="s">
        <v>2416</v>
      </c>
      <c r="E1377" s="483" t="s">
        <v>6174</v>
      </c>
      <c r="F1377" s="483" t="s">
        <v>5223</v>
      </c>
      <c r="G1377" s="483" t="s">
        <v>4760</v>
      </c>
      <c r="H1377" s="483" t="s">
        <v>4946</v>
      </c>
      <c r="I1377" s="483" t="s">
        <v>3389</v>
      </c>
      <c r="J1377" s="483" t="s">
        <v>6005</v>
      </c>
      <c r="K1377" s="483" t="s">
        <v>6015</v>
      </c>
    </row>
    <row r="1378" spans="1:11" ht="15" x14ac:dyDescent="0.25">
      <c r="A1378" s="482">
        <v>11462</v>
      </c>
      <c r="B1378" s="483" t="s">
        <v>4004</v>
      </c>
      <c r="C1378" s="483" t="s">
        <v>452</v>
      </c>
      <c r="D1378" s="483" t="s">
        <v>4850</v>
      </c>
      <c r="E1378" s="483" t="s">
        <v>6182</v>
      </c>
      <c r="F1378" s="483" t="s">
        <v>5231</v>
      </c>
      <c r="G1378" s="483" t="s">
        <v>4761</v>
      </c>
      <c r="H1378" s="483" t="s">
        <v>1689</v>
      </c>
      <c r="I1378" s="483" t="s">
        <v>4891</v>
      </c>
      <c r="J1378" s="483" t="s">
        <v>6016</v>
      </c>
      <c r="K1378" s="483" t="s">
        <v>6011</v>
      </c>
    </row>
    <row r="1379" spans="1:11" ht="15" x14ac:dyDescent="0.25">
      <c r="A1379" s="482">
        <v>11465</v>
      </c>
      <c r="B1379" s="483" t="s">
        <v>4005</v>
      </c>
      <c r="C1379" s="483" t="s">
        <v>2400</v>
      </c>
      <c r="D1379" s="483" t="s">
        <v>972</v>
      </c>
      <c r="E1379" s="483" t="s">
        <v>6174</v>
      </c>
      <c r="F1379" s="483" t="s">
        <v>5223</v>
      </c>
      <c r="G1379" s="483" t="s">
        <v>3436</v>
      </c>
      <c r="H1379" s="483" t="s">
        <v>4946</v>
      </c>
      <c r="I1379" s="483" t="s">
        <v>3436</v>
      </c>
      <c r="J1379" s="483" t="s">
        <v>6005</v>
      </c>
      <c r="K1379" s="483" t="s">
        <v>6019</v>
      </c>
    </row>
    <row r="1380" spans="1:11" ht="15" x14ac:dyDescent="0.25">
      <c r="A1380" s="482">
        <v>11474</v>
      </c>
      <c r="B1380" s="483" t="s">
        <v>4006</v>
      </c>
      <c r="C1380" s="483" t="s">
        <v>4007</v>
      </c>
      <c r="D1380" s="483" t="s">
        <v>2416</v>
      </c>
      <c r="E1380" s="483" t="s">
        <v>6174</v>
      </c>
      <c r="F1380" s="483" t="s">
        <v>5223</v>
      </c>
      <c r="G1380" s="483" t="s">
        <v>2762</v>
      </c>
      <c r="H1380" s="483" t="s">
        <v>4951</v>
      </c>
      <c r="I1380" s="483" t="s">
        <v>1197</v>
      </c>
      <c r="J1380" s="483" t="s">
        <v>6005</v>
      </c>
      <c r="K1380" s="483" t="s">
        <v>6012</v>
      </c>
    </row>
    <row r="1381" spans="1:11" ht="15" x14ac:dyDescent="0.25">
      <c r="A1381" s="482">
        <v>11475</v>
      </c>
      <c r="B1381" s="483" t="s">
        <v>1106</v>
      </c>
      <c r="C1381" s="483" t="s">
        <v>564</v>
      </c>
      <c r="D1381" s="483" t="s">
        <v>103</v>
      </c>
      <c r="E1381" s="483" t="s">
        <v>6175</v>
      </c>
      <c r="F1381" s="483" t="s">
        <v>5224</v>
      </c>
      <c r="G1381" s="483" t="s">
        <v>4759</v>
      </c>
      <c r="H1381" s="483" t="s">
        <v>4947</v>
      </c>
      <c r="I1381" s="483" t="s">
        <v>61</v>
      </c>
      <c r="J1381" s="483" t="s">
        <v>6014</v>
      </c>
      <c r="K1381" s="483" t="s">
        <v>6007</v>
      </c>
    </row>
    <row r="1382" spans="1:11" ht="15" x14ac:dyDescent="0.25">
      <c r="A1382" s="482">
        <v>11478</v>
      </c>
      <c r="B1382" s="483" t="s">
        <v>2542</v>
      </c>
      <c r="C1382" s="483" t="s">
        <v>368</v>
      </c>
      <c r="D1382" s="483" t="s">
        <v>2098</v>
      </c>
      <c r="E1382" s="483" t="s">
        <v>6175</v>
      </c>
      <c r="F1382" s="483" t="s">
        <v>5224</v>
      </c>
      <c r="G1382" s="483" t="s">
        <v>4761</v>
      </c>
      <c r="H1382" s="483" t="s">
        <v>4961</v>
      </c>
      <c r="I1382" s="483" t="s">
        <v>1471</v>
      </c>
      <c r="J1382" s="483" t="s">
        <v>6014</v>
      </c>
      <c r="K1382" s="483" t="s">
        <v>6011</v>
      </c>
    </row>
    <row r="1383" spans="1:11" ht="15" x14ac:dyDescent="0.25">
      <c r="A1383" s="482">
        <v>11479</v>
      </c>
      <c r="B1383" s="483" t="s">
        <v>2596</v>
      </c>
      <c r="C1383" s="483" t="s">
        <v>1492</v>
      </c>
      <c r="D1383" s="483" t="s">
        <v>544</v>
      </c>
      <c r="E1383" s="483" t="s">
        <v>6176</v>
      </c>
      <c r="F1383" s="483" t="s">
        <v>5225</v>
      </c>
      <c r="G1383" s="483" t="s">
        <v>3376</v>
      </c>
      <c r="H1383" s="483" t="s">
        <v>122</v>
      </c>
      <c r="I1383" s="483" t="s">
        <v>122</v>
      </c>
      <c r="J1383" s="483" t="s">
        <v>6008</v>
      </c>
      <c r="K1383" s="483" t="s">
        <v>6010</v>
      </c>
    </row>
    <row r="1384" spans="1:11" ht="15" x14ac:dyDescent="0.25">
      <c r="A1384" s="482">
        <v>11480</v>
      </c>
      <c r="B1384" s="483" t="s">
        <v>5920</v>
      </c>
      <c r="C1384" s="483" t="s">
        <v>5921</v>
      </c>
      <c r="D1384" s="483" t="s">
        <v>103</v>
      </c>
      <c r="E1384" s="483" t="s">
        <v>6175</v>
      </c>
      <c r="F1384" s="483" t="s">
        <v>5224</v>
      </c>
      <c r="G1384" s="483" t="s">
        <v>4761</v>
      </c>
      <c r="H1384" s="483" t="s">
        <v>1689</v>
      </c>
      <c r="I1384" s="483" t="s">
        <v>1227</v>
      </c>
      <c r="J1384" s="483" t="s">
        <v>6014</v>
      </c>
      <c r="K1384" s="483" t="s">
        <v>6011</v>
      </c>
    </row>
    <row r="1385" spans="1:11" ht="15" x14ac:dyDescent="0.25">
      <c r="A1385" s="482">
        <v>11481</v>
      </c>
      <c r="B1385" s="483" t="s">
        <v>428</v>
      </c>
      <c r="C1385" s="483" t="s">
        <v>485</v>
      </c>
      <c r="D1385" s="483" t="s">
        <v>69</v>
      </c>
      <c r="E1385" s="483" t="s">
        <v>6176</v>
      </c>
      <c r="F1385" s="483" t="s">
        <v>5225</v>
      </c>
      <c r="G1385" s="483" t="s">
        <v>4759</v>
      </c>
      <c r="H1385" s="483" t="s">
        <v>4947</v>
      </c>
      <c r="I1385" s="483" t="s">
        <v>84</v>
      </c>
      <c r="J1385" s="483" t="s">
        <v>6008</v>
      </c>
      <c r="K1385" s="483" t="s">
        <v>6007</v>
      </c>
    </row>
    <row r="1386" spans="1:11" ht="15" x14ac:dyDescent="0.25">
      <c r="A1386" s="482">
        <v>11482</v>
      </c>
      <c r="B1386" s="483" t="s">
        <v>686</v>
      </c>
      <c r="C1386" s="483" t="s">
        <v>1674</v>
      </c>
      <c r="D1386" s="483" t="s">
        <v>5530</v>
      </c>
      <c r="E1386" s="483" t="s">
        <v>6182</v>
      </c>
      <c r="F1386" s="483" t="s">
        <v>5231</v>
      </c>
      <c r="G1386" s="483" t="s">
        <v>4761</v>
      </c>
      <c r="H1386" s="483" t="s">
        <v>1689</v>
      </c>
      <c r="I1386" s="483" t="s">
        <v>4858</v>
      </c>
      <c r="J1386" s="483" t="s">
        <v>6016</v>
      </c>
      <c r="K1386" s="483" t="s">
        <v>6011</v>
      </c>
    </row>
    <row r="1387" spans="1:11" ht="15" x14ac:dyDescent="0.25">
      <c r="A1387" s="482">
        <v>11486</v>
      </c>
      <c r="B1387" s="483" t="s">
        <v>2560</v>
      </c>
      <c r="C1387" s="483" t="s">
        <v>2561</v>
      </c>
      <c r="D1387" s="483" t="s">
        <v>54</v>
      </c>
      <c r="E1387" s="483" t="s">
        <v>6176</v>
      </c>
      <c r="F1387" s="483" t="s">
        <v>5225</v>
      </c>
      <c r="G1387" s="483" t="s">
        <v>5265</v>
      </c>
      <c r="H1387" s="483" t="s">
        <v>4956</v>
      </c>
      <c r="I1387" s="483" t="s">
        <v>55</v>
      </c>
      <c r="J1387" s="483" t="s">
        <v>6008</v>
      </c>
      <c r="K1387" s="483" t="s">
        <v>6017</v>
      </c>
    </row>
    <row r="1388" spans="1:11" ht="15" x14ac:dyDescent="0.25">
      <c r="A1388" s="482">
        <v>11489</v>
      </c>
      <c r="B1388" s="483" t="s">
        <v>4009</v>
      </c>
      <c r="C1388" s="483" t="s">
        <v>4010</v>
      </c>
      <c r="D1388" s="483" t="s">
        <v>72</v>
      </c>
      <c r="E1388" s="483" t="s">
        <v>6175</v>
      </c>
      <c r="F1388" s="483" t="s">
        <v>5224</v>
      </c>
      <c r="G1388" s="483" t="s">
        <v>3376</v>
      </c>
      <c r="H1388" s="483" t="s">
        <v>4964</v>
      </c>
      <c r="I1388" s="483" t="s">
        <v>1889</v>
      </c>
      <c r="J1388" s="483" t="s">
        <v>6014</v>
      </c>
      <c r="K1388" s="483" t="s">
        <v>6010</v>
      </c>
    </row>
    <row r="1389" spans="1:11" ht="15" x14ac:dyDescent="0.25">
      <c r="A1389" s="482">
        <v>11492</v>
      </c>
      <c r="B1389" s="483" t="s">
        <v>5922</v>
      </c>
      <c r="C1389" s="483" t="s">
        <v>775</v>
      </c>
      <c r="D1389" s="483" t="s">
        <v>103</v>
      </c>
      <c r="E1389" s="483" t="s">
        <v>6175</v>
      </c>
      <c r="F1389" s="483" t="s">
        <v>5224</v>
      </c>
      <c r="G1389" s="483" t="s">
        <v>3376</v>
      </c>
      <c r="H1389" s="483" t="s">
        <v>4950</v>
      </c>
      <c r="I1389" s="483" t="s">
        <v>183</v>
      </c>
      <c r="J1389" s="483" t="s">
        <v>6014</v>
      </c>
      <c r="K1389" s="483" t="s">
        <v>6010</v>
      </c>
    </row>
    <row r="1390" spans="1:11" ht="15" x14ac:dyDescent="0.25">
      <c r="A1390" s="482">
        <v>11494</v>
      </c>
      <c r="B1390" s="483" t="s">
        <v>3820</v>
      </c>
      <c r="C1390" s="483" t="s">
        <v>1923</v>
      </c>
      <c r="D1390" s="483" t="s">
        <v>747</v>
      </c>
      <c r="E1390" s="483" t="s">
        <v>6175</v>
      </c>
      <c r="F1390" s="483" t="s">
        <v>5224</v>
      </c>
      <c r="G1390" s="483" t="s">
        <v>4759</v>
      </c>
      <c r="H1390" s="483" t="s">
        <v>65</v>
      </c>
      <c r="I1390" s="483" t="s">
        <v>65</v>
      </c>
      <c r="J1390" s="483" t="s">
        <v>6014</v>
      </c>
      <c r="K1390" s="483" t="s">
        <v>6007</v>
      </c>
    </row>
    <row r="1391" spans="1:11" ht="15" x14ac:dyDescent="0.25">
      <c r="A1391" s="482">
        <v>11498</v>
      </c>
      <c r="B1391" s="483" t="s">
        <v>2821</v>
      </c>
      <c r="C1391" s="483" t="s">
        <v>519</v>
      </c>
      <c r="D1391" s="483" t="s">
        <v>3775</v>
      </c>
      <c r="E1391" s="483" t="s">
        <v>6174</v>
      </c>
      <c r="F1391" s="483" t="s">
        <v>5223</v>
      </c>
      <c r="G1391" s="483" t="s">
        <v>5265</v>
      </c>
      <c r="H1391" s="483" t="s">
        <v>4946</v>
      </c>
      <c r="I1391" s="483" t="s">
        <v>3463</v>
      </c>
      <c r="J1391" s="483" t="s">
        <v>6005</v>
      </c>
      <c r="K1391" s="483" t="s">
        <v>6017</v>
      </c>
    </row>
    <row r="1392" spans="1:11" ht="15" x14ac:dyDescent="0.25">
      <c r="A1392" s="482">
        <v>11499</v>
      </c>
      <c r="B1392" s="483" t="s">
        <v>4011</v>
      </c>
      <c r="C1392" s="483" t="s">
        <v>4012</v>
      </c>
      <c r="D1392" s="483" t="s">
        <v>875</v>
      </c>
      <c r="E1392" s="483" t="s">
        <v>6174</v>
      </c>
      <c r="F1392" s="483" t="s">
        <v>5223</v>
      </c>
      <c r="G1392" s="483" t="s">
        <v>5264</v>
      </c>
      <c r="H1392" s="483" t="s">
        <v>965</v>
      </c>
      <c r="I1392" s="483" t="s">
        <v>965</v>
      </c>
      <c r="J1392" s="483" t="s">
        <v>6005</v>
      </c>
      <c r="K1392" s="483" t="s">
        <v>6018</v>
      </c>
    </row>
    <row r="1393" spans="1:11" ht="15" x14ac:dyDescent="0.25">
      <c r="A1393" s="482">
        <v>11500</v>
      </c>
      <c r="B1393" s="483" t="s">
        <v>1289</v>
      </c>
      <c r="C1393" s="483" t="s">
        <v>3153</v>
      </c>
      <c r="D1393" s="483" t="s">
        <v>570</v>
      </c>
      <c r="E1393" s="483" t="s">
        <v>6177</v>
      </c>
      <c r="F1393" s="483" t="s">
        <v>5226</v>
      </c>
      <c r="G1393" s="483" t="s">
        <v>3376</v>
      </c>
      <c r="H1393" s="483" t="s">
        <v>4950</v>
      </c>
      <c r="I1393" s="483" t="s">
        <v>6256</v>
      </c>
      <c r="J1393" s="483" t="s">
        <v>6009</v>
      </c>
      <c r="K1393" s="483" t="s">
        <v>6010</v>
      </c>
    </row>
    <row r="1394" spans="1:11" ht="15" x14ac:dyDescent="0.25">
      <c r="A1394" s="482">
        <v>11505</v>
      </c>
      <c r="B1394" s="483" t="s">
        <v>2154</v>
      </c>
      <c r="C1394" s="483" t="s">
        <v>231</v>
      </c>
      <c r="D1394" s="483" t="s">
        <v>103</v>
      </c>
      <c r="E1394" s="483" t="s">
        <v>6175</v>
      </c>
      <c r="F1394" s="483" t="s">
        <v>5224</v>
      </c>
      <c r="G1394" s="483" t="s">
        <v>4759</v>
      </c>
      <c r="H1394" s="483" t="s">
        <v>4972</v>
      </c>
      <c r="I1394" s="483" t="s">
        <v>3469</v>
      </c>
      <c r="J1394" s="483" t="s">
        <v>6014</v>
      </c>
      <c r="K1394" s="483" t="s">
        <v>6007</v>
      </c>
    </row>
    <row r="1395" spans="1:11" ht="15" x14ac:dyDescent="0.25">
      <c r="A1395" s="482">
        <v>11506</v>
      </c>
      <c r="B1395" s="483" t="s">
        <v>2502</v>
      </c>
      <c r="C1395" s="483" t="s">
        <v>2503</v>
      </c>
      <c r="D1395" s="483" t="s">
        <v>103</v>
      </c>
      <c r="E1395" s="483" t="s">
        <v>6175</v>
      </c>
      <c r="F1395" s="483" t="s">
        <v>5224</v>
      </c>
      <c r="G1395" s="483" t="s">
        <v>3376</v>
      </c>
      <c r="H1395" s="483" t="s">
        <v>616</v>
      </c>
      <c r="I1395" s="483" t="s">
        <v>3459</v>
      </c>
      <c r="J1395" s="483" t="s">
        <v>6014</v>
      </c>
      <c r="K1395" s="483" t="s">
        <v>6010</v>
      </c>
    </row>
    <row r="1396" spans="1:11" ht="15" x14ac:dyDescent="0.25">
      <c r="A1396" s="482">
        <v>11507</v>
      </c>
      <c r="B1396" s="483" t="s">
        <v>1329</v>
      </c>
      <c r="C1396" s="483" t="s">
        <v>1141</v>
      </c>
      <c r="D1396" s="483" t="s">
        <v>3683</v>
      </c>
      <c r="E1396" s="483" t="s">
        <v>6179</v>
      </c>
      <c r="F1396" s="483" t="s">
        <v>5228</v>
      </c>
      <c r="G1396" s="483" t="s">
        <v>5265</v>
      </c>
      <c r="H1396" s="483" t="s">
        <v>4956</v>
      </c>
      <c r="I1396" s="483" t="s">
        <v>55</v>
      </c>
      <c r="J1396" s="483" t="s">
        <v>6016</v>
      </c>
      <c r="K1396" s="483" t="s">
        <v>6017</v>
      </c>
    </row>
    <row r="1397" spans="1:11" ht="15" x14ac:dyDescent="0.25">
      <c r="A1397" s="482">
        <v>11511</v>
      </c>
      <c r="B1397" s="483" t="s">
        <v>2237</v>
      </c>
      <c r="C1397" s="483" t="s">
        <v>938</v>
      </c>
      <c r="D1397" s="483" t="s">
        <v>103</v>
      </c>
      <c r="E1397" s="483" t="s">
        <v>6175</v>
      </c>
      <c r="F1397" s="483" t="s">
        <v>5224</v>
      </c>
      <c r="G1397" s="483" t="s">
        <v>4759</v>
      </c>
      <c r="H1397" s="483" t="s">
        <v>4947</v>
      </c>
      <c r="I1397" s="483" t="s">
        <v>3403</v>
      </c>
      <c r="J1397" s="483" t="s">
        <v>6014</v>
      </c>
      <c r="K1397" s="483" t="s">
        <v>6007</v>
      </c>
    </row>
    <row r="1398" spans="1:11" ht="15" x14ac:dyDescent="0.25">
      <c r="A1398" s="482">
        <v>11521</v>
      </c>
      <c r="B1398" s="483" t="s">
        <v>871</v>
      </c>
      <c r="C1398" s="483" t="s">
        <v>876</v>
      </c>
      <c r="D1398" s="483" t="s">
        <v>64</v>
      </c>
      <c r="E1398" s="483" t="s">
        <v>6174</v>
      </c>
      <c r="F1398" s="483" t="s">
        <v>5223</v>
      </c>
      <c r="G1398" s="483" t="s">
        <v>3376</v>
      </c>
      <c r="H1398" s="483" t="s">
        <v>4959</v>
      </c>
      <c r="I1398" s="483" t="s">
        <v>3425</v>
      </c>
      <c r="J1398" s="483" t="s">
        <v>6005</v>
      </c>
      <c r="K1398" s="483" t="s">
        <v>6010</v>
      </c>
    </row>
    <row r="1399" spans="1:11" ht="15" x14ac:dyDescent="0.25">
      <c r="A1399" s="482">
        <v>11522</v>
      </c>
      <c r="B1399" s="483" t="s">
        <v>2013</v>
      </c>
      <c r="C1399" s="483" t="s">
        <v>2014</v>
      </c>
      <c r="D1399" s="483" t="s">
        <v>2416</v>
      </c>
      <c r="E1399" s="483" t="s">
        <v>6174</v>
      </c>
      <c r="F1399" s="483" t="s">
        <v>5223</v>
      </c>
      <c r="G1399" s="483" t="s">
        <v>4759</v>
      </c>
      <c r="H1399" s="483" t="s">
        <v>4953</v>
      </c>
      <c r="I1399" s="483" t="s">
        <v>5783</v>
      </c>
      <c r="J1399" s="483" t="s">
        <v>6005</v>
      </c>
      <c r="K1399" s="483" t="s">
        <v>6007</v>
      </c>
    </row>
    <row r="1400" spans="1:11" ht="15" x14ac:dyDescent="0.25">
      <c r="A1400" s="482">
        <v>11523</v>
      </c>
      <c r="B1400" s="483" t="s">
        <v>4014</v>
      </c>
      <c r="C1400" s="483" t="s">
        <v>2223</v>
      </c>
      <c r="D1400" s="483" t="s">
        <v>972</v>
      </c>
      <c r="E1400" s="483" t="s">
        <v>6174</v>
      </c>
      <c r="F1400" s="483" t="s">
        <v>5223</v>
      </c>
      <c r="G1400" s="483" t="s">
        <v>4759</v>
      </c>
      <c r="H1400" s="483" t="s">
        <v>4947</v>
      </c>
      <c r="I1400" s="483" t="s">
        <v>84</v>
      </c>
      <c r="J1400" s="483" t="s">
        <v>6005</v>
      </c>
      <c r="K1400" s="483" t="s">
        <v>6007</v>
      </c>
    </row>
    <row r="1401" spans="1:11" ht="15" x14ac:dyDescent="0.25">
      <c r="A1401" s="482">
        <v>11527</v>
      </c>
      <c r="B1401" s="483" t="s">
        <v>3699</v>
      </c>
      <c r="C1401" s="483" t="s">
        <v>467</v>
      </c>
      <c r="D1401" s="483" t="s">
        <v>103</v>
      </c>
      <c r="E1401" s="483" t="s">
        <v>6175</v>
      </c>
      <c r="F1401" s="483" t="s">
        <v>5224</v>
      </c>
      <c r="G1401" s="483" t="s">
        <v>3376</v>
      </c>
      <c r="H1401" s="483" t="s">
        <v>4950</v>
      </c>
      <c r="I1401" s="483" t="s">
        <v>183</v>
      </c>
      <c r="J1401" s="483" t="s">
        <v>6014</v>
      </c>
      <c r="K1401" s="483" t="s">
        <v>6010</v>
      </c>
    </row>
    <row r="1402" spans="1:11" ht="15" x14ac:dyDescent="0.25">
      <c r="A1402" s="482">
        <v>11528</v>
      </c>
      <c r="B1402" s="483" t="s">
        <v>686</v>
      </c>
      <c r="C1402" s="483" t="s">
        <v>277</v>
      </c>
      <c r="D1402" s="483" t="s">
        <v>2098</v>
      </c>
      <c r="E1402" s="483" t="s">
        <v>6175</v>
      </c>
      <c r="F1402" s="483" t="s">
        <v>5224</v>
      </c>
      <c r="G1402" s="483" t="s">
        <v>4759</v>
      </c>
      <c r="H1402" s="483" t="s">
        <v>4947</v>
      </c>
      <c r="I1402" s="483" t="s">
        <v>84</v>
      </c>
      <c r="J1402" s="483" t="s">
        <v>6014</v>
      </c>
      <c r="K1402" s="483" t="s">
        <v>6007</v>
      </c>
    </row>
    <row r="1403" spans="1:11" ht="15" x14ac:dyDescent="0.25">
      <c r="A1403" s="482">
        <v>11531</v>
      </c>
      <c r="B1403" s="483" t="s">
        <v>807</v>
      </c>
      <c r="C1403" s="483" t="s">
        <v>810</v>
      </c>
      <c r="D1403" s="483" t="s">
        <v>570</v>
      </c>
      <c r="E1403" s="483" t="s">
        <v>6177</v>
      </c>
      <c r="F1403" s="483" t="s">
        <v>5226</v>
      </c>
      <c r="G1403" s="483" t="s">
        <v>3376</v>
      </c>
      <c r="H1403" s="483" t="s">
        <v>4969</v>
      </c>
      <c r="I1403" s="483" t="s">
        <v>1319</v>
      </c>
      <c r="J1403" s="483" t="s">
        <v>6009</v>
      </c>
      <c r="K1403" s="483" t="s">
        <v>6010</v>
      </c>
    </row>
    <row r="1404" spans="1:11" ht="15" x14ac:dyDescent="0.25">
      <c r="A1404" s="482">
        <v>11536</v>
      </c>
      <c r="B1404" s="483" t="s">
        <v>275</v>
      </c>
      <c r="C1404" s="483" t="s">
        <v>276</v>
      </c>
      <c r="D1404" s="483" t="s">
        <v>103</v>
      </c>
      <c r="E1404" s="483" t="s">
        <v>6175</v>
      </c>
      <c r="F1404" s="483" t="s">
        <v>5224</v>
      </c>
      <c r="G1404" s="483" t="s">
        <v>4759</v>
      </c>
      <c r="H1404" s="483" t="s">
        <v>4947</v>
      </c>
      <c r="I1404" s="483" t="s">
        <v>61</v>
      </c>
      <c r="J1404" s="483" t="s">
        <v>6014</v>
      </c>
      <c r="K1404" s="483" t="s">
        <v>6007</v>
      </c>
    </row>
    <row r="1405" spans="1:11" ht="15" x14ac:dyDescent="0.25">
      <c r="A1405" s="482">
        <v>11545</v>
      </c>
      <c r="B1405" s="483" t="s">
        <v>1337</v>
      </c>
      <c r="C1405" s="483" t="s">
        <v>1260</v>
      </c>
      <c r="D1405" s="483" t="s">
        <v>103</v>
      </c>
      <c r="E1405" s="483" t="s">
        <v>6175</v>
      </c>
      <c r="F1405" s="483" t="s">
        <v>5224</v>
      </c>
      <c r="G1405" s="483" t="s">
        <v>4759</v>
      </c>
      <c r="H1405" s="483" t="s">
        <v>4947</v>
      </c>
      <c r="I1405" s="483" t="s">
        <v>43</v>
      </c>
      <c r="J1405" s="483" t="s">
        <v>6014</v>
      </c>
      <c r="K1405" s="483" t="s">
        <v>6007</v>
      </c>
    </row>
    <row r="1406" spans="1:11" ht="15" x14ac:dyDescent="0.25">
      <c r="A1406" s="482">
        <v>11553</v>
      </c>
      <c r="B1406" s="483" t="s">
        <v>4015</v>
      </c>
      <c r="C1406" s="483" t="s">
        <v>68</v>
      </c>
      <c r="D1406" s="483" t="s">
        <v>2416</v>
      </c>
      <c r="E1406" s="483" t="s">
        <v>6178</v>
      </c>
      <c r="F1406" s="483" t="s">
        <v>5227</v>
      </c>
      <c r="G1406" s="483" t="s">
        <v>5264</v>
      </c>
      <c r="H1406" s="483" t="s">
        <v>965</v>
      </c>
      <c r="I1406" s="483" t="s">
        <v>3758</v>
      </c>
      <c r="J1406" s="483" t="s">
        <v>6005</v>
      </c>
      <c r="K1406" s="483" t="s">
        <v>6018</v>
      </c>
    </row>
    <row r="1407" spans="1:11" ht="15" x14ac:dyDescent="0.25">
      <c r="A1407" s="482">
        <v>11554</v>
      </c>
      <c r="B1407" s="483" t="s">
        <v>4016</v>
      </c>
      <c r="C1407" s="483" t="s">
        <v>768</v>
      </c>
      <c r="D1407" s="483" t="s">
        <v>4795</v>
      </c>
      <c r="E1407" s="483" t="s">
        <v>6178</v>
      </c>
      <c r="F1407" s="483" t="s">
        <v>5227</v>
      </c>
      <c r="G1407" s="483" t="s">
        <v>4761</v>
      </c>
      <c r="H1407" s="483" t="s">
        <v>4961</v>
      </c>
      <c r="I1407" s="483" t="s">
        <v>3434</v>
      </c>
      <c r="J1407" s="483" t="s">
        <v>6005</v>
      </c>
      <c r="K1407" s="483" t="s">
        <v>6011</v>
      </c>
    </row>
    <row r="1408" spans="1:11" ht="15" x14ac:dyDescent="0.25">
      <c r="A1408" s="482">
        <v>11557</v>
      </c>
      <c r="B1408" s="483" t="s">
        <v>2342</v>
      </c>
      <c r="C1408" s="483" t="s">
        <v>2343</v>
      </c>
      <c r="D1408" s="483" t="s">
        <v>54</v>
      </c>
      <c r="E1408" s="483" t="s">
        <v>6176</v>
      </c>
      <c r="F1408" s="483" t="s">
        <v>5225</v>
      </c>
      <c r="G1408" s="483" t="s">
        <v>5265</v>
      </c>
      <c r="H1408" s="483" t="s">
        <v>4956</v>
      </c>
      <c r="I1408" s="483" t="s">
        <v>531</v>
      </c>
      <c r="J1408" s="483" t="s">
        <v>6008</v>
      </c>
      <c r="K1408" s="483" t="s">
        <v>6017</v>
      </c>
    </row>
    <row r="1409" spans="1:11" ht="15" x14ac:dyDescent="0.25">
      <c r="A1409" s="482">
        <v>11564</v>
      </c>
      <c r="B1409" s="483" t="s">
        <v>2658</v>
      </c>
      <c r="C1409" s="483" t="s">
        <v>2659</v>
      </c>
      <c r="D1409" s="483" t="s">
        <v>103</v>
      </c>
      <c r="E1409" s="483" t="s">
        <v>6175</v>
      </c>
      <c r="F1409" s="483" t="s">
        <v>5224</v>
      </c>
      <c r="G1409" s="483" t="s">
        <v>3376</v>
      </c>
      <c r="H1409" s="483" t="s">
        <v>4952</v>
      </c>
      <c r="I1409" s="483" t="s">
        <v>379</v>
      </c>
      <c r="J1409" s="483" t="s">
        <v>6014</v>
      </c>
      <c r="K1409" s="483" t="s">
        <v>6010</v>
      </c>
    </row>
    <row r="1410" spans="1:11" ht="15" x14ac:dyDescent="0.25">
      <c r="A1410" s="482">
        <v>11570</v>
      </c>
      <c r="B1410" s="483" t="s">
        <v>450</v>
      </c>
      <c r="C1410" s="483" t="s">
        <v>451</v>
      </c>
      <c r="D1410" s="483" t="s">
        <v>3634</v>
      </c>
      <c r="E1410" s="483" t="s">
        <v>6176</v>
      </c>
      <c r="F1410" s="483" t="s">
        <v>5225</v>
      </c>
      <c r="G1410" s="483" t="s">
        <v>5265</v>
      </c>
      <c r="H1410" s="483" t="s">
        <v>274</v>
      </c>
      <c r="I1410" s="483" t="s">
        <v>274</v>
      </c>
      <c r="J1410" s="483" t="s">
        <v>6008</v>
      </c>
      <c r="K1410" s="483" t="s">
        <v>6017</v>
      </c>
    </row>
    <row r="1411" spans="1:11" ht="15" x14ac:dyDescent="0.25">
      <c r="A1411" s="482">
        <v>11571</v>
      </c>
      <c r="B1411" s="483" t="s">
        <v>4017</v>
      </c>
      <c r="C1411" s="483" t="s">
        <v>4018</v>
      </c>
      <c r="D1411" s="483" t="s">
        <v>3907</v>
      </c>
      <c r="E1411" s="483" t="s">
        <v>6182</v>
      </c>
      <c r="F1411" s="483" t="s">
        <v>5231</v>
      </c>
      <c r="G1411" s="483" t="s">
        <v>4761</v>
      </c>
      <c r="H1411" s="483" t="s">
        <v>1689</v>
      </c>
      <c r="I1411" s="483" t="s">
        <v>4893</v>
      </c>
      <c r="J1411" s="483" t="s">
        <v>6016</v>
      </c>
      <c r="K1411" s="483" t="s">
        <v>6011</v>
      </c>
    </row>
    <row r="1412" spans="1:11" ht="15" x14ac:dyDescent="0.25">
      <c r="A1412" s="482">
        <v>11582</v>
      </c>
      <c r="B1412" s="483" t="s">
        <v>4019</v>
      </c>
      <c r="C1412" s="483" t="s">
        <v>486</v>
      </c>
      <c r="D1412" s="483" t="s">
        <v>4877</v>
      </c>
      <c r="E1412" s="483" t="s">
        <v>6179</v>
      </c>
      <c r="F1412" s="483" t="s">
        <v>5228</v>
      </c>
      <c r="G1412" s="483" t="s">
        <v>5264</v>
      </c>
      <c r="H1412" s="483" t="s">
        <v>965</v>
      </c>
      <c r="I1412" s="483" t="s">
        <v>965</v>
      </c>
      <c r="J1412" s="483" t="s">
        <v>6016</v>
      </c>
      <c r="K1412" s="483" t="s">
        <v>6018</v>
      </c>
    </row>
    <row r="1413" spans="1:11" ht="15" x14ac:dyDescent="0.25">
      <c r="A1413" s="482">
        <v>11591</v>
      </c>
      <c r="B1413" s="483" t="s">
        <v>923</v>
      </c>
      <c r="C1413" s="483" t="s">
        <v>924</v>
      </c>
      <c r="D1413" s="483" t="s">
        <v>4871</v>
      </c>
      <c r="E1413" s="483" t="s">
        <v>6182</v>
      </c>
      <c r="F1413" s="483" t="s">
        <v>5231</v>
      </c>
      <c r="G1413" s="483" t="s">
        <v>4761</v>
      </c>
      <c r="H1413" s="483" t="s">
        <v>4961</v>
      </c>
      <c r="I1413" s="483" t="s">
        <v>3468</v>
      </c>
      <c r="J1413" s="483" t="s">
        <v>6016</v>
      </c>
      <c r="K1413" s="483" t="s">
        <v>6011</v>
      </c>
    </row>
    <row r="1414" spans="1:11" ht="15" x14ac:dyDescent="0.25">
      <c r="A1414" s="482">
        <v>11601</v>
      </c>
      <c r="B1414" s="483" t="s">
        <v>4020</v>
      </c>
      <c r="C1414" s="483" t="s">
        <v>4021</v>
      </c>
      <c r="D1414" s="483" t="s">
        <v>1405</v>
      </c>
      <c r="E1414" s="483" t="s">
        <v>6174</v>
      </c>
      <c r="F1414" s="483" t="s">
        <v>5223</v>
      </c>
      <c r="G1414" s="483" t="s">
        <v>4761</v>
      </c>
      <c r="H1414" s="483" t="s">
        <v>4961</v>
      </c>
      <c r="I1414" s="483" t="s">
        <v>3402</v>
      </c>
      <c r="J1414" s="483" t="s">
        <v>6005</v>
      </c>
      <c r="K1414" s="483" t="s">
        <v>6011</v>
      </c>
    </row>
    <row r="1415" spans="1:11" ht="15" x14ac:dyDescent="0.25">
      <c r="A1415" s="482">
        <v>11604</v>
      </c>
      <c r="B1415" s="483" t="s">
        <v>329</v>
      </c>
      <c r="C1415" s="483" t="s">
        <v>330</v>
      </c>
      <c r="D1415" s="483" t="s">
        <v>103</v>
      </c>
      <c r="E1415" s="483" t="s">
        <v>6175</v>
      </c>
      <c r="F1415" s="483" t="s">
        <v>5224</v>
      </c>
      <c r="G1415" s="483" t="s">
        <v>4759</v>
      </c>
      <c r="H1415" s="483" t="s">
        <v>4947</v>
      </c>
      <c r="I1415" s="483" t="s">
        <v>43</v>
      </c>
      <c r="J1415" s="483" t="s">
        <v>6014</v>
      </c>
      <c r="K1415" s="483" t="s">
        <v>6007</v>
      </c>
    </row>
    <row r="1416" spans="1:11" ht="15" x14ac:dyDescent="0.25">
      <c r="A1416" s="482">
        <v>11612</v>
      </c>
      <c r="B1416" s="483" t="s">
        <v>178</v>
      </c>
      <c r="C1416" s="483" t="s">
        <v>179</v>
      </c>
      <c r="D1416" s="483" t="s">
        <v>412</v>
      </c>
      <c r="E1416" s="483" t="s">
        <v>6175</v>
      </c>
      <c r="F1416" s="483" t="s">
        <v>5224</v>
      </c>
      <c r="G1416" s="483" t="s">
        <v>4759</v>
      </c>
      <c r="H1416" s="483" t="s">
        <v>4953</v>
      </c>
      <c r="I1416" s="483" t="s">
        <v>1762</v>
      </c>
      <c r="J1416" s="483" t="s">
        <v>6016</v>
      </c>
      <c r="K1416" s="483" t="s">
        <v>6007</v>
      </c>
    </row>
    <row r="1417" spans="1:11" ht="15" x14ac:dyDescent="0.25">
      <c r="A1417" s="482">
        <v>11619</v>
      </c>
      <c r="B1417" s="483" t="s">
        <v>5923</v>
      </c>
      <c r="C1417" s="483" t="s">
        <v>728</v>
      </c>
      <c r="D1417" s="483" t="s">
        <v>54</v>
      </c>
      <c r="E1417" s="483" t="s">
        <v>6176</v>
      </c>
      <c r="F1417" s="483" t="s">
        <v>5225</v>
      </c>
      <c r="G1417" s="483" t="s">
        <v>5265</v>
      </c>
      <c r="H1417" s="483" t="s">
        <v>4956</v>
      </c>
      <c r="I1417" s="483" t="s">
        <v>705</v>
      </c>
      <c r="J1417" s="483" t="s">
        <v>6008</v>
      </c>
      <c r="K1417" s="483" t="s">
        <v>6017</v>
      </c>
    </row>
    <row r="1418" spans="1:11" ht="15" x14ac:dyDescent="0.25">
      <c r="A1418" s="482">
        <v>11626</v>
      </c>
      <c r="B1418" s="483" t="s">
        <v>2407</v>
      </c>
      <c r="C1418" s="483" t="s">
        <v>1419</v>
      </c>
      <c r="D1418" s="483" t="s">
        <v>3738</v>
      </c>
      <c r="E1418" s="483" t="s">
        <v>6177</v>
      </c>
      <c r="F1418" s="483" t="s">
        <v>5226</v>
      </c>
      <c r="G1418" s="483" t="s">
        <v>3376</v>
      </c>
      <c r="H1418" s="483" t="s">
        <v>4983</v>
      </c>
      <c r="I1418" s="483" t="s">
        <v>2270</v>
      </c>
      <c r="J1418" s="483" t="s">
        <v>6009</v>
      </c>
      <c r="K1418" s="483" t="s">
        <v>6010</v>
      </c>
    </row>
    <row r="1419" spans="1:11" ht="15" x14ac:dyDescent="0.25">
      <c r="A1419" s="482">
        <v>11629</v>
      </c>
      <c r="B1419" s="483" t="s">
        <v>2547</v>
      </c>
      <c r="C1419" s="483" t="s">
        <v>2548</v>
      </c>
      <c r="D1419" s="483" t="s">
        <v>69</v>
      </c>
      <c r="E1419" s="483" t="s">
        <v>6176</v>
      </c>
      <c r="F1419" s="483" t="s">
        <v>5225</v>
      </c>
      <c r="G1419" s="483" t="s">
        <v>4759</v>
      </c>
      <c r="H1419" s="483" t="s">
        <v>4947</v>
      </c>
      <c r="I1419" s="483" t="s">
        <v>84</v>
      </c>
      <c r="J1419" s="483" t="s">
        <v>6008</v>
      </c>
      <c r="K1419" s="483" t="s">
        <v>6007</v>
      </c>
    </row>
    <row r="1420" spans="1:11" ht="15" x14ac:dyDescent="0.25">
      <c r="A1420" s="482">
        <v>11641</v>
      </c>
      <c r="B1420" s="483" t="s">
        <v>2193</v>
      </c>
      <c r="C1420" s="483" t="s">
        <v>2194</v>
      </c>
      <c r="D1420" s="483" t="s">
        <v>54</v>
      </c>
      <c r="E1420" s="483" t="s">
        <v>6176</v>
      </c>
      <c r="F1420" s="483" t="s">
        <v>5225</v>
      </c>
      <c r="G1420" s="483" t="s">
        <v>5265</v>
      </c>
      <c r="H1420" s="483" t="s">
        <v>4956</v>
      </c>
      <c r="I1420" s="483" t="s">
        <v>55</v>
      </c>
      <c r="J1420" s="483" t="s">
        <v>6008</v>
      </c>
      <c r="K1420" s="483" t="s">
        <v>6017</v>
      </c>
    </row>
    <row r="1421" spans="1:11" ht="15" x14ac:dyDescent="0.25">
      <c r="A1421" s="482">
        <v>11644</v>
      </c>
      <c r="B1421" s="483" t="s">
        <v>6099</v>
      </c>
      <c r="C1421" s="483" t="s">
        <v>435</v>
      </c>
      <c r="D1421" s="483" t="s">
        <v>1867</v>
      </c>
      <c r="E1421" s="483" t="s">
        <v>6177</v>
      </c>
      <c r="F1421" s="483" t="s">
        <v>5226</v>
      </c>
      <c r="G1421" s="483" t="s">
        <v>4765</v>
      </c>
      <c r="H1421" s="483" t="s">
        <v>913</v>
      </c>
      <c r="I1421" s="483" t="s">
        <v>1404</v>
      </c>
      <c r="J1421" s="483" t="s">
        <v>6009</v>
      </c>
      <c r="K1421" s="483" t="s">
        <v>706</v>
      </c>
    </row>
    <row r="1422" spans="1:11" ht="15" x14ac:dyDescent="0.25">
      <c r="A1422" s="482">
        <v>11645</v>
      </c>
      <c r="B1422" s="483" t="s">
        <v>2145</v>
      </c>
      <c r="C1422" s="483" t="s">
        <v>5924</v>
      </c>
      <c r="D1422" s="483" t="s">
        <v>54</v>
      </c>
      <c r="E1422" s="483" t="s">
        <v>6176</v>
      </c>
      <c r="F1422" s="483" t="s">
        <v>5225</v>
      </c>
      <c r="G1422" s="483" t="s">
        <v>5265</v>
      </c>
      <c r="H1422" s="483" t="s">
        <v>4956</v>
      </c>
      <c r="I1422" s="483" t="s">
        <v>55</v>
      </c>
      <c r="J1422" s="483" t="s">
        <v>6008</v>
      </c>
      <c r="K1422" s="483" t="s">
        <v>6017</v>
      </c>
    </row>
    <row r="1423" spans="1:11" ht="15" x14ac:dyDescent="0.25">
      <c r="A1423" s="482">
        <v>11648</v>
      </c>
      <c r="B1423" s="483" t="s">
        <v>1338</v>
      </c>
      <c r="C1423" s="483" t="s">
        <v>1339</v>
      </c>
      <c r="D1423" s="483" t="s">
        <v>64</v>
      </c>
      <c r="E1423" s="483" t="s">
        <v>6174</v>
      </c>
      <c r="F1423" s="483" t="s">
        <v>5223</v>
      </c>
      <c r="G1423" s="483" t="s">
        <v>3376</v>
      </c>
      <c r="H1423" s="483" t="s">
        <v>4959</v>
      </c>
      <c r="I1423" s="483" t="s">
        <v>3425</v>
      </c>
      <c r="J1423" s="483" t="s">
        <v>6005</v>
      </c>
      <c r="K1423" s="483" t="s">
        <v>6010</v>
      </c>
    </row>
    <row r="1424" spans="1:11" ht="15" x14ac:dyDescent="0.25">
      <c r="A1424" s="482">
        <v>11649</v>
      </c>
      <c r="B1424" s="483" t="s">
        <v>1303</v>
      </c>
      <c r="C1424" s="483" t="s">
        <v>1304</v>
      </c>
      <c r="D1424" s="483" t="s">
        <v>1087</v>
      </c>
      <c r="E1424" s="483" t="s">
        <v>6175</v>
      </c>
      <c r="F1424" s="483" t="s">
        <v>5224</v>
      </c>
      <c r="G1424" s="483" t="s">
        <v>4759</v>
      </c>
      <c r="H1424" s="483" t="s">
        <v>4947</v>
      </c>
      <c r="I1424" s="483" t="s">
        <v>43</v>
      </c>
      <c r="J1424" s="483" t="s">
        <v>6014</v>
      </c>
      <c r="K1424" s="483" t="s">
        <v>6007</v>
      </c>
    </row>
    <row r="1425" spans="1:11" ht="15" x14ac:dyDescent="0.25">
      <c r="A1425" s="482">
        <v>11651</v>
      </c>
      <c r="B1425" s="483" t="s">
        <v>2789</v>
      </c>
      <c r="C1425" s="483" t="s">
        <v>301</v>
      </c>
      <c r="D1425" s="483" t="s">
        <v>2098</v>
      </c>
      <c r="E1425" s="483" t="s">
        <v>6175</v>
      </c>
      <c r="F1425" s="483" t="s">
        <v>5224</v>
      </c>
      <c r="G1425" s="483" t="s">
        <v>4759</v>
      </c>
      <c r="H1425" s="483" t="s">
        <v>4947</v>
      </c>
      <c r="I1425" s="483" t="s">
        <v>43</v>
      </c>
      <c r="J1425" s="483" t="s">
        <v>6014</v>
      </c>
      <c r="K1425" s="483" t="s">
        <v>6007</v>
      </c>
    </row>
    <row r="1426" spans="1:11" ht="15" x14ac:dyDescent="0.25">
      <c r="A1426" s="482">
        <v>11653</v>
      </c>
      <c r="B1426" s="483" t="s">
        <v>4023</v>
      </c>
      <c r="C1426" s="483" t="s">
        <v>1628</v>
      </c>
      <c r="D1426" s="483" t="s">
        <v>875</v>
      </c>
      <c r="E1426" s="483" t="s">
        <v>6174</v>
      </c>
      <c r="F1426" s="483" t="s">
        <v>5223</v>
      </c>
      <c r="G1426" s="483" t="s">
        <v>5264</v>
      </c>
      <c r="H1426" s="483" t="s">
        <v>965</v>
      </c>
      <c r="I1426" s="483" t="s">
        <v>4823</v>
      </c>
      <c r="J1426" s="483" t="s">
        <v>6005</v>
      </c>
      <c r="K1426" s="483" t="s">
        <v>6018</v>
      </c>
    </row>
    <row r="1427" spans="1:11" ht="15" x14ac:dyDescent="0.25">
      <c r="A1427" s="482">
        <v>11656</v>
      </c>
      <c r="B1427" s="483" t="s">
        <v>311</v>
      </c>
      <c r="C1427" s="483" t="s">
        <v>231</v>
      </c>
      <c r="D1427" s="483" t="s">
        <v>54</v>
      </c>
      <c r="E1427" s="483" t="s">
        <v>6176</v>
      </c>
      <c r="F1427" s="483" t="s">
        <v>5225</v>
      </c>
      <c r="G1427" s="483" t="s">
        <v>5265</v>
      </c>
      <c r="H1427" s="483" t="s">
        <v>4956</v>
      </c>
      <c r="I1427" s="483" t="s">
        <v>55</v>
      </c>
      <c r="J1427" s="483" t="s">
        <v>6008</v>
      </c>
      <c r="K1427" s="483" t="s">
        <v>6017</v>
      </c>
    </row>
    <row r="1428" spans="1:11" ht="15" x14ac:dyDescent="0.25">
      <c r="A1428" s="482">
        <v>11661</v>
      </c>
      <c r="B1428" s="483" t="s">
        <v>1301</v>
      </c>
      <c r="C1428" s="483" t="s">
        <v>1302</v>
      </c>
      <c r="D1428" s="483" t="s">
        <v>103</v>
      </c>
      <c r="E1428" s="483" t="s">
        <v>6175</v>
      </c>
      <c r="F1428" s="483" t="s">
        <v>5224</v>
      </c>
      <c r="G1428" s="483" t="s">
        <v>4759</v>
      </c>
      <c r="H1428" s="483" t="s">
        <v>65</v>
      </c>
      <c r="I1428" s="483" t="s">
        <v>65</v>
      </c>
      <c r="J1428" s="483" t="s">
        <v>6014</v>
      </c>
      <c r="K1428" s="483" t="s">
        <v>6007</v>
      </c>
    </row>
    <row r="1429" spans="1:11" ht="15" x14ac:dyDescent="0.25">
      <c r="A1429" s="482">
        <v>11664</v>
      </c>
      <c r="B1429" s="483" t="s">
        <v>689</v>
      </c>
      <c r="C1429" s="483" t="s">
        <v>690</v>
      </c>
      <c r="D1429" s="483" t="s">
        <v>517</v>
      </c>
      <c r="E1429" s="483" t="s">
        <v>6174</v>
      </c>
      <c r="F1429" s="483" t="s">
        <v>5223</v>
      </c>
      <c r="G1429" s="483" t="s">
        <v>3376</v>
      </c>
      <c r="H1429" s="483" t="s">
        <v>4954</v>
      </c>
      <c r="I1429" s="483" t="s">
        <v>143</v>
      </c>
      <c r="J1429" s="483" t="s">
        <v>6005</v>
      </c>
      <c r="K1429" s="483" t="s">
        <v>6010</v>
      </c>
    </row>
    <row r="1430" spans="1:11" ht="15" x14ac:dyDescent="0.25">
      <c r="A1430" s="482">
        <v>11673</v>
      </c>
      <c r="B1430" s="483" t="s">
        <v>4024</v>
      </c>
      <c r="C1430" s="483" t="s">
        <v>4025</v>
      </c>
      <c r="D1430" s="483" t="s">
        <v>517</v>
      </c>
      <c r="E1430" s="483" t="s">
        <v>6174</v>
      </c>
      <c r="F1430" s="483" t="s">
        <v>5223</v>
      </c>
      <c r="G1430" s="483" t="s">
        <v>4758</v>
      </c>
      <c r="H1430" s="483" t="s">
        <v>4946</v>
      </c>
      <c r="I1430" s="483" t="s">
        <v>1140</v>
      </c>
      <c r="J1430" s="483" t="s">
        <v>6005</v>
      </c>
      <c r="K1430" s="483" t="s">
        <v>6006</v>
      </c>
    </row>
    <row r="1431" spans="1:11" ht="15" x14ac:dyDescent="0.25">
      <c r="A1431" s="482">
        <v>11678</v>
      </c>
      <c r="B1431" s="483" t="s">
        <v>419</v>
      </c>
      <c r="C1431" s="483" t="s">
        <v>598</v>
      </c>
      <c r="D1431" s="483" t="s">
        <v>4849</v>
      </c>
      <c r="E1431" s="483" t="s">
        <v>6178</v>
      </c>
      <c r="F1431" s="483" t="s">
        <v>5227</v>
      </c>
      <c r="G1431" s="483" t="s">
        <v>4761</v>
      </c>
      <c r="H1431" s="483" t="s">
        <v>1689</v>
      </c>
      <c r="I1431" s="483" t="s">
        <v>4886</v>
      </c>
      <c r="J1431" s="483" t="s">
        <v>6016</v>
      </c>
      <c r="K1431" s="483" t="s">
        <v>6011</v>
      </c>
    </row>
    <row r="1432" spans="1:11" ht="15" x14ac:dyDescent="0.25">
      <c r="A1432" s="482">
        <v>11685</v>
      </c>
      <c r="B1432" s="483" t="s">
        <v>1035</v>
      </c>
      <c r="C1432" s="483" t="s">
        <v>1036</v>
      </c>
      <c r="D1432" s="483" t="s">
        <v>69</v>
      </c>
      <c r="E1432" s="483" t="s">
        <v>6176</v>
      </c>
      <c r="F1432" s="483" t="s">
        <v>5225</v>
      </c>
      <c r="G1432" s="483" t="s">
        <v>4759</v>
      </c>
      <c r="H1432" s="483" t="s">
        <v>4947</v>
      </c>
      <c r="I1432" s="483" t="s">
        <v>405</v>
      </c>
      <c r="J1432" s="483" t="s">
        <v>6008</v>
      </c>
      <c r="K1432" s="483" t="s">
        <v>6007</v>
      </c>
    </row>
    <row r="1433" spans="1:11" ht="15" x14ac:dyDescent="0.25">
      <c r="A1433" s="482">
        <v>11686</v>
      </c>
      <c r="B1433" s="483" t="s">
        <v>501</v>
      </c>
      <c r="C1433" s="483" t="s">
        <v>502</v>
      </c>
      <c r="D1433" s="483" t="s">
        <v>69</v>
      </c>
      <c r="E1433" s="483" t="s">
        <v>6176</v>
      </c>
      <c r="F1433" s="483" t="s">
        <v>5225</v>
      </c>
      <c r="G1433" s="483" t="s">
        <v>4759</v>
      </c>
      <c r="H1433" s="483" t="s">
        <v>4947</v>
      </c>
      <c r="I1433" s="483" t="s">
        <v>405</v>
      </c>
      <c r="J1433" s="483" t="s">
        <v>6008</v>
      </c>
      <c r="K1433" s="483" t="s">
        <v>6007</v>
      </c>
    </row>
    <row r="1434" spans="1:11" ht="15" x14ac:dyDescent="0.25">
      <c r="A1434" s="482">
        <v>11687</v>
      </c>
      <c r="B1434" s="483" t="s">
        <v>899</v>
      </c>
      <c r="C1434" s="483" t="s">
        <v>900</v>
      </c>
      <c r="D1434" s="483" t="s">
        <v>972</v>
      </c>
      <c r="E1434" s="483" t="s">
        <v>6174</v>
      </c>
      <c r="F1434" s="483" t="s">
        <v>5223</v>
      </c>
      <c r="G1434" s="483" t="s">
        <v>3376</v>
      </c>
      <c r="H1434" s="483" t="s">
        <v>4959</v>
      </c>
      <c r="I1434" s="483" t="s">
        <v>3425</v>
      </c>
      <c r="J1434" s="483" t="s">
        <v>6005</v>
      </c>
      <c r="K1434" s="483" t="s">
        <v>6010</v>
      </c>
    </row>
    <row r="1435" spans="1:11" ht="15" x14ac:dyDescent="0.25">
      <c r="A1435" s="482">
        <v>11689</v>
      </c>
      <c r="B1435" s="483" t="s">
        <v>4026</v>
      </c>
      <c r="C1435" s="483" t="s">
        <v>447</v>
      </c>
      <c r="D1435" s="483" t="s">
        <v>2408</v>
      </c>
      <c r="E1435" s="483" t="s">
        <v>6179</v>
      </c>
      <c r="F1435" s="483" t="s">
        <v>5228</v>
      </c>
      <c r="G1435" s="483" t="s">
        <v>4759</v>
      </c>
      <c r="H1435" s="483" t="s">
        <v>4953</v>
      </c>
      <c r="I1435" s="483" t="s">
        <v>5785</v>
      </c>
      <c r="J1435" s="483" t="s">
        <v>6016</v>
      </c>
      <c r="K1435" s="483" t="s">
        <v>6007</v>
      </c>
    </row>
    <row r="1436" spans="1:11" ht="15" x14ac:dyDescent="0.25">
      <c r="A1436" s="482">
        <v>11691</v>
      </c>
      <c r="B1436" s="483" t="s">
        <v>82</v>
      </c>
      <c r="C1436" s="483" t="s">
        <v>83</v>
      </c>
      <c r="D1436" s="483" t="s">
        <v>69</v>
      </c>
      <c r="E1436" s="483" t="s">
        <v>6176</v>
      </c>
      <c r="F1436" s="483" t="s">
        <v>5225</v>
      </c>
      <c r="G1436" s="483" t="s">
        <v>4759</v>
      </c>
      <c r="H1436" s="483" t="s">
        <v>4947</v>
      </c>
      <c r="I1436" s="483" t="s">
        <v>405</v>
      </c>
      <c r="J1436" s="483" t="s">
        <v>6008</v>
      </c>
      <c r="K1436" s="483" t="s">
        <v>6007</v>
      </c>
    </row>
    <row r="1437" spans="1:11" ht="15" x14ac:dyDescent="0.25">
      <c r="A1437" s="482">
        <v>11693</v>
      </c>
      <c r="B1437" s="483" t="s">
        <v>1369</v>
      </c>
      <c r="C1437" s="483" t="s">
        <v>1370</v>
      </c>
      <c r="D1437" s="483" t="s">
        <v>570</v>
      </c>
      <c r="E1437" s="483" t="s">
        <v>6177</v>
      </c>
      <c r="F1437" s="483" t="s">
        <v>5226</v>
      </c>
      <c r="G1437" s="483" t="s">
        <v>3376</v>
      </c>
      <c r="H1437" s="483" t="s">
        <v>4949</v>
      </c>
      <c r="I1437" s="483" t="s">
        <v>1742</v>
      </c>
      <c r="J1437" s="483" t="s">
        <v>6009</v>
      </c>
      <c r="K1437" s="483" t="s">
        <v>6010</v>
      </c>
    </row>
    <row r="1438" spans="1:11" ht="15" x14ac:dyDescent="0.25">
      <c r="A1438" s="482">
        <v>11698</v>
      </c>
      <c r="B1438" s="483" t="s">
        <v>3218</v>
      </c>
      <c r="C1438" s="483" t="s">
        <v>599</v>
      </c>
      <c r="D1438" s="483" t="s">
        <v>972</v>
      </c>
      <c r="E1438" s="483" t="s">
        <v>6174</v>
      </c>
      <c r="F1438" s="483" t="s">
        <v>5223</v>
      </c>
      <c r="G1438" s="483" t="s">
        <v>3376</v>
      </c>
      <c r="H1438" s="483" t="s">
        <v>4959</v>
      </c>
      <c r="I1438" s="483" t="s">
        <v>3425</v>
      </c>
      <c r="J1438" s="483" t="s">
        <v>6005</v>
      </c>
      <c r="K1438" s="483" t="s">
        <v>6010</v>
      </c>
    </row>
    <row r="1439" spans="1:11" ht="15" x14ac:dyDescent="0.25">
      <c r="A1439" s="482">
        <v>11699</v>
      </c>
      <c r="B1439" s="483" t="s">
        <v>4027</v>
      </c>
      <c r="C1439" s="483" t="s">
        <v>277</v>
      </c>
      <c r="D1439" s="483" t="s">
        <v>1028</v>
      </c>
      <c r="E1439" s="483" t="s">
        <v>6178</v>
      </c>
      <c r="F1439" s="483" t="s">
        <v>5227</v>
      </c>
      <c r="G1439" s="483" t="s">
        <v>4761</v>
      </c>
      <c r="H1439" s="483" t="s">
        <v>1689</v>
      </c>
      <c r="I1439" s="483" t="s">
        <v>4852</v>
      </c>
      <c r="J1439" s="483" t="s">
        <v>6016</v>
      </c>
      <c r="K1439" s="483" t="s">
        <v>6011</v>
      </c>
    </row>
    <row r="1440" spans="1:11" ht="15" x14ac:dyDescent="0.25">
      <c r="A1440" s="482">
        <v>11706</v>
      </c>
      <c r="B1440" s="483" t="s">
        <v>1935</v>
      </c>
      <c r="C1440" s="483" t="s">
        <v>1936</v>
      </c>
      <c r="D1440" s="483" t="s">
        <v>103</v>
      </c>
      <c r="E1440" s="483" t="s">
        <v>6175</v>
      </c>
      <c r="F1440" s="483" t="s">
        <v>5224</v>
      </c>
      <c r="G1440" s="483" t="s">
        <v>4761</v>
      </c>
      <c r="H1440" s="483" t="s">
        <v>4961</v>
      </c>
      <c r="I1440" s="483" t="s">
        <v>6431</v>
      </c>
      <c r="J1440" s="483" t="s">
        <v>6014</v>
      </c>
      <c r="K1440" s="483" t="s">
        <v>6011</v>
      </c>
    </row>
    <row r="1441" spans="1:11" ht="15" x14ac:dyDescent="0.25">
      <c r="A1441" s="482">
        <v>11710</v>
      </c>
      <c r="B1441" s="483" t="s">
        <v>4028</v>
      </c>
      <c r="C1441" s="483" t="s">
        <v>4029</v>
      </c>
      <c r="D1441" s="483" t="s">
        <v>64</v>
      </c>
      <c r="E1441" s="483" t="s">
        <v>6174</v>
      </c>
      <c r="F1441" s="483" t="s">
        <v>5223</v>
      </c>
      <c r="G1441" s="483" t="s">
        <v>3376</v>
      </c>
      <c r="H1441" s="483" t="s">
        <v>4959</v>
      </c>
      <c r="I1441" s="483" t="s">
        <v>3425</v>
      </c>
      <c r="J1441" s="483" t="s">
        <v>6005</v>
      </c>
      <c r="K1441" s="483" t="s">
        <v>6010</v>
      </c>
    </row>
    <row r="1442" spans="1:11" ht="15" x14ac:dyDescent="0.25">
      <c r="A1442" s="482">
        <v>11713</v>
      </c>
      <c r="B1442" s="483" t="s">
        <v>1913</v>
      </c>
      <c r="C1442" s="483" t="s">
        <v>137</v>
      </c>
      <c r="D1442" s="483" t="s">
        <v>972</v>
      </c>
      <c r="E1442" s="483" t="s">
        <v>6174</v>
      </c>
      <c r="F1442" s="483" t="s">
        <v>5223</v>
      </c>
      <c r="G1442" s="483" t="s">
        <v>4765</v>
      </c>
      <c r="H1442" s="483" t="s">
        <v>913</v>
      </c>
      <c r="I1442" s="483" t="s">
        <v>3643</v>
      </c>
      <c r="J1442" s="483" t="s">
        <v>6005</v>
      </c>
      <c r="K1442" s="483" t="s">
        <v>706</v>
      </c>
    </row>
    <row r="1443" spans="1:11" ht="15" x14ac:dyDescent="0.25">
      <c r="A1443" s="482">
        <v>11721</v>
      </c>
      <c r="B1443" s="483" t="s">
        <v>327</v>
      </c>
      <c r="C1443" s="483" t="s">
        <v>328</v>
      </c>
      <c r="D1443" s="483" t="s">
        <v>103</v>
      </c>
      <c r="E1443" s="483" t="s">
        <v>6175</v>
      </c>
      <c r="F1443" s="483" t="s">
        <v>5224</v>
      </c>
      <c r="G1443" s="483" t="s">
        <v>4759</v>
      </c>
      <c r="H1443" s="483" t="s">
        <v>4947</v>
      </c>
      <c r="I1443" s="483" t="s">
        <v>84</v>
      </c>
      <c r="J1443" s="483" t="s">
        <v>6014</v>
      </c>
      <c r="K1443" s="483" t="s">
        <v>6007</v>
      </c>
    </row>
    <row r="1444" spans="1:11" ht="15" x14ac:dyDescent="0.25">
      <c r="A1444" s="482">
        <v>11722</v>
      </c>
      <c r="B1444" s="483" t="s">
        <v>224</v>
      </c>
      <c r="C1444" s="483" t="s">
        <v>423</v>
      </c>
      <c r="D1444" s="483" t="s">
        <v>103</v>
      </c>
      <c r="E1444" s="483" t="s">
        <v>6175</v>
      </c>
      <c r="F1444" s="483" t="s">
        <v>5224</v>
      </c>
      <c r="G1444" s="483" t="s">
        <v>4759</v>
      </c>
      <c r="H1444" s="483" t="s">
        <v>65</v>
      </c>
      <c r="I1444" s="483" t="s">
        <v>65</v>
      </c>
      <c r="J1444" s="483" t="s">
        <v>6014</v>
      </c>
      <c r="K1444" s="483" t="s">
        <v>6007</v>
      </c>
    </row>
    <row r="1445" spans="1:11" ht="15" x14ac:dyDescent="0.25">
      <c r="A1445" s="482">
        <v>11723</v>
      </c>
      <c r="B1445" s="483" t="s">
        <v>1164</v>
      </c>
      <c r="C1445" s="483" t="s">
        <v>1165</v>
      </c>
      <c r="D1445" s="483" t="s">
        <v>2416</v>
      </c>
      <c r="E1445" s="483" t="s">
        <v>6174</v>
      </c>
      <c r="F1445" s="483" t="s">
        <v>5223</v>
      </c>
      <c r="G1445" s="483" t="s">
        <v>4759</v>
      </c>
      <c r="H1445" s="483" t="s">
        <v>4953</v>
      </c>
      <c r="I1445" s="483" t="s">
        <v>3527</v>
      </c>
      <c r="J1445" s="483" t="s">
        <v>6005</v>
      </c>
      <c r="K1445" s="483" t="s">
        <v>6007</v>
      </c>
    </row>
    <row r="1446" spans="1:11" ht="15" x14ac:dyDescent="0.25">
      <c r="A1446" s="482">
        <v>11725</v>
      </c>
      <c r="B1446" s="483" t="s">
        <v>1996</v>
      </c>
      <c r="C1446" s="483" t="s">
        <v>464</v>
      </c>
      <c r="D1446" s="483" t="s">
        <v>103</v>
      </c>
      <c r="E1446" s="483" t="s">
        <v>6175</v>
      </c>
      <c r="F1446" s="483" t="s">
        <v>5224</v>
      </c>
      <c r="G1446" s="483" t="s">
        <v>3376</v>
      </c>
      <c r="H1446" s="483" t="s">
        <v>4962</v>
      </c>
      <c r="I1446" s="483" t="s">
        <v>258</v>
      </c>
      <c r="J1446" s="483" t="s">
        <v>6014</v>
      </c>
      <c r="K1446" s="483" t="s">
        <v>6010</v>
      </c>
    </row>
    <row r="1447" spans="1:11" ht="15" x14ac:dyDescent="0.25">
      <c r="A1447" s="482">
        <v>11728</v>
      </c>
      <c r="B1447" s="483" t="s">
        <v>5431</v>
      </c>
      <c r="C1447" s="483" t="s">
        <v>5432</v>
      </c>
      <c r="D1447" s="483" t="s">
        <v>5591</v>
      </c>
      <c r="E1447" s="483" t="s">
        <v>6182</v>
      </c>
      <c r="F1447" s="483" t="s">
        <v>5231</v>
      </c>
      <c r="G1447" s="483" t="s">
        <v>4761</v>
      </c>
      <c r="H1447" s="483" t="s">
        <v>1689</v>
      </c>
      <c r="I1447" s="483" t="s">
        <v>4858</v>
      </c>
      <c r="J1447" s="483" t="s">
        <v>6016</v>
      </c>
      <c r="K1447" s="483" t="s">
        <v>6011</v>
      </c>
    </row>
    <row r="1448" spans="1:11" ht="15" x14ac:dyDescent="0.25">
      <c r="A1448" s="482">
        <v>11730</v>
      </c>
      <c r="B1448" s="483" t="s">
        <v>4031</v>
      </c>
      <c r="C1448" s="483" t="s">
        <v>4032</v>
      </c>
      <c r="D1448" s="483" t="s">
        <v>875</v>
      </c>
      <c r="E1448" s="483" t="s">
        <v>6174</v>
      </c>
      <c r="F1448" s="483" t="s">
        <v>5223</v>
      </c>
      <c r="G1448" s="483" t="s">
        <v>5264</v>
      </c>
      <c r="H1448" s="483" t="s">
        <v>965</v>
      </c>
      <c r="I1448" s="483" t="s">
        <v>4823</v>
      </c>
      <c r="J1448" s="483" t="s">
        <v>6005</v>
      </c>
      <c r="K1448" s="483" t="s">
        <v>6018</v>
      </c>
    </row>
    <row r="1449" spans="1:11" ht="15" x14ac:dyDescent="0.25">
      <c r="A1449" s="482">
        <v>11731</v>
      </c>
      <c r="B1449" s="483" t="s">
        <v>1761</v>
      </c>
      <c r="C1449" s="483" t="s">
        <v>4033</v>
      </c>
      <c r="D1449" s="483" t="s">
        <v>5530</v>
      </c>
      <c r="E1449" s="483" t="s">
        <v>6182</v>
      </c>
      <c r="F1449" s="483" t="s">
        <v>5231</v>
      </c>
      <c r="G1449" s="483" t="s">
        <v>4761</v>
      </c>
      <c r="H1449" s="483" t="s">
        <v>1689</v>
      </c>
      <c r="I1449" s="483" t="s">
        <v>4895</v>
      </c>
      <c r="J1449" s="483" t="s">
        <v>6016</v>
      </c>
      <c r="K1449" s="483" t="s">
        <v>6011</v>
      </c>
    </row>
    <row r="1450" spans="1:11" ht="15" x14ac:dyDescent="0.25">
      <c r="A1450" s="482">
        <v>11746</v>
      </c>
      <c r="B1450" s="483" t="s">
        <v>4628</v>
      </c>
      <c r="C1450" s="483" t="s">
        <v>467</v>
      </c>
      <c r="D1450" s="483" t="s">
        <v>4871</v>
      </c>
      <c r="E1450" s="483" t="s">
        <v>6182</v>
      </c>
      <c r="F1450" s="483" t="s">
        <v>5231</v>
      </c>
      <c r="G1450" s="483" t="s">
        <v>4761</v>
      </c>
      <c r="H1450" s="483" t="s">
        <v>1689</v>
      </c>
      <c r="I1450" s="483" t="s">
        <v>4896</v>
      </c>
      <c r="J1450" s="483" t="s">
        <v>6016</v>
      </c>
      <c r="K1450" s="483" t="s">
        <v>6011</v>
      </c>
    </row>
    <row r="1451" spans="1:11" ht="15" x14ac:dyDescent="0.25">
      <c r="A1451" s="482">
        <v>11748</v>
      </c>
      <c r="B1451" s="483" t="s">
        <v>4629</v>
      </c>
      <c r="C1451" s="483" t="s">
        <v>3945</v>
      </c>
      <c r="D1451" s="483" t="s">
        <v>4871</v>
      </c>
      <c r="E1451" s="483" t="s">
        <v>6182</v>
      </c>
      <c r="F1451" s="483" t="s">
        <v>5231</v>
      </c>
      <c r="G1451" s="483" t="s">
        <v>4761</v>
      </c>
      <c r="H1451" s="483" t="s">
        <v>4961</v>
      </c>
      <c r="I1451" s="483" t="s">
        <v>4882</v>
      </c>
      <c r="J1451" s="483" t="s">
        <v>6016</v>
      </c>
      <c r="K1451" s="483" t="s">
        <v>6011</v>
      </c>
    </row>
    <row r="1452" spans="1:11" ht="15" x14ac:dyDescent="0.25">
      <c r="A1452" s="482">
        <v>11759</v>
      </c>
      <c r="B1452" s="483" t="s">
        <v>1763</v>
      </c>
      <c r="C1452" s="483" t="s">
        <v>816</v>
      </c>
      <c r="D1452" s="483" t="s">
        <v>64</v>
      </c>
      <c r="E1452" s="483" t="s">
        <v>6174</v>
      </c>
      <c r="F1452" s="483" t="s">
        <v>5223</v>
      </c>
      <c r="G1452" s="483" t="s">
        <v>3376</v>
      </c>
      <c r="H1452" s="483" t="s">
        <v>4974</v>
      </c>
      <c r="I1452" s="483" t="s">
        <v>2946</v>
      </c>
      <c r="J1452" s="483" t="s">
        <v>6005</v>
      </c>
      <c r="K1452" s="483" t="s">
        <v>6010</v>
      </c>
    </row>
    <row r="1453" spans="1:11" ht="15" x14ac:dyDescent="0.25">
      <c r="A1453" s="482">
        <v>11760</v>
      </c>
      <c r="B1453" s="483" t="s">
        <v>1533</v>
      </c>
      <c r="C1453" s="483" t="s">
        <v>139</v>
      </c>
      <c r="D1453" s="483" t="s">
        <v>69</v>
      </c>
      <c r="E1453" s="483" t="s">
        <v>6176</v>
      </c>
      <c r="F1453" s="483" t="s">
        <v>5225</v>
      </c>
      <c r="G1453" s="483" t="s">
        <v>4759</v>
      </c>
      <c r="H1453" s="483" t="s">
        <v>4947</v>
      </c>
      <c r="I1453" s="483" t="s">
        <v>84</v>
      </c>
      <c r="J1453" s="483" t="s">
        <v>6008</v>
      </c>
      <c r="K1453" s="483" t="s">
        <v>6007</v>
      </c>
    </row>
    <row r="1454" spans="1:11" ht="15" x14ac:dyDescent="0.25">
      <c r="A1454" s="482">
        <v>11763</v>
      </c>
      <c r="B1454" s="483" t="s">
        <v>4034</v>
      </c>
      <c r="C1454" s="483" t="s">
        <v>4035</v>
      </c>
      <c r="D1454" s="483" t="s">
        <v>875</v>
      </c>
      <c r="E1454" s="483" t="s">
        <v>6174</v>
      </c>
      <c r="F1454" s="483" t="s">
        <v>5223</v>
      </c>
      <c r="G1454" s="483" t="s">
        <v>5264</v>
      </c>
      <c r="H1454" s="483" t="s">
        <v>965</v>
      </c>
      <c r="I1454" s="483" t="s">
        <v>4823</v>
      </c>
      <c r="J1454" s="483" t="s">
        <v>6005</v>
      </c>
      <c r="K1454" s="483" t="s">
        <v>6018</v>
      </c>
    </row>
    <row r="1455" spans="1:11" ht="15" x14ac:dyDescent="0.25">
      <c r="A1455" s="482">
        <v>11767</v>
      </c>
      <c r="B1455" s="483" t="s">
        <v>2240</v>
      </c>
      <c r="C1455" s="483" t="s">
        <v>2241</v>
      </c>
      <c r="D1455" s="483" t="s">
        <v>103</v>
      </c>
      <c r="E1455" s="483" t="s">
        <v>6175</v>
      </c>
      <c r="F1455" s="483" t="s">
        <v>5224</v>
      </c>
      <c r="G1455" s="483" t="s">
        <v>4761</v>
      </c>
      <c r="H1455" s="483" t="s">
        <v>1689</v>
      </c>
      <c r="I1455" s="483" t="s">
        <v>4897</v>
      </c>
      <c r="J1455" s="483" t="s">
        <v>6014</v>
      </c>
      <c r="K1455" s="483" t="s">
        <v>6011</v>
      </c>
    </row>
    <row r="1456" spans="1:11" ht="15" x14ac:dyDescent="0.25">
      <c r="A1456" s="482">
        <v>11769</v>
      </c>
      <c r="B1456" s="483" t="s">
        <v>2451</v>
      </c>
      <c r="C1456" s="483" t="s">
        <v>2452</v>
      </c>
      <c r="D1456" s="483" t="s">
        <v>103</v>
      </c>
      <c r="E1456" s="483" t="s">
        <v>6175</v>
      </c>
      <c r="F1456" s="483" t="s">
        <v>5224</v>
      </c>
      <c r="G1456" s="483" t="s">
        <v>4759</v>
      </c>
      <c r="H1456" s="483" t="s">
        <v>65</v>
      </c>
      <c r="I1456" s="483" t="s">
        <v>65</v>
      </c>
      <c r="J1456" s="483" t="s">
        <v>6014</v>
      </c>
      <c r="K1456" s="483" t="s">
        <v>6007</v>
      </c>
    </row>
    <row r="1457" spans="1:11" ht="15" x14ac:dyDescent="0.25">
      <c r="A1457" s="482">
        <v>11780</v>
      </c>
      <c r="B1457" s="483" t="s">
        <v>943</v>
      </c>
      <c r="C1457" s="483" t="s">
        <v>147</v>
      </c>
      <c r="D1457" s="483" t="s">
        <v>103</v>
      </c>
      <c r="E1457" s="483" t="s">
        <v>6175</v>
      </c>
      <c r="F1457" s="483" t="s">
        <v>5224</v>
      </c>
      <c r="G1457" s="483" t="s">
        <v>4759</v>
      </c>
      <c r="H1457" s="483" t="s">
        <v>4947</v>
      </c>
      <c r="I1457" s="483" t="s">
        <v>61</v>
      </c>
      <c r="J1457" s="483" t="s">
        <v>6014</v>
      </c>
      <c r="K1457" s="483" t="s">
        <v>6007</v>
      </c>
    </row>
    <row r="1458" spans="1:11" ht="15" x14ac:dyDescent="0.25">
      <c r="A1458" s="482">
        <v>11784</v>
      </c>
      <c r="B1458" s="483" t="s">
        <v>3024</v>
      </c>
      <c r="C1458" s="483" t="s">
        <v>3025</v>
      </c>
      <c r="D1458" s="483" t="s">
        <v>103</v>
      </c>
      <c r="E1458" s="483" t="s">
        <v>6175</v>
      </c>
      <c r="F1458" s="483" t="s">
        <v>5224</v>
      </c>
      <c r="G1458" s="483" t="s">
        <v>4759</v>
      </c>
      <c r="H1458" s="483" t="s">
        <v>4947</v>
      </c>
      <c r="I1458" s="483" t="s">
        <v>43</v>
      </c>
      <c r="J1458" s="483" t="s">
        <v>6014</v>
      </c>
      <c r="K1458" s="483" t="s">
        <v>6007</v>
      </c>
    </row>
    <row r="1459" spans="1:11" ht="15" x14ac:dyDescent="0.25">
      <c r="A1459" s="482">
        <v>11785</v>
      </c>
      <c r="B1459" s="483" t="s">
        <v>1685</v>
      </c>
      <c r="C1459" s="483" t="s">
        <v>233</v>
      </c>
      <c r="D1459" s="483" t="s">
        <v>747</v>
      </c>
      <c r="E1459" s="483" t="s">
        <v>6175</v>
      </c>
      <c r="F1459" s="483" t="s">
        <v>5224</v>
      </c>
      <c r="G1459" s="483" t="s">
        <v>3376</v>
      </c>
      <c r="H1459" s="483" t="s">
        <v>4962</v>
      </c>
      <c r="I1459" s="483" t="s">
        <v>258</v>
      </c>
      <c r="J1459" s="483" t="s">
        <v>6014</v>
      </c>
      <c r="K1459" s="483" t="s">
        <v>6010</v>
      </c>
    </row>
    <row r="1460" spans="1:11" ht="15" x14ac:dyDescent="0.25">
      <c r="A1460" s="482">
        <v>11786</v>
      </c>
      <c r="B1460" s="483" t="s">
        <v>2712</v>
      </c>
      <c r="C1460" s="483" t="s">
        <v>782</v>
      </c>
      <c r="D1460" s="483" t="s">
        <v>69</v>
      </c>
      <c r="E1460" s="483" t="s">
        <v>6176</v>
      </c>
      <c r="F1460" s="483" t="s">
        <v>5225</v>
      </c>
      <c r="G1460" s="483" t="s">
        <v>4759</v>
      </c>
      <c r="H1460" s="483" t="s">
        <v>4947</v>
      </c>
      <c r="I1460" s="483" t="s">
        <v>405</v>
      </c>
      <c r="J1460" s="483" t="s">
        <v>6008</v>
      </c>
      <c r="K1460" s="483" t="s">
        <v>6007</v>
      </c>
    </row>
    <row r="1461" spans="1:11" ht="15" x14ac:dyDescent="0.25">
      <c r="A1461" s="482">
        <v>11788</v>
      </c>
      <c r="B1461" s="483" t="s">
        <v>4038</v>
      </c>
      <c r="C1461" s="483" t="s">
        <v>4039</v>
      </c>
      <c r="D1461" s="483" t="s">
        <v>109</v>
      </c>
      <c r="E1461" s="483" t="s">
        <v>6177</v>
      </c>
      <c r="F1461" s="483" t="s">
        <v>5226</v>
      </c>
      <c r="G1461" s="483" t="s">
        <v>3376</v>
      </c>
      <c r="H1461" s="483" t="s">
        <v>110</v>
      </c>
      <c r="I1461" s="483" t="s">
        <v>110</v>
      </c>
      <c r="J1461" s="483" t="s">
        <v>6009</v>
      </c>
      <c r="K1461" s="483" t="s">
        <v>6010</v>
      </c>
    </row>
    <row r="1462" spans="1:11" ht="15" x14ac:dyDescent="0.25">
      <c r="A1462" s="482">
        <v>11791</v>
      </c>
      <c r="B1462" s="483" t="s">
        <v>2508</v>
      </c>
      <c r="C1462" s="483" t="s">
        <v>2274</v>
      </c>
      <c r="D1462" s="483" t="s">
        <v>103</v>
      </c>
      <c r="E1462" s="483" t="s">
        <v>6175</v>
      </c>
      <c r="F1462" s="483" t="s">
        <v>5224</v>
      </c>
      <c r="G1462" s="483" t="s">
        <v>4759</v>
      </c>
      <c r="H1462" s="483" t="s">
        <v>65</v>
      </c>
      <c r="I1462" s="483" t="s">
        <v>65</v>
      </c>
      <c r="J1462" s="483" t="s">
        <v>6014</v>
      </c>
      <c r="K1462" s="483" t="s">
        <v>6007</v>
      </c>
    </row>
    <row r="1463" spans="1:11" ht="15" x14ac:dyDescent="0.25">
      <c r="A1463" s="482">
        <v>11802</v>
      </c>
      <c r="B1463" s="483" t="s">
        <v>4040</v>
      </c>
      <c r="C1463" s="483" t="s">
        <v>4041</v>
      </c>
      <c r="D1463" s="483" t="s">
        <v>1074</v>
      </c>
      <c r="E1463" s="483" t="s">
        <v>6178</v>
      </c>
      <c r="F1463" s="483" t="s">
        <v>5227</v>
      </c>
      <c r="G1463" s="483" t="s">
        <v>4768</v>
      </c>
      <c r="H1463" s="483" t="s">
        <v>4946</v>
      </c>
      <c r="I1463" s="483" t="s">
        <v>5531</v>
      </c>
      <c r="J1463" s="483" t="s">
        <v>6009</v>
      </c>
      <c r="K1463" s="483" t="s">
        <v>416</v>
      </c>
    </row>
    <row r="1464" spans="1:11" ht="15" x14ac:dyDescent="0.25">
      <c r="A1464" s="482">
        <v>11803</v>
      </c>
      <c r="B1464" s="483" t="s">
        <v>2823</v>
      </c>
      <c r="C1464" s="483" t="s">
        <v>2824</v>
      </c>
      <c r="D1464" s="483" t="s">
        <v>103</v>
      </c>
      <c r="E1464" s="483" t="s">
        <v>6175</v>
      </c>
      <c r="F1464" s="483" t="s">
        <v>5224</v>
      </c>
      <c r="G1464" s="483" t="s">
        <v>4759</v>
      </c>
      <c r="H1464" s="483" t="s">
        <v>4947</v>
      </c>
      <c r="I1464" s="483" t="s">
        <v>84</v>
      </c>
      <c r="J1464" s="483" t="s">
        <v>6014</v>
      </c>
      <c r="K1464" s="483" t="s">
        <v>6007</v>
      </c>
    </row>
    <row r="1465" spans="1:11" ht="15" x14ac:dyDescent="0.25">
      <c r="A1465" s="482">
        <v>11804</v>
      </c>
      <c r="B1465" s="483" t="s">
        <v>1479</v>
      </c>
      <c r="C1465" s="483" t="s">
        <v>602</v>
      </c>
      <c r="D1465" s="483" t="s">
        <v>103</v>
      </c>
      <c r="E1465" s="483" t="s">
        <v>6175</v>
      </c>
      <c r="F1465" s="483" t="s">
        <v>5224</v>
      </c>
      <c r="G1465" s="483" t="s">
        <v>4759</v>
      </c>
      <c r="H1465" s="483" t="s">
        <v>4947</v>
      </c>
      <c r="I1465" s="483" t="s">
        <v>405</v>
      </c>
      <c r="J1465" s="483" t="s">
        <v>6014</v>
      </c>
      <c r="K1465" s="483" t="s">
        <v>6007</v>
      </c>
    </row>
    <row r="1466" spans="1:11" ht="15" x14ac:dyDescent="0.25">
      <c r="A1466" s="482">
        <v>11807</v>
      </c>
      <c r="B1466" s="483" t="s">
        <v>4042</v>
      </c>
      <c r="C1466" s="483" t="s">
        <v>4043</v>
      </c>
      <c r="D1466" s="483" t="s">
        <v>4850</v>
      </c>
      <c r="E1466" s="483" t="s">
        <v>6182</v>
      </c>
      <c r="F1466" s="483" t="s">
        <v>5231</v>
      </c>
      <c r="G1466" s="483" t="s">
        <v>4761</v>
      </c>
      <c r="H1466" s="483" t="s">
        <v>1689</v>
      </c>
      <c r="I1466" s="483" t="s">
        <v>4898</v>
      </c>
      <c r="J1466" s="483" t="s">
        <v>6016</v>
      </c>
      <c r="K1466" s="483" t="s">
        <v>6011</v>
      </c>
    </row>
    <row r="1467" spans="1:11" ht="15" x14ac:dyDescent="0.25">
      <c r="A1467" s="482">
        <v>11815</v>
      </c>
      <c r="B1467" s="483" t="s">
        <v>709</v>
      </c>
      <c r="C1467" s="483" t="s">
        <v>1811</v>
      </c>
      <c r="D1467" s="483" t="s">
        <v>1074</v>
      </c>
      <c r="E1467" s="483" t="s">
        <v>6178</v>
      </c>
      <c r="F1467" s="483" t="s">
        <v>5227</v>
      </c>
      <c r="G1467" s="483" t="s">
        <v>4765</v>
      </c>
      <c r="H1467" s="483" t="s">
        <v>913</v>
      </c>
      <c r="I1467" s="483" t="s">
        <v>3782</v>
      </c>
      <c r="J1467" s="483" t="s">
        <v>6009</v>
      </c>
      <c r="K1467" s="483" t="s">
        <v>706</v>
      </c>
    </row>
    <row r="1468" spans="1:11" ht="15" x14ac:dyDescent="0.25">
      <c r="A1468" s="482">
        <v>11818</v>
      </c>
      <c r="B1468" s="483" t="s">
        <v>2114</v>
      </c>
      <c r="C1468" s="483" t="s">
        <v>2115</v>
      </c>
      <c r="D1468" s="483" t="s">
        <v>2098</v>
      </c>
      <c r="E1468" s="483" t="s">
        <v>6175</v>
      </c>
      <c r="F1468" s="483" t="s">
        <v>5224</v>
      </c>
      <c r="G1468" s="483" t="s">
        <v>4759</v>
      </c>
      <c r="H1468" s="483" t="s">
        <v>4947</v>
      </c>
      <c r="I1468" s="483" t="s">
        <v>43</v>
      </c>
      <c r="J1468" s="483" t="s">
        <v>6014</v>
      </c>
      <c r="K1468" s="483" t="s">
        <v>6007</v>
      </c>
    </row>
    <row r="1469" spans="1:11" ht="15" x14ac:dyDescent="0.25">
      <c r="A1469" s="482">
        <v>11832</v>
      </c>
      <c r="B1469" s="483" t="s">
        <v>2530</v>
      </c>
      <c r="C1469" s="483" t="s">
        <v>4044</v>
      </c>
      <c r="D1469" s="483" t="s">
        <v>3615</v>
      </c>
      <c r="E1469" s="483" t="s">
        <v>6179</v>
      </c>
      <c r="F1469" s="483" t="s">
        <v>5228</v>
      </c>
      <c r="G1469" s="483" t="s">
        <v>4759</v>
      </c>
      <c r="H1469" s="483" t="s">
        <v>4953</v>
      </c>
      <c r="I1469" s="483" t="s">
        <v>5785</v>
      </c>
      <c r="J1469" s="483" t="s">
        <v>6016</v>
      </c>
      <c r="K1469" s="483" t="s">
        <v>6007</v>
      </c>
    </row>
    <row r="1470" spans="1:11" ht="15" x14ac:dyDescent="0.25">
      <c r="A1470" s="482">
        <v>11835</v>
      </c>
      <c r="B1470" s="483" t="s">
        <v>4045</v>
      </c>
      <c r="C1470" s="483" t="s">
        <v>4046</v>
      </c>
      <c r="D1470" s="483" t="s">
        <v>4850</v>
      </c>
      <c r="E1470" s="483" t="s">
        <v>6182</v>
      </c>
      <c r="F1470" s="483" t="s">
        <v>5231</v>
      </c>
      <c r="G1470" s="483" t="s">
        <v>4761</v>
      </c>
      <c r="H1470" s="483" t="s">
        <v>1689</v>
      </c>
      <c r="I1470" s="483" t="s">
        <v>5037</v>
      </c>
      <c r="J1470" s="483" t="s">
        <v>6016</v>
      </c>
      <c r="K1470" s="483" t="s">
        <v>6011</v>
      </c>
    </row>
    <row r="1471" spans="1:11" ht="15" x14ac:dyDescent="0.25">
      <c r="A1471" s="482">
        <v>11837</v>
      </c>
      <c r="B1471" s="483" t="s">
        <v>4047</v>
      </c>
      <c r="C1471" s="483" t="s">
        <v>277</v>
      </c>
      <c r="D1471" s="483" t="s">
        <v>103</v>
      </c>
      <c r="E1471" s="483" t="s">
        <v>6175</v>
      </c>
      <c r="F1471" s="483" t="s">
        <v>5224</v>
      </c>
      <c r="G1471" s="483" t="s">
        <v>3376</v>
      </c>
      <c r="H1471" s="483" t="s">
        <v>616</v>
      </c>
      <c r="I1471" s="483" t="s">
        <v>3489</v>
      </c>
      <c r="J1471" s="483" t="s">
        <v>6014</v>
      </c>
      <c r="K1471" s="483" t="s">
        <v>6010</v>
      </c>
    </row>
    <row r="1472" spans="1:11" ht="15" x14ac:dyDescent="0.25">
      <c r="A1472" s="482">
        <v>11843</v>
      </c>
      <c r="B1472" s="483" t="s">
        <v>1229</v>
      </c>
      <c r="C1472" s="483" t="s">
        <v>1230</v>
      </c>
      <c r="D1472" s="483" t="s">
        <v>103</v>
      </c>
      <c r="E1472" s="483" t="s">
        <v>6175</v>
      </c>
      <c r="F1472" s="483" t="s">
        <v>5224</v>
      </c>
      <c r="G1472" s="483" t="s">
        <v>3376</v>
      </c>
      <c r="H1472" s="483" t="s">
        <v>4950</v>
      </c>
      <c r="I1472" s="483" t="s">
        <v>183</v>
      </c>
      <c r="J1472" s="483" t="s">
        <v>6014</v>
      </c>
      <c r="K1472" s="483" t="s">
        <v>6010</v>
      </c>
    </row>
    <row r="1473" spans="1:11" ht="15" x14ac:dyDescent="0.25">
      <c r="A1473" s="482">
        <v>11845</v>
      </c>
      <c r="B1473" s="483" t="s">
        <v>4048</v>
      </c>
      <c r="C1473" s="483" t="s">
        <v>4049</v>
      </c>
      <c r="D1473" s="483" t="s">
        <v>3395</v>
      </c>
      <c r="E1473" s="483" t="s">
        <v>6181</v>
      </c>
      <c r="F1473" s="483" t="s">
        <v>5230</v>
      </c>
      <c r="G1473" s="483" t="s">
        <v>3376</v>
      </c>
      <c r="H1473" s="483" t="s">
        <v>209</v>
      </c>
      <c r="I1473" s="483" t="s">
        <v>209</v>
      </c>
      <c r="J1473" s="483" t="s">
        <v>6016</v>
      </c>
      <c r="K1473" s="483" t="s">
        <v>6010</v>
      </c>
    </row>
    <row r="1474" spans="1:11" ht="15" x14ac:dyDescent="0.25">
      <c r="A1474" s="482">
        <v>11850</v>
      </c>
      <c r="B1474" s="483" t="s">
        <v>1216</v>
      </c>
      <c r="C1474" s="483" t="s">
        <v>1217</v>
      </c>
      <c r="D1474" s="483" t="s">
        <v>3634</v>
      </c>
      <c r="E1474" s="483" t="s">
        <v>6176</v>
      </c>
      <c r="F1474" s="483" t="s">
        <v>5225</v>
      </c>
      <c r="G1474" s="483" t="s">
        <v>5265</v>
      </c>
      <c r="H1474" s="483" t="s">
        <v>4970</v>
      </c>
      <c r="I1474" s="483" t="s">
        <v>1614</v>
      </c>
      <c r="J1474" s="483" t="s">
        <v>6008</v>
      </c>
      <c r="K1474" s="483" t="s">
        <v>6017</v>
      </c>
    </row>
    <row r="1475" spans="1:11" ht="15" x14ac:dyDescent="0.25">
      <c r="A1475" s="482">
        <v>11851</v>
      </c>
      <c r="B1475" s="483" t="s">
        <v>2246</v>
      </c>
      <c r="C1475" s="483" t="s">
        <v>1698</v>
      </c>
      <c r="D1475" s="483" t="s">
        <v>3634</v>
      </c>
      <c r="E1475" s="483" t="s">
        <v>6176</v>
      </c>
      <c r="F1475" s="483" t="s">
        <v>5225</v>
      </c>
      <c r="G1475" s="483" t="s">
        <v>5265</v>
      </c>
      <c r="H1475" s="483" t="s">
        <v>274</v>
      </c>
      <c r="I1475" s="483" t="s">
        <v>274</v>
      </c>
      <c r="J1475" s="483" t="s">
        <v>6008</v>
      </c>
      <c r="K1475" s="483" t="s">
        <v>6017</v>
      </c>
    </row>
    <row r="1476" spans="1:11" ht="15" x14ac:dyDescent="0.25">
      <c r="A1476" s="482">
        <v>11855</v>
      </c>
      <c r="B1476" s="483" t="s">
        <v>2202</v>
      </c>
      <c r="C1476" s="483" t="s">
        <v>4050</v>
      </c>
      <c r="D1476" s="483" t="s">
        <v>103</v>
      </c>
      <c r="E1476" s="483" t="s">
        <v>6175</v>
      </c>
      <c r="F1476" s="483" t="s">
        <v>5224</v>
      </c>
      <c r="G1476" s="483" t="s">
        <v>4759</v>
      </c>
      <c r="H1476" s="483" t="s">
        <v>4947</v>
      </c>
      <c r="I1476" s="483" t="s">
        <v>3403</v>
      </c>
      <c r="J1476" s="483" t="s">
        <v>6014</v>
      </c>
      <c r="K1476" s="483" t="s">
        <v>6007</v>
      </c>
    </row>
    <row r="1477" spans="1:11" ht="15" x14ac:dyDescent="0.25">
      <c r="A1477" s="482">
        <v>11857</v>
      </c>
      <c r="B1477" s="483" t="s">
        <v>4051</v>
      </c>
      <c r="C1477" s="483" t="s">
        <v>4052</v>
      </c>
      <c r="D1477" s="483" t="s">
        <v>4850</v>
      </c>
      <c r="E1477" s="483" t="s">
        <v>6182</v>
      </c>
      <c r="F1477" s="483" t="s">
        <v>5231</v>
      </c>
      <c r="G1477" s="483" t="s">
        <v>4761</v>
      </c>
      <c r="H1477" s="483" t="s">
        <v>1689</v>
      </c>
      <c r="I1477" s="483" t="s">
        <v>4888</v>
      </c>
      <c r="J1477" s="483" t="s">
        <v>6016</v>
      </c>
      <c r="K1477" s="483" t="s">
        <v>6011</v>
      </c>
    </row>
    <row r="1478" spans="1:11" ht="15" x14ac:dyDescent="0.25">
      <c r="A1478" s="482">
        <v>11859</v>
      </c>
      <c r="B1478" s="483" t="s">
        <v>4053</v>
      </c>
      <c r="C1478" s="483" t="s">
        <v>597</v>
      </c>
      <c r="D1478" s="483" t="s">
        <v>1074</v>
      </c>
      <c r="E1478" s="483" t="s">
        <v>6178</v>
      </c>
      <c r="F1478" s="483" t="s">
        <v>5227</v>
      </c>
      <c r="G1478" s="483" t="s">
        <v>4768</v>
      </c>
      <c r="H1478" s="483" t="s">
        <v>4946</v>
      </c>
      <c r="I1478" s="483" t="s">
        <v>3641</v>
      </c>
      <c r="J1478" s="483" t="s">
        <v>6009</v>
      </c>
      <c r="K1478" s="483" t="s">
        <v>416</v>
      </c>
    </row>
    <row r="1479" spans="1:11" ht="15" x14ac:dyDescent="0.25">
      <c r="A1479" s="482">
        <v>11869</v>
      </c>
      <c r="B1479" s="483" t="s">
        <v>1056</v>
      </c>
      <c r="C1479" s="483" t="s">
        <v>1057</v>
      </c>
      <c r="D1479" s="483" t="s">
        <v>64</v>
      </c>
      <c r="E1479" s="483" t="s">
        <v>6174</v>
      </c>
      <c r="F1479" s="483" t="s">
        <v>5223</v>
      </c>
      <c r="G1479" s="483" t="s">
        <v>3376</v>
      </c>
      <c r="H1479" s="483" t="s">
        <v>4959</v>
      </c>
      <c r="I1479" s="483" t="s">
        <v>3425</v>
      </c>
      <c r="J1479" s="483" t="s">
        <v>6005</v>
      </c>
      <c r="K1479" s="483" t="s">
        <v>6010</v>
      </c>
    </row>
    <row r="1480" spans="1:11" ht="15" x14ac:dyDescent="0.25">
      <c r="A1480" s="482">
        <v>11872</v>
      </c>
      <c r="B1480" s="483" t="s">
        <v>5925</v>
      </c>
      <c r="C1480" s="483" t="s">
        <v>1694</v>
      </c>
      <c r="D1480" s="483" t="s">
        <v>2416</v>
      </c>
      <c r="E1480" s="483" t="s">
        <v>6174</v>
      </c>
      <c r="F1480" s="483" t="s">
        <v>5223</v>
      </c>
      <c r="G1480" s="483" t="s">
        <v>4768</v>
      </c>
      <c r="H1480" s="483" t="s">
        <v>4946</v>
      </c>
      <c r="I1480" s="483" t="s">
        <v>3641</v>
      </c>
      <c r="J1480" s="483" t="s">
        <v>6005</v>
      </c>
      <c r="K1480" s="483" t="s">
        <v>416</v>
      </c>
    </row>
    <row r="1481" spans="1:11" ht="15" x14ac:dyDescent="0.25">
      <c r="A1481" s="482">
        <v>11873</v>
      </c>
      <c r="B1481" s="483" t="s">
        <v>1013</v>
      </c>
      <c r="C1481" s="483" t="s">
        <v>420</v>
      </c>
      <c r="D1481" s="483" t="s">
        <v>972</v>
      </c>
      <c r="E1481" s="483" t="s">
        <v>6174</v>
      </c>
      <c r="F1481" s="483" t="s">
        <v>5223</v>
      </c>
      <c r="G1481" s="483" t="s">
        <v>3376</v>
      </c>
      <c r="H1481" s="483" t="s">
        <v>4959</v>
      </c>
      <c r="I1481" s="483" t="s">
        <v>3425</v>
      </c>
      <c r="J1481" s="483" t="s">
        <v>6005</v>
      </c>
      <c r="K1481" s="483" t="s">
        <v>6010</v>
      </c>
    </row>
    <row r="1482" spans="1:11" ht="15" x14ac:dyDescent="0.25">
      <c r="A1482" s="482">
        <v>11874</v>
      </c>
      <c r="B1482" s="483" t="s">
        <v>58</v>
      </c>
      <c r="C1482" s="483" t="s">
        <v>4054</v>
      </c>
      <c r="D1482" s="483" t="s">
        <v>103</v>
      </c>
      <c r="E1482" s="483" t="s">
        <v>6175</v>
      </c>
      <c r="F1482" s="483" t="s">
        <v>5224</v>
      </c>
      <c r="G1482" s="483" t="s">
        <v>4761</v>
      </c>
      <c r="H1482" s="483" t="s">
        <v>4961</v>
      </c>
      <c r="I1482" s="483" t="s">
        <v>6431</v>
      </c>
      <c r="J1482" s="483" t="s">
        <v>6014</v>
      </c>
      <c r="K1482" s="483" t="s">
        <v>6011</v>
      </c>
    </row>
    <row r="1483" spans="1:11" ht="15" x14ac:dyDescent="0.25">
      <c r="A1483" s="482">
        <v>11878</v>
      </c>
      <c r="B1483" s="483" t="s">
        <v>723</v>
      </c>
      <c r="C1483" s="483" t="s">
        <v>724</v>
      </c>
      <c r="D1483" s="483" t="s">
        <v>69</v>
      </c>
      <c r="E1483" s="483" t="s">
        <v>6176</v>
      </c>
      <c r="F1483" s="483" t="s">
        <v>5225</v>
      </c>
      <c r="G1483" s="483" t="s">
        <v>4759</v>
      </c>
      <c r="H1483" s="483" t="s">
        <v>4947</v>
      </c>
      <c r="I1483" s="483" t="s">
        <v>836</v>
      </c>
      <c r="J1483" s="483" t="s">
        <v>6008</v>
      </c>
      <c r="K1483" s="483" t="s">
        <v>6007</v>
      </c>
    </row>
    <row r="1484" spans="1:11" ht="15" x14ac:dyDescent="0.25">
      <c r="A1484" s="482">
        <v>11881</v>
      </c>
      <c r="B1484" s="483" t="s">
        <v>1690</v>
      </c>
      <c r="C1484" s="483" t="s">
        <v>1691</v>
      </c>
      <c r="D1484" s="483" t="s">
        <v>69</v>
      </c>
      <c r="E1484" s="483" t="s">
        <v>6176</v>
      </c>
      <c r="F1484" s="483" t="s">
        <v>5225</v>
      </c>
      <c r="G1484" s="483" t="s">
        <v>4759</v>
      </c>
      <c r="H1484" s="483" t="s">
        <v>4947</v>
      </c>
      <c r="I1484" s="483" t="s">
        <v>61</v>
      </c>
      <c r="J1484" s="483" t="s">
        <v>6008</v>
      </c>
      <c r="K1484" s="483" t="s">
        <v>6007</v>
      </c>
    </row>
    <row r="1485" spans="1:11" ht="15" x14ac:dyDescent="0.25">
      <c r="A1485" s="482">
        <v>11883</v>
      </c>
      <c r="B1485" s="483" t="s">
        <v>2135</v>
      </c>
      <c r="C1485" s="483" t="s">
        <v>2136</v>
      </c>
      <c r="D1485" s="483" t="s">
        <v>69</v>
      </c>
      <c r="E1485" s="483" t="s">
        <v>6176</v>
      </c>
      <c r="F1485" s="483" t="s">
        <v>5225</v>
      </c>
      <c r="G1485" s="483" t="s">
        <v>4759</v>
      </c>
      <c r="H1485" s="483" t="s">
        <v>4947</v>
      </c>
      <c r="I1485" s="483" t="s">
        <v>405</v>
      </c>
      <c r="J1485" s="483" t="s">
        <v>6008</v>
      </c>
      <c r="K1485" s="483" t="s">
        <v>6007</v>
      </c>
    </row>
    <row r="1486" spans="1:11" ht="15" x14ac:dyDescent="0.25">
      <c r="A1486" s="482">
        <v>11891</v>
      </c>
      <c r="B1486" s="483" t="s">
        <v>4055</v>
      </c>
      <c r="C1486" s="483" t="s">
        <v>1628</v>
      </c>
      <c r="D1486" s="483" t="s">
        <v>4874</v>
      </c>
      <c r="E1486" s="483" t="s">
        <v>6174</v>
      </c>
      <c r="F1486" s="483" t="s">
        <v>5223</v>
      </c>
      <c r="G1486" s="483" t="s">
        <v>5264</v>
      </c>
      <c r="H1486" s="483" t="s">
        <v>965</v>
      </c>
      <c r="I1486" s="483" t="s">
        <v>965</v>
      </c>
      <c r="J1486" s="483" t="s">
        <v>6005</v>
      </c>
      <c r="K1486" s="483" t="s">
        <v>6018</v>
      </c>
    </row>
    <row r="1487" spans="1:11" ht="15" x14ac:dyDescent="0.25">
      <c r="A1487" s="482">
        <v>11899</v>
      </c>
      <c r="B1487" s="483" t="s">
        <v>805</v>
      </c>
      <c r="C1487" s="483" t="s">
        <v>806</v>
      </c>
      <c r="D1487" s="483" t="s">
        <v>109</v>
      </c>
      <c r="E1487" s="483" t="s">
        <v>6177</v>
      </c>
      <c r="F1487" s="483" t="s">
        <v>5226</v>
      </c>
      <c r="G1487" s="483" t="s">
        <v>3376</v>
      </c>
      <c r="H1487" s="483" t="s">
        <v>110</v>
      </c>
      <c r="I1487" s="483" t="s">
        <v>110</v>
      </c>
      <c r="J1487" s="483" t="s">
        <v>6009</v>
      </c>
      <c r="K1487" s="483" t="s">
        <v>6010</v>
      </c>
    </row>
    <row r="1488" spans="1:11" ht="15" x14ac:dyDescent="0.25">
      <c r="A1488" s="482">
        <v>11904</v>
      </c>
      <c r="B1488" s="483" t="s">
        <v>2731</v>
      </c>
      <c r="C1488" s="483" t="s">
        <v>2732</v>
      </c>
      <c r="D1488" s="483" t="s">
        <v>342</v>
      </c>
      <c r="E1488" s="483" t="s">
        <v>6177</v>
      </c>
      <c r="F1488" s="483" t="s">
        <v>5226</v>
      </c>
      <c r="G1488" s="483" t="s">
        <v>3376</v>
      </c>
      <c r="H1488" s="483" t="s">
        <v>4973</v>
      </c>
      <c r="I1488" s="483" t="s">
        <v>171</v>
      </c>
      <c r="J1488" s="483" t="s">
        <v>6009</v>
      </c>
      <c r="K1488" s="483" t="s">
        <v>6010</v>
      </c>
    </row>
    <row r="1489" spans="1:11" ht="15" x14ac:dyDescent="0.25">
      <c r="A1489" s="482">
        <v>11909</v>
      </c>
      <c r="B1489" s="483" t="s">
        <v>4056</v>
      </c>
      <c r="C1489" s="483" t="s">
        <v>499</v>
      </c>
      <c r="D1489" s="483" t="s">
        <v>64</v>
      </c>
      <c r="E1489" s="483" t="s">
        <v>6174</v>
      </c>
      <c r="F1489" s="483" t="s">
        <v>5223</v>
      </c>
      <c r="G1489" s="483" t="s">
        <v>3376</v>
      </c>
      <c r="H1489" s="483" t="s">
        <v>4959</v>
      </c>
      <c r="I1489" s="483" t="s">
        <v>3425</v>
      </c>
      <c r="J1489" s="483" t="s">
        <v>6005</v>
      </c>
      <c r="K1489" s="483" t="s">
        <v>6010</v>
      </c>
    </row>
    <row r="1490" spans="1:11" ht="15" x14ac:dyDescent="0.25">
      <c r="A1490" s="482">
        <v>11912</v>
      </c>
      <c r="B1490" s="483" t="s">
        <v>2716</v>
      </c>
      <c r="C1490" s="483" t="s">
        <v>592</v>
      </c>
      <c r="D1490" s="483" t="s">
        <v>570</v>
      </c>
      <c r="E1490" s="483" t="s">
        <v>6177</v>
      </c>
      <c r="F1490" s="483" t="s">
        <v>5226</v>
      </c>
      <c r="G1490" s="483" t="s">
        <v>3376</v>
      </c>
      <c r="H1490" s="483" t="s">
        <v>4949</v>
      </c>
      <c r="I1490" s="483" t="s">
        <v>3564</v>
      </c>
      <c r="J1490" s="483" t="s">
        <v>6009</v>
      </c>
      <c r="K1490" s="483" t="s">
        <v>6010</v>
      </c>
    </row>
    <row r="1491" spans="1:11" ht="15" x14ac:dyDescent="0.25">
      <c r="A1491" s="482">
        <v>11913</v>
      </c>
      <c r="B1491" s="483" t="s">
        <v>2344</v>
      </c>
      <c r="C1491" s="483" t="s">
        <v>276</v>
      </c>
      <c r="D1491" s="483" t="s">
        <v>517</v>
      </c>
      <c r="E1491" s="483" t="s">
        <v>6174</v>
      </c>
      <c r="F1491" s="483" t="s">
        <v>5223</v>
      </c>
      <c r="G1491" s="483" t="s">
        <v>3376</v>
      </c>
      <c r="H1491" s="483" t="s">
        <v>4970</v>
      </c>
      <c r="I1491" s="483" t="s">
        <v>339</v>
      </c>
      <c r="J1491" s="483" t="s">
        <v>6005</v>
      </c>
      <c r="K1491" s="483" t="s">
        <v>6010</v>
      </c>
    </row>
    <row r="1492" spans="1:11" ht="15" x14ac:dyDescent="0.25">
      <c r="A1492" s="482">
        <v>11915</v>
      </c>
      <c r="B1492" s="483" t="s">
        <v>5926</v>
      </c>
      <c r="C1492" s="483" t="s">
        <v>368</v>
      </c>
      <c r="D1492" s="483" t="s">
        <v>972</v>
      </c>
      <c r="E1492" s="483" t="s">
        <v>6174</v>
      </c>
      <c r="F1492" s="483" t="s">
        <v>5223</v>
      </c>
      <c r="G1492" s="483" t="s">
        <v>3376</v>
      </c>
      <c r="H1492" s="483" t="s">
        <v>4962</v>
      </c>
      <c r="I1492" s="483" t="s">
        <v>258</v>
      </c>
      <c r="J1492" s="483" t="s">
        <v>6005</v>
      </c>
      <c r="K1492" s="483" t="s">
        <v>6010</v>
      </c>
    </row>
    <row r="1493" spans="1:11" ht="15" x14ac:dyDescent="0.25">
      <c r="A1493" s="482">
        <v>11917</v>
      </c>
      <c r="B1493" s="483" t="s">
        <v>1340</v>
      </c>
      <c r="C1493" s="483" t="s">
        <v>1341</v>
      </c>
      <c r="D1493" s="483" t="s">
        <v>64</v>
      </c>
      <c r="E1493" s="483" t="s">
        <v>6174</v>
      </c>
      <c r="F1493" s="483" t="s">
        <v>5223</v>
      </c>
      <c r="G1493" s="483" t="s">
        <v>4766</v>
      </c>
      <c r="H1493" s="483" t="s">
        <v>4959</v>
      </c>
      <c r="I1493" s="483" t="s">
        <v>3526</v>
      </c>
      <c r="J1493" s="483" t="s">
        <v>6005</v>
      </c>
      <c r="K1493" s="483" t="s">
        <v>4766</v>
      </c>
    </row>
    <row r="1494" spans="1:11" ht="15" x14ac:dyDescent="0.25">
      <c r="A1494" s="482">
        <v>11922</v>
      </c>
      <c r="B1494" s="483" t="s">
        <v>1034</v>
      </c>
      <c r="C1494" s="483" t="s">
        <v>4057</v>
      </c>
      <c r="D1494" s="483" t="s">
        <v>103</v>
      </c>
      <c r="E1494" s="483" t="s">
        <v>6175</v>
      </c>
      <c r="F1494" s="483" t="s">
        <v>5224</v>
      </c>
      <c r="G1494" s="483" t="s">
        <v>4759</v>
      </c>
      <c r="H1494" s="483" t="s">
        <v>4947</v>
      </c>
      <c r="I1494" s="483" t="s">
        <v>43</v>
      </c>
      <c r="J1494" s="483" t="s">
        <v>6014</v>
      </c>
      <c r="K1494" s="483" t="s">
        <v>6007</v>
      </c>
    </row>
    <row r="1495" spans="1:11" ht="15" x14ac:dyDescent="0.25">
      <c r="A1495" s="482">
        <v>11924</v>
      </c>
      <c r="B1495" s="483" t="s">
        <v>1654</v>
      </c>
      <c r="C1495" s="483" t="s">
        <v>1655</v>
      </c>
      <c r="D1495" s="483" t="s">
        <v>54</v>
      </c>
      <c r="E1495" s="483" t="s">
        <v>6176</v>
      </c>
      <c r="F1495" s="483" t="s">
        <v>5225</v>
      </c>
      <c r="G1495" s="483" t="s">
        <v>5265</v>
      </c>
      <c r="H1495" s="483" t="s">
        <v>4956</v>
      </c>
      <c r="I1495" s="483" t="s">
        <v>55</v>
      </c>
      <c r="J1495" s="483" t="s">
        <v>6008</v>
      </c>
      <c r="K1495" s="483" t="s">
        <v>6017</v>
      </c>
    </row>
    <row r="1496" spans="1:11" ht="15" x14ac:dyDescent="0.25">
      <c r="A1496" s="482">
        <v>11928</v>
      </c>
      <c r="B1496" s="483" t="s">
        <v>2673</v>
      </c>
      <c r="C1496" s="483" t="s">
        <v>4058</v>
      </c>
      <c r="D1496" s="483" t="s">
        <v>69</v>
      </c>
      <c r="E1496" s="483" t="s">
        <v>6176</v>
      </c>
      <c r="F1496" s="483" t="s">
        <v>5225</v>
      </c>
      <c r="G1496" s="483" t="s">
        <v>4759</v>
      </c>
      <c r="H1496" s="483" t="s">
        <v>4947</v>
      </c>
      <c r="I1496" s="483" t="s">
        <v>3373</v>
      </c>
      <c r="J1496" s="483" t="s">
        <v>6008</v>
      </c>
      <c r="K1496" s="483" t="s">
        <v>6007</v>
      </c>
    </row>
    <row r="1497" spans="1:11" ht="15" x14ac:dyDescent="0.25">
      <c r="A1497" s="482">
        <v>11934</v>
      </c>
      <c r="B1497" s="483" t="s">
        <v>1495</v>
      </c>
      <c r="C1497" s="483" t="s">
        <v>602</v>
      </c>
      <c r="D1497" s="483" t="s">
        <v>3390</v>
      </c>
      <c r="E1497" s="483" t="s">
        <v>6175</v>
      </c>
      <c r="F1497" s="483" t="s">
        <v>5224</v>
      </c>
      <c r="G1497" s="483" t="s">
        <v>3376</v>
      </c>
      <c r="H1497" s="483" t="s">
        <v>4955</v>
      </c>
      <c r="I1497" s="483" t="s">
        <v>3391</v>
      </c>
      <c r="J1497" s="483" t="s">
        <v>6014</v>
      </c>
      <c r="K1497" s="483" t="s">
        <v>6010</v>
      </c>
    </row>
    <row r="1498" spans="1:11" ht="15" x14ac:dyDescent="0.25">
      <c r="A1498" s="482">
        <v>11935</v>
      </c>
      <c r="B1498" s="483" t="s">
        <v>3193</v>
      </c>
      <c r="C1498" s="483" t="s">
        <v>3194</v>
      </c>
      <c r="D1498" s="483" t="s">
        <v>972</v>
      </c>
      <c r="E1498" s="483" t="s">
        <v>6174</v>
      </c>
      <c r="F1498" s="483" t="s">
        <v>5223</v>
      </c>
      <c r="G1498" s="483" t="s">
        <v>4765</v>
      </c>
      <c r="H1498" s="483" t="s">
        <v>913</v>
      </c>
      <c r="I1498" s="483" t="s">
        <v>3643</v>
      </c>
      <c r="J1498" s="483" t="s">
        <v>6005</v>
      </c>
      <c r="K1498" s="483" t="s">
        <v>706</v>
      </c>
    </row>
    <row r="1499" spans="1:11" ht="15" x14ac:dyDescent="0.25">
      <c r="A1499" s="482">
        <v>11937</v>
      </c>
      <c r="B1499" s="483" t="s">
        <v>3071</v>
      </c>
      <c r="C1499" s="483" t="s">
        <v>510</v>
      </c>
      <c r="D1499" s="483" t="s">
        <v>972</v>
      </c>
      <c r="E1499" s="483" t="s">
        <v>6174</v>
      </c>
      <c r="F1499" s="483" t="s">
        <v>5223</v>
      </c>
      <c r="G1499" s="483" t="s">
        <v>4765</v>
      </c>
      <c r="H1499" s="483" t="s">
        <v>913</v>
      </c>
      <c r="I1499" s="483" t="s">
        <v>3643</v>
      </c>
      <c r="J1499" s="483" t="s">
        <v>6005</v>
      </c>
      <c r="K1499" s="483" t="s">
        <v>706</v>
      </c>
    </row>
    <row r="1500" spans="1:11" ht="15" x14ac:dyDescent="0.25">
      <c r="A1500" s="482">
        <v>11938</v>
      </c>
      <c r="B1500" s="483" t="s">
        <v>4059</v>
      </c>
      <c r="C1500" s="483" t="s">
        <v>368</v>
      </c>
      <c r="D1500" s="483" t="s">
        <v>4901</v>
      </c>
      <c r="E1500" s="483" t="s">
        <v>6178</v>
      </c>
      <c r="F1500" s="483" t="s">
        <v>5227</v>
      </c>
      <c r="G1500" s="483" t="s">
        <v>4761</v>
      </c>
      <c r="H1500" s="483" t="s">
        <v>1689</v>
      </c>
      <c r="I1500" s="483" t="s">
        <v>3408</v>
      </c>
      <c r="J1500" s="483" t="s">
        <v>6016</v>
      </c>
      <c r="K1500" s="483" t="s">
        <v>6011</v>
      </c>
    </row>
    <row r="1501" spans="1:11" ht="15" x14ac:dyDescent="0.25">
      <c r="A1501" s="482">
        <v>11942</v>
      </c>
      <c r="B1501" s="483" t="s">
        <v>840</v>
      </c>
      <c r="C1501" s="483" t="s">
        <v>841</v>
      </c>
      <c r="D1501" s="483" t="s">
        <v>69</v>
      </c>
      <c r="E1501" s="483" t="s">
        <v>6176</v>
      </c>
      <c r="F1501" s="483" t="s">
        <v>5225</v>
      </c>
      <c r="G1501" s="483" t="s">
        <v>4759</v>
      </c>
      <c r="H1501" s="483" t="s">
        <v>4947</v>
      </c>
      <c r="I1501" s="483" t="s">
        <v>3373</v>
      </c>
      <c r="J1501" s="483" t="s">
        <v>6008</v>
      </c>
      <c r="K1501" s="483" t="s">
        <v>6007</v>
      </c>
    </row>
    <row r="1502" spans="1:11" ht="15" x14ac:dyDescent="0.25">
      <c r="A1502" s="482">
        <v>11946</v>
      </c>
      <c r="B1502" s="483" t="s">
        <v>538</v>
      </c>
      <c r="C1502" s="483" t="s">
        <v>539</v>
      </c>
      <c r="D1502" s="483" t="s">
        <v>3390</v>
      </c>
      <c r="E1502" s="483" t="s">
        <v>6175</v>
      </c>
      <c r="F1502" s="483" t="s">
        <v>5224</v>
      </c>
      <c r="G1502" s="483" t="s">
        <v>3376</v>
      </c>
      <c r="H1502" s="483" t="s">
        <v>4955</v>
      </c>
      <c r="I1502" s="483" t="s">
        <v>3391</v>
      </c>
      <c r="J1502" s="483" t="s">
        <v>6014</v>
      </c>
      <c r="K1502" s="483" t="s">
        <v>6010</v>
      </c>
    </row>
    <row r="1503" spans="1:11" ht="15" x14ac:dyDescent="0.25">
      <c r="A1503" s="482">
        <v>11948</v>
      </c>
      <c r="B1503" s="483" t="s">
        <v>428</v>
      </c>
      <c r="C1503" s="483" t="s">
        <v>2300</v>
      </c>
      <c r="D1503" s="483" t="s">
        <v>54</v>
      </c>
      <c r="E1503" s="483" t="s">
        <v>6176</v>
      </c>
      <c r="F1503" s="483" t="s">
        <v>5225</v>
      </c>
      <c r="G1503" s="483" t="s">
        <v>5265</v>
      </c>
      <c r="H1503" s="483" t="s">
        <v>4956</v>
      </c>
      <c r="I1503" s="483" t="s">
        <v>55</v>
      </c>
      <c r="J1503" s="483" t="s">
        <v>6008</v>
      </c>
      <c r="K1503" s="483" t="s">
        <v>6017</v>
      </c>
    </row>
    <row r="1504" spans="1:11" ht="15" x14ac:dyDescent="0.25">
      <c r="A1504" s="482">
        <v>11951</v>
      </c>
      <c r="B1504" s="483" t="s">
        <v>1325</v>
      </c>
      <c r="C1504" s="483" t="s">
        <v>5927</v>
      </c>
      <c r="D1504" s="483" t="s">
        <v>103</v>
      </c>
      <c r="E1504" s="483" t="s">
        <v>6175</v>
      </c>
      <c r="F1504" s="483" t="s">
        <v>5224</v>
      </c>
      <c r="G1504" s="483" t="s">
        <v>4759</v>
      </c>
      <c r="H1504" s="483" t="s">
        <v>4947</v>
      </c>
      <c r="I1504" s="483" t="s">
        <v>61</v>
      </c>
      <c r="J1504" s="483" t="s">
        <v>6014</v>
      </c>
      <c r="K1504" s="483" t="s">
        <v>6007</v>
      </c>
    </row>
    <row r="1505" spans="1:11" ht="15" x14ac:dyDescent="0.25">
      <c r="A1505" s="482">
        <v>11953</v>
      </c>
      <c r="B1505" s="483" t="s">
        <v>2051</v>
      </c>
      <c r="C1505" s="483" t="s">
        <v>2052</v>
      </c>
      <c r="D1505" s="483" t="s">
        <v>103</v>
      </c>
      <c r="E1505" s="483" t="s">
        <v>6175</v>
      </c>
      <c r="F1505" s="483" t="s">
        <v>5224</v>
      </c>
      <c r="G1505" s="483" t="s">
        <v>3376</v>
      </c>
      <c r="H1505" s="483" t="s">
        <v>4955</v>
      </c>
      <c r="I1505" s="483" t="s">
        <v>152</v>
      </c>
      <c r="J1505" s="483" t="s">
        <v>6014</v>
      </c>
      <c r="K1505" s="483" t="s">
        <v>6010</v>
      </c>
    </row>
    <row r="1506" spans="1:11" ht="15" x14ac:dyDescent="0.25">
      <c r="A1506" s="482">
        <v>11959</v>
      </c>
      <c r="B1506" s="483" t="s">
        <v>4061</v>
      </c>
      <c r="C1506" s="483" t="s">
        <v>2264</v>
      </c>
      <c r="D1506" s="483" t="s">
        <v>1028</v>
      </c>
      <c r="E1506" s="483" t="s">
        <v>6178</v>
      </c>
      <c r="F1506" s="483" t="s">
        <v>5227</v>
      </c>
      <c r="G1506" s="483" t="s">
        <v>4761</v>
      </c>
      <c r="H1506" s="483" t="s">
        <v>1689</v>
      </c>
      <c r="I1506" s="483" t="s">
        <v>3408</v>
      </c>
      <c r="J1506" s="483" t="s">
        <v>6016</v>
      </c>
      <c r="K1506" s="483" t="s">
        <v>6011</v>
      </c>
    </row>
    <row r="1507" spans="1:11" ht="15" x14ac:dyDescent="0.25">
      <c r="A1507" s="482">
        <v>11964</v>
      </c>
      <c r="B1507" s="483" t="s">
        <v>4062</v>
      </c>
      <c r="C1507" s="483" t="s">
        <v>4063</v>
      </c>
      <c r="D1507" s="483" t="s">
        <v>3907</v>
      </c>
      <c r="E1507" s="483" t="s">
        <v>6182</v>
      </c>
      <c r="F1507" s="483" t="s">
        <v>5231</v>
      </c>
      <c r="G1507" s="483" t="s">
        <v>4761</v>
      </c>
      <c r="H1507" s="483" t="s">
        <v>1689</v>
      </c>
      <c r="I1507" s="483" t="s">
        <v>6321</v>
      </c>
      <c r="J1507" s="483" t="s">
        <v>6016</v>
      </c>
      <c r="K1507" s="483" t="s">
        <v>6011</v>
      </c>
    </row>
    <row r="1508" spans="1:11" ht="15" x14ac:dyDescent="0.25">
      <c r="A1508" s="482">
        <v>11968</v>
      </c>
      <c r="B1508" s="483" t="s">
        <v>2344</v>
      </c>
      <c r="C1508" s="483" t="s">
        <v>458</v>
      </c>
      <c r="D1508" s="483" t="s">
        <v>103</v>
      </c>
      <c r="E1508" s="483" t="s">
        <v>6175</v>
      </c>
      <c r="F1508" s="483" t="s">
        <v>5224</v>
      </c>
      <c r="G1508" s="483" t="s">
        <v>4759</v>
      </c>
      <c r="H1508" s="483" t="s">
        <v>4947</v>
      </c>
      <c r="I1508" s="483" t="s">
        <v>61</v>
      </c>
      <c r="J1508" s="483" t="s">
        <v>6014</v>
      </c>
      <c r="K1508" s="483" t="s">
        <v>6007</v>
      </c>
    </row>
    <row r="1509" spans="1:11" ht="15" x14ac:dyDescent="0.25">
      <c r="A1509" s="482">
        <v>11970</v>
      </c>
      <c r="B1509" s="483" t="s">
        <v>509</v>
      </c>
      <c r="C1509" s="483" t="s">
        <v>510</v>
      </c>
      <c r="D1509" s="483" t="s">
        <v>2416</v>
      </c>
      <c r="E1509" s="483" t="s">
        <v>6174</v>
      </c>
      <c r="F1509" s="483" t="s">
        <v>5223</v>
      </c>
      <c r="G1509" s="483" t="s">
        <v>4766</v>
      </c>
      <c r="H1509" s="483" t="s">
        <v>4959</v>
      </c>
      <c r="I1509" s="483" t="s">
        <v>203</v>
      </c>
      <c r="J1509" s="483" t="s">
        <v>6005</v>
      </c>
      <c r="K1509" s="483" t="s">
        <v>4766</v>
      </c>
    </row>
    <row r="1510" spans="1:11" ht="15" x14ac:dyDescent="0.25">
      <c r="A1510" s="482">
        <v>11973</v>
      </c>
      <c r="B1510" s="483" t="s">
        <v>4065</v>
      </c>
      <c r="C1510" s="483" t="s">
        <v>4066</v>
      </c>
      <c r="D1510" s="483" t="s">
        <v>69</v>
      </c>
      <c r="E1510" s="483" t="s">
        <v>6176</v>
      </c>
      <c r="F1510" s="483" t="s">
        <v>5225</v>
      </c>
      <c r="G1510" s="483" t="s">
        <v>4759</v>
      </c>
      <c r="H1510" s="483" t="s">
        <v>4947</v>
      </c>
      <c r="I1510" s="483" t="s">
        <v>84</v>
      </c>
      <c r="J1510" s="483" t="s">
        <v>6008</v>
      </c>
      <c r="K1510" s="483" t="s">
        <v>6007</v>
      </c>
    </row>
    <row r="1511" spans="1:11" ht="15" x14ac:dyDescent="0.25">
      <c r="A1511" s="482">
        <v>11982</v>
      </c>
      <c r="B1511" s="483" t="s">
        <v>2000</v>
      </c>
      <c r="C1511" s="483" t="s">
        <v>2001</v>
      </c>
      <c r="D1511" s="483" t="s">
        <v>69</v>
      </c>
      <c r="E1511" s="483" t="s">
        <v>6176</v>
      </c>
      <c r="F1511" s="483" t="s">
        <v>5225</v>
      </c>
      <c r="G1511" s="483" t="s">
        <v>4759</v>
      </c>
      <c r="H1511" s="483" t="s">
        <v>4947</v>
      </c>
      <c r="I1511" s="483" t="s">
        <v>84</v>
      </c>
      <c r="J1511" s="483" t="s">
        <v>6008</v>
      </c>
      <c r="K1511" s="483" t="s">
        <v>6007</v>
      </c>
    </row>
    <row r="1512" spans="1:11" ht="15" x14ac:dyDescent="0.25">
      <c r="A1512" s="482">
        <v>11984</v>
      </c>
      <c r="B1512" s="483" t="s">
        <v>4067</v>
      </c>
      <c r="C1512" s="483" t="s">
        <v>5928</v>
      </c>
      <c r="D1512" s="483" t="s">
        <v>69</v>
      </c>
      <c r="E1512" s="483" t="s">
        <v>6176</v>
      </c>
      <c r="F1512" s="483" t="s">
        <v>5225</v>
      </c>
      <c r="G1512" s="483" t="s">
        <v>4759</v>
      </c>
      <c r="H1512" s="483" t="s">
        <v>4947</v>
      </c>
      <c r="I1512" s="483" t="s">
        <v>405</v>
      </c>
      <c r="J1512" s="483" t="s">
        <v>6008</v>
      </c>
      <c r="K1512" s="483" t="s">
        <v>6007</v>
      </c>
    </row>
    <row r="1513" spans="1:11" ht="15" x14ac:dyDescent="0.25">
      <c r="A1513" s="482">
        <v>11985</v>
      </c>
      <c r="B1513" s="483" t="s">
        <v>2345</v>
      </c>
      <c r="C1513" s="483" t="s">
        <v>2346</v>
      </c>
      <c r="D1513" s="483" t="s">
        <v>69</v>
      </c>
      <c r="E1513" s="483" t="s">
        <v>6176</v>
      </c>
      <c r="F1513" s="483" t="s">
        <v>5225</v>
      </c>
      <c r="G1513" s="483" t="s">
        <v>4759</v>
      </c>
      <c r="H1513" s="483" t="s">
        <v>4947</v>
      </c>
      <c r="I1513" s="483" t="s">
        <v>61</v>
      </c>
      <c r="J1513" s="483" t="s">
        <v>6008</v>
      </c>
      <c r="K1513" s="483" t="s">
        <v>6007</v>
      </c>
    </row>
    <row r="1514" spans="1:11" ht="15" x14ac:dyDescent="0.25">
      <c r="A1514" s="482">
        <v>11986</v>
      </c>
      <c r="B1514" s="483" t="s">
        <v>1544</v>
      </c>
      <c r="C1514" s="483" t="s">
        <v>1545</v>
      </c>
      <c r="D1514" s="483" t="s">
        <v>69</v>
      </c>
      <c r="E1514" s="483" t="s">
        <v>6176</v>
      </c>
      <c r="F1514" s="483" t="s">
        <v>5225</v>
      </c>
      <c r="G1514" s="483" t="s">
        <v>4759</v>
      </c>
      <c r="H1514" s="483" t="s">
        <v>4947</v>
      </c>
      <c r="I1514" s="483" t="s">
        <v>61</v>
      </c>
      <c r="J1514" s="483" t="s">
        <v>6008</v>
      </c>
      <c r="K1514" s="483" t="s">
        <v>6007</v>
      </c>
    </row>
    <row r="1515" spans="1:11" ht="15" x14ac:dyDescent="0.25">
      <c r="A1515" s="482">
        <v>11988</v>
      </c>
      <c r="B1515" s="483" t="s">
        <v>123</v>
      </c>
      <c r="C1515" s="483" t="s">
        <v>4068</v>
      </c>
      <c r="D1515" s="483" t="s">
        <v>69</v>
      </c>
      <c r="E1515" s="483" t="s">
        <v>6176</v>
      </c>
      <c r="F1515" s="483" t="s">
        <v>5225</v>
      </c>
      <c r="G1515" s="483" t="s">
        <v>4759</v>
      </c>
      <c r="H1515" s="483" t="s">
        <v>4947</v>
      </c>
      <c r="I1515" s="483" t="s">
        <v>43</v>
      </c>
      <c r="J1515" s="483" t="s">
        <v>6008</v>
      </c>
      <c r="K1515" s="483" t="s">
        <v>6007</v>
      </c>
    </row>
    <row r="1516" spans="1:11" ht="15" x14ac:dyDescent="0.25">
      <c r="A1516" s="482">
        <v>11996</v>
      </c>
      <c r="B1516" s="483" t="s">
        <v>4070</v>
      </c>
      <c r="C1516" s="483" t="s">
        <v>2936</v>
      </c>
      <c r="D1516" s="483" t="s">
        <v>3414</v>
      </c>
      <c r="E1516" s="483" t="s">
        <v>6178</v>
      </c>
      <c r="F1516" s="483" t="s">
        <v>5227</v>
      </c>
      <c r="G1516" s="483" t="s">
        <v>4761</v>
      </c>
      <c r="H1516" s="483" t="s">
        <v>4961</v>
      </c>
      <c r="I1516" s="483" t="s">
        <v>6434</v>
      </c>
      <c r="J1516" s="483" t="s">
        <v>6016</v>
      </c>
      <c r="K1516" s="483" t="s">
        <v>6011</v>
      </c>
    </row>
    <row r="1517" spans="1:11" ht="15" x14ac:dyDescent="0.25">
      <c r="A1517" s="482">
        <v>11998</v>
      </c>
      <c r="B1517" s="483" t="s">
        <v>1399</v>
      </c>
      <c r="C1517" s="483" t="s">
        <v>1403</v>
      </c>
      <c r="D1517" s="483" t="s">
        <v>1867</v>
      </c>
      <c r="E1517" s="483" t="s">
        <v>6177</v>
      </c>
      <c r="F1517" s="483" t="s">
        <v>5226</v>
      </c>
      <c r="G1517" s="483" t="s">
        <v>3376</v>
      </c>
      <c r="H1517" s="483" t="s">
        <v>122</v>
      </c>
      <c r="I1517" s="483" t="s">
        <v>3399</v>
      </c>
      <c r="J1517" s="483" t="s">
        <v>6009</v>
      </c>
      <c r="K1517" s="483" t="s">
        <v>6010</v>
      </c>
    </row>
    <row r="1518" spans="1:11" ht="15" x14ac:dyDescent="0.25">
      <c r="A1518" s="482">
        <v>12000</v>
      </c>
      <c r="B1518" s="483" t="s">
        <v>2261</v>
      </c>
      <c r="C1518" s="483" t="s">
        <v>252</v>
      </c>
      <c r="D1518" s="483" t="s">
        <v>1174</v>
      </c>
      <c r="E1518" s="483" t="s">
        <v>6177</v>
      </c>
      <c r="F1518" s="483" t="s">
        <v>5226</v>
      </c>
      <c r="G1518" s="483" t="s">
        <v>3376</v>
      </c>
      <c r="H1518" s="483" t="s">
        <v>4948</v>
      </c>
      <c r="I1518" s="483" t="s">
        <v>933</v>
      </c>
      <c r="J1518" s="483" t="s">
        <v>6009</v>
      </c>
      <c r="K1518" s="483" t="s">
        <v>6010</v>
      </c>
    </row>
    <row r="1519" spans="1:11" ht="15" x14ac:dyDescent="0.25">
      <c r="A1519" s="482">
        <v>12005</v>
      </c>
      <c r="B1519" s="483" t="s">
        <v>4071</v>
      </c>
      <c r="C1519" s="483" t="s">
        <v>4072</v>
      </c>
      <c r="D1519" s="483" t="s">
        <v>517</v>
      </c>
      <c r="E1519" s="483" t="s">
        <v>6174</v>
      </c>
      <c r="F1519" s="483" t="s">
        <v>5223</v>
      </c>
      <c r="G1519" s="483" t="s">
        <v>5265</v>
      </c>
      <c r="H1519" s="483" t="s">
        <v>4968</v>
      </c>
      <c r="I1519" s="483" t="s">
        <v>1505</v>
      </c>
      <c r="J1519" s="483" t="s">
        <v>6005</v>
      </c>
      <c r="K1519" s="483" t="s">
        <v>6017</v>
      </c>
    </row>
    <row r="1520" spans="1:11" ht="15" x14ac:dyDescent="0.25">
      <c r="A1520" s="482">
        <v>12008</v>
      </c>
      <c r="B1520" s="483" t="s">
        <v>1132</v>
      </c>
      <c r="C1520" s="483" t="s">
        <v>1133</v>
      </c>
      <c r="D1520" s="483" t="s">
        <v>103</v>
      </c>
      <c r="E1520" s="483" t="s">
        <v>6175</v>
      </c>
      <c r="F1520" s="483" t="s">
        <v>5224</v>
      </c>
      <c r="G1520" s="483" t="s">
        <v>4759</v>
      </c>
      <c r="H1520" s="483" t="s">
        <v>65</v>
      </c>
      <c r="I1520" s="483" t="s">
        <v>65</v>
      </c>
      <c r="J1520" s="483" t="s">
        <v>6014</v>
      </c>
      <c r="K1520" s="483" t="s">
        <v>6007</v>
      </c>
    </row>
    <row r="1521" spans="1:11" ht="15" x14ac:dyDescent="0.25">
      <c r="A1521" s="482">
        <v>12010</v>
      </c>
      <c r="B1521" s="483" t="s">
        <v>4073</v>
      </c>
      <c r="C1521" s="483" t="s">
        <v>4074</v>
      </c>
      <c r="D1521" s="483" t="s">
        <v>3907</v>
      </c>
      <c r="E1521" s="483" t="s">
        <v>6182</v>
      </c>
      <c r="F1521" s="483" t="s">
        <v>5231</v>
      </c>
      <c r="G1521" s="483" t="s">
        <v>4761</v>
      </c>
      <c r="H1521" s="483" t="s">
        <v>1689</v>
      </c>
      <c r="I1521" s="483" t="s">
        <v>5266</v>
      </c>
      <c r="J1521" s="483" t="s">
        <v>6016</v>
      </c>
      <c r="K1521" s="483" t="s">
        <v>6011</v>
      </c>
    </row>
    <row r="1522" spans="1:11" ht="15" x14ac:dyDescent="0.25">
      <c r="A1522" s="482">
        <v>12012</v>
      </c>
      <c r="B1522" s="483" t="s">
        <v>2213</v>
      </c>
      <c r="C1522" s="483" t="s">
        <v>534</v>
      </c>
      <c r="D1522" s="483" t="s">
        <v>69</v>
      </c>
      <c r="E1522" s="483" t="s">
        <v>6176</v>
      </c>
      <c r="F1522" s="483" t="s">
        <v>5225</v>
      </c>
      <c r="G1522" s="483" t="s">
        <v>4759</v>
      </c>
      <c r="H1522" s="483" t="s">
        <v>4947</v>
      </c>
      <c r="I1522" s="483" t="s">
        <v>43</v>
      </c>
      <c r="J1522" s="483" t="s">
        <v>6008</v>
      </c>
      <c r="K1522" s="483" t="s">
        <v>6007</v>
      </c>
    </row>
    <row r="1523" spans="1:11" ht="15" x14ac:dyDescent="0.25">
      <c r="A1523" s="482">
        <v>12019</v>
      </c>
      <c r="B1523" s="483" t="s">
        <v>2138</v>
      </c>
      <c r="C1523" s="483" t="s">
        <v>2139</v>
      </c>
      <c r="D1523" s="483" t="s">
        <v>3390</v>
      </c>
      <c r="E1523" s="483" t="s">
        <v>6175</v>
      </c>
      <c r="F1523" s="483" t="s">
        <v>5224</v>
      </c>
      <c r="G1523" s="483" t="s">
        <v>3376</v>
      </c>
      <c r="H1523" s="483" t="s">
        <v>4955</v>
      </c>
      <c r="I1523" s="483" t="s">
        <v>3391</v>
      </c>
      <c r="J1523" s="483" t="s">
        <v>6014</v>
      </c>
      <c r="K1523" s="483" t="s">
        <v>6010</v>
      </c>
    </row>
    <row r="1524" spans="1:11" ht="15" x14ac:dyDescent="0.25">
      <c r="A1524" s="482">
        <v>12023</v>
      </c>
      <c r="B1524" s="483" t="s">
        <v>2228</v>
      </c>
      <c r="C1524" s="483" t="s">
        <v>2229</v>
      </c>
      <c r="D1524" s="483" t="s">
        <v>103</v>
      </c>
      <c r="E1524" s="483" t="s">
        <v>6175</v>
      </c>
      <c r="F1524" s="483" t="s">
        <v>5224</v>
      </c>
      <c r="G1524" s="483" t="s">
        <v>3376</v>
      </c>
      <c r="H1524" s="483" t="s">
        <v>4950</v>
      </c>
      <c r="I1524" s="483" t="s">
        <v>183</v>
      </c>
      <c r="J1524" s="483" t="s">
        <v>6014</v>
      </c>
      <c r="K1524" s="483" t="s">
        <v>6010</v>
      </c>
    </row>
    <row r="1525" spans="1:11" ht="15" x14ac:dyDescent="0.25">
      <c r="A1525" s="482">
        <v>12025</v>
      </c>
      <c r="B1525" s="483" t="s">
        <v>107</v>
      </c>
      <c r="C1525" s="483" t="s">
        <v>108</v>
      </c>
      <c r="D1525" s="483" t="s">
        <v>109</v>
      </c>
      <c r="E1525" s="483" t="s">
        <v>6177</v>
      </c>
      <c r="F1525" s="483" t="s">
        <v>5226</v>
      </c>
      <c r="G1525" s="483" t="s">
        <v>3376</v>
      </c>
      <c r="H1525" s="483" t="s">
        <v>110</v>
      </c>
      <c r="I1525" s="483" t="s">
        <v>110</v>
      </c>
      <c r="J1525" s="483" t="s">
        <v>6009</v>
      </c>
      <c r="K1525" s="483" t="s">
        <v>6010</v>
      </c>
    </row>
    <row r="1526" spans="1:11" ht="15" x14ac:dyDescent="0.25">
      <c r="A1526" s="482">
        <v>12028</v>
      </c>
      <c r="B1526" s="483" t="s">
        <v>2202</v>
      </c>
      <c r="C1526" s="483" t="s">
        <v>4075</v>
      </c>
      <c r="D1526" s="483" t="s">
        <v>570</v>
      </c>
      <c r="E1526" s="483" t="s">
        <v>6177</v>
      </c>
      <c r="F1526" s="483" t="s">
        <v>5226</v>
      </c>
      <c r="G1526" s="483" t="s">
        <v>3376</v>
      </c>
      <c r="H1526" s="483" t="s">
        <v>4949</v>
      </c>
      <c r="I1526" s="483" t="s">
        <v>3564</v>
      </c>
      <c r="J1526" s="483" t="s">
        <v>6009</v>
      </c>
      <c r="K1526" s="483" t="s">
        <v>6010</v>
      </c>
    </row>
    <row r="1527" spans="1:11" ht="15" x14ac:dyDescent="0.25">
      <c r="A1527" s="482">
        <v>12032</v>
      </c>
      <c r="B1527" s="483" t="s">
        <v>2248</v>
      </c>
      <c r="C1527" s="483" t="s">
        <v>4076</v>
      </c>
      <c r="D1527" s="483" t="s">
        <v>64</v>
      </c>
      <c r="E1527" s="483" t="s">
        <v>6174</v>
      </c>
      <c r="F1527" s="483" t="s">
        <v>5223</v>
      </c>
      <c r="G1527" s="483" t="s">
        <v>3376</v>
      </c>
      <c r="H1527" s="483" t="s">
        <v>4952</v>
      </c>
      <c r="I1527" s="483" t="s">
        <v>379</v>
      </c>
      <c r="J1527" s="483" t="s">
        <v>6005</v>
      </c>
      <c r="K1527" s="483" t="s">
        <v>6010</v>
      </c>
    </row>
    <row r="1528" spans="1:11" ht="15" x14ac:dyDescent="0.25">
      <c r="A1528" s="482">
        <v>12035</v>
      </c>
      <c r="B1528" s="483" t="s">
        <v>4077</v>
      </c>
      <c r="C1528" s="483" t="s">
        <v>1178</v>
      </c>
      <c r="D1528" s="483" t="s">
        <v>3395</v>
      </c>
      <c r="E1528" s="483" t="s">
        <v>6181</v>
      </c>
      <c r="F1528" s="483" t="s">
        <v>5230</v>
      </c>
      <c r="G1528" s="483" t="s">
        <v>4761</v>
      </c>
      <c r="H1528" s="483" t="s">
        <v>4961</v>
      </c>
      <c r="I1528" s="483" t="s">
        <v>3402</v>
      </c>
      <c r="J1528" s="483" t="s">
        <v>6016</v>
      </c>
      <c r="K1528" s="483" t="s">
        <v>6011</v>
      </c>
    </row>
    <row r="1529" spans="1:11" ht="15" x14ac:dyDescent="0.25">
      <c r="A1529" s="482">
        <v>12041</v>
      </c>
      <c r="B1529" s="483" t="s">
        <v>1819</v>
      </c>
      <c r="C1529" s="483" t="s">
        <v>5914</v>
      </c>
      <c r="D1529" s="483" t="s">
        <v>1821</v>
      </c>
      <c r="E1529" s="483" t="s">
        <v>6177</v>
      </c>
      <c r="F1529" s="483" t="s">
        <v>5226</v>
      </c>
      <c r="G1529" s="483" t="s">
        <v>4765</v>
      </c>
      <c r="H1529" s="483" t="s">
        <v>913</v>
      </c>
      <c r="I1529" s="483" t="s">
        <v>553</v>
      </c>
      <c r="J1529" s="483" t="s">
        <v>6009</v>
      </c>
      <c r="K1529" s="483" t="s">
        <v>706</v>
      </c>
    </row>
    <row r="1530" spans="1:11" ht="15" x14ac:dyDescent="0.25">
      <c r="A1530" s="482">
        <v>12043</v>
      </c>
      <c r="B1530" s="483" t="s">
        <v>1630</v>
      </c>
      <c r="C1530" s="483" t="s">
        <v>1631</v>
      </c>
      <c r="D1530" s="483" t="s">
        <v>3634</v>
      </c>
      <c r="E1530" s="483" t="s">
        <v>6176</v>
      </c>
      <c r="F1530" s="483" t="s">
        <v>5225</v>
      </c>
      <c r="G1530" s="483" t="s">
        <v>5265</v>
      </c>
      <c r="H1530" s="483" t="s">
        <v>274</v>
      </c>
      <c r="I1530" s="483" t="s">
        <v>274</v>
      </c>
      <c r="J1530" s="483" t="s">
        <v>6008</v>
      </c>
      <c r="K1530" s="483" t="s">
        <v>6017</v>
      </c>
    </row>
    <row r="1531" spans="1:11" ht="15" x14ac:dyDescent="0.25">
      <c r="A1531" s="482">
        <v>12046</v>
      </c>
      <c r="B1531" s="483" t="s">
        <v>1711</v>
      </c>
      <c r="C1531" s="483" t="s">
        <v>1712</v>
      </c>
      <c r="D1531" s="483" t="s">
        <v>64</v>
      </c>
      <c r="E1531" s="483" t="s">
        <v>6174</v>
      </c>
      <c r="F1531" s="483" t="s">
        <v>5223</v>
      </c>
      <c r="G1531" s="483" t="s">
        <v>3376</v>
      </c>
      <c r="H1531" s="483" t="s">
        <v>4952</v>
      </c>
      <c r="I1531" s="483" t="s">
        <v>379</v>
      </c>
      <c r="J1531" s="483" t="s">
        <v>6005</v>
      </c>
      <c r="K1531" s="483" t="s">
        <v>6010</v>
      </c>
    </row>
    <row r="1532" spans="1:11" ht="15" x14ac:dyDescent="0.25">
      <c r="A1532" s="482">
        <v>12048</v>
      </c>
      <c r="B1532" s="483" t="s">
        <v>4078</v>
      </c>
      <c r="C1532" s="483" t="s">
        <v>4079</v>
      </c>
      <c r="D1532" s="483" t="s">
        <v>2416</v>
      </c>
      <c r="E1532" s="483" t="s">
        <v>6174</v>
      </c>
      <c r="F1532" s="483" t="s">
        <v>5223</v>
      </c>
      <c r="G1532" s="483" t="s">
        <v>4768</v>
      </c>
      <c r="H1532" s="483" t="s">
        <v>4946</v>
      </c>
      <c r="I1532" s="483" t="s">
        <v>5328</v>
      </c>
      <c r="J1532" s="483" t="s">
        <v>6005</v>
      </c>
      <c r="K1532" s="483" t="s">
        <v>416</v>
      </c>
    </row>
    <row r="1533" spans="1:11" ht="15" x14ac:dyDescent="0.25">
      <c r="A1533" s="482">
        <v>12054</v>
      </c>
      <c r="B1533" s="483" t="s">
        <v>577</v>
      </c>
      <c r="C1533" s="483" t="s">
        <v>467</v>
      </c>
      <c r="D1533" s="483" t="s">
        <v>103</v>
      </c>
      <c r="E1533" s="483" t="s">
        <v>6175</v>
      </c>
      <c r="F1533" s="483" t="s">
        <v>5224</v>
      </c>
      <c r="G1533" s="483" t="s">
        <v>4759</v>
      </c>
      <c r="H1533" s="483" t="s">
        <v>4947</v>
      </c>
      <c r="I1533" s="483" t="s">
        <v>61</v>
      </c>
      <c r="J1533" s="483" t="s">
        <v>6014</v>
      </c>
      <c r="K1533" s="483" t="s">
        <v>6007</v>
      </c>
    </row>
    <row r="1534" spans="1:11" ht="15" x14ac:dyDescent="0.25">
      <c r="A1534" s="482">
        <v>12057</v>
      </c>
      <c r="B1534" s="483" t="s">
        <v>1479</v>
      </c>
      <c r="C1534" s="483" t="s">
        <v>519</v>
      </c>
      <c r="D1534" s="483" t="s">
        <v>875</v>
      </c>
      <c r="E1534" s="483" t="s">
        <v>6174</v>
      </c>
      <c r="F1534" s="483" t="s">
        <v>5223</v>
      </c>
      <c r="G1534" s="483" t="s">
        <v>5264</v>
      </c>
      <c r="H1534" s="483" t="s">
        <v>965</v>
      </c>
      <c r="I1534" s="483" t="s">
        <v>4823</v>
      </c>
      <c r="J1534" s="483" t="s">
        <v>6005</v>
      </c>
      <c r="K1534" s="483" t="s">
        <v>6018</v>
      </c>
    </row>
    <row r="1535" spans="1:11" ht="15" x14ac:dyDescent="0.25">
      <c r="A1535" s="482">
        <v>12064</v>
      </c>
      <c r="B1535" s="483" t="s">
        <v>4080</v>
      </c>
      <c r="C1535" s="483" t="s">
        <v>4081</v>
      </c>
      <c r="D1535" s="483" t="s">
        <v>4850</v>
      </c>
      <c r="E1535" s="483" t="s">
        <v>6182</v>
      </c>
      <c r="F1535" s="483" t="s">
        <v>5231</v>
      </c>
      <c r="G1535" s="483" t="s">
        <v>4761</v>
      </c>
      <c r="H1535" s="483" t="s">
        <v>1689</v>
      </c>
      <c r="I1535" s="483" t="s">
        <v>2067</v>
      </c>
      <c r="J1535" s="483" t="s">
        <v>6016</v>
      </c>
      <c r="K1535" s="483" t="s">
        <v>6011</v>
      </c>
    </row>
    <row r="1536" spans="1:11" ht="15" x14ac:dyDescent="0.25">
      <c r="A1536" s="482">
        <v>12066</v>
      </c>
      <c r="B1536" s="483" t="s">
        <v>4082</v>
      </c>
      <c r="C1536" s="483" t="s">
        <v>602</v>
      </c>
      <c r="D1536" s="483" t="s">
        <v>2416</v>
      </c>
      <c r="E1536" s="483" t="s">
        <v>6174</v>
      </c>
      <c r="F1536" s="483" t="s">
        <v>5223</v>
      </c>
      <c r="G1536" s="483" t="s">
        <v>4768</v>
      </c>
      <c r="H1536" s="483" t="s">
        <v>4946</v>
      </c>
      <c r="I1536" s="483" t="s">
        <v>1723</v>
      </c>
      <c r="J1536" s="483" t="s">
        <v>6005</v>
      </c>
      <c r="K1536" s="483" t="s">
        <v>416</v>
      </c>
    </row>
    <row r="1537" spans="1:11" ht="15" x14ac:dyDescent="0.25">
      <c r="A1537" s="482">
        <v>12069</v>
      </c>
      <c r="B1537" s="483" t="s">
        <v>4083</v>
      </c>
      <c r="C1537" s="483" t="s">
        <v>4084</v>
      </c>
      <c r="D1537" s="483" t="s">
        <v>64</v>
      </c>
      <c r="E1537" s="483" t="s">
        <v>6174</v>
      </c>
      <c r="F1537" s="483" t="s">
        <v>5223</v>
      </c>
      <c r="G1537" s="483" t="s">
        <v>3376</v>
      </c>
      <c r="H1537" s="483" t="s">
        <v>4959</v>
      </c>
      <c r="I1537" s="483" t="s">
        <v>3425</v>
      </c>
      <c r="J1537" s="483" t="s">
        <v>6005</v>
      </c>
      <c r="K1537" s="483" t="s">
        <v>6010</v>
      </c>
    </row>
    <row r="1538" spans="1:11" ht="15" x14ac:dyDescent="0.25">
      <c r="A1538" s="482">
        <v>12072</v>
      </c>
      <c r="B1538" s="483" t="s">
        <v>4085</v>
      </c>
      <c r="C1538" s="483" t="s">
        <v>4086</v>
      </c>
      <c r="D1538" s="483" t="s">
        <v>5530</v>
      </c>
      <c r="E1538" s="483" t="s">
        <v>6182</v>
      </c>
      <c r="F1538" s="483" t="s">
        <v>5231</v>
      </c>
      <c r="G1538" s="483" t="s">
        <v>4761</v>
      </c>
      <c r="H1538" s="483" t="s">
        <v>1689</v>
      </c>
      <c r="I1538" s="483" t="s">
        <v>4895</v>
      </c>
      <c r="J1538" s="483" t="s">
        <v>6016</v>
      </c>
      <c r="K1538" s="483" t="s">
        <v>6011</v>
      </c>
    </row>
    <row r="1539" spans="1:11" ht="15" x14ac:dyDescent="0.25">
      <c r="A1539" s="482">
        <v>12075</v>
      </c>
      <c r="B1539" s="483" t="s">
        <v>2805</v>
      </c>
      <c r="C1539" s="483" t="s">
        <v>2806</v>
      </c>
      <c r="D1539" s="483" t="s">
        <v>2098</v>
      </c>
      <c r="E1539" s="483" t="s">
        <v>6175</v>
      </c>
      <c r="F1539" s="483" t="s">
        <v>5224</v>
      </c>
      <c r="G1539" s="483" t="s">
        <v>3376</v>
      </c>
      <c r="H1539" s="483" t="s">
        <v>4950</v>
      </c>
      <c r="I1539" s="483" t="s">
        <v>183</v>
      </c>
      <c r="J1539" s="483" t="s">
        <v>6014</v>
      </c>
      <c r="K1539" s="483" t="s">
        <v>6010</v>
      </c>
    </row>
    <row r="1540" spans="1:11" ht="15" x14ac:dyDescent="0.25">
      <c r="A1540" s="482">
        <v>12076</v>
      </c>
      <c r="B1540" s="483" t="s">
        <v>1194</v>
      </c>
      <c r="C1540" s="483" t="s">
        <v>1195</v>
      </c>
      <c r="D1540" s="483" t="s">
        <v>69</v>
      </c>
      <c r="E1540" s="483" t="s">
        <v>6176</v>
      </c>
      <c r="F1540" s="483" t="s">
        <v>5225</v>
      </c>
      <c r="G1540" s="483" t="s">
        <v>4759</v>
      </c>
      <c r="H1540" s="483" t="s">
        <v>4947</v>
      </c>
      <c r="I1540" s="483" t="s">
        <v>3373</v>
      </c>
      <c r="J1540" s="483" t="s">
        <v>6008</v>
      </c>
      <c r="K1540" s="483" t="s">
        <v>6007</v>
      </c>
    </row>
    <row r="1541" spans="1:11" ht="15" x14ac:dyDescent="0.25">
      <c r="A1541" s="482">
        <v>12080</v>
      </c>
      <c r="B1541" s="483" t="s">
        <v>2493</v>
      </c>
      <c r="C1541" s="483" t="s">
        <v>902</v>
      </c>
      <c r="D1541" s="483" t="s">
        <v>5588</v>
      </c>
      <c r="E1541" s="483" t="s">
        <v>6176</v>
      </c>
      <c r="F1541" s="483" t="s">
        <v>5225</v>
      </c>
      <c r="G1541" s="483" t="s">
        <v>5265</v>
      </c>
      <c r="H1541" s="483" t="s">
        <v>4956</v>
      </c>
      <c r="I1541" s="483" t="s">
        <v>55</v>
      </c>
      <c r="J1541" s="483" t="s">
        <v>6008</v>
      </c>
      <c r="K1541" s="483" t="s">
        <v>6017</v>
      </c>
    </row>
    <row r="1542" spans="1:11" ht="15" x14ac:dyDescent="0.25">
      <c r="A1542" s="482">
        <v>12083</v>
      </c>
      <c r="B1542" s="483" t="s">
        <v>2168</v>
      </c>
      <c r="C1542" s="483" t="s">
        <v>161</v>
      </c>
      <c r="D1542" s="483" t="s">
        <v>972</v>
      </c>
      <c r="E1542" s="483" t="s">
        <v>6174</v>
      </c>
      <c r="F1542" s="483" t="s">
        <v>5223</v>
      </c>
      <c r="G1542" s="483" t="s">
        <v>4758</v>
      </c>
      <c r="H1542" s="483" t="s">
        <v>4946</v>
      </c>
      <c r="I1542" s="483" t="s">
        <v>1140</v>
      </c>
      <c r="J1542" s="483" t="s">
        <v>6005</v>
      </c>
      <c r="K1542" s="483" t="s">
        <v>6006</v>
      </c>
    </row>
    <row r="1543" spans="1:11" ht="15" x14ac:dyDescent="0.25">
      <c r="A1543" s="482">
        <v>12098</v>
      </c>
      <c r="B1543" s="483" t="s">
        <v>4087</v>
      </c>
      <c r="C1543" s="483" t="s">
        <v>2936</v>
      </c>
      <c r="D1543" s="483" t="s">
        <v>1681</v>
      </c>
      <c r="E1543" s="483" t="s">
        <v>6177</v>
      </c>
      <c r="F1543" s="483" t="s">
        <v>5226</v>
      </c>
      <c r="G1543" s="483" t="s">
        <v>5264</v>
      </c>
      <c r="H1543" s="483" t="s">
        <v>4958</v>
      </c>
      <c r="I1543" s="483" t="s">
        <v>1682</v>
      </c>
      <c r="J1543" s="483" t="s">
        <v>6009</v>
      </c>
      <c r="K1543" s="483" t="s">
        <v>6018</v>
      </c>
    </row>
    <row r="1544" spans="1:11" ht="15" x14ac:dyDescent="0.25">
      <c r="A1544" s="482">
        <v>12101</v>
      </c>
      <c r="B1544" s="483" t="s">
        <v>4088</v>
      </c>
      <c r="C1544" s="483" t="s">
        <v>4089</v>
      </c>
      <c r="D1544" s="483" t="s">
        <v>3444</v>
      </c>
      <c r="E1544" s="483" t="s">
        <v>6174</v>
      </c>
      <c r="F1544" s="483" t="s">
        <v>5223</v>
      </c>
      <c r="G1544" s="483" t="s">
        <v>5264</v>
      </c>
      <c r="H1544" s="483" t="s">
        <v>965</v>
      </c>
      <c r="I1544" s="483" t="s">
        <v>3758</v>
      </c>
      <c r="J1544" s="483" t="s">
        <v>6005</v>
      </c>
      <c r="K1544" s="483" t="s">
        <v>6018</v>
      </c>
    </row>
    <row r="1545" spans="1:11" ht="15" x14ac:dyDescent="0.25">
      <c r="A1545" s="482">
        <v>12103</v>
      </c>
      <c r="B1545" s="483" t="s">
        <v>2166</v>
      </c>
      <c r="C1545" s="483" t="s">
        <v>2167</v>
      </c>
      <c r="D1545" s="483" t="s">
        <v>544</v>
      </c>
      <c r="E1545" s="483" t="s">
        <v>6176</v>
      </c>
      <c r="F1545" s="483" t="s">
        <v>5225</v>
      </c>
      <c r="G1545" s="483" t="s">
        <v>3376</v>
      </c>
      <c r="H1545" s="483" t="s">
        <v>122</v>
      </c>
      <c r="I1545" s="483" t="s">
        <v>122</v>
      </c>
      <c r="J1545" s="483" t="s">
        <v>6008</v>
      </c>
      <c r="K1545" s="483" t="s">
        <v>6010</v>
      </c>
    </row>
    <row r="1546" spans="1:11" ht="15" x14ac:dyDescent="0.25">
      <c r="A1546" s="482">
        <v>12108</v>
      </c>
      <c r="B1546" s="483" t="s">
        <v>4090</v>
      </c>
      <c r="C1546" s="483" t="s">
        <v>4091</v>
      </c>
      <c r="D1546" s="483" t="s">
        <v>641</v>
      </c>
      <c r="E1546" s="483" t="s">
        <v>6176</v>
      </c>
      <c r="F1546" s="483" t="s">
        <v>5225</v>
      </c>
      <c r="G1546" s="483" t="s">
        <v>3376</v>
      </c>
      <c r="H1546" s="483" t="s">
        <v>209</v>
      </c>
      <c r="I1546" s="483" t="s">
        <v>209</v>
      </c>
      <c r="J1546" s="483" t="s">
        <v>6008</v>
      </c>
      <c r="K1546" s="483" t="s">
        <v>6010</v>
      </c>
    </row>
    <row r="1547" spans="1:11" ht="15" x14ac:dyDescent="0.25">
      <c r="A1547" s="482">
        <v>12114</v>
      </c>
      <c r="B1547" s="483" t="s">
        <v>2667</v>
      </c>
      <c r="C1547" s="483" t="s">
        <v>4092</v>
      </c>
      <c r="D1547" s="483" t="s">
        <v>4905</v>
      </c>
      <c r="E1547" s="483" t="s">
        <v>6178</v>
      </c>
      <c r="F1547" s="483" t="s">
        <v>5227</v>
      </c>
      <c r="G1547" s="483" t="s">
        <v>4761</v>
      </c>
      <c r="H1547" s="483" t="s">
        <v>4961</v>
      </c>
      <c r="I1547" s="483" t="s">
        <v>3434</v>
      </c>
      <c r="J1547" s="483" t="s">
        <v>6016</v>
      </c>
      <c r="K1547" s="483" t="s">
        <v>6011</v>
      </c>
    </row>
    <row r="1548" spans="1:11" ht="15" x14ac:dyDescent="0.25">
      <c r="A1548" s="482">
        <v>12120</v>
      </c>
      <c r="B1548" s="483" t="s">
        <v>1734</v>
      </c>
      <c r="C1548" s="483" t="s">
        <v>1735</v>
      </c>
      <c r="D1548" s="483" t="s">
        <v>54</v>
      </c>
      <c r="E1548" s="483" t="s">
        <v>6176</v>
      </c>
      <c r="F1548" s="483" t="s">
        <v>5225</v>
      </c>
      <c r="G1548" s="483" t="s">
        <v>5265</v>
      </c>
      <c r="H1548" s="483" t="s">
        <v>4956</v>
      </c>
      <c r="I1548" s="483" t="s">
        <v>55</v>
      </c>
      <c r="J1548" s="483" t="s">
        <v>6008</v>
      </c>
      <c r="K1548" s="483" t="s">
        <v>6017</v>
      </c>
    </row>
    <row r="1549" spans="1:11" ht="15" x14ac:dyDescent="0.25">
      <c r="A1549" s="482">
        <v>12122</v>
      </c>
      <c r="B1549" s="483" t="s">
        <v>4093</v>
      </c>
      <c r="C1549" s="483" t="s">
        <v>2482</v>
      </c>
      <c r="D1549" s="483" t="s">
        <v>5530</v>
      </c>
      <c r="E1549" s="483" t="s">
        <v>6182</v>
      </c>
      <c r="F1549" s="483" t="s">
        <v>5231</v>
      </c>
      <c r="G1549" s="483" t="s">
        <v>4761</v>
      </c>
      <c r="H1549" s="483" t="s">
        <v>1689</v>
      </c>
      <c r="I1549" s="483" t="s">
        <v>4889</v>
      </c>
      <c r="J1549" s="483" t="s">
        <v>6016</v>
      </c>
      <c r="K1549" s="483" t="s">
        <v>6011</v>
      </c>
    </row>
    <row r="1550" spans="1:11" ht="15" x14ac:dyDescent="0.25">
      <c r="A1550" s="482">
        <v>12133</v>
      </c>
      <c r="B1550" s="483" t="s">
        <v>2431</v>
      </c>
      <c r="C1550" s="483" t="s">
        <v>2432</v>
      </c>
      <c r="D1550" s="483" t="s">
        <v>54</v>
      </c>
      <c r="E1550" s="483" t="s">
        <v>6176</v>
      </c>
      <c r="F1550" s="483" t="s">
        <v>5225</v>
      </c>
      <c r="G1550" s="483" t="s">
        <v>5265</v>
      </c>
      <c r="H1550" s="483" t="s">
        <v>4956</v>
      </c>
      <c r="I1550" s="483" t="s">
        <v>55</v>
      </c>
      <c r="J1550" s="483" t="s">
        <v>6008</v>
      </c>
      <c r="K1550" s="483" t="s">
        <v>6017</v>
      </c>
    </row>
    <row r="1551" spans="1:11" ht="15" x14ac:dyDescent="0.25">
      <c r="A1551" s="482">
        <v>12136</v>
      </c>
      <c r="B1551" s="483" t="s">
        <v>2667</v>
      </c>
      <c r="C1551" s="483" t="s">
        <v>231</v>
      </c>
      <c r="D1551" s="483" t="s">
        <v>54</v>
      </c>
      <c r="E1551" s="483" t="s">
        <v>6176</v>
      </c>
      <c r="F1551" s="483" t="s">
        <v>5225</v>
      </c>
      <c r="G1551" s="483" t="s">
        <v>5265</v>
      </c>
      <c r="H1551" s="483" t="s">
        <v>4956</v>
      </c>
      <c r="I1551" s="483" t="s">
        <v>55</v>
      </c>
      <c r="J1551" s="483" t="s">
        <v>6008</v>
      </c>
      <c r="K1551" s="483" t="s">
        <v>6017</v>
      </c>
    </row>
    <row r="1552" spans="1:11" ht="15" x14ac:dyDescent="0.25">
      <c r="A1552" s="482">
        <v>12138</v>
      </c>
      <c r="B1552" s="483" t="s">
        <v>1291</v>
      </c>
      <c r="C1552" s="483" t="s">
        <v>287</v>
      </c>
      <c r="D1552" s="483" t="s">
        <v>69</v>
      </c>
      <c r="E1552" s="483" t="s">
        <v>6176</v>
      </c>
      <c r="F1552" s="483" t="s">
        <v>5225</v>
      </c>
      <c r="G1552" s="483" t="s">
        <v>4759</v>
      </c>
      <c r="H1552" s="483" t="s">
        <v>4947</v>
      </c>
      <c r="I1552" s="483" t="s">
        <v>61</v>
      </c>
      <c r="J1552" s="483" t="s">
        <v>6008</v>
      </c>
      <c r="K1552" s="483" t="s">
        <v>6007</v>
      </c>
    </row>
    <row r="1553" spans="1:11" ht="15" x14ac:dyDescent="0.25">
      <c r="A1553" s="482">
        <v>12146</v>
      </c>
      <c r="B1553" s="483" t="s">
        <v>5115</v>
      </c>
      <c r="C1553" s="483" t="s">
        <v>540</v>
      </c>
      <c r="D1553" s="483" t="s">
        <v>54</v>
      </c>
      <c r="E1553" s="483" t="s">
        <v>6176</v>
      </c>
      <c r="F1553" s="483" t="s">
        <v>5225</v>
      </c>
      <c r="G1553" s="483" t="s">
        <v>5265</v>
      </c>
      <c r="H1553" s="483" t="s">
        <v>4956</v>
      </c>
      <c r="I1553" s="483" t="s">
        <v>55</v>
      </c>
      <c r="J1553" s="483" t="s">
        <v>6008</v>
      </c>
      <c r="K1553" s="483" t="s">
        <v>6017</v>
      </c>
    </row>
    <row r="1554" spans="1:11" ht="15" x14ac:dyDescent="0.25">
      <c r="A1554" s="482">
        <v>12149</v>
      </c>
      <c r="B1554" s="483" t="s">
        <v>573</v>
      </c>
      <c r="C1554" s="483" t="s">
        <v>574</v>
      </c>
      <c r="D1554" s="483" t="s">
        <v>54</v>
      </c>
      <c r="E1554" s="483" t="s">
        <v>6176</v>
      </c>
      <c r="F1554" s="483" t="s">
        <v>5225</v>
      </c>
      <c r="G1554" s="483" t="s">
        <v>5265</v>
      </c>
      <c r="H1554" s="483" t="s">
        <v>4956</v>
      </c>
      <c r="I1554" s="483" t="s">
        <v>55</v>
      </c>
      <c r="J1554" s="483" t="s">
        <v>6008</v>
      </c>
      <c r="K1554" s="483" t="s">
        <v>6017</v>
      </c>
    </row>
    <row r="1555" spans="1:11" ht="15" x14ac:dyDescent="0.25">
      <c r="A1555" s="482">
        <v>12155</v>
      </c>
      <c r="B1555" s="483" t="s">
        <v>850</v>
      </c>
      <c r="C1555" s="483" t="s">
        <v>851</v>
      </c>
      <c r="D1555" s="483" t="s">
        <v>54</v>
      </c>
      <c r="E1555" s="483" t="s">
        <v>6176</v>
      </c>
      <c r="F1555" s="483" t="s">
        <v>5225</v>
      </c>
      <c r="G1555" s="483" t="s">
        <v>5265</v>
      </c>
      <c r="H1555" s="483" t="s">
        <v>4956</v>
      </c>
      <c r="I1555" s="483" t="s">
        <v>55</v>
      </c>
      <c r="J1555" s="483" t="s">
        <v>6008</v>
      </c>
      <c r="K1555" s="483" t="s">
        <v>6017</v>
      </c>
    </row>
    <row r="1556" spans="1:11" ht="15" x14ac:dyDescent="0.25">
      <c r="A1556" s="482">
        <v>12158</v>
      </c>
      <c r="B1556" s="483" t="s">
        <v>2140</v>
      </c>
      <c r="C1556" s="483" t="s">
        <v>3461</v>
      </c>
      <c r="D1556" s="483" t="s">
        <v>972</v>
      </c>
      <c r="E1556" s="483" t="s">
        <v>6174</v>
      </c>
      <c r="F1556" s="483" t="s">
        <v>5223</v>
      </c>
      <c r="G1556" s="483" t="s">
        <v>4768</v>
      </c>
      <c r="H1556" s="483" t="s">
        <v>4962</v>
      </c>
      <c r="I1556" s="483" t="s">
        <v>798</v>
      </c>
      <c r="J1556" s="483" t="s">
        <v>6005</v>
      </c>
      <c r="K1556" s="483" t="s">
        <v>416</v>
      </c>
    </row>
    <row r="1557" spans="1:11" ht="15" x14ac:dyDescent="0.25">
      <c r="A1557" s="482">
        <v>12159</v>
      </c>
      <c r="B1557" s="483" t="s">
        <v>2500</v>
      </c>
      <c r="C1557" s="483" t="s">
        <v>1149</v>
      </c>
      <c r="D1557" s="483" t="s">
        <v>3738</v>
      </c>
      <c r="E1557" s="483" t="s">
        <v>6177</v>
      </c>
      <c r="F1557" s="483" t="s">
        <v>5226</v>
      </c>
      <c r="G1557" s="483" t="s">
        <v>3376</v>
      </c>
      <c r="H1557" s="483" t="s">
        <v>4983</v>
      </c>
      <c r="I1557" s="483" t="s">
        <v>2270</v>
      </c>
      <c r="J1557" s="483" t="s">
        <v>6009</v>
      </c>
      <c r="K1557" s="483" t="s">
        <v>6010</v>
      </c>
    </row>
    <row r="1558" spans="1:11" ht="15" x14ac:dyDescent="0.25">
      <c r="A1558" s="482">
        <v>12162</v>
      </c>
      <c r="B1558" s="483" t="s">
        <v>4095</v>
      </c>
      <c r="C1558" s="483" t="s">
        <v>4096</v>
      </c>
      <c r="D1558" s="483" t="s">
        <v>103</v>
      </c>
      <c r="E1558" s="483" t="s">
        <v>6175</v>
      </c>
      <c r="F1558" s="483" t="s">
        <v>5224</v>
      </c>
      <c r="G1558" s="483" t="s">
        <v>4759</v>
      </c>
      <c r="H1558" s="483" t="s">
        <v>65</v>
      </c>
      <c r="I1558" s="483" t="s">
        <v>65</v>
      </c>
      <c r="J1558" s="483" t="s">
        <v>6014</v>
      </c>
      <c r="K1558" s="483" t="s">
        <v>6007</v>
      </c>
    </row>
    <row r="1559" spans="1:11" ht="15" x14ac:dyDescent="0.25">
      <c r="A1559" s="482">
        <v>12192</v>
      </c>
      <c r="B1559" s="483" t="s">
        <v>2924</v>
      </c>
      <c r="C1559" s="483" t="s">
        <v>6435</v>
      </c>
      <c r="D1559" s="483" t="s">
        <v>103</v>
      </c>
      <c r="E1559" s="483" t="s">
        <v>6175</v>
      </c>
      <c r="F1559" s="483" t="s">
        <v>5224</v>
      </c>
      <c r="G1559" s="483" t="s">
        <v>4759</v>
      </c>
      <c r="H1559" s="483" t="s">
        <v>4947</v>
      </c>
      <c r="I1559" s="483" t="s">
        <v>61</v>
      </c>
      <c r="J1559" s="483" t="s">
        <v>6014</v>
      </c>
      <c r="K1559" s="483" t="s">
        <v>6007</v>
      </c>
    </row>
    <row r="1560" spans="1:11" ht="15" x14ac:dyDescent="0.25">
      <c r="A1560" s="482">
        <v>12199</v>
      </c>
      <c r="B1560" s="483" t="s">
        <v>2984</v>
      </c>
      <c r="C1560" s="483" t="s">
        <v>349</v>
      </c>
      <c r="D1560" s="483" t="s">
        <v>54</v>
      </c>
      <c r="E1560" s="483" t="s">
        <v>6176</v>
      </c>
      <c r="F1560" s="483" t="s">
        <v>5225</v>
      </c>
      <c r="G1560" s="483" t="s">
        <v>5265</v>
      </c>
      <c r="H1560" s="483" t="s">
        <v>4956</v>
      </c>
      <c r="I1560" s="483" t="s">
        <v>55</v>
      </c>
      <c r="J1560" s="483" t="s">
        <v>6008</v>
      </c>
      <c r="K1560" s="483" t="s">
        <v>6017</v>
      </c>
    </row>
    <row r="1561" spans="1:11" ht="15" x14ac:dyDescent="0.25">
      <c r="A1561" s="482">
        <v>12215</v>
      </c>
      <c r="B1561" s="483" t="s">
        <v>1607</v>
      </c>
      <c r="C1561" s="483" t="s">
        <v>4420</v>
      </c>
      <c r="D1561" s="483" t="s">
        <v>4908</v>
      </c>
      <c r="E1561" s="483" t="s">
        <v>6178</v>
      </c>
      <c r="F1561" s="483" t="s">
        <v>5227</v>
      </c>
      <c r="G1561" s="483" t="s">
        <v>4761</v>
      </c>
      <c r="H1561" s="483" t="s">
        <v>4961</v>
      </c>
      <c r="I1561" s="483" t="s">
        <v>3434</v>
      </c>
      <c r="J1561" s="483" t="s">
        <v>6016</v>
      </c>
      <c r="K1561" s="483" t="s">
        <v>6011</v>
      </c>
    </row>
    <row r="1562" spans="1:11" ht="15" x14ac:dyDescent="0.25">
      <c r="A1562" s="482">
        <v>12222</v>
      </c>
      <c r="B1562" s="483" t="s">
        <v>1704</v>
      </c>
      <c r="C1562" s="483" t="s">
        <v>1705</v>
      </c>
      <c r="D1562" s="483" t="s">
        <v>1405</v>
      </c>
      <c r="E1562" s="483" t="s">
        <v>6174</v>
      </c>
      <c r="F1562" s="483" t="s">
        <v>5223</v>
      </c>
      <c r="G1562" s="483" t="s">
        <v>4768</v>
      </c>
      <c r="H1562" s="483" t="s">
        <v>4946</v>
      </c>
      <c r="I1562" s="483" t="s">
        <v>3412</v>
      </c>
      <c r="J1562" s="483" t="s">
        <v>6005</v>
      </c>
      <c r="K1562" s="483" t="s">
        <v>416</v>
      </c>
    </row>
    <row r="1563" spans="1:11" ht="15" x14ac:dyDescent="0.25">
      <c r="A1563" s="482">
        <v>12226</v>
      </c>
      <c r="B1563" s="483" t="s">
        <v>4631</v>
      </c>
      <c r="C1563" s="483" t="s">
        <v>4632</v>
      </c>
      <c r="D1563" s="483" t="s">
        <v>517</v>
      </c>
      <c r="E1563" s="483" t="s">
        <v>6174</v>
      </c>
      <c r="F1563" s="483" t="s">
        <v>5223</v>
      </c>
      <c r="G1563" s="483" t="s">
        <v>5265</v>
      </c>
      <c r="H1563" s="483" t="s">
        <v>4968</v>
      </c>
      <c r="I1563" s="483" t="s">
        <v>1505</v>
      </c>
      <c r="J1563" s="483" t="s">
        <v>6005</v>
      </c>
      <c r="K1563" s="483" t="s">
        <v>6017</v>
      </c>
    </row>
    <row r="1564" spans="1:11" ht="15" x14ac:dyDescent="0.25">
      <c r="A1564" s="482">
        <v>12228</v>
      </c>
      <c r="B1564" s="483" t="s">
        <v>2861</v>
      </c>
      <c r="C1564" s="483" t="s">
        <v>2862</v>
      </c>
      <c r="D1564" s="483" t="s">
        <v>69</v>
      </c>
      <c r="E1564" s="483" t="s">
        <v>6176</v>
      </c>
      <c r="F1564" s="483" t="s">
        <v>5225</v>
      </c>
      <c r="G1564" s="483" t="s">
        <v>4759</v>
      </c>
      <c r="H1564" s="483" t="s">
        <v>4947</v>
      </c>
      <c r="I1564" s="483" t="s">
        <v>405</v>
      </c>
      <c r="J1564" s="483" t="s">
        <v>6008</v>
      </c>
      <c r="K1564" s="483" t="s">
        <v>6007</v>
      </c>
    </row>
    <row r="1565" spans="1:11" ht="15" x14ac:dyDescent="0.25">
      <c r="A1565" s="482">
        <v>12229</v>
      </c>
      <c r="B1565" s="483" t="s">
        <v>2840</v>
      </c>
      <c r="C1565" s="483" t="s">
        <v>806</v>
      </c>
      <c r="D1565" s="483" t="s">
        <v>3474</v>
      </c>
      <c r="E1565" s="483" t="s">
        <v>6179</v>
      </c>
      <c r="F1565" s="483" t="s">
        <v>5228</v>
      </c>
      <c r="G1565" s="483" t="s">
        <v>4768</v>
      </c>
      <c r="H1565" s="483" t="s">
        <v>4946</v>
      </c>
      <c r="I1565" s="483" t="s">
        <v>5531</v>
      </c>
      <c r="J1565" s="483" t="s">
        <v>6016</v>
      </c>
      <c r="K1565" s="483" t="s">
        <v>416</v>
      </c>
    </row>
    <row r="1566" spans="1:11" ht="15" x14ac:dyDescent="0.25">
      <c r="A1566" s="482">
        <v>12230</v>
      </c>
      <c r="B1566" s="483" t="s">
        <v>194</v>
      </c>
      <c r="C1566" s="483" t="s">
        <v>195</v>
      </c>
      <c r="D1566" s="483" t="s">
        <v>517</v>
      </c>
      <c r="E1566" s="483" t="s">
        <v>6174</v>
      </c>
      <c r="F1566" s="483" t="s">
        <v>5223</v>
      </c>
      <c r="G1566" s="483" t="s">
        <v>3376</v>
      </c>
      <c r="H1566" s="483" t="s">
        <v>4970</v>
      </c>
      <c r="I1566" s="483" t="s">
        <v>339</v>
      </c>
      <c r="J1566" s="483" t="s">
        <v>6005</v>
      </c>
      <c r="K1566" s="483" t="s">
        <v>6010</v>
      </c>
    </row>
    <row r="1567" spans="1:11" ht="15" x14ac:dyDescent="0.25">
      <c r="A1567" s="482">
        <v>12237</v>
      </c>
      <c r="B1567" s="483" t="s">
        <v>3492</v>
      </c>
      <c r="C1567" s="483" t="s">
        <v>5946</v>
      </c>
      <c r="D1567" s="483" t="s">
        <v>1174</v>
      </c>
      <c r="E1567" s="483" t="s">
        <v>6177</v>
      </c>
      <c r="F1567" s="483" t="s">
        <v>5226</v>
      </c>
      <c r="G1567" s="483" t="s">
        <v>3376</v>
      </c>
      <c r="H1567" s="483" t="s">
        <v>4948</v>
      </c>
      <c r="I1567" s="483" t="s">
        <v>933</v>
      </c>
      <c r="J1567" s="483" t="s">
        <v>6009</v>
      </c>
      <c r="K1567" s="483" t="s">
        <v>6010</v>
      </c>
    </row>
    <row r="1568" spans="1:11" ht="15" x14ac:dyDescent="0.25">
      <c r="A1568" s="482">
        <v>12240</v>
      </c>
      <c r="B1568" s="483" t="s">
        <v>2835</v>
      </c>
      <c r="C1568" s="483" t="s">
        <v>2836</v>
      </c>
      <c r="D1568" s="483" t="s">
        <v>1821</v>
      </c>
      <c r="E1568" s="483" t="s">
        <v>6177</v>
      </c>
      <c r="F1568" s="483" t="s">
        <v>5226</v>
      </c>
      <c r="G1568" s="483" t="s">
        <v>4765</v>
      </c>
      <c r="H1568" s="483" t="s">
        <v>913</v>
      </c>
      <c r="I1568" s="483" t="s">
        <v>553</v>
      </c>
      <c r="J1568" s="483" t="s">
        <v>6009</v>
      </c>
      <c r="K1568" s="483" t="s">
        <v>706</v>
      </c>
    </row>
    <row r="1569" spans="1:11" ht="15" x14ac:dyDescent="0.25">
      <c r="A1569" s="482">
        <v>12241</v>
      </c>
      <c r="B1569" s="483" t="s">
        <v>2421</v>
      </c>
      <c r="C1569" s="483" t="s">
        <v>4101</v>
      </c>
      <c r="D1569" s="483" t="s">
        <v>69</v>
      </c>
      <c r="E1569" s="483" t="s">
        <v>6176</v>
      </c>
      <c r="F1569" s="483" t="s">
        <v>5225</v>
      </c>
      <c r="G1569" s="483" t="s">
        <v>4759</v>
      </c>
      <c r="H1569" s="483" t="s">
        <v>65</v>
      </c>
      <c r="I1569" s="483" t="s">
        <v>65</v>
      </c>
      <c r="J1569" s="483" t="s">
        <v>6008</v>
      </c>
      <c r="K1569" s="483" t="s">
        <v>6007</v>
      </c>
    </row>
    <row r="1570" spans="1:11" ht="15" x14ac:dyDescent="0.25">
      <c r="A1570" s="482">
        <v>12242</v>
      </c>
      <c r="B1570" s="483" t="s">
        <v>791</v>
      </c>
      <c r="C1570" s="483" t="s">
        <v>792</v>
      </c>
      <c r="D1570" s="483" t="s">
        <v>69</v>
      </c>
      <c r="E1570" s="483" t="s">
        <v>6176</v>
      </c>
      <c r="F1570" s="483" t="s">
        <v>5225</v>
      </c>
      <c r="G1570" s="483" t="s">
        <v>4759</v>
      </c>
      <c r="H1570" s="483" t="s">
        <v>4947</v>
      </c>
      <c r="I1570" s="483" t="s">
        <v>84</v>
      </c>
      <c r="J1570" s="483" t="s">
        <v>6008</v>
      </c>
      <c r="K1570" s="483" t="s">
        <v>6007</v>
      </c>
    </row>
    <row r="1571" spans="1:11" ht="15" x14ac:dyDescent="0.25">
      <c r="A1571" s="482">
        <v>12245</v>
      </c>
      <c r="B1571" s="483" t="s">
        <v>3036</v>
      </c>
      <c r="C1571" s="483" t="s">
        <v>3037</v>
      </c>
      <c r="D1571" s="483" t="s">
        <v>103</v>
      </c>
      <c r="E1571" s="483" t="s">
        <v>6175</v>
      </c>
      <c r="F1571" s="483" t="s">
        <v>5224</v>
      </c>
      <c r="G1571" s="483" t="s">
        <v>4759</v>
      </c>
      <c r="H1571" s="483" t="s">
        <v>4947</v>
      </c>
      <c r="I1571" s="483" t="s">
        <v>3403</v>
      </c>
      <c r="J1571" s="483" t="s">
        <v>6014</v>
      </c>
      <c r="K1571" s="483" t="s">
        <v>6007</v>
      </c>
    </row>
    <row r="1572" spans="1:11" ht="15" x14ac:dyDescent="0.25">
      <c r="A1572" s="482">
        <v>12246</v>
      </c>
      <c r="B1572" s="483" t="s">
        <v>2855</v>
      </c>
      <c r="C1572" s="483" t="s">
        <v>2856</v>
      </c>
      <c r="D1572" s="483" t="s">
        <v>3563</v>
      </c>
      <c r="E1572" s="483" t="s">
        <v>6177</v>
      </c>
      <c r="F1572" s="483" t="s">
        <v>5226</v>
      </c>
      <c r="G1572" s="483" t="s">
        <v>3376</v>
      </c>
      <c r="H1572" s="483" t="s">
        <v>4949</v>
      </c>
      <c r="I1572" s="483" t="s">
        <v>3564</v>
      </c>
      <c r="J1572" s="483" t="s">
        <v>6009</v>
      </c>
      <c r="K1572" s="483" t="s">
        <v>6010</v>
      </c>
    </row>
    <row r="1573" spans="1:11" ht="15" x14ac:dyDescent="0.25">
      <c r="A1573" s="482">
        <v>12249</v>
      </c>
      <c r="B1573" s="483" t="s">
        <v>2616</v>
      </c>
      <c r="C1573" s="483" t="s">
        <v>1609</v>
      </c>
      <c r="D1573" s="483" t="s">
        <v>103</v>
      </c>
      <c r="E1573" s="483" t="s">
        <v>6175</v>
      </c>
      <c r="F1573" s="483" t="s">
        <v>5224</v>
      </c>
      <c r="G1573" s="483" t="s">
        <v>4759</v>
      </c>
      <c r="H1573" s="483" t="s">
        <v>4947</v>
      </c>
      <c r="I1573" s="483" t="s">
        <v>3403</v>
      </c>
      <c r="J1573" s="483" t="s">
        <v>6014</v>
      </c>
      <c r="K1573" s="483" t="s">
        <v>6007</v>
      </c>
    </row>
    <row r="1574" spans="1:11" ht="15" x14ac:dyDescent="0.25">
      <c r="A1574" s="482">
        <v>12253</v>
      </c>
      <c r="B1574" s="483" t="s">
        <v>2875</v>
      </c>
      <c r="C1574" s="483" t="s">
        <v>2876</v>
      </c>
      <c r="D1574" s="483" t="s">
        <v>103</v>
      </c>
      <c r="E1574" s="483" t="s">
        <v>6175</v>
      </c>
      <c r="F1574" s="483" t="s">
        <v>5224</v>
      </c>
      <c r="G1574" s="483" t="s">
        <v>4759</v>
      </c>
      <c r="H1574" s="483" t="s">
        <v>4947</v>
      </c>
      <c r="I1574" s="483" t="s">
        <v>61</v>
      </c>
      <c r="J1574" s="483" t="s">
        <v>6014</v>
      </c>
      <c r="K1574" s="483" t="s">
        <v>6007</v>
      </c>
    </row>
    <row r="1575" spans="1:11" ht="15" x14ac:dyDescent="0.25">
      <c r="A1575" s="482">
        <v>12262</v>
      </c>
      <c r="B1575" s="483" t="s">
        <v>2857</v>
      </c>
      <c r="C1575" s="483" t="s">
        <v>433</v>
      </c>
      <c r="D1575" s="483" t="s">
        <v>103</v>
      </c>
      <c r="E1575" s="483" t="s">
        <v>6175</v>
      </c>
      <c r="F1575" s="483" t="s">
        <v>5224</v>
      </c>
      <c r="G1575" s="483" t="s">
        <v>4759</v>
      </c>
      <c r="H1575" s="483" t="s">
        <v>4947</v>
      </c>
      <c r="I1575" s="483" t="s">
        <v>3403</v>
      </c>
      <c r="J1575" s="483" t="s">
        <v>6014</v>
      </c>
      <c r="K1575" s="483" t="s">
        <v>6007</v>
      </c>
    </row>
    <row r="1576" spans="1:11" ht="15" x14ac:dyDescent="0.25">
      <c r="A1576" s="482">
        <v>12266</v>
      </c>
      <c r="B1576" s="483" t="s">
        <v>2822</v>
      </c>
      <c r="C1576" s="483" t="s">
        <v>231</v>
      </c>
      <c r="D1576" s="483" t="s">
        <v>54</v>
      </c>
      <c r="E1576" s="483" t="s">
        <v>6176</v>
      </c>
      <c r="F1576" s="483" t="s">
        <v>5225</v>
      </c>
      <c r="G1576" s="483" t="s">
        <v>5265</v>
      </c>
      <c r="H1576" s="483" t="s">
        <v>4956</v>
      </c>
      <c r="I1576" s="483" t="s">
        <v>531</v>
      </c>
      <c r="J1576" s="483" t="s">
        <v>6008</v>
      </c>
      <c r="K1576" s="483" t="s">
        <v>6017</v>
      </c>
    </row>
    <row r="1577" spans="1:11" ht="15" x14ac:dyDescent="0.25">
      <c r="A1577" s="482">
        <v>12267</v>
      </c>
      <c r="B1577" s="483" t="s">
        <v>4102</v>
      </c>
      <c r="C1577" s="483" t="s">
        <v>4103</v>
      </c>
      <c r="D1577" s="483" t="s">
        <v>972</v>
      </c>
      <c r="E1577" s="483" t="s">
        <v>6174</v>
      </c>
      <c r="F1577" s="483" t="s">
        <v>5223</v>
      </c>
      <c r="G1577" s="483" t="s">
        <v>4759</v>
      </c>
      <c r="H1577" s="483" t="s">
        <v>4947</v>
      </c>
      <c r="I1577" s="483" t="s">
        <v>61</v>
      </c>
      <c r="J1577" s="483" t="s">
        <v>6005</v>
      </c>
      <c r="K1577" s="483" t="s">
        <v>6007</v>
      </c>
    </row>
    <row r="1578" spans="1:11" ht="15" x14ac:dyDescent="0.25">
      <c r="A1578" s="482">
        <v>12270</v>
      </c>
      <c r="B1578" s="483" t="s">
        <v>4104</v>
      </c>
      <c r="C1578" s="483" t="s">
        <v>1604</v>
      </c>
      <c r="D1578" s="483" t="s">
        <v>2416</v>
      </c>
      <c r="E1578" s="483" t="s">
        <v>6174</v>
      </c>
      <c r="F1578" s="483" t="s">
        <v>5223</v>
      </c>
      <c r="G1578" s="483" t="s">
        <v>4798</v>
      </c>
      <c r="H1578" s="483" t="s">
        <v>4946</v>
      </c>
      <c r="I1578" s="483" t="s">
        <v>5404</v>
      </c>
      <c r="J1578" s="483" t="s">
        <v>6005</v>
      </c>
      <c r="K1578" s="483" t="s">
        <v>4798</v>
      </c>
    </row>
    <row r="1579" spans="1:11" ht="15" x14ac:dyDescent="0.25">
      <c r="A1579" s="482">
        <v>12271</v>
      </c>
      <c r="B1579" s="483" t="s">
        <v>4105</v>
      </c>
      <c r="C1579" s="483" t="s">
        <v>323</v>
      </c>
      <c r="D1579" s="483" t="s">
        <v>2416</v>
      </c>
      <c r="E1579" s="483" t="s">
        <v>6174</v>
      </c>
      <c r="F1579" s="483" t="s">
        <v>5223</v>
      </c>
      <c r="G1579" s="483" t="s">
        <v>4760</v>
      </c>
      <c r="H1579" s="483" t="s">
        <v>4946</v>
      </c>
      <c r="I1579" s="483" t="s">
        <v>3389</v>
      </c>
      <c r="J1579" s="483" t="s">
        <v>6005</v>
      </c>
      <c r="K1579" s="483" t="s">
        <v>6015</v>
      </c>
    </row>
    <row r="1580" spans="1:11" ht="15" x14ac:dyDescent="0.25">
      <c r="A1580" s="482">
        <v>12274</v>
      </c>
      <c r="B1580" s="483" t="s">
        <v>4106</v>
      </c>
      <c r="C1580" s="483" t="s">
        <v>2400</v>
      </c>
      <c r="D1580" s="483" t="s">
        <v>3467</v>
      </c>
      <c r="E1580" s="483" t="s">
        <v>6178</v>
      </c>
      <c r="F1580" s="483" t="s">
        <v>5227</v>
      </c>
      <c r="G1580" s="483" t="s">
        <v>4761</v>
      </c>
      <c r="H1580" s="483" t="s">
        <v>4961</v>
      </c>
      <c r="I1580" s="483" t="s">
        <v>3468</v>
      </c>
      <c r="J1580" s="483" t="s">
        <v>6016</v>
      </c>
      <c r="K1580" s="483" t="s">
        <v>6011</v>
      </c>
    </row>
    <row r="1581" spans="1:11" ht="15" x14ac:dyDescent="0.25">
      <c r="A1581" s="482">
        <v>12276</v>
      </c>
      <c r="B1581" s="483" t="s">
        <v>4107</v>
      </c>
      <c r="C1581" s="483" t="s">
        <v>4108</v>
      </c>
      <c r="D1581" s="483" t="s">
        <v>517</v>
      </c>
      <c r="E1581" s="483" t="s">
        <v>6174</v>
      </c>
      <c r="F1581" s="483" t="s">
        <v>5223</v>
      </c>
      <c r="G1581" s="483" t="s">
        <v>4758</v>
      </c>
      <c r="H1581" s="483" t="s">
        <v>4946</v>
      </c>
      <c r="I1581" s="483" t="s">
        <v>1140</v>
      </c>
      <c r="J1581" s="483" t="s">
        <v>6005</v>
      </c>
      <c r="K1581" s="483" t="s">
        <v>6006</v>
      </c>
    </row>
    <row r="1582" spans="1:11" ht="15" x14ac:dyDescent="0.25">
      <c r="A1582" s="482">
        <v>12279</v>
      </c>
      <c r="B1582" s="483" t="s">
        <v>2965</v>
      </c>
      <c r="C1582" s="483" t="s">
        <v>2966</v>
      </c>
      <c r="D1582" s="483" t="s">
        <v>570</v>
      </c>
      <c r="E1582" s="483" t="s">
        <v>6177</v>
      </c>
      <c r="F1582" s="483" t="s">
        <v>5226</v>
      </c>
      <c r="G1582" s="483" t="s">
        <v>3376</v>
      </c>
      <c r="H1582" s="483" t="s">
        <v>4969</v>
      </c>
      <c r="I1582" s="483" t="s">
        <v>1319</v>
      </c>
      <c r="J1582" s="483" t="s">
        <v>6009</v>
      </c>
      <c r="K1582" s="483" t="s">
        <v>6010</v>
      </c>
    </row>
    <row r="1583" spans="1:11" ht="15" x14ac:dyDescent="0.25">
      <c r="A1583" s="482">
        <v>12281</v>
      </c>
      <c r="B1583" s="483" t="s">
        <v>6023</v>
      </c>
      <c r="C1583" s="483" t="s">
        <v>1696</v>
      </c>
      <c r="D1583" s="483" t="s">
        <v>3698</v>
      </c>
      <c r="E1583" s="483" t="s">
        <v>6177</v>
      </c>
      <c r="F1583" s="483" t="s">
        <v>5226</v>
      </c>
      <c r="G1583" s="483" t="s">
        <v>5264</v>
      </c>
      <c r="H1583" s="483" t="s">
        <v>4958</v>
      </c>
      <c r="I1583" s="483" t="s">
        <v>1682</v>
      </c>
      <c r="J1583" s="483" t="s">
        <v>6009</v>
      </c>
      <c r="K1583" s="483" t="s">
        <v>6018</v>
      </c>
    </row>
    <row r="1584" spans="1:11" ht="15" x14ac:dyDescent="0.25">
      <c r="A1584" s="482">
        <v>12282</v>
      </c>
      <c r="B1584" s="483" t="s">
        <v>2892</v>
      </c>
      <c r="C1584" s="483" t="s">
        <v>1195</v>
      </c>
      <c r="D1584" s="483" t="s">
        <v>103</v>
      </c>
      <c r="E1584" s="483" t="s">
        <v>6175</v>
      </c>
      <c r="F1584" s="483" t="s">
        <v>5224</v>
      </c>
      <c r="G1584" s="483" t="s">
        <v>4759</v>
      </c>
      <c r="H1584" s="483" t="s">
        <v>4947</v>
      </c>
      <c r="I1584" s="483" t="s">
        <v>43</v>
      </c>
      <c r="J1584" s="483" t="s">
        <v>6014</v>
      </c>
      <c r="K1584" s="483" t="s">
        <v>6007</v>
      </c>
    </row>
    <row r="1585" spans="1:11" ht="15" x14ac:dyDescent="0.25">
      <c r="A1585" s="482">
        <v>12283</v>
      </c>
      <c r="B1585" s="483" t="s">
        <v>2825</v>
      </c>
      <c r="C1585" s="483" t="s">
        <v>2826</v>
      </c>
      <c r="D1585" s="483" t="s">
        <v>69</v>
      </c>
      <c r="E1585" s="483" t="s">
        <v>6176</v>
      </c>
      <c r="F1585" s="483" t="s">
        <v>5225</v>
      </c>
      <c r="G1585" s="483" t="s">
        <v>4759</v>
      </c>
      <c r="H1585" s="483" t="s">
        <v>4947</v>
      </c>
      <c r="I1585" s="483" t="s">
        <v>3373</v>
      </c>
      <c r="J1585" s="483" t="s">
        <v>6008</v>
      </c>
      <c r="K1585" s="483" t="s">
        <v>6007</v>
      </c>
    </row>
    <row r="1586" spans="1:11" ht="15" x14ac:dyDescent="0.25">
      <c r="A1586" s="482">
        <v>12284</v>
      </c>
      <c r="B1586" s="483" t="s">
        <v>294</v>
      </c>
      <c r="C1586" s="483" t="s">
        <v>2378</v>
      </c>
      <c r="D1586" s="483" t="s">
        <v>103</v>
      </c>
      <c r="E1586" s="483" t="s">
        <v>6175</v>
      </c>
      <c r="F1586" s="483" t="s">
        <v>5224</v>
      </c>
      <c r="G1586" s="483" t="s">
        <v>4759</v>
      </c>
      <c r="H1586" s="483" t="s">
        <v>4947</v>
      </c>
      <c r="I1586" s="483" t="s">
        <v>3403</v>
      </c>
      <c r="J1586" s="483" t="s">
        <v>6014</v>
      </c>
      <c r="K1586" s="483" t="s">
        <v>6007</v>
      </c>
    </row>
    <row r="1587" spans="1:11" ht="15" x14ac:dyDescent="0.25">
      <c r="A1587" s="482">
        <v>12289</v>
      </c>
      <c r="B1587" s="483" t="s">
        <v>4111</v>
      </c>
      <c r="C1587" s="483" t="s">
        <v>4112</v>
      </c>
      <c r="D1587" s="483" t="s">
        <v>3735</v>
      </c>
      <c r="E1587" s="483" t="s">
        <v>6177</v>
      </c>
      <c r="F1587" s="483" t="s">
        <v>5226</v>
      </c>
      <c r="G1587" s="483" t="s">
        <v>3376</v>
      </c>
      <c r="H1587" s="483" t="s">
        <v>122</v>
      </c>
      <c r="I1587" s="483" t="s">
        <v>122</v>
      </c>
      <c r="J1587" s="483" t="s">
        <v>6009</v>
      </c>
      <c r="K1587" s="483" t="s">
        <v>6010</v>
      </c>
    </row>
    <row r="1588" spans="1:11" ht="15" x14ac:dyDescent="0.25">
      <c r="A1588" s="482">
        <v>12291</v>
      </c>
      <c r="B1588" s="483" t="s">
        <v>665</v>
      </c>
      <c r="C1588" s="483" t="s">
        <v>368</v>
      </c>
      <c r="D1588" s="483" t="s">
        <v>972</v>
      </c>
      <c r="E1588" s="483" t="s">
        <v>6174</v>
      </c>
      <c r="F1588" s="483" t="s">
        <v>5223</v>
      </c>
      <c r="G1588" s="483" t="s">
        <v>3376</v>
      </c>
      <c r="H1588" s="483" t="s">
        <v>4949</v>
      </c>
      <c r="I1588" s="483" t="s">
        <v>3418</v>
      </c>
      <c r="J1588" s="483" t="s">
        <v>6005</v>
      </c>
      <c r="K1588" s="483" t="s">
        <v>6010</v>
      </c>
    </row>
    <row r="1589" spans="1:11" ht="15" x14ac:dyDescent="0.25">
      <c r="A1589" s="482">
        <v>12298</v>
      </c>
      <c r="B1589" s="483" t="s">
        <v>197</v>
      </c>
      <c r="C1589" s="483" t="s">
        <v>810</v>
      </c>
      <c r="D1589" s="483" t="s">
        <v>1821</v>
      </c>
      <c r="E1589" s="483" t="s">
        <v>6177</v>
      </c>
      <c r="F1589" s="483" t="s">
        <v>5226</v>
      </c>
      <c r="G1589" s="483" t="s">
        <v>4765</v>
      </c>
      <c r="H1589" s="483" t="s">
        <v>913</v>
      </c>
      <c r="I1589" s="483" t="s">
        <v>553</v>
      </c>
      <c r="J1589" s="483" t="s">
        <v>6009</v>
      </c>
      <c r="K1589" s="483" t="s">
        <v>706</v>
      </c>
    </row>
    <row r="1590" spans="1:11" ht="15" x14ac:dyDescent="0.25">
      <c r="A1590" s="482">
        <v>12302</v>
      </c>
      <c r="B1590" s="483" t="s">
        <v>4113</v>
      </c>
      <c r="C1590" s="483" t="s">
        <v>4114</v>
      </c>
      <c r="D1590" s="483" t="s">
        <v>972</v>
      </c>
      <c r="E1590" s="483" t="s">
        <v>6174</v>
      </c>
      <c r="F1590" s="483" t="s">
        <v>5223</v>
      </c>
      <c r="G1590" s="483" t="s">
        <v>4758</v>
      </c>
      <c r="H1590" s="483" t="s">
        <v>4946</v>
      </c>
      <c r="I1590" s="483" t="s">
        <v>1140</v>
      </c>
      <c r="J1590" s="483" t="s">
        <v>6005</v>
      </c>
      <c r="K1590" s="483" t="s">
        <v>6006</v>
      </c>
    </row>
    <row r="1591" spans="1:11" ht="15" x14ac:dyDescent="0.25">
      <c r="A1591" s="482">
        <v>12305</v>
      </c>
      <c r="B1591" s="483" t="s">
        <v>4115</v>
      </c>
      <c r="C1591" s="483" t="s">
        <v>724</v>
      </c>
      <c r="D1591" s="483" t="s">
        <v>4870</v>
      </c>
      <c r="E1591" s="483" t="s">
        <v>6178</v>
      </c>
      <c r="F1591" s="483" t="s">
        <v>5227</v>
      </c>
      <c r="G1591" s="483" t="s">
        <v>4761</v>
      </c>
      <c r="H1591" s="483" t="s">
        <v>4961</v>
      </c>
      <c r="I1591" s="483" t="s">
        <v>3434</v>
      </c>
      <c r="J1591" s="483" t="s">
        <v>6016</v>
      </c>
      <c r="K1591" s="483" t="s">
        <v>6011</v>
      </c>
    </row>
    <row r="1592" spans="1:11" ht="15" x14ac:dyDescent="0.25">
      <c r="A1592" s="482">
        <v>12306</v>
      </c>
      <c r="B1592" s="483" t="s">
        <v>2893</v>
      </c>
      <c r="C1592" s="483" t="s">
        <v>2894</v>
      </c>
      <c r="D1592" s="483" t="s">
        <v>103</v>
      </c>
      <c r="E1592" s="483" t="s">
        <v>6175</v>
      </c>
      <c r="F1592" s="483" t="s">
        <v>5224</v>
      </c>
      <c r="G1592" s="483" t="s">
        <v>4759</v>
      </c>
      <c r="H1592" s="483" t="s">
        <v>4947</v>
      </c>
      <c r="I1592" s="483" t="s">
        <v>84</v>
      </c>
      <c r="J1592" s="483" t="s">
        <v>6014</v>
      </c>
      <c r="K1592" s="483" t="s">
        <v>6007</v>
      </c>
    </row>
    <row r="1593" spans="1:11" ht="15" x14ac:dyDescent="0.25">
      <c r="A1593" s="482">
        <v>12313</v>
      </c>
      <c r="B1593" s="483" t="s">
        <v>4116</v>
      </c>
      <c r="C1593" s="483" t="s">
        <v>4117</v>
      </c>
      <c r="D1593" s="483" t="s">
        <v>875</v>
      </c>
      <c r="E1593" s="483" t="s">
        <v>6174</v>
      </c>
      <c r="F1593" s="483" t="s">
        <v>5223</v>
      </c>
      <c r="G1593" s="483" t="s">
        <v>5264</v>
      </c>
      <c r="H1593" s="483" t="s">
        <v>965</v>
      </c>
      <c r="I1593" s="483" t="s">
        <v>4823</v>
      </c>
      <c r="J1593" s="483" t="s">
        <v>6005</v>
      </c>
      <c r="K1593" s="483" t="s">
        <v>6018</v>
      </c>
    </row>
    <row r="1594" spans="1:11" ht="15" x14ac:dyDescent="0.25">
      <c r="A1594" s="482">
        <v>12318</v>
      </c>
      <c r="B1594" s="483" t="s">
        <v>3114</v>
      </c>
      <c r="C1594" s="483" t="s">
        <v>3014</v>
      </c>
      <c r="D1594" s="483" t="s">
        <v>103</v>
      </c>
      <c r="E1594" s="483" t="s">
        <v>6175</v>
      </c>
      <c r="F1594" s="483" t="s">
        <v>5224</v>
      </c>
      <c r="G1594" s="483" t="s">
        <v>4759</v>
      </c>
      <c r="H1594" s="483" t="s">
        <v>4947</v>
      </c>
      <c r="I1594" s="483" t="s">
        <v>61</v>
      </c>
      <c r="J1594" s="483" t="s">
        <v>6014</v>
      </c>
      <c r="K1594" s="483" t="s">
        <v>6007</v>
      </c>
    </row>
    <row r="1595" spans="1:11" ht="15" x14ac:dyDescent="0.25">
      <c r="A1595" s="482">
        <v>12319</v>
      </c>
      <c r="B1595" s="483" t="s">
        <v>4118</v>
      </c>
      <c r="C1595" s="483" t="s">
        <v>4119</v>
      </c>
      <c r="D1595" s="483" t="s">
        <v>1405</v>
      </c>
      <c r="E1595" s="483" t="s">
        <v>6174</v>
      </c>
      <c r="F1595" s="483" t="s">
        <v>5223</v>
      </c>
      <c r="G1595" s="483" t="s">
        <v>4768</v>
      </c>
      <c r="H1595" s="483" t="s">
        <v>4946</v>
      </c>
      <c r="I1595" s="483" t="s">
        <v>3412</v>
      </c>
      <c r="J1595" s="483" t="s">
        <v>6005</v>
      </c>
      <c r="K1595" s="483" t="s">
        <v>416</v>
      </c>
    </row>
    <row r="1596" spans="1:11" ht="15" x14ac:dyDescent="0.25">
      <c r="A1596" s="482">
        <v>12322</v>
      </c>
      <c r="B1596" s="483" t="s">
        <v>4266</v>
      </c>
      <c r="C1596" s="483" t="s">
        <v>1201</v>
      </c>
      <c r="D1596" s="483" t="s">
        <v>103</v>
      </c>
      <c r="E1596" s="483" t="s">
        <v>6175</v>
      </c>
      <c r="F1596" s="483" t="s">
        <v>5224</v>
      </c>
      <c r="G1596" s="483" t="s">
        <v>4759</v>
      </c>
      <c r="H1596" s="483" t="s">
        <v>65</v>
      </c>
      <c r="I1596" s="483" t="s">
        <v>65</v>
      </c>
      <c r="J1596" s="483" t="s">
        <v>6014</v>
      </c>
      <c r="K1596" s="483" t="s">
        <v>6007</v>
      </c>
    </row>
    <row r="1597" spans="1:11" ht="15" x14ac:dyDescent="0.25">
      <c r="A1597" s="482">
        <v>12326</v>
      </c>
      <c r="B1597" s="483" t="s">
        <v>2844</v>
      </c>
      <c r="C1597" s="483" t="s">
        <v>2845</v>
      </c>
      <c r="D1597" s="483" t="s">
        <v>1821</v>
      </c>
      <c r="E1597" s="483" t="s">
        <v>6177</v>
      </c>
      <c r="F1597" s="483" t="s">
        <v>5226</v>
      </c>
      <c r="G1597" s="483" t="s">
        <v>4765</v>
      </c>
      <c r="H1597" s="483" t="s">
        <v>913</v>
      </c>
      <c r="I1597" s="483" t="s">
        <v>553</v>
      </c>
      <c r="J1597" s="483" t="s">
        <v>6009</v>
      </c>
      <c r="K1597" s="483" t="s">
        <v>706</v>
      </c>
    </row>
    <row r="1598" spans="1:11" ht="15" x14ac:dyDescent="0.25">
      <c r="A1598" s="482">
        <v>12327</v>
      </c>
      <c r="B1598" s="483" t="s">
        <v>1871</v>
      </c>
      <c r="C1598" s="483" t="s">
        <v>5890</v>
      </c>
      <c r="D1598" s="483" t="s">
        <v>4905</v>
      </c>
      <c r="E1598" s="483" t="s">
        <v>6178</v>
      </c>
      <c r="F1598" s="483" t="s">
        <v>5227</v>
      </c>
      <c r="G1598" s="483" t="s">
        <v>4761</v>
      </c>
      <c r="H1598" s="483" t="s">
        <v>4961</v>
      </c>
      <c r="I1598" s="483" t="s">
        <v>3434</v>
      </c>
      <c r="J1598" s="483" t="s">
        <v>6016</v>
      </c>
      <c r="K1598" s="483" t="s">
        <v>6011</v>
      </c>
    </row>
    <row r="1599" spans="1:11" ht="15" x14ac:dyDescent="0.25">
      <c r="A1599" s="482">
        <v>12328</v>
      </c>
      <c r="B1599" s="483" t="s">
        <v>2988</v>
      </c>
      <c r="C1599" s="483" t="s">
        <v>2989</v>
      </c>
      <c r="D1599" s="483" t="s">
        <v>1405</v>
      </c>
      <c r="E1599" s="483" t="s">
        <v>6174</v>
      </c>
      <c r="F1599" s="483" t="s">
        <v>5223</v>
      </c>
      <c r="G1599" s="483" t="s">
        <v>5265</v>
      </c>
      <c r="H1599" s="483" t="s">
        <v>4946</v>
      </c>
      <c r="I1599" s="483" t="s">
        <v>3463</v>
      </c>
      <c r="J1599" s="483" t="s">
        <v>6005</v>
      </c>
      <c r="K1599" s="483" t="s">
        <v>6017</v>
      </c>
    </row>
    <row r="1600" spans="1:11" ht="15" x14ac:dyDescent="0.25">
      <c r="A1600" s="482">
        <v>12330</v>
      </c>
      <c r="B1600" s="483" t="s">
        <v>2809</v>
      </c>
      <c r="C1600" s="483" t="s">
        <v>2810</v>
      </c>
      <c r="D1600" s="483" t="s">
        <v>103</v>
      </c>
      <c r="E1600" s="483" t="s">
        <v>6175</v>
      </c>
      <c r="F1600" s="483" t="s">
        <v>5224</v>
      </c>
      <c r="G1600" s="483" t="s">
        <v>4759</v>
      </c>
      <c r="H1600" s="483" t="s">
        <v>4947</v>
      </c>
      <c r="I1600" s="483" t="s">
        <v>3403</v>
      </c>
      <c r="J1600" s="483" t="s">
        <v>6014</v>
      </c>
      <c r="K1600" s="483" t="s">
        <v>6007</v>
      </c>
    </row>
    <row r="1601" spans="1:11" ht="15" x14ac:dyDescent="0.25">
      <c r="A1601" s="482">
        <v>12335</v>
      </c>
      <c r="B1601" s="483" t="s">
        <v>4120</v>
      </c>
      <c r="C1601" s="483" t="s">
        <v>4121</v>
      </c>
      <c r="D1601" s="483" t="s">
        <v>103</v>
      </c>
      <c r="E1601" s="483" t="s">
        <v>6175</v>
      </c>
      <c r="F1601" s="483" t="s">
        <v>5224</v>
      </c>
      <c r="G1601" s="483" t="s">
        <v>4759</v>
      </c>
      <c r="H1601" s="483" t="s">
        <v>4947</v>
      </c>
      <c r="I1601" s="483" t="s">
        <v>84</v>
      </c>
      <c r="J1601" s="483" t="s">
        <v>6014</v>
      </c>
      <c r="K1601" s="483" t="s">
        <v>6007</v>
      </c>
    </row>
    <row r="1602" spans="1:11" ht="15" x14ac:dyDescent="0.25">
      <c r="A1602" s="482">
        <v>12336</v>
      </c>
      <c r="B1602" s="483" t="s">
        <v>4122</v>
      </c>
      <c r="C1602" s="483" t="s">
        <v>1357</v>
      </c>
      <c r="D1602" s="483" t="s">
        <v>4874</v>
      </c>
      <c r="E1602" s="483" t="s">
        <v>6174</v>
      </c>
      <c r="F1602" s="483" t="s">
        <v>5223</v>
      </c>
      <c r="G1602" s="483" t="s">
        <v>5264</v>
      </c>
      <c r="H1602" s="483" t="s">
        <v>965</v>
      </c>
      <c r="I1602" s="483" t="s">
        <v>965</v>
      </c>
      <c r="J1602" s="483" t="s">
        <v>6005</v>
      </c>
      <c r="K1602" s="483" t="s">
        <v>6018</v>
      </c>
    </row>
    <row r="1603" spans="1:11" ht="15" x14ac:dyDescent="0.25">
      <c r="A1603" s="482">
        <v>12337</v>
      </c>
      <c r="B1603" s="483" t="s">
        <v>4123</v>
      </c>
      <c r="C1603" s="483" t="s">
        <v>4124</v>
      </c>
      <c r="D1603" s="483" t="s">
        <v>4874</v>
      </c>
      <c r="E1603" s="483" t="s">
        <v>6174</v>
      </c>
      <c r="F1603" s="483" t="s">
        <v>5223</v>
      </c>
      <c r="G1603" s="483" t="s">
        <v>5264</v>
      </c>
      <c r="H1603" s="483" t="s">
        <v>965</v>
      </c>
      <c r="I1603" s="483" t="s">
        <v>965</v>
      </c>
      <c r="J1603" s="483" t="s">
        <v>6005</v>
      </c>
      <c r="K1603" s="483" t="s">
        <v>6018</v>
      </c>
    </row>
    <row r="1604" spans="1:11" ht="15" x14ac:dyDescent="0.25">
      <c r="A1604" s="482">
        <v>12344</v>
      </c>
      <c r="B1604" s="483" t="s">
        <v>2958</v>
      </c>
      <c r="C1604" s="483" t="s">
        <v>1005</v>
      </c>
      <c r="D1604" s="483" t="s">
        <v>64</v>
      </c>
      <c r="E1604" s="483" t="s">
        <v>6174</v>
      </c>
      <c r="F1604" s="483" t="s">
        <v>5223</v>
      </c>
      <c r="G1604" s="483" t="s">
        <v>3376</v>
      </c>
      <c r="H1604" s="483" t="s">
        <v>4974</v>
      </c>
      <c r="I1604" s="483" t="s">
        <v>2946</v>
      </c>
      <c r="J1604" s="483" t="s">
        <v>6005</v>
      </c>
      <c r="K1604" s="483" t="s">
        <v>6010</v>
      </c>
    </row>
    <row r="1605" spans="1:11" ht="15" x14ac:dyDescent="0.25">
      <c r="A1605" s="482">
        <v>12346</v>
      </c>
      <c r="B1605" s="483" t="s">
        <v>3890</v>
      </c>
      <c r="C1605" s="483" t="s">
        <v>4125</v>
      </c>
      <c r="D1605" s="483" t="s">
        <v>4909</v>
      </c>
      <c r="E1605" s="483" t="s">
        <v>6174</v>
      </c>
      <c r="F1605" s="483" t="s">
        <v>5223</v>
      </c>
      <c r="G1605" s="483" t="s">
        <v>5264</v>
      </c>
      <c r="H1605" s="483" t="s">
        <v>965</v>
      </c>
      <c r="I1605" s="483" t="s">
        <v>5786</v>
      </c>
      <c r="J1605" s="483" t="s">
        <v>6005</v>
      </c>
      <c r="K1605" s="483" t="s">
        <v>6018</v>
      </c>
    </row>
    <row r="1606" spans="1:11" ht="15" x14ac:dyDescent="0.25">
      <c r="A1606" s="482">
        <v>12347</v>
      </c>
      <c r="B1606" s="483" t="s">
        <v>3095</v>
      </c>
      <c r="C1606" s="483" t="s">
        <v>161</v>
      </c>
      <c r="D1606" s="483" t="s">
        <v>3765</v>
      </c>
      <c r="E1606" s="483" t="s">
        <v>6177</v>
      </c>
      <c r="F1606" s="483" t="s">
        <v>5226</v>
      </c>
      <c r="G1606" s="483" t="s">
        <v>3376</v>
      </c>
      <c r="H1606" s="483" t="s">
        <v>4973</v>
      </c>
      <c r="I1606" s="483" t="s">
        <v>171</v>
      </c>
      <c r="J1606" s="483" t="s">
        <v>6009</v>
      </c>
      <c r="K1606" s="483" t="s">
        <v>6010</v>
      </c>
    </row>
    <row r="1607" spans="1:11" ht="15" x14ac:dyDescent="0.25">
      <c r="A1607" s="482">
        <v>12349</v>
      </c>
      <c r="B1607" s="483" t="s">
        <v>1758</v>
      </c>
      <c r="C1607" s="483" t="s">
        <v>4126</v>
      </c>
      <c r="D1607" s="483" t="s">
        <v>5530</v>
      </c>
      <c r="E1607" s="483" t="s">
        <v>6182</v>
      </c>
      <c r="F1607" s="483" t="s">
        <v>5231</v>
      </c>
      <c r="G1607" s="483" t="s">
        <v>4761</v>
      </c>
      <c r="H1607" s="483" t="s">
        <v>1689</v>
      </c>
      <c r="I1607" s="483" t="s">
        <v>5746</v>
      </c>
      <c r="J1607" s="483" t="s">
        <v>6016</v>
      </c>
      <c r="K1607" s="483" t="s">
        <v>6011</v>
      </c>
    </row>
    <row r="1608" spans="1:11" ht="15" x14ac:dyDescent="0.25">
      <c r="A1608" s="482">
        <v>12351</v>
      </c>
      <c r="B1608" s="483" t="s">
        <v>2697</v>
      </c>
      <c r="C1608" s="483" t="s">
        <v>5929</v>
      </c>
      <c r="D1608" s="483" t="s">
        <v>570</v>
      </c>
      <c r="E1608" s="483" t="s">
        <v>6177</v>
      </c>
      <c r="F1608" s="483" t="s">
        <v>5226</v>
      </c>
      <c r="G1608" s="483" t="s">
        <v>3376</v>
      </c>
      <c r="H1608" s="483" t="s">
        <v>4949</v>
      </c>
      <c r="I1608" s="483" t="s">
        <v>1742</v>
      </c>
      <c r="J1608" s="483" t="s">
        <v>6009</v>
      </c>
      <c r="K1608" s="483" t="s">
        <v>6010</v>
      </c>
    </row>
    <row r="1609" spans="1:11" ht="15" x14ac:dyDescent="0.25">
      <c r="A1609" s="482">
        <v>12353</v>
      </c>
      <c r="B1609" s="483" t="s">
        <v>1277</v>
      </c>
      <c r="C1609" s="483" t="s">
        <v>433</v>
      </c>
      <c r="D1609" s="483" t="s">
        <v>103</v>
      </c>
      <c r="E1609" s="483" t="s">
        <v>6175</v>
      </c>
      <c r="F1609" s="483" t="s">
        <v>5224</v>
      </c>
      <c r="G1609" s="483" t="s">
        <v>4759</v>
      </c>
      <c r="H1609" s="483" t="s">
        <v>4947</v>
      </c>
      <c r="I1609" s="483" t="s">
        <v>43</v>
      </c>
      <c r="J1609" s="483" t="s">
        <v>6014</v>
      </c>
      <c r="K1609" s="483" t="s">
        <v>6007</v>
      </c>
    </row>
    <row r="1610" spans="1:11" ht="15" x14ac:dyDescent="0.25">
      <c r="A1610" s="482">
        <v>12354</v>
      </c>
      <c r="B1610" s="483" t="s">
        <v>4127</v>
      </c>
      <c r="C1610" s="483" t="s">
        <v>5890</v>
      </c>
      <c r="D1610" s="483" t="s">
        <v>1074</v>
      </c>
      <c r="E1610" s="483" t="s">
        <v>6178</v>
      </c>
      <c r="F1610" s="483" t="s">
        <v>5227</v>
      </c>
      <c r="G1610" s="483" t="s">
        <v>4768</v>
      </c>
      <c r="H1610" s="483" t="s">
        <v>4946</v>
      </c>
      <c r="I1610" s="483" t="s">
        <v>3641</v>
      </c>
      <c r="J1610" s="483" t="s">
        <v>6009</v>
      </c>
      <c r="K1610" s="483" t="s">
        <v>416</v>
      </c>
    </row>
    <row r="1611" spans="1:11" ht="15" x14ac:dyDescent="0.25">
      <c r="A1611" s="482">
        <v>12355</v>
      </c>
      <c r="B1611" s="483" t="s">
        <v>1470</v>
      </c>
      <c r="C1611" s="483" t="s">
        <v>571</v>
      </c>
      <c r="D1611" s="483" t="s">
        <v>103</v>
      </c>
      <c r="E1611" s="483" t="s">
        <v>6175</v>
      </c>
      <c r="F1611" s="483" t="s">
        <v>5224</v>
      </c>
      <c r="G1611" s="483" t="s">
        <v>4759</v>
      </c>
      <c r="H1611" s="483" t="s">
        <v>4947</v>
      </c>
      <c r="I1611" s="483" t="s">
        <v>3403</v>
      </c>
      <c r="J1611" s="483" t="s">
        <v>6014</v>
      </c>
      <c r="K1611" s="483" t="s">
        <v>6007</v>
      </c>
    </row>
    <row r="1612" spans="1:11" ht="15" x14ac:dyDescent="0.25">
      <c r="A1612" s="482">
        <v>12357</v>
      </c>
      <c r="B1612" s="483" t="s">
        <v>4633</v>
      </c>
      <c r="C1612" s="483" t="s">
        <v>4634</v>
      </c>
      <c r="D1612" s="483" t="s">
        <v>4871</v>
      </c>
      <c r="E1612" s="483" t="s">
        <v>6182</v>
      </c>
      <c r="F1612" s="483" t="s">
        <v>5231</v>
      </c>
      <c r="G1612" s="483" t="s">
        <v>4763</v>
      </c>
      <c r="H1612" s="483" t="s">
        <v>1689</v>
      </c>
      <c r="I1612" s="483" t="s">
        <v>3382</v>
      </c>
      <c r="J1612" s="483" t="s">
        <v>6016</v>
      </c>
      <c r="K1612" s="483" t="s">
        <v>6013</v>
      </c>
    </row>
    <row r="1613" spans="1:11" ht="15" x14ac:dyDescent="0.25">
      <c r="A1613" s="482">
        <v>12359</v>
      </c>
      <c r="B1613" s="483" t="s">
        <v>5756</v>
      </c>
      <c r="C1613" s="483" t="s">
        <v>5757</v>
      </c>
      <c r="D1613" s="483" t="s">
        <v>4927</v>
      </c>
      <c r="E1613" s="483" t="s">
        <v>6182</v>
      </c>
      <c r="F1613" s="483" t="s">
        <v>5231</v>
      </c>
      <c r="G1613" s="483" t="s">
        <v>3376</v>
      </c>
      <c r="H1613" s="483" t="s">
        <v>209</v>
      </c>
      <c r="I1613" s="483" t="s">
        <v>209</v>
      </c>
      <c r="J1613" s="483" t="s">
        <v>6016</v>
      </c>
      <c r="K1613" s="483" t="s">
        <v>6010</v>
      </c>
    </row>
    <row r="1614" spans="1:11" ht="15" x14ac:dyDescent="0.25">
      <c r="A1614" s="482">
        <v>12368</v>
      </c>
      <c r="B1614" s="483" t="s">
        <v>4131</v>
      </c>
      <c r="C1614" s="483" t="s">
        <v>618</v>
      </c>
      <c r="D1614" s="483" t="s">
        <v>570</v>
      </c>
      <c r="E1614" s="483" t="s">
        <v>6177</v>
      </c>
      <c r="F1614" s="483" t="s">
        <v>5226</v>
      </c>
      <c r="G1614" s="483" t="s">
        <v>3376</v>
      </c>
      <c r="H1614" s="483" t="s">
        <v>4950</v>
      </c>
      <c r="I1614" s="483" t="s">
        <v>6256</v>
      </c>
      <c r="J1614" s="483" t="s">
        <v>6009</v>
      </c>
      <c r="K1614" s="483" t="s">
        <v>6010</v>
      </c>
    </row>
    <row r="1615" spans="1:11" ht="15" x14ac:dyDescent="0.25">
      <c r="A1615" s="482">
        <v>12370</v>
      </c>
      <c r="B1615" s="483" t="s">
        <v>4132</v>
      </c>
      <c r="C1615" s="483" t="s">
        <v>4133</v>
      </c>
      <c r="D1615" s="483" t="s">
        <v>69</v>
      </c>
      <c r="E1615" s="483" t="s">
        <v>6176</v>
      </c>
      <c r="F1615" s="483" t="s">
        <v>5225</v>
      </c>
      <c r="G1615" s="483" t="s">
        <v>4759</v>
      </c>
      <c r="H1615" s="483" t="s">
        <v>4947</v>
      </c>
      <c r="I1615" s="483" t="s">
        <v>3403</v>
      </c>
      <c r="J1615" s="483" t="s">
        <v>6008</v>
      </c>
      <c r="K1615" s="483" t="s">
        <v>6007</v>
      </c>
    </row>
    <row r="1616" spans="1:11" ht="15" x14ac:dyDescent="0.25">
      <c r="A1616" s="482">
        <v>12371</v>
      </c>
      <c r="B1616" s="483" t="s">
        <v>722</v>
      </c>
      <c r="C1616" s="483" t="s">
        <v>231</v>
      </c>
      <c r="D1616" s="483" t="s">
        <v>972</v>
      </c>
      <c r="E1616" s="483" t="s">
        <v>6174</v>
      </c>
      <c r="F1616" s="483" t="s">
        <v>5223</v>
      </c>
      <c r="G1616" s="483" t="s">
        <v>4759</v>
      </c>
      <c r="H1616" s="483" t="s">
        <v>4947</v>
      </c>
      <c r="I1616" s="483" t="s">
        <v>836</v>
      </c>
      <c r="J1616" s="483" t="s">
        <v>6005</v>
      </c>
      <c r="K1616" s="483" t="s">
        <v>6007</v>
      </c>
    </row>
    <row r="1617" spans="1:11" ht="15" x14ac:dyDescent="0.25">
      <c r="A1617" s="482">
        <v>12373</v>
      </c>
      <c r="B1617" s="483" t="s">
        <v>4134</v>
      </c>
      <c r="C1617" s="483" t="s">
        <v>2484</v>
      </c>
      <c r="D1617" s="483" t="s">
        <v>1074</v>
      </c>
      <c r="E1617" s="483" t="s">
        <v>6178</v>
      </c>
      <c r="F1617" s="483" t="s">
        <v>5227</v>
      </c>
      <c r="G1617" s="483" t="s">
        <v>4768</v>
      </c>
      <c r="H1617" s="483" t="s">
        <v>4946</v>
      </c>
      <c r="I1617" s="483" t="s">
        <v>3641</v>
      </c>
      <c r="J1617" s="483" t="s">
        <v>6009</v>
      </c>
      <c r="K1617" s="483" t="s">
        <v>416</v>
      </c>
    </row>
    <row r="1618" spans="1:11" ht="15" x14ac:dyDescent="0.25">
      <c r="A1618" s="482">
        <v>12376</v>
      </c>
      <c r="B1618" s="483" t="s">
        <v>2971</v>
      </c>
      <c r="C1618" s="483" t="s">
        <v>2972</v>
      </c>
      <c r="D1618" s="483" t="s">
        <v>103</v>
      </c>
      <c r="E1618" s="483" t="s">
        <v>6175</v>
      </c>
      <c r="F1618" s="483" t="s">
        <v>5224</v>
      </c>
      <c r="G1618" s="483" t="s">
        <v>3376</v>
      </c>
      <c r="H1618" s="483" t="s">
        <v>4952</v>
      </c>
      <c r="I1618" s="483" t="s">
        <v>379</v>
      </c>
      <c r="J1618" s="483" t="s">
        <v>6014</v>
      </c>
      <c r="K1618" s="483" t="s">
        <v>6010</v>
      </c>
    </row>
    <row r="1619" spans="1:11" ht="15" x14ac:dyDescent="0.25">
      <c r="A1619" s="482">
        <v>12379</v>
      </c>
      <c r="B1619" s="483" t="s">
        <v>2917</v>
      </c>
      <c r="C1619" s="483" t="s">
        <v>3215</v>
      </c>
      <c r="D1619" s="483" t="s">
        <v>1867</v>
      </c>
      <c r="E1619" s="483" t="s">
        <v>6177</v>
      </c>
      <c r="F1619" s="483" t="s">
        <v>5226</v>
      </c>
      <c r="G1619" s="483" t="s">
        <v>3376</v>
      </c>
      <c r="H1619" s="483" t="s">
        <v>122</v>
      </c>
      <c r="I1619" s="483" t="s">
        <v>3399</v>
      </c>
      <c r="J1619" s="483" t="s">
        <v>6009</v>
      </c>
      <c r="K1619" s="483" t="s">
        <v>6010</v>
      </c>
    </row>
    <row r="1620" spans="1:11" ht="15" x14ac:dyDescent="0.25">
      <c r="A1620" s="482">
        <v>12380</v>
      </c>
      <c r="B1620" s="483" t="s">
        <v>1754</v>
      </c>
      <c r="C1620" s="483" t="s">
        <v>2951</v>
      </c>
      <c r="D1620" s="483" t="s">
        <v>54</v>
      </c>
      <c r="E1620" s="483" t="s">
        <v>6176</v>
      </c>
      <c r="F1620" s="483" t="s">
        <v>5225</v>
      </c>
      <c r="G1620" s="483" t="s">
        <v>5265</v>
      </c>
      <c r="H1620" s="483" t="s">
        <v>4956</v>
      </c>
      <c r="I1620" s="483" t="s">
        <v>55</v>
      </c>
      <c r="J1620" s="483" t="s">
        <v>6008</v>
      </c>
      <c r="K1620" s="483" t="s">
        <v>6017</v>
      </c>
    </row>
    <row r="1621" spans="1:11" ht="15" x14ac:dyDescent="0.25">
      <c r="A1621" s="482">
        <v>12383</v>
      </c>
      <c r="B1621" s="483" t="s">
        <v>4135</v>
      </c>
      <c r="C1621" s="483" t="s">
        <v>4136</v>
      </c>
      <c r="D1621" s="483" t="s">
        <v>64</v>
      </c>
      <c r="E1621" s="483" t="s">
        <v>6174</v>
      </c>
      <c r="F1621" s="483" t="s">
        <v>5223</v>
      </c>
      <c r="G1621" s="483" t="s">
        <v>3376</v>
      </c>
      <c r="H1621" s="483" t="s">
        <v>4959</v>
      </c>
      <c r="I1621" s="483" t="s">
        <v>3425</v>
      </c>
      <c r="J1621" s="483" t="s">
        <v>6005</v>
      </c>
      <c r="K1621" s="483" t="s">
        <v>6010</v>
      </c>
    </row>
    <row r="1622" spans="1:11" ht="15" x14ac:dyDescent="0.25">
      <c r="A1622" s="482">
        <v>12384</v>
      </c>
      <c r="B1622" s="483" t="s">
        <v>4137</v>
      </c>
      <c r="C1622" s="483" t="s">
        <v>4138</v>
      </c>
      <c r="D1622" s="483" t="s">
        <v>517</v>
      </c>
      <c r="E1622" s="483" t="s">
        <v>6174</v>
      </c>
      <c r="F1622" s="483" t="s">
        <v>5223</v>
      </c>
      <c r="G1622" s="483" t="s">
        <v>5264</v>
      </c>
      <c r="H1622" s="483" t="s">
        <v>965</v>
      </c>
      <c r="I1622" s="483" t="s">
        <v>4823</v>
      </c>
      <c r="J1622" s="483" t="s">
        <v>6005</v>
      </c>
      <c r="K1622" s="483" t="s">
        <v>6018</v>
      </c>
    </row>
    <row r="1623" spans="1:11" ht="15" x14ac:dyDescent="0.25">
      <c r="A1623" s="482">
        <v>12385</v>
      </c>
      <c r="B1623" s="483" t="s">
        <v>4139</v>
      </c>
      <c r="C1623" s="483" t="s">
        <v>4140</v>
      </c>
      <c r="D1623" s="483" t="s">
        <v>517</v>
      </c>
      <c r="E1623" s="483" t="s">
        <v>6174</v>
      </c>
      <c r="F1623" s="483" t="s">
        <v>5223</v>
      </c>
      <c r="G1623" s="483" t="s">
        <v>4759</v>
      </c>
      <c r="H1623" s="483" t="s">
        <v>4947</v>
      </c>
      <c r="I1623" s="483" t="s">
        <v>61</v>
      </c>
      <c r="J1623" s="483" t="s">
        <v>6005</v>
      </c>
      <c r="K1623" s="483" t="s">
        <v>6007</v>
      </c>
    </row>
    <row r="1624" spans="1:11" ht="15" x14ac:dyDescent="0.25">
      <c r="A1624" s="482">
        <v>12387</v>
      </c>
      <c r="B1624" s="483" t="s">
        <v>1454</v>
      </c>
      <c r="C1624" s="483" t="s">
        <v>4635</v>
      </c>
      <c r="D1624" s="483" t="s">
        <v>4871</v>
      </c>
      <c r="E1624" s="483" t="s">
        <v>6182</v>
      </c>
      <c r="F1624" s="483" t="s">
        <v>5231</v>
      </c>
      <c r="G1624" s="483" t="s">
        <v>4761</v>
      </c>
      <c r="H1624" s="483" t="s">
        <v>1689</v>
      </c>
      <c r="I1624" s="483" t="s">
        <v>4862</v>
      </c>
      <c r="J1624" s="483" t="s">
        <v>6016</v>
      </c>
      <c r="K1624" s="483" t="s">
        <v>6011</v>
      </c>
    </row>
    <row r="1625" spans="1:11" ht="15" x14ac:dyDescent="0.25">
      <c r="A1625" s="482">
        <v>12389</v>
      </c>
      <c r="B1625" s="483" t="s">
        <v>1495</v>
      </c>
      <c r="C1625" s="483" t="s">
        <v>2315</v>
      </c>
      <c r="D1625" s="483" t="s">
        <v>570</v>
      </c>
      <c r="E1625" s="483" t="s">
        <v>6177</v>
      </c>
      <c r="F1625" s="483" t="s">
        <v>5226</v>
      </c>
      <c r="G1625" s="483" t="s">
        <v>3376</v>
      </c>
      <c r="H1625" s="483" t="s">
        <v>4960</v>
      </c>
      <c r="I1625" s="483" t="s">
        <v>1371</v>
      </c>
      <c r="J1625" s="483" t="s">
        <v>6009</v>
      </c>
      <c r="K1625" s="483" t="s">
        <v>6010</v>
      </c>
    </row>
    <row r="1626" spans="1:11" ht="15" x14ac:dyDescent="0.25">
      <c r="A1626" s="482">
        <v>12392</v>
      </c>
      <c r="B1626" s="483" t="s">
        <v>4636</v>
      </c>
      <c r="C1626" s="483" t="s">
        <v>167</v>
      </c>
      <c r="D1626" s="483" t="s">
        <v>3467</v>
      </c>
      <c r="E1626" s="483" t="s">
        <v>6178</v>
      </c>
      <c r="F1626" s="483" t="s">
        <v>5227</v>
      </c>
      <c r="G1626" s="483" t="s">
        <v>4761</v>
      </c>
      <c r="H1626" s="483" t="s">
        <v>4961</v>
      </c>
      <c r="I1626" s="483" t="s">
        <v>3839</v>
      </c>
      <c r="J1626" s="483" t="s">
        <v>6016</v>
      </c>
      <c r="K1626" s="483" t="s">
        <v>6011</v>
      </c>
    </row>
    <row r="1627" spans="1:11" ht="15" x14ac:dyDescent="0.25">
      <c r="A1627" s="482">
        <v>12400</v>
      </c>
      <c r="B1627" s="483" t="s">
        <v>2833</v>
      </c>
      <c r="C1627" s="483" t="s">
        <v>2834</v>
      </c>
      <c r="D1627" s="483" t="s">
        <v>2416</v>
      </c>
      <c r="E1627" s="483" t="s">
        <v>6174</v>
      </c>
      <c r="F1627" s="483" t="s">
        <v>5223</v>
      </c>
      <c r="G1627" s="483" t="s">
        <v>4759</v>
      </c>
      <c r="H1627" s="483" t="s">
        <v>4953</v>
      </c>
      <c r="I1627" s="483" t="s">
        <v>5783</v>
      </c>
      <c r="J1627" s="483" t="s">
        <v>6005</v>
      </c>
      <c r="K1627" s="483" t="s">
        <v>6007</v>
      </c>
    </row>
    <row r="1628" spans="1:11" ht="15" x14ac:dyDescent="0.25">
      <c r="A1628" s="482">
        <v>12401</v>
      </c>
      <c r="B1628" s="483" t="s">
        <v>4141</v>
      </c>
      <c r="C1628" s="483" t="s">
        <v>4142</v>
      </c>
      <c r="D1628" s="483" t="s">
        <v>2416</v>
      </c>
      <c r="E1628" s="483" t="s">
        <v>6174</v>
      </c>
      <c r="F1628" s="483" t="s">
        <v>5223</v>
      </c>
      <c r="G1628" s="483" t="s">
        <v>3376</v>
      </c>
      <c r="H1628" s="483" t="s">
        <v>4959</v>
      </c>
      <c r="I1628" s="483" t="s">
        <v>3425</v>
      </c>
      <c r="J1628" s="483" t="s">
        <v>6005</v>
      </c>
      <c r="K1628" s="483" t="s">
        <v>6010</v>
      </c>
    </row>
    <row r="1629" spans="1:11" ht="15" x14ac:dyDescent="0.25">
      <c r="A1629" s="482">
        <v>12406</v>
      </c>
      <c r="B1629" s="483" t="s">
        <v>4143</v>
      </c>
      <c r="C1629" s="483" t="s">
        <v>499</v>
      </c>
      <c r="D1629" s="483" t="s">
        <v>544</v>
      </c>
      <c r="E1629" s="483" t="s">
        <v>6176</v>
      </c>
      <c r="F1629" s="483" t="s">
        <v>5225</v>
      </c>
      <c r="G1629" s="483" t="s">
        <v>3376</v>
      </c>
      <c r="H1629" s="483" t="s">
        <v>122</v>
      </c>
      <c r="I1629" s="483" t="s">
        <v>122</v>
      </c>
      <c r="J1629" s="483" t="s">
        <v>6008</v>
      </c>
      <c r="K1629" s="483" t="s">
        <v>6010</v>
      </c>
    </row>
    <row r="1630" spans="1:11" ht="15" x14ac:dyDescent="0.25">
      <c r="A1630" s="482">
        <v>12408</v>
      </c>
      <c r="B1630" s="483" t="s">
        <v>4144</v>
      </c>
      <c r="C1630" s="483" t="s">
        <v>4145</v>
      </c>
      <c r="D1630" s="483" t="s">
        <v>2098</v>
      </c>
      <c r="E1630" s="483" t="s">
        <v>6175</v>
      </c>
      <c r="F1630" s="483" t="s">
        <v>5224</v>
      </c>
      <c r="G1630" s="483" t="s">
        <v>4759</v>
      </c>
      <c r="H1630" s="483" t="s">
        <v>4947</v>
      </c>
      <c r="I1630" s="483" t="s">
        <v>43</v>
      </c>
      <c r="J1630" s="483" t="s">
        <v>6014</v>
      </c>
      <c r="K1630" s="483" t="s">
        <v>6007</v>
      </c>
    </row>
    <row r="1631" spans="1:11" ht="15" x14ac:dyDescent="0.25">
      <c r="A1631" s="482">
        <v>12415</v>
      </c>
      <c r="B1631" s="483" t="s">
        <v>2625</v>
      </c>
      <c r="C1631" s="483" t="s">
        <v>277</v>
      </c>
      <c r="D1631" s="483" t="s">
        <v>4912</v>
      </c>
      <c r="E1631" s="483" t="s">
        <v>6178</v>
      </c>
      <c r="F1631" s="483" t="s">
        <v>5227</v>
      </c>
      <c r="G1631" s="483" t="s">
        <v>4761</v>
      </c>
      <c r="H1631" s="483" t="s">
        <v>4961</v>
      </c>
      <c r="I1631" s="483" t="s">
        <v>3434</v>
      </c>
      <c r="J1631" s="483" t="s">
        <v>6016</v>
      </c>
      <c r="K1631" s="483" t="s">
        <v>6011</v>
      </c>
    </row>
    <row r="1632" spans="1:11" ht="15" x14ac:dyDescent="0.25">
      <c r="A1632" s="482">
        <v>12417</v>
      </c>
      <c r="B1632" s="483" t="s">
        <v>4146</v>
      </c>
      <c r="C1632" s="483" t="s">
        <v>2244</v>
      </c>
      <c r="D1632" s="483" t="s">
        <v>972</v>
      </c>
      <c r="E1632" s="483" t="s">
        <v>6174</v>
      </c>
      <c r="F1632" s="483" t="s">
        <v>5223</v>
      </c>
      <c r="G1632" s="483" t="s">
        <v>3376</v>
      </c>
      <c r="H1632" s="483" t="s">
        <v>4949</v>
      </c>
      <c r="I1632" s="483" t="s">
        <v>3418</v>
      </c>
      <c r="J1632" s="483" t="s">
        <v>6005</v>
      </c>
      <c r="K1632" s="483" t="s">
        <v>6010</v>
      </c>
    </row>
    <row r="1633" spans="1:11" ht="15" x14ac:dyDescent="0.25">
      <c r="A1633" s="482">
        <v>12419</v>
      </c>
      <c r="B1633" s="483" t="s">
        <v>1925</v>
      </c>
      <c r="C1633" s="483" t="s">
        <v>1594</v>
      </c>
      <c r="D1633" s="483" t="s">
        <v>69</v>
      </c>
      <c r="E1633" s="483" t="s">
        <v>6176</v>
      </c>
      <c r="F1633" s="483" t="s">
        <v>5225</v>
      </c>
      <c r="G1633" s="483" t="s">
        <v>4759</v>
      </c>
      <c r="H1633" s="483" t="s">
        <v>4947</v>
      </c>
      <c r="I1633" s="483" t="s">
        <v>3403</v>
      </c>
      <c r="J1633" s="483" t="s">
        <v>6008</v>
      </c>
      <c r="K1633" s="483" t="s">
        <v>6007</v>
      </c>
    </row>
    <row r="1634" spans="1:11" ht="15" x14ac:dyDescent="0.25">
      <c r="A1634" s="482">
        <v>12424</v>
      </c>
      <c r="B1634" s="483" t="s">
        <v>2941</v>
      </c>
      <c r="C1634" s="483" t="s">
        <v>2942</v>
      </c>
      <c r="D1634" s="483" t="s">
        <v>64</v>
      </c>
      <c r="E1634" s="483" t="s">
        <v>6174</v>
      </c>
      <c r="F1634" s="483" t="s">
        <v>5223</v>
      </c>
      <c r="G1634" s="483" t="s">
        <v>3376</v>
      </c>
      <c r="H1634" s="483" t="s">
        <v>4959</v>
      </c>
      <c r="I1634" s="483" t="s">
        <v>3425</v>
      </c>
      <c r="J1634" s="483" t="s">
        <v>6005</v>
      </c>
      <c r="K1634" s="483" t="s">
        <v>6010</v>
      </c>
    </row>
    <row r="1635" spans="1:11" ht="15" x14ac:dyDescent="0.25">
      <c r="A1635" s="482">
        <v>12425</v>
      </c>
      <c r="B1635" s="483" t="s">
        <v>4147</v>
      </c>
      <c r="C1635" s="483" t="s">
        <v>4148</v>
      </c>
      <c r="D1635" s="483" t="s">
        <v>972</v>
      </c>
      <c r="E1635" s="483" t="s">
        <v>6174</v>
      </c>
      <c r="F1635" s="483" t="s">
        <v>5223</v>
      </c>
      <c r="G1635" s="483" t="s">
        <v>3376</v>
      </c>
      <c r="H1635" s="483" t="s">
        <v>4959</v>
      </c>
      <c r="I1635" s="483" t="s">
        <v>3425</v>
      </c>
      <c r="J1635" s="483" t="s">
        <v>6005</v>
      </c>
      <c r="K1635" s="483" t="s">
        <v>6010</v>
      </c>
    </row>
    <row r="1636" spans="1:11" ht="15" x14ac:dyDescent="0.25">
      <c r="A1636" s="482">
        <v>12428</v>
      </c>
      <c r="B1636" s="483" t="s">
        <v>3367</v>
      </c>
      <c r="C1636" s="483" t="s">
        <v>323</v>
      </c>
      <c r="D1636" s="483" t="s">
        <v>69</v>
      </c>
      <c r="E1636" s="483" t="s">
        <v>6176</v>
      </c>
      <c r="F1636" s="483" t="s">
        <v>5225</v>
      </c>
      <c r="G1636" s="483" t="s">
        <v>4759</v>
      </c>
      <c r="H1636" s="483" t="s">
        <v>4947</v>
      </c>
      <c r="I1636" s="483" t="s">
        <v>43</v>
      </c>
      <c r="J1636" s="483" t="s">
        <v>6008</v>
      </c>
      <c r="K1636" s="483" t="s">
        <v>6007</v>
      </c>
    </row>
    <row r="1637" spans="1:11" ht="15" x14ac:dyDescent="0.25">
      <c r="A1637" s="482">
        <v>12429</v>
      </c>
      <c r="B1637" s="483" t="s">
        <v>2921</v>
      </c>
      <c r="C1637" s="483" t="s">
        <v>2776</v>
      </c>
      <c r="D1637" s="483" t="s">
        <v>54</v>
      </c>
      <c r="E1637" s="483" t="s">
        <v>6176</v>
      </c>
      <c r="F1637" s="483" t="s">
        <v>5225</v>
      </c>
      <c r="G1637" s="483" t="s">
        <v>4765</v>
      </c>
      <c r="H1637" s="483" t="s">
        <v>4982</v>
      </c>
      <c r="I1637" s="483" t="s">
        <v>2308</v>
      </c>
      <c r="J1637" s="483" t="s">
        <v>6008</v>
      </c>
      <c r="K1637" s="483" t="s">
        <v>706</v>
      </c>
    </row>
    <row r="1638" spans="1:11" ht="15" x14ac:dyDescent="0.25">
      <c r="A1638" s="482">
        <v>12430</v>
      </c>
      <c r="B1638" s="483" t="s">
        <v>4149</v>
      </c>
      <c r="C1638" s="483" t="s">
        <v>4150</v>
      </c>
      <c r="D1638" s="483" t="s">
        <v>69</v>
      </c>
      <c r="E1638" s="483" t="s">
        <v>6176</v>
      </c>
      <c r="F1638" s="483" t="s">
        <v>5225</v>
      </c>
      <c r="G1638" s="483" t="s">
        <v>4759</v>
      </c>
      <c r="H1638" s="483" t="s">
        <v>4947</v>
      </c>
      <c r="I1638" s="483" t="s">
        <v>43</v>
      </c>
      <c r="J1638" s="483" t="s">
        <v>6008</v>
      </c>
      <c r="K1638" s="483" t="s">
        <v>6007</v>
      </c>
    </row>
    <row r="1639" spans="1:11" ht="15" x14ac:dyDescent="0.25">
      <c r="A1639" s="482">
        <v>12435</v>
      </c>
      <c r="B1639" s="483" t="s">
        <v>4151</v>
      </c>
      <c r="C1639" s="483" t="s">
        <v>4152</v>
      </c>
      <c r="D1639" s="483" t="s">
        <v>72</v>
      </c>
      <c r="E1639" s="483" t="s">
        <v>6175</v>
      </c>
      <c r="F1639" s="483" t="s">
        <v>5224</v>
      </c>
      <c r="G1639" s="483" t="s">
        <v>3376</v>
      </c>
      <c r="H1639" s="483" t="s">
        <v>4964</v>
      </c>
      <c r="I1639" s="483" t="s">
        <v>1889</v>
      </c>
      <c r="J1639" s="483" t="s">
        <v>6014</v>
      </c>
      <c r="K1639" s="483" t="s">
        <v>6010</v>
      </c>
    </row>
    <row r="1640" spans="1:11" ht="15" x14ac:dyDescent="0.25">
      <c r="A1640" s="482">
        <v>12436</v>
      </c>
      <c r="B1640" s="483" t="s">
        <v>1237</v>
      </c>
      <c r="C1640" s="483" t="s">
        <v>3146</v>
      </c>
      <c r="D1640" s="483" t="s">
        <v>1074</v>
      </c>
      <c r="E1640" s="483" t="s">
        <v>6178</v>
      </c>
      <c r="F1640" s="483" t="s">
        <v>5227</v>
      </c>
      <c r="G1640" s="483" t="s">
        <v>4768</v>
      </c>
      <c r="H1640" s="483" t="s">
        <v>4946</v>
      </c>
      <c r="I1640" s="483" t="s">
        <v>1082</v>
      </c>
      <c r="J1640" s="483" t="s">
        <v>6009</v>
      </c>
      <c r="K1640" s="483" t="s">
        <v>416</v>
      </c>
    </row>
    <row r="1641" spans="1:11" ht="15" x14ac:dyDescent="0.25">
      <c r="A1641" s="482">
        <v>12438</v>
      </c>
      <c r="B1641" s="483" t="s">
        <v>2943</v>
      </c>
      <c r="C1641" s="483" t="s">
        <v>5930</v>
      </c>
      <c r="D1641" s="483" t="s">
        <v>3394</v>
      </c>
      <c r="E1641" s="483" t="s">
        <v>6177</v>
      </c>
      <c r="F1641" s="483" t="s">
        <v>5226</v>
      </c>
      <c r="G1641" s="483" t="s">
        <v>3376</v>
      </c>
      <c r="H1641" s="483" t="s">
        <v>4954</v>
      </c>
      <c r="I1641" s="483" t="s">
        <v>143</v>
      </c>
      <c r="J1641" s="483" t="s">
        <v>6009</v>
      </c>
      <c r="K1641" s="483" t="s">
        <v>6010</v>
      </c>
    </row>
    <row r="1642" spans="1:11" ht="15" x14ac:dyDescent="0.25">
      <c r="A1642" s="482">
        <v>12448</v>
      </c>
      <c r="B1642" s="483" t="s">
        <v>320</v>
      </c>
      <c r="C1642" s="483" t="s">
        <v>2968</v>
      </c>
      <c r="D1642" s="483" t="s">
        <v>103</v>
      </c>
      <c r="E1642" s="483" t="s">
        <v>6175</v>
      </c>
      <c r="F1642" s="483" t="s">
        <v>5224</v>
      </c>
      <c r="G1642" s="483" t="s">
        <v>4759</v>
      </c>
      <c r="H1642" s="483" t="s">
        <v>4947</v>
      </c>
      <c r="I1642" s="483" t="s">
        <v>3403</v>
      </c>
      <c r="J1642" s="483" t="s">
        <v>6014</v>
      </c>
      <c r="K1642" s="483" t="s">
        <v>6007</v>
      </c>
    </row>
    <row r="1643" spans="1:11" ht="15" x14ac:dyDescent="0.25">
      <c r="A1643" s="482">
        <v>12451</v>
      </c>
      <c r="B1643" s="483" t="s">
        <v>2867</v>
      </c>
      <c r="C1643" s="483" t="s">
        <v>2868</v>
      </c>
      <c r="D1643" s="483" t="s">
        <v>103</v>
      </c>
      <c r="E1643" s="483" t="s">
        <v>6175</v>
      </c>
      <c r="F1643" s="483" t="s">
        <v>5224</v>
      </c>
      <c r="G1643" s="483" t="s">
        <v>3376</v>
      </c>
      <c r="H1643" s="483" t="s">
        <v>4952</v>
      </c>
      <c r="I1643" s="483" t="s">
        <v>379</v>
      </c>
      <c r="J1643" s="483" t="s">
        <v>6014</v>
      </c>
      <c r="K1643" s="483" t="s">
        <v>6010</v>
      </c>
    </row>
    <row r="1644" spans="1:11" ht="15" x14ac:dyDescent="0.25">
      <c r="A1644" s="482">
        <v>12459</v>
      </c>
      <c r="B1644" s="483" t="s">
        <v>4153</v>
      </c>
      <c r="C1644" s="483" t="s">
        <v>4154</v>
      </c>
      <c r="D1644" s="483" t="s">
        <v>4913</v>
      </c>
      <c r="E1644" s="483" t="s">
        <v>6177</v>
      </c>
      <c r="F1644" s="483" t="s">
        <v>5226</v>
      </c>
      <c r="G1644" s="483" t="s">
        <v>3376</v>
      </c>
      <c r="H1644" s="483" t="s">
        <v>4983</v>
      </c>
      <c r="I1644" s="483" t="s">
        <v>4914</v>
      </c>
      <c r="J1644" s="483" t="s">
        <v>6009</v>
      </c>
      <c r="K1644" s="483" t="s">
        <v>6010</v>
      </c>
    </row>
    <row r="1645" spans="1:11" ht="15" x14ac:dyDescent="0.25">
      <c r="A1645" s="482">
        <v>12460</v>
      </c>
      <c r="B1645" s="483" t="s">
        <v>613</v>
      </c>
      <c r="C1645" s="483" t="s">
        <v>4438</v>
      </c>
      <c r="D1645" s="483" t="s">
        <v>4850</v>
      </c>
      <c r="E1645" s="483" t="s">
        <v>6182</v>
      </c>
      <c r="F1645" s="483" t="s">
        <v>5231</v>
      </c>
      <c r="G1645" s="483" t="s">
        <v>4761</v>
      </c>
      <c r="H1645" s="483" t="s">
        <v>1689</v>
      </c>
      <c r="I1645" s="483" t="s">
        <v>4915</v>
      </c>
      <c r="J1645" s="483" t="s">
        <v>6016</v>
      </c>
      <c r="K1645" s="483" t="s">
        <v>6011</v>
      </c>
    </row>
    <row r="1646" spans="1:11" ht="15" x14ac:dyDescent="0.25">
      <c r="A1646" s="482">
        <v>12463</v>
      </c>
      <c r="B1646" s="483" t="s">
        <v>1824</v>
      </c>
      <c r="C1646" s="483" t="s">
        <v>449</v>
      </c>
      <c r="D1646" s="483" t="s">
        <v>544</v>
      </c>
      <c r="E1646" s="483" t="s">
        <v>6176</v>
      </c>
      <c r="F1646" s="483" t="s">
        <v>5225</v>
      </c>
      <c r="G1646" s="483" t="s">
        <v>3376</v>
      </c>
      <c r="H1646" s="483" t="s">
        <v>122</v>
      </c>
      <c r="I1646" s="483" t="s">
        <v>122</v>
      </c>
      <c r="J1646" s="483" t="s">
        <v>6008</v>
      </c>
      <c r="K1646" s="483" t="s">
        <v>6010</v>
      </c>
    </row>
    <row r="1647" spans="1:11" ht="15" x14ac:dyDescent="0.25">
      <c r="A1647" s="482">
        <v>12464</v>
      </c>
      <c r="B1647" s="483" t="s">
        <v>4155</v>
      </c>
      <c r="C1647" s="483" t="s">
        <v>4156</v>
      </c>
      <c r="D1647" s="483" t="s">
        <v>64</v>
      </c>
      <c r="E1647" s="483" t="s">
        <v>6174</v>
      </c>
      <c r="F1647" s="483" t="s">
        <v>5223</v>
      </c>
      <c r="G1647" s="483" t="s">
        <v>4759</v>
      </c>
      <c r="H1647" s="483" t="s">
        <v>6135</v>
      </c>
      <c r="I1647" s="483" t="s">
        <v>6237</v>
      </c>
      <c r="J1647" s="483" t="s">
        <v>6005</v>
      </c>
      <c r="K1647" s="483" t="s">
        <v>6007</v>
      </c>
    </row>
    <row r="1648" spans="1:11" ht="15" x14ac:dyDescent="0.25">
      <c r="A1648" s="482">
        <v>12465</v>
      </c>
      <c r="B1648" s="483" t="s">
        <v>3072</v>
      </c>
      <c r="C1648" s="483" t="s">
        <v>3073</v>
      </c>
      <c r="D1648" s="483" t="s">
        <v>2416</v>
      </c>
      <c r="E1648" s="483" t="s">
        <v>6174</v>
      </c>
      <c r="F1648" s="483" t="s">
        <v>5223</v>
      </c>
      <c r="G1648" s="483" t="s">
        <v>4759</v>
      </c>
      <c r="H1648" s="483" t="s">
        <v>4953</v>
      </c>
      <c r="I1648" s="483" t="s">
        <v>5783</v>
      </c>
      <c r="J1648" s="483" t="s">
        <v>6005</v>
      </c>
      <c r="K1648" s="483" t="s">
        <v>6007</v>
      </c>
    </row>
    <row r="1649" spans="1:11" ht="15" x14ac:dyDescent="0.25">
      <c r="A1649" s="482">
        <v>12467</v>
      </c>
      <c r="B1649" s="483" t="s">
        <v>4157</v>
      </c>
      <c r="C1649" s="483" t="s">
        <v>499</v>
      </c>
      <c r="D1649" s="483" t="s">
        <v>64</v>
      </c>
      <c r="E1649" s="483" t="s">
        <v>6174</v>
      </c>
      <c r="F1649" s="483" t="s">
        <v>5223</v>
      </c>
      <c r="G1649" s="483" t="s">
        <v>3376</v>
      </c>
      <c r="H1649" s="483" t="s">
        <v>4959</v>
      </c>
      <c r="I1649" s="483" t="s">
        <v>3425</v>
      </c>
      <c r="J1649" s="483" t="s">
        <v>6005</v>
      </c>
      <c r="K1649" s="483" t="s">
        <v>6010</v>
      </c>
    </row>
    <row r="1650" spans="1:11" ht="15" x14ac:dyDescent="0.25">
      <c r="A1650" s="482">
        <v>12468</v>
      </c>
      <c r="B1650" s="483" t="s">
        <v>1698</v>
      </c>
      <c r="C1650" s="483" t="s">
        <v>768</v>
      </c>
      <c r="D1650" s="483" t="s">
        <v>3467</v>
      </c>
      <c r="E1650" s="483" t="s">
        <v>6178</v>
      </c>
      <c r="F1650" s="483" t="s">
        <v>5227</v>
      </c>
      <c r="G1650" s="483" t="s">
        <v>4761</v>
      </c>
      <c r="H1650" s="483" t="s">
        <v>1689</v>
      </c>
      <c r="I1650" s="483" t="s">
        <v>4916</v>
      </c>
      <c r="J1650" s="483" t="s">
        <v>6016</v>
      </c>
      <c r="K1650" s="483" t="s">
        <v>6011</v>
      </c>
    </row>
    <row r="1651" spans="1:11" ht="15" x14ac:dyDescent="0.25">
      <c r="A1651" s="482">
        <v>12472</v>
      </c>
      <c r="B1651" s="483" t="s">
        <v>4158</v>
      </c>
      <c r="C1651" s="483" t="s">
        <v>1111</v>
      </c>
      <c r="D1651" s="483" t="s">
        <v>875</v>
      </c>
      <c r="E1651" s="483" t="s">
        <v>6174</v>
      </c>
      <c r="F1651" s="483" t="s">
        <v>5223</v>
      </c>
      <c r="G1651" s="483" t="s">
        <v>5264</v>
      </c>
      <c r="H1651" s="483" t="s">
        <v>965</v>
      </c>
      <c r="I1651" s="483" t="s">
        <v>5788</v>
      </c>
      <c r="J1651" s="483" t="s">
        <v>6005</v>
      </c>
      <c r="K1651" s="483" t="s">
        <v>6018</v>
      </c>
    </row>
    <row r="1652" spans="1:11" ht="15" x14ac:dyDescent="0.25">
      <c r="A1652" s="482">
        <v>12474</v>
      </c>
      <c r="B1652" s="483" t="s">
        <v>2033</v>
      </c>
      <c r="C1652" s="483" t="s">
        <v>618</v>
      </c>
      <c r="D1652" s="483" t="s">
        <v>3615</v>
      </c>
      <c r="E1652" s="483" t="s">
        <v>6179</v>
      </c>
      <c r="F1652" s="483" t="s">
        <v>5228</v>
      </c>
      <c r="G1652" s="483" t="s">
        <v>4759</v>
      </c>
      <c r="H1652" s="483" t="s">
        <v>4953</v>
      </c>
      <c r="I1652" s="483" t="s">
        <v>5785</v>
      </c>
      <c r="J1652" s="483" t="s">
        <v>6016</v>
      </c>
      <c r="K1652" s="483" t="s">
        <v>6007</v>
      </c>
    </row>
    <row r="1653" spans="1:11" ht="15" x14ac:dyDescent="0.25">
      <c r="A1653" s="482">
        <v>12475</v>
      </c>
      <c r="B1653" s="483" t="s">
        <v>4159</v>
      </c>
      <c r="C1653" s="483" t="s">
        <v>4160</v>
      </c>
      <c r="D1653" s="483" t="s">
        <v>234</v>
      </c>
      <c r="E1653" s="483" t="s">
        <v>6179</v>
      </c>
      <c r="F1653" s="483" t="s">
        <v>5228</v>
      </c>
      <c r="G1653" s="483" t="s">
        <v>3376</v>
      </c>
      <c r="H1653" s="483" t="s">
        <v>4955</v>
      </c>
      <c r="I1653" s="483" t="s">
        <v>152</v>
      </c>
      <c r="J1653" s="483" t="s">
        <v>6016</v>
      </c>
      <c r="K1653" s="483" t="s">
        <v>6010</v>
      </c>
    </row>
    <row r="1654" spans="1:11" ht="15" x14ac:dyDescent="0.25">
      <c r="A1654" s="482">
        <v>12476</v>
      </c>
      <c r="B1654" s="483" t="s">
        <v>2379</v>
      </c>
      <c r="C1654" s="483" t="s">
        <v>2380</v>
      </c>
      <c r="D1654" s="483" t="s">
        <v>4850</v>
      </c>
      <c r="E1654" s="483" t="s">
        <v>6182</v>
      </c>
      <c r="F1654" s="483" t="s">
        <v>5231</v>
      </c>
      <c r="G1654" s="483" t="s">
        <v>4761</v>
      </c>
      <c r="H1654" s="483" t="s">
        <v>1689</v>
      </c>
      <c r="I1654" s="483" t="s">
        <v>5371</v>
      </c>
      <c r="J1654" s="483" t="s">
        <v>6016</v>
      </c>
      <c r="K1654" s="483" t="s">
        <v>6011</v>
      </c>
    </row>
    <row r="1655" spans="1:11" ht="15" x14ac:dyDescent="0.25">
      <c r="A1655" s="482">
        <v>12480</v>
      </c>
      <c r="B1655" s="483" t="s">
        <v>2814</v>
      </c>
      <c r="C1655" s="483" t="s">
        <v>161</v>
      </c>
      <c r="D1655" s="483" t="s">
        <v>69</v>
      </c>
      <c r="E1655" s="483" t="s">
        <v>6176</v>
      </c>
      <c r="F1655" s="483" t="s">
        <v>5225</v>
      </c>
      <c r="G1655" s="483" t="s">
        <v>4759</v>
      </c>
      <c r="H1655" s="483" t="s">
        <v>65</v>
      </c>
      <c r="I1655" s="483" t="s">
        <v>65</v>
      </c>
      <c r="J1655" s="483" t="s">
        <v>6008</v>
      </c>
      <c r="K1655" s="483" t="s">
        <v>6007</v>
      </c>
    </row>
    <row r="1656" spans="1:11" ht="15" x14ac:dyDescent="0.25">
      <c r="A1656" s="482">
        <v>12485</v>
      </c>
      <c r="B1656" s="483" t="s">
        <v>2895</v>
      </c>
      <c r="C1656" s="483" t="s">
        <v>5931</v>
      </c>
      <c r="D1656" s="483" t="s">
        <v>69</v>
      </c>
      <c r="E1656" s="483" t="s">
        <v>6176</v>
      </c>
      <c r="F1656" s="483" t="s">
        <v>5225</v>
      </c>
      <c r="G1656" s="483" t="s">
        <v>4759</v>
      </c>
      <c r="H1656" s="483" t="s">
        <v>4947</v>
      </c>
      <c r="I1656" s="483" t="s">
        <v>43</v>
      </c>
      <c r="J1656" s="483" t="s">
        <v>6008</v>
      </c>
      <c r="K1656" s="483" t="s">
        <v>6007</v>
      </c>
    </row>
    <row r="1657" spans="1:11" ht="15" x14ac:dyDescent="0.25">
      <c r="A1657" s="482">
        <v>12492</v>
      </c>
      <c r="B1657" s="483" t="s">
        <v>2493</v>
      </c>
      <c r="C1657" s="483" t="s">
        <v>4161</v>
      </c>
      <c r="D1657" s="483" t="s">
        <v>4917</v>
      </c>
      <c r="E1657" s="483" t="s">
        <v>6180</v>
      </c>
      <c r="F1657" s="483" t="s">
        <v>5229</v>
      </c>
      <c r="G1657" s="483" t="s">
        <v>3436</v>
      </c>
      <c r="H1657" s="483" t="s">
        <v>4946</v>
      </c>
      <c r="I1657" s="483" t="s">
        <v>3436</v>
      </c>
      <c r="J1657" s="483" t="s">
        <v>6016</v>
      </c>
      <c r="K1657" s="483" t="s">
        <v>6019</v>
      </c>
    </row>
    <row r="1658" spans="1:11" ht="15" x14ac:dyDescent="0.25">
      <c r="A1658" s="482">
        <v>12504</v>
      </c>
      <c r="B1658" s="483" t="s">
        <v>1145</v>
      </c>
      <c r="C1658" s="483" t="s">
        <v>1248</v>
      </c>
      <c r="D1658" s="483" t="s">
        <v>4850</v>
      </c>
      <c r="E1658" s="483" t="s">
        <v>6182</v>
      </c>
      <c r="F1658" s="483" t="s">
        <v>5231</v>
      </c>
      <c r="G1658" s="483" t="s">
        <v>4761</v>
      </c>
      <c r="H1658" s="483" t="s">
        <v>1689</v>
      </c>
      <c r="I1658" s="483" t="s">
        <v>4918</v>
      </c>
      <c r="J1658" s="483" t="s">
        <v>6016</v>
      </c>
      <c r="K1658" s="483" t="s">
        <v>6011</v>
      </c>
    </row>
    <row r="1659" spans="1:11" ht="15" x14ac:dyDescent="0.25">
      <c r="A1659" s="482">
        <v>12507</v>
      </c>
      <c r="B1659" s="483" t="s">
        <v>4162</v>
      </c>
      <c r="C1659" s="483" t="s">
        <v>4163</v>
      </c>
      <c r="D1659" s="483" t="s">
        <v>4919</v>
      </c>
      <c r="E1659" s="483" t="s">
        <v>6178</v>
      </c>
      <c r="F1659" s="483" t="s">
        <v>5227</v>
      </c>
      <c r="G1659" s="483" t="s">
        <v>4761</v>
      </c>
      <c r="H1659" s="483" t="s">
        <v>4961</v>
      </c>
      <c r="I1659" s="483" t="s">
        <v>3402</v>
      </c>
      <c r="J1659" s="483" t="s">
        <v>6016</v>
      </c>
      <c r="K1659" s="483" t="s">
        <v>6011</v>
      </c>
    </row>
    <row r="1660" spans="1:11" ht="15" x14ac:dyDescent="0.25">
      <c r="A1660" s="482">
        <v>12509</v>
      </c>
      <c r="B1660" s="483" t="s">
        <v>4164</v>
      </c>
      <c r="C1660" s="483" t="s">
        <v>1394</v>
      </c>
      <c r="D1660" s="483" t="s">
        <v>4920</v>
      </c>
      <c r="E1660" s="483" t="s">
        <v>6178</v>
      </c>
      <c r="F1660" s="483" t="s">
        <v>5227</v>
      </c>
      <c r="G1660" s="483" t="s">
        <v>4761</v>
      </c>
      <c r="H1660" s="483" t="s">
        <v>4961</v>
      </c>
      <c r="I1660" s="483" t="s">
        <v>3434</v>
      </c>
      <c r="J1660" s="483" t="s">
        <v>6016</v>
      </c>
      <c r="K1660" s="483" t="s">
        <v>6011</v>
      </c>
    </row>
    <row r="1661" spans="1:11" ht="15" x14ac:dyDescent="0.25">
      <c r="A1661" s="482">
        <v>12510</v>
      </c>
      <c r="B1661" s="483" t="s">
        <v>4165</v>
      </c>
      <c r="C1661" s="483" t="s">
        <v>4166</v>
      </c>
      <c r="D1661" s="483" t="s">
        <v>4850</v>
      </c>
      <c r="E1661" s="483" t="s">
        <v>6182</v>
      </c>
      <c r="F1661" s="483" t="s">
        <v>5231</v>
      </c>
      <c r="G1661" s="483" t="s">
        <v>4761</v>
      </c>
      <c r="H1661" s="483" t="s">
        <v>1689</v>
      </c>
      <c r="I1661" s="483" t="s">
        <v>4921</v>
      </c>
      <c r="J1661" s="483" t="s">
        <v>6016</v>
      </c>
      <c r="K1661" s="483" t="s">
        <v>6011</v>
      </c>
    </row>
    <row r="1662" spans="1:11" ht="15" x14ac:dyDescent="0.25">
      <c r="A1662" s="482">
        <v>12512</v>
      </c>
      <c r="B1662" s="483" t="s">
        <v>2872</v>
      </c>
      <c r="C1662" s="483" t="s">
        <v>2873</v>
      </c>
      <c r="D1662" s="483" t="s">
        <v>2463</v>
      </c>
      <c r="E1662" s="483" t="s">
        <v>6176</v>
      </c>
      <c r="F1662" s="483" t="s">
        <v>5225</v>
      </c>
      <c r="G1662" s="483" t="s">
        <v>3376</v>
      </c>
      <c r="H1662" s="483" t="s">
        <v>4948</v>
      </c>
      <c r="I1662" s="483" t="s">
        <v>933</v>
      </c>
      <c r="J1662" s="483" t="s">
        <v>6008</v>
      </c>
      <c r="K1662" s="483" t="s">
        <v>6010</v>
      </c>
    </row>
    <row r="1663" spans="1:11" ht="15" x14ac:dyDescent="0.25">
      <c r="A1663" s="482">
        <v>12515</v>
      </c>
      <c r="B1663" s="483" t="s">
        <v>2625</v>
      </c>
      <c r="C1663" s="483" t="s">
        <v>277</v>
      </c>
      <c r="D1663" s="483" t="s">
        <v>1821</v>
      </c>
      <c r="E1663" s="483" t="s">
        <v>6177</v>
      </c>
      <c r="F1663" s="483" t="s">
        <v>5226</v>
      </c>
      <c r="G1663" s="483" t="s">
        <v>4766</v>
      </c>
      <c r="H1663" s="483" t="s">
        <v>4959</v>
      </c>
      <c r="I1663" s="483" t="s">
        <v>203</v>
      </c>
      <c r="J1663" s="483" t="s">
        <v>6009</v>
      </c>
      <c r="K1663" s="483" t="s">
        <v>4766</v>
      </c>
    </row>
    <row r="1664" spans="1:11" ht="15" x14ac:dyDescent="0.25">
      <c r="A1664" s="482">
        <v>12518</v>
      </c>
      <c r="B1664" s="483" t="s">
        <v>4167</v>
      </c>
      <c r="C1664" s="483" t="s">
        <v>4168</v>
      </c>
      <c r="D1664" s="483" t="s">
        <v>4790</v>
      </c>
      <c r="E1664" s="483" t="s">
        <v>6178</v>
      </c>
      <c r="F1664" s="483" t="s">
        <v>5227</v>
      </c>
      <c r="G1664" s="483" t="s">
        <v>4761</v>
      </c>
      <c r="H1664" s="483" t="s">
        <v>4961</v>
      </c>
      <c r="I1664" s="483" t="s">
        <v>3434</v>
      </c>
      <c r="J1664" s="483" t="s">
        <v>6016</v>
      </c>
      <c r="K1664" s="483" t="s">
        <v>6011</v>
      </c>
    </row>
    <row r="1665" spans="1:11" ht="15" x14ac:dyDescent="0.25">
      <c r="A1665" s="482">
        <v>12519</v>
      </c>
      <c r="B1665" s="483" t="s">
        <v>4169</v>
      </c>
      <c r="C1665" s="483" t="s">
        <v>4170</v>
      </c>
      <c r="D1665" s="483" t="s">
        <v>4853</v>
      </c>
      <c r="E1665" s="483" t="s">
        <v>6178</v>
      </c>
      <c r="F1665" s="483" t="s">
        <v>5227</v>
      </c>
      <c r="G1665" s="483" t="s">
        <v>4761</v>
      </c>
      <c r="H1665" s="483" t="s">
        <v>4961</v>
      </c>
      <c r="I1665" s="483" t="s">
        <v>3402</v>
      </c>
      <c r="J1665" s="483" t="s">
        <v>6016</v>
      </c>
      <c r="K1665" s="483" t="s">
        <v>6011</v>
      </c>
    </row>
    <row r="1666" spans="1:11" ht="15" x14ac:dyDescent="0.25">
      <c r="A1666" s="482">
        <v>12520</v>
      </c>
      <c r="B1666" s="483" t="s">
        <v>2493</v>
      </c>
      <c r="C1666" s="483" t="s">
        <v>170</v>
      </c>
      <c r="D1666" s="483" t="s">
        <v>4899</v>
      </c>
      <c r="E1666" s="483" t="s">
        <v>6174</v>
      </c>
      <c r="F1666" s="483" t="s">
        <v>5223</v>
      </c>
      <c r="G1666" s="483" t="s">
        <v>4798</v>
      </c>
      <c r="H1666" s="483" t="s">
        <v>4946</v>
      </c>
      <c r="I1666" s="483" t="s">
        <v>4900</v>
      </c>
      <c r="J1666" s="483" t="s">
        <v>6005</v>
      </c>
      <c r="K1666" s="483" t="s">
        <v>4798</v>
      </c>
    </row>
    <row r="1667" spans="1:11" ht="15" x14ac:dyDescent="0.25">
      <c r="A1667" s="482">
        <v>12522</v>
      </c>
      <c r="B1667" s="483" t="s">
        <v>4171</v>
      </c>
      <c r="C1667" s="483" t="s">
        <v>4172</v>
      </c>
      <c r="D1667" s="483" t="s">
        <v>3729</v>
      </c>
      <c r="E1667" s="483" t="s">
        <v>6174</v>
      </c>
      <c r="F1667" s="483" t="s">
        <v>5223</v>
      </c>
      <c r="G1667" s="483" t="s">
        <v>5265</v>
      </c>
      <c r="H1667" s="483" t="s">
        <v>4979</v>
      </c>
      <c r="I1667" s="483" t="s">
        <v>3625</v>
      </c>
      <c r="J1667" s="483" t="s">
        <v>6005</v>
      </c>
      <c r="K1667" s="483" t="s">
        <v>6017</v>
      </c>
    </row>
    <row r="1668" spans="1:11" ht="15" x14ac:dyDescent="0.25">
      <c r="A1668" s="482">
        <v>12523</v>
      </c>
      <c r="B1668" s="483" t="s">
        <v>3818</v>
      </c>
      <c r="C1668" s="483" t="s">
        <v>1955</v>
      </c>
      <c r="D1668" s="483" t="s">
        <v>4917</v>
      </c>
      <c r="E1668" s="483" t="s">
        <v>6180</v>
      </c>
      <c r="F1668" s="483" t="s">
        <v>5229</v>
      </c>
      <c r="G1668" s="483" t="s">
        <v>4766</v>
      </c>
      <c r="H1668" s="483" t="s">
        <v>4966</v>
      </c>
      <c r="I1668" s="483" t="s">
        <v>4769</v>
      </c>
      <c r="J1668" s="483" t="s">
        <v>6016</v>
      </c>
      <c r="K1668" s="483" t="s">
        <v>4766</v>
      </c>
    </row>
    <row r="1669" spans="1:11" ht="15" x14ac:dyDescent="0.25">
      <c r="A1669" s="482">
        <v>12530</v>
      </c>
      <c r="B1669" s="483" t="s">
        <v>2933</v>
      </c>
      <c r="C1669" s="483" t="s">
        <v>2934</v>
      </c>
      <c r="D1669" s="483" t="s">
        <v>54</v>
      </c>
      <c r="E1669" s="483" t="s">
        <v>6176</v>
      </c>
      <c r="F1669" s="483" t="s">
        <v>5225</v>
      </c>
      <c r="G1669" s="483" t="s">
        <v>5265</v>
      </c>
      <c r="H1669" s="483" t="s">
        <v>4956</v>
      </c>
      <c r="I1669" s="483" t="s">
        <v>55</v>
      </c>
      <c r="J1669" s="483" t="s">
        <v>6008</v>
      </c>
      <c r="K1669" s="483" t="s">
        <v>6017</v>
      </c>
    </row>
    <row r="1670" spans="1:11" ht="15" x14ac:dyDescent="0.25">
      <c r="A1670" s="482">
        <v>12531</v>
      </c>
      <c r="B1670" s="483" t="s">
        <v>4173</v>
      </c>
      <c r="C1670" s="483" t="s">
        <v>3049</v>
      </c>
      <c r="D1670" s="483" t="s">
        <v>4790</v>
      </c>
      <c r="E1670" s="483" t="s">
        <v>6178</v>
      </c>
      <c r="F1670" s="483" t="s">
        <v>5227</v>
      </c>
      <c r="G1670" s="483" t="s">
        <v>4761</v>
      </c>
      <c r="H1670" s="483" t="s">
        <v>4961</v>
      </c>
      <c r="I1670" s="483" t="s">
        <v>3434</v>
      </c>
      <c r="J1670" s="483" t="s">
        <v>6016</v>
      </c>
      <c r="K1670" s="483" t="s">
        <v>6011</v>
      </c>
    </row>
    <row r="1671" spans="1:11" ht="15" x14ac:dyDescent="0.25">
      <c r="A1671" s="482">
        <v>12538</v>
      </c>
      <c r="B1671" s="483" t="s">
        <v>4174</v>
      </c>
      <c r="C1671" s="483" t="s">
        <v>519</v>
      </c>
      <c r="D1671" s="483" t="s">
        <v>972</v>
      </c>
      <c r="E1671" s="483" t="s">
        <v>6174</v>
      </c>
      <c r="F1671" s="483" t="s">
        <v>5223</v>
      </c>
      <c r="G1671" s="483" t="s">
        <v>3376</v>
      </c>
      <c r="H1671" s="483" t="s">
        <v>4949</v>
      </c>
      <c r="I1671" s="483" t="s">
        <v>3418</v>
      </c>
      <c r="J1671" s="483" t="s">
        <v>6005</v>
      </c>
      <c r="K1671" s="483" t="s">
        <v>6010</v>
      </c>
    </row>
    <row r="1672" spans="1:11" ht="15" x14ac:dyDescent="0.25">
      <c r="A1672" s="482">
        <v>12541</v>
      </c>
      <c r="B1672" s="483" t="s">
        <v>4175</v>
      </c>
      <c r="C1672" s="483" t="s">
        <v>5932</v>
      </c>
      <c r="D1672" s="483" t="s">
        <v>972</v>
      </c>
      <c r="E1672" s="483" t="s">
        <v>6174</v>
      </c>
      <c r="F1672" s="483" t="s">
        <v>5223</v>
      </c>
      <c r="G1672" s="483" t="s">
        <v>4758</v>
      </c>
      <c r="H1672" s="483" t="s">
        <v>4946</v>
      </c>
      <c r="I1672" s="483" t="s">
        <v>1140</v>
      </c>
      <c r="J1672" s="483" t="s">
        <v>6005</v>
      </c>
      <c r="K1672" s="483" t="s">
        <v>6006</v>
      </c>
    </row>
    <row r="1673" spans="1:11" ht="15" x14ac:dyDescent="0.25">
      <c r="A1673" s="482">
        <v>12543</v>
      </c>
      <c r="B1673" s="483" t="s">
        <v>4176</v>
      </c>
      <c r="C1673" s="483" t="s">
        <v>4177</v>
      </c>
      <c r="D1673" s="483" t="s">
        <v>5820</v>
      </c>
      <c r="E1673" s="483" t="s">
        <v>6189</v>
      </c>
      <c r="F1673" s="483" t="s">
        <v>5993</v>
      </c>
      <c r="G1673" s="483" t="s">
        <v>4798</v>
      </c>
      <c r="H1673" s="483" t="s">
        <v>4946</v>
      </c>
      <c r="I1673" s="483" t="s">
        <v>4799</v>
      </c>
      <c r="J1673" s="483" t="s">
        <v>6016</v>
      </c>
      <c r="K1673" s="483" t="s">
        <v>4798</v>
      </c>
    </row>
    <row r="1674" spans="1:11" ht="15" x14ac:dyDescent="0.25">
      <c r="A1674" s="482">
        <v>12546</v>
      </c>
      <c r="B1674" s="483" t="s">
        <v>4638</v>
      </c>
      <c r="C1674" s="483" t="s">
        <v>4639</v>
      </c>
      <c r="D1674" s="483" t="s">
        <v>3907</v>
      </c>
      <c r="E1674" s="483" t="s">
        <v>6182</v>
      </c>
      <c r="F1674" s="483" t="s">
        <v>5231</v>
      </c>
      <c r="G1674" s="483" t="s">
        <v>4761</v>
      </c>
      <c r="H1674" s="483" t="s">
        <v>1689</v>
      </c>
      <c r="I1674" s="483" t="s">
        <v>4921</v>
      </c>
      <c r="J1674" s="483" t="s">
        <v>6016</v>
      </c>
      <c r="K1674" s="483" t="s">
        <v>6011</v>
      </c>
    </row>
    <row r="1675" spans="1:11" ht="15" x14ac:dyDescent="0.25">
      <c r="A1675" s="482">
        <v>12548</v>
      </c>
      <c r="B1675" s="483" t="s">
        <v>617</v>
      </c>
      <c r="C1675" s="483" t="s">
        <v>233</v>
      </c>
      <c r="D1675" s="483" t="s">
        <v>54</v>
      </c>
      <c r="E1675" s="483" t="s">
        <v>6176</v>
      </c>
      <c r="F1675" s="483" t="s">
        <v>5225</v>
      </c>
      <c r="G1675" s="483" t="s">
        <v>5265</v>
      </c>
      <c r="H1675" s="483" t="s">
        <v>4956</v>
      </c>
      <c r="I1675" s="483" t="s">
        <v>705</v>
      </c>
      <c r="J1675" s="483" t="s">
        <v>6008</v>
      </c>
      <c r="K1675" s="483" t="s">
        <v>6017</v>
      </c>
    </row>
    <row r="1676" spans="1:11" ht="15" x14ac:dyDescent="0.25">
      <c r="A1676" s="482">
        <v>12552</v>
      </c>
      <c r="B1676" s="483" t="s">
        <v>1045</v>
      </c>
      <c r="C1676" s="483" t="s">
        <v>584</v>
      </c>
      <c r="D1676" s="483" t="s">
        <v>2416</v>
      </c>
      <c r="E1676" s="483" t="s">
        <v>6174</v>
      </c>
      <c r="F1676" s="483" t="s">
        <v>5223</v>
      </c>
      <c r="G1676" s="483" t="s">
        <v>4798</v>
      </c>
      <c r="H1676" s="483" t="s">
        <v>4946</v>
      </c>
      <c r="I1676" s="483" t="s">
        <v>4855</v>
      </c>
      <c r="J1676" s="483" t="s">
        <v>6005</v>
      </c>
      <c r="K1676" s="483" t="s">
        <v>4798</v>
      </c>
    </row>
    <row r="1677" spans="1:11" ht="15" x14ac:dyDescent="0.25">
      <c r="A1677" s="482">
        <v>12553</v>
      </c>
      <c r="B1677" s="483" t="s">
        <v>4178</v>
      </c>
      <c r="C1677" s="483" t="s">
        <v>408</v>
      </c>
      <c r="D1677" s="483" t="s">
        <v>3395</v>
      </c>
      <c r="E1677" s="483" t="s">
        <v>6181</v>
      </c>
      <c r="F1677" s="483" t="s">
        <v>5230</v>
      </c>
      <c r="G1677" s="483" t="s">
        <v>3376</v>
      </c>
      <c r="H1677" s="483" t="s">
        <v>209</v>
      </c>
      <c r="I1677" s="483" t="s">
        <v>209</v>
      </c>
      <c r="J1677" s="483" t="s">
        <v>6016</v>
      </c>
      <c r="K1677" s="483" t="s">
        <v>6010</v>
      </c>
    </row>
    <row r="1678" spans="1:11" ht="15" x14ac:dyDescent="0.25">
      <c r="A1678" s="482">
        <v>12556</v>
      </c>
      <c r="B1678" s="483" t="s">
        <v>5933</v>
      </c>
      <c r="C1678" s="483" t="s">
        <v>5882</v>
      </c>
      <c r="D1678" s="483" t="s">
        <v>3580</v>
      </c>
      <c r="E1678" s="483" t="s">
        <v>6175</v>
      </c>
      <c r="F1678" s="483" t="s">
        <v>5224</v>
      </c>
      <c r="G1678" s="483" t="s">
        <v>4759</v>
      </c>
      <c r="H1678" s="483" t="s">
        <v>4977</v>
      </c>
      <c r="I1678" s="483" t="s">
        <v>3581</v>
      </c>
      <c r="J1678" s="483" t="s">
        <v>6014</v>
      </c>
      <c r="K1678" s="483" t="s">
        <v>6007</v>
      </c>
    </row>
    <row r="1679" spans="1:11" ht="15" x14ac:dyDescent="0.25">
      <c r="A1679" s="482">
        <v>12558</v>
      </c>
      <c r="B1679" s="483" t="s">
        <v>4179</v>
      </c>
      <c r="C1679" s="483" t="s">
        <v>4180</v>
      </c>
      <c r="D1679" s="483" t="s">
        <v>3390</v>
      </c>
      <c r="E1679" s="483" t="s">
        <v>6175</v>
      </c>
      <c r="F1679" s="483" t="s">
        <v>5224</v>
      </c>
      <c r="G1679" s="483" t="s">
        <v>3376</v>
      </c>
      <c r="H1679" s="483" t="s">
        <v>4955</v>
      </c>
      <c r="I1679" s="483" t="s">
        <v>3391</v>
      </c>
      <c r="J1679" s="483" t="s">
        <v>6014</v>
      </c>
      <c r="K1679" s="483" t="s">
        <v>6010</v>
      </c>
    </row>
    <row r="1680" spans="1:11" ht="15" x14ac:dyDescent="0.25">
      <c r="A1680" s="482">
        <v>12561</v>
      </c>
      <c r="B1680" s="483" t="s">
        <v>1470</v>
      </c>
      <c r="C1680" s="483" t="s">
        <v>3264</v>
      </c>
      <c r="D1680" s="483" t="s">
        <v>4060</v>
      </c>
      <c r="E1680" s="483" t="s">
        <v>6176</v>
      </c>
      <c r="F1680" s="483" t="s">
        <v>5225</v>
      </c>
      <c r="G1680" s="483" t="s">
        <v>4761</v>
      </c>
      <c r="H1680" s="483" t="s">
        <v>1689</v>
      </c>
      <c r="I1680" s="483" t="s">
        <v>3410</v>
      </c>
      <c r="J1680" s="483" t="s">
        <v>6008</v>
      </c>
      <c r="K1680" s="483" t="s">
        <v>6011</v>
      </c>
    </row>
    <row r="1681" spans="1:11" ht="15" x14ac:dyDescent="0.25">
      <c r="A1681" s="482">
        <v>12562</v>
      </c>
      <c r="B1681" s="483" t="s">
        <v>3062</v>
      </c>
      <c r="C1681" s="483" t="s">
        <v>429</v>
      </c>
      <c r="D1681" s="483" t="s">
        <v>1074</v>
      </c>
      <c r="E1681" s="483" t="s">
        <v>6178</v>
      </c>
      <c r="F1681" s="483" t="s">
        <v>5227</v>
      </c>
      <c r="G1681" s="483" t="s">
        <v>4768</v>
      </c>
      <c r="H1681" s="483" t="s">
        <v>4946</v>
      </c>
      <c r="I1681" s="483" t="s">
        <v>1723</v>
      </c>
      <c r="J1681" s="483" t="s">
        <v>6009</v>
      </c>
      <c r="K1681" s="483" t="s">
        <v>416</v>
      </c>
    </row>
    <row r="1682" spans="1:11" ht="15" x14ac:dyDescent="0.25">
      <c r="A1682" s="482">
        <v>12564</v>
      </c>
      <c r="B1682" s="483" t="s">
        <v>2948</v>
      </c>
      <c r="C1682" s="483" t="s">
        <v>2949</v>
      </c>
      <c r="D1682" s="483" t="s">
        <v>54</v>
      </c>
      <c r="E1682" s="483" t="s">
        <v>6176</v>
      </c>
      <c r="F1682" s="483" t="s">
        <v>5225</v>
      </c>
      <c r="G1682" s="483" t="s">
        <v>5265</v>
      </c>
      <c r="H1682" s="483" t="s">
        <v>4956</v>
      </c>
      <c r="I1682" s="483" t="s">
        <v>55</v>
      </c>
      <c r="J1682" s="483" t="s">
        <v>6008</v>
      </c>
      <c r="K1682" s="483" t="s">
        <v>6017</v>
      </c>
    </row>
    <row r="1683" spans="1:11" ht="15" x14ac:dyDescent="0.25">
      <c r="A1683" s="482">
        <v>12566</v>
      </c>
      <c r="B1683" s="483" t="s">
        <v>3011</v>
      </c>
      <c r="C1683" s="483" t="s">
        <v>3012</v>
      </c>
      <c r="D1683" s="483" t="s">
        <v>54</v>
      </c>
      <c r="E1683" s="483" t="s">
        <v>6176</v>
      </c>
      <c r="F1683" s="483" t="s">
        <v>5225</v>
      </c>
      <c r="G1683" s="483" t="s">
        <v>5265</v>
      </c>
      <c r="H1683" s="483" t="s">
        <v>4956</v>
      </c>
      <c r="I1683" s="483" t="s">
        <v>55</v>
      </c>
      <c r="J1683" s="483" t="s">
        <v>6008</v>
      </c>
      <c r="K1683" s="483" t="s">
        <v>6017</v>
      </c>
    </row>
    <row r="1684" spans="1:11" ht="15" x14ac:dyDescent="0.25">
      <c r="A1684" s="482">
        <v>12567</v>
      </c>
      <c r="B1684" s="483" t="s">
        <v>646</v>
      </c>
      <c r="C1684" s="483" t="s">
        <v>891</v>
      </c>
      <c r="D1684" s="483" t="s">
        <v>1821</v>
      </c>
      <c r="E1684" s="483" t="s">
        <v>6177</v>
      </c>
      <c r="F1684" s="483" t="s">
        <v>5226</v>
      </c>
      <c r="G1684" s="483" t="s">
        <v>4765</v>
      </c>
      <c r="H1684" s="483" t="s">
        <v>913</v>
      </c>
      <c r="I1684" s="483" t="s">
        <v>553</v>
      </c>
      <c r="J1684" s="483" t="s">
        <v>6009</v>
      </c>
      <c r="K1684" s="483" t="s">
        <v>706</v>
      </c>
    </row>
    <row r="1685" spans="1:11" ht="15" x14ac:dyDescent="0.25">
      <c r="A1685" s="482">
        <v>12568</v>
      </c>
      <c r="B1685" s="483" t="s">
        <v>4181</v>
      </c>
      <c r="C1685" s="483" t="s">
        <v>464</v>
      </c>
      <c r="D1685" s="483" t="s">
        <v>2416</v>
      </c>
      <c r="E1685" s="483" t="s">
        <v>6174</v>
      </c>
      <c r="F1685" s="483" t="s">
        <v>5223</v>
      </c>
      <c r="G1685" s="483" t="s">
        <v>4760</v>
      </c>
      <c r="H1685" s="483" t="s">
        <v>4946</v>
      </c>
      <c r="I1685" s="483" t="s">
        <v>4845</v>
      </c>
      <c r="J1685" s="483" t="s">
        <v>6005</v>
      </c>
      <c r="K1685" s="483" t="s">
        <v>6015</v>
      </c>
    </row>
    <row r="1686" spans="1:11" ht="15" x14ac:dyDescent="0.25">
      <c r="A1686" s="482">
        <v>12576</v>
      </c>
      <c r="B1686" s="483" t="s">
        <v>3023</v>
      </c>
      <c r="C1686" s="483" t="s">
        <v>1695</v>
      </c>
      <c r="D1686" s="483" t="s">
        <v>69</v>
      </c>
      <c r="E1686" s="483" t="s">
        <v>6176</v>
      </c>
      <c r="F1686" s="483" t="s">
        <v>5225</v>
      </c>
      <c r="G1686" s="483" t="s">
        <v>4759</v>
      </c>
      <c r="H1686" s="483" t="s">
        <v>4947</v>
      </c>
      <c r="I1686" s="483" t="s">
        <v>405</v>
      </c>
      <c r="J1686" s="483" t="s">
        <v>6008</v>
      </c>
      <c r="K1686" s="483" t="s">
        <v>6007</v>
      </c>
    </row>
    <row r="1687" spans="1:11" ht="15" x14ac:dyDescent="0.25">
      <c r="A1687" s="482">
        <v>12581</v>
      </c>
      <c r="B1687" s="483" t="s">
        <v>4182</v>
      </c>
      <c r="C1687" s="483" t="s">
        <v>4183</v>
      </c>
      <c r="D1687" s="483" t="s">
        <v>1074</v>
      </c>
      <c r="E1687" s="483" t="s">
        <v>6178</v>
      </c>
      <c r="F1687" s="483" t="s">
        <v>5227</v>
      </c>
      <c r="G1687" s="483" t="s">
        <v>5264</v>
      </c>
      <c r="H1687" s="483" t="s">
        <v>965</v>
      </c>
      <c r="I1687" s="483" t="s">
        <v>4823</v>
      </c>
      <c r="J1687" s="483" t="s">
        <v>6009</v>
      </c>
      <c r="K1687" s="483" t="s">
        <v>6018</v>
      </c>
    </row>
    <row r="1688" spans="1:11" ht="15" x14ac:dyDescent="0.25">
      <c r="A1688" s="482">
        <v>12587</v>
      </c>
      <c r="B1688" s="483" t="s">
        <v>3008</v>
      </c>
      <c r="C1688" s="483" t="s">
        <v>3009</v>
      </c>
      <c r="D1688" s="483" t="s">
        <v>54</v>
      </c>
      <c r="E1688" s="483" t="s">
        <v>6176</v>
      </c>
      <c r="F1688" s="483" t="s">
        <v>5225</v>
      </c>
      <c r="G1688" s="483" t="s">
        <v>5265</v>
      </c>
      <c r="H1688" s="483" t="s">
        <v>4956</v>
      </c>
      <c r="I1688" s="483" t="s">
        <v>55</v>
      </c>
      <c r="J1688" s="483" t="s">
        <v>6008</v>
      </c>
      <c r="K1688" s="483" t="s">
        <v>6017</v>
      </c>
    </row>
    <row r="1689" spans="1:11" ht="15" x14ac:dyDescent="0.25">
      <c r="A1689" s="482">
        <v>12596</v>
      </c>
      <c r="B1689" s="483" t="s">
        <v>1487</v>
      </c>
      <c r="C1689" s="483" t="s">
        <v>1488</v>
      </c>
      <c r="D1689" s="483" t="s">
        <v>1924</v>
      </c>
      <c r="E1689" s="483" t="s">
        <v>6175</v>
      </c>
      <c r="F1689" s="483" t="s">
        <v>5224</v>
      </c>
      <c r="G1689" s="483" t="s">
        <v>3376</v>
      </c>
      <c r="H1689" s="483" t="s">
        <v>4962</v>
      </c>
      <c r="I1689" s="483" t="s">
        <v>258</v>
      </c>
      <c r="J1689" s="483" t="s">
        <v>6014</v>
      </c>
      <c r="K1689" s="483" t="s">
        <v>6010</v>
      </c>
    </row>
    <row r="1690" spans="1:11" ht="15" x14ac:dyDescent="0.25">
      <c r="A1690" s="482">
        <v>12599</v>
      </c>
      <c r="B1690" s="483" t="s">
        <v>3088</v>
      </c>
      <c r="C1690" s="483" t="s">
        <v>3089</v>
      </c>
      <c r="D1690" s="483" t="s">
        <v>517</v>
      </c>
      <c r="E1690" s="483" t="s">
        <v>6174</v>
      </c>
      <c r="F1690" s="483" t="s">
        <v>5223</v>
      </c>
      <c r="G1690" s="483" t="s">
        <v>3376</v>
      </c>
      <c r="H1690" s="483" t="s">
        <v>4946</v>
      </c>
      <c r="I1690" s="483" t="s">
        <v>3528</v>
      </c>
      <c r="J1690" s="483" t="s">
        <v>6005</v>
      </c>
      <c r="K1690" s="483" t="s">
        <v>6010</v>
      </c>
    </row>
    <row r="1691" spans="1:11" ht="15" x14ac:dyDescent="0.25">
      <c r="A1691" s="482">
        <v>12600</v>
      </c>
      <c r="B1691" s="483" t="s">
        <v>4184</v>
      </c>
      <c r="C1691" s="483" t="s">
        <v>2615</v>
      </c>
      <c r="D1691" s="483" t="s">
        <v>1405</v>
      </c>
      <c r="E1691" s="483" t="s">
        <v>6174</v>
      </c>
      <c r="F1691" s="483" t="s">
        <v>5223</v>
      </c>
      <c r="G1691" s="483" t="s">
        <v>4760</v>
      </c>
      <c r="H1691" s="483" t="s">
        <v>4946</v>
      </c>
      <c r="I1691" s="483" t="s">
        <v>3389</v>
      </c>
      <c r="J1691" s="483" t="s">
        <v>6005</v>
      </c>
      <c r="K1691" s="483" t="s">
        <v>6015</v>
      </c>
    </row>
    <row r="1692" spans="1:11" ht="15" x14ac:dyDescent="0.25">
      <c r="A1692" s="482">
        <v>12603</v>
      </c>
      <c r="B1692" s="483" t="s">
        <v>2441</v>
      </c>
      <c r="C1692" s="483" t="s">
        <v>2121</v>
      </c>
      <c r="D1692" s="483" t="s">
        <v>972</v>
      </c>
      <c r="E1692" s="483" t="s">
        <v>6174</v>
      </c>
      <c r="F1692" s="483" t="s">
        <v>5223</v>
      </c>
      <c r="G1692" s="483" t="s">
        <v>4759</v>
      </c>
      <c r="H1692" s="483" t="s">
        <v>65</v>
      </c>
      <c r="I1692" s="483" t="s">
        <v>65</v>
      </c>
      <c r="J1692" s="483" t="s">
        <v>6005</v>
      </c>
      <c r="K1692" s="483" t="s">
        <v>6007</v>
      </c>
    </row>
    <row r="1693" spans="1:11" ht="15" x14ac:dyDescent="0.25">
      <c r="A1693" s="482">
        <v>12605</v>
      </c>
      <c r="B1693" s="483" t="s">
        <v>4185</v>
      </c>
      <c r="C1693" s="483" t="s">
        <v>4186</v>
      </c>
      <c r="D1693" s="483" t="s">
        <v>103</v>
      </c>
      <c r="E1693" s="483" t="s">
        <v>6175</v>
      </c>
      <c r="F1693" s="483" t="s">
        <v>5224</v>
      </c>
      <c r="G1693" s="483" t="s">
        <v>4761</v>
      </c>
      <c r="H1693" s="483" t="s">
        <v>1689</v>
      </c>
      <c r="I1693" s="483" t="s">
        <v>4916</v>
      </c>
      <c r="J1693" s="483" t="s">
        <v>6014</v>
      </c>
      <c r="K1693" s="483" t="s">
        <v>6011</v>
      </c>
    </row>
    <row r="1694" spans="1:11" ht="15" x14ac:dyDescent="0.25">
      <c r="A1694" s="482">
        <v>12606</v>
      </c>
      <c r="B1694" s="483" t="s">
        <v>4187</v>
      </c>
      <c r="C1694" s="483" t="s">
        <v>268</v>
      </c>
      <c r="D1694" s="483" t="s">
        <v>1074</v>
      </c>
      <c r="E1694" s="483" t="s">
        <v>6178</v>
      </c>
      <c r="F1694" s="483" t="s">
        <v>5227</v>
      </c>
      <c r="G1694" s="483" t="s">
        <v>3436</v>
      </c>
      <c r="H1694" s="483" t="s">
        <v>4946</v>
      </c>
      <c r="I1694" s="483" t="s">
        <v>3436</v>
      </c>
      <c r="J1694" s="483" t="s">
        <v>6009</v>
      </c>
      <c r="K1694" s="483" t="s">
        <v>6019</v>
      </c>
    </row>
    <row r="1695" spans="1:11" ht="15" x14ac:dyDescent="0.25">
      <c r="A1695" s="482">
        <v>12611</v>
      </c>
      <c r="B1695" s="483" t="s">
        <v>5758</v>
      </c>
      <c r="C1695" s="483" t="s">
        <v>816</v>
      </c>
      <c r="D1695" s="483" t="s">
        <v>1847</v>
      </c>
      <c r="E1695" s="483" t="s">
        <v>6178</v>
      </c>
      <c r="F1695" s="483" t="s">
        <v>5227</v>
      </c>
      <c r="G1695" s="483" t="s">
        <v>4761</v>
      </c>
      <c r="H1695" s="483" t="s">
        <v>1689</v>
      </c>
      <c r="I1695" s="483" t="s">
        <v>5759</v>
      </c>
      <c r="J1695" s="483" t="s">
        <v>6016</v>
      </c>
      <c r="K1695" s="483" t="s">
        <v>6011</v>
      </c>
    </row>
    <row r="1696" spans="1:11" ht="15" x14ac:dyDescent="0.25">
      <c r="A1696" s="482">
        <v>12612</v>
      </c>
      <c r="B1696" s="483" t="s">
        <v>4188</v>
      </c>
      <c r="C1696" s="483" t="s">
        <v>5934</v>
      </c>
      <c r="D1696" s="483" t="s">
        <v>972</v>
      </c>
      <c r="E1696" s="483" t="s">
        <v>6174</v>
      </c>
      <c r="F1696" s="483" t="s">
        <v>5223</v>
      </c>
      <c r="G1696" s="483" t="s">
        <v>3376</v>
      </c>
      <c r="H1696" s="483" t="s">
        <v>4949</v>
      </c>
      <c r="I1696" s="483" t="s">
        <v>3418</v>
      </c>
      <c r="J1696" s="483" t="s">
        <v>6005</v>
      </c>
      <c r="K1696" s="483" t="s">
        <v>6010</v>
      </c>
    </row>
    <row r="1697" spans="1:11" ht="15" x14ac:dyDescent="0.25">
      <c r="A1697" s="482">
        <v>12613</v>
      </c>
      <c r="B1697" s="483" t="s">
        <v>4189</v>
      </c>
      <c r="C1697" s="483" t="s">
        <v>139</v>
      </c>
      <c r="D1697" s="483" t="s">
        <v>4850</v>
      </c>
      <c r="E1697" s="483" t="s">
        <v>6182</v>
      </c>
      <c r="F1697" s="483" t="s">
        <v>5231</v>
      </c>
      <c r="G1697" s="483" t="s">
        <v>4761</v>
      </c>
      <c r="H1697" s="483" t="s">
        <v>1689</v>
      </c>
      <c r="I1697" s="483" t="s">
        <v>4878</v>
      </c>
      <c r="J1697" s="483" t="s">
        <v>6016</v>
      </c>
      <c r="K1697" s="483" t="s">
        <v>6011</v>
      </c>
    </row>
    <row r="1698" spans="1:11" ht="15" x14ac:dyDescent="0.25">
      <c r="A1698" s="482">
        <v>12614</v>
      </c>
      <c r="B1698" s="483" t="s">
        <v>5338</v>
      </c>
      <c r="C1698" s="483" t="s">
        <v>5339</v>
      </c>
      <c r="D1698" s="483" t="s">
        <v>4908</v>
      </c>
      <c r="E1698" s="483" t="s">
        <v>6178</v>
      </c>
      <c r="F1698" s="483" t="s">
        <v>5227</v>
      </c>
      <c r="G1698" s="483" t="s">
        <v>4761</v>
      </c>
      <c r="H1698" s="483" t="s">
        <v>4961</v>
      </c>
      <c r="I1698" s="483" t="s">
        <v>3434</v>
      </c>
      <c r="J1698" s="483" t="s">
        <v>6016</v>
      </c>
      <c r="K1698" s="483" t="s">
        <v>6011</v>
      </c>
    </row>
    <row r="1699" spans="1:11" ht="15" x14ac:dyDescent="0.25">
      <c r="A1699" s="482">
        <v>12615</v>
      </c>
      <c r="B1699" s="483" t="s">
        <v>4190</v>
      </c>
      <c r="C1699" s="483" t="s">
        <v>1147</v>
      </c>
      <c r="D1699" s="483" t="s">
        <v>1847</v>
      </c>
      <c r="E1699" s="483" t="s">
        <v>6178</v>
      </c>
      <c r="F1699" s="483" t="s">
        <v>5227</v>
      </c>
      <c r="G1699" s="483" t="s">
        <v>4761</v>
      </c>
      <c r="H1699" s="483" t="s">
        <v>1689</v>
      </c>
      <c r="I1699" s="483" t="s">
        <v>5367</v>
      </c>
      <c r="J1699" s="483" t="s">
        <v>6016</v>
      </c>
      <c r="K1699" s="483" t="s">
        <v>6011</v>
      </c>
    </row>
    <row r="1700" spans="1:11" ht="15" x14ac:dyDescent="0.25">
      <c r="A1700" s="482">
        <v>12617</v>
      </c>
      <c r="B1700" s="483" t="s">
        <v>4191</v>
      </c>
      <c r="C1700" s="483" t="s">
        <v>912</v>
      </c>
      <c r="D1700" s="483" t="s">
        <v>4902</v>
      </c>
      <c r="E1700" s="483" t="s">
        <v>6178</v>
      </c>
      <c r="F1700" s="483" t="s">
        <v>5227</v>
      </c>
      <c r="G1700" s="483" t="s">
        <v>4761</v>
      </c>
      <c r="H1700" s="483" t="s">
        <v>1689</v>
      </c>
      <c r="I1700" s="483" t="s">
        <v>4903</v>
      </c>
      <c r="J1700" s="483" t="s">
        <v>6005</v>
      </c>
      <c r="K1700" s="483" t="s">
        <v>6011</v>
      </c>
    </row>
    <row r="1701" spans="1:11" ht="15" x14ac:dyDescent="0.25">
      <c r="A1701" s="482">
        <v>12619</v>
      </c>
      <c r="B1701" s="483" t="s">
        <v>1930</v>
      </c>
      <c r="C1701" s="483" t="s">
        <v>539</v>
      </c>
      <c r="D1701" s="483" t="s">
        <v>479</v>
      </c>
      <c r="E1701" s="483" t="s">
        <v>6182</v>
      </c>
      <c r="F1701" s="483" t="s">
        <v>5231</v>
      </c>
      <c r="G1701" s="483" t="s">
        <v>4761</v>
      </c>
      <c r="H1701" s="483" t="s">
        <v>4961</v>
      </c>
      <c r="I1701" s="483" t="s">
        <v>4882</v>
      </c>
      <c r="J1701" s="483" t="s">
        <v>6016</v>
      </c>
      <c r="K1701" s="483" t="s">
        <v>6011</v>
      </c>
    </row>
    <row r="1702" spans="1:11" ht="15" x14ac:dyDescent="0.25">
      <c r="A1702" s="482">
        <v>12621</v>
      </c>
      <c r="B1702" s="483" t="s">
        <v>1552</v>
      </c>
      <c r="C1702" s="483" t="s">
        <v>368</v>
      </c>
      <c r="D1702" s="483" t="s">
        <v>2098</v>
      </c>
      <c r="E1702" s="483" t="s">
        <v>6175</v>
      </c>
      <c r="F1702" s="483" t="s">
        <v>5224</v>
      </c>
      <c r="G1702" s="483" t="s">
        <v>4759</v>
      </c>
      <c r="H1702" s="483" t="s">
        <v>4947</v>
      </c>
      <c r="I1702" s="483" t="s">
        <v>43</v>
      </c>
      <c r="J1702" s="483" t="s">
        <v>6014</v>
      </c>
      <c r="K1702" s="483" t="s">
        <v>6007</v>
      </c>
    </row>
    <row r="1703" spans="1:11" ht="15" x14ac:dyDescent="0.25">
      <c r="A1703" s="482">
        <v>12631</v>
      </c>
      <c r="B1703" s="483" t="s">
        <v>4192</v>
      </c>
      <c r="C1703" s="483" t="s">
        <v>4193</v>
      </c>
      <c r="D1703" s="483" t="s">
        <v>972</v>
      </c>
      <c r="E1703" s="483" t="s">
        <v>6174</v>
      </c>
      <c r="F1703" s="483" t="s">
        <v>5223</v>
      </c>
      <c r="G1703" s="483" t="s">
        <v>3376</v>
      </c>
      <c r="H1703" s="483" t="s">
        <v>4949</v>
      </c>
      <c r="I1703" s="483" t="s">
        <v>3418</v>
      </c>
      <c r="J1703" s="483" t="s">
        <v>6005</v>
      </c>
      <c r="K1703" s="483" t="s">
        <v>6010</v>
      </c>
    </row>
    <row r="1704" spans="1:11" ht="15" x14ac:dyDescent="0.25">
      <c r="A1704" s="482">
        <v>12632</v>
      </c>
      <c r="B1704" s="483" t="s">
        <v>4194</v>
      </c>
      <c r="C1704" s="483" t="s">
        <v>4195</v>
      </c>
      <c r="D1704" s="483" t="s">
        <v>4817</v>
      </c>
      <c r="E1704" s="483" t="s">
        <v>6178</v>
      </c>
      <c r="F1704" s="483" t="s">
        <v>5227</v>
      </c>
      <c r="G1704" s="483" t="s">
        <v>4761</v>
      </c>
      <c r="H1704" s="483" t="s">
        <v>1689</v>
      </c>
      <c r="I1704" s="483" t="s">
        <v>3408</v>
      </c>
      <c r="J1704" s="483" t="s">
        <v>6016</v>
      </c>
      <c r="K1704" s="483" t="s">
        <v>6011</v>
      </c>
    </row>
    <row r="1705" spans="1:11" ht="15" x14ac:dyDescent="0.25">
      <c r="A1705" s="482">
        <v>12634</v>
      </c>
      <c r="B1705" s="483" t="s">
        <v>4196</v>
      </c>
      <c r="C1705" s="483" t="s">
        <v>4197</v>
      </c>
      <c r="D1705" s="483" t="s">
        <v>972</v>
      </c>
      <c r="E1705" s="483" t="s">
        <v>6174</v>
      </c>
      <c r="F1705" s="483" t="s">
        <v>5223</v>
      </c>
      <c r="G1705" s="483" t="s">
        <v>3376</v>
      </c>
      <c r="H1705" s="483" t="s">
        <v>4949</v>
      </c>
      <c r="I1705" s="483" t="s">
        <v>3418</v>
      </c>
      <c r="J1705" s="483" t="s">
        <v>6005</v>
      </c>
      <c r="K1705" s="483" t="s">
        <v>6010</v>
      </c>
    </row>
    <row r="1706" spans="1:11" ht="15" x14ac:dyDescent="0.25">
      <c r="A1706" s="482">
        <v>12636</v>
      </c>
      <c r="B1706" s="483" t="s">
        <v>4198</v>
      </c>
      <c r="C1706" s="483" t="s">
        <v>4199</v>
      </c>
      <c r="D1706" s="483" t="s">
        <v>570</v>
      </c>
      <c r="E1706" s="483" t="s">
        <v>6177</v>
      </c>
      <c r="F1706" s="483" t="s">
        <v>5226</v>
      </c>
      <c r="G1706" s="483" t="s">
        <v>3376</v>
      </c>
      <c r="H1706" s="483" t="s">
        <v>4960</v>
      </c>
      <c r="I1706" s="483" t="s">
        <v>1371</v>
      </c>
      <c r="J1706" s="483" t="s">
        <v>6009</v>
      </c>
      <c r="K1706" s="483" t="s">
        <v>6010</v>
      </c>
    </row>
    <row r="1707" spans="1:11" ht="15" x14ac:dyDescent="0.25">
      <c r="A1707" s="482">
        <v>12637</v>
      </c>
      <c r="B1707" s="483" t="s">
        <v>4200</v>
      </c>
      <c r="C1707" s="483" t="s">
        <v>4201</v>
      </c>
      <c r="D1707" s="483" t="s">
        <v>3889</v>
      </c>
      <c r="E1707" s="483" t="s">
        <v>6176</v>
      </c>
      <c r="F1707" s="483" t="s">
        <v>5225</v>
      </c>
      <c r="G1707" s="483" t="s">
        <v>3376</v>
      </c>
      <c r="H1707" s="483" t="s">
        <v>122</v>
      </c>
      <c r="I1707" s="483" t="s">
        <v>122</v>
      </c>
      <c r="J1707" s="483" t="s">
        <v>6008</v>
      </c>
      <c r="K1707" s="483" t="s">
        <v>6010</v>
      </c>
    </row>
    <row r="1708" spans="1:11" ht="15" x14ac:dyDescent="0.25">
      <c r="A1708" s="482">
        <v>12639</v>
      </c>
      <c r="B1708" s="483" t="s">
        <v>3017</v>
      </c>
      <c r="C1708" s="483" t="s">
        <v>3018</v>
      </c>
      <c r="D1708" s="483" t="s">
        <v>103</v>
      </c>
      <c r="E1708" s="483" t="s">
        <v>6175</v>
      </c>
      <c r="F1708" s="483" t="s">
        <v>5224</v>
      </c>
      <c r="G1708" s="483" t="s">
        <v>3376</v>
      </c>
      <c r="H1708" s="483" t="s">
        <v>4950</v>
      </c>
      <c r="I1708" s="483" t="s">
        <v>183</v>
      </c>
      <c r="J1708" s="483" t="s">
        <v>6014</v>
      </c>
      <c r="K1708" s="483" t="s">
        <v>6010</v>
      </c>
    </row>
    <row r="1709" spans="1:11" ht="15" x14ac:dyDescent="0.25">
      <c r="A1709" s="482">
        <v>12645</v>
      </c>
      <c r="B1709" s="483" t="s">
        <v>1584</v>
      </c>
      <c r="C1709" s="483" t="s">
        <v>476</v>
      </c>
      <c r="D1709" s="483" t="s">
        <v>54</v>
      </c>
      <c r="E1709" s="483" t="s">
        <v>6176</v>
      </c>
      <c r="F1709" s="483" t="s">
        <v>5225</v>
      </c>
      <c r="G1709" s="483" t="s">
        <v>5265</v>
      </c>
      <c r="H1709" s="483" t="s">
        <v>4956</v>
      </c>
      <c r="I1709" s="483" t="s">
        <v>55</v>
      </c>
      <c r="J1709" s="483" t="s">
        <v>6008</v>
      </c>
      <c r="K1709" s="483" t="s">
        <v>6017</v>
      </c>
    </row>
    <row r="1710" spans="1:11" ht="15" x14ac:dyDescent="0.25">
      <c r="A1710" s="482">
        <v>12647</v>
      </c>
      <c r="B1710" s="483" t="s">
        <v>4202</v>
      </c>
      <c r="C1710" s="483" t="s">
        <v>4203</v>
      </c>
      <c r="D1710" s="483" t="s">
        <v>426</v>
      </c>
      <c r="E1710" s="483" t="s">
        <v>6176</v>
      </c>
      <c r="F1710" s="483" t="s">
        <v>5225</v>
      </c>
      <c r="G1710" s="483" t="s">
        <v>3376</v>
      </c>
      <c r="H1710" s="483" t="s">
        <v>4967</v>
      </c>
      <c r="I1710" s="483" t="s">
        <v>1764</v>
      </c>
      <c r="J1710" s="483" t="s">
        <v>6008</v>
      </c>
      <c r="K1710" s="483" t="s">
        <v>6010</v>
      </c>
    </row>
    <row r="1711" spans="1:11" ht="15" x14ac:dyDescent="0.25">
      <c r="A1711" s="482">
        <v>12649</v>
      </c>
      <c r="B1711" s="483" t="s">
        <v>4204</v>
      </c>
      <c r="C1711" s="483" t="s">
        <v>167</v>
      </c>
      <c r="D1711" s="483" t="s">
        <v>5530</v>
      </c>
      <c r="E1711" s="483" t="s">
        <v>6182</v>
      </c>
      <c r="F1711" s="483" t="s">
        <v>5231</v>
      </c>
      <c r="G1711" s="483" t="s">
        <v>4761</v>
      </c>
      <c r="H1711" s="483" t="s">
        <v>1689</v>
      </c>
      <c r="I1711" s="483" t="s">
        <v>5112</v>
      </c>
      <c r="J1711" s="483" t="s">
        <v>6016</v>
      </c>
      <c r="K1711" s="483" t="s">
        <v>6011</v>
      </c>
    </row>
    <row r="1712" spans="1:11" ht="15" x14ac:dyDescent="0.25">
      <c r="A1712" s="482">
        <v>12657</v>
      </c>
      <c r="B1712" s="483" t="s">
        <v>4205</v>
      </c>
      <c r="C1712" s="483" t="s">
        <v>281</v>
      </c>
      <c r="D1712" s="483" t="s">
        <v>69</v>
      </c>
      <c r="E1712" s="483" t="s">
        <v>6176</v>
      </c>
      <c r="F1712" s="483" t="s">
        <v>5225</v>
      </c>
      <c r="G1712" s="483" t="s">
        <v>4759</v>
      </c>
      <c r="H1712" s="483" t="s">
        <v>4947</v>
      </c>
      <c r="I1712" s="483" t="s">
        <v>43</v>
      </c>
      <c r="J1712" s="483" t="s">
        <v>6008</v>
      </c>
      <c r="K1712" s="483" t="s">
        <v>6007</v>
      </c>
    </row>
    <row r="1713" spans="1:11" ht="15" x14ac:dyDescent="0.25">
      <c r="A1713" s="482">
        <v>12660</v>
      </c>
      <c r="B1713" s="483" t="s">
        <v>3032</v>
      </c>
      <c r="C1713" s="483" t="s">
        <v>3033</v>
      </c>
      <c r="D1713" s="483" t="s">
        <v>69</v>
      </c>
      <c r="E1713" s="483" t="s">
        <v>6176</v>
      </c>
      <c r="F1713" s="483" t="s">
        <v>5225</v>
      </c>
      <c r="G1713" s="483" t="s">
        <v>4759</v>
      </c>
      <c r="H1713" s="483" t="s">
        <v>4947</v>
      </c>
      <c r="I1713" s="483" t="s">
        <v>405</v>
      </c>
      <c r="J1713" s="483" t="s">
        <v>6008</v>
      </c>
      <c r="K1713" s="483" t="s">
        <v>6007</v>
      </c>
    </row>
    <row r="1714" spans="1:11" ht="15" x14ac:dyDescent="0.25">
      <c r="A1714" s="482">
        <v>12663</v>
      </c>
      <c r="B1714" s="483" t="s">
        <v>807</v>
      </c>
      <c r="C1714" s="483" t="s">
        <v>1102</v>
      </c>
      <c r="D1714" s="483" t="s">
        <v>69</v>
      </c>
      <c r="E1714" s="483" t="s">
        <v>6176</v>
      </c>
      <c r="F1714" s="483" t="s">
        <v>5225</v>
      </c>
      <c r="G1714" s="483" t="s">
        <v>4759</v>
      </c>
      <c r="H1714" s="483" t="s">
        <v>4947</v>
      </c>
      <c r="I1714" s="483" t="s">
        <v>43</v>
      </c>
      <c r="J1714" s="483" t="s">
        <v>6008</v>
      </c>
      <c r="K1714" s="483" t="s">
        <v>6007</v>
      </c>
    </row>
    <row r="1715" spans="1:11" ht="15" x14ac:dyDescent="0.25">
      <c r="A1715" s="482">
        <v>12664</v>
      </c>
      <c r="B1715" s="483" t="s">
        <v>1750</v>
      </c>
      <c r="C1715" s="483" t="s">
        <v>708</v>
      </c>
      <c r="D1715" s="483" t="s">
        <v>69</v>
      </c>
      <c r="E1715" s="483" t="s">
        <v>6176</v>
      </c>
      <c r="F1715" s="483" t="s">
        <v>5225</v>
      </c>
      <c r="G1715" s="483" t="s">
        <v>4759</v>
      </c>
      <c r="H1715" s="483" t="s">
        <v>4947</v>
      </c>
      <c r="I1715" s="483" t="s">
        <v>43</v>
      </c>
      <c r="J1715" s="483" t="s">
        <v>6008</v>
      </c>
      <c r="K1715" s="483" t="s">
        <v>6007</v>
      </c>
    </row>
    <row r="1716" spans="1:11" ht="15" x14ac:dyDescent="0.25">
      <c r="A1716" s="482">
        <v>12668</v>
      </c>
      <c r="B1716" s="483" t="s">
        <v>5935</v>
      </c>
      <c r="C1716" s="483" t="s">
        <v>231</v>
      </c>
      <c r="D1716" s="483" t="s">
        <v>5745</v>
      </c>
      <c r="E1716" s="483" t="s">
        <v>6178</v>
      </c>
      <c r="F1716" s="483" t="s">
        <v>5227</v>
      </c>
      <c r="G1716" s="483" t="s">
        <v>4761</v>
      </c>
      <c r="H1716" s="483" t="s">
        <v>4961</v>
      </c>
      <c r="I1716" s="483" t="s">
        <v>3434</v>
      </c>
      <c r="J1716" s="483" t="s">
        <v>6016</v>
      </c>
      <c r="K1716" s="483" t="s">
        <v>6011</v>
      </c>
    </row>
    <row r="1717" spans="1:11" ht="15" x14ac:dyDescent="0.25">
      <c r="A1717" s="482">
        <v>12670</v>
      </c>
      <c r="B1717" s="483" t="s">
        <v>4207</v>
      </c>
      <c r="C1717" s="483" t="s">
        <v>312</v>
      </c>
      <c r="D1717" s="483" t="s">
        <v>64</v>
      </c>
      <c r="E1717" s="483" t="s">
        <v>6174</v>
      </c>
      <c r="F1717" s="483" t="s">
        <v>5223</v>
      </c>
      <c r="G1717" s="483" t="s">
        <v>3376</v>
      </c>
      <c r="H1717" s="483" t="s">
        <v>4959</v>
      </c>
      <c r="I1717" s="483" t="s">
        <v>3425</v>
      </c>
      <c r="J1717" s="483" t="s">
        <v>6005</v>
      </c>
      <c r="K1717" s="483" t="s">
        <v>6010</v>
      </c>
    </row>
    <row r="1718" spans="1:11" ht="15" x14ac:dyDescent="0.25">
      <c r="A1718" s="482">
        <v>12675</v>
      </c>
      <c r="B1718" s="483" t="s">
        <v>2246</v>
      </c>
      <c r="C1718" s="483" t="s">
        <v>336</v>
      </c>
      <c r="D1718" s="483" t="s">
        <v>103</v>
      </c>
      <c r="E1718" s="483" t="s">
        <v>6175</v>
      </c>
      <c r="F1718" s="483" t="s">
        <v>5224</v>
      </c>
      <c r="G1718" s="483" t="s">
        <v>4759</v>
      </c>
      <c r="H1718" s="483" t="s">
        <v>4947</v>
      </c>
      <c r="I1718" s="483" t="s">
        <v>3373</v>
      </c>
      <c r="J1718" s="483" t="s">
        <v>6014</v>
      </c>
      <c r="K1718" s="483" t="s">
        <v>6007</v>
      </c>
    </row>
    <row r="1719" spans="1:11" ht="15" x14ac:dyDescent="0.25">
      <c r="A1719" s="482">
        <v>12677</v>
      </c>
      <c r="B1719" s="483" t="s">
        <v>3220</v>
      </c>
      <c r="C1719" s="483" t="s">
        <v>5927</v>
      </c>
      <c r="D1719" s="483" t="s">
        <v>103</v>
      </c>
      <c r="E1719" s="483" t="s">
        <v>6175</v>
      </c>
      <c r="F1719" s="483" t="s">
        <v>5224</v>
      </c>
      <c r="G1719" s="483" t="s">
        <v>4759</v>
      </c>
      <c r="H1719" s="483" t="s">
        <v>4947</v>
      </c>
      <c r="I1719" s="483" t="s">
        <v>3403</v>
      </c>
      <c r="J1719" s="483" t="s">
        <v>6014</v>
      </c>
      <c r="K1719" s="483" t="s">
        <v>6007</v>
      </c>
    </row>
    <row r="1720" spans="1:11" ht="15" x14ac:dyDescent="0.25">
      <c r="A1720" s="482">
        <v>12679</v>
      </c>
      <c r="B1720" s="483" t="s">
        <v>604</v>
      </c>
      <c r="C1720" s="483" t="s">
        <v>3464</v>
      </c>
      <c r="D1720" s="483" t="s">
        <v>54</v>
      </c>
      <c r="E1720" s="483" t="s">
        <v>6176</v>
      </c>
      <c r="F1720" s="483" t="s">
        <v>5225</v>
      </c>
      <c r="G1720" s="483" t="s">
        <v>5265</v>
      </c>
      <c r="H1720" s="483" t="s">
        <v>4956</v>
      </c>
      <c r="I1720" s="483" t="s">
        <v>55</v>
      </c>
      <c r="J1720" s="483" t="s">
        <v>6008</v>
      </c>
      <c r="K1720" s="483" t="s">
        <v>6017</v>
      </c>
    </row>
    <row r="1721" spans="1:11" ht="15" x14ac:dyDescent="0.25">
      <c r="A1721" s="482">
        <v>12680</v>
      </c>
      <c r="B1721" s="483" t="s">
        <v>4208</v>
      </c>
      <c r="C1721" s="483" t="s">
        <v>4209</v>
      </c>
      <c r="D1721" s="483" t="s">
        <v>2098</v>
      </c>
      <c r="E1721" s="483" t="s">
        <v>6175</v>
      </c>
      <c r="F1721" s="483" t="s">
        <v>5224</v>
      </c>
      <c r="G1721" s="483" t="s">
        <v>4759</v>
      </c>
      <c r="H1721" s="483" t="s">
        <v>4947</v>
      </c>
      <c r="I1721" s="483" t="s">
        <v>43</v>
      </c>
      <c r="J1721" s="483" t="s">
        <v>6014</v>
      </c>
      <c r="K1721" s="483" t="s">
        <v>6007</v>
      </c>
    </row>
    <row r="1722" spans="1:11" ht="15" x14ac:dyDescent="0.25">
      <c r="A1722" s="482">
        <v>12683</v>
      </c>
      <c r="B1722" s="483" t="s">
        <v>3121</v>
      </c>
      <c r="C1722" s="483" t="s">
        <v>3122</v>
      </c>
      <c r="D1722" s="483" t="s">
        <v>69</v>
      </c>
      <c r="E1722" s="483" t="s">
        <v>6176</v>
      </c>
      <c r="F1722" s="483" t="s">
        <v>5225</v>
      </c>
      <c r="G1722" s="483" t="s">
        <v>4759</v>
      </c>
      <c r="H1722" s="483" t="s">
        <v>4947</v>
      </c>
      <c r="I1722" s="483" t="s">
        <v>405</v>
      </c>
      <c r="J1722" s="483" t="s">
        <v>6008</v>
      </c>
      <c r="K1722" s="483" t="s">
        <v>6007</v>
      </c>
    </row>
    <row r="1723" spans="1:11" ht="15" x14ac:dyDescent="0.25">
      <c r="A1723" s="482">
        <v>12686</v>
      </c>
      <c r="B1723" s="483" t="s">
        <v>4210</v>
      </c>
      <c r="C1723" s="483" t="s">
        <v>4211</v>
      </c>
      <c r="D1723" s="483" t="s">
        <v>972</v>
      </c>
      <c r="E1723" s="483" t="s">
        <v>6174</v>
      </c>
      <c r="F1723" s="483" t="s">
        <v>5223</v>
      </c>
      <c r="G1723" s="483" t="s">
        <v>4758</v>
      </c>
      <c r="H1723" s="483" t="s">
        <v>4946</v>
      </c>
      <c r="I1723" s="483" t="s">
        <v>1140</v>
      </c>
      <c r="J1723" s="483" t="s">
        <v>6005</v>
      </c>
      <c r="K1723" s="483" t="s">
        <v>6006</v>
      </c>
    </row>
    <row r="1724" spans="1:11" ht="15" x14ac:dyDescent="0.25">
      <c r="A1724" s="482">
        <v>12691</v>
      </c>
      <c r="B1724" s="483" t="s">
        <v>4212</v>
      </c>
      <c r="C1724" s="483" t="s">
        <v>4213</v>
      </c>
      <c r="D1724" s="483" t="s">
        <v>544</v>
      </c>
      <c r="E1724" s="483" t="s">
        <v>6176</v>
      </c>
      <c r="F1724" s="483" t="s">
        <v>5225</v>
      </c>
      <c r="G1724" s="483" t="s">
        <v>3376</v>
      </c>
      <c r="H1724" s="483" t="s">
        <v>122</v>
      </c>
      <c r="I1724" s="483" t="s">
        <v>122</v>
      </c>
      <c r="J1724" s="483" t="s">
        <v>6008</v>
      </c>
      <c r="K1724" s="483" t="s">
        <v>6010</v>
      </c>
    </row>
    <row r="1725" spans="1:11" ht="15" x14ac:dyDescent="0.25">
      <c r="A1725" s="482">
        <v>12693</v>
      </c>
      <c r="B1725" s="483" t="s">
        <v>3157</v>
      </c>
      <c r="C1725" s="483" t="s">
        <v>3158</v>
      </c>
      <c r="D1725" s="483" t="s">
        <v>2098</v>
      </c>
      <c r="E1725" s="483" t="s">
        <v>6175</v>
      </c>
      <c r="F1725" s="483" t="s">
        <v>5224</v>
      </c>
      <c r="G1725" s="483" t="s">
        <v>3376</v>
      </c>
      <c r="H1725" s="483" t="s">
        <v>4952</v>
      </c>
      <c r="I1725" s="483" t="s">
        <v>379</v>
      </c>
      <c r="J1725" s="483" t="s">
        <v>6014</v>
      </c>
      <c r="K1725" s="483" t="s">
        <v>6010</v>
      </c>
    </row>
    <row r="1726" spans="1:11" ht="15" x14ac:dyDescent="0.25">
      <c r="A1726" s="482">
        <v>12695</v>
      </c>
      <c r="B1726" s="483" t="s">
        <v>5116</v>
      </c>
      <c r="C1726" s="483" t="s">
        <v>5117</v>
      </c>
      <c r="D1726" s="483" t="s">
        <v>4850</v>
      </c>
      <c r="E1726" s="483" t="s">
        <v>6182</v>
      </c>
      <c r="F1726" s="483" t="s">
        <v>5231</v>
      </c>
      <c r="G1726" s="483" t="s">
        <v>4761</v>
      </c>
      <c r="H1726" s="483" t="s">
        <v>1689</v>
      </c>
      <c r="I1726" s="483" t="s">
        <v>5118</v>
      </c>
      <c r="J1726" s="483" t="s">
        <v>6016</v>
      </c>
      <c r="K1726" s="483" t="s">
        <v>6011</v>
      </c>
    </row>
    <row r="1727" spans="1:11" ht="15" x14ac:dyDescent="0.25">
      <c r="A1727" s="482">
        <v>12699</v>
      </c>
      <c r="B1727" s="483" t="s">
        <v>2809</v>
      </c>
      <c r="C1727" s="483" t="s">
        <v>1300</v>
      </c>
      <c r="D1727" s="483" t="s">
        <v>1681</v>
      </c>
      <c r="E1727" s="483" t="s">
        <v>6177</v>
      </c>
      <c r="F1727" s="483" t="s">
        <v>5226</v>
      </c>
      <c r="G1727" s="483" t="s">
        <v>5264</v>
      </c>
      <c r="H1727" s="483" t="s">
        <v>4958</v>
      </c>
      <c r="I1727" s="483" t="s">
        <v>1682</v>
      </c>
      <c r="J1727" s="483" t="s">
        <v>6009</v>
      </c>
      <c r="K1727" s="483" t="s">
        <v>6018</v>
      </c>
    </row>
    <row r="1728" spans="1:11" ht="15" x14ac:dyDescent="0.25">
      <c r="A1728" s="482">
        <v>12700</v>
      </c>
      <c r="B1728" s="483" t="s">
        <v>4214</v>
      </c>
      <c r="C1728" s="483" t="s">
        <v>4215</v>
      </c>
      <c r="D1728" s="483" t="s">
        <v>4874</v>
      </c>
      <c r="E1728" s="483" t="s">
        <v>6174</v>
      </c>
      <c r="F1728" s="483" t="s">
        <v>5223</v>
      </c>
      <c r="G1728" s="483" t="s">
        <v>5264</v>
      </c>
      <c r="H1728" s="483" t="s">
        <v>965</v>
      </c>
      <c r="I1728" s="483" t="s">
        <v>965</v>
      </c>
      <c r="J1728" s="483" t="s">
        <v>6005</v>
      </c>
      <c r="K1728" s="483" t="s">
        <v>6018</v>
      </c>
    </row>
    <row r="1729" spans="1:11" ht="15" x14ac:dyDescent="0.25">
      <c r="A1729" s="482">
        <v>12705</v>
      </c>
      <c r="B1729" s="483" t="s">
        <v>4217</v>
      </c>
      <c r="C1729" s="483" t="s">
        <v>4218</v>
      </c>
      <c r="D1729" s="483" t="s">
        <v>972</v>
      </c>
      <c r="E1729" s="483" t="s">
        <v>6174</v>
      </c>
      <c r="F1729" s="483" t="s">
        <v>5223</v>
      </c>
      <c r="G1729" s="483" t="s">
        <v>4758</v>
      </c>
      <c r="H1729" s="483" t="s">
        <v>4946</v>
      </c>
      <c r="I1729" s="483" t="s">
        <v>1140</v>
      </c>
      <c r="J1729" s="483" t="s">
        <v>6005</v>
      </c>
      <c r="K1729" s="483" t="s">
        <v>6006</v>
      </c>
    </row>
    <row r="1730" spans="1:11" ht="15" x14ac:dyDescent="0.25">
      <c r="A1730" s="482">
        <v>12708</v>
      </c>
      <c r="B1730" s="483" t="s">
        <v>4219</v>
      </c>
      <c r="C1730" s="483" t="s">
        <v>4129</v>
      </c>
      <c r="D1730" s="483" t="s">
        <v>4908</v>
      </c>
      <c r="E1730" s="483" t="s">
        <v>6178</v>
      </c>
      <c r="F1730" s="483" t="s">
        <v>5227</v>
      </c>
      <c r="G1730" s="483" t="s">
        <v>4761</v>
      </c>
      <c r="H1730" s="483" t="s">
        <v>4961</v>
      </c>
      <c r="I1730" s="483" t="s">
        <v>3434</v>
      </c>
      <c r="J1730" s="483" t="s">
        <v>6016</v>
      </c>
      <c r="K1730" s="483" t="s">
        <v>6011</v>
      </c>
    </row>
    <row r="1731" spans="1:11" ht="15" x14ac:dyDescent="0.25">
      <c r="A1731" s="482">
        <v>12712</v>
      </c>
      <c r="B1731" s="483" t="s">
        <v>4220</v>
      </c>
      <c r="C1731" s="483" t="s">
        <v>4221</v>
      </c>
      <c r="D1731" s="483" t="s">
        <v>544</v>
      </c>
      <c r="E1731" s="483" t="s">
        <v>6176</v>
      </c>
      <c r="F1731" s="483" t="s">
        <v>5225</v>
      </c>
      <c r="G1731" s="483" t="s">
        <v>3376</v>
      </c>
      <c r="H1731" s="483" t="s">
        <v>122</v>
      </c>
      <c r="I1731" s="483" t="s">
        <v>122</v>
      </c>
      <c r="J1731" s="483" t="s">
        <v>6008</v>
      </c>
      <c r="K1731" s="483" t="s">
        <v>6010</v>
      </c>
    </row>
    <row r="1732" spans="1:11" ht="15" x14ac:dyDescent="0.25">
      <c r="A1732" s="482">
        <v>12713</v>
      </c>
      <c r="B1732" s="483" t="s">
        <v>4222</v>
      </c>
      <c r="C1732" s="483" t="s">
        <v>2652</v>
      </c>
      <c r="D1732" s="483" t="s">
        <v>875</v>
      </c>
      <c r="E1732" s="483" t="s">
        <v>6174</v>
      </c>
      <c r="F1732" s="483" t="s">
        <v>5223</v>
      </c>
      <c r="G1732" s="483" t="s">
        <v>5264</v>
      </c>
      <c r="H1732" s="483" t="s">
        <v>4968</v>
      </c>
      <c r="I1732" s="483" t="s">
        <v>3428</v>
      </c>
      <c r="J1732" s="483" t="s">
        <v>6005</v>
      </c>
      <c r="K1732" s="483" t="s">
        <v>6018</v>
      </c>
    </row>
    <row r="1733" spans="1:11" ht="15" x14ac:dyDescent="0.25">
      <c r="A1733" s="482">
        <v>12716</v>
      </c>
      <c r="B1733" s="483" t="s">
        <v>3059</v>
      </c>
      <c r="C1733" s="483" t="s">
        <v>3060</v>
      </c>
      <c r="D1733" s="483" t="s">
        <v>54</v>
      </c>
      <c r="E1733" s="483" t="s">
        <v>6176</v>
      </c>
      <c r="F1733" s="483" t="s">
        <v>5225</v>
      </c>
      <c r="G1733" s="483" t="s">
        <v>5265</v>
      </c>
      <c r="H1733" s="483" t="s">
        <v>4956</v>
      </c>
      <c r="I1733" s="483" t="s">
        <v>55</v>
      </c>
      <c r="J1733" s="483" t="s">
        <v>6008</v>
      </c>
      <c r="K1733" s="483" t="s">
        <v>6017</v>
      </c>
    </row>
    <row r="1734" spans="1:11" ht="15" x14ac:dyDescent="0.25">
      <c r="A1734" s="482">
        <v>12717</v>
      </c>
      <c r="B1734" s="483" t="s">
        <v>3107</v>
      </c>
      <c r="C1734" s="483" t="s">
        <v>1394</v>
      </c>
      <c r="D1734" s="483" t="s">
        <v>69</v>
      </c>
      <c r="E1734" s="483" t="s">
        <v>6176</v>
      </c>
      <c r="F1734" s="483" t="s">
        <v>5225</v>
      </c>
      <c r="G1734" s="483" t="s">
        <v>4759</v>
      </c>
      <c r="H1734" s="483" t="s">
        <v>4947</v>
      </c>
      <c r="I1734" s="483" t="s">
        <v>3373</v>
      </c>
      <c r="J1734" s="483" t="s">
        <v>6008</v>
      </c>
      <c r="K1734" s="483" t="s">
        <v>6007</v>
      </c>
    </row>
    <row r="1735" spans="1:11" ht="15" x14ac:dyDescent="0.25">
      <c r="A1735" s="482">
        <v>12722</v>
      </c>
      <c r="B1735" s="483" t="s">
        <v>5936</v>
      </c>
      <c r="C1735" s="483" t="s">
        <v>5159</v>
      </c>
      <c r="D1735" s="483" t="s">
        <v>4906</v>
      </c>
      <c r="E1735" s="483" t="s">
        <v>6178</v>
      </c>
      <c r="F1735" s="483" t="s">
        <v>5227</v>
      </c>
      <c r="G1735" s="483" t="s">
        <v>4761</v>
      </c>
      <c r="H1735" s="483" t="s">
        <v>4961</v>
      </c>
      <c r="I1735" s="483" t="s">
        <v>4907</v>
      </c>
      <c r="J1735" s="483" t="s">
        <v>6016</v>
      </c>
      <c r="K1735" s="483" t="s">
        <v>6011</v>
      </c>
    </row>
    <row r="1736" spans="1:11" ht="15" x14ac:dyDescent="0.25">
      <c r="A1736" s="482">
        <v>12724</v>
      </c>
      <c r="B1736" s="483" t="s">
        <v>1493</v>
      </c>
      <c r="C1736" s="483" t="s">
        <v>155</v>
      </c>
      <c r="D1736" s="483" t="s">
        <v>64</v>
      </c>
      <c r="E1736" s="483" t="s">
        <v>6174</v>
      </c>
      <c r="F1736" s="483" t="s">
        <v>5223</v>
      </c>
      <c r="G1736" s="483" t="s">
        <v>3376</v>
      </c>
      <c r="H1736" s="483" t="s">
        <v>4959</v>
      </c>
      <c r="I1736" s="483" t="s">
        <v>1855</v>
      </c>
      <c r="J1736" s="483" t="s">
        <v>6005</v>
      </c>
      <c r="K1736" s="483" t="s">
        <v>6010</v>
      </c>
    </row>
    <row r="1737" spans="1:11" ht="15" x14ac:dyDescent="0.25">
      <c r="A1737" s="482">
        <v>12726</v>
      </c>
      <c r="B1737" s="483" t="s">
        <v>1925</v>
      </c>
      <c r="C1737" s="483" t="s">
        <v>410</v>
      </c>
      <c r="D1737" s="483" t="s">
        <v>103</v>
      </c>
      <c r="E1737" s="483" t="s">
        <v>6175</v>
      </c>
      <c r="F1737" s="483" t="s">
        <v>5224</v>
      </c>
      <c r="G1737" s="483" t="s">
        <v>4761</v>
      </c>
      <c r="H1737" s="483" t="s">
        <v>4961</v>
      </c>
      <c r="I1737" s="483" t="s">
        <v>3468</v>
      </c>
      <c r="J1737" s="483" t="s">
        <v>6014</v>
      </c>
      <c r="K1737" s="483" t="s">
        <v>6011</v>
      </c>
    </row>
    <row r="1738" spans="1:11" ht="15" x14ac:dyDescent="0.25">
      <c r="A1738" s="482">
        <v>12728</v>
      </c>
      <c r="B1738" s="483" t="s">
        <v>3048</v>
      </c>
      <c r="C1738" s="483" t="s">
        <v>3106</v>
      </c>
      <c r="D1738" s="483" t="s">
        <v>69</v>
      </c>
      <c r="E1738" s="483" t="s">
        <v>6176</v>
      </c>
      <c r="F1738" s="483" t="s">
        <v>5225</v>
      </c>
      <c r="G1738" s="483" t="s">
        <v>4759</v>
      </c>
      <c r="H1738" s="483" t="s">
        <v>4947</v>
      </c>
      <c r="I1738" s="483" t="s">
        <v>3373</v>
      </c>
      <c r="J1738" s="483" t="s">
        <v>6008</v>
      </c>
      <c r="K1738" s="483" t="s">
        <v>6007</v>
      </c>
    </row>
    <row r="1739" spans="1:11" ht="15" x14ac:dyDescent="0.25">
      <c r="A1739" s="482">
        <v>12732</v>
      </c>
      <c r="B1739" s="483" t="s">
        <v>4226</v>
      </c>
      <c r="C1739" s="483" t="s">
        <v>420</v>
      </c>
      <c r="D1739" s="483" t="s">
        <v>4775</v>
      </c>
      <c r="E1739" s="483" t="s">
        <v>6178</v>
      </c>
      <c r="F1739" s="483" t="s">
        <v>5227</v>
      </c>
      <c r="G1739" s="483" t="s">
        <v>4761</v>
      </c>
      <c r="H1739" s="483" t="s">
        <v>1689</v>
      </c>
      <c r="I1739" s="483" t="s">
        <v>5367</v>
      </c>
      <c r="J1739" s="483" t="s">
        <v>6016</v>
      </c>
      <c r="K1739" s="483" t="s">
        <v>6011</v>
      </c>
    </row>
    <row r="1740" spans="1:11" ht="15" x14ac:dyDescent="0.25">
      <c r="A1740" s="482">
        <v>12734</v>
      </c>
      <c r="B1740" s="483" t="s">
        <v>4227</v>
      </c>
      <c r="C1740" s="483" t="s">
        <v>4228</v>
      </c>
      <c r="D1740" s="483" t="s">
        <v>103</v>
      </c>
      <c r="E1740" s="483" t="s">
        <v>6175</v>
      </c>
      <c r="F1740" s="483" t="s">
        <v>5224</v>
      </c>
      <c r="G1740" s="483" t="s">
        <v>3376</v>
      </c>
      <c r="H1740" s="483" t="s">
        <v>4952</v>
      </c>
      <c r="I1740" s="483" t="s">
        <v>379</v>
      </c>
      <c r="J1740" s="483" t="s">
        <v>6014</v>
      </c>
      <c r="K1740" s="483" t="s">
        <v>6010</v>
      </c>
    </row>
    <row r="1741" spans="1:11" ht="15" x14ac:dyDescent="0.25">
      <c r="A1741" s="482">
        <v>12737</v>
      </c>
      <c r="B1741" s="483" t="s">
        <v>4229</v>
      </c>
      <c r="C1741" s="483" t="s">
        <v>634</v>
      </c>
      <c r="D1741" s="483" t="s">
        <v>103</v>
      </c>
      <c r="E1741" s="483" t="s">
        <v>6175</v>
      </c>
      <c r="F1741" s="483" t="s">
        <v>5224</v>
      </c>
      <c r="G1741" s="483" t="s">
        <v>4761</v>
      </c>
      <c r="H1741" s="483" t="s">
        <v>4961</v>
      </c>
      <c r="I1741" s="483" t="s">
        <v>3468</v>
      </c>
      <c r="J1741" s="483" t="s">
        <v>6014</v>
      </c>
      <c r="K1741" s="483" t="s">
        <v>6011</v>
      </c>
    </row>
    <row r="1742" spans="1:11" ht="15" x14ac:dyDescent="0.25">
      <c r="A1742" s="482">
        <v>12741</v>
      </c>
      <c r="B1742" s="483" t="s">
        <v>3147</v>
      </c>
      <c r="C1742" s="483" t="s">
        <v>3148</v>
      </c>
      <c r="D1742" s="483" t="s">
        <v>1867</v>
      </c>
      <c r="E1742" s="483" t="s">
        <v>6177</v>
      </c>
      <c r="F1742" s="483" t="s">
        <v>5226</v>
      </c>
      <c r="G1742" s="483" t="s">
        <v>3376</v>
      </c>
      <c r="H1742" s="483" t="s">
        <v>122</v>
      </c>
      <c r="I1742" s="483" t="s">
        <v>3399</v>
      </c>
      <c r="J1742" s="483" t="s">
        <v>6009</v>
      </c>
      <c r="K1742" s="483" t="s">
        <v>6010</v>
      </c>
    </row>
    <row r="1743" spans="1:11" ht="15" x14ac:dyDescent="0.25">
      <c r="A1743" s="482">
        <v>12744</v>
      </c>
      <c r="B1743" s="483" t="s">
        <v>4230</v>
      </c>
      <c r="C1743" s="483" t="s">
        <v>516</v>
      </c>
      <c r="D1743" s="483" t="s">
        <v>517</v>
      </c>
      <c r="E1743" s="483" t="s">
        <v>6174</v>
      </c>
      <c r="F1743" s="483" t="s">
        <v>5223</v>
      </c>
      <c r="G1743" s="483" t="s">
        <v>4758</v>
      </c>
      <c r="H1743" s="483" t="s">
        <v>4946</v>
      </c>
      <c r="I1743" s="483" t="s">
        <v>1140</v>
      </c>
      <c r="J1743" s="483" t="s">
        <v>6005</v>
      </c>
      <c r="K1743" s="483" t="s">
        <v>6006</v>
      </c>
    </row>
    <row r="1744" spans="1:11" ht="15" x14ac:dyDescent="0.25">
      <c r="A1744" s="482">
        <v>12745</v>
      </c>
      <c r="B1744" s="483" t="s">
        <v>4231</v>
      </c>
      <c r="C1744" s="483" t="s">
        <v>4232</v>
      </c>
      <c r="D1744" s="483" t="s">
        <v>4925</v>
      </c>
      <c r="E1744" s="483" t="s">
        <v>6178</v>
      </c>
      <c r="F1744" s="483" t="s">
        <v>5227</v>
      </c>
      <c r="G1744" s="483" t="s">
        <v>4763</v>
      </c>
      <c r="H1744" s="483" t="s">
        <v>1689</v>
      </c>
      <c r="I1744" s="483" t="s">
        <v>3382</v>
      </c>
      <c r="J1744" s="483" t="s">
        <v>6016</v>
      </c>
      <c r="K1744" s="483" t="s">
        <v>6013</v>
      </c>
    </row>
    <row r="1745" spans="1:11" ht="15" x14ac:dyDescent="0.25">
      <c r="A1745" s="482">
        <v>12747</v>
      </c>
      <c r="B1745" s="483" t="s">
        <v>4233</v>
      </c>
      <c r="C1745" s="483" t="s">
        <v>219</v>
      </c>
      <c r="D1745" s="483" t="s">
        <v>570</v>
      </c>
      <c r="E1745" s="483" t="s">
        <v>6177</v>
      </c>
      <c r="F1745" s="483" t="s">
        <v>5226</v>
      </c>
      <c r="G1745" s="483" t="s">
        <v>3376</v>
      </c>
      <c r="H1745" s="483" t="s">
        <v>4949</v>
      </c>
      <c r="I1745" s="483" t="s">
        <v>3564</v>
      </c>
      <c r="J1745" s="483" t="s">
        <v>6009</v>
      </c>
      <c r="K1745" s="483" t="s">
        <v>6010</v>
      </c>
    </row>
    <row r="1746" spans="1:11" ht="15" x14ac:dyDescent="0.25">
      <c r="A1746" s="482">
        <v>12750</v>
      </c>
      <c r="B1746" s="483" t="s">
        <v>4234</v>
      </c>
      <c r="C1746" s="483" t="s">
        <v>1916</v>
      </c>
      <c r="D1746" s="483" t="s">
        <v>4926</v>
      </c>
      <c r="E1746" s="483" t="s">
        <v>6180</v>
      </c>
      <c r="F1746" s="483" t="s">
        <v>5229</v>
      </c>
      <c r="G1746" s="483" t="s">
        <v>4798</v>
      </c>
      <c r="H1746" s="483" t="s">
        <v>4946</v>
      </c>
      <c r="I1746" s="483" t="s">
        <v>4855</v>
      </c>
      <c r="J1746" s="483" t="s">
        <v>6016</v>
      </c>
      <c r="K1746" s="483" t="s">
        <v>4798</v>
      </c>
    </row>
    <row r="1747" spans="1:11" ht="15" x14ac:dyDescent="0.25">
      <c r="A1747" s="482">
        <v>12752</v>
      </c>
      <c r="B1747" s="483" t="s">
        <v>1698</v>
      </c>
      <c r="C1747" s="483" t="s">
        <v>3213</v>
      </c>
      <c r="D1747" s="483" t="s">
        <v>3580</v>
      </c>
      <c r="E1747" s="483" t="s">
        <v>6175</v>
      </c>
      <c r="F1747" s="483" t="s">
        <v>5224</v>
      </c>
      <c r="G1747" s="483" t="s">
        <v>4759</v>
      </c>
      <c r="H1747" s="483" t="s">
        <v>4977</v>
      </c>
      <c r="I1747" s="483" t="s">
        <v>3581</v>
      </c>
      <c r="J1747" s="483" t="s">
        <v>6014</v>
      </c>
      <c r="K1747" s="483" t="s">
        <v>6007</v>
      </c>
    </row>
    <row r="1748" spans="1:11" ht="15" x14ac:dyDescent="0.25">
      <c r="A1748" s="482">
        <v>12753</v>
      </c>
      <c r="B1748" s="483" t="s">
        <v>1205</v>
      </c>
      <c r="C1748" s="483" t="s">
        <v>440</v>
      </c>
      <c r="D1748" s="483" t="s">
        <v>103</v>
      </c>
      <c r="E1748" s="483" t="s">
        <v>6175</v>
      </c>
      <c r="F1748" s="483" t="s">
        <v>5224</v>
      </c>
      <c r="G1748" s="483" t="s">
        <v>4759</v>
      </c>
      <c r="H1748" s="483" t="s">
        <v>4947</v>
      </c>
      <c r="I1748" s="483" t="s">
        <v>61</v>
      </c>
      <c r="J1748" s="483" t="s">
        <v>6014</v>
      </c>
      <c r="K1748" s="483" t="s">
        <v>6007</v>
      </c>
    </row>
    <row r="1749" spans="1:11" ht="15" x14ac:dyDescent="0.25">
      <c r="A1749" s="482">
        <v>12754</v>
      </c>
      <c r="B1749" s="483" t="s">
        <v>3149</v>
      </c>
      <c r="C1749" s="483" t="s">
        <v>634</v>
      </c>
      <c r="D1749" s="483" t="s">
        <v>3913</v>
      </c>
      <c r="E1749" s="483" t="s">
        <v>6175</v>
      </c>
      <c r="F1749" s="483" t="s">
        <v>5224</v>
      </c>
      <c r="G1749" s="483" t="s">
        <v>3376</v>
      </c>
      <c r="H1749" s="483" t="s">
        <v>4952</v>
      </c>
      <c r="I1749" s="483" t="s">
        <v>379</v>
      </c>
      <c r="J1749" s="483" t="s">
        <v>6009</v>
      </c>
      <c r="K1749" s="483" t="s">
        <v>6010</v>
      </c>
    </row>
    <row r="1750" spans="1:11" ht="15" x14ac:dyDescent="0.25">
      <c r="A1750" s="482">
        <v>12757</v>
      </c>
      <c r="B1750" s="483" t="s">
        <v>4235</v>
      </c>
      <c r="C1750" s="483" t="s">
        <v>4236</v>
      </c>
      <c r="D1750" s="483" t="s">
        <v>1074</v>
      </c>
      <c r="E1750" s="483" t="s">
        <v>6178</v>
      </c>
      <c r="F1750" s="483" t="s">
        <v>5227</v>
      </c>
      <c r="G1750" s="483" t="s">
        <v>4760</v>
      </c>
      <c r="H1750" s="483" t="s">
        <v>4946</v>
      </c>
      <c r="I1750" s="483" t="s">
        <v>3389</v>
      </c>
      <c r="J1750" s="483" t="s">
        <v>6009</v>
      </c>
      <c r="K1750" s="483" t="s">
        <v>6015</v>
      </c>
    </row>
    <row r="1751" spans="1:11" ht="15" x14ac:dyDescent="0.25">
      <c r="A1751" s="482">
        <v>12759</v>
      </c>
      <c r="B1751" s="483" t="s">
        <v>4487</v>
      </c>
      <c r="C1751" s="483" t="s">
        <v>4488</v>
      </c>
      <c r="D1751" s="483" t="s">
        <v>5530</v>
      </c>
      <c r="E1751" s="483" t="s">
        <v>6182</v>
      </c>
      <c r="F1751" s="483" t="s">
        <v>5231</v>
      </c>
      <c r="G1751" s="483" t="s">
        <v>4761</v>
      </c>
      <c r="H1751" s="483" t="s">
        <v>1689</v>
      </c>
      <c r="I1751" s="483" t="s">
        <v>4862</v>
      </c>
      <c r="J1751" s="483" t="s">
        <v>6016</v>
      </c>
      <c r="K1751" s="483" t="s">
        <v>6011</v>
      </c>
    </row>
    <row r="1752" spans="1:11" ht="15" x14ac:dyDescent="0.25">
      <c r="A1752" s="482">
        <v>12760</v>
      </c>
      <c r="B1752" s="483" t="s">
        <v>646</v>
      </c>
      <c r="C1752" s="483" t="s">
        <v>1220</v>
      </c>
      <c r="D1752" s="483" t="s">
        <v>4874</v>
      </c>
      <c r="E1752" s="483" t="s">
        <v>6174</v>
      </c>
      <c r="F1752" s="483" t="s">
        <v>5223</v>
      </c>
      <c r="G1752" s="483" t="s">
        <v>5264</v>
      </c>
      <c r="H1752" s="483" t="s">
        <v>965</v>
      </c>
      <c r="I1752" s="483" t="s">
        <v>965</v>
      </c>
      <c r="J1752" s="483" t="s">
        <v>6005</v>
      </c>
      <c r="K1752" s="483" t="s">
        <v>6018</v>
      </c>
    </row>
    <row r="1753" spans="1:11" ht="15" x14ac:dyDescent="0.25">
      <c r="A1753" s="482">
        <v>12762</v>
      </c>
      <c r="B1753" s="483" t="s">
        <v>4237</v>
      </c>
      <c r="C1753" s="483" t="s">
        <v>4238</v>
      </c>
      <c r="D1753" s="483" t="s">
        <v>64</v>
      </c>
      <c r="E1753" s="483" t="s">
        <v>6174</v>
      </c>
      <c r="F1753" s="483" t="s">
        <v>5223</v>
      </c>
      <c r="G1753" s="483" t="s">
        <v>3376</v>
      </c>
      <c r="H1753" s="483" t="s">
        <v>4959</v>
      </c>
      <c r="I1753" s="483" t="s">
        <v>3425</v>
      </c>
      <c r="J1753" s="483" t="s">
        <v>6005</v>
      </c>
      <c r="K1753" s="483" t="s">
        <v>6010</v>
      </c>
    </row>
    <row r="1754" spans="1:11" ht="15" x14ac:dyDescent="0.25">
      <c r="A1754" s="482">
        <v>12765</v>
      </c>
      <c r="B1754" s="483" t="s">
        <v>4239</v>
      </c>
      <c r="C1754" s="483" t="s">
        <v>141</v>
      </c>
      <c r="D1754" s="483" t="s">
        <v>72</v>
      </c>
      <c r="E1754" s="483" t="s">
        <v>6175</v>
      </c>
      <c r="F1754" s="483" t="s">
        <v>5224</v>
      </c>
      <c r="G1754" s="483" t="s">
        <v>3376</v>
      </c>
      <c r="H1754" s="483" t="s">
        <v>4955</v>
      </c>
      <c r="I1754" s="483" t="s">
        <v>3388</v>
      </c>
      <c r="J1754" s="483" t="s">
        <v>6014</v>
      </c>
      <c r="K1754" s="483" t="s">
        <v>6010</v>
      </c>
    </row>
    <row r="1755" spans="1:11" ht="15" x14ac:dyDescent="0.25">
      <c r="A1755" s="482">
        <v>12767</v>
      </c>
      <c r="B1755" s="483" t="s">
        <v>5937</v>
      </c>
      <c r="C1755" s="483" t="s">
        <v>4240</v>
      </c>
      <c r="D1755" s="483" t="s">
        <v>2098</v>
      </c>
      <c r="E1755" s="483" t="s">
        <v>6175</v>
      </c>
      <c r="F1755" s="483" t="s">
        <v>5224</v>
      </c>
      <c r="G1755" s="483" t="s">
        <v>4759</v>
      </c>
      <c r="H1755" s="483" t="s">
        <v>4947</v>
      </c>
      <c r="I1755" s="483" t="s">
        <v>3403</v>
      </c>
      <c r="J1755" s="483" t="s">
        <v>6014</v>
      </c>
      <c r="K1755" s="483" t="s">
        <v>6007</v>
      </c>
    </row>
    <row r="1756" spans="1:11" ht="15" x14ac:dyDescent="0.25">
      <c r="A1756" s="482">
        <v>12768</v>
      </c>
      <c r="B1756" s="483" t="s">
        <v>4241</v>
      </c>
      <c r="C1756" s="483" t="s">
        <v>4242</v>
      </c>
      <c r="D1756" s="483" t="s">
        <v>4791</v>
      </c>
      <c r="E1756" s="483" t="s">
        <v>6178</v>
      </c>
      <c r="F1756" s="483" t="s">
        <v>5227</v>
      </c>
      <c r="G1756" s="483" t="s">
        <v>4761</v>
      </c>
      <c r="H1756" s="483" t="s">
        <v>4961</v>
      </c>
      <c r="I1756" s="483" t="s">
        <v>3434</v>
      </c>
      <c r="J1756" s="483" t="s">
        <v>6016</v>
      </c>
      <c r="K1756" s="483" t="s">
        <v>6011</v>
      </c>
    </row>
    <row r="1757" spans="1:11" ht="15" x14ac:dyDescent="0.25">
      <c r="A1757" s="482">
        <v>12773</v>
      </c>
      <c r="B1757" s="483" t="s">
        <v>3144</v>
      </c>
      <c r="C1757" s="483" t="s">
        <v>599</v>
      </c>
      <c r="D1757" s="483" t="s">
        <v>2098</v>
      </c>
      <c r="E1757" s="483" t="s">
        <v>6175</v>
      </c>
      <c r="F1757" s="483" t="s">
        <v>5224</v>
      </c>
      <c r="G1757" s="483" t="s">
        <v>4759</v>
      </c>
      <c r="H1757" s="483" t="s">
        <v>4947</v>
      </c>
      <c r="I1757" s="483" t="s">
        <v>43</v>
      </c>
      <c r="J1757" s="483" t="s">
        <v>6014</v>
      </c>
      <c r="K1757" s="483" t="s">
        <v>6007</v>
      </c>
    </row>
    <row r="1758" spans="1:11" ht="15" x14ac:dyDescent="0.25">
      <c r="A1758" s="482">
        <v>12774</v>
      </c>
      <c r="B1758" s="483" t="s">
        <v>3133</v>
      </c>
      <c r="C1758" s="483" t="s">
        <v>3134</v>
      </c>
      <c r="D1758" s="483" t="s">
        <v>103</v>
      </c>
      <c r="E1758" s="483" t="s">
        <v>6175</v>
      </c>
      <c r="F1758" s="483" t="s">
        <v>5224</v>
      </c>
      <c r="G1758" s="483" t="s">
        <v>4759</v>
      </c>
      <c r="H1758" s="483" t="s">
        <v>6135</v>
      </c>
      <c r="I1758" s="483" t="s">
        <v>6237</v>
      </c>
      <c r="J1758" s="483" t="s">
        <v>6014</v>
      </c>
      <c r="K1758" s="483" t="s">
        <v>6007</v>
      </c>
    </row>
    <row r="1759" spans="1:11" ht="15" x14ac:dyDescent="0.25">
      <c r="A1759" s="482">
        <v>12775</v>
      </c>
      <c r="B1759" s="483" t="s">
        <v>4243</v>
      </c>
      <c r="C1759" s="483" t="s">
        <v>1071</v>
      </c>
      <c r="D1759" s="483" t="s">
        <v>2408</v>
      </c>
      <c r="E1759" s="483" t="s">
        <v>6179</v>
      </c>
      <c r="F1759" s="483" t="s">
        <v>5228</v>
      </c>
      <c r="G1759" s="483" t="s">
        <v>4759</v>
      </c>
      <c r="H1759" s="483" t="s">
        <v>6135</v>
      </c>
      <c r="I1759" s="483" t="s">
        <v>6237</v>
      </c>
      <c r="J1759" s="483" t="s">
        <v>6016</v>
      </c>
      <c r="K1759" s="483" t="s">
        <v>6007</v>
      </c>
    </row>
    <row r="1760" spans="1:11" ht="15" x14ac:dyDescent="0.25">
      <c r="A1760" s="482">
        <v>12777</v>
      </c>
      <c r="B1760" s="483" t="s">
        <v>1170</v>
      </c>
      <c r="C1760" s="483" t="s">
        <v>4244</v>
      </c>
      <c r="D1760" s="483" t="s">
        <v>544</v>
      </c>
      <c r="E1760" s="483" t="s">
        <v>6176</v>
      </c>
      <c r="F1760" s="483" t="s">
        <v>5225</v>
      </c>
      <c r="G1760" s="483" t="s">
        <v>3376</v>
      </c>
      <c r="H1760" s="483" t="s">
        <v>122</v>
      </c>
      <c r="I1760" s="483" t="s">
        <v>122</v>
      </c>
      <c r="J1760" s="483" t="s">
        <v>6008</v>
      </c>
      <c r="K1760" s="483" t="s">
        <v>6010</v>
      </c>
    </row>
    <row r="1761" spans="1:11" ht="15" x14ac:dyDescent="0.25">
      <c r="A1761" s="482">
        <v>12779</v>
      </c>
      <c r="B1761" s="483" t="s">
        <v>827</v>
      </c>
      <c r="C1761" s="483" t="s">
        <v>4245</v>
      </c>
      <c r="D1761" s="483" t="s">
        <v>69</v>
      </c>
      <c r="E1761" s="483" t="s">
        <v>6176</v>
      </c>
      <c r="F1761" s="483" t="s">
        <v>5225</v>
      </c>
      <c r="G1761" s="483" t="s">
        <v>4759</v>
      </c>
      <c r="H1761" s="483" t="s">
        <v>4947</v>
      </c>
      <c r="I1761" s="483" t="s">
        <v>3373</v>
      </c>
      <c r="J1761" s="483" t="s">
        <v>6008</v>
      </c>
      <c r="K1761" s="483" t="s">
        <v>6007</v>
      </c>
    </row>
    <row r="1762" spans="1:11" ht="15" x14ac:dyDescent="0.25">
      <c r="A1762" s="482">
        <v>12782</v>
      </c>
      <c r="B1762" s="483" t="s">
        <v>4246</v>
      </c>
      <c r="C1762" s="483" t="s">
        <v>423</v>
      </c>
      <c r="D1762" s="483" t="s">
        <v>2416</v>
      </c>
      <c r="E1762" s="483" t="s">
        <v>6178</v>
      </c>
      <c r="F1762" s="483" t="s">
        <v>5227</v>
      </c>
      <c r="G1762" s="483" t="s">
        <v>4759</v>
      </c>
      <c r="H1762" s="483" t="s">
        <v>4953</v>
      </c>
      <c r="I1762" s="483" t="s">
        <v>174</v>
      </c>
      <c r="J1762" s="483" t="s">
        <v>6005</v>
      </c>
      <c r="K1762" s="483" t="s">
        <v>6007</v>
      </c>
    </row>
    <row r="1763" spans="1:11" ht="15" x14ac:dyDescent="0.25">
      <c r="A1763" s="482">
        <v>12783</v>
      </c>
      <c r="B1763" s="483" t="s">
        <v>4247</v>
      </c>
      <c r="C1763" s="483" t="s">
        <v>4248</v>
      </c>
      <c r="D1763" s="483" t="s">
        <v>4850</v>
      </c>
      <c r="E1763" s="483" t="s">
        <v>6182</v>
      </c>
      <c r="F1763" s="483" t="s">
        <v>5231</v>
      </c>
      <c r="G1763" s="483" t="s">
        <v>4761</v>
      </c>
      <c r="H1763" s="483" t="s">
        <v>4961</v>
      </c>
      <c r="I1763" s="483" t="s">
        <v>4924</v>
      </c>
      <c r="J1763" s="483" t="s">
        <v>6016</v>
      </c>
      <c r="K1763" s="483" t="s">
        <v>6011</v>
      </c>
    </row>
    <row r="1764" spans="1:11" ht="15" x14ac:dyDescent="0.25">
      <c r="A1764" s="482">
        <v>12787</v>
      </c>
      <c r="B1764" s="483" t="s">
        <v>1399</v>
      </c>
      <c r="C1764" s="483" t="s">
        <v>564</v>
      </c>
      <c r="D1764" s="483" t="s">
        <v>972</v>
      </c>
      <c r="E1764" s="483" t="s">
        <v>6174</v>
      </c>
      <c r="F1764" s="483" t="s">
        <v>5223</v>
      </c>
      <c r="G1764" s="483" t="s">
        <v>4759</v>
      </c>
      <c r="H1764" s="483" t="s">
        <v>4947</v>
      </c>
      <c r="I1764" s="483" t="s">
        <v>43</v>
      </c>
      <c r="J1764" s="483" t="s">
        <v>6005</v>
      </c>
      <c r="K1764" s="483" t="s">
        <v>6007</v>
      </c>
    </row>
    <row r="1765" spans="1:11" ht="15" x14ac:dyDescent="0.25">
      <c r="A1765" s="482">
        <v>12794</v>
      </c>
      <c r="B1765" s="483" t="s">
        <v>3242</v>
      </c>
      <c r="C1765" s="483" t="s">
        <v>3243</v>
      </c>
      <c r="D1765" s="483" t="s">
        <v>54</v>
      </c>
      <c r="E1765" s="483" t="s">
        <v>6176</v>
      </c>
      <c r="F1765" s="483" t="s">
        <v>5225</v>
      </c>
      <c r="G1765" s="483" t="s">
        <v>5265</v>
      </c>
      <c r="H1765" s="483" t="s">
        <v>4956</v>
      </c>
      <c r="I1765" s="483" t="s">
        <v>531</v>
      </c>
      <c r="J1765" s="483" t="s">
        <v>6008</v>
      </c>
      <c r="K1765" s="483" t="s">
        <v>6017</v>
      </c>
    </row>
    <row r="1766" spans="1:11" ht="15" x14ac:dyDescent="0.25">
      <c r="A1766" s="482">
        <v>12796</v>
      </c>
      <c r="B1766" s="483" t="s">
        <v>3119</v>
      </c>
      <c r="C1766" s="483" t="s">
        <v>3120</v>
      </c>
      <c r="D1766" s="483" t="s">
        <v>69</v>
      </c>
      <c r="E1766" s="483" t="s">
        <v>6176</v>
      </c>
      <c r="F1766" s="483" t="s">
        <v>5225</v>
      </c>
      <c r="G1766" s="483" t="s">
        <v>4759</v>
      </c>
      <c r="H1766" s="483" t="s">
        <v>4947</v>
      </c>
      <c r="I1766" s="483" t="s">
        <v>84</v>
      </c>
      <c r="J1766" s="483" t="s">
        <v>6008</v>
      </c>
      <c r="K1766" s="483" t="s">
        <v>6007</v>
      </c>
    </row>
    <row r="1767" spans="1:11" ht="15" x14ac:dyDescent="0.25">
      <c r="A1767" s="482">
        <v>12797</v>
      </c>
      <c r="B1767" s="483" t="s">
        <v>2624</v>
      </c>
      <c r="C1767" s="483" t="s">
        <v>4249</v>
      </c>
      <c r="D1767" s="483" t="s">
        <v>544</v>
      </c>
      <c r="E1767" s="483" t="s">
        <v>6176</v>
      </c>
      <c r="F1767" s="483" t="s">
        <v>5225</v>
      </c>
      <c r="G1767" s="483" t="s">
        <v>3376</v>
      </c>
      <c r="H1767" s="483" t="s">
        <v>122</v>
      </c>
      <c r="I1767" s="483" t="s">
        <v>122</v>
      </c>
      <c r="J1767" s="483" t="s">
        <v>6008</v>
      </c>
      <c r="K1767" s="483" t="s">
        <v>6010</v>
      </c>
    </row>
    <row r="1768" spans="1:11" ht="15" x14ac:dyDescent="0.25">
      <c r="A1768" s="482">
        <v>12800</v>
      </c>
      <c r="B1768" s="483" t="s">
        <v>3123</v>
      </c>
      <c r="C1768" s="483" t="s">
        <v>3124</v>
      </c>
      <c r="D1768" s="483" t="s">
        <v>69</v>
      </c>
      <c r="E1768" s="483" t="s">
        <v>6176</v>
      </c>
      <c r="F1768" s="483" t="s">
        <v>5225</v>
      </c>
      <c r="G1768" s="483" t="s">
        <v>4759</v>
      </c>
      <c r="H1768" s="483" t="s">
        <v>4947</v>
      </c>
      <c r="I1768" s="483" t="s">
        <v>84</v>
      </c>
      <c r="J1768" s="483" t="s">
        <v>6008</v>
      </c>
      <c r="K1768" s="483" t="s">
        <v>6007</v>
      </c>
    </row>
    <row r="1769" spans="1:11" ht="15" x14ac:dyDescent="0.25">
      <c r="A1769" s="482">
        <v>12802</v>
      </c>
      <c r="B1769" s="483" t="s">
        <v>3126</v>
      </c>
      <c r="C1769" s="483" t="s">
        <v>1126</v>
      </c>
      <c r="D1769" s="483" t="s">
        <v>69</v>
      </c>
      <c r="E1769" s="483" t="s">
        <v>6176</v>
      </c>
      <c r="F1769" s="483" t="s">
        <v>5225</v>
      </c>
      <c r="G1769" s="483" t="s">
        <v>4759</v>
      </c>
      <c r="H1769" s="483" t="s">
        <v>4947</v>
      </c>
      <c r="I1769" s="483" t="s">
        <v>405</v>
      </c>
      <c r="J1769" s="483" t="s">
        <v>6008</v>
      </c>
      <c r="K1769" s="483" t="s">
        <v>6007</v>
      </c>
    </row>
    <row r="1770" spans="1:11" ht="15" x14ac:dyDescent="0.25">
      <c r="A1770" s="482">
        <v>12804</v>
      </c>
      <c r="B1770" s="483" t="s">
        <v>4250</v>
      </c>
      <c r="C1770" s="483" t="s">
        <v>1679</v>
      </c>
      <c r="D1770" s="483" t="s">
        <v>3395</v>
      </c>
      <c r="E1770" s="483" t="s">
        <v>6181</v>
      </c>
      <c r="F1770" s="483" t="s">
        <v>5230</v>
      </c>
      <c r="G1770" s="483" t="s">
        <v>3376</v>
      </c>
      <c r="H1770" s="483" t="s">
        <v>209</v>
      </c>
      <c r="I1770" s="483" t="s">
        <v>209</v>
      </c>
      <c r="J1770" s="483" t="s">
        <v>6016</v>
      </c>
      <c r="K1770" s="483" t="s">
        <v>6010</v>
      </c>
    </row>
    <row r="1771" spans="1:11" ht="15" x14ac:dyDescent="0.25">
      <c r="A1771" s="482">
        <v>12806</v>
      </c>
      <c r="B1771" s="483" t="s">
        <v>3178</v>
      </c>
      <c r="C1771" s="483" t="s">
        <v>3179</v>
      </c>
      <c r="D1771" s="483" t="s">
        <v>54</v>
      </c>
      <c r="E1771" s="483" t="s">
        <v>6176</v>
      </c>
      <c r="F1771" s="483" t="s">
        <v>5225</v>
      </c>
      <c r="G1771" s="483" t="s">
        <v>5265</v>
      </c>
      <c r="H1771" s="483" t="s">
        <v>4956</v>
      </c>
      <c r="I1771" s="483" t="s">
        <v>55</v>
      </c>
      <c r="J1771" s="483" t="s">
        <v>6008</v>
      </c>
      <c r="K1771" s="483" t="s">
        <v>6017</v>
      </c>
    </row>
    <row r="1772" spans="1:11" ht="15" x14ac:dyDescent="0.25">
      <c r="A1772" s="482">
        <v>12807</v>
      </c>
      <c r="B1772" s="483" t="s">
        <v>2519</v>
      </c>
      <c r="C1772" s="483" t="s">
        <v>3447</v>
      </c>
      <c r="D1772" s="483" t="s">
        <v>319</v>
      </c>
      <c r="E1772" s="483" t="s">
        <v>6178</v>
      </c>
      <c r="F1772" s="483" t="s">
        <v>5227</v>
      </c>
      <c r="G1772" s="483" t="s">
        <v>4759</v>
      </c>
      <c r="H1772" s="483" t="s">
        <v>4953</v>
      </c>
      <c r="I1772" s="483" t="s">
        <v>3527</v>
      </c>
      <c r="J1772" s="483" t="s">
        <v>6014</v>
      </c>
      <c r="K1772" s="483" t="s">
        <v>6007</v>
      </c>
    </row>
    <row r="1773" spans="1:11" ht="15" x14ac:dyDescent="0.25">
      <c r="A1773" s="482">
        <v>12811</v>
      </c>
      <c r="B1773" s="483" t="s">
        <v>4252</v>
      </c>
      <c r="C1773" s="483" t="s">
        <v>1386</v>
      </c>
      <c r="D1773" s="483" t="s">
        <v>4928</v>
      </c>
      <c r="E1773" s="483" t="s">
        <v>6178</v>
      </c>
      <c r="F1773" s="483" t="s">
        <v>5227</v>
      </c>
      <c r="G1773" s="483" t="s">
        <v>4761</v>
      </c>
      <c r="H1773" s="483" t="s">
        <v>1689</v>
      </c>
      <c r="I1773" s="483" t="s">
        <v>1227</v>
      </c>
      <c r="J1773" s="483" t="s">
        <v>6016</v>
      </c>
      <c r="K1773" s="483" t="s">
        <v>6011</v>
      </c>
    </row>
    <row r="1774" spans="1:11" ht="15" x14ac:dyDescent="0.25">
      <c r="A1774" s="482">
        <v>12813</v>
      </c>
      <c r="B1774" s="483" t="s">
        <v>5938</v>
      </c>
      <c r="C1774" s="483" t="s">
        <v>902</v>
      </c>
      <c r="D1774" s="483" t="s">
        <v>721</v>
      </c>
      <c r="E1774" s="483" t="s">
        <v>6179</v>
      </c>
      <c r="F1774" s="483" t="s">
        <v>5228</v>
      </c>
      <c r="G1774" s="483" t="s">
        <v>4759</v>
      </c>
      <c r="H1774" s="483" t="s">
        <v>4947</v>
      </c>
      <c r="I1774" s="483" t="s">
        <v>836</v>
      </c>
      <c r="J1774" s="483" t="s">
        <v>6016</v>
      </c>
      <c r="K1774" s="483" t="s">
        <v>6007</v>
      </c>
    </row>
    <row r="1775" spans="1:11" ht="15" x14ac:dyDescent="0.25">
      <c r="A1775" s="482">
        <v>12815</v>
      </c>
      <c r="B1775" s="483" t="s">
        <v>3246</v>
      </c>
      <c r="C1775" s="483" t="s">
        <v>3247</v>
      </c>
      <c r="D1775" s="483" t="s">
        <v>54</v>
      </c>
      <c r="E1775" s="483" t="s">
        <v>6176</v>
      </c>
      <c r="F1775" s="483" t="s">
        <v>5225</v>
      </c>
      <c r="G1775" s="483" t="s">
        <v>5265</v>
      </c>
      <c r="H1775" s="483" t="s">
        <v>4956</v>
      </c>
      <c r="I1775" s="483" t="s">
        <v>705</v>
      </c>
      <c r="J1775" s="483" t="s">
        <v>6008</v>
      </c>
      <c r="K1775" s="483" t="s">
        <v>6017</v>
      </c>
    </row>
    <row r="1776" spans="1:11" ht="15" x14ac:dyDescent="0.25">
      <c r="A1776" s="482">
        <v>12818</v>
      </c>
      <c r="B1776" s="483" t="s">
        <v>4253</v>
      </c>
      <c r="C1776" s="483" t="s">
        <v>559</v>
      </c>
      <c r="D1776" s="483" t="s">
        <v>1867</v>
      </c>
      <c r="E1776" s="483" t="s">
        <v>6177</v>
      </c>
      <c r="F1776" s="483" t="s">
        <v>5226</v>
      </c>
      <c r="G1776" s="483" t="s">
        <v>4766</v>
      </c>
      <c r="H1776" s="483" t="s">
        <v>4959</v>
      </c>
      <c r="I1776" s="483" t="s">
        <v>203</v>
      </c>
      <c r="J1776" s="483" t="s">
        <v>6009</v>
      </c>
      <c r="K1776" s="483" t="s">
        <v>4766</v>
      </c>
    </row>
    <row r="1777" spans="1:11" ht="15" x14ac:dyDescent="0.25">
      <c r="A1777" s="482">
        <v>12820</v>
      </c>
      <c r="B1777" s="483" t="s">
        <v>4256</v>
      </c>
      <c r="C1777" s="483" t="s">
        <v>4257</v>
      </c>
      <c r="D1777" s="483" t="s">
        <v>875</v>
      </c>
      <c r="E1777" s="483" t="s">
        <v>6174</v>
      </c>
      <c r="F1777" s="483" t="s">
        <v>5223</v>
      </c>
      <c r="G1777" s="483" t="s">
        <v>5264</v>
      </c>
      <c r="H1777" s="483" t="s">
        <v>965</v>
      </c>
      <c r="I1777" s="483" t="s">
        <v>5786</v>
      </c>
      <c r="J1777" s="483" t="s">
        <v>6005</v>
      </c>
      <c r="K1777" s="483" t="s">
        <v>6018</v>
      </c>
    </row>
    <row r="1778" spans="1:11" ht="15" x14ac:dyDescent="0.25">
      <c r="A1778" s="482">
        <v>12821</v>
      </c>
      <c r="B1778" s="483" t="s">
        <v>4258</v>
      </c>
      <c r="C1778" s="483" t="s">
        <v>4259</v>
      </c>
      <c r="D1778" s="483" t="s">
        <v>517</v>
      </c>
      <c r="E1778" s="483" t="s">
        <v>6174</v>
      </c>
      <c r="F1778" s="483" t="s">
        <v>5223</v>
      </c>
      <c r="G1778" s="483" t="s">
        <v>3376</v>
      </c>
      <c r="H1778" s="483" t="s">
        <v>4970</v>
      </c>
      <c r="I1778" s="483" t="s">
        <v>339</v>
      </c>
      <c r="J1778" s="483" t="s">
        <v>6005</v>
      </c>
      <c r="K1778" s="483" t="s">
        <v>6010</v>
      </c>
    </row>
    <row r="1779" spans="1:11" ht="15" x14ac:dyDescent="0.25">
      <c r="A1779" s="482">
        <v>12822</v>
      </c>
      <c r="B1779" s="483" t="s">
        <v>3181</v>
      </c>
      <c r="C1779" s="483" t="s">
        <v>1130</v>
      </c>
      <c r="D1779" s="483" t="s">
        <v>54</v>
      </c>
      <c r="E1779" s="483" t="s">
        <v>6176</v>
      </c>
      <c r="F1779" s="483" t="s">
        <v>5225</v>
      </c>
      <c r="G1779" s="483" t="s">
        <v>5265</v>
      </c>
      <c r="H1779" s="483" t="s">
        <v>4956</v>
      </c>
      <c r="I1779" s="483" t="s">
        <v>55</v>
      </c>
      <c r="J1779" s="483" t="s">
        <v>6008</v>
      </c>
      <c r="K1779" s="483" t="s">
        <v>6017</v>
      </c>
    </row>
    <row r="1780" spans="1:11" ht="15" x14ac:dyDescent="0.25">
      <c r="A1780" s="482">
        <v>12823</v>
      </c>
      <c r="B1780" s="483" t="s">
        <v>3156</v>
      </c>
      <c r="C1780" s="483" t="s">
        <v>2474</v>
      </c>
      <c r="D1780" s="483" t="s">
        <v>103</v>
      </c>
      <c r="E1780" s="483" t="s">
        <v>6175</v>
      </c>
      <c r="F1780" s="483" t="s">
        <v>5224</v>
      </c>
      <c r="G1780" s="483" t="s">
        <v>3376</v>
      </c>
      <c r="H1780" s="483" t="s">
        <v>4955</v>
      </c>
      <c r="I1780" s="483" t="s">
        <v>152</v>
      </c>
      <c r="J1780" s="483" t="s">
        <v>6014</v>
      </c>
      <c r="K1780" s="483" t="s">
        <v>6010</v>
      </c>
    </row>
    <row r="1781" spans="1:11" ht="15" x14ac:dyDescent="0.25">
      <c r="A1781" s="482">
        <v>12824</v>
      </c>
      <c r="B1781" s="483" t="s">
        <v>646</v>
      </c>
      <c r="C1781" s="483" t="s">
        <v>231</v>
      </c>
      <c r="D1781" s="483" t="s">
        <v>69</v>
      </c>
      <c r="E1781" s="483" t="s">
        <v>6176</v>
      </c>
      <c r="F1781" s="483" t="s">
        <v>5225</v>
      </c>
      <c r="G1781" s="483" t="s">
        <v>4759</v>
      </c>
      <c r="H1781" s="483" t="s">
        <v>4947</v>
      </c>
      <c r="I1781" s="483" t="s">
        <v>3373</v>
      </c>
      <c r="J1781" s="483" t="s">
        <v>6008</v>
      </c>
      <c r="K1781" s="483" t="s">
        <v>6007</v>
      </c>
    </row>
    <row r="1782" spans="1:11" ht="15" x14ac:dyDescent="0.25">
      <c r="A1782" s="482">
        <v>12825</v>
      </c>
      <c r="B1782" s="483" t="s">
        <v>4260</v>
      </c>
      <c r="C1782" s="483" t="s">
        <v>45</v>
      </c>
      <c r="D1782" s="483" t="s">
        <v>4770</v>
      </c>
      <c r="E1782" s="483" t="s">
        <v>6174</v>
      </c>
      <c r="F1782" s="483" t="s">
        <v>5223</v>
      </c>
      <c r="G1782" s="483" t="s">
        <v>5265</v>
      </c>
      <c r="H1782" s="483" t="s">
        <v>4946</v>
      </c>
      <c r="I1782" s="483" t="s">
        <v>4771</v>
      </c>
      <c r="J1782" s="483" t="s">
        <v>6005</v>
      </c>
      <c r="K1782" s="483" t="s">
        <v>6017</v>
      </c>
    </row>
    <row r="1783" spans="1:11" ht="15" x14ac:dyDescent="0.25">
      <c r="A1783" s="482">
        <v>12831</v>
      </c>
      <c r="B1783" s="483" t="s">
        <v>4261</v>
      </c>
      <c r="C1783" s="483" t="s">
        <v>4262</v>
      </c>
      <c r="D1783" s="483" t="s">
        <v>517</v>
      </c>
      <c r="E1783" s="483" t="s">
        <v>6174</v>
      </c>
      <c r="F1783" s="483" t="s">
        <v>5223</v>
      </c>
      <c r="G1783" s="483" t="s">
        <v>4758</v>
      </c>
      <c r="H1783" s="483" t="s">
        <v>4946</v>
      </c>
      <c r="I1783" s="483" t="s">
        <v>1140</v>
      </c>
      <c r="J1783" s="483" t="s">
        <v>6005</v>
      </c>
      <c r="K1783" s="483" t="s">
        <v>6006</v>
      </c>
    </row>
    <row r="1784" spans="1:11" ht="15" x14ac:dyDescent="0.25">
      <c r="A1784" s="482">
        <v>12833</v>
      </c>
      <c r="B1784" s="483" t="s">
        <v>4263</v>
      </c>
      <c r="C1784" s="483" t="s">
        <v>4264</v>
      </c>
      <c r="D1784" s="483" t="s">
        <v>4929</v>
      </c>
      <c r="E1784" s="483" t="s">
        <v>6174</v>
      </c>
      <c r="F1784" s="483" t="s">
        <v>5223</v>
      </c>
      <c r="G1784" s="483" t="s">
        <v>5264</v>
      </c>
      <c r="H1784" s="483" t="s">
        <v>965</v>
      </c>
      <c r="I1784" s="483" t="s">
        <v>5786</v>
      </c>
      <c r="J1784" s="483" t="s">
        <v>6005</v>
      </c>
      <c r="K1784" s="483" t="s">
        <v>6018</v>
      </c>
    </row>
    <row r="1785" spans="1:11" ht="15" x14ac:dyDescent="0.25">
      <c r="A1785" s="482">
        <v>12834</v>
      </c>
      <c r="B1785" s="483" t="s">
        <v>4642</v>
      </c>
      <c r="C1785" s="483" t="s">
        <v>4643</v>
      </c>
      <c r="D1785" s="483" t="s">
        <v>103</v>
      </c>
      <c r="E1785" s="483" t="s">
        <v>6175</v>
      </c>
      <c r="F1785" s="483" t="s">
        <v>5224</v>
      </c>
      <c r="G1785" s="483" t="s">
        <v>4759</v>
      </c>
      <c r="H1785" s="483" t="s">
        <v>4947</v>
      </c>
      <c r="I1785" s="483" t="s">
        <v>84</v>
      </c>
      <c r="J1785" s="483" t="s">
        <v>6014</v>
      </c>
      <c r="K1785" s="483" t="s">
        <v>6007</v>
      </c>
    </row>
    <row r="1786" spans="1:11" ht="15" x14ac:dyDescent="0.25">
      <c r="A1786" s="482">
        <v>12836</v>
      </c>
      <c r="B1786" s="483" t="s">
        <v>4265</v>
      </c>
      <c r="C1786" s="483" t="s">
        <v>1916</v>
      </c>
      <c r="D1786" s="483" t="s">
        <v>4931</v>
      </c>
      <c r="E1786" s="483" t="s">
        <v>6180</v>
      </c>
      <c r="F1786" s="483" t="s">
        <v>5229</v>
      </c>
      <c r="G1786" s="483" t="s">
        <v>4798</v>
      </c>
      <c r="H1786" s="483" t="s">
        <v>4946</v>
      </c>
      <c r="I1786" s="483" t="s">
        <v>4900</v>
      </c>
      <c r="J1786" s="483" t="s">
        <v>6016</v>
      </c>
      <c r="K1786" s="483" t="s">
        <v>4798</v>
      </c>
    </row>
    <row r="1787" spans="1:11" ht="15" x14ac:dyDescent="0.25">
      <c r="A1787" s="482">
        <v>12837</v>
      </c>
      <c r="B1787" s="483" t="s">
        <v>1868</v>
      </c>
      <c r="C1787" s="483" t="s">
        <v>960</v>
      </c>
      <c r="D1787" s="483" t="s">
        <v>69</v>
      </c>
      <c r="E1787" s="483" t="s">
        <v>6176</v>
      </c>
      <c r="F1787" s="483" t="s">
        <v>5225</v>
      </c>
      <c r="G1787" s="483" t="s">
        <v>4759</v>
      </c>
      <c r="H1787" s="483" t="s">
        <v>4947</v>
      </c>
      <c r="I1787" s="483" t="s">
        <v>3403</v>
      </c>
      <c r="J1787" s="483" t="s">
        <v>6008</v>
      </c>
      <c r="K1787" s="483" t="s">
        <v>6007</v>
      </c>
    </row>
    <row r="1788" spans="1:11" ht="15" x14ac:dyDescent="0.25">
      <c r="A1788" s="482">
        <v>12840</v>
      </c>
      <c r="B1788" s="483" t="s">
        <v>3180</v>
      </c>
      <c r="C1788" s="483" t="s">
        <v>3033</v>
      </c>
      <c r="D1788" s="483" t="s">
        <v>54</v>
      </c>
      <c r="E1788" s="483" t="s">
        <v>6176</v>
      </c>
      <c r="F1788" s="483" t="s">
        <v>5225</v>
      </c>
      <c r="G1788" s="483" t="s">
        <v>5265</v>
      </c>
      <c r="H1788" s="483" t="s">
        <v>4956</v>
      </c>
      <c r="I1788" s="483" t="s">
        <v>55</v>
      </c>
      <c r="J1788" s="483" t="s">
        <v>6008</v>
      </c>
      <c r="K1788" s="483" t="s">
        <v>6017</v>
      </c>
    </row>
    <row r="1789" spans="1:11" ht="15" x14ac:dyDescent="0.25">
      <c r="A1789" s="482">
        <v>12843</v>
      </c>
      <c r="B1789" s="483" t="s">
        <v>3236</v>
      </c>
      <c r="C1789" s="483" t="s">
        <v>1336</v>
      </c>
      <c r="D1789" s="483" t="s">
        <v>54</v>
      </c>
      <c r="E1789" s="483" t="s">
        <v>6176</v>
      </c>
      <c r="F1789" s="483" t="s">
        <v>5225</v>
      </c>
      <c r="G1789" s="483" t="s">
        <v>5265</v>
      </c>
      <c r="H1789" s="483" t="s">
        <v>4956</v>
      </c>
      <c r="I1789" s="483" t="s">
        <v>55</v>
      </c>
      <c r="J1789" s="483" t="s">
        <v>6008</v>
      </c>
      <c r="K1789" s="483" t="s">
        <v>6017</v>
      </c>
    </row>
    <row r="1790" spans="1:11" ht="15" x14ac:dyDescent="0.25">
      <c r="A1790" s="482">
        <v>12845</v>
      </c>
      <c r="B1790" s="483" t="s">
        <v>4266</v>
      </c>
      <c r="C1790" s="483" t="s">
        <v>485</v>
      </c>
      <c r="D1790" s="483" t="s">
        <v>1867</v>
      </c>
      <c r="E1790" s="483" t="s">
        <v>6177</v>
      </c>
      <c r="F1790" s="483" t="s">
        <v>5226</v>
      </c>
      <c r="G1790" s="483" t="s">
        <v>4765</v>
      </c>
      <c r="H1790" s="483" t="s">
        <v>913</v>
      </c>
      <c r="I1790" s="483" t="s">
        <v>1404</v>
      </c>
      <c r="J1790" s="483" t="s">
        <v>6009</v>
      </c>
      <c r="K1790" s="483" t="s">
        <v>706</v>
      </c>
    </row>
    <row r="1791" spans="1:11" ht="15" x14ac:dyDescent="0.25">
      <c r="A1791" s="482">
        <v>12846</v>
      </c>
      <c r="B1791" s="483" t="s">
        <v>3248</v>
      </c>
      <c r="C1791" s="483" t="s">
        <v>2482</v>
      </c>
      <c r="D1791" s="483" t="s">
        <v>54</v>
      </c>
      <c r="E1791" s="483" t="s">
        <v>6176</v>
      </c>
      <c r="F1791" s="483" t="s">
        <v>5225</v>
      </c>
      <c r="G1791" s="483" t="s">
        <v>5265</v>
      </c>
      <c r="H1791" s="483" t="s">
        <v>4956</v>
      </c>
      <c r="I1791" s="483" t="s">
        <v>705</v>
      </c>
      <c r="J1791" s="483" t="s">
        <v>6008</v>
      </c>
      <c r="K1791" s="483" t="s">
        <v>6017</v>
      </c>
    </row>
    <row r="1792" spans="1:11" ht="15" x14ac:dyDescent="0.25">
      <c r="A1792" s="482">
        <v>12849</v>
      </c>
      <c r="B1792" s="483" t="s">
        <v>5939</v>
      </c>
      <c r="C1792" s="483" t="s">
        <v>5940</v>
      </c>
      <c r="D1792" s="483" t="s">
        <v>2098</v>
      </c>
      <c r="E1792" s="483" t="s">
        <v>6175</v>
      </c>
      <c r="F1792" s="483" t="s">
        <v>5224</v>
      </c>
      <c r="G1792" s="483" t="s">
        <v>4759</v>
      </c>
      <c r="H1792" s="483" t="s">
        <v>4947</v>
      </c>
      <c r="I1792" s="483" t="s">
        <v>43</v>
      </c>
      <c r="J1792" s="483" t="s">
        <v>6014</v>
      </c>
      <c r="K1792" s="483" t="s">
        <v>6007</v>
      </c>
    </row>
    <row r="1793" spans="1:11" ht="15" x14ac:dyDescent="0.25">
      <c r="A1793" s="482">
        <v>12850</v>
      </c>
      <c r="B1793" s="483" t="s">
        <v>4268</v>
      </c>
      <c r="C1793" s="483" t="s">
        <v>4251</v>
      </c>
      <c r="D1793" s="483" t="s">
        <v>875</v>
      </c>
      <c r="E1793" s="483" t="s">
        <v>6174</v>
      </c>
      <c r="F1793" s="483" t="s">
        <v>5223</v>
      </c>
      <c r="G1793" s="483" t="s">
        <v>5264</v>
      </c>
      <c r="H1793" s="483" t="s">
        <v>4968</v>
      </c>
      <c r="I1793" s="483" t="s">
        <v>3428</v>
      </c>
      <c r="J1793" s="483" t="s">
        <v>6005</v>
      </c>
      <c r="K1793" s="483" t="s">
        <v>6018</v>
      </c>
    </row>
    <row r="1794" spans="1:11" ht="15" x14ac:dyDescent="0.25">
      <c r="A1794" s="482">
        <v>12855</v>
      </c>
      <c r="B1794" s="483" t="s">
        <v>4644</v>
      </c>
      <c r="C1794" s="483" t="s">
        <v>1248</v>
      </c>
      <c r="D1794" s="483" t="s">
        <v>4871</v>
      </c>
      <c r="E1794" s="483" t="s">
        <v>6182</v>
      </c>
      <c r="F1794" s="483" t="s">
        <v>5231</v>
      </c>
      <c r="G1794" s="483" t="s">
        <v>4761</v>
      </c>
      <c r="H1794" s="483" t="s">
        <v>1689</v>
      </c>
      <c r="I1794" s="483" t="s">
        <v>4130</v>
      </c>
      <c r="J1794" s="483" t="s">
        <v>6016</v>
      </c>
      <c r="K1794" s="483" t="s">
        <v>6011</v>
      </c>
    </row>
    <row r="1795" spans="1:11" ht="15" x14ac:dyDescent="0.25">
      <c r="A1795" s="482">
        <v>12857</v>
      </c>
      <c r="B1795" s="483" t="s">
        <v>4269</v>
      </c>
      <c r="C1795" s="483" t="s">
        <v>4270</v>
      </c>
      <c r="D1795" s="483" t="s">
        <v>4850</v>
      </c>
      <c r="E1795" s="483" t="s">
        <v>6182</v>
      </c>
      <c r="F1795" s="483" t="s">
        <v>5231</v>
      </c>
      <c r="G1795" s="483" t="s">
        <v>4761</v>
      </c>
      <c r="H1795" s="483" t="s">
        <v>1689</v>
      </c>
      <c r="I1795" s="483" t="s">
        <v>4921</v>
      </c>
      <c r="J1795" s="483" t="s">
        <v>6016</v>
      </c>
      <c r="K1795" s="483" t="s">
        <v>6011</v>
      </c>
    </row>
    <row r="1796" spans="1:11" ht="15" x14ac:dyDescent="0.25">
      <c r="A1796" s="482">
        <v>12858</v>
      </c>
      <c r="B1796" s="483" t="s">
        <v>4141</v>
      </c>
      <c r="C1796" s="483" t="s">
        <v>4271</v>
      </c>
      <c r="D1796" s="483" t="s">
        <v>5530</v>
      </c>
      <c r="E1796" s="483" t="s">
        <v>6182</v>
      </c>
      <c r="F1796" s="483" t="s">
        <v>5231</v>
      </c>
      <c r="G1796" s="483" t="s">
        <v>4761</v>
      </c>
      <c r="H1796" s="483" t="s">
        <v>1689</v>
      </c>
      <c r="I1796" s="483" t="s">
        <v>6395</v>
      </c>
      <c r="J1796" s="483" t="s">
        <v>6016</v>
      </c>
      <c r="K1796" s="483" t="s">
        <v>6011</v>
      </c>
    </row>
    <row r="1797" spans="1:11" ht="15" x14ac:dyDescent="0.25">
      <c r="A1797" s="482">
        <v>12859</v>
      </c>
      <c r="B1797" s="483" t="s">
        <v>4272</v>
      </c>
      <c r="C1797" s="483" t="s">
        <v>4273</v>
      </c>
      <c r="D1797" s="483" t="s">
        <v>4850</v>
      </c>
      <c r="E1797" s="483" t="s">
        <v>6182</v>
      </c>
      <c r="F1797" s="483" t="s">
        <v>5231</v>
      </c>
      <c r="G1797" s="483" t="s">
        <v>4761</v>
      </c>
      <c r="H1797" s="483" t="s">
        <v>4961</v>
      </c>
      <c r="I1797" s="483" t="s">
        <v>5038</v>
      </c>
      <c r="J1797" s="483" t="s">
        <v>6016</v>
      </c>
      <c r="K1797" s="483" t="s">
        <v>6011</v>
      </c>
    </row>
    <row r="1798" spans="1:11" ht="15" x14ac:dyDescent="0.25">
      <c r="A1798" s="482">
        <v>12860</v>
      </c>
      <c r="B1798" s="483" t="s">
        <v>1225</v>
      </c>
      <c r="C1798" s="483" t="s">
        <v>926</v>
      </c>
      <c r="D1798" s="483" t="s">
        <v>2098</v>
      </c>
      <c r="E1798" s="483" t="s">
        <v>6175</v>
      </c>
      <c r="F1798" s="483" t="s">
        <v>5224</v>
      </c>
      <c r="G1798" s="483" t="s">
        <v>4759</v>
      </c>
      <c r="H1798" s="483" t="s">
        <v>4947</v>
      </c>
      <c r="I1798" s="483" t="s">
        <v>43</v>
      </c>
      <c r="J1798" s="483" t="s">
        <v>6014</v>
      </c>
      <c r="K1798" s="483" t="s">
        <v>6007</v>
      </c>
    </row>
    <row r="1799" spans="1:11" ht="15" x14ac:dyDescent="0.25">
      <c r="A1799" s="482">
        <v>12861</v>
      </c>
      <c r="B1799" s="483" t="s">
        <v>4274</v>
      </c>
      <c r="C1799" s="483" t="s">
        <v>4142</v>
      </c>
      <c r="D1799" s="483" t="s">
        <v>641</v>
      </c>
      <c r="E1799" s="483" t="s">
        <v>6176</v>
      </c>
      <c r="F1799" s="483" t="s">
        <v>5225</v>
      </c>
      <c r="G1799" s="483" t="s">
        <v>3376</v>
      </c>
      <c r="H1799" s="483" t="s">
        <v>209</v>
      </c>
      <c r="I1799" s="483" t="s">
        <v>209</v>
      </c>
      <c r="J1799" s="483" t="s">
        <v>6008</v>
      </c>
      <c r="K1799" s="483" t="s">
        <v>6010</v>
      </c>
    </row>
    <row r="1800" spans="1:11" ht="15" x14ac:dyDescent="0.25">
      <c r="A1800" s="482">
        <v>12863</v>
      </c>
      <c r="B1800" s="483" t="s">
        <v>1786</v>
      </c>
      <c r="C1800" s="483" t="s">
        <v>1111</v>
      </c>
      <c r="D1800" s="483" t="s">
        <v>4917</v>
      </c>
      <c r="E1800" s="483" t="s">
        <v>6180</v>
      </c>
      <c r="F1800" s="483" t="s">
        <v>5229</v>
      </c>
      <c r="G1800" s="483" t="s">
        <v>4766</v>
      </c>
      <c r="H1800" s="483" t="s">
        <v>4966</v>
      </c>
      <c r="I1800" s="483" t="s">
        <v>4769</v>
      </c>
      <c r="J1800" s="483" t="s">
        <v>6016</v>
      </c>
      <c r="K1800" s="483" t="s">
        <v>4766</v>
      </c>
    </row>
    <row r="1801" spans="1:11" ht="15" x14ac:dyDescent="0.25">
      <c r="A1801" s="482">
        <v>12864</v>
      </c>
      <c r="B1801" s="483" t="s">
        <v>4275</v>
      </c>
      <c r="C1801" s="483" t="s">
        <v>4276</v>
      </c>
      <c r="D1801" s="483" t="s">
        <v>517</v>
      </c>
      <c r="E1801" s="483" t="s">
        <v>6174</v>
      </c>
      <c r="F1801" s="483" t="s">
        <v>5223</v>
      </c>
      <c r="G1801" s="483" t="s">
        <v>4758</v>
      </c>
      <c r="H1801" s="483" t="s">
        <v>4946</v>
      </c>
      <c r="I1801" s="483" t="s">
        <v>1140</v>
      </c>
      <c r="J1801" s="483" t="s">
        <v>6005</v>
      </c>
      <c r="K1801" s="483" t="s">
        <v>6006</v>
      </c>
    </row>
    <row r="1802" spans="1:11" ht="15" x14ac:dyDescent="0.25">
      <c r="A1802" s="482">
        <v>12865</v>
      </c>
      <c r="B1802" s="483" t="s">
        <v>4277</v>
      </c>
      <c r="C1802" s="483" t="s">
        <v>4278</v>
      </c>
      <c r="D1802" s="483" t="s">
        <v>517</v>
      </c>
      <c r="E1802" s="483" t="s">
        <v>6174</v>
      </c>
      <c r="F1802" s="483" t="s">
        <v>5223</v>
      </c>
      <c r="G1802" s="483" t="s">
        <v>4758</v>
      </c>
      <c r="H1802" s="483" t="s">
        <v>4946</v>
      </c>
      <c r="I1802" s="483" t="s">
        <v>1140</v>
      </c>
      <c r="J1802" s="483" t="s">
        <v>6005</v>
      </c>
      <c r="K1802" s="483" t="s">
        <v>6006</v>
      </c>
    </row>
    <row r="1803" spans="1:11" ht="15" x14ac:dyDescent="0.25">
      <c r="A1803" s="482">
        <v>12867</v>
      </c>
      <c r="B1803" s="483" t="s">
        <v>291</v>
      </c>
      <c r="C1803" s="483" t="s">
        <v>564</v>
      </c>
      <c r="D1803" s="483" t="s">
        <v>4810</v>
      </c>
      <c r="E1803" s="483" t="s">
        <v>6179</v>
      </c>
      <c r="F1803" s="483" t="s">
        <v>5228</v>
      </c>
      <c r="G1803" s="483" t="s">
        <v>4760</v>
      </c>
      <c r="H1803" s="483" t="s">
        <v>4946</v>
      </c>
      <c r="I1803" s="483" t="s">
        <v>4845</v>
      </c>
      <c r="J1803" s="483" t="s">
        <v>6016</v>
      </c>
      <c r="K1803" s="483" t="s">
        <v>6015</v>
      </c>
    </row>
    <row r="1804" spans="1:11" ht="15" x14ac:dyDescent="0.25">
      <c r="A1804" s="482">
        <v>12868</v>
      </c>
      <c r="B1804" s="483" t="s">
        <v>4279</v>
      </c>
      <c r="C1804" s="483" t="s">
        <v>5941</v>
      </c>
      <c r="D1804" s="483" t="s">
        <v>3634</v>
      </c>
      <c r="E1804" s="483" t="s">
        <v>6176</v>
      </c>
      <c r="F1804" s="483" t="s">
        <v>5225</v>
      </c>
      <c r="G1804" s="483" t="s">
        <v>5265</v>
      </c>
      <c r="H1804" s="483" t="s">
        <v>274</v>
      </c>
      <c r="I1804" s="483" t="s">
        <v>274</v>
      </c>
      <c r="J1804" s="483" t="s">
        <v>6008</v>
      </c>
      <c r="K1804" s="483" t="s">
        <v>6017</v>
      </c>
    </row>
    <row r="1805" spans="1:11" ht="15" x14ac:dyDescent="0.25">
      <c r="A1805" s="482">
        <v>12869</v>
      </c>
      <c r="B1805" s="483" t="s">
        <v>2624</v>
      </c>
      <c r="C1805" s="483" t="s">
        <v>1394</v>
      </c>
      <c r="D1805" s="483" t="s">
        <v>544</v>
      </c>
      <c r="E1805" s="483" t="s">
        <v>6176</v>
      </c>
      <c r="F1805" s="483" t="s">
        <v>5225</v>
      </c>
      <c r="G1805" s="483" t="s">
        <v>3376</v>
      </c>
      <c r="H1805" s="483" t="s">
        <v>122</v>
      </c>
      <c r="I1805" s="483" t="s">
        <v>122</v>
      </c>
      <c r="J1805" s="483" t="s">
        <v>6008</v>
      </c>
      <c r="K1805" s="483" t="s">
        <v>6010</v>
      </c>
    </row>
    <row r="1806" spans="1:11" ht="15" x14ac:dyDescent="0.25">
      <c r="A1806" s="482">
        <v>12871</v>
      </c>
      <c r="B1806" s="483" t="s">
        <v>4280</v>
      </c>
      <c r="C1806" s="483" t="s">
        <v>4281</v>
      </c>
      <c r="D1806" s="483" t="s">
        <v>103</v>
      </c>
      <c r="E1806" s="483" t="s">
        <v>6175</v>
      </c>
      <c r="F1806" s="483" t="s">
        <v>5224</v>
      </c>
      <c r="G1806" s="483" t="s">
        <v>4759</v>
      </c>
      <c r="H1806" s="483" t="s">
        <v>4947</v>
      </c>
      <c r="I1806" s="483" t="s">
        <v>61</v>
      </c>
      <c r="J1806" s="483" t="s">
        <v>6014</v>
      </c>
      <c r="K1806" s="483" t="s">
        <v>6007</v>
      </c>
    </row>
    <row r="1807" spans="1:11" ht="15" x14ac:dyDescent="0.25">
      <c r="A1807" s="482">
        <v>12874</v>
      </c>
      <c r="B1807" s="483" t="s">
        <v>4282</v>
      </c>
      <c r="C1807" s="483" t="s">
        <v>4283</v>
      </c>
      <c r="D1807" s="483" t="s">
        <v>2990</v>
      </c>
      <c r="E1807" s="483" t="s">
        <v>6174</v>
      </c>
      <c r="F1807" s="483" t="s">
        <v>5223</v>
      </c>
      <c r="G1807" s="483" t="s">
        <v>5265</v>
      </c>
      <c r="H1807" s="483" t="s">
        <v>4946</v>
      </c>
      <c r="I1807" s="483" t="s">
        <v>3463</v>
      </c>
      <c r="J1807" s="483" t="s">
        <v>6005</v>
      </c>
      <c r="K1807" s="483" t="s">
        <v>6017</v>
      </c>
    </row>
    <row r="1808" spans="1:11" ht="15" x14ac:dyDescent="0.25">
      <c r="A1808" s="482">
        <v>12875</v>
      </c>
      <c r="B1808" s="483" t="s">
        <v>3154</v>
      </c>
      <c r="C1808" s="483" t="s">
        <v>3155</v>
      </c>
      <c r="D1808" s="483" t="s">
        <v>3634</v>
      </c>
      <c r="E1808" s="483" t="s">
        <v>6176</v>
      </c>
      <c r="F1808" s="483" t="s">
        <v>5225</v>
      </c>
      <c r="G1808" s="483" t="s">
        <v>5265</v>
      </c>
      <c r="H1808" s="483" t="s">
        <v>274</v>
      </c>
      <c r="I1808" s="483" t="s">
        <v>274</v>
      </c>
      <c r="J1808" s="483" t="s">
        <v>6008</v>
      </c>
      <c r="K1808" s="483" t="s">
        <v>6017</v>
      </c>
    </row>
    <row r="1809" spans="1:11" ht="15" x14ac:dyDescent="0.25">
      <c r="A1809" s="482">
        <v>12877</v>
      </c>
      <c r="B1809" s="483" t="s">
        <v>4233</v>
      </c>
      <c r="C1809" s="483" t="s">
        <v>4284</v>
      </c>
      <c r="D1809" s="483" t="s">
        <v>517</v>
      </c>
      <c r="E1809" s="483" t="s">
        <v>6174</v>
      </c>
      <c r="F1809" s="483" t="s">
        <v>5223</v>
      </c>
      <c r="G1809" s="483" t="s">
        <v>3376</v>
      </c>
      <c r="H1809" s="483" t="s">
        <v>4970</v>
      </c>
      <c r="I1809" s="483" t="s">
        <v>339</v>
      </c>
      <c r="J1809" s="483" t="s">
        <v>6005</v>
      </c>
      <c r="K1809" s="483" t="s">
        <v>6010</v>
      </c>
    </row>
    <row r="1810" spans="1:11" ht="15" x14ac:dyDescent="0.25">
      <c r="A1810" s="482">
        <v>12882</v>
      </c>
      <c r="B1810" s="483" t="s">
        <v>3162</v>
      </c>
      <c r="C1810" s="483" t="s">
        <v>2087</v>
      </c>
      <c r="D1810" s="483" t="s">
        <v>69</v>
      </c>
      <c r="E1810" s="483" t="s">
        <v>6176</v>
      </c>
      <c r="F1810" s="483" t="s">
        <v>5225</v>
      </c>
      <c r="G1810" s="483" t="s">
        <v>4759</v>
      </c>
      <c r="H1810" s="483" t="s">
        <v>4947</v>
      </c>
      <c r="I1810" s="483" t="s">
        <v>405</v>
      </c>
      <c r="J1810" s="483" t="s">
        <v>6008</v>
      </c>
      <c r="K1810" s="483" t="s">
        <v>6007</v>
      </c>
    </row>
    <row r="1811" spans="1:11" ht="15" x14ac:dyDescent="0.25">
      <c r="A1811" s="482">
        <v>12888</v>
      </c>
      <c r="B1811" s="483" t="s">
        <v>4285</v>
      </c>
      <c r="C1811" s="483" t="s">
        <v>4286</v>
      </c>
      <c r="D1811" s="483" t="s">
        <v>1681</v>
      </c>
      <c r="E1811" s="483" t="s">
        <v>6177</v>
      </c>
      <c r="F1811" s="483" t="s">
        <v>5226</v>
      </c>
      <c r="G1811" s="483" t="s">
        <v>5264</v>
      </c>
      <c r="H1811" s="483" t="s">
        <v>4958</v>
      </c>
      <c r="I1811" s="483" t="s">
        <v>1682</v>
      </c>
      <c r="J1811" s="483" t="s">
        <v>6009</v>
      </c>
      <c r="K1811" s="483" t="s">
        <v>6018</v>
      </c>
    </row>
    <row r="1812" spans="1:11" ht="15" x14ac:dyDescent="0.25">
      <c r="A1812" s="482">
        <v>12893</v>
      </c>
      <c r="B1812" s="483" t="s">
        <v>5942</v>
      </c>
      <c r="C1812" s="483" t="s">
        <v>3312</v>
      </c>
      <c r="D1812" s="483" t="s">
        <v>3580</v>
      </c>
      <c r="E1812" s="483" t="s">
        <v>6175</v>
      </c>
      <c r="F1812" s="483" t="s">
        <v>5224</v>
      </c>
      <c r="G1812" s="483" t="s">
        <v>4759</v>
      </c>
      <c r="H1812" s="483" t="s">
        <v>4977</v>
      </c>
      <c r="I1812" s="483" t="s">
        <v>3581</v>
      </c>
      <c r="J1812" s="483" t="s">
        <v>6014</v>
      </c>
      <c r="K1812" s="483" t="s">
        <v>6007</v>
      </c>
    </row>
    <row r="1813" spans="1:11" ht="15" x14ac:dyDescent="0.25">
      <c r="A1813" s="482">
        <v>12894</v>
      </c>
      <c r="B1813" s="483" t="s">
        <v>3175</v>
      </c>
      <c r="C1813" s="483" t="s">
        <v>3176</v>
      </c>
      <c r="D1813" s="483" t="s">
        <v>1867</v>
      </c>
      <c r="E1813" s="483" t="s">
        <v>6177</v>
      </c>
      <c r="F1813" s="483" t="s">
        <v>5226</v>
      </c>
      <c r="G1813" s="483" t="s">
        <v>3376</v>
      </c>
      <c r="H1813" s="483" t="s">
        <v>122</v>
      </c>
      <c r="I1813" s="483" t="s">
        <v>3399</v>
      </c>
      <c r="J1813" s="483" t="s">
        <v>6009</v>
      </c>
      <c r="K1813" s="483" t="s">
        <v>6010</v>
      </c>
    </row>
    <row r="1814" spans="1:11" ht="15" x14ac:dyDescent="0.25">
      <c r="A1814" s="482">
        <v>12896</v>
      </c>
      <c r="B1814" s="483" t="s">
        <v>3170</v>
      </c>
      <c r="C1814" s="483" t="s">
        <v>3171</v>
      </c>
      <c r="D1814" s="483" t="s">
        <v>69</v>
      </c>
      <c r="E1814" s="483" t="s">
        <v>6176</v>
      </c>
      <c r="F1814" s="483" t="s">
        <v>5225</v>
      </c>
      <c r="G1814" s="483" t="s">
        <v>4759</v>
      </c>
      <c r="H1814" s="483" t="s">
        <v>4947</v>
      </c>
      <c r="I1814" s="483" t="s">
        <v>43</v>
      </c>
      <c r="J1814" s="483" t="s">
        <v>6008</v>
      </c>
      <c r="K1814" s="483" t="s">
        <v>6007</v>
      </c>
    </row>
    <row r="1815" spans="1:11" ht="15" x14ac:dyDescent="0.25">
      <c r="A1815" s="482">
        <v>12902</v>
      </c>
      <c r="B1815" s="483" t="s">
        <v>4287</v>
      </c>
      <c r="C1815" s="483" t="s">
        <v>4288</v>
      </c>
      <c r="D1815" s="483" t="s">
        <v>103</v>
      </c>
      <c r="E1815" s="483" t="s">
        <v>6175</v>
      </c>
      <c r="F1815" s="483" t="s">
        <v>5224</v>
      </c>
      <c r="G1815" s="483" t="s">
        <v>4759</v>
      </c>
      <c r="H1815" s="483" t="s">
        <v>4947</v>
      </c>
      <c r="I1815" s="483" t="s">
        <v>3403</v>
      </c>
      <c r="J1815" s="483" t="s">
        <v>6014</v>
      </c>
      <c r="K1815" s="483" t="s">
        <v>6007</v>
      </c>
    </row>
    <row r="1816" spans="1:11" ht="15" x14ac:dyDescent="0.25">
      <c r="A1816" s="482">
        <v>12904</v>
      </c>
      <c r="B1816" s="483" t="s">
        <v>3172</v>
      </c>
      <c r="C1816" s="483" t="s">
        <v>3173</v>
      </c>
      <c r="D1816" s="483" t="s">
        <v>1847</v>
      </c>
      <c r="E1816" s="483" t="s">
        <v>6178</v>
      </c>
      <c r="F1816" s="483" t="s">
        <v>5227</v>
      </c>
      <c r="G1816" s="483" t="s">
        <v>4761</v>
      </c>
      <c r="H1816" s="483" t="s">
        <v>1689</v>
      </c>
      <c r="I1816" s="483" t="s">
        <v>5821</v>
      </c>
      <c r="J1816" s="483" t="s">
        <v>6016</v>
      </c>
      <c r="K1816" s="483" t="s">
        <v>6011</v>
      </c>
    </row>
    <row r="1817" spans="1:11" ht="15" x14ac:dyDescent="0.25">
      <c r="A1817" s="482">
        <v>12907</v>
      </c>
      <c r="B1817" s="483" t="s">
        <v>4289</v>
      </c>
      <c r="C1817" s="483" t="s">
        <v>4290</v>
      </c>
      <c r="D1817" s="483" t="s">
        <v>4770</v>
      </c>
      <c r="E1817" s="483" t="s">
        <v>6174</v>
      </c>
      <c r="F1817" s="483" t="s">
        <v>5223</v>
      </c>
      <c r="G1817" s="483" t="s">
        <v>5265</v>
      </c>
      <c r="H1817" s="483" t="s">
        <v>4946</v>
      </c>
      <c r="I1817" s="483" t="s">
        <v>4771</v>
      </c>
      <c r="J1817" s="483" t="s">
        <v>6005</v>
      </c>
      <c r="K1817" s="483" t="s">
        <v>6017</v>
      </c>
    </row>
    <row r="1818" spans="1:11" ht="15" x14ac:dyDescent="0.25">
      <c r="A1818" s="482">
        <v>12908</v>
      </c>
      <c r="B1818" s="483" t="s">
        <v>4490</v>
      </c>
      <c r="C1818" s="483" t="s">
        <v>423</v>
      </c>
      <c r="D1818" s="483" t="s">
        <v>103</v>
      </c>
      <c r="E1818" s="483" t="s">
        <v>6175</v>
      </c>
      <c r="F1818" s="483" t="s">
        <v>5224</v>
      </c>
      <c r="G1818" s="483" t="s">
        <v>4759</v>
      </c>
      <c r="H1818" s="483" t="s">
        <v>4947</v>
      </c>
      <c r="I1818" s="483" t="s">
        <v>61</v>
      </c>
      <c r="J1818" s="483" t="s">
        <v>6014</v>
      </c>
      <c r="K1818" s="483" t="s">
        <v>6007</v>
      </c>
    </row>
    <row r="1819" spans="1:11" ht="15" x14ac:dyDescent="0.25">
      <c r="A1819" s="482">
        <v>12909</v>
      </c>
      <c r="B1819" s="483" t="s">
        <v>5433</v>
      </c>
      <c r="C1819" s="483" t="s">
        <v>137</v>
      </c>
      <c r="D1819" s="483" t="s">
        <v>103</v>
      </c>
      <c r="E1819" s="483" t="s">
        <v>6175</v>
      </c>
      <c r="F1819" s="483" t="s">
        <v>5224</v>
      </c>
      <c r="G1819" s="483" t="s">
        <v>4759</v>
      </c>
      <c r="H1819" s="483" t="s">
        <v>65</v>
      </c>
      <c r="I1819" s="483" t="s">
        <v>65</v>
      </c>
      <c r="J1819" s="483" t="s">
        <v>6014</v>
      </c>
      <c r="K1819" s="483" t="s">
        <v>6007</v>
      </c>
    </row>
    <row r="1820" spans="1:11" ht="15" x14ac:dyDescent="0.25">
      <c r="A1820" s="482">
        <v>12914</v>
      </c>
      <c r="B1820" s="483" t="s">
        <v>3165</v>
      </c>
      <c r="C1820" s="483" t="s">
        <v>3166</v>
      </c>
      <c r="D1820" s="483" t="s">
        <v>69</v>
      </c>
      <c r="E1820" s="483" t="s">
        <v>6176</v>
      </c>
      <c r="F1820" s="483" t="s">
        <v>5225</v>
      </c>
      <c r="G1820" s="483" t="s">
        <v>4759</v>
      </c>
      <c r="H1820" s="483" t="s">
        <v>4947</v>
      </c>
      <c r="I1820" s="483" t="s">
        <v>3373</v>
      </c>
      <c r="J1820" s="483" t="s">
        <v>6008</v>
      </c>
      <c r="K1820" s="483" t="s">
        <v>6007</v>
      </c>
    </row>
    <row r="1821" spans="1:11" ht="15" x14ac:dyDescent="0.25">
      <c r="A1821" s="482">
        <v>12915</v>
      </c>
      <c r="B1821" s="483" t="s">
        <v>2495</v>
      </c>
      <c r="C1821" s="483" t="s">
        <v>892</v>
      </c>
      <c r="D1821" s="483" t="s">
        <v>3615</v>
      </c>
      <c r="E1821" s="483" t="s">
        <v>6179</v>
      </c>
      <c r="F1821" s="483" t="s">
        <v>5228</v>
      </c>
      <c r="G1821" s="483" t="s">
        <v>4759</v>
      </c>
      <c r="H1821" s="483" t="s">
        <v>4953</v>
      </c>
      <c r="I1821" s="483" t="s">
        <v>5785</v>
      </c>
      <c r="J1821" s="483" t="s">
        <v>6016</v>
      </c>
      <c r="K1821" s="483" t="s">
        <v>6007</v>
      </c>
    </row>
    <row r="1822" spans="1:11" ht="15" x14ac:dyDescent="0.25">
      <c r="A1822" s="482">
        <v>12917</v>
      </c>
      <c r="B1822" s="483" t="s">
        <v>4291</v>
      </c>
      <c r="C1822" s="483" t="s">
        <v>4292</v>
      </c>
      <c r="D1822" s="483" t="s">
        <v>2098</v>
      </c>
      <c r="E1822" s="483" t="s">
        <v>6175</v>
      </c>
      <c r="F1822" s="483" t="s">
        <v>5224</v>
      </c>
      <c r="G1822" s="483" t="s">
        <v>4759</v>
      </c>
      <c r="H1822" s="483" t="s">
        <v>4947</v>
      </c>
      <c r="I1822" s="483" t="s">
        <v>61</v>
      </c>
      <c r="J1822" s="483" t="s">
        <v>6014</v>
      </c>
      <c r="K1822" s="483" t="s">
        <v>6007</v>
      </c>
    </row>
    <row r="1823" spans="1:11" ht="15" x14ac:dyDescent="0.25">
      <c r="A1823" s="482">
        <v>12918</v>
      </c>
      <c r="B1823" s="483" t="s">
        <v>4491</v>
      </c>
      <c r="C1823" s="483" t="s">
        <v>4492</v>
      </c>
      <c r="D1823" s="483" t="s">
        <v>103</v>
      </c>
      <c r="E1823" s="483" t="s">
        <v>6175</v>
      </c>
      <c r="F1823" s="483" t="s">
        <v>5224</v>
      </c>
      <c r="G1823" s="483" t="s">
        <v>4759</v>
      </c>
      <c r="H1823" s="483" t="s">
        <v>4947</v>
      </c>
      <c r="I1823" s="483" t="s">
        <v>43</v>
      </c>
      <c r="J1823" s="483" t="s">
        <v>6014</v>
      </c>
      <c r="K1823" s="483" t="s">
        <v>6007</v>
      </c>
    </row>
    <row r="1824" spans="1:11" ht="15" x14ac:dyDescent="0.25">
      <c r="A1824" s="482">
        <v>12919</v>
      </c>
      <c r="B1824" s="483" t="s">
        <v>2202</v>
      </c>
      <c r="C1824" s="483" t="s">
        <v>3256</v>
      </c>
      <c r="D1824" s="483" t="s">
        <v>54</v>
      </c>
      <c r="E1824" s="483" t="s">
        <v>6176</v>
      </c>
      <c r="F1824" s="483" t="s">
        <v>5225</v>
      </c>
      <c r="G1824" s="483" t="s">
        <v>5265</v>
      </c>
      <c r="H1824" s="483" t="s">
        <v>4956</v>
      </c>
      <c r="I1824" s="483" t="s">
        <v>55</v>
      </c>
      <c r="J1824" s="483" t="s">
        <v>6008</v>
      </c>
      <c r="K1824" s="483" t="s">
        <v>6017</v>
      </c>
    </row>
    <row r="1825" spans="1:11" ht="15" x14ac:dyDescent="0.25">
      <c r="A1825" s="482">
        <v>12922</v>
      </c>
      <c r="B1825" s="483" t="s">
        <v>1826</v>
      </c>
      <c r="C1825" s="483" t="s">
        <v>3168</v>
      </c>
      <c r="D1825" s="483" t="s">
        <v>69</v>
      </c>
      <c r="E1825" s="483" t="s">
        <v>6176</v>
      </c>
      <c r="F1825" s="483" t="s">
        <v>5225</v>
      </c>
      <c r="G1825" s="483" t="s">
        <v>4759</v>
      </c>
      <c r="H1825" s="483" t="s">
        <v>4947</v>
      </c>
      <c r="I1825" s="483" t="s">
        <v>405</v>
      </c>
      <c r="J1825" s="483" t="s">
        <v>6008</v>
      </c>
      <c r="K1825" s="483" t="s">
        <v>6007</v>
      </c>
    </row>
    <row r="1826" spans="1:11" ht="15" x14ac:dyDescent="0.25">
      <c r="A1826" s="482">
        <v>12925</v>
      </c>
      <c r="B1826" s="483" t="s">
        <v>4293</v>
      </c>
      <c r="C1826" s="483" t="s">
        <v>3241</v>
      </c>
      <c r="D1826" s="483" t="s">
        <v>5530</v>
      </c>
      <c r="E1826" s="483" t="s">
        <v>6182</v>
      </c>
      <c r="F1826" s="483" t="s">
        <v>5231</v>
      </c>
      <c r="G1826" s="483" t="s">
        <v>4761</v>
      </c>
      <c r="H1826" s="483" t="s">
        <v>1689</v>
      </c>
      <c r="I1826" s="483" t="s">
        <v>6354</v>
      </c>
      <c r="J1826" s="483" t="s">
        <v>6016</v>
      </c>
      <c r="K1826" s="483" t="s">
        <v>6011</v>
      </c>
    </row>
    <row r="1827" spans="1:11" ht="15" x14ac:dyDescent="0.25">
      <c r="A1827" s="482">
        <v>12929</v>
      </c>
      <c r="B1827" s="483" t="s">
        <v>4294</v>
      </c>
      <c r="C1827" s="483" t="s">
        <v>5943</v>
      </c>
      <c r="D1827" s="483" t="s">
        <v>4906</v>
      </c>
      <c r="E1827" s="483" t="s">
        <v>6178</v>
      </c>
      <c r="F1827" s="483" t="s">
        <v>5227</v>
      </c>
      <c r="G1827" s="483" t="s">
        <v>4761</v>
      </c>
      <c r="H1827" s="483" t="s">
        <v>4961</v>
      </c>
      <c r="I1827" s="483" t="s">
        <v>3434</v>
      </c>
      <c r="J1827" s="483" t="s">
        <v>6016</v>
      </c>
      <c r="K1827" s="483" t="s">
        <v>6011</v>
      </c>
    </row>
    <row r="1828" spans="1:11" ht="15" x14ac:dyDescent="0.25">
      <c r="A1828" s="482">
        <v>12934</v>
      </c>
      <c r="B1828" s="483" t="s">
        <v>4295</v>
      </c>
      <c r="C1828" s="483" t="s">
        <v>68</v>
      </c>
      <c r="D1828" s="483" t="s">
        <v>1074</v>
      </c>
      <c r="E1828" s="483" t="s">
        <v>6178</v>
      </c>
      <c r="F1828" s="483" t="s">
        <v>5227</v>
      </c>
      <c r="G1828" s="483" t="s">
        <v>4768</v>
      </c>
      <c r="H1828" s="483" t="s">
        <v>4946</v>
      </c>
      <c r="I1828" s="483" t="s">
        <v>3641</v>
      </c>
      <c r="J1828" s="483" t="s">
        <v>6009</v>
      </c>
      <c r="K1828" s="483" t="s">
        <v>416</v>
      </c>
    </row>
    <row r="1829" spans="1:11" ht="15" x14ac:dyDescent="0.25">
      <c r="A1829" s="482">
        <v>12938</v>
      </c>
      <c r="B1829" s="483" t="s">
        <v>4296</v>
      </c>
      <c r="C1829" s="483" t="s">
        <v>1149</v>
      </c>
      <c r="D1829" s="483" t="s">
        <v>2098</v>
      </c>
      <c r="E1829" s="483" t="s">
        <v>6175</v>
      </c>
      <c r="F1829" s="483" t="s">
        <v>5224</v>
      </c>
      <c r="G1829" s="483" t="s">
        <v>4759</v>
      </c>
      <c r="H1829" s="483" t="s">
        <v>4947</v>
      </c>
      <c r="I1829" s="483" t="s">
        <v>61</v>
      </c>
      <c r="J1829" s="483" t="s">
        <v>6014</v>
      </c>
      <c r="K1829" s="483" t="s">
        <v>6007</v>
      </c>
    </row>
    <row r="1830" spans="1:11" ht="15" x14ac:dyDescent="0.25">
      <c r="A1830" s="482">
        <v>12939</v>
      </c>
      <c r="B1830" s="483" t="s">
        <v>4297</v>
      </c>
      <c r="C1830" s="483" t="s">
        <v>4298</v>
      </c>
      <c r="D1830" s="483" t="s">
        <v>517</v>
      </c>
      <c r="E1830" s="483" t="s">
        <v>6174</v>
      </c>
      <c r="F1830" s="483" t="s">
        <v>5223</v>
      </c>
      <c r="G1830" s="483" t="s">
        <v>4758</v>
      </c>
      <c r="H1830" s="483" t="s">
        <v>4946</v>
      </c>
      <c r="I1830" s="483" t="s">
        <v>1140</v>
      </c>
      <c r="J1830" s="483" t="s">
        <v>6005</v>
      </c>
      <c r="K1830" s="483" t="s">
        <v>6006</v>
      </c>
    </row>
    <row r="1831" spans="1:11" ht="15" x14ac:dyDescent="0.25">
      <c r="A1831" s="482">
        <v>12940</v>
      </c>
      <c r="B1831" s="483" t="s">
        <v>4299</v>
      </c>
      <c r="C1831" s="483" t="s">
        <v>1432</v>
      </c>
      <c r="D1831" s="483" t="s">
        <v>4905</v>
      </c>
      <c r="E1831" s="483" t="s">
        <v>6178</v>
      </c>
      <c r="F1831" s="483" t="s">
        <v>5227</v>
      </c>
      <c r="G1831" s="483" t="s">
        <v>4761</v>
      </c>
      <c r="H1831" s="483" t="s">
        <v>4961</v>
      </c>
      <c r="I1831" s="483" t="s">
        <v>3434</v>
      </c>
      <c r="J1831" s="483" t="s">
        <v>6016</v>
      </c>
      <c r="K1831" s="483" t="s">
        <v>6011</v>
      </c>
    </row>
    <row r="1832" spans="1:11" ht="15" x14ac:dyDescent="0.25">
      <c r="A1832" s="482">
        <v>12942</v>
      </c>
      <c r="B1832" s="483" t="s">
        <v>5374</v>
      </c>
      <c r="C1832" s="483" t="s">
        <v>1892</v>
      </c>
      <c r="D1832" s="483" t="s">
        <v>69</v>
      </c>
      <c r="E1832" s="483" t="s">
        <v>6176</v>
      </c>
      <c r="F1832" s="483" t="s">
        <v>5225</v>
      </c>
      <c r="G1832" s="483" t="s">
        <v>4759</v>
      </c>
      <c r="H1832" s="483" t="s">
        <v>4947</v>
      </c>
      <c r="I1832" s="483" t="s">
        <v>3373</v>
      </c>
      <c r="J1832" s="483" t="s">
        <v>6008</v>
      </c>
      <c r="K1832" s="483" t="s">
        <v>6007</v>
      </c>
    </row>
    <row r="1833" spans="1:11" ht="15" x14ac:dyDescent="0.25">
      <c r="A1833" s="482">
        <v>12943</v>
      </c>
      <c r="B1833" s="483" t="s">
        <v>5944</v>
      </c>
      <c r="C1833" s="483" t="s">
        <v>4494</v>
      </c>
      <c r="D1833" s="483" t="s">
        <v>69</v>
      </c>
      <c r="E1833" s="483" t="s">
        <v>6176</v>
      </c>
      <c r="F1833" s="483" t="s">
        <v>5225</v>
      </c>
      <c r="G1833" s="483" t="s">
        <v>4759</v>
      </c>
      <c r="H1833" s="483" t="s">
        <v>4947</v>
      </c>
      <c r="I1833" s="483" t="s">
        <v>3373</v>
      </c>
      <c r="J1833" s="483" t="s">
        <v>6008</v>
      </c>
      <c r="K1833" s="483" t="s">
        <v>6007</v>
      </c>
    </row>
    <row r="1834" spans="1:11" ht="15" x14ac:dyDescent="0.25">
      <c r="A1834" s="482">
        <v>12944</v>
      </c>
      <c r="B1834" s="483" t="s">
        <v>5234</v>
      </c>
      <c r="C1834" s="483" t="s">
        <v>5267</v>
      </c>
      <c r="D1834" s="483" t="s">
        <v>69</v>
      </c>
      <c r="E1834" s="483" t="s">
        <v>6176</v>
      </c>
      <c r="F1834" s="483" t="s">
        <v>5225</v>
      </c>
      <c r="G1834" s="483" t="s">
        <v>4759</v>
      </c>
      <c r="H1834" s="483" t="s">
        <v>4947</v>
      </c>
      <c r="I1834" s="483" t="s">
        <v>3373</v>
      </c>
      <c r="J1834" s="483" t="s">
        <v>6008</v>
      </c>
      <c r="K1834" s="483" t="s">
        <v>6007</v>
      </c>
    </row>
    <row r="1835" spans="1:11" ht="15" x14ac:dyDescent="0.25">
      <c r="A1835" s="482">
        <v>12945</v>
      </c>
      <c r="B1835" s="483" t="s">
        <v>5268</v>
      </c>
      <c r="C1835" s="483" t="s">
        <v>1563</v>
      </c>
      <c r="D1835" s="483" t="s">
        <v>69</v>
      </c>
      <c r="E1835" s="483" t="s">
        <v>6176</v>
      </c>
      <c r="F1835" s="483" t="s">
        <v>5225</v>
      </c>
      <c r="G1835" s="483" t="s">
        <v>4759</v>
      </c>
      <c r="H1835" s="483" t="s">
        <v>4947</v>
      </c>
      <c r="I1835" s="483" t="s">
        <v>3373</v>
      </c>
      <c r="J1835" s="483" t="s">
        <v>6008</v>
      </c>
      <c r="K1835" s="483" t="s">
        <v>6007</v>
      </c>
    </row>
    <row r="1836" spans="1:11" ht="15" x14ac:dyDescent="0.25">
      <c r="A1836" s="482">
        <v>12948</v>
      </c>
      <c r="B1836" s="483" t="s">
        <v>3052</v>
      </c>
      <c r="C1836" s="483" t="s">
        <v>3053</v>
      </c>
      <c r="D1836" s="483" t="s">
        <v>103</v>
      </c>
      <c r="E1836" s="483" t="s">
        <v>6175</v>
      </c>
      <c r="F1836" s="483" t="s">
        <v>5224</v>
      </c>
      <c r="G1836" s="483" t="s">
        <v>4759</v>
      </c>
      <c r="H1836" s="483" t="s">
        <v>4947</v>
      </c>
      <c r="I1836" s="483" t="s">
        <v>3403</v>
      </c>
      <c r="J1836" s="483" t="s">
        <v>6014</v>
      </c>
      <c r="K1836" s="483" t="s">
        <v>6007</v>
      </c>
    </row>
    <row r="1837" spans="1:11" ht="15" x14ac:dyDescent="0.25">
      <c r="A1837" s="482">
        <v>12951</v>
      </c>
      <c r="B1837" s="483" t="s">
        <v>4300</v>
      </c>
      <c r="C1837" s="483" t="s">
        <v>4301</v>
      </c>
      <c r="D1837" s="483" t="s">
        <v>721</v>
      </c>
      <c r="E1837" s="483" t="s">
        <v>6179</v>
      </c>
      <c r="F1837" s="483" t="s">
        <v>5228</v>
      </c>
      <c r="G1837" s="483" t="s">
        <v>4759</v>
      </c>
      <c r="H1837" s="483" t="s">
        <v>65</v>
      </c>
      <c r="I1837" s="483" t="s">
        <v>65</v>
      </c>
      <c r="J1837" s="483" t="s">
        <v>6016</v>
      </c>
      <c r="K1837" s="483" t="s">
        <v>6007</v>
      </c>
    </row>
    <row r="1838" spans="1:11" ht="15" x14ac:dyDescent="0.25">
      <c r="A1838" s="482">
        <v>12952</v>
      </c>
      <c r="B1838" s="483" t="s">
        <v>3197</v>
      </c>
      <c r="C1838" s="483" t="s">
        <v>3198</v>
      </c>
      <c r="D1838" s="483" t="s">
        <v>3738</v>
      </c>
      <c r="E1838" s="483" t="s">
        <v>6177</v>
      </c>
      <c r="F1838" s="483" t="s">
        <v>5226</v>
      </c>
      <c r="G1838" s="483" t="s">
        <v>3376</v>
      </c>
      <c r="H1838" s="483" t="s">
        <v>4983</v>
      </c>
      <c r="I1838" s="483" t="s">
        <v>2270</v>
      </c>
      <c r="J1838" s="483" t="s">
        <v>6009</v>
      </c>
      <c r="K1838" s="483" t="s">
        <v>6010</v>
      </c>
    </row>
    <row r="1839" spans="1:11" ht="15" x14ac:dyDescent="0.25">
      <c r="A1839" s="482">
        <v>12953</v>
      </c>
      <c r="B1839" s="483" t="s">
        <v>4302</v>
      </c>
      <c r="C1839" s="483" t="s">
        <v>4303</v>
      </c>
      <c r="D1839" s="483" t="s">
        <v>4850</v>
      </c>
      <c r="E1839" s="483" t="s">
        <v>6182</v>
      </c>
      <c r="F1839" s="483" t="s">
        <v>5231</v>
      </c>
      <c r="G1839" s="483" t="s">
        <v>4761</v>
      </c>
      <c r="H1839" s="483" t="s">
        <v>1689</v>
      </c>
      <c r="I1839" s="483" t="s">
        <v>4904</v>
      </c>
      <c r="J1839" s="483" t="s">
        <v>6016</v>
      </c>
      <c r="K1839" s="483" t="s">
        <v>6011</v>
      </c>
    </row>
    <row r="1840" spans="1:11" ht="15" x14ac:dyDescent="0.25">
      <c r="A1840" s="482">
        <v>12955</v>
      </c>
      <c r="B1840" s="483" t="s">
        <v>5945</v>
      </c>
      <c r="C1840" s="483" t="s">
        <v>881</v>
      </c>
      <c r="D1840" s="483" t="s">
        <v>2463</v>
      </c>
      <c r="E1840" s="483" t="s">
        <v>6176</v>
      </c>
      <c r="F1840" s="483" t="s">
        <v>5225</v>
      </c>
      <c r="G1840" s="483" t="s">
        <v>2762</v>
      </c>
      <c r="H1840" s="483" t="s">
        <v>4951</v>
      </c>
      <c r="I1840" s="483" t="s">
        <v>1197</v>
      </c>
      <c r="J1840" s="483" t="s">
        <v>6008</v>
      </c>
      <c r="K1840" s="483" t="s">
        <v>6012</v>
      </c>
    </row>
    <row r="1841" spans="1:11" ht="15" x14ac:dyDescent="0.25">
      <c r="A1841" s="482">
        <v>12956</v>
      </c>
      <c r="B1841" s="483" t="s">
        <v>3265</v>
      </c>
      <c r="C1841" s="483" t="s">
        <v>1033</v>
      </c>
      <c r="D1841" s="483" t="s">
        <v>4060</v>
      </c>
      <c r="E1841" s="483" t="s">
        <v>6176</v>
      </c>
      <c r="F1841" s="483" t="s">
        <v>5225</v>
      </c>
      <c r="G1841" s="483" t="s">
        <v>4761</v>
      </c>
      <c r="H1841" s="483" t="s">
        <v>1689</v>
      </c>
      <c r="I1841" s="483" t="s">
        <v>3410</v>
      </c>
      <c r="J1841" s="483" t="s">
        <v>6008</v>
      </c>
      <c r="K1841" s="483" t="s">
        <v>6011</v>
      </c>
    </row>
    <row r="1842" spans="1:11" ht="15" x14ac:dyDescent="0.25">
      <c r="A1842" s="482">
        <v>12959</v>
      </c>
      <c r="B1842" s="483" t="s">
        <v>3267</v>
      </c>
      <c r="C1842" s="483" t="s">
        <v>3268</v>
      </c>
      <c r="D1842" s="483" t="s">
        <v>3395</v>
      </c>
      <c r="E1842" s="483" t="s">
        <v>6181</v>
      </c>
      <c r="F1842" s="483" t="s">
        <v>5230</v>
      </c>
      <c r="G1842" s="483" t="s">
        <v>3376</v>
      </c>
      <c r="H1842" s="483" t="s">
        <v>209</v>
      </c>
      <c r="I1842" s="483" t="s">
        <v>209</v>
      </c>
      <c r="J1842" s="483" t="s">
        <v>6016</v>
      </c>
      <c r="K1842" s="483" t="s">
        <v>6010</v>
      </c>
    </row>
    <row r="1843" spans="1:11" ht="15" x14ac:dyDescent="0.25">
      <c r="A1843" s="482">
        <v>12961</v>
      </c>
      <c r="B1843" s="483" t="s">
        <v>1470</v>
      </c>
      <c r="C1843" s="483" t="s">
        <v>564</v>
      </c>
      <c r="D1843" s="483" t="s">
        <v>69</v>
      </c>
      <c r="E1843" s="483" t="s">
        <v>6176</v>
      </c>
      <c r="F1843" s="483" t="s">
        <v>5225</v>
      </c>
      <c r="G1843" s="483" t="s">
        <v>4759</v>
      </c>
      <c r="H1843" s="483" t="s">
        <v>4947</v>
      </c>
      <c r="I1843" s="483" t="s">
        <v>43</v>
      </c>
      <c r="J1843" s="483" t="s">
        <v>6008</v>
      </c>
      <c r="K1843" s="483" t="s">
        <v>6007</v>
      </c>
    </row>
    <row r="1844" spans="1:11" ht="15" x14ac:dyDescent="0.25">
      <c r="A1844" s="482">
        <v>12964</v>
      </c>
      <c r="B1844" s="483" t="s">
        <v>3224</v>
      </c>
      <c r="C1844" s="483" t="s">
        <v>3225</v>
      </c>
      <c r="D1844" s="483" t="s">
        <v>3378</v>
      </c>
      <c r="E1844" s="483" t="s">
        <v>6176</v>
      </c>
      <c r="F1844" s="483" t="s">
        <v>5225</v>
      </c>
      <c r="G1844" s="483" t="s">
        <v>3376</v>
      </c>
      <c r="H1844" s="483" t="s">
        <v>4949</v>
      </c>
      <c r="I1844" s="483" t="s">
        <v>3564</v>
      </c>
      <c r="J1844" s="483" t="s">
        <v>6008</v>
      </c>
      <c r="K1844" s="483" t="s">
        <v>6010</v>
      </c>
    </row>
    <row r="1845" spans="1:11" ht="15" x14ac:dyDescent="0.25">
      <c r="A1845" s="482">
        <v>12966</v>
      </c>
      <c r="B1845" s="483" t="s">
        <v>838</v>
      </c>
      <c r="C1845" s="483" t="s">
        <v>5946</v>
      </c>
      <c r="D1845" s="483" t="s">
        <v>2098</v>
      </c>
      <c r="E1845" s="483" t="s">
        <v>6175</v>
      </c>
      <c r="F1845" s="483" t="s">
        <v>5224</v>
      </c>
      <c r="G1845" s="483" t="s">
        <v>4759</v>
      </c>
      <c r="H1845" s="483" t="s">
        <v>4947</v>
      </c>
      <c r="I1845" s="483" t="s">
        <v>43</v>
      </c>
      <c r="J1845" s="483" t="s">
        <v>6014</v>
      </c>
      <c r="K1845" s="483" t="s">
        <v>6007</v>
      </c>
    </row>
    <row r="1846" spans="1:11" ht="15" x14ac:dyDescent="0.25">
      <c r="A1846" s="482">
        <v>12967</v>
      </c>
      <c r="B1846" s="483" t="s">
        <v>6069</v>
      </c>
      <c r="C1846" s="483" t="s">
        <v>4305</v>
      </c>
      <c r="D1846" s="483" t="s">
        <v>2098</v>
      </c>
      <c r="E1846" s="483" t="s">
        <v>6175</v>
      </c>
      <c r="F1846" s="483" t="s">
        <v>5224</v>
      </c>
      <c r="G1846" s="483" t="s">
        <v>4759</v>
      </c>
      <c r="H1846" s="483" t="s">
        <v>4947</v>
      </c>
      <c r="I1846" s="483" t="s">
        <v>84</v>
      </c>
      <c r="J1846" s="483" t="s">
        <v>6014</v>
      </c>
      <c r="K1846" s="483" t="s">
        <v>6007</v>
      </c>
    </row>
    <row r="1847" spans="1:11" ht="15" x14ac:dyDescent="0.25">
      <c r="A1847" s="482">
        <v>12971</v>
      </c>
      <c r="B1847" s="483" t="s">
        <v>4306</v>
      </c>
      <c r="C1847" s="483" t="s">
        <v>4307</v>
      </c>
      <c r="D1847" s="483" t="s">
        <v>2098</v>
      </c>
      <c r="E1847" s="483" t="s">
        <v>6175</v>
      </c>
      <c r="F1847" s="483" t="s">
        <v>5224</v>
      </c>
      <c r="G1847" s="483" t="s">
        <v>4759</v>
      </c>
      <c r="H1847" s="483" t="s">
        <v>4947</v>
      </c>
      <c r="I1847" s="483" t="s">
        <v>84</v>
      </c>
      <c r="J1847" s="483" t="s">
        <v>6014</v>
      </c>
      <c r="K1847" s="483" t="s">
        <v>6007</v>
      </c>
    </row>
    <row r="1848" spans="1:11" ht="15" x14ac:dyDescent="0.25">
      <c r="A1848" s="482">
        <v>12972</v>
      </c>
      <c r="B1848" s="483" t="s">
        <v>1831</v>
      </c>
      <c r="C1848" s="483" t="s">
        <v>1475</v>
      </c>
      <c r="D1848" s="483" t="s">
        <v>64</v>
      </c>
      <c r="E1848" s="483" t="s">
        <v>6174</v>
      </c>
      <c r="F1848" s="483" t="s">
        <v>5223</v>
      </c>
      <c r="G1848" s="483" t="s">
        <v>3376</v>
      </c>
      <c r="H1848" s="483" t="s">
        <v>4949</v>
      </c>
      <c r="I1848" s="483" t="s">
        <v>3418</v>
      </c>
      <c r="J1848" s="483" t="s">
        <v>6005</v>
      </c>
      <c r="K1848" s="483" t="s">
        <v>6010</v>
      </c>
    </row>
    <row r="1849" spans="1:11" ht="15" x14ac:dyDescent="0.25">
      <c r="A1849" s="482">
        <v>12974</v>
      </c>
      <c r="B1849" s="483" t="s">
        <v>3315</v>
      </c>
      <c r="C1849" s="483" t="s">
        <v>966</v>
      </c>
      <c r="D1849" s="483" t="s">
        <v>517</v>
      </c>
      <c r="E1849" s="483" t="s">
        <v>6174</v>
      </c>
      <c r="F1849" s="483" t="s">
        <v>5223</v>
      </c>
      <c r="G1849" s="483" t="s">
        <v>4758</v>
      </c>
      <c r="H1849" s="483" t="s">
        <v>4946</v>
      </c>
      <c r="I1849" s="483" t="s">
        <v>1140</v>
      </c>
      <c r="J1849" s="483" t="s">
        <v>6005</v>
      </c>
      <c r="K1849" s="483" t="s">
        <v>6006</v>
      </c>
    </row>
    <row r="1850" spans="1:11" ht="15" x14ac:dyDescent="0.25">
      <c r="A1850" s="482">
        <v>12977</v>
      </c>
      <c r="B1850" s="483" t="s">
        <v>4309</v>
      </c>
      <c r="C1850" s="483" t="s">
        <v>2356</v>
      </c>
      <c r="D1850" s="483" t="s">
        <v>972</v>
      </c>
      <c r="E1850" s="483" t="s">
        <v>6174</v>
      </c>
      <c r="F1850" s="483" t="s">
        <v>5223</v>
      </c>
      <c r="G1850" s="483" t="s">
        <v>4758</v>
      </c>
      <c r="H1850" s="483" t="s">
        <v>4946</v>
      </c>
      <c r="I1850" s="483" t="s">
        <v>1140</v>
      </c>
      <c r="J1850" s="483" t="s">
        <v>6005</v>
      </c>
      <c r="K1850" s="483" t="s">
        <v>6006</v>
      </c>
    </row>
    <row r="1851" spans="1:11" ht="15" x14ac:dyDescent="0.25">
      <c r="A1851" s="482">
        <v>12979</v>
      </c>
      <c r="B1851" s="483" t="s">
        <v>4310</v>
      </c>
      <c r="C1851" s="483" t="s">
        <v>3215</v>
      </c>
      <c r="D1851" s="483" t="s">
        <v>2098</v>
      </c>
      <c r="E1851" s="483" t="s">
        <v>6175</v>
      </c>
      <c r="F1851" s="483" t="s">
        <v>5224</v>
      </c>
      <c r="G1851" s="483" t="s">
        <v>4759</v>
      </c>
      <c r="H1851" s="483" t="s">
        <v>4947</v>
      </c>
      <c r="I1851" s="483" t="s">
        <v>61</v>
      </c>
      <c r="J1851" s="483" t="s">
        <v>6014</v>
      </c>
      <c r="K1851" s="483" t="s">
        <v>6007</v>
      </c>
    </row>
    <row r="1852" spans="1:11" ht="15" x14ac:dyDescent="0.25">
      <c r="A1852" s="482">
        <v>12981</v>
      </c>
      <c r="B1852" s="483" t="s">
        <v>4311</v>
      </c>
      <c r="C1852" s="483" t="s">
        <v>564</v>
      </c>
      <c r="D1852" s="483" t="s">
        <v>4864</v>
      </c>
      <c r="E1852" s="483" t="s">
        <v>6178</v>
      </c>
      <c r="F1852" s="483" t="s">
        <v>5227</v>
      </c>
      <c r="G1852" s="483" t="s">
        <v>4761</v>
      </c>
      <c r="H1852" s="483" t="s">
        <v>4961</v>
      </c>
      <c r="I1852" s="483" t="s">
        <v>3434</v>
      </c>
      <c r="J1852" s="483" t="s">
        <v>6016</v>
      </c>
      <c r="K1852" s="483" t="s">
        <v>6011</v>
      </c>
    </row>
    <row r="1853" spans="1:11" ht="15" x14ac:dyDescent="0.25">
      <c r="A1853" s="482">
        <v>12982</v>
      </c>
      <c r="B1853" s="483" t="s">
        <v>3303</v>
      </c>
      <c r="C1853" s="483" t="s">
        <v>3304</v>
      </c>
      <c r="D1853" s="483" t="s">
        <v>69</v>
      </c>
      <c r="E1853" s="483" t="s">
        <v>6176</v>
      </c>
      <c r="F1853" s="483" t="s">
        <v>5225</v>
      </c>
      <c r="G1853" s="483" t="s">
        <v>4759</v>
      </c>
      <c r="H1853" s="483" t="s">
        <v>4947</v>
      </c>
      <c r="I1853" s="483" t="s">
        <v>3373</v>
      </c>
      <c r="J1853" s="483" t="s">
        <v>6008</v>
      </c>
      <c r="K1853" s="483" t="s">
        <v>6007</v>
      </c>
    </row>
    <row r="1854" spans="1:11" ht="15" x14ac:dyDescent="0.25">
      <c r="A1854" s="482">
        <v>12983</v>
      </c>
      <c r="B1854" s="483" t="s">
        <v>4312</v>
      </c>
      <c r="C1854" s="483" t="s">
        <v>2838</v>
      </c>
      <c r="D1854" s="483" t="s">
        <v>103</v>
      </c>
      <c r="E1854" s="483" t="s">
        <v>6175</v>
      </c>
      <c r="F1854" s="483" t="s">
        <v>5224</v>
      </c>
      <c r="G1854" s="483" t="s">
        <v>3376</v>
      </c>
      <c r="H1854" s="483" t="s">
        <v>4955</v>
      </c>
      <c r="I1854" s="483" t="s">
        <v>152</v>
      </c>
      <c r="J1854" s="483" t="s">
        <v>6014</v>
      </c>
      <c r="K1854" s="483" t="s">
        <v>6010</v>
      </c>
    </row>
    <row r="1855" spans="1:11" ht="15" x14ac:dyDescent="0.25">
      <c r="A1855" s="482">
        <v>12986</v>
      </c>
      <c r="B1855" s="483" t="s">
        <v>2316</v>
      </c>
      <c r="C1855" s="483" t="s">
        <v>415</v>
      </c>
      <c r="D1855" s="483" t="s">
        <v>103</v>
      </c>
      <c r="E1855" s="483" t="s">
        <v>6175</v>
      </c>
      <c r="F1855" s="483" t="s">
        <v>5224</v>
      </c>
      <c r="G1855" s="483" t="s">
        <v>4759</v>
      </c>
      <c r="H1855" s="483" t="s">
        <v>4947</v>
      </c>
      <c r="I1855" s="483" t="s">
        <v>405</v>
      </c>
      <c r="J1855" s="483" t="s">
        <v>6014</v>
      </c>
      <c r="K1855" s="483" t="s">
        <v>6007</v>
      </c>
    </row>
    <row r="1856" spans="1:11" ht="15" x14ac:dyDescent="0.25">
      <c r="A1856" s="482">
        <v>12989</v>
      </c>
      <c r="B1856" s="483" t="s">
        <v>3211</v>
      </c>
      <c r="C1856" s="483" t="s">
        <v>3212</v>
      </c>
      <c r="D1856" s="483" t="s">
        <v>69</v>
      </c>
      <c r="E1856" s="483" t="s">
        <v>6176</v>
      </c>
      <c r="F1856" s="483" t="s">
        <v>5225</v>
      </c>
      <c r="G1856" s="483" t="s">
        <v>4759</v>
      </c>
      <c r="H1856" s="483" t="s">
        <v>4947</v>
      </c>
      <c r="I1856" s="483" t="s">
        <v>3373</v>
      </c>
      <c r="J1856" s="483" t="s">
        <v>6008</v>
      </c>
      <c r="K1856" s="483" t="s">
        <v>6007</v>
      </c>
    </row>
    <row r="1857" spans="1:11" ht="15" x14ac:dyDescent="0.25">
      <c r="A1857" s="482">
        <v>12991</v>
      </c>
      <c r="B1857" s="483" t="s">
        <v>4313</v>
      </c>
      <c r="C1857" s="483" t="s">
        <v>4314</v>
      </c>
      <c r="D1857" s="483" t="s">
        <v>517</v>
      </c>
      <c r="E1857" s="483" t="s">
        <v>6174</v>
      </c>
      <c r="F1857" s="483" t="s">
        <v>5223</v>
      </c>
      <c r="G1857" s="483" t="s">
        <v>3376</v>
      </c>
      <c r="H1857" s="483" t="s">
        <v>4970</v>
      </c>
      <c r="I1857" s="483" t="s">
        <v>339</v>
      </c>
      <c r="J1857" s="483" t="s">
        <v>6005</v>
      </c>
      <c r="K1857" s="483" t="s">
        <v>6010</v>
      </c>
    </row>
    <row r="1858" spans="1:11" ht="15" x14ac:dyDescent="0.25">
      <c r="A1858" s="482">
        <v>12995</v>
      </c>
      <c r="B1858" s="483" t="s">
        <v>4315</v>
      </c>
      <c r="C1858" s="483" t="s">
        <v>924</v>
      </c>
      <c r="D1858" s="483" t="s">
        <v>103</v>
      </c>
      <c r="E1858" s="483" t="s">
        <v>6175</v>
      </c>
      <c r="F1858" s="483" t="s">
        <v>5224</v>
      </c>
      <c r="G1858" s="483" t="s">
        <v>4759</v>
      </c>
      <c r="H1858" s="483" t="s">
        <v>6135</v>
      </c>
      <c r="I1858" s="483" t="s">
        <v>6237</v>
      </c>
      <c r="J1858" s="483" t="s">
        <v>6014</v>
      </c>
      <c r="K1858" s="483" t="s">
        <v>6007</v>
      </c>
    </row>
    <row r="1859" spans="1:11" ht="15" x14ac:dyDescent="0.25">
      <c r="A1859" s="482">
        <v>12996</v>
      </c>
      <c r="B1859" s="483" t="s">
        <v>4645</v>
      </c>
      <c r="C1859" s="483" t="s">
        <v>2724</v>
      </c>
      <c r="D1859" s="483" t="s">
        <v>3907</v>
      </c>
      <c r="E1859" s="483" t="s">
        <v>6182</v>
      </c>
      <c r="F1859" s="483" t="s">
        <v>5231</v>
      </c>
      <c r="G1859" s="483" t="s">
        <v>4761</v>
      </c>
      <c r="H1859" s="483" t="s">
        <v>1689</v>
      </c>
      <c r="I1859" s="483" t="s">
        <v>4930</v>
      </c>
      <c r="J1859" s="483" t="s">
        <v>6016</v>
      </c>
      <c r="K1859" s="483" t="s">
        <v>6011</v>
      </c>
    </row>
    <row r="1860" spans="1:11" ht="15" x14ac:dyDescent="0.25">
      <c r="A1860" s="482">
        <v>13000</v>
      </c>
      <c r="B1860" s="483" t="s">
        <v>4316</v>
      </c>
      <c r="C1860" s="483" t="s">
        <v>2074</v>
      </c>
      <c r="D1860" s="483" t="s">
        <v>426</v>
      </c>
      <c r="E1860" s="483" t="s">
        <v>6176</v>
      </c>
      <c r="F1860" s="483" t="s">
        <v>5225</v>
      </c>
      <c r="G1860" s="483" t="s">
        <v>3376</v>
      </c>
      <c r="H1860" s="483" t="s">
        <v>4967</v>
      </c>
      <c r="I1860" s="483" t="s">
        <v>1764</v>
      </c>
      <c r="J1860" s="483" t="s">
        <v>6008</v>
      </c>
      <c r="K1860" s="483" t="s">
        <v>6010</v>
      </c>
    </row>
    <row r="1861" spans="1:11" ht="15" x14ac:dyDescent="0.25">
      <c r="A1861" s="482">
        <v>13001</v>
      </c>
      <c r="B1861" s="483" t="s">
        <v>4317</v>
      </c>
      <c r="C1861" s="483" t="s">
        <v>4318</v>
      </c>
      <c r="D1861" s="483" t="s">
        <v>5530</v>
      </c>
      <c r="E1861" s="483" t="s">
        <v>6182</v>
      </c>
      <c r="F1861" s="483" t="s">
        <v>5231</v>
      </c>
      <c r="G1861" s="483" t="s">
        <v>4761</v>
      </c>
      <c r="H1861" s="483" t="s">
        <v>1689</v>
      </c>
      <c r="I1861" s="483" t="s">
        <v>4801</v>
      </c>
      <c r="J1861" s="483" t="s">
        <v>6016</v>
      </c>
      <c r="K1861" s="483" t="s">
        <v>6011</v>
      </c>
    </row>
    <row r="1862" spans="1:11" ht="15" x14ac:dyDescent="0.25">
      <c r="A1862" s="482">
        <v>13003</v>
      </c>
      <c r="B1862" s="483" t="s">
        <v>4320</v>
      </c>
      <c r="C1862" s="483" t="s">
        <v>170</v>
      </c>
      <c r="D1862" s="483" t="s">
        <v>103</v>
      </c>
      <c r="E1862" s="483" t="s">
        <v>6175</v>
      </c>
      <c r="F1862" s="483" t="s">
        <v>5224</v>
      </c>
      <c r="G1862" s="483" t="s">
        <v>3376</v>
      </c>
      <c r="H1862" s="483" t="s">
        <v>4955</v>
      </c>
      <c r="I1862" s="483" t="s">
        <v>152</v>
      </c>
      <c r="J1862" s="483" t="s">
        <v>6014</v>
      </c>
      <c r="K1862" s="483" t="s">
        <v>6010</v>
      </c>
    </row>
    <row r="1863" spans="1:11" ht="15" x14ac:dyDescent="0.25">
      <c r="A1863" s="482">
        <v>13005</v>
      </c>
      <c r="B1863" s="483" t="s">
        <v>2124</v>
      </c>
      <c r="C1863" s="483" t="s">
        <v>204</v>
      </c>
      <c r="D1863" s="483" t="s">
        <v>103</v>
      </c>
      <c r="E1863" s="483" t="s">
        <v>6175</v>
      </c>
      <c r="F1863" s="483" t="s">
        <v>5224</v>
      </c>
      <c r="G1863" s="483" t="s">
        <v>3376</v>
      </c>
      <c r="H1863" s="483" t="s">
        <v>4946</v>
      </c>
      <c r="I1863" s="483" t="s">
        <v>3528</v>
      </c>
      <c r="J1863" s="483" t="s">
        <v>6014</v>
      </c>
      <c r="K1863" s="483" t="s">
        <v>6010</v>
      </c>
    </row>
    <row r="1864" spans="1:11" ht="15" x14ac:dyDescent="0.25">
      <c r="A1864" s="482">
        <v>13010</v>
      </c>
      <c r="B1864" s="483" t="s">
        <v>3292</v>
      </c>
      <c r="C1864" s="483" t="s">
        <v>3291</v>
      </c>
      <c r="D1864" s="483" t="s">
        <v>69</v>
      </c>
      <c r="E1864" s="483" t="s">
        <v>6176</v>
      </c>
      <c r="F1864" s="483" t="s">
        <v>5225</v>
      </c>
      <c r="G1864" s="483" t="s">
        <v>4759</v>
      </c>
      <c r="H1864" s="483" t="s">
        <v>4947</v>
      </c>
      <c r="I1864" s="483" t="s">
        <v>43</v>
      </c>
      <c r="J1864" s="483" t="s">
        <v>6008</v>
      </c>
      <c r="K1864" s="483" t="s">
        <v>6007</v>
      </c>
    </row>
    <row r="1865" spans="1:11" ht="15" x14ac:dyDescent="0.25">
      <c r="A1865" s="482">
        <v>13011</v>
      </c>
      <c r="B1865" s="483" t="s">
        <v>3260</v>
      </c>
      <c r="C1865" s="483" t="s">
        <v>1678</v>
      </c>
      <c r="D1865" s="483" t="s">
        <v>69</v>
      </c>
      <c r="E1865" s="483" t="s">
        <v>6176</v>
      </c>
      <c r="F1865" s="483" t="s">
        <v>5225</v>
      </c>
      <c r="G1865" s="483" t="s">
        <v>4759</v>
      </c>
      <c r="H1865" s="483" t="s">
        <v>4947</v>
      </c>
      <c r="I1865" s="483" t="s">
        <v>405</v>
      </c>
      <c r="J1865" s="483" t="s">
        <v>6008</v>
      </c>
      <c r="K1865" s="483" t="s">
        <v>6007</v>
      </c>
    </row>
    <row r="1866" spans="1:11" ht="15" x14ac:dyDescent="0.25">
      <c r="A1866" s="482">
        <v>13012</v>
      </c>
      <c r="B1866" s="483" t="s">
        <v>3258</v>
      </c>
      <c r="C1866" s="483" t="s">
        <v>855</v>
      </c>
      <c r="D1866" s="483" t="s">
        <v>69</v>
      </c>
      <c r="E1866" s="483" t="s">
        <v>6176</v>
      </c>
      <c r="F1866" s="483" t="s">
        <v>5225</v>
      </c>
      <c r="G1866" s="483" t="s">
        <v>4759</v>
      </c>
      <c r="H1866" s="483" t="s">
        <v>4947</v>
      </c>
      <c r="I1866" s="483" t="s">
        <v>405</v>
      </c>
      <c r="J1866" s="483" t="s">
        <v>6008</v>
      </c>
      <c r="K1866" s="483" t="s">
        <v>6007</v>
      </c>
    </row>
    <row r="1867" spans="1:11" ht="15" x14ac:dyDescent="0.25">
      <c r="A1867" s="482">
        <v>13014</v>
      </c>
      <c r="B1867" s="483" t="s">
        <v>4321</v>
      </c>
      <c r="C1867" s="483" t="s">
        <v>1386</v>
      </c>
      <c r="D1867" s="483" t="s">
        <v>4853</v>
      </c>
      <c r="E1867" s="483" t="s">
        <v>6178</v>
      </c>
      <c r="F1867" s="483" t="s">
        <v>5227</v>
      </c>
      <c r="G1867" s="483" t="s">
        <v>4761</v>
      </c>
      <c r="H1867" s="483" t="s">
        <v>4961</v>
      </c>
      <c r="I1867" s="483" t="s">
        <v>3402</v>
      </c>
      <c r="J1867" s="483" t="s">
        <v>6016</v>
      </c>
      <c r="K1867" s="483" t="s">
        <v>6011</v>
      </c>
    </row>
    <row r="1868" spans="1:11" ht="15" x14ac:dyDescent="0.25">
      <c r="A1868" s="482">
        <v>13015</v>
      </c>
      <c r="B1868" s="483" t="s">
        <v>4322</v>
      </c>
      <c r="C1868" s="483" t="s">
        <v>855</v>
      </c>
      <c r="D1868" s="483" t="s">
        <v>5530</v>
      </c>
      <c r="E1868" s="483" t="s">
        <v>6182</v>
      </c>
      <c r="F1868" s="483" t="s">
        <v>5231</v>
      </c>
      <c r="G1868" s="483" t="s">
        <v>4761</v>
      </c>
      <c r="H1868" s="483" t="s">
        <v>1689</v>
      </c>
      <c r="I1868" s="483" t="s">
        <v>5652</v>
      </c>
      <c r="J1868" s="483" t="s">
        <v>6016</v>
      </c>
      <c r="K1868" s="483" t="s">
        <v>6011</v>
      </c>
    </row>
    <row r="1869" spans="1:11" ht="15" x14ac:dyDescent="0.25">
      <c r="A1869" s="482">
        <v>13018</v>
      </c>
      <c r="B1869" s="483" t="s">
        <v>3252</v>
      </c>
      <c r="C1869" s="483" t="s">
        <v>5947</v>
      </c>
      <c r="D1869" s="483" t="s">
        <v>54</v>
      </c>
      <c r="E1869" s="483" t="s">
        <v>6176</v>
      </c>
      <c r="F1869" s="483" t="s">
        <v>5225</v>
      </c>
      <c r="G1869" s="483" t="s">
        <v>5265</v>
      </c>
      <c r="H1869" s="483" t="s">
        <v>4956</v>
      </c>
      <c r="I1869" s="483" t="s">
        <v>55</v>
      </c>
      <c r="J1869" s="483" t="s">
        <v>6008</v>
      </c>
      <c r="K1869" s="483" t="s">
        <v>6017</v>
      </c>
    </row>
    <row r="1870" spans="1:11" ht="15" x14ac:dyDescent="0.25">
      <c r="A1870" s="482">
        <v>13023</v>
      </c>
      <c r="B1870" s="483" t="s">
        <v>5587</v>
      </c>
      <c r="C1870" s="483" t="s">
        <v>221</v>
      </c>
      <c r="D1870" s="483" t="s">
        <v>103</v>
      </c>
      <c r="E1870" s="483" t="s">
        <v>6175</v>
      </c>
      <c r="F1870" s="483" t="s">
        <v>5224</v>
      </c>
      <c r="G1870" s="483" t="s">
        <v>3376</v>
      </c>
      <c r="H1870" s="483" t="s">
        <v>4946</v>
      </c>
      <c r="I1870" s="483" t="s">
        <v>3528</v>
      </c>
      <c r="J1870" s="483" t="s">
        <v>6014</v>
      </c>
      <c r="K1870" s="483" t="s">
        <v>6010</v>
      </c>
    </row>
    <row r="1871" spans="1:11" ht="15" x14ac:dyDescent="0.25">
      <c r="A1871" s="482">
        <v>13024</v>
      </c>
      <c r="B1871" s="483" t="s">
        <v>1698</v>
      </c>
      <c r="C1871" s="483" t="s">
        <v>221</v>
      </c>
      <c r="D1871" s="483" t="s">
        <v>103</v>
      </c>
      <c r="E1871" s="483" t="s">
        <v>6175</v>
      </c>
      <c r="F1871" s="483" t="s">
        <v>5224</v>
      </c>
      <c r="G1871" s="483" t="s">
        <v>4759</v>
      </c>
      <c r="H1871" s="483" t="s">
        <v>65</v>
      </c>
      <c r="I1871" s="483" t="s">
        <v>65</v>
      </c>
      <c r="J1871" s="483" t="s">
        <v>6014</v>
      </c>
      <c r="K1871" s="483" t="s">
        <v>6007</v>
      </c>
    </row>
    <row r="1872" spans="1:11" ht="15" x14ac:dyDescent="0.25">
      <c r="A1872" s="482">
        <v>13025</v>
      </c>
      <c r="B1872" s="483" t="s">
        <v>2646</v>
      </c>
      <c r="C1872" s="483" t="s">
        <v>4323</v>
      </c>
      <c r="D1872" s="483" t="s">
        <v>972</v>
      </c>
      <c r="E1872" s="483" t="s">
        <v>6174</v>
      </c>
      <c r="F1872" s="483" t="s">
        <v>5223</v>
      </c>
      <c r="G1872" s="483" t="s">
        <v>4759</v>
      </c>
      <c r="H1872" s="483" t="s">
        <v>4947</v>
      </c>
      <c r="I1872" s="483" t="s">
        <v>43</v>
      </c>
      <c r="J1872" s="483" t="s">
        <v>6005</v>
      </c>
      <c r="K1872" s="483" t="s">
        <v>6007</v>
      </c>
    </row>
    <row r="1873" spans="1:11" ht="15" x14ac:dyDescent="0.25">
      <c r="A1873" s="482">
        <v>13026</v>
      </c>
      <c r="B1873" s="483" t="s">
        <v>1599</v>
      </c>
      <c r="C1873" s="483" t="s">
        <v>898</v>
      </c>
      <c r="D1873" s="483" t="s">
        <v>69</v>
      </c>
      <c r="E1873" s="483" t="s">
        <v>6176</v>
      </c>
      <c r="F1873" s="483" t="s">
        <v>5225</v>
      </c>
      <c r="G1873" s="483" t="s">
        <v>4759</v>
      </c>
      <c r="H1873" s="483" t="s">
        <v>4947</v>
      </c>
      <c r="I1873" s="483" t="s">
        <v>836</v>
      </c>
      <c r="J1873" s="483" t="s">
        <v>6008</v>
      </c>
      <c r="K1873" s="483" t="s">
        <v>6007</v>
      </c>
    </row>
    <row r="1874" spans="1:11" ht="15" x14ac:dyDescent="0.25">
      <c r="A1874" s="482">
        <v>13027</v>
      </c>
      <c r="B1874" s="483" t="s">
        <v>5948</v>
      </c>
      <c r="C1874" s="483" t="s">
        <v>4324</v>
      </c>
      <c r="D1874" s="483" t="s">
        <v>64</v>
      </c>
      <c r="E1874" s="483" t="s">
        <v>6174</v>
      </c>
      <c r="F1874" s="483" t="s">
        <v>5223</v>
      </c>
      <c r="G1874" s="483" t="s">
        <v>3376</v>
      </c>
      <c r="H1874" s="483" t="s">
        <v>4949</v>
      </c>
      <c r="I1874" s="483" t="s">
        <v>3418</v>
      </c>
      <c r="J1874" s="483" t="s">
        <v>6005</v>
      </c>
      <c r="K1874" s="483" t="s">
        <v>6010</v>
      </c>
    </row>
    <row r="1875" spans="1:11" ht="15" x14ac:dyDescent="0.25">
      <c r="A1875" s="482">
        <v>13030</v>
      </c>
      <c r="B1875" s="483" t="s">
        <v>4325</v>
      </c>
      <c r="C1875" s="483" t="s">
        <v>2385</v>
      </c>
      <c r="D1875" s="483" t="s">
        <v>103</v>
      </c>
      <c r="E1875" s="483" t="s">
        <v>6175</v>
      </c>
      <c r="F1875" s="483" t="s">
        <v>5224</v>
      </c>
      <c r="G1875" s="483" t="s">
        <v>3376</v>
      </c>
      <c r="H1875" s="483" t="s">
        <v>4962</v>
      </c>
      <c r="I1875" s="483" t="s">
        <v>258</v>
      </c>
      <c r="J1875" s="483" t="s">
        <v>6014</v>
      </c>
      <c r="K1875" s="483" t="s">
        <v>6010</v>
      </c>
    </row>
    <row r="1876" spans="1:11" ht="15" x14ac:dyDescent="0.25">
      <c r="A1876" s="482">
        <v>13031</v>
      </c>
      <c r="B1876" s="483" t="s">
        <v>4326</v>
      </c>
      <c r="C1876" s="483" t="s">
        <v>4327</v>
      </c>
      <c r="D1876" s="483" t="s">
        <v>1681</v>
      </c>
      <c r="E1876" s="483" t="s">
        <v>6177</v>
      </c>
      <c r="F1876" s="483" t="s">
        <v>5226</v>
      </c>
      <c r="G1876" s="483" t="s">
        <v>5264</v>
      </c>
      <c r="H1876" s="483" t="s">
        <v>4958</v>
      </c>
      <c r="I1876" s="483" t="s">
        <v>1682</v>
      </c>
      <c r="J1876" s="483" t="s">
        <v>6009</v>
      </c>
      <c r="K1876" s="483" t="s">
        <v>6018</v>
      </c>
    </row>
    <row r="1877" spans="1:11" ht="15" x14ac:dyDescent="0.25">
      <c r="A1877" s="482">
        <v>13033</v>
      </c>
      <c r="B1877" s="483" t="s">
        <v>4328</v>
      </c>
      <c r="C1877" s="483" t="s">
        <v>4329</v>
      </c>
      <c r="D1877" s="483" t="s">
        <v>570</v>
      </c>
      <c r="E1877" s="483" t="s">
        <v>6177</v>
      </c>
      <c r="F1877" s="483" t="s">
        <v>5226</v>
      </c>
      <c r="G1877" s="483" t="s">
        <v>3376</v>
      </c>
      <c r="H1877" s="483" t="s">
        <v>4950</v>
      </c>
      <c r="I1877" s="483" t="s">
        <v>6256</v>
      </c>
      <c r="J1877" s="483" t="s">
        <v>6009</v>
      </c>
      <c r="K1877" s="483" t="s">
        <v>6010</v>
      </c>
    </row>
    <row r="1878" spans="1:11" ht="15" x14ac:dyDescent="0.25">
      <c r="A1878" s="482">
        <v>13035</v>
      </c>
      <c r="B1878" s="483" t="s">
        <v>4646</v>
      </c>
      <c r="C1878" s="483" t="s">
        <v>4647</v>
      </c>
      <c r="D1878" s="483" t="s">
        <v>4871</v>
      </c>
      <c r="E1878" s="483" t="s">
        <v>6182</v>
      </c>
      <c r="F1878" s="483" t="s">
        <v>5231</v>
      </c>
      <c r="G1878" s="483" t="s">
        <v>4761</v>
      </c>
      <c r="H1878" s="483" t="s">
        <v>4961</v>
      </c>
      <c r="I1878" s="483" t="s">
        <v>3402</v>
      </c>
      <c r="J1878" s="483" t="s">
        <v>6016</v>
      </c>
      <c r="K1878" s="483" t="s">
        <v>6011</v>
      </c>
    </row>
    <row r="1879" spans="1:11" ht="15" x14ac:dyDescent="0.25">
      <c r="A1879" s="482">
        <v>13040</v>
      </c>
      <c r="B1879" s="483" t="s">
        <v>1868</v>
      </c>
      <c r="C1879" s="483" t="s">
        <v>2696</v>
      </c>
      <c r="D1879" s="483" t="s">
        <v>4850</v>
      </c>
      <c r="E1879" s="483" t="s">
        <v>6182</v>
      </c>
      <c r="F1879" s="483" t="s">
        <v>5231</v>
      </c>
      <c r="G1879" s="483" t="s">
        <v>4761</v>
      </c>
      <c r="H1879" s="483" t="s">
        <v>1689</v>
      </c>
      <c r="I1879" s="483" t="s">
        <v>5367</v>
      </c>
      <c r="J1879" s="483" t="s">
        <v>6016</v>
      </c>
      <c r="K1879" s="483" t="s">
        <v>6011</v>
      </c>
    </row>
    <row r="1880" spans="1:11" ht="15" x14ac:dyDescent="0.25">
      <c r="A1880" s="482">
        <v>13042</v>
      </c>
      <c r="B1880" s="483" t="s">
        <v>4330</v>
      </c>
      <c r="C1880" s="483" t="s">
        <v>4331</v>
      </c>
      <c r="D1880" s="483" t="s">
        <v>1847</v>
      </c>
      <c r="E1880" s="483" t="s">
        <v>6178</v>
      </c>
      <c r="F1880" s="483" t="s">
        <v>5227</v>
      </c>
      <c r="G1880" s="483" t="s">
        <v>4761</v>
      </c>
      <c r="H1880" s="483" t="s">
        <v>4961</v>
      </c>
      <c r="I1880" s="483" t="s">
        <v>5375</v>
      </c>
      <c r="J1880" s="483" t="s">
        <v>6016</v>
      </c>
      <c r="K1880" s="483" t="s">
        <v>6011</v>
      </c>
    </row>
    <row r="1881" spans="1:11" ht="15" x14ac:dyDescent="0.25">
      <c r="A1881" s="482">
        <v>13044</v>
      </c>
      <c r="B1881" s="483" t="s">
        <v>4332</v>
      </c>
      <c r="C1881" s="483" t="s">
        <v>4333</v>
      </c>
      <c r="D1881" s="483" t="s">
        <v>3907</v>
      </c>
      <c r="E1881" s="483" t="s">
        <v>6182</v>
      </c>
      <c r="F1881" s="483" t="s">
        <v>5231</v>
      </c>
      <c r="G1881" s="483" t="s">
        <v>4761</v>
      </c>
      <c r="H1881" s="483" t="s">
        <v>1689</v>
      </c>
      <c r="I1881" s="483" t="s">
        <v>6050</v>
      </c>
      <c r="J1881" s="483" t="s">
        <v>6016</v>
      </c>
      <c r="K1881" s="483" t="s">
        <v>6011</v>
      </c>
    </row>
    <row r="1882" spans="1:11" ht="15" x14ac:dyDescent="0.25">
      <c r="A1882" s="482">
        <v>13045</v>
      </c>
      <c r="B1882" s="483" t="s">
        <v>4334</v>
      </c>
      <c r="C1882" s="483" t="s">
        <v>276</v>
      </c>
      <c r="D1882" s="483" t="s">
        <v>2416</v>
      </c>
      <c r="E1882" s="483" t="s">
        <v>6174</v>
      </c>
      <c r="F1882" s="483" t="s">
        <v>5223</v>
      </c>
      <c r="G1882" s="483" t="s">
        <v>4798</v>
      </c>
      <c r="H1882" s="483" t="s">
        <v>4946</v>
      </c>
      <c r="I1882" s="483" t="s">
        <v>4900</v>
      </c>
      <c r="J1882" s="483" t="s">
        <v>6005</v>
      </c>
      <c r="K1882" s="483" t="s">
        <v>4798</v>
      </c>
    </row>
    <row r="1883" spans="1:11" ht="15" x14ac:dyDescent="0.25">
      <c r="A1883" s="482">
        <v>13046</v>
      </c>
      <c r="B1883" s="483" t="s">
        <v>294</v>
      </c>
      <c r="C1883" s="483" t="s">
        <v>485</v>
      </c>
      <c r="D1883" s="483" t="s">
        <v>4931</v>
      </c>
      <c r="E1883" s="483" t="s">
        <v>6180</v>
      </c>
      <c r="F1883" s="483" t="s">
        <v>5229</v>
      </c>
      <c r="G1883" s="483" t="s">
        <v>4768</v>
      </c>
      <c r="H1883" s="483" t="s">
        <v>4946</v>
      </c>
      <c r="I1883" s="483" t="s">
        <v>3678</v>
      </c>
      <c r="J1883" s="483" t="s">
        <v>6016</v>
      </c>
      <c r="K1883" s="483" t="s">
        <v>416</v>
      </c>
    </row>
    <row r="1884" spans="1:11" ht="15" x14ac:dyDescent="0.25">
      <c r="A1884" s="482">
        <v>13047</v>
      </c>
      <c r="B1884" s="483" t="s">
        <v>4335</v>
      </c>
      <c r="C1884" s="483" t="s">
        <v>4336</v>
      </c>
      <c r="D1884" s="483" t="s">
        <v>64</v>
      </c>
      <c r="E1884" s="483" t="s">
        <v>6174</v>
      </c>
      <c r="F1884" s="483" t="s">
        <v>5223</v>
      </c>
      <c r="G1884" s="483" t="s">
        <v>4766</v>
      </c>
      <c r="H1884" s="483" t="s">
        <v>4959</v>
      </c>
      <c r="I1884" s="483" t="s">
        <v>203</v>
      </c>
      <c r="J1884" s="483" t="s">
        <v>6005</v>
      </c>
      <c r="K1884" s="483" t="s">
        <v>4766</v>
      </c>
    </row>
    <row r="1885" spans="1:11" ht="15" x14ac:dyDescent="0.25">
      <c r="A1885" s="482">
        <v>13051</v>
      </c>
      <c r="B1885" s="483" t="s">
        <v>1580</v>
      </c>
      <c r="C1885" s="483" t="s">
        <v>435</v>
      </c>
      <c r="D1885" s="483" t="s">
        <v>4932</v>
      </c>
      <c r="E1885" s="483" t="s">
        <v>6178</v>
      </c>
      <c r="F1885" s="483" t="s">
        <v>5227</v>
      </c>
      <c r="G1885" s="483" t="s">
        <v>4761</v>
      </c>
      <c r="H1885" s="483" t="s">
        <v>1689</v>
      </c>
      <c r="I1885" s="483" t="s">
        <v>3410</v>
      </c>
      <c r="J1885" s="483" t="s">
        <v>6016</v>
      </c>
      <c r="K1885" s="483" t="s">
        <v>6011</v>
      </c>
    </row>
    <row r="1886" spans="1:11" ht="15" x14ac:dyDescent="0.25">
      <c r="A1886" s="482">
        <v>13052</v>
      </c>
      <c r="B1886" s="483" t="s">
        <v>4339</v>
      </c>
      <c r="C1886" s="483" t="s">
        <v>1525</v>
      </c>
      <c r="D1886" s="483" t="s">
        <v>972</v>
      </c>
      <c r="E1886" s="483" t="s">
        <v>6174</v>
      </c>
      <c r="F1886" s="483" t="s">
        <v>5223</v>
      </c>
      <c r="G1886" s="483" t="s">
        <v>4759</v>
      </c>
      <c r="H1886" s="483" t="s">
        <v>4947</v>
      </c>
      <c r="I1886" s="483" t="s">
        <v>61</v>
      </c>
      <c r="J1886" s="483" t="s">
        <v>6005</v>
      </c>
      <c r="K1886" s="483" t="s">
        <v>6007</v>
      </c>
    </row>
    <row r="1887" spans="1:11" ht="15" x14ac:dyDescent="0.25">
      <c r="A1887" s="482">
        <v>13053</v>
      </c>
      <c r="B1887" s="483" t="s">
        <v>3288</v>
      </c>
      <c r="C1887" s="483" t="s">
        <v>5949</v>
      </c>
      <c r="D1887" s="483" t="s">
        <v>69</v>
      </c>
      <c r="E1887" s="483" t="s">
        <v>6176</v>
      </c>
      <c r="F1887" s="483" t="s">
        <v>5225</v>
      </c>
      <c r="G1887" s="483" t="s">
        <v>4759</v>
      </c>
      <c r="H1887" s="483" t="s">
        <v>4947</v>
      </c>
      <c r="I1887" s="483" t="s">
        <v>405</v>
      </c>
      <c r="J1887" s="483" t="s">
        <v>6008</v>
      </c>
      <c r="K1887" s="483" t="s">
        <v>6007</v>
      </c>
    </row>
    <row r="1888" spans="1:11" ht="15" x14ac:dyDescent="0.25">
      <c r="A1888" s="482">
        <v>13054</v>
      </c>
      <c r="B1888" s="483" t="s">
        <v>4648</v>
      </c>
      <c r="C1888" s="483" t="s">
        <v>3734</v>
      </c>
      <c r="D1888" s="483" t="s">
        <v>479</v>
      </c>
      <c r="E1888" s="483" t="s">
        <v>6182</v>
      </c>
      <c r="F1888" s="483" t="s">
        <v>5231</v>
      </c>
      <c r="G1888" s="483" t="s">
        <v>4761</v>
      </c>
      <c r="H1888" s="483" t="s">
        <v>1689</v>
      </c>
      <c r="I1888" s="483" t="s">
        <v>4933</v>
      </c>
      <c r="J1888" s="483" t="s">
        <v>6016</v>
      </c>
      <c r="K1888" s="483" t="s">
        <v>6011</v>
      </c>
    </row>
    <row r="1889" spans="1:11" ht="15" x14ac:dyDescent="0.25">
      <c r="A1889" s="482">
        <v>13056</v>
      </c>
      <c r="B1889" s="483" t="s">
        <v>4340</v>
      </c>
      <c r="C1889" s="483" t="s">
        <v>4341</v>
      </c>
      <c r="D1889" s="483" t="s">
        <v>103</v>
      </c>
      <c r="E1889" s="483" t="s">
        <v>6175</v>
      </c>
      <c r="F1889" s="483" t="s">
        <v>5224</v>
      </c>
      <c r="G1889" s="483" t="s">
        <v>4759</v>
      </c>
      <c r="H1889" s="483" t="s">
        <v>4947</v>
      </c>
      <c r="I1889" s="483" t="s">
        <v>3403</v>
      </c>
      <c r="J1889" s="483" t="s">
        <v>6014</v>
      </c>
      <c r="K1889" s="483" t="s">
        <v>6007</v>
      </c>
    </row>
    <row r="1890" spans="1:11" ht="15" x14ac:dyDescent="0.25">
      <c r="A1890" s="482">
        <v>13064</v>
      </c>
      <c r="B1890" s="483" t="s">
        <v>1399</v>
      </c>
      <c r="C1890" s="483" t="s">
        <v>810</v>
      </c>
      <c r="D1890" s="483" t="s">
        <v>2098</v>
      </c>
      <c r="E1890" s="483" t="s">
        <v>6175</v>
      </c>
      <c r="F1890" s="483" t="s">
        <v>5224</v>
      </c>
      <c r="G1890" s="483" t="s">
        <v>4759</v>
      </c>
      <c r="H1890" s="483" t="s">
        <v>4947</v>
      </c>
      <c r="I1890" s="483" t="s">
        <v>3403</v>
      </c>
      <c r="J1890" s="483" t="s">
        <v>6014</v>
      </c>
      <c r="K1890" s="483" t="s">
        <v>6007</v>
      </c>
    </row>
    <row r="1891" spans="1:11" ht="15" x14ac:dyDescent="0.25">
      <c r="A1891" s="482">
        <v>13070</v>
      </c>
      <c r="B1891" s="483" t="s">
        <v>3350</v>
      </c>
      <c r="C1891" s="483" t="s">
        <v>3351</v>
      </c>
      <c r="D1891" s="483" t="s">
        <v>1174</v>
      </c>
      <c r="E1891" s="483" t="s">
        <v>6177</v>
      </c>
      <c r="F1891" s="483" t="s">
        <v>5226</v>
      </c>
      <c r="G1891" s="483" t="s">
        <v>3376</v>
      </c>
      <c r="H1891" s="483" t="s">
        <v>4948</v>
      </c>
      <c r="I1891" s="483" t="s">
        <v>933</v>
      </c>
      <c r="J1891" s="483" t="s">
        <v>6009</v>
      </c>
      <c r="K1891" s="483" t="s">
        <v>6010</v>
      </c>
    </row>
    <row r="1892" spans="1:11" ht="15" x14ac:dyDescent="0.25">
      <c r="A1892" s="482">
        <v>13074</v>
      </c>
      <c r="B1892" s="483" t="s">
        <v>3254</v>
      </c>
      <c r="C1892" s="483" t="s">
        <v>3255</v>
      </c>
      <c r="D1892" s="483" t="s">
        <v>54</v>
      </c>
      <c r="E1892" s="483" t="s">
        <v>6176</v>
      </c>
      <c r="F1892" s="483" t="s">
        <v>5225</v>
      </c>
      <c r="G1892" s="483" t="s">
        <v>5265</v>
      </c>
      <c r="H1892" s="483" t="s">
        <v>4956</v>
      </c>
      <c r="I1892" s="483" t="s">
        <v>55</v>
      </c>
      <c r="J1892" s="483" t="s">
        <v>6008</v>
      </c>
      <c r="K1892" s="483" t="s">
        <v>6017</v>
      </c>
    </row>
    <row r="1893" spans="1:11" ht="15" x14ac:dyDescent="0.25">
      <c r="A1893" s="482">
        <v>13076</v>
      </c>
      <c r="B1893" s="483" t="s">
        <v>4342</v>
      </c>
      <c r="C1893" s="483" t="s">
        <v>602</v>
      </c>
      <c r="D1893" s="483" t="s">
        <v>972</v>
      </c>
      <c r="E1893" s="483" t="s">
        <v>6174</v>
      </c>
      <c r="F1893" s="483" t="s">
        <v>5223</v>
      </c>
      <c r="G1893" s="483" t="s">
        <v>4758</v>
      </c>
      <c r="H1893" s="483" t="s">
        <v>4946</v>
      </c>
      <c r="I1893" s="483" t="s">
        <v>1140</v>
      </c>
      <c r="J1893" s="483" t="s">
        <v>6005</v>
      </c>
      <c r="K1893" s="483" t="s">
        <v>6006</v>
      </c>
    </row>
    <row r="1894" spans="1:11" ht="15" x14ac:dyDescent="0.25">
      <c r="A1894" s="482">
        <v>13077</v>
      </c>
      <c r="B1894" s="483" t="s">
        <v>4343</v>
      </c>
      <c r="C1894" s="483" t="s">
        <v>4344</v>
      </c>
      <c r="D1894" s="483" t="s">
        <v>4871</v>
      </c>
      <c r="E1894" s="483" t="s">
        <v>6182</v>
      </c>
      <c r="F1894" s="483" t="s">
        <v>5231</v>
      </c>
      <c r="G1894" s="483" t="s">
        <v>4761</v>
      </c>
      <c r="H1894" s="483" t="s">
        <v>1689</v>
      </c>
      <c r="I1894" s="483" t="s">
        <v>5112</v>
      </c>
      <c r="J1894" s="483" t="s">
        <v>6016</v>
      </c>
      <c r="K1894" s="483" t="s">
        <v>6011</v>
      </c>
    </row>
    <row r="1895" spans="1:11" ht="15" x14ac:dyDescent="0.25">
      <c r="A1895" s="482">
        <v>13080</v>
      </c>
      <c r="B1895" s="483" t="s">
        <v>4345</v>
      </c>
      <c r="C1895" s="483" t="s">
        <v>4346</v>
      </c>
      <c r="D1895" s="483" t="s">
        <v>426</v>
      </c>
      <c r="E1895" s="483" t="s">
        <v>6176</v>
      </c>
      <c r="F1895" s="483" t="s">
        <v>5225</v>
      </c>
      <c r="G1895" s="483" t="s">
        <v>3376</v>
      </c>
      <c r="H1895" s="483" t="s">
        <v>4967</v>
      </c>
      <c r="I1895" s="483" t="s">
        <v>1764</v>
      </c>
      <c r="J1895" s="483" t="s">
        <v>6008</v>
      </c>
      <c r="K1895" s="483" t="s">
        <v>6010</v>
      </c>
    </row>
    <row r="1896" spans="1:11" ht="15" x14ac:dyDescent="0.25">
      <c r="A1896" s="482">
        <v>13081</v>
      </c>
      <c r="B1896" s="483" t="s">
        <v>3277</v>
      </c>
      <c r="C1896" s="483" t="s">
        <v>3278</v>
      </c>
      <c r="D1896" s="483" t="s">
        <v>69</v>
      </c>
      <c r="E1896" s="483" t="s">
        <v>6176</v>
      </c>
      <c r="F1896" s="483" t="s">
        <v>5225</v>
      </c>
      <c r="G1896" s="483" t="s">
        <v>4759</v>
      </c>
      <c r="H1896" s="483" t="s">
        <v>4947</v>
      </c>
      <c r="I1896" s="483" t="s">
        <v>3373</v>
      </c>
      <c r="J1896" s="483" t="s">
        <v>6008</v>
      </c>
      <c r="K1896" s="483" t="s">
        <v>6007</v>
      </c>
    </row>
    <row r="1897" spans="1:11" ht="15" x14ac:dyDescent="0.25">
      <c r="A1897" s="482">
        <v>13084</v>
      </c>
      <c r="B1897" s="483" t="s">
        <v>4347</v>
      </c>
      <c r="C1897" s="483" t="s">
        <v>277</v>
      </c>
      <c r="D1897" s="483" t="s">
        <v>103</v>
      </c>
      <c r="E1897" s="483" t="s">
        <v>6175</v>
      </c>
      <c r="F1897" s="483" t="s">
        <v>5224</v>
      </c>
      <c r="G1897" s="483" t="s">
        <v>4759</v>
      </c>
      <c r="H1897" s="483" t="s">
        <v>4947</v>
      </c>
      <c r="I1897" s="483" t="s">
        <v>836</v>
      </c>
      <c r="J1897" s="483" t="s">
        <v>6014</v>
      </c>
      <c r="K1897" s="483" t="s">
        <v>6007</v>
      </c>
    </row>
    <row r="1898" spans="1:11" ht="15" x14ac:dyDescent="0.25">
      <c r="A1898" s="482">
        <v>13085</v>
      </c>
      <c r="B1898" s="483" t="s">
        <v>1015</v>
      </c>
      <c r="C1898" s="483" t="s">
        <v>5950</v>
      </c>
      <c r="D1898" s="483" t="s">
        <v>972</v>
      </c>
      <c r="E1898" s="483" t="s">
        <v>6174</v>
      </c>
      <c r="F1898" s="483" t="s">
        <v>5223</v>
      </c>
      <c r="G1898" s="483" t="s">
        <v>4758</v>
      </c>
      <c r="H1898" s="483" t="s">
        <v>4946</v>
      </c>
      <c r="I1898" s="483" t="s">
        <v>1140</v>
      </c>
      <c r="J1898" s="483" t="s">
        <v>6005</v>
      </c>
      <c r="K1898" s="483" t="s">
        <v>6006</v>
      </c>
    </row>
    <row r="1899" spans="1:11" ht="15" x14ac:dyDescent="0.25">
      <c r="A1899" s="482">
        <v>13089</v>
      </c>
      <c r="B1899" s="483" t="s">
        <v>4349</v>
      </c>
      <c r="C1899" s="483" t="s">
        <v>564</v>
      </c>
      <c r="D1899" s="483" t="s">
        <v>2463</v>
      </c>
      <c r="E1899" s="483" t="s">
        <v>6176</v>
      </c>
      <c r="F1899" s="483" t="s">
        <v>5225</v>
      </c>
      <c r="G1899" s="483" t="s">
        <v>3376</v>
      </c>
      <c r="H1899" s="483" t="s">
        <v>4948</v>
      </c>
      <c r="I1899" s="483" t="s">
        <v>933</v>
      </c>
      <c r="J1899" s="483" t="s">
        <v>6008</v>
      </c>
      <c r="K1899" s="483" t="s">
        <v>6010</v>
      </c>
    </row>
    <row r="1900" spans="1:11" ht="15" x14ac:dyDescent="0.25">
      <c r="A1900" s="482">
        <v>13092</v>
      </c>
      <c r="B1900" s="483" t="s">
        <v>5951</v>
      </c>
      <c r="C1900" s="483" t="s">
        <v>5952</v>
      </c>
      <c r="D1900" s="483" t="s">
        <v>234</v>
      </c>
      <c r="E1900" s="483" t="s">
        <v>6179</v>
      </c>
      <c r="F1900" s="483" t="s">
        <v>5228</v>
      </c>
      <c r="G1900" s="483" t="s">
        <v>3376</v>
      </c>
      <c r="H1900" s="483" t="s">
        <v>4950</v>
      </c>
      <c r="I1900" s="483" t="s">
        <v>183</v>
      </c>
      <c r="J1900" s="483" t="s">
        <v>6016</v>
      </c>
      <c r="K1900" s="483" t="s">
        <v>6010</v>
      </c>
    </row>
    <row r="1901" spans="1:11" ht="15" x14ac:dyDescent="0.25">
      <c r="A1901" s="482">
        <v>13093</v>
      </c>
      <c r="B1901" s="483" t="s">
        <v>4350</v>
      </c>
      <c r="C1901" s="483" t="s">
        <v>5953</v>
      </c>
      <c r="D1901" s="483" t="s">
        <v>972</v>
      </c>
      <c r="E1901" s="483" t="s">
        <v>6174</v>
      </c>
      <c r="F1901" s="483" t="s">
        <v>5223</v>
      </c>
      <c r="G1901" s="483" t="s">
        <v>4758</v>
      </c>
      <c r="H1901" s="483" t="s">
        <v>4946</v>
      </c>
      <c r="I1901" s="483" t="s">
        <v>1140</v>
      </c>
      <c r="J1901" s="483" t="s">
        <v>6005</v>
      </c>
      <c r="K1901" s="483" t="s">
        <v>6006</v>
      </c>
    </row>
    <row r="1902" spans="1:11" ht="15" x14ac:dyDescent="0.25">
      <c r="A1902" s="482">
        <v>13096</v>
      </c>
      <c r="B1902" s="483" t="s">
        <v>4351</v>
      </c>
      <c r="C1902" s="483" t="s">
        <v>2516</v>
      </c>
      <c r="D1902" s="483" t="s">
        <v>1821</v>
      </c>
      <c r="E1902" s="483" t="s">
        <v>6177</v>
      </c>
      <c r="F1902" s="483" t="s">
        <v>5226</v>
      </c>
      <c r="G1902" s="483" t="s">
        <v>4765</v>
      </c>
      <c r="H1902" s="483" t="s">
        <v>913</v>
      </c>
      <c r="I1902" s="483" t="s">
        <v>553</v>
      </c>
      <c r="J1902" s="483" t="s">
        <v>6009</v>
      </c>
      <c r="K1902" s="483" t="s">
        <v>706</v>
      </c>
    </row>
    <row r="1903" spans="1:11" ht="15" x14ac:dyDescent="0.25">
      <c r="A1903" s="482">
        <v>13097</v>
      </c>
      <c r="B1903" s="483" t="s">
        <v>3492</v>
      </c>
      <c r="C1903" s="483" t="s">
        <v>5954</v>
      </c>
      <c r="D1903" s="483" t="s">
        <v>2098</v>
      </c>
      <c r="E1903" s="483" t="s">
        <v>6175</v>
      </c>
      <c r="F1903" s="483" t="s">
        <v>5224</v>
      </c>
      <c r="G1903" s="483" t="s">
        <v>3376</v>
      </c>
      <c r="H1903" s="483" t="s">
        <v>4962</v>
      </c>
      <c r="I1903" s="483" t="s">
        <v>258</v>
      </c>
      <c r="J1903" s="483" t="s">
        <v>6014</v>
      </c>
      <c r="K1903" s="483" t="s">
        <v>6010</v>
      </c>
    </row>
    <row r="1904" spans="1:11" ht="15" x14ac:dyDescent="0.25">
      <c r="A1904" s="482">
        <v>13099</v>
      </c>
      <c r="B1904" s="483" t="s">
        <v>4042</v>
      </c>
      <c r="C1904" s="483" t="s">
        <v>4043</v>
      </c>
      <c r="D1904" s="483" t="s">
        <v>4871</v>
      </c>
      <c r="E1904" s="483" t="s">
        <v>6182</v>
      </c>
      <c r="F1904" s="483" t="s">
        <v>5231</v>
      </c>
      <c r="G1904" s="483" t="s">
        <v>4761</v>
      </c>
      <c r="H1904" s="483" t="s">
        <v>4961</v>
      </c>
      <c r="I1904" s="483" t="s">
        <v>3411</v>
      </c>
      <c r="J1904" s="483" t="s">
        <v>6016</v>
      </c>
      <c r="K1904" s="483" t="s">
        <v>6011</v>
      </c>
    </row>
    <row r="1905" spans="1:11" ht="15" x14ac:dyDescent="0.25">
      <c r="A1905" s="482">
        <v>13103</v>
      </c>
      <c r="B1905" s="483" t="s">
        <v>2279</v>
      </c>
      <c r="C1905" s="483" t="s">
        <v>2979</v>
      </c>
      <c r="D1905" s="483" t="s">
        <v>4935</v>
      </c>
      <c r="E1905" s="483" t="s">
        <v>6177</v>
      </c>
      <c r="F1905" s="483" t="s">
        <v>5226</v>
      </c>
      <c r="G1905" s="483" t="s">
        <v>3376</v>
      </c>
      <c r="H1905" s="483" t="s">
        <v>4983</v>
      </c>
      <c r="I1905" s="483" t="s">
        <v>2270</v>
      </c>
      <c r="J1905" s="483" t="s">
        <v>6009</v>
      </c>
      <c r="K1905" s="483" t="s">
        <v>6010</v>
      </c>
    </row>
    <row r="1906" spans="1:11" ht="15" x14ac:dyDescent="0.25">
      <c r="A1906" s="482">
        <v>13106</v>
      </c>
      <c r="B1906" s="483" t="s">
        <v>5955</v>
      </c>
      <c r="C1906" s="483" t="s">
        <v>233</v>
      </c>
      <c r="D1906" s="483" t="s">
        <v>3563</v>
      </c>
      <c r="E1906" s="483" t="s">
        <v>6177</v>
      </c>
      <c r="F1906" s="483" t="s">
        <v>5226</v>
      </c>
      <c r="G1906" s="483" t="s">
        <v>3376</v>
      </c>
      <c r="H1906" s="483" t="s">
        <v>4949</v>
      </c>
      <c r="I1906" s="483" t="s">
        <v>3564</v>
      </c>
      <c r="J1906" s="483" t="s">
        <v>6009</v>
      </c>
      <c r="K1906" s="483" t="s">
        <v>6010</v>
      </c>
    </row>
    <row r="1907" spans="1:11" ht="15" x14ac:dyDescent="0.25">
      <c r="A1907" s="482">
        <v>13110</v>
      </c>
      <c r="B1907" s="483" t="s">
        <v>5956</v>
      </c>
      <c r="C1907" s="483" t="s">
        <v>4353</v>
      </c>
      <c r="D1907" s="483" t="s">
        <v>3738</v>
      </c>
      <c r="E1907" s="483" t="s">
        <v>6177</v>
      </c>
      <c r="F1907" s="483" t="s">
        <v>5226</v>
      </c>
      <c r="G1907" s="483" t="s">
        <v>3376</v>
      </c>
      <c r="H1907" s="483" t="s">
        <v>4983</v>
      </c>
      <c r="I1907" s="483" t="s">
        <v>2270</v>
      </c>
      <c r="J1907" s="483" t="s">
        <v>6009</v>
      </c>
      <c r="K1907" s="483" t="s">
        <v>6010</v>
      </c>
    </row>
    <row r="1908" spans="1:11" ht="15" x14ac:dyDescent="0.25">
      <c r="A1908" s="482">
        <v>13115</v>
      </c>
      <c r="B1908" s="483" t="s">
        <v>4649</v>
      </c>
      <c r="C1908" s="483" t="s">
        <v>4650</v>
      </c>
      <c r="D1908" s="483" t="s">
        <v>103</v>
      </c>
      <c r="E1908" s="483" t="s">
        <v>6175</v>
      </c>
      <c r="F1908" s="483" t="s">
        <v>5224</v>
      </c>
      <c r="G1908" s="483" t="s">
        <v>3376</v>
      </c>
      <c r="H1908" s="483" t="s">
        <v>4950</v>
      </c>
      <c r="I1908" s="483" t="s">
        <v>183</v>
      </c>
      <c r="J1908" s="483" t="s">
        <v>6014</v>
      </c>
      <c r="K1908" s="483" t="s">
        <v>6010</v>
      </c>
    </row>
    <row r="1909" spans="1:11" ht="15" x14ac:dyDescent="0.25">
      <c r="A1909" s="482">
        <v>13119</v>
      </c>
      <c r="B1909" s="483" t="s">
        <v>4354</v>
      </c>
      <c r="C1909" s="483" t="s">
        <v>4594</v>
      </c>
      <c r="D1909" s="483" t="s">
        <v>103</v>
      </c>
      <c r="E1909" s="483" t="s">
        <v>6175</v>
      </c>
      <c r="F1909" s="483" t="s">
        <v>5224</v>
      </c>
      <c r="G1909" s="483" t="s">
        <v>4759</v>
      </c>
      <c r="H1909" s="483" t="s">
        <v>4947</v>
      </c>
      <c r="I1909" s="483" t="s">
        <v>3403</v>
      </c>
      <c r="J1909" s="483" t="s">
        <v>6014</v>
      </c>
      <c r="K1909" s="483" t="s">
        <v>6007</v>
      </c>
    </row>
    <row r="1910" spans="1:11" ht="15" x14ac:dyDescent="0.25">
      <c r="A1910" s="482">
        <v>13121</v>
      </c>
      <c r="B1910" s="483" t="s">
        <v>4408</v>
      </c>
      <c r="C1910" s="483" t="s">
        <v>4409</v>
      </c>
      <c r="D1910" s="483" t="s">
        <v>3563</v>
      </c>
      <c r="E1910" s="483" t="s">
        <v>6177</v>
      </c>
      <c r="F1910" s="483" t="s">
        <v>5226</v>
      </c>
      <c r="G1910" s="483" t="s">
        <v>3376</v>
      </c>
      <c r="H1910" s="483" t="s">
        <v>4949</v>
      </c>
      <c r="I1910" s="483" t="s">
        <v>3564</v>
      </c>
      <c r="J1910" s="483" t="s">
        <v>6009</v>
      </c>
      <c r="K1910" s="483" t="s">
        <v>6010</v>
      </c>
    </row>
    <row r="1911" spans="1:11" ht="15" x14ac:dyDescent="0.25">
      <c r="A1911" s="482">
        <v>13122</v>
      </c>
      <c r="B1911" s="483" t="s">
        <v>4356</v>
      </c>
      <c r="C1911" s="483" t="s">
        <v>4357</v>
      </c>
      <c r="D1911" s="483" t="s">
        <v>517</v>
      </c>
      <c r="E1911" s="483" t="s">
        <v>6174</v>
      </c>
      <c r="F1911" s="483" t="s">
        <v>5223</v>
      </c>
      <c r="G1911" s="483" t="s">
        <v>4758</v>
      </c>
      <c r="H1911" s="483" t="s">
        <v>4946</v>
      </c>
      <c r="I1911" s="483" t="s">
        <v>1140</v>
      </c>
      <c r="J1911" s="483" t="s">
        <v>6005</v>
      </c>
      <c r="K1911" s="483" t="s">
        <v>6006</v>
      </c>
    </row>
    <row r="1912" spans="1:11" ht="15" x14ac:dyDescent="0.25">
      <c r="A1912" s="482">
        <v>13126</v>
      </c>
      <c r="B1912" s="483" t="s">
        <v>3301</v>
      </c>
      <c r="C1912" s="483" t="s">
        <v>3302</v>
      </c>
      <c r="D1912" s="483" t="s">
        <v>2098</v>
      </c>
      <c r="E1912" s="483" t="s">
        <v>6175</v>
      </c>
      <c r="F1912" s="483" t="s">
        <v>5224</v>
      </c>
      <c r="G1912" s="483" t="s">
        <v>4759</v>
      </c>
      <c r="H1912" s="483" t="s">
        <v>4947</v>
      </c>
      <c r="I1912" s="483" t="s">
        <v>84</v>
      </c>
      <c r="J1912" s="483" t="s">
        <v>6014</v>
      </c>
      <c r="K1912" s="483" t="s">
        <v>6007</v>
      </c>
    </row>
    <row r="1913" spans="1:11" ht="15" x14ac:dyDescent="0.25">
      <c r="A1913" s="482">
        <v>13127</v>
      </c>
      <c r="B1913" s="483" t="s">
        <v>3209</v>
      </c>
      <c r="C1913" s="483" t="s">
        <v>3210</v>
      </c>
      <c r="D1913" s="483" t="s">
        <v>103</v>
      </c>
      <c r="E1913" s="483" t="s">
        <v>6175</v>
      </c>
      <c r="F1913" s="483" t="s">
        <v>5224</v>
      </c>
      <c r="G1913" s="483" t="s">
        <v>4759</v>
      </c>
      <c r="H1913" s="483" t="s">
        <v>4947</v>
      </c>
      <c r="I1913" s="483" t="s">
        <v>3403</v>
      </c>
      <c r="J1913" s="483" t="s">
        <v>6014</v>
      </c>
      <c r="K1913" s="483" t="s">
        <v>6007</v>
      </c>
    </row>
    <row r="1914" spans="1:11" ht="15" x14ac:dyDescent="0.25">
      <c r="A1914" s="482">
        <v>13128</v>
      </c>
      <c r="B1914" s="483" t="s">
        <v>4651</v>
      </c>
      <c r="C1914" s="483" t="s">
        <v>1728</v>
      </c>
      <c r="D1914" s="483" t="s">
        <v>4871</v>
      </c>
      <c r="E1914" s="483" t="s">
        <v>6182</v>
      </c>
      <c r="F1914" s="483" t="s">
        <v>5231</v>
      </c>
      <c r="G1914" s="483" t="s">
        <v>4761</v>
      </c>
      <c r="H1914" s="483" t="s">
        <v>1689</v>
      </c>
      <c r="I1914" s="483" t="s">
        <v>4130</v>
      </c>
      <c r="J1914" s="483" t="s">
        <v>6016</v>
      </c>
      <c r="K1914" s="483" t="s">
        <v>6011</v>
      </c>
    </row>
    <row r="1915" spans="1:11" ht="15" x14ac:dyDescent="0.25">
      <c r="A1915" s="482">
        <v>13129</v>
      </c>
      <c r="B1915" s="483" t="s">
        <v>3297</v>
      </c>
      <c r="C1915" s="483" t="s">
        <v>3298</v>
      </c>
      <c r="D1915" s="483" t="s">
        <v>69</v>
      </c>
      <c r="E1915" s="483" t="s">
        <v>6176</v>
      </c>
      <c r="F1915" s="483" t="s">
        <v>5225</v>
      </c>
      <c r="G1915" s="483" t="s">
        <v>4759</v>
      </c>
      <c r="H1915" s="483" t="s">
        <v>4947</v>
      </c>
      <c r="I1915" s="483" t="s">
        <v>84</v>
      </c>
      <c r="J1915" s="483" t="s">
        <v>6008</v>
      </c>
      <c r="K1915" s="483" t="s">
        <v>6007</v>
      </c>
    </row>
    <row r="1916" spans="1:11" ht="15" x14ac:dyDescent="0.25">
      <c r="A1916" s="482">
        <v>13130</v>
      </c>
      <c r="B1916" s="483" t="s">
        <v>5119</v>
      </c>
      <c r="C1916" s="483" t="s">
        <v>433</v>
      </c>
      <c r="D1916" s="483" t="s">
        <v>1821</v>
      </c>
      <c r="E1916" s="483" t="s">
        <v>6177</v>
      </c>
      <c r="F1916" s="483" t="s">
        <v>5226</v>
      </c>
      <c r="G1916" s="483" t="s">
        <v>4765</v>
      </c>
      <c r="H1916" s="483" t="s">
        <v>913</v>
      </c>
      <c r="I1916" s="483" t="s">
        <v>553</v>
      </c>
      <c r="J1916" s="483" t="s">
        <v>6009</v>
      </c>
      <c r="K1916" s="483" t="s">
        <v>706</v>
      </c>
    </row>
    <row r="1917" spans="1:11" ht="15" x14ac:dyDescent="0.25">
      <c r="A1917" s="482">
        <v>13133</v>
      </c>
      <c r="B1917" s="483" t="s">
        <v>1015</v>
      </c>
      <c r="C1917" s="483" t="s">
        <v>4358</v>
      </c>
      <c r="D1917" s="483" t="s">
        <v>4936</v>
      </c>
      <c r="E1917" s="483" t="s">
        <v>6178</v>
      </c>
      <c r="F1917" s="483" t="s">
        <v>5227</v>
      </c>
      <c r="G1917" s="483" t="s">
        <v>4761</v>
      </c>
      <c r="H1917" s="483" t="s">
        <v>4961</v>
      </c>
      <c r="I1917" s="483" t="s">
        <v>3434</v>
      </c>
      <c r="J1917" s="483" t="s">
        <v>6016</v>
      </c>
      <c r="K1917" s="483" t="s">
        <v>6011</v>
      </c>
    </row>
    <row r="1918" spans="1:11" ht="15" x14ac:dyDescent="0.25">
      <c r="A1918" s="482">
        <v>13140</v>
      </c>
      <c r="B1918" s="483" t="s">
        <v>4360</v>
      </c>
      <c r="C1918" s="483" t="s">
        <v>4361</v>
      </c>
      <c r="D1918" s="483" t="s">
        <v>2098</v>
      </c>
      <c r="E1918" s="483" t="s">
        <v>6175</v>
      </c>
      <c r="F1918" s="483" t="s">
        <v>5224</v>
      </c>
      <c r="G1918" s="483" t="s">
        <v>4759</v>
      </c>
      <c r="H1918" s="483" t="s">
        <v>4947</v>
      </c>
      <c r="I1918" s="483" t="s">
        <v>84</v>
      </c>
      <c r="J1918" s="483" t="s">
        <v>6014</v>
      </c>
      <c r="K1918" s="483" t="s">
        <v>6007</v>
      </c>
    </row>
    <row r="1919" spans="1:11" ht="15" x14ac:dyDescent="0.25">
      <c r="A1919" s="482">
        <v>13145</v>
      </c>
      <c r="B1919" s="483" t="s">
        <v>3313</v>
      </c>
      <c r="C1919" s="483" t="s">
        <v>4410</v>
      </c>
      <c r="D1919" s="483" t="s">
        <v>544</v>
      </c>
      <c r="E1919" s="483" t="s">
        <v>6176</v>
      </c>
      <c r="F1919" s="483" t="s">
        <v>5225</v>
      </c>
      <c r="G1919" s="483" t="s">
        <v>3376</v>
      </c>
      <c r="H1919" s="483" t="s">
        <v>122</v>
      </c>
      <c r="I1919" s="483" t="s">
        <v>122</v>
      </c>
      <c r="J1919" s="483" t="s">
        <v>6008</v>
      </c>
      <c r="K1919" s="483" t="s">
        <v>6010</v>
      </c>
    </row>
    <row r="1920" spans="1:11" ht="15" x14ac:dyDescent="0.25">
      <c r="A1920" s="482">
        <v>13146</v>
      </c>
      <c r="B1920" s="483" t="s">
        <v>4363</v>
      </c>
      <c r="C1920" s="483" t="s">
        <v>4364</v>
      </c>
      <c r="D1920" s="483" t="s">
        <v>1028</v>
      </c>
      <c r="E1920" s="483" t="s">
        <v>6178</v>
      </c>
      <c r="F1920" s="483" t="s">
        <v>5227</v>
      </c>
      <c r="G1920" s="483" t="s">
        <v>4761</v>
      </c>
      <c r="H1920" s="483" t="s">
        <v>1689</v>
      </c>
      <c r="I1920" s="483" t="s">
        <v>6412</v>
      </c>
      <c r="J1920" s="483" t="s">
        <v>6016</v>
      </c>
      <c r="K1920" s="483" t="s">
        <v>6011</v>
      </c>
    </row>
    <row r="1921" spans="1:11" ht="15" x14ac:dyDescent="0.25">
      <c r="A1921" s="482">
        <v>13149</v>
      </c>
      <c r="B1921" s="483" t="s">
        <v>4365</v>
      </c>
      <c r="C1921" s="483" t="s">
        <v>4366</v>
      </c>
      <c r="D1921" s="483" t="s">
        <v>517</v>
      </c>
      <c r="E1921" s="483" t="s">
        <v>6174</v>
      </c>
      <c r="F1921" s="483" t="s">
        <v>5223</v>
      </c>
      <c r="G1921" s="483" t="s">
        <v>4758</v>
      </c>
      <c r="H1921" s="483" t="s">
        <v>4946</v>
      </c>
      <c r="I1921" s="483" t="s">
        <v>1140</v>
      </c>
      <c r="J1921" s="483" t="s">
        <v>6005</v>
      </c>
      <c r="K1921" s="483" t="s">
        <v>6006</v>
      </c>
    </row>
    <row r="1922" spans="1:11" ht="15" x14ac:dyDescent="0.25">
      <c r="A1922" s="482">
        <v>13152</v>
      </c>
      <c r="B1922" s="483" t="s">
        <v>3305</v>
      </c>
      <c r="C1922" s="483" t="s">
        <v>3306</v>
      </c>
      <c r="D1922" s="483" t="s">
        <v>69</v>
      </c>
      <c r="E1922" s="483" t="s">
        <v>6176</v>
      </c>
      <c r="F1922" s="483" t="s">
        <v>5225</v>
      </c>
      <c r="G1922" s="483" t="s">
        <v>4759</v>
      </c>
      <c r="H1922" s="483" t="s">
        <v>4947</v>
      </c>
      <c r="I1922" s="483" t="s">
        <v>43</v>
      </c>
      <c r="J1922" s="483" t="s">
        <v>6008</v>
      </c>
      <c r="K1922" s="483" t="s">
        <v>6007</v>
      </c>
    </row>
    <row r="1923" spans="1:11" ht="15" x14ac:dyDescent="0.25">
      <c r="A1923" s="482">
        <v>13154</v>
      </c>
      <c r="B1923" s="483" t="s">
        <v>4367</v>
      </c>
      <c r="C1923" s="483" t="s">
        <v>4368</v>
      </c>
      <c r="D1923" s="483" t="s">
        <v>103</v>
      </c>
      <c r="E1923" s="483" t="s">
        <v>6175</v>
      </c>
      <c r="F1923" s="483" t="s">
        <v>5224</v>
      </c>
      <c r="G1923" s="483" t="s">
        <v>4759</v>
      </c>
      <c r="H1923" s="483" t="s">
        <v>4947</v>
      </c>
      <c r="I1923" s="483" t="s">
        <v>836</v>
      </c>
      <c r="J1923" s="483" t="s">
        <v>6014</v>
      </c>
      <c r="K1923" s="483" t="s">
        <v>6007</v>
      </c>
    </row>
    <row r="1924" spans="1:11" ht="15" x14ac:dyDescent="0.25">
      <c r="A1924" s="482">
        <v>13155</v>
      </c>
      <c r="B1924" s="483" t="s">
        <v>4369</v>
      </c>
      <c r="C1924" s="483" t="s">
        <v>4049</v>
      </c>
      <c r="D1924" s="483" t="s">
        <v>103</v>
      </c>
      <c r="E1924" s="483" t="s">
        <v>6175</v>
      </c>
      <c r="F1924" s="483" t="s">
        <v>5224</v>
      </c>
      <c r="G1924" s="483" t="s">
        <v>4766</v>
      </c>
      <c r="H1924" s="483" t="s">
        <v>4959</v>
      </c>
      <c r="I1924" s="483" t="s">
        <v>203</v>
      </c>
      <c r="J1924" s="483" t="s">
        <v>6014</v>
      </c>
      <c r="K1924" s="483" t="s">
        <v>4766</v>
      </c>
    </row>
    <row r="1925" spans="1:11" ht="15" x14ac:dyDescent="0.25">
      <c r="A1925" s="482">
        <v>13158</v>
      </c>
      <c r="B1925" s="483" t="s">
        <v>4370</v>
      </c>
      <c r="C1925" s="483" t="s">
        <v>499</v>
      </c>
      <c r="D1925" s="483" t="s">
        <v>103</v>
      </c>
      <c r="E1925" s="483" t="s">
        <v>6175</v>
      </c>
      <c r="F1925" s="483" t="s">
        <v>5224</v>
      </c>
      <c r="G1925" s="483" t="s">
        <v>4759</v>
      </c>
      <c r="H1925" s="483" t="s">
        <v>4947</v>
      </c>
      <c r="I1925" s="483" t="s">
        <v>43</v>
      </c>
      <c r="J1925" s="483" t="s">
        <v>6014</v>
      </c>
      <c r="K1925" s="483" t="s">
        <v>6007</v>
      </c>
    </row>
    <row r="1926" spans="1:11" ht="15" x14ac:dyDescent="0.25">
      <c r="A1926" s="482">
        <v>13161</v>
      </c>
      <c r="B1926" s="483" t="s">
        <v>589</v>
      </c>
      <c r="C1926" s="483" t="s">
        <v>966</v>
      </c>
      <c r="D1926" s="483" t="s">
        <v>5530</v>
      </c>
      <c r="E1926" s="483" t="s">
        <v>6182</v>
      </c>
      <c r="F1926" s="483" t="s">
        <v>5231</v>
      </c>
      <c r="G1926" s="483" t="s">
        <v>4761</v>
      </c>
      <c r="H1926" s="483" t="s">
        <v>1689</v>
      </c>
      <c r="I1926" s="483" t="s">
        <v>6307</v>
      </c>
      <c r="J1926" s="483" t="s">
        <v>6016</v>
      </c>
      <c r="K1926" s="483" t="s">
        <v>6011</v>
      </c>
    </row>
    <row r="1927" spans="1:11" ht="15" x14ac:dyDescent="0.25">
      <c r="A1927" s="482">
        <v>13162</v>
      </c>
      <c r="B1927" s="483" t="s">
        <v>1495</v>
      </c>
      <c r="C1927" s="483" t="s">
        <v>4652</v>
      </c>
      <c r="D1927" s="483" t="s">
        <v>5591</v>
      </c>
      <c r="E1927" s="483" t="s">
        <v>6182</v>
      </c>
      <c r="F1927" s="483" t="s">
        <v>5231</v>
      </c>
      <c r="G1927" s="483" t="s">
        <v>4761</v>
      </c>
      <c r="H1927" s="483" t="s">
        <v>4961</v>
      </c>
      <c r="I1927" s="483" t="s">
        <v>4882</v>
      </c>
      <c r="J1927" s="483" t="s">
        <v>6016</v>
      </c>
      <c r="K1927" s="483" t="s">
        <v>6011</v>
      </c>
    </row>
    <row r="1928" spans="1:11" ht="15" x14ac:dyDescent="0.25">
      <c r="A1928" s="482">
        <v>13166</v>
      </c>
      <c r="B1928" s="483" t="s">
        <v>4371</v>
      </c>
      <c r="C1928" s="483" t="s">
        <v>564</v>
      </c>
      <c r="D1928" s="483" t="s">
        <v>3394</v>
      </c>
      <c r="E1928" s="483" t="s">
        <v>6177</v>
      </c>
      <c r="F1928" s="483" t="s">
        <v>5226</v>
      </c>
      <c r="G1928" s="483" t="s">
        <v>3376</v>
      </c>
      <c r="H1928" s="483" t="s">
        <v>4954</v>
      </c>
      <c r="I1928" s="483" t="s">
        <v>143</v>
      </c>
      <c r="J1928" s="483" t="s">
        <v>6009</v>
      </c>
      <c r="K1928" s="483" t="s">
        <v>6010</v>
      </c>
    </row>
    <row r="1929" spans="1:11" ht="15" x14ac:dyDescent="0.25">
      <c r="A1929" s="482">
        <v>13168</v>
      </c>
      <c r="B1929" s="483" t="s">
        <v>4372</v>
      </c>
      <c r="C1929" s="483" t="s">
        <v>546</v>
      </c>
      <c r="D1929" s="483" t="s">
        <v>54</v>
      </c>
      <c r="E1929" s="483" t="s">
        <v>6176</v>
      </c>
      <c r="F1929" s="483" t="s">
        <v>5225</v>
      </c>
      <c r="G1929" s="483" t="s">
        <v>5265</v>
      </c>
      <c r="H1929" s="483" t="s">
        <v>4956</v>
      </c>
      <c r="I1929" s="483" t="s">
        <v>55</v>
      </c>
      <c r="J1929" s="483" t="s">
        <v>6008</v>
      </c>
      <c r="K1929" s="483" t="s">
        <v>6017</v>
      </c>
    </row>
    <row r="1930" spans="1:11" ht="15" x14ac:dyDescent="0.25">
      <c r="A1930" s="482">
        <v>13169</v>
      </c>
      <c r="B1930" s="483" t="s">
        <v>928</v>
      </c>
      <c r="C1930" s="483" t="s">
        <v>929</v>
      </c>
      <c r="D1930" s="483" t="s">
        <v>479</v>
      </c>
      <c r="E1930" s="483" t="s">
        <v>6182</v>
      </c>
      <c r="F1930" s="483" t="s">
        <v>5231</v>
      </c>
      <c r="G1930" s="483" t="s">
        <v>4761</v>
      </c>
      <c r="H1930" s="483" t="s">
        <v>1689</v>
      </c>
      <c r="I1930" s="483" t="s">
        <v>4933</v>
      </c>
      <c r="J1930" s="483" t="s">
        <v>6016</v>
      </c>
      <c r="K1930" s="483" t="s">
        <v>6011</v>
      </c>
    </row>
    <row r="1931" spans="1:11" ht="15" x14ac:dyDescent="0.25">
      <c r="A1931" s="482">
        <v>13171</v>
      </c>
      <c r="B1931" s="483" t="s">
        <v>4373</v>
      </c>
      <c r="C1931" s="483" t="s">
        <v>4374</v>
      </c>
      <c r="D1931" s="483" t="s">
        <v>2416</v>
      </c>
      <c r="E1931" s="483" t="s">
        <v>6174</v>
      </c>
      <c r="F1931" s="483" t="s">
        <v>5223</v>
      </c>
      <c r="G1931" s="483" t="s">
        <v>4759</v>
      </c>
      <c r="H1931" s="483" t="s">
        <v>4953</v>
      </c>
      <c r="I1931" s="483" t="s">
        <v>5783</v>
      </c>
      <c r="J1931" s="483" t="s">
        <v>6005</v>
      </c>
      <c r="K1931" s="483" t="s">
        <v>6007</v>
      </c>
    </row>
    <row r="1932" spans="1:11" ht="15" x14ac:dyDescent="0.25">
      <c r="A1932" s="482">
        <v>13172</v>
      </c>
      <c r="B1932" s="483" t="s">
        <v>5917</v>
      </c>
      <c r="C1932" s="483" t="s">
        <v>1818</v>
      </c>
      <c r="D1932" s="483" t="s">
        <v>54</v>
      </c>
      <c r="E1932" s="483" t="s">
        <v>6176</v>
      </c>
      <c r="F1932" s="483" t="s">
        <v>5225</v>
      </c>
      <c r="G1932" s="483" t="s">
        <v>5265</v>
      </c>
      <c r="H1932" s="483" t="s">
        <v>4956</v>
      </c>
      <c r="I1932" s="483" t="s">
        <v>55</v>
      </c>
      <c r="J1932" s="483" t="s">
        <v>6008</v>
      </c>
      <c r="K1932" s="483" t="s">
        <v>6017</v>
      </c>
    </row>
    <row r="1933" spans="1:11" ht="15" x14ac:dyDescent="0.25">
      <c r="A1933" s="482">
        <v>13181</v>
      </c>
      <c r="B1933" s="483" t="s">
        <v>4375</v>
      </c>
      <c r="C1933" s="483" t="s">
        <v>4376</v>
      </c>
      <c r="D1933" s="483" t="s">
        <v>1681</v>
      </c>
      <c r="E1933" s="483" t="s">
        <v>6177</v>
      </c>
      <c r="F1933" s="483" t="s">
        <v>5226</v>
      </c>
      <c r="G1933" s="483" t="s">
        <v>5264</v>
      </c>
      <c r="H1933" s="483" t="s">
        <v>4958</v>
      </c>
      <c r="I1933" s="483" t="s">
        <v>1682</v>
      </c>
      <c r="J1933" s="483" t="s">
        <v>6009</v>
      </c>
      <c r="K1933" s="483" t="s">
        <v>6018</v>
      </c>
    </row>
    <row r="1934" spans="1:11" ht="15" x14ac:dyDescent="0.25">
      <c r="A1934" s="482">
        <v>13183</v>
      </c>
      <c r="B1934" s="483" t="s">
        <v>3347</v>
      </c>
      <c r="C1934" s="483" t="s">
        <v>3069</v>
      </c>
      <c r="D1934" s="483" t="s">
        <v>2463</v>
      </c>
      <c r="E1934" s="483" t="s">
        <v>6176</v>
      </c>
      <c r="F1934" s="483" t="s">
        <v>5225</v>
      </c>
      <c r="G1934" s="483" t="s">
        <v>3376</v>
      </c>
      <c r="H1934" s="483" t="s">
        <v>4948</v>
      </c>
      <c r="I1934" s="483" t="s">
        <v>933</v>
      </c>
      <c r="J1934" s="483" t="s">
        <v>6008</v>
      </c>
      <c r="K1934" s="483" t="s">
        <v>6010</v>
      </c>
    </row>
    <row r="1935" spans="1:11" ht="15" x14ac:dyDescent="0.25">
      <c r="A1935" s="482">
        <v>13188</v>
      </c>
      <c r="B1935" s="483" t="s">
        <v>4377</v>
      </c>
      <c r="C1935" s="483" t="s">
        <v>657</v>
      </c>
      <c r="D1935" s="483" t="s">
        <v>972</v>
      </c>
      <c r="E1935" s="483" t="s">
        <v>6174</v>
      </c>
      <c r="F1935" s="483" t="s">
        <v>5223</v>
      </c>
      <c r="G1935" s="483" t="s">
        <v>4759</v>
      </c>
      <c r="H1935" s="483" t="s">
        <v>4947</v>
      </c>
      <c r="I1935" s="483" t="s">
        <v>3403</v>
      </c>
      <c r="J1935" s="483" t="s">
        <v>6005</v>
      </c>
      <c r="K1935" s="483" t="s">
        <v>6007</v>
      </c>
    </row>
    <row r="1936" spans="1:11" ht="15" x14ac:dyDescent="0.25">
      <c r="A1936" s="482">
        <v>13191</v>
      </c>
      <c r="B1936" s="483" t="s">
        <v>4380</v>
      </c>
      <c r="C1936" s="483" t="s">
        <v>4381</v>
      </c>
      <c r="D1936" s="483" t="s">
        <v>972</v>
      </c>
      <c r="E1936" s="483" t="s">
        <v>6174</v>
      </c>
      <c r="F1936" s="483" t="s">
        <v>5223</v>
      </c>
      <c r="G1936" s="483" t="s">
        <v>4758</v>
      </c>
      <c r="H1936" s="483" t="s">
        <v>4946</v>
      </c>
      <c r="I1936" s="483" t="s">
        <v>1140</v>
      </c>
      <c r="J1936" s="483" t="s">
        <v>6005</v>
      </c>
      <c r="K1936" s="483" t="s">
        <v>6006</v>
      </c>
    </row>
    <row r="1937" spans="1:11" ht="15" x14ac:dyDescent="0.25">
      <c r="A1937" s="482">
        <v>13192</v>
      </c>
      <c r="B1937" s="483" t="s">
        <v>4382</v>
      </c>
      <c r="C1937" s="483" t="s">
        <v>447</v>
      </c>
      <c r="D1937" s="483" t="s">
        <v>3474</v>
      </c>
      <c r="E1937" s="483" t="s">
        <v>6179</v>
      </c>
      <c r="F1937" s="483" t="s">
        <v>5228</v>
      </c>
      <c r="G1937" s="483" t="s">
        <v>4798</v>
      </c>
      <c r="H1937" s="483" t="s">
        <v>4946</v>
      </c>
      <c r="I1937" s="483" t="s">
        <v>4900</v>
      </c>
      <c r="J1937" s="483" t="s">
        <v>6016</v>
      </c>
      <c r="K1937" s="483" t="s">
        <v>4798</v>
      </c>
    </row>
    <row r="1938" spans="1:11" ht="15" x14ac:dyDescent="0.25">
      <c r="A1938" s="482">
        <v>13193</v>
      </c>
      <c r="B1938" s="483" t="s">
        <v>3147</v>
      </c>
      <c r="C1938" s="483" t="s">
        <v>4383</v>
      </c>
      <c r="D1938" s="483" t="s">
        <v>1821</v>
      </c>
      <c r="E1938" s="483" t="s">
        <v>6177</v>
      </c>
      <c r="F1938" s="483" t="s">
        <v>5226</v>
      </c>
      <c r="G1938" s="483" t="s">
        <v>4765</v>
      </c>
      <c r="H1938" s="483" t="s">
        <v>913</v>
      </c>
      <c r="I1938" s="483" t="s">
        <v>553</v>
      </c>
      <c r="J1938" s="483" t="s">
        <v>6009</v>
      </c>
      <c r="K1938" s="483" t="s">
        <v>706</v>
      </c>
    </row>
    <row r="1939" spans="1:11" ht="15" x14ac:dyDescent="0.25">
      <c r="A1939" s="482">
        <v>13197</v>
      </c>
      <c r="B1939" s="483" t="s">
        <v>726</v>
      </c>
      <c r="C1939" s="483" t="s">
        <v>662</v>
      </c>
      <c r="D1939" s="483" t="s">
        <v>4935</v>
      </c>
      <c r="E1939" s="483" t="s">
        <v>6177</v>
      </c>
      <c r="F1939" s="483" t="s">
        <v>5226</v>
      </c>
      <c r="G1939" s="483" t="s">
        <v>3376</v>
      </c>
      <c r="H1939" s="483" t="s">
        <v>4983</v>
      </c>
      <c r="I1939" s="483" t="s">
        <v>2270</v>
      </c>
      <c r="J1939" s="483" t="s">
        <v>6009</v>
      </c>
      <c r="K1939" s="483" t="s">
        <v>6010</v>
      </c>
    </row>
    <row r="1940" spans="1:11" ht="15" x14ac:dyDescent="0.25">
      <c r="A1940" s="482">
        <v>13199</v>
      </c>
      <c r="B1940" s="483" t="s">
        <v>4411</v>
      </c>
      <c r="C1940" s="483" t="s">
        <v>4412</v>
      </c>
      <c r="D1940" s="483" t="s">
        <v>5530</v>
      </c>
      <c r="E1940" s="483" t="s">
        <v>6182</v>
      </c>
      <c r="F1940" s="483" t="s">
        <v>5231</v>
      </c>
      <c r="G1940" s="483" t="s">
        <v>4761</v>
      </c>
      <c r="H1940" s="483" t="s">
        <v>1689</v>
      </c>
      <c r="I1940" s="483" t="s">
        <v>4939</v>
      </c>
      <c r="J1940" s="483" t="s">
        <v>6016</v>
      </c>
      <c r="K1940" s="483" t="s">
        <v>6011</v>
      </c>
    </row>
    <row r="1941" spans="1:11" ht="15" x14ac:dyDescent="0.25">
      <c r="A1941" s="482">
        <v>13202</v>
      </c>
      <c r="B1941" s="483" t="s">
        <v>4384</v>
      </c>
      <c r="C1941" s="483" t="s">
        <v>3215</v>
      </c>
      <c r="D1941" s="483" t="s">
        <v>103</v>
      </c>
      <c r="E1941" s="483" t="s">
        <v>6175</v>
      </c>
      <c r="F1941" s="483" t="s">
        <v>5224</v>
      </c>
      <c r="G1941" s="483" t="s">
        <v>3376</v>
      </c>
      <c r="H1941" s="483" t="s">
        <v>4950</v>
      </c>
      <c r="I1941" s="483" t="s">
        <v>183</v>
      </c>
      <c r="J1941" s="483" t="s">
        <v>6014</v>
      </c>
      <c r="K1941" s="483" t="s">
        <v>6010</v>
      </c>
    </row>
    <row r="1942" spans="1:11" ht="15" x14ac:dyDescent="0.25">
      <c r="A1942" s="482">
        <v>13203</v>
      </c>
      <c r="B1942" s="483" t="s">
        <v>4385</v>
      </c>
      <c r="C1942" s="483" t="s">
        <v>1248</v>
      </c>
      <c r="D1942" s="483" t="s">
        <v>103</v>
      </c>
      <c r="E1942" s="483" t="s">
        <v>6175</v>
      </c>
      <c r="F1942" s="483" t="s">
        <v>5224</v>
      </c>
      <c r="G1942" s="483" t="s">
        <v>3376</v>
      </c>
      <c r="H1942" s="483" t="s">
        <v>4952</v>
      </c>
      <c r="I1942" s="483" t="s">
        <v>379</v>
      </c>
      <c r="J1942" s="483" t="s">
        <v>6014</v>
      </c>
      <c r="K1942" s="483" t="s">
        <v>6010</v>
      </c>
    </row>
    <row r="1943" spans="1:11" ht="15" x14ac:dyDescent="0.25">
      <c r="A1943" s="482">
        <v>13204</v>
      </c>
      <c r="B1943" s="483" t="s">
        <v>4499</v>
      </c>
      <c r="C1943" s="483" t="s">
        <v>4500</v>
      </c>
      <c r="D1943" s="483" t="s">
        <v>54</v>
      </c>
      <c r="E1943" s="483" t="s">
        <v>6176</v>
      </c>
      <c r="F1943" s="483" t="s">
        <v>5225</v>
      </c>
      <c r="G1943" s="483" t="s">
        <v>4765</v>
      </c>
      <c r="H1943" s="483" t="s">
        <v>4982</v>
      </c>
      <c r="I1943" s="483" t="s">
        <v>2308</v>
      </c>
      <c r="J1943" s="483" t="s">
        <v>6008</v>
      </c>
      <c r="K1943" s="483" t="s">
        <v>706</v>
      </c>
    </row>
    <row r="1944" spans="1:11" ht="15" x14ac:dyDescent="0.25">
      <c r="A1944" s="482">
        <v>13207</v>
      </c>
      <c r="B1944" s="483" t="s">
        <v>4386</v>
      </c>
      <c r="C1944" s="483" t="s">
        <v>4387</v>
      </c>
      <c r="D1944" s="483" t="s">
        <v>2098</v>
      </c>
      <c r="E1944" s="483" t="s">
        <v>6175</v>
      </c>
      <c r="F1944" s="483" t="s">
        <v>5224</v>
      </c>
      <c r="G1944" s="483" t="s">
        <v>3376</v>
      </c>
      <c r="H1944" s="483" t="s">
        <v>4962</v>
      </c>
      <c r="I1944" s="483" t="s">
        <v>258</v>
      </c>
      <c r="J1944" s="483" t="s">
        <v>6014</v>
      </c>
      <c r="K1944" s="483" t="s">
        <v>6010</v>
      </c>
    </row>
    <row r="1945" spans="1:11" ht="15" x14ac:dyDescent="0.25">
      <c r="A1945" s="482">
        <v>13208</v>
      </c>
      <c r="B1945" s="483" t="s">
        <v>4388</v>
      </c>
      <c r="C1945" s="483" t="s">
        <v>423</v>
      </c>
      <c r="D1945" s="483" t="s">
        <v>3467</v>
      </c>
      <c r="E1945" s="483" t="s">
        <v>6178</v>
      </c>
      <c r="F1945" s="483" t="s">
        <v>5227</v>
      </c>
      <c r="G1945" s="483" t="s">
        <v>4761</v>
      </c>
      <c r="H1945" s="483" t="s">
        <v>4961</v>
      </c>
      <c r="I1945" s="483" t="s">
        <v>3468</v>
      </c>
      <c r="J1945" s="483" t="s">
        <v>6016</v>
      </c>
      <c r="K1945" s="483" t="s">
        <v>6011</v>
      </c>
    </row>
    <row r="1946" spans="1:11" ht="15" x14ac:dyDescent="0.25">
      <c r="A1946" s="482">
        <v>13214</v>
      </c>
      <c r="B1946" s="483" t="s">
        <v>4389</v>
      </c>
      <c r="C1946" s="483" t="s">
        <v>627</v>
      </c>
      <c r="D1946" s="483" t="s">
        <v>103</v>
      </c>
      <c r="E1946" s="483" t="s">
        <v>6175</v>
      </c>
      <c r="F1946" s="483" t="s">
        <v>5224</v>
      </c>
      <c r="G1946" s="483" t="s">
        <v>4761</v>
      </c>
      <c r="H1946" s="483" t="s">
        <v>4961</v>
      </c>
      <c r="I1946" s="483" t="s">
        <v>3468</v>
      </c>
      <c r="J1946" s="483" t="s">
        <v>6014</v>
      </c>
      <c r="K1946" s="483" t="s">
        <v>6011</v>
      </c>
    </row>
    <row r="1947" spans="1:11" ht="15" x14ac:dyDescent="0.25">
      <c r="A1947" s="482">
        <v>13215</v>
      </c>
      <c r="B1947" s="483" t="s">
        <v>1277</v>
      </c>
      <c r="C1947" s="483" t="s">
        <v>4390</v>
      </c>
      <c r="D1947" s="483" t="s">
        <v>2416</v>
      </c>
      <c r="E1947" s="483" t="s">
        <v>6174</v>
      </c>
      <c r="F1947" s="483" t="s">
        <v>5223</v>
      </c>
      <c r="G1947" s="483" t="s">
        <v>4768</v>
      </c>
      <c r="H1947" s="483" t="s">
        <v>4946</v>
      </c>
      <c r="I1947" s="483" t="s">
        <v>1723</v>
      </c>
      <c r="J1947" s="483" t="s">
        <v>6005</v>
      </c>
      <c r="K1947" s="483" t="s">
        <v>416</v>
      </c>
    </row>
    <row r="1948" spans="1:11" ht="15" x14ac:dyDescent="0.25">
      <c r="A1948" s="482">
        <v>13217</v>
      </c>
      <c r="B1948" s="483" t="s">
        <v>4391</v>
      </c>
      <c r="C1948" s="483" t="s">
        <v>631</v>
      </c>
      <c r="D1948" s="483" t="s">
        <v>1028</v>
      </c>
      <c r="E1948" s="483" t="s">
        <v>6178</v>
      </c>
      <c r="F1948" s="483" t="s">
        <v>5227</v>
      </c>
      <c r="G1948" s="483" t="s">
        <v>4761</v>
      </c>
      <c r="H1948" s="483" t="s">
        <v>1689</v>
      </c>
      <c r="I1948" s="483" t="s">
        <v>4887</v>
      </c>
      <c r="J1948" s="483" t="s">
        <v>6016</v>
      </c>
      <c r="K1948" s="483" t="s">
        <v>6011</v>
      </c>
    </row>
    <row r="1949" spans="1:11" ht="15" x14ac:dyDescent="0.25">
      <c r="A1949" s="482">
        <v>13218</v>
      </c>
      <c r="B1949" s="483" t="s">
        <v>4392</v>
      </c>
      <c r="C1949" s="483" t="s">
        <v>4393</v>
      </c>
      <c r="D1949" s="483" t="s">
        <v>517</v>
      </c>
      <c r="E1949" s="483" t="s">
        <v>6174</v>
      </c>
      <c r="F1949" s="483" t="s">
        <v>5223</v>
      </c>
      <c r="G1949" s="483" t="s">
        <v>4758</v>
      </c>
      <c r="H1949" s="483" t="s">
        <v>4946</v>
      </c>
      <c r="I1949" s="483" t="s">
        <v>1140</v>
      </c>
      <c r="J1949" s="483" t="s">
        <v>6005</v>
      </c>
      <c r="K1949" s="483" t="s">
        <v>6006</v>
      </c>
    </row>
    <row r="1950" spans="1:11" ht="15" x14ac:dyDescent="0.25">
      <c r="A1950" s="482">
        <v>13222</v>
      </c>
      <c r="B1950" s="483" t="s">
        <v>4394</v>
      </c>
      <c r="C1950" s="483" t="s">
        <v>4395</v>
      </c>
      <c r="D1950" s="483" t="s">
        <v>54</v>
      </c>
      <c r="E1950" s="483" t="s">
        <v>6176</v>
      </c>
      <c r="F1950" s="483" t="s">
        <v>5225</v>
      </c>
      <c r="G1950" s="483" t="s">
        <v>5265</v>
      </c>
      <c r="H1950" s="483" t="s">
        <v>4956</v>
      </c>
      <c r="I1950" s="483" t="s">
        <v>55</v>
      </c>
      <c r="J1950" s="483" t="s">
        <v>6008</v>
      </c>
      <c r="K1950" s="483" t="s">
        <v>6017</v>
      </c>
    </row>
    <row r="1951" spans="1:11" ht="15" x14ac:dyDescent="0.25">
      <c r="A1951" s="482">
        <v>13226</v>
      </c>
      <c r="B1951" s="483" t="s">
        <v>507</v>
      </c>
      <c r="C1951" s="483" t="s">
        <v>891</v>
      </c>
      <c r="D1951" s="483" t="s">
        <v>72</v>
      </c>
      <c r="E1951" s="483" t="s">
        <v>6175</v>
      </c>
      <c r="F1951" s="483" t="s">
        <v>5224</v>
      </c>
      <c r="G1951" s="483" t="s">
        <v>3376</v>
      </c>
      <c r="H1951" s="483" t="s">
        <v>4955</v>
      </c>
      <c r="I1951" s="483" t="s">
        <v>3388</v>
      </c>
      <c r="J1951" s="483" t="s">
        <v>6014</v>
      </c>
      <c r="K1951" s="483" t="s">
        <v>6010</v>
      </c>
    </row>
    <row r="1952" spans="1:11" ht="15" x14ac:dyDescent="0.25">
      <c r="A1952" s="482">
        <v>13228</v>
      </c>
      <c r="B1952" s="483" t="s">
        <v>2357</v>
      </c>
      <c r="C1952" s="483" t="s">
        <v>328</v>
      </c>
      <c r="D1952" s="483" t="s">
        <v>103</v>
      </c>
      <c r="E1952" s="483" t="s">
        <v>6175</v>
      </c>
      <c r="F1952" s="483" t="s">
        <v>5224</v>
      </c>
      <c r="G1952" s="483" t="s">
        <v>4759</v>
      </c>
      <c r="H1952" s="483" t="s">
        <v>4947</v>
      </c>
      <c r="I1952" s="483" t="s">
        <v>3403</v>
      </c>
      <c r="J1952" s="483" t="s">
        <v>6014</v>
      </c>
      <c r="K1952" s="483" t="s">
        <v>6007</v>
      </c>
    </row>
    <row r="1953" spans="1:11" ht="15" x14ac:dyDescent="0.25">
      <c r="A1953" s="482">
        <v>13229</v>
      </c>
      <c r="B1953" s="483" t="s">
        <v>4538</v>
      </c>
      <c r="C1953" s="483" t="s">
        <v>680</v>
      </c>
      <c r="D1953" s="483" t="s">
        <v>103</v>
      </c>
      <c r="E1953" s="483" t="s">
        <v>6175</v>
      </c>
      <c r="F1953" s="483" t="s">
        <v>5224</v>
      </c>
      <c r="G1953" s="483" t="s">
        <v>3376</v>
      </c>
      <c r="H1953" s="483" t="s">
        <v>4962</v>
      </c>
      <c r="I1953" s="483" t="s">
        <v>258</v>
      </c>
      <c r="J1953" s="483" t="s">
        <v>6014</v>
      </c>
      <c r="K1953" s="483" t="s">
        <v>6010</v>
      </c>
    </row>
    <row r="1954" spans="1:11" ht="15" x14ac:dyDescent="0.25">
      <c r="A1954" s="482">
        <v>13231</v>
      </c>
      <c r="B1954" s="483" t="s">
        <v>4417</v>
      </c>
      <c r="C1954" s="483" t="s">
        <v>4418</v>
      </c>
      <c r="D1954" s="483" t="s">
        <v>54</v>
      </c>
      <c r="E1954" s="483" t="s">
        <v>6176</v>
      </c>
      <c r="F1954" s="483" t="s">
        <v>5225</v>
      </c>
      <c r="G1954" s="483" t="s">
        <v>5265</v>
      </c>
      <c r="H1954" s="483" t="s">
        <v>4956</v>
      </c>
      <c r="I1954" s="483" t="s">
        <v>55</v>
      </c>
      <c r="J1954" s="483" t="s">
        <v>6008</v>
      </c>
      <c r="K1954" s="483" t="s">
        <v>6017</v>
      </c>
    </row>
    <row r="1955" spans="1:11" ht="15" x14ac:dyDescent="0.25">
      <c r="A1955" s="482">
        <v>13233</v>
      </c>
      <c r="B1955" s="483" t="s">
        <v>4398</v>
      </c>
      <c r="C1955" s="483" t="s">
        <v>4399</v>
      </c>
      <c r="D1955" s="483" t="s">
        <v>64</v>
      </c>
      <c r="E1955" s="483" t="s">
        <v>6174</v>
      </c>
      <c r="F1955" s="483" t="s">
        <v>5223</v>
      </c>
      <c r="G1955" s="483" t="s">
        <v>3376</v>
      </c>
      <c r="H1955" s="483" t="s">
        <v>4959</v>
      </c>
      <c r="I1955" s="483" t="s">
        <v>3425</v>
      </c>
      <c r="J1955" s="483" t="s">
        <v>6005</v>
      </c>
      <c r="K1955" s="483" t="s">
        <v>6010</v>
      </c>
    </row>
    <row r="1956" spans="1:11" ht="15" x14ac:dyDescent="0.25">
      <c r="A1956" s="482">
        <v>13235</v>
      </c>
      <c r="B1956" s="483" t="s">
        <v>4407</v>
      </c>
      <c r="C1956" s="483" t="s">
        <v>3899</v>
      </c>
      <c r="D1956" s="483" t="s">
        <v>4929</v>
      </c>
      <c r="E1956" s="483" t="s">
        <v>6174</v>
      </c>
      <c r="F1956" s="483" t="s">
        <v>5223</v>
      </c>
      <c r="G1956" s="483" t="s">
        <v>5264</v>
      </c>
      <c r="H1956" s="483" t="s">
        <v>965</v>
      </c>
      <c r="I1956" s="483" t="s">
        <v>4823</v>
      </c>
      <c r="J1956" s="483" t="s">
        <v>6005</v>
      </c>
      <c r="K1956" s="483" t="s">
        <v>6018</v>
      </c>
    </row>
    <row r="1957" spans="1:11" ht="15" x14ac:dyDescent="0.25">
      <c r="A1957" s="482">
        <v>13237</v>
      </c>
      <c r="B1957" s="483" t="s">
        <v>6051</v>
      </c>
      <c r="C1957" s="483" t="s">
        <v>2474</v>
      </c>
      <c r="D1957" s="483" t="s">
        <v>103</v>
      </c>
      <c r="E1957" s="483" t="s">
        <v>6175</v>
      </c>
      <c r="F1957" s="483" t="s">
        <v>5224</v>
      </c>
      <c r="G1957" s="483" t="s">
        <v>4759</v>
      </c>
      <c r="H1957" s="483" t="s">
        <v>4947</v>
      </c>
      <c r="I1957" s="483" t="s">
        <v>61</v>
      </c>
      <c r="J1957" s="483" t="s">
        <v>6014</v>
      </c>
      <c r="K1957" s="483" t="s">
        <v>6007</v>
      </c>
    </row>
    <row r="1958" spans="1:11" ht="15" x14ac:dyDescent="0.25">
      <c r="A1958" s="482">
        <v>13241</v>
      </c>
      <c r="B1958" s="483" t="s">
        <v>6248</v>
      </c>
      <c r="C1958" s="483" t="s">
        <v>4440</v>
      </c>
      <c r="D1958" s="483" t="s">
        <v>4850</v>
      </c>
      <c r="E1958" s="483" t="s">
        <v>6182</v>
      </c>
      <c r="F1958" s="483" t="s">
        <v>5231</v>
      </c>
      <c r="G1958" s="483" t="s">
        <v>4761</v>
      </c>
      <c r="H1958" s="483" t="s">
        <v>1689</v>
      </c>
      <c r="I1958" s="483" t="s">
        <v>6278</v>
      </c>
      <c r="J1958" s="483" t="s">
        <v>6016</v>
      </c>
      <c r="K1958" s="483" t="s">
        <v>6011</v>
      </c>
    </row>
    <row r="1959" spans="1:11" ht="15" x14ac:dyDescent="0.25">
      <c r="A1959" s="482">
        <v>13242</v>
      </c>
      <c r="B1959" s="483" t="s">
        <v>4653</v>
      </c>
      <c r="C1959" s="483" t="s">
        <v>690</v>
      </c>
      <c r="D1959" s="483" t="s">
        <v>4871</v>
      </c>
      <c r="E1959" s="483" t="s">
        <v>6182</v>
      </c>
      <c r="F1959" s="483" t="s">
        <v>5231</v>
      </c>
      <c r="G1959" s="483" t="s">
        <v>4761</v>
      </c>
      <c r="H1959" s="483" t="s">
        <v>4961</v>
      </c>
      <c r="I1959" s="483" t="s">
        <v>3468</v>
      </c>
      <c r="J1959" s="483" t="s">
        <v>6016</v>
      </c>
      <c r="K1959" s="483" t="s">
        <v>6011</v>
      </c>
    </row>
    <row r="1960" spans="1:11" ht="15" x14ac:dyDescent="0.25">
      <c r="A1960" s="482">
        <v>13243</v>
      </c>
      <c r="B1960" s="483" t="s">
        <v>5060</v>
      </c>
      <c r="C1960" s="483" t="s">
        <v>5061</v>
      </c>
      <c r="D1960" s="483" t="s">
        <v>4850</v>
      </c>
      <c r="E1960" s="483" t="s">
        <v>6182</v>
      </c>
      <c r="F1960" s="483" t="s">
        <v>5231</v>
      </c>
      <c r="G1960" s="483" t="s">
        <v>4761</v>
      </c>
      <c r="H1960" s="483" t="s">
        <v>1689</v>
      </c>
      <c r="I1960" s="483" t="s">
        <v>4934</v>
      </c>
      <c r="J1960" s="483" t="s">
        <v>6016</v>
      </c>
      <c r="K1960" s="483" t="s">
        <v>6011</v>
      </c>
    </row>
    <row r="1961" spans="1:11" ht="15" x14ac:dyDescent="0.25">
      <c r="A1961" s="482">
        <v>13244</v>
      </c>
      <c r="B1961" s="483" t="s">
        <v>1507</v>
      </c>
      <c r="C1961" s="483" t="s">
        <v>5957</v>
      </c>
      <c r="D1961" s="483" t="s">
        <v>54</v>
      </c>
      <c r="E1961" s="483" t="s">
        <v>6176</v>
      </c>
      <c r="F1961" s="483" t="s">
        <v>5225</v>
      </c>
      <c r="G1961" s="483" t="s">
        <v>5265</v>
      </c>
      <c r="H1961" s="483" t="s">
        <v>4956</v>
      </c>
      <c r="I1961" s="483" t="s">
        <v>55</v>
      </c>
      <c r="J1961" s="483" t="s">
        <v>6008</v>
      </c>
      <c r="K1961" s="483" t="s">
        <v>6017</v>
      </c>
    </row>
    <row r="1962" spans="1:11" ht="15" x14ac:dyDescent="0.25">
      <c r="A1962" s="482">
        <v>13248</v>
      </c>
      <c r="B1962" s="483" t="s">
        <v>2090</v>
      </c>
      <c r="C1962" s="483" t="s">
        <v>4433</v>
      </c>
      <c r="D1962" s="483" t="s">
        <v>517</v>
      </c>
      <c r="E1962" s="483" t="s">
        <v>6174</v>
      </c>
      <c r="F1962" s="483" t="s">
        <v>5223</v>
      </c>
      <c r="G1962" s="483" t="s">
        <v>5265</v>
      </c>
      <c r="H1962" s="483" t="s">
        <v>4968</v>
      </c>
      <c r="I1962" s="483" t="s">
        <v>1505</v>
      </c>
      <c r="J1962" s="483" t="s">
        <v>6005</v>
      </c>
      <c r="K1962" s="483" t="s">
        <v>6017</v>
      </c>
    </row>
    <row r="1963" spans="1:11" ht="15" x14ac:dyDescent="0.25">
      <c r="A1963" s="482">
        <v>13249</v>
      </c>
      <c r="B1963" s="483" t="s">
        <v>4424</v>
      </c>
      <c r="C1963" s="483" t="s">
        <v>4425</v>
      </c>
      <c r="D1963" s="483" t="s">
        <v>4791</v>
      </c>
      <c r="E1963" s="483" t="s">
        <v>6178</v>
      </c>
      <c r="F1963" s="483" t="s">
        <v>5227</v>
      </c>
      <c r="G1963" s="483" t="s">
        <v>4761</v>
      </c>
      <c r="H1963" s="483" t="s">
        <v>4961</v>
      </c>
      <c r="I1963" s="483" t="s">
        <v>3434</v>
      </c>
      <c r="J1963" s="483" t="s">
        <v>6016</v>
      </c>
      <c r="K1963" s="483" t="s">
        <v>6011</v>
      </c>
    </row>
    <row r="1964" spans="1:11" ht="15" x14ac:dyDescent="0.25">
      <c r="A1964" s="482">
        <v>13251</v>
      </c>
      <c r="B1964" s="483" t="s">
        <v>4426</v>
      </c>
      <c r="C1964" s="483" t="s">
        <v>680</v>
      </c>
      <c r="D1964" s="483" t="s">
        <v>4874</v>
      </c>
      <c r="E1964" s="483" t="s">
        <v>6174</v>
      </c>
      <c r="F1964" s="483" t="s">
        <v>5223</v>
      </c>
      <c r="G1964" s="483" t="s">
        <v>5264</v>
      </c>
      <c r="H1964" s="483" t="s">
        <v>965</v>
      </c>
      <c r="I1964" s="483" t="s">
        <v>965</v>
      </c>
      <c r="J1964" s="483" t="s">
        <v>6005</v>
      </c>
      <c r="K1964" s="483" t="s">
        <v>6018</v>
      </c>
    </row>
    <row r="1965" spans="1:11" ht="15" x14ac:dyDescent="0.25">
      <c r="A1965" s="482">
        <v>13256</v>
      </c>
      <c r="B1965" s="483" t="s">
        <v>4501</v>
      </c>
      <c r="C1965" s="483" t="s">
        <v>3899</v>
      </c>
      <c r="D1965" s="483" t="s">
        <v>1681</v>
      </c>
      <c r="E1965" s="483" t="s">
        <v>6177</v>
      </c>
      <c r="F1965" s="483" t="s">
        <v>5226</v>
      </c>
      <c r="G1965" s="483" t="s">
        <v>5264</v>
      </c>
      <c r="H1965" s="483" t="s">
        <v>4958</v>
      </c>
      <c r="I1965" s="483" t="s">
        <v>1682</v>
      </c>
      <c r="J1965" s="483" t="s">
        <v>6009</v>
      </c>
      <c r="K1965" s="483" t="s">
        <v>6018</v>
      </c>
    </row>
    <row r="1966" spans="1:11" ht="15" x14ac:dyDescent="0.25">
      <c r="A1966" s="482">
        <v>13257</v>
      </c>
      <c r="B1966" s="483" t="s">
        <v>4416</v>
      </c>
      <c r="C1966" s="483" t="s">
        <v>881</v>
      </c>
      <c r="D1966" s="483" t="s">
        <v>54</v>
      </c>
      <c r="E1966" s="483" t="s">
        <v>6176</v>
      </c>
      <c r="F1966" s="483" t="s">
        <v>5225</v>
      </c>
      <c r="G1966" s="483" t="s">
        <v>5265</v>
      </c>
      <c r="H1966" s="483" t="s">
        <v>4956</v>
      </c>
      <c r="I1966" s="483" t="s">
        <v>55</v>
      </c>
      <c r="J1966" s="483" t="s">
        <v>6008</v>
      </c>
      <c r="K1966" s="483" t="s">
        <v>6017</v>
      </c>
    </row>
    <row r="1967" spans="1:11" ht="15" x14ac:dyDescent="0.25">
      <c r="A1967" s="482">
        <v>13258</v>
      </c>
      <c r="B1967" s="483" t="s">
        <v>4442</v>
      </c>
      <c r="C1967" s="483" t="s">
        <v>3457</v>
      </c>
      <c r="D1967" s="483" t="s">
        <v>2990</v>
      </c>
      <c r="E1967" s="483" t="s">
        <v>6174</v>
      </c>
      <c r="F1967" s="483" t="s">
        <v>5223</v>
      </c>
      <c r="G1967" s="483" t="s">
        <v>5265</v>
      </c>
      <c r="H1967" s="483" t="s">
        <v>4946</v>
      </c>
      <c r="I1967" s="483" t="s">
        <v>3463</v>
      </c>
      <c r="J1967" s="483" t="s">
        <v>6005</v>
      </c>
      <c r="K1967" s="483" t="s">
        <v>6017</v>
      </c>
    </row>
    <row r="1968" spans="1:11" ht="15" x14ac:dyDescent="0.25">
      <c r="A1968" s="482">
        <v>13260</v>
      </c>
      <c r="B1968" s="483" t="s">
        <v>4443</v>
      </c>
      <c r="C1968" s="483" t="s">
        <v>4444</v>
      </c>
      <c r="D1968" s="483" t="s">
        <v>54</v>
      </c>
      <c r="E1968" s="483" t="s">
        <v>6176</v>
      </c>
      <c r="F1968" s="483" t="s">
        <v>5225</v>
      </c>
      <c r="G1968" s="483" t="s">
        <v>5265</v>
      </c>
      <c r="H1968" s="483" t="s">
        <v>4956</v>
      </c>
      <c r="I1968" s="483" t="s">
        <v>531</v>
      </c>
      <c r="J1968" s="483" t="s">
        <v>6008</v>
      </c>
      <c r="K1968" s="483" t="s">
        <v>6017</v>
      </c>
    </row>
    <row r="1969" spans="1:11" ht="15" x14ac:dyDescent="0.25">
      <c r="A1969" s="482">
        <v>13261</v>
      </c>
      <c r="B1969" s="483" t="s">
        <v>3665</v>
      </c>
      <c r="C1969" s="483" t="s">
        <v>4427</v>
      </c>
      <c r="D1969" s="483" t="s">
        <v>1847</v>
      </c>
      <c r="E1969" s="483" t="s">
        <v>6178</v>
      </c>
      <c r="F1969" s="483" t="s">
        <v>5227</v>
      </c>
      <c r="G1969" s="483" t="s">
        <v>4761</v>
      </c>
      <c r="H1969" s="483" t="s">
        <v>1689</v>
      </c>
      <c r="I1969" s="483" t="s">
        <v>4892</v>
      </c>
      <c r="J1969" s="483" t="s">
        <v>6016</v>
      </c>
      <c r="K1969" s="483" t="s">
        <v>6011</v>
      </c>
    </row>
    <row r="1970" spans="1:11" ht="15" x14ac:dyDescent="0.25">
      <c r="A1970" s="482">
        <v>13264</v>
      </c>
      <c r="B1970" s="483" t="s">
        <v>4539</v>
      </c>
      <c r="C1970" s="483" t="s">
        <v>1712</v>
      </c>
      <c r="D1970" s="483" t="s">
        <v>2098</v>
      </c>
      <c r="E1970" s="483" t="s">
        <v>6175</v>
      </c>
      <c r="F1970" s="483" t="s">
        <v>5224</v>
      </c>
      <c r="G1970" s="483" t="s">
        <v>4759</v>
      </c>
      <c r="H1970" s="483" t="s">
        <v>4947</v>
      </c>
      <c r="I1970" s="483" t="s">
        <v>43</v>
      </c>
      <c r="J1970" s="483" t="s">
        <v>6014</v>
      </c>
      <c r="K1970" s="483" t="s">
        <v>6007</v>
      </c>
    </row>
    <row r="1971" spans="1:11" ht="15" x14ac:dyDescent="0.25">
      <c r="A1971" s="482">
        <v>13266</v>
      </c>
      <c r="B1971" s="483" t="s">
        <v>5958</v>
      </c>
      <c r="C1971" s="483" t="s">
        <v>4387</v>
      </c>
      <c r="D1971" s="483" t="s">
        <v>103</v>
      </c>
      <c r="E1971" s="483" t="s">
        <v>6175</v>
      </c>
      <c r="F1971" s="483" t="s">
        <v>5224</v>
      </c>
      <c r="G1971" s="483" t="s">
        <v>4759</v>
      </c>
      <c r="H1971" s="483" t="s">
        <v>4947</v>
      </c>
      <c r="I1971" s="483" t="s">
        <v>43</v>
      </c>
      <c r="J1971" s="483" t="s">
        <v>6014</v>
      </c>
      <c r="K1971" s="483" t="s">
        <v>6007</v>
      </c>
    </row>
    <row r="1972" spans="1:11" ht="15" x14ac:dyDescent="0.25">
      <c r="A1972" s="482">
        <v>13268</v>
      </c>
      <c r="B1972" s="483" t="s">
        <v>1374</v>
      </c>
      <c r="C1972" s="483" t="s">
        <v>4445</v>
      </c>
      <c r="D1972" s="483" t="s">
        <v>4795</v>
      </c>
      <c r="E1972" s="483" t="s">
        <v>6178</v>
      </c>
      <c r="F1972" s="483" t="s">
        <v>5227</v>
      </c>
      <c r="G1972" s="483" t="s">
        <v>4761</v>
      </c>
      <c r="H1972" s="483" t="s">
        <v>4961</v>
      </c>
      <c r="I1972" s="483" t="s">
        <v>3402</v>
      </c>
      <c r="J1972" s="483" t="s">
        <v>6005</v>
      </c>
      <c r="K1972" s="483" t="s">
        <v>6011</v>
      </c>
    </row>
    <row r="1973" spans="1:11" ht="15" x14ac:dyDescent="0.25">
      <c r="A1973" s="482">
        <v>13271</v>
      </c>
      <c r="B1973" s="483" t="s">
        <v>4428</v>
      </c>
      <c r="C1973" s="483" t="s">
        <v>4429</v>
      </c>
      <c r="D1973" s="483" t="s">
        <v>69</v>
      </c>
      <c r="E1973" s="483" t="s">
        <v>6176</v>
      </c>
      <c r="F1973" s="483" t="s">
        <v>5225</v>
      </c>
      <c r="G1973" s="483" t="s">
        <v>4759</v>
      </c>
      <c r="H1973" s="483" t="s">
        <v>4947</v>
      </c>
      <c r="I1973" s="483" t="s">
        <v>3373</v>
      </c>
      <c r="J1973" s="483" t="s">
        <v>6008</v>
      </c>
      <c r="K1973" s="483" t="s">
        <v>6007</v>
      </c>
    </row>
    <row r="1974" spans="1:11" ht="15" x14ac:dyDescent="0.25">
      <c r="A1974" s="482">
        <v>13272</v>
      </c>
      <c r="B1974" s="483" t="s">
        <v>5935</v>
      </c>
      <c r="C1974" s="483" t="s">
        <v>368</v>
      </c>
      <c r="D1974" s="483" t="s">
        <v>1074</v>
      </c>
      <c r="E1974" s="483" t="s">
        <v>6178</v>
      </c>
      <c r="F1974" s="483" t="s">
        <v>5227</v>
      </c>
      <c r="G1974" s="483" t="s">
        <v>4798</v>
      </c>
      <c r="H1974" s="483" t="s">
        <v>4946</v>
      </c>
      <c r="I1974" s="483" t="s">
        <v>5404</v>
      </c>
      <c r="J1974" s="483" t="s">
        <v>6009</v>
      </c>
      <c r="K1974" s="483" t="s">
        <v>4798</v>
      </c>
    </row>
    <row r="1975" spans="1:11" ht="15" x14ac:dyDescent="0.25">
      <c r="A1975" s="482">
        <v>13276</v>
      </c>
      <c r="B1975" s="483" t="s">
        <v>4447</v>
      </c>
      <c r="C1975" s="483" t="s">
        <v>4448</v>
      </c>
      <c r="D1975" s="483" t="s">
        <v>4906</v>
      </c>
      <c r="E1975" s="483" t="s">
        <v>6178</v>
      </c>
      <c r="F1975" s="483" t="s">
        <v>5227</v>
      </c>
      <c r="G1975" s="483" t="s">
        <v>4761</v>
      </c>
      <c r="H1975" s="483" t="s">
        <v>4961</v>
      </c>
      <c r="I1975" s="483" t="s">
        <v>3434</v>
      </c>
      <c r="J1975" s="483" t="s">
        <v>6016</v>
      </c>
      <c r="K1975" s="483" t="s">
        <v>6011</v>
      </c>
    </row>
    <row r="1976" spans="1:11" ht="15" x14ac:dyDescent="0.25">
      <c r="A1976" s="482">
        <v>13277</v>
      </c>
      <c r="B1976" s="483" t="s">
        <v>4435</v>
      </c>
      <c r="C1976" s="483" t="s">
        <v>1719</v>
      </c>
      <c r="D1976" s="483" t="s">
        <v>54</v>
      </c>
      <c r="E1976" s="483" t="s">
        <v>6176</v>
      </c>
      <c r="F1976" s="483" t="s">
        <v>5225</v>
      </c>
      <c r="G1976" s="483" t="s">
        <v>4765</v>
      </c>
      <c r="H1976" s="483" t="s">
        <v>4982</v>
      </c>
      <c r="I1976" s="483" t="s">
        <v>2308</v>
      </c>
      <c r="J1976" s="483" t="s">
        <v>6008</v>
      </c>
      <c r="K1976" s="483" t="s">
        <v>706</v>
      </c>
    </row>
    <row r="1977" spans="1:11" ht="15" x14ac:dyDescent="0.25">
      <c r="A1977" s="482">
        <v>13285</v>
      </c>
      <c r="B1977" s="483" t="s">
        <v>4449</v>
      </c>
      <c r="C1977" s="483" t="s">
        <v>433</v>
      </c>
      <c r="D1977" s="483" t="s">
        <v>4906</v>
      </c>
      <c r="E1977" s="483" t="s">
        <v>6178</v>
      </c>
      <c r="F1977" s="483" t="s">
        <v>5227</v>
      </c>
      <c r="G1977" s="483" t="s">
        <v>4761</v>
      </c>
      <c r="H1977" s="483" t="s">
        <v>4961</v>
      </c>
      <c r="I1977" s="483" t="s">
        <v>3434</v>
      </c>
      <c r="J1977" s="483" t="s">
        <v>6016</v>
      </c>
      <c r="K1977" s="483" t="s">
        <v>6011</v>
      </c>
    </row>
    <row r="1978" spans="1:11" ht="15" x14ac:dyDescent="0.25">
      <c r="A1978" s="482">
        <v>13286</v>
      </c>
      <c r="B1978" s="483" t="s">
        <v>4450</v>
      </c>
      <c r="C1978" s="483" t="s">
        <v>4451</v>
      </c>
      <c r="D1978" s="483" t="s">
        <v>4850</v>
      </c>
      <c r="E1978" s="483" t="s">
        <v>6182</v>
      </c>
      <c r="F1978" s="483" t="s">
        <v>5231</v>
      </c>
      <c r="G1978" s="483" t="s">
        <v>4761</v>
      </c>
      <c r="H1978" s="483" t="s">
        <v>4961</v>
      </c>
      <c r="I1978" s="483" t="s">
        <v>5036</v>
      </c>
      <c r="J1978" s="483" t="s">
        <v>6016</v>
      </c>
      <c r="K1978" s="483" t="s">
        <v>6011</v>
      </c>
    </row>
    <row r="1979" spans="1:11" ht="15" x14ac:dyDescent="0.25">
      <c r="A1979" s="482">
        <v>13290</v>
      </c>
      <c r="B1979" s="483" t="s">
        <v>4476</v>
      </c>
      <c r="C1979" s="483" t="s">
        <v>4502</v>
      </c>
      <c r="D1979" s="483" t="s">
        <v>54</v>
      </c>
      <c r="E1979" s="483" t="s">
        <v>6176</v>
      </c>
      <c r="F1979" s="483" t="s">
        <v>5225</v>
      </c>
      <c r="G1979" s="483" t="s">
        <v>5265</v>
      </c>
      <c r="H1979" s="483" t="s">
        <v>4956</v>
      </c>
      <c r="I1979" s="483" t="s">
        <v>55</v>
      </c>
      <c r="J1979" s="483" t="s">
        <v>6008</v>
      </c>
      <c r="K1979" s="483" t="s">
        <v>6017</v>
      </c>
    </row>
    <row r="1980" spans="1:11" ht="15" x14ac:dyDescent="0.25">
      <c r="A1980" s="482">
        <v>13291</v>
      </c>
      <c r="B1980" s="483" t="s">
        <v>1753</v>
      </c>
      <c r="C1980" s="483" t="s">
        <v>3407</v>
      </c>
      <c r="D1980" s="483" t="s">
        <v>1074</v>
      </c>
      <c r="E1980" s="483" t="s">
        <v>6178</v>
      </c>
      <c r="F1980" s="483" t="s">
        <v>5227</v>
      </c>
      <c r="G1980" s="483" t="s">
        <v>4768</v>
      </c>
      <c r="H1980" s="483" t="s">
        <v>4946</v>
      </c>
      <c r="I1980" s="483" t="s">
        <v>5531</v>
      </c>
      <c r="J1980" s="483" t="s">
        <v>6009</v>
      </c>
      <c r="K1980" s="483" t="s">
        <v>416</v>
      </c>
    </row>
    <row r="1981" spans="1:11" ht="15" x14ac:dyDescent="0.25">
      <c r="A1981" s="482">
        <v>13293</v>
      </c>
      <c r="B1981" s="483" t="s">
        <v>2158</v>
      </c>
      <c r="C1981" s="483" t="s">
        <v>1525</v>
      </c>
      <c r="D1981" s="483" t="s">
        <v>103</v>
      </c>
      <c r="E1981" s="483" t="s">
        <v>6175</v>
      </c>
      <c r="F1981" s="483" t="s">
        <v>5224</v>
      </c>
      <c r="G1981" s="483" t="s">
        <v>4759</v>
      </c>
      <c r="H1981" s="483" t="s">
        <v>4947</v>
      </c>
      <c r="I1981" s="483" t="s">
        <v>84</v>
      </c>
      <c r="J1981" s="483" t="s">
        <v>6014</v>
      </c>
      <c r="K1981" s="483" t="s">
        <v>6007</v>
      </c>
    </row>
    <row r="1982" spans="1:11" ht="15" x14ac:dyDescent="0.25">
      <c r="A1982" s="482">
        <v>13297</v>
      </c>
      <c r="B1982" s="483" t="s">
        <v>3974</v>
      </c>
      <c r="C1982" s="483" t="s">
        <v>4503</v>
      </c>
      <c r="D1982" s="483" t="s">
        <v>2990</v>
      </c>
      <c r="E1982" s="483" t="s">
        <v>6174</v>
      </c>
      <c r="F1982" s="483" t="s">
        <v>5223</v>
      </c>
      <c r="G1982" s="483" t="s">
        <v>5265</v>
      </c>
      <c r="H1982" s="483" t="s">
        <v>4946</v>
      </c>
      <c r="I1982" s="483" t="s">
        <v>3463</v>
      </c>
      <c r="J1982" s="483" t="s">
        <v>6005</v>
      </c>
      <c r="K1982" s="483" t="s">
        <v>6017</v>
      </c>
    </row>
    <row r="1983" spans="1:11" ht="15" x14ac:dyDescent="0.25">
      <c r="A1983" s="482">
        <v>13299</v>
      </c>
      <c r="B1983" s="483" t="s">
        <v>4504</v>
      </c>
      <c r="C1983" s="483" t="s">
        <v>4505</v>
      </c>
      <c r="D1983" s="483" t="s">
        <v>1405</v>
      </c>
      <c r="E1983" s="483" t="s">
        <v>6174</v>
      </c>
      <c r="F1983" s="483" t="s">
        <v>5223</v>
      </c>
      <c r="G1983" s="483" t="s">
        <v>4763</v>
      </c>
      <c r="H1983" s="483" t="s">
        <v>1689</v>
      </c>
      <c r="I1983" s="483" t="s">
        <v>3382</v>
      </c>
      <c r="J1983" s="483" t="s">
        <v>6005</v>
      </c>
      <c r="K1983" s="483" t="s">
        <v>6013</v>
      </c>
    </row>
    <row r="1984" spans="1:11" ht="15" x14ac:dyDescent="0.25">
      <c r="A1984" s="482">
        <v>13301</v>
      </c>
      <c r="B1984" s="483" t="s">
        <v>4452</v>
      </c>
      <c r="C1984" s="483" t="s">
        <v>627</v>
      </c>
      <c r="D1984" s="483" t="s">
        <v>5530</v>
      </c>
      <c r="E1984" s="483" t="s">
        <v>6182</v>
      </c>
      <c r="F1984" s="483" t="s">
        <v>5231</v>
      </c>
      <c r="G1984" s="483" t="s">
        <v>4761</v>
      </c>
      <c r="H1984" s="483" t="s">
        <v>1689</v>
      </c>
      <c r="I1984" s="483" t="s">
        <v>4892</v>
      </c>
      <c r="J1984" s="483" t="s">
        <v>6016</v>
      </c>
      <c r="K1984" s="483" t="s">
        <v>6011</v>
      </c>
    </row>
    <row r="1985" spans="1:11" ht="15" x14ac:dyDescent="0.25">
      <c r="A1985" s="482">
        <v>13303</v>
      </c>
      <c r="B1985" s="483" t="s">
        <v>5959</v>
      </c>
      <c r="C1985" s="483" t="s">
        <v>2327</v>
      </c>
      <c r="D1985" s="483" t="s">
        <v>570</v>
      </c>
      <c r="E1985" s="483" t="s">
        <v>6177</v>
      </c>
      <c r="F1985" s="483" t="s">
        <v>5226</v>
      </c>
      <c r="G1985" s="483" t="s">
        <v>3376</v>
      </c>
      <c r="H1985" s="483" t="s">
        <v>4950</v>
      </c>
      <c r="I1985" s="483" t="s">
        <v>6256</v>
      </c>
      <c r="J1985" s="483" t="s">
        <v>6009</v>
      </c>
      <c r="K1985" s="483" t="s">
        <v>6010</v>
      </c>
    </row>
    <row r="1986" spans="1:11" ht="15" x14ac:dyDescent="0.25">
      <c r="A1986" s="482">
        <v>13305</v>
      </c>
      <c r="B1986" s="483" t="s">
        <v>4506</v>
      </c>
      <c r="C1986" s="483" t="s">
        <v>1693</v>
      </c>
      <c r="D1986" s="483" t="s">
        <v>103</v>
      </c>
      <c r="E1986" s="483" t="s">
        <v>6175</v>
      </c>
      <c r="F1986" s="483" t="s">
        <v>5224</v>
      </c>
      <c r="G1986" s="483" t="s">
        <v>3376</v>
      </c>
      <c r="H1986" s="483" t="s">
        <v>4950</v>
      </c>
      <c r="I1986" s="483" t="s">
        <v>183</v>
      </c>
      <c r="J1986" s="483" t="s">
        <v>6014</v>
      </c>
      <c r="K1986" s="483" t="s">
        <v>6010</v>
      </c>
    </row>
    <row r="1987" spans="1:11" ht="15" x14ac:dyDescent="0.25">
      <c r="A1987" s="482">
        <v>13307</v>
      </c>
      <c r="B1987" s="483" t="s">
        <v>428</v>
      </c>
      <c r="C1987" s="483" t="s">
        <v>1211</v>
      </c>
      <c r="D1987" s="483" t="s">
        <v>3394</v>
      </c>
      <c r="E1987" s="483" t="s">
        <v>6177</v>
      </c>
      <c r="F1987" s="483" t="s">
        <v>5226</v>
      </c>
      <c r="G1987" s="483" t="s">
        <v>3376</v>
      </c>
      <c r="H1987" s="483" t="s">
        <v>4954</v>
      </c>
      <c r="I1987" s="483" t="s">
        <v>143</v>
      </c>
      <c r="J1987" s="483" t="s">
        <v>6009</v>
      </c>
      <c r="K1987" s="483" t="s">
        <v>6010</v>
      </c>
    </row>
    <row r="1988" spans="1:11" ht="15" x14ac:dyDescent="0.25">
      <c r="A1988" s="482">
        <v>13310</v>
      </c>
      <c r="B1988" s="483" t="s">
        <v>5377</v>
      </c>
      <c r="C1988" s="483" t="s">
        <v>768</v>
      </c>
      <c r="D1988" s="483" t="s">
        <v>5591</v>
      </c>
      <c r="E1988" s="483" t="s">
        <v>6182</v>
      </c>
      <c r="F1988" s="483" t="s">
        <v>5231</v>
      </c>
      <c r="G1988" s="483" t="s">
        <v>4761</v>
      </c>
      <c r="H1988" s="483" t="s">
        <v>1689</v>
      </c>
      <c r="I1988" s="483" t="s">
        <v>4897</v>
      </c>
      <c r="J1988" s="483" t="s">
        <v>6016</v>
      </c>
      <c r="K1988" s="483" t="s">
        <v>6011</v>
      </c>
    </row>
    <row r="1989" spans="1:11" ht="15" x14ac:dyDescent="0.25">
      <c r="A1989" s="482">
        <v>13311</v>
      </c>
      <c r="B1989" s="483" t="s">
        <v>2493</v>
      </c>
      <c r="C1989" s="483" t="s">
        <v>599</v>
      </c>
      <c r="D1989" s="483" t="s">
        <v>103</v>
      </c>
      <c r="E1989" s="483" t="s">
        <v>6175</v>
      </c>
      <c r="F1989" s="483" t="s">
        <v>5224</v>
      </c>
      <c r="G1989" s="483" t="s">
        <v>3376</v>
      </c>
      <c r="H1989" s="483" t="s">
        <v>4952</v>
      </c>
      <c r="I1989" s="483" t="s">
        <v>379</v>
      </c>
      <c r="J1989" s="483" t="s">
        <v>6014</v>
      </c>
      <c r="K1989" s="483" t="s">
        <v>6010</v>
      </c>
    </row>
    <row r="1990" spans="1:11" ht="15" x14ac:dyDescent="0.25">
      <c r="A1990" s="482">
        <v>13312</v>
      </c>
      <c r="B1990" s="483" t="s">
        <v>4510</v>
      </c>
      <c r="C1990" s="483" t="s">
        <v>4511</v>
      </c>
      <c r="D1990" s="483" t="s">
        <v>875</v>
      </c>
      <c r="E1990" s="483" t="s">
        <v>6174</v>
      </c>
      <c r="F1990" s="483" t="s">
        <v>5223</v>
      </c>
      <c r="G1990" s="483" t="s">
        <v>5264</v>
      </c>
      <c r="H1990" s="483" t="s">
        <v>965</v>
      </c>
      <c r="I1990" s="483" t="s">
        <v>4823</v>
      </c>
      <c r="J1990" s="483" t="s">
        <v>6005</v>
      </c>
      <c r="K1990" s="483" t="s">
        <v>6018</v>
      </c>
    </row>
    <row r="1991" spans="1:11" ht="15" x14ac:dyDescent="0.25">
      <c r="A1991" s="482">
        <v>13316</v>
      </c>
      <c r="B1991" s="483" t="s">
        <v>5040</v>
      </c>
      <c r="C1991" s="483" t="s">
        <v>768</v>
      </c>
      <c r="D1991" s="483" t="s">
        <v>4850</v>
      </c>
      <c r="E1991" s="483" t="s">
        <v>6182</v>
      </c>
      <c r="F1991" s="483" t="s">
        <v>5231</v>
      </c>
      <c r="G1991" s="483" t="s">
        <v>4761</v>
      </c>
      <c r="H1991" s="483" t="s">
        <v>1689</v>
      </c>
      <c r="I1991" s="483" t="s">
        <v>5112</v>
      </c>
      <c r="J1991" s="483" t="s">
        <v>6016</v>
      </c>
      <c r="K1991" s="483" t="s">
        <v>6011</v>
      </c>
    </row>
    <row r="1992" spans="1:11" ht="15" x14ac:dyDescent="0.25">
      <c r="A1992" s="482">
        <v>13317</v>
      </c>
      <c r="B1992" s="483" t="s">
        <v>4512</v>
      </c>
      <c r="C1992" s="483" t="s">
        <v>4513</v>
      </c>
      <c r="D1992" s="483" t="s">
        <v>4941</v>
      </c>
      <c r="E1992" s="483" t="s">
        <v>6176</v>
      </c>
      <c r="F1992" s="483" t="s">
        <v>5225</v>
      </c>
      <c r="G1992" s="483" t="s">
        <v>5265</v>
      </c>
      <c r="H1992" s="483" t="s">
        <v>4965</v>
      </c>
      <c r="I1992" s="483" t="s">
        <v>1395</v>
      </c>
      <c r="J1992" s="483" t="s">
        <v>6016</v>
      </c>
      <c r="K1992" s="483" t="s">
        <v>6017</v>
      </c>
    </row>
    <row r="1993" spans="1:11" ht="15" x14ac:dyDescent="0.25">
      <c r="A1993" s="482">
        <v>13320</v>
      </c>
      <c r="B1993" s="483" t="s">
        <v>4531</v>
      </c>
      <c r="C1993" s="483" t="s">
        <v>4532</v>
      </c>
      <c r="D1993" s="483" t="s">
        <v>2098</v>
      </c>
      <c r="E1993" s="483" t="s">
        <v>6175</v>
      </c>
      <c r="F1993" s="483" t="s">
        <v>5224</v>
      </c>
      <c r="G1993" s="483" t="s">
        <v>4759</v>
      </c>
      <c r="H1993" s="483" t="s">
        <v>65</v>
      </c>
      <c r="I1993" s="483" t="s">
        <v>65</v>
      </c>
      <c r="J1993" s="483" t="s">
        <v>6014</v>
      </c>
      <c r="K1993" s="483" t="s">
        <v>6007</v>
      </c>
    </row>
    <row r="1994" spans="1:11" ht="15" x14ac:dyDescent="0.25">
      <c r="A1994" s="482">
        <v>13321</v>
      </c>
      <c r="B1994" s="483" t="s">
        <v>5935</v>
      </c>
      <c r="C1994" s="483" t="s">
        <v>443</v>
      </c>
      <c r="D1994" s="483" t="s">
        <v>2098</v>
      </c>
      <c r="E1994" s="483" t="s">
        <v>6175</v>
      </c>
      <c r="F1994" s="483" t="s">
        <v>5224</v>
      </c>
      <c r="G1994" s="483" t="s">
        <v>3376</v>
      </c>
      <c r="H1994" s="483" t="s">
        <v>4962</v>
      </c>
      <c r="I1994" s="483" t="s">
        <v>258</v>
      </c>
      <c r="J1994" s="483" t="s">
        <v>6014</v>
      </c>
      <c r="K1994" s="483" t="s">
        <v>6010</v>
      </c>
    </row>
    <row r="1995" spans="1:11" ht="15" x14ac:dyDescent="0.25">
      <c r="A1995" s="482">
        <v>13323</v>
      </c>
      <c r="B1995" s="483" t="s">
        <v>4529</v>
      </c>
      <c r="C1995" s="483" t="s">
        <v>4530</v>
      </c>
      <c r="D1995" s="483" t="s">
        <v>3712</v>
      </c>
      <c r="E1995" s="483" t="s">
        <v>6176</v>
      </c>
      <c r="F1995" s="483" t="s">
        <v>5225</v>
      </c>
      <c r="G1995" s="483" t="s">
        <v>5265</v>
      </c>
      <c r="H1995" s="483" t="s">
        <v>4979</v>
      </c>
      <c r="I1995" s="483" t="s">
        <v>3625</v>
      </c>
      <c r="J1995" s="483" t="s">
        <v>6008</v>
      </c>
      <c r="K1995" s="483" t="s">
        <v>6017</v>
      </c>
    </row>
    <row r="1996" spans="1:11" ht="15" x14ac:dyDescent="0.25">
      <c r="A1996" s="482">
        <v>13326</v>
      </c>
      <c r="B1996" s="483" t="s">
        <v>4985</v>
      </c>
      <c r="C1996" s="483" t="s">
        <v>277</v>
      </c>
      <c r="D1996" s="483" t="s">
        <v>103</v>
      </c>
      <c r="E1996" s="483" t="s">
        <v>6175</v>
      </c>
      <c r="F1996" s="483" t="s">
        <v>5224</v>
      </c>
      <c r="G1996" s="483" t="s">
        <v>4761</v>
      </c>
      <c r="H1996" s="483" t="s">
        <v>1689</v>
      </c>
      <c r="I1996" s="483" t="s">
        <v>1227</v>
      </c>
      <c r="J1996" s="483" t="s">
        <v>6014</v>
      </c>
      <c r="K1996" s="483" t="s">
        <v>6011</v>
      </c>
    </row>
    <row r="1997" spans="1:11" ht="15" x14ac:dyDescent="0.25">
      <c r="A1997" s="482">
        <v>13327</v>
      </c>
      <c r="B1997" s="483" t="s">
        <v>5041</v>
      </c>
      <c r="C1997" s="483" t="s">
        <v>391</v>
      </c>
      <c r="D1997" s="483" t="s">
        <v>103</v>
      </c>
      <c r="E1997" s="483" t="s">
        <v>6175</v>
      </c>
      <c r="F1997" s="483" t="s">
        <v>5224</v>
      </c>
      <c r="G1997" s="483" t="s">
        <v>3376</v>
      </c>
      <c r="H1997" s="483" t="s">
        <v>4950</v>
      </c>
      <c r="I1997" s="483" t="s">
        <v>183</v>
      </c>
      <c r="J1997" s="483" t="s">
        <v>6014</v>
      </c>
      <c r="K1997" s="483" t="s">
        <v>6010</v>
      </c>
    </row>
    <row r="1998" spans="1:11" ht="15" x14ac:dyDescent="0.25">
      <c r="A1998" s="482">
        <v>13330</v>
      </c>
      <c r="B1998" s="483" t="s">
        <v>3170</v>
      </c>
      <c r="C1998" s="483" t="s">
        <v>68</v>
      </c>
      <c r="D1998" s="483" t="s">
        <v>103</v>
      </c>
      <c r="E1998" s="483" t="s">
        <v>6175</v>
      </c>
      <c r="F1998" s="483" t="s">
        <v>5224</v>
      </c>
      <c r="G1998" s="483" t="s">
        <v>3376</v>
      </c>
      <c r="H1998" s="483" t="s">
        <v>4952</v>
      </c>
      <c r="I1998" s="483" t="s">
        <v>379</v>
      </c>
      <c r="J1998" s="483" t="s">
        <v>6014</v>
      </c>
      <c r="K1998" s="483" t="s">
        <v>6010</v>
      </c>
    </row>
    <row r="1999" spans="1:11" ht="15" x14ac:dyDescent="0.25">
      <c r="A1999" s="482">
        <v>13331</v>
      </c>
      <c r="B1999" s="483" t="s">
        <v>4523</v>
      </c>
      <c r="C1999" s="483" t="s">
        <v>4524</v>
      </c>
      <c r="D1999" s="483" t="s">
        <v>570</v>
      </c>
      <c r="E1999" s="483" t="s">
        <v>6177</v>
      </c>
      <c r="F1999" s="483" t="s">
        <v>5226</v>
      </c>
      <c r="G1999" s="483" t="s">
        <v>3376</v>
      </c>
      <c r="H1999" s="483" t="s">
        <v>4950</v>
      </c>
      <c r="I1999" s="483" t="s">
        <v>6256</v>
      </c>
      <c r="J1999" s="483" t="s">
        <v>6009</v>
      </c>
      <c r="K1999" s="483" t="s">
        <v>6010</v>
      </c>
    </row>
    <row r="2000" spans="1:11" ht="15" x14ac:dyDescent="0.25">
      <c r="A2000" s="482">
        <v>13339</v>
      </c>
      <c r="B2000" s="483" t="s">
        <v>4527</v>
      </c>
      <c r="C2000" s="483" t="s">
        <v>4528</v>
      </c>
      <c r="D2000" s="483" t="s">
        <v>3892</v>
      </c>
      <c r="E2000" s="483" t="s">
        <v>6176</v>
      </c>
      <c r="F2000" s="483" t="s">
        <v>5225</v>
      </c>
      <c r="G2000" s="483" t="s">
        <v>4765</v>
      </c>
      <c r="H2000" s="483" t="s">
        <v>913</v>
      </c>
      <c r="I2000" s="483" t="s">
        <v>3893</v>
      </c>
      <c r="J2000" s="483" t="s">
        <v>6008</v>
      </c>
      <c r="K2000" s="483" t="s">
        <v>706</v>
      </c>
    </row>
    <row r="2001" spans="1:11" ht="15" x14ac:dyDescent="0.25">
      <c r="A2001" s="482">
        <v>13341</v>
      </c>
      <c r="B2001" s="483" t="s">
        <v>4537</v>
      </c>
      <c r="C2001" s="483" t="s">
        <v>485</v>
      </c>
      <c r="D2001" s="483" t="s">
        <v>103</v>
      </c>
      <c r="E2001" s="483" t="s">
        <v>6175</v>
      </c>
      <c r="F2001" s="483" t="s">
        <v>5224</v>
      </c>
      <c r="G2001" s="483" t="s">
        <v>4761</v>
      </c>
      <c r="H2001" s="483" t="s">
        <v>4961</v>
      </c>
      <c r="I2001" s="483" t="s">
        <v>4940</v>
      </c>
      <c r="J2001" s="483" t="s">
        <v>6014</v>
      </c>
      <c r="K2001" s="483" t="s">
        <v>6011</v>
      </c>
    </row>
    <row r="2002" spans="1:11" ht="15" x14ac:dyDescent="0.25">
      <c r="A2002" s="482">
        <v>13342</v>
      </c>
      <c r="B2002" s="483" t="s">
        <v>4540</v>
      </c>
      <c r="C2002" s="483" t="s">
        <v>4541</v>
      </c>
      <c r="D2002" s="483" t="s">
        <v>54</v>
      </c>
      <c r="E2002" s="483" t="s">
        <v>6176</v>
      </c>
      <c r="F2002" s="483" t="s">
        <v>5225</v>
      </c>
      <c r="G2002" s="483" t="s">
        <v>5265</v>
      </c>
      <c r="H2002" s="483" t="s">
        <v>4956</v>
      </c>
      <c r="I2002" s="483" t="s">
        <v>55</v>
      </c>
      <c r="J2002" s="483" t="s">
        <v>6008</v>
      </c>
      <c r="K2002" s="483" t="s">
        <v>6017</v>
      </c>
    </row>
    <row r="2003" spans="1:11" ht="15" x14ac:dyDescent="0.25">
      <c r="A2003" s="482">
        <v>13344</v>
      </c>
      <c r="B2003" s="483" t="s">
        <v>5960</v>
      </c>
      <c r="C2003" s="483" t="s">
        <v>4542</v>
      </c>
      <c r="D2003" s="483" t="s">
        <v>5590</v>
      </c>
      <c r="E2003" s="483" t="s">
        <v>6178</v>
      </c>
      <c r="F2003" s="483" t="s">
        <v>5227</v>
      </c>
      <c r="G2003" s="483" t="s">
        <v>4761</v>
      </c>
      <c r="H2003" s="483" t="s">
        <v>4961</v>
      </c>
      <c r="I2003" s="483" t="s">
        <v>6431</v>
      </c>
      <c r="J2003" s="483" t="s">
        <v>6014</v>
      </c>
      <c r="K2003" s="483" t="s">
        <v>6011</v>
      </c>
    </row>
    <row r="2004" spans="1:11" ht="15" x14ac:dyDescent="0.25">
      <c r="A2004" s="482">
        <v>13347</v>
      </c>
      <c r="B2004" s="483" t="s">
        <v>2275</v>
      </c>
      <c r="C2004" s="483" t="s">
        <v>3999</v>
      </c>
      <c r="D2004" s="483" t="s">
        <v>2098</v>
      </c>
      <c r="E2004" s="483" t="s">
        <v>6175</v>
      </c>
      <c r="F2004" s="483" t="s">
        <v>5224</v>
      </c>
      <c r="G2004" s="483" t="s">
        <v>3376</v>
      </c>
      <c r="H2004" s="483" t="s">
        <v>4962</v>
      </c>
      <c r="I2004" s="483" t="s">
        <v>258</v>
      </c>
      <c r="J2004" s="483" t="s">
        <v>6014</v>
      </c>
      <c r="K2004" s="483" t="s">
        <v>6010</v>
      </c>
    </row>
    <row r="2005" spans="1:11" ht="15" x14ac:dyDescent="0.25">
      <c r="A2005" s="482">
        <v>13349</v>
      </c>
      <c r="B2005" s="483" t="s">
        <v>4549</v>
      </c>
      <c r="C2005" s="483" t="s">
        <v>806</v>
      </c>
      <c r="D2005" s="483" t="s">
        <v>3738</v>
      </c>
      <c r="E2005" s="483" t="s">
        <v>6177</v>
      </c>
      <c r="F2005" s="483" t="s">
        <v>5226</v>
      </c>
      <c r="G2005" s="483" t="s">
        <v>4766</v>
      </c>
      <c r="H2005" s="483" t="s">
        <v>5720</v>
      </c>
      <c r="I2005" s="483" t="s">
        <v>5721</v>
      </c>
      <c r="J2005" s="483" t="s">
        <v>6009</v>
      </c>
      <c r="K2005" s="483" t="s">
        <v>4766</v>
      </c>
    </row>
    <row r="2006" spans="1:11" ht="15" x14ac:dyDescent="0.25">
      <c r="A2006" s="482">
        <v>13350</v>
      </c>
      <c r="B2006" s="483" t="s">
        <v>2667</v>
      </c>
      <c r="C2006" s="483" t="s">
        <v>1437</v>
      </c>
      <c r="D2006" s="483" t="s">
        <v>2098</v>
      </c>
      <c r="E2006" s="483" t="s">
        <v>6175</v>
      </c>
      <c r="F2006" s="483" t="s">
        <v>5224</v>
      </c>
      <c r="G2006" s="483" t="s">
        <v>4761</v>
      </c>
      <c r="H2006" s="483" t="s">
        <v>4961</v>
      </c>
      <c r="I2006" s="483" t="s">
        <v>3468</v>
      </c>
      <c r="J2006" s="483" t="s">
        <v>6014</v>
      </c>
      <c r="K2006" s="483" t="s">
        <v>6011</v>
      </c>
    </row>
    <row r="2007" spans="1:11" ht="15" x14ac:dyDescent="0.25">
      <c r="A2007" s="482">
        <v>13351</v>
      </c>
      <c r="B2007" s="483" t="s">
        <v>4555</v>
      </c>
      <c r="C2007" s="483" t="s">
        <v>5961</v>
      </c>
      <c r="D2007" s="483" t="s">
        <v>4944</v>
      </c>
      <c r="E2007" s="483" t="s">
        <v>6174</v>
      </c>
      <c r="F2007" s="483" t="s">
        <v>5223</v>
      </c>
      <c r="G2007" s="483" t="s">
        <v>4798</v>
      </c>
      <c r="H2007" s="483" t="s">
        <v>4946</v>
      </c>
      <c r="I2007" s="483" t="s">
        <v>4900</v>
      </c>
      <c r="J2007" s="483" t="s">
        <v>6005</v>
      </c>
      <c r="K2007" s="483" t="s">
        <v>4798</v>
      </c>
    </row>
    <row r="2008" spans="1:11" ht="15" x14ac:dyDescent="0.25">
      <c r="A2008" s="482">
        <v>13353</v>
      </c>
      <c r="B2008" s="483" t="s">
        <v>2320</v>
      </c>
      <c r="C2008" s="483" t="s">
        <v>599</v>
      </c>
      <c r="D2008" s="483" t="s">
        <v>3775</v>
      </c>
      <c r="E2008" s="483" t="s">
        <v>6174</v>
      </c>
      <c r="F2008" s="483" t="s">
        <v>5223</v>
      </c>
      <c r="G2008" s="483" t="s">
        <v>5265</v>
      </c>
      <c r="H2008" s="483" t="s">
        <v>4946</v>
      </c>
      <c r="I2008" s="483" t="s">
        <v>3463</v>
      </c>
      <c r="J2008" s="483" t="s">
        <v>6005</v>
      </c>
      <c r="K2008" s="483" t="s">
        <v>6017</v>
      </c>
    </row>
    <row r="2009" spans="1:11" ht="15" x14ac:dyDescent="0.25">
      <c r="A2009" s="482">
        <v>13354</v>
      </c>
      <c r="B2009" s="483" t="s">
        <v>714</v>
      </c>
      <c r="C2009" s="483" t="s">
        <v>4550</v>
      </c>
      <c r="D2009" s="483" t="s">
        <v>517</v>
      </c>
      <c r="E2009" s="483" t="s">
        <v>6174</v>
      </c>
      <c r="F2009" s="483" t="s">
        <v>5223</v>
      </c>
      <c r="G2009" s="483" t="s">
        <v>4758</v>
      </c>
      <c r="H2009" s="483" t="s">
        <v>4946</v>
      </c>
      <c r="I2009" s="483" t="s">
        <v>1140</v>
      </c>
      <c r="J2009" s="483" t="s">
        <v>6005</v>
      </c>
      <c r="K2009" s="483" t="s">
        <v>6006</v>
      </c>
    </row>
    <row r="2010" spans="1:11" ht="15" x14ac:dyDescent="0.25">
      <c r="A2010" s="482">
        <v>13355</v>
      </c>
      <c r="B2010" s="483" t="s">
        <v>4551</v>
      </c>
      <c r="C2010" s="483" t="s">
        <v>4552</v>
      </c>
      <c r="D2010" s="483" t="s">
        <v>4808</v>
      </c>
      <c r="E2010" s="483" t="s">
        <v>6178</v>
      </c>
      <c r="F2010" s="483" t="s">
        <v>5227</v>
      </c>
      <c r="G2010" s="483" t="s">
        <v>4763</v>
      </c>
      <c r="H2010" s="483" t="s">
        <v>1689</v>
      </c>
      <c r="I2010" s="483" t="s">
        <v>3382</v>
      </c>
      <c r="J2010" s="483" t="s">
        <v>6016</v>
      </c>
      <c r="K2010" s="483" t="s">
        <v>6013</v>
      </c>
    </row>
    <row r="2011" spans="1:11" ht="15" x14ac:dyDescent="0.25">
      <c r="A2011" s="482">
        <v>13356</v>
      </c>
      <c r="B2011" s="483" t="s">
        <v>4654</v>
      </c>
      <c r="C2011" s="483" t="s">
        <v>4655</v>
      </c>
      <c r="D2011" s="483" t="s">
        <v>103</v>
      </c>
      <c r="E2011" s="483" t="s">
        <v>6175</v>
      </c>
      <c r="F2011" s="483" t="s">
        <v>5224</v>
      </c>
      <c r="G2011" s="483" t="s">
        <v>3376</v>
      </c>
      <c r="H2011" s="483" t="s">
        <v>4955</v>
      </c>
      <c r="I2011" s="483" t="s">
        <v>152</v>
      </c>
      <c r="J2011" s="483" t="s">
        <v>6014</v>
      </c>
      <c r="K2011" s="483" t="s">
        <v>6010</v>
      </c>
    </row>
    <row r="2012" spans="1:11" ht="15" x14ac:dyDescent="0.25">
      <c r="A2012" s="482">
        <v>13357</v>
      </c>
      <c r="B2012" s="483" t="s">
        <v>4656</v>
      </c>
      <c r="C2012" s="483" t="s">
        <v>323</v>
      </c>
      <c r="D2012" s="483" t="s">
        <v>3965</v>
      </c>
      <c r="E2012" s="483" t="s">
        <v>6175</v>
      </c>
      <c r="F2012" s="483" t="s">
        <v>5224</v>
      </c>
      <c r="G2012" s="483" t="s">
        <v>3376</v>
      </c>
      <c r="H2012" s="483" t="s">
        <v>4962</v>
      </c>
      <c r="I2012" s="483" t="s">
        <v>258</v>
      </c>
      <c r="J2012" s="483" t="s">
        <v>6014</v>
      </c>
      <c r="K2012" s="483" t="s">
        <v>6010</v>
      </c>
    </row>
    <row r="2013" spans="1:11" ht="15" x14ac:dyDescent="0.25">
      <c r="A2013" s="482">
        <v>13362</v>
      </c>
      <c r="B2013" s="483" t="s">
        <v>4660</v>
      </c>
      <c r="C2013" s="483" t="s">
        <v>4661</v>
      </c>
      <c r="D2013" s="483" t="s">
        <v>103</v>
      </c>
      <c r="E2013" s="483" t="s">
        <v>6175</v>
      </c>
      <c r="F2013" s="483" t="s">
        <v>5224</v>
      </c>
      <c r="G2013" s="483" t="s">
        <v>4759</v>
      </c>
      <c r="H2013" s="483" t="s">
        <v>4947</v>
      </c>
      <c r="I2013" s="483" t="s">
        <v>84</v>
      </c>
      <c r="J2013" s="483" t="s">
        <v>6014</v>
      </c>
      <c r="K2013" s="483" t="s">
        <v>6007</v>
      </c>
    </row>
    <row r="2014" spans="1:11" ht="15" x14ac:dyDescent="0.25">
      <c r="A2014" s="482">
        <v>13366</v>
      </c>
      <c r="B2014" s="483" t="s">
        <v>4666</v>
      </c>
      <c r="C2014" s="483" t="s">
        <v>4667</v>
      </c>
      <c r="D2014" s="483" t="s">
        <v>103</v>
      </c>
      <c r="E2014" s="483" t="s">
        <v>6175</v>
      </c>
      <c r="F2014" s="483" t="s">
        <v>5224</v>
      </c>
      <c r="G2014" s="483" t="s">
        <v>4759</v>
      </c>
      <c r="H2014" s="483" t="s">
        <v>4947</v>
      </c>
      <c r="I2014" s="483" t="s">
        <v>61</v>
      </c>
      <c r="J2014" s="483" t="s">
        <v>6014</v>
      </c>
      <c r="K2014" s="483" t="s">
        <v>6007</v>
      </c>
    </row>
    <row r="2015" spans="1:11" ht="15" x14ac:dyDescent="0.25">
      <c r="A2015" s="482">
        <v>13367</v>
      </c>
      <c r="B2015" s="483" t="s">
        <v>4668</v>
      </c>
      <c r="C2015" s="483" t="s">
        <v>4669</v>
      </c>
      <c r="D2015" s="483" t="s">
        <v>103</v>
      </c>
      <c r="E2015" s="483" t="s">
        <v>6175</v>
      </c>
      <c r="F2015" s="483" t="s">
        <v>5224</v>
      </c>
      <c r="G2015" s="483" t="s">
        <v>4759</v>
      </c>
      <c r="H2015" s="483" t="s">
        <v>4947</v>
      </c>
      <c r="I2015" s="483" t="s">
        <v>43</v>
      </c>
      <c r="J2015" s="483" t="s">
        <v>6014</v>
      </c>
      <c r="K2015" s="483" t="s">
        <v>6007</v>
      </c>
    </row>
    <row r="2016" spans="1:11" ht="15" x14ac:dyDescent="0.25">
      <c r="A2016" s="482">
        <v>13369</v>
      </c>
      <c r="B2016" s="483" t="s">
        <v>4671</v>
      </c>
      <c r="C2016" s="483" t="s">
        <v>835</v>
      </c>
      <c r="D2016" s="483" t="s">
        <v>2098</v>
      </c>
      <c r="E2016" s="483" t="s">
        <v>6175</v>
      </c>
      <c r="F2016" s="483" t="s">
        <v>5224</v>
      </c>
      <c r="G2016" s="483" t="s">
        <v>4759</v>
      </c>
      <c r="H2016" s="483" t="s">
        <v>4947</v>
      </c>
      <c r="I2016" s="483" t="s">
        <v>84</v>
      </c>
      <c r="J2016" s="483" t="s">
        <v>6014</v>
      </c>
      <c r="K2016" s="483" t="s">
        <v>6007</v>
      </c>
    </row>
    <row r="2017" spans="1:11" ht="15" x14ac:dyDescent="0.25">
      <c r="A2017" s="482">
        <v>13371</v>
      </c>
      <c r="B2017" s="483" t="s">
        <v>4674</v>
      </c>
      <c r="C2017" s="483" t="s">
        <v>627</v>
      </c>
      <c r="D2017" s="483" t="s">
        <v>2098</v>
      </c>
      <c r="E2017" s="483" t="s">
        <v>6175</v>
      </c>
      <c r="F2017" s="483" t="s">
        <v>5224</v>
      </c>
      <c r="G2017" s="483" t="s">
        <v>4759</v>
      </c>
      <c r="H2017" s="483" t="s">
        <v>4947</v>
      </c>
      <c r="I2017" s="483" t="s">
        <v>84</v>
      </c>
      <c r="J2017" s="483" t="s">
        <v>6014</v>
      </c>
      <c r="K2017" s="483" t="s">
        <v>6007</v>
      </c>
    </row>
    <row r="2018" spans="1:11" ht="15" x14ac:dyDescent="0.25">
      <c r="A2018" s="482">
        <v>13375</v>
      </c>
      <c r="B2018" s="483" t="s">
        <v>4679</v>
      </c>
      <c r="C2018" s="483" t="s">
        <v>4680</v>
      </c>
      <c r="D2018" s="483" t="s">
        <v>103</v>
      </c>
      <c r="E2018" s="483" t="s">
        <v>6175</v>
      </c>
      <c r="F2018" s="483" t="s">
        <v>5224</v>
      </c>
      <c r="G2018" s="483" t="s">
        <v>4759</v>
      </c>
      <c r="H2018" s="483" t="s">
        <v>4947</v>
      </c>
      <c r="I2018" s="483" t="s">
        <v>84</v>
      </c>
      <c r="J2018" s="483" t="s">
        <v>6014</v>
      </c>
      <c r="K2018" s="483" t="s">
        <v>6007</v>
      </c>
    </row>
    <row r="2019" spans="1:11" ht="15" x14ac:dyDescent="0.25">
      <c r="A2019" s="482">
        <v>13376</v>
      </c>
      <c r="B2019" s="483" t="s">
        <v>4553</v>
      </c>
      <c r="C2019" s="483" t="s">
        <v>3464</v>
      </c>
      <c r="D2019" s="483" t="s">
        <v>2990</v>
      </c>
      <c r="E2019" s="483" t="s">
        <v>6174</v>
      </c>
      <c r="F2019" s="483" t="s">
        <v>5223</v>
      </c>
      <c r="G2019" s="483" t="s">
        <v>5265</v>
      </c>
      <c r="H2019" s="483" t="s">
        <v>4946</v>
      </c>
      <c r="I2019" s="483" t="s">
        <v>3463</v>
      </c>
      <c r="J2019" s="483" t="s">
        <v>6005</v>
      </c>
      <c r="K2019" s="483" t="s">
        <v>6017</v>
      </c>
    </row>
    <row r="2020" spans="1:11" ht="15" x14ac:dyDescent="0.25">
      <c r="A2020" s="482">
        <v>13377</v>
      </c>
      <c r="B2020" s="483" t="s">
        <v>4556</v>
      </c>
      <c r="C2020" s="483" t="s">
        <v>4557</v>
      </c>
      <c r="D2020" s="483" t="s">
        <v>2463</v>
      </c>
      <c r="E2020" s="483" t="s">
        <v>6176</v>
      </c>
      <c r="F2020" s="483" t="s">
        <v>5225</v>
      </c>
      <c r="G2020" s="483" t="s">
        <v>3376</v>
      </c>
      <c r="H2020" s="483" t="s">
        <v>4948</v>
      </c>
      <c r="I2020" s="483" t="s">
        <v>933</v>
      </c>
      <c r="J2020" s="483" t="s">
        <v>6008</v>
      </c>
      <c r="K2020" s="483" t="s">
        <v>6010</v>
      </c>
    </row>
    <row r="2021" spans="1:11" ht="15" x14ac:dyDescent="0.25">
      <c r="A2021" s="482">
        <v>13378</v>
      </c>
      <c r="B2021" s="483" t="s">
        <v>4558</v>
      </c>
      <c r="C2021" s="483" t="s">
        <v>4559</v>
      </c>
      <c r="D2021" s="483" t="s">
        <v>72</v>
      </c>
      <c r="E2021" s="483" t="s">
        <v>6175</v>
      </c>
      <c r="F2021" s="483" t="s">
        <v>5224</v>
      </c>
      <c r="G2021" s="483" t="s">
        <v>3376</v>
      </c>
      <c r="H2021" s="483" t="s">
        <v>4955</v>
      </c>
      <c r="I2021" s="483" t="s">
        <v>3388</v>
      </c>
      <c r="J2021" s="483" t="s">
        <v>6014</v>
      </c>
      <c r="K2021" s="483" t="s">
        <v>6010</v>
      </c>
    </row>
    <row r="2022" spans="1:11" ht="15" x14ac:dyDescent="0.25">
      <c r="A2022" s="482">
        <v>13380</v>
      </c>
      <c r="B2022" s="483" t="s">
        <v>4560</v>
      </c>
      <c r="C2022" s="483" t="s">
        <v>4561</v>
      </c>
      <c r="D2022" s="483" t="s">
        <v>3662</v>
      </c>
      <c r="E2022" s="483" t="s">
        <v>6174</v>
      </c>
      <c r="F2022" s="483" t="s">
        <v>5223</v>
      </c>
      <c r="G2022" s="483" t="s">
        <v>5265</v>
      </c>
      <c r="H2022" s="483" t="s">
        <v>4978</v>
      </c>
      <c r="I2022" s="483" t="s">
        <v>3596</v>
      </c>
      <c r="J2022" s="483" t="s">
        <v>6005</v>
      </c>
      <c r="K2022" s="483" t="s">
        <v>6017</v>
      </c>
    </row>
    <row r="2023" spans="1:11" ht="15" x14ac:dyDescent="0.25">
      <c r="A2023" s="482">
        <v>13383</v>
      </c>
      <c r="B2023" s="483" t="s">
        <v>4554</v>
      </c>
      <c r="C2023" s="483" t="s">
        <v>5014</v>
      </c>
      <c r="D2023" s="483" t="s">
        <v>4906</v>
      </c>
      <c r="E2023" s="483" t="s">
        <v>6178</v>
      </c>
      <c r="F2023" s="483" t="s">
        <v>5227</v>
      </c>
      <c r="G2023" s="483" t="s">
        <v>4761</v>
      </c>
      <c r="H2023" s="483" t="s">
        <v>4961</v>
      </c>
      <c r="I2023" s="483" t="s">
        <v>4907</v>
      </c>
      <c r="J2023" s="483" t="s">
        <v>6016</v>
      </c>
      <c r="K2023" s="483" t="s">
        <v>6011</v>
      </c>
    </row>
    <row r="2024" spans="1:11" ht="15" x14ac:dyDescent="0.25">
      <c r="A2024" s="482">
        <v>13384</v>
      </c>
      <c r="B2024" s="483" t="s">
        <v>4681</v>
      </c>
      <c r="C2024" s="483" t="s">
        <v>4682</v>
      </c>
      <c r="D2024" s="483" t="s">
        <v>747</v>
      </c>
      <c r="E2024" s="483" t="s">
        <v>6175</v>
      </c>
      <c r="F2024" s="483" t="s">
        <v>5224</v>
      </c>
      <c r="G2024" s="483" t="s">
        <v>4759</v>
      </c>
      <c r="H2024" s="483" t="s">
        <v>4947</v>
      </c>
      <c r="I2024" s="483" t="s">
        <v>43</v>
      </c>
      <c r="J2024" s="483" t="s">
        <v>6014</v>
      </c>
      <c r="K2024" s="483" t="s">
        <v>6007</v>
      </c>
    </row>
    <row r="2025" spans="1:11" ht="15" x14ac:dyDescent="0.25">
      <c r="A2025" s="482">
        <v>13387</v>
      </c>
      <c r="B2025" s="483" t="s">
        <v>4683</v>
      </c>
      <c r="C2025" s="483" t="s">
        <v>627</v>
      </c>
      <c r="D2025" s="483" t="s">
        <v>544</v>
      </c>
      <c r="E2025" s="483" t="s">
        <v>6176</v>
      </c>
      <c r="F2025" s="483" t="s">
        <v>5225</v>
      </c>
      <c r="G2025" s="483" t="s">
        <v>3376</v>
      </c>
      <c r="H2025" s="483" t="s">
        <v>122</v>
      </c>
      <c r="I2025" s="483" t="s">
        <v>122</v>
      </c>
      <c r="J2025" s="483" t="s">
        <v>6008</v>
      </c>
      <c r="K2025" s="483" t="s">
        <v>6010</v>
      </c>
    </row>
    <row r="2026" spans="1:11" ht="15" x14ac:dyDescent="0.25">
      <c r="A2026" s="482">
        <v>13389</v>
      </c>
      <c r="B2026" s="483" t="s">
        <v>4684</v>
      </c>
      <c r="C2026" s="483" t="s">
        <v>123</v>
      </c>
      <c r="D2026" s="483" t="s">
        <v>5530</v>
      </c>
      <c r="E2026" s="483" t="s">
        <v>6182</v>
      </c>
      <c r="F2026" s="483" t="s">
        <v>5231</v>
      </c>
      <c r="G2026" s="483" t="s">
        <v>4761</v>
      </c>
      <c r="H2026" s="483" t="s">
        <v>1689</v>
      </c>
      <c r="I2026" s="483" t="s">
        <v>6355</v>
      </c>
      <c r="J2026" s="483" t="s">
        <v>6016</v>
      </c>
      <c r="K2026" s="483" t="s">
        <v>6011</v>
      </c>
    </row>
    <row r="2027" spans="1:11" ht="15" x14ac:dyDescent="0.25">
      <c r="A2027" s="482">
        <v>13390</v>
      </c>
      <c r="B2027" s="483" t="s">
        <v>3995</v>
      </c>
      <c r="C2027" s="483" t="s">
        <v>3997</v>
      </c>
      <c r="D2027" s="483" t="s">
        <v>4850</v>
      </c>
      <c r="E2027" s="483" t="s">
        <v>6182</v>
      </c>
      <c r="F2027" s="483" t="s">
        <v>5231</v>
      </c>
      <c r="G2027" s="483" t="s">
        <v>4761</v>
      </c>
      <c r="H2027" s="483" t="s">
        <v>1689</v>
      </c>
      <c r="I2027" s="483" t="s">
        <v>4945</v>
      </c>
      <c r="J2027" s="483" t="s">
        <v>6016</v>
      </c>
      <c r="K2027" s="483" t="s">
        <v>6011</v>
      </c>
    </row>
    <row r="2028" spans="1:11" ht="15" x14ac:dyDescent="0.25">
      <c r="A2028" s="482">
        <v>13392</v>
      </c>
      <c r="B2028" s="483" t="s">
        <v>4322</v>
      </c>
      <c r="C2028" s="483" t="s">
        <v>855</v>
      </c>
      <c r="D2028" s="483" t="s">
        <v>972</v>
      </c>
      <c r="E2028" s="483" t="s">
        <v>6174</v>
      </c>
      <c r="F2028" s="483" t="s">
        <v>5223</v>
      </c>
      <c r="G2028" s="483" t="s">
        <v>4765</v>
      </c>
      <c r="H2028" s="483" t="s">
        <v>913</v>
      </c>
      <c r="I2028" s="483" t="s">
        <v>3643</v>
      </c>
      <c r="J2028" s="483" t="s">
        <v>6005</v>
      </c>
      <c r="K2028" s="483" t="s">
        <v>706</v>
      </c>
    </row>
    <row r="2029" spans="1:11" ht="15" x14ac:dyDescent="0.25">
      <c r="A2029" s="482">
        <v>13393</v>
      </c>
      <c r="B2029" s="483" t="s">
        <v>4562</v>
      </c>
      <c r="C2029" s="483" t="s">
        <v>4563</v>
      </c>
      <c r="D2029" s="483" t="s">
        <v>517</v>
      </c>
      <c r="E2029" s="483" t="s">
        <v>6174</v>
      </c>
      <c r="F2029" s="483" t="s">
        <v>5223</v>
      </c>
      <c r="G2029" s="483" t="s">
        <v>4758</v>
      </c>
      <c r="H2029" s="483" t="s">
        <v>4946</v>
      </c>
      <c r="I2029" s="483" t="s">
        <v>1140</v>
      </c>
      <c r="J2029" s="483" t="s">
        <v>6005</v>
      </c>
      <c r="K2029" s="483" t="s">
        <v>6006</v>
      </c>
    </row>
    <row r="2030" spans="1:11" ht="15" x14ac:dyDescent="0.25">
      <c r="A2030" s="482">
        <v>13394</v>
      </c>
      <c r="B2030" s="483" t="s">
        <v>1698</v>
      </c>
      <c r="C2030" s="483" t="s">
        <v>4564</v>
      </c>
      <c r="D2030" s="483" t="s">
        <v>4849</v>
      </c>
      <c r="E2030" s="483" t="s">
        <v>6178</v>
      </c>
      <c r="F2030" s="483" t="s">
        <v>5227</v>
      </c>
      <c r="G2030" s="483" t="s">
        <v>4761</v>
      </c>
      <c r="H2030" s="483" t="s">
        <v>4961</v>
      </c>
      <c r="I2030" s="483" t="s">
        <v>3468</v>
      </c>
      <c r="J2030" s="483" t="s">
        <v>6016</v>
      </c>
      <c r="K2030" s="483" t="s">
        <v>6011</v>
      </c>
    </row>
    <row r="2031" spans="1:11" ht="15" x14ac:dyDescent="0.25">
      <c r="A2031" s="482">
        <v>13395</v>
      </c>
      <c r="B2031" s="483" t="s">
        <v>1375</v>
      </c>
      <c r="C2031" s="483" t="s">
        <v>5381</v>
      </c>
      <c r="D2031" s="483" t="s">
        <v>3394</v>
      </c>
      <c r="E2031" s="483" t="s">
        <v>6177</v>
      </c>
      <c r="F2031" s="483" t="s">
        <v>5226</v>
      </c>
      <c r="G2031" s="483" t="s">
        <v>3376</v>
      </c>
      <c r="H2031" s="483" t="s">
        <v>4954</v>
      </c>
      <c r="I2031" s="483" t="s">
        <v>143</v>
      </c>
      <c r="J2031" s="483" t="s">
        <v>6009</v>
      </c>
      <c r="K2031" s="483" t="s">
        <v>6010</v>
      </c>
    </row>
    <row r="2032" spans="1:11" ht="15" x14ac:dyDescent="0.25">
      <c r="A2032" s="482">
        <v>13399</v>
      </c>
      <c r="B2032" s="483" t="s">
        <v>4567</v>
      </c>
      <c r="C2032" s="483" t="s">
        <v>4568</v>
      </c>
      <c r="D2032" s="483" t="s">
        <v>54</v>
      </c>
      <c r="E2032" s="483" t="s">
        <v>6176</v>
      </c>
      <c r="F2032" s="483" t="s">
        <v>5225</v>
      </c>
      <c r="G2032" s="483" t="s">
        <v>5265</v>
      </c>
      <c r="H2032" s="483" t="s">
        <v>4956</v>
      </c>
      <c r="I2032" s="483" t="s">
        <v>55</v>
      </c>
      <c r="J2032" s="483" t="s">
        <v>6008</v>
      </c>
      <c r="K2032" s="483" t="s">
        <v>6017</v>
      </c>
    </row>
    <row r="2033" spans="1:11" ht="15" x14ac:dyDescent="0.25">
      <c r="A2033" s="482">
        <v>13403</v>
      </c>
      <c r="B2033" s="483" t="s">
        <v>4686</v>
      </c>
      <c r="C2033" s="483" t="s">
        <v>5962</v>
      </c>
      <c r="D2033" s="483" t="s">
        <v>544</v>
      </c>
      <c r="E2033" s="483" t="s">
        <v>6176</v>
      </c>
      <c r="F2033" s="483" t="s">
        <v>5225</v>
      </c>
      <c r="G2033" s="483" t="s">
        <v>3376</v>
      </c>
      <c r="H2033" s="483" t="s">
        <v>122</v>
      </c>
      <c r="I2033" s="483" t="s">
        <v>122</v>
      </c>
      <c r="J2033" s="483" t="s">
        <v>6008</v>
      </c>
      <c r="K2033" s="483" t="s">
        <v>6010</v>
      </c>
    </row>
    <row r="2034" spans="1:11" ht="15" x14ac:dyDescent="0.25">
      <c r="A2034" s="482">
        <v>13405</v>
      </c>
      <c r="B2034" s="483" t="s">
        <v>4992</v>
      </c>
      <c r="C2034" s="483" t="s">
        <v>4993</v>
      </c>
      <c r="D2034" s="483" t="s">
        <v>517</v>
      </c>
      <c r="E2034" s="483" t="s">
        <v>6174</v>
      </c>
      <c r="F2034" s="483" t="s">
        <v>5223</v>
      </c>
      <c r="G2034" s="483" t="s">
        <v>5265</v>
      </c>
      <c r="H2034" s="483" t="s">
        <v>4968</v>
      </c>
      <c r="I2034" s="483" t="s">
        <v>1505</v>
      </c>
      <c r="J2034" s="483" t="s">
        <v>6005</v>
      </c>
      <c r="K2034" s="483" t="s">
        <v>6017</v>
      </c>
    </row>
    <row r="2035" spans="1:11" ht="15" x14ac:dyDescent="0.25">
      <c r="A2035" s="482">
        <v>13414</v>
      </c>
      <c r="B2035" s="483" t="s">
        <v>5963</v>
      </c>
      <c r="C2035" s="483" t="s">
        <v>5001</v>
      </c>
      <c r="D2035" s="483" t="s">
        <v>69</v>
      </c>
      <c r="E2035" s="483" t="s">
        <v>6176</v>
      </c>
      <c r="F2035" s="483" t="s">
        <v>5225</v>
      </c>
      <c r="G2035" s="483" t="s">
        <v>4759</v>
      </c>
      <c r="H2035" s="483" t="s">
        <v>4947</v>
      </c>
      <c r="I2035" s="483" t="s">
        <v>43</v>
      </c>
      <c r="J2035" s="483" t="s">
        <v>6008</v>
      </c>
      <c r="K2035" s="483" t="s">
        <v>6007</v>
      </c>
    </row>
    <row r="2036" spans="1:11" ht="15" x14ac:dyDescent="0.25">
      <c r="A2036" s="482">
        <v>13415</v>
      </c>
      <c r="B2036" s="483" t="s">
        <v>5508</v>
      </c>
      <c r="C2036" s="483" t="s">
        <v>2720</v>
      </c>
      <c r="D2036" s="483" t="s">
        <v>3580</v>
      </c>
      <c r="E2036" s="483" t="s">
        <v>6175</v>
      </c>
      <c r="F2036" s="483" t="s">
        <v>5224</v>
      </c>
      <c r="G2036" s="483" t="s">
        <v>4759</v>
      </c>
      <c r="H2036" s="483" t="s">
        <v>4977</v>
      </c>
      <c r="I2036" s="483" t="s">
        <v>3581</v>
      </c>
      <c r="J2036" s="483" t="s">
        <v>6014</v>
      </c>
      <c r="K2036" s="483" t="s">
        <v>6007</v>
      </c>
    </row>
    <row r="2037" spans="1:11" ht="15" x14ac:dyDescent="0.25">
      <c r="A2037" s="482">
        <v>13417</v>
      </c>
      <c r="B2037" s="483" t="s">
        <v>5002</v>
      </c>
      <c r="C2037" s="483" t="s">
        <v>5003</v>
      </c>
      <c r="D2037" s="483" t="s">
        <v>69</v>
      </c>
      <c r="E2037" s="483" t="s">
        <v>6176</v>
      </c>
      <c r="F2037" s="483" t="s">
        <v>5225</v>
      </c>
      <c r="G2037" s="483" t="s">
        <v>4759</v>
      </c>
      <c r="H2037" s="483" t="s">
        <v>4947</v>
      </c>
      <c r="I2037" s="483" t="s">
        <v>43</v>
      </c>
      <c r="J2037" s="483" t="s">
        <v>6008</v>
      </c>
      <c r="K2037" s="483" t="s">
        <v>6007</v>
      </c>
    </row>
    <row r="2038" spans="1:11" ht="15" x14ac:dyDescent="0.25">
      <c r="A2038" s="482">
        <v>13419</v>
      </c>
      <c r="B2038" s="483" t="s">
        <v>5120</v>
      </c>
      <c r="C2038" s="483" t="s">
        <v>5121</v>
      </c>
      <c r="D2038" s="483" t="s">
        <v>72</v>
      </c>
      <c r="E2038" s="483" t="s">
        <v>6175</v>
      </c>
      <c r="F2038" s="483" t="s">
        <v>5224</v>
      </c>
      <c r="G2038" s="483" t="s">
        <v>3376</v>
      </c>
      <c r="H2038" s="483" t="s">
        <v>4955</v>
      </c>
      <c r="I2038" s="483" t="s">
        <v>3388</v>
      </c>
      <c r="J2038" s="483" t="s">
        <v>6014</v>
      </c>
      <c r="K2038" s="483" t="s">
        <v>6010</v>
      </c>
    </row>
    <row r="2039" spans="1:11" ht="15" x14ac:dyDescent="0.25">
      <c r="A2039" s="482">
        <v>13422</v>
      </c>
      <c r="B2039" s="483" t="s">
        <v>1225</v>
      </c>
      <c r="C2039" s="483" t="s">
        <v>1774</v>
      </c>
      <c r="D2039" s="483" t="s">
        <v>4849</v>
      </c>
      <c r="E2039" s="483" t="s">
        <v>6178</v>
      </c>
      <c r="F2039" s="483" t="s">
        <v>5227</v>
      </c>
      <c r="G2039" s="483" t="s">
        <v>4761</v>
      </c>
      <c r="H2039" s="483" t="s">
        <v>4961</v>
      </c>
      <c r="I2039" s="483" t="s">
        <v>3468</v>
      </c>
      <c r="J2039" s="483" t="s">
        <v>6016</v>
      </c>
      <c r="K2039" s="483" t="s">
        <v>6011</v>
      </c>
    </row>
    <row r="2040" spans="1:11" ht="15" x14ac:dyDescent="0.25">
      <c r="A2040" s="482">
        <v>13424</v>
      </c>
      <c r="B2040" s="483" t="s">
        <v>5042</v>
      </c>
      <c r="C2040" s="483" t="s">
        <v>5043</v>
      </c>
      <c r="D2040" s="483" t="s">
        <v>103</v>
      </c>
      <c r="E2040" s="483" t="s">
        <v>6175</v>
      </c>
      <c r="F2040" s="483" t="s">
        <v>5224</v>
      </c>
      <c r="G2040" s="483" t="s">
        <v>3376</v>
      </c>
      <c r="H2040" s="483" t="s">
        <v>4955</v>
      </c>
      <c r="I2040" s="483" t="s">
        <v>152</v>
      </c>
      <c r="J2040" s="483" t="s">
        <v>6014</v>
      </c>
      <c r="K2040" s="483" t="s">
        <v>6010</v>
      </c>
    </row>
    <row r="2041" spans="1:11" ht="15" x14ac:dyDescent="0.25">
      <c r="A2041" s="482">
        <v>13426</v>
      </c>
      <c r="B2041" s="483" t="s">
        <v>5044</v>
      </c>
      <c r="C2041" s="483" t="s">
        <v>2942</v>
      </c>
      <c r="D2041" s="483" t="s">
        <v>54</v>
      </c>
      <c r="E2041" s="483" t="s">
        <v>6176</v>
      </c>
      <c r="F2041" s="483" t="s">
        <v>5225</v>
      </c>
      <c r="G2041" s="483" t="s">
        <v>5265</v>
      </c>
      <c r="H2041" s="483" t="s">
        <v>4956</v>
      </c>
      <c r="I2041" s="483" t="s">
        <v>55</v>
      </c>
      <c r="J2041" s="483" t="s">
        <v>6008</v>
      </c>
      <c r="K2041" s="483" t="s">
        <v>6017</v>
      </c>
    </row>
    <row r="2042" spans="1:11" ht="15" x14ac:dyDescent="0.25">
      <c r="A2042" s="482">
        <v>13427</v>
      </c>
      <c r="B2042" s="483" t="s">
        <v>6190</v>
      </c>
      <c r="C2042" s="483" t="s">
        <v>2155</v>
      </c>
      <c r="D2042" s="483" t="s">
        <v>72</v>
      </c>
      <c r="E2042" s="483" t="s">
        <v>6175</v>
      </c>
      <c r="F2042" s="483" t="s">
        <v>5224</v>
      </c>
      <c r="G2042" s="483" t="s">
        <v>3376</v>
      </c>
      <c r="H2042" s="483" t="s">
        <v>4955</v>
      </c>
      <c r="I2042" s="483" t="s">
        <v>3388</v>
      </c>
      <c r="J2042" s="483" t="s">
        <v>6014</v>
      </c>
      <c r="K2042" s="483" t="s">
        <v>6010</v>
      </c>
    </row>
    <row r="2043" spans="1:11" ht="15" x14ac:dyDescent="0.25">
      <c r="A2043" s="482">
        <v>13428</v>
      </c>
      <c r="B2043" s="483" t="s">
        <v>5045</v>
      </c>
      <c r="C2043" s="483" t="s">
        <v>4092</v>
      </c>
      <c r="D2043" s="483" t="s">
        <v>103</v>
      </c>
      <c r="E2043" s="483" t="s">
        <v>6175</v>
      </c>
      <c r="F2043" s="483" t="s">
        <v>5224</v>
      </c>
      <c r="G2043" s="483" t="s">
        <v>4759</v>
      </c>
      <c r="H2043" s="483" t="s">
        <v>4947</v>
      </c>
      <c r="I2043" s="483" t="s">
        <v>43</v>
      </c>
      <c r="J2043" s="483" t="s">
        <v>6014</v>
      </c>
      <c r="K2043" s="483" t="s">
        <v>6007</v>
      </c>
    </row>
    <row r="2044" spans="1:11" ht="15" x14ac:dyDescent="0.25">
      <c r="A2044" s="482">
        <v>13431</v>
      </c>
      <c r="B2044" s="483" t="s">
        <v>1129</v>
      </c>
      <c r="C2044" s="483" t="s">
        <v>1830</v>
      </c>
      <c r="D2044" s="483" t="s">
        <v>1410</v>
      </c>
      <c r="E2044" s="483" t="s">
        <v>6182</v>
      </c>
      <c r="F2044" s="483" t="s">
        <v>5231</v>
      </c>
      <c r="G2044" s="483" t="s">
        <v>4763</v>
      </c>
      <c r="H2044" s="483" t="s">
        <v>1689</v>
      </c>
      <c r="I2044" s="483" t="s">
        <v>3382</v>
      </c>
      <c r="J2044" s="483" t="s">
        <v>6016</v>
      </c>
      <c r="K2044" s="483" t="s">
        <v>6013</v>
      </c>
    </row>
    <row r="2045" spans="1:11" ht="15" x14ac:dyDescent="0.25">
      <c r="A2045" s="482">
        <v>13434</v>
      </c>
      <c r="B2045" s="483" t="s">
        <v>5062</v>
      </c>
      <c r="C2045" s="483" t="s">
        <v>5063</v>
      </c>
      <c r="D2045" s="483" t="s">
        <v>4871</v>
      </c>
      <c r="E2045" s="483" t="s">
        <v>6182</v>
      </c>
      <c r="F2045" s="483" t="s">
        <v>5231</v>
      </c>
      <c r="G2045" s="483" t="s">
        <v>4761</v>
      </c>
      <c r="H2045" s="483" t="s">
        <v>1689</v>
      </c>
      <c r="I2045" s="483" t="s">
        <v>6050</v>
      </c>
      <c r="J2045" s="483" t="s">
        <v>6016</v>
      </c>
      <c r="K2045" s="483" t="s">
        <v>6011</v>
      </c>
    </row>
    <row r="2046" spans="1:11" ht="15" x14ac:dyDescent="0.25">
      <c r="A2046" s="482">
        <v>13435</v>
      </c>
      <c r="B2046" s="483" t="s">
        <v>5048</v>
      </c>
      <c r="C2046" s="483" t="s">
        <v>5049</v>
      </c>
      <c r="D2046" s="483" t="s">
        <v>2416</v>
      </c>
      <c r="E2046" s="483" t="s">
        <v>6174</v>
      </c>
      <c r="F2046" s="483" t="s">
        <v>5223</v>
      </c>
      <c r="G2046" s="483" t="s">
        <v>3376</v>
      </c>
      <c r="H2046" s="483" t="s">
        <v>4959</v>
      </c>
      <c r="I2046" s="483" t="s">
        <v>3425</v>
      </c>
      <c r="J2046" s="483" t="s">
        <v>6005</v>
      </c>
      <c r="K2046" s="483" t="s">
        <v>6010</v>
      </c>
    </row>
    <row r="2047" spans="1:11" ht="15" x14ac:dyDescent="0.25">
      <c r="A2047" s="482">
        <v>13438</v>
      </c>
      <c r="B2047" s="483" t="s">
        <v>5050</v>
      </c>
      <c r="C2047" s="483" t="s">
        <v>4218</v>
      </c>
      <c r="D2047" s="483" t="s">
        <v>517</v>
      </c>
      <c r="E2047" s="483" t="s">
        <v>6174</v>
      </c>
      <c r="F2047" s="483" t="s">
        <v>5223</v>
      </c>
      <c r="G2047" s="483" t="s">
        <v>4758</v>
      </c>
      <c r="H2047" s="483" t="s">
        <v>4946</v>
      </c>
      <c r="I2047" s="483" t="s">
        <v>1140</v>
      </c>
      <c r="J2047" s="483" t="s">
        <v>6005</v>
      </c>
      <c r="K2047" s="483" t="s">
        <v>6006</v>
      </c>
    </row>
    <row r="2048" spans="1:11" ht="15" x14ac:dyDescent="0.25">
      <c r="A2048" s="482">
        <v>13440</v>
      </c>
      <c r="B2048" s="483" t="s">
        <v>5040</v>
      </c>
      <c r="C2048" s="483" t="s">
        <v>768</v>
      </c>
      <c r="D2048" s="483" t="s">
        <v>4871</v>
      </c>
      <c r="E2048" s="483" t="s">
        <v>6182</v>
      </c>
      <c r="F2048" s="483" t="s">
        <v>5231</v>
      </c>
      <c r="G2048" s="483" t="s">
        <v>4761</v>
      </c>
      <c r="H2048" s="483" t="s">
        <v>1689</v>
      </c>
      <c r="I2048" s="483" t="s">
        <v>4878</v>
      </c>
      <c r="J2048" s="483" t="s">
        <v>6016</v>
      </c>
      <c r="K2048" s="483" t="s">
        <v>6011</v>
      </c>
    </row>
    <row r="2049" spans="1:11" ht="15" x14ac:dyDescent="0.25">
      <c r="A2049" s="482">
        <v>13441</v>
      </c>
      <c r="B2049" s="483" t="s">
        <v>5064</v>
      </c>
      <c r="C2049" s="483" t="s">
        <v>5065</v>
      </c>
      <c r="D2049" s="483" t="s">
        <v>4871</v>
      </c>
      <c r="E2049" s="483" t="s">
        <v>6182</v>
      </c>
      <c r="F2049" s="483" t="s">
        <v>5231</v>
      </c>
      <c r="G2049" s="483" t="s">
        <v>4761</v>
      </c>
      <c r="H2049" s="483" t="s">
        <v>1689</v>
      </c>
      <c r="I2049" s="483" t="s">
        <v>4130</v>
      </c>
      <c r="J2049" s="483" t="s">
        <v>6016</v>
      </c>
      <c r="K2049" s="483" t="s">
        <v>6011</v>
      </c>
    </row>
    <row r="2050" spans="1:11" ht="15" x14ac:dyDescent="0.25">
      <c r="A2050" s="482">
        <v>13443</v>
      </c>
      <c r="B2050" s="483" t="s">
        <v>5053</v>
      </c>
      <c r="C2050" s="483" t="s">
        <v>5054</v>
      </c>
      <c r="D2050" s="483" t="s">
        <v>54</v>
      </c>
      <c r="E2050" s="483" t="s">
        <v>6176</v>
      </c>
      <c r="F2050" s="483" t="s">
        <v>5225</v>
      </c>
      <c r="G2050" s="483" t="s">
        <v>5265</v>
      </c>
      <c r="H2050" s="483" t="s">
        <v>4956</v>
      </c>
      <c r="I2050" s="483" t="s">
        <v>55</v>
      </c>
      <c r="J2050" s="483" t="s">
        <v>6008</v>
      </c>
      <c r="K2050" s="483" t="s">
        <v>6017</v>
      </c>
    </row>
    <row r="2051" spans="1:11" ht="15" x14ac:dyDescent="0.25">
      <c r="A2051" s="482">
        <v>13445</v>
      </c>
      <c r="B2051" s="483" t="s">
        <v>3147</v>
      </c>
      <c r="C2051" s="483" t="s">
        <v>433</v>
      </c>
      <c r="D2051" s="483" t="s">
        <v>1074</v>
      </c>
      <c r="E2051" s="483" t="s">
        <v>6178</v>
      </c>
      <c r="F2051" s="483" t="s">
        <v>5227</v>
      </c>
      <c r="G2051" s="483" t="s">
        <v>4768</v>
      </c>
      <c r="H2051" s="483" t="s">
        <v>4946</v>
      </c>
      <c r="I2051" s="483" t="s">
        <v>5531</v>
      </c>
      <c r="J2051" s="483" t="s">
        <v>6009</v>
      </c>
      <c r="K2051" s="483" t="s">
        <v>416</v>
      </c>
    </row>
    <row r="2052" spans="1:11" ht="15" x14ac:dyDescent="0.25">
      <c r="A2052" s="482">
        <v>13446</v>
      </c>
      <c r="B2052" s="483" t="s">
        <v>3350</v>
      </c>
      <c r="C2052" s="483" t="s">
        <v>4507</v>
      </c>
      <c r="D2052" s="483" t="s">
        <v>4871</v>
      </c>
      <c r="E2052" s="483" t="s">
        <v>6182</v>
      </c>
      <c r="F2052" s="483" t="s">
        <v>5231</v>
      </c>
      <c r="G2052" s="483" t="s">
        <v>4761</v>
      </c>
      <c r="H2052" s="483" t="s">
        <v>4961</v>
      </c>
      <c r="I2052" s="483" t="s">
        <v>4937</v>
      </c>
      <c r="J2052" s="483" t="s">
        <v>6016</v>
      </c>
      <c r="K2052" s="483" t="s">
        <v>6011</v>
      </c>
    </row>
    <row r="2053" spans="1:11" ht="15" x14ac:dyDescent="0.25">
      <c r="A2053" s="482">
        <v>13451</v>
      </c>
      <c r="B2053" s="483" t="s">
        <v>5964</v>
      </c>
      <c r="C2053" s="483" t="s">
        <v>1005</v>
      </c>
      <c r="D2053" s="483" t="s">
        <v>103</v>
      </c>
      <c r="E2053" s="483" t="s">
        <v>6175</v>
      </c>
      <c r="F2053" s="483" t="s">
        <v>5224</v>
      </c>
      <c r="G2053" s="483" t="s">
        <v>3376</v>
      </c>
      <c r="H2053" s="483" t="s">
        <v>4952</v>
      </c>
      <c r="I2053" s="483" t="s">
        <v>379</v>
      </c>
      <c r="J2053" s="483" t="s">
        <v>6014</v>
      </c>
      <c r="K2053" s="483" t="s">
        <v>6010</v>
      </c>
    </row>
    <row r="2054" spans="1:11" ht="15" x14ac:dyDescent="0.25">
      <c r="A2054" s="482">
        <v>13452</v>
      </c>
      <c r="B2054" s="483" t="s">
        <v>5067</v>
      </c>
      <c r="C2054" s="483" t="s">
        <v>2474</v>
      </c>
      <c r="D2054" s="483" t="s">
        <v>3563</v>
      </c>
      <c r="E2054" s="483" t="s">
        <v>6177</v>
      </c>
      <c r="F2054" s="483" t="s">
        <v>5226</v>
      </c>
      <c r="G2054" s="483" t="s">
        <v>3376</v>
      </c>
      <c r="H2054" s="483" t="s">
        <v>4949</v>
      </c>
      <c r="I2054" s="483" t="s">
        <v>3564</v>
      </c>
      <c r="J2054" s="483" t="s">
        <v>6009</v>
      </c>
      <c r="K2054" s="483" t="s">
        <v>6010</v>
      </c>
    </row>
    <row r="2055" spans="1:11" ht="15" x14ac:dyDescent="0.25">
      <c r="A2055" s="482">
        <v>13453</v>
      </c>
      <c r="B2055" s="483" t="s">
        <v>5068</v>
      </c>
      <c r="C2055" s="483" t="s">
        <v>5069</v>
      </c>
      <c r="D2055" s="483" t="s">
        <v>4906</v>
      </c>
      <c r="E2055" s="483" t="s">
        <v>6178</v>
      </c>
      <c r="F2055" s="483" t="s">
        <v>5227</v>
      </c>
      <c r="G2055" s="483" t="s">
        <v>4761</v>
      </c>
      <c r="H2055" s="483" t="s">
        <v>1689</v>
      </c>
      <c r="I2055" s="483" t="s">
        <v>4832</v>
      </c>
      <c r="J2055" s="483" t="s">
        <v>6016</v>
      </c>
      <c r="K2055" s="483" t="s">
        <v>6011</v>
      </c>
    </row>
    <row r="2056" spans="1:11" ht="15" x14ac:dyDescent="0.25">
      <c r="A2056" s="482">
        <v>13455</v>
      </c>
      <c r="B2056" s="483" t="s">
        <v>5070</v>
      </c>
      <c r="C2056" s="483" t="s">
        <v>966</v>
      </c>
      <c r="D2056" s="483" t="s">
        <v>64</v>
      </c>
      <c r="E2056" s="483" t="s">
        <v>6174</v>
      </c>
      <c r="F2056" s="483" t="s">
        <v>5223</v>
      </c>
      <c r="G2056" s="483" t="s">
        <v>3376</v>
      </c>
      <c r="H2056" s="483" t="s">
        <v>4959</v>
      </c>
      <c r="I2056" s="483" t="s">
        <v>3425</v>
      </c>
      <c r="J2056" s="483" t="s">
        <v>6005</v>
      </c>
      <c r="K2056" s="483" t="s">
        <v>6010</v>
      </c>
    </row>
    <row r="2057" spans="1:11" ht="15" x14ac:dyDescent="0.25">
      <c r="A2057" s="482">
        <v>13457</v>
      </c>
      <c r="B2057" s="483" t="s">
        <v>5071</v>
      </c>
      <c r="C2057" s="483" t="s">
        <v>5072</v>
      </c>
      <c r="D2057" s="483" t="s">
        <v>3892</v>
      </c>
      <c r="E2057" s="483" t="s">
        <v>6176</v>
      </c>
      <c r="F2057" s="483" t="s">
        <v>5225</v>
      </c>
      <c r="G2057" s="483" t="s">
        <v>4765</v>
      </c>
      <c r="H2057" s="483" t="s">
        <v>913</v>
      </c>
      <c r="I2057" s="483" t="s">
        <v>3893</v>
      </c>
      <c r="J2057" s="483" t="s">
        <v>6008</v>
      </c>
      <c r="K2057" s="483" t="s">
        <v>706</v>
      </c>
    </row>
    <row r="2058" spans="1:11" ht="15" x14ac:dyDescent="0.25">
      <c r="A2058" s="482">
        <v>13458</v>
      </c>
      <c r="B2058" s="483" t="s">
        <v>5122</v>
      </c>
      <c r="C2058" s="483" t="s">
        <v>982</v>
      </c>
      <c r="D2058" s="483" t="s">
        <v>2098</v>
      </c>
      <c r="E2058" s="483" t="s">
        <v>6175</v>
      </c>
      <c r="F2058" s="483" t="s">
        <v>5224</v>
      </c>
      <c r="G2058" s="483" t="s">
        <v>3376</v>
      </c>
      <c r="H2058" s="483" t="s">
        <v>4952</v>
      </c>
      <c r="I2058" s="483" t="s">
        <v>379</v>
      </c>
      <c r="J2058" s="483" t="s">
        <v>6014</v>
      </c>
      <c r="K2058" s="483" t="s">
        <v>6010</v>
      </c>
    </row>
    <row r="2059" spans="1:11" ht="15" x14ac:dyDescent="0.25">
      <c r="A2059" s="482">
        <v>13460</v>
      </c>
      <c r="B2059" s="483" t="s">
        <v>5123</v>
      </c>
      <c r="C2059" s="483" t="s">
        <v>949</v>
      </c>
      <c r="D2059" s="483" t="s">
        <v>69</v>
      </c>
      <c r="E2059" s="483" t="s">
        <v>6176</v>
      </c>
      <c r="F2059" s="483" t="s">
        <v>5225</v>
      </c>
      <c r="G2059" s="483" t="s">
        <v>4759</v>
      </c>
      <c r="H2059" s="483" t="s">
        <v>4947</v>
      </c>
      <c r="I2059" s="483" t="s">
        <v>84</v>
      </c>
      <c r="J2059" s="483" t="s">
        <v>6008</v>
      </c>
      <c r="K2059" s="483" t="s">
        <v>6007</v>
      </c>
    </row>
    <row r="2060" spans="1:11" ht="15" x14ac:dyDescent="0.25">
      <c r="A2060" s="482">
        <v>13461</v>
      </c>
      <c r="B2060" s="483" t="s">
        <v>5124</v>
      </c>
      <c r="C2060" s="483" t="s">
        <v>5125</v>
      </c>
      <c r="D2060" s="483" t="s">
        <v>54</v>
      </c>
      <c r="E2060" s="483" t="s">
        <v>6176</v>
      </c>
      <c r="F2060" s="483" t="s">
        <v>5225</v>
      </c>
      <c r="G2060" s="483" t="s">
        <v>5265</v>
      </c>
      <c r="H2060" s="483" t="s">
        <v>4956</v>
      </c>
      <c r="I2060" s="483" t="s">
        <v>55</v>
      </c>
      <c r="J2060" s="483" t="s">
        <v>6008</v>
      </c>
      <c r="K2060" s="483" t="s">
        <v>6017</v>
      </c>
    </row>
    <row r="2061" spans="1:11" ht="15" x14ac:dyDescent="0.25">
      <c r="A2061" s="482">
        <v>13463</v>
      </c>
      <c r="B2061" s="483" t="s">
        <v>320</v>
      </c>
      <c r="C2061" s="483" t="s">
        <v>5126</v>
      </c>
      <c r="D2061" s="483" t="s">
        <v>64</v>
      </c>
      <c r="E2061" s="483" t="s">
        <v>6174</v>
      </c>
      <c r="F2061" s="483" t="s">
        <v>5223</v>
      </c>
      <c r="G2061" s="483" t="s">
        <v>3376</v>
      </c>
      <c r="H2061" s="483" t="s">
        <v>4959</v>
      </c>
      <c r="I2061" s="483" t="s">
        <v>1855</v>
      </c>
      <c r="J2061" s="483" t="s">
        <v>6005</v>
      </c>
      <c r="K2061" s="483" t="s">
        <v>6010</v>
      </c>
    </row>
    <row r="2062" spans="1:11" ht="15" x14ac:dyDescent="0.25">
      <c r="A2062" s="482">
        <v>13464</v>
      </c>
      <c r="B2062" s="483" t="s">
        <v>5127</v>
      </c>
      <c r="C2062" s="483" t="s">
        <v>5128</v>
      </c>
      <c r="D2062" s="483" t="s">
        <v>517</v>
      </c>
      <c r="E2062" s="483" t="s">
        <v>6174</v>
      </c>
      <c r="F2062" s="483" t="s">
        <v>5223</v>
      </c>
      <c r="G2062" s="483" t="s">
        <v>4758</v>
      </c>
      <c r="H2062" s="483" t="s">
        <v>4946</v>
      </c>
      <c r="I2062" s="483" t="s">
        <v>1140</v>
      </c>
      <c r="J2062" s="483" t="s">
        <v>6005</v>
      </c>
      <c r="K2062" s="483" t="s">
        <v>6006</v>
      </c>
    </row>
    <row r="2063" spans="1:11" ht="15" x14ac:dyDescent="0.25">
      <c r="A2063" s="482">
        <v>13465</v>
      </c>
      <c r="B2063" s="483" t="s">
        <v>3209</v>
      </c>
      <c r="C2063" s="483" t="s">
        <v>555</v>
      </c>
      <c r="D2063" s="483" t="s">
        <v>72</v>
      </c>
      <c r="E2063" s="483" t="s">
        <v>6175</v>
      </c>
      <c r="F2063" s="483" t="s">
        <v>5224</v>
      </c>
      <c r="G2063" s="483" t="s">
        <v>3376</v>
      </c>
      <c r="H2063" s="483" t="s">
        <v>4955</v>
      </c>
      <c r="I2063" s="483" t="s">
        <v>3388</v>
      </c>
      <c r="J2063" s="483" t="s">
        <v>6014</v>
      </c>
      <c r="K2063" s="483" t="s">
        <v>6010</v>
      </c>
    </row>
    <row r="2064" spans="1:11" ht="15" x14ac:dyDescent="0.25">
      <c r="A2064" s="482">
        <v>13471</v>
      </c>
      <c r="B2064" s="483" t="s">
        <v>1673</v>
      </c>
      <c r="C2064" s="483" t="s">
        <v>1071</v>
      </c>
      <c r="D2064" s="483" t="s">
        <v>103</v>
      </c>
      <c r="E2064" s="483" t="s">
        <v>6175</v>
      </c>
      <c r="F2064" s="483" t="s">
        <v>5224</v>
      </c>
      <c r="G2064" s="483" t="s">
        <v>4759</v>
      </c>
      <c r="H2064" s="483" t="s">
        <v>65</v>
      </c>
      <c r="I2064" s="483" t="s">
        <v>65</v>
      </c>
      <c r="J2064" s="483" t="s">
        <v>6014</v>
      </c>
      <c r="K2064" s="483" t="s">
        <v>6007</v>
      </c>
    </row>
    <row r="2065" spans="1:11" ht="15" x14ac:dyDescent="0.25">
      <c r="A2065" s="482">
        <v>13472</v>
      </c>
      <c r="B2065" s="483" t="s">
        <v>5129</v>
      </c>
      <c r="C2065" s="483" t="s">
        <v>221</v>
      </c>
      <c r="D2065" s="483" t="s">
        <v>103</v>
      </c>
      <c r="E2065" s="483" t="s">
        <v>6175</v>
      </c>
      <c r="F2065" s="483" t="s">
        <v>5224</v>
      </c>
      <c r="G2065" s="483" t="s">
        <v>3376</v>
      </c>
      <c r="H2065" s="483" t="s">
        <v>4952</v>
      </c>
      <c r="I2065" s="483" t="s">
        <v>379</v>
      </c>
      <c r="J2065" s="483" t="s">
        <v>6014</v>
      </c>
      <c r="K2065" s="483" t="s">
        <v>6010</v>
      </c>
    </row>
    <row r="2066" spans="1:11" ht="15" x14ac:dyDescent="0.25">
      <c r="A2066" s="482">
        <v>13473</v>
      </c>
      <c r="B2066" s="483" t="s">
        <v>5108</v>
      </c>
      <c r="C2066" s="483" t="s">
        <v>5109</v>
      </c>
      <c r="D2066" s="483" t="s">
        <v>69</v>
      </c>
      <c r="E2066" s="483" t="s">
        <v>6176</v>
      </c>
      <c r="F2066" s="483" t="s">
        <v>5225</v>
      </c>
      <c r="G2066" s="483" t="s">
        <v>4759</v>
      </c>
      <c r="H2066" s="483" t="s">
        <v>4947</v>
      </c>
      <c r="I2066" s="483" t="s">
        <v>3403</v>
      </c>
      <c r="J2066" s="483" t="s">
        <v>6008</v>
      </c>
      <c r="K2066" s="483" t="s">
        <v>6007</v>
      </c>
    </row>
    <row r="2067" spans="1:11" ht="15" x14ac:dyDescent="0.25">
      <c r="A2067" s="482">
        <v>13474</v>
      </c>
      <c r="B2067" s="483" t="s">
        <v>5130</v>
      </c>
      <c r="C2067" s="483" t="s">
        <v>5131</v>
      </c>
      <c r="D2067" s="483" t="s">
        <v>103</v>
      </c>
      <c r="E2067" s="483" t="s">
        <v>6175</v>
      </c>
      <c r="F2067" s="483" t="s">
        <v>5224</v>
      </c>
      <c r="G2067" s="483" t="s">
        <v>3376</v>
      </c>
      <c r="H2067" s="483" t="s">
        <v>4950</v>
      </c>
      <c r="I2067" s="483" t="s">
        <v>183</v>
      </c>
      <c r="J2067" s="483" t="s">
        <v>6014</v>
      </c>
      <c r="K2067" s="483" t="s">
        <v>6010</v>
      </c>
    </row>
    <row r="2068" spans="1:11" ht="15" x14ac:dyDescent="0.25">
      <c r="A2068" s="482">
        <v>13476</v>
      </c>
      <c r="B2068" s="483" t="s">
        <v>1186</v>
      </c>
      <c r="C2068" s="483" t="s">
        <v>4435</v>
      </c>
      <c r="D2068" s="483" t="s">
        <v>4871</v>
      </c>
      <c r="E2068" s="483" t="s">
        <v>6182</v>
      </c>
      <c r="F2068" s="483" t="s">
        <v>5231</v>
      </c>
      <c r="G2068" s="483" t="s">
        <v>4761</v>
      </c>
      <c r="H2068" s="483" t="s">
        <v>4961</v>
      </c>
      <c r="I2068" s="483" t="s">
        <v>1471</v>
      </c>
      <c r="J2068" s="483" t="s">
        <v>6016</v>
      </c>
      <c r="K2068" s="483" t="s">
        <v>6011</v>
      </c>
    </row>
    <row r="2069" spans="1:11" ht="15" x14ac:dyDescent="0.25">
      <c r="A2069" s="482">
        <v>13481</v>
      </c>
      <c r="B2069" s="483" t="s">
        <v>5132</v>
      </c>
      <c r="C2069" s="483" t="s">
        <v>5133</v>
      </c>
      <c r="D2069" s="483" t="s">
        <v>517</v>
      </c>
      <c r="E2069" s="483" t="s">
        <v>6174</v>
      </c>
      <c r="F2069" s="483" t="s">
        <v>5223</v>
      </c>
      <c r="G2069" s="483" t="s">
        <v>4758</v>
      </c>
      <c r="H2069" s="483" t="s">
        <v>4946</v>
      </c>
      <c r="I2069" s="483" t="s">
        <v>1140</v>
      </c>
      <c r="J2069" s="483" t="s">
        <v>6005</v>
      </c>
      <c r="K2069" s="483" t="s">
        <v>6006</v>
      </c>
    </row>
    <row r="2070" spans="1:11" ht="15" x14ac:dyDescent="0.25">
      <c r="A2070" s="482">
        <v>13482</v>
      </c>
      <c r="B2070" s="483" t="s">
        <v>5965</v>
      </c>
      <c r="C2070" s="483" t="s">
        <v>5134</v>
      </c>
      <c r="D2070" s="483" t="s">
        <v>1924</v>
      </c>
      <c r="E2070" s="483" t="s">
        <v>6175</v>
      </c>
      <c r="F2070" s="483" t="s">
        <v>5224</v>
      </c>
      <c r="G2070" s="483" t="s">
        <v>4759</v>
      </c>
      <c r="H2070" s="483" t="s">
        <v>65</v>
      </c>
      <c r="I2070" s="483" t="s">
        <v>65</v>
      </c>
      <c r="J2070" s="483" t="s">
        <v>6014</v>
      </c>
      <c r="K2070" s="483" t="s">
        <v>6007</v>
      </c>
    </row>
    <row r="2071" spans="1:11" ht="15" x14ac:dyDescent="0.25">
      <c r="A2071" s="482">
        <v>13484</v>
      </c>
      <c r="B2071" s="483" t="s">
        <v>5135</v>
      </c>
      <c r="C2071" s="483" t="s">
        <v>5136</v>
      </c>
      <c r="D2071" s="483" t="s">
        <v>72</v>
      </c>
      <c r="E2071" s="483" t="s">
        <v>6175</v>
      </c>
      <c r="F2071" s="483" t="s">
        <v>5224</v>
      </c>
      <c r="G2071" s="483" t="s">
        <v>3376</v>
      </c>
      <c r="H2071" s="483" t="s">
        <v>4964</v>
      </c>
      <c r="I2071" s="483" t="s">
        <v>1889</v>
      </c>
      <c r="J2071" s="483" t="s">
        <v>6014</v>
      </c>
      <c r="K2071" s="483" t="s">
        <v>6010</v>
      </c>
    </row>
    <row r="2072" spans="1:11" ht="15" x14ac:dyDescent="0.25">
      <c r="A2072" s="482">
        <v>13485</v>
      </c>
      <c r="B2072" s="483" t="s">
        <v>5137</v>
      </c>
      <c r="C2072" s="483" t="s">
        <v>904</v>
      </c>
      <c r="D2072" s="483" t="s">
        <v>4817</v>
      </c>
      <c r="E2072" s="483" t="s">
        <v>6178</v>
      </c>
      <c r="F2072" s="483" t="s">
        <v>5227</v>
      </c>
      <c r="G2072" s="483" t="s">
        <v>4761</v>
      </c>
      <c r="H2072" s="483" t="s">
        <v>4961</v>
      </c>
      <c r="I2072" s="483" t="s">
        <v>1471</v>
      </c>
      <c r="J2072" s="483" t="s">
        <v>6016</v>
      </c>
      <c r="K2072" s="483" t="s">
        <v>6011</v>
      </c>
    </row>
    <row r="2073" spans="1:11" ht="15" x14ac:dyDescent="0.25">
      <c r="A2073" s="482">
        <v>13486</v>
      </c>
      <c r="B2073" s="483" t="s">
        <v>5138</v>
      </c>
      <c r="C2073" s="483" t="s">
        <v>5139</v>
      </c>
      <c r="D2073" s="483" t="s">
        <v>54</v>
      </c>
      <c r="E2073" s="483" t="s">
        <v>6176</v>
      </c>
      <c r="F2073" s="483" t="s">
        <v>5225</v>
      </c>
      <c r="G2073" s="483" t="s">
        <v>5265</v>
      </c>
      <c r="H2073" s="483" t="s">
        <v>4956</v>
      </c>
      <c r="I2073" s="483" t="s">
        <v>55</v>
      </c>
      <c r="J2073" s="483" t="s">
        <v>6008</v>
      </c>
      <c r="K2073" s="483" t="s">
        <v>6017</v>
      </c>
    </row>
    <row r="2074" spans="1:11" ht="15" x14ac:dyDescent="0.25">
      <c r="A2074" s="482">
        <v>13489</v>
      </c>
      <c r="B2074" s="483" t="s">
        <v>5235</v>
      </c>
      <c r="C2074" s="483" t="s">
        <v>2127</v>
      </c>
      <c r="D2074" s="483" t="s">
        <v>5530</v>
      </c>
      <c r="E2074" s="483" t="s">
        <v>6182</v>
      </c>
      <c r="F2074" s="483" t="s">
        <v>5231</v>
      </c>
      <c r="G2074" s="483" t="s">
        <v>4761</v>
      </c>
      <c r="H2074" s="483" t="s">
        <v>1689</v>
      </c>
      <c r="I2074" s="483" t="s">
        <v>4878</v>
      </c>
      <c r="J2074" s="483" t="s">
        <v>6016</v>
      </c>
      <c r="K2074" s="483" t="s">
        <v>6011</v>
      </c>
    </row>
    <row r="2075" spans="1:11" ht="15" x14ac:dyDescent="0.25">
      <c r="A2075" s="482">
        <v>13490</v>
      </c>
      <c r="B2075" s="483" t="s">
        <v>5140</v>
      </c>
      <c r="C2075" s="483" t="s">
        <v>5141</v>
      </c>
      <c r="D2075" s="483" t="s">
        <v>4060</v>
      </c>
      <c r="E2075" s="483" t="s">
        <v>6176</v>
      </c>
      <c r="F2075" s="483" t="s">
        <v>5225</v>
      </c>
      <c r="G2075" s="483" t="s">
        <v>4761</v>
      </c>
      <c r="H2075" s="483" t="s">
        <v>1689</v>
      </c>
      <c r="I2075" s="483" t="s">
        <v>3410</v>
      </c>
      <c r="J2075" s="483" t="s">
        <v>6008</v>
      </c>
      <c r="K2075" s="483" t="s">
        <v>6011</v>
      </c>
    </row>
    <row r="2076" spans="1:11" ht="15" x14ac:dyDescent="0.25">
      <c r="A2076" s="482">
        <v>13496</v>
      </c>
      <c r="B2076" s="483" t="s">
        <v>5142</v>
      </c>
      <c r="C2076" s="483" t="s">
        <v>5159</v>
      </c>
      <c r="D2076" s="483" t="s">
        <v>319</v>
      </c>
      <c r="E2076" s="483" t="s">
        <v>6178</v>
      </c>
      <c r="F2076" s="483" t="s">
        <v>5227</v>
      </c>
      <c r="G2076" s="483" t="s">
        <v>4759</v>
      </c>
      <c r="H2076" s="483" t="s">
        <v>4953</v>
      </c>
      <c r="I2076" s="483" t="s">
        <v>3527</v>
      </c>
      <c r="J2076" s="483" t="s">
        <v>6014</v>
      </c>
      <c r="K2076" s="483" t="s">
        <v>6007</v>
      </c>
    </row>
    <row r="2077" spans="1:11" ht="15" x14ac:dyDescent="0.25">
      <c r="A2077" s="482">
        <v>13500</v>
      </c>
      <c r="B2077" s="483" t="s">
        <v>5168</v>
      </c>
      <c r="C2077" s="483" t="s">
        <v>1897</v>
      </c>
      <c r="D2077" s="483" t="s">
        <v>103</v>
      </c>
      <c r="E2077" s="483" t="s">
        <v>6175</v>
      </c>
      <c r="F2077" s="483" t="s">
        <v>5224</v>
      </c>
      <c r="G2077" s="483" t="s">
        <v>4759</v>
      </c>
      <c r="H2077" s="483" t="s">
        <v>4947</v>
      </c>
      <c r="I2077" s="483" t="s">
        <v>61</v>
      </c>
      <c r="J2077" s="483" t="s">
        <v>6014</v>
      </c>
      <c r="K2077" s="483" t="s">
        <v>6007</v>
      </c>
    </row>
    <row r="2078" spans="1:11" ht="15" x14ac:dyDescent="0.25">
      <c r="A2078" s="482">
        <v>13503</v>
      </c>
      <c r="B2078" s="483" t="s">
        <v>554</v>
      </c>
      <c r="C2078" s="483" t="s">
        <v>6052</v>
      </c>
      <c r="D2078" s="483" t="s">
        <v>1924</v>
      </c>
      <c r="E2078" s="483" t="s">
        <v>6175</v>
      </c>
      <c r="F2078" s="483" t="s">
        <v>5224</v>
      </c>
      <c r="G2078" s="483" t="s">
        <v>4759</v>
      </c>
      <c r="H2078" s="483" t="s">
        <v>4947</v>
      </c>
      <c r="I2078" s="483" t="s">
        <v>43</v>
      </c>
      <c r="J2078" s="483" t="s">
        <v>6014</v>
      </c>
      <c r="K2078" s="483" t="s">
        <v>6007</v>
      </c>
    </row>
    <row r="2079" spans="1:11" ht="15" x14ac:dyDescent="0.25">
      <c r="A2079" s="482">
        <v>13507</v>
      </c>
      <c r="B2079" s="483" t="s">
        <v>5189</v>
      </c>
      <c r="C2079" s="483" t="s">
        <v>5190</v>
      </c>
      <c r="D2079" s="483" t="s">
        <v>2098</v>
      </c>
      <c r="E2079" s="483" t="s">
        <v>6175</v>
      </c>
      <c r="F2079" s="483" t="s">
        <v>5224</v>
      </c>
      <c r="G2079" s="483" t="s">
        <v>4759</v>
      </c>
      <c r="H2079" s="483" t="s">
        <v>4947</v>
      </c>
      <c r="I2079" s="483" t="s">
        <v>61</v>
      </c>
      <c r="J2079" s="483" t="s">
        <v>6014</v>
      </c>
      <c r="K2079" s="483" t="s">
        <v>6007</v>
      </c>
    </row>
    <row r="2080" spans="1:11" ht="15" x14ac:dyDescent="0.25">
      <c r="A2080" s="482">
        <v>13508</v>
      </c>
      <c r="B2080" s="483" t="s">
        <v>5213</v>
      </c>
      <c r="C2080" s="483" t="s">
        <v>5214</v>
      </c>
      <c r="D2080" s="483" t="s">
        <v>3965</v>
      </c>
      <c r="E2080" s="483" t="s">
        <v>6175</v>
      </c>
      <c r="F2080" s="483" t="s">
        <v>5224</v>
      </c>
      <c r="G2080" s="483" t="s">
        <v>4759</v>
      </c>
      <c r="H2080" s="483" t="s">
        <v>4947</v>
      </c>
      <c r="I2080" s="483" t="s">
        <v>43</v>
      </c>
      <c r="J2080" s="483" t="s">
        <v>6014</v>
      </c>
      <c r="K2080" s="483" t="s">
        <v>6007</v>
      </c>
    </row>
    <row r="2081" spans="1:11" ht="15" x14ac:dyDescent="0.25">
      <c r="A2081" s="482">
        <v>13511</v>
      </c>
      <c r="B2081" s="483" t="s">
        <v>5259</v>
      </c>
      <c r="C2081" s="483" t="s">
        <v>5260</v>
      </c>
      <c r="D2081" s="483" t="s">
        <v>103</v>
      </c>
      <c r="E2081" s="483" t="s">
        <v>6175</v>
      </c>
      <c r="F2081" s="483" t="s">
        <v>5224</v>
      </c>
      <c r="G2081" s="483" t="s">
        <v>4759</v>
      </c>
      <c r="H2081" s="483" t="s">
        <v>4947</v>
      </c>
      <c r="I2081" s="483" t="s">
        <v>84</v>
      </c>
      <c r="J2081" s="483" t="s">
        <v>6014</v>
      </c>
      <c r="K2081" s="483" t="s">
        <v>6007</v>
      </c>
    </row>
    <row r="2082" spans="1:11" ht="15" x14ac:dyDescent="0.25">
      <c r="A2082" s="482">
        <v>13512</v>
      </c>
      <c r="B2082" s="483" t="s">
        <v>5269</v>
      </c>
      <c r="C2082" s="483" t="s">
        <v>5270</v>
      </c>
      <c r="D2082" s="483" t="s">
        <v>103</v>
      </c>
      <c r="E2082" s="483" t="s">
        <v>6175</v>
      </c>
      <c r="F2082" s="483" t="s">
        <v>5224</v>
      </c>
      <c r="G2082" s="483" t="s">
        <v>4759</v>
      </c>
      <c r="H2082" s="483" t="s">
        <v>4947</v>
      </c>
      <c r="I2082" s="483" t="s">
        <v>43</v>
      </c>
      <c r="J2082" s="483" t="s">
        <v>6014</v>
      </c>
      <c r="K2082" s="483" t="s">
        <v>6007</v>
      </c>
    </row>
    <row r="2083" spans="1:11" ht="15" x14ac:dyDescent="0.25">
      <c r="A2083" s="482">
        <v>13514</v>
      </c>
      <c r="B2083" s="483" t="s">
        <v>5187</v>
      </c>
      <c r="C2083" s="483" t="s">
        <v>5271</v>
      </c>
      <c r="D2083" s="483" t="s">
        <v>3965</v>
      </c>
      <c r="E2083" s="483" t="s">
        <v>6175</v>
      </c>
      <c r="F2083" s="483" t="s">
        <v>5224</v>
      </c>
      <c r="G2083" s="483" t="s">
        <v>3376</v>
      </c>
      <c r="H2083" s="483" t="s">
        <v>616</v>
      </c>
      <c r="I2083" s="483" t="s">
        <v>616</v>
      </c>
      <c r="J2083" s="483" t="s">
        <v>6014</v>
      </c>
      <c r="K2083" s="483" t="s">
        <v>6010</v>
      </c>
    </row>
    <row r="2084" spans="1:11" ht="15" x14ac:dyDescent="0.25">
      <c r="A2084" s="482">
        <v>13515</v>
      </c>
      <c r="B2084" s="483" t="s">
        <v>5272</v>
      </c>
      <c r="C2084" s="483" t="s">
        <v>5273</v>
      </c>
      <c r="D2084" s="483" t="s">
        <v>3965</v>
      </c>
      <c r="E2084" s="483" t="s">
        <v>6175</v>
      </c>
      <c r="F2084" s="483" t="s">
        <v>5224</v>
      </c>
      <c r="G2084" s="483" t="s">
        <v>4759</v>
      </c>
      <c r="H2084" s="483" t="s">
        <v>4947</v>
      </c>
      <c r="I2084" s="483" t="s">
        <v>84</v>
      </c>
      <c r="J2084" s="483" t="s">
        <v>6014</v>
      </c>
      <c r="K2084" s="483" t="s">
        <v>6007</v>
      </c>
    </row>
    <row r="2085" spans="1:11" ht="15" x14ac:dyDescent="0.25">
      <c r="A2085" s="482">
        <v>13516</v>
      </c>
      <c r="B2085" s="483" t="s">
        <v>5274</v>
      </c>
      <c r="C2085" s="483" t="s">
        <v>5275</v>
      </c>
      <c r="D2085" s="483" t="s">
        <v>69</v>
      </c>
      <c r="E2085" s="483" t="s">
        <v>6176</v>
      </c>
      <c r="F2085" s="483" t="s">
        <v>5225</v>
      </c>
      <c r="G2085" s="483" t="s">
        <v>4759</v>
      </c>
      <c r="H2085" s="483" t="s">
        <v>4947</v>
      </c>
      <c r="I2085" s="483" t="s">
        <v>3373</v>
      </c>
      <c r="J2085" s="483" t="s">
        <v>6008</v>
      </c>
      <c r="K2085" s="483" t="s">
        <v>6007</v>
      </c>
    </row>
    <row r="2086" spans="1:11" ht="15" x14ac:dyDescent="0.25">
      <c r="A2086" s="482">
        <v>13517</v>
      </c>
      <c r="B2086" s="483" t="s">
        <v>5276</v>
      </c>
      <c r="C2086" s="483" t="s">
        <v>5277</v>
      </c>
      <c r="D2086" s="483" t="s">
        <v>1559</v>
      </c>
      <c r="E2086" s="483" t="s">
        <v>6175</v>
      </c>
      <c r="F2086" s="483" t="s">
        <v>5224</v>
      </c>
      <c r="G2086" s="483" t="s">
        <v>4759</v>
      </c>
      <c r="H2086" s="483" t="s">
        <v>4947</v>
      </c>
      <c r="I2086" s="483" t="s">
        <v>84</v>
      </c>
      <c r="J2086" s="483" t="s">
        <v>6014</v>
      </c>
      <c r="K2086" s="483" t="s">
        <v>6007</v>
      </c>
    </row>
    <row r="2087" spans="1:11" ht="15" x14ac:dyDescent="0.25">
      <c r="A2087" s="482">
        <v>13518</v>
      </c>
      <c r="B2087" s="483" t="s">
        <v>5191</v>
      </c>
      <c r="C2087" s="483" t="s">
        <v>4563</v>
      </c>
      <c r="D2087" s="483" t="s">
        <v>103</v>
      </c>
      <c r="E2087" s="483" t="s">
        <v>6175</v>
      </c>
      <c r="F2087" s="483" t="s">
        <v>5224</v>
      </c>
      <c r="G2087" s="483" t="s">
        <v>4759</v>
      </c>
      <c r="H2087" s="483" t="s">
        <v>4947</v>
      </c>
      <c r="I2087" s="483" t="s">
        <v>43</v>
      </c>
      <c r="J2087" s="483" t="s">
        <v>6014</v>
      </c>
      <c r="K2087" s="483" t="s">
        <v>6007</v>
      </c>
    </row>
    <row r="2088" spans="1:11" ht="15" x14ac:dyDescent="0.25">
      <c r="A2088" s="482">
        <v>13521</v>
      </c>
      <c r="B2088" s="483" t="s">
        <v>5195</v>
      </c>
      <c r="C2088" s="483" t="s">
        <v>684</v>
      </c>
      <c r="D2088" s="483" t="s">
        <v>103</v>
      </c>
      <c r="E2088" s="483" t="s">
        <v>6175</v>
      </c>
      <c r="F2088" s="483" t="s">
        <v>5224</v>
      </c>
      <c r="G2088" s="483" t="s">
        <v>4759</v>
      </c>
      <c r="H2088" s="483" t="s">
        <v>4947</v>
      </c>
      <c r="I2088" s="483" t="s">
        <v>84</v>
      </c>
      <c r="J2088" s="483" t="s">
        <v>6014</v>
      </c>
      <c r="K2088" s="483" t="s">
        <v>6007</v>
      </c>
    </row>
    <row r="2089" spans="1:11" ht="15" x14ac:dyDescent="0.25">
      <c r="A2089" s="482">
        <v>13522</v>
      </c>
      <c r="B2089" s="483" t="s">
        <v>5261</v>
      </c>
      <c r="C2089" s="483" t="s">
        <v>5262</v>
      </c>
      <c r="D2089" s="483" t="s">
        <v>2098</v>
      </c>
      <c r="E2089" s="483" t="s">
        <v>6175</v>
      </c>
      <c r="F2089" s="483" t="s">
        <v>5224</v>
      </c>
      <c r="G2089" s="483" t="s">
        <v>3376</v>
      </c>
      <c r="H2089" s="483" t="s">
        <v>4962</v>
      </c>
      <c r="I2089" s="483" t="s">
        <v>258</v>
      </c>
      <c r="J2089" s="483" t="s">
        <v>6014</v>
      </c>
      <c r="K2089" s="483" t="s">
        <v>6010</v>
      </c>
    </row>
    <row r="2090" spans="1:11" ht="15" x14ac:dyDescent="0.25">
      <c r="A2090" s="482">
        <v>13523</v>
      </c>
      <c r="B2090" s="483" t="s">
        <v>5334</v>
      </c>
      <c r="C2090" s="483" t="s">
        <v>5296</v>
      </c>
      <c r="D2090" s="483" t="s">
        <v>2098</v>
      </c>
      <c r="E2090" s="483" t="s">
        <v>6175</v>
      </c>
      <c r="F2090" s="483" t="s">
        <v>5224</v>
      </c>
      <c r="G2090" s="483" t="s">
        <v>4759</v>
      </c>
      <c r="H2090" s="483" t="s">
        <v>4947</v>
      </c>
      <c r="I2090" s="483" t="s">
        <v>43</v>
      </c>
      <c r="J2090" s="483" t="s">
        <v>6014</v>
      </c>
      <c r="K2090" s="483" t="s">
        <v>6007</v>
      </c>
    </row>
    <row r="2091" spans="1:11" ht="15" x14ac:dyDescent="0.25">
      <c r="A2091" s="482">
        <v>13524</v>
      </c>
      <c r="B2091" s="483" t="s">
        <v>5303</v>
      </c>
      <c r="C2091" s="483" t="s">
        <v>5304</v>
      </c>
      <c r="D2091" s="483" t="s">
        <v>3965</v>
      </c>
      <c r="E2091" s="483" t="s">
        <v>6175</v>
      </c>
      <c r="F2091" s="483" t="s">
        <v>5224</v>
      </c>
      <c r="G2091" s="483" t="s">
        <v>4759</v>
      </c>
      <c r="H2091" s="483" t="s">
        <v>4947</v>
      </c>
      <c r="I2091" s="483" t="s">
        <v>84</v>
      </c>
      <c r="J2091" s="483" t="s">
        <v>6014</v>
      </c>
      <c r="K2091" s="483" t="s">
        <v>6007</v>
      </c>
    </row>
    <row r="2092" spans="1:11" ht="15" x14ac:dyDescent="0.25">
      <c r="A2092" s="482">
        <v>13525</v>
      </c>
      <c r="B2092" s="483" t="s">
        <v>5278</v>
      </c>
      <c r="C2092" s="483" t="s">
        <v>5279</v>
      </c>
      <c r="D2092" s="483" t="s">
        <v>103</v>
      </c>
      <c r="E2092" s="483" t="s">
        <v>6175</v>
      </c>
      <c r="F2092" s="483" t="s">
        <v>5224</v>
      </c>
      <c r="G2092" s="483" t="s">
        <v>4759</v>
      </c>
      <c r="H2092" s="483" t="s">
        <v>4947</v>
      </c>
      <c r="I2092" s="483" t="s">
        <v>43</v>
      </c>
      <c r="J2092" s="483" t="s">
        <v>6014</v>
      </c>
      <c r="K2092" s="483" t="s">
        <v>6007</v>
      </c>
    </row>
    <row r="2093" spans="1:11" ht="15" x14ac:dyDescent="0.25">
      <c r="A2093" s="482">
        <v>13526</v>
      </c>
      <c r="B2093" s="483" t="s">
        <v>5169</v>
      </c>
      <c r="C2093" s="483" t="s">
        <v>458</v>
      </c>
      <c r="D2093" s="483" t="s">
        <v>4836</v>
      </c>
      <c r="E2093" s="483" t="s">
        <v>6174</v>
      </c>
      <c r="F2093" s="483" t="s">
        <v>5223</v>
      </c>
      <c r="G2093" s="483" t="s">
        <v>2762</v>
      </c>
      <c r="H2093" s="483" t="s">
        <v>4951</v>
      </c>
      <c r="I2093" s="483" t="s">
        <v>1197</v>
      </c>
      <c r="J2093" s="483" t="s">
        <v>6005</v>
      </c>
      <c r="K2093" s="483" t="s">
        <v>6012</v>
      </c>
    </row>
    <row r="2094" spans="1:11" ht="15" x14ac:dyDescent="0.25">
      <c r="A2094" s="482">
        <v>13532</v>
      </c>
      <c r="B2094" s="483" t="s">
        <v>5170</v>
      </c>
      <c r="C2094" s="483" t="s">
        <v>1394</v>
      </c>
      <c r="D2094" s="483" t="s">
        <v>2098</v>
      </c>
      <c r="E2094" s="483" t="s">
        <v>6175</v>
      </c>
      <c r="F2094" s="483" t="s">
        <v>5224</v>
      </c>
      <c r="G2094" s="483" t="s">
        <v>4759</v>
      </c>
      <c r="H2094" s="483" t="s">
        <v>4947</v>
      </c>
      <c r="I2094" s="483" t="s">
        <v>84</v>
      </c>
      <c r="J2094" s="483" t="s">
        <v>6014</v>
      </c>
      <c r="K2094" s="483" t="s">
        <v>6007</v>
      </c>
    </row>
    <row r="2095" spans="1:11" ht="15" x14ac:dyDescent="0.25">
      <c r="A2095" s="482">
        <v>13533</v>
      </c>
      <c r="B2095" s="483" t="s">
        <v>3472</v>
      </c>
      <c r="C2095" s="483" t="s">
        <v>2274</v>
      </c>
      <c r="D2095" s="483" t="s">
        <v>103</v>
      </c>
      <c r="E2095" s="483" t="s">
        <v>6175</v>
      </c>
      <c r="F2095" s="483" t="s">
        <v>5224</v>
      </c>
      <c r="G2095" s="483" t="s">
        <v>3376</v>
      </c>
      <c r="H2095" s="483" t="s">
        <v>4952</v>
      </c>
      <c r="I2095" s="483" t="s">
        <v>379</v>
      </c>
      <c r="J2095" s="483" t="s">
        <v>6014</v>
      </c>
      <c r="K2095" s="483" t="s">
        <v>6010</v>
      </c>
    </row>
    <row r="2096" spans="1:11" ht="15" x14ac:dyDescent="0.25">
      <c r="A2096" s="482">
        <v>13535</v>
      </c>
      <c r="B2096" s="483" t="s">
        <v>5171</v>
      </c>
      <c r="C2096" s="483" t="s">
        <v>1679</v>
      </c>
      <c r="D2096" s="483" t="s">
        <v>517</v>
      </c>
      <c r="E2096" s="483" t="s">
        <v>6174</v>
      </c>
      <c r="F2096" s="483" t="s">
        <v>5223</v>
      </c>
      <c r="G2096" s="483" t="s">
        <v>4758</v>
      </c>
      <c r="H2096" s="483" t="s">
        <v>4946</v>
      </c>
      <c r="I2096" s="483" t="s">
        <v>1140</v>
      </c>
      <c r="J2096" s="483" t="s">
        <v>6005</v>
      </c>
      <c r="K2096" s="483" t="s">
        <v>6006</v>
      </c>
    </row>
    <row r="2097" spans="1:11" ht="15" x14ac:dyDescent="0.25">
      <c r="A2097" s="482">
        <v>13536</v>
      </c>
      <c r="B2097" s="483" t="s">
        <v>5172</v>
      </c>
      <c r="C2097" s="483" t="s">
        <v>5173</v>
      </c>
      <c r="D2097" s="483" t="s">
        <v>4002</v>
      </c>
      <c r="E2097" s="483" t="s">
        <v>6176</v>
      </c>
      <c r="F2097" s="483" t="s">
        <v>5225</v>
      </c>
      <c r="G2097" s="483" t="s">
        <v>3376</v>
      </c>
      <c r="H2097" s="483" t="s">
        <v>122</v>
      </c>
      <c r="I2097" s="483" t="s">
        <v>122</v>
      </c>
      <c r="J2097" s="483" t="s">
        <v>6016</v>
      </c>
      <c r="K2097" s="483" t="s">
        <v>6010</v>
      </c>
    </row>
    <row r="2098" spans="1:11" ht="15" x14ac:dyDescent="0.25">
      <c r="A2098" s="482">
        <v>13538</v>
      </c>
      <c r="B2098" s="483" t="s">
        <v>2283</v>
      </c>
      <c r="C2098" s="483" t="s">
        <v>5199</v>
      </c>
      <c r="D2098" s="483" t="s">
        <v>4871</v>
      </c>
      <c r="E2098" s="483" t="s">
        <v>6182</v>
      </c>
      <c r="F2098" s="483" t="s">
        <v>5231</v>
      </c>
      <c r="G2098" s="483" t="s">
        <v>4761</v>
      </c>
      <c r="H2098" s="483" t="s">
        <v>4961</v>
      </c>
      <c r="I2098" s="483" t="s">
        <v>4923</v>
      </c>
      <c r="J2098" s="483" t="s">
        <v>6016</v>
      </c>
      <c r="K2098" s="483" t="s">
        <v>6011</v>
      </c>
    </row>
    <row r="2099" spans="1:11" ht="15" x14ac:dyDescent="0.25">
      <c r="A2099" s="482">
        <v>13541</v>
      </c>
      <c r="B2099" s="483" t="s">
        <v>5176</v>
      </c>
      <c r="C2099" s="483" t="s">
        <v>5177</v>
      </c>
      <c r="D2099" s="483" t="s">
        <v>544</v>
      </c>
      <c r="E2099" s="483" t="s">
        <v>6176</v>
      </c>
      <c r="F2099" s="483" t="s">
        <v>5225</v>
      </c>
      <c r="G2099" s="483" t="s">
        <v>3376</v>
      </c>
      <c r="H2099" s="483" t="s">
        <v>122</v>
      </c>
      <c r="I2099" s="483" t="s">
        <v>122</v>
      </c>
      <c r="J2099" s="483" t="s">
        <v>6008</v>
      </c>
      <c r="K2099" s="483" t="s">
        <v>6010</v>
      </c>
    </row>
    <row r="2100" spans="1:11" ht="15" x14ac:dyDescent="0.25">
      <c r="A2100" s="482">
        <v>13543</v>
      </c>
      <c r="B2100" s="483" t="s">
        <v>5179</v>
      </c>
      <c r="C2100" s="483" t="s">
        <v>4329</v>
      </c>
      <c r="D2100" s="483" t="s">
        <v>103</v>
      </c>
      <c r="E2100" s="483" t="s">
        <v>6175</v>
      </c>
      <c r="F2100" s="483" t="s">
        <v>5224</v>
      </c>
      <c r="G2100" s="483" t="s">
        <v>4759</v>
      </c>
      <c r="H2100" s="483" t="s">
        <v>4947</v>
      </c>
      <c r="I2100" s="483" t="s">
        <v>84</v>
      </c>
      <c r="J2100" s="483" t="s">
        <v>6014</v>
      </c>
      <c r="K2100" s="483" t="s">
        <v>6007</v>
      </c>
    </row>
    <row r="2101" spans="1:11" ht="15" x14ac:dyDescent="0.25">
      <c r="A2101" s="482">
        <v>13545</v>
      </c>
      <c r="B2101" s="483" t="s">
        <v>5200</v>
      </c>
      <c r="C2101" s="483" t="s">
        <v>700</v>
      </c>
      <c r="D2101" s="483" t="s">
        <v>5201</v>
      </c>
      <c r="E2101" s="483" t="s">
        <v>6178</v>
      </c>
      <c r="F2101" s="483" t="s">
        <v>5227</v>
      </c>
      <c r="G2101" s="483" t="s">
        <v>4761</v>
      </c>
      <c r="H2101" s="483" t="s">
        <v>1689</v>
      </c>
      <c r="I2101" s="483" t="s">
        <v>6351</v>
      </c>
      <c r="J2101" s="483" t="s">
        <v>6016</v>
      </c>
      <c r="K2101" s="483" t="s">
        <v>6011</v>
      </c>
    </row>
    <row r="2102" spans="1:11" ht="15" x14ac:dyDescent="0.25">
      <c r="A2102" s="482">
        <v>13551</v>
      </c>
      <c r="B2102" s="483" t="s">
        <v>5202</v>
      </c>
      <c r="C2102" s="483" t="s">
        <v>5203</v>
      </c>
      <c r="D2102" s="483" t="s">
        <v>641</v>
      </c>
      <c r="E2102" s="483" t="s">
        <v>6176</v>
      </c>
      <c r="F2102" s="483" t="s">
        <v>5225</v>
      </c>
      <c r="G2102" s="483" t="s">
        <v>3376</v>
      </c>
      <c r="H2102" s="483" t="s">
        <v>209</v>
      </c>
      <c r="I2102" s="483" t="s">
        <v>209</v>
      </c>
      <c r="J2102" s="483" t="s">
        <v>6008</v>
      </c>
      <c r="K2102" s="483" t="s">
        <v>6010</v>
      </c>
    </row>
    <row r="2103" spans="1:11" ht="15" x14ac:dyDescent="0.25">
      <c r="A2103" s="482">
        <v>13552</v>
      </c>
      <c r="B2103" s="483" t="s">
        <v>5204</v>
      </c>
      <c r="C2103" s="483" t="s">
        <v>423</v>
      </c>
      <c r="D2103" s="483" t="s">
        <v>517</v>
      </c>
      <c r="E2103" s="483" t="s">
        <v>6174</v>
      </c>
      <c r="F2103" s="483" t="s">
        <v>5223</v>
      </c>
      <c r="G2103" s="483" t="s">
        <v>4758</v>
      </c>
      <c r="H2103" s="483" t="s">
        <v>4946</v>
      </c>
      <c r="I2103" s="483" t="s">
        <v>1140</v>
      </c>
      <c r="J2103" s="483" t="s">
        <v>6005</v>
      </c>
      <c r="K2103" s="483" t="s">
        <v>6006</v>
      </c>
    </row>
    <row r="2104" spans="1:11" ht="15" x14ac:dyDescent="0.25">
      <c r="A2104" s="482">
        <v>13553</v>
      </c>
      <c r="B2104" s="483" t="s">
        <v>2392</v>
      </c>
      <c r="C2104" s="483" t="s">
        <v>1496</v>
      </c>
      <c r="D2104" s="483" t="s">
        <v>4871</v>
      </c>
      <c r="E2104" s="483" t="s">
        <v>6182</v>
      </c>
      <c r="F2104" s="483" t="s">
        <v>5231</v>
      </c>
      <c r="G2104" s="483" t="s">
        <v>4761</v>
      </c>
      <c r="H2104" s="483" t="s">
        <v>1689</v>
      </c>
      <c r="I2104" s="483" t="s">
        <v>4939</v>
      </c>
      <c r="J2104" s="483" t="s">
        <v>6016</v>
      </c>
      <c r="K2104" s="483" t="s">
        <v>6011</v>
      </c>
    </row>
    <row r="2105" spans="1:11" ht="15" x14ac:dyDescent="0.25">
      <c r="A2105" s="482">
        <v>13559</v>
      </c>
      <c r="B2105" s="483" t="s">
        <v>5722</v>
      </c>
      <c r="C2105" s="483" t="s">
        <v>2081</v>
      </c>
      <c r="D2105" s="483" t="s">
        <v>103</v>
      </c>
      <c r="E2105" s="483" t="s">
        <v>6175</v>
      </c>
      <c r="F2105" s="483" t="s">
        <v>5224</v>
      </c>
      <c r="G2105" s="483" t="s">
        <v>4759</v>
      </c>
      <c r="H2105" s="483" t="s">
        <v>65</v>
      </c>
      <c r="I2105" s="483" t="s">
        <v>65</v>
      </c>
      <c r="J2105" s="483" t="s">
        <v>6014</v>
      </c>
      <c r="K2105" s="483" t="s">
        <v>6007</v>
      </c>
    </row>
    <row r="2106" spans="1:11" ht="15" x14ac:dyDescent="0.25">
      <c r="A2106" s="482">
        <v>13561</v>
      </c>
      <c r="B2106" s="483" t="s">
        <v>5305</v>
      </c>
      <c r="C2106" s="483" t="s">
        <v>5306</v>
      </c>
      <c r="D2106" s="483" t="s">
        <v>103</v>
      </c>
      <c r="E2106" s="483" t="s">
        <v>6175</v>
      </c>
      <c r="F2106" s="483" t="s">
        <v>5224</v>
      </c>
      <c r="G2106" s="483" t="s">
        <v>4759</v>
      </c>
      <c r="H2106" s="483" t="s">
        <v>4947</v>
      </c>
      <c r="I2106" s="483" t="s">
        <v>61</v>
      </c>
      <c r="J2106" s="483" t="s">
        <v>6014</v>
      </c>
      <c r="K2106" s="483" t="s">
        <v>6007</v>
      </c>
    </row>
    <row r="2107" spans="1:11" ht="15" x14ac:dyDescent="0.25">
      <c r="A2107" s="482">
        <v>13562</v>
      </c>
      <c r="B2107" s="483" t="s">
        <v>5236</v>
      </c>
      <c r="C2107" s="483" t="s">
        <v>4641</v>
      </c>
      <c r="D2107" s="483" t="s">
        <v>5237</v>
      </c>
      <c r="E2107" s="483" t="s">
        <v>6178</v>
      </c>
      <c r="F2107" s="483" t="s">
        <v>5227</v>
      </c>
      <c r="G2107" s="483" t="s">
        <v>4768</v>
      </c>
      <c r="H2107" s="483" t="s">
        <v>4946</v>
      </c>
      <c r="I2107" s="483" t="s">
        <v>3678</v>
      </c>
      <c r="J2107" s="483" t="s">
        <v>6009</v>
      </c>
      <c r="K2107" s="483" t="s">
        <v>416</v>
      </c>
    </row>
    <row r="2108" spans="1:11" ht="15" x14ac:dyDescent="0.25">
      <c r="A2108" s="482">
        <v>13563</v>
      </c>
      <c r="B2108" s="483" t="s">
        <v>2439</v>
      </c>
      <c r="C2108" s="483" t="s">
        <v>3264</v>
      </c>
      <c r="D2108" s="483" t="s">
        <v>2098</v>
      </c>
      <c r="E2108" s="483" t="s">
        <v>6175</v>
      </c>
      <c r="F2108" s="483" t="s">
        <v>5224</v>
      </c>
      <c r="G2108" s="483" t="s">
        <v>4759</v>
      </c>
      <c r="H2108" s="483" t="s">
        <v>4947</v>
      </c>
      <c r="I2108" s="483" t="s">
        <v>43</v>
      </c>
      <c r="J2108" s="483" t="s">
        <v>6014</v>
      </c>
      <c r="K2108" s="483" t="s">
        <v>6007</v>
      </c>
    </row>
    <row r="2109" spans="1:11" ht="15" x14ac:dyDescent="0.25">
      <c r="A2109" s="482">
        <v>13564</v>
      </c>
      <c r="B2109" s="483" t="s">
        <v>5238</v>
      </c>
      <c r="C2109" s="483" t="s">
        <v>5239</v>
      </c>
      <c r="D2109" s="483" t="s">
        <v>103</v>
      </c>
      <c r="E2109" s="483" t="s">
        <v>6175</v>
      </c>
      <c r="F2109" s="483" t="s">
        <v>5224</v>
      </c>
      <c r="G2109" s="483" t="s">
        <v>4759</v>
      </c>
      <c r="H2109" s="483" t="s">
        <v>4947</v>
      </c>
      <c r="I2109" s="483" t="s">
        <v>3403</v>
      </c>
      <c r="J2109" s="483" t="s">
        <v>6014</v>
      </c>
      <c r="K2109" s="483" t="s">
        <v>6007</v>
      </c>
    </row>
    <row r="2110" spans="1:11" ht="15" x14ac:dyDescent="0.25">
      <c r="A2110" s="482">
        <v>13571</v>
      </c>
      <c r="B2110" s="483" t="s">
        <v>1526</v>
      </c>
      <c r="C2110" s="483" t="s">
        <v>602</v>
      </c>
      <c r="D2110" s="483" t="s">
        <v>2098</v>
      </c>
      <c r="E2110" s="483" t="s">
        <v>6175</v>
      </c>
      <c r="F2110" s="483" t="s">
        <v>5224</v>
      </c>
      <c r="G2110" s="483" t="s">
        <v>4759</v>
      </c>
      <c r="H2110" s="483" t="s">
        <v>4947</v>
      </c>
      <c r="I2110" s="483" t="s">
        <v>43</v>
      </c>
      <c r="J2110" s="483" t="s">
        <v>6014</v>
      </c>
      <c r="K2110" s="483" t="s">
        <v>6007</v>
      </c>
    </row>
    <row r="2111" spans="1:11" ht="15" x14ac:dyDescent="0.25">
      <c r="A2111" s="482">
        <v>13575</v>
      </c>
      <c r="B2111" s="483" t="s">
        <v>5281</v>
      </c>
      <c r="C2111" s="483" t="s">
        <v>5966</v>
      </c>
      <c r="D2111" s="483" t="s">
        <v>517</v>
      </c>
      <c r="E2111" s="483" t="s">
        <v>6174</v>
      </c>
      <c r="F2111" s="483" t="s">
        <v>5223</v>
      </c>
      <c r="G2111" s="483" t="s">
        <v>3376</v>
      </c>
      <c r="H2111" s="483" t="s">
        <v>4970</v>
      </c>
      <c r="I2111" s="483" t="s">
        <v>339</v>
      </c>
      <c r="J2111" s="483" t="s">
        <v>6005</v>
      </c>
      <c r="K2111" s="483" t="s">
        <v>6010</v>
      </c>
    </row>
    <row r="2112" spans="1:11" ht="15" x14ac:dyDescent="0.25">
      <c r="A2112" s="482">
        <v>13578</v>
      </c>
      <c r="B2112" s="483" t="s">
        <v>5959</v>
      </c>
      <c r="C2112" s="483" t="s">
        <v>543</v>
      </c>
      <c r="D2112" s="483" t="s">
        <v>1924</v>
      </c>
      <c r="E2112" s="483" t="s">
        <v>6175</v>
      </c>
      <c r="F2112" s="483" t="s">
        <v>5224</v>
      </c>
      <c r="G2112" s="483" t="s">
        <v>3376</v>
      </c>
      <c r="H2112" s="483" t="s">
        <v>4962</v>
      </c>
      <c r="I2112" s="483" t="s">
        <v>258</v>
      </c>
      <c r="J2112" s="483" t="s">
        <v>6014</v>
      </c>
      <c r="K2112" s="483" t="s">
        <v>6010</v>
      </c>
    </row>
    <row r="2113" spans="1:11" ht="15" x14ac:dyDescent="0.25">
      <c r="A2113" s="482">
        <v>13583</v>
      </c>
      <c r="B2113" s="483" t="s">
        <v>2168</v>
      </c>
      <c r="C2113" s="483" t="s">
        <v>3217</v>
      </c>
      <c r="D2113" s="483" t="s">
        <v>1410</v>
      </c>
      <c r="E2113" s="483" t="s">
        <v>6182</v>
      </c>
      <c r="F2113" s="483" t="s">
        <v>5231</v>
      </c>
      <c r="G2113" s="483" t="s">
        <v>4763</v>
      </c>
      <c r="H2113" s="483" t="s">
        <v>1689</v>
      </c>
      <c r="I2113" s="483" t="s">
        <v>5164</v>
      </c>
      <c r="J2113" s="483" t="s">
        <v>6016</v>
      </c>
      <c r="K2113" s="483" t="s">
        <v>6013</v>
      </c>
    </row>
    <row r="2114" spans="1:11" ht="15" x14ac:dyDescent="0.25">
      <c r="A2114" s="482">
        <v>13584</v>
      </c>
      <c r="B2114" s="483" t="s">
        <v>5283</v>
      </c>
      <c r="C2114" s="483" t="s">
        <v>4251</v>
      </c>
      <c r="D2114" s="483" t="s">
        <v>1410</v>
      </c>
      <c r="E2114" s="483" t="s">
        <v>6182</v>
      </c>
      <c r="F2114" s="483" t="s">
        <v>5231</v>
      </c>
      <c r="G2114" s="483" t="s">
        <v>4763</v>
      </c>
      <c r="H2114" s="483" t="s">
        <v>4984</v>
      </c>
      <c r="I2114" s="483" t="s">
        <v>5372</v>
      </c>
      <c r="J2114" s="483" t="s">
        <v>6016</v>
      </c>
      <c r="K2114" s="483" t="s">
        <v>6013</v>
      </c>
    </row>
    <row r="2115" spans="1:11" ht="15" x14ac:dyDescent="0.25">
      <c r="A2115" s="482">
        <v>13585</v>
      </c>
      <c r="B2115" s="483" t="s">
        <v>5257</v>
      </c>
      <c r="C2115" s="483" t="s">
        <v>5258</v>
      </c>
      <c r="D2115" s="483" t="s">
        <v>1410</v>
      </c>
      <c r="E2115" s="483" t="s">
        <v>6182</v>
      </c>
      <c r="F2115" s="483" t="s">
        <v>5231</v>
      </c>
      <c r="G2115" s="483" t="s">
        <v>4763</v>
      </c>
      <c r="H2115" s="483" t="s">
        <v>4984</v>
      </c>
      <c r="I2115" s="483" t="s">
        <v>5372</v>
      </c>
      <c r="J2115" s="483" t="s">
        <v>6016</v>
      </c>
      <c r="K2115" s="483" t="s">
        <v>6013</v>
      </c>
    </row>
    <row r="2116" spans="1:11" ht="15" x14ac:dyDescent="0.25">
      <c r="A2116" s="482">
        <v>13587</v>
      </c>
      <c r="B2116" s="483" t="s">
        <v>3181</v>
      </c>
      <c r="C2116" s="483" t="s">
        <v>486</v>
      </c>
      <c r="D2116" s="483" t="s">
        <v>1074</v>
      </c>
      <c r="E2116" s="483" t="s">
        <v>6178</v>
      </c>
      <c r="F2116" s="483" t="s">
        <v>5227</v>
      </c>
      <c r="G2116" s="483" t="s">
        <v>4768</v>
      </c>
      <c r="H2116" s="483" t="s">
        <v>4946</v>
      </c>
      <c r="I2116" s="483" t="s">
        <v>3412</v>
      </c>
      <c r="J2116" s="483" t="s">
        <v>6009</v>
      </c>
      <c r="K2116" s="483" t="s">
        <v>416</v>
      </c>
    </row>
    <row r="2117" spans="1:11" ht="15" x14ac:dyDescent="0.25">
      <c r="A2117" s="482">
        <v>13588</v>
      </c>
      <c r="B2117" s="483" t="s">
        <v>4319</v>
      </c>
      <c r="C2117" s="483" t="s">
        <v>432</v>
      </c>
      <c r="D2117" s="483" t="s">
        <v>4836</v>
      </c>
      <c r="E2117" s="483" t="s">
        <v>6174</v>
      </c>
      <c r="F2117" s="483" t="s">
        <v>5223</v>
      </c>
      <c r="G2117" s="483" t="s">
        <v>2762</v>
      </c>
      <c r="H2117" s="483" t="s">
        <v>4951</v>
      </c>
      <c r="I2117" s="483" t="s">
        <v>1197</v>
      </c>
      <c r="J2117" s="483" t="s">
        <v>6005</v>
      </c>
      <c r="K2117" s="483" t="s">
        <v>6012</v>
      </c>
    </row>
    <row r="2118" spans="1:11" ht="15" x14ac:dyDescent="0.25">
      <c r="A2118" s="482">
        <v>13589</v>
      </c>
      <c r="B2118" s="483" t="s">
        <v>5142</v>
      </c>
      <c r="C2118" s="483" t="s">
        <v>5284</v>
      </c>
      <c r="D2118" s="483" t="s">
        <v>1821</v>
      </c>
      <c r="E2118" s="483" t="s">
        <v>6177</v>
      </c>
      <c r="F2118" s="483" t="s">
        <v>5226</v>
      </c>
      <c r="G2118" s="483" t="s">
        <v>4765</v>
      </c>
      <c r="H2118" s="483" t="s">
        <v>913</v>
      </c>
      <c r="I2118" s="483" t="s">
        <v>553</v>
      </c>
      <c r="J2118" s="483" t="s">
        <v>6009</v>
      </c>
      <c r="K2118" s="483" t="s">
        <v>706</v>
      </c>
    </row>
    <row r="2119" spans="1:11" ht="15" x14ac:dyDescent="0.25">
      <c r="A2119" s="482">
        <v>13590</v>
      </c>
      <c r="B2119" s="483" t="s">
        <v>5378</v>
      </c>
      <c r="C2119" s="483" t="s">
        <v>5379</v>
      </c>
      <c r="D2119" s="483" t="s">
        <v>103</v>
      </c>
      <c r="E2119" s="483" t="s">
        <v>6175</v>
      </c>
      <c r="F2119" s="483" t="s">
        <v>5224</v>
      </c>
      <c r="G2119" s="483" t="s">
        <v>4759</v>
      </c>
      <c r="H2119" s="483" t="s">
        <v>65</v>
      </c>
      <c r="I2119" s="483" t="s">
        <v>65</v>
      </c>
      <c r="J2119" s="483" t="s">
        <v>6014</v>
      </c>
      <c r="K2119" s="483" t="s">
        <v>6007</v>
      </c>
    </row>
    <row r="2120" spans="1:11" ht="15" x14ac:dyDescent="0.25">
      <c r="A2120" s="482">
        <v>13591</v>
      </c>
      <c r="B2120" s="483" t="s">
        <v>5723</v>
      </c>
      <c r="C2120" s="483" t="s">
        <v>902</v>
      </c>
      <c r="D2120" s="483" t="s">
        <v>103</v>
      </c>
      <c r="E2120" s="483" t="s">
        <v>6175</v>
      </c>
      <c r="F2120" s="483" t="s">
        <v>5224</v>
      </c>
      <c r="G2120" s="483" t="s">
        <v>4759</v>
      </c>
      <c r="H2120" s="483" t="s">
        <v>4947</v>
      </c>
      <c r="I2120" s="483" t="s">
        <v>61</v>
      </c>
      <c r="J2120" s="483" t="s">
        <v>6014</v>
      </c>
      <c r="K2120" s="483" t="s">
        <v>6007</v>
      </c>
    </row>
    <row r="2121" spans="1:11" ht="15" x14ac:dyDescent="0.25">
      <c r="A2121" s="482">
        <v>13592</v>
      </c>
      <c r="B2121" s="483" t="s">
        <v>513</v>
      </c>
      <c r="C2121" s="483" t="s">
        <v>1311</v>
      </c>
      <c r="D2121" s="483" t="s">
        <v>4871</v>
      </c>
      <c r="E2121" s="483" t="s">
        <v>6182</v>
      </c>
      <c r="F2121" s="483" t="s">
        <v>5231</v>
      </c>
      <c r="G2121" s="483" t="s">
        <v>4761</v>
      </c>
      <c r="H2121" s="483" t="s">
        <v>1689</v>
      </c>
      <c r="I2121" s="483" t="s">
        <v>3725</v>
      </c>
      <c r="J2121" s="483" t="s">
        <v>6016</v>
      </c>
      <c r="K2121" s="483" t="s">
        <v>6011</v>
      </c>
    </row>
    <row r="2122" spans="1:11" ht="15" x14ac:dyDescent="0.25">
      <c r="A2122" s="482">
        <v>13598</v>
      </c>
      <c r="B2122" s="483" t="s">
        <v>3086</v>
      </c>
      <c r="C2122" s="483" t="s">
        <v>429</v>
      </c>
      <c r="D2122" s="483" t="s">
        <v>972</v>
      </c>
      <c r="E2122" s="483" t="s">
        <v>6174</v>
      </c>
      <c r="F2122" s="483" t="s">
        <v>5223</v>
      </c>
      <c r="G2122" s="483" t="s">
        <v>4759</v>
      </c>
      <c r="H2122" s="483" t="s">
        <v>65</v>
      </c>
      <c r="I2122" s="483" t="s">
        <v>65</v>
      </c>
      <c r="J2122" s="483" t="s">
        <v>6005</v>
      </c>
      <c r="K2122" s="483" t="s">
        <v>6007</v>
      </c>
    </row>
    <row r="2123" spans="1:11" ht="15" x14ac:dyDescent="0.25">
      <c r="A2123" s="482">
        <v>13599</v>
      </c>
      <c r="B2123" s="483" t="s">
        <v>5287</v>
      </c>
      <c r="C2123" s="483" t="s">
        <v>5288</v>
      </c>
      <c r="D2123" s="483" t="s">
        <v>2098</v>
      </c>
      <c r="E2123" s="483" t="s">
        <v>6175</v>
      </c>
      <c r="F2123" s="483" t="s">
        <v>5224</v>
      </c>
      <c r="G2123" s="483" t="s">
        <v>4759</v>
      </c>
      <c r="H2123" s="483" t="s">
        <v>4947</v>
      </c>
      <c r="I2123" s="483" t="s">
        <v>3403</v>
      </c>
      <c r="J2123" s="483" t="s">
        <v>6014</v>
      </c>
      <c r="K2123" s="483" t="s">
        <v>6007</v>
      </c>
    </row>
    <row r="2124" spans="1:11" ht="15" x14ac:dyDescent="0.25">
      <c r="A2124" s="482">
        <v>13604</v>
      </c>
      <c r="B2124" s="483" t="s">
        <v>5307</v>
      </c>
      <c r="C2124" s="483" t="s">
        <v>1460</v>
      </c>
      <c r="D2124" s="483" t="s">
        <v>517</v>
      </c>
      <c r="E2124" s="483" t="s">
        <v>6174</v>
      </c>
      <c r="F2124" s="483" t="s">
        <v>5223</v>
      </c>
      <c r="G2124" s="483" t="s">
        <v>4758</v>
      </c>
      <c r="H2124" s="483" t="s">
        <v>4946</v>
      </c>
      <c r="I2124" s="483" t="s">
        <v>1140</v>
      </c>
      <c r="J2124" s="483" t="s">
        <v>6005</v>
      </c>
      <c r="K2124" s="483" t="s">
        <v>6006</v>
      </c>
    </row>
    <row r="2125" spans="1:11" ht="15" x14ac:dyDescent="0.25">
      <c r="A2125" s="482">
        <v>13606</v>
      </c>
      <c r="B2125" s="483" t="s">
        <v>5308</v>
      </c>
      <c r="C2125" s="483" t="s">
        <v>695</v>
      </c>
      <c r="D2125" s="483" t="s">
        <v>5309</v>
      </c>
      <c r="E2125" s="483" t="s">
        <v>6174</v>
      </c>
      <c r="F2125" s="483" t="s">
        <v>5223</v>
      </c>
      <c r="G2125" s="483" t="s">
        <v>2762</v>
      </c>
      <c r="H2125" s="483" t="s">
        <v>4975</v>
      </c>
      <c r="I2125" s="483" t="s">
        <v>4837</v>
      </c>
      <c r="J2125" s="483" t="s">
        <v>6005</v>
      </c>
      <c r="K2125" s="483" t="s">
        <v>6012</v>
      </c>
    </row>
    <row r="2126" spans="1:11" ht="15" x14ac:dyDescent="0.25">
      <c r="A2126" s="482">
        <v>13607</v>
      </c>
      <c r="B2126" s="483" t="s">
        <v>5310</v>
      </c>
      <c r="C2126" s="483" t="s">
        <v>2109</v>
      </c>
      <c r="D2126" s="483" t="s">
        <v>103</v>
      </c>
      <c r="E2126" s="483" t="s">
        <v>6175</v>
      </c>
      <c r="F2126" s="483" t="s">
        <v>5224</v>
      </c>
      <c r="G2126" s="483" t="s">
        <v>3376</v>
      </c>
      <c r="H2126" s="483" t="s">
        <v>4950</v>
      </c>
      <c r="I2126" s="483" t="s">
        <v>183</v>
      </c>
      <c r="J2126" s="483" t="s">
        <v>6014</v>
      </c>
      <c r="K2126" s="483" t="s">
        <v>6010</v>
      </c>
    </row>
    <row r="2127" spans="1:11" ht="15" x14ac:dyDescent="0.25">
      <c r="A2127" s="482">
        <v>13609</v>
      </c>
      <c r="B2127" s="483" t="s">
        <v>5380</v>
      </c>
      <c r="C2127" s="483" t="s">
        <v>5381</v>
      </c>
      <c r="D2127" s="483" t="s">
        <v>4871</v>
      </c>
      <c r="E2127" s="483" t="s">
        <v>6182</v>
      </c>
      <c r="F2127" s="483" t="s">
        <v>5231</v>
      </c>
      <c r="G2127" s="483" t="s">
        <v>4761</v>
      </c>
      <c r="H2127" s="483" t="s">
        <v>1689</v>
      </c>
      <c r="I2127" s="483" t="s">
        <v>4896</v>
      </c>
      <c r="J2127" s="483" t="s">
        <v>6016</v>
      </c>
      <c r="K2127" s="483" t="s">
        <v>6011</v>
      </c>
    </row>
    <row r="2128" spans="1:11" ht="15" x14ac:dyDescent="0.25">
      <c r="A2128" s="482">
        <v>13611</v>
      </c>
      <c r="B2128" s="483" t="s">
        <v>1110</v>
      </c>
      <c r="C2128" s="483" t="s">
        <v>720</v>
      </c>
      <c r="D2128" s="483" t="s">
        <v>4871</v>
      </c>
      <c r="E2128" s="483" t="s">
        <v>6182</v>
      </c>
      <c r="F2128" s="483" t="s">
        <v>5231</v>
      </c>
      <c r="G2128" s="483" t="s">
        <v>4761</v>
      </c>
      <c r="H2128" s="483" t="s">
        <v>1689</v>
      </c>
      <c r="I2128" s="483" t="s">
        <v>4862</v>
      </c>
      <c r="J2128" s="483" t="s">
        <v>6016</v>
      </c>
      <c r="K2128" s="483" t="s">
        <v>6011</v>
      </c>
    </row>
    <row r="2129" spans="1:11" ht="15" x14ac:dyDescent="0.25">
      <c r="A2129" s="482">
        <v>13613</v>
      </c>
      <c r="B2129" s="483" t="s">
        <v>5436</v>
      </c>
      <c r="C2129" s="483" t="s">
        <v>1858</v>
      </c>
      <c r="D2129" s="483" t="s">
        <v>3907</v>
      </c>
      <c r="E2129" s="483" t="s">
        <v>6182</v>
      </c>
      <c r="F2129" s="483" t="s">
        <v>5231</v>
      </c>
      <c r="G2129" s="483" t="s">
        <v>4761</v>
      </c>
      <c r="H2129" s="483" t="s">
        <v>1689</v>
      </c>
      <c r="I2129" s="483" t="s">
        <v>6100</v>
      </c>
      <c r="J2129" s="483" t="s">
        <v>6016</v>
      </c>
      <c r="K2129" s="483" t="s">
        <v>6011</v>
      </c>
    </row>
    <row r="2130" spans="1:11" ht="15" x14ac:dyDescent="0.25">
      <c r="A2130" s="482">
        <v>13614</v>
      </c>
      <c r="B2130" s="483" t="s">
        <v>5312</v>
      </c>
      <c r="C2130" s="483" t="s">
        <v>5313</v>
      </c>
      <c r="D2130" s="483" t="s">
        <v>2098</v>
      </c>
      <c r="E2130" s="483" t="s">
        <v>6175</v>
      </c>
      <c r="F2130" s="483" t="s">
        <v>5224</v>
      </c>
      <c r="G2130" s="483" t="s">
        <v>4759</v>
      </c>
      <c r="H2130" s="483" t="s">
        <v>4947</v>
      </c>
      <c r="I2130" s="483" t="s">
        <v>43</v>
      </c>
      <c r="J2130" s="483" t="s">
        <v>6014</v>
      </c>
      <c r="K2130" s="483" t="s">
        <v>6007</v>
      </c>
    </row>
    <row r="2131" spans="1:11" ht="15" x14ac:dyDescent="0.25">
      <c r="A2131" s="482">
        <v>13615</v>
      </c>
      <c r="B2131" s="483" t="s">
        <v>1823</v>
      </c>
      <c r="C2131" s="483" t="s">
        <v>5314</v>
      </c>
      <c r="D2131" s="483" t="s">
        <v>2098</v>
      </c>
      <c r="E2131" s="483" t="s">
        <v>6175</v>
      </c>
      <c r="F2131" s="483" t="s">
        <v>5224</v>
      </c>
      <c r="G2131" s="483" t="s">
        <v>3376</v>
      </c>
      <c r="H2131" s="483" t="s">
        <v>4950</v>
      </c>
      <c r="I2131" s="483" t="s">
        <v>183</v>
      </c>
      <c r="J2131" s="483" t="s">
        <v>6014</v>
      </c>
      <c r="K2131" s="483" t="s">
        <v>6010</v>
      </c>
    </row>
    <row r="2132" spans="1:11" ht="15" x14ac:dyDescent="0.25">
      <c r="A2132" s="482">
        <v>13616</v>
      </c>
      <c r="B2132" s="483" t="s">
        <v>5315</v>
      </c>
      <c r="C2132" s="483" t="s">
        <v>458</v>
      </c>
      <c r="D2132" s="483" t="s">
        <v>54</v>
      </c>
      <c r="E2132" s="483" t="s">
        <v>6176</v>
      </c>
      <c r="F2132" s="483" t="s">
        <v>5225</v>
      </c>
      <c r="G2132" s="483" t="s">
        <v>5265</v>
      </c>
      <c r="H2132" s="483" t="s">
        <v>4956</v>
      </c>
      <c r="I2132" s="483" t="s">
        <v>55</v>
      </c>
      <c r="J2132" s="483" t="s">
        <v>6008</v>
      </c>
      <c r="K2132" s="483" t="s">
        <v>6017</v>
      </c>
    </row>
    <row r="2133" spans="1:11" ht="15" x14ac:dyDescent="0.25">
      <c r="A2133" s="482">
        <v>13622</v>
      </c>
      <c r="B2133" s="483" t="s">
        <v>962</v>
      </c>
      <c r="C2133" s="483" t="s">
        <v>2177</v>
      </c>
      <c r="D2133" s="483" t="s">
        <v>1074</v>
      </c>
      <c r="E2133" s="483" t="s">
        <v>6178</v>
      </c>
      <c r="F2133" s="483" t="s">
        <v>5227</v>
      </c>
      <c r="G2133" s="483" t="s">
        <v>4768</v>
      </c>
      <c r="H2133" s="483" t="s">
        <v>4946</v>
      </c>
      <c r="I2133" s="483" t="s">
        <v>4856</v>
      </c>
      <c r="J2133" s="483" t="s">
        <v>6009</v>
      </c>
      <c r="K2133" s="483" t="s">
        <v>416</v>
      </c>
    </row>
    <row r="2134" spans="1:11" ht="15" x14ac:dyDescent="0.25">
      <c r="A2134" s="482">
        <v>13623</v>
      </c>
      <c r="B2134" s="483" t="s">
        <v>5885</v>
      </c>
      <c r="C2134" s="483" t="s">
        <v>5967</v>
      </c>
      <c r="D2134" s="483" t="s">
        <v>103</v>
      </c>
      <c r="E2134" s="483" t="s">
        <v>6175</v>
      </c>
      <c r="F2134" s="483" t="s">
        <v>5224</v>
      </c>
      <c r="G2134" s="483" t="s">
        <v>4759</v>
      </c>
      <c r="H2134" s="483" t="s">
        <v>4947</v>
      </c>
      <c r="I2134" s="483" t="s">
        <v>61</v>
      </c>
      <c r="J2134" s="483" t="s">
        <v>6014</v>
      </c>
      <c r="K2134" s="483" t="s">
        <v>6007</v>
      </c>
    </row>
    <row r="2135" spans="1:11" ht="15" x14ac:dyDescent="0.25">
      <c r="A2135" s="482">
        <v>13625</v>
      </c>
      <c r="B2135" s="483" t="s">
        <v>5331</v>
      </c>
      <c r="C2135" s="483" t="s">
        <v>1677</v>
      </c>
      <c r="D2135" s="483" t="s">
        <v>1074</v>
      </c>
      <c r="E2135" s="483" t="s">
        <v>6178</v>
      </c>
      <c r="F2135" s="483" t="s">
        <v>5227</v>
      </c>
      <c r="G2135" s="483" t="s">
        <v>4798</v>
      </c>
      <c r="H2135" s="483" t="s">
        <v>4946</v>
      </c>
      <c r="I2135" s="483" t="s">
        <v>5404</v>
      </c>
      <c r="J2135" s="483" t="s">
        <v>6009</v>
      </c>
      <c r="K2135" s="483" t="s">
        <v>4798</v>
      </c>
    </row>
    <row r="2136" spans="1:11" ht="15" x14ac:dyDescent="0.25">
      <c r="A2136" s="482">
        <v>13628</v>
      </c>
      <c r="B2136" s="483" t="s">
        <v>5332</v>
      </c>
      <c r="C2136" s="483" t="s">
        <v>1302</v>
      </c>
      <c r="D2136" s="483" t="s">
        <v>964</v>
      </c>
      <c r="E2136" s="483" t="s">
        <v>6174</v>
      </c>
      <c r="F2136" s="483" t="s">
        <v>5223</v>
      </c>
      <c r="G2136" s="483" t="s">
        <v>5264</v>
      </c>
      <c r="H2136" s="483" t="s">
        <v>965</v>
      </c>
      <c r="I2136" s="483" t="s">
        <v>4823</v>
      </c>
      <c r="J2136" s="483" t="s">
        <v>6005</v>
      </c>
      <c r="K2136" s="483" t="s">
        <v>6018</v>
      </c>
    </row>
    <row r="2137" spans="1:11" ht="15" x14ac:dyDescent="0.25">
      <c r="A2137" s="482">
        <v>13629</v>
      </c>
      <c r="B2137" s="483" t="s">
        <v>5329</v>
      </c>
      <c r="C2137" s="483" t="s">
        <v>138</v>
      </c>
      <c r="D2137" s="483" t="s">
        <v>5330</v>
      </c>
      <c r="E2137" s="483" t="s">
        <v>6180</v>
      </c>
      <c r="F2137" s="483" t="s">
        <v>5229</v>
      </c>
      <c r="G2137" s="483" t="s">
        <v>2762</v>
      </c>
      <c r="H2137" s="483" t="s">
        <v>4975</v>
      </c>
      <c r="I2137" s="483" t="s">
        <v>4800</v>
      </c>
      <c r="J2137" s="483" t="s">
        <v>6016</v>
      </c>
      <c r="K2137" s="483" t="s">
        <v>6012</v>
      </c>
    </row>
    <row r="2138" spans="1:11" ht="15" x14ac:dyDescent="0.25">
      <c r="A2138" s="482">
        <v>13630</v>
      </c>
      <c r="B2138" s="483" t="s">
        <v>5335</v>
      </c>
      <c r="C2138" s="483" t="s">
        <v>5968</v>
      </c>
      <c r="D2138" s="483" t="s">
        <v>54</v>
      </c>
      <c r="E2138" s="483" t="s">
        <v>6176</v>
      </c>
      <c r="F2138" s="483" t="s">
        <v>5225</v>
      </c>
      <c r="G2138" s="483" t="s">
        <v>5265</v>
      </c>
      <c r="H2138" s="483" t="s">
        <v>4956</v>
      </c>
      <c r="I2138" s="483" t="s">
        <v>55</v>
      </c>
      <c r="J2138" s="483" t="s">
        <v>6008</v>
      </c>
      <c r="K2138" s="483" t="s">
        <v>6017</v>
      </c>
    </row>
    <row r="2139" spans="1:11" ht="15" x14ac:dyDescent="0.25">
      <c r="A2139" s="482">
        <v>13636</v>
      </c>
      <c r="B2139" s="483" t="s">
        <v>5342</v>
      </c>
      <c r="C2139" s="483" t="s">
        <v>5343</v>
      </c>
      <c r="D2139" s="483" t="s">
        <v>103</v>
      </c>
      <c r="E2139" s="483" t="s">
        <v>6175</v>
      </c>
      <c r="F2139" s="483" t="s">
        <v>5224</v>
      </c>
      <c r="G2139" s="483" t="s">
        <v>4759</v>
      </c>
      <c r="H2139" s="483" t="s">
        <v>4947</v>
      </c>
      <c r="I2139" s="483" t="s">
        <v>3403</v>
      </c>
      <c r="J2139" s="483" t="s">
        <v>6014</v>
      </c>
      <c r="K2139" s="483" t="s">
        <v>6007</v>
      </c>
    </row>
    <row r="2140" spans="1:11" ht="15" x14ac:dyDescent="0.25">
      <c r="A2140" s="482">
        <v>13637</v>
      </c>
      <c r="B2140" s="483" t="s">
        <v>5344</v>
      </c>
      <c r="C2140" s="483" t="s">
        <v>5345</v>
      </c>
      <c r="D2140" s="483" t="s">
        <v>103</v>
      </c>
      <c r="E2140" s="483" t="s">
        <v>6175</v>
      </c>
      <c r="F2140" s="483" t="s">
        <v>5224</v>
      </c>
      <c r="G2140" s="483" t="s">
        <v>4759</v>
      </c>
      <c r="H2140" s="483" t="s">
        <v>4947</v>
      </c>
      <c r="I2140" s="483" t="s">
        <v>84</v>
      </c>
      <c r="J2140" s="483" t="s">
        <v>6014</v>
      </c>
      <c r="K2140" s="483" t="s">
        <v>6007</v>
      </c>
    </row>
    <row r="2141" spans="1:11" ht="15" x14ac:dyDescent="0.25">
      <c r="A2141" s="482">
        <v>13638</v>
      </c>
      <c r="B2141" s="483" t="s">
        <v>5969</v>
      </c>
      <c r="C2141" s="483" t="s">
        <v>5822</v>
      </c>
      <c r="D2141" s="483" t="s">
        <v>54</v>
      </c>
      <c r="E2141" s="483" t="s">
        <v>6176</v>
      </c>
      <c r="F2141" s="483" t="s">
        <v>5225</v>
      </c>
      <c r="G2141" s="483" t="s">
        <v>5265</v>
      </c>
      <c r="H2141" s="483" t="s">
        <v>4956</v>
      </c>
      <c r="I2141" s="483" t="s">
        <v>705</v>
      </c>
      <c r="J2141" s="483" t="s">
        <v>6008</v>
      </c>
      <c r="K2141" s="483" t="s">
        <v>6017</v>
      </c>
    </row>
    <row r="2142" spans="1:11" ht="15" x14ac:dyDescent="0.25">
      <c r="A2142" s="482">
        <v>13640</v>
      </c>
      <c r="B2142" s="483" t="s">
        <v>1506</v>
      </c>
      <c r="C2142" s="483" t="s">
        <v>640</v>
      </c>
      <c r="D2142" s="483" t="s">
        <v>2098</v>
      </c>
      <c r="E2142" s="483" t="s">
        <v>6175</v>
      </c>
      <c r="F2142" s="483" t="s">
        <v>5224</v>
      </c>
      <c r="G2142" s="483" t="s">
        <v>4759</v>
      </c>
      <c r="H2142" s="483" t="s">
        <v>4947</v>
      </c>
      <c r="I2142" s="483" t="s">
        <v>61</v>
      </c>
      <c r="J2142" s="483" t="s">
        <v>6014</v>
      </c>
      <c r="K2142" s="483" t="s">
        <v>6007</v>
      </c>
    </row>
    <row r="2143" spans="1:11" ht="15" x14ac:dyDescent="0.25">
      <c r="A2143" s="482">
        <v>13643</v>
      </c>
      <c r="B2143" s="483" t="s">
        <v>5333</v>
      </c>
      <c r="C2143" s="483" t="s">
        <v>1897</v>
      </c>
      <c r="D2143" s="483" t="s">
        <v>345</v>
      </c>
      <c r="E2143" s="483" t="s">
        <v>6179</v>
      </c>
      <c r="F2143" s="483" t="s">
        <v>5228</v>
      </c>
      <c r="G2143" s="483" t="s">
        <v>3376</v>
      </c>
      <c r="H2143" s="483" t="s">
        <v>122</v>
      </c>
      <c r="I2143" s="483" t="s">
        <v>122</v>
      </c>
      <c r="J2143" s="483" t="s">
        <v>6016</v>
      </c>
      <c r="K2143" s="483" t="s">
        <v>6010</v>
      </c>
    </row>
    <row r="2144" spans="1:11" ht="15" x14ac:dyDescent="0.25">
      <c r="A2144" s="482">
        <v>13644</v>
      </c>
      <c r="B2144" s="483" t="s">
        <v>5346</v>
      </c>
      <c r="C2144" s="483" t="s">
        <v>5347</v>
      </c>
      <c r="D2144" s="483" t="s">
        <v>1074</v>
      </c>
      <c r="E2144" s="483" t="s">
        <v>6178</v>
      </c>
      <c r="F2144" s="483" t="s">
        <v>5227</v>
      </c>
      <c r="G2144" s="483" t="s">
        <v>2762</v>
      </c>
      <c r="H2144" s="483" t="s">
        <v>4951</v>
      </c>
      <c r="I2144" s="483" t="s">
        <v>1197</v>
      </c>
      <c r="J2144" s="483" t="s">
        <v>6009</v>
      </c>
      <c r="K2144" s="483" t="s">
        <v>6012</v>
      </c>
    </row>
    <row r="2145" spans="1:11" ht="15" x14ac:dyDescent="0.25">
      <c r="A2145" s="482">
        <v>13645</v>
      </c>
      <c r="B2145" s="483" t="s">
        <v>1205</v>
      </c>
      <c r="C2145" s="483" t="s">
        <v>5337</v>
      </c>
      <c r="D2145" s="483" t="s">
        <v>54</v>
      </c>
      <c r="E2145" s="483" t="s">
        <v>6176</v>
      </c>
      <c r="F2145" s="483" t="s">
        <v>5225</v>
      </c>
      <c r="G2145" s="483" t="s">
        <v>5265</v>
      </c>
      <c r="H2145" s="483" t="s">
        <v>4956</v>
      </c>
      <c r="I2145" s="483" t="s">
        <v>55</v>
      </c>
      <c r="J2145" s="483" t="s">
        <v>6008</v>
      </c>
      <c r="K2145" s="483" t="s">
        <v>6017</v>
      </c>
    </row>
    <row r="2146" spans="1:11" ht="15" x14ac:dyDescent="0.25">
      <c r="A2146" s="482">
        <v>13646</v>
      </c>
      <c r="B2146" s="483" t="s">
        <v>5348</v>
      </c>
      <c r="C2146" s="483" t="s">
        <v>5349</v>
      </c>
      <c r="D2146" s="483" t="s">
        <v>4850</v>
      </c>
      <c r="E2146" s="483" t="s">
        <v>6182</v>
      </c>
      <c r="F2146" s="483" t="s">
        <v>5231</v>
      </c>
      <c r="G2146" s="483" t="s">
        <v>4761</v>
      </c>
      <c r="H2146" s="483" t="s">
        <v>1689</v>
      </c>
      <c r="I2146" s="483" t="s">
        <v>5350</v>
      </c>
      <c r="J2146" s="483" t="s">
        <v>6016</v>
      </c>
      <c r="K2146" s="483" t="s">
        <v>6011</v>
      </c>
    </row>
    <row r="2147" spans="1:11" ht="15" x14ac:dyDescent="0.25">
      <c r="A2147" s="482">
        <v>13649</v>
      </c>
      <c r="B2147" s="483" t="s">
        <v>4435</v>
      </c>
      <c r="C2147" s="483" t="s">
        <v>5382</v>
      </c>
      <c r="D2147" s="483" t="s">
        <v>5591</v>
      </c>
      <c r="E2147" s="483" t="s">
        <v>6182</v>
      </c>
      <c r="F2147" s="483" t="s">
        <v>5231</v>
      </c>
      <c r="G2147" s="483" t="s">
        <v>4761</v>
      </c>
      <c r="H2147" s="483" t="s">
        <v>1689</v>
      </c>
      <c r="I2147" s="483" t="s">
        <v>4878</v>
      </c>
      <c r="J2147" s="483" t="s">
        <v>6016</v>
      </c>
      <c r="K2147" s="483" t="s">
        <v>6011</v>
      </c>
    </row>
    <row r="2148" spans="1:11" ht="15" x14ac:dyDescent="0.25">
      <c r="A2148" s="482">
        <v>13654</v>
      </c>
      <c r="B2148" s="483" t="s">
        <v>5724</v>
      </c>
      <c r="C2148" s="483" t="s">
        <v>5150</v>
      </c>
      <c r="D2148" s="483" t="s">
        <v>103</v>
      </c>
      <c r="E2148" s="483" t="s">
        <v>6175</v>
      </c>
      <c r="F2148" s="483" t="s">
        <v>5224</v>
      </c>
      <c r="G2148" s="483" t="s">
        <v>4759</v>
      </c>
      <c r="H2148" s="483" t="s">
        <v>4947</v>
      </c>
      <c r="I2148" s="483" t="s">
        <v>84</v>
      </c>
      <c r="J2148" s="483" t="s">
        <v>6014</v>
      </c>
      <c r="K2148" s="483" t="s">
        <v>6007</v>
      </c>
    </row>
    <row r="2149" spans="1:11" ht="15" x14ac:dyDescent="0.25">
      <c r="A2149" s="482">
        <v>13656</v>
      </c>
      <c r="B2149" s="483" t="s">
        <v>1015</v>
      </c>
      <c r="C2149" s="483" t="s">
        <v>5352</v>
      </c>
      <c r="D2149" s="483" t="s">
        <v>5353</v>
      </c>
      <c r="E2149" s="483" t="s">
        <v>6177</v>
      </c>
      <c r="F2149" s="483" t="s">
        <v>5226</v>
      </c>
      <c r="G2149" s="483" t="s">
        <v>3376</v>
      </c>
      <c r="H2149" s="483" t="s">
        <v>209</v>
      </c>
      <c r="I2149" s="483" t="s">
        <v>209</v>
      </c>
      <c r="J2149" s="483" t="s">
        <v>6008</v>
      </c>
      <c r="K2149" s="483" t="s">
        <v>6010</v>
      </c>
    </row>
    <row r="2150" spans="1:11" ht="15" x14ac:dyDescent="0.25">
      <c r="A2150" s="482">
        <v>13659</v>
      </c>
      <c r="B2150" s="483" t="s">
        <v>5355</v>
      </c>
      <c r="C2150" s="483" t="s">
        <v>5356</v>
      </c>
      <c r="D2150" s="483" t="s">
        <v>3805</v>
      </c>
      <c r="E2150" s="483" t="s">
        <v>6177</v>
      </c>
      <c r="F2150" s="483" t="s">
        <v>5226</v>
      </c>
      <c r="G2150" s="483" t="s">
        <v>3376</v>
      </c>
      <c r="H2150" s="483" t="s">
        <v>616</v>
      </c>
      <c r="I2150" s="483" t="s">
        <v>3459</v>
      </c>
      <c r="J2150" s="483" t="s">
        <v>6009</v>
      </c>
      <c r="K2150" s="483" t="s">
        <v>6010</v>
      </c>
    </row>
    <row r="2151" spans="1:11" ht="15" x14ac:dyDescent="0.25">
      <c r="A2151" s="482">
        <v>13662</v>
      </c>
      <c r="B2151" s="483" t="s">
        <v>2352</v>
      </c>
      <c r="C2151" s="483" t="s">
        <v>618</v>
      </c>
      <c r="D2151" s="483" t="s">
        <v>5353</v>
      </c>
      <c r="E2151" s="483" t="s">
        <v>6177</v>
      </c>
      <c r="F2151" s="483" t="s">
        <v>5226</v>
      </c>
      <c r="G2151" s="483" t="s">
        <v>3376</v>
      </c>
      <c r="H2151" s="483" t="s">
        <v>209</v>
      </c>
      <c r="I2151" s="483" t="s">
        <v>209</v>
      </c>
      <c r="J2151" s="483" t="s">
        <v>6008</v>
      </c>
      <c r="K2151" s="483" t="s">
        <v>6010</v>
      </c>
    </row>
    <row r="2152" spans="1:11" ht="15" x14ac:dyDescent="0.25">
      <c r="A2152" s="482">
        <v>13663</v>
      </c>
      <c r="B2152" s="483" t="s">
        <v>5357</v>
      </c>
      <c r="C2152" s="483" t="s">
        <v>4376</v>
      </c>
      <c r="D2152" s="483" t="s">
        <v>54</v>
      </c>
      <c r="E2152" s="483" t="s">
        <v>6176</v>
      </c>
      <c r="F2152" s="483" t="s">
        <v>5225</v>
      </c>
      <c r="G2152" s="483" t="s">
        <v>5265</v>
      </c>
      <c r="H2152" s="483" t="s">
        <v>4956</v>
      </c>
      <c r="I2152" s="483" t="s">
        <v>55</v>
      </c>
      <c r="J2152" s="483" t="s">
        <v>6008</v>
      </c>
      <c r="K2152" s="483" t="s">
        <v>6017</v>
      </c>
    </row>
    <row r="2153" spans="1:11" ht="15" x14ac:dyDescent="0.25">
      <c r="A2153" s="482">
        <v>13665</v>
      </c>
      <c r="B2153" s="483" t="s">
        <v>5383</v>
      </c>
      <c r="C2153" s="483" t="s">
        <v>5384</v>
      </c>
      <c r="D2153" s="483" t="s">
        <v>4850</v>
      </c>
      <c r="E2153" s="483" t="s">
        <v>6182</v>
      </c>
      <c r="F2153" s="483" t="s">
        <v>5231</v>
      </c>
      <c r="G2153" s="483" t="s">
        <v>4761</v>
      </c>
      <c r="H2153" s="483" t="s">
        <v>4961</v>
      </c>
      <c r="I2153" s="483" t="s">
        <v>5385</v>
      </c>
      <c r="J2153" s="483" t="s">
        <v>6016</v>
      </c>
      <c r="K2153" s="483" t="s">
        <v>6011</v>
      </c>
    </row>
    <row r="2154" spans="1:11" ht="15" x14ac:dyDescent="0.25">
      <c r="A2154" s="482">
        <v>13667</v>
      </c>
      <c r="B2154" s="483" t="s">
        <v>5386</v>
      </c>
      <c r="C2154" s="483" t="s">
        <v>726</v>
      </c>
      <c r="D2154" s="483" t="s">
        <v>4902</v>
      </c>
      <c r="E2154" s="483" t="s">
        <v>6178</v>
      </c>
      <c r="F2154" s="483" t="s">
        <v>5227</v>
      </c>
      <c r="G2154" s="483" t="s">
        <v>4761</v>
      </c>
      <c r="H2154" s="483" t="s">
        <v>1689</v>
      </c>
      <c r="I2154" s="483" t="s">
        <v>6152</v>
      </c>
      <c r="J2154" s="483" t="s">
        <v>6005</v>
      </c>
      <c r="K2154" s="483" t="s">
        <v>6011</v>
      </c>
    </row>
    <row r="2155" spans="1:11" ht="15" x14ac:dyDescent="0.25">
      <c r="A2155" s="482">
        <v>13668</v>
      </c>
      <c r="B2155" s="483" t="s">
        <v>5387</v>
      </c>
      <c r="C2155" s="483" t="s">
        <v>2802</v>
      </c>
      <c r="D2155" s="483" t="s">
        <v>5591</v>
      </c>
      <c r="E2155" s="483" t="s">
        <v>6182</v>
      </c>
      <c r="F2155" s="483" t="s">
        <v>5231</v>
      </c>
      <c r="G2155" s="483" t="s">
        <v>4761</v>
      </c>
      <c r="H2155" s="483" t="s">
        <v>4961</v>
      </c>
      <c r="I2155" s="483" t="s">
        <v>5653</v>
      </c>
      <c r="J2155" s="483" t="s">
        <v>6016</v>
      </c>
      <c r="K2155" s="483" t="s">
        <v>6011</v>
      </c>
    </row>
    <row r="2156" spans="1:11" ht="15" x14ac:dyDescent="0.25">
      <c r="A2156" s="482">
        <v>13669</v>
      </c>
      <c r="B2156" s="483" t="s">
        <v>1802</v>
      </c>
      <c r="C2156" s="483" t="s">
        <v>273</v>
      </c>
      <c r="D2156" s="483" t="s">
        <v>544</v>
      </c>
      <c r="E2156" s="483" t="s">
        <v>6176</v>
      </c>
      <c r="F2156" s="483" t="s">
        <v>5225</v>
      </c>
      <c r="G2156" s="483" t="s">
        <v>3376</v>
      </c>
      <c r="H2156" s="483" t="s">
        <v>122</v>
      </c>
      <c r="I2156" s="483" t="s">
        <v>122</v>
      </c>
      <c r="J2156" s="483" t="s">
        <v>6008</v>
      </c>
      <c r="K2156" s="483" t="s">
        <v>6010</v>
      </c>
    </row>
    <row r="2157" spans="1:11" ht="15" x14ac:dyDescent="0.25">
      <c r="A2157" s="482">
        <v>13670</v>
      </c>
      <c r="B2157" s="483" t="s">
        <v>5388</v>
      </c>
      <c r="C2157" s="483" t="s">
        <v>5389</v>
      </c>
      <c r="D2157" s="483" t="s">
        <v>1174</v>
      </c>
      <c r="E2157" s="483" t="s">
        <v>6177</v>
      </c>
      <c r="F2157" s="483" t="s">
        <v>5226</v>
      </c>
      <c r="G2157" s="483" t="s">
        <v>3376</v>
      </c>
      <c r="H2157" s="483" t="s">
        <v>4948</v>
      </c>
      <c r="I2157" s="483" t="s">
        <v>933</v>
      </c>
      <c r="J2157" s="483" t="s">
        <v>6009</v>
      </c>
      <c r="K2157" s="483" t="s">
        <v>6010</v>
      </c>
    </row>
    <row r="2158" spans="1:11" ht="15" x14ac:dyDescent="0.25">
      <c r="A2158" s="482">
        <v>13671</v>
      </c>
      <c r="B2158" s="483" t="s">
        <v>1925</v>
      </c>
      <c r="C2158" s="483" t="s">
        <v>2146</v>
      </c>
      <c r="D2158" s="483" t="s">
        <v>1821</v>
      </c>
      <c r="E2158" s="483" t="s">
        <v>6177</v>
      </c>
      <c r="F2158" s="483" t="s">
        <v>5226</v>
      </c>
      <c r="G2158" s="483" t="s">
        <v>4765</v>
      </c>
      <c r="H2158" s="483" t="s">
        <v>913</v>
      </c>
      <c r="I2158" s="483" t="s">
        <v>553</v>
      </c>
      <c r="J2158" s="483" t="s">
        <v>6009</v>
      </c>
      <c r="K2158" s="483" t="s">
        <v>706</v>
      </c>
    </row>
    <row r="2159" spans="1:11" ht="15" x14ac:dyDescent="0.25">
      <c r="A2159" s="482">
        <v>13672</v>
      </c>
      <c r="B2159" s="483" t="s">
        <v>2145</v>
      </c>
      <c r="C2159" s="483" t="s">
        <v>5390</v>
      </c>
      <c r="D2159" s="483" t="s">
        <v>54</v>
      </c>
      <c r="E2159" s="483" t="s">
        <v>6176</v>
      </c>
      <c r="F2159" s="483" t="s">
        <v>5225</v>
      </c>
      <c r="G2159" s="483" t="s">
        <v>5265</v>
      </c>
      <c r="H2159" s="483" t="s">
        <v>4956</v>
      </c>
      <c r="I2159" s="483" t="s">
        <v>55</v>
      </c>
      <c r="J2159" s="483" t="s">
        <v>6008</v>
      </c>
      <c r="K2159" s="483" t="s">
        <v>6017</v>
      </c>
    </row>
    <row r="2160" spans="1:11" ht="15" x14ac:dyDescent="0.25">
      <c r="A2160" s="482">
        <v>13673</v>
      </c>
      <c r="B2160" s="483" t="s">
        <v>5437</v>
      </c>
      <c r="C2160" s="483" t="s">
        <v>618</v>
      </c>
      <c r="D2160" s="483" t="s">
        <v>3580</v>
      </c>
      <c r="E2160" s="483" t="s">
        <v>6175</v>
      </c>
      <c r="F2160" s="483" t="s">
        <v>5224</v>
      </c>
      <c r="G2160" s="483" t="s">
        <v>4759</v>
      </c>
      <c r="H2160" s="483" t="s">
        <v>4977</v>
      </c>
      <c r="I2160" s="483" t="s">
        <v>3581</v>
      </c>
      <c r="J2160" s="483" t="s">
        <v>6014</v>
      </c>
      <c r="K2160" s="483" t="s">
        <v>6007</v>
      </c>
    </row>
    <row r="2161" spans="1:11" ht="15" x14ac:dyDescent="0.25">
      <c r="A2161" s="482">
        <v>13674</v>
      </c>
      <c r="B2161" s="483" t="s">
        <v>5391</v>
      </c>
      <c r="C2161" s="483" t="s">
        <v>5392</v>
      </c>
      <c r="D2161" s="483" t="s">
        <v>103</v>
      </c>
      <c r="E2161" s="483" t="s">
        <v>6175</v>
      </c>
      <c r="F2161" s="483" t="s">
        <v>5224</v>
      </c>
      <c r="G2161" s="483" t="s">
        <v>4759</v>
      </c>
      <c r="H2161" s="483" t="s">
        <v>4947</v>
      </c>
      <c r="I2161" s="483" t="s">
        <v>61</v>
      </c>
      <c r="J2161" s="483" t="s">
        <v>6014</v>
      </c>
      <c r="K2161" s="483" t="s">
        <v>6007</v>
      </c>
    </row>
    <row r="2162" spans="1:11" ht="15" x14ac:dyDescent="0.25">
      <c r="A2162" s="482">
        <v>13675</v>
      </c>
      <c r="B2162" s="483" t="s">
        <v>5393</v>
      </c>
      <c r="C2162" s="483" t="s">
        <v>5394</v>
      </c>
      <c r="D2162" s="483" t="s">
        <v>1074</v>
      </c>
      <c r="E2162" s="483" t="s">
        <v>6178</v>
      </c>
      <c r="F2162" s="483" t="s">
        <v>5227</v>
      </c>
      <c r="G2162" s="483" t="s">
        <v>4768</v>
      </c>
      <c r="H2162" s="483" t="s">
        <v>4946</v>
      </c>
      <c r="I2162" s="483" t="s">
        <v>5531</v>
      </c>
      <c r="J2162" s="483" t="s">
        <v>6009</v>
      </c>
      <c r="K2162" s="483" t="s">
        <v>416</v>
      </c>
    </row>
    <row r="2163" spans="1:11" ht="15" x14ac:dyDescent="0.25">
      <c r="A2163" s="482">
        <v>13677</v>
      </c>
      <c r="B2163" s="483" t="s">
        <v>5395</v>
      </c>
      <c r="C2163" s="483" t="s">
        <v>5396</v>
      </c>
      <c r="D2163" s="483" t="s">
        <v>517</v>
      </c>
      <c r="E2163" s="483" t="s">
        <v>6174</v>
      </c>
      <c r="F2163" s="483" t="s">
        <v>5223</v>
      </c>
      <c r="G2163" s="483" t="s">
        <v>4758</v>
      </c>
      <c r="H2163" s="483" t="s">
        <v>4946</v>
      </c>
      <c r="I2163" s="483" t="s">
        <v>1140</v>
      </c>
      <c r="J2163" s="483" t="s">
        <v>6005</v>
      </c>
      <c r="K2163" s="483" t="s">
        <v>6006</v>
      </c>
    </row>
    <row r="2164" spans="1:11" ht="15" x14ac:dyDescent="0.25">
      <c r="A2164" s="482">
        <v>13678</v>
      </c>
      <c r="B2164" s="483" t="s">
        <v>5397</v>
      </c>
      <c r="C2164" s="483" t="s">
        <v>1288</v>
      </c>
      <c r="D2164" s="483" t="s">
        <v>517</v>
      </c>
      <c r="E2164" s="483" t="s">
        <v>6174</v>
      </c>
      <c r="F2164" s="483" t="s">
        <v>5223</v>
      </c>
      <c r="G2164" s="483" t="s">
        <v>4758</v>
      </c>
      <c r="H2164" s="483" t="s">
        <v>4946</v>
      </c>
      <c r="I2164" s="483" t="s">
        <v>1140</v>
      </c>
      <c r="J2164" s="483" t="s">
        <v>6005</v>
      </c>
      <c r="K2164" s="483" t="s">
        <v>6006</v>
      </c>
    </row>
    <row r="2165" spans="1:11" ht="15" x14ac:dyDescent="0.25">
      <c r="A2165" s="482">
        <v>13680</v>
      </c>
      <c r="B2165" s="483" t="s">
        <v>1835</v>
      </c>
      <c r="C2165" s="483" t="s">
        <v>151</v>
      </c>
      <c r="D2165" s="483" t="s">
        <v>3805</v>
      </c>
      <c r="E2165" s="483" t="s">
        <v>6177</v>
      </c>
      <c r="F2165" s="483" t="s">
        <v>5226</v>
      </c>
      <c r="G2165" s="483" t="s">
        <v>3376</v>
      </c>
      <c r="H2165" s="483" t="s">
        <v>616</v>
      </c>
      <c r="I2165" s="483" t="s">
        <v>3459</v>
      </c>
      <c r="J2165" s="483" t="s">
        <v>6009</v>
      </c>
      <c r="K2165" s="483" t="s">
        <v>6010</v>
      </c>
    </row>
    <row r="2166" spans="1:11" ht="15" x14ac:dyDescent="0.25">
      <c r="A2166" s="482">
        <v>13682</v>
      </c>
      <c r="B2166" s="483" t="s">
        <v>5398</v>
      </c>
      <c r="C2166" s="483" t="s">
        <v>1818</v>
      </c>
      <c r="D2166" s="483" t="s">
        <v>2990</v>
      </c>
      <c r="E2166" s="483" t="s">
        <v>6174</v>
      </c>
      <c r="F2166" s="483" t="s">
        <v>5223</v>
      </c>
      <c r="G2166" s="483" t="s">
        <v>5265</v>
      </c>
      <c r="H2166" s="483" t="s">
        <v>4946</v>
      </c>
      <c r="I2166" s="483" t="s">
        <v>3463</v>
      </c>
      <c r="J2166" s="483" t="s">
        <v>6005</v>
      </c>
      <c r="K2166" s="483" t="s">
        <v>6017</v>
      </c>
    </row>
    <row r="2167" spans="1:11" ht="15" x14ac:dyDescent="0.25">
      <c r="A2167" s="482">
        <v>13684</v>
      </c>
      <c r="B2167" s="483" t="s">
        <v>5399</v>
      </c>
      <c r="C2167" s="483" t="s">
        <v>5400</v>
      </c>
      <c r="D2167" s="483" t="s">
        <v>54</v>
      </c>
      <c r="E2167" s="483" t="s">
        <v>6176</v>
      </c>
      <c r="F2167" s="483" t="s">
        <v>5225</v>
      </c>
      <c r="G2167" s="483" t="s">
        <v>5265</v>
      </c>
      <c r="H2167" s="483" t="s">
        <v>4956</v>
      </c>
      <c r="I2167" s="483" t="s">
        <v>55</v>
      </c>
      <c r="J2167" s="483" t="s">
        <v>6008</v>
      </c>
      <c r="K2167" s="483" t="s">
        <v>6017</v>
      </c>
    </row>
    <row r="2168" spans="1:11" ht="15" x14ac:dyDescent="0.25">
      <c r="A2168" s="482">
        <v>13686</v>
      </c>
      <c r="B2168" s="483" t="s">
        <v>5401</v>
      </c>
      <c r="C2168" s="483" t="s">
        <v>2484</v>
      </c>
      <c r="D2168" s="483" t="s">
        <v>3907</v>
      </c>
      <c r="E2168" s="483" t="s">
        <v>6182</v>
      </c>
      <c r="F2168" s="483" t="s">
        <v>5231</v>
      </c>
      <c r="G2168" s="483" t="s">
        <v>4761</v>
      </c>
      <c r="H2168" s="483" t="s">
        <v>1689</v>
      </c>
      <c r="I2168" s="483" t="s">
        <v>6101</v>
      </c>
      <c r="J2168" s="483" t="s">
        <v>6016</v>
      </c>
      <c r="K2168" s="483" t="s">
        <v>6011</v>
      </c>
    </row>
    <row r="2169" spans="1:11" ht="15" x14ac:dyDescent="0.25">
      <c r="A2169" s="482">
        <v>13692</v>
      </c>
      <c r="B2169" s="483" t="s">
        <v>894</v>
      </c>
      <c r="C2169" s="483" t="s">
        <v>1698</v>
      </c>
      <c r="D2169" s="483" t="s">
        <v>69</v>
      </c>
      <c r="E2169" s="483" t="s">
        <v>6176</v>
      </c>
      <c r="F2169" s="483" t="s">
        <v>5225</v>
      </c>
      <c r="G2169" s="483" t="s">
        <v>4759</v>
      </c>
      <c r="H2169" s="483" t="s">
        <v>4947</v>
      </c>
      <c r="I2169" s="483" t="s">
        <v>3373</v>
      </c>
      <c r="J2169" s="483" t="s">
        <v>6008</v>
      </c>
      <c r="K2169" s="483" t="s">
        <v>6007</v>
      </c>
    </row>
    <row r="2170" spans="1:11" ht="15" x14ac:dyDescent="0.25">
      <c r="A2170" s="482">
        <v>13696</v>
      </c>
      <c r="B2170" s="483" t="s">
        <v>5403</v>
      </c>
      <c r="C2170" s="483" t="s">
        <v>592</v>
      </c>
      <c r="D2170" s="483" t="s">
        <v>64</v>
      </c>
      <c r="E2170" s="483" t="s">
        <v>6174</v>
      </c>
      <c r="F2170" s="483" t="s">
        <v>5223</v>
      </c>
      <c r="G2170" s="483" t="s">
        <v>4758</v>
      </c>
      <c r="H2170" s="483" t="s">
        <v>4946</v>
      </c>
      <c r="I2170" s="483" t="s">
        <v>1140</v>
      </c>
      <c r="J2170" s="483" t="s">
        <v>6005</v>
      </c>
      <c r="K2170" s="483" t="s">
        <v>6006</v>
      </c>
    </row>
    <row r="2171" spans="1:11" ht="15" x14ac:dyDescent="0.25">
      <c r="A2171" s="482">
        <v>13699</v>
      </c>
      <c r="B2171" s="483" t="s">
        <v>5438</v>
      </c>
      <c r="C2171" s="483" t="s">
        <v>1368</v>
      </c>
      <c r="D2171" s="483" t="s">
        <v>4850</v>
      </c>
      <c r="E2171" s="483" t="s">
        <v>6182</v>
      </c>
      <c r="F2171" s="483" t="s">
        <v>5231</v>
      </c>
      <c r="G2171" s="483" t="s">
        <v>4761</v>
      </c>
      <c r="H2171" s="483" t="s">
        <v>1689</v>
      </c>
      <c r="I2171" s="483" t="s">
        <v>5373</v>
      </c>
      <c r="J2171" s="483" t="s">
        <v>6016</v>
      </c>
      <c r="K2171" s="483" t="s">
        <v>6011</v>
      </c>
    </row>
    <row r="2172" spans="1:11" ht="15" x14ac:dyDescent="0.25">
      <c r="A2172" s="482">
        <v>13700</v>
      </c>
      <c r="B2172" s="483" t="s">
        <v>5439</v>
      </c>
      <c r="C2172" s="483" t="s">
        <v>440</v>
      </c>
      <c r="D2172" s="483" t="s">
        <v>4850</v>
      </c>
      <c r="E2172" s="483" t="s">
        <v>6182</v>
      </c>
      <c r="F2172" s="483" t="s">
        <v>5231</v>
      </c>
      <c r="G2172" s="483" t="s">
        <v>4761</v>
      </c>
      <c r="H2172" s="483" t="s">
        <v>1689</v>
      </c>
      <c r="I2172" s="483" t="s">
        <v>5440</v>
      </c>
      <c r="J2172" s="483" t="s">
        <v>6016</v>
      </c>
      <c r="K2172" s="483" t="s">
        <v>6011</v>
      </c>
    </row>
    <row r="2173" spans="1:11" ht="15" x14ac:dyDescent="0.25">
      <c r="A2173" s="482">
        <v>13706</v>
      </c>
      <c r="B2173" s="483" t="s">
        <v>5441</v>
      </c>
      <c r="C2173" s="483" t="s">
        <v>5442</v>
      </c>
      <c r="D2173" s="483" t="s">
        <v>69</v>
      </c>
      <c r="E2173" s="483" t="s">
        <v>6176</v>
      </c>
      <c r="F2173" s="483" t="s">
        <v>5225</v>
      </c>
      <c r="G2173" s="483" t="s">
        <v>4759</v>
      </c>
      <c r="H2173" s="483" t="s">
        <v>4947</v>
      </c>
      <c r="I2173" s="483" t="s">
        <v>3373</v>
      </c>
      <c r="J2173" s="483" t="s">
        <v>6008</v>
      </c>
      <c r="K2173" s="483" t="s">
        <v>6007</v>
      </c>
    </row>
    <row r="2174" spans="1:11" ht="15" x14ac:dyDescent="0.25">
      <c r="A2174" s="482">
        <v>13707</v>
      </c>
      <c r="B2174" s="483" t="s">
        <v>5443</v>
      </c>
      <c r="C2174" s="483" t="s">
        <v>490</v>
      </c>
      <c r="D2174" s="483" t="s">
        <v>69</v>
      </c>
      <c r="E2174" s="483" t="s">
        <v>6176</v>
      </c>
      <c r="F2174" s="483" t="s">
        <v>5225</v>
      </c>
      <c r="G2174" s="483" t="s">
        <v>4759</v>
      </c>
      <c r="H2174" s="483" t="s">
        <v>4947</v>
      </c>
      <c r="I2174" s="483" t="s">
        <v>405</v>
      </c>
      <c r="J2174" s="483" t="s">
        <v>6008</v>
      </c>
      <c r="K2174" s="483" t="s">
        <v>6007</v>
      </c>
    </row>
    <row r="2175" spans="1:11" ht="15" x14ac:dyDescent="0.25">
      <c r="A2175" s="482">
        <v>13713</v>
      </c>
      <c r="B2175" s="483" t="s">
        <v>5254</v>
      </c>
      <c r="C2175" s="483" t="s">
        <v>1832</v>
      </c>
      <c r="D2175" s="483" t="s">
        <v>109</v>
      </c>
      <c r="E2175" s="483" t="s">
        <v>6177</v>
      </c>
      <c r="F2175" s="483" t="s">
        <v>5226</v>
      </c>
      <c r="G2175" s="483" t="s">
        <v>3376</v>
      </c>
      <c r="H2175" s="483" t="s">
        <v>110</v>
      </c>
      <c r="I2175" s="483" t="s">
        <v>110</v>
      </c>
      <c r="J2175" s="483" t="s">
        <v>6009</v>
      </c>
      <c r="K2175" s="483" t="s">
        <v>6010</v>
      </c>
    </row>
    <row r="2176" spans="1:11" ht="15" x14ac:dyDescent="0.25">
      <c r="A2176" s="482">
        <v>13715</v>
      </c>
      <c r="B2176" s="483" t="s">
        <v>5445</v>
      </c>
      <c r="C2176" s="483" t="s">
        <v>5446</v>
      </c>
      <c r="D2176" s="483" t="s">
        <v>3773</v>
      </c>
      <c r="E2176" s="483" t="s">
        <v>6180</v>
      </c>
      <c r="F2176" s="483" t="s">
        <v>5229</v>
      </c>
      <c r="G2176" s="483" t="s">
        <v>3376</v>
      </c>
      <c r="H2176" s="483" t="s">
        <v>4946</v>
      </c>
      <c r="I2176" s="483" t="s">
        <v>3376</v>
      </c>
      <c r="J2176" s="483" t="s">
        <v>6016</v>
      </c>
      <c r="K2176" s="483" t="s">
        <v>6010</v>
      </c>
    </row>
    <row r="2177" spans="1:11" ht="15" x14ac:dyDescent="0.25">
      <c r="A2177" s="482">
        <v>13716</v>
      </c>
      <c r="B2177" s="483" t="s">
        <v>5447</v>
      </c>
      <c r="C2177" s="483" t="s">
        <v>5448</v>
      </c>
      <c r="D2177" s="483" t="s">
        <v>517</v>
      </c>
      <c r="E2177" s="483" t="s">
        <v>6174</v>
      </c>
      <c r="F2177" s="483" t="s">
        <v>5223</v>
      </c>
      <c r="G2177" s="483" t="s">
        <v>3376</v>
      </c>
      <c r="H2177" s="483" t="s">
        <v>4970</v>
      </c>
      <c r="I2177" s="483" t="s">
        <v>339</v>
      </c>
      <c r="J2177" s="483" t="s">
        <v>6005</v>
      </c>
      <c r="K2177" s="483" t="s">
        <v>6010</v>
      </c>
    </row>
    <row r="2178" spans="1:11" ht="15" x14ac:dyDescent="0.25">
      <c r="A2178" s="482">
        <v>13717</v>
      </c>
      <c r="B2178" s="483" t="s">
        <v>5970</v>
      </c>
      <c r="C2178" s="483" t="s">
        <v>5449</v>
      </c>
      <c r="D2178" s="483" t="s">
        <v>1405</v>
      </c>
      <c r="E2178" s="483" t="s">
        <v>6174</v>
      </c>
      <c r="F2178" s="483" t="s">
        <v>5223</v>
      </c>
      <c r="G2178" s="483" t="s">
        <v>4768</v>
      </c>
      <c r="H2178" s="483" t="s">
        <v>4946</v>
      </c>
      <c r="I2178" s="483" t="s">
        <v>3412</v>
      </c>
      <c r="J2178" s="483" t="s">
        <v>6005</v>
      </c>
      <c r="K2178" s="483" t="s">
        <v>416</v>
      </c>
    </row>
    <row r="2179" spans="1:11" ht="15" x14ac:dyDescent="0.25">
      <c r="A2179" s="482">
        <v>13718</v>
      </c>
      <c r="B2179" s="483" t="s">
        <v>2407</v>
      </c>
      <c r="C2179" s="483" t="s">
        <v>5450</v>
      </c>
      <c r="D2179" s="483" t="s">
        <v>479</v>
      </c>
      <c r="E2179" s="483" t="s">
        <v>6182</v>
      </c>
      <c r="F2179" s="483" t="s">
        <v>5231</v>
      </c>
      <c r="G2179" s="483" t="s">
        <v>4761</v>
      </c>
      <c r="H2179" s="483" t="s">
        <v>4961</v>
      </c>
      <c r="I2179" s="483" t="s">
        <v>3468</v>
      </c>
      <c r="J2179" s="483" t="s">
        <v>6016</v>
      </c>
      <c r="K2179" s="483" t="s">
        <v>6011</v>
      </c>
    </row>
    <row r="2180" spans="1:11" ht="15" x14ac:dyDescent="0.25">
      <c r="A2180" s="482">
        <v>13719</v>
      </c>
      <c r="B2180" s="483" t="s">
        <v>4351</v>
      </c>
      <c r="C2180" s="483" t="s">
        <v>368</v>
      </c>
      <c r="D2180" s="483" t="s">
        <v>72</v>
      </c>
      <c r="E2180" s="483" t="s">
        <v>6175</v>
      </c>
      <c r="F2180" s="483" t="s">
        <v>5224</v>
      </c>
      <c r="G2180" s="483" t="s">
        <v>3376</v>
      </c>
      <c r="H2180" s="483" t="s">
        <v>4964</v>
      </c>
      <c r="I2180" s="483" t="s">
        <v>1889</v>
      </c>
      <c r="J2180" s="483" t="s">
        <v>6014</v>
      </c>
      <c r="K2180" s="483" t="s">
        <v>6010</v>
      </c>
    </row>
    <row r="2181" spans="1:11" ht="15" x14ac:dyDescent="0.25">
      <c r="A2181" s="482">
        <v>13721</v>
      </c>
      <c r="B2181" s="483" t="s">
        <v>624</v>
      </c>
      <c r="C2181" s="483" t="s">
        <v>336</v>
      </c>
      <c r="D2181" s="483" t="s">
        <v>103</v>
      </c>
      <c r="E2181" s="483" t="s">
        <v>6175</v>
      </c>
      <c r="F2181" s="483" t="s">
        <v>5224</v>
      </c>
      <c r="G2181" s="483" t="s">
        <v>4759</v>
      </c>
      <c r="H2181" s="483" t="s">
        <v>4947</v>
      </c>
      <c r="I2181" s="483" t="s">
        <v>43</v>
      </c>
      <c r="J2181" s="483" t="s">
        <v>6014</v>
      </c>
      <c r="K2181" s="483" t="s">
        <v>6007</v>
      </c>
    </row>
    <row r="2182" spans="1:11" ht="15" x14ac:dyDescent="0.25">
      <c r="A2182" s="482">
        <v>13727</v>
      </c>
      <c r="B2182" s="483" t="s">
        <v>138</v>
      </c>
      <c r="C2182" s="483" t="s">
        <v>5451</v>
      </c>
      <c r="D2182" s="483" t="s">
        <v>54</v>
      </c>
      <c r="E2182" s="483" t="s">
        <v>6176</v>
      </c>
      <c r="F2182" s="483" t="s">
        <v>5225</v>
      </c>
      <c r="G2182" s="483" t="s">
        <v>5265</v>
      </c>
      <c r="H2182" s="483" t="s">
        <v>4956</v>
      </c>
      <c r="I2182" s="483" t="s">
        <v>55</v>
      </c>
      <c r="J2182" s="483" t="s">
        <v>6008</v>
      </c>
      <c r="K2182" s="483" t="s">
        <v>6017</v>
      </c>
    </row>
    <row r="2183" spans="1:11" ht="15" x14ac:dyDescent="0.25">
      <c r="A2183" s="482">
        <v>13728</v>
      </c>
      <c r="B2183" s="483" t="s">
        <v>5452</v>
      </c>
      <c r="C2183" s="483" t="s">
        <v>5453</v>
      </c>
      <c r="D2183" s="483" t="s">
        <v>54</v>
      </c>
      <c r="E2183" s="483" t="s">
        <v>6176</v>
      </c>
      <c r="F2183" s="483" t="s">
        <v>5225</v>
      </c>
      <c r="G2183" s="483" t="s">
        <v>5265</v>
      </c>
      <c r="H2183" s="483" t="s">
        <v>4956</v>
      </c>
      <c r="I2183" s="483" t="s">
        <v>55</v>
      </c>
      <c r="J2183" s="483" t="s">
        <v>6008</v>
      </c>
      <c r="K2183" s="483" t="s">
        <v>6017</v>
      </c>
    </row>
    <row r="2184" spans="1:11" ht="15" x14ac:dyDescent="0.25">
      <c r="A2184" s="482">
        <v>13729</v>
      </c>
      <c r="B2184" s="483" t="s">
        <v>5454</v>
      </c>
      <c r="C2184" s="483" t="s">
        <v>5455</v>
      </c>
      <c r="D2184" s="483" t="s">
        <v>69</v>
      </c>
      <c r="E2184" s="483" t="s">
        <v>6176</v>
      </c>
      <c r="F2184" s="483" t="s">
        <v>5225</v>
      </c>
      <c r="G2184" s="483" t="s">
        <v>4759</v>
      </c>
      <c r="H2184" s="483" t="s">
        <v>4947</v>
      </c>
      <c r="I2184" s="483" t="s">
        <v>84</v>
      </c>
      <c r="J2184" s="483" t="s">
        <v>6008</v>
      </c>
      <c r="K2184" s="483" t="s">
        <v>6007</v>
      </c>
    </row>
    <row r="2185" spans="1:11" ht="15" x14ac:dyDescent="0.25">
      <c r="A2185" s="482">
        <v>13731</v>
      </c>
      <c r="B2185" s="483" t="s">
        <v>5456</v>
      </c>
      <c r="C2185" s="483" t="s">
        <v>816</v>
      </c>
      <c r="D2185" s="483" t="s">
        <v>103</v>
      </c>
      <c r="E2185" s="483" t="s">
        <v>6175</v>
      </c>
      <c r="F2185" s="483" t="s">
        <v>5224</v>
      </c>
      <c r="G2185" s="483" t="s">
        <v>4759</v>
      </c>
      <c r="H2185" s="483" t="s">
        <v>4947</v>
      </c>
      <c r="I2185" s="483" t="s">
        <v>61</v>
      </c>
      <c r="J2185" s="483" t="s">
        <v>6014</v>
      </c>
      <c r="K2185" s="483" t="s">
        <v>6007</v>
      </c>
    </row>
    <row r="2186" spans="1:11" ht="15" x14ac:dyDescent="0.25">
      <c r="A2186" s="482">
        <v>13733</v>
      </c>
      <c r="B2186" s="483" t="s">
        <v>5457</v>
      </c>
      <c r="C2186" s="483" t="s">
        <v>5458</v>
      </c>
      <c r="D2186" s="483" t="s">
        <v>4871</v>
      </c>
      <c r="E2186" s="483" t="s">
        <v>6182</v>
      </c>
      <c r="F2186" s="483" t="s">
        <v>5231</v>
      </c>
      <c r="G2186" s="483" t="s">
        <v>4761</v>
      </c>
      <c r="H2186" s="483" t="s">
        <v>4961</v>
      </c>
      <c r="I2186" s="483" t="s">
        <v>1471</v>
      </c>
      <c r="J2186" s="483" t="s">
        <v>6016</v>
      </c>
      <c r="K2186" s="483" t="s">
        <v>6011</v>
      </c>
    </row>
    <row r="2187" spans="1:11" ht="15" x14ac:dyDescent="0.25">
      <c r="A2187" s="482">
        <v>13734</v>
      </c>
      <c r="B2187" s="483" t="s">
        <v>1143</v>
      </c>
      <c r="C2187" s="483" t="s">
        <v>5459</v>
      </c>
      <c r="D2187" s="483" t="s">
        <v>103</v>
      </c>
      <c r="E2187" s="483" t="s">
        <v>6175</v>
      </c>
      <c r="F2187" s="483" t="s">
        <v>5224</v>
      </c>
      <c r="G2187" s="483" t="s">
        <v>4759</v>
      </c>
      <c r="H2187" s="483" t="s">
        <v>4947</v>
      </c>
      <c r="I2187" s="483" t="s">
        <v>836</v>
      </c>
      <c r="J2187" s="483" t="s">
        <v>6014</v>
      </c>
      <c r="K2187" s="483" t="s">
        <v>6007</v>
      </c>
    </row>
    <row r="2188" spans="1:11" ht="15" x14ac:dyDescent="0.25">
      <c r="A2188" s="482">
        <v>13739</v>
      </c>
      <c r="B2188" s="483" t="s">
        <v>5460</v>
      </c>
      <c r="C2188" s="483" t="s">
        <v>599</v>
      </c>
      <c r="D2188" s="483" t="s">
        <v>103</v>
      </c>
      <c r="E2188" s="483" t="s">
        <v>6175</v>
      </c>
      <c r="F2188" s="483" t="s">
        <v>5224</v>
      </c>
      <c r="G2188" s="483" t="s">
        <v>3376</v>
      </c>
      <c r="H2188" s="483" t="s">
        <v>4952</v>
      </c>
      <c r="I2188" s="483" t="s">
        <v>379</v>
      </c>
      <c r="J2188" s="483" t="s">
        <v>6014</v>
      </c>
      <c r="K2188" s="483" t="s">
        <v>6010</v>
      </c>
    </row>
    <row r="2189" spans="1:11" ht="15" x14ac:dyDescent="0.25">
      <c r="A2189" s="482">
        <v>13741</v>
      </c>
      <c r="B2189" s="483" t="s">
        <v>5461</v>
      </c>
      <c r="C2189" s="483" t="s">
        <v>5462</v>
      </c>
      <c r="D2189" s="483" t="s">
        <v>4060</v>
      </c>
      <c r="E2189" s="483" t="s">
        <v>6176</v>
      </c>
      <c r="F2189" s="483" t="s">
        <v>5225</v>
      </c>
      <c r="G2189" s="483" t="s">
        <v>4761</v>
      </c>
      <c r="H2189" s="483" t="s">
        <v>1689</v>
      </c>
      <c r="I2189" s="483" t="s">
        <v>3410</v>
      </c>
      <c r="J2189" s="483" t="s">
        <v>6008</v>
      </c>
      <c r="K2189" s="483" t="s">
        <v>6011</v>
      </c>
    </row>
    <row r="2190" spans="1:11" ht="15" x14ac:dyDescent="0.25">
      <c r="A2190" s="482">
        <v>13742</v>
      </c>
      <c r="B2190" s="483" t="s">
        <v>1433</v>
      </c>
      <c r="C2190" s="483" t="s">
        <v>306</v>
      </c>
      <c r="D2190" s="483" t="s">
        <v>103</v>
      </c>
      <c r="E2190" s="483" t="s">
        <v>6175</v>
      </c>
      <c r="F2190" s="483" t="s">
        <v>5224</v>
      </c>
      <c r="G2190" s="483" t="s">
        <v>4759</v>
      </c>
      <c r="H2190" s="483" t="s">
        <v>65</v>
      </c>
      <c r="I2190" s="483" t="s">
        <v>65</v>
      </c>
      <c r="J2190" s="483" t="s">
        <v>6014</v>
      </c>
      <c r="K2190" s="483" t="s">
        <v>6007</v>
      </c>
    </row>
    <row r="2191" spans="1:11" ht="15" x14ac:dyDescent="0.25">
      <c r="A2191" s="482">
        <v>13743</v>
      </c>
      <c r="B2191" s="483" t="s">
        <v>5463</v>
      </c>
      <c r="C2191" s="483" t="s">
        <v>5464</v>
      </c>
      <c r="D2191" s="483" t="s">
        <v>69</v>
      </c>
      <c r="E2191" s="483" t="s">
        <v>6176</v>
      </c>
      <c r="F2191" s="483" t="s">
        <v>5225</v>
      </c>
      <c r="G2191" s="483" t="s">
        <v>4759</v>
      </c>
      <c r="H2191" s="483" t="s">
        <v>4947</v>
      </c>
      <c r="I2191" s="483" t="s">
        <v>3373</v>
      </c>
      <c r="J2191" s="483" t="s">
        <v>6008</v>
      </c>
      <c r="K2191" s="483" t="s">
        <v>6007</v>
      </c>
    </row>
    <row r="2192" spans="1:11" ht="15" x14ac:dyDescent="0.25">
      <c r="A2192" s="482">
        <v>13745</v>
      </c>
      <c r="B2192" s="483" t="s">
        <v>5465</v>
      </c>
      <c r="C2192" s="483" t="s">
        <v>301</v>
      </c>
      <c r="D2192" s="483" t="s">
        <v>103</v>
      </c>
      <c r="E2192" s="483" t="s">
        <v>6175</v>
      </c>
      <c r="F2192" s="483" t="s">
        <v>5224</v>
      </c>
      <c r="G2192" s="483" t="s">
        <v>4759</v>
      </c>
      <c r="H2192" s="483" t="s">
        <v>65</v>
      </c>
      <c r="I2192" s="483" t="s">
        <v>65</v>
      </c>
      <c r="J2192" s="483" t="s">
        <v>6014</v>
      </c>
      <c r="K2192" s="483" t="s">
        <v>6007</v>
      </c>
    </row>
    <row r="2193" spans="1:11" ht="15" x14ac:dyDescent="0.25">
      <c r="A2193" s="482">
        <v>13748</v>
      </c>
      <c r="B2193" s="483" t="s">
        <v>1375</v>
      </c>
      <c r="C2193" s="483" t="s">
        <v>429</v>
      </c>
      <c r="D2193" s="483" t="s">
        <v>103</v>
      </c>
      <c r="E2193" s="483" t="s">
        <v>6175</v>
      </c>
      <c r="F2193" s="483" t="s">
        <v>5224</v>
      </c>
      <c r="G2193" s="483" t="s">
        <v>4759</v>
      </c>
      <c r="H2193" s="483" t="s">
        <v>4947</v>
      </c>
      <c r="I2193" s="483" t="s">
        <v>84</v>
      </c>
      <c r="J2193" s="483" t="s">
        <v>6014</v>
      </c>
      <c r="K2193" s="483" t="s">
        <v>6007</v>
      </c>
    </row>
    <row r="2194" spans="1:11" ht="15" x14ac:dyDescent="0.25">
      <c r="A2194" s="482">
        <v>13749</v>
      </c>
      <c r="B2194" s="483" t="s">
        <v>2667</v>
      </c>
      <c r="C2194" s="483" t="s">
        <v>4129</v>
      </c>
      <c r="D2194" s="483" t="s">
        <v>1821</v>
      </c>
      <c r="E2194" s="483" t="s">
        <v>6177</v>
      </c>
      <c r="F2194" s="483" t="s">
        <v>5226</v>
      </c>
      <c r="G2194" s="483" t="s">
        <v>4766</v>
      </c>
      <c r="H2194" s="483" t="s">
        <v>4959</v>
      </c>
      <c r="I2194" s="483" t="s">
        <v>203</v>
      </c>
      <c r="J2194" s="483" t="s">
        <v>6009</v>
      </c>
      <c r="K2194" s="483" t="s">
        <v>4766</v>
      </c>
    </row>
    <row r="2195" spans="1:11" ht="15" x14ac:dyDescent="0.25">
      <c r="A2195" s="482">
        <v>13750</v>
      </c>
      <c r="B2195" s="483" t="s">
        <v>665</v>
      </c>
      <c r="C2195" s="483" t="s">
        <v>5533</v>
      </c>
      <c r="D2195" s="483" t="s">
        <v>4871</v>
      </c>
      <c r="E2195" s="483" t="s">
        <v>6182</v>
      </c>
      <c r="F2195" s="483" t="s">
        <v>5231</v>
      </c>
      <c r="G2195" s="483" t="s">
        <v>4761</v>
      </c>
      <c r="H2195" s="483" t="s">
        <v>1689</v>
      </c>
      <c r="I2195" s="483" t="s">
        <v>4862</v>
      </c>
      <c r="J2195" s="483" t="s">
        <v>6016</v>
      </c>
      <c r="K2195" s="483" t="s">
        <v>6011</v>
      </c>
    </row>
    <row r="2196" spans="1:11" ht="15" x14ac:dyDescent="0.25">
      <c r="A2196" s="482">
        <v>13751</v>
      </c>
      <c r="B2196" s="483" t="s">
        <v>5466</v>
      </c>
      <c r="C2196" s="483" t="s">
        <v>5467</v>
      </c>
      <c r="D2196" s="483" t="s">
        <v>54</v>
      </c>
      <c r="E2196" s="483" t="s">
        <v>6176</v>
      </c>
      <c r="F2196" s="483" t="s">
        <v>5225</v>
      </c>
      <c r="G2196" s="483" t="s">
        <v>5265</v>
      </c>
      <c r="H2196" s="483" t="s">
        <v>4956</v>
      </c>
      <c r="I2196" s="483" t="s">
        <v>55</v>
      </c>
      <c r="J2196" s="483" t="s">
        <v>6008</v>
      </c>
      <c r="K2196" s="483" t="s">
        <v>6017</v>
      </c>
    </row>
    <row r="2197" spans="1:11" ht="15" x14ac:dyDescent="0.25">
      <c r="A2197" s="482">
        <v>13753</v>
      </c>
      <c r="B2197" s="483" t="s">
        <v>5468</v>
      </c>
      <c r="C2197" s="483" t="s">
        <v>2482</v>
      </c>
      <c r="D2197" s="483" t="s">
        <v>54</v>
      </c>
      <c r="E2197" s="483" t="s">
        <v>6176</v>
      </c>
      <c r="F2197" s="483" t="s">
        <v>5225</v>
      </c>
      <c r="G2197" s="483" t="s">
        <v>5265</v>
      </c>
      <c r="H2197" s="483" t="s">
        <v>4956</v>
      </c>
      <c r="I2197" s="483" t="s">
        <v>55</v>
      </c>
      <c r="J2197" s="483" t="s">
        <v>6008</v>
      </c>
      <c r="K2197" s="483" t="s">
        <v>6017</v>
      </c>
    </row>
    <row r="2198" spans="1:11" ht="15" x14ac:dyDescent="0.25">
      <c r="A2198" s="482">
        <v>13756</v>
      </c>
      <c r="B2198" s="483" t="s">
        <v>5469</v>
      </c>
      <c r="C2198" s="483" t="s">
        <v>189</v>
      </c>
      <c r="D2198" s="483" t="s">
        <v>875</v>
      </c>
      <c r="E2198" s="483" t="s">
        <v>6174</v>
      </c>
      <c r="F2198" s="483" t="s">
        <v>5223</v>
      </c>
      <c r="G2198" s="483" t="s">
        <v>5264</v>
      </c>
      <c r="H2198" s="483" t="s">
        <v>965</v>
      </c>
      <c r="I2198" s="483" t="s">
        <v>5786</v>
      </c>
      <c r="J2198" s="483" t="s">
        <v>6005</v>
      </c>
      <c r="K2198" s="483" t="s">
        <v>6018</v>
      </c>
    </row>
    <row r="2199" spans="1:11" ht="15" x14ac:dyDescent="0.25">
      <c r="A2199" s="482">
        <v>13758</v>
      </c>
      <c r="B2199" s="483" t="s">
        <v>5534</v>
      </c>
      <c r="C2199" s="483" t="s">
        <v>5535</v>
      </c>
      <c r="D2199" s="483" t="s">
        <v>4938</v>
      </c>
      <c r="E2199" s="483" t="s">
        <v>6176</v>
      </c>
      <c r="F2199" s="483" t="s">
        <v>5225</v>
      </c>
      <c r="G2199" s="483" t="s">
        <v>3376</v>
      </c>
      <c r="H2199" s="483" t="s">
        <v>4955</v>
      </c>
      <c r="I2199" s="483" t="s">
        <v>3391</v>
      </c>
      <c r="J2199" s="483" t="s">
        <v>6008</v>
      </c>
      <c r="K2199" s="483" t="s">
        <v>6010</v>
      </c>
    </row>
    <row r="2200" spans="1:11" ht="15" x14ac:dyDescent="0.25">
      <c r="A2200" s="482">
        <v>13759</v>
      </c>
      <c r="B2200" s="483" t="s">
        <v>406</v>
      </c>
      <c r="C2200" s="483" t="s">
        <v>5536</v>
      </c>
      <c r="D2200" s="483" t="s">
        <v>103</v>
      </c>
      <c r="E2200" s="483" t="s">
        <v>6175</v>
      </c>
      <c r="F2200" s="483" t="s">
        <v>5224</v>
      </c>
      <c r="G2200" s="483" t="s">
        <v>4759</v>
      </c>
      <c r="H2200" s="483" t="s">
        <v>65</v>
      </c>
      <c r="I2200" s="483" t="s">
        <v>65</v>
      </c>
      <c r="J2200" s="483" t="s">
        <v>6014</v>
      </c>
      <c r="K2200" s="483" t="s">
        <v>6007</v>
      </c>
    </row>
    <row r="2201" spans="1:11" ht="15" x14ac:dyDescent="0.25">
      <c r="A2201" s="482">
        <v>13760</v>
      </c>
      <c r="B2201" s="483" t="s">
        <v>3980</v>
      </c>
      <c r="C2201" s="483" t="s">
        <v>3981</v>
      </c>
      <c r="D2201" s="483" t="s">
        <v>4775</v>
      </c>
      <c r="E2201" s="483" t="s">
        <v>6178</v>
      </c>
      <c r="F2201" s="483" t="s">
        <v>5227</v>
      </c>
      <c r="G2201" s="483" t="s">
        <v>4761</v>
      </c>
      <c r="H2201" s="483" t="s">
        <v>1689</v>
      </c>
      <c r="I2201" s="483" t="s">
        <v>5371</v>
      </c>
      <c r="J2201" s="483" t="s">
        <v>6016</v>
      </c>
      <c r="K2201" s="483" t="s">
        <v>6011</v>
      </c>
    </row>
    <row r="2202" spans="1:11" ht="15" x14ac:dyDescent="0.25">
      <c r="A2202" s="482">
        <v>13761</v>
      </c>
      <c r="B2202" s="483" t="s">
        <v>2017</v>
      </c>
      <c r="C2202" s="483" t="s">
        <v>564</v>
      </c>
      <c r="D2202" s="483" t="s">
        <v>1405</v>
      </c>
      <c r="E2202" s="483" t="s">
        <v>6174</v>
      </c>
      <c r="F2202" s="483" t="s">
        <v>5223</v>
      </c>
      <c r="G2202" s="483" t="s">
        <v>4768</v>
      </c>
      <c r="H2202" s="483" t="s">
        <v>4946</v>
      </c>
      <c r="I2202" s="483" t="s">
        <v>5328</v>
      </c>
      <c r="J2202" s="483" t="s">
        <v>6005</v>
      </c>
      <c r="K2202" s="483" t="s">
        <v>416</v>
      </c>
    </row>
    <row r="2203" spans="1:11" ht="15" x14ac:dyDescent="0.25">
      <c r="A2203" s="482">
        <v>13764</v>
      </c>
      <c r="B2203" s="483" t="s">
        <v>5537</v>
      </c>
      <c r="C2203" s="483" t="s">
        <v>5392</v>
      </c>
      <c r="D2203" s="483" t="s">
        <v>2416</v>
      </c>
      <c r="E2203" s="483" t="s">
        <v>6174</v>
      </c>
      <c r="F2203" s="483" t="s">
        <v>5223</v>
      </c>
      <c r="G2203" s="483" t="s">
        <v>4768</v>
      </c>
      <c r="H2203" s="483" t="s">
        <v>4946</v>
      </c>
      <c r="I2203" s="483" t="s">
        <v>5531</v>
      </c>
      <c r="J2203" s="483" t="s">
        <v>6005</v>
      </c>
      <c r="K2203" s="483" t="s">
        <v>416</v>
      </c>
    </row>
    <row r="2204" spans="1:11" ht="15" x14ac:dyDescent="0.25">
      <c r="A2204" s="482">
        <v>13766</v>
      </c>
      <c r="B2204" s="483" t="s">
        <v>1893</v>
      </c>
      <c r="C2204" s="483" t="s">
        <v>3215</v>
      </c>
      <c r="D2204" s="483" t="s">
        <v>4806</v>
      </c>
      <c r="E2204" s="483" t="s">
        <v>6174</v>
      </c>
      <c r="F2204" s="483" t="s">
        <v>5223</v>
      </c>
      <c r="G2204" s="483" t="s">
        <v>2762</v>
      </c>
      <c r="H2204" s="483" t="s">
        <v>4975</v>
      </c>
      <c r="I2204" s="483" t="s">
        <v>4807</v>
      </c>
      <c r="J2204" s="483" t="s">
        <v>6005</v>
      </c>
      <c r="K2204" s="483" t="s">
        <v>6012</v>
      </c>
    </row>
    <row r="2205" spans="1:11" ht="15" x14ac:dyDescent="0.25">
      <c r="A2205" s="482">
        <v>13767</v>
      </c>
      <c r="B2205" s="483" t="s">
        <v>5538</v>
      </c>
      <c r="C2205" s="483" t="s">
        <v>5539</v>
      </c>
      <c r="D2205" s="483" t="s">
        <v>4929</v>
      </c>
      <c r="E2205" s="483" t="s">
        <v>6174</v>
      </c>
      <c r="F2205" s="483" t="s">
        <v>5223</v>
      </c>
      <c r="G2205" s="483" t="s">
        <v>4798</v>
      </c>
      <c r="H2205" s="483" t="s">
        <v>4946</v>
      </c>
      <c r="I2205" s="483" t="s">
        <v>5404</v>
      </c>
      <c r="J2205" s="483" t="s">
        <v>6005</v>
      </c>
      <c r="K2205" s="483" t="s">
        <v>4798</v>
      </c>
    </row>
    <row r="2206" spans="1:11" ht="15" x14ac:dyDescent="0.25">
      <c r="A2206" s="482">
        <v>13769</v>
      </c>
      <c r="B2206" s="483" t="s">
        <v>5540</v>
      </c>
      <c r="C2206" s="483" t="s">
        <v>838</v>
      </c>
      <c r="D2206" s="483" t="s">
        <v>103</v>
      </c>
      <c r="E2206" s="483" t="s">
        <v>6175</v>
      </c>
      <c r="F2206" s="483" t="s">
        <v>5224</v>
      </c>
      <c r="G2206" s="483" t="s">
        <v>4759</v>
      </c>
      <c r="H2206" s="483" t="s">
        <v>4947</v>
      </c>
      <c r="I2206" s="483" t="s">
        <v>3403</v>
      </c>
      <c r="J2206" s="483" t="s">
        <v>6014</v>
      </c>
      <c r="K2206" s="483" t="s">
        <v>6007</v>
      </c>
    </row>
    <row r="2207" spans="1:11" ht="15" x14ac:dyDescent="0.25">
      <c r="A2207" s="482">
        <v>13770</v>
      </c>
      <c r="B2207" s="483" t="s">
        <v>5541</v>
      </c>
      <c r="C2207" s="483" t="s">
        <v>5971</v>
      </c>
      <c r="D2207" s="483" t="s">
        <v>875</v>
      </c>
      <c r="E2207" s="483" t="s">
        <v>6174</v>
      </c>
      <c r="F2207" s="483" t="s">
        <v>5223</v>
      </c>
      <c r="G2207" s="483" t="s">
        <v>5264</v>
      </c>
      <c r="H2207" s="483" t="s">
        <v>4968</v>
      </c>
      <c r="I2207" s="483" t="s">
        <v>3428</v>
      </c>
      <c r="J2207" s="483" t="s">
        <v>6005</v>
      </c>
      <c r="K2207" s="483" t="s">
        <v>6018</v>
      </c>
    </row>
    <row r="2208" spans="1:11" ht="15" x14ac:dyDescent="0.25">
      <c r="A2208" s="482">
        <v>13773</v>
      </c>
      <c r="B2208" s="483" t="s">
        <v>5544</v>
      </c>
      <c r="C2208" s="483" t="s">
        <v>5972</v>
      </c>
      <c r="D2208" s="483" t="s">
        <v>2098</v>
      </c>
      <c r="E2208" s="483" t="s">
        <v>6175</v>
      </c>
      <c r="F2208" s="483" t="s">
        <v>5224</v>
      </c>
      <c r="G2208" s="483" t="s">
        <v>4759</v>
      </c>
      <c r="H2208" s="483" t="s">
        <v>65</v>
      </c>
      <c r="I2208" s="483" t="s">
        <v>65</v>
      </c>
      <c r="J2208" s="483" t="s">
        <v>6014</v>
      </c>
      <c r="K2208" s="483" t="s">
        <v>6007</v>
      </c>
    </row>
    <row r="2209" spans="1:11" ht="15" x14ac:dyDescent="0.25">
      <c r="A2209" s="482">
        <v>13775</v>
      </c>
      <c r="B2209" s="483" t="s">
        <v>5545</v>
      </c>
      <c r="C2209" s="483" t="s">
        <v>855</v>
      </c>
      <c r="D2209" s="483" t="s">
        <v>54</v>
      </c>
      <c r="E2209" s="483" t="s">
        <v>6176</v>
      </c>
      <c r="F2209" s="483" t="s">
        <v>5225</v>
      </c>
      <c r="G2209" s="483" t="s">
        <v>5265</v>
      </c>
      <c r="H2209" s="483" t="s">
        <v>4956</v>
      </c>
      <c r="I2209" s="483" t="s">
        <v>705</v>
      </c>
      <c r="J2209" s="483" t="s">
        <v>6008</v>
      </c>
      <c r="K2209" s="483" t="s">
        <v>6017</v>
      </c>
    </row>
    <row r="2210" spans="1:11" ht="15" x14ac:dyDescent="0.25">
      <c r="A2210" s="482">
        <v>13778</v>
      </c>
      <c r="B2210" s="483" t="s">
        <v>5546</v>
      </c>
      <c r="C2210" s="483" t="s">
        <v>5547</v>
      </c>
      <c r="D2210" s="483" t="s">
        <v>875</v>
      </c>
      <c r="E2210" s="483" t="s">
        <v>6174</v>
      </c>
      <c r="F2210" s="483" t="s">
        <v>5223</v>
      </c>
      <c r="G2210" s="483" t="s">
        <v>5264</v>
      </c>
      <c r="H2210" s="483" t="s">
        <v>965</v>
      </c>
      <c r="I2210" s="483" t="s">
        <v>5786</v>
      </c>
      <c r="J2210" s="483" t="s">
        <v>6005</v>
      </c>
      <c r="K2210" s="483" t="s">
        <v>6018</v>
      </c>
    </row>
    <row r="2211" spans="1:11" ht="15" x14ac:dyDescent="0.25">
      <c r="A2211" s="482">
        <v>13779</v>
      </c>
      <c r="B2211" s="483" t="s">
        <v>5548</v>
      </c>
      <c r="C2211" s="483" t="s">
        <v>5549</v>
      </c>
      <c r="D2211" s="483" t="s">
        <v>517</v>
      </c>
      <c r="E2211" s="483" t="s">
        <v>6174</v>
      </c>
      <c r="F2211" s="483" t="s">
        <v>5223</v>
      </c>
      <c r="G2211" s="483" t="s">
        <v>4758</v>
      </c>
      <c r="H2211" s="483" t="s">
        <v>4946</v>
      </c>
      <c r="I2211" s="483" t="s">
        <v>1140</v>
      </c>
      <c r="J2211" s="483" t="s">
        <v>6005</v>
      </c>
      <c r="K2211" s="483" t="s">
        <v>6006</v>
      </c>
    </row>
    <row r="2212" spans="1:11" ht="15" x14ac:dyDescent="0.25">
      <c r="A2212" s="482">
        <v>13783</v>
      </c>
      <c r="B2212" s="483" t="s">
        <v>5550</v>
      </c>
      <c r="C2212" s="483" t="s">
        <v>5551</v>
      </c>
      <c r="D2212" s="483" t="s">
        <v>517</v>
      </c>
      <c r="E2212" s="483" t="s">
        <v>6174</v>
      </c>
      <c r="F2212" s="483" t="s">
        <v>5223</v>
      </c>
      <c r="G2212" s="483" t="s">
        <v>4758</v>
      </c>
      <c r="H2212" s="483" t="s">
        <v>4946</v>
      </c>
      <c r="I2212" s="483" t="s">
        <v>1140</v>
      </c>
      <c r="J2212" s="483" t="s">
        <v>6005</v>
      </c>
      <c r="K2212" s="483" t="s">
        <v>6006</v>
      </c>
    </row>
    <row r="2213" spans="1:11" ht="15" x14ac:dyDescent="0.25">
      <c r="A2213" s="482">
        <v>13784</v>
      </c>
      <c r="B2213" s="483" t="s">
        <v>5552</v>
      </c>
      <c r="C2213" s="483" t="s">
        <v>5553</v>
      </c>
      <c r="D2213" s="483" t="s">
        <v>103</v>
      </c>
      <c r="E2213" s="483" t="s">
        <v>6175</v>
      </c>
      <c r="F2213" s="483" t="s">
        <v>5224</v>
      </c>
      <c r="G2213" s="483" t="s">
        <v>3376</v>
      </c>
      <c r="H2213" s="483" t="s">
        <v>4950</v>
      </c>
      <c r="I2213" s="483" t="s">
        <v>183</v>
      </c>
      <c r="J2213" s="483" t="s">
        <v>6014</v>
      </c>
      <c r="K2213" s="483" t="s">
        <v>6010</v>
      </c>
    </row>
    <row r="2214" spans="1:11" ht="15" x14ac:dyDescent="0.25">
      <c r="A2214" s="482">
        <v>13786</v>
      </c>
      <c r="B2214" s="483" t="s">
        <v>1800</v>
      </c>
      <c r="C2214" s="483" t="s">
        <v>221</v>
      </c>
      <c r="D2214" s="483" t="s">
        <v>2098</v>
      </c>
      <c r="E2214" s="483" t="s">
        <v>6175</v>
      </c>
      <c r="F2214" s="483" t="s">
        <v>5224</v>
      </c>
      <c r="G2214" s="483" t="s">
        <v>4759</v>
      </c>
      <c r="H2214" s="483" t="s">
        <v>4947</v>
      </c>
      <c r="I2214" s="483" t="s">
        <v>836</v>
      </c>
      <c r="J2214" s="483" t="s">
        <v>6014</v>
      </c>
      <c r="K2214" s="483" t="s">
        <v>6007</v>
      </c>
    </row>
    <row r="2215" spans="1:11" ht="15" x14ac:dyDescent="0.25">
      <c r="A2215" s="482">
        <v>13787</v>
      </c>
      <c r="B2215" s="483" t="s">
        <v>5555</v>
      </c>
      <c r="C2215" s="483" t="s">
        <v>2803</v>
      </c>
      <c r="D2215" s="483" t="s">
        <v>1410</v>
      </c>
      <c r="E2215" s="483" t="s">
        <v>6182</v>
      </c>
      <c r="F2215" s="483" t="s">
        <v>5231</v>
      </c>
      <c r="G2215" s="483" t="s">
        <v>4763</v>
      </c>
      <c r="H2215" s="483" t="s">
        <v>1689</v>
      </c>
      <c r="I2215" s="483" t="s">
        <v>4868</v>
      </c>
      <c r="J2215" s="483" t="s">
        <v>6016</v>
      </c>
      <c r="K2215" s="483" t="s">
        <v>6013</v>
      </c>
    </row>
    <row r="2216" spans="1:11" ht="15" x14ac:dyDescent="0.25">
      <c r="A2216" s="482">
        <v>13790</v>
      </c>
      <c r="B2216" s="483" t="s">
        <v>5514</v>
      </c>
      <c r="C2216" s="483" t="s">
        <v>775</v>
      </c>
      <c r="D2216" s="483" t="s">
        <v>1410</v>
      </c>
      <c r="E2216" s="483" t="s">
        <v>6182</v>
      </c>
      <c r="F2216" s="483" t="s">
        <v>5231</v>
      </c>
      <c r="G2216" s="483" t="s">
        <v>4763</v>
      </c>
      <c r="H2216" s="483" t="s">
        <v>1689</v>
      </c>
      <c r="I2216" s="483" t="s">
        <v>4868</v>
      </c>
      <c r="J2216" s="483" t="s">
        <v>6016</v>
      </c>
      <c r="K2216" s="483" t="s">
        <v>6013</v>
      </c>
    </row>
    <row r="2217" spans="1:11" ht="15" x14ac:dyDescent="0.25">
      <c r="A2217" s="482">
        <v>13791</v>
      </c>
      <c r="B2217" s="483" t="s">
        <v>6070</v>
      </c>
      <c r="C2217" s="483" t="s">
        <v>6071</v>
      </c>
      <c r="D2217" s="483" t="s">
        <v>1410</v>
      </c>
      <c r="E2217" s="483" t="s">
        <v>6182</v>
      </c>
      <c r="F2217" s="483" t="s">
        <v>5231</v>
      </c>
      <c r="G2217" s="483" t="s">
        <v>4763</v>
      </c>
      <c r="H2217" s="483" t="s">
        <v>4984</v>
      </c>
      <c r="I2217" s="483" t="s">
        <v>5372</v>
      </c>
      <c r="J2217" s="483" t="s">
        <v>6016</v>
      </c>
      <c r="K2217" s="483" t="s">
        <v>6013</v>
      </c>
    </row>
    <row r="2218" spans="1:11" ht="15" x14ac:dyDescent="0.25">
      <c r="A2218" s="482">
        <v>13792</v>
      </c>
      <c r="B2218" s="483" t="s">
        <v>1364</v>
      </c>
      <c r="C2218" s="483" t="s">
        <v>5558</v>
      </c>
      <c r="D2218" s="483" t="s">
        <v>103</v>
      </c>
      <c r="E2218" s="483" t="s">
        <v>6175</v>
      </c>
      <c r="F2218" s="483" t="s">
        <v>5224</v>
      </c>
      <c r="G2218" s="483" t="s">
        <v>4759</v>
      </c>
      <c r="H2218" s="483" t="s">
        <v>4947</v>
      </c>
      <c r="I2218" s="483" t="s">
        <v>836</v>
      </c>
      <c r="J2218" s="483" t="s">
        <v>6014</v>
      </c>
      <c r="K2218" s="483" t="s">
        <v>6007</v>
      </c>
    </row>
    <row r="2219" spans="1:11" ht="15" x14ac:dyDescent="0.25">
      <c r="A2219" s="482">
        <v>13793</v>
      </c>
      <c r="B2219" s="483" t="s">
        <v>5559</v>
      </c>
      <c r="C2219" s="483" t="s">
        <v>1374</v>
      </c>
      <c r="D2219" s="483" t="s">
        <v>875</v>
      </c>
      <c r="E2219" s="483" t="s">
        <v>6174</v>
      </c>
      <c r="F2219" s="483" t="s">
        <v>5223</v>
      </c>
      <c r="G2219" s="483" t="s">
        <v>5264</v>
      </c>
      <c r="H2219" s="483" t="s">
        <v>4968</v>
      </c>
      <c r="I2219" s="483" t="s">
        <v>3428</v>
      </c>
      <c r="J2219" s="483" t="s">
        <v>6005</v>
      </c>
      <c r="K2219" s="483" t="s">
        <v>6018</v>
      </c>
    </row>
    <row r="2220" spans="1:11" ht="15" x14ac:dyDescent="0.25">
      <c r="A2220" s="482">
        <v>13794</v>
      </c>
      <c r="B2220" s="483" t="s">
        <v>5560</v>
      </c>
      <c r="C2220" s="483" t="s">
        <v>5561</v>
      </c>
      <c r="D2220" s="483" t="s">
        <v>964</v>
      </c>
      <c r="E2220" s="483" t="s">
        <v>6174</v>
      </c>
      <c r="F2220" s="483" t="s">
        <v>5223</v>
      </c>
      <c r="G2220" s="483" t="s">
        <v>5264</v>
      </c>
      <c r="H2220" s="483" t="s">
        <v>4968</v>
      </c>
      <c r="I2220" s="483" t="s">
        <v>3428</v>
      </c>
      <c r="J2220" s="483" t="s">
        <v>6005</v>
      </c>
      <c r="K2220" s="483" t="s">
        <v>6018</v>
      </c>
    </row>
    <row r="2221" spans="1:11" ht="15" x14ac:dyDescent="0.25">
      <c r="A2221" s="482">
        <v>13795</v>
      </c>
      <c r="B2221" s="483" t="s">
        <v>5562</v>
      </c>
      <c r="C2221" s="483" t="s">
        <v>5563</v>
      </c>
      <c r="D2221" s="483" t="s">
        <v>2098</v>
      </c>
      <c r="E2221" s="483" t="s">
        <v>6175</v>
      </c>
      <c r="F2221" s="483" t="s">
        <v>5224</v>
      </c>
      <c r="G2221" s="483" t="s">
        <v>4759</v>
      </c>
      <c r="H2221" s="483" t="s">
        <v>4947</v>
      </c>
      <c r="I2221" s="483" t="s">
        <v>3403</v>
      </c>
      <c r="J2221" s="483" t="s">
        <v>6014</v>
      </c>
      <c r="K2221" s="483" t="s">
        <v>6007</v>
      </c>
    </row>
    <row r="2222" spans="1:11" ht="15" x14ac:dyDescent="0.25">
      <c r="A2222" s="482">
        <v>13797</v>
      </c>
      <c r="B2222" s="483" t="s">
        <v>2637</v>
      </c>
      <c r="C2222" s="483" t="s">
        <v>5593</v>
      </c>
      <c r="D2222" s="483" t="s">
        <v>743</v>
      </c>
      <c r="E2222" s="483" t="s">
        <v>6182</v>
      </c>
      <c r="F2222" s="483" t="s">
        <v>5231</v>
      </c>
      <c r="G2222" s="483" t="s">
        <v>4761</v>
      </c>
      <c r="H2222" s="483" t="s">
        <v>4961</v>
      </c>
      <c r="I2222" s="483" t="s">
        <v>3402</v>
      </c>
      <c r="J2222" s="483" t="s">
        <v>6016</v>
      </c>
      <c r="K2222" s="483" t="s">
        <v>6011</v>
      </c>
    </row>
    <row r="2223" spans="1:11" ht="15" x14ac:dyDescent="0.25">
      <c r="A2223" s="482">
        <v>13799</v>
      </c>
      <c r="B2223" s="483" t="s">
        <v>2637</v>
      </c>
      <c r="C2223" s="483" t="s">
        <v>5900</v>
      </c>
      <c r="D2223" s="483" t="s">
        <v>72</v>
      </c>
      <c r="E2223" s="483" t="s">
        <v>6175</v>
      </c>
      <c r="F2223" s="483" t="s">
        <v>5224</v>
      </c>
      <c r="G2223" s="483" t="s">
        <v>3376</v>
      </c>
      <c r="H2223" s="483" t="s">
        <v>4955</v>
      </c>
      <c r="I2223" s="483" t="s">
        <v>3388</v>
      </c>
      <c r="J2223" s="483" t="s">
        <v>6014</v>
      </c>
      <c r="K2223" s="483" t="s">
        <v>6010</v>
      </c>
    </row>
    <row r="2224" spans="1:11" ht="15" x14ac:dyDescent="0.25">
      <c r="A2224" s="482">
        <v>13800</v>
      </c>
      <c r="B2224" s="483" t="s">
        <v>5564</v>
      </c>
      <c r="C2224" s="483" t="s">
        <v>5565</v>
      </c>
      <c r="D2224" s="483" t="s">
        <v>4060</v>
      </c>
      <c r="E2224" s="483" t="s">
        <v>6176</v>
      </c>
      <c r="F2224" s="483" t="s">
        <v>5225</v>
      </c>
      <c r="G2224" s="483" t="s">
        <v>4761</v>
      </c>
      <c r="H2224" s="483" t="s">
        <v>1689</v>
      </c>
      <c r="I2224" s="483" t="s">
        <v>3410</v>
      </c>
      <c r="J2224" s="483" t="s">
        <v>6008</v>
      </c>
      <c r="K2224" s="483" t="s">
        <v>6011</v>
      </c>
    </row>
    <row r="2225" spans="1:11" ht="15" x14ac:dyDescent="0.25">
      <c r="A2225" s="482">
        <v>13801</v>
      </c>
      <c r="B2225" s="483" t="s">
        <v>2246</v>
      </c>
      <c r="C2225" s="483" t="s">
        <v>592</v>
      </c>
      <c r="D2225" s="483" t="s">
        <v>479</v>
      </c>
      <c r="E2225" s="483" t="s">
        <v>6182</v>
      </c>
      <c r="F2225" s="483" t="s">
        <v>5231</v>
      </c>
      <c r="G2225" s="483" t="s">
        <v>4761</v>
      </c>
      <c r="H2225" s="483" t="s">
        <v>1689</v>
      </c>
      <c r="I2225" s="483" t="s">
        <v>1227</v>
      </c>
      <c r="J2225" s="483" t="s">
        <v>6016</v>
      </c>
      <c r="K2225" s="483" t="s">
        <v>6011</v>
      </c>
    </row>
    <row r="2226" spans="1:11" ht="15" x14ac:dyDescent="0.25">
      <c r="A2226" s="482">
        <v>13803</v>
      </c>
      <c r="B2226" s="483" t="s">
        <v>5594</v>
      </c>
      <c r="C2226" s="483" t="s">
        <v>5595</v>
      </c>
      <c r="D2226" s="483" t="s">
        <v>875</v>
      </c>
      <c r="E2226" s="483" t="s">
        <v>6174</v>
      </c>
      <c r="F2226" s="483" t="s">
        <v>5223</v>
      </c>
      <c r="G2226" s="483" t="s">
        <v>5264</v>
      </c>
      <c r="H2226" s="483" t="s">
        <v>4968</v>
      </c>
      <c r="I2226" s="483" t="s">
        <v>3428</v>
      </c>
      <c r="J2226" s="483" t="s">
        <v>6005</v>
      </c>
      <c r="K2226" s="483" t="s">
        <v>6018</v>
      </c>
    </row>
    <row r="2227" spans="1:11" ht="15" x14ac:dyDescent="0.25">
      <c r="A2227" s="482">
        <v>13804</v>
      </c>
      <c r="B2227" s="483" t="s">
        <v>3167</v>
      </c>
      <c r="C2227" s="483" t="s">
        <v>5596</v>
      </c>
      <c r="D2227" s="483" t="s">
        <v>517</v>
      </c>
      <c r="E2227" s="483" t="s">
        <v>6174</v>
      </c>
      <c r="F2227" s="483" t="s">
        <v>5223</v>
      </c>
      <c r="G2227" s="483" t="s">
        <v>3376</v>
      </c>
      <c r="H2227" s="483" t="s">
        <v>4970</v>
      </c>
      <c r="I2227" s="483" t="s">
        <v>339</v>
      </c>
      <c r="J2227" s="483" t="s">
        <v>6005</v>
      </c>
      <c r="K2227" s="483" t="s">
        <v>6010</v>
      </c>
    </row>
    <row r="2228" spans="1:11" ht="15" x14ac:dyDescent="0.25">
      <c r="A2228" s="482">
        <v>13805</v>
      </c>
      <c r="B2228" s="483" t="s">
        <v>5597</v>
      </c>
      <c r="C2228" s="483" t="s">
        <v>3302</v>
      </c>
      <c r="D2228" s="483" t="s">
        <v>517</v>
      </c>
      <c r="E2228" s="483" t="s">
        <v>6174</v>
      </c>
      <c r="F2228" s="483" t="s">
        <v>5223</v>
      </c>
      <c r="G2228" s="483" t="s">
        <v>4758</v>
      </c>
      <c r="H2228" s="483" t="s">
        <v>4946</v>
      </c>
      <c r="I2228" s="483" t="s">
        <v>1140</v>
      </c>
      <c r="J2228" s="483" t="s">
        <v>6005</v>
      </c>
      <c r="K2228" s="483" t="s">
        <v>6006</v>
      </c>
    </row>
    <row r="2229" spans="1:11" ht="15" x14ac:dyDescent="0.25">
      <c r="A2229" s="482">
        <v>13806</v>
      </c>
      <c r="B2229" s="483" t="s">
        <v>4637</v>
      </c>
      <c r="C2229" s="483" t="s">
        <v>435</v>
      </c>
      <c r="D2229" s="483" t="s">
        <v>103</v>
      </c>
      <c r="E2229" s="483" t="s">
        <v>6175</v>
      </c>
      <c r="F2229" s="483" t="s">
        <v>5224</v>
      </c>
      <c r="G2229" s="483" t="s">
        <v>3376</v>
      </c>
      <c r="H2229" s="483" t="s">
        <v>4946</v>
      </c>
      <c r="I2229" s="483" t="s">
        <v>3528</v>
      </c>
      <c r="J2229" s="483" t="s">
        <v>6014</v>
      </c>
      <c r="K2229" s="483" t="s">
        <v>6010</v>
      </c>
    </row>
    <row r="2230" spans="1:11" ht="15" x14ac:dyDescent="0.25">
      <c r="A2230" s="482">
        <v>13808</v>
      </c>
      <c r="B2230" s="483" t="s">
        <v>5598</v>
      </c>
      <c r="C2230" s="483" t="s">
        <v>5599</v>
      </c>
      <c r="D2230" s="483" t="s">
        <v>4835</v>
      </c>
      <c r="E2230" s="483" t="s">
        <v>6178</v>
      </c>
      <c r="F2230" s="483" t="s">
        <v>5227</v>
      </c>
      <c r="G2230" s="483" t="s">
        <v>4761</v>
      </c>
      <c r="H2230" s="483" t="s">
        <v>4961</v>
      </c>
      <c r="I2230" s="483" t="s">
        <v>3434</v>
      </c>
      <c r="J2230" s="483" t="s">
        <v>6016</v>
      </c>
      <c r="K2230" s="483" t="s">
        <v>6011</v>
      </c>
    </row>
    <row r="2231" spans="1:11" ht="15" x14ac:dyDescent="0.25">
      <c r="A2231" s="482">
        <v>13809</v>
      </c>
      <c r="B2231" s="483" t="s">
        <v>5600</v>
      </c>
      <c r="C2231" s="483" t="s">
        <v>5601</v>
      </c>
      <c r="D2231" s="483" t="s">
        <v>1847</v>
      </c>
      <c r="E2231" s="483" t="s">
        <v>6178</v>
      </c>
      <c r="F2231" s="483" t="s">
        <v>5227</v>
      </c>
      <c r="G2231" s="483" t="s">
        <v>4763</v>
      </c>
      <c r="H2231" s="483" t="s">
        <v>1689</v>
      </c>
      <c r="I2231" s="483" t="s">
        <v>3382</v>
      </c>
      <c r="J2231" s="483" t="s">
        <v>6016</v>
      </c>
      <c r="K2231" s="483" t="s">
        <v>6013</v>
      </c>
    </row>
    <row r="2232" spans="1:11" ht="15" x14ac:dyDescent="0.25">
      <c r="A2232" s="482">
        <v>13811</v>
      </c>
      <c r="B2232" s="483" t="s">
        <v>5603</v>
      </c>
      <c r="C2232" s="483" t="s">
        <v>5604</v>
      </c>
      <c r="D2232" s="483" t="s">
        <v>1847</v>
      </c>
      <c r="E2232" s="483" t="s">
        <v>6178</v>
      </c>
      <c r="F2232" s="483" t="s">
        <v>5227</v>
      </c>
      <c r="G2232" s="483" t="s">
        <v>4761</v>
      </c>
      <c r="H2232" s="483" t="s">
        <v>1689</v>
      </c>
      <c r="I2232" s="483" t="s">
        <v>6136</v>
      </c>
      <c r="J2232" s="483" t="s">
        <v>6016</v>
      </c>
      <c r="K2232" s="483" t="s">
        <v>6011</v>
      </c>
    </row>
    <row r="2233" spans="1:11" ht="15" x14ac:dyDescent="0.25">
      <c r="A2233" s="482">
        <v>13813</v>
      </c>
      <c r="B2233" s="483" t="s">
        <v>5605</v>
      </c>
      <c r="C2233" s="483" t="s">
        <v>893</v>
      </c>
      <c r="D2233" s="483" t="s">
        <v>103</v>
      </c>
      <c r="E2233" s="483" t="s">
        <v>6175</v>
      </c>
      <c r="F2233" s="483" t="s">
        <v>5224</v>
      </c>
      <c r="G2233" s="483" t="s">
        <v>3376</v>
      </c>
      <c r="H2233" s="483" t="s">
        <v>4962</v>
      </c>
      <c r="I2233" s="483" t="s">
        <v>258</v>
      </c>
      <c r="J2233" s="483" t="s">
        <v>6014</v>
      </c>
      <c r="K2233" s="483" t="s">
        <v>6010</v>
      </c>
    </row>
    <row r="2234" spans="1:11" ht="15" x14ac:dyDescent="0.25">
      <c r="A2234" s="482">
        <v>13814</v>
      </c>
      <c r="B2234" s="483" t="s">
        <v>5606</v>
      </c>
      <c r="C2234" s="483" t="s">
        <v>158</v>
      </c>
      <c r="D2234" s="483" t="s">
        <v>103</v>
      </c>
      <c r="E2234" s="483" t="s">
        <v>6175</v>
      </c>
      <c r="F2234" s="483" t="s">
        <v>5224</v>
      </c>
      <c r="G2234" s="483" t="s">
        <v>4761</v>
      </c>
      <c r="H2234" s="483" t="s">
        <v>4961</v>
      </c>
      <c r="I2234" s="483" t="s">
        <v>3468</v>
      </c>
      <c r="J2234" s="483" t="s">
        <v>6014</v>
      </c>
      <c r="K2234" s="483" t="s">
        <v>6011</v>
      </c>
    </row>
    <row r="2235" spans="1:11" ht="15" x14ac:dyDescent="0.25">
      <c r="A2235" s="482">
        <v>13820</v>
      </c>
      <c r="B2235" s="483" t="s">
        <v>5611</v>
      </c>
      <c r="C2235" s="483" t="s">
        <v>5612</v>
      </c>
      <c r="D2235" s="483" t="s">
        <v>69</v>
      </c>
      <c r="E2235" s="483" t="s">
        <v>6176</v>
      </c>
      <c r="F2235" s="483" t="s">
        <v>5225</v>
      </c>
      <c r="G2235" s="483" t="s">
        <v>4759</v>
      </c>
      <c r="H2235" s="483" t="s">
        <v>4947</v>
      </c>
      <c r="I2235" s="483" t="s">
        <v>3373</v>
      </c>
      <c r="J2235" s="483" t="s">
        <v>6008</v>
      </c>
      <c r="K2235" s="483" t="s">
        <v>6007</v>
      </c>
    </row>
    <row r="2236" spans="1:11" ht="15" x14ac:dyDescent="0.25">
      <c r="A2236" s="482">
        <v>13821</v>
      </c>
      <c r="B2236" s="483" t="s">
        <v>5613</v>
      </c>
      <c r="C2236" s="483" t="s">
        <v>3447</v>
      </c>
      <c r="D2236" s="483" t="s">
        <v>4890</v>
      </c>
      <c r="E2236" s="483" t="s">
        <v>6179</v>
      </c>
      <c r="F2236" s="483" t="s">
        <v>5228</v>
      </c>
      <c r="G2236" s="483" t="s">
        <v>4765</v>
      </c>
      <c r="H2236" s="483" t="s">
        <v>913</v>
      </c>
      <c r="I2236" s="483" t="s">
        <v>3782</v>
      </c>
      <c r="J2236" s="483" t="s">
        <v>6016</v>
      </c>
      <c r="K2236" s="483" t="s">
        <v>706</v>
      </c>
    </row>
    <row r="2237" spans="1:11" ht="15" x14ac:dyDescent="0.25">
      <c r="A2237" s="482">
        <v>13824</v>
      </c>
      <c r="B2237" s="483" t="s">
        <v>5614</v>
      </c>
      <c r="C2237" s="483" t="s">
        <v>5927</v>
      </c>
      <c r="D2237" s="483" t="s">
        <v>1074</v>
      </c>
      <c r="E2237" s="483" t="s">
        <v>6178</v>
      </c>
      <c r="F2237" s="483" t="s">
        <v>5227</v>
      </c>
      <c r="G2237" s="483" t="s">
        <v>4798</v>
      </c>
      <c r="H2237" s="483" t="s">
        <v>4946</v>
      </c>
      <c r="I2237" s="483" t="s">
        <v>4799</v>
      </c>
      <c r="J2237" s="483" t="s">
        <v>6009</v>
      </c>
      <c r="K2237" s="483" t="s">
        <v>4798</v>
      </c>
    </row>
    <row r="2238" spans="1:11" ht="15" x14ac:dyDescent="0.25">
      <c r="A2238" s="482">
        <v>13828</v>
      </c>
      <c r="B2238" s="483" t="s">
        <v>3688</v>
      </c>
      <c r="C2238" s="483" t="s">
        <v>1801</v>
      </c>
      <c r="D2238" s="483" t="s">
        <v>4871</v>
      </c>
      <c r="E2238" s="483" t="s">
        <v>6182</v>
      </c>
      <c r="F2238" s="483" t="s">
        <v>5231</v>
      </c>
      <c r="G2238" s="483" t="s">
        <v>4761</v>
      </c>
      <c r="H2238" s="483" t="s">
        <v>1689</v>
      </c>
      <c r="I2238" s="483" t="s">
        <v>4872</v>
      </c>
      <c r="J2238" s="483" t="s">
        <v>6016</v>
      </c>
      <c r="K2238" s="483" t="s">
        <v>6011</v>
      </c>
    </row>
    <row r="2239" spans="1:11" ht="15" x14ac:dyDescent="0.25">
      <c r="A2239" s="482">
        <v>13829</v>
      </c>
      <c r="B2239" s="483" t="s">
        <v>5616</v>
      </c>
      <c r="C2239" s="483" t="s">
        <v>838</v>
      </c>
      <c r="D2239" s="483" t="s">
        <v>103</v>
      </c>
      <c r="E2239" s="483" t="s">
        <v>6175</v>
      </c>
      <c r="F2239" s="483" t="s">
        <v>5224</v>
      </c>
      <c r="G2239" s="483" t="s">
        <v>4759</v>
      </c>
      <c r="H2239" s="483" t="s">
        <v>4947</v>
      </c>
      <c r="I2239" s="483" t="s">
        <v>61</v>
      </c>
      <c r="J2239" s="483" t="s">
        <v>6014</v>
      </c>
      <c r="K2239" s="483" t="s">
        <v>6007</v>
      </c>
    </row>
    <row r="2240" spans="1:11" ht="15" x14ac:dyDescent="0.25">
      <c r="A2240" s="482">
        <v>13833</v>
      </c>
      <c r="B2240" s="483" t="s">
        <v>5619</v>
      </c>
      <c r="C2240" s="483" t="s">
        <v>2890</v>
      </c>
      <c r="D2240" s="483" t="s">
        <v>5530</v>
      </c>
      <c r="E2240" s="483" t="s">
        <v>6182</v>
      </c>
      <c r="F2240" s="483" t="s">
        <v>5231</v>
      </c>
      <c r="G2240" s="483" t="s">
        <v>4761</v>
      </c>
      <c r="H2240" s="483" t="s">
        <v>4961</v>
      </c>
      <c r="I2240" s="483" t="s">
        <v>5038</v>
      </c>
      <c r="J2240" s="483" t="s">
        <v>6016</v>
      </c>
      <c r="K2240" s="483" t="s">
        <v>6011</v>
      </c>
    </row>
    <row r="2241" spans="1:11" ht="15" x14ac:dyDescent="0.25">
      <c r="A2241" s="482">
        <v>13834</v>
      </c>
      <c r="B2241" s="483" t="s">
        <v>6153</v>
      </c>
      <c r="C2241" s="483" t="s">
        <v>204</v>
      </c>
      <c r="D2241" s="483" t="s">
        <v>103</v>
      </c>
      <c r="E2241" s="483" t="s">
        <v>6175</v>
      </c>
      <c r="F2241" s="483" t="s">
        <v>5224</v>
      </c>
      <c r="G2241" s="483" t="s">
        <v>4759</v>
      </c>
      <c r="H2241" s="483" t="s">
        <v>4947</v>
      </c>
      <c r="I2241" s="483" t="s">
        <v>61</v>
      </c>
      <c r="J2241" s="483" t="s">
        <v>6014</v>
      </c>
      <c r="K2241" s="483" t="s">
        <v>6007</v>
      </c>
    </row>
    <row r="2242" spans="1:11" ht="15" x14ac:dyDescent="0.25">
      <c r="A2242" s="482">
        <v>13835</v>
      </c>
      <c r="B2242" s="483" t="s">
        <v>3818</v>
      </c>
      <c r="C2242" s="483" t="s">
        <v>881</v>
      </c>
      <c r="D2242" s="483" t="s">
        <v>103</v>
      </c>
      <c r="E2242" s="483" t="s">
        <v>6175</v>
      </c>
      <c r="F2242" s="483" t="s">
        <v>5224</v>
      </c>
      <c r="G2242" s="483" t="s">
        <v>3376</v>
      </c>
      <c r="H2242" s="483" t="s">
        <v>4950</v>
      </c>
      <c r="I2242" s="483" t="s">
        <v>183</v>
      </c>
      <c r="J2242" s="483" t="s">
        <v>6014</v>
      </c>
      <c r="K2242" s="483" t="s">
        <v>6010</v>
      </c>
    </row>
    <row r="2243" spans="1:11" ht="15" x14ac:dyDescent="0.25">
      <c r="A2243" s="482">
        <v>13837</v>
      </c>
      <c r="B2243" s="483" t="s">
        <v>5654</v>
      </c>
      <c r="C2243" s="483" t="s">
        <v>5655</v>
      </c>
      <c r="D2243" s="483" t="s">
        <v>4902</v>
      </c>
      <c r="E2243" s="483" t="s">
        <v>6178</v>
      </c>
      <c r="F2243" s="483" t="s">
        <v>5227</v>
      </c>
      <c r="G2243" s="483" t="s">
        <v>4761</v>
      </c>
      <c r="H2243" s="483" t="s">
        <v>1689</v>
      </c>
      <c r="I2243" s="483" t="s">
        <v>6152</v>
      </c>
      <c r="J2243" s="483" t="s">
        <v>6005</v>
      </c>
      <c r="K2243" s="483" t="s">
        <v>6011</v>
      </c>
    </row>
    <row r="2244" spans="1:11" ht="15" x14ac:dyDescent="0.25">
      <c r="A2244" s="482">
        <v>13838</v>
      </c>
      <c r="B2244" s="483" t="s">
        <v>5656</v>
      </c>
      <c r="C2244" s="483" t="s">
        <v>1403</v>
      </c>
      <c r="D2244" s="483" t="s">
        <v>426</v>
      </c>
      <c r="E2244" s="483" t="s">
        <v>6176</v>
      </c>
      <c r="F2244" s="483" t="s">
        <v>5225</v>
      </c>
      <c r="G2244" s="483" t="s">
        <v>3376</v>
      </c>
      <c r="H2244" s="483" t="s">
        <v>4967</v>
      </c>
      <c r="I2244" s="483" t="s">
        <v>1764</v>
      </c>
      <c r="J2244" s="483" t="s">
        <v>6008</v>
      </c>
      <c r="K2244" s="483" t="s">
        <v>6010</v>
      </c>
    </row>
    <row r="2245" spans="1:11" ht="15" x14ac:dyDescent="0.25">
      <c r="A2245" s="482">
        <v>13839</v>
      </c>
      <c r="B2245" s="483" t="s">
        <v>5657</v>
      </c>
      <c r="C2245" s="483" t="s">
        <v>5658</v>
      </c>
      <c r="D2245" s="483" t="s">
        <v>1847</v>
      </c>
      <c r="E2245" s="483" t="s">
        <v>6178</v>
      </c>
      <c r="F2245" s="483" t="s">
        <v>5227</v>
      </c>
      <c r="G2245" s="483" t="s">
        <v>3376</v>
      </c>
      <c r="H2245" s="483" t="s">
        <v>4955</v>
      </c>
      <c r="I2245" s="483" t="s">
        <v>3391</v>
      </c>
      <c r="J2245" s="483" t="s">
        <v>6016</v>
      </c>
      <c r="K2245" s="483" t="s">
        <v>6010</v>
      </c>
    </row>
    <row r="2246" spans="1:11" ht="15" x14ac:dyDescent="0.25">
      <c r="A2246" s="482">
        <v>13840</v>
      </c>
      <c r="B2246" s="483" t="s">
        <v>5621</v>
      </c>
      <c r="C2246" s="483" t="s">
        <v>5622</v>
      </c>
      <c r="D2246" s="483" t="s">
        <v>103</v>
      </c>
      <c r="E2246" s="483" t="s">
        <v>6175</v>
      </c>
      <c r="F2246" s="483" t="s">
        <v>5224</v>
      </c>
      <c r="G2246" s="483" t="s">
        <v>3376</v>
      </c>
      <c r="H2246" s="483" t="s">
        <v>4950</v>
      </c>
      <c r="I2246" s="483" t="s">
        <v>183</v>
      </c>
      <c r="J2246" s="483" t="s">
        <v>6014</v>
      </c>
      <c r="K2246" s="483" t="s">
        <v>6010</v>
      </c>
    </row>
    <row r="2247" spans="1:11" ht="15" x14ac:dyDescent="0.25">
      <c r="A2247" s="482">
        <v>13841</v>
      </c>
      <c r="B2247" s="483" t="s">
        <v>5659</v>
      </c>
      <c r="C2247" s="483" t="s">
        <v>5660</v>
      </c>
      <c r="D2247" s="483" t="s">
        <v>4871</v>
      </c>
      <c r="E2247" s="483" t="s">
        <v>6182</v>
      </c>
      <c r="F2247" s="483" t="s">
        <v>5231</v>
      </c>
      <c r="G2247" s="483" t="s">
        <v>4761</v>
      </c>
      <c r="H2247" s="483" t="s">
        <v>1689</v>
      </c>
      <c r="I2247" s="483" t="s">
        <v>6102</v>
      </c>
      <c r="J2247" s="483" t="s">
        <v>6016</v>
      </c>
      <c r="K2247" s="483" t="s">
        <v>6011</v>
      </c>
    </row>
    <row r="2248" spans="1:11" ht="15" x14ac:dyDescent="0.25">
      <c r="A2248" s="482">
        <v>13842</v>
      </c>
      <c r="B2248" s="483" t="s">
        <v>5661</v>
      </c>
      <c r="C2248" s="483" t="s">
        <v>5662</v>
      </c>
      <c r="D2248" s="483" t="s">
        <v>5530</v>
      </c>
      <c r="E2248" s="483" t="s">
        <v>6182</v>
      </c>
      <c r="F2248" s="483" t="s">
        <v>5231</v>
      </c>
      <c r="G2248" s="483" t="s">
        <v>4761</v>
      </c>
      <c r="H2248" s="483" t="s">
        <v>1689</v>
      </c>
      <c r="I2248" s="483" t="s">
        <v>5746</v>
      </c>
      <c r="J2248" s="483" t="s">
        <v>6016</v>
      </c>
      <c r="K2248" s="483" t="s">
        <v>6011</v>
      </c>
    </row>
    <row r="2249" spans="1:11" ht="15" x14ac:dyDescent="0.25">
      <c r="A2249" s="482">
        <v>13844</v>
      </c>
      <c r="B2249" s="483" t="s">
        <v>5181</v>
      </c>
      <c r="C2249" s="483" t="s">
        <v>5341</v>
      </c>
      <c r="D2249" s="483" t="s">
        <v>5591</v>
      </c>
      <c r="E2249" s="483" t="s">
        <v>6182</v>
      </c>
      <c r="F2249" s="483" t="s">
        <v>5231</v>
      </c>
      <c r="G2249" s="483" t="s">
        <v>4761</v>
      </c>
      <c r="H2249" s="483" t="s">
        <v>1689</v>
      </c>
      <c r="I2249" s="483" t="s">
        <v>4911</v>
      </c>
      <c r="J2249" s="483" t="s">
        <v>6016</v>
      </c>
      <c r="K2249" s="483" t="s">
        <v>6011</v>
      </c>
    </row>
    <row r="2250" spans="1:11" ht="15" x14ac:dyDescent="0.25">
      <c r="A2250" s="482">
        <v>13845</v>
      </c>
      <c r="B2250" s="483" t="s">
        <v>5663</v>
      </c>
      <c r="C2250" s="483" t="s">
        <v>1403</v>
      </c>
      <c r="D2250" s="483" t="s">
        <v>517</v>
      </c>
      <c r="E2250" s="483" t="s">
        <v>6174</v>
      </c>
      <c r="F2250" s="483" t="s">
        <v>5223</v>
      </c>
      <c r="G2250" s="483" t="s">
        <v>4758</v>
      </c>
      <c r="H2250" s="483" t="s">
        <v>4946</v>
      </c>
      <c r="I2250" s="483" t="s">
        <v>1140</v>
      </c>
      <c r="J2250" s="483" t="s">
        <v>6005</v>
      </c>
      <c r="K2250" s="483" t="s">
        <v>6006</v>
      </c>
    </row>
    <row r="2251" spans="1:11" ht="15" x14ac:dyDescent="0.25">
      <c r="A2251" s="482">
        <v>13847</v>
      </c>
      <c r="B2251" s="483" t="s">
        <v>5113</v>
      </c>
      <c r="C2251" s="483" t="s">
        <v>5664</v>
      </c>
      <c r="D2251" s="483" t="s">
        <v>5591</v>
      </c>
      <c r="E2251" s="483" t="s">
        <v>6182</v>
      </c>
      <c r="F2251" s="483" t="s">
        <v>5231</v>
      </c>
      <c r="G2251" s="483" t="s">
        <v>4761</v>
      </c>
      <c r="H2251" s="483" t="s">
        <v>1689</v>
      </c>
      <c r="I2251" s="483" t="s">
        <v>4911</v>
      </c>
      <c r="J2251" s="483" t="s">
        <v>6016</v>
      </c>
      <c r="K2251" s="483" t="s">
        <v>6011</v>
      </c>
    </row>
    <row r="2252" spans="1:11" ht="15" x14ac:dyDescent="0.25">
      <c r="A2252" s="482">
        <v>13848</v>
      </c>
      <c r="B2252" s="483" t="s">
        <v>3934</v>
      </c>
      <c r="C2252" s="483" t="s">
        <v>3935</v>
      </c>
      <c r="D2252" s="483" t="s">
        <v>3907</v>
      </c>
      <c r="E2252" s="483" t="s">
        <v>6182</v>
      </c>
      <c r="F2252" s="483" t="s">
        <v>5231</v>
      </c>
      <c r="G2252" s="483" t="s">
        <v>4761</v>
      </c>
      <c r="H2252" s="483" t="s">
        <v>1689</v>
      </c>
      <c r="I2252" s="483" t="s">
        <v>6136</v>
      </c>
      <c r="J2252" s="483" t="s">
        <v>6016</v>
      </c>
      <c r="K2252" s="483" t="s">
        <v>6011</v>
      </c>
    </row>
    <row r="2253" spans="1:11" ht="15" x14ac:dyDescent="0.25">
      <c r="A2253" s="482">
        <v>13849</v>
      </c>
      <c r="B2253" s="483" t="s">
        <v>5665</v>
      </c>
      <c r="C2253" s="483" t="s">
        <v>5666</v>
      </c>
      <c r="D2253" s="483" t="s">
        <v>2098</v>
      </c>
      <c r="E2253" s="483" t="s">
        <v>6175</v>
      </c>
      <c r="F2253" s="483" t="s">
        <v>5224</v>
      </c>
      <c r="G2253" s="483" t="s">
        <v>4759</v>
      </c>
      <c r="H2253" s="483" t="s">
        <v>4947</v>
      </c>
      <c r="I2253" s="483" t="s">
        <v>84</v>
      </c>
      <c r="J2253" s="483" t="s">
        <v>6014</v>
      </c>
      <c r="K2253" s="483" t="s">
        <v>6007</v>
      </c>
    </row>
    <row r="2254" spans="1:11" ht="15" x14ac:dyDescent="0.25">
      <c r="A2254" s="482">
        <v>13850</v>
      </c>
      <c r="B2254" s="483" t="s">
        <v>5667</v>
      </c>
      <c r="C2254" s="483" t="s">
        <v>3217</v>
      </c>
      <c r="D2254" s="483" t="s">
        <v>544</v>
      </c>
      <c r="E2254" s="483" t="s">
        <v>6176</v>
      </c>
      <c r="F2254" s="483" t="s">
        <v>5225</v>
      </c>
      <c r="G2254" s="483" t="s">
        <v>3376</v>
      </c>
      <c r="H2254" s="483" t="s">
        <v>122</v>
      </c>
      <c r="I2254" s="483" t="s">
        <v>122</v>
      </c>
      <c r="J2254" s="483" t="s">
        <v>6008</v>
      </c>
      <c r="K2254" s="483" t="s">
        <v>6010</v>
      </c>
    </row>
    <row r="2255" spans="1:11" ht="15" x14ac:dyDescent="0.25">
      <c r="A2255" s="482">
        <v>13852</v>
      </c>
      <c r="B2255" s="483" t="s">
        <v>5668</v>
      </c>
      <c r="C2255" s="483" t="s">
        <v>5669</v>
      </c>
      <c r="D2255" s="483" t="s">
        <v>5591</v>
      </c>
      <c r="E2255" s="483" t="s">
        <v>6182</v>
      </c>
      <c r="F2255" s="483" t="s">
        <v>5231</v>
      </c>
      <c r="G2255" s="483" t="s">
        <v>4761</v>
      </c>
      <c r="H2255" s="483" t="s">
        <v>1689</v>
      </c>
      <c r="I2255" s="483" t="s">
        <v>5670</v>
      </c>
      <c r="J2255" s="483" t="s">
        <v>6016</v>
      </c>
      <c r="K2255" s="483" t="s">
        <v>6011</v>
      </c>
    </row>
    <row r="2256" spans="1:11" ht="15" x14ac:dyDescent="0.25">
      <c r="A2256" s="482">
        <v>13853</v>
      </c>
      <c r="B2256" s="483" t="s">
        <v>3699</v>
      </c>
      <c r="C2256" s="483" t="s">
        <v>358</v>
      </c>
      <c r="D2256" s="483" t="s">
        <v>103</v>
      </c>
      <c r="E2256" s="483" t="s">
        <v>6175</v>
      </c>
      <c r="F2256" s="483" t="s">
        <v>5224</v>
      </c>
      <c r="G2256" s="483" t="s">
        <v>3376</v>
      </c>
      <c r="H2256" s="483" t="s">
        <v>4946</v>
      </c>
      <c r="I2256" s="483" t="s">
        <v>3528</v>
      </c>
      <c r="J2256" s="483" t="s">
        <v>6014</v>
      </c>
      <c r="K2256" s="483" t="s">
        <v>6010</v>
      </c>
    </row>
    <row r="2257" spans="1:11" ht="15" x14ac:dyDescent="0.25">
      <c r="A2257" s="482">
        <v>13855</v>
      </c>
      <c r="B2257" s="483" t="s">
        <v>5397</v>
      </c>
      <c r="C2257" s="483" t="s">
        <v>4126</v>
      </c>
      <c r="D2257" s="483" t="s">
        <v>5591</v>
      </c>
      <c r="E2257" s="483" t="s">
        <v>6182</v>
      </c>
      <c r="F2257" s="483" t="s">
        <v>5231</v>
      </c>
      <c r="G2257" s="483" t="s">
        <v>4761</v>
      </c>
      <c r="H2257" s="483" t="s">
        <v>1689</v>
      </c>
      <c r="I2257" s="483" t="s">
        <v>5671</v>
      </c>
      <c r="J2257" s="483" t="s">
        <v>6016</v>
      </c>
      <c r="K2257" s="483" t="s">
        <v>6011</v>
      </c>
    </row>
    <row r="2258" spans="1:11" ht="15" x14ac:dyDescent="0.25">
      <c r="A2258" s="482">
        <v>13857</v>
      </c>
      <c r="B2258" s="483" t="s">
        <v>2624</v>
      </c>
      <c r="C2258" s="483" t="s">
        <v>5674</v>
      </c>
      <c r="D2258" s="483" t="s">
        <v>544</v>
      </c>
      <c r="E2258" s="483" t="s">
        <v>6176</v>
      </c>
      <c r="F2258" s="483" t="s">
        <v>5225</v>
      </c>
      <c r="G2258" s="483" t="s">
        <v>3376</v>
      </c>
      <c r="H2258" s="483" t="s">
        <v>122</v>
      </c>
      <c r="I2258" s="483" t="s">
        <v>122</v>
      </c>
      <c r="J2258" s="483" t="s">
        <v>6008</v>
      </c>
      <c r="K2258" s="483" t="s">
        <v>6010</v>
      </c>
    </row>
    <row r="2259" spans="1:11" ht="15" x14ac:dyDescent="0.25">
      <c r="A2259" s="482">
        <v>13859</v>
      </c>
      <c r="B2259" s="483" t="s">
        <v>6053</v>
      </c>
      <c r="C2259" s="483" t="s">
        <v>602</v>
      </c>
      <c r="D2259" s="483" t="s">
        <v>103</v>
      </c>
      <c r="E2259" s="483" t="s">
        <v>6175</v>
      </c>
      <c r="F2259" s="483" t="s">
        <v>5224</v>
      </c>
      <c r="G2259" s="483" t="s">
        <v>4759</v>
      </c>
      <c r="H2259" s="483" t="s">
        <v>65</v>
      </c>
      <c r="I2259" s="483" t="s">
        <v>65</v>
      </c>
      <c r="J2259" s="483" t="s">
        <v>6014</v>
      </c>
      <c r="K2259" s="483" t="s">
        <v>6007</v>
      </c>
    </row>
    <row r="2260" spans="1:11" ht="15" x14ac:dyDescent="0.25">
      <c r="A2260" s="482">
        <v>13860</v>
      </c>
      <c r="B2260" s="483" t="s">
        <v>5675</v>
      </c>
      <c r="C2260" s="483" t="s">
        <v>1916</v>
      </c>
      <c r="D2260" s="483" t="s">
        <v>103</v>
      </c>
      <c r="E2260" s="483" t="s">
        <v>6175</v>
      </c>
      <c r="F2260" s="483" t="s">
        <v>5224</v>
      </c>
      <c r="G2260" s="483" t="s">
        <v>4759</v>
      </c>
      <c r="H2260" s="483" t="s">
        <v>4947</v>
      </c>
      <c r="I2260" s="483" t="s">
        <v>43</v>
      </c>
      <c r="J2260" s="483" t="s">
        <v>6014</v>
      </c>
      <c r="K2260" s="483" t="s">
        <v>6007</v>
      </c>
    </row>
    <row r="2261" spans="1:11" ht="15" x14ac:dyDescent="0.25">
      <c r="A2261" s="482">
        <v>13861</v>
      </c>
      <c r="B2261" s="483" t="s">
        <v>4456</v>
      </c>
      <c r="C2261" s="483" t="s">
        <v>5676</v>
      </c>
      <c r="D2261" s="483" t="s">
        <v>972</v>
      </c>
      <c r="E2261" s="483" t="s">
        <v>6174</v>
      </c>
      <c r="F2261" s="483" t="s">
        <v>5223</v>
      </c>
      <c r="G2261" s="483" t="s">
        <v>4761</v>
      </c>
      <c r="H2261" s="483" t="s">
        <v>4961</v>
      </c>
      <c r="I2261" s="483" t="s">
        <v>3402</v>
      </c>
      <c r="J2261" s="483" t="s">
        <v>6005</v>
      </c>
      <c r="K2261" s="483" t="s">
        <v>6011</v>
      </c>
    </row>
    <row r="2262" spans="1:11" ht="15" x14ac:dyDescent="0.25">
      <c r="A2262" s="482">
        <v>13865</v>
      </c>
      <c r="B2262" s="483" t="s">
        <v>5679</v>
      </c>
      <c r="C2262" s="483" t="s">
        <v>5680</v>
      </c>
      <c r="D2262" s="483" t="s">
        <v>3394</v>
      </c>
      <c r="E2262" s="483" t="s">
        <v>6177</v>
      </c>
      <c r="F2262" s="483" t="s">
        <v>5226</v>
      </c>
      <c r="G2262" s="483" t="s">
        <v>4763</v>
      </c>
      <c r="H2262" s="483" t="s">
        <v>4984</v>
      </c>
      <c r="I2262" s="483" t="s">
        <v>5372</v>
      </c>
      <c r="J2262" s="483" t="s">
        <v>6009</v>
      </c>
      <c r="K2262" s="483" t="s">
        <v>6013</v>
      </c>
    </row>
    <row r="2263" spans="1:11" ht="15" x14ac:dyDescent="0.25">
      <c r="A2263" s="482">
        <v>13866</v>
      </c>
      <c r="B2263" s="483" t="s">
        <v>2124</v>
      </c>
      <c r="C2263" s="483" t="s">
        <v>564</v>
      </c>
      <c r="D2263" s="483" t="s">
        <v>641</v>
      </c>
      <c r="E2263" s="483" t="s">
        <v>6176</v>
      </c>
      <c r="F2263" s="483" t="s">
        <v>5225</v>
      </c>
      <c r="G2263" s="483" t="s">
        <v>3376</v>
      </c>
      <c r="H2263" s="483" t="s">
        <v>209</v>
      </c>
      <c r="I2263" s="483" t="s">
        <v>209</v>
      </c>
      <c r="J2263" s="483" t="s">
        <v>6008</v>
      </c>
      <c r="K2263" s="483" t="s">
        <v>6010</v>
      </c>
    </row>
    <row r="2264" spans="1:11" ht="15" x14ac:dyDescent="0.25">
      <c r="A2264" s="482">
        <v>13867</v>
      </c>
      <c r="B2264" s="483" t="s">
        <v>5681</v>
      </c>
      <c r="C2264" s="483" t="s">
        <v>2516</v>
      </c>
      <c r="D2264" s="483" t="s">
        <v>4850</v>
      </c>
      <c r="E2264" s="483" t="s">
        <v>6182</v>
      </c>
      <c r="F2264" s="483" t="s">
        <v>5231</v>
      </c>
      <c r="G2264" s="483" t="s">
        <v>4761</v>
      </c>
      <c r="H2264" s="483" t="s">
        <v>1689</v>
      </c>
      <c r="I2264" s="483" t="s">
        <v>6238</v>
      </c>
      <c r="J2264" s="483" t="s">
        <v>6016</v>
      </c>
      <c r="K2264" s="483" t="s">
        <v>6011</v>
      </c>
    </row>
    <row r="2265" spans="1:11" ht="15" x14ac:dyDescent="0.25">
      <c r="A2265" s="482">
        <v>13871</v>
      </c>
      <c r="B2265" s="483" t="s">
        <v>2645</v>
      </c>
      <c r="C2265" s="483" t="s">
        <v>5159</v>
      </c>
      <c r="D2265" s="483" t="s">
        <v>4938</v>
      </c>
      <c r="E2265" s="483" t="s">
        <v>6176</v>
      </c>
      <c r="F2265" s="483" t="s">
        <v>5225</v>
      </c>
      <c r="G2265" s="483" t="s">
        <v>3376</v>
      </c>
      <c r="H2265" s="483" t="s">
        <v>4955</v>
      </c>
      <c r="I2265" s="483" t="s">
        <v>3391</v>
      </c>
      <c r="J2265" s="483" t="s">
        <v>6008</v>
      </c>
      <c r="K2265" s="483" t="s">
        <v>6010</v>
      </c>
    </row>
    <row r="2266" spans="1:11" ht="15" x14ac:dyDescent="0.25">
      <c r="A2266" s="482">
        <v>13873</v>
      </c>
      <c r="B2266" s="483" t="s">
        <v>5725</v>
      </c>
      <c r="C2266" s="483" t="s">
        <v>5726</v>
      </c>
      <c r="D2266" s="483" t="s">
        <v>479</v>
      </c>
      <c r="E2266" s="483" t="s">
        <v>6182</v>
      </c>
      <c r="F2266" s="483" t="s">
        <v>5231</v>
      </c>
      <c r="G2266" s="483" t="s">
        <v>4761</v>
      </c>
      <c r="H2266" s="483" t="s">
        <v>1689</v>
      </c>
      <c r="I2266" s="483" t="s">
        <v>5727</v>
      </c>
      <c r="J2266" s="483" t="s">
        <v>6016</v>
      </c>
      <c r="K2266" s="483" t="s">
        <v>6011</v>
      </c>
    </row>
    <row r="2267" spans="1:11" ht="15" x14ac:dyDescent="0.25">
      <c r="A2267" s="482">
        <v>13874</v>
      </c>
      <c r="B2267" s="483" t="s">
        <v>5973</v>
      </c>
      <c r="C2267" s="483" t="s">
        <v>592</v>
      </c>
      <c r="D2267" s="483" t="s">
        <v>2463</v>
      </c>
      <c r="E2267" s="483" t="s">
        <v>6176</v>
      </c>
      <c r="F2267" s="483" t="s">
        <v>5225</v>
      </c>
      <c r="G2267" s="483" t="s">
        <v>3376</v>
      </c>
      <c r="H2267" s="483" t="s">
        <v>4948</v>
      </c>
      <c r="I2267" s="483" t="s">
        <v>933</v>
      </c>
      <c r="J2267" s="483" t="s">
        <v>6008</v>
      </c>
      <c r="K2267" s="483" t="s">
        <v>6010</v>
      </c>
    </row>
    <row r="2268" spans="1:11" ht="15" x14ac:dyDescent="0.25">
      <c r="A2268" s="482">
        <v>13875</v>
      </c>
      <c r="B2268" s="483" t="s">
        <v>3505</v>
      </c>
      <c r="C2268" s="483" t="s">
        <v>5684</v>
      </c>
      <c r="D2268" s="483" t="s">
        <v>54</v>
      </c>
      <c r="E2268" s="483" t="s">
        <v>6176</v>
      </c>
      <c r="F2268" s="483" t="s">
        <v>5225</v>
      </c>
      <c r="G2268" s="483" t="s">
        <v>5265</v>
      </c>
      <c r="H2268" s="483" t="s">
        <v>4956</v>
      </c>
      <c r="I2268" s="483" t="s">
        <v>55</v>
      </c>
      <c r="J2268" s="483" t="s">
        <v>6008</v>
      </c>
      <c r="K2268" s="483" t="s">
        <v>6017</v>
      </c>
    </row>
    <row r="2269" spans="1:11" ht="15" x14ac:dyDescent="0.25">
      <c r="A2269" s="482">
        <v>13877</v>
      </c>
      <c r="B2269" s="483" t="s">
        <v>4042</v>
      </c>
      <c r="C2269" s="483" t="s">
        <v>5646</v>
      </c>
      <c r="D2269" s="483" t="s">
        <v>1410</v>
      </c>
      <c r="E2269" s="483" t="s">
        <v>6182</v>
      </c>
      <c r="F2269" s="483" t="s">
        <v>5231</v>
      </c>
      <c r="G2269" s="483" t="s">
        <v>4763</v>
      </c>
      <c r="H2269" s="483" t="s">
        <v>4984</v>
      </c>
      <c r="I2269" s="483" t="s">
        <v>5372</v>
      </c>
      <c r="J2269" s="483" t="s">
        <v>6016</v>
      </c>
      <c r="K2269" s="483" t="s">
        <v>6013</v>
      </c>
    </row>
    <row r="2270" spans="1:11" ht="15" x14ac:dyDescent="0.25">
      <c r="A2270" s="482">
        <v>13878</v>
      </c>
      <c r="B2270" s="483" t="s">
        <v>5728</v>
      </c>
      <c r="C2270" s="483" t="s">
        <v>5729</v>
      </c>
      <c r="D2270" s="483" t="s">
        <v>2098</v>
      </c>
      <c r="E2270" s="483" t="s">
        <v>6175</v>
      </c>
      <c r="F2270" s="483" t="s">
        <v>5224</v>
      </c>
      <c r="G2270" s="483" t="s">
        <v>3376</v>
      </c>
      <c r="H2270" s="483" t="s">
        <v>4962</v>
      </c>
      <c r="I2270" s="483" t="s">
        <v>258</v>
      </c>
      <c r="J2270" s="483" t="s">
        <v>6014</v>
      </c>
      <c r="K2270" s="483" t="s">
        <v>6010</v>
      </c>
    </row>
    <row r="2271" spans="1:11" ht="15" x14ac:dyDescent="0.25">
      <c r="A2271" s="482">
        <v>13880</v>
      </c>
      <c r="B2271" s="483" t="s">
        <v>2645</v>
      </c>
      <c r="C2271" s="483" t="s">
        <v>2646</v>
      </c>
      <c r="D2271" s="483" t="s">
        <v>5730</v>
      </c>
      <c r="E2271" s="483" t="s">
        <v>6180</v>
      </c>
      <c r="F2271" s="483" t="s">
        <v>5229</v>
      </c>
      <c r="G2271" s="483" t="s">
        <v>3436</v>
      </c>
      <c r="H2271" s="483" t="s">
        <v>4946</v>
      </c>
      <c r="I2271" s="483" t="s">
        <v>3436</v>
      </c>
      <c r="J2271" s="483" t="s">
        <v>6016</v>
      </c>
      <c r="K2271" s="483" t="s">
        <v>6019</v>
      </c>
    </row>
    <row r="2272" spans="1:11" ht="15" x14ac:dyDescent="0.25">
      <c r="A2272" s="482">
        <v>13882</v>
      </c>
      <c r="B2272" s="483" t="s">
        <v>5731</v>
      </c>
      <c r="C2272" s="483" t="s">
        <v>546</v>
      </c>
      <c r="D2272" s="483" t="s">
        <v>1847</v>
      </c>
      <c r="E2272" s="483" t="s">
        <v>6178</v>
      </c>
      <c r="F2272" s="483" t="s">
        <v>5227</v>
      </c>
      <c r="G2272" s="483" t="s">
        <v>4761</v>
      </c>
      <c r="H2272" s="483" t="s">
        <v>4961</v>
      </c>
      <c r="I2272" s="483" t="s">
        <v>3468</v>
      </c>
      <c r="J2272" s="483" t="s">
        <v>6016</v>
      </c>
      <c r="K2272" s="483" t="s">
        <v>6011</v>
      </c>
    </row>
    <row r="2273" spans="1:11" ht="15" x14ac:dyDescent="0.25">
      <c r="A2273" s="482">
        <v>13884</v>
      </c>
      <c r="B2273" s="483" t="s">
        <v>5732</v>
      </c>
      <c r="C2273" s="483" t="s">
        <v>5733</v>
      </c>
      <c r="D2273" s="483" t="s">
        <v>1074</v>
      </c>
      <c r="E2273" s="483" t="s">
        <v>6178</v>
      </c>
      <c r="F2273" s="483" t="s">
        <v>5227</v>
      </c>
      <c r="G2273" s="483" t="s">
        <v>4760</v>
      </c>
      <c r="H2273" s="483" t="s">
        <v>4946</v>
      </c>
      <c r="I2273" s="483" t="s">
        <v>3389</v>
      </c>
      <c r="J2273" s="483" t="s">
        <v>6009</v>
      </c>
      <c r="K2273" s="483" t="s">
        <v>6015</v>
      </c>
    </row>
    <row r="2274" spans="1:11" ht="15" x14ac:dyDescent="0.25">
      <c r="A2274" s="482">
        <v>13886</v>
      </c>
      <c r="B2274" s="483" t="s">
        <v>5402</v>
      </c>
      <c r="C2274" s="483" t="s">
        <v>5734</v>
      </c>
      <c r="D2274" s="483" t="s">
        <v>2098</v>
      </c>
      <c r="E2274" s="483" t="s">
        <v>6175</v>
      </c>
      <c r="F2274" s="483" t="s">
        <v>5224</v>
      </c>
      <c r="G2274" s="483" t="s">
        <v>4759</v>
      </c>
      <c r="H2274" s="483" t="s">
        <v>4947</v>
      </c>
      <c r="I2274" s="483" t="s">
        <v>84</v>
      </c>
      <c r="J2274" s="483" t="s">
        <v>6014</v>
      </c>
      <c r="K2274" s="483" t="s">
        <v>6007</v>
      </c>
    </row>
    <row r="2275" spans="1:11" ht="15" x14ac:dyDescent="0.25">
      <c r="A2275" s="482">
        <v>13888</v>
      </c>
      <c r="B2275" s="483" t="s">
        <v>5747</v>
      </c>
      <c r="C2275" s="483" t="s">
        <v>2172</v>
      </c>
      <c r="D2275" s="483" t="s">
        <v>4871</v>
      </c>
      <c r="E2275" s="483" t="s">
        <v>6182</v>
      </c>
      <c r="F2275" s="483" t="s">
        <v>5231</v>
      </c>
      <c r="G2275" s="483" t="s">
        <v>4761</v>
      </c>
      <c r="H2275" s="483" t="s">
        <v>1689</v>
      </c>
      <c r="I2275" s="483" t="s">
        <v>4875</v>
      </c>
      <c r="J2275" s="483" t="s">
        <v>6016</v>
      </c>
      <c r="K2275" s="483" t="s">
        <v>6011</v>
      </c>
    </row>
    <row r="2276" spans="1:11" ht="15" x14ac:dyDescent="0.25">
      <c r="A2276" s="482">
        <v>13890</v>
      </c>
      <c r="B2276" s="483" t="s">
        <v>5748</v>
      </c>
      <c r="C2276" s="483" t="s">
        <v>4650</v>
      </c>
      <c r="D2276" s="483" t="s">
        <v>5591</v>
      </c>
      <c r="E2276" s="483" t="s">
        <v>6182</v>
      </c>
      <c r="F2276" s="483" t="s">
        <v>5231</v>
      </c>
      <c r="G2276" s="483" t="s">
        <v>4761</v>
      </c>
      <c r="H2276" s="483" t="s">
        <v>1689</v>
      </c>
      <c r="I2276" s="483" t="s">
        <v>4892</v>
      </c>
      <c r="J2276" s="483" t="s">
        <v>6016</v>
      </c>
      <c r="K2276" s="483" t="s">
        <v>6011</v>
      </c>
    </row>
    <row r="2277" spans="1:11" ht="15" x14ac:dyDescent="0.25">
      <c r="A2277" s="482">
        <v>13891</v>
      </c>
      <c r="B2277" s="483" t="s">
        <v>5735</v>
      </c>
      <c r="C2277" s="483" t="s">
        <v>5736</v>
      </c>
      <c r="D2277" s="483" t="s">
        <v>54</v>
      </c>
      <c r="E2277" s="483" t="s">
        <v>6176</v>
      </c>
      <c r="F2277" s="483" t="s">
        <v>5225</v>
      </c>
      <c r="G2277" s="483" t="s">
        <v>5265</v>
      </c>
      <c r="H2277" s="483" t="s">
        <v>4956</v>
      </c>
      <c r="I2277" s="483" t="s">
        <v>55</v>
      </c>
      <c r="J2277" s="483" t="s">
        <v>6008</v>
      </c>
      <c r="K2277" s="483" t="s">
        <v>6017</v>
      </c>
    </row>
    <row r="2278" spans="1:11" ht="15" x14ac:dyDescent="0.25">
      <c r="A2278" s="482">
        <v>13892</v>
      </c>
      <c r="B2278" s="483" t="s">
        <v>1145</v>
      </c>
      <c r="C2278" s="483" t="s">
        <v>806</v>
      </c>
      <c r="D2278" s="483" t="s">
        <v>1847</v>
      </c>
      <c r="E2278" s="483" t="s">
        <v>6178</v>
      </c>
      <c r="F2278" s="483" t="s">
        <v>5227</v>
      </c>
      <c r="G2278" s="483" t="s">
        <v>4761</v>
      </c>
      <c r="H2278" s="483" t="s">
        <v>4961</v>
      </c>
      <c r="I2278" s="483" t="s">
        <v>5375</v>
      </c>
      <c r="J2278" s="483" t="s">
        <v>6016</v>
      </c>
      <c r="K2278" s="483" t="s">
        <v>6011</v>
      </c>
    </row>
    <row r="2279" spans="1:11" ht="15" x14ac:dyDescent="0.25">
      <c r="A2279" s="482">
        <v>13894</v>
      </c>
      <c r="B2279" s="483" t="s">
        <v>5749</v>
      </c>
      <c r="C2279" s="483" t="s">
        <v>2989</v>
      </c>
      <c r="D2279" s="483" t="s">
        <v>3907</v>
      </c>
      <c r="E2279" s="483" t="s">
        <v>6182</v>
      </c>
      <c r="F2279" s="483" t="s">
        <v>5231</v>
      </c>
      <c r="G2279" s="483" t="s">
        <v>4761</v>
      </c>
      <c r="H2279" s="483" t="s">
        <v>1689</v>
      </c>
      <c r="I2279" s="483" t="s">
        <v>5435</v>
      </c>
      <c r="J2279" s="483" t="s">
        <v>6016</v>
      </c>
      <c r="K2279" s="483" t="s">
        <v>6011</v>
      </c>
    </row>
    <row r="2280" spans="1:11" ht="15" x14ac:dyDescent="0.25">
      <c r="A2280" s="482">
        <v>13895</v>
      </c>
      <c r="B2280" s="483" t="s">
        <v>5750</v>
      </c>
      <c r="C2280" s="483" t="s">
        <v>3796</v>
      </c>
      <c r="D2280" s="483" t="s">
        <v>1681</v>
      </c>
      <c r="E2280" s="483" t="s">
        <v>6177</v>
      </c>
      <c r="F2280" s="483" t="s">
        <v>5226</v>
      </c>
      <c r="G2280" s="483" t="s">
        <v>5264</v>
      </c>
      <c r="H2280" s="483" t="s">
        <v>4958</v>
      </c>
      <c r="I2280" s="483" t="s">
        <v>1682</v>
      </c>
      <c r="J2280" s="483" t="s">
        <v>6009</v>
      </c>
      <c r="K2280" s="483" t="s">
        <v>6018</v>
      </c>
    </row>
    <row r="2281" spans="1:11" ht="15" x14ac:dyDescent="0.25">
      <c r="A2281" s="482">
        <v>13898</v>
      </c>
      <c r="B2281" s="483" t="s">
        <v>5823</v>
      </c>
      <c r="C2281" s="483" t="s">
        <v>1525</v>
      </c>
      <c r="D2281" s="483" t="s">
        <v>3634</v>
      </c>
      <c r="E2281" s="483" t="s">
        <v>6176</v>
      </c>
      <c r="F2281" s="483" t="s">
        <v>5225</v>
      </c>
      <c r="G2281" s="483" t="s">
        <v>5265</v>
      </c>
      <c r="H2281" s="483" t="s">
        <v>274</v>
      </c>
      <c r="I2281" s="483" t="s">
        <v>274</v>
      </c>
      <c r="J2281" s="483" t="s">
        <v>6008</v>
      </c>
      <c r="K2281" s="483" t="s">
        <v>6017</v>
      </c>
    </row>
    <row r="2282" spans="1:11" ht="15" x14ac:dyDescent="0.25">
      <c r="A2282" s="482">
        <v>13900</v>
      </c>
      <c r="B2282" s="483" t="s">
        <v>2667</v>
      </c>
      <c r="C2282" s="483" t="s">
        <v>435</v>
      </c>
      <c r="D2282" s="483" t="s">
        <v>570</v>
      </c>
      <c r="E2282" s="483" t="s">
        <v>6177</v>
      </c>
      <c r="F2282" s="483" t="s">
        <v>5226</v>
      </c>
      <c r="G2282" s="483" t="s">
        <v>3376</v>
      </c>
      <c r="H2282" s="483" t="s">
        <v>4957</v>
      </c>
      <c r="I2282" s="483" t="s">
        <v>3432</v>
      </c>
      <c r="J2282" s="483" t="s">
        <v>6009</v>
      </c>
      <c r="K2282" s="483" t="s">
        <v>6010</v>
      </c>
    </row>
    <row r="2283" spans="1:11" ht="15" x14ac:dyDescent="0.25">
      <c r="A2283" s="482">
        <v>13902</v>
      </c>
      <c r="B2283" s="483" t="s">
        <v>5613</v>
      </c>
      <c r="C2283" s="483" t="s">
        <v>599</v>
      </c>
      <c r="D2283" s="483" t="s">
        <v>3892</v>
      </c>
      <c r="E2283" s="483" t="s">
        <v>6176</v>
      </c>
      <c r="F2283" s="483" t="s">
        <v>5225</v>
      </c>
      <c r="G2283" s="483" t="s">
        <v>4765</v>
      </c>
      <c r="H2283" s="483" t="s">
        <v>913</v>
      </c>
      <c r="I2283" s="483" t="s">
        <v>3893</v>
      </c>
      <c r="J2283" s="483" t="s">
        <v>6008</v>
      </c>
      <c r="K2283" s="483" t="s">
        <v>706</v>
      </c>
    </row>
    <row r="2284" spans="1:11" ht="15" x14ac:dyDescent="0.25">
      <c r="A2284" s="482">
        <v>13903</v>
      </c>
      <c r="B2284" s="483" t="s">
        <v>5763</v>
      </c>
      <c r="C2284" s="483" t="s">
        <v>1096</v>
      </c>
      <c r="D2284" s="483" t="s">
        <v>54</v>
      </c>
      <c r="E2284" s="483" t="s">
        <v>6176</v>
      </c>
      <c r="F2284" s="483" t="s">
        <v>5225</v>
      </c>
      <c r="G2284" s="483" t="s">
        <v>5265</v>
      </c>
      <c r="H2284" s="483" t="s">
        <v>4956</v>
      </c>
      <c r="I2284" s="483" t="s">
        <v>55</v>
      </c>
      <c r="J2284" s="483" t="s">
        <v>6008</v>
      </c>
      <c r="K2284" s="483" t="s">
        <v>6017</v>
      </c>
    </row>
    <row r="2285" spans="1:11" ht="15" x14ac:dyDescent="0.25">
      <c r="A2285" s="482">
        <v>13904</v>
      </c>
      <c r="B2285" s="483" t="s">
        <v>5764</v>
      </c>
      <c r="C2285" s="483" t="s">
        <v>4357</v>
      </c>
      <c r="D2285" s="483" t="s">
        <v>517</v>
      </c>
      <c r="E2285" s="483" t="s">
        <v>6174</v>
      </c>
      <c r="F2285" s="483" t="s">
        <v>5223</v>
      </c>
      <c r="G2285" s="483" t="s">
        <v>4758</v>
      </c>
      <c r="H2285" s="483" t="s">
        <v>4946</v>
      </c>
      <c r="I2285" s="483" t="s">
        <v>1140</v>
      </c>
      <c r="J2285" s="483" t="s">
        <v>6005</v>
      </c>
      <c r="K2285" s="483" t="s">
        <v>6006</v>
      </c>
    </row>
    <row r="2286" spans="1:11" ht="15" x14ac:dyDescent="0.25">
      <c r="A2286" s="482">
        <v>13905</v>
      </c>
      <c r="B2286" s="483" t="s">
        <v>5765</v>
      </c>
      <c r="C2286" s="483" t="s">
        <v>503</v>
      </c>
      <c r="D2286" s="483" t="s">
        <v>1847</v>
      </c>
      <c r="E2286" s="483" t="s">
        <v>6178</v>
      </c>
      <c r="F2286" s="483" t="s">
        <v>5227</v>
      </c>
      <c r="G2286" s="483" t="s">
        <v>4761</v>
      </c>
      <c r="H2286" s="483" t="s">
        <v>1689</v>
      </c>
      <c r="I2286" s="483" t="s">
        <v>5766</v>
      </c>
      <c r="J2286" s="483" t="s">
        <v>6016</v>
      </c>
      <c r="K2286" s="483" t="s">
        <v>6011</v>
      </c>
    </row>
    <row r="2287" spans="1:11" ht="15" x14ac:dyDescent="0.25">
      <c r="A2287" s="482">
        <v>13906</v>
      </c>
      <c r="B2287" s="483" t="s">
        <v>5824</v>
      </c>
      <c r="C2287" s="483" t="s">
        <v>5825</v>
      </c>
      <c r="D2287" s="483" t="s">
        <v>3907</v>
      </c>
      <c r="E2287" s="483" t="s">
        <v>6182</v>
      </c>
      <c r="F2287" s="483" t="s">
        <v>5231</v>
      </c>
      <c r="G2287" s="483" t="s">
        <v>4761</v>
      </c>
      <c r="H2287" s="483" t="s">
        <v>4961</v>
      </c>
      <c r="I2287" s="483" t="s">
        <v>3468</v>
      </c>
      <c r="J2287" s="483" t="s">
        <v>6016</v>
      </c>
      <c r="K2287" s="483" t="s">
        <v>6011</v>
      </c>
    </row>
    <row r="2288" spans="1:11" ht="15" x14ac:dyDescent="0.25">
      <c r="A2288" s="482">
        <v>13907</v>
      </c>
      <c r="B2288" s="483" t="s">
        <v>5064</v>
      </c>
      <c r="C2288" s="483" t="s">
        <v>5767</v>
      </c>
      <c r="D2288" s="483" t="s">
        <v>4927</v>
      </c>
      <c r="E2288" s="483" t="s">
        <v>6182</v>
      </c>
      <c r="F2288" s="483" t="s">
        <v>5231</v>
      </c>
      <c r="G2288" s="483" t="s">
        <v>3376</v>
      </c>
      <c r="H2288" s="483" t="s">
        <v>209</v>
      </c>
      <c r="I2288" s="483" t="s">
        <v>209</v>
      </c>
      <c r="J2288" s="483" t="s">
        <v>6016</v>
      </c>
      <c r="K2288" s="483" t="s">
        <v>6010</v>
      </c>
    </row>
    <row r="2289" spans="1:11" ht="15" x14ac:dyDescent="0.25">
      <c r="A2289" s="482">
        <v>13908</v>
      </c>
      <c r="B2289" s="483" t="s">
        <v>1495</v>
      </c>
      <c r="C2289" s="483" t="s">
        <v>4333</v>
      </c>
      <c r="D2289" s="483" t="s">
        <v>4927</v>
      </c>
      <c r="E2289" s="483" t="s">
        <v>6182</v>
      </c>
      <c r="F2289" s="483" t="s">
        <v>5231</v>
      </c>
      <c r="G2289" s="483" t="s">
        <v>3376</v>
      </c>
      <c r="H2289" s="483" t="s">
        <v>209</v>
      </c>
      <c r="I2289" s="483" t="s">
        <v>209</v>
      </c>
      <c r="J2289" s="483" t="s">
        <v>6016</v>
      </c>
      <c r="K2289" s="483" t="s">
        <v>6010</v>
      </c>
    </row>
    <row r="2290" spans="1:11" ht="15" x14ac:dyDescent="0.25">
      <c r="A2290" s="482">
        <v>13909</v>
      </c>
      <c r="B2290" s="483" t="s">
        <v>5768</v>
      </c>
      <c r="C2290" s="483" t="s">
        <v>527</v>
      </c>
      <c r="D2290" s="483" t="s">
        <v>517</v>
      </c>
      <c r="E2290" s="483" t="s">
        <v>6174</v>
      </c>
      <c r="F2290" s="483" t="s">
        <v>5223</v>
      </c>
      <c r="G2290" s="483" t="s">
        <v>4758</v>
      </c>
      <c r="H2290" s="483" t="s">
        <v>4946</v>
      </c>
      <c r="I2290" s="483" t="s">
        <v>1140</v>
      </c>
      <c r="J2290" s="483" t="s">
        <v>6005</v>
      </c>
      <c r="K2290" s="483" t="s">
        <v>6006</v>
      </c>
    </row>
    <row r="2291" spans="1:11" ht="15" x14ac:dyDescent="0.25">
      <c r="A2291" s="482">
        <v>13910</v>
      </c>
      <c r="B2291" s="483" t="s">
        <v>5769</v>
      </c>
      <c r="C2291" s="483" t="s">
        <v>5770</v>
      </c>
      <c r="D2291" s="483" t="s">
        <v>4927</v>
      </c>
      <c r="E2291" s="483" t="s">
        <v>6182</v>
      </c>
      <c r="F2291" s="483" t="s">
        <v>5231</v>
      </c>
      <c r="G2291" s="483" t="s">
        <v>3376</v>
      </c>
      <c r="H2291" s="483" t="s">
        <v>209</v>
      </c>
      <c r="I2291" s="483" t="s">
        <v>209</v>
      </c>
      <c r="J2291" s="483" t="s">
        <v>6016</v>
      </c>
      <c r="K2291" s="483" t="s">
        <v>6010</v>
      </c>
    </row>
    <row r="2292" spans="1:11" ht="15" x14ac:dyDescent="0.25">
      <c r="A2292" s="482">
        <v>13911</v>
      </c>
      <c r="B2292" s="483" t="s">
        <v>5771</v>
      </c>
      <c r="C2292" s="483" t="s">
        <v>5772</v>
      </c>
      <c r="D2292" s="483" t="s">
        <v>54</v>
      </c>
      <c r="E2292" s="483" t="s">
        <v>6176</v>
      </c>
      <c r="F2292" s="483" t="s">
        <v>5225</v>
      </c>
      <c r="G2292" s="483" t="s">
        <v>5265</v>
      </c>
      <c r="H2292" s="483" t="s">
        <v>4956</v>
      </c>
      <c r="I2292" s="483" t="s">
        <v>55</v>
      </c>
      <c r="J2292" s="483" t="s">
        <v>6008</v>
      </c>
      <c r="K2292" s="483" t="s">
        <v>6017</v>
      </c>
    </row>
    <row r="2293" spans="1:11" ht="15" x14ac:dyDescent="0.25">
      <c r="A2293" s="482">
        <v>13912</v>
      </c>
      <c r="B2293" s="483" t="s">
        <v>5773</v>
      </c>
      <c r="C2293" s="483" t="s">
        <v>5774</v>
      </c>
      <c r="D2293" s="483" t="s">
        <v>5775</v>
      </c>
      <c r="E2293" s="483" t="s">
        <v>6179</v>
      </c>
      <c r="F2293" s="483" t="s">
        <v>5228</v>
      </c>
      <c r="G2293" s="483" t="s">
        <v>4760</v>
      </c>
      <c r="H2293" s="483" t="s">
        <v>4946</v>
      </c>
      <c r="I2293" s="483" t="s">
        <v>3389</v>
      </c>
      <c r="J2293" s="483" t="s">
        <v>6016</v>
      </c>
      <c r="K2293" s="483" t="s">
        <v>6015</v>
      </c>
    </row>
    <row r="2294" spans="1:11" ht="15" x14ac:dyDescent="0.25">
      <c r="A2294" s="482">
        <v>13913</v>
      </c>
      <c r="B2294" s="483" t="s">
        <v>5974</v>
      </c>
      <c r="C2294" s="483" t="s">
        <v>467</v>
      </c>
      <c r="D2294" s="483" t="s">
        <v>3595</v>
      </c>
      <c r="E2294" s="483" t="s">
        <v>6178</v>
      </c>
      <c r="F2294" s="483" t="s">
        <v>5227</v>
      </c>
      <c r="G2294" s="483" t="s">
        <v>5265</v>
      </c>
      <c r="H2294" s="483" t="s">
        <v>274</v>
      </c>
      <c r="I2294" s="483" t="s">
        <v>274</v>
      </c>
      <c r="J2294" s="483" t="s">
        <v>6005</v>
      </c>
      <c r="K2294" s="483" t="s">
        <v>6017</v>
      </c>
    </row>
    <row r="2295" spans="1:11" ht="15" x14ac:dyDescent="0.25">
      <c r="A2295" s="482">
        <v>13917</v>
      </c>
      <c r="B2295" s="483" t="s">
        <v>5776</v>
      </c>
      <c r="C2295" s="483" t="s">
        <v>2573</v>
      </c>
      <c r="D2295" s="483" t="s">
        <v>517</v>
      </c>
      <c r="E2295" s="483" t="s">
        <v>6174</v>
      </c>
      <c r="F2295" s="483" t="s">
        <v>5223</v>
      </c>
      <c r="G2295" s="483" t="s">
        <v>4758</v>
      </c>
      <c r="H2295" s="483" t="s">
        <v>4946</v>
      </c>
      <c r="I2295" s="483" t="s">
        <v>1140</v>
      </c>
      <c r="J2295" s="483" t="s">
        <v>6005</v>
      </c>
      <c r="K2295" s="483" t="s">
        <v>6006</v>
      </c>
    </row>
    <row r="2296" spans="1:11" ht="15" x14ac:dyDescent="0.25">
      <c r="A2296" s="482">
        <v>13918</v>
      </c>
      <c r="B2296" s="483" t="s">
        <v>1015</v>
      </c>
      <c r="C2296" s="483" t="s">
        <v>5789</v>
      </c>
      <c r="D2296" s="483" t="s">
        <v>3907</v>
      </c>
      <c r="E2296" s="483" t="s">
        <v>6182</v>
      </c>
      <c r="F2296" s="483" t="s">
        <v>5231</v>
      </c>
      <c r="G2296" s="483" t="s">
        <v>4761</v>
      </c>
      <c r="H2296" s="483" t="s">
        <v>1689</v>
      </c>
      <c r="I2296" s="483" t="s">
        <v>5367</v>
      </c>
      <c r="J2296" s="483" t="s">
        <v>6016</v>
      </c>
      <c r="K2296" s="483" t="s">
        <v>6011</v>
      </c>
    </row>
    <row r="2297" spans="1:11" ht="15" x14ac:dyDescent="0.25">
      <c r="A2297" s="482">
        <v>13919</v>
      </c>
      <c r="B2297" s="483" t="s">
        <v>5589</v>
      </c>
      <c r="C2297" s="483" t="s">
        <v>4641</v>
      </c>
      <c r="D2297" s="483" t="s">
        <v>4850</v>
      </c>
      <c r="E2297" s="483" t="s">
        <v>6182</v>
      </c>
      <c r="F2297" s="483" t="s">
        <v>5231</v>
      </c>
      <c r="G2297" s="483" t="s">
        <v>4761</v>
      </c>
      <c r="H2297" s="483" t="s">
        <v>1689</v>
      </c>
      <c r="I2297" s="483" t="s">
        <v>6238</v>
      </c>
      <c r="J2297" s="483" t="s">
        <v>6016</v>
      </c>
      <c r="K2297" s="483" t="s">
        <v>6011</v>
      </c>
    </row>
    <row r="2298" spans="1:11" ht="15" x14ac:dyDescent="0.25">
      <c r="A2298" s="482">
        <v>13920</v>
      </c>
      <c r="B2298" s="483" t="s">
        <v>3993</v>
      </c>
      <c r="C2298" s="483" t="s">
        <v>1980</v>
      </c>
      <c r="D2298" s="483" t="s">
        <v>4850</v>
      </c>
      <c r="E2298" s="483" t="s">
        <v>6182</v>
      </c>
      <c r="F2298" s="483" t="s">
        <v>5231</v>
      </c>
      <c r="G2298" s="483" t="s">
        <v>4761</v>
      </c>
      <c r="H2298" s="483" t="s">
        <v>1689</v>
      </c>
      <c r="I2298" s="483" t="s">
        <v>6238</v>
      </c>
      <c r="J2298" s="483" t="s">
        <v>6016</v>
      </c>
      <c r="K2298" s="483" t="s">
        <v>6011</v>
      </c>
    </row>
    <row r="2299" spans="1:11" ht="15" x14ac:dyDescent="0.25">
      <c r="A2299" s="482">
        <v>13921</v>
      </c>
      <c r="B2299" s="483" t="s">
        <v>5975</v>
      </c>
      <c r="C2299" s="483" t="s">
        <v>5790</v>
      </c>
      <c r="D2299" s="483" t="s">
        <v>517</v>
      </c>
      <c r="E2299" s="483" t="s">
        <v>6174</v>
      </c>
      <c r="F2299" s="483" t="s">
        <v>5223</v>
      </c>
      <c r="G2299" s="483" t="s">
        <v>4758</v>
      </c>
      <c r="H2299" s="483" t="s">
        <v>4946</v>
      </c>
      <c r="I2299" s="483" t="s">
        <v>1140</v>
      </c>
      <c r="J2299" s="483" t="s">
        <v>6005</v>
      </c>
      <c r="K2299" s="483" t="s">
        <v>6006</v>
      </c>
    </row>
    <row r="2300" spans="1:11" ht="15" x14ac:dyDescent="0.25">
      <c r="A2300" s="482">
        <v>13923</v>
      </c>
      <c r="B2300" s="483" t="s">
        <v>6054</v>
      </c>
      <c r="C2300" s="483" t="s">
        <v>2300</v>
      </c>
      <c r="D2300" s="483" t="s">
        <v>103</v>
      </c>
      <c r="E2300" s="483" t="s">
        <v>6175</v>
      </c>
      <c r="F2300" s="483" t="s">
        <v>5224</v>
      </c>
      <c r="G2300" s="483" t="s">
        <v>4759</v>
      </c>
      <c r="H2300" s="483" t="s">
        <v>4947</v>
      </c>
      <c r="I2300" s="483" t="s">
        <v>61</v>
      </c>
      <c r="J2300" s="483" t="s">
        <v>6014</v>
      </c>
      <c r="K2300" s="483" t="s">
        <v>6007</v>
      </c>
    </row>
    <row r="2301" spans="1:11" ht="15" x14ac:dyDescent="0.25">
      <c r="A2301" s="482">
        <v>13924</v>
      </c>
      <c r="B2301" s="483" t="s">
        <v>4628</v>
      </c>
      <c r="C2301" s="483" t="s">
        <v>5777</v>
      </c>
      <c r="D2301" s="483" t="s">
        <v>517</v>
      </c>
      <c r="E2301" s="483" t="s">
        <v>6174</v>
      </c>
      <c r="F2301" s="483" t="s">
        <v>5223</v>
      </c>
      <c r="G2301" s="483" t="s">
        <v>4758</v>
      </c>
      <c r="H2301" s="483" t="s">
        <v>4946</v>
      </c>
      <c r="I2301" s="483" t="s">
        <v>1140</v>
      </c>
      <c r="J2301" s="483" t="s">
        <v>6005</v>
      </c>
      <c r="K2301" s="483" t="s">
        <v>6006</v>
      </c>
    </row>
    <row r="2302" spans="1:11" ht="15" x14ac:dyDescent="0.25">
      <c r="A2302" s="482">
        <v>13926</v>
      </c>
      <c r="B2302" s="483" t="s">
        <v>6055</v>
      </c>
      <c r="C2302" s="483" t="s">
        <v>1167</v>
      </c>
      <c r="D2302" s="483" t="s">
        <v>103</v>
      </c>
      <c r="E2302" s="483" t="s">
        <v>6175</v>
      </c>
      <c r="F2302" s="483" t="s">
        <v>5224</v>
      </c>
      <c r="G2302" s="483" t="s">
        <v>4759</v>
      </c>
      <c r="H2302" s="483" t="s">
        <v>4947</v>
      </c>
      <c r="I2302" s="483" t="s">
        <v>61</v>
      </c>
      <c r="J2302" s="483" t="s">
        <v>6014</v>
      </c>
      <c r="K2302" s="483" t="s">
        <v>6007</v>
      </c>
    </row>
    <row r="2303" spans="1:11" ht="15" x14ac:dyDescent="0.25">
      <c r="A2303" s="482">
        <v>13932</v>
      </c>
      <c r="B2303" s="483" t="s">
        <v>5976</v>
      </c>
      <c r="C2303" s="483" t="s">
        <v>902</v>
      </c>
      <c r="D2303" s="483" t="s">
        <v>2463</v>
      </c>
      <c r="E2303" s="483" t="s">
        <v>6176</v>
      </c>
      <c r="F2303" s="483" t="s">
        <v>5225</v>
      </c>
      <c r="G2303" s="483" t="s">
        <v>3376</v>
      </c>
      <c r="H2303" s="483" t="s">
        <v>4948</v>
      </c>
      <c r="I2303" s="483" t="s">
        <v>933</v>
      </c>
      <c r="J2303" s="483" t="s">
        <v>6008</v>
      </c>
      <c r="K2303" s="483" t="s">
        <v>6010</v>
      </c>
    </row>
    <row r="2304" spans="1:11" ht="15" x14ac:dyDescent="0.25">
      <c r="A2304" s="482">
        <v>13933</v>
      </c>
      <c r="B2304" s="483" t="s">
        <v>5977</v>
      </c>
      <c r="C2304" s="483" t="s">
        <v>5341</v>
      </c>
      <c r="D2304" s="483" t="s">
        <v>2098</v>
      </c>
      <c r="E2304" s="483" t="s">
        <v>6175</v>
      </c>
      <c r="F2304" s="483" t="s">
        <v>5224</v>
      </c>
      <c r="G2304" s="483" t="s">
        <v>4759</v>
      </c>
      <c r="H2304" s="483" t="s">
        <v>4947</v>
      </c>
      <c r="I2304" s="483" t="s">
        <v>84</v>
      </c>
      <c r="J2304" s="483" t="s">
        <v>6014</v>
      </c>
      <c r="K2304" s="483" t="s">
        <v>6007</v>
      </c>
    </row>
    <row r="2305" spans="1:11" ht="15" x14ac:dyDescent="0.25">
      <c r="A2305" s="482">
        <v>13934</v>
      </c>
      <c r="B2305" s="483" t="s">
        <v>5793</v>
      </c>
      <c r="C2305" s="483" t="s">
        <v>5794</v>
      </c>
      <c r="D2305" s="483" t="s">
        <v>517</v>
      </c>
      <c r="E2305" s="483" t="s">
        <v>6174</v>
      </c>
      <c r="F2305" s="483" t="s">
        <v>5223</v>
      </c>
      <c r="G2305" s="483" t="s">
        <v>4758</v>
      </c>
      <c r="H2305" s="483" t="s">
        <v>4946</v>
      </c>
      <c r="I2305" s="483" t="s">
        <v>1140</v>
      </c>
      <c r="J2305" s="483" t="s">
        <v>6005</v>
      </c>
      <c r="K2305" s="483" t="s">
        <v>6006</v>
      </c>
    </row>
    <row r="2306" spans="1:11" ht="15" x14ac:dyDescent="0.25">
      <c r="A2306" s="482">
        <v>13939</v>
      </c>
      <c r="B2306" s="483" t="s">
        <v>5795</v>
      </c>
      <c r="C2306" s="483" t="s">
        <v>627</v>
      </c>
      <c r="D2306" s="483" t="s">
        <v>103</v>
      </c>
      <c r="E2306" s="483" t="s">
        <v>6175</v>
      </c>
      <c r="F2306" s="483" t="s">
        <v>5224</v>
      </c>
      <c r="G2306" s="483" t="s">
        <v>4759</v>
      </c>
      <c r="H2306" s="483" t="s">
        <v>65</v>
      </c>
      <c r="I2306" s="483" t="s">
        <v>65</v>
      </c>
      <c r="J2306" s="483" t="s">
        <v>6014</v>
      </c>
      <c r="K2306" s="483" t="s">
        <v>6007</v>
      </c>
    </row>
    <row r="2307" spans="1:11" ht="15" x14ac:dyDescent="0.25">
      <c r="A2307" s="482">
        <v>13940</v>
      </c>
      <c r="B2307" s="483" t="s">
        <v>5796</v>
      </c>
      <c r="C2307" s="483" t="s">
        <v>5797</v>
      </c>
      <c r="D2307" s="483" t="s">
        <v>544</v>
      </c>
      <c r="E2307" s="483" t="s">
        <v>6176</v>
      </c>
      <c r="F2307" s="483" t="s">
        <v>5225</v>
      </c>
      <c r="G2307" s="483" t="s">
        <v>3376</v>
      </c>
      <c r="H2307" s="483" t="s">
        <v>122</v>
      </c>
      <c r="I2307" s="483" t="s">
        <v>122</v>
      </c>
      <c r="J2307" s="483" t="s">
        <v>6008</v>
      </c>
      <c r="K2307" s="483" t="s">
        <v>6010</v>
      </c>
    </row>
    <row r="2308" spans="1:11" ht="15" x14ac:dyDescent="0.25">
      <c r="A2308" s="482">
        <v>13941</v>
      </c>
      <c r="B2308" s="483" t="s">
        <v>5798</v>
      </c>
      <c r="C2308" s="483" t="s">
        <v>5799</v>
      </c>
      <c r="D2308" s="483" t="s">
        <v>2463</v>
      </c>
      <c r="E2308" s="483" t="s">
        <v>6176</v>
      </c>
      <c r="F2308" s="483" t="s">
        <v>5225</v>
      </c>
      <c r="G2308" s="483" t="s">
        <v>3376</v>
      </c>
      <c r="H2308" s="483" t="s">
        <v>4948</v>
      </c>
      <c r="I2308" s="483" t="s">
        <v>933</v>
      </c>
      <c r="J2308" s="483" t="s">
        <v>6008</v>
      </c>
      <c r="K2308" s="483" t="s">
        <v>6010</v>
      </c>
    </row>
    <row r="2309" spans="1:11" ht="15" x14ac:dyDescent="0.25">
      <c r="A2309" s="482">
        <v>13942</v>
      </c>
      <c r="B2309" s="483" t="s">
        <v>5826</v>
      </c>
      <c r="C2309" s="483" t="s">
        <v>5827</v>
      </c>
      <c r="D2309" s="483" t="s">
        <v>4871</v>
      </c>
      <c r="E2309" s="483" t="s">
        <v>6182</v>
      </c>
      <c r="F2309" s="483" t="s">
        <v>5231</v>
      </c>
      <c r="G2309" s="483" t="s">
        <v>4761</v>
      </c>
      <c r="H2309" s="483" t="s">
        <v>1689</v>
      </c>
      <c r="I2309" s="483" t="s">
        <v>5828</v>
      </c>
      <c r="J2309" s="483" t="s">
        <v>6016</v>
      </c>
      <c r="K2309" s="483" t="s">
        <v>6011</v>
      </c>
    </row>
    <row r="2310" spans="1:11" ht="15" x14ac:dyDescent="0.25">
      <c r="A2310" s="482">
        <v>13943</v>
      </c>
      <c r="B2310" s="483" t="s">
        <v>5829</v>
      </c>
      <c r="C2310" s="483" t="s">
        <v>5830</v>
      </c>
      <c r="D2310" s="483" t="s">
        <v>3735</v>
      </c>
      <c r="E2310" s="483" t="s">
        <v>6177</v>
      </c>
      <c r="F2310" s="483" t="s">
        <v>5226</v>
      </c>
      <c r="G2310" s="483" t="s">
        <v>3376</v>
      </c>
      <c r="H2310" s="483" t="s">
        <v>122</v>
      </c>
      <c r="I2310" s="483" t="s">
        <v>122</v>
      </c>
      <c r="J2310" s="483" t="s">
        <v>6009</v>
      </c>
      <c r="K2310" s="483" t="s">
        <v>6010</v>
      </c>
    </row>
    <row r="2311" spans="1:11" ht="15" x14ac:dyDescent="0.25">
      <c r="A2311" s="482">
        <v>13944</v>
      </c>
      <c r="B2311" s="483" t="s">
        <v>5831</v>
      </c>
      <c r="C2311" s="483" t="s">
        <v>891</v>
      </c>
      <c r="D2311" s="483" t="s">
        <v>4790</v>
      </c>
      <c r="E2311" s="483" t="s">
        <v>6178</v>
      </c>
      <c r="F2311" s="483" t="s">
        <v>5227</v>
      </c>
      <c r="G2311" s="483" t="s">
        <v>4761</v>
      </c>
      <c r="H2311" s="483" t="s">
        <v>4961</v>
      </c>
      <c r="I2311" s="483" t="s">
        <v>3434</v>
      </c>
      <c r="J2311" s="483" t="s">
        <v>6016</v>
      </c>
      <c r="K2311" s="483" t="s">
        <v>6011</v>
      </c>
    </row>
    <row r="2312" spans="1:11" ht="15" x14ac:dyDescent="0.25">
      <c r="A2312" s="482">
        <v>13945</v>
      </c>
      <c r="B2312" s="483" t="s">
        <v>5779</v>
      </c>
      <c r="C2312" s="483" t="s">
        <v>1728</v>
      </c>
      <c r="D2312" s="483" t="s">
        <v>1410</v>
      </c>
      <c r="E2312" s="483" t="s">
        <v>6182</v>
      </c>
      <c r="F2312" s="483" t="s">
        <v>5231</v>
      </c>
      <c r="G2312" s="483" t="s">
        <v>4763</v>
      </c>
      <c r="H2312" s="483" t="s">
        <v>4984</v>
      </c>
      <c r="I2312" s="483" t="s">
        <v>5372</v>
      </c>
      <c r="J2312" s="483" t="s">
        <v>6016</v>
      </c>
      <c r="K2312" s="483" t="s">
        <v>6013</v>
      </c>
    </row>
    <row r="2313" spans="1:11" ht="15" x14ac:dyDescent="0.25">
      <c r="A2313" s="482">
        <v>13946</v>
      </c>
      <c r="B2313" s="483" t="s">
        <v>5813</v>
      </c>
      <c r="C2313" s="483" t="s">
        <v>5814</v>
      </c>
      <c r="D2313" s="483" t="s">
        <v>1410</v>
      </c>
      <c r="E2313" s="483" t="s">
        <v>6182</v>
      </c>
      <c r="F2313" s="483" t="s">
        <v>5231</v>
      </c>
      <c r="G2313" s="483" t="s">
        <v>4763</v>
      </c>
      <c r="H2313" s="483" t="s">
        <v>4984</v>
      </c>
      <c r="I2313" s="483" t="s">
        <v>5372</v>
      </c>
      <c r="J2313" s="483" t="s">
        <v>6016</v>
      </c>
      <c r="K2313" s="483" t="s">
        <v>6013</v>
      </c>
    </row>
    <row r="2314" spans="1:11" ht="15" x14ac:dyDescent="0.25">
      <c r="A2314" s="482">
        <v>13947</v>
      </c>
      <c r="B2314" s="483" t="s">
        <v>5832</v>
      </c>
      <c r="C2314" s="483" t="s">
        <v>5833</v>
      </c>
      <c r="D2314" s="483" t="s">
        <v>1410</v>
      </c>
      <c r="E2314" s="483" t="s">
        <v>6182</v>
      </c>
      <c r="F2314" s="483" t="s">
        <v>5231</v>
      </c>
      <c r="G2314" s="483" t="s">
        <v>4763</v>
      </c>
      <c r="H2314" s="483" t="s">
        <v>1689</v>
      </c>
      <c r="I2314" s="483" t="s">
        <v>3382</v>
      </c>
      <c r="J2314" s="483" t="s">
        <v>6016</v>
      </c>
      <c r="K2314" s="483" t="s">
        <v>6013</v>
      </c>
    </row>
    <row r="2315" spans="1:11" ht="15" x14ac:dyDescent="0.25">
      <c r="A2315" s="482">
        <v>13948</v>
      </c>
      <c r="B2315" s="483" t="s">
        <v>5807</v>
      </c>
      <c r="C2315" s="483" t="s">
        <v>5808</v>
      </c>
      <c r="D2315" s="483" t="s">
        <v>1410</v>
      </c>
      <c r="E2315" s="483" t="s">
        <v>6182</v>
      </c>
      <c r="F2315" s="483" t="s">
        <v>5231</v>
      </c>
      <c r="G2315" s="483" t="s">
        <v>4758</v>
      </c>
      <c r="H2315" s="483" t="s">
        <v>4976</v>
      </c>
      <c r="I2315" s="483" t="s">
        <v>3543</v>
      </c>
      <c r="J2315" s="483" t="s">
        <v>6016</v>
      </c>
      <c r="K2315" s="483" t="s">
        <v>6006</v>
      </c>
    </row>
    <row r="2316" spans="1:11" ht="15" x14ac:dyDescent="0.25">
      <c r="A2316" s="482">
        <v>13949</v>
      </c>
      <c r="B2316" s="483" t="s">
        <v>3109</v>
      </c>
      <c r="C2316" s="483" t="s">
        <v>2646</v>
      </c>
      <c r="D2316" s="483" t="s">
        <v>1410</v>
      </c>
      <c r="E2316" s="483" t="s">
        <v>6182</v>
      </c>
      <c r="F2316" s="483" t="s">
        <v>5231</v>
      </c>
      <c r="G2316" s="483" t="s">
        <v>4763</v>
      </c>
      <c r="H2316" s="483" t="s">
        <v>1689</v>
      </c>
      <c r="I2316" s="483" t="s">
        <v>5434</v>
      </c>
      <c r="J2316" s="483" t="s">
        <v>6016</v>
      </c>
      <c r="K2316" s="483" t="s">
        <v>6013</v>
      </c>
    </row>
    <row r="2317" spans="1:11" ht="15" x14ac:dyDescent="0.25">
      <c r="A2317" s="482">
        <v>13950</v>
      </c>
      <c r="B2317" s="483" t="s">
        <v>5834</v>
      </c>
      <c r="C2317" s="483" t="s">
        <v>816</v>
      </c>
      <c r="D2317" s="483" t="s">
        <v>5835</v>
      </c>
      <c r="E2317" s="483" t="s">
        <v>6178</v>
      </c>
      <c r="F2317" s="483" t="s">
        <v>5227</v>
      </c>
      <c r="G2317" s="483" t="s">
        <v>4761</v>
      </c>
      <c r="H2317" s="483" t="s">
        <v>4961</v>
      </c>
      <c r="I2317" s="483" t="s">
        <v>3434</v>
      </c>
      <c r="J2317" s="483" t="s">
        <v>6016</v>
      </c>
      <c r="K2317" s="483" t="s">
        <v>6011</v>
      </c>
    </row>
    <row r="2318" spans="1:11" ht="15" x14ac:dyDescent="0.25">
      <c r="A2318" s="482">
        <v>13952</v>
      </c>
      <c r="B2318" s="483" t="s">
        <v>2286</v>
      </c>
      <c r="C2318" s="483" t="s">
        <v>5836</v>
      </c>
      <c r="D2318" s="483" t="s">
        <v>103</v>
      </c>
      <c r="E2318" s="483" t="s">
        <v>6175</v>
      </c>
      <c r="F2318" s="483" t="s">
        <v>5224</v>
      </c>
      <c r="G2318" s="483" t="s">
        <v>4759</v>
      </c>
      <c r="H2318" s="483" t="s">
        <v>4947</v>
      </c>
      <c r="I2318" s="483" t="s">
        <v>61</v>
      </c>
      <c r="J2318" s="483" t="s">
        <v>6014</v>
      </c>
      <c r="K2318" s="483" t="s">
        <v>6007</v>
      </c>
    </row>
    <row r="2319" spans="1:11" ht="15" x14ac:dyDescent="0.25">
      <c r="A2319" s="482">
        <v>13954</v>
      </c>
      <c r="B2319" s="483" t="s">
        <v>6222</v>
      </c>
      <c r="C2319" s="483" t="s">
        <v>433</v>
      </c>
      <c r="D2319" s="483" t="s">
        <v>103</v>
      </c>
      <c r="E2319" s="483" t="s">
        <v>6175</v>
      </c>
      <c r="F2319" s="483" t="s">
        <v>5224</v>
      </c>
      <c r="G2319" s="483" t="s">
        <v>3376</v>
      </c>
      <c r="H2319" s="483" t="s">
        <v>4962</v>
      </c>
      <c r="I2319" s="483" t="s">
        <v>258</v>
      </c>
      <c r="J2319" s="483" t="s">
        <v>6014</v>
      </c>
      <c r="K2319" s="483" t="s">
        <v>6010</v>
      </c>
    </row>
    <row r="2320" spans="1:11" ht="15" x14ac:dyDescent="0.25">
      <c r="A2320" s="482">
        <v>13956</v>
      </c>
      <c r="B2320" s="483" t="s">
        <v>6056</v>
      </c>
      <c r="C2320" s="483" t="s">
        <v>1503</v>
      </c>
      <c r="D2320" s="483" t="s">
        <v>103</v>
      </c>
      <c r="E2320" s="483" t="s">
        <v>6175</v>
      </c>
      <c r="F2320" s="483" t="s">
        <v>5224</v>
      </c>
      <c r="G2320" s="483" t="s">
        <v>4759</v>
      </c>
      <c r="H2320" s="483" t="s">
        <v>4947</v>
      </c>
      <c r="I2320" s="483" t="s">
        <v>61</v>
      </c>
      <c r="J2320" s="483" t="s">
        <v>6014</v>
      </c>
      <c r="K2320" s="483" t="s">
        <v>6007</v>
      </c>
    </row>
    <row r="2321" spans="1:11" ht="15" x14ac:dyDescent="0.25">
      <c r="A2321" s="482">
        <v>13957</v>
      </c>
      <c r="B2321" s="483" t="s">
        <v>5837</v>
      </c>
      <c r="C2321" s="483" t="s">
        <v>5838</v>
      </c>
      <c r="D2321" s="483" t="s">
        <v>103</v>
      </c>
      <c r="E2321" s="483" t="s">
        <v>6175</v>
      </c>
      <c r="F2321" s="483" t="s">
        <v>5224</v>
      </c>
      <c r="G2321" s="483" t="s">
        <v>4759</v>
      </c>
      <c r="H2321" s="483" t="s">
        <v>4947</v>
      </c>
      <c r="I2321" s="483" t="s">
        <v>61</v>
      </c>
      <c r="J2321" s="483" t="s">
        <v>6014</v>
      </c>
      <c r="K2321" s="483" t="s">
        <v>6007</v>
      </c>
    </row>
    <row r="2322" spans="1:11" ht="15" x14ac:dyDescent="0.25">
      <c r="A2322" s="482">
        <v>13958</v>
      </c>
      <c r="B2322" s="483" t="s">
        <v>6072</v>
      </c>
      <c r="C2322" s="483" t="s">
        <v>225</v>
      </c>
      <c r="D2322" s="483" t="s">
        <v>103</v>
      </c>
      <c r="E2322" s="483" t="s">
        <v>6175</v>
      </c>
      <c r="F2322" s="483" t="s">
        <v>5224</v>
      </c>
      <c r="G2322" s="483" t="s">
        <v>4759</v>
      </c>
      <c r="H2322" s="483" t="s">
        <v>4947</v>
      </c>
      <c r="I2322" s="483" t="s">
        <v>61</v>
      </c>
      <c r="J2322" s="483" t="s">
        <v>6014</v>
      </c>
      <c r="K2322" s="483" t="s">
        <v>6007</v>
      </c>
    </row>
    <row r="2323" spans="1:11" ht="15" x14ac:dyDescent="0.25">
      <c r="A2323" s="482">
        <v>13959</v>
      </c>
      <c r="B2323" s="483" t="s">
        <v>4733</v>
      </c>
      <c r="C2323" s="483" t="s">
        <v>6154</v>
      </c>
      <c r="D2323" s="483" t="s">
        <v>72</v>
      </c>
      <c r="E2323" s="483" t="s">
        <v>6175</v>
      </c>
      <c r="F2323" s="483" t="s">
        <v>5224</v>
      </c>
      <c r="G2323" s="483" t="s">
        <v>3376</v>
      </c>
      <c r="H2323" s="483" t="s">
        <v>4955</v>
      </c>
      <c r="I2323" s="483" t="s">
        <v>3388</v>
      </c>
      <c r="J2323" s="483" t="s">
        <v>6014</v>
      </c>
      <c r="K2323" s="483" t="s">
        <v>6010</v>
      </c>
    </row>
    <row r="2324" spans="1:11" ht="15" x14ac:dyDescent="0.25">
      <c r="A2324" s="482">
        <v>13960</v>
      </c>
      <c r="B2324" s="483" t="s">
        <v>6191</v>
      </c>
      <c r="C2324" s="483" t="s">
        <v>1061</v>
      </c>
      <c r="D2324" s="483" t="s">
        <v>3563</v>
      </c>
      <c r="E2324" s="483" t="s">
        <v>6177</v>
      </c>
      <c r="F2324" s="483" t="s">
        <v>5226</v>
      </c>
      <c r="G2324" s="483" t="s">
        <v>3376</v>
      </c>
      <c r="H2324" s="483" t="s">
        <v>4949</v>
      </c>
      <c r="I2324" s="483" t="s">
        <v>3564</v>
      </c>
      <c r="J2324" s="483" t="s">
        <v>6009</v>
      </c>
      <c r="K2324" s="483" t="s">
        <v>6010</v>
      </c>
    </row>
    <row r="2325" spans="1:11" ht="15" x14ac:dyDescent="0.25">
      <c r="A2325" s="482">
        <v>13962</v>
      </c>
      <c r="B2325" s="483" t="s">
        <v>5839</v>
      </c>
      <c r="C2325" s="483" t="s">
        <v>775</v>
      </c>
      <c r="D2325" s="483" t="s">
        <v>103</v>
      </c>
      <c r="E2325" s="483" t="s">
        <v>6175</v>
      </c>
      <c r="F2325" s="483" t="s">
        <v>5224</v>
      </c>
      <c r="G2325" s="483" t="s">
        <v>4759</v>
      </c>
      <c r="H2325" s="483" t="s">
        <v>4947</v>
      </c>
      <c r="I2325" s="483" t="s">
        <v>61</v>
      </c>
      <c r="J2325" s="483" t="s">
        <v>6014</v>
      </c>
      <c r="K2325" s="483" t="s">
        <v>6007</v>
      </c>
    </row>
    <row r="2326" spans="1:11" ht="15" x14ac:dyDescent="0.25">
      <c r="A2326" s="482">
        <v>13965</v>
      </c>
      <c r="B2326" s="483" t="s">
        <v>6322</v>
      </c>
      <c r="C2326" s="483" t="s">
        <v>6323</v>
      </c>
      <c r="D2326" s="483" t="s">
        <v>103</v>
      </c>
      <c r="E2326" s="483" t="s">
        <v>6175</v>
      </c>
      <c r="F2326" s="483" t="s">
        <v>5224</v>
      </c>
      <c r="G2326" s="483" t="s">
        <v>4759</v>
      </c>
      <c r="H2326" s="483" t="s">
        <v>65</v>
      </c>
      <c r="I2326" s="483" t="s">
        <v>65</v>
      </c>
      <c r="J2326" s="483" t="s">
        <v>6014</v>
      </c>
      <c r="K2326" s="483" t="s">
        <v>6007</v>
      </c>
    </row>
    <row r="2327" spans="1:11" ht="15" x14ac:dyDescent="0.25">
      <c r="A2327" s="482">
        <v>13966</v>
      </c>
      <c r="B2327" s="483" t="s">
        <v>6324</v>
      </c>
      <c r="C2327" s="483" t="s">
        <v>4025</v>
      </c>
      <c r="D2327" s="483" t="s">
        <v>5591</v>
      </c>
      <c r="E2327" s="483" t="s">
        <v>6182</v>
      </c>
      <c r="F2327" s="483" t="s">
        <v>5231</v>
      </c>
      <c r="G2327" s="483" t="s">
        <v>4761</v>
      </c>
      <c r="H2327" s="483" t="s">
        <v>1689</v>
      </c>
      <c r="I2327" s="483" t="s">
        <v>6050</v>
      </c>
      <c r="J2327" s="483" t="s">
        <v>6016</v>
      </c>
      <c r="K2327" s="483" t="s">
        <v>6011</v>
      </c>
    </row>
    <row r="2328" spans="1:11" ht="15" x14ac:dyDescent="0.25">
      <c r="A2328" s="482">
        <v>13969</v>
      </c>
      <c r="B2328" s="483" t="s">
        <v>6155</v>
      </c>
      <c r="C2328" s="483" t="s">
        <v>221</v>
      </c>
      <c r="D2328" s="483" t="s">
        <v>103</v>
      </c>
      <c r="E2328" s="483" t="s">
        <v>6175</v>
      </c>
      <c r="F2328" s="483" t="s">
        <v>5224</v>
      </c>
      <c r="G2328" s="483" t="s">
        <v>4759</v>
      </c>
      <c r="H2328" s="483" t="s">
        <v>4947</v>
      </c>
      <c r="I2328" s="483" t="s">
        <v>3403</v>
      </c>
      <c r="J2328" s="483" t="s">
        <v>6014</v>
      </c>
      <c r="K2328" s="483" t="s">
        <v>6007</v>
      </c>
    </row>
    <row r="2329" spans="1:11" ht="15" x14ac:dyDescent="0.25">
      <c r="A2329" s="482">
        <v>13970</v>
      </c>
      <c r="B2329" s="483" t="s">
        <v>5840</v>
      </c>
      <c r="C2329" s="483" t="s">
        <v>1698</v>
      </c>
      <c r="D2329" s="483" t="s">
        <v>882</v>
      </c>
      <c r="E2329" s="483" t="s">
        <v>6176</v>
      </c>
      <c r="F2329" s="483" t="s">
        <v>5225</v>
      </c>
      <c r="G2329" s="483" t="s">
        <v>3376</v>
      </c>
      <c r="H2329" s="483" t="s">
        <v>122</v>
      </c>
      <c r="I2329" s="483" t="s">
        <v>122</v>
      </c>
      <c r="J2329" s="483" t="s">
        <v>6008</v>
      </c>
      <c r="K2329" s="483" t="s">
        <v>6010</v>
      </c>
    </row>
    <row r="2330" spans="1:11" ht="15" x14ac:dyDescent="0.25">
      <c r="A2330" s="482">
        <v>13971</v>
      </c>
      <c r="B2330" s="483" t="s">
        <v>4206</v>
      </c>
      <c r="C2330" s="483" t="s">
        <v>2717</v>
      </c>
      <c r="D2330" s="483" t="s">
        <v>5530</v>
      </c>
      <c r="E2330" s="483" t="s">
        <v>6182</v>
      </c>
      <c r="F2330" s="483" t="s">
        <v>5231</v>
      </c>
      <c r="G2330" s="483" t="s">
        <v>4761</v>
      </c>
      <c r="H2330" s="483" t="s">
        <v>1689</v>
      </c>
      <c r="I2330" s="483" t="s">
        <v>6413</v>
      </c>
      <c r="J2330" s="483" t="s">
        <v>6016</v>
      </c>
      <c r="K2330" s="483" t="s">
        <v>6011</v>
      </c>
    </row>
    <row r="2331" spans="1:11" ht="15" x14ac:dyDescent="0.25">
      <c r="A2331" s="482">
        <v>13972</v>
      </c>
      <c r="B2331" s="483" t="s">
        <v>5153</v>
      </c>
      <c r="C2331" s="483" t="s">
        <v>3358</v>
      </c>
      <c r="D2331" s="483" t="s">
        <v>103</v>
      </c>
      <c r="E2331" s="483" t="s">
        <v>6175</v>
      </c>
      <c r="F2331" s="483" t="s">
        <v>5224</v>
      </c>
      <c r="G2331" s="483" t="s">
        <v>4759</v>
      </c>
      <c r="H2331" s="483" t="s">
        <v>4947</v>
      </c>
      <c r="I2331" s="483" t="s">
        <v>836</v>
      </c>
      <c r="J2331" s="483" t="s">
        <v>6014</v>
      </c>
      <c r="K2331" s="483" t="s">
        <v>6007</v>
      </c>
    </row>
    <row r="2332" spans="1:11" ht="15" x14ac:dyDescent="0.25">
      <c r="A2332" s="482">
        <v>13976</v>
      </c>
      <c r="B2332" s="483" t="s">
        <v>5846</v>
      </c>
      <c r="C2332" s="483" t="s">
        <v>336</v>
      </c>
      <c r="D2332" s="483" t="s">
        <v>103</v>
      </c>
      <c r="E2332" s="483" t="s">
        <v>6175</v>
      </c>
      <c r="F2332" s="483" t="s">
        <v>5224</v>
      </c>
      <c r="G2332" s="483" t="s">
        <v>4759</v>
      </c>
      <c r="H2332" s="483" t="s">
        <v>4947</v>
      </c>
      <c r="I2332" s="483" t="s">
        <v>61</v>
      </c>
      <c r="J2332" s="483" t="s">
        <v>6014</v>
      </c>
      <c r="K2332" s="483" t="s">
        <v>6007</v>
      </c>
    </row>
    <row r="2333" spans="1:11" ht="15" x14ac:dyDescent="0.25">
      <c r="A2333" s="482">
        <v>13979</v>
      </c>
      <c r="B2333" s="483" t="s">
        <v>5847</v>
      </c>
      <c r="C2333" s="483" t="s">
        <v>5848</v>
      </c>
      <c r="D2333" s="483" t="s">
        <v>2098</v>
      </c>
      <c r="E2333" s="483" t="s">
        <v>6175</v>
      </c>
      <c r="F2333" s="483" t="s">
        <v>5224</v>
      </c>
      <c r="G2333" s="483" t="s">
        <v>4759</v>
      </c>
      <c r="H2333" s="483" t="s">
        <v>4947</v>
      </c>
      <c r="I2333" s="483" t="s">
        <v>3403</v>
      </c>
      <c r="J2333" s="483" t="s">
        <v>6014</v>
      </c>
      <c r="K2333" s="483" t="s">
        <v>6007</v>
      </c>
    </row>
    <row r="2334" spans="1:11" ht="15" x14ac:dyDescent="0.25">
      <c r="A2334" s="482">
        <v>13980</v>
      </c>
      <c r="B2334" s="483" t="s">
        <v>6104</v>
      </c>
      <c r="C2334" s="483" t="s">
        <v>6105</v>
      </c>
      <c r="D2334" s="483" t="s">
        <v>103</v>
      </c>
      <c r="E2334" s="483" t="s">
        <v>6175</v>
      </c>
      <c r="F2334" s="483" t="s">
        <v>5224</v>
      </c>
      <c r="G2334" s="483" t="s">
        <v>4759</v>
      </c>
      <c r="H2334" s="483" t="s">
        <v>4947</v>
      </c>
      <c r="I2334" s="483" t="s">
        <v>3403</v>
      </c>
      <c r="J2334" s="483" t="s">
        <v>6014</v>
      </c>
      <c r="K2334" s="483" t="s">
        <v>6007</v>
      </c>
    </row>
    <row r="2335" spans="1:11" ht="15" x14ac:dyDescent="0.25">
      <c r="A2335" s="482">
        <v>13981</v>
      </c>
      <c r="B2335" s="483" t="s">
        <v>5849</v>
      </c>
      <c r="C2335" s="483" t="s">
        <v>5850</v>
      </c>
      <c r="D2335" s="483" t="s">
        <v>2098</v>
      </c>
      <c r="E2335" s="483" t="s">
        <v>6175</v>
      </c>
      <c r="F2335" s="483" t="s">
        <v>5224</v>
      </c>
      <c r="G2335" s="483" t="s">
        <v>4759</v>
      </c>
      <c r="H2335" s="483" t="s">
        <v>4947</v>
      </c>
      <c r="I2335" s="483" t="s">
        <v>3403</v>
      </c>
      <c r="J2335" s="483" t="s">
        <v>6014</v>
      </c>
      <c r="K2335" s="483" t="s">
        <v>6007</v>
      </c>
    </row>
    <row r="2336" spans="1:11" ht="15" x14ac:dyDescent="0.25">
      <c r="A2336" s="482">
        <v>13982</v>
      </c>
      <c r="B2336" s="483" t="s">
        <v>6035</v>
      </c>
      <c r="C2336" s="483" t="s">
        <v>610</v>
      </c>
      <c r="D2336" s="483" t="s">
        <v>103</v>
      </c>
      <c r="E2336" s="483" t="s">
        <v>6175</v>
      </c>
      <c r="F2336" s="483" t="s">
        <v>5224</v>
      </c>
      <c r="G2336" s="483" t="s">
        <v>4759</v>
      </c>
      <c r="H2336" s="483" t="s">
        <v>4947</v>
      </c>
      <c r="I2336" s="483" t="s">
        <v>84</v>
      </c>
      <c r="J2336" s="483" t="s">
        <v>6014</v>
      </c>
      <c r="K2336" s="483" t="s">
        <v>6007</v>
      </c>
    </row>
    <row r="2337" spans="1:11" ht="15" x14ac:dyDescent="0.25">
      <c r="A2337" s="482">
        <v>13984</v>
      </c>
      <c r="B2337" s="483" t="s">
        <v>5978</v>
      </c>
      <c r="C2337" s="483" t="s">
        <v>710</v>
      </c>
      <c r="D2337" s="483" t="s">
        <v>3620</v>
      </c>
      <c r="E2337" s="483" t="s">
        <v>6179</v>
      </c>
      <c r="F2337" s="483" t="s">
        <v>5228</v>
      </c>
      <c r="G2337" s="483" t="s">
        <v>4759</v>
      </c>
      <c r="H2337" s="483" t="s">
        <v>4977</v>
      </c>
      <c r="I2337" s="483" t="s">
        <v>3581</v>
      </c>
      <c r="J2337" s="483" t="s">
        <v>6016</v>
      </c>
      <c r="K2337" s="483" t="s">
        <v>6007</v>
      </c>
    </row>
    <row r="2338" spans="1:11" ht="15" x14ac:dyDescent="0.25">
      <c r="A2338" s="482">
        <v>13985</v>
      </c>
      <c r="B2338" s="483" t="s">
        <v>5979</v>
      </c>
      <c r="C2338" s="483" t="s">
        <v>336</v>
      </c>
      <c r="D2338" s="483" t="s">
        <v>103</v>
      </c>
      <c r="E2338" s="483" t="s">
        <v>6175</v>
      </c>
      <c r="F2338" s="483" t="s">
        <v>5224</v>
      </c>
      <c r="G2338" s="483" t="s">
        <v>4759</v>
      </c>
      <c r="H2338" s="483" t="s">
        <v>4947</v>
      </c>
      <c r="I2338" s="483" t="s">
        <v>61</v>
      </c>
      <c r="J2338" s="483" t="s">
        <v>6014</v>
      </c>
      <c r="K2338" s="483" t="s">
        <v>6007</v>
      </c>
    </row>
    <row r="2339" spans="1:11" ht="15" x14ac:dyDescent="0.25">
      <c r="A2339" s="482">
        <v>13986</v>
      </c>
      <c r="B2339" s="483" t="s">
        <v>2172</v>
      </c>
      <c r="C2339" s="483" t="s">
        <v>564</v>
      </c>
      <c r="D2339" s="483" t="s">
        <v>103</v>
      </c>
      <c r="E2339" s="483" t="s">
        <v>6175</v>
      </c>
      <c r="F2339" s="483" t="s">
        <v>5224</v>
      </c>
      <c r="G2339" s="483" t="s">
        <v>3376</v>
      </c>
      <c r="H2339" s="483" t="s">
        <v>4950</v>
      </c>
      <c r="I2339" s="483" t="s">
        <v>183</v>
      </c>
      <c r="J2339" s="483" t="s">
        <v>6014</v>
      </c>
      <c r="K2339" s="483" t="s">
        <v>6010</v>
      </c>
    </row>
    <row r="2340" spans="1:11" ht="15" x14ac:dyDescent="0.25">
      <c r="A2340" s="482">
        <v>13987</v>
      </c>
      <c r="B2340" s="483" t="s">
        <v>5980</v>
      </c>
      <c r="C2340" s="483" t="s">
        <v>1752</v>
      </c>
      <c r="D2340" s="483" t="s">
        <v>544</v>
      </c>
      <c r="E2340" s="483" t="s">
        <v>6176</v>
      </c>
      <c r="F2340" s="483" t="s">
        <v>5225</v>
      </c>
      <c r="G2340" s="483" t="s">
        <v>3376</v>
      </c>
      <c r="H2340" s="483" t="s">
        <v>122</v>
      </c>
      <c r="I2340" s="483" t="s">
        <v>122</v>
      </c>
      <c r="J2340" s="483" t="s">
        <v>6008</v>
      </c>
      <c r="K2340" s="483" t="s">
        <v>6010</v>
      </c>
    </row>
    <row r="2341" spans="1:11" ht="15" x14ac:dyDescent="0.25">
      <c r="A2341" s="482">
        <v>13988</v>
      </c>
      <c r="B2341" s="483" t="s">
        <v>6137</v>
      </c>
      <c r="C2341" s="483" t="s">
        <v>6138</v>
      </c>
      <c r="D2341" s="483" t="s">
        <v>1924</v>
      </c>
      <c r="E2341" s="483" t="s">
        <v>6175</v>
      </c>
      <c r="F2341" s="483" t="s">
        <v>5224</v>
      </c>
      <c r="G2341" s="483" t="s">
        <v>4759</v>
      </c>
      <c r="H2341" s="483" t="s">
        <v>4947</v>
      </c>
      <c r="I2341" s="483" t="s">
        <v>43</v>
      </c>
      <c r="J2341" s="483" t="s">
        <v>6014</v>
      </c>
      <c r="K2341" s="483" t="s">
        <v>6007</v>
      </c>
    </row>
    <row r="2342" spans="1:11" ht="15" x14ac:dyDescent="0.25">
      <c r="A2342" s="482">
        <v>13989</v>
      </c>
      <c r="B2342" s="483" t="s">
        <v>5981</v>
      </c>
      <c r="C2342" s="483" t="s">
        <v>5982</v>
      </c>
      <c r="D2342" s="483" t="s">
        <v>4871</v>
      </c>
      <c r="E2342" s="483" t="s">
        <v>6182</v>
      </c>
      <c r="F2342" s="483" t="s">
        <v>5231</v>
      </c>
      <c r="G2342" s="483" t="s">
        <v>4761</v>
      </c>
      <c r="H2342" s="483" t="s">
        <v>1689</v>
      </c>
      <c r="I2342" s="483" t="s">
        <v>5671</v>
      </c>
      <c r="J2342" s="483" t="s">
        <v>6016</v>
      </c>
      <c r="K2342" s="483" t="s">
        <v>6011</v>
      </c>
    </row>
    <row r="2343" spans="1:11" ht="15" x14ac:dyDescent="0.25">
      <c r="A2343" s="482">
        <v>13991</v>
      </c>
      <c r="B2343" s="483" t="s">
        <v>5983</v>
      </c>
      <c r="C2343" s="483" t="s">
        <v>3158</v>
      </c>
      <c r="D2343" s="483" t="s">
        <v>570</v>
      </c>
      <c r="E2343" s="483" t="s">
        <v>6177</v>
      </c>
      <c r="F2343" s="483" t="s">
        <v>5226</v>
      </c>
      <c r="G2343" s="483" t="s">
        <v>3376</v>
      </c>
      <c r="H2343" s="483" t="s">
        <v>4950</v>
      </c>
      <c r="I2343" s="483" t="s">
        <v>6256</v>
      </c>
      <c r="J2343" s="483" t="s">
        <v>6009</v>
      </c>
      <c r="K2343" s="483" t="s">
        <v>6010</v>
      </c>
    </row>
    <row r="2344" spans="1:11" ht="15" x14ac:dyDescent="0.25">
      <c r="A2344" s="482">
        <v>13993</v>
      </c>
      <c r="B2344" s="483" t="s">
        <v>6139</v>
      </c>
      <c r="C2344" s="483" t="s">
        <v>6140</v>
      </c>
      <c r="D2344" s="483" t="s">
        <v>1924</v>
      </c>
      <c r="E2344" s="483" t="s">
        <v>6175</v>
      </c>
      <c r="F2344" s="483" t="s">
        <v>5224</v>
      </c>
      <c r="G2344" s="483" t="s">
        <v>4759</v>
      </c>
      <c r="H2344" s="483" t="s">
        <v>4947</v>
      </c>
      <c r="I2344" s="483" t="s">
        <v>84</v>
      </c>
      <c r="J2344" s="483" t="s">
        <v>6014</v>
      </c>
      <c r="K2344" s="483" t="s">
        <v>6007</v>
      </c>
    </row>
    <row r="2345" spans="1:11" ht="15" x14ac:dyDescent="0.25">
      <c r="A2345" s="482">
        <v>13994</v>
      </c>
      <c r="B2345" s="483" t="s">
        <v>5984</v>
      </c>
      <c r="C2345" s="483" t="s">
        <v>5985</v>
      </c>
      <c r="D2345" s="483" t="s">
        <v>4850</v>
      </c>
      <c r="E2345" s="483" t="s">
        <v>6182</v>
      </c>
      <c r="F2345" s="483" t="s">
        <v>5231</v>
      </c>
      <c r="G2345" s="483" t="s">
        <v>4761</v>
      </c>
      <c r="H2345" s="483" t="s">
        <v>1689</v>
      </c>
      <c r="I2345" s="483" t="s">
        <v>4922</v>
      </c>
      <c r="J2345" s="483" t="s">
        <v>6016</v>
      </c>
      <c r="K2345" s="483" t="s">
        <v>6011</v>
      </c>
    </row>
    <row r="2346" spans="1:11" ht="15" x14ac:dyDescent="0.25">
      <c r="A2346" s="482">
        <v>13995</v>
      </c>
      <c r="B2346" s="483" t="s">
        <v>3681</v>
      </c>
      <c r="C2346" s="483" t="s">
        <v>571</v>
      </c>
      <c r="D2346" s="483" t="s">
        <v>1924</v>
      </c>
      <c r="E2346" s="483" t="s">
        <v>6175</v>
      </c>
      <c r="F2346" s="483" t="s">
        <v>5224</v>
      </c>
      <c r="G2346" s="483" t="s">
        <v>4759</v>
      </c>
      <c r="H2346" s="483" t="s">
        <v>4947</v>
      </c>
      <c r="I2346" s="483" t="s">
        <v>84</v>
      </c>
      <c r="J2346" s="483" t="s">
        <v>6014</v>
      </c>
      <c r="K2346" s="483" t="s">
        <v>6007</v>
      </c>
    </row>
    <row r="2347" spans="1:11" ht="15" x14ac:dyDescent="0.25">
      <c r="A2347" s="482">
        <v>13996</v>
      </c>
      <c r="B2347" s="483" t="s">
        <v>5986</v>
      </c>
      <c r="C2347" s="483" t="s">
        <v>5987</v>
      </c>
      <c r="D2347" s="483" t="s">
        <v>5591</v>
      </c>
      <c r="E2347" s="483" t="s">
        <v>6182</v>
      </c>
      <c r="F2347" s="483" t="s">
        <v>5231</v>
      </c>
      <c r="G2347" s="483" t="s">
        <v>4761</v>
      </c>
      <c r="H2347" s="483" t="s">
        <v>1689</v>
      </c>
      <c r="I2347" s="483" t="s">
        <v>4778</v>
      </c>
      <c r="J2347" s="483" t="s">
        <v>6016</v>
      </c>
      <c r="K2347" s="483" t="s">
        <v>6011</v>
      </c>
    </row>
    <row r="2348" spans="1:11" ht="15" x14ac:dyDescent="0.25">
      <c r="A2348" s="482">
        <v>13997</v>
      </c>
      <c r="B2348" s="483" t="s">
        <v>5988</v>
      </c>
      <c r="C2348" s="483" t="s">
        <v>5989</v>
      </c>
      <c r="D2348" s="483" t="s">
        <v>5591</v>
      </c>
      <c r="E2348" s="483" t="s">
        <v>6182</v>
      </c>
      <c r="F2348" s="483" t="s">
        <v>5231</v>
      </c>
      <c r="G2348" s="483" t="s">
        <v>4761</v>
      </c>
      <c r="H2348" s="483" t="s">
        <v>1689</v>
      </c>
      <c r="I2348" s="483" t="s">
        <v>5990</v>
      </c>
      <c r="J2348" s="483" t="s">
        <v>6016</v>
      </c>
      <c r="K2348" s="483" t="s">
        <v>6011</v>
      </c>
    </row>
    <row r="2349" spans="1:11" ht="15" x14ac:dyDescent="0.25">
      <c r="A2349" s="482">
        <v>14001</v>
      </c>
      <c r="B2349" s="483" t="s">
        <v>6020</v>
      </c>
      <c r="C2349" s="483" t="s">
        <v>1693</v>
      </c>
      <c r="D2349" s="483" t="s">
        <v>1074</v>
      </c>
      <c r="E2349" s="483" t="s">
        <v>6177</v>
      </c>
      <c r="F2349" s="483" t="s">
        <v>5226</v>
      </c>
      <c r="G2349" s="483" t="s">
        <v>2762</v>
      </c>
      <c r="H2349" s="483" t="s">
        <v>4951</v>
      </c>
      <c r="I2349" s="483" t="s">
        <v>1197</v>
      </c>
      <c r="J2349" s="483" t="s">
        <v>6009</v>
      </c>
      <c r="K2349" s="483" t="s">
        <v>6012</v>
      </c>
    </row>
    <row r="2350" spans="1:11" ht="15" x14ac:dyDescent="0.25">
      <c r="A2350" s="482">
        <v>14006</v>
      </c>
      <c r="B2350" s="483" t="s">
        <v>5991</v>
      </c>
      <c r="C2350" s="483" t="s">
        <v>5994</v>
      </c>
      <c r="D2350" s="483" t="s">
        <v>103</v>
      </c>
      <c r="E2350" s="483" t="s">
        <v>6175</v>
      </c>
      <c r="F2350" s="483" t="s">
        <v>5224</v>
      </c>
      <c r="G2350" s="483" t="s">
        <v>4759</v>
      </c>
      <c r="H2350" s="483" t="s">
        <v>4947</v>
      </c>
      <c r="I2350" s="483" t="s">
        <v>3403</v>
      </c>
      <c r="J2350" s="483" t="s">
        <v>6014</v>
      </c>
      <c r="K2350" s="483" t="s">
        <v>6007</v>
      </c>
    </row>
    <row r="2351" spans="1:11" ht="15" x14ac:dyDescent="0.25">
      <c r="A2351" s="482">
        <v>14007</v>
      </c>
      <c r="B2351" s="483" t="s">
        <v>1399</v>
      </c>
      <c r="C2351" s="483" t="s">
        <v>1146</v>
      </c>
      <c r="D2351" s="483" t="s">
        <v>4853</v>
      </c>
      <c r="E2351" s="483" t="s">
        <v>6178</v>
      </c>
      <c r="F2351" s="483" t="s">
        <v>5227</v>
      </c>
      <c r="G2351" s="483" t="s">
        <v>4761</v>
      </c>
      <c r="H2351" s="483" t="s">
        <v>4961</v>
      </c>
      <c r="I2351" s="483" t="s">
        <v>3402</v>
      </c>
      <c r="J2351" s="483" t="s">
        <v>6016</v>
      </c>
      <c r="K2351" s="483" t="s">
        <v>6011</v>
      </c>
    </row>
    <row r="2352" spans="1:11" ht="15" x14ac:dyDescent="0.25">
      <c r="A2352" s="482">
        <v>14008</v>
      </c>
      <c r="B2352" s="483" t="s">
        <v>6325</v>
      </c>
      <c r="C2352" s="483" t="s">
        <v>6326</v>
      </c>
      <c r="D2352" s="483" t="s">
        <v>103</v>
      </c>
      <c r="E2352" s="483" t="s">
        <v>6175</v>
      </c>
      <c r="F2352" s="483" t="s">
        <v>5224</v>
      </c>
      <c r="G2352" s="483" t="s">
        <v>4759</v>
      </c>
      <c r="H2352" s="483" t="s">
        <v>4947</v>
      </c>
      <c r="I2352" s="483" t="s">
        <v>3403</v>
      </c>
      <c r="J2352" s="483" t="s">
        <v>6014</v>
      </c>
      <c r="K2352" s="483" t="s">
        <v>6007</v>
      </c>
    </row>
    <row r="2353" spans="1:11" ht="15" x14ac:dyDescent="0.25">
      <c r="A2353" s="482">
        <v>14009</v>
      </c>
      <c r="B2353" s="483" t="s">
        <v>5995</v>
      </c>
      <c r="C2353" s="483" t="s">
        <v>5996</v>
      </c>
      <c r="D2353" s="483" t="s">
        <v>69</v>
      </c>
      <c r="E2353" s="483" t="s">
        <v>6176</v>
      </c>
      <c r="F2353" s="483" t="s">
        <v>5225</v>
      </c>
      <c r="G2353" s="483" t="s">
        <v>4759</v>
      </c>
      <c r="H2353" s="483" t="s">
        <v>4947</v>
      </c>
      <c r="I2353" s="483" t="s">
        <v>3373</v>
      </c>
      <c r="J2353" s="483" t="s">
        <v>6008</v>
      </c>
      <c r="K2353" s="483" t="s">
        <v>6007</v>
      </c>
    </row>
    <row r="2354" spans="1:11" ht="15" x14ac:dyDescent="0.25">
      <c r="A2354" s="482">
        <v>14011</v>
      </c>
      <c r="B2354" s="483" t="s">
        <v>5997</v>
      </c>
      <c r="C2354" s="483" t="s">
        <v>5998</v>
      </c>
      <c r="D2354" s="483" t="s">
        <v>103</v>
      </c>
      <c r="E2354" s="483" t="s">
        <v>6175</v>
      </c>
      <c r="F2354" s="483" t="s">
        <v>5224</v>
      </c>
      <c r="G2354" s="483" t="s">
        <v>4759</v>
      </c>
      <c r="H2354" s="483" t="s">
        <v>4947</v>
      </c>
      <c r="I2354" s="483" t="s">
        <v>3403</v>
      </c>
      <c r="J2354" s="483" t="s">
        <v>6014</v>
      </c>
      <c r="K2354" s="483" t="s">
        <v>6007</v>
      </c>
    </row>
    <row r="2355" spans="1:11" ht="15" x14ac:dyDescent="0.25">
      <c r="A2355" s="482">
        <v>14012</v>
      </c>
      <c r="B2355" s="483" t="s">
        <v>6037</v>
      </c>
      <c r="C2355" s="483" t="s">
        <v>6038</v>
      </c>
      <c r="D2355" s="483" t="s">
        <v>4786</v>
      </c>
      <c r="E2355" s="483" t="s">
        <v>6178</v>
      </c>
      <c r="F2355" s="483" t="s">
        <v>5227</v>
      </c>
      <c r="G2355" s="483" t="s">
        <v>4761</v>
      </c>
      <c r="H2355" s="483" t="s">
        <v>4961</v>
      </c>
      <c r="I2355" s="483" t="s">
        <v>3434</v>
      </c>
      <c r="J2355" s="483" t="s">
        <v>6016</v>
      </c>
      <c r="K2355" s="483" t="s">
        <v>6011</v>
      </c>
    </row>
    <row r="2356" spans="1:11" ht="15" x14ac:dyDescent="0.25">
      <c r="A2356" s="482">
        <v>14013</v>
      </c>
      <c r="B2356" s="483" t="s">
        <v>6024</v>
      </c>
      <c r="C2356" s="483" t="s">
        <v>599</v>
      </c>
      <c r="D2356" s="483" t="s">
        <v>1821</v>
      </c>
      <c r="E2356" s="483" t="s">
        <v>6177</v>
      </c>
      <c r="F2356" s="483" t="s">
        <v>5226</v>
      </c>
      <c r="G2356" s="483" t="s">
        <v>4765</v>
      </c>
      <c r="H2356" s="483" t="s">
        <v>913</v>
      </c>
      <c r="I2356" s="483" t="s">
        <v>553</v>
      </c>
      <c r="J2356" s="483" t="s">
        <v>6009</v>
      </c>
      <c r="K2356" s="483" t="s">
        <v>706</v>
      </c>
    </row>
    <row r="2357" spans="1:11" ht="15" x14ac:dyDescent="0.25">
      <c r="A2357" s="482">
        <v>14015</v>
      </c>
      <c r="B2357" s="483" t="s">
        <v>6436</v>
      </c>
      <c r="C2357" s="483" t="s">
        <v>277</v>
      </c>
      <c r="D2357" s="483" t="s">
        <v>103</v>
      </c>
      <c r="E2357" s="483" t="s">
        <v>6175</v>
      </c>
      <c r="F2357" s="483" t="s">
        <v>5224</v>
      </c>
      <c r="G2357" s="483" t="s">
        <v>4759</v>
      </c>
      <c r="H2357" s="483" t="s">
        <v>4947</v>
      </c>
      <c r="I2357" s="483" t="s">
        <v>836</v>
      </c>
      <c r="J2357" s="483" t="s">
        <v>6014</v>
      </c>
      <c r="K2357" s="483" t="s">
        <v>6007</v>
      </c>
    </row>
    <row r="2358" spans="1:11" ht="15" x14ac:dyDescent="0.25">
      <c r="A2358" s="482">
        <v>14016</v>
      </c>
      <c r="B2358" s="483" t="s">
        <v>6027</v>
      </c>
      <c r="C2358" s="483" t="s">
        <v>423</v>
      </c>
      <c r="D2358" s="483" t="s">
        <v>1410</v>
      </c>
      <c r="E2358" s="483" t="s">
        <v>6182</v>
      </c>
      <c r="F2358" s="483" t="s">
        <v>5231</v>
      </c>
      <c r="G2358" s="483" t="s">
        <v>4763</v>
      </c>
      <c r="H2358" s="483" t="s">
        <v>1689</v>
      </c>
      <c r="I2358" s="483" t="s">
        <v>4868</v>
      </c>
      <c r="J2358" s="483" t="s">
        <v>6016</v>
      </c>
      <c r="K2358" s="483" t="s">
        <v>6013</v>
      </c>
    </row>
    <row r="2359" spans="1:11" ht="15" x14ac:dyDescent="0.25">
      <c r="A2359" s="482">
        <v>14017</v>
      </c>
      <c r="B2359" s="483" t="s">
        <v>6028</v>
      </c>
      <c r="C2359" s="483" t="s">
        <v>808</v>
      </c>
      <c r="D2359" s="483" t="s">
        <v>1410</v>
      </c>
      <c r="E2359" s="483" t="s">
        <v>6182</v>
      </c>
      <c r="F2359" s="483" t="s">
        <v>5231</v>
      </c>
      <c r="G2359" s="483" t="s">
        <v>4763</v>
      </c>
      <c r="H2359" s="483" t="s">
        <v>1689</v>
      </c>
      <c r="I2359" s="483" t="s">
        <v>5164</v>
      </c>
      <c r="J2359" s="483" t="s">
        <v>6016</v>
      </c>
      <c r="K2359" s="483" t="s">
        <v>6013</v>
      </c>
    </row>
    <row r="2360" spans="1:11" ht="15" x14ac:dyDescent="0.25">
      <c r="A2360" s="482">
        <v>14018</v>
      </c>
      <c r="B2360" s="483" t="s">
        <v>6141</v>
      </c>
      <c r="C2360" s="483" t="s">
        <v>6142</v>
      </c>
      <c r="D2360" s="483" t="s">
        <v>69</v>
      </c>
      <c r="E2360" s="483" t="s">
        <v>6176</v>
      </c>
      <c r="F2360" s="483" t="s">
        <v>5225</v>
      </c>
      <c r="G2360" s="483" t="s">
        <v>4759</v>
      </c>
      <c r="H2360" s="483" t="s">
        <v>4947</v>
      </c>
      <c r="I2360" s="483" t="s">
        <v>3373</v>
      </c>
      <c r="J2360" s="483" t="s">
        <v>6008</v>
      </c>
      <c r="K2360" s="483" t="s">
        <v>6007</v>
      </c>
    </row>
    <row r="2361" spans="1:11" ht="15" x14ac:dyDescent="0.25">
      <c r="A2361" s="482">
        <v>14019</v>
      </c>
      <c r="B2361" s="483" t="s">
        <v>6309</v>
      </c>
      <c r="C2361" s="483" t="s">
        <v>4650</v>
      </c>
      <c r="D2361" s="483" t="s">
        <v>4850</v>
      </c>
      <c r="E2361" s="483" t="s">
        <v>6182</v>
      </c>
      <c r="F2361" s="483" t="s">
        <v>5231</v>
      </c>
      <c r="G2361" s="483" t="s">
        <v>4761</v>
      </c>
      <c r="H2361" s="483" t="s">
        <v>1689</v>
      </c>
      <c r="I2361" s="483" t="s">
        <v>5376</v>
      </c>
      <c r="J2361" s="483" t="s">
        <v>6016</v>
      </c>
      <c r="K2361" s="483" t="s">
        <v>6011</v>
      </c>
    </row>
    <row r="2362" spans="1:11" ht="15" x14ac:dyDescent="0.25">
      <c r="A2362" s="482">
        <v>14021</v>
      </c>
      <c r="B2362" s="483" t="s">
        <v>6106</v>
      </c>
      <c r="C2362" s="483" t="s">
        <v>599</v>
      </c>
      <c r="D2362" s="483" t="s">
        <v>4850</v>
      </c>
      <c r="E2362" s="483" t="s">
        <v>6182</v>
      </c>
      <c r="F2362" s="483" t="s">
        <v>5231</v>
      </c>
      <c r="G2362" s="483" t="s">
        <v>4761</v>
      </c>
      <c r="H2362" s="483" t="s">
        <v>4961</v>
      </c>
      <c r="I2362" s="483" t="s">
        <v>6057</v>
      </c>
      <c r="J2362" s="483" t="s">
        <v>6016</v>
      </c>
      <c r="K2362" s="483" t="s">
        <v>6011</v>
      </c>
    </row>
    <row r="2363" spans="1:11" ht="15" x14ac:dyDescent="0.25">
      <c r="A2363" s="482">
        <v>14022</v>
      </c>
      <c r="B2363" s="483" t="s">
        <v>2392</v>
      </c>
      <c r="C2363" s="483" t="s">
        <v>1496</v>
      </c>
      <c r="D2363" s="483" t="s">
        <v>4850</v>
      </c>
      <c r="E2363" s="483" t="s">
        <v>6182</v>
      </c>
      <c r="F2363" s="483" t="s">
        <v>5231</v>
      </c>
      <c r="G2363" s="483" t="s">
        <v>4761</v>
      </c>
      <c r="H2363" s="483" t="s">
        <v>4961</v>
      </c>
      <c r="I2363" s="483" t="s">
        <v>6057</v>
      </c>
      <c r="J2363" s="483" t="s">
        <v>6016</v>
      </c>
      <c r="K2363" s="483" t="s">
        <v>6011</v>
      </c>
    </row>
    <row r="2364" spans="1:11" ht="15" x14ac:dyDescent="0.25">
      <c r="A2364" s="482">
        <v>14023</v>
      </c>
      <c r="B2364" s="483" t="s">
        <v>6327</v>
      </c>
      <c r="C2364" s="483" t="s">
        <v>534</v>
      </c>
      <c r="D2364" s="483" t="s">
        <v>103</v>
      </c>
      <c r="E2364" s="483" t="s">
        <v>6175</v>
      </c>
      <c r="F2364" s="483" t="s">
        <v>5224</v>
      </c>
      <c r="G2364" s="483" t="s">
        <v>4759</v>
      </c>
      <c r="H2364" s="483" t="s">
        <v>4947</v>
      </c>
      <c r="I2364" s="483" t="s">
        <v>61</v>
      </c>
      <c r="J2364" s="483" t="s">
        <v>6014</v>
      </c>
      <c r="K2364" s="483" t="s">
        <v>6007</v>
      </c>
    </row>
    <row r="2365" spans="1:11" ht="15" x14ac:dyDescent="0.25">
      <c r="A2365" s="482">
        <v>14026</v>
      </c>
      <c r="B2365" s="483" t="s">
        <v>1374</v>
      </c>
      <c r="C2365" s="483" t="s">
        <v>6107</v>
      </c>
      <c r="D2365" s="483" t="s">
        <v>3698</v>
      </c>
      <c r="E2365" s="483" t="s">
        <v>6177</v>
      </c>
      <c r="F2365" s="483" t="s">
        <v>5226</v>
      </c>
      <c r="G2365" s="483" t="s">
        <v>5264</v>
      </c>
      <c r="H2365" s="483" t="s">
        <v>4958</v>
      </c>
      <c r="I2365" s="483" t="s">
        <v>1682</v>
      </c>
      <c r="J2365" s="483" t="s">
        <v>6009</v>
      </c>
      <c r="K2365" s="483" t="s">
        <v>6018</v>
      </c>
    </row>
    <row r="2366" spans="1:11" ht="15" x14ac:dyDescent="0.25">
      <c r="A2366" s="482">
        <v>14028</v>
      </c>
      <c r="B2366" s="483" t="s">
        <v>6193</v>
      </c>
      <c r="C2366" s="483" t="s">
        <v>618</v>
      </c>
      <c r="D2366" s="483" t="s">
        <v>570</v>
      </c>
      <c r="E2366" s="483" t="s">
        <v>6177</v>
      </c>
      <c r="F2366" s="483" t="s">
        <v>5226</v>
      </c>
      <c r="G2366" s="483" t="s">
        <v>3376</v>
      </c>
      <c r="H2366" s="483" t="s">
        <v>4950</v>
      </c>
      <c r="I2366" s="483" t="s">
        <v>6256</v>
      </c>
      <c r="J2366" s="483" t="s">
        <v>6009</v>
      </c>
      <c r="K2366" s="483" t="s">
        <v>6010</v>
      </c>
    </row>
    <row r="2367" spans="1:11" ht="15" x14ac:dyDescent="0.25">
      <c r="A2367" s="482">
        <v>14029</v>
      </c>
      <c r="B2367" s="483" t="s">
        <v>6058</v>
      </c>
      <c r="C2367" s="483" t="s">
        <v>6059</v>
      </c>
      <c r="D2367" s="483" t="s">
        <v>4850</v>
      </c>
      <c r="E2367" s="483" t="s">
        <v>6182</v>
      </c>
      <c r="F2367" s="483" t="s">
        <v>5231</v>
      </c>
      <c r="G2367" s="483" t="s">
        <v>4761</v>
      </c>
      <c r="H2367" s="483" t="s">
        <v>1689</v>
      </c>
      <c r="I2367" s="483" t="s">
        <v>6238</v>
      </c>
      <c r="J2367" s="483" t="s">
        <v>6016</v>
      </c>
      <c r="K2367" s="483" t="s">
        <v>6011</v>
      </c>
    </row>
    <row r="2368" spans="1:11" ht="15" x14ac:dyDescent="0.25">
      <c r="A2368" s="482">
        <v>14031</v>
      </c>
      <c r="B2368" s="483" t="s">
        <v>2645</v>
      </c>
      <c r="C2368" s="483" t="s">
        <v>486</v>
      </c>
      <c r="D2368" s="483" t="s">
        <v>6073</v>
      </c>
      <c r="E2368" s="483" t="s">
        <v>6176</v>
      </c>
      <c r="F2368" s="483" t="s">
        <v>5225</v>
      </c>
      <c r="G2368" s="483" t="s">
        <v>5265</v>
      </c>
      <c r="H2368" s="483" t="s">
        <v>4965</v>
      </c>
      <c r="I2368" s="483" t="s">
        <v>1395</v>
      </c>
      <c r="J2368" s="483" t="s">
        <v>6008</v>
      </c>
      <c r="K2368" s="483" t="s">
        <v>6017</v>
      </c>
    </row>
    <row r="2369" spans="1:11" ht="15" x14ac:dyDescent="0.25">
      <c r="A2369" s="482">
        <v>14032</v>
      </c>
      <c r="B2369" s="483" t="s">
        <v>1150</v>
      </c>
      <c r="C2369" s="483" t="s">
        <v>1248</v>
      </c>
      <c r="D2369" s="483" t="s">
        <v>5530</v>
      </c>
      <c r="E2369" s="483" t="s">
        <v>6182</v>
      </c>
      <c r="F2369" s="483" t="s">
        <v>5231</v>
      </c>
      <c r="G2369" s="483" t="s">
        <v>4761</v>
      </c>
      <c r="H2369" s="483" t="s">
        <v>1689</v>
      </c>
      <c r="I2369" s="483" t="s">
        <v>6108</v>
      </c>
      <c r="J2369" s="483" t="s">
        <v>6016</v>
      </c>
      <c r="K2369" s="483" t="s">
        <v>6011</v>
      </c>
    </row>
    <row r="2370" spans="1:11" ht="15" x14ac:dyDescent="0.25">
      <c r="A2370" s="482">
        <v>14033</v>
      </c>
      <c r="B2370" s="483" t="s">
        <v>6060</v>
      </c>
      <c r="C2370" s="483" t="s">
        <v>6061</v>
      </c>
      <c r="D2370" s="483" t="s">
        <v>3712</v>
      </c>
      <c r="E2370" s="483" t="s">
        <v>6176</v>
      </c>
      <c r="F2370" s="483" t="s">
        <v>5225</v>
      </c>
      <c r="G2370" s="483" t="s">
        <v>5265</v>
      </c>
      <c r="H2370" s="483" t="s">
        <v>4979</v>
      </c>
      <c r="I2370" s="483" t="s">
        <v>3625</v>
      </c>
      <c r="J2370" s="483" t="s">
        <v>6008</v>
      </c>
      <c r="K2370" s="483" t="s">
        <v>6017</v>
      </c>
    </row>
    <row r="2371" spans="1:11" ht="15" x14ac:dyDescent="0.25">
      <c r="A2371" s="482">
        <v>14035</v>
      </c>
      <c r="B2371" s="483" t="s">
        <v>6356</v>
      </c>
      <c r="C2371" s="483" t="s">
        <v>1377</v>
      </c>
      <c r="D2371" s="483" t="s">
        <v>3907</v>
      </c>
      <c r="E2371" s="483" t="s">
        <v>6182</v>
      </c>
      <c r="F2371" s="483" t="s">
        <v>5231</v>
      </c>
      <c r="G2371" s="483" t="s">
        <v>4761</v>
      </c>
      <c r="H2371" s="483" t="s">
        <v>1689</v>
      </c>
      <c r="I2371" s="483" t="s">
        <v>6136</v>
      </c>
      <c r="J2371" s="483" t="s">
        <v>6016</v>
      </c>
      <c r="K2371" s="483" t="s">
        <v>6011</v>
      </c>
    </row>
    <row r="2372" spans="1:11" ht="15" x14ac:dyDescent="0.25">
      <c r="A2372" s="482">
        <v>14036</v>
      </c>
      <c r="B2372" s="483" t="s">
        <v>6223</v>
      </c>
      <c r="C2372" s="483" t="s">
        <v>4488</v>
      </c>
      <c r="D2372" s="483" t="s">
        <v>570</v>
      </c>
      <c r="E2372" s="483" t="s">
        <v>6177</v>
      </c>
      <c r="F2372" s="483" t="s">
        <v>5226</v>
      </c>
      <c r="G2372" s="483" t="s">
        <v>3376</v>
      </c>
      <c r="H2372" s="483" t="s">
        <v>4950</v>
      </c>
      <c r="I2372" s="483" t="s">
        <v>6256</v>
      </c>
      <c r="J2372" s="483" t="s">
        <v>6009</v>
      </c>
      <c r="K2372" s="483" t="s">
        <v>6010</v>
      </c>
    </row>
    <row r="2373" spans="1:11" ht="15" x14ac:dyDescent="0.25">
      <c r="A2373" s="482">
        <v>14039</v>
      </c>
      <c r="B2373" s="483" t="s">
        <v>6109</v>
      </c>
      <c r="C2373" s="483" t="s">
        <v>1445</v>
      </c>
      <c r="D2373" s="483" t="s">
        <v>5591</v>
      </c>
      <c r="E2373" s="483" t="s">
        <v>6182</v>
      </c>
      <c r="F2373" s="483" t="s">
        <v>5231</v>
      </c>
      <c r="G2373" s="483" t="s">
        <v>4761</v>
      </c>
      <c r="H2373" s="483" t="s">
        <v>4961</v>
      </c>
      <c r="I2373" s="483" t="s">
        <v>6110</v>
      </c>
      <c r="J2373" s="483" t="s">
        <v>6016</v>
      </c>
      <c r="K2373" s="483" t="s">
        <v>6011</v>
      </c>
    </row>
    <row r="2374" spans="1:11" ht="15" x14ac:dyDescent="0.25">
      <c r="A2374" s="482">
        <v>14045</v>
      </c>
      <c r="B2374" s="483" t="s">
        <v>1858</v>
      </c>
      <c r="C2374" s="483" t="s">
        <v>6074</v>
      </c>
      <c r="D2374" s="483" t="s">
        <v>4910</v>
      </c>
      <c r="E2374" s="483" t="s">
        <v>6178</v>
      </c>
      <c r="F2374" s="483" t="s">
        <v>5227</v>
      </c>
      <c r="G2374" s="483" t="s">
        <v>3376</v>
      </c>
      <c r="H2374" s="483" t="s">
        <v>209</v>
      </c>
      <c r="I2374" s="483" t="s">
        <v>209</v>
      </c>
      <c r="J2374" s="483" t="s">
        <v>6016</v>
      </c>
      <c r="K2374" s="483" t="s">
        <v>6010</v>
      </c>
    </row>
    <row r="2375" spans="1:11" ht="15" x14ac:dyDescent="0.25">
      <c r="A2375" s="482">
        <v>14046</v>
      </c>
      <c r="B2375" s="483" t="s">
        <v>2709</v>
      </c>
      <c r="C2375" s="483" t="s">
        <v>5199</v>
      </c>
      <c r="D2375" s="483" t="s">
        <v>4910</v>
      </c>
      <c r="E2375" s="483" t="s">
        <v>6178</v>
      </c>
      <c r="F2375" s="483" t="s">
        <v>5227</v>
      </c>
      <c r="G2375" s="483" t="s">
        <v>3376</v>
      </c>
      <c r="H2375" s="483" t="s">
        <v>209</v>
      </c>
      <c r="I2375" s="483" t="s">
        <v>209</v>
      </c>
      <c r="J2375" s="483" t="s">
        <v>6016</v>
      </c>
      <c r="K2375" s="483" t="s">
        <v>6010</v>
      </c>
    </row>
    <row r="2376" spans="1:11" ht="15" x14ac:dyDescent="0.25">
      <c r="A2376" s="482">
        <v>14047</v>
      </c>
      <c r="B2376" s="483" t="s">
        <v>5603</v>
      </c>
      <c r="C2376" s="483" t="s">
        <v>485</v>
      </c>
      <c r="D2376" s="483" t="s">
        <v>544</v>
      </c>
      <c r="E2376" s="483" t="s">
        <v>6176</v>
      </c>
      <c r="F2376" s="483" t="s">
        <v>5225</v>
      </c>
      <c r="G2376" s="483" t="s">
        <v>3376</v>
      </c>
      <c r="H2376" s="483" t="s">
        <v>122</v>
      </c>
      <c r="I2376" s="483" t="s">
        <v>122</v>
      </c>
      <c r="J2376" s="483" t="s">
        <v>6008</v>
      </c>
      <c r="K2376" s="483" t="s">
        <v>6010</v>
      </c>
    </row>
    <row r="2377" spans="1:11" ht="15" x14ac:dyDescent="0.25">
      <c r="A2377" s="482">
        <v>14048</v>
      </c>
      <c r="B2377" s="483" t="s">
        <v>746</v>
      </c>
      <c r="C2377" s="483" t="s">
        <v>6062</v>
      </c>
      <c r="D2377" s="483" t="s">
        <v>544</v>
      </c>
      <c r="E2377" s="483" t="s">
        <v>6176</v>
      </c>
      <c r="F2377" s="483" t="s">
        <v>5225</v>
      </c>
      <c r="G2377" s="483" t="s">
        <v>3376</v>
      </c>
      <c r="H2377" s="483" t="s">
        <v>122</v>
      </c>
      <c r="I2377" s="483" t="s">
        <v>122</v>
      </c>
      <c r="J2377" s="483" t="s">
        <v>6008</v>
      </c>
      <c r="K2377" s="483" t="s">
        <v>6010</v>
      </c>
    </row>
    <row r="2378" spans="1:11" ht="15" x14ac:dyDescent="0.25">
      <c r="A2378" s="482">
        <v>14051</v>
      </c>
      <c r="B2378" s="483" t="s">
        <v>6111</v>
      </c>
      <c r="C2378" s="483" t="s">
        <v>1960</v>
      </c>
      <c r="D2378" s="483" t="s">
        <v>6112</v>
      </c>
      <c r="E2378" s="483" t="s">
        <v>6178</v>
      </c>
      <c r="F2378" s="483" t="s">
        <v>5227</v>
      </c>
      <c r="G2378" s="483" t="s">
        <v>4761</v>
      </c>
      <c r="H2378" s="483" t="s">
        <v>1689</v>
      </c>
      <c r="I2378" s="483" t="s">
        <v>4886</v>
      </c>
      <c r="J2378" s="483" t="s">
        <v>6016</v>
      </c>
      <c r="K2378" s="483" t="s">
        <v>6011</v>
      </c>
    </row>
    <row r="2379" spans="1:11" ht="15" x14ac:dyDescent="0.25">
      <c r="A2379" s="482">
        <v>14055</v>
      </c>
      <c r="B2379" s="483" t="s">
        <v>6113</v>
      </c>
      <c r="C2379" s="483" t="s">
        <v>6114</v>
      </c>
      <c r="D2379" s="483" t="s">
        <v>4850</v>
      </c>
      <c r="E2379" s="483" t="s">
        <v>6182</v>
      </c>
      <c r="F2379" s="483" t="s">
        <v>5231</v>
      </c>
      <c r="G2379" s="483" t="s">
        <v>4761</v>
      </c>
      <c r="H2379" s="483" t="s">
        <v>1689</v>
      </c>
      <c r="I2379" s="483" t="s">
        <v>6151</v>
      </c>
      <c r="J2379" s="483" t="s">
        <v>6016</v>
      </c>
      <c r="K2379" s="483" t="s">
        <v>6011</v>
      </c>
    </row>
    <row r="2380" spans="1:11" ht="15" x14ac:dyDescent="0.25">
      <c r="A2380" s="482">
        <v>14056</v>
      </c>
      <c r="B2380" s="483" t="s">
        <v>6115</v>
      </c>
      <c r="C2380" s="483" t="s">
        <v>6116</v>
      </c>
      <c r="D2380" s="483" t="s">
        <v>4850</v>
      </c>
      <c r="E2380" s="483" t="s">
        <v>6182</v>
      </c>
      <c r="F2380" s="483" t="s">
        <v>5231</v>
      </c>
      <c r="G2380" s="483" t="s">
        <v>4761</v>
      </c>
      <c r="H2380" s="483" t="s">
        <v>4961</v>
      </c>
      <c r="I2380" s="483" t="s">
        <v>6117</v>
      </c>
      <c r="J2380" s="483" t="s">
        <v>6016</v>
      </c>
      <c r="K2380" s="483" t="s">
        <v>6011</v>
      </c>
    </row>
    <row r="2381" spans="1:11" ht="15" x14ac:dyDescent="0.25">
      <c r="A2381" s="482">
        <v>14057</v>
      </c>
      <c r="B2381" s="483" t="s">
        <v>6118</v>
      </c>
      <c r="C2381" s="483" t="s">
        <v>1515</v>
      </c>
      <c r="D2381" s="483" t="s">
        <v>69</v>
      </c>
      <c r="E2381" s="483" t="s">
        <v>6176</v>
      </c>
      <c r="F2381" s="483" t="s">
        <v>5225</v>
      </c>
      <c r="G2381" s="483" t="s">
        <v>4759</v>
      </c>
      <c r="H2381" s="483" t="s">
        <v>4947</v>
      </c>
      <c r="I2381" s="483" t="s">
        <v>3373</v>
      </c>
      <c r="J2381" s="483" t="s">
        <v>6008</v>
      </c>
      <c r="K2381" s="483" t="s">
        <v>6007</v>
      </c>
    </row>
    <row r="2382" spans="1:11" ht="15" x14ac:dyDescent="0.25">
      <c r="A2382" s="482">
        <v>14058</v>
      </c>
      <c r="B2382" s="483" t="s">
        <v>6119</v>
      </c>
      <c r="C2382" s="483" t="s">
        <v>6120</v>
      </c>
      <c r="D2382" s="483" t="s">
        <v>1074</v>
      </c>
      <c r="E2382" s="483" t="s">
        <v>6178</v>
      </c>
      <c r="F2382" s="483" t="s">
        <v>5227</v>
      </c>
      <c r="G2382" s="483" t="s">
        <v>2762</v>
      </c>
      <c r="H2382" s="483" t="s">
        <v>4951</v>
      </c>
      <c r="I2382" s="483" t="s">
        <v>1197</v>
      </c>
      <c r="J2382" s="483" t="s">
        <v>6009</v>
      </c>
      <c r="K2382" s="483" t="s">
        <v>6012</v>
      </c>
    </row>
    <row r="2383" spans="1:11" ht="15" x14ac:dyDescent="0.25">
      <c r="A2383" s="482">
        <v>14059</v>
      </c>
      <c r="B2383" s="483" t="s">
        <v>6121</v>
      </c>
      <c r="C2383" s="483" t="s">
        <v>6122</v>
      </c>
      <c r="D2383" s="483" t="s">
        <v>69</v>
      </c>
      <c r="E2383" s="483" t="s">
        <v>6176</v>
      </c>
      <c r="F2383" s="483" t="s">
        <v>5225</v>
      </c>
      <c r="G2383" s="483" t="s">
        <v>4759</v>
      </c>
      <c r="H2383" s="483" t="s">
        <v>4947</v>
      </c>
      <c r="I2383" s="483" t="s">
        <v>3373</v>
      </c>
      <c r="J2383" s="483" t="s">
        <v>6008</v>
      </c>
      <c r="K2383" s="483" t="s">
        <v>6007</v>
      </c>
    </row>
    <row r="2384" spans="1:11" ht="15" x14ac:dyDescent="0.25">
      <c r="A2384" s="482">
        <v>14060</v>
      </c>
      <c r="B2384" s="483" t="s">
        <v>2145</v>
      </c>
      <c r="C2384" s="483" t="s">
        <v>1818</v>
      </c>
      <c r="D2384" s="483" t="s">
        <v>69</v>
      </c>
      <c r="E2384" s="483" t="s">
        <v>6176</v>
      </c>
      <c r="F2384" s="483" t="s">
        <v>5225</v>
      </c>
      <c r="G2384" s="483" t="s">
        <v>4759</v>
      </c>
      <c r="H2384" s="483" t="s">
        <v>4947</v>
      </c>
      <c r="I2384" s="483" t="s">
        <v>3373</v>
      </c>
      <c r="J2384" s="483" t="s">
        <v>6008</v>
      </c>
      <c r="K2384" s="483" t="s">
        <v>6007</v>
      </c>
    </row>
    <row r="2385" spans="1:11" ht="15" x14ac:dyDescent="0.25">
      <c r="A2385" s="482">
        <v>14062</v>
      </c>
      <c r="B2385" s="483" t="s">
        <v>3313</v>
      </c>
      <c r="C2385" s="483" t="s">
        <v>3875</v>
      </c>
      <c r="D2385" s="483" t="s">
        <v>69</v>
      </c>
      <c r="E2385" s="483" t="s">
        <v>6176</v>
      </c>
      <c r="F2385" s="483" t="s">
        <v>5225</v>
      </c>
      <c r="G2385" s="483" t="s">
        <v>4759</v>
      </c>
      <c r="H2385" s="483" t="s">
        <v>4947</v>
      </c>
      <c r="I2385" s="483" t="s">
        <v>3373</v>
      </c>
      <c r="J2385" s="483" t="s">
        <v>6008</v>
      </c>
      <c r="K2385" s="483" t="s">
        <v>6007</v>
      </c>
    </row>
    <row r="2386" spans="1:11" ht="15" x14ac:dyDescent="0.25">
      <c r="A2386" s="482">
        <v>14063</v>
      </c>
      <c r="B2386" s="483" t="s">
        <v>6123</v>
      </c>
      <c r="C2386" s="483" t="s">
        <v>6124</v>
      </c>
      <c r="D2386" s="483" t="s">
        <v>1410</v>
      </c>
      <c r="E2386" s="483" t="s">
        <v>6182</v>
      </c>
      <c r="F2386" s="483" t="s">
        <v>5231</v>
      </c>
      <c r="G2386" s="483" t="s">
        <v>4763</v>
      </c>
      <c r="H2386" s="483" t="s">
        <v>1689</v>
      </c>
      <c r="I2386" s="483" t="s">
        <v>4868</v>
      </c>
      <c r="J2386" s="483" t="s">
        <v>6016</v>
      </c>
      <c r="K2386" s="483" t="s">
        <v>6013</v>
      </c>
    </row>
    <row r="2387" spans="1:11" ht="15" x14ac:dyDescent="0.25">
      <c r="A2387" s="482">
        <v>14066</v>
      </c>
      <c r="B2387" s="483" t="s">
        <v>6194</v>
      </c>
      <c r="C2387" s="483" t="s">
        <v>6195</v>
      </c>
      <c r="D2387" s="483" t="s">
        <v>3907</v>
      </c>
      <c r="E2387" s="483" t="s">
        <v>6182</v>
      </c>
      <c r="F2387" s="483" t="s">
        <v>5231</v>
      </c>
      <c r="G2387" s="483" t="s">
        <v>4761</v>
      </c>
      <c r="H2387" s="483" t="s">
        <v>1689</v>
      </c>
      <c r="I2387" s="483" t="s">
        <v>4892</v>
      </c>
      <c r="J2387" s="483" t="s">
        <v>6016</v>
      </c>
      <c r="K2387" s="483" t="s">
        <v>6011</v>
      </c>
    </row>
    <row r="2388" spans="1:11" ht="15" x14ac:dyDescent="0.25">
      <c r="A2388" s="482">
        <v>14067</v>
      </c>
      <c r="B2388" s="483" t="s">
        <v>685</v>
      </c>
      <c r="C2388" s="483" t="s">
        <v>1136</v>
      </c>
      <c r="D2388" s="483" t="s">
        <v>6097</v>
      </c>
      <c r="E2388" s="483" t="s">
        <v>6182</v>
      </c>
      <c r="F2388" s="483" t="s">
        <v>5231</v>
      </c>
      <c r="G2388" s="483" t="s">
        <v>4761</v>
      </c>
      <c r="H2388" s="483" t="s">
        <v>1689</v>
      </c>
      <c r="I2388" s="483" t="s">
        <v>6125</v>
      </c>
      <c r="J2388" s="483" t="s">
        <v>6016</v>
      </c>
      <c r="K2388" s="483" t="s">
        <v>6011</v>
      </c>
    </row>
    <row r="2389" spans="1:11" ht="15" x14ac:dyDescent="0.25">
      <c r="A2389" s="482">
        <v>14068</v>
      </c>
      <c r="B2389" s="483" t="s">
        <v>1242</v>
      </c>
      <c r="C2389" s="483" t="s">
        <v>1073</v>
      </c>
      <c r="D2389" s="483" t="s">
        <v>4871</v>
      </c>
      <c r="E2389" s="483" t="s">
        <v>6182</v>
      </c>
      <c r="F2389" s="483" t="s">
        <v>5231</v>
      </c>
      <c r="G2389" s="483" t="s">
        <v>4761</v>
      </c>
      <c r="H2389" s="483" t="s">
        <v>4961</v>
      </c>
      <c r="I2389" s="483" t="s">
        <v>1471</v>
      </c>
      <c r="J2389" s="483" t="s">
        <v>6016</v>
      </c>
      <c r="K2389" s="483" t="s">
        <v>6011</v>
      </c>
    </row>
    <row r="2390" spans="1:11" ht="15" x14ac:dyDescent="0.25">
      <c r="A2390" s="482">
        <v>14070</v>
      </c>
      <c r="B2390" s="483" t="s">
        <v>6143</v>
      </c>
      <c r="C2390" s="483" t="s">
        <v>2573</v>
      </c>
      <c r="D2390" s="483" t="s">
        <v>4871</v>
      </c>
      <c r="E2390" s="483" t="s">
        <v>6182</v>
      </c>
      <c r="F2390" s="483" t="s">
        <v>5231</v>
      </c>
      <c r="G2390" s="483" t="s">
        <v>4761</v>
      </c>
      <c r="H2390" s="483" t="s">
        <v>4961</v>
      </c>
      <c r="I2390" s="483" t="s">
        <v>1471</v>
      </c>
      <c r="J2390" s="483" t="s">
        <v>6016</v>
      </c>
      <c r="K2390" s="483" t="s">
        <v>6011</v>
      </c>
    </row>
    <row r="2391" spans="1:11" ht="15" x14ac:dyDescent="0.25">
      <c r="A2391" s="482">
        <v>14075</v>
      </c>
      <c r="B2391" s="483" t="s">
        <v>5181</v>
      </c>
      <c r="C2391" s="483" t="s">
        <v>710</v>
      </c>
      <c r="D2391" s="483" t="s">
        <v>4850</v>
      </c>
      <c r="E2391" s="483" t="s">
        <v>6182</v>
      </c>
      <c r="F2391" s="483" t="s">
        <v>5231</v>
      </c>
      <c r="G2391" s="483" t="s">
        <v>4761</v>
      </c>
      <c r="H2391" s="483" t="s">
        <v>1689</v>
      </c>
      <c r="I2391" s="483" t="s">
        <v>5367</v>
      </c>
      <c r="J2391" s="483" t="s">
        <v>6016</v>
      </c>
      <c r="K2391" s="483" t="s">
        <v>6011</v>
      </c>
    </row>
    <row r="2392" spans="1:11" ht="15" x14ac:dyDescent="0.25">
      <c r="A2392" s="482">
        <v>14076</v>
      </c>
      <c r="B2392" s="483" t="s">
        <v>2646</v>
      </c>
      <c r="C2392" s="483" t="s">
        <v>2413</v>
      </c>
      <c r="D2392" s="483" t="s">
        <v>3735</v>
      </c>
      <c r="E2392" s="483" t="s">
        <v>6177</v>
      </c>
      <c r="F2392" s="483" t="s">
        <v>5226</v>
      </c>
      <c r="G2392" s="483" t="s">
        <v>3376</v>
      </c>
      <c r="H2392" s="483" t="s">
        <v>122</v>
      </c>
      <c r="I2392" s="483" t="s">
        <v>122</v>
      </c>
      <c r="J2392" s="483" t="s">
        <v>6009</v>
      </c>
      <c r="K2392" s="483" t="s">
        <v>6010</v>
      </c>
    </row>
    <row r="2393" spans="1:11" ht="15" x14ac:dyDescent="0.25">
      <c r="A2393" s="482">
        <v>14079</v>
      </c>
      <c r="B2393" s="483" t="s">
        <v>6156</v>
      </c>
      <c r="C2393" s="483" t="s">
        <v>1717</v>
      </c>
      <c r="D2393" s="483" t="s">
        <v>4871</v>
      </c>
      <c r="E2393" s="483" t="s">
        <v>6182</v>
      </c>
      <c r="F2393" s="483" t="s">
        <v>5231</v>
      </c>
      <c r="G2393" s="483" t="s">
        <v>4761</v>
      </c>
      <c r="H2393" s="483" t="s">
        <v>4961</v>
      </c>
      <c r="I2393" s="483" t="s">
        <v>4907</v>
      </c>
      <c r="J2393" s="483" t="s">
        <v>6016</v>
      </c>
      <c r="K2393" s="483" t="s">
        <v>6011</v>
      </c>
    </row>
    <row r="2394" spans="1:11" ht="15" x14ac:dyDescent="0.25">
      <c r="A2394" s="482">
        <v>14084</v>
      </c>
      <c r="B2394" s="483" t="s">
        <v>2493</v>
      </c>
      <c r="C2394" s="483" t="s">
        <v>6127</v>
      </c>
      <c r="D2394" s="483" t="s">
        <v>479</v>
      </c>
      <c r="E2394" s="483" t="s">
        <v>6182</v>
      </c>
      <c r="F2394" s="483" t="s">
        <v>5231</v>
      </c>
      <c r="G2394" s="483" t="s">
        <v>4761</v>
      </c>
      <c r="H2394" s="483" t="s">
        <v>1689</v>
      </c>
      <c r="I2394" s="483" t="s">
        <v>4898</v>
      </c>
      <c r="J2394" s="483" t="s">
        <v>6016</v>
      </c>
      <c r="K2394" s="483" t="s">
        <v>6011</v>
      </c>
    </row>
    <row r="2395" spans="1:11" ht="15" x14ac:dyDescent="0.25">
      <c r="A2395" s="482">
        <v>14086</v>
      </c>
      <c r="B2395" s="483" t="s">
        <v>6289</v>
      </c>
      <c r="C2395" s="483" t="s">
        <v>6290</v>
      </c>
      <c r="D2395" s="483" t="s">
        <v>4871</v>
      </c>
      <c r="E2395" s="483" t="s">
        <v>6182</v>
      </c>
      <c r="F2395" s="483" t="s">
        <v>5231</v>
      </c>
      <c r="G2395" s="483" t="s">
        <v>4761</v>
      </c>
      <c r="H2395" s="483" t="s">
        <v>4961</v>
      </c>
      <c r="I2395" s="483" t="s">
        <v>1471</v>
      </c>
      <c r="J2395" s="483" t="s">
        <v>6016</v>
      </c>
      <c r="K2395" s="483" t="s">
        <v>6011</v>
      </c>
    </row>
    <row r="2396" spans="1:11" ht="15" x14ac:dyDescent="0.25">
      <c r="A2396" s="482">
        <v>14087</v>
      </c>
      <c r="B2396" s="483" t="s">
        <v>6157</v>
      </c>
      <c r="C2396" s="483" t="s">
        <v>6158</v>
      </c>
      <c r="D2396" s="483" t="s">
        <v>1847</v>
      </c>
      <c r="E2396" s="483" t="s">
        <v>6178</v>
      </c>
      <c r="F2396" s="483" t="s">
        <v>5227</v>
      </c>
      <c r="G2396" s="483" t="s">
        <v>4761</v>
      </c>
      <c r="H2396" s="483" t="s">
        <v>4961</v>
      </c>
      <c r="I2396" s="483" t="s">
        <v>5375</v>
      </c>
      <c r="J2396" s="483" t="s">
        <v>6016</v>
      </c>
      <c r="K2396" s="483" t="s">
        <v>6011</v>
      </c>
    </row>
    <row r="2397" spans="1:11" ht="15" x14ac:dyDescent="0.25">
      <c r="A2397" s="482">
        <v>14089</v>
      </c>
      <c r="B2397" s="483" t="s">
        <v>6279</v>
      </c>
      <c r="C2397" s="483" t="s">
        <v>720</v>
      </c>
      <c r="D2397" s="483" t="s">
        <v>4871</v>
      </c>
      <c r="E2397" s="483" t="s">
        <v>6182</v>
      </c>
      <c r="F2397" s="483" t="s">
        <v>5231</v>
      </c>
      <c r="G2397" s="483" t="s">
        <v>4761</v>
      </c>
      <c r="H2397" s="483" t="s">
        <v>1689</v>
      </c>
      <c r="I2397" s="483" t="s">
        <v>765</v>
      </c>
      <c r="J2397" s="483" t="s">
        <v>6016</v>
      </c>
      <c r="K2397" s="483" t="s">
        <v>6011</v>
      </c>
    </row>
    <row r="2398" spans="1:11" ht="15" x14ac:dyDescent="0.25">
      <c r="A2398" s="482">
        <v>14090</v>
      </c>
      <c r="B2398" s="483" t="s">
        <v>6129</v>
      </c>
      <c r="C2398" s="483" t="s">
        <v>273</v>
      </c>
      <c r="D2398" s="483" t="s">
        <v>6130</v>
      </c>
      <c r="E2398" s="483" t="s">
        <v>6178</v>
      </c>
      <c r="F2398" s="483" t="s">
        <v>5227</v>
      </c>
      <c r="G2398" s="483" t="s">
        <v>4761</v>
      </c>
      <c r="H2398" s="483" t="s">
        <v>4961</v>
      </c>
      <c r="I2398" s="483" t="s">
        <v>3434</v>
      </c>
      <c r="J2398" s="483" t="s">
        <v>6016</v>
      </c>
      <c r="K2398" s="483" t="s">
        <v>6011</v>
      </c>
    </row>
    <row r="2399" spans="1:11" ht="15" x14ac:dyDescent="0.25">
      <c r="A2399" s="482">
        <v>14095</v>
      </c>
      <c r="B2399" s="483" t="s">
        <v>1885</v>
      </c>
      <c r="C2399" s="483" t="s">
        <v>485</v>
      </c>
      <c r="D2399" s="483" t="s">
        <v>54</v>
      </c>
      <c r="E2399" s="483" t="s">
        <v>6176</v>
      </c>
      <c r="F2399" s="483" t="s">
        <v>5225</v>
      </c>
      <c r="G2399" s="483" t="s">
        <v>5265</v>
      </c>
      <c r="H2399" s="483" t="s">
        <v>4956</v>
      </c>
      <c r="I2399" s="483" t="s">
        <v>55</v>
      </c>
      <c r="J2399" s="483" t="s">
        <v>6008</v>
      </c>
      <c r="K2399" s="483" t="s">
        <v>6017</v>
      </c>
    </row>
    <row r="2400" spans="1:11" ht="15" x14ac:dyDescent="0.25">
      <c r="A2400" s="482">
        <v>14096</v>
      </c>
      <c r="B2400" s="483" t="s">
        <v>6131</v>
      </c>
      <c r="C2400" s="483" t="s">
        <v>6132</v>
      </c>
      <c r="D2400" s="483" t="s">
        <v>517</v>
      </c>
      <c r="E2400" s="483" t="s">
        <v>6174</v>
      </c>
      <c r="F2400" s="483" t="s">
        <v>5223</v>
      </c>
      <c r="G2400" s="483" t="s">
        <v>4758</v>
      </c>
      <c r="H2400" s="483" t="s">
        <v>4946</v>
      </c>
      <c r="I2400" s="483" t="s">
        <v>1140</v>
      </c>
      <c r="J2400" s="483" t="s">
        <v>6005</v>
      </c>
      <c r="K2400" s="483" t="s">
        <v>6006</v>
      </c>
    </row>
    <row r="2401" spans="1:11" ht="15" x14ac:dyDescent="0.25">
      <c r="A2401" s="482">
        <v>14097</v>
      </c>
      <c r="B2401" s="483" t="s">
        <v>6224</v>
      </c>
      <c r="C2401" s="483" t="s">
        <v>564</v>
      </c>
      <c r="D2401" s="483" t="s">
        <v>103</v>
      </c>
      <c r="E2401" s="483" t="s">
        <v>6175</v>
      </c>
      <c r="F2401" s="483" t="s">
        <v>5224</v>
      </c>
      <c r="G2401" s="483" t="s">
        <v>3376</v>
      </c>
      <c r="H2401" s="483" t="s">
        <v>4952</v>
      </c>
      <c r="I2401" s="483" t="s">
        <v>379</v>
      </c>
      <c r="J2401" s="483" t="s">
        <v>6014</v>
      </c>
      <c r="K2401" s="483" t="s">
        <v>6010</v>
      </c>
    </row>
    <row r="2402" spans="1:11" ht="15" x14ac:dyDescent="0.25">
      <c r="A2402" s="482">
        <v>14098</v>
      </c>
      <c r="B2402" s="483" t="s">
        <v>6225</v>
      </c>
      <c r="C2402" s="483" t="s">
        <v>574</v>
      </c>
      <c r="D2402" s="483" t="s">
        <v>103</v>
      </c>
      <c r="E2402" s="483" t="s">
        <v>6175</v>
      </c>
      <c r="F2402" s="483" t="s">
        <v>5224</v>
      </c>
      <c r="G2402" s="483" t="s">
        <v>3376</v>
      </c>
      <c r="H2402" s="483" t="s">
        <v>4962</v>
      </c>
      <c r="I2402" s="483" t="s">
        <v>258</v>
      </c>
      <c r="J2402" s="483" t="s">
        <v>6014</v>
      </c>
      <c r="K2402" s="483" t="s">
        <v>6010</v>
      </c>
    </row>
    <row r="2403" spans="1:11" ht="15" x14ac:dyDescent="0.25">
      <c r="A2403" s="482">
        <v>14099</v>
      </c>
      <c r="B2403" s="483" t="s">
        <v>6144</v>
      </c>
      <c r="C2403" s="483" t="s">
        <v>6145</v>
      </c>
      <c r="D2403" s="483" t="s">
        <v>4871</v>
      </c>
      <c r="E2403" s="483" t="s">
        <v>6182</v>
      </c>
      <c r="F2403" s="483" t="s">
        <v>5231</v>
      </c>
      <c r="G2403" s="483" t="s">
        <v>4761</v>
      </c>
      <c r="H2403" s="483" t="s">
        <v>4961</v>
      </c>
      <c r="I2403" s="483" t="s">
        <v>4923</v>
      </c>
      <c r="J2403" s="483" t="s">
        <v>6016</v>
      </c>
      <c r="K2403" s="483" t="s">
        <v>6011</v>
      </c>
    </row>
    <row r="2404" spans="1:11" ht="15" x14ac:dyDescent="0.25">
      <c r="A2404" s="482">
        <v>14100</v>
      </c>
      <c r="B2404" s="483" t="s">
        <v>6133</v>
      </c>
      <c r="C2404" s="483" t="s">
        <v>467</v>
      </c>
      <c r="D2404" s="483" t="s">
        <v>6134</v>
      </c>
      <c r="E2404" s="483" t="s">
        <v>6174</v>
      </c>
      <c r="F2404" s="483" t="s">
        <v>5223</v>
      </c>
      <c r="G2404" s="483" t="s">
        <v>5265</v>
      </c>
      <c r="H2404" s="483" t="s">
        <v>4946</v>
      </c>
      <c r="I2404" s="483" t="s">
        <v>3463</v>
      </c>
      <c r="J2404" s="483" t="s">
        <v>6005</v>
      </c>
      <c r="K2404" s="483" t="s">
        <v>6017</v>
      </c>
    </row>
    <row r="2405" spans="1:11" ht="15" x14ac:dyDescent="0.25">
      <c r="A2405" s="482">
        <v>14104</v>
      </c>
      <c r="B2405" s="483" t="s">
        <v>6146</v>
      </c>
      <c r="C2405" s="483" t="s">
        <v>137</v>
      </c>
      <c r="D2405" s="483" t="s">
        <v>4850</v>
      </c>
      <c r="E2405" s="483" t="s">
        <v>6182</v>
      </c>
      <c r="F2405" s="483" t="s">
        <v>5231</v>
      </c>
      <c r="G2405" s="483" t="s">
        <v>4761</v>
      </c>
      <c r="H2405" s="483" t="s">
        <v>1689</v>
      </c>
      <c r="I2405" s="483" t="s">
        <v>6238</v>
      </c>
      <c r="J2405" s="483" t="s">
        <v>6016</v>
      </c>
      <c r="K2405" s="483" t="s">
        <v>6011</v>
      </c>
    </row>
    <row r="2406" spans="1:11" ht="15" x14ac:dyDescent="0.25">
      <c r="A2406" s="482">
        <v>14105</v>
      </c>
      <c r="B2406" s="483" t="s">
        <v>6147</v>
      </c>
      <c r="C2406" s="483" t="s">
        <v>855</v>
      </c>
      <c r="D2406" s="483" t="s">
        <v>4850</v>
      </c>
      <c r="E2406" s="483" t="s">
        <v>6182</v>
      </c>
      <c r="F2406" s="483" t="s">
        <v>5231</v>
      </c>
      <c r="G2406" s="483" t="s">
        <v>4761</v>
      </c>
      <c r="H2406" s="483" t="s">
        <v>1689</v>
      </c>
      <c r="I2406" s="483" t="s">
        <v>6238</v>
      </c>
      <c r="J2406" s="483" t="s">
        <v>6016</v>
      </c>
      <c r="K2406" s="483" t="s">
        <v>6011</v>
      </c>
    </row>
    <row r="2407" spans="1:11" ht="15" x14ac:dyDescent="0.25">
      <c r="A2407" s="482">
        <v>14106</v>
      </c>
      <c r="B2407" s="483" t="s">
        <v>6159</v>
      </c>
      <c r="C2407" s="483" t="s">
        <v>3046</v>
      </c>
      <c r="D2407" s="483" t="s">
        <v>4906</v>
      </c>
      <c r="E2407" s="483" t="s">
        <v>6178</v>
      </c>
      <c r="F2407" s="483" t="s">
        <v>5227</v>
      </c>
      <c r="G2407" s="483" t="s">
        <v>4761</v>
      </c>
      <c r="H2407" s="483" t="s">
        <v>4961</v>
      </c>
      <c r="I2407" s="483" t="s">
        <v>3434</v>
      </c>
      <c r="J2407" s="483" t="s">
        <v>6016</v>
      </c>
      <c r="K2407" s="483" t="s">
        <v>6011</v>
      </c>
    </row>
    <row r="2408" spans="1:11" ht="15" x14ac:dyDescent="0.25">
      <c r="A2408" s="482">
        <v>14108</v>
      </c>
      <c r="B2408" s="483" t="s">
        <v>6160</v>
      </c>
      <c r="C2408" s="483" t="s">
        <v>5886</v>
      </c>
      <c r="D2408" s="483" t="s">
        <v>2463</v>
      </c>
      <c r="E2408" s="483" t="s">
        <v>6176</v>
      </c>
      <c r="F2408" s="483" t="s">
        <v>5225</v>
      </c>
      <c r="G2408" s="483" t="s">
        <v>3376</v>
      </c>
      <c r="H2408" s="483" t="s">
        <v>4948</v>
      </c>
      <c r="I2408" s="483" t="s">
        <v>933</v>
      </c>
      <c r="J2408" s="483" t="s">
        <v>6008</v>
      </c>
      <c r="K2408" s="483" t="s">
        <v>6010</v>
      </c>
    </row>
    <row r="2409" spans="1:11" ht="15" x14ac:dyDescent="0.25">
      <c r="A2409" s="482">
        <v>14110</v>
      </c>
      <c r="B2409" s="483" t="s">
        <v>1955</v>
      </c>
      <c r="C2409" s="483" t="s">
        <v>410</v>
      </c>
      <c r="D2409" s="483" t="s">
        <v>69</v>
      </c>
      <c r="E2409" s="483" t="s">
        <v>6176</v>
      </c>
      <c r="F2409" s="483" t="s">
        <v>5225</v>
      </c>
      <c r="G2409" s="483" t="s">
        <v>4759</v>
      </c>
      <c r="H2409" s="483" t="s">
        <v>4947</v>
      </c>
      <c r="I2409" s="483" t="s">
        <v>3373</v>
      </c>
      <c r="J2409" s="483" t="s">
        <v>6008</v>
      </c>
      <c r="K2409" s="483" t="s">
        <v>6007</v>
      </c>
    </row>
    <row r="2410" spans="1:11" ht="15" x14ac:dyDescent="0.25">
      <c r="A2410" s="482">
        <v>14111</v>
      </c>
      <c r="B2410" s="483" t="s">
        <v>3086</v>
      </c>
      <c r="C2410" s="483" t="s">
        <v>6161</v>
      </c>
      <c r="D2410" s="483" t="s">
        <v>69</v>
      </c>
      <c r="E2410" s="483" t="s">
        <v>6176</v>
      </c>
      <c r="F2410" s="483" t="s">
        <v>5225</v>
      </c>
      <c r="G2410" s="483" t="s">
        <v>4759</v>
      </c>
      <c r="H2410" s="483" t="s">
        <v>4947</v>
      </c>
      <c r="I2410" s="483" t="s">
        <v>3373</v>
      </c>
      <c r="J2410" s="483" t="s">
        <v>6008</v>
      </c>
      <c r="K2410" s="483" t="s">
        <v>6007</v>
      </c>
    </row>
    <row r="2411" spans="1:11" ht="15" x14ac:dyDescent="0.25">
      <c r="A2411" s="482">
        <v>14112</v>
      </c>
      <c r="B2411" s="483" t="s">
        <v>6162</v>
      </c>
      <c r="C2411" s="483" t="s">
        <v>6163</v>
      </c>
      <c r="D2411" s="483" t="s">
        <v>517</v>
      </c>
      <c r="E2411" s="483" t="s">
        <v>6174</v>
      </c>
      <c r="F2411" s="483" t="s">
        <v>5223</v>
      </c>
      <c r="G2411" s="483" t="s">
        <v>4758</v>
      </c>
      <c r="H2411" s="483" t="s">
        <v>4946</v>
      </c>
      <c r="I2411" s="483" t="s">
        <v>1140</v>
      </c>
      <c r="J2411" s="483" t="s">
        <v>6005</v>
      </c>
      <c r="K2411" s="483" t="s">
        <v>6006</v>
      </c>
    </row>
    <row r="2412" spans="1:11" ht="15" x14ac:dyDescent="0.25">
      <c r="A2412" s="482">
        <v>14114</v>
      </c>
      <c r="B2412" s="483" t="s">
        <v>3988</v>
      </c>
      <c r="C2412" s="483" t="s">
        <v>6164</v>
      </c>
      <c r="D2412" s="483" t="s">
        <v>54</v>
      </c>
      <c r="E2412" s="483" t="s">
        <v>6176</v>
      </c>
      <c r="F2412" s="483" t="s">
        <v>5225</v>
      </c>
      <c r="G2412" s="483" t="s">
        <v>5265</v>
      </c>
      <c r="H2412" s="483" t="s">
        <v>4956</v>
      </c>
      <c r="I2412" s="483" t="s">
        <v>55</v>
      </c>
      <c r="J2412" s="483" t="s">
        <v>6008</v>
      </c>
      <c r="K2412" s="483" t="s">
        <v>6017</v>
      </c>
    </row>
    <row r="2413" spans="1:11" ht="15" x14ac:dyDescent="0.25">
      <c r="A2413" s="482">
        <v>14115</v>
      </c>
      <c r="B2413" s="483" t="s">
        <v>6196</v>
      </c>
      <c r="C2413" s="483" t="s">
        <v>6197</v>
      </c>
      <c r="D2413" s="483" t="s">
        <v>517</v>
      </c>
      <c r="E2413" s="483" t="s">
        <v>6174</v>
      </c>
      <c r="F2413" s="483" t="s">
        <v>5223</v>
      </c>
      <c r="G2413" s="483" t="s">
        <v>4758</v>
      </c>
      <c r="H2413" s="483" t="s">
        <v>4946</v>
      </c>
      <c r="I2413" s="483" t="s">
        <v>1140</v>
      </c>
      <c r="J2413" s="483" t="s">
        <v>6005</v>
      </c>
      <c r="K2413" s="483" t="s">
        <v>6006</v>
      </c>
    </row>
    <row r="2414" spans="1:11" ht="15" x14ac:dyDescent="0.25">
      <c r="A2414" s="482">
        <v>14116</v>
      </c>
      <c r="B2414" s="483" t="s">
        <v>6148</v>
      </c>
      <c r="C2414" s="483" t="s">
        <v>6149</v>
      </c>
      <c r="D2414" s="483" t="s">
        <v>54</v>
      </c>
      <c r="E2414" s="483" t="s">
        <v>6176</v>
      </c>
      <c r="F2414" s="483" t="s">
        <v>5225</v>
      </c>
      <c r="G2414" s="483" t="s">
        <v>5265</v>
      </c>
      <c r="H2414" s="483" t="s">
        <v>4956</v>
      </c>
      <c r="I2414" s="483" t="s">
        <v>55</v>
      </c>
      <c r="J2414" s="483" t="s">
        <v>6008</v>
      </c>
      <c r="K2414" s="483" t="s">
        <v>6017</v>
      </c>
    </row>
    <row r="2415" spans="1:11" ht="15" x14ac:dyDescent="0.25">
      <c r="A2415" s="482">
        <v>14117</v>
      </c>
      <c r="B2415" s="483" t="s">
        <v>6165</v>
      </c>
      <c r="C2415" s="483" t="s">
        <v>768</v>
      </c>
      <c r="D2415" s="483" t="s">
        <v>54</v>
      </c>
      <c r="E2415" s="483" t="s">
        <v>6176</v>
      </c>
      <c r="F2415" s="483" t="s">
        <v>5225</v>
      </c>
      <c r="G2415" s="483" t="s">
        <v>5265</v>
      </c>
      <c r="H2415" s="483" t="s">
        <v>4956</v>
      </c>
      <c r="I2415" s="483" t="s">
        <v>55</v>
      </c>
      <c r="J2415" s="483" t="s">
        <v>6008</v>
      </c>
      <c r="K2415" s="483" t="s">
        <v>6017</v>
      </c>
    </row>
    <row r="2416" spans="1:11" ht="15" x14ac:dyDescent="0.25">
      <c r="A2416" s="482">
        <v>14122</v>
      </c>
      <c r="B2416" s="483" t="s">
        <v>3422</v>
      </c>
      <c r="C2416" s="483" t="s">
        <v>1146</v>
      </c>
      <c r="D2416" s="483" t="s">
        <v>721</v>
      </c>
      <c r="E2416" s="483" t="s">
        <v>6179</v>
      </c>
      <c r="F2416" s="483" t="s">
        <v>5228</v>
      </c>
      <c r="G2416" s="483" t="s">
        <v>3376</v>
      </c>
      <c r="H2416" s="483" t="s">
        <v>4955</v>
      </c>
      <c r="I2416" s="483" t="s">
        <v>152</v>
      </c>
      <c r="J2416" s="483" t="s">
        <v>6016</v>
      </c>
      <c r="K2416" s="483" t="s">
        <v>6010</v>
      </c>
    </row>
    <row r="2417" spans="1:11" ht="15" x14ac:dyDescent="0.25">
      <c r="A2417" s="482">
        <v>14123</v>
      </c>
      <c r="B2417" s="483" t="s">
        <v>6226</v>
      </c>
      <c r="C2417" s="483" t="s">
        <v>806</v>
      </c>
      <c r="D2417" s="483" t="s">
        <v>103</v>
      </c>
      <c r="E2417" s="483" t="s">
        <v>6175</v>
      </c>
      <c r="F2417" s="483" t="s">
        <v>5224</v>
      </c>
      <c r="G2417" s="483" t="s">
        <v>3376</v>
      </c>
      <c r="H2417" s="483" t="s">
        <v>4950</v>
      </c>
      <c r="I2417" s="483" t="s">
        <v>183</v>
      </c>
      <c r="J2417" s="483" t="s">
        <v>6014</v>
      </c>
      <c r="K2417" s="483" t="s">
        <v>6010</v>
      </c>
    </row>
    <row r="2418" spans="1:11" ht="15" x14ac:dyDescent="0.25">
      <c r="A2418" s="482">
        <v>14125</v>
      </c>
      <c r="B2418" s="483" t="s">
        <v>6167</v>
      </c>
      <c r="C2418" s="483" t="s">
        <v>6168</v>
      </c>
      <c r="D2418" s="483" t="s">
        <v>69</v>
      </c>
      <c r="E2418" s="483" t="s">
        <v>6176</v>
      </c>
      <c r="F2418" s="483" t="s">
        <v>5225</v>
      </c>
      <c r="G2418" s="483" t="s">
        <v>4759</v>
      </c>
      <c r="H2418" s="483" t="s">
        <v>4947</v>
      </c>
      <c r="I2418" s="483" t="s">
        <v>3373</v>
      </c>
      <c r="J2418" s="483" t="s">
        <v>6008</v>
      </c>
      <c r="K2418" s="483" t="s">
        <v>6007</v>
      </c>
    </row>
    <row r="2419" spans="1:11" ht="15" x14ac:dyDescent="0.25">
      <c r="A2419" s="482">
        <v>14126</v>
      </c>
      <c r="B2419" s="483" t="s">
        <v>722</v>
      </c>
      <c r="C2419" s="483" t="s">
        <v>3173</v>
      </c>
      <c r="D2419" s="483" t="s">
        <v>3907</v>
      </c>
      <c r="E2419" s="483" t="s">
        <v>6182</v>
      </c>
      <c r="F2419" s="483" t="s">
        <v>5231</v>
      </c>
      <c r="G2419" s="483" t="s">
        <v>4761</v>
      </c>
      <c r="H2419" s="483" t="s">
        <v>1689</v>
      </c>
      <c r="I2419" s="483" t="s">
        <v>6198</v>
      </c>
      <c r="J2419" s="483" t="s">
        <v>6016</v>
      </c>
      <c r="K2419" s="483" t="s">
        <v>6011</v>
      </c>
    </row>
    <row r="2420" spans="1:11" ht="15" x14ac:dyDescent="0.25">
      <c r="A2420" s="482">
        <v>14127</v>
      </c>
      <c r="B2420" s="483" t="s">
        <v>6199</v>
      </c>
      <c r="C2420" s="483" t="s">
        <v>6200</v>
      </c>
      <c r="D2420" s="483" t="s">
        <v>4864</v>
      </c>
      <c r="E2420" s="483" t="s">
        <v>6178</v>
      </c>
      <c r="F2420" s="483" t="s">
        <v>5227</v>
      </c>
      <c r="G2420" s="483" t="s">
        <v>4761</v>
      </c>
      <c r="H2420" s="483" t="s">
        <v>4961</v>
      </c>
      <c r="I2420" s="483" t="s">
        <v>3434</v>
      </c>
      <c r="J2420" s="483" t="s">
        <v>6016</v>
      </c>
      <c r="K2420" s="483" t="s">
        <v>6011</v>
      </c>
    </row>
    <row r="2421" spans="1:11" ht="15" x14ac:dyDescent="0.25">
      <c r="A2421" s="482">
        <v>14128</v>
      </c>
      <c r="B2421" s="483" t="s">
        <v>6201</v>
      </c>
      <c r="C2421" s="483" t="s">
        <v>6202</v>
      </c>
      <c r="D2421" s="483" t="s">
        <v>4871</v>
      </c>
      <c r="E2421" s="483" t="s">
        <v>6182</v>
      </c>
      <c r="F2421" s="483" t="s">
        <v>5231</v>
      </c>
      <c r="G2421" s="483" t="s">
        <v>4761</v>
      </c>
      <c r="H2421" s="483" t="s">
        <v>1689</v>
      </c>
      <c r="I2421" s="483" t="s">
        <v>5744</v>
      </c>
      <c r="J2421" s="483" t="s">
        <v>6016</v>
      </c>
      <c r="K2421" s="483" t="s">
        <v>6011</v>
      </c>
    </row>
    <row r="2422" spans="1:11" ht="15" x14ac:dyDescent="0.25">
      <c r="A2422" s="482">
        <v>14129</v>
      </c>
      <c r="B2422" s="483" t="s">
        <v>6203</v>
      </c>
      <c r="C2422" s="483" t="s">
        <v>6204</v>
      </c>
      <c r="D2422" s="483" t="s">
        <v>4850</v>
      </c>
      <c r="E2422" s="483" t="s">
        <v>6182</v>
      </c>
      <c r="F2422" s="483" t="s">
        <v>5231</v>
      </c>
      <c r="G2422" s="483" t="s">
        <v>4761</v>
      </c>
      <c r="H2422" s="483" t="s">
        <v>1689</v>
      </c>
      <c r="I2422" s="483" t="s">
        <v>4887</v>
      </c>
      <c r="J2422" s="483" t="s">
        <v>6016</v>
      </c>
      <c r="K2422" s="483" t="s">
        <v>6011</v>
      </c>
    </row>
    <row r="2423" spans="1:11" ht="15" x14ac:dyDescent="0.25">
      <c r="A2423" s="482">
        <v>14130</v>
      </c>
      <c r="B2423" s="483" t="s">
        <v>6169</v>
      </c>
      <c r="C2423" s="483" t="s">
        <v>6170</v>
      </c>
      <c r="D2423" s="483" t="s">
        <v>517</v>
      </c>
      <c r="E2423" s="483" t="s">
        <v>6174</v>
      </c>
      <c r="F2423" s="483" t="s">
        <v>5223</v>
      </c>
      <c r="G2423" s="483" t="s">
        <v>4758</v>
      </c>
      <c r="H2423" s="483" t="s">
        <v>4946</v>
      </c>
      <c r="I2423" s="483" t="s">
        <v>1140</v>
      </c>
      <c r="J2423" s="483" t="s">
        <v>6005</v>
      </c>
      <c r="K2423" s="483" t="s">
        <v>6006</v>
      </c>
    </row>
    <row r="2424" spans="1:11" ht="15" x14ac:dyDescent="0.25">
      <c r="A2424" s="482">
        <v>14132</v>
      </c>
      <c r="B2424" s="483" t="s">
        <v>6205</v>
      </c>
      <c r="C2424" s="483" t="s">
        <v>6206</v>
      </c>
      <c r="D2424" s="483" t="s">
        <v>4850</v>
      </c>
      <c r="E2424" s="483" t="s">
        <v>6182</v>
      </c>
      <c r="F2424" s="483" t="s">
        <v>5231</v>
      </c>
      <c r="G2424" s="483" t="s">
        <v>4761</v>
      </c>
      <c r="H2424" s="483" t="s">
        <v>1689</v>
      </c>
      <c r="I2424" s="483" t="s">
        <v>5670</v>
      </c>
      <c r="J2424" s="483" t="s">
        <v>6016</v>
      </c>
      <c r="K2424" s="483" t="s">
        <v>6011</v>
      </c>
    </row>
    <row r="2425" spans="1:11" ht="15" x14ac:dyDescent="0.25">
      <c r="A2425" s="482">
        <v>14133</v>
      </c>
      <c r="B2425" s="483" t="s">
        <v>6227</v>
      </c>
      <c r="C2425" s="483" t="s">
        <v>6228</v>
      </c>
      <c r="D2425" s="483" t="s">
        <v>103</v>
      </c>
      <c r="E2425" s="483" t="s">
        <v>6175</v>
      </c>
      <c r="F2425" s="483" t="s">
        <v>5224</v>
      </c>
      <c r="G2425" s="483" t="s">
        <v>4759</v>
      </c>
      <c r="H2425" s="483" t="s">
        <v>4947</v>
      </c>
      <c r="I2425" s="483" t="s">
        <v>61</v>
      </c>
      <c r="J2425" s="483" t="s">
        <v>6014</v>
      </c>
      <c r="K2425" s="483" t="s">
        <v>6007</v>
      </c>
    </row>
    <row r="2426" spans="1:11" ht="15" x14ac:dyDescent="0.25">
      <c r="A2426" s="482">
        <v>14134</v>
      </c>
      <c r="B2426" s="483" t="s">
        <v>6207</v>
      </c>
      <c r="C2426" s="483" t="s">
        <v>6208</v>
      </c>
      <c r="D2426" s="483" t="s">
        <v>4850</v>
      </c>
      <c r="E2426" s="483" t="s">
        <v>6182</v>
      </c>
      <c r="F2426" s="483" t="s">
        <v>5231</v>
      </c>
      <c r="G2426" s="483" t="s">
        <v>4761</v>
      </c>
      <c r="H2426" s="483" t="s">
        <v>1689</v>
      </c>
      <c r="I2426" s="483" t="s">
        <v>6152</v>
      </c>
      <c r="J2426" s="483" t="s">
        <v>6016</v>
      </c>
      <c r="K2426" s="483" t="s">
        <v>6011</v>
      </c>
    </row>
    <row r="2427" spans="1:11" ht="15" x14ac:dyDescent="0.25">
      <c r="A2427" s="482">
        <v>14135</v>
      </c>
      <c r="B2427" s="483" t="s">
        <v>6209</v>
      </c>
      <c r="C2427" s="483" t="s">
        <v>664</v>
      </c>
      <c r="D2427" s="483" t="s">
        <v>4871</v>
      </c>
      <c r="E2427" s="483" t="s">
        <v>6182</v>
      </c>
      <c r="F2427" s="483" t="s">
        <v>5231</v>
      </c>
      <c r="G2427" s="483" t="s">
        <v>4761</v>
      </c>
      <c r="H2427" s="483" t="s">
        <v>4961</v>
      </c>
      <c r="I2427" s="483" t="s">
        <v>3411</v>
      </c>
      <c r="J2427" s="483" t="s">
        <v>6016</v>
      </c>
      <c r="K2427" s="483" t="s">
        <v>6011</v>
      </c>
    </row>
    <row r="2428" spans="1:11" ht="15" x14ac:dyDescent="0.25">
      <c r="A2428" s="482">
        <v>14137</v>
      </c>
      <c r="B2428" s="483" t="s">
        <v>6126</v>
      </c>
      <c r="C2428" s="483" t="s">
        <v>4225</v>
      </c>
      <c r="D2428" s="483" t="s">
        <v>4850</v>
      </c>
      <c r="E2428" s="483" t="s">
        <v>6182</v>
      </c>
      <c r="F2428" s="483" t="s">
        <v>5231</v>
      </c>
      <c r="G2428" s="483" t="s">
        <v>4761</v>
      </c>
      <c r="H2428" s="483" t="s">
        <v>1689</v>
      </c>
      <c r="I2428" s="483" t="s">
        <v>5821</v>
      </c>
      <c r="J2428" s="483" t="s">
        <v>6016</v>
      </c>
      <c r="K2428" s="483" t="s">
        <v>6011</v>
      </c>
    </row>
    <row r="2429" spans="1:11" ht="15" x14ac:dyDescent="0.25">
      <c r="A2429" s="482">
        <v>14139</v>
      </c>
      <c r="B2429" s="483" t="s">
        <v>6210</v>
      </c>
      <c r="C2429" s="483" t="s">
        <v>6211</v>
      </c>
      <c r="D2429" s="483" t="s">
        <v>5591</v>
      </c>
      <c r="E2429" s="483" t="s">
        <v>6182</v>
      </c>
      <c r="F2429" s="483" t="s">
        <v>5231</v>
      </c>
      <c r="G2429" s="483" t="s">
        <v>4761</v>
      </c>
      <c r="H2429" s="483" t="s">
        <v>4961</v>
      </c>
      <c r="I2429" s="483" t="s">
        <v>6212</v>
      </c>
      <c r="J2429" s="483" t="s">
        <v>6016</v>
      </c>
      <c r="K2429" s="483" t="s">
        <v>6011</v>
      </c>
    </row>
    <row r="2430" spans="1:11" ht="15" x14ac:dyDescent="0.25">
      <c r="A2430" s="482">
        <v>14141</v>
      </c>
      <c r="B2430" s="483" t="s">
        <v>6249</v>
      </c>
      <c r="C2430" s="483" t="s">
        <v>963</v>
      </c>
      <c r="D2430" s="483" t="s">
        <v>4871</v>
      </c>
      <c r="E2430" s="483" t="s">
        <v>6182</v>
      </c>
      <c r="F2430" s="483" t="s">
        <v>5231</v>
      </c>
      <c r="G2430" s="483" t="s">
        <v>4761</v>
      </c>
      <c r="H2430" s="483" t="s">
        <v>1689</v>
      </c>
      <c r="I2430" s="483" t="s">
        <v>6250</v>
      </c>
      <c r="J2430" s="483" t="s">
        <v>6016</v>
      </c>
      <c r="K2430" s="483" t="s">
        <v>6011</v>
      </c>
    </row>
    <row r="2431" spans="1:11" ht="15" x14ac:dyDescent="0.25">
      <c r="A2431" s="482">
        <v>14142</v>
      </c>
      <c r="B2431" s="483" t="s">
        <v>1507</v>
      </c>
      <c r="C2431" s="483" t="s">
        <v>6213</v>
      </c>
      <c r="D2431" s="483" t="s">
        <v>517</v>
      </c>
      <c r="E2431" s="483" t="s">
        <v>6174</v>
      </c>
      <c r="F2431" s="483" t="s">
        <v>5223</v>
      </c>
      <c r="G2431" s="483" t="s">
        <v>4758</v>
      </c>
      <c r="H2431" s="483" t="s">
        <v>4946</v>
      </c>
      <c r="I2431" s="483" t="s">
        <v>1140</v>
      </c>
      <c r="J2431" s="483" t="s">
        <v>6005</v>
      </c>
      <c r="K2431" s="483" t="s">
        <v>6006</v>
      </c>
    </row>
    <row r="2432" spans="1:11" ht="15" x14ac:dyDescent="0.25">
      <c r="A2432" s="482">
        <v>14143</v>
      </c>
      <c r="B2432" s="483" t="s">
        <v>1772</v>
      </c>
      <c r="C2432" s="483" t="s">
        <v>806</v>
      </c>
      <c r="D2432" s="483" t="s">
        <v>103</v>
      </c>
      <c r="E2432" s="483" t="s">
        <v>6175</v>
      </c>
      <c r="F2432" s="483" t="s">
        <v>5224</v>
      </c>
      <c r="G2432" s="483" t="s">
        <v>4759</v>
      </c>
      <c r="H2432" s="483" t="s">
        <v>4947</v>
      </c>
      <c r="I2432" s="483" t="s">
        <v>3403</v>
      </c>
      <c r="J2432" s="483" t="s">
        <v>6014</v>
      </c>
      <c r="K2432" s="483" t="s">
        <v>6007</v>
      </c>
    </row>
    <row r="2433" spans="1:11" ht="15" x14ac:dyDescent="0.25">
      <c r="A2433" s="482">
        <v>14146</v>
      </c>
      <c r="B2433" s="483" t="s">
        <v>6239</v>
      </c>
      <c r="C2433" s="483" t="s">
        <v>6240</v>
      </c>
      <c r="D2433" s="483" t="s">
        <v>1410</v>
      </c>
      <c r="E2433" s="483" t="s">
        <v>6182</v>
      </c>
      <c r="F2433" s="483" t="s">
        <v>5231</v>
      </c>
      <c r="G2433" s="483" t="s">
        <v>4763</v>
      </c>
      <c r="H2433" s="483" t="s">
        <v>4984</v>
      </c>
      <c r="I2433" s="483" t="s">
        <v>5372</v>
      </c>
      <c r="J2433" s="483" t="s">
        <v>6016</v>
      </c>
      <c r="K2433" s="483" t="s">
        <v>6013</v>
      </c>
    </row>
    <row r="2434" spans="1:11" ht="15" x14ac:dyDescent="0.25">
      <c r="A2434" s="482">
        <v>14147</v>
      </c>
      <c r="B2434" s="483" t="s">
        <v>6241</v>
      </c>
      <c r="C2434" s="483" t="s">
        <v>6242</v>
      </c>
      <c r="D2434" s="483" t="s">
        <v>1410</v>
      </c>
      <c r="E2434" s="483" t="s">
        <v>6182</v>
      </c>
      <c r="F2434" s="483" t="s">
        <v>5231</v>
      </c>
      <c r="G2434" s="483" t="s">
        <v>4763</v>
      </c>
      <c r="H2434" s="483" t="s">
        <v>1689</v>
      </c>
      <c r="I2434" s="483" t="s">
        <v>5164</v>
      </c>
      <c r="J2434" s="483" t="s">
        <v>6016</v>
      </c>
      <c r="K2434" s="483" t="s">
        <v>6013</v>
      </c>
    </row>
    <row r="2435" spans="1:11" ht="15" x14ac:dyDescent="0.25">
      <c r="A2435" s="482">
        <v>14148</v>
      </c>
      <c r="B2435" s="483" t="s">
        <v>6310</v>
      </c>
      <c r="C2435" s="483" t="s">
        <v>6311</v>
      </c>
      <c r="D2435" s="483" t="s">
        <v>5591</v>
      </c>
      <c r="E2435" s="483" t="s">
        <v>6182</v>
      </c>
      <c r="F2435" s="483" t="s">
        <v>5231</v>
      </c>
      <c r="G2435" s="483" t="s">
        <v>4761</v>
      </c>
      <c r="H2435" s="483" t="s">
        <v>1689</v>
      </c>
      <c r="I2435" s="483" t="s">
        <v>4858</v>
      </c>
      <c r="J2435" s="483" t="s">
        <v>6016</v>
      </c>
      <c r="K2435" s="483" t="s">
        <v>6011</v>
      </c>
    </row>
    <row r="2436" spans="1:11" ht="15" x14ac:dyDescent="0.25">
      <c r="A2436" s="482">
        <v>14149</v>
      </c>
      <c r="B2436" s="483" t="s">
        <v>768</v>
      </c>
      <c r="C2436" s="483" t="s">
        <v>6243</v>
      </c>
      <c r="D2436" s="483" t="s">
        <v>517</v>
      </c>
      <c r="E2436" s="483" t="s">
        <v>6174</v>
      </c>
      <c r="F2436" s="483" t="s">
        <v>5223</v>
      </c>
      <c r="G2436" s="483" t="s">
        <v>4758</v>
      </c>
      <c r="H2436" s="483" t="s">
        <v>4946</v>
      </c>
      <c r="I2436" s="483" t="s">
        <v>1140</v>
      </c>
      <c r="J2436" s="483" t="s">
        <v>6005</v>
      </c>
      <c r="K2436" s="483" t="s">
        <v>6006</v>
      </c>
    </row>
    <row r="2437" spans="1:11" ht="15" x14ac:dyDescent="0.25">
      <c r="A2437" s="482">
        <v>14150</v>
      </c>
      <c r="B2437" s="483" t="s">
        <v>6280</v>
      </c>
      <c r="C2437" s="483" t="s">
        <v>1897</v>
      </c>
      <c r="D2437" s="483" t="s">
        <v>1074</v>
      </c>
      <c r="E2437" s="483" t="s">
        <v>6177</v>
      </c>
      <c r="F2437" s="483" t="s">
        <v>5226</v>
      </c>
      <c r="G2437" s="483" t="s">
        <v>5265</v>
      </c>
      <c r="H2437" s="483" t="s">
        <v>4978</v>
      </c>
      <c r="I2437" s="483" t="s">
        <v>3596</v>
      </c>
      <c r="J2437" s="483" t="s">
        <v>6009</v>
      </c>
      <c r="K2437" s="483" t="s">
        <v>6017</v>
      </c>
    </row>
    <row r="2438" spans="1:11" ht="15" x14ac:dyDescent="0.25">
      <c r="A2438" s="482">
        <v>14151</v>
      </c>
      <c r="B2438" s="483" t="s">
        <v>6244</v>
      </c>
      <c r="C2438" s="483" t="s">
        <v>6245</v>
      </c>
      <c r="D2438" s="483" t="s">
        <v>517</v>
      </c>
      <c r="E2438" s="483" t="s">
        <v>6174</v>
      </c>
      <c r="F2438" s="483" t="s">
        <v>5223</v>
      </c>
      <c r="G2438" s="483" t="s">
        <v>4758</v>
      </c>
      <c r="H2438" s="483" t="s">
        <v>4946</v>
      </c>
      <c r="I2438" s="483" t="s">
        <v>1140</v>
      </c>
      <c r="J2438" s="483" t="s">
        <v>6005</v>
      </c>
      <c r="K2438" s="483" t="s">
        <v>6006</v>
      </c>
    </row>
    <row r="2439" spans="1:11" ht="15" x14ac:dyDescent="0.25">
      <c r="A2439" s="482">
        <v>14153</v>
      </c>
      <c r="B2439" s="483" t="s">
        <v>6251</v>
      </c>
      <c r="C2439" s="483" t="s">
        <v>6252</v>
      </c>
      <c r="D2439" s="483" t="s">
        <v>517</v>
      </c>
      <c r="E2439" s="483" t="s">
        <v>6174</v>
      </c>
      <c r="F2439" s="483" t="s">
        <v>5223</v>
      </c>
      <c r="G2439" s="483" t="s">
        <v>4758</v>
      </c>
      <c r="H2439" s="483" t="s">
        <v>4946</v>
      </c>
      <c r="I2439" s="483" t="s">
        <v>1140</v>
      </c>
      <c r="J2439" s="483" t="s">
        <v>6005</v>
      </c>
      <c r="K2439" s="483" t="s">
        <v>6006</v>
      </c>
    </row>
    <row r="2440" spans="1:11" ht="15" x14ac:dyDescent="0.25">
      <c r="A2440" s="482">
        <v>14154</v>
      </c>
      <c r="B2440" s="483" t="s">
        <v>6291</v>
      </c>
      <c r="C2440" s="483" t="s">
        <v>281</v>
      </c>
      <c r="D2440" s="483" t="s">
        <v>5818</v>
      </c>
      <c r="E2440" s="483" t="s">
        <v>6179</v>
      </c>
      <c r="F2440" s="483" t="s">
        <v>5228</v>
      </c>
      <c r="G2440" s="483" t="s">
        <v>3376</v>
      </c>
      <c r="H2440" s="483" t="s">
        <v>4946</v>
      </c>
      <c r="I2440" s="483" t="s">
        <v>3376</v>
      </c>
      <c r="J2440" s="483" t="s">
        <v>6016</v>
      </c>
      <c r="K2440" s="483" t="s">
        <v>6010</v>
      </c>
    </row>
    <row r="2441" spans="1:11" ht="15" x14ac:dyDescent="0.25">
      <c r="A2441" s="482">
        <v>14155</v>
      </c>
      <c r="B2441" s="483" t="s">
        <v>2258</v>
      </c>
      <c r="C2441" s="483" t="s">
        <v>1693</v>
      </c>
      <c r="D2441" s="483" t="s">
        <v>1821</v>
      </c>
      <c r="E2441" s="483" t="s">
        <v>6177</v>
      </c>
      <c r="F2441" s="483" t="s">
        <v>5226</v>
      </c>
      <c r="G2441" s="483" t="s">
        <v>4766</v>
      </c>
      <c r="H2441" s="483" t="s">
        <v>4959</v>
      </c>
      <c r="I2441" s="483" t="s">
        <v>203</v>
      </c>
      <c r="J2441" s="483" t="s">
        <v>6009</v>
      </c>
      <c r="K2441" s="483" t="s">
        <v>4766</v>
      </c>
    </row>
    <row r="2442" spans="1:11" ht="15" x14ac:dyDescent="0.25">
      <c r="A2442" s="482">
        <v>14156</v>
      </c>
      <c r="B2442" s="483" t="s">
        <v>6254</v>
      </c>
      <c r="C2442" s="483" t="s">
        <v>6253</v>
      </c>
      <c r="D2442" s="483" t="s">
        <v>517</v>
      </c>
      <c r="E2442" s="483" t="s">
        <v>6174</v>
      </c>
      <c r="F2442" s="483" t="s">
        <v>5223</v>
      </c>
      <c r="G2442" s="483" t="s">
        <v>4758</v>
      </c>
      <c r="H2442" s="483" t="s">
        <v>4946</v>
      </c>
      <c r="I2442" s="483" t="s">
        <v>1140</v>
      </c>
      <c r="J2442" s="483" t="s">
        <v>6005</v>
      </c>
      <c r="K2442" s="483" t="s">
        <v>6006</v>
      </c>
    </row>
    <row r="2443" spans="1:11" ht="15" x14ac:dyDescent="0.25">
      <c r="A2443" s="482">
        <v>14158</v>
      </c>
      <c r="B2443" s="483" t="s">
        <v>1835</v>
      </c>
      <c r="C2443" s="483" t="s">
        <v>519</v>
      </c>
      <c r="D2443" s="483" t="s">
        <v>6312</v>
      </c>
      <c r="E2443" s="483" t="s">
        <v>6180</v>
      </c>
      <c r="F2443" s="483" t="s">
        <v>5229</v>
      </c>
      <c r="G2443" s="483" t="s">
        <v>4760</v>
      </c>
      <c r="H2443" s="483" t="s">
        <v>4946</v>
      </c>
      <c r="I2443" s="483" t="s">
        <v>3374</v>
      </c>
      <c r="J2443" s="483" t="s">
        <v>6016</v>
      </c>
      <c r="K2443" s="483" t="s">
        <v>6015</v>
      </c>
    </row>
    <row r="2444" spans="1:11" ht="15" x14ac:dyDescent="0.25">
      <c r="A2444" s="482">
        <v>14159</v>
      </c>
      <c r="B2444" s="483" t="s">
        <v>6292</v>
      </c>
      <c r="C2444" s="483" t="s">
        <v>1377</v>
      </c>
      <c r="D2444" s="483" t="s">
        <v>1821</v>
      </c>
      <c r="E2444" s="483" t="s">
        <v>6177</v>
      </c>
      <c r="F2444" s="483" t="s">
        <v>5226</v>
      </c>
      <c r="G2444" s="483" t="s">
        <v>4766</v>
      </c>
      <c r="H2444" s="483" t="s">
        <v>4959</v>
      </c>
      <c r="I2444" s="483" t="s">
        <v>203</v>
      </c>
      <c r="J2444" s="483" t="s">
        <v>6009</v>
      </c>
      <c r="K2444" s="483" t="s">
        <v>4766</v>
      </c>
    </row>
    <row r="2445" spans="1:11" ht="15" x14ac:dyDescent="0.25">
      <c r="A2445" s="482">
        <v>14160</v>
      </c>
      <c r="B2445" s="483" t="s">
        <v>6281</v>
      </c>
      <c r="C2445" s="483" t="s">
        <v>6282</v>
      </c>
      <c r="D2445" s="483" t="s">
        <v>517</v>
      </c>
      <c r="E2445" s="483" t="s">
        <v>6174</v>
      </c>
      <c r="F2445" s="483" t="s">
        <v>5223</v>
      </c>
      <c r="G2445" s="483" t="s">
        <v>4758</v>
      </c>
      <c r="H2445" s="483" t="s">
        <v>4946</v>
      </c>
      <c r="I2445" s="483" t="s">
        <v>1140</v>
      </c>
      <c r="J2445" s="483" t="s">
        <v>6005</v>
      </c>
      <c r="K2445" s="483" t="s">
        <v>6006</v>
      </c>
    </row>
    <row r="2446" spans="1:11" ht="15" x14ac:dyDescent="0.25">
      <c r="A2446" s="482">
        <v>14161</v>
      </c>
      <c r="B2446" s="483" t="s">
        <v>6283</v>
      </c>
      <c r="C2446" s="483" t="s">
        <v>5987</v>
      </c>
      <c r="D2446" s="483" t="s">
        <v>1410</v>
      </c>
      <c r="E2446" s="483" t="s">
        <v>6182</v>
      </c>
      <c r="F2446" s="483" t="s">
        <v>5231</v>
      </c>
      <c r="G2446" s="483" t="s">
        <v>4763</v>
      </c>
      <c r="H2446" s="483" t="s">
        <v>1689</v>
      </c>
      <c r="I2446" s="483" t="s">
        <v>5434</v>
      </c>
      <c r="J2446" s="483" t="s">
        <v>6016</v>
      </c>
      <c r="K2446" s="483" t="s">
        <v>6013</v>
      </c>
    </row>
    <row r="2447" spans="1:11" ht="15" x14ac:dyDescent="0.25">
      <c r="A2447" s="482">
        <v>14162</v>
      </c>
      <c r="B2447" s="483" t="s">
        <v>1375</v>
      </c>
      <c r="C2447" s="483" t="s">
        <v>6284</v>
      </c>
      <c r="D2447" s="483" t="s">
        <v>544</v>
      </c>
      <c r="E2447" s="483" t="s">
        <v>6176</v>
      </c>
      <c r="F2447" s="483" t="s">
        <v>5225</v>
      </c>
      <c r="G2447" s="483" t="s">
        <v>3376</v>
      </c>
      <c r="H2447" s="483" t="s">
        <v>122</v>
      </c>
      <c r="I2447" s="483" t="s">
        <v>122</v>
      </c>
      <c r="J2447" s="483" t="s">
        <v>6008</v>
      </c>
      <c r="K2447" s="483" t="s">
        <v>6010</v>
      </c>
    </row>
    <row r="2448" spans="1:11" ht="15" x14ac:dyDescent="0.25">
      <c r="A2448" s="482">
        <v>14163</v>
      </c>
      <c r="B2448" s="483" t="s">
        <v>5843</v>
      </c>
      <c r="C2448" s="483" t="s">
        <v>546</v>
      </c>
      <c r="D2448" s="483" t="s">
        <v>3965</v>
      </c>
      <c r="E2448" s="483" t="s">
        <v>6175</v>
      </c>
      <c r="F2448" s="483" t="s">
        <v>5224</v>
      </c>
      <c r="G2448" s="483" t="s">
        <v>4759</v>
      </c>
      <c r="H2448" s="483" t="s">
        <v>65</v>
      </c>
      <c r="I2448" s="483" t="s">
        <v>65</v>
      </c>
      <c r="J2448" s="483" t="s">
        <v>6014</v>
      </c>
      <c r="K2448" s="483" t="s">
        <v>6007</v>
      </c>
    </row>
    <row r="2449" spans="1:11" ht="15" x14ac:dyDescent="0.25">
      <c r="A2449" s="482">
        <v>14164</v>
      </c>
      <c r="B2449" s="483" t="s">
        <v>1885</v>
      </c>
      <c r="C2449" s="483" t="s">
        <v>6313</v>
      </c>
      <c r="D2449" s="483" t="s">
        <v>5530</v>
      </c>
      <c r="E2449" s="483" t="s">
        <v>6182</v>
      </c>
      <c r="F2449" s="483" t="s">
        <v>5231</v>
      </c>
      <c r="G2449" s="483" t="s">
        <v>4761</v>
      </c>
      <c r="H2449" s="483" t="s">
        <v>1689</v>
      </c>
      <c r="I2449" s="483" t="s">
        <v>6050</v>
      </c>
      <c r="J2449" s="483" t="s">
        <v>6016</v>
      </c>
      <c r="K2449" s="483" t="s">
        <v>6011</v>
      </c>
    </row>
    <row r="2450" spans="1:11" ht="15" x14ac:dyDescent="0.25">
      <c r="A2450" s="482">
        <v>14165</v>
      </c>
      <c r="B2450" s="483" t="s">
        <v>6285</v>
      </c>
      <c r="C2450" s="483" t="s">
        <v>6286</v>
      </c>
      <c r="D2450" s="483" t="s">
        <v>3892</v>
      </c>
      <c r="E2450" s="483" t="s">
        <v>6176</v>
      </c>
      <c r="F2450" s="483" t="s">
        <v>5225</v>
      </c>
      <c r="G2450" s="483" t="s">
        <v>4765</v>
      </c>
      <c r="H2450" s="483" t="s">
        <v>913</v>
      </c>
      <c r="I2450" s="483" t="s">
        <v>3893</v>
      </c>
      <c r="J2450" s="483" t="s">
        <v>6008</v>
      </c>
      <c r="K2450" s="483" t="s">
        <v>706</v>
      </c>
    </row>
    <row r="2451" spans="1:11" ht="15" x14ac:dyDescent="0.25">
      <c r="A2451" s="482">
        <v>14166</v>
      </c>
      <c r="B2451" s="483" t="s">
        <v>6293</v>
      </c>
      <c r="C2451" s="483" t="s">
        <v>2890</v>
      </c>
      <c r="D2451" s="483" t="s">
        <v>5353</v>
      </c>
      <c r="E2451" s="483" t="s">
        <v>6177</v>
      </c>
      <c r="F2451" s="483" t="s">
        <v>5226</v>
      </c>
      <c r="G2451" s="483" t="s">
        <v>3376</v>
      </c>
      <c r="H2451" s="483" t="s">
        <v>209</v>
      </c>
      <c r="I2451" s="483" t="s">
        <v>209</v>
      </c>
      <c r="J2451" s="483" t="s">
        <v>6008</v>
      </c>
      <c r="K2451" s="483" t="s">
        <v>6010</v>
      </c>
    </row>
    <row r="2452" spans="1:11" ht="15" x14ac:dyDescent="0.25">
      <c r="A2452" s="482">
        <v>14167</v>
      </c>
      <c r="B2452" s="483" t="s">
        <v>6314</v>
      </c>
      <c r="C2452" s="483" t="s">
        <v>391</v>
      </c>
      <c r="D2452" s="483" t="s">
        <v>72</v>
      </c>
      <c r="E2452" s="483" t="s">
        <v>6175</v>
      </c>
      <c r="F2452" s="483" t="s">
        <v>5224</v>
      </c>
      <c r="G2452" s="483" t="s">
        <v>3376</v>
      </c>
      <c r="H2452" s="483" t="s">
        <v>4964</v>
      </c>
      <c r="I2452" s="483" t="s">
        <v>1889</v>
      </c>
      <c r="J2452" s="483" t="s">
        <v>6014</v>
      </c>
      <c r="K2452" s="483" t="s">
        <v>6010</v>
      </c>
    </row>
    <row r="2453" spans="1:11" ht="15" x14ac:dyDescent="0.25">
      <c r="A2453" s="482">
        <v>14169</v>
      </c>
      <c r="B2453" s="483" t="s">
        <v>6357</v>
      </c>
      <c r="C2453" s="483" t="s">
        <v>6328</v>
      </c>
      <c r="D2453" s="483" t="s">
        <v>103</v>
      </c>
      <c r="E2453" s="483" t="s">
        <v>6175</v>
      </c>
      <c r="F2453" s="483" t="s">
        <v>5224</v>
      </c>
      <c r="G2453" s="483" t="s">
        <v>4759</v>
      </c>
      <c r="H2453" s="483" t="s">
        <v>65</v>
      </c>
      <c r="I2453" s="483" t="s">
        <v>65</v>
      </c>
      <c r="J2453" s="483" t="s">
        <v>6014</v>
      </c>
      <c r="K2453" s="483" t="s">
        <v>6007</v>
      </c>
    </row>
    <row r="2454" spans="1:11" ht="15" x14ac:dyDescent="0.25">
      <c r="A2454" s="482">
        <v>14170</v>
      </c>
      <c r="B2454" s="483" t="s">
        <v>2456</v>
      </c>
      <c r="C2454" s="483" t="s">
        <v>1906</v>
      </c>
      <c r="D2454" s="483" t="s">
        <v>6294</v>
      </c>
      <c r="E2454" s="483" t="s">
        <v>6182</v>
      </c>
      <c r="F2454" s="483" t="s">
        <v>5231</v>
      </c>
      <c r="G2454" s="483" t="s">
        <v>4761</v>
      </c>
      <c r="H2454" s="483" t="s">
        <v>4961</v>
      </c>
      <c r="I2454" s="483" t="s">
        <v>1471</v>
      </c>
      <c r="J2454" s="483" t="s">
        <v>6016</v>
      </c>
      <c r="K2454" s="483" t="s">
        <v>6011</v>
      </c>
    </row>
    <row r="2455" spans="1:11" ht="15" x14ac:dyDescent="0.25">
      <c r="A2455" s="482">
        <v>14171</v>
      </c>
      <c r="B2455" s="483" t="s">
        <v>6315</v>
      </c>
      <c r="C2455" s="483" t="s">
        <v>782</v>
      </c>
      <c r="D2455" s="483" t="s">
        <v>517</v>
      </c>
      <c r="E2455" s="483" t="s">
        <v>6174</v>
      </c>
      <c r="F2455" s="483" t="s">
        <v>5223</v>
      </c>
      <c r="G2455" s="483" t="s">
        <v>4758</v>
      </c>
      <c r="H2455" s="483" t="s">
        <v>4946</v>
      </c>
      <c r="I2455" s="483" t="s">
        <v>1140</v>
      </c>
      <c r="J2455" s="483" t="s">
        <v>6005</v>
      </c>
      <c r="K2455" s="483" t="s">
        <v>6006</v>
      </c>
    </row>
    <row r="2456" spans="1:11" ht="15" x14ac:dyDescent="0.25">
      <c r="A2456" s="482">
        <v>14172</v>
      </c>
      <c r="B2456" s="483" t="s">
        <v>558</v>
      </c>
      <c r="C2456" s="483" t="s">
        <v>810</v>
      </c>
      <c r="D2456" s="483" t="s">
        <v>4850</v>
      </c>
      <c r="E2456" s="483" t="s">
        <v>6182</v>
      </c>
      <c r="F2456" s="483" t="s">
        <v>5231</v>
      </c>
      <c r="G2456" s="483" t="s">
        <v>4761</v>
      </c>
      <c r="H2456" s="483" t="s">
        <v>1689</v>
      </c>
      <c r="I2456" s="483" t="s">
        <v>6238</v>
      </c>
      <c r="J2456" s="483" t="s">
        <v>6016</v>
      </c>
      <c r="K2456" s="483" t="s">
        <v>6011</v>
      </c>
    </row>
    <row r="2457" spans="1:11" ht="15" x14ac:dyDescent="0.25">
      <c r="A2457" s="482">
        <v>14173</v>
      </c>
      <c r="B2457" s="483" t="s">
        <v>6329</v>
      </c>
      <c r="C2457" s="483" t="s">
        <v>6330</v>
      </c>
      <c r="D2457" s="483" t="s">
        <v>3965</v>
      </c>
      <c r="E2457" s="483" t="s">
        <v>6175</v>
      </c>
      <c r="F2457" s="483" t="s">
        <v>5224</v>
      </c>
      <c r="G2457" s="483" t="s">
        <v>4759</v>
      </c>
      <c r="H2457" s="483" t="s">
        <v>4947</v>
      </c>
      <c r="I2457" s="483" t="s">
        <v>84</v>
      </c>
      <c r="J2457" s="483" t="s">
        <v>6014</v>
      </c>
      <c r="K2457" s="483" t="s">
        <v>6007</v>
      </c>
    </row>
    <row r="2458" spans="1:11" ht="15" x14ac:dyDescent="0.25">
      <c r="A2458" s="482">
        <v>14174</v>
      </c>
      <c r="B2458" s="483" t="s">
        <v>6331</v>
      </c>
      <c r="C2458" s="483" t="s">
        <v>2652</v>
      </c>
      <c r="D2458" s="483" t="s">
        <v>4850</v>
      </c>
      <c r="E2458" s="483" t="s">
        <v>6182</v>
      </c>
      <c r="F2458" s="483" t="s">
        <v>5231</v>
      </c>
      <c r="G2458" s="483" t="s">
        <v>4761</v>
      </c>
      <c r="H2458" s="483" t="s">
        <v>1689</v>
      </c>
      <c r="I2458" s="483" t="s">
        <v>6332</v>
      </c>
      <c r="J2458" s="483" t="s">
        <v>6016</v>
      </c>
      <c r="K2458" s="483" t="s">
        <v>6011</v>
      </c>
    </row>
    <row r="2459" spans="1:11" ht="15" x14ac:dyDescent="0.25">
      <c r="A2459" s="482">
        <v>14176</v>
      </c>
      <c r="B2459" s="483" t="s">
        <v>1231</v>
      </c>
      <c r="C2459" s="483" t="s">
        <v>549</v>
      </c>
      <c r="D2459" s="483" t="s">
        <v>5591</v>
      </c>
      <c r="E2459" s="483" t="s">
        <v>6182</v>
      </c>
      <c r="F2459" s="483" t="s">
        <v>5231</v>
      </c>
      <c r="G2459" s="483" t="s">
        <v>4761</v>
      </c>
      <c r="H2459" s="483" t="s">
        <v>1689</v>
      </c>
      <c r="I2459" s="483" t="s">
        <v>4888</v>
      </c>
      <c r="J2459" s="483" t="s">
        <v>6016</v>
      </c>
      <c r="K2459" s="483" t="s">
        <v>6011</v>
      </c>
    </row>
    <row r="2460" spans="1:11" ht="15" x14ac:dyDescent="0.25">
      <c r="A2460" s="482">
        <v>14178</v>
      </c>
      <c r="B2460" s="483" t="s">
        <v>6316</v>
      </c>
      <c r="C2460" s="483" t="s">
        <v>6317</v>
      </c>
      <c r="D2460" s="483" t="s">
        <v>3892</v>
      </c>
      <c r="E2460" s="483" t="s">
        <v>6176</v>
      </c>
      <c r="F2460" s="483" t="s">
        <v>5225</v>
      </c>
      <c r="G2460" s="483" t="s">
        <v>4765</v>
      </c>
      <c r="H2460" s="483" t="s">
        <v>913</v>
      </c>
      <c r="I2460" s="483" t="s">
        <v>3893</v>
      </c>
      <c r="J2460" s="483" t="s">
        <v>6008</v>
      </c>
      <c r="K2460" s="483" t="s">
        <v>706</v>
      </c>
    </row>
    <row r="2461" spans="1:11" ht="15" x14ac:dyDescent="0.25">
      <c r="A2461" s="482">
        <v>14179</v>
      </c>
      <c r="B2461" s="483" t="s">
        <v>685</v>
      </c>
      <c r="C2461" s="483" t="s">
        <v>189</v>
      </c>
      <c r="D2461" s="483" t="s">
        <v>1847</v>
      </c>
      <c r="E2461" s="483" t="s">
        <v>6178</v>
      </c>
      <c r="F2461" s="483" t="s">
        <v>5227</v>
      </c>
      <c r="G2461" s="483" t="s">
        <v>4761</v>
      </c>
      <c r="H2461" s="483" t="s">
        <v>1689</v>
      </c>
      <c r="I2461" s="483" t="s">
        <v>6125</v>
      </c>
      <c r="J2461" s="483" t="s">
        <v>6016</v>
      </c>
      <c r="K2461" s="483" t="s">
        <v>6011</v>
      </c>
    </row>
    <row r="2462" spans="1:11" ht="15" x14ac:dyDescent="0.25">
      <c r="A2462" s="482">
        <v>14181</v>
      </c>
      <c r="B2462" s="483" t="s">
        <v>1122</v>
      </c>
      <c r="C2462" s="483" t="s">
        <v>2063</v>
      </c>
      <c r="D2462" s="483" t="s">
        <v>2098</v>
      </c>
      <c r="E2462" s="483" t="s">
        <v>6175</v>
      </c>
      <c r="F2462" s="483" t="s">
        <v>5224</v>
      </c>
      <c r="G2462" s="483" t="s">
        <v>4759</v>
      </c>
      <c r="H2462" s="483" t="s">
        <v>4947</v>
      </c>
      <c r="I2462" s="483" t="s">
        <v>61</v>
      </c>
      <c r="J2462" s="483" t="s">
        <v>6014</v>
      </c>
      <c r="K2462" s="483" t="s">
        <v>6007</v>
      </c>
    </row>
    <row r="2463" spans="1:11" ht="15" x14ac:dyDescent="0.25">
      <c r="A2463" s="482">
        <v>14182</v>
      </c>
      <c r="B2463" s="483" t="s">
        <v>6333</v>
      </c>
      <c r="C2463" s="483" t="s">
        <v>6334</v>
      </c>
      <c r="D2463" s="483" t="s">
        <v>5591</v>
      </c>
      <c r="E2463" s="483" t="s">
        <v>6182</v>
      </c>
      <c r="F2463" s="483" t="s">
        <v>5231</v>
      </c>
      <c r="G2463" s="483" t="s">
        <v>4761</v>
      </c>
      <c r="H2463" s="483" t="s">
        <v>1689</v>
      </c>
      <c r="I2463" s="483" t="s">
        <v>5671</v>
      </c>
      <c r="J2463" s="483" t="s">
        <v>6016</v>
      </c>
      <c r="K2463" s="483" t="s">
        <v>6011</v>
      </c>
    </row>
    <row r="2464" spans="1:11" ht="15" x14ac:dyDescent="0.25">
      <c r="A2464" s="482">
        <v>14183</v>
      </c>
      <c r="B2464" s="483" t="s">
        <v>6335</v>
      </c>
      <c r="C2464" s="483" t="s">
        <v>6336</v>
      </c>
      <c r="D2464" s="483" t="s">
        <v>4770</v>
      </c>
      <c r="E2464" s="483" t="s">
        <v>6174</v>
      </c>
      <c r="F2464" s="483" t="s">
        <v>5223</v>
      </c>
      <c r="G2464" s="483" t="s">
        <v>5265</v>
      </c>
      <c r="H2464" s="483" t="s">
        <v>4946</v>
      </c>
      <c r="I2464" s="483" t="s">
        <v>4771</v>
      </c>
      <c r="J2464" s="483" t="s">
        <v>6005</v>
      </c>
      <c r="K2464" s="483" t="s">
        <v>6017</v>
      </c>
    </row>
    <row r="2465" spans="1:11" ht="15" x14ac:dyDescent="0.25">
      <c r="A2465" s="482">
        <v>14184</v>
      </c>
      <c r="B2465" s="483" t="s">
        <v>2286</v>
      </c>
      <c r="C2465" s="483" t="s">
        <v>1111</v>
      </c>
      <c r="D2465" s="483" t="s">
        <v>5591</v>
      </c>
      <c r="E2465" s="483" t="s">
        <v>6182</v>
      </c>
      <c r="F2465" s="483" t="s">
        <v>5231</v>
      </c>
      <c r="G2465" s="483" t="s">
        <v>4761</v>
      </c>
      <c r="H2465" s="483" t="s">
        <v>4961</v>
      </c>
      <c r="I2465" s="483" t="s">
        <v>6337</v>
      </c>
      <c r="J2465" s="483" t="s">
        <v>6016</v>
      </c>
      <c r="K2465" s="483" t="s">
        <v>6011</v>
      </c>
    </row>
    <row r="2466" spans="1:11" ht="15" x14ac:dyDescent="0.25">
      <c r="A2466" s="482">
        <v>14186</v>
      </c>
      <c r="B2466" s="483" t="s">
        <v>1338</v>
      </c>
      <c r="C2466" s="483" t="s">
        <v>6338</v>
      </c>
      <c r="D2466" s="483" t="s">
        <v>5591</v>
      </c>
      <c r="E2466" s="483" t="s">
        <v>6182</v>
      </c>
      <c r="F2466" s="483" t="s">
        <v>5231</v>
      </c>
      <c r="G2466" s="483" t="s">
        <v>4761</v>
      </c>
      <c r="H2466" s="483" t="s">
        <v>1689</v>
      </c>
      <c r="I2466" s="483" t="s">
        <v>4801</v>
      </c>
      <c r="J2466" s="483" t="s">
        <v>6016</v>
      </c>
      <c r="K2466" s="483" t="s">
        <v>6011</v>
      </c>
    </row>
    <row r="2467" spans="1:11" ht="15" x14ac:dyDescent="0.25">
      <c r="A2467" s="482">
        <v>14187</v>
      </c>
      <c r="B2467" s="483" t="s">
        <v>6339</v>
      </c>
      <c r="C2467" s="483" t="s">
        <v>6340</v>
      </c>
      <c r="D2467" s="483" t="s">
        <v>4927</v>
      </c>
      <c r="E2467" s="483" t="s">
        <v>6182</v>
      </c>
      <c r="F2467" s="483" t="s">
        <v>5231</v>
      </c>
      <c r="G2467" s="483" t="s">
        <v>3376</v>
      </c>
      <c r="H2467" s="483" t="s">
        <v>209</v>
      </c>
      <c r="I2467" s="483" t="s">
        <v>209</v>
      </c>
      <c r="J2467" s="483" t="s">
        <v>6016</v>
      </c>
      <c r="K2467" s="483" t="s">
        <v>6010</v>
      </c>
    </row>
    <row r="2468" spans="1:11" ht="15" x14ac:dyDescent="0.25">
      <c r="A2468" s="482">
        <v>14188</v>
      </c>
      <c r="B2468" s="483" t="s">
        <v>2504</v>
      </c>
      <c r="C2468" s="483" t="s">
        <v>6341</v>
      </c>
      <c r="D2468" s="483" t="s">
        <v>4927</v>
      </c>
      <c r="E2468" s="483" t="s">
        <v>6182</v>
      </c>
      <c r="F2468" s="483" t="s">
        <v>5231</v>
      </c>
      <c r="G2468" s="483" t="s">
        <v>3376</v>
      </c>
      <c r="H2468" s="483" t="s">
        <v>209</v>
      </c>
      <c r="I2468" s="483" t="s">
        <v>209</v>
      </c>
      <c r="J2468" s="483" t="s">
        <v>6016</v>
      </c>
      <c r="K2468" s="483" t="s">
        <v>6010</v>
      </c>
    </row>
    <row r="2469" spans="1:11" ht="15" x14ac:dyDescent="0.25">
      <c r="A2469" s="482">
        <v>14189</v>
      </c>
      <c r="B2469" s="483" t="s">
        <v>6342</v>
      </c>
      <c r="C2469" s="483" t="s">
        <v>6343</v>
      </c>
      <c r="D2469" s="483" t="s">
        <v>4927</v>
      </c>
      <c r="E2469" s="483" t="s">
        <v>6182</v>
      </c>
      <c r="F2469" s="483" t="s">
        <v>5231</v>
      </c>
      <c r="G2469" s="483" t="s">
        <v>3376</v>
      </c>
      <c r="H2469" s="483" t="s">
        <v>209</v>
      </c>
      <c r="I2469" s="483" t="s">
        <v>209</v>
      </c>
      <c r="J2469" s="483" t="s">
        <v>6016</v>
      </c>
      <c r="K2469" s="483" t="s">
        <v>6010</v>
      </c>
    </row>
    <row r="2470" spans="1:11" ht="15" x14ac:dyDescent="0.25">
      <c r="A2470" s="482">
        <v>14190</v>
      </c>
      <c r="B2470" s="483" t="s">
        <v>2681</v>
      </c>
      <c r="C2470" s="483" t="s">
        <v>467</v>
      </c>
      <c r="D2470" s="483" t="s">
        <v>4927</v>
      </c>
      <c r="E2470" s="483" t="s">
        <v>6182</v>
      </c>
      <c r="F2470" s="483" t="s">
        <v>5231</v>
      </c>
      <c r="G2470" s="483" t="s">
        <v>3376</v>
      </c>
      <c r="H2470" s="483" t="s">
        <v>209</v>
      </c>
      <c r="I2470" s="483" t="s">
        <v>209</v>
      </c>
      <c r="J2470" s="483" t="s">
        <v>6016</v>
      </c>
      <c r="K2470" s="483" t="s">
        <v>6010</v>
      </c>
    </row>
    <row r="2471" spans="1:11" ht="15" x14ac:dyDescent="0.25">
      <c r="A2471" s="482">
        <v>14191</v>
      </c>
      <c r="B2471" s="483" t="s">
        <v>1988</v>
      </c>
      <c r="C2471" s="483" t="s">
        <v>881</v>
      </c>
      <c r="D2471" s="483" t="s">
        <v>4775</v>
      </c>
      <c r="E2471" s="483" t="s">
        <v>6178</v>
      </c>
      <c r="F2471" s="483" t="s">
        <v>5227</v>
      </c>
      <c r="G2471" s="483" t="s">
        <v>4761</v>
      </c>
      <c r="H2471" s="483" t="s">
        <v>1689</v>
      </c>
      <c r="I2471" s="483" t="s">
        <v>4875</v>
      </c>
      <c r="J2471" s="483" t="s">
        <v>6016</v>
      </c>
      <c r="K2471" s="483" t="s">
        <v>6011</v>
      </c>
    </row>
    <row r="2472" spans="1:11" ht="15" x14ac:dyDescent="0.25">
      <c r="A2472" s="482">
        <v>14193</v>
      </c>
      <c r="B2472" s="483" t="s">
        <v>136</v>
      </c>
      <c r="C2472" s="483" t="s">
        <v>6358</v>
      </c>
      <c r="D2472" s="483" t="s">
        <v>3892</v>
      </c>
      <c r="E2472" s="483" t="s">
        <v>6176</v>
      </c>
      <c r="F2472" s="483" t="s">
        <v>5225</v>
      </c>
      <c r="G2472" s="483" t="s">
        <v>4765</v>
      </c>
      <c r="H2472" s="483" t="s">
        <v>913</v>
      </c>
      <c r="I2472" s="483" t="s">
        <v>3893</v>
      </c>
      <c r="J2472" s="483" t="s">
        <v>6008</v>
      </c>
      <c r="K2472" s="483" t="s">
        <v>706</v>
      </c>
    </row>
    <row r="2473" spans="1:11" ht="15" x14ac:dyDescent="0.25">
      <c r="A2473" s="482">
        <v>14194</v>
      </c>
      <c r="B2473" s="483" t="s">
        <v>543</v>
      </c>
      <c r="C2473" s="483" t="s">
        <v>1071</v>
      </c>
      <c r="D2473" s="483" t="s">
        <v>3390</v>
      </c>
      <c r="E2473" s="483" t="s">
        <v>6175</v>
      </c>
      <c r="F2473" s="483" t="s">
        <v>5224</v>
      </c>
      <c r="G2473" s="483" t="s">
        <v>3376</v>
      </c>
      <c r="H2473" s="483" t="s">
        <v>4955</v>
      </c>
      <c r="I2473" s="483" t="s">
        <v>3391</v>
      </c>
      <c r="J2473" s="483" t="s">
        <v>6014</v>
      </c>
      <c r="K2473" s="483" t="s">
        <v>6010</v>
      </c>
    </row>
    <row r="2474" spans="1:11" ht="15" x14ac:dyDescent="0.25">
      <c r="A2474" s="482">
        <v>14195</v>
      </c>
      <c r="B2474" s="483" t="s">
        <v>6359</v>
      </c>
      <c r="C2474" s="483" t="s">
        <v>6360</v>
      </c>
      <c r="D2474" s="483" t="s">
        <v>5530</v>
      </c>
      <c r="E2474" s="483" t="s">
        <v>6182</v>
      </c>
      <c r="F2474" s="483" t="s">
        <v>5231</v>
      </c>
      <c r="G2474" s="483" t="s">
        <v>4761</v>
      </c>
      <c r="H2474" s="483" t="s">
        <v>1689</v>
      </c>
      <c r="I2474" s="483" t="s">
        <v>6361</v>
      </c>
      <c r="J2474" s="483" t="s">
        <v>6016</v>
      </c>
      <c r="K2474" s="483" t="s">
        <v>6011</v>
      </c>
    </row>
    <row r="2475" spans="1:11" ht="15" x14ac:dyDescent="0.25">
      <c r="A2475" s="482">
        <v>14198</v>
      </c>
      <c r="B2475" s="483" t="s">
        <v>6363</v>
      </c>
      <c r="C2475" s="483" t="s">
        <v>6364</v>
      </c>
      <c r="D2475" s="483" t="s">
        <v>54</v>
      </c>
      <c r="E2475" s="483" t="s">
        <v>6176</v>
      </c>
      <c r="F2475" s="483" t="s">
        <v>5225</v>
      </c>
      <c r="G2475" s="483" t="s">
        <v>5265</v>
      </c>
      <c r="H2475" s="483" t="s">
        <v>4956</v>
      </c>
      <c r="I2475" s="483" t="s">
        <v>55</v>
      </c>
      <c r="J2475" s="483" t="s">
        <v>6008</v>
      </c>
      <c r="K2475" s="483" t="s">
        <v>6017</v>
      </c>
    </row>
    <row r="2476" spans="1:11" ht="30" x14ac:dyDescent="0.25">
      <c r="A2476" s="482">
        <v>14199</v>
      </c>
      <c r="B2476" s="483" t="s">
        <v>4077</v>
      </c>
      <c r="C2476" s="483" t="s">
        <v>6396</v>
      </c>
      <c r="D2476" s="484" t="s">
        <v>6397</v>
      </c>
      <c r="E2476" s="483" t="s">
        <v>6175</v>
      </c>
      <c r="F2476" s="483" t="s">
        <v>5224</v>
      </c>
      <c r="G2476" s="483" t="s">
        <v>4759</v>
      </c>
      <c r="H2476" s="483" t="s">
        <v>4977</v>
      </c>
      <c r="I2476" s="483" t="s">
        <v>3581</v>
      </c>
      <c r="J2476" s="483" t="s">
        <v>6014</v>
      </c>
      <c r="K2476" s="483" t="s">
        <v>6007</v>
      </c>
    </row>
    <row r="2477" spans="1:11" ht="15" x14ac:dyDescent="0.25">
      <c r="A2477" s="482">
        <v>14201</v>
      </c>
      <c r="B2477" s="483" t="s">
        <v>6386</v>
      </c>
      <c r="C2477" s="483" t="s">
        <v>6387</v>
      </c>
      <c r="D2477" s="483" t="s">
        <v>54</v>
      </c>
      <c r="E2477" s="483" t="s">
        <v>6176</v>
      </c>
      <c r="F2477" s="483" t="s">
        <v>5225</v>
      </c>
      <c r="G2477" s="483" t="s">
        <v>5265</v>
      </c>
      <c r="H2477" s="483" t="s">
        <v>4956</v>
      </c>
      <c r="I2477" s="483" t="s">
        <v>55</v>
      </c>
      <c r="J2477" s="483" t="s">
        <v>6008</v>
      </c>
      <c r="K2477" s="483" t="s">
        <v>6017</v>
      </c>
    </row>
    <row r="2478" spans="1:11" ht="15" x14ac:dyDescent="0.25">
      <c r="A2478" s="482">
        <v>14202</v>
      </c>
      <c r="B2478" s="483" t="s">
        <v>6365</v>
      </c>
      <c r="C2478" s="483" t="s">
        <v>6366</v>
      </c>
      <c r="D2478" s="483" t="s">
        <v>4850</v>
      </c>
      <c r="E2478" s="483" t="s">
        <v>6182</v>
      </c>
      <c r="F2478" s="483" t="s">
        <v>5231</v>
      </c>
      <c r="G2478" s="483" t="s">
        <v>4761</v>
      </c>
      <c r="H2478" s="483" t="s">
        <v>1689</v>
      </c>
      <c r="I2478" s="483" t="s">
        <v>6367</v>
      </c>
      <c r="J2478" s="483" t="s">
        <v>6016</v>
      </c>
      <c r="K2478" s="483" t="s">
        <v>6011</v>
      </c>
    </row>
    <row r="2479" spans="1:11" ht="15" x14ac:dyDescent="0.25">
      <c r="A2479" s="482">
        <v>14204</v>
      </c>
      <c r="B2479" s="483" t="s">
        <v>1678</v>
      </c>
      <c r="C2479" s="483" t="s">
        <v>6398</v>
      </c>
      <c r="D2479" s="483" t="s">
        <v>4060</v>
      </c>
      <c r="E2479" s="483" t="s">
        <v>6176</v>
      </c>
      <c r="F2479" s="483" t="s">
        <v>5225</v>
      </c>
      <c r="G2479" s="483" t="s">
        <v>4761</v>
      </c>
      <c r="H2479" s="483" t="s">
        <v>1689</v>
      </c>
      <c r="I2479" s="483" t="s">
        <v>3410</v>
      </c>
      <c r="J2479" s="483" t="s">
        <v>6008</v>
      </c>
      <c r="K2479" s="483" t="s">
        <v>6011</v>
      </c>
    </row>
    <row r="2480" spans="1:11" ht="15" x14ac:dyDescent="0.25">
      <c r="A2480" s="482">
        <v>14205</v>
      </c>
      <c r="B2480" s="483" t="s">
        <v>1399</v>
      </c>
      <c r="C2480" s="483" t="s">
        <v>6399</v>
      </c>
      <c r="D2480" s="483" t="s">
        <v>4060</v>
      </c>
      <c r="E2480" s="483" t="s">
        <v>6176</v>
      </c>
      <c r="F2480" s="483" t="s">
        <v>5225</v>
      </c>
      <c r="G2480" s="483" t="s">
        <v>4761</v>
      </c>
      <c r="H2480" s="483" t="s">
        <v>1689</v>
      </c>
      <c r="I2480" s="483" t="s">
        <v>3410</v>
      </c>
      <c r="J2480" s="483" t="s">
        <v>6008</v>
      </c>
      <c r="K2480" s="483" t="s">
        <v>6011</v>
      </c>
    </row>
    <row r="2481" spans="1:11" ht="15" x14ac:dyDescent="0.25">
      <c r="A2481" s="482">
        <v>14206</v>
      </c>
      <c r="B2481" s="483" t="s">
        <v>6368</v>
      </c>
      <c r="C2481" s="483" t="s">
        <v>6369</v>
      </c>
      <c r="D2481" s="483" t="s">
        <v>5591</v>
      </c>
      <c r="E2481" s="483" t="s">
        <v>6182</v>
      </c>
      <c r="F2481" s="483" t="s">
        <v>5231</v>
      </c>
      <c r="G2481" s="483" t="s">
        <v>4761</v>
      </c>
      <c r="H2481" s="483" t="s">
        <v>1689</v>
      </c>
      <c r="I2481" s="483" t="s">
        <v>6370</v>
      </c>
      <c r="J2481" s="483" t="s">
        <v>6016</v>
      </c>
      <c r="K2481" s="483" t="s">
        <v>6011</v>
      </c>
    </row>
    <row r="2482" spans="1:11" ht="15" x14ac:dyDescent="0.25">
      <c r="A2482" s="482">
        <v>14208</v>
      </c>
      <c r="B2482" s="483" t="s">
        <v>6389</v>
      </c>
      <c r="C2482" s="483" t="s">
        <v>1818</v>
      </c>
      <c r="D2482" s="483" t="s">
        <v>6405</v>
      </c>
      <c r="E2482" s="483" t="s">
        <v>6177</v>
      </c>
      <c r="F2482" s="483" t="s">
        <v>5226</v>
      </c>
      <c r="G2482" s="483" t="s">
        <v>3376</v>
      </c>
      <c r="H2482" s="483" t="s">
        <v>4973</v>
      </c>
      <c r="I2482" s="483" t="s">
        <v>171</v>
      </c>
      <c r="J2482" s="483" t="s">
        <v>6009</v>
      </c>
      <c r="K2482" s="483" t="s">
        <v>6010</v>
      </c>
    </row>
    <row r="2483" spans="1:11" ht="15" x14ac:dyDescent="0.25">
      <c r="A2483" s="482">
        <v>14209</v>
      </c>
      <c r="B2483" s="483" t="s">
        <v>6390</v>
      </c>
      <c r="C2483" s="483" t="s">
        <v>336</v>
      </c>
      <c r="D2483" s="483" t="s">
        <v>517</v>
      </c>
      <c r="E2483" s="483" t="s">
        <v>6174</v>
      </c>
      <c r="F2483" s="483" t="s">
        <v>5223</v>
      </c>
      <c r="G2483" s="483" t="s">
        <v>4758</v>
      </c>
      <c r="H2483" s="483" t="s">
        <v>4946</v>
      </c>
      <c r="I2483" s="483" t="s">
        <v>1140</v>
      </c>
      <c r="J2483" s="483" t="s">
        <v>6005</v>
      </c>
      <c r="K2483" s="483" t="s">
        <v>6006</v>
      </c>
    </row>
    <row r="2484" spans="1:11" ht="15" x14ac:dyDescent="0.25">
      <c r="A2484" s="482">
        <v>14211</v>
      </c>
      <c r="B2484" s="483" t="s">
        <v>6400</v>
      </c>
      <c r="C2484" s="483" t="s">
        <v>6401</v>
      </c>
      <c r="D2484" s="483" t="s">
        <v>2463</v>
      </c>
      <c r="E2484" s="483" t="s">
        <v>6176</v>
      </c>
      <c r="F2484" s="483" t="s">
        <v>5225</v>
      </c>
      <c r="G2484" s="483" t="s">
        <v>3376</v>
      </c>
      <c r="H2484" s="483" t="s">
        <v>4948</v>
      </c>
      <c r="I2484" s="483" t="s">
        <v>933</v>
      </c>
      <c r="J2484" s="483" t="s">
        <v>6008</v>
      </c>
      <c r="K2484" s="483" t="s">
        <v>6010</v>
      </c>
    </row>
    <row r="2485" spans="1:11" ht="15" x14ac:dyDescent="0.25">
      <c r="A2485" s="482">
        <v>14212</v>
      </c>
      <c r="B2485" s="483" t="s">
        <v>2324</v>
      </c>
      <c r="C2485" s="483" t="s">
        <v>2300</v>
      </c>
      <c r="D2485" s="483" t="s">
        <v>544</v>
      </c>
      <c r="E2485" s="483" t="s">
        <v>6176</v>
      </c>
      <c r="F2485" s="483" t="s">
        <v>5225</v>
      </c>
      <c r="G2485" s="483" t="s">
        <v>3376</v>
      </c>
      <c r="H2485" s="483" t="s">
        <v>122</v>
      </c>
      <c r="I2485" s="483" t="s">
        <v>122</v>
      </c>
      <c r="J2485" s="483" t="s">
        <v>6008</v>
      </c>
      <c r="K2485" s="483" t="s">
        <v>6010</v>
      </c>
    </row>
    <row r="2486" spans="1:11" ht="15" x14ac:dyDescent="0.25">
      <c r="A2486" s="482">
        <v>14213</v>
      </c>
      <c r="B2486" s="483" t="s">
        <v>6414</v>
      </c>
      <c r="C2486" s="483" t="s">
        <v>6415</v>
      </c>
      <c r="D2486" s="483" t="s">
        <v>2463</v>
      </c>
      <c r="E2486" s="483" t="s">
        <v>6176</v>
      </c>
      <c r="F2486" s="483" t="s">
        <v>5225</v>
      </c>
      <c r="G2486" s="483" t="s">
        <v>3376</v>
      </c>
      <c r="H2486" s="483" t="s">
        <v>4948</v>
      </c>
      <c r="I2486" s="483" t="s">
        <v>933</v>
      </c>
      <c r="J2486" s="483" t="s">
        <v>6008</v>
      </c>
      <c r="K2486" s="483" t="s">
        <v>6010</v>
      </c>
    </row>
    <row r="2487" spans="1:11" ht="15" x14ac:dyDescent="0.25">
      <c r="A2487" s="482">
        <v>14214</v>
      </c>
      <c r="B2487" s="483" t="s">
        <v>5340</v>
      </c>
      <c r="C2487" s="483" t="s">
        <v>6402</v>
      </c>
      <c r="D2487" s="483" t="s">
        <v>2990</v>
      </c>
      <c r="E2487" s="483" t="s">
        <v>6174</v>
      </c>
      <c r="F2487" s="483" t="s">
        <v>5223</v>
      </c>
      <c r="G2487" s="483" t="s">
        <v>5265</v>
      </c>
      <c r="H2487" s="483" t="s">
        <v>4946</v>
      </c>
      <c r="I2487" s="483" t="s">
        <v>3463</v>
      </c>
      <c r="J2487" s="483" t="s">
        <v>6005</v>
      </c>
      <c r="K2487" s="483" t="s">
        <v>6017</v>
      </c>
    </row>
    <row r="2488" spans="1:11" ht="15" x14ac:dyDescent="0.25">
      <c r="A2488" s="482">
        <v>14216</v>
      </c>
      <c r="B2488" s="483" t="s">
        <v>6437</v>
      </c>
      <c r="C2488" s="483" t="s">
        <v>6438</v>
      </c>
      <c r="D2488" s="483" t="s">
        <v>1681</v>
      </c>
      <c r="E2488" s="483" t="s">
        <v>6177</v>
      </c>
      <c r="F2488" s="483" t="s">
        <v>5226</v>
      </c>
      <c r="G2488" s="483" t="s">
        <v>5264</v>
      </c>
      <c r="H2488" s="483" t="s">
        <v>4958</v>
      </c>
      <c r="I2488" s="483" t="s">
        <v>1682</v>
      </c>
      <c r="J2488" s="483" t="s">
        <v>6009</v>
      </c>
      <c r="K2488" s="483" t="s">
        <v>6018</v>
      </c>
    </row>
    <row r="2489" spans="1:11" ht="15" x14ac:dyDescent="0.25">
      <c r="A2489" s="482">
        <v>14217</v>
      </c>
      <c r="B2489" s="483" t="s">
        <v>6416</v>
      </c>
      <c r="C2489" s="483" t="s">
        <v>6417</v>
      </c>
      <c r="D2489" s="483" t="s">
        <v>2990</v>
      </c>
      <c r="E2489" s="483" t="s">
        <v>6174</v>
      </c>
      <c r="F2489" s="483" t="s">
        <v>5223</v>
      </c>
      <c r="G2489" s="483" t="s">
        <v>5265</v>
      </c>
      <c r="H2489" s="483" t="s">
        <v>4946</v>
      </c>
      <c r="I2489" s="483" t="s">
        <v>3463</v>
      </c>
      <c r="J2489" s="483" t="s">
        <v>6005</v>
      </c>
      <c r="K2489" s="483" t="s">
        <v>6017</v>
      </c>
    </row>
    <row r="2490" spans="1:11" ht="15" x14ac:dyDescent="0.25">
      <c r="A2490" s="482">
        <v>14219</v>
      </c>
      <c r="B2490" s="483" t="s">
        <v>2646</v>
      </c>
      <c r="C2490" s="483" t="s">
        <v>3997</v>
      </c>
      <c r="D2490" s="483" t="s">
        <v>54</v>
      </c>
      <c r="E2490" s="483" t="s">
        <v>6176</v>
      </c>
      <c r="F2490" s="483" t="s">
        <v>5225</v>
      </c>
      <c r="G2490" s="483" t="s">
        <v>5265</v>
      </c>
      <c r="H2490" s="483" t="s">
        <v>4956</v>
      </c>
      <c r="I2490" s="483" t="s">
        <v>55</v>
      </c>
      <c r="J2490" s="483" t="s">
        <v>6008</v>
      </c>
      <c r="K2490" s="483" t="s">
        <v>6017</v>
      </c>
    </row>
    <row r="2491" spans="1:11" ht="15" x14ac:dyDescent="0.25">
      <c r="A2491" s="482">
        <v>14220</v>
      </c>
      <c r="B2491" s="483" t="s">
        <v>6439</v>
      </c>
      <c r="C2491" s="483" t="s">
        <v>5883</v>
      </c>
      <c r="D2491" s="483" t="s">
        <v>4928</v>
      </c>
      <c r="E2491" s="483" t="s">
        <v>6178</v>
      </c>
      <c r="F2491" s="483" t="s">
        <v>5227</v>
      </c>
      <c r="G2491" s="483" t="s">
        <v>4761</v>
      </c>
      <c r="H2491" s="483" t="s">
        <v>1689</v>
      </c>
      <c r="I2491" s="483" t="s">
        <v>1227</v>
      </c>
      <c r="J2491" s="483" t="s">
        <v>6016</v>
      </c>
      <c r="K2491" s="483" t="s">
        <v>6011</v>
      </c>
    </row>
    <row r="2492" spans="1:11" ht="15" x14ac:dyDescent="0.25">
      <c r="A2492" s="482">
        <v>14221</v>
      </c>
      <c r="B2492" s="483" t="s">
        <v>6440</v>
      </c>
      <c r="C2492" s="483" t="s">
        <v>6441</v>
      </c>
      <c r="D2492" s="483" t="s">
        <v>517</v>
      </c>
      <c r="E2492" s="483" t="s">
        <v>6174</v>
      </c>
      <c r="F2492" s="483" t="s">
        <v>5223</v>
      </c>
      <c r="G2492" s="483" t="s">
        <v>4758</v>
      </c>
      <c r="H2492" s="483" t="s">
        <v>4946</v>
      </c>
      <c r="I2492" s="483" t="s">
        <v>1140</v>
      </c>
      <c r="J2492" s="483" t="s">
        <v>6005</v>
      </c>
      <c r="K2492" s="483" t="s">
        <v>6006</v>
      </c>
    </row>
    <row r="2493" spans="1:11" ht="15" x14ac:dyDescent="0.25">
      <c r="A2493" s="482">
        <v>14222</v>
      </c>
      <c r="B2493" s="483" t="s">
        <v>6442</v>
      </c>
      <c r="C2493" s="483" t="s">
        <v>6443</v>
      </c>
      <c r="D2493" s="483" t="s">
        <v>4853</v>
      </c>
      <c r="E2493" s="483" t="s">
        <v>6178</v>
      </c>
      <c r="F2493" s="483" t="s">
        <v>5227</v>
      </c>
      <c r="G2493" s="483" t="s">
        <v>4761</v>
      </c>
      <c r="H2493" s="483" t="s">
        <v>4961</v>
      </c>
      <c r="I2493" s="483" t="s">
        <v>3402</v>
      </c>
      <c r="J2493" s="483" t="s">
        <v>6016</v>
      </c>
      <c r="K2493" s="483" t="s">
        <v>6011</v>
      </c>
    </row>
    <row r="2494" spans="1:11" ht="15" x14ac:dyDescent="0.25">
      <c r="A2494" s="482">
        <v>14223</v>
      </c>
      <c r="B2494" s="483" t="s">
        <v>6444</v>
      </c>
      <c r="C2494" s="483" t="s">
        <v>879</v>
      </c>
      <c r="D2494" s="483" t="s">
        <v>3907</v>
      </c>
      <c r="E2494" s="483" t="s">
        <v>6182</v>
      </c>
      <c r="F2494" s="483" t="s">
        <v>5231</v>
      </c>
      <c r="G2494" s="483" t="s">
        <v>4761</v>
      </c>
      <c r="H2494" s="483" t="s">
        <v>1689</v>
      </c>
      <c r="I2494" s="483" t="s">
        <v>6445</v>
      </c>
      <c r="J2494" s="483" t="s">
        <v>6016</v>
      </c>
      <c r="K2494" s="483" t="s">
        <v>6011</v>
      </c>
    </row>
    <row r="2495" spans="1:11" ht="15" x14ac:dyDescent="0.25">
      <c r="A2495" s="482">
        <v>14226</v>
      </c>
      <c r="B2495" s="483" t="s">
        <v>6446</v>
      </c>
      <c r="C2495" s="483" t="s">
        <v>6447</v>
      </c>
      <c r="D2495" s="483" t="s">
        <v>3467</v>
      </c>
      <c r="E2495" s="483" t="s">
        <v>6178</v>
      </c>
      <c r="F2495" s="483" t="s">
        <v>5227</v>
      </c>
      <c r="G2495" s="483" t="s">
        <v>4761</v>
      </c>
      <c r="H2495" s="483" t="s">
        <v>4961</v>
      </c>
      <c r="I2495" s="483" t="s">
        <v>3468</v>
      </c>
      <c r="J2495" s="483" t="s">
        <v>6016</v>
      </c>
      <c r="K2495" s="483" t="s">
        <v>6011</v>
      </c>
    </row>
    <row r="2496" spans="1:11" ht="15" x14ac:dyDescent="0.25">
      <c r="A2496" s="482">
        <v>14229</v>
      </c>
      <c r="B2496" s="483" t="s">
        <v>3086</v>
      </c>
      <c r="C2496" s="483" t="s">
        <v>6448</v>
      </c>
      <c r="D2496" s="483" t="s">
        <v>641</v>
      </c>
      <c r="E2496" s="483" t="s">
        <v>6176</v>
      </c>
      <c r="F2496" s="483" t="s">
        <v>5225</v>
      </c>
      <c r="G2496" s="483" t="s">
        <v>3376</v>
      </c>
      <c r="H2496" s="483" t="s">
        <v>209</v>
      </c>
      <c r="I2496" s="483" t="s">
        <v>209</v>
      </c>
      <c r="J2496" s="483" t="s">
        <v>6008</v>
      </c>
      <c r="K2496" s="483" t="s">
        <v>6010</v>
      </c>
    </row>
    <row r="2497" spans="1:11" ht="15" x14ac:dyDescent="0.25">
      <c r="A2497" s="482">
        <v>14230</v>
      </c>
      <c r="B2497" s="483" t="s">
        <v>713</v>
      </c>
      <c r="C2497" s="483" t="s">
        <v>808</v>
      </c>
      <c r="D2497" s="483" t="s">
        <v>1821</v>
      </c>
      <c r="E2497" s="483" t="s">
        <v>6177</v>
      </c>
      <c r="F2497" s="483" t="s">
        <v>5226</v>
      </c>
      <c r="G2497" s="483" t="s">
        <v>4765</v>
      </c>
      <c r="H2497" s="483" t="s">
        <v>913</v>
      </c>
      <c r="I2497" s="483" t="s">
        <v>553</v>
      </c>
      <c r="J2497" s="483" t="s">
        <v>6009</v>
      </c>
      <c r="K2497" s="483" t="s">
        <v>706</v>
      </c>
    </row>
    <row r="2498" spans="1:11" ht="15" x14ac:dyDescent="0.25">
      <c r="A2498" s="482">
        <v>14233</v>
      </c>
      <c r="B2498" s="483" t="s">
        <v>5975</v>
      </c>
      <c r="C2498" s="483" t="s">
        <v>6449</v>
      </c>
      <c r="D2498" s="483" t="s">
        <v>517</v>
      </c>
      <c r="E2498" s="483" t="s">
        <v>6174</v>
      </c>
      <c r="F2498" s="483" t="s">
        <v>5223</v>
      </c>
      <c r="G2498" s="483" t="s">
        <v>4758</v>
      </c>
      <c r="H2498" s="483" t="s">
        <v>4946</v>
      </c>
      <c r="I2498" s="483" t="s">
        <v>1140</v>
      </c>
      <c r="J2498" s="483" t="s">
        <v>6005</v>
      </c>
      <c r="K2498" s="483" t="s">
        <v>6006</v>
      </c>
    </row>
    <row r="2499" spans="1:11" ht="15" x14ac:dyDescent="0.25">
      <c r="A2499" s="482">
        <v>14235</v>
      </c>
      <c r="B2499" s="483" t="s">
        <v>6450</v>
      </c>
      <c r="C2499" s="483" t="s">
        <v>6451</v>
      </c>
      <c r="D2499" s="483" t="s">
        <v>517</v>
      </c>
      <c r="E2499" s="483" t="s">
        <v>6174</v>
      </c>
      <c r="F2499" s="483" t="s">
        <v>5223</v>
      </c>
      <c r="G2499" s="483" t="s">
        <v>4758</v>
      </c>
      <c r="H2499" s="483" t="s">
        <v>4946</v>
      </c>
      <c r="I2499" s="483" t="s">
        <v>1140</v>
      </c>
      <c r="J2499" s="483" t="s">
        <v>6005</v>
      </c>
      <c r="K2499" s="483" t="s">
        <v>6006</v>
      </c>
    </row>
    <row r="2500" spans="1:11" ht="15" x14ac:dyDescent="0.25">
      <c r="A2500" s="482">
        <v>14236</v>
      </c>
      <c r="B2500" s="483" t="s">
        <v>6452</v>
      </c>
      <c r="C2500" s="483" t="s">
        <v>6453</v>
      </c>
      <c r="D2500" s="483" t="s">
        <v>3390</v>
      </c>
      <c r="E2500" s="483" t="s">
        <v>6175</v>
      </c>
      <c r="F2500" s="483" t="s">
        <v>5224</v>
      </c>
      <c r="G2500" s="483" t="s">
        <v>3376</v>
      </c>
      <c r="H2500" s="483" t="s">
        <v>4955</v>
      </c>
      <c r="I2500" s="483" t="s">
        <v>3391</v>
      </c>
      <c r="J2500" s="483" t="s">
        <v>6014</v>
      </c>
      <c r="K2500" s="483" t="s">
        <v>6010</v>
      </c>
    </row>
    <row r="2501" spans="1:11" ht="15" x14ac:dyDescent="0.25">
      <c r="A2501" s="482">
        <v>14239</v>
      </c>
      <c r="B2501" s="483" t="s">
        <v>2178</v>
      </c>
      <c r="C2501" s="483" t="s">
        <v>1675</v>
      </c>
      <c r="D2501" s="483" t="s">
        <v>72</v>
      </c>
      <c r="E2501" s="483" t="s">
        <v>6175</v>
      </c>
      <c r="F2501" s="483" t="s">
        <v>5224</v>
      </c>
      <c r="G2501" s="483" t="s">
        <v>3376</v>
      </c>
      <c r="H2501" s="483" t="s">
        <v>4955</v>
      </c>
      <c r="I2501" s="483" t="s">
        <v>3388</v>
      </c>
      <c r="J2501" s="483" t="s">
        <v>6014</v>
      </c>
      <c r="K2501" s="483" t="s">
        <v>6010</v>
      </c>
    </row>
    <row r="2502" spans="1:11" ht="15" x14ac:dyDescent="0.25">
      <c r="A2502" s="482">
        <v>14245</v>
      </c>
      <c r="B2502" s="483" t="s">
        <v>6454</v>
      </c>
      <c r="C2502" s="483" t="s">
        <v>6455</v>
      </c>
      <c r="D2502" s="483" t="s">
        <v>517</v>
      </c>
      <c r="E2502" s="483" t="s">
        <v>6174</v>
      </c>
      <c r="F2502" s="483" t="s">
        <v>5223</v>
      </c>
      <c r="G2502" s="483" t="s">
        <v>4758</v>
      </c>
      <c r="H2502" s="483" t="s">
        <v>4946</v>
      </c>
      <c r="I2502" s="483" t="s">
        <v>1140</v>
      </c>
      <c r="J2502" s="483" t="s">
        <v>6005</v>
      </c>
      <c r="K2502" s="483" t="s">
        <v>6006</v>
      </c>
    </row>
    <row r="2503" spans="1:11" ht="15" x14ac:dyDescent="0.25">
      <c r="A2503" s="482">
        <v>14246</v>
      </c>
      <c r="B2503" s="483" t="s">
        <v>6456</v>
      </c>
      <c r="C2503" s="483" t="s">
        <v>6457</v>
      </c>
      <c r="D2503" s="483" t="s">
        <v>517</v>
      </c>
      <c r="E2503" s="483" t="s">
        <v>6174</v>
      </c>
      <c r="F2503" s="483" t="s">
        <v>5223</v>
      </c>
      <c r="G2503" s="483" t="s">
        <v>4758</v>
      </c>
      <c r="H2503" s="483" t="s">
        <v>4946</v>
      </c>
      <c r="I2503" s="483" t="s">
        <v>1140</v>
      </c>
      <c r="J2503" s="483" t="s">
        <v>6005</v>
      </c>
      <c r="K2503" s="483" t="s">
        <v>6006</v>
      </c>
    </row>
    <row r="2504" spans="1:11" ht="15" x14ac:dyDescent="0.25">
      <c r="A2504" s="483" t="s">
        <v>4687</v>
      </c>
      <c r="B2504" s="483" t="s">
        <v>390</v>
      </c>
      <c r="C2504" s="483" t="s">
        <v>391</v>
      </c>
      <c r="D2504" s="483" t="s">
        <v>212</v>
      </c>
      <c r="E2504" s="483" t="s">
        <v>6182</v>
      </c>
      <c r="F2504" s="483" t="s">
        <v>5231</v>
      </c>
      <c r="G2504" s="483" t="s">
        <v>3376</v>
      </c>
      <c r="H2504" s="483" t="s">
        <v>4970</v>
      </c>
      <c r="I2504" s="483" t="s">
        <v>5430</v>
      </c>
      <c r="J2504" s="483" t="s">
        <v>6016</v>
      </c>
      <c r="K2504" s="483" t="s">
        <v>6010</v>
      </c>
    </row>
    <row r="2505" spans="1:11" ht="15" x14ac:dyDescent="0.25">
      <c r="A2505" s="483" t="s">
        <v>4688</v>
      </c>
      <c r="B2505" s="483" t="s">
        <v>210</v>
      </c>
      <c r="C2505" s="483" t="s">
        <v>211</v>
      </c>
      <c r="D2505" s="483" t="s">
        <v>212</v>
      </c>
      <c r="E2505" s="483" t="s">
        <v>6182</v>
      </c>
      <c r="F2505" s="483" t="s">
        <v>5231</v>
      </c>
      <c r="G2505" s="483" t="s">
        <v>3376</v>
      </c>
      <c r="H2505" s="483" t="s">
        <v>4970</v>
      </c>
      <c r="I2505" s="483" t="s">
        <v>5430</v>
      </c>
      <c r="J2505" s="483" t="s">
        <v>6016</v>
      </c>
      <c r="K2505" s="483" t="s">
        <v>6010</v>
      </c>
    </row>
    <row r="2506" spans="1:11" ht="15" x14ac:dyDescent="0.25">
      <c r="A2506" s="483" t="s">
        <v>4689</v>
      </c>
      <c r="B2506" s="483" t="s">
        <v>554</v>
      </c>
      <c r="C2506" s="483" t="s">
        <v>556</v>
      </c>
      <c r="D2506" s="483" t="s">
        <v>212</v>
      </c>
      <c r="E2506" s="483" t="s">
        <v>6182</v>
      </c>
      <c r="F2506" s="483" t="s">
        <v>5231</v>
      </c>
      <c r="G2506" s="483" t="s">
        <v>3376</v>
      </c>
      <c r="H2506" s="483" t="s">
        <v>4970</v>
      </c>
      <c r="I2506" s="483" t="s">
        <v>5430</v>
      </c>
      <c r="J2506" s="483" t="s">
        <v>6016</v>
      </c>
      <c r="K2506" s="483" t="s">
        <v>6010</v>
      </c>
    </row>
    <row r="2507" spans="1:11" ht="15" x14ac:dyDescent="0.25">
      <c r="A2507" s="483" t="s">
        <v>4690</v>
      </c>
      <c r="B2507" s="483" t="s">
        <v>596</v>
      </c>
      <c r="C2507" s="483" t="s">
        <v>597</v>
      </c>
      <c r="D2507" s="483" t="s">
        <v>212</v>
      </c>
      <c r="E2507" s="483" t="s">
        <v>6182</v>
      </c>
      <c r="F2507" s="483" t="s">
        <v>5231</v>
      </c>
      <c r="G2507" s="483" t="s">
        <v>3376</v>
      </c>
      <c r="H2507" s="483" t="s">
        <v>4970</v>
      </c>
      <c r="I2507" s="483" t="s">
        <v>5430</v>
      </c>
      <c r="J2507" s="483" t="s">
        <v>6016</v>
      </c>
      <c r="K2507" s="483" t="s">
        <v>6010</v>
      </c>
    </row>
    <row r="2508" spans="1:11" ht="15" x14ac:dyDescent="0.25">
      <c r="A2508" s="483" t="s">
        <v>4691</v>
      </c>
      <c r="B2508" s="483" t="s">
        <v>4692</v>
      </c>
      <c r="C2508" s="483" t="s">
        <v>670</v>
      </c>
      <c r="D2508" s="483" t="s">
        <v>212</v>
      </c>
      <c r="E2508" s="483" t="s">
        <v>6182</v>
      </c>
      <c r="F2508" s="483" t="s">
        <v>5231</v>
      </c>
      <c r="G2508" s="483" t="s">
        <v>3376</v>
      </c>
      <c r="H2508" s="483" t="s">
        <v>4970</v>
      </c>
      <c r="I2508" s="483" t="s">
        <v>5430</v>
      </c>
      <c r="J2508" s="483" t="s">
        <v>6016</v>
      </c>
      <c r="K2508" s="483" t="s">
        <v>6010</v>
      </c>
    </row>
    <row r="2509" spans="1:11" ht="15" x14ac:dyDescent="0.25">
      <c r="A2509" s="483" t="s">
        <v>4693</v>
      </c>
      <c r="B2509" s="483" t="s">
        <v>675</v>
      </c>
      <c r="C2509" s="483" t="s">
        <v>676</v>
      </c>
      <c r="D2509" s="483" t="s">
        <v>212</v>
      </c>
      <c r="E2509" s="483" t="s">
        <v>6182</v>
      </c>
      <c r="F2509" s="483" t="s">
        <v>5231</v>
      </c>
      <c r="G2509" s="483" t="s">
        <v>3376</v>
      </c>
      <c r="H2509" s="483" t="s">
        <v>4970</v>
      </c>
      <c r="I2509" s="483" t="s">
        <v>5430</v>
      </c>
      <c r="J2509" s="483" t="s">
        <v>6016</v>
      </c>
      <c r="K2509" s="483" t="s">
        <v>6010</v>
      </c>
    </row>
    <row r="2510" spans="1:11" ht="15" x14ac:dyDescent="0.25">
      <c r="A2510" s="483" t="s">
        <v>4694</v>
      </c>
      <c r="B2510" s="483" t="s">
        <v>803</v>
      </c>
      <c r="C2510" s="483" t="s">
        <v>804</v>
      </c>
      <c r="D2510" s="483" t="s">
        <v>212</v>
      </c>
      <c r="E2510" s="483" t="s">
        <v>6182</v>
      </c>
      <c r="F2510" s="483" t="s">
        <v>5231</v>
      </c>
      <c r="G2510" s="483" t="s">
        <v>3376</v>
      </c>
      <c r="H2510" s="483" t="s">
        <v>4970</v>
      </c>
      <c r="I2510" s="483" t="s">
        <v>5430</v>
      </c>
      <c r="J2510" s="483" t="s">
        <v>6016</v>
      </c>
      <c r="K2510" s="483" t="s">
        <v>6010</v>
      </c>
    </row>
    <row r="2511" spans="1:11" ht="15" x14ac:dyDescent="0.25">
      <c r="A2511" s="483" t="s">
        <v>4695</v>
      </c>
      <c r="B2511" s="483" t="s">
        <v>831</v>
      </c>
      <c r="C2511" s="483" t="s">
        <v>5004</v>
      </c>
      <c r="D2511" s="483" t="s">
        <v>212</v>
      </c>
      <c r="E2511" s="483" t="s">
        <v>6182</v>
      </c>
      <c r="F2511" s="483" t="s">
        <v>5231</v>
      </c>
      <c r="G2511" s="483" t="s">
        <v>3376</v>
      </c>
      <c r="H2511" s="483" t="s">
        <v>4970</v>
      </c>
      <c r="I2511" s="483" t="s">
        <v>5430</v>
      </c>
      <c r="J2511" s="483" t="s">
        <v>6016</v>
      </c>
      <c r="K2511" s="483" t="s">
        <v>6010</v>
      </c>
    </row>
    <row r="2512" spans="1:11" ht="15" x14ac:dyDescent="0.25">
      <c r="A2512" s="483" t="s">
        <v>4696</v>
      </c>
      <c r="B2512" s="483" t="s">
        <v>928</v>
      </c>
      <c r="C2512" s="483" t="s">
        <v>929</v>
      </c>
      <c r="D2512" s="483" t="s">
        <v>212</v>
      </c>
      <c r="E2512" s="483" t="s">
        <v>6182</v>
      </c>
      <c r="F2512" s="483" t="s">
        <v>5231</v>
      </c>
      <c r="G2512" s="483" t="s">
        <v>3376</v>
      </c>
      <c r="H2512" s="483" t="s">
        <v>4970</v>
      </c>
      <c r="I2512" s="483" t="s">
        <v>5430</v>
      </c>
      <c r="J2512" s="483" t="s">
        <v>6016</v>
      </c>
      <c r="K2512" s="483" t="s">
        <v>6010</v>
      </c>
    </row>
    <row r="2513" spans="1:11" ht="15" x14ac:dyDescent="0.25">
      <c r="A2513" s="483" t="s">
        <v>4697</v>
      </c>
      <c r="B2513" s="483" t="s">
        <v>948</v>
      </c>
      <c r="C2513" s="483" t="s">
        <v>728</v>
      </c>
      <c r="D2513" s="483" t="s">
        <v>212</v>
      </c>
      <c r="E2513" s="483" t="s">
        <v>6182</v>
      </c>
      <c r="F2513" s="483" t="s">
        <v>5231</v>
      </c>
      <c r="G2513" s="483" t="s">
        <v>3376</v>
      </c>
      <c r="H2513" s="483" t="s">
        <v>4970</v>
      </c>
      <c r="I2513" s="483" t="s">
        <v>5430</v>
      </c>
      <c r="J2513" s="483" t="s">
        <v>6016</v>
      </c>
      <c r="K2513" s="483" t="s">
        <v>6010</v>
      </c>
    </row>
    <row r="2514" spans="1:11" ht="15" x14ac:dyDescent="0.25">
      <c r="A2514" s="483" t="s">
        <v>4698</v>
      </c>
      <c r="B2514" s="483" t="s">
        <v>948</v>
      </c>
      <c r="C2514" s="483" t="s">
        <v>949</v>
      </c>
      <c r="D2514" s="483" t="s">
        <v>212</v>
      </c>
      <c r="E2514" s="483" t="s">
        <v>6182</v>
      </c>
      <c r="F2514" s="483" t="s">
        <v>5231</v>
      </c>
      <c r="G2514" s="483" t="s">
        <v>3376</v>
      </c>
      <c r="H2514" s="483" t="s">
        <v>4970</v>
      </c>
      <c r="I2514" s="483" t="s">
        <v>5430</v>
      </c>
      <c r="J2514" s="483" t="s">
        <v>6016</v>
      </c>
      <c r="K2514" s="483" t="s">
        <v>6010</v>
      </c>
    </row>
    <row r="2515" spans="1:11" ht="15" x14ac:dyDescent="0.25">
      <c r="A2515" s="483" t="s">
        <v>4699</v>
      </c>
      <c r="B2515" s="483" t="s">
        <v>996</v>
      </c>
      <c r="C2515" s="483" t="s">
        <v>1374</v>
      </c>
      <c r="D2515" s="483" t="s">
        <v>212</v>
      </c>
      <c r="E2515" s="483" t="s">
        <v>6182</v>
      </c>
      <c r="F2515" s="483" t="s">
        <v>5231</v>
      </c>
      <c r="G2515" s="483" t="s">
        <v>3376</v>
      </c>
      <c r="H2515" s="483" t="s">
        <v>4970</v>
      </c>
      <c r="I2515" s="483" t="s">
        <v>5430</v>
      </c>
      <c r="J2515" s="483" t="s">
        <v>6016</v>
      </c>
      <c r="K2515" s="483" t="s">
        <v>6010</v>
      </c>
    </row>
    <row r="2516" spans="1:11" ht="15" x14ac:dyDescent="0.25">
      <c r="A2516" s="483" t="s">
        <v>4700</v>
      </c>
      <c r="B2516" s="483" t="s">
        <v>3045</v>
      </c>
      <c r="C2516" s="483" t="s">
        <v>3046</v>
      </c>
      <c r="D2516" s="483" t="s">
        <v>212</v>
      </c>
      <c r="E2516" s="483" t="s">
        <v>6182</v>
      </c>
      <c r="F2516" s="483" t="s">
        <v>5231</v>
      </c>
      <c r="G2516" s="483" t="s">
        <v>3376</v>
      </c>
      <c r="H2516" s="483" t="s">
        <v>4970</v>
      </c>
      <c r="I2516" s="483" t="s">
        <v>5430</v>
      </c>
      <c r="J2516" s="483" t="s">
        <v>6016</v>
      </c>
      <c r="K2516" s="483" t="s">
        <v>6010</v>
      </c>
    </row>
    <row r="2517" spans="1:11" ht="15" x14ac:dyDescent="0.25">
      <c r="A2517" s="483" t="s">
        <v>4701</v>
      </c>
      <c r="B2517" s="483" t="s">
        <v>4702</v>
      </c>
      <c r="C2517" s="483" t="s">
        <v>1130</v>
      </c>
      <c r="D2517" s="483" t="s">
        <v>212</v>
      </c>
      <c r="E2517" s="483" t="s">
        <v>6182</v>
      </c>
      <c r="F2517" s="483" t="s">
        <v>5231</v>
      </c>
      <c r="G2517" s="483" t="s">
        <v>3376</v>
      </c>
      <c r="H2517" s="483" t="s">
        <v>4970</v>
      </c>
      <c r="I2517" s="483" t="s">
        <v>5430</v>
      </c>
      <c r="J2517" s="483" t="s">
        <v>6016</v>
      </c>
      <c r="K2517" s="483" t="s">
        <v>6010</v>
      </c>
    </row>
    <row r="2518" spans="1:11" ht="15" x14ac:dyDescent="0.25">
      <c r="A2518" s="483" t="s">
        <v>4703</v>
      </c>
      <c r="B2518" s="483" t="s">
        <v>1105</v>
      </c>
      <c r="C2518" s="483" t="s">
        <v>167</v>
      </c>
      <c r="D2518" s="483" t="s">
        <v>212</v>
      </c>
      <c r="E2518" s="483" t="s">
        <v>6182</v>
      </c>
      <c r="F2518" s="483" t="s">
        <v>5231</v>
      </c>
      <c r="G2518" s="483" t="s">
        <v>3376</v>
      </c>
      <c r="H2518" s="483" t="s">
        <v>4970</v>
      </c>
      <c r="I2518" s="483" t="s">
        <v>5430</v>
      </c>
      <c r="J2518" s="483" t="s">
        <v>6016</v>
      </c>
      <c r="K2518" s="483" t="s">
        <v>6010</v>
      </c>
    </row>
    <row r="2519" spans="1:11" ht="15" x14ac:dyDescent="0.25">
      <c r="A2519" s="483" t="s">
        <v>4704</v>
      </c>
      <c r="B2519" s="483" t="s">
        <v>4705</v>
      </c>
      <c r="C2519" s="483" t="s">
        <v>1134</v>
      </c>
      <c r="D2519" s="483" t="s">
        <v>212</v>
      </c>
      <c r="E2519" s="483" t="s">
        <v>6182</v>
      </c>
      <c r="F2519" s="483" t="s">
        <v>5231</v>
      </c>
      <c r="G2519" s="483" t="s">
        <v>3376</v>
      </c>
      <c r="H2519" s="483" t="s">
        <v>4970</v>
      </c>
      <c r="I2519" s="483" t="s">
        <v>5430</v>
      </c>
      <c r="J2519" s="483" t="s">
        <v>6016</v>
      </c>
      <c r="K2519" s="483" t="s">
        <v>6010</v>
      </c>
    </row>
    <row r="2520" spans="1:11" ht="15" x14ac:dyDescent="0.25">
      <c r="A2520" s="483" t="s">
        <v>4706</v>
      </c>
      <c r="B2520" s="483" t="s">
        <v>1110</v>
      </c>
      <c r="C2520" s="483" t="s">
        <v>728</v>
      </c>
      <c r="D2520" s="483" t="s">
        <v>212</v>
      </c>
      <c r="E2520" s="483" t="s">
        <v>6182</v>
      </c>
      <c r="F2520" s="483" t="s">
        <v>5231</v>
      </c>
      <c r="G2520" s="483" t="s">
        <v>3376</v>
      </c>
      <c r="H2520" s="483" t="s">
        <v>4959</v>
      </c>
      <c r="I2520" s="483" t="s">
        <v>3189</v>
      </c>
      <c r="J2520" s="483" t="s">
        <v>6016</v>
      </c>
      <c r="K2520" s="483" t="s">
        <v>6010</v>
      </c>
    </row>
    <row r="2521" spans="1:11" ht="15" x14ac:dyDescent="0.25">
      <c r="A2521" s="483" t="s">
        <v>4707</v>
      </c>
      <c r="B2521" s="483" t="s">
        <v>4708</v>
      </c>
      <c r="C2521" s="483" t="s">
        <v>726</v>
      </c>
      <c r="D2521" s="483" t="s">
        <v>212</v>
      </c>
      <c r="E2521" s="483" t="s">
        <v>6182</v>
      </c>
      <c r="F2521" s="483" t="s">
        <v>5231</v>
      </c>
      <c r="G2521" s="483" t="s">
        <v>3376</v>
      </c>
      <c r="H2521" s="483" t="s">
        <v>4970</v>
      </c>
      <c r="I2521" s="483" t="s">
        <v>5430</v>
      </c>
      <c r="J2521" s="483" t="s">
        <v>6016</v>
      </c>
      <c r="K2521" s="483" t="s">
        <v>6010</v>
      </c>
    </row>
    <row r="2522" spans="1:11" ht="15" x14ac:dyDescent="0.25">
      <c r="A2522" s="483" t="s">
        <v>4709</v>
      </c>
      <c r="B2522" s="483" t="s">
        <v>1473</v>
      </c>
      <c r="C2522" s="483" t="s">
        <v>1475</v>
      </c>
      <c r="D2522" s="483" t="s">
        <v>212</v>
      </c>
      <c r="E2522" s="483" t="s">
        <v>6182</v>
      </c>
      <c r="F2522" s="483" t="s">
        <v>5231</v>
      </c>
      <c r="G2522" s="483" t="s">
        <v>3376</v>
      </c>
      <c r="H2522" s="483" t="s">
        <v>4970</v>
      </c>
      <c r="I2522" s="483" t="s">
        <v>5430</v>
      </c>
      <c r="J2522" s="483" t="s">
        <v>6016</v>
      </c>
      <c r="K2522" s="483" t="s">
        <v>6010</v>
      </c>
    </row>
    <row r="2523" spans="1:11" ht="15" x14ac:dyDescent="0.25">
      <c r="A2523" s="483" t="s">
        <v>4710</v>
      </c>
      <c r="B2523" s="483" t="s">
        <v>3028</v>
      </c>
      <c r="C2523" s="483" t="s">
        <v>2378</v>
      </c>
      <c r="D2523" s="483" t="s">
        <v>212</v>
      </c>
      <c r="E2523" s="483" t="s">
        <v>6182</v>
      </c>
      <c r="F2523" s="483" t="s">
        <v>5231</v>
      </c>
      <c r="G2523" s="483" t="s">
        <v>3376</v>
      </c>
      <c r="H2523" s="483" t="s">
        <v>4970</v>
      </c>
      <c r="I2523" s="483" t="s">
        <v>5430</v>
      </c>
      <c r="J2523" s="483" t="s">
        <v>6016</v>
      </c>
      <c r="K2523" s="483" t="s">
        <v>6010</v>
      </c>
    </row>
    <row r="2524" spans="1:11" ht="15" x14ac:dyDescent="0.25">
      <c r="A2524" s="483" t="s">
        <v>4711</v>
      </c>
      <c r="B2524" s="483" t="s">
        <v>1773</v>
      </c>
      <c r="C2524" s="483" t="s">
        <v>873</v>
      </c>
      <c r="D2524" s="483" t="s">
        <v>212</v>
      </c>
      <c r="E2524" s="483" t="s">
        <v>6182</v>
      </c>
      <c r="F2524" s="483" t="s">
        <v>5231</v>
      </c>
      <c r="G2524" s="483" t="s">
        <v>3376</v>
      </c>
      <c r="H2524" s="483" t="s">
        <v>4959</v>
      </c>
      <c r="I2524" s="483" t="s">
        <v>3189</v>
      </c>
      <c r="J2524" s="483" t="s">
        <v>6016</v>
      </c>
      <c r="K2524" s="483" t="s">
        <v>6010</v>
      </c>
    </row>
    <row r="2525" spans="1:11" ht="15" x14ac:dyDescent="0.25">
      <c r="A2525" s="483" t="s">
        <v>4712</v>
      </c>
      <c r="B2525" s="483" t="s">
        <v>4713</v>
      </c>
      <c r="C2525" s="483" t="s">
        <v>2385</v>
      </c>
      <c r="D2525" s="483" t="s">
        <v>212</v>
      </c>
      <c r="E2525" s="483" t="s">
        <v>6182</v>
      </c>
      <c r="F2525" s="483" t="s">
        <v>5231</v>
      </c>
      <c r="G2525" s="483" t="s">
        <v>3376</v>
      </c>
      <c r="H2525" s="483" t="s">
        <v>4970</v>
      </c>
      <c r="I2525" s="483" t="s">
        <v>5430</v>
      </c>
      <c r="J2525" s="483" t="s">
        <v>6016</v>
      </c>
      <c r="K2525" s="483" t="s">
        <v>6010</v>
      </c>
    </row>
    <row r="2526" spans="1:11" ht="15" x14ac:dyDescent="0.25">
      <c r="A2526" s="483" t="s">
        <v>4714</v>
      </c>
      <c r="B2526" s="483" t="s">
        <v>1925</v>
      </c>
      <c r="C2526" s="483" t="s">
        <v>1046</v>
      </c>
      <c r="D2526" s="483" t="s">
        <v>212</v>
      </c>
      <c r="E2526" s="483" t="s">
        <v>6182</v>
      </c>
      <c r="F2526" s="483" t="s">
        <v>5231</v>
      </c>
      <c r="G2526" s="483" t="s">
        <v>3376</v>
      </c>
      <c r="H2526" s="483" t="s">
        <v>4970</v>
      </c>
      <c r="I2526" s="483" t="s">
        <v>5430</v>
      </c>
      <c r="J2526" s="483" t="s">
        <v>6016</v>
      </c>
      <c r="K2526" s="483" t="s">
        <v>6010</v>
      </c>
    </row>
    <row r="2527" spans="1:11" ht="15" x14ac:dyDescent="0.25">
      <c r="A2527" s="483" t="s">
        <v>4715</v>
      </c>
      <c r="B2527" s="483" t="s">
        <v>4716</v>
      </c>
      <c r="C2527" s="483" t="s">
        <v>728</v>
      </c>
      <c r="D2527" s="483" t="s">
        <v>212</v>
      </c>
      <c r="E2527" s="483" t="s">
        <v>6182</v>
      </c>
      <c r="F2527" s="483" t="s">
        <v>5231</v>
      </c>
      <c r="G2527" s="483" t="s">
        <v>3376</v>
      </c>
      <c r="H2527" s="483" t="s">
        <v>4970</v>
      </c>
      <c r="I2527" s="483" t="s">
        <v>5430</v>
      </c>
      <c r="J2527" s="483" t="s">
        <v>6016</v>
      </c>
      <c r="K2527" s="483" t="s">
        <v>6010</v>
      </c>
    </row>
    <row r="2528" spans="1:11" ht="15" x14ac:dyDescent="0.25">
      <c r="A2528" s="483" t="s">
        <v>4717</v>
      </c>
      <c r="B2528" s="483" t="s">
        <v>2076</v>
      </c>
      <c r="C2528" s="483" t="s">
        <v>2077</v>
      </c>
      <c r="D2528" s="483" t="s">
        <v>212</v>
      </c>
      <c r="E2528" s="483" t="s">
        <v>6182</v>
      </c>
      <c r="F2528" s="483" t="s">
        <v>5231</v>
      </c>
      <c r="G2528" s="483" t="s">
        <v>3376</v>
      </c>
      <c r="H2528" s="483" t="s">
        <v>4970</v>
      </c>
      <c r="I2528" s="483" t="s">
        <v>5430</v>
      </c>
      <c r="J2528" s="483" t="s">
        <v>6016</v>
      </c>
      <c r="K2528" s="483" t="s">
        <v>6010</v>
      </c>
    </row>
    <row r="2529" spans="1:11" ht="15" x14ac:dyDescent="0.25">
      <c r="A2529" s="483" t="s">
        <v>4718</v>
      </c>
      <c r="B2529" s="483" t="s">
        <v>2137</v>
      </c>
      <c r="C2529" s="483" t="s">
        <v>3904</v>
      </c>
      <c r="D2529" s="483" t="s">
        <v>212</v>
      </c>
      <c r="E2529" s="483" t="s">
        <v>6182</v>
      </c>
      <c r="F2529" s="483" t="s">
        <v>5231</v>
      </c>
      <c r="G2529" s="483" t="s">
        <v>3376</v>
      </c>
      <c r="H2529" s="483" t="s">
        <v>4970</v>
      </c>
      <c r="I2529" s="483" t="s">
        <v>5430</v>
      </c>
      <c r="J2529" s="483" t="s">
        <v>6016</v>
      </c>
      <c r="K2529" s="483" t="s">
        <v>6010</v>
      </c>
    </row>
    <row r="2530" spans="1:11" ht="15" x14ac:dyDescent="0.25">
      <c r="A2530" s="483" t="s">
        <v>4719</v>
      </c>
      <c r="B2530" s="483" t="s">
        <v>2337</v>
      </c>
      <c r="C2530" s="483" t="s">
        <v>1040</v>
      </c>
      <c r="D2530" s="483" t="s">
        <v>212</v>
      </c>
      <c r="E2530" s="483" t="s">
        <v>6182</v>
      </c>
      <c r="F2530" s="483" t="s">
        <v>5231</v>
      </c>
      <c r="G2530" s="483" t="s">
        <v>3376</v>
      </c>
      <c r="H2530" s="483" t="s">
        <v>4970</v>
      </c>
      <c r="I2530" s="483" t="s">
        <v>5430</v>
      </c>
      <c r="J2530" s="483" t="s">
        <v>6016</v>
      </c>
      <c r="K2530" s="483" t="s">
        <v>6010</v>
      </c>
    </row>
    <row r="2531" spans="1:11" ht="15" x14ac:dyDescent="0.25">
      <c r="A2531" s="483" t="s">
        <v>4720</v>
      </c>
      <c r="B2531" s="483" t="s">
        <v>4004</v>
      </c>
      <c r="C2531" s="483" t="s">
        <v>4721</v>
      </c>
      <c r="D2531" s="483" t="s">
        <v>212</v>
      </c>
      <c r="E2531" s="483" t="s">
        <v>6182</v>
      </c>
      <c r="F2531" s="483" t="s">
        <v>5231</v>
      </c>
      <c r="G2531" s="483" t="s">
        <v>3376</v>
      </c>
      <c r="H2531" s="483" t="s">
        <v>4970</v>
      </c>
      <c r="I2531" s="483" t="s">
        <v>5430</v>
      </c>
      <c r="J2531" s="483" t="s">
        <v>6016</v>
      </c>
      <c r="K2531" s="483" t="s">
        <v>6010</v>
      </c>
    </row>
    <row r="2532" spans="1:11" ht="15" x14ac:dyDescent="0.25">
      <c r="A2532" s="483" t="s">
        <v>4722</v>
      </c>
      <c r="B2532" s="483" t="s">
        <v>4723</v>
      </c>
      <c r="C2532" s="483" t="s">
        <v>4724</v>
      </c>
      <c r="D2532" s="483" t="s">
        <v>212</v>
      </c>
      <c r="E2532" s="483" t="s">
        <v>6182</v>
      </c>
      <c r="F2532" s="483" t="s">
        <v>5231</v>
      </c>
      <c r="G2532" s="483" t="s">
        <v>3376</v>
      </c>
      <c r="H2532" s="483" t="s">
        <v>4970</v>
      </c>
      <c r="I2532" s="483" t="s">
        <v>5430</v>
      </c>
      <c r="J2532" s="483" t="s">
        <v>6016</v>
      </c>
      <c r="K2532" s="483" t="s">
        <v>6010</v>
      </c>
    </row>
    <row r="2533" spans="1:11" ht="15" x14ac:dyDescent="0.25">
      <c r="A2533" s="483" t="s">
        <v>4725</v>
      </c>
      <c r="B2533" s="483" t="s">
        <v>4726</v>
      </c>
      <c r="C2533" s="483" t="s">
        <v>676</v>
      </c>
      <c r="D2533" s="483" t="s">
        <v>212</v>
      </c>
      <c r="E2533" s="483" t="s">
        <v>6182</v>
      </c>
      <c r="F2533" s="483" t="s">
        <v>5231</v>
      </c>
      <c r="G2533" s="483" t="s">
        <v>3376</v>
      </c>
      <c r="H2533" s="483" t="s">
        <v>4970</v>
      </c>
      <c r="I2533" s="483" t="s">
        <v>5430</v>
      </c>
      <c r="J2533" s="483" t="s">
        <v>6016</v>
      </c>
      <c r="K2533" s="483" t="s">
        <v>6010</v>
      </c>
    </row>
    <row r="2534" spans="1:11" ht="15" x14ac:dyDescent="0.25">
      <c r="A2534" s="483" t="s">
        <v>4727</v>
      </c>
      <c r="B2534" s="483" t="s">
        <v>2722</v>
      </c>
      <c r="C2534" s="483" t="s">
        <v>429</v>
      </c>
      <c r="D2534" s="483" t="s">
        <v>212</v>
      </c>
      <c r="E2534" s="483" t="s">
        <v>6182</v>
      </c>
      <c r="F2534" s="483" t="s">
        <v>5231</v>
      </c>
      <c r="G2534" s="483" t="s">
        <v>3376</v>
      </c>
      <c r="H2534" s="483" t="s">
        <v>4970</v>
      </c>
      <c r="I2534" s="483" t="s">
        <v>5430</v>
      </c>
      <c r="J2534" s="483" t="s">
        <v>6016</v>
      </c>
      <c r="K2534" s="483" t="s">
        <v>6010</v>
      </c>
    </row>
    <row r="2535" spans="1:11" ht="15" x14ac:dyDescent="0.25">
      <c r="A2535" s="483" t="s">
        <v>4728</v>
      </c>
      <c r="B2535" s="483" t="s">
        <v>2734</v>
      </c>
      <c r="C2535" s="483" t="s">
        <v>457</v>
      </c>
      <c r="D2535" s="483" t="s">
        <v>212</v>
      </c>
      <c r="E2535" s="483" t="s">
        <v>6182</v>
      </c>
      <c r="F2535" s="483" t="s">
        <v>5231</v>
      </c>
      <c r="G2535" s="483" t="s">
        <v>3376</v>
      </c>
      <c r="H2535" s="483" t="s">
        <v>4970</v>
      </c>
      <c r="I2535" s="483" t="s">
        <v>5430</v>
      </c>
      <c r="J2535" s="483" t="s">
        <v>6016</v>
      </c>
      <c r="K2535" s="483" t="s">
        <v>6010</v>
      </c>
    </row>
    <row r="2536" spans="1:11" ht="15" x14ac:dyDescent="0.25">
      <c r="A2536" s="483" t="s">
        <v>4729</v>
      </c>
      <c r="B2536" s="483" t="s">
        <v>996</v>
      </c>
      <c r="C2536" s="483" t="s">
        <v>1475</v>
      </c>
      <c r="D2536" s="483" t="s">
        <v>212</v>
      </c>
      <c r="E2536" s="483" t="s">
        <v>6182</v>
      </c>
      <c r="F2536" s="483" t="s">
        <v>5231</v>
      </c>
      <c r="G2536" s="483" t="s">
        <v>3376</v>
      </c>
      <c r="H2536" s="483" t="s">
        <v>4970</v>
      </c>
      <c r="I2536" s="483" t="s">
        <v>5430</v>
      </c>
      <c r="J2536" s="483" t="s">
        <v>6016</v>
      </c>
      <c r="K2536" s="483" t="s">
        <v>6010</v>
      </c>
    </row>
    <row r="2537" spans="1:11" ht="15" x14ac:dyDescent="0.25">
      <c r="A2537" s="483" t="s">
        <v>4730</v>
      </c>
      <c r="B2537" s="483" t="s">
        <v>4731</v>
      </c>
      <c r="C2537" s="483" t="s">
        <v>4216</v>
      </c>
      <c r="D2537" s="483" t="s">
        <v>212</v>
      </c>
      <c r="E2537" s="483" t="s">
        <v>6182</v>
      </c>
      <c r="F2537" s="483" t="s">
        <v>5231</v>
      </c>
      <c r="G2537" s="483" t="s">
        <v>3376</v>
      </c>
      <c r="H2537" s="483" t="s">
        <v>4970</v>
      </c>
      <c r="I2537" s="483" t="s">
        <v>5430</v>
      </c>
      <c r="J2537" s="483" t="s">
        <v>6016</v>
      </c>
      <c r="K2537" s="483" t="s">
        <v>6010</v>
      </c>
    </row>
    <row r="2538" spans="1:11" ht="15" x14ac:dyDescent="0.25">
      <c r="A2538" s="483" t="s">
        <v>4732</v>
      </c>
      <c r="B2538" s="483" t="s">
        <v>4733</v>
      </c>
      <c r="C2538" s="483" t="s">
        <v>1475</v>
      </c>
      <c r="D2538" s="483" t="s">
        <v>212</v>
      </c>
      <c r="E2538" s="483" t="s">
        <v>6182</v>
      </c>
      <c r="F2538" s="483" t="s">
        <v>5231</v>
      </c>
      <c r="G2538" s="483" t="s">
        <v>3376</v>
      </c>
      <c r="H2538" s="483" t="s">
        <v>4970</v>
      </c>
      <c r="I2538" s="483" t="s">
        <v>5430</v>
      </c>
      <c r="J2538" s="483" t="s">
        <v>6016</v>
      </c>
      <c r="K2538" s="483" t="s">
        <v>6010</v>
      </c>
    </row>
    <row r="2539" spans="1:11" ht="15" x14ac:dyDescent="0.25">
      <c r="A2539" s="483" t="s">
        <v>4734</v>
      </c>
      <c r="B2539" s="483" t="s">
        <v>4735</v>
      </c>
      <c r="C2539" s="483" t="s">
        <v>4736</v>
      </c>
      <c r="D2539" s="483" t="s">
        <v>212</v>
      </c>
      <c r="E2539" s="483" t="s">
        <v>6182</v>
      </c>
      <c r="F2539" s="483" t="s">
        <v>5231</v>
      </c>
      <c r="G2539" s="483" t="s">
        <v>3376</v>
      </c>
      <c r="H2539" s="483" t="s">
        <v>4970</v>
      </c>
      <c r="I2539" s="483" t="s">
        <v>5430</v>
      </c>
      <c r="J2539" s="483" t="s">
        <v>6016</v>
      </c>
      <c r="K2539" s="483" t="s">
        <v>6010</v>
      </c>
    </row>
    <row r="2540" spans="1:11" ht="15" x14ac:dyDescent="0.25">
      <c r="A2540" s="483" t="s">
        <v>4737</v>
      </c>
      <c r="B2540" s="483" t="s">
        <v>4738</v>
      </c>
      <c r="C2540" s="483" t="s">
        <v>1357</v>
      </c>
      <c r="D2540" s="483" t="s">
        <v>212</v>
      </c>
      <c r="E2540" s="483" t="s">
        <v>6182</v>
      </c>
      <c r="F2540" s="483" t="s">
        <v>5231</v>
      </c>
      <c r="G2540" s="483" t="s">
        <v>3376</v>
      </c>
      <c r="H2540" s="483" t="s">
        <v>4970</v>
      </c>
      <c r="I2540" s="483" t="s">
        <v>5430</v>
      </c>
      <c r="J2540" s="483" t="s">
        <v>6016</v>
      </c>
      <c r="K2540" s="483" t="s">
        <v>6010</v>
      </c>
    </row>
    <row r="2541" spans="1:11" ht="15" x14ac:dyDescent="0.25">
      <c r="A2541" s="483" t="s">
        <v>4739</v>
      </c>
      <c r="B2541" s="483" t="s">
        <v>403</v>
      </c>
      <c r="C2541" s="483" t="s">
        <v>404</v>
      </c>
      <c r="D2541" s="483" t="s">
        <v>212</v>
      </c>
      <c r="E2541" s="483" t="s">
        <v>6182</v>
      </c>
      <c r="F2541" s="483" t="s">
        <v>5231</v>
      </c>
      <c r="G2541" s="483" t="s">
        <v>3376</v>
      </c>
      <c r="H2541" s="483" t="s">
        <v>4970</v>
      </c>
      <c r="I2541" s="483" t="s">
        <v>5430</v>
      </c>
      <c r="J2541" s="483" t="s">
        <v>6016</v>
      </c>
      <c r="K2541" s="483" t="s">
        <v>6010</v>
      </c>
    </row>
    <row r="2542" spans="1:11" ht="15" x14ac:dyDescent="0.25">
      <c r="A2542" s="483" t="s">
        <v>4740</v>
      </c>
      <c r="B2542" s="483" t="s">
        <v>4741</v>
      </c>
      <c r="C2542" s="483" t="s">
        <v>4742</v>
      </c>
      <c r="D2542" s="483" t="s">
        <v>212</v>
      </c>
      <c r="E2542" s="483" t="s">
        <v>6182</v>
      </c>
      <c r="F2542" s="483" t="s">
        <v>5231</v>
      </c>
      <c r="G2542" s="483" t="s">
        <v>3376</v>
      </c>
      <c r="H2542" s="483" t="s">
        <v>4970</v>
      </c>
      <c r="I2542" s="483" t="s">
        <v>5430</v>
      </c>
      <c r="J2542" s="483" t="s">
        <v>6016</v>
      </c>
      <c r="K2542" s="483" t="s">
        <v>6010</v>
      </c>
    </row>
    <row r="2543" spans="1:11" ht="15" x14ac:dyDescent="0.25">
      <c r="A2543" s="483" t="s">
        <v>4743</v>
      </c>
      <c r="B2543" s="483" t="s">
        <v>4744</v>
      </c>
      <c r="C2543" s="483" t="s">
        <v>4745</v>
      </c>
      <c r="D2543" s="483" t="s">
        <v>212</v>
      </c>
      <c r="E2543" s="483" t="s">
        <v>6182</v>
      </c>
      <c r="F2543" s="483" t="s">
        <v>5231</v>
      </c>
      <c r="G2543" s="483" t="s">
        <v>3376</v>
      </c>
      <c r="H2543" s="483" t="s">
        <v>4970</v>
      </c>
      <c r="I2543" s="483" t="s">
        <v>5430</v>
      </c>
      <c r="J2543" s="483" t="s">
        <v>6016</v>
      </c>
      <c r="K2543" s="483" t="s">
        <v>6010</v>
      </c>
    </row>
    <row r="2544" spans="1:11" ht="15" x14ac:dyDescent="0.25">
      <c r="A2544" s="483" t="s">
        <v>4746</v>
      </c>
      <c r="B2544" s="483" t="s">
        <v>4747</v>
      </c>
      <c r="C2544" s="483" t="s">
        <v>4748</v>
      </c>
      <c r="D2544" s="483" t="s">
        <v>212</v>
      </c>
      <c r="E2544" s="483" t="s">
        <v>6182</v>
      </c>
      <c r="F2544" s="483" t="s">
        <v>5231</v>
      </c>
      <c r="G2544" s="483" t="s">
        <v>3376</v>
      </c>
      <c r="H2544" s="483" t="s">
        <v>4959</v>
      </c>
      <c r="I2544" s="483" t="s">
        <v>3189</v>
      </c>
      <c r="J2544" s="483" t="s">
        <v>6016</v>
      </c>
      <c r="K2544" s="483" t="s">
        <v>6010</v>
      </c>
    </row>
    <row r="2545" spans="1:11" ht="15" x14ac:dyDescent="0.25">
      <c r="A2545" s="483" t="s">
        <v>5405</v>
      </c>
      <c r="B2545" s="483" t="s">
        <v>4308</v>
      </c>
      <c r="C2545" s="483" t="s">
        <v>1220</v>
      </c>
      <c r="D2545" s="483" t="s">
        <v>212</v>
      </c>
      <c r="E2545" s="483" t="s">
        <v>6182</v>
      </c>
      <c r="F2545" s="483" t="s">
        <v>5231</v>
      </c>
      <c r="G2545" s="483" t="s">
        <v>3376</v>
      </c>
      <c r="H2545" s="483" t="s">
        <v>4970</v>
      </c>
      <c r="I2545" s="483" t="s">
        <v>5430</v>
      </c>
      <c r="J2545" s="483" t="s">
        <v>6016</v>
      </c>
      <c r="K2545" s="483" t="s">
        <v>6010</v>
      </c>
    </row>
    <row r="2546" spans="1:11" ht="15" x14ac:dyDescent="0.25">
      <c r="A2546" s="483" t="s">
        <v>5406</v>
      </c>
      <c r="B2546" s="483" t="s">
        <v>2602</v>
      </c>
      <c r="C2546" s="483" t="s">
        <v>1382</v>
      </c>
      <c r="D2546" s="483" t="s">
        <v>212</v>
      </c>
      <c r="E2546" s="483" t="s">
        <v>6182</v>
      </c>
      <c r="F2546" s="483" t="s">
        <v>5231</v>
      </c>
      <c r="G2546" s="483" t="s">
        <v>3376</v>
      </c>
      <c r="H2546" s="483" t="s">
        <v>4970</v>
      </c>
      <c r="I2546" s="483" t="s">
        <v>5430</v>
      </c>
      <c r="J2546" s="483" t="s">
        <v>6016</v>
      </c>
      <c r="K2546" s="483" t="s">
        <v>6010</v>
      </c>
    </row>
    <row r="2547" spans="1:11" ht="15" x14ac:dyDescent="0.25">
      <c r="A2547" s="483" t="s">
        <v>5407</v>
      </c>
      <c r="B2547" s="483" t="s">
        <v>5408</v>
      </c>
      <c r="C2547" s="483" t="s">
        <v>5409</v>
      </c>
      <c r="D2547" s="483" t="s">
        <v>212</v>
      </c>
      <c r="E2547" s="483" t="s">
        <v>6182</v>
      </c>
      <c r="F2547" s="483" t="s">
        <v>5231</v>
      </c>
      <c r="G2547" s="483" t="s">
        <v>3376</v>
      </c>
      <c r="H2547" s="483" t="s">
        <v>4970</v>
      </c>
      <c r="I2547" s="483" t="s">
        <v>5430</v>
      </c>
      <c r="J2547" s="483" t="s">
        <v>6016</v>
      </c>
      <c r="K2547" s="483" t="s">
        <v>6010</v>
      </c>
    </row>
    <row r="2548" spans="1:11" ht="15" x14ac:dyDescent="0.25">
      <c r="A2548" s="483" t="s">
        <v>5410</v>
      </c>
      <c r="B2548" s="483" t="s">
        <v>2381</v>
      </c>
      <c r="C2548" s="483" t="s">
        <v>2378</v>
      </c>
      <c r="D2548" s="483" t="s">
        <v>212</v>
      </c>
      <c r="E2548" s="483" t="s">
        <v>6182</v>
      </c>
      <c r="F2548" s="483" t="s">
        <v>5231</v>
      </c>
      <c r="G2548" s="483" t="s">
        <v>3376</v>
      </c>
      <c r="H2548" s="483" t="s">
        <v>4970</v>
      </c>
      <c r="I2548" s="483" t="s">
        <v>5430</v>
      </c>
      <c r="J2548" s="483" t="s">
        <v>6016</v>
      </c>
      <c r="K2548" s="483" t="s">
        <v>6010</v>
      </c>
    </row>
    <row r="2549" spans="1:11" ht="15" x14ac:dyDescent="0.25">
      <c r="A2549" s="483" t="s">
        <v>5411</v>
      </c>
      <c r="B2549" s="483" t="s">
        <v>5412</v>
      </c>
      <c r="C2549" s="483" t="s">
        <v>5413</v>
      </c>
      <c r="D2549" s="483" t="s">
        <v>212</v>
      </c>
      <c r="E2549" s="483" t="s">
        <v>6182</v>
      </c>
      <c r="F2549" s="483" t="s">
        <v>5231</v>
      </c>
      <c r="G2549" s="483" t="s">
        <v>3376</v>
      </c>
      <c r="H2549" s="483" t="s">
        <v>4970</v>
      </c>
      <c r="I2549" s="483" t="s">
        <v>5430</v>
      </c>
      <c r="J2549" s="483" t="s">
        <v>6016</v>
      </c>
      <c r="K2549" s="483" t="s">
        <v>6010</v>
      </c>
    </row>
    <row r="2550" spans="1:11" ht="15" x14ac:dyDescent="0.25">
      <c r="A2550" s="483" t="s">
        <v>5470</v>
      </c>
      <c r="B2550" s="483" t="s">
        <v>5243</v>
      </c>
      <c r="C2550" s="483" t="s">
        <v>5244</v>
      </c>
      <c r="D2550" s="483" t="s">
        <v>212</v>
      </c>
      <c r="E2550" s="483" t="s">
        <v>6182</v>
      </c>
      <c r="F2550" s="483" t="s">
        <v>5231</v>
      </c>
      <c r="G2550" s="483" t="s">
        <v>3376</v>
      </c>
      <c r="H2550" s="483" t="s">
        <v>4970</v>
      </c>
      <c r="I2550" s="483" t="s">
        <v>5430</v>
      </c>
      <c r="J2550" s="483" t="s">
        <v>6016</v>
      </c>
      <c r="K2550" s="483" t="s">
        <v>6010</v>
      </c>
    </row>
    <row r="2551" spans="1:11" ht="15" x14ac:dyDescent="0.25">
      <c r="A2551" s="483" t="s">
        <v>5471</v>
      </c>
      <c r="B2551" s="483" t="s">
        <v>5472</v>
      </c>
      <c r="C2551" s="483" t="s">
        <v>5473</v>
      </c>
      <c r="D2551" s="483" t="s">
        <v>212</v>
      </c>
      <c r="E2551" s="483" t="s">
        <v>6182</v>
      </c>
      <c r="F2551" s="483" t="s">
        <v>5231</v>
      </c>
      <c r="G2551" s="483" t="s">
        <v>3376</v>
      </c>
      <c r="H2551" s="483" t="s">
        <v>4970</v>
      </c>
      <c r="I2551" s="483" t="s">
        <v>5430</v>
      </c>
      <c r="J2551" s="483" t="s">
        <v>6016</v>
      </c>
      <c r="K2551" s="483" t="s">
        <v>6010</v>
      </c>
    </row>
    <row r="2552" spans="1:11" ht="15" x14ac:dyDescent="0.25">
      <c r="A2552" s="483" t="s">
        <v>5474</v>
      </c>
      <c r="B2552" s="483" t="s">
        <v>5475</v>
      </c>
      <c r="C2552" s="483" t="s">
        <v>5476</v>
      </c>
      <c r="D2552" s="483" t="s">
        <v>212</v>
      </c>
      <c r="E2552" s="483" t="s">
        <v>6182</v>
      </c>
      <c r="F2552" s="483" t="s">
        <v>5231</v>
      </c>
      <c r="G2552" s="483" t="s">
        <v>3376</v>
      </c>
      <c r="H2552" s="483" t="s">
        <v>4970</v>
      </c>
      <c r="I2552" s="483" t="s">
        <v>5430</v>
      </c>
      <c r="J2552" s="483" t="s">
        <v>6016</v>
      </c>
      <c r="K2552" s="483" t="s">
        <v>6010</v>
      </c>
    </row>
    <row r="2553" spans="1:11" ht="15" x14ac:dyDescent="0.25">
      <c r="A2553" s="483" t="s">
        <v>5477</v>
      </c>
      <c r="B2553" s="483" t="s">
        <v>5478</v>
      </c>
      <c r="C2553" s="483" t="s">
        <v>5479</v>
      </c>
      <c r="D2553" s="483" t="s">
        <v>212</v>
      </c>
      <c r="E2553" s="483" t="s">
        <v>6182</v>
      </c>
      <c r="F2553" s="483" t="s">
        <v>5231</v>
      </c>
      <c r="G2553" s="483" t="s">
        <v>3376</v>
      </c>
      <c r="H2553" s="483" t="s">
        <v>4970</v>
      </c>
      <c r="I2553" s="483" t="s">
        <v>5430</v>
      </c>
      <c r="J2553" s="483" t="s">
        <v>6016</v>
      </c>
      <c r="K2553" s="483" t="s">
        <v>6010</v>
      </c>
    </row>
    <row r="2554" spans="1:11" ht="15" x14ac:dyDescent="0.25">
      <c r="A2554" s="483" t="s">
        <v>5480</v>
      </c>
      <c r="B2554" s="483" t="s">
        <v>5481</v>
      </c>
      <c r="C2554" s="483" t="s">
        <v>5482</v>
      </c>
      <c r="D2554" s="483" t="s">
        <v>212</v>
      </c>
      <c r="E2554" s="483" t="s">
        <v>6182</v>
      </c>
      <c r="F2554" s="483" t="s">
        <v>5231</v>
      </c>
      <c r="G2554" s="483" t="s">
        <v>3376</v>
      </c>
      <c r="H2554" s="483" t="s">
        <v>4970</v>
      </c>
      <c r="I2554" s="483" t="s">
        <v>5430</v>
      </c>
      <c r="J2554" s="483" t="s">
        <v>6016</v>
      </c>
      <c r="K2554" s="483" t="s">
        <v>6010</v>
      </c>
    </row>
    <row r="2555" spans="1:11" ht="15" x14ac:dyDescent="0.25">
      <c r="A2555" s="483" t="s">
        <v>5483</v>
      </c>
      <c r="B2555" s="483" t="s">
        <v>5484</v>
      </c>
      <c r="C2555" s="483" t="s">
        <v>5485</v>
      </c>
      <c r="D2555" s="483" t="s">
        <v>212</v>
      </c>
      <c r="E2555" s="483" t="s">
        <v>6182</v>
      </c>
      <c r="F2555" s="483" t="s">
        <v>5231</v>
      </c>
      <c r="G2555" s="483" t="s">
        <v>3376</v>
      </c>
      <c r="H2555" s="483" t="s">
        <v>4970</v>
      </c>
      <c r="I2555" s="483" t="s">
        <v>5430</v>
      </c>
      <c r="J2555" s="483" t="s">
        <v>6016</v>
      </c>
      <c r="K2555" s="483" t="s">
        <v>6010</v>
      </c>
    </row>
    <row r="2556" spans="1:11" ht="15" x14ac:dyDescent="0.25">
      <c r="A2556" s="483" t="s">
        <v>5486</v>
      </c>
      <c r="B2556" s="483" t="s">
        <v>5487</v>
      </c>
      <c r="C2556" s="483" t="s">
        <v>5488</v>
      </c>
      <c r="D2556" s="483" t="s">
        <v>212</v>
      </c>
      <c r="E2556" s="483" t="s">
        <v>6182</v>
      </c>
      <c r="F2556" s="483" t="s">
        <v>5231</v>
      </c>
      <c r="G2556" s="483" t="s">
        <v>3376</v>
      </c>
      <c r="H2556" s="483" t="s">
        <v>4970</v>
      </c>
      <c r="I2556" s="483" t="s">
        <v>5430</v>
      </c>
      <c r="J2556" s="483" t="s">
        <v>6016</v>
      </c>
      <c r="K2556" s="483" t="s">
        <v>6010</v>
      </c>
    </row>
    <row r="2557" spans="1:11" ht="15" x14ac:dyDescent="0.25">
      <c r="A2557" s="483" t="s">
        <v>5489</v>
      </c>
      <c r="B2557" s="483" t="s">
        <v>5490</v>
      </c>
      <c r="C2557" s="483" t="s">
        <v>5491</v>
      </c>
      <c r="D2557" s="483" t="s">
        <v>212</v>
      </c>
      <c r="E2557" s="483" t="s">
        <v>6182</v>
      </c>
      <c r="F2557" s="483" t="s">
        <v>5231</v>
      </c>
      <c r="G2557" s="483" t="s">
        <v>3376</v>
      </c>
      <c r="H2557" s="483" t="s">
        <v>4970</v>
      </c>
      <c r="I2557" s="483" t="s">
        <v>5430</v>
      </c>
      <c r="J2557" s="483" t="s">
        <v>6016</v>
      </c>
      <c r="K2557" s="483" t="s">
        <v>6010</v>
      </c>
    </row>
    <row r="2558" spans="1:11" ht="15" x14ac:dyDescent="0.25">
      <c r="A2558" s="483" t="s">
        <v>5492</v>
      </c>
      <c r="B2558" s="483" t="s">
        <v>3602</v>
      </c>
      <c r="C2558" s="483" t="s">
        <v>5493</v>
      </c>
      <c r="D2558" s="483" t="s">
        <v>212</v>
      </c>
      <c r="E2558" s="483" t="s">
        <v>6182</v>
      </c>
      <c r="F2558" s="483" t="s">
        <v>5231</v>
      </c>
      <c r="G2558" s="483" t="s">
        <v>3376</v>
      </c>
      <c r="H2558" s="483" t="s">
        <v>4970</v>
      </c>
      <c r="I2558" s="483" t="s">
        <v>5430</v>
      </c>
      <c r="J2558" s="483" t="s">
        <v>6016</v>
      </c>
      <c r="K2558" s="483" t="s">
        <v>6010</v>
      </c>
    </row>
    <row r="2559" spans="1:11" ht="15" x14ac:dyDescent="0.25">
      <c r="A2559" s="483" t="s">
        <v>5494</v>
      </c>
      <c r="B2559" s="483" t="s">
        <v>5495</v>
      </c>
      <c r="C2559" s="483" t="s">
        <v>3509</v>
      </c>
      <c r="D2559" s="483" t="s">
        <v>212</v>
      </c>
      <c r="E2559" s="483" t="s">
        <v>6182</v>
      </c>
      <c r="F2559" s="483" t="s">
        <v>5231</v>
      </c>
      <c r="G2559" s="483" t="s">
        <v>3376</v>
      </c>
      <c r="H2559" s="483" t="s">
        <v>4970</v>
      </c>
      <c r="I2559" s="483" t="s">
        <v>5430</v>
      </c>
      <c r="J2559" s="483" t="s">
        <v>6016</v>
      </c>
      <c r="K2559" s="483" t="s">
        <v>6010</v>
      </c>
    </row>
    <row r="2560" spans="1:11" ht="15" x14ac:dyDescent="0.25">
      <c r="A2560" s="483" t="s">
        <v>5496</v>
      </c>
      <c r="B2560" s="483" t="s">
        <v>5497</v>
      </c>
      <c r="C2560" s="483" t="s">
        <v>5498</v>
      </c>
      <c r="D2560" s="483" t="s">
        <v>212</v>
      </c>
      <c r="E2560" s="483" t="s">
        <v>6182</v>
      </c>
      <c r="F2560" s="483" t="s">
        <v>5231</v>
      </c>
      <c r="G2560" s="483" t="s">
        <v>3376</v>
      </c>
      <c r="H2560" s="483" t="s">
        <v>4970</v>
      </c>
      <c r="I2560" s="483" t="s">
        <v>5430</v>
      </c>
      <c r="J2560" s="483" t="s">
        <v>6016</v>
      </c>
      <c r="K2560" s="483" t="s">
        <v>6010</v>
      </c>
    </row>
    <row r="2561" spans="1:11" ht="15" x14ac:dyDescent="0.25">
      <c r="A2561" s="483" t="s">
        <v>5499</v>
      </c>
      <c r="B2561" s="483" t="s">
        <v>5500</v>
      </c>
      <c r="C2561" s="483" t="s">
        <v>5501</v>
      </c>
      <c r="D2561" s="483" t="s">
        <v>212</v>
      </c>
      <c r="E2561" s="483" t="s">
        <v>6182</v>
      </c>
      <c r="F2561" s="483" t="s">
        <v>5231</v>
      </c>
      <c r="G2561" s="483" t="s">
        <v>3376</v>
      </c>
      <c r="H2561" s="483" t="s">
        <v>4970</v>
      </c>
      <c r="I2561" s="483" t="s">
        <v>5430</v>
      </c>
      <c r="J2561" s="483" t="s">
        <v>6016</v>
      </c>
      <c r="K2561" s="483" t="s">
        <v>6010</v>
      </c>
    </row>
    <row r="2562" spans="1:11" ht="15" x14ac:dyDescent="0.25">
      <c r="A2562" s="483" t="s">
        <v>5242</v>
      </c>
      <c r="B2562" s="483" t="s">
        <v>5502</v>
      </c>
      <c r="C2562" s="483" t="s">
        <v>5503</v>
      </c>
      <c r="D2562" s="483" t="s">
        <v>212</v>
      </c>
      <c r="E2562" s="483" t="s">
        <v>6182</v>
      </c>
      <c r="F2562" s="483" t="s">
        <v>5231</v>
      </c>
      <c r="G2562" s="483" t="s">
        <v>3376</v>
      </c>
      <c r="H2562" s="483" t="s">
        <v>4970</v>
      </c>
      <c r="I2562" s="483" t="s">
        <v>5430</v>
      </c>
      <c r="J2562" s="483" t="s">
        <v>6016</v>
      </c>
      <c r="K2562" s="483" t="s">
        <v>6010</v>
      </c>
    </row>
    <row r="2563" spans="1:11" ht="15" x14ac:dyDescent="0.25">
      <c r="A2563" s="483" t="s">
        <v>5504</v>
      </c>
      <c r="B2563" s="483" t="s">
        <v>4441</v>
      </c>
      <c r="C2563" s="483" t="s">
        <v>5567</v>
      </c>
      <c r="D2563" s="483" t="s">
        <v>212</v>
      </c>
      <c r="E2563" s="483" t="s">
        <v>6182</v>
      </c>
      <c r="F2563" s="483" t="s">
        <v>5231</v>
      </c>
      <c r="G2563" s="483" t="s">
        <v>3376</v>
      </c>
      <c r="H2563" s="483" t="s">
        <v>4970</v>
      </c>
      <c r="I2563" s="483" t="s">
        <v>5430</v>
      </c>
      <c r="J2563" s="483" t="s">
        <v>6016</v>
      </c>
      <c r="K2563" s="483" t="s">
        <v>6010</v>
      </c>
    </row>
    <row r="2564" spans="1:11" ht="15" x14ac:dyDescent="0.25">
      <c r="A2564" s="483" t="s">
        <v>5505</v>
      </c>
      <c r="B2564" s="483" t="s">
        <v>5506</v>
      </c>
      <c r="C2564" s="483" t="s">
        <v>5507</v>
      </c>
      <c r="D2564" s="483" t="s">
        <v>212</v>
      </c>
      <c r="E2564" s="483" t="s">
        <v>6182</v>
      </c>
      <c r="F2564" s="483" t="s">
        <v>5231</v>
      </c>
      <c r="G2564" s="483" t="s">
        <v>3376</v>
      </c>
      <c r="H2564" s="483" t="s">
        <v>4970</v>
      </c>
      <c r="I2564" s="483" t="s">
        <v>5430</v>
      </c>
      <c r="J2564" s="483" t="s">
        <v>6016</v>
      </c>
      <c r="K2564" s="483" t="s">
        <v>6010</v>
      </c>
    </row>
    <row r="2565" spans="1:11" ht="15" x14ac:dyDescent="0.25">
      <c r="A2565" s="483" t="s">
        <v>5568</v>
      </c>
      <c r="B2565" s="483" t="s">
        <v>5569</v>
      </c>
      <c r="C2565" s="483" t="s">
        <v>5570</v>
      </c>
      <c r="D2565" s="483" t="s">
        <v>212</v>
      </c>
      <c r="E2565" s="483" t="s">
        <v>6182</v>
      </c>
      <c r="F2565" s="483" t="s">
        <v>5231</v>
      </c>
      <c r="G2565" s="483" t="s">
        <v>3376</v>
      </c>
      <c r="H2565" s="483" t="s">
        <v>4970</v>
      </c>
      <c r="I2565" s="483" t="s">
        <v>5430</v>
      </c>
      <c r="J2565" s="483" t="s">
        <v>6016</v>
      </c>
      <c r="K2565" s="483" t="s">
        <v>6010</v>
      </c>
    </row>
    <row r="2566" spans="1:11" ht="15" x14ac:dyDescent="0.25">
      <c r="A2566" s="483" t="s">
        <v>5685</v>
      </c>
      <c r="B2566" s="483" t="s">
        <v>5686</v>
      </c>
      <c r="C2566" s="483" t="s">
        <v>5687</v>
      </c>
      <c r="D2566" s="483" t="s">
        <v>212</v>
      </c>
      <c r="E2566" s="483" t="s">
        <v>6182</v>
      </c>
      <c r="F2566" s="483" t="s">
        <v>5231</v>
      </c>
      <c r="G2566" s="483" t="s">
        <v>3376</v>
      </c>
      <c r="H2566" s="483" t="s">
        <v>4970</v>
      </c>
      <c r="I2566" s="483" t="s">
        <v>5430</v>
      </c>
      <c r="J2566" s="483" t="s">
        <v>6016</v>
      </c>
      <c r="K2566" s="483" t="s">
        <v>6010</v>
      </c>
    </row>
    <row r="2567" spans="1:11" ht="15" x14ac:dyDescent="0.25">
      <c r="A2567" s="483" t="s">
        <v>5688</v>
      </c>
      <c r="B2567" s="483" t="s">
        <v>5689</v>
      </c>
      <c r="C2567" s="483" t="s">
        <v>404</v>
      </c>
      <c r="D2567" s="483" t="s">
        <v>212</v>
      </c>
      <c r="E2567" s="483" t="s">
        <v>6182</v>
      </c>
      <c r="F2567" s="483" t="s">
        <v>5231</v>
      </c>
      <c r="G2567" s="483" t="s">
        <v>3376</v>
      </c>
      <c r="H2567" s="483" t="s">
        <v>4970</v>
      </c>
      <c r="I2567" s="483" t="s">
        <v>5430</v>
      </c>
      <c r="J2567" s="483" t="s">
        <v>6016</v>
      </c>
      <c r="K2567" s="483" t="s">
        <v>6010</v>
      </c>
    </row>
    <row r="2568" spans="1:11" ht="15" x14ac:dyDescent="0.25">
      <c r="A2568" s="483" t="s">
        <v>5690</v>
      </c>
      <c r="B2568" s="483" t="s">
        <v>3872</v>
      </c>
      <c r="C2568" s="483" t="s">
        <v>704</v>
      </c>
      <c r="D2568" s="483" t="s">
        <v>212</v>
      </c>
      <c r="E2568" s="483" t="s">
        <v>6182</v>
      </c>
      <c r="F2568" s="483" t="s">
        <v>5231</v>
      </c>
      <c r="G2568" s="483" t="s">
        <v>3376</v>
      </c>
      <c r="H2568" s="483" t="s">
        <v>4970</v>
      </c>
      <c r="I2568" s="483" t="s">
        <v>5430</v>
      </c>
      <c r="J2568" s="483" t="s">
        <v>6016</v>
      </c>
      <c r="K2568" s="483" t="s">
        <v>6010</v>
      </c>
    </row>
    <row r="2569" spans="1:11" ht="15" x14ac:dyDescent="0.25">
      <c r="A2569" s="483" t="s">
        <v>5691</v>
      </c>
      <c r="B2569" s="483" t="s">
        <v>5481</v>
      </c>
      <c r="C2569" s="483" t="s">
        <v>5692</v>
      </c>
      <c r="D2569" s="483" t="s">
        <v>212</v>
      </c>
      <c r="E2569" s="483" t="s">
        <v>6182</v>
      </c>
      <c r="F2569" s="483" t="s">
        <v>5231</v>
      </c>
      <c r="G2569" s="483" t="s">
        <v>3376</v>
      </c>
      <c r="H2569" s="483" t="s">
        <v>4970</v>
      </c>
      <c r="I2569" s="483" t="s">
        <v>5430</v>
      </c>
      <c r="J2569" s="483" t="s">
        <v>6016</v>
      </c>
      <c r="K2569" s="483" t="s">
        <v>6010</v>
      </c>
    </row>
    <row r="2570" spans="1:11" ht="15" x14ac:dyDescent="0.25">
      <c r="A2570" s="483" t="s">
        <v>5693</v>
      </c>
      <c r="B2570" s="483" t="s">
        <v>4512</v>
      </c>
      <c r="C2570" s="483" t="s">
        <v>5694</v>
      </c>
      <c r="D2570" s="483" t="s">
        <v>212</v>
      </c>
      <c r="E2570" s="483" t="s">
        <v>6182</v>
      </c>
      <c r="F2570" s="483" t="s">
        <v>5231</v>
      </c>
      <c r="G2570" s="483" t="s">
        <v>3376</v>
      </c>
      <c r="H2570" s="483" t="s">
        <v>4970</v>
      </c>
      <c r="I2570" s="483" t="s">
        <v>5430</v>
      </c>
      <c r="J2570" s="483" t="s">
        <v>6016</v>
      </c>
      <c r="K2570" s="483" t="s">
        <v>6010</v>
      </c>
    </row>
    <row r="2571" spans="1:11" ht="15" x14ac:dyDescent="0.25">
      <c r="A2571" s="483" t="s">
        <v>5695</v>
      </c>
      <c r="B2571" s="483" t="s">
        <v>5696</v>
      </c>
      <c r="C2571" s="483" t="s">
        <v>4013</v>
      </c>
      <c r="D2571" s="483" t="s">
        <v>212</v>
      </c>
      <c r="E2571" s="483" t="s">
        <v>6182</v>
      </c>
      <c r="F2571" s="483" t="s">
        <v>5231</v>
      </c>
      <c r="G2571" s="483" t="s">
        <v>3376</v>
      </c>
      <c r="H2571" s="483" t="s">
        <v>4970</v>
      </c>
      <c r="I2571" s="483" t="s">
        <v>5430</v>
      </c>
      <c r="J2571" s="483" t="s">
        <v>6016</v>
      </c>
      <c r="K2571" s="483" t="s">
        <v>6010</v>
      </c>
    </row>
    <row r="2572" spans="1:11" ht="15" x14ac:dyDescent="0.25">
      <c r="A2572" s="483" t="s">
        <v>5697</v>
      </c>
      <c r="B2572" s="483" t="s">
        <v>5698</v>
      </c>
      <c r="C2572" s="483" t="s">
        <v>5699</v>
      </c>
      <c r="D2572" s="483" t="s">
        <v>212</v>
      </c>
      <c r="E2572" s="483" t="s">
        <v>6182</v>
      </c>
      <c r="F2572" s="483" t="s">
        <v>5231</v>
      </c>
      <c r="G2572" s="483" t="s">
        <v>3376</v>
      </c>
      <c r="H2572" s="483" t="s">
        <v>4970</v>
      </c>
      <c r="I2572" s="483" t="s">
        <v>5430</v>
      </c>
      <c r="J2572" s="483" t="s">
        <v>6016</v>
      </c>
      <c r="K2572" s="483" t="s">
        <v>6010</v>
      </c>
    </row>
    <row r="2573" spans="1:11" ht="15" x14ac:dyDescent="0.25">
      <c r="A2573" s="483" t="s">
        <v>4749</v>
      </c>
      <c r="B2573" s="483" t="s">
        <v>4750</v>
      </c>
      <c r="C2573" s="483" t="s">
        <v>4751</v>
      </c>
      <c r="D2573" s="483" t="s">
        <v>2976</v>
      </c>
      <c r="E2573" s="483" t="s">
        <v>6176</v>
      </c>
      <c r="F2573" s="483" t="s">
        <v>5225</v>
      </c>
      <c r="G2573" s="483"/>
      <c r="H2573" s="483"/>
      <c r="I2573" s="483"/>
      <c r="J2573" s="483" t="s">
        <v>6016</v>
      </c>
      <c r="K2573" s="483"/>
    </row>
    <row r="2574" spans="1:11" ht="15" x14ac:dyDescent="0.25">
      <c r="A2574" s="483" t="s">
        <v>4752</v>
      </c>
      <c r="B2574" s="483" t="s">
        <v>274</v>
      </c>
      <c r="C2574" s="483" t="s">
        <v>4753</v>
      </c>
      <c r="D2574" s="483" t="s">
        <v>3634</v>
      </c>
      <c r="E2574" s="483" t="s">
        <v>6176</v>
      </c>
      <c r="F2574" s="483" t="s">
        <v>5225</v>
      </c>
      <c r="G2574" s="483" t="s">
        <v>5265</v>
      </c>
      <c r="H2574" s="483" t="s">
        <v>274</v>
      </c>
      <c r="I2574" s="483" t="s">
        <v>274</v>
      </c>
      <c r="J2574" s="483" t="s">
        <v>6008</v>
      </c>
      <c r="K2574" s="483" t="s">
        <v>6017</v>
      </c>
    </row>
    <row r="2575" spans="1:11" ht="15" x14ac:dyDescent="0.25">
      <c r="A2575" s="483" t="s">
        <v>4754</v>
      </c>
      <c r="B2575" s="483" t="s">
        <v>4755</v>
      </c>
      <c r="C2575" s="483" t="s">
        <v>775</v>
      </c>
      <c r="D2575" s="483" t="s">
        <v>72</v>
      </c>
      <c r="E2575" s="483" t="s">
        <v>6175</v>
      </c>
      <c r="F2575" s="483" t="s">
        <v>5224</v>
      </c>
      <c r="G2575" s="483" t="s">
        <v>3376</v>
      </c>
      <c r="H2575" s="483" t="s">
        <v>4964</v>
      </c>
      <c r="I2575" s="483" t="s">
        <v>1889</v>
      </c>
      <c r="J2575" s="483" t="s">
        <v>6014</v>
      </c>
      <c r="K2575" s="483" t="s">
        <v>6010</v>
      </c>
    </row>
    <row r="2576" spans="1:11" ht="15" x14ac:dyDescent="0.25">
      <c r="A2576" s="483" t="s">
        <v>4756</v>
      </c>
      <c r="B2576" s="483" t="s">
        <v>4757</v>
      </c>
      <c r="C2576" s="483" t="s">
        <v>1394</v>
      </c>
      <c r="D2576" s="483" t="s">
        <v>72</v>
      </c>
      <c r="E2576" s="483" t="s">
        <v>6175</v>
      </c>
      <c r="F2576" s="483" t="s">
        <v>5224</v>
      </c>
      <c r="G2576" s="483" t="s">
        <v>3376</v>
      </c>
      <c r="H2576" s="483" t="s">
        <v>4955</v>
      </c>
      <c r="I2576" s="483" t="s">
        <v>3388</v>
      </c>
      <c r="J2576" s="483" t="s">
        <v>6014</v>
      </c>
      <c r="K2576" s="483" t="s">
        <v>6010</v>
      </c>
    </row>
  </sheetData>
  <sheetProtection algorithmName="SHA-512" hashValue="K9l1w6eYVsfFQeSSF6O6Hz+LMd91fyBFB1YQbKskR/sSMibejzG0omjbak+aK0l6ICbfRMK9A7lLtXza6TB4qw==" saltValue="32KDhWGhR7ZDcZL4HtvAcw==" spinCount="100000" sheet="1" objects="1" scenarios="1"/>
  <sortState ref="A16:K2650">
    <sortCondition ref="A16:A2650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K2579"/>
  <sheetViews>
    <sheetView workbookViewId="0">
      <pane ySplit="1" topLeftCell="A2478" activePane="bottomLeft" state="frozen"/>
      <selection pane="bottomLeft" activeCell="B2578" sqref="B2578"/>
    </sheetView>
  </sheetViews>
  <sheetFormatPr baseColWidth="10" defaultRowHeight="12.75" x14ac:dyDescent="0.2"/>
  <cols>
    <col min="2" max="2" width="38.28515625" bestFit="1" customWidth="1"/>
    <col min="3" max="3" width="30.5703125" bestFit="1" customWidth="1"/>
    <col min="4" max="4" width="53.85546875" bestFit="1" customWidth="1"/>
    <col min="5" max="5" width="27.7109375" customWidth="1"/>
    <col min="6" max="6" width="11.42578125" style="337"/>
    <col min="7" max="7" width="33.7109375" customWidth="1"/>
    <col min="8" max="8" width="23.7109375" style="337" customWidth="1"/>
    <col min="9" max="9" width="11.42578125" style="362"/>
    <col min="10" max="10" width="18.7109375" bestFit="1" customWidth="1"/>
  </cols>
  <sheetData>
    <row r="1" spans="1:11" x14ac:dyDescent="0.2">
      <c r="A1" s="359" t="s">
        <v>6033</v>
      </c>
      <c r="B1" s="359" t="s">
        <v>3369</v>
      </c>
      <c r="C1" s="359" t="s">
        <v>3</v>
      </c>
      <c r="D1" s="359" t="s">
        <v>3370</v>
      </c>
      <c r="E1" s="359" t="s">
        <v>4986</v>
      </c>
      <c r="F1" s="364" t="s">
        <v>6031</v>
      </c>
      <c r="G1" s="359" t="s">
        <v>3372</v>
      </c>
      <c r="H1" s="364" t="s">
        <v>6004</v>
      </c>
      <c r="I1" s="362" t="s">
        <v>6032</v>
      </c>
      <c r="J1" t="s">
        <v>6036</v>
      </c>
    </row>
    <row r="2" spans="1:11" ht="15" x14ac:dyDescent="0.25">
      <c r="A2" s="307" t="s">
        <v>4601</v>
      </c>
      <c r="B2" s="359" t="s">
        <v>4602</v>
      </c>
      <c r="C2" s="359" t="s">
        <v>4603</v>
      </c>
      <c r="D2" s="359" t="s">
        <v>1410</v>
      </c>
      <c r="E2" s="359" t="s">
        <v>4976</v>
      </c>
      <c r="F2" s="360">
        <v>493</v>
      </c>
      <c r="G2" s="359" t="s">
        <v>3543</v>
      </c>
      <c r="H2" s="359" t="s">
        <v>6006</v>
      </c>
      <c r="I2" s="363" t="str">
        <f t="shared" ref="I2:I65" si="0">IFERROR(VLOOKUP(A2,Pour_Suivi,31,FALSE)," ")</f>
        <v xml:space="preserve"> </v>
      </c>
      <c r="J2" t="str">
        <f t="shared" ref="J2:J65" si="1">IF(IFERROR(VLOOKUP(A2,Pour_Suivi,1,FALSE),"Non")="Non","Non","Oui")</f>
        <v>Non</v>
      </c>
      <c r="K2" t="str">
        <f t="shared" ref="K2:K65" si="2">IFERROR(VLOOKUP(A2,Pour_Suivi,33,FALSE)," ")</f>
        <v xml:space="preserve"> </v>
      </c>
    </row>
    <row r="3" spans="1:11" ht="15" x14ac:dyDescent="0.25">
      <c r="A3" s="307">
        <v>4525</v>
      </c>
      <c r="B3" s="359" t="s">
        <v>1784</v>
      </c>
      <c r="C3" s="359" t="s">
        <v>170</v>
      </c>
      <c r="D3" s="359" t="s">
        <v>412</v>
      </c>
      <c r="E3" s="359" t="s">
        <v>4976</v>
      </c>
      <c r="F3" s="360">
        <v>493</v>
      </c>
      <c r="G3" s="359" t="s">
        <v>3543</v>
      </c>
      <c r="H3" s="359" t="s">
        <v>6006</v>
      </c>
      <c r="I3" s="363">
        <f t="shared" si="0"/>
        <v>43546</v>
      </c>
      <c r="J3" t="str">
        <f t="shared" si="1"/>
        <v>Oui</v>
      </c>
      <c r="K3" t="str">
        <f t="shared" si="2"/>
        <v>1512-M</v>
      </c>
    </row>
    <row r="4" spans="1:11" ht="15" x14ac:dyDescent="0.25">
      <c r="A4" s="307">
        <v>13948</v>
      </c>
      <c r="B4" s="359" t="s">
        <v>5807</v>
      </c>
      <c r="C4" s="359" t="s">
        <v>5808</v>
      </c>
      <c r="D4" s="359" t="s">
        <v>1410</v>
      </c>
      <c r="E4" s="359" t="s">
        <v>4976</v>
      </c>
      <c r="F4" s="360">
        <v>493</v>
      </c>
      <c r="G4" s="359" t="s">
        <v>3543</v>
      </c>
      <c r="H4" s="359" t="s">
        <v>6006</v>
      </c>
      <c r="I4" s="363">
        <f t="shared" si="0"/>
        <v>45624</v>
      </c>
      <c r="J4" t="str">
        <f t="shared" si="1"/>
        <v>Oui</v>
      </c>
      <c r="K4" t="str">
        <f t="shared" si="2"/>
        <v>95PFE-L2M</v>
      </c>
    </row>
    <row r="5" spans="1:11" ht="15" x14ac:dyDescent="0.25">
      <c r="A5" s="307">
        <v>13904</v>
      </c>
      <c r="B5" s="359" t="s">
        <v>5764</v>
      </c>
      <c r="C5" s="359" t="s">
        <v>4357</v>
      </c>
      <c r="D5" s="359" t="s">
        <v>517</v>
      </c>
      <c r="E5" s="359" t="s">
        <v>4946</v>
      </c>
      <c r="F5" s="360">
        <v>448</v>
      </c>
      <c r="G5" s="359" t="s">
        <v>1140</v>
      </c>
      <c r="H5" s="359" t="s">
        <v>6006</v>
      </c>
      <c r="I5" s="363" t="str">
        <f t="shared" si="0"/>
        <v xml:space="preserve"> </v>
      </c>
      <c r="J5" t="str">
        <f t="shared" si="1"/>
        <v>Non</v>
      </c>
      <c r="K5" t="str">
        <f t="shared" si="2"/>
        <v xml:space="preserve"> </v>
      </c>
    </row>
    <row r="6" spans="1:11" ht="15" x14ac:dyDescent="0.25">
      <c r="A6" s="307">
        <v>13677</v>
      </c>
      <c r="B6" s="359" t="s">
        <v>5395</v>
      </c>
      <c r="C6" s="359" t="s">
        <v>5396</v>
      </c>
      <c r="D6" s="359" t="s">
        <v>517</v>
      </c>
      <c r="E6" s="359" t="s">
        <v>4946</v>
      </c>
      <c r="F6" s="360">
        <v>448</v>
      </c>
      <c r="G6" s="359" t="s">
        <v>1140</v>
      </c>
      <c r="H6" s="359" t="s">
        <v>6006</v>
      </c>
      <c r="I6" s="363" t="str">
        <f t="shared" si="0"/>
        <v xml:space="preserve"> </v>
      </c>
      <c r="J6" t="str">
        <f t="shared" si="1"/>
        <v>Non</v>
      </c>
      <c r="K6" t="str">
        <f t="shared" si="2"/>
        <v xml:space="preserve"> </v>
      </c>
    </row>
    <row r="7" spans="1:11" ht="15" x14ac:dyDescent="0.25">
      <c r="A7" s="307">
        <v>11673</v>
      </c>
      <c r="B7" s="359" t="s">
        <v>4024</v>
      </c>
      <c r="C7" s="359" t="s">
        <v>4025</v>
      </c>
      <c r="D7" s="359" t="s">
        <v>517</v>
      </c>
      <c r="E7" s="359" t="s">
        <v>4946</v>
      </c>
      <c r="F7" s="360">
        <v>448</v>
      </c>
      <c r="G7" s="359" t="s">
        <v>1140</v>
      </c>
      <c r="H7" s="359" t="s">
        <v>6006</v>
      </c>
      <c r="I7" s="363" t="str">
        <f t="shared" si="0"/>
        <v xml:space="preserve"> </v>
      </c>
      <c r="J7" t="str">
        <f t="shared" si="1"/>
        <v>Non</v>
      </c>
      <c r="K7" t="str">
        <f t="shared" si="2"/>
        <v xml:space="preserve"> </v>
      </c>
    </row>
    <row r="8" spans="1:11" ht="15" x14ac:dyDescent="0.25">
      <c r="A8" s="307">
        <v>14112</v>
      </c>
      <c r="B8" s="359" t="s">
        <v>6162</v>
      </c>
      <c r="C8" s="359" t="s">
        <v>6163</v>
      </c>
      <c r="D8" s="359" t="s">
        <v>517</v>
      </c>
      <c r="E8" s="359" t="s">
        <v>4946</v>
      </c>
      <c r="F8" s="360">
        <v>448</v>
      </c>
      <c r="G8" s="359" t="s">
        <v>1140</v>
      </c>
      <c r="H8" s="359" t="s">
        <v>6006</v>
      </c>
      <c r="I8" s="363" t="str">
        <f t="shared" si="0"/>
        <v xml:space="preserve"> </v>
      </c>
      <c r="J8" t="str">
        <f t="shared" si="1"/>
        <v>Non</v>
      </c>
      <c r="K8" t="str">
        <f t="shared" si="2"/>
        <v xml:space="preserve"> </v>
      </c>
    </row>
    <row r="9" spans="1:11" ht="15" x14ac:dyDescent="0.25">
      <c r="A9" s="307">
        <v>12865</v>
      </c>
      <c r="B9" s="359" t="s">
        <v>4277</v>
      </c>
      <c r="C9" s="359" t="s">
        <v>4278</v>
      </c>
      <c r="D9" s="359" t="s">
        <v>517</v>
      </c>
      <c r="E9" s="359" t="s">
        <v>4946</v>
      </c>
      <c r="F9" s="360">
        <v>448</v>
      </c>
      <c r="G9" s="359" t="s">
        <v>1140</v>
      </c>
      <c r="H9" s="359" t="s">
        <v>6006</v>
      </c>
      <c r="I9" s="363" t="str">
        <f t="shared" si="0"/>
        <v xml:space="preserve"> </v>
      </c>
      <c r="J9" t="str">
        <f t="shared" si="1"/>
        <v>Non</v>
      </c>
      <c r="K9" t="str">
        <f t="shared" si="2"/>
        <v xml:space="preserve"> </v>
      </c>
    </row>
    <row r="10" spans="1:11" ht="15" x14ac:dyDescent="0.25">
      <c r="A10" s="307">
        <v>13917</v>
      </c>
      <c r="B10" s="359" t="s">
        <v>5776</v>
      </c>
      <c r="C10" s="359" t="s">
        <v>2573</v>
      </c>
      <c r="D10" s="359" t="s">
        <v>517</v>
      </c>
      <c r="E10" s="359" t="s">
        <v>4946</v>
      </c>
      <c r="F10" s="360">
        <v>448</v>
      </c>
      <c r="G10" s="359" t="s">
        <v>1140</v>
      </c>
      <c r="H10" s="359" t="s">
        <v>6006</v>
      </c>
      <c r="I10" s="363" t="str">
        <f t="shared" si="0"/>
        <v xml:space="preserve"> </v>
      </c>
      <c r="J10" t="str">
        <f t="shared" si="1"/>
        <v>Non</v>
      </c>
      <c r="K10" t="str">
        <f t="shared" si="2"/>
        <v xml:space="preserve"> </v>
      </c>
    </row>
    <row r="11" spans="1:11" ht="15" x14ac:dyDescent="0.25">
      <c r="A11" s="307">
        <v>12686</v>
      </c>
      <c r="B11" s="359" t="s">
        <v>4210</v>
      </c>
      <c r="C11" s="359" t="s">
        <v>4211</v>
      </c>
      <c r="D11" s="359" t="s">
        <v>972</v>
      </c>
      <c r="E11" s="359" t="s">
        <v>4946</v>
      </c>
      <c r="F11" s="360">
        <v>448</v>
      </c>
      <c r="G11" s="359" t="s">
        <v>1140</v>
      </c>
      <c r="H11" s="359" t="s">
        <v>6006</v>
      </c>
      <c r="I11" s="363" t="str">
        <f t="shared" si="0"/>
        <v xml:space="preserve"> </v>
      </c>
      <c r="J11" t="str">
        <f t="shared" si="1"/>
        <v>Non</v>
      </c>
      <c r="K11" t="str">
        <f t="shared" si="2"/>
        <v xml:space="preserve"> </v>
      </c>
    </row>
    <row r="12" spans="1:11" ht="15" x14ac:dyDescent="0.25">
      <c r="A12" s="307">
        <v>12744</v>
      </c>
      <c r="B12" s="359" t="s">
        <v>4230</v>
      </c>
      <c r="C12" s="359" t="s">
        <v>516</v>
      </c>
      <c r="D12" s="359" t="s">
        <v>517</v>
      </c>
      <c r="E12" s="359" t="s">
        <v>4946</v>
      </c>
      <c r="F12" s="360">
        <v>448</v>
      </c>
      <c r="G12" s="359" t="s">
        <v>1140</v>
      </c>
      <c r="H12" s="359" t="s">
        <v>6006</v>
      </c>
      <c r="I12" s="363" t="str">
        <f t="shared" si="0"/>
        <v xml:space="preserve"> </v>
      </c>
      <c r="J12" t="str">
        <f t="shared" si="1"/>
        <v>Non</v>
      </c>
      <c r="K12" t="str">
        <f t="shared" si="2"/>
        <v xml:space="preserve"> </v>
      </c>
    </row>
    <row r="13" spans="1:11" ht="15" x14ac:dyDescent="0.25">
      <c r="A13" s="307">
        <v>13678</v>
      </c>
      <c r="B13" s="359" t="s">
        <v>5397</v>
      </c>
      <c r="C13" s="359" t="s">
        <v>1288</v>
      </c>
      <c r="D13" s="359" t="s">
        <v>517</v>
      </c>
      <c r="E13" s="359" t="s">
        <v>4946</v>
      </c>
      <c r="F13" s="360">
        <v>448</v>
      </c>
      <c r="G13" s="359" t="s">
        <v>1140</v>
      </c>
      <c r="H13" s="359" t="s">
        <v>6006</v>
      </c>
      <c r="I13" s="363" t="str">
        <f t="shared" si="0"/>
        <v xml:space="preserve"> </v>
      </c>
      <c r="J13" t="str">
        <f t="shared" si="1"/>
        <v>Non</v>
      </c>
      <c r="K13" t="str">
        <f t="shared" si="2"/>
        <v xml:space="preserve"> </v>
      </c>
    </row>
    <row r="14" spans="1:11" ht="15" x14ac:dyDescent="0.25">
      <c r="A14" s="307">
        <v>14096</v>
      </c>
      <c r="B14" s="359" t="s">
        <v>6131</v>
      </c>
      <c r="C14" s="359" t="s">
        <v>6132</v>
      </c>
      <c r="D14" s="359" t="s">
        <v>517</v>
      </c>
      <c r="E14" s="359" t="s">
        <v>4946</v>
      </c>
      <c r="F14" s="360">
        <v>448</v>
      </c>
      <c r="G14" s="359" t="s">
        <v>1140</v>
      </c>
      <c r="H14" s="359" t="s">
        <v>6006</v>
      </c>
      <c r="I14" s="363" t="str">
        <f t="shared" si="0"/>
        <v xml:space="preserve"> </v>
      </c>
      <c r="J14" t="str">
        <f t="shared" si="1"/>
        <v>Non</v>
      </c>
      <c r="K14" t="str">
        <f t="shared" si="2"/>
        <v xml:space="preserve"> </v>
      </c>
    </row>
    <row r="15" spans="1:11" ht="15" x14ac:dyDescent="0.25">
      <c r="A15" s="307">
        <v>14151</v>
      </c>
      <c r="B15" s="359" t="s">
        <v>6244</v>
      </c>
      <c r="C15" s="359" t="s">
        <v>6245</v>
      </c>
      <c r="D15" s="359" t="s">
        <v>517</v>
      </c>
      <c r="E15" s="359" t="s">
        <v>4946</v>
      </c>
      <c r="F15" s="360">
        <v>448</v>
      </c>
      <c r="G15" s="359" t="s">
        <v>1140</v>
      </c>
      <c r="H15" s="359" t="s">
        <v>6006</v>
      </c>
      <c r="I15" s="363" t="str">
        <f t="shared" si="0"/>
        <v xml:space="preserve"> </v>
      </c>
      <c r="J15" t="str">
        <f t="shared" si="1"/>
        <v>Non</v>
      </c>
      <c r="K15" t="str">
        <f t="shared" si="2"/>
        <v xml:space="preserve"> </v>
      </c>
    </row>
    <row r="16" spans="1:11" ht="15" x14ac:dyDescent="0.25">
      <c r="A16" s="307">
        <v>12939</v>
      </c>
      <c r="B16" s="359" t="s">
        <v>4297</v>
      </c>
      <c r="C16" s="359" t="s">
        <v>4298</v>
      </c>
      <c r="D16" s="359" t="s">
        <v>517</v>
      </c>
      <c r="E16" s="359" t="s">
        <v>4946</v>
      </c>
      <c r="F16" s="360">
        <v>448</v>
      </c>
      <c r="G16" s="359" t="s">
        <v>1140</v>
      </c>
      <c r="H16" s="359" t="s">
        <v>6006</v>
      </c>
      <c r="I16" s="363" t="str">
        <f t="shared" si="0"/>
        <v xml:space="preserve"> </v>
      </c>
      <c r="J16" t="str">
        <f t="shared" si="1"/>
        <v>Non</v>
      </c>
      <c r="K16" t="str">
        <f t="shared" si="2"/>
        <v xml:space="preserve"> </v>
      </c>
    </row>
    <row r="17" spans="1:11" ht="15" x14ac:dyDescent="0.25">
      <c r="A17" s="307">
        <v>12705</v>
      </c>
      <c r="B17" s="359" t="s">
        <v>4217</v>
      </c>
      <c r="C17" s="359" t="s">
        <v>4218</v>
      </c>
      <c r="D17" s="359" t="s">
        <v>972</v>
      </c>
      <c r="E17" s="359" t="s">
        <v>4946</v>
      </c>
      <c r="F17" s="360">
        <v>448</v>
      </c>
      <c r="G17" s="359" t="s">
        <v>1140</v>
      </c>
      <c r="H17" s="359" t="s">
        <v>6006</v>
      </c>
      <c r="I17" s="363" t="str">
        <f t="shared" si="0"/>
        <v xml:space="preserve"> </v>
      </c>
      <c r="J17" t="str">
        <f t="shared" si="1"/>
        <v>Non</v>
      </c>
      <c r="K17" t="str">
        <f t="shared" si="2"/>
        <v xml:space="preserve"> </v>
      </c>
    </row>
    <row r="18" spans="1:11" ht="15" x14ac:dyDescent="0.25">
      <c r="A18" s="307">
        <v>13191</v>
      </c>
      <c r="B18" s="359" t="s">
        <v>4380</v>
      </c>
      <c r="C18" s="359" t="s">
        <v>4381</v>
      </c>
      <c r="D18" s="359" t="s">
        <v>972</v>
      </c>
      <c r="E18" s="359" t="s">
        <v>4946</v>
      </c>
      <c r="F18" s="360">
        <v>448</v>
      </c>
      <c r="G18" s="359" t="s">
        <v>1140</v>
      </c>
      <c r="H18" s="359" t="s">
        <v>6006</v>
      </c>
      <c r="I18" s="363" t="str">
        <f t="shared" si="0"/>
        <v xml:space="preserve"> </v>
      </c>
      <c r="J18" t="str">
        <f t="shared" si="1"/>
        <v>Non</v>
      </c>
      <c r="K18" t="str">
        <f t="shared" si="2"/>
        <v xml:space="preserve"> </v>
      </c>
    </row>
    <row r="19" spans="1:11" ht="15" x14ac:dyDescent="0.25">
      <c r="A19" s="307">
        <v>13783</v>
      </c>
      <c r="B19" s="359" t="s">
        <v>5550</v>
      </c>
      <c r="C19" s="359" t="s">
        <v>5551</v>
      </c>
      <c r="D19" s="359" t="s">
        <v>517</v>
      </c>
      <c r="E19" s="359" t="s">
        <v>4946</v>
      </c>
      <c r="F19" s="360">
        <v>448</v>
      </c>
      <c r="G19" s="359" t="s">
        <v>1140</v>
      </c>
      <c r="H19" s="359" t="s">
        <v>6006</v>
      </c>
      <c r="I19" s="363" t="str">
        <f t="shared" si="0"/>
        <v xml:space="preserve"> </v>
      </c>
      <c r="J19" t="str">
        <f t="shared" si="1"/>
        <v>Non</v>
      </c>
      <c r="K19" t="str">
        <f t="shared" si="2"/>
        <v xml:space="preserve"> </v>
      </c>
    </row>
    <row r="20" spans="1:11" ht="15" x14ac:dyDescent="0.25">
      <c r="A20" s="307">
        <v>13149</v>
      </c>
      <c r="B20" s="359" t="s">
        <v>4365</v>
      </c>
      <c r="C20" s="359" t="s">
        <v>4366</v>
      </c>
      <c r="D20" s="359" t="s">
        <v>517</v>
      </c>
      <c r="E20" s="359" t="s">
        <v>4946</v>
      </c>
      <c r="F20" s="360">
        <v>448</v>
      </c>
      <c r="G20" s="359" t="s">
        <v>1140</v>
      </c>
      <c r="H20" s="359" t="s">
        <v>6006</v>
      </c>
      <c r="I20" s="363" t="str">
        <f t="shared" si="0"/>
        <v xml:space="preserve"> </v>
      </c>
      <c r="J20" t="str">
        <f t="shared" si="1"/>
        <v>Non</v>
      </c>
      <c r="K20" t="str">
        <f t="shared" si="2"/>
        <v xml:space="preserve"> </v>
      </c>
    </row>
    <row r="21" spans="1:11" ht="15" x14ac:dyDescent="0.25">
      <c r="A21" s="307">
        <v>13093</v>
      </c>
      <c r="B21" s="359" t="s">
        <v>4350</v>
      </c>
      <c r="C21" s="359" t="s">
        <v>5953</v>
      </c>
      <c r="D21" s="359" t="s">
        <v>972</v>
      </c>
      <c r="E21" s="359" t="s">
        <v>4946</v>
      </c>
      <c r="F21" s="360">
        <v>448</v>
      </c>
      <c r="G21" s="359" t="s">
        <v>1140</v>
      </c>
      <c r="H21" s="359" t="s">
        <v>6006</v>
      </c>
      <c r="I21" s="363" t="str">
        <f t="shared" si="0"/>
        <v xml:space="preserve"> </v>
      </c>
      <c r="J21" t="str">
        <f t="shared" si="1"/>
        <v>Non</v>
      </c>
      <c r="K21" t="str">
        <f t="shared" si="2"/>
        <v xml:space="preserve"> </v>
      </c>
    </row>
    <row r="22" spans="1:11" ht="15" x14ac:dyDescent="0.25">
      <c r="A22" s="307">
        <v>13779</v>
      </c>
      <c r="B22" s="359" t="s">
        <v>5548</v>
      </c>
      <c r="C22" s="359" t="s">
        <v>5549</v>
      </c>
      <c r="D22" s="359" t="s">
        <v>517</v>
      </c>
      <c r="E22" s="359" t="s">
        <v>4946</v>
      </c>
      <c r="F22" s="360">
        <v>448</v>
      </c>
      <c r="G22" s="359" t="s">
        <v>1140</v>
      </c>
      <c r="H22" s="359" t="s">
        <v>6006</v>
      </c>
      <c r="I22" s="363" t="str">
        <f t="shared" si="0"/>
        <v xml:space="preserve"> </v>
      </c>
      <c r="J22" t="str">
        <f t="shared" si="1"/>
        <v>Non</v>
      </c>
      <c r="K22" t="str">
        <f t="shared" si="2"/>
        <v xml:space="preserve"> </v>
      </c>
    </row>
    <row r="23" spans="1:11" ht="15" x14ac:dyDescent="0.25">
      <c r="A23" s="307">
        <v>14209</v>
      </c>
      <c r="B23" s="359" t="s">
        <v>6390</v>
      </c>
      <c r="C23" s="359" t="s">
        <v>336</v>
      </c>
      <c r="D23" s="359" t="s">
        <v>517</v>
      </c>
      <c r="E23" s="359" t="s">
        <v>4946</v>
      </c>
      <c r="F23" s="360">
        <v>448</v>
      </c>
      <c r="G23" s="359" t="s">
        <v>1140</v>
      </c>
      <c r="H23" s="359" t="s">
        <v>6006</v>
      </c>
      <c r="I23" s="363" t="str">
        <f t="shared" si="0"/>
        <v xml:space="preserve"> </v>
      </c>
      <c r="J23" t="str">
        <f t="shared" si="1"/>
        <v>Non</v>
      </c>
      <c r="K23" t="str">
        <f t="shared" si="2"/>
        <v xml:space="preserve"> </v>
      </c>
    </row>
    <row r="24" spans="1:11" ht="15" x14ac:dyDescent="0.25">
      <c r="A24" s="307">
        <v>12977</v>
      </c>
      <c r="B24" s="359" t="s">
        <v>4309</v>
      </c>
      <c r="C24" s="359" t="s">
        <v>2356</v>
      </c>
      <c r="D24" s="359" t="s">
        <v>972</v>
      </c>
      <c r="E24" s="359" t="s">
        <v>4946</v>
      </c>
      <c r="F24" s="360">
        <v>448</v>
      </c>
      <c r="G24" s="359" t="s">
        <v>1140</v>
      </c>
      <c r="H24" s="359" t="s">
        <v>6006</v>
      </c>
      <c r="I24" s="363" t="str">
        <f t="shared" si="0"/>
        <v xml:space="preserve"> </v>
      </c>
      <c r="J24" t="str">
        <f t="shared" si="1"/>
        <v>Non</v>
      </c>
      <c r="K24" t="str">
        <f t="shared" si="2"/>
        <v xml:space="preserve"> </v>
      </c>
    </row>
    <row r="25" spans="1:11" ht="15" x14ac:dyDescent="0.25">
      <c r="A25" s="307">
        <v>13481</v>
      </c>
      <c r="B25" s="359" t="s">
        <v>5132</v>
      </c>
      <c r="C25" s="359" t="s">
        <v>5133</v>
      </c>
      <c r="D25" s="359" t="s">
        <v>517</v>
      </c>
      <c r="E25" s="359" t="s">
        <v>4946</v>
      </c>
      <c r="F25" s="360">
        <v>448</v>
      </c>
      <c r="G25" s="359" t="s">
        <v>1140</v>
      </c>
      <c r="H25" s="359" t="s">
        <v>6006</v>
      </c>
      <c r="I25" s="363" t="str">
        <f t="shared" si="0"/>
        <v xml:space="preserve"> </v>
      </c>
      <c r="J25" t="str">
        <f t="shared" si="1"/>
        <v>Non</v>
      </c>
      <c r="K25" t="str">
        <f t="shared" si="2"/>
        <v xml:space="preserve"> </v>
      </c>
    </row>
    <row r="26" spans="1:11" ht="15" x14ac:dyDescent="0.25">
      <c r="A26" s="307">
        <v>14160</v>
      </c>
      <c r="B26" s="359" t="s">
        <v>6281</v>
      </c>
      <c r="C26" s="359" t="s">
        <v>6282</v>
      </c>
      <c r="D26" s="359" t="s">
        <v>517</v>
      </c>
      <c r="E26" s="359" t="s">
        <v>4946</v>
      </c>
      <c r="F26" s="360">
        <v>448</v>
      </c>
      <c r="G26" s="359" t="s">
        <v>1140</v>
      </c>
      <c r="H26" s="359" t="s">
        <v>6006</v>
      </c>
      <c r="I26" s="363">
        <f t="shared" si="0"/>
        <v>45966</v>
      </c>
      <c r="J26" t="str">
        <f t="shared" si="1"/>
        <v>Oui</v>
      </c>
      <c r="K26" t="str">
        <f t="shared" si="2"/>
        <v>95PFE-L2M</v>
      </c>
    </row>
    <row r="27" spans="1:11" ht="15" x14ac:dyDescent="0.25">
      <c r="A27" s="307">
        <v>13921</v>
      </c>
      <c r="B27" s="359" t="s">
        <v>5975</v>
      </c>
      <c r="C27" s="359" t="s">
        <v>5790</v>
      </c>
      <c r="D27" s="359" t="s">
        <v>517</v>
      </c>
      <c r="E27" s="359" t="s">
        <v>4946</v>
      </c>
      <c r="F27" s="360">
        <v>448</v>
      </c>
      <c r="G27" s="359" t="s">
        <v>1140</v>
      </c>
      <c r="H27" s="359" t="s">
        <v>6006</v>
      </c>
      <c r="I27" s="363" t="str">
        <f t="shared" si="0"/>
        <v xml:space="preserve"> </v>
      </c>
      <c r="J27" t="str">
        <f t="shared" si="1"/>
        <v>Non</v>
      </c>
      <c r="K27" t="str">
        <f t="shared" si="2"/>
        <v xml:space="preserve"> </v>
      </c>
    </row>
    <row r="28" spans="1:11" ht="15" x14ac:dyDescent="0.25">
      <c r="A28" s="307">
        <v>13535</v>
      </c>
      <c r="B28" s="359" t="s">
        <v>5171</v>
      </c>
      <c r="C28" s="359" t="s">
        <v>1679</v>
      </c>
      <c r="D28" s="359" t="s">
        <v>517</v>
      </c>
      <c r="E28" s="359" t="s">
        <v>4946</v>
      </c>
      <c r="F28" s="360">
        <v>448</v>
      </c>
      <c r="G28" s="359" t="s">
        <v>1140</v>
      </c>
      <c r="H28" s="359" t="s">
        <v>6006</v>
      </c>
      <c r="I28" s="363" t="str">
        <f t="shared" si="0"/>
        <v xml:space="preserve"> </v>
      </c>
      <c r="J28" t="str">
        <f t="shared" si="1"/>
        <v>Non</v>
      </c>
      <c r="K28" t="str">
        <f t="shared" si="2"/>
        <v xml:space="preserve"> </v>
      </c>
    </row>
    <row r="29" spans="1:11" ht="15" x14ac:dyDescent="0.25">
      <c r="A29" s="307">
        <v>13552</v>
      </c>
      <c r="B29" s="359" t="s">
        <v>5204</v>
      </c>
      <c r="C29" s="359" t="s">
        <v>423</v>
      </c>
      <c r="D29" s="359" t="s">
        <v>517</v>
      </c>
      <c r="E29" s="359" t="s">
        <v>4946</v>
      </c>
      <c r="F29" s="360">
        <v>448</v>
      </c>
      <c r="G29" s="359" t="s">
        <v>1140</v>
      </c>
      <c r="H29" s="359" t="s">
        <v>6006</v>
      </c>
      <c r="I29" s="363" t="str">
        <f t="shared" si="0"/>
        <v xml:space="preserve"> </v>
      </c>
      <c r="J29" t="str">
        <f t="shared" si="1"/>
        <v>Non</v>
      </c>
      <c r="K29" t="str">
        <f t="shared" si="2"/>
        <v xml:space="preserve"> </v>
      </c>
    </row>
    <row r="30" spans="1:11" ht="15" x14ac:dyDescent="0.25">
      <c r="A30" s="307">
        <v>13604</v>
      </c>
      <c r="B30" s="359" t="s">
        <v>5307</v>
      </c>
      <c r="C30" s="359" t="s">
        <v>1460</v>
      </c>
      <c r="D30" s="359" t="s">
        <v>517</v>
      </c>
      <c r="E30" s="359" t="s">
        <v>4946</v>
      </c>
      <c r="F30" s="360">
        <v>448</v>
      </c>
      <c r="G30" s="359" t="s">
        <v>1140</v>
      </c>
      <c r="H30" s="359" t="s">
        <v>6006</v>
      </c>
      <c r="I30" s="363" t="str">
        <f t="shared" si="0"/>
        <v xml:space="preserve"> </v>
      </c>
      <c r="J30" t="str">
        <f t="shared" si="1"/>
        <v>Non</v>
      </c>
      <c r="K30" t="str">
        <f t="shared" si="2"/>
        <v xml:space="preserve"> </v>
      </c>
    </row>
    <row r="31" spans="1:11" ht="15" x14ac:dyDescent="0.25">
      <c r="A31" s="307">
        <v>506</v>
      </c>
      <c r="B31" s="359" t="s">
        <v>1121</v>
      </c>
      <c r="C31" s="359" t="s">
        <v>3383</v>
      </c>
      <c r="D31" s="359" t="s">
        <v>64</v>
      </c>
      <c r="E31" s="359" t="s">
        <v>4946</v>
      </c>
      <c r="F31" s="360">
        <v>448</v>
      </c>
      <c r="G31" s="359" t="s">
        <v>1140</v>
      </c>
      <c r="H31" s="359" t="s">
        <v>6006</v>
      </c>
      <c r="I31" s="363" t="str">
        <f t="shared" si="0"/>
        <v xml:space="preserve"> </v>
      </c>
      <c r="J31" t="str">
        <f t="shared" si="1"/>
        <v>Non</v>
      </c>
      <c r="K31" t="str">
        <f t="shared" si="2"/>
        <v xml:space="preserve"> </v>
      </c>
    </row>
    <row r="32" spans="1:11" ht="15" x14ac:dyDescent="0.25">
      <c r="A32" s="307">
        <v>13076</v>
      </c>
      <c r="B32" s="359" t="s">
        <v>4342</v>
      </c>
      <c r="C32" s="359" t="s">
        <v>602</v>
      </c>
      <c r="D32" s="359" t="s">
        <v>972</v>
      </c>
      <c r="E32" s="359" t="s">
        <v>4946</v>
      </c>
      <c r="F32" s="360">
        <v>448</v>
      </c>
      <c r="G32" s="359" t="s">
        <v>1140</v>
      </c>
      <c r="H32" s="359" t="s">
        <v>6006</v>
      </c>
      <c r="I32" s="363" t="str">
        <f t="shared" si="0"/>
        <v xml:space="preserve"> </v>
      </c>
      <c r="J32" t="str">
        <f t="shared" si="1"/>
        <v>Non</v>
      </c>
      <c r="K32" t="str">
        <f t="shared" si="2"/>
        <v xml:space="preserve"> </v>
      </c>
    </row>
    <row r="33" spans="1:11" ht="15" x14ac:dyDescent="0.25">
      <c r="A33" s="307">
        <v>45</v>
      </c>
      <c r="B33" s="359" t="s">
        <v>1568</v>
      </c>
      <c r="C33" s="359" t="s">
        <v>1167</v>
      </c>
      <c r="D33" s="359" t="s">
        <v>64</v>
      </c>
      <c r="E33" s="359" t="s">
        <v>4946</v>
      </c>
      <c r="F33" s="360">
        <v>448</v>
      </c>
      <c r="G33" s="359" t="s">
        <v>1140</v>
      </c>
      <c r="H33" s="359" t="s">
        <v>6006</v>
      </c>
      <c r="I33" s="363" t="str">
        <f t="shared" si="0"/>
        <v xml:space="preserve"> </v>
      </c>
      <c r="J33" t="str">
        <f t="shared" si="1"/>
        <v>Non</v>
      </c>
      <c r="K33" t="str">
        <f t="shared" si="2"/>
        <v xml:space="preserve"> </v>
      </c>
    </row>
    <row r="34" spans="1:11" ht="15" x14ac:dyDescent="0.25">
      <c r="A34" s="307">
        <v>12541</v>
      </c>
      <c r="B34" s="359" t="s">
        <v>4175</v>
      </c>
      <c r="C34" s="359" t="s">
        <v>5932</v>
      </c>
      <c r="D34" s="359" t="s">
        <v>972</v>
      </c>
      <c r="E34" s="359" t="s">
        <v>4946</v>
      </c>
      <c r="F34" s="360">
        <v>448</v>
      </c>
      <c r="G34" s="359" t="s">
        <v>1140</v>
      </c>
      <c r="H34" s="359" t="s">
        <v>6006</v>
      </c>
      <c r="I34" s="363" t="str">
        <f t="shared" si="0"/>
        <v xml:space="preserve"> </v>
      </c>
      <c r="J34" t="str">
        <f t="shared" si="1"/>
        <v>Non</v>
      </c>
      <c r="K34" t="str">
        <f t="shared" si="2"/>
        <v xml:space="preserve"> </v>
      </c>
    </row>
    <row r="35" spans="1:11" ht="15" x14ac:dyDescent="0.25">
      <c r="A35" s="307">
        <v>13934</v>
      </c>
      <c r="B35" s="359" t="s">
        <v>5793</v>
      </c>
      <c r="C35" s="359" t="s">
        <v>5794</v>
      </c>
      <c r="D35" s="359" t="s">
        <v>517</v>
      </c>
      <c r="E35" s="359" t="s">
        <v>4946</v>
      </c>
      <c r="F35" s="360">
        <v>448</v>
      </c>
      <c r="G35" s="359" t="s">
        <v>1140</v>
      </c>
      <c r="H35" s="359" t="s">
        <v>6006</v>
      </c>
      <c r="I35" s="363" t="str">
        <f t="shared" si="0"/>
        <v xml:space="preserve"> </v>
      </c>
      <c r="J35" t="str">
        <f t="shared" si="1"/>
        <v>Non</v>
      </c>
      <c r="K35" t="str">
        <f t="shared" si="2"/>
        <v xml:space="preserve"> </v>
      </c>
    </row>
    <row r="36" spans="1:11" ht="15" x14ac:dyDescent="0.25">
      <c r="A36" s="307">
        <v>14142</v>
      </c>
      <c r="B36" s="359" t="s">
        <v>1507</v>
      </c>
      <c r="C36" s="359" t="s">
        <v>6213</v>
      </c>
      <c r="D36" s="359" t="s">
        <v>517</v>
      </c>
      <c r="E36" s="359" t="s">
        <v>4946</v>
      </c>
      <c r="F36" s="360">
        <v>448</v>
      </c>
      <c r="G36" s="359" t="s">
        <v>1140</v>
      </c>
      <c r="H36" s="359" t="s">
        <v>6006</v>
      </c>
      <c r="I36" s="363" t="str">
        <f t="shared" si="0"/>
        <v xml:space="preserve"> </v>
      </c>
      <c r="J36" t="str">
        <f t="shared" si="1"/>
        <v>Non</v>
      </c>
      <c r="K36" t="str">
        <f t="shared" si="2"/>
        <v xml:space="preserve"> </v>
      </c>
    </row>
    <row r="37" spans="1:11" ht="15" x14ac:dyDescent="0.25">
      <c r="A37" s="307">
        <v>13805</v>
      </c>
      <c r="B37" s="359" t="s">
        <v>5597</v>
      </c>
      <c r="C37" s="359" t="s">
        <v>3302</v>
      </c>
      <c r="D37" s="359" t="s">
        <v>517</v>
      </c>
      <c r="E37" s="359" t="s">
        <v>4946</v>
      </c>
      <c r="F37" s="360">
        <v>448</v>
      </c>
      <c r="G37" s="359" t="s">
        <v>1140</v>
      </c>
      <c r="H37" s="359" t="s">
        <v>6006</v>
      </c>
      <c r="I37" s="363" t="str">
        <f t="shared" si="0"/>
        <v xml:space="preserve"> </v>
      </c>
      <c r="J37" t="str">
        <f t="shared" si="1"/>
        <v>Non</v>
      </c>
      <c r="K37" t="str">
        <f t="shared" si="2"/>
        <v xml:space="preserve"> </v>
      </c>
    </row>
    <row r="38" spans="1:11" ht="15" x14ac:dyDescent="0.25">
      <c r="A38" s="307">
        <v>14156</v>
      </c>
      <c r="B38" s="359" t="s">
        <v>6254</v>
      </c>
      <c r="C38" s="359" t="s">
        <v>6253</v>
      </c>
      <c r="D38" s="359" t="s">
        <v>517</v>
      </c>
      <c r="E38" s="359" t="s">
        <v>4946</v>
      </c>
      <c r="F38" s="360">
        <v>448</v>
      </c>
      <c r="G38" s="359" t="s">
        <v>1140</v>
      </c>
      <c r="H38" s="359" t="s">
        <v>6006</v>
      </c>
      <c r="I38" s="363">
        <f t="shared" si="0"/>
        <v>45966</v>
      </c>
      <c r="J38" t="str">
        <f t="shared" si="1"/>
        <v>Oui</v>
      </c>
      <c r="K38" t="str">
        <f t="shared" si="2"/>
        <v>95PFE-L2S</v>
      </c>
    </row>
    <row r="39" spans="1:11" ht="15" x14ac:dyDescent="0.25">
      <c r="A39" s="307">
        <v>14196</v>
      </c>
      <c r="B39" s="359" t="s">
        <v>6362</v>
      </c>
      <c r="C39" s="359" t="s">
        <v>449</v>
      </c>
      <c r="D39" s="359" t="s">
        <v>517</v>
      </c>
      <c r="E39" s="359" t="s">
        <v>4946</v>
      </c>
      <c r="F39" s="360">
        <v>448</v>
      </c>
      <c r="G39" s="359" t="s">
        <v>1140</v>
      </c>
      <c r="H39" s="359" t="s">
        <v>6006</v>
      </c>
      <c r="I39" s="363" t="str">
        <f t="shared" si="0"/>
        <v xml:space="preserve"> </v>
      </c>
      <c r="J39" t="str">
        <f t="shared" si="1"/>
        <v>Non</v>
      </c>
      <c r="K39" t="str">
        <f t="shared" si="2"/>
        <v xml:space="preserve"> </v>
      </c>
    </row>
    <row r="40" spans="1:11" ht="15" x14ac:dyDescent="0.25">
      <c r="A40" s="307">
        <v>13696</v>
      </c>
      <c r="B40" s="359" t="s">
        <v>5403</v>
      </c>
      <c r="C40" s="359" t="s">
        <v>592</v>
      </c>
      <c r="D40" s="359" t="s">
        <v>64</v>
      </c>
      <c r="E40" s="359" t="s">
        <v>4946</v>
      </c>
      <c r="F40" s="360">
        <v>448</v>
      </c>
      <c r="G40" s="359" t="s">
        <v>1140</v>
      </c>
      <c r="H40" s="359" t="s">
        <v>6006</v>
      </c>
      <c r="I40" s="363" t="str">
        <f t="shared" si="0"/>
        <v xml:space="preserve"> </v>
      </c>
      <c r="J40" t="str">
        <f t="shared" si="1"/>
        <v>Non</v>
      </c>
      <c r="K40" t="str">
        <f t="shared" si="2"/>
        <v xml:space="preserve"> </v>
      </c>
    </row>
    <row r="41" spans="1:11" ht="15" x14ac:dyDescent="0.25">
      <c r="A41" s="307">
        <v>12864</v>
      </c>
      <c r="B41" s="359" t="s">
        <v>4275</v>
      </c>
      <c r="C41" s="359" t="s">
        <v>4276</v>
      </c>
      <c r="D41" s="359" t="s">
        <v>517</v>
      </c>
      <c r="E41" s="359" t="s">
        <v>4946</v>
      </c>
      <c r="F41" s="360">
        <v>448</v>
      </c>
      <c r="G41" s="359" t="s">
        <v>1140</v>
      </c>
      <c r="H41" s="359" t="s">
        <v>6006</v>
      </c>
      <c r="I41" s="363" t="str">
        <f t="shared" si="0"/>
        <v xml:space="preserve"> </v>
      </c>
      <c r="J41" t="str">
        <f t="shared" si="1"/>
        <v>Non</v>
      </c>
      <c r="K41" t="str">
        <f t="shared" si="2"/>
        <v xml:space="preserve"> </v>
      </c>
    </row>
    <row r="42" spans="1:11" ht="15" x14ac:dyDescent="0.25">
      <c r="A42" s="307">
        <v>13924</v>
      </c>
      <c r="B42" s="359" t="s">
        <v>4628</v>
      </c>
      <c r="C42" s="359" t="s">
        <v>5777</v>
      </c>
      <c r="D42" s="359" t="s">
        <v>517</v>
      </c>
      <c r="E42" s="359" t="s">
        <v>4946</v>
      </c>
      <c r="F42" s="360">
        <v>448</v>
      </c>
      <c r="G42" s="359" t="s">
        <v>1140</v>
      </c>
      <c r="H42" s="359" t="s">
        <v>6006</v>
      </c>
      <c r="I42" s="363">
        <f t="shared" si="0"/>
        <v>45966</v>
      </c>
      <c r="J42" t="str">
        <f t="shared" si="1"/>
        <v>Oui</v>
      </c>
      <c r="K42" t="str">
        <f t="shared" si="2"/>
        <v>95PFE-L2M</v>
      </c>
    </row>
    <row r="43" spans="1:11" ht="15" x14ac:dyDescent="0.25">
      <c r="A43" s="307">
        <v>14115</v>
      </c>
      <c r="B43" s="359" t="s">
        <v>6196</v>
      </c>
      <c r="C43" s="359" t="s">
        <v>6197</v>
      </c>
      <c r="D43" s="359" t="s">
        <v>517</v>
      </c>
      <c r="E43" s="359" t="s">
        <v>4946</v>
      </c>
      <c r="F43" s="360">
        <v>448</v>
      </c>
      <c r="G43" s="359" t="s">
        <v>1140</v>
      </c>
      <c r="H43" s="359" t="s">
        <v>6006</v>
      </c>
      <c r="I43" s="363" t="str">
        <f t="shared" si="0"/>
        <v xml:space="preserve"> </v>
      </c>
      <c r="J43" t="str">
        <f t="shared" si="1"/>
        <v>Non</v>
      </c>
      <c r="K43" t="str">
        <f t="shared" si="2"/>
        <v xml:space="preserve"> </v>
      </c>
    </row>
    <row r="44" spans="1:11" ht="15" x14ac:dyDescent="0.25">
      <c r="A44" s="307">
        <v>13464</v>
      </c>
      <c r="B44" s="359" t="s">
        <v>5127</v>
      </c>
      <c r="C44" s="359" t="s">
        <v>5128</v>
      </c>
      <c r="D44" s="359" t="s">
        <v>517</v>
      </c>
      <c r="E44" s="359" t="s">
        <v>4946</v>
      </c>
      <c r="F44" s="360">
        <v>448</v>
      </c>
      <c r="G44" s="359" t="s">
        <v>1140</v>
      </c>
      <c r="H44" s="359" t="s">
        <v>6006</v>
      </c>
      <c r="I44" s="363" t="str">
        <f t="shared" si="0"/>
        <v xml:space="preserve"> </v>
      </c>
      <c r="J44" t="str">
        <f t="shared" si="1"/>
        <v>Non</v>
      </c>
      <c r="K44" t="str">
        <f t="shared" si="2"/>
        <v xml:space="preserve"> </v>
      </c>
    </row>
    <row r="45" spans="1:11" ht="15" x14ac:dyDescent="0.25">
      <c r="A45" s="307">
        <v>13122</v>
      </c>
      <c r="B45" s="359" t="s">
        <v>4356</v>
      </c>
      <c r="C45" s="359" t="s">
        <v>4357</v>
      </c>
      <c r="D45" s="359" t="s">
        <v>517</v>
      </c>
      <c r="E45" s="359" t="s">
        <v>4946</v>
      </c>
      <c r="F45" s="360">
        <v>448</v>
      </c>
      <c r="G45" s="359" t="s">
        <v>1140</v>
      </c>
      <c r="H45" s="359" t="s">
        <v>6006</v>
      </c>
      <c r="I45" s="363" t="str">
        <f t="shared" si="0"/>
        <v xml:space="preserve"> </v>
      </c>
      <c r="J45" t="str">
        <f t="shared" si="1"/>
        <v>Non</v>
      </c>
      <c r="K45" t="str">
        <f t="shared" si="2"/>
        <v xml:space="preserve"> </v>
      </c>
    </row>
    <row r="46" spans="1:11" ht="15" x14ac:dyDescent="0.25">
      <c r="A46" s="307">
        <v>13909</v>
      </c>
      <c r="B46" s="359" t="s">
        <v>5768</v>
      </c>
      <c r="C46" s="359" t="s">
        <v>527</v>
      </c>
      <c r="D46" s="359" t="s">
        <v>517</v>
      </c>
      <c r="E46" s="359" t="s">
        <v>4946</v>
      </c>
      <c r="F46" s="360">
        <v>448</v>
      </c>
      <c r="G46" s="359" t="s">
        <v>1140</v>
      </c>
      <c r="H46" s="359" t="s">
        <v>6006</v>
      </c>
      <c r="I46" s="363" t="str">
        <f t="shared" si="0"/>
        <v xml:space="preserve"> </v>
      </c>
      <c r="J46" t="str">
        <f t="shared" si="1"/>
        <v>Non</v>
      </c>
      <c r="K46" t="str">
        <f t="shared" si="2"/>
        <v xml:space="preserve"> </v>
      </c>
    </row>
    <row r="47" spans="1:11" ht="15" x14ac:dyDescent="0.25">
      <c r="A47" s="307">
        <v>14153</v>
      </c>
      <c r="B47" s="359" t="s">
        <v>6251</v>
      </c>
      <c r="C47" s="359" t="s">
        <v>6252</v>
      </c>
      <c r="D47" s="359" t="s">
        <v>517</v>
      </c>
      <c r="E47" s="359" t="s">
        <v>4946</v>
      </c>
      <c r="F47" s="360">
        <v>448</v>
      </c>
      <c r="G47" s="359" t="s">
        <v>1140</v>
      </c>
      <c r="H47" s="359" t="s">
        <v>6006</v>
      </c>
      <c r="I47" s="363" t="str">
        <f t="shared" si="0"/>
        <v xml:space="preserve"> </v>
      </c>
      <c r="J47" t="str">
        <f t="shared" si="1"/>
        <v>Non</v>
      </c>
      <c r="K47" t="str">
        <f t="shared" si="2"/>
        <v xml:space="preserve"> </v>
      </c>
    </row>
    <row r="48" spans="1:11" ht="15" x14ac:dyDescent="0.25">
      <c r="A48" s="307" t="s">
        <v>6295</v>
      </c>
      <c r="B48" s="359" t="s">
        <v>6296</v>
      </c>
      <c r="C48" s="359" t="s">
        <v>6297</v>
      </c>
      <c r="D48" s="359" t="s">
        <v>972</v>
      </c>
      <c r="E48" s="359" t="s">
        <v>4946</v>
      </c>
      <c r="F48" s="360">
        <v>448</v>
      </c>
      <c r="G48" s="359" t="s">
        <v>1140</v>
      </c>
      <c r="H48" s="359" t="s">
        <v>6006</v>
      </c>
      <c r="I48" s="363" t="str">
        <f t="shared" si="0"/>
        <v xml:space="preserve"> </v>
      </c>
      <c r="J48" t="str">
        <f t="shared" si="1"/>
        <v>Non</v>
      </c>
      <c r="K48" t="str">
        <f t="shared" si="2"/>
        <v xml:space="preserve"> </v>
      </c>
    </row>
    <row r="49" spans="1:11" ht="15" x14ac:dyDescent="0.25">
      <c r="A49" s="307">
        <v>12276</v>
      </c>
      <c r="B49" s="359" t="s">
        <v>4107</v>
      </c>
      <c r="C49" s="359" t="s">
        <v>4108</v>
      </c>
      <c r="D49" s="359" t="s">
        <v>517</v>
      </c>
      <c r="E49" s="359" t="s">
        <v>4946</v>
      </c>
      <c r="F49" s="360">
        <v>448</v>
      </c>
      <c r="G49" s="359" t="s">
        <v>1140</v>
      </c>
      <c r="H49" s="359" t="s">
        <v>6006</v>
      </c>
      <c r="I49" s="363" t="str">
        <f t="shared" si="0"/>
        <v xml:space="preserve"> </v>
      </c>
      <c r="J49" t="str">
        <f t="shared" si="1"/>
        <v>Non</v>
      </c>
      <c r="K49" t="str">
        <f t="shared" si="2"/>
        <v xml:space="preserve"> </v>
      </c>
    </row>
    <row r="50" spans="1:11" ht="15" x14ac:dyDescent="0.25">
      <c r="A50" s="307">
        <v>13354</v>
      </c>
      <c r="B50" s="359" t="s">
        <v>714</v>
      </c>
      <c r="C50" s="359" t="s">
        <v>4550</v>
      </c>
      <c r="D50" s="359" t="s">
        <v>517</v>
      </c>
      <c r="E50" s="359" t="s">
        <v>4946</v>
      </c>
      <c r="F50" s="360">
        <v>448</v>
      </c>
      <c r="G50" s="359" t="s">
        <v>1140</v>
      </c>
      <c r="H50" s="359" t="s">
        <v>6006</v>
      </c>
      <c r="I50" s="363" t="str">
        <f t="shared" si="0"/>
        <v xml:space="preserve"> </v>
      </c>
      <c r="J50" t="str">
        <f t="shared" si="1"/>
        <v>Non</v>
      </c>
      <c r="K50" t="str">
        <f t="shared" si="2"/>
        <v xml:space="preserve"> </v>
      </c>
    </row>
    <row r="51" spans="1:11" ht="15" x14ac:dyDescent="0.25">
      <c r="A51" s="307">
        <v>13393</v>
      </c>
      <c r="B51" s="359" t="s">
        <v>4562</v>
      </c>
      <c r="C51" s="359" t="s">
        <v>4563</v>
      </c>
      <c r="D51" s="359" t="s">
        <v>517</v>
      </c>
      <c r="E51" s="359" t="s">
        <v>4946</v>
      </c>
      <c r="F51" s="360">
        <v>448</v>
      </c>
      <c r="G51" s="359" t="s">
        <v>1140</v>
      </c>
      <c r="H51" s="359" t="s">
        <v>6006</v>
      </c>
      <c r="I51" s="363" t="str">
        <f t="shared" si="0"/>
        <v xml:space="preserve"> </v>
      </c>
      <c r="J51" t="str">
        <f t="shared" si="1"/>
        <v>Non</v>
      </c>
      <c r="K51" t="str">
        <f t="shared" si="2"/>
        <v xml:space="preserve"> </v>
      </c>
    </row>
    <row r="52" spans="1:11" ht="15" x14ac:dyDescent="0.25">
      <c r="A52" s="307">
        <v>13845</v>
      </c>
      <c r="B52" s="359" t="s">
        <v>5663</v>
      </c>
      <c r="C52" s="359" t="s">
        <v>1403</v>
      </c>
      <c r="D52" s="359" t="s">
        <v>517</v>
      </c>
      <c r="E52" s="359" t="s">
        <v>4946</v>
      </c>
      <c r="F52" s="360">
        <v>448</v>
      </c>
      <c r="G52" s="359" t="s">
        <v>1140</v>
      </c>
      <c r="H52" s="359" t="s">
        <v>6006</v>
      </c>
      <c r="I52" s="363" t="str">
        <f t="shared" si="0"/>
        <v xml:space="preserve"> </v>
      </c>
      <c r="J52" t="str">
        <f t="shared" si="1"/>
        <v>Non</v>
      </c>
      <c r="K52" t="str">
        <f t="shared" si="2"/>
        <v xml:space="preserve"> </v>
      </c>
    </row>
    <row r="53" spans="1:11" ht="15" x14ac:dyDescent="0.25">
      <c r="A53" s="307">
        <v>14171</v>
      </c>
      <c r="B53" s="359" t="s">
        <v>6315</v>
      </c>
      <c r="C53" s="359" t="s">
        <v>782</v>
      </c>
      <c r="D53" s="359" t="s">
        <v>517</v>
      </c>
      <c r="E53" s="359" t="s">
        <v>4946</v>
      </c>
      <c r="F53" s="360">
        <v>448</v>
      </c>
      <c r="G53" s="359" t="s">
        <v>1140</v>
      </c>
      <c r="H53" s="359" t="s">
        <v>6006</v>
      </c>
      <c r="I53" s="363" t="str">
        <f t="shared" si="0"/>
        <v xml:space="preserve"> </v>
      </c>
      <c r="J53" t="str">
        <f t="shared" si="1"/>
        <v>Non</v>
      </c>
      <c r="K53" t="str">
        <f t="shared" si="2"/>
        <v xml:space="preserve"> </v>
      </c>
    </row>
    <row r="54" spans="1:11" ht="15" x14ac:dyDescent="0.25">
      <c r="A54" s="307">
        <v>13218</v>
      </c>
      <c r="B54" s="359" t="s">
        <v>4392</v>
      </c>
      <c r="C54" s="359" t="s">
        <v>4393</v>
      </c>
      <c r="D54" s="359" t="s">
        <v>517</v>
      </c>
      <c r="E54" s="359" t="s">
        <v>4946</v>
      </c>
      <c r="F54" s="360">
        <v>448</v>
      </c>
      <c r="G54" s="359" t="s">
        <v>1140</v>
      </c>
      <c r="H54" s="359" t="s">
        <v>6006</v>
      </c>
      <c r="I54" s="363" t="str">
        <f t="shared" si="0"/>
        <v xml:space="preserve"> </v>
      </c>
      <c r="J54" t="str">
        <f t="shared" si="1"/>
        <v>Non</v>
      </c>
      <c r="K54" t="str">
        <f t="shared" si="2"/>
        <v xml:space="preserve"> </v>
      </c>
    </row>
    <row r="55" spans="1:11" ht="15" x14ac:dyDescent="0.25">
      <c r="A55" s="307">
        <v>12831</v>
      </c>
      <c r="B55" s="359" t="s">
        <v>4261</v>
      </c>
      <c r="C55" s="359" t="s">
        <v>4262</v>
      </c>
      <c r="D55" s="359" t="s">
        <v>517</v>
      </c>
      <c r="E55" s="359" t="s">
        <v>4946</v>
      </c>
      <c r="F55" s="360">
        <v>448</v>
      </c>
      <c r="G55" s="359" t="s">
        <v>1140</v>
      </c>
      <c r="H55" s="359" t="s">
        <v>6006</v>
      </c>
      <c r="I55" s="363" t="str">
        <f t="shared" si="0"/>
        <v xml:space="preserve"> </v>
      </c>
      <c r="J55" t="str">
        <f t="shared" si="1"/>
        <v>Non</v>
      </c>
      <c r="K55" t="str">
        <f t="shared" si="2"/>
        <v xml:space="preserve"> </v>
      </c>
    </row>
    <row r="56" spans="1:11" ht="15" x14ac:dyDescent="0.25">
      <c r="A56" s="307">
        <v>14130</v>
      </c>
      <c r="B56" s="359" t="s">
        <v>6169</v>
      </c>
      <c r="C56" s="359" t="s">
        <v>6170</v>
      </c>
      <c r="D56" s="359" t="s">
        <v>517</v>
      </c>
      <c r="E56" s="359" t="s">
        <v>4946</v>
      </c>
      <c r="F56" s="360">
        <v>448</v>
      </c>
      <c r="G56" s="359" t="s">
        <v>1140</v>
      </c>
      <c r="H56" s="359" t="s">
        <v>6006</v>
      </c>
      <c r="I56" s="363" t="str">
        <f t="shared" si="0"/>
        <v xml:space="preserve"> </v>
      </c>
      <c r="J56" t="str">
        <f t="shared" si="1"/>
        <v>Non</v>
      </c>
      <c r="K56" t="str">
        <f t="shared" si="2"/>
        <v xml:space="preserve"> </v>
      </c>
    </row>
    <row r="57" spans="1:11" ht="15" x14ac:dyDescent="0.25">
      <c r="A57" s="307">
        <v>5059</v>
      </c>
      <c r="B57" s="359" t="s">
        <v>796</v>
      </c>
      <c r="C57" s="359" t="s">
        <v>797</v>
      </c>
      <c r="D57" s="359" t="s">
        <v>517</v>
      </c>
      <c r="E57" s="359" t="s">
        <v>4946</v>
      </c>
      <c r="F57" s="360">
        <v>448</v>
      </c>
      <c r="G57" s="359" t="s">
        <v>1140</v>
      </c>
      <c r="H57" s="359" t="s">
        <v>6006</v>
      </c>
      <c r="I57" s="363" t="str">
        <f t="shared" si="0"/>
        <v xml:space="preserve"> </v>
      </c>
      <c r="J57" t="str">
        <f t="shared" si="1"/>
        <v>Non</v>
      </c>
      <c r="K57" t="str">
        <f t="shared" si="2"/>
        <v xml:space="preserve"> </v>
      </c>
    </row>
    <row r="58" spans="1:11" ht="15" x14ac:dyDescent="0.25">
      <c r="A58" s="307">
        <v>6881</v>
      </c>
      <c r="B58" s="359" t="s">
        <v>509</v>
      </c>
      <c r="C58" s="359" t="s">
        <v>301</v>
      </c>
      <c r="D58" s="359" t="s">
        <v>64</v>
      </c>
      <c r="E58" s="359" t="s">
        <v>4946</v>
      </c>
      <c r="F58" s="360">
        <v>448</v>
      </c>
      <c r="G58" s="359" t="s">
        <v>1140</v>
      </c>
      <c r="H58" s="359" t="s">
        <v>6006</v>
      </c>
      <c r="I58" s="363">
        <f t="shared" si="0"/>
        <v>44295</v>
      </c>
      <c r="J58" t="str">
        <f t="shared" si="1"/>
        <v>Oui</v>
      </c>
      <c r="K58" t="str">
        <f t="shared" si="2"/>
        <v>95PFE-L2S</v>
      </c>
    </row>
    <row r="59" spans="1:11" ht="15" x14ac:dyDescent="0.25">
      <c r="A59" s="307">
        <v>10957</v>
      </c>
      <c r="B59" s="359" t="s">
        <v>896</v>
      </c>
      <c r="C59" s="359" t="s">
        <v>189</v>
      </c>
      <c r="D59" s="359" t="s">
        <v>517</v>
      </c>
      <c r="E59" s="359" t="s">
        <v>4946</v>
      </c>
      <c r="F59" s="360">
        <v>448</v>
      </c>
      <c r="G59" s="359" t="s">
        <v>1140</v>
      </c>
      <c r="H59" s="359" t="s">
        <v>6006</v>
      </c>
      <c r="I59" s="363">
        <f t="shared" si="0"/>
        <v>44425</v>
      </c>
      <c r="J59" t="str">
        <f t="shared" si="1"/>
        <v>Oui</v>
      </c>
      <c r="K59" t="str">
        <f t="shared" si="2"/>
        <v>1870 +</v>
      </c>
    </row>
    <row r="60" spans="1:11" ht="15" x14ac:dyDescent="0.25">
      <c r="A60" s="307">
        <v>3078</v>
      </c>
      <c r="B60" s="359" t="s">
        <v>448</v>
      </c>
      <c r="C60" s="359" t="s">
        <v>449</v>
      </c>
      <c r="D60" s="359" t="s">
        <v>3451</v>
      </c>
      <c r="E60" s="359" t="s">
        <v>4946</v>
      </c>
      <c r="F60" s="360">
        <v>448</v>
      </c>
      <c r="G60" s="359" t="s">
        <v>1140</v>
      </c>
      <c r="H60" s="359" t="s">
        <v>6006</v>
      </c>
      <c r="I60" s="363">
        <f t="shared" si="0"/>
        <v>44588</v>
      </c>
      <c r="J60" t="str">
        <f t="shared" si="1"/>
        <v>Oui</v>
      </c>
      <c r="K60" t="str">
        <f t="shared" si="2"/>
        <v>1870 +</v>
      </c>
    </row>
    <row r="61" spans="1:11" ht="15" x14ac:dyDescent="0.25">
      <c r="A61" s="307">
        <v>11345</v>
      </c>
      <c r="B61" s="359" t="s">
        <v>1983</v>
      </c>
      <c r="C61" s="359" t="s">
        <v>3997</v>
      </c>
      <c r="D61" s="359" t="s">
        <v>1405</v>
      </c>
      <c r="E61" s="359" t="s">
        <v>4946</v>
      </c>
      <c r="F61" s="360">
        <v>448</v>
      </c>
      <c r="G61" s="359" t="s">
        <v>1140</v>
      </c>
      <c r="H61" s="359" t="s">
        <v>6006</v>
      </c>
      <c r="I61" s="363">
        <f t="shared" si="0"/>
        <v>44594</v>
      </c>
      <c r="J61" t="str">
        <f t="shared" si="1"/>
        <v>Oui</v>
      </c>
      <c r="K61" t="str">
        <f t="shared" si="2"/>
        <v>95PFE-L2M</v>
      </c>
    </row>
    <row r="62" spans="1:11" ht="15" x14ac:dyDescent="0.25">
      <c r="A62" s="307">
        <v>12083</v>
      </c>
      <c r="B62" s="359" t="s">
        <v>2168</v>
      </c>
      <c r="C62" s="359" t="s">
        <v>161</v>
      </c>
      <c r="D62" s="359" t="s">
        <v>972</v>
      </c>
      <c r="E62" s="359" t="s">
        <v>4946</v>
      </c>
      <c r="F62" s="360">
        <v>448</v>
      </c>
      <c r="G62" s="359" t="s">
        <v>1140</v>
      </c>
      <c r="H62" s="359" t="s">
        <v>6006</v>
      </c>
      <c r="I62" s="363">
        <f t="shared" si="0"/>
        <v>44596</v>
      </c>
      <c r="J62" t="str">
        <f t="shared" si="1"/>
        <v>Oui</v>
      </c>
      <c r="K62" t="str">
        <f t="shared" si="2"/>
        <v>1870 +</v>
      </c>
    </row>
    <row r="63" spans="1:11" ht="15" x14ac:dyDescent="0.25">
      <c r="A63" s="307">
        <v>2908</v>
      </c>
      <c r="B63" s="359" t="s">
        <v>2848</v>
      </c>
      <c r="C63" s="359" t="s">
        <v>147</v>
      </c>
      <c r="D63" s="359" t="s">
        <v>2416</v>
      </c>
      <c r="E63" s="359" t="s">
        <v>4946</v>
      </c>
      <c r="F63" s="360">
        <v>448</v>
      </c>
      <c r="G63" s="359" t="s">
        <v>1140</v>
      </c>
      <c r="H63" s="359" t="s">
        <v>6006</v>
      </c>
      <c r="I63" s="363">
        <f t="shared" si="0"/>
        <v>44713</v>
      </c>
      <c r="J63" t="str">
        <f t="shared" si="1"/>
        <v>Oui</v>
      </c>
      <c r="K63" t="str">
        <f t="shared" si="2"/>
        <v>95PFE-L2S</v>
      </c>
    </row>
    <row r="64" spans="1:11" ht="15" x14ac:dyDescent="0.25">
      <c r="A64" s="307">
        <v>6089</v>
      </c>
      <c r="B64" s="359" t="s">
        <v>3078</v>
      </c>
      <c r="C64" s="359" t="s">
        <v>241</v>
      </c>
      <c r="D64" s="359" t="s">
        <v>517</v>
      </c>
      <c r="E64" s="359" t="s">
        <v>4946</v>
      </c>
      <c r="F64" s="360">
        <v>448</v>
      </c>
      <c r="G64" s="359" t="s">
        <v>1140</v>
      </c>
      <c r="H64" s="359" t="s">
        <v>6006</v>
      </c>
      <c r="I64" s="363">
        <f t="shared" si="0"/>
        <v>44902</v>
      </c>
      <c r="J64" t="str">
        <f t="shared" si="1"/>
        <v>Oui</v>
      </c>
      <c r="K64" t="str">
        <f t="shared" si="2"/>
        <v>95PFE-L2S</v>
      </c>
    </row>
    <row r="65" spans="1:11" ht="15" x14ac:dyDescent="0.25">
      <c r="A65" s="307">
        <v>12974</v>
      </c>
      <c r="B65" s="359" t="s">
        <v>3315</v>
      </c>
      <c r="C65" s="359" t="s">
        <v>966</v>
      </c>
      <c r="D65" s="359" t="s">
        <v>517</v>
      </c>
      <c r="E65" s="359" t="s">
        <v>4946</v>
      </c>
      <c r="F65" s="360">
        <v>448</v>
      </c>
      <c r="G65" s="359" t="s">
        <v>1140</v>
      </c>
      <c r="H65" s="359" t="s">
        <v>6006</v>
      </c>
      <c r="I65" s="363">
        <f t="shared" si="0"/>
        <v>45196</v>
      </c>
      <c r="J65" t="str">
        <f t="shared" si="1"/>
        <v>Oui</v>
      </c>
      <c r="K65" t="str">
        <f t="shared" si="2"/>
        <v xml:space="preserve"> </v>
      </c>
    </row>
    <row r="66" spans="1:11" ht="15" x14ac:dyDescent="0.25">
      <c r="A66" s="307">
        <v>13085</v>
      </c>
      <c r="B66" s="359" t="s">
        <v>1015</v>
      </c>
      <c r="C66" s="359" t="s">
        <v>5950</v>
      </c>
      <c r="D66" s="359" t="s">
        <v>972</v>
      </c>
      <c r="E66" s="359" t="s">
        <v>4946</v>
      </c>
      <c r="F66" s="360">
        <v>448</v>
      </c>
      <c r="G66" s="359" t="s">
        <v>1140</v>
      </c>
      <c r="H66" s="359" t="s">
        <v>6006</v>
      </c>
      <c r="I66" s="363">
        <f t="shared" ref="I66:I129" si="3">IFERROR(VLOOKUP(A66,Pour_Suivi,31,FALSE)," ")</f>
        <v>45216</v>
      </c>
      <c r="J66" t="str">
        <f t="shared" ref="J66:J129" si="4">IF(IFERROR(VLOOKUP(A66,Pour_Suivi,1,FALSE),"Non")="Non","Non","Oui")</f>
        <v>Oui</v>
      </c>
      <c r="K66" t="str">
        <f t="shared" ref="K66:K129" si="5">IFERROR(VLOOKUP(A66,Pour_Suivi,33,FALSE)," ")</f>
        <v>F550</v>
      </c>
    </row>
    <row r="67" spans="1:11" ht="15" x14ac:dyDescent="0.25">
      <c r="A67" s="307">
        <v>13438</v>
      </c>
      <c r="B67" s="359" t="s">
        <v>5050</v>
      </c>
      <c r="C67" s="359" t="s">
        <v>4218</v>
      </c>
      <c r="D67" s="359" t="s">
        <v>517</v>
      </c>
      <c r="E67" s="359" t="s">
        <v>4946</v>
      </c>
      <c r="F67" s="360">
        <v>448</v>
      </c>
      <c r="G67" s="359" t="s">
        <v>1140</v>
      </c>
      <c r="H67" s="359" t="s">
        <v>6006</v>
      </c>
      <c r="I67" s="363">
        <f t="shared" si="3"/>
        <v>45322</v>
      </c>
      <c r="J67" t="str">
        <f t="shared" si="4"/>
        <v>Oui</v>
      </c>
      <c r="K67">
        <f t="shared" si="5"/>
        <v>76727</v>
      </c>
    </row>
    <row r="68" spans="1:11" ht="15" x14ac:dyDescent="0.25">
      <c r="A68" s="307">
        <v>14149</v>
      </c>
      <c r="B68" s="359" t="s">
        <v>768</v>
      </c>
      <c r="C68" s="359" t="s">
        <v>6243</v>
      </c>
      <c r="D68" s="359" t="s">
        <v>517</v>
      </c>
      <c r="E68" s="359" t="s">
        <v>4946</v>
      </c>
      <c r="F68" s="360">
        <v>448</v>
      </c>
      <c r="G68" s="359" t="s">
        <v>1140</v>
      </c>
      <c r="H68" s="359" t="s">
        <v>6006</v>
      </c>
      <c r="I68" s="363">
        <f t="shared" si="3"/>
        <v>45861</v>
      </c>
      <c r="J68" t="str">
        <f t="shared" si="4"/>
        <v>Oui</v>
      </c>
      <c r="K68" t="str">
        <f t="shared" si="5"/>
        <v>1870 +</v>
      </c>
    </row>
    <row r="69" spans="1:11" ht="15" x14ac:dyDescent="0.25">
      <c r="A69" s="307">
        <v>12357</v>
      </c>
      <c r="B69" s="359" t="s">
        <v>4633</v>
      </c>
      <c r="C69" s="359" t="s">
        <v>4634</v>
      </c>
      <c r="D69" s="359" t="s">
        <v>4871</v>
      </c>
      <c r="E69" s="359" t="s">
        <v>1689</v>
      </c>
      <c r="F69" s="360">
        <v>635</v>
      </c>
      <c r="G69" s="359" t="s">
        <v>3382</v>
      </c>
      <c r="H69" s="359" t="s">
        <v>6013</v>
      </c>
      <c r="I69" s="363" t="str">
        <f t="shared" si="3"/>
        <v xml:space="preserve"> </v>
      </c>
      <c r="J69" t="str">
        <f t="shared" si="4"/>
        <v>Non</v>
      </c>
      <c r="K69" t="str">
        <f t="shared" si="5"/>
        <v xml:space="preserve"> </v>
      </c>
    </row>
    <row r="70" spans="1:11" ht="15" x14ac:dyDescent="0.25">
      <c r="A70" s="307">
        <v>13431</v>
      </c>
      <c r="B70" s="359" t="s">
        <v>1129</v>
      </c>
      <c r="C70" s="359" t="s">
        <v>1830</v>
      </c>
      <c r="D70" s="359" t="s">
        <v>1410</v>
      </c>
      <c r="E70" s="359" t="s">
        <v>1689</v>
      </c>
      <c r="F70" s="360">
        <v>635</v>
      </c>
      <c r="G70" s="359" t="s">
        <v>3382</v>
      </c>
      <c r="H70" s="359" t="s">
        <v>6013</v>
      </c>
      <c r="I70" s="363" t="str">
        <f t="shared" si="3"/>
        <v xml:space="preserve"> </v>
      </c>
      <c r="J70" t="str">
        <f t="shared" si="4"/>
        <v>Non</v>
      </c>
      <c r="K70" t="str">
        <f t="shared" si="5"/>
        <v xml:space="preserve"> </v>
      </c>
    </row>
    <row r="71" spans="1:11" ht="15" x14ac:dyDescent="0.25">
      <c r="A71" s="307">
        <v>13299</v>
      </c>
      <c r="B71" s="359" t="s">
        <v>4504</v>
      </c>
      <c r="C71" s="359" t="s">
        <v>4505</v>
      </c>
      <c r="D71" s="359" t="s">
        <v>1405</v>
      </c>
      <c r="E71" s="359" t="s">
        <v>1689</v>
      </c>
      <c r="F71" s="360">
        <v>635</v>
      </c>
      <c r="G71" s="359" t="s">
        <v>3382</v>
      </c>
      <c r="H71" s="359" t="s">
        <v>6013</v>
      </c>
      <c r="I71" s="363" t="str">
        <f t="shared" si="3"/>
        <v xml:space="preserve"> </v>
      </c>
      <c r="J71" t="str">
        <f t="shared" si="4"/>
        <v>Non</v>
      </c>
      <c r="K71" t="str">
        <f t="shared" si="5"/>
        <v xml:space="preserve"> </v>
      </c>
    </row>
    <row r="72" spans="1:11" ht="15" x14ac:dyDescent="0.25">
      <c r="A72" s="307">
        <v>436</v>
      </c>
      <c r="B72" s="359" t="s">
        <v>3380</v>
      </c>
      <c r="C72" s="359" t="s">
        <v>3381</v>
      </c>
      <c r="D72" s="359" t="s">
        <v>4762</v>
      </c>
      <c r="E72" s="359" t="s">
        <v>1689</v>
      </c>
      <c r="F72" s="360">
        <v>635</v>
      </c>
      <c r="G72" s="359" t="s">
        <v>3382</v>
      </c>
      <c r="H72" s="359" t="s">
        <v>6013</v>
      </c>
      <c r="I72" s="363" t="str">
        <f t="shared" si="3"/>
        <v xml:space="preserve"> </v>
      </c>
      <c r="J72" t="str">
        <f t="shared" si="4"/>
        <v>Non</v>
      </c>
      <c r="K72" t="str">
        <f t="shared" si="5"/>
        <v xml:space="preserve"> </v>
      </c>
    </row>
    <row r="73" spans="1:11" ht="15" x14ac:dyDescent="0.25">
      <c r="A73" s="307">
        <v>13947</v>
      </c>
      <c r="B73" s="359" t="s">
        <v>5832</v>
      </c>
      <c r="C73" s="359" t="s">
        <v>5833</v>
      </c>
      <c r="D73" s="359" t="s">
        <v>1410</v>
      </c>
      <c r="E73" s="359" t="s">
        <v>1689</v>
      </c>
      <c r="F73" s="360">
        <v>635</v>
      </c>
      <c r="G73" s="359" t="s">
        <v>3382</v>
      </c>
      <c r="H73" s="359" t="s">
        <v>6013</v>
      </c>
      <c r="I73" s="363" t="str">
        <f t="shared" si="3"/>
        <v xml:space="preserve"> </v>
      </c>
      <c r="J73" t="str">
        <f t="shared" si="4"/>
        <v>Non</v>
      </c>
      <c r="K73" t="str">
        <f t="shared" si="5"/>
        <v xml:space="preserve"> </v>
      </c>
    </row>
    <row r="74" spans="1:11" ht="15" x14ac:dyDescent="0.25">
      <c r="A74" s="307">
        <v>12745</v>
      </c>
      <c r="B74" s="359" t="s">
        <v>4231</v>
      </c>
      <c r="C74" s="359" t="s">
        <v>4232</v>
      </c>
      <c r="D74" s="359" t="s">
        <v>4925</v>
      </c>
      <c r="E74" s="359" t="s">
        <v>1689</v>
      </c>
      <c r="F74" s="360">
        <v>635</v>
      </c>
      <c r="G74" s="359" t="s">
        <v>3382</v>
      </c>
      <c r="H74" s="359" t="s">
        <v>6013</v>
      </c>
      <c r="I74" s="363" t="str">
        <f t="shared" si="3"/>
        <v xml:space="preserve"> </v>
      </c>
      <c r="J74" t="str">
        <f t="shared" si="4"/>
        <v>Non</v>
      </c>
      <c r="K74" t="str">
        <f t="shared" si="5"/>
        <v xml:space="preserve"> </v>
      </c>
    </row>
    <row r="75" spans="1:11" ht="15" x14ac:dyDescent="0.25">
      <c r="A75" s="307">
        <v>4095</v>
      </c>
      <c r="B75" s="359" t="s">
        <v>686</v>
      </c>
      <c r="C75" s="359" t="s">
        <v>597</v>
      </c>
      <c r="D75" s="359" t="s">
        <v>1087</v>
      </c>
      <c r="E75" s="359" t="s">
        <v>1689</v>
      </c>
      <c r="F75" s="360">
        <v>635</v>
      </c>
      <c r="G75" s="359" t="s">
        <v>3382</v>
      </c>
      <c r="H75" s="359" t="s">
        <v>6013</v>
      </c>
      <c r="I75" s="363">
        <f t="shared" si="3"/>
        <v>42047</v>
      </c>
      <c r="J75" t="str">
        <f t="shared" si="4"/>
        <v>Oui</v>
      </c>
      <c r="K75">
        <f t="shared" si="5"/>
        <v>1860</v>
      </c>
    </row>
    <row r="76" spans="1:11" ht="15" x14ac:dyDescent="0.25">
      <c r="A76" s="307">
        <v>5518</v>
      </c>
      <c r="B76" s="359" t="s">
        <v>1470</v>
      </c>
      <c r="C76" s="359" t="s">
        <v>368</v>
      </c>
      <c r="D76" s="359" t="s">
        <v>3653</v>
      </c>
      <c r="E76" s="359" t="s">
        <v>1689</v>
      </c>
      <c r="F76" s="360">
        <v>635</v>
      </c>
      <c r="G76" s="359" t="s">
        <v>3382</v>
      </c>
      <c r="H76" s="359" t="s">
        <v>6013</v>
      </c>
      <c r="I76" s="363">
        <f t="shared" si="3"/>
        <v>44236</v>
      </c>
      <c r="J76" t="str">
        <f t="shared" si="4"/>
        <v>Oui</v>
      </c>
      <c r="K76" t="str">
        <f t="shared" si="5"/>
        <v>95PFE-L2S</v>
      </c>
    </row>
    <row r="77" spans="1:11" ht="15" x14ac:dyDescent="0.25">
      <c r="A77" s="307">
        <v>10982</v>
      </c>
      <c r="B77" s="359" t="s">
        <v>646</v>
      </c>
      <c r="C77" s="359" t="s">
        <v>654</v>
      </c>
      <c r="D77" s="359" t="s">
        <v>1847</v>
      </c>
      <c r="E77" s="359" t="s">
        <v>1689</v>
      </c>
      <c r="F77" s="360">
        <v>635</v>
      </c>
      <c r="G77" s="359" t="s">
        <v>3382</v>
      </c>
      <c r="H77" s="359" t="s">
        <v>6013</v>
      </c>
      <c r="I77" s="363">
        <f t="shared" si="3"/>
        <v>44608</v>
      </c>
      <c r="J77" t="str">
        <f t="shared" si="4"/>
        <v>Oui</v>
      </c>
      <c r="K77" t="str">
        <f t="shared" si="5"/>
        <v>F550</v>
      </c>
    </row>
    <row r="78" spans="1:11" ht="15" x14ac:dyDescent="0.25">
      <c r="A78" s="307">
        <v>13809</v>
      </c>
      <c r="B78" s="359" t="s">
        <v>5600</v>
      </c>
      <c r="C78" s="359" t="s">
        <v>5601</v>
      </c>
      <c r="D78" s="359" t="s">
        <v>1847</v>
      </c>
      <c r="E78" s="359" t="s">
        <v>1689</v>
      </c>
      <c r="F78" s="360">
        <v>635</v>
      </c>
      <c r="G78" s="359" t="s">
        <v>3382</v>
      </c>
      <c r="H78" s="359" t="s">
        <v>6013</v>
      </c>
      <c r="I78" s="363">
        <f t="shared" si="3"/>
        <v>45587</v>
      </c>
      <c r="J78" t="str">
        <f t="shared" si="4"/>
        <v>Oui</v>
      </c>
      <c r="K78" t="str">
        <f t="shared" si="5"/>
        <v>95PFE-L2M</v>
      </c>
    </row>
    <row r="79" spans="1:11" ht="15" x14ac:dyDescent="0.25">
      <c r="A79" s="307">
        <v>13949</v>
      </c>
      <c r="B79" s="359" t="s">
        <v>3109</v>
      </c>
      <c r="C79" s="359" t="s">
        <v>2646</v>
      </c>
      <c r="D79" s="359" t="s">
        <v>1410</v>
      </c>
      <c r="E79" s="359" t="s">
        <v>1689</v>
      </c>
      <c r="F79" s="360">
        <v>637</v>
      </c>
      <c r="G79" s="359" t="s">
        <v>5434</v>
      </c>
      <c r="H79" s="359" t="s">
        <v>6013</v>
      </c>
      <c r="I79" s="363" t="str">
        <f t="shared" si="3"/>
        <v xml:space="preserve"> </v>
      </c>
      <c r="J79" t="str">
        <f t="shared" si="4"/>
        <v>Non</v>
      </c>
      <c r="K79" t="str">
        <f t="shared" si="5"/>
        <v xml:space="preserve"> </v>
      </c>
    </row>
    <row r="80" spans="1:11" ht="15" x14ac:dyDescent="0.25">
      <c r="A80" s="307">
        <v>14161</v>
      </c>
      <c r="B80" s="359" t="s">
        <v>6283</v>
      </c>
      <c r="C80" s="359" t="s">
        <v>5987</v>
      </c>
      <c r="D80" s="359" t="s">
        <v>1410</v>
      </c>
      <c r="E80" s="359" t="s">
        <v>1689</v>
      </c>
      <c r="F80" s="360">
        <v>637</v>
      </c>
      <c r="G80" s="359" t="s">
        <v>5434</v>
      </c>
      <c r="H80" s="359" t="s">
        <v>6013</v>
      </c>
      <c r="I80" s="363">
        <f t="shared" si="3"/>
        <v>45889</v>
      </c>
      <c r="J80" t="str">
        <f t="shared" si="4"/>
        <v>Oui</v>
      </c>
      <c r="K80" t="str">
        <f t="shared" si="5"/>
        <v>1870 +</v>
      </c>
    </row>
    <row r="81" spans="1:11" ht="15" x14ac:dyDescent="0.25">
      <c r="A81" s="307">
        <v>14147</v>
      </c>
      <c r="B81" s="359" t="s">
        <v>6241</v>
      </c>
      <c r="C81" s="359" t="s">
        <v>6242</v>
      </c>
      <c r="D81" s="359" t="s">
        <v>1410</v>
      </c>
      <c r="E81" s="359" t="s">
        <v>1689</v>
      </c>
      <c r="F81" s="360">
        <v>630</v>
      </c>
      <c r="G81" s="359" t="s">
        <v>5164</v>
      </c>
      <c r="H81" s="359" t="s">
        <v>6013</v>
      </c>
      <c r="I81" s="363" t="str">
        <f t="shared" si="3"/>
        <v xml:space="preserve"> </v>
      </c>
      <c r="J81" t="str">
        <f t="shared" si="4"/>
        <v>Non</v>
      </c>
      <c r="K81" t="str">
        <f t="shared" si="5"/>
        <v xml:space="preserve"> </v>
      </c>
    </row>
    <row r="82" spans="1:11" ht="15" x14ac:dyDescent="0.25">
      <c r="A82" s="307">
        <v>13583</v>
      </c>
      <c r="B82" s="359" t="s">
        <v>2168</v>
      </c>
      <c r="C82" s="359" t="s">
        <v>3217</v>
      </c>
      <c r="D82" s="359" t="s">
        <v>1410</v>
      </c>
      <c r="E82" s="359" t="s">
        <v>1689</v>
      </c>
      <c r="F82" s="360">
        <v>630</v>
      </c>
      <c r="G82" s="359" t="s">
        <v>5164</v>
      </c>
      <c r="H82" s="359" t="s">
        <v>6013</v>
      </c>
      <c r="I82" s="363">
        <f t="shared" si="3"/>
        <v>45027</v>
      </c>
      <c r="J82" t="str">
        <f t="shared" si="4"/>
        <v>Oui</v>
      </c>
      <c r="K82" t="str">
        <f t="shared" si="5"/>
        <v>95PFE-L2L</v>
      </c>
    </row>
    <row r="83" spans="1:11" ht="15" x14ac:dyDescent="0.25">
      <c r="A83" s="307">
        <v>14017</v>
      </c>
      <c r="B83" s="359" t="s">
        <v>6028</v>
      </c>
      <c r="C83" s="359" t="s">
        <v>808</v>
      </c>
      <c r="D83" s="359" t="s">
        <v>1410</v>
      </c>
      <c r="E83" s="359" t="s">
        <v>1689</v>
      </c>
      <c r="F83" s="360">
        <v>630</v>
      </c>
      <c r="G83" s="359" t="s">
        <v>5164</v>
      </c>
      <c r="H83" s="359" t="s">
        <v>6013</v>
      </c>
      <c r="I83" s="363">
        <f t="shared" si="3"/>
        <v>45742</v>
      </c>
      <c r="J83" t="str">
        <f t="shared" si="4"/>
        <v>Oui</v>
      </c>
      <c r="K83">
        <f t="shared" si="5"/>
        <v>1804</v>
      </c>
    </row>
    <row r="84" spans="1:11" ht="15" x14ac:dyDescent="0.25">
      <c r="A84" s="307" t="s">
        <v>4583</v>
      </c>
      <c r="B84" s="359" t="s">
        <v>4584</v>
      </c>
      <c r="C84" s="359" t="s">
        <v>3571</v>
      </c>
      <c r="D84" s="359" t="s">
        <v>1410</v>
      </c>
      <c r="E84" s="359" t="s">
        <v>1689</v>
      </c>
      <c r="F84" s="360">
        <v>655</v>
      </c>
      <c r="G84" s="359" t="s">
        <v>4868</v>
      </c>
      <c r="H84" s="359" t="s">
        <v>6013</v>
      </c>
      <c r="I84" s="363" t="str">
        <f t="shared" si="3"/>
        <v xml:space="preserve"> </v>
      </c>
      <c r="J84" t="str">
        <f t="shared" si="4"/>
        <v>Non</v>
      </c>
      <c r="K84" t="str">
        <f t="shared" si="5"/>
        <v xml:space="preserve"> </v>
      </c>
    </row>
    <row r="85" spans="1:11" ht="15" x14ac:dyDescent="0.25">
      <c r="A85" s="307">
        <v>14063</v>
      </c>
      <c r="B85" s="359" t="s">
        <v>6123</v>
      </c>
      <c r="C85" s="359" t="s">
        <v>6124</v>
      </c>
      <c r="D85" s="359" t="s">
        <v>1410</v>
      </c>
      <c r="E85" s="359" t="s">
        <v>1689</v>
      </c>
      <c r="F85" s="360">
        <v>655</v>
      </c>
      <c r="G85" s="359" t="s">
        <v>4868</v>
      </c>
      <c r="H85" s="359" t="s">
        <v>6013</v>
      </c>
      <c r="I85" s="363" t="str">
        <f t="shared" si="3"/>
        <v xml:space="preserve"> </v>
      </c>
      <c r="J85" t="str">
        <f t="shared" si="4"/>
        <v>Non</v>
      </c>
      <c r="K85" t="str">
        <f t="shared" si="5"/>
        <v xml:space="preserve"> </v>
      </c>
    </row>
    <row r="86" spans="1:11" ht="15" x14ac:dyDescent="0.25">
      <c r="A86" s="307">
        <v>13787</v>
      </c>
      <c r="B86" s="359" t="s">
        <v>5555</v>
      </c>
      <c r="C86" s="359" t="s">
        <v>2803</v>
      </c>
      <c r="D86" s="359" t="s">
        <v>1410</v>
      </c>
      <c r="E86" s="359" t="s">
        <v>1689</v>
      </c>
      <c r="F86" s="360">
        <v>655</v>
      </c>
      <c r="G86" s="359" t="s">
        <v>4868</v>
      </c>
      <c r="H86" s="359" t="s">
        <v>6013</v>
      </c>
      <c r="I86" s="363" t="str">
        <f t="shared" si="3"/>
        <v xml:space="preserve"> </v>
      </c>
      <c r="J86" t="str">
        <f t="shared" si="4"/>
        <v>Non</v>
      </c>
      <c r="K86" t="str">
        <f t="shared" si="5"/>
        <v xml:space="preserve"> </v>
      </c>
    </row>
    <row r="87" spans="1:11" ht="15" x14ac:dyDescent="0.25">
      <c r="A87" s="307">
        <v>13790</v>
      </c>
      <c r="B87" s="359" t="s">
        <v>5514</v>
      </c>
      <c r="C87" s="359" t="s">
        <v>775</v>
      </c>
      <c r="D87" s="359" t="s">
        <v>1410</v>
      </c>
      <c r="E87" s="359" t="s">
        <v>1689</v>
      </c>
      <c r="F87" s="360">
        <v>655</v>
      </c>
      <c r="G87" s="359" t="s">
        <v>4868</v>
      </c>
      <c r="H87" s="359" t="s">
        <v>6013</v>
      </c>
      <c r="I87" s="363" t="str">
        <f t="shared" si="3"/>
        <v xml:space="preserve"> </v>
      </c>
      <c r="J87" t="str">
        <f t="shared" si="4"/>
        <v>Non</v>
      </c>
      <c r="K87" t="str">
        <f t="shared" si="5"/>
        <v xml:space="preserve"> </v>
      </c>
    </row>
    <row r="88" spans="1:11" ht="15" x14ac:dyDescent="0.25">
      <c r="A88" s="307">
        <v>14016</v>
      </c>
      <c r="B88" s="359" t="s">
        <v>6027</v>
      </c>
      <c r="C88" s="359" t="s">
        <v>423</v>
      </c>
      <c r="D88" s="359" t="s">
        <v>1410</v>
      </c>
      <c r="E88" s="359" t="s">
        <v>1689</v>
      </c>
      <c r="F88" s="360">
        <v>655</v>
      </c>
      <c r="G88" s="359" t="s">
        <v>4868</v>
      </c>
      <c r="H88" s="359" t="s">
        <v>6013</v>
      </c>
      <c r="I88" s="363">
        <f t="shared" si="3"/>
        <v>45742</v>
      </c>
      <c r="J88" t="str">
        <f t="shared" si="4"/>
        <v>Oui</v>
      </c>
      <c r="K88" t="str">
        <f t="shared" si="5"/>
        <v>1870 +</v>
      </c>
    </row>
    <row r="89" spans="1:11" ht="15" x14ac:dyDescent="0.25">
      <c r="A89" s="307" t="s">
        <v>4590</v>
      </c>
      <c r="B89" s="359" t="s">
        <v>4591</v>
      </c>
      <c r="C89" s="359" t="s">
        <v>4092</v>
      </c>
      <c r="D89" s="359" t="s">
        <v>1410</v>
      </c>
      <c r="E89" s="359" t="s">
        <v>1689</v>
      </c>
      <c r="F89" s="360">
        <v>657</v>
      </c>
      <c r="G89" s="359" t="s">
        <v>4869</v>
      </c>
      <c r="H89" s="359" t="s">
        <v>6013</v>
      </c>
      <c r="I89" s="363" t="str">
        <f t="shared" si="3"/>
        <v xml:space="preserve"> </v>
      </c>
      <c r="J89" t="str">
        <f t="shared" si="4"/>
        <v>Non</v>
      </c>
      <c r="K89" t="str">
        <f t="shared" si="5"/>
        <v xml:space="preserve"> </v>
      </c>
    </row>
    <row r="90" spans="1:11" ht="15" x14ac:dyDescent="0.25">
      <c r="A90" s="307" t="s">
        <v>4592</v>
      </c>
      <c r="B90" s="359" t="s">
        <v>4593</v>
      </c>
      <c r="C90" s="359" t="s">
        <v>4594</v>
      </c>
      <c r="D90" s="359" t="s">
        <v>1410</v>
      </c>
      <c r="E90" s="359" t="s">
        <v>1689</v>
      </c>
      <c r="F90" s="360">
        <v>657</v>
      </c>
      <c r="G90" s="359" t="s">
        <v>4869</v>
      </c>
      <c r="H90" s="359" t="s">
        <v>6013</v>
      </c>
      <c r="I90" s="363" t="str">
        <f t="shared" si="3"/>
        <v xml:space="preserve"> </v>
      </c>
      <c r="J90" t="str">
        <f t="shared" si="4"/>
        <v>Non</v>
      </c>
      <c r="K90" t="str">
        <f t="shared" si="5"/>
        <v xml:space="preserve"> </v>
      </c>
    </row>
    <row r="91" spans="1:11" ht="15" x14ac:dyDescent="0.25">
      <c r="A91" s="307" t="s">
        <v>4587</v>
      </c>
      <c r="B91" s="359" t="s">
        <v>4588</v>
      </c>
      <c r="C91" s="359" t="s">
        <v>4589</v>
      </c>
      <c r="D91" s="359" t="s">
        <v>1410</v>
      </c>
      <c r="E91" s="359" t="s">
        <v>1689</v>
      </c>
      <c r="F91" s="360">
        <v>657</v>
      </c>
      <c r="G91" s="359" t="s">
        <v>4869</v>
      </c>
      <c r="H91" s="359" t="s">
        <v>6013</v>
      </c>
      <c r="I91" s="363" t="str">
        <f t="shared" si="3"/>
        <v xml:space="preserve"> </v>
      </c>
      <c r="J91" t="str">
        <f t="shared" si="4"/>
        <v>Non</v>
      </c>
      <c r="K91" t="str">
        <f t="shared" si="5"/>
        <v xml:space="preserve"> </v>
      </c>
    </row>
    <row r="92" spans="1:11" ht="15" x14ac:dyDescent="0.25">
      <c r="A92" s="307" t="s">
        <v>4598</v>
      </c>
      <c r="B92" s="359" t="s">
        <v>4599</v>
      </c>
      <c r="C92" s="359" t="s">
        <v>4600</v>
      </c>
      <c r="D92" s="359" t="s">
        <v>1410</v>
      </c>
      <c r="E92" s="359" t="s">
        <v>1689</v>
      </c>
      <c r="F92" s="360">
        <v>657</v>
      </c>
      <c r="G92" s="359" t="s">
        <v>4869</v>
      </c>
      <c r="H92" s="359" t="s">
        <v>6013</v>
      </c>
      <c r="I92" s="363" t="str">
        <f t="shared" si="3"/>
        <v xml:space="preserve"> </v>
      </c>
      <c r="J92" t="str">
        <f t="shared" si="4"/>
        <v>Non</v>
      </c>
      <c r="K92" t="str">
        <f t="shared" si="5"/>
        <v xml:space="preserve"> </v>
      </c>
    </row>
    <row r="93" spans="1:11" ht="15" x14ac:dyDescent="0.25">
      <c r="A93" s="307" t="s">
        <v>4595</v>
      </c>
      <c r="B93" s="359" t="s">
        <v>4596</v>
      </c>
      <c r="C93" s="359" t="s">
        <v>4597</v>
      </c>
      <c r="D93" s="359" t="s">
        <v>1410</v>
      </c>
      <c r="E93" s="359" t="s">
        <v>1689</v>
      </c>
      <c r="F93" s="360">
        <v>657</v>
      </c>
      <c r="G93" s="359" t="s">
        <v>4869</v>
      </c>
      <c r="H93" s="359" t="s">
        <v>6013</v>
      </c>
      <c r="I93" s="363" t="str">
        <f t="shared" si="3"/>
        <v xml:space="preserve"> </v>
      </c>
      <c r="J93" t="str">
        <f t="shared" si="4"/>
        <v>Non</v>
      </c>
      <c r="K93" t="str">
        <f t="shared" si="5"/>
        <v xml:space="preserve"> </v>
      </c>
    </row>
    <row r="94" spans="1:11" ht="15" x14ac:dyDescent="0.25">
      <c r="A94" s="307">
        <v>13791</v>
      </c>
      <c r="B94" s="359" t="s">
        <v>6070</v>
      </c>
      <c r="C94" s="359" t="s">
        <v>6071</v>
      </c>
      <c r="D94" s="359" t="s">
        <v>1410</v>
      </c>
      <c r="E94" s="359" t="s">
        <v>4984</v>
      </c>
      <c r="F94" s="360">
        <v>684</v>
      </c>
      <c r="G94" s="359" t="s">
        <v>5372</v>
      </c>
      <c r="H94" s="359" t="s">
        <v>6013</v>
      </c>
      <c r="I94" s="363" t="str">
        <f t="shared" si="3"/>
        <v xml:space="preserve"> </v>
      </c>
      <c r="J94" t="str">
        <f t="shared" si="4"/>
        <v>Non</v>
      </c>
      <c r="K94" t="str">
        <f t="shared" si="5"/>
        <v xml:space="preserve"> </v>
      </c>
    </row>
    <row r="95" spans="1:11" ht="15" x14ac:dyDescent="0.25">
      <c r="A95" s="307">
        <v>14146</v>
      </c>
      <c r="B95" s="359" t="s">
        <v>6239</v>
      </c>
      <c r="C95" s="359" t="s">
        <v>6240</v>
      </c>
      <c r="D95" s="359" t="s">
        <v>1410</v>
      </c>
      <c r="E95" s="359" t="s">
        <v>4984</v>
      </c>
      <c r="F95" s="360">
        <v>684</v>
      </c>
      <c r="G95" s="359" t="s">
        <v>5372</v>
      </c>
      <c r="H95" s="359" t="s">
        <v>6013</v>
      </c>
      <c r="I95" s="363" t="str">
        <f t="shared" si="3"/>
        <v xml:space="preserve"> </v>
      </c>
      <c r="J95" t="str">
        <f t="shared" si="4"/>
        <v>Non</v>
      </c>
      <c r="K95" t="str">
        <f t="shared" si="5"/>
        <v xml:space="preserve"> </v>
      </c>
    </row>
    <row r="96" spans="1:11" ht="15" x14ac:dyDescent="0.25">
      <c r="A96" s="307">
        <v>13865</v>
      </c>
      <c r="B96" s="359" t="s">
        <v>5679</v>
      </c>
      <c r="C96" s="359" t="s">
        <v>5680</v>
      </c>
      <c r="D96" s="359" t="s">
        <v>3394</v>
      </c>
      <c r="E96" s="359" t="s">
        <v>4984</v>
      </c>
      <c r="F96" s="360">
        <v>684</v>
      </c>
      <c r="G96" s="359" t="s">
        <v>5372</v>
      </c>
      <c r="H96" s="359" t="s">
        <v>6013</v>
      </c>
      <c r="I96" s="363" t="str">
        <f t="shared" si="3"/>
        <v xml:space="preserve"> </v>
      </c>
      <c r="J96" t="str">
        <f t="shared" si="4"/>
        <v>Non</v>
      </c>
      <c r="K96" t="str">
        <f t="shared" si="5"/>
        <v xml:space="preserve"> </v>
      </c>
    </row>
    <row r="97" spans="1:11" ht="15" x14ac:dyDescent="0.25">
      <c r="A97" s="307">
        <v>13585</v>
      </c>
      <c r="B97" s="359" t="s">
        <v>5257</v>
      </c>
      <c r="C97" s="359" t="s">
        <v>5258</v>
      </c>
      <c r="D97" s="359" t="s">
        <v>1410</v>
      </c>
      <c r="E97" s="359" t="s">
        <v>4984</v>
      </c>
      <c r="F97" s="360">
        <v>684</v>
      </c>
      <c r="G97" s="359" t="s">
        <v>5372</v>
      </c>
      <c r="H97" s="359" t="s">
        <v>6013</v>
      </c>
      <c r="I97" s="363">
        <f t="shared" si="3"/>
        <v>45370</v>
      </c>
      <c r="J97" t="str">
        <f t="shared" si="4"/>
        <v>Oui</v>
      </c>
      <c r="K97" t="str">
        <f t="shared" si="5"/>
        <v>F550</v>
      </c>
    </row>
    <row r="98" spans="1:11" ht="15" x14ac:dyDescent="0.25">
      <c r="A98" s="307">
        <v>13584</v>
      </c>
      <c r="B98" s="359" t="s">
        <v>5283</v>
      </c>
      <c r="C98" s="359" t="s">
        <v>4251</v>
      </c>
      <c r="D98" s="359" t="s">
        <v>1410</v>
      </c>
      <c r="E98" s="359" t="s">
        <v>4984</v>
      </c>
      <c r="F98" s="360">
        <v>684</v>
      </c>
      <c r="G98" s="359" t="s">
        <v>5372</v>
      </c>
      <c r="H98" s="359" t="s">
        <v>6013</v>
      </c>
      <c r="I98" s="363">
        <f t="shared" si="3"/>
        <v>45378</v>
      </c>
      <c r="J98" t="str">
        <f t="shared" si="4"/>
        <v>Oui</v>
      </c>
      <c r="K98" t="str">
        <f t="shared" si="5"/>
        <v>95PFE-L2L</v>
      </c>
    </row>
    <row r="99" spans="1:11" ht="15" x14ac:dyDescent="0.25">
      <c r="A99" s="307">
        <v>13877</v>
      </c>
      <c r="B99" s="359" t="s">
        <v>4042</v>
      </c>
      <c r="C99" s="359" t="s">
        <v>5646</v>
      </c>
      <c r="D99" s="359" t="s">
        <v>1410</v>
      </c>
      <c r="E99" s="359" t="s">
        <v>4984</v>
      </c>
      <c r="F99" s="360">
        <v>684</v>
      </c>
      <c r="G99" s="359" t="s">
        <v>5372</v>
      </c>
      <c r="H99" s="359" t="s">
        <v>6013</v>
      </c>
      <c r="I99" s="363">
        <f t="shared" si="3"/>
        <v>45560</v>
      </c>
      <c r="J99" t="str">
        <f t="shared" si="4"/>
        <v>Oui</v>
      </c>
      <c r="K99">
        <f t="shared" si="5"/>
        <v>1804</v>
      </c>
    </row>
    <row r="100" spans="1:11" ht="15" x14ac:dyDescent="0.25">
      <c r="A100" s="307">
        <v>13945</v>
      </c>
      <c r="B100" s="359" t="s">
        <v>5779</v>
      </c>
      <c r="C100" s="359" t="s">
        <v>1728</v>
      </c>
      <c r="D100" s="359" t="s">
        <v>1410</v>
      </c>
      <c r="E100" s="359" t="s">
        <v>4984</v>
      </c>
      <c r="F100" s="360">
        <v>684</v>
      </c>
      <c r="G100" s="359" t="s">
        <v>5372</v>
      </c>
      <c r="H100" s="359" t="s">
        <v>6013</v>
      </c>
      <c r="I100" s="363">
        <f t="shared" si="3"/>
        <v>45616</v>
      </c>
      <c r="J100" t="str">
        <f t="shared" si="4"/>
        <v>Oui</v>
      </c>
      <c r="K100" t="str">
        <f t="shared" si="5"/>
        <v>95PFE-L2M</v>
      </c>
    </row>
    <row r="101" spans="1:11" ht="15" x14ac:dyDescent="0.25">
      <c r="A101" s="307">
        <v>13946</v>
      </c>
      <c r="B101" s="359" t="s">
        <v>5813</v>
      </c>
      <c r="C101" s="359" t="s">
        <v>5814</v>
      </c>
      <c r="D101" s="359" t="s">
        <v>1410</v>
      </c>
      <c r="E101" s="359" t="s">
        <v>4984</v>
      </c>
      <c r="F101" s="360">
        <v>684</v>
      </c>
      <c r="G101" s="359" t="s">
        <v>5372</v>
      </c>
      <c r="H101" s="359" t="s">
        <v>6013</v>
      </c>
      <c r="I101" s="363">
        <f t="shared" si="3"/>
        <v>45638</v>
      </c>
      <c r="J101" t="str">
        <f t="shared" si="4"/>
        <v>Oui</v>
      </c>
      <c r="K101" t="str">
        <f t="shared" si="5"/>
        <v>95PFE-L2S</v>
      </c>
    </row>
    <row r="102" spans="1:11" ht="15" x14ac:dyDescent="0.25">
      <c r="A102" s="307">
        <v>10032</v>
      </c>
      <c r="B102" s="359" t="s">
        <v>3865</v>
      </c>
      <c r="C102" s="359" t="s">
        <v>855</v>
      </c>
      <c r="D102" s="359" t="s">
        <v>875</v>
      </c>
      <c r="E102" s="359" t="s">
        <v>965</v>
      </c>
      <c r="F102" s="360">
        <v>215</v>
      </c>
      <c r="G102" s="359" t="s">
        <v>5786</v>
      </c>
      <c r="H102" s="359" t="s">
        <v>6018</v>
      </c>
      <c r="I102" s="363" t="str">
        <f t="shared" si="3"/>
        <v xml:space="preserve"> </v>
      </c>
      <c r="J102" t="str">
        <f t="shared" si="4"/>
        <v>Non</v>
      </c>
      <c r="K102" t="str">
        <f t="shared" si="5"/>
        <v xml:space="preserve"> </v>
      </c>
    </row>
    <row r="103" spans="1:11" ht="15" x14ac:dyDescent="0.25">
      <c r="A103" s="307">
        <v>12346</v>
      </c>
      <c r="B103" s="359" t="s">
        <v>3890</v>
      </c>
      <c r="C103" s="359" t="s">
        <v>4125</v>
      </c>
      <c r="D103" s="359" t="s">
        <v>4909</v>
      </c>
      <c r="E103" s="359" t="s">
        <v>965</v>
      </c>
      <c r="F103" s="360">
        <v>215</v>
      </c>
      <c r="G103" s="359" t="s">
        <v>5786</v>
      </c>
      <c r="H103" s="359" t="s">
        <v>6018</v>
      </c>
      <c r="I103" s="363" t="str">
        <f t="shared" si="3"/>
        <v xml:space="preserve"> </v>
      </c>
      <c r="J103" t="str">
        <f t="shared" si="4"/>
        <v>Non</v>
      </c>
      <c r="K103" t="str">
        <f t="shared" si="5"/>
        <v xml:space="preserve"> </v>
      </c>
    </row>
    <row r="104" spans="1:11" ht="15" x14ac:dyDescent="0.25">
      <c r="A104" s="307">
        <v>12820</v>
      </c>
      <c r="B104" s="359" t="s">
        <v>4256</v>
      </c>
      <c r="C104" s="359" t="s">
        <v>4257</v>
      </c>
      <c r="D104" s="359" t="s">
        <v>875</v>
      </c>
      <c r="E104" s="359" t="s">
        <v>965</v>
      </c>
      <c r="F104" s="360">
        <v>215</v>
      </c>
      <c r="G104" s="359" t="s">
        <v>5786</v>
      </c>
      <c r="H104" s="359" t="s">
        <v>6018</v>
      </c>
      <c r="I104" s="363" t="str">
        <f t="shared" si="3"/>
        <v xml:space="preserve"> </v>
      </c>
      <c r="J104" t="str">
        <f t="shared" si="4"/>
        <v>Non</v>
      </c>
      <c r="K104" t="str">
        <f t="shared" si="5"/>
        <v xml:space="preserve"> </v>
      </c>
    </row>
    <row r="105" spans="1:11" ht="15" x14ac:dyDescent="0.25">
      <c r="A105" s="307">
        <v>12833</v>
      </c>
      <c r="B105" s="359" t="s">
        <v>4263</v>
      </c>
      <c r="C105" s="359" t="s">
        <v>4264</v>
      </c>
      <c r="D105" s="359" t="s">
        <v>4929</v>
      </c>
      <c r="E105" s="359" t="s">
        <v>965</v>
      </c>
      <c r="F105" s="360">
        <v>215</v>
      </c>
      <c r="G105" s="359" t="s">
        <v>5786</v>
      </c>
      <c r="H105" s="359" t="s">
        <v>6018</v>
      </c>
      <c r="I105" s="363" t="str">
        <f t="shared" si="3"/>
        <v xml:space="preserve"> </v>
      </c>
      <c r="J105" t="str">
        <f t="shared" si="4"/>
        <v>Non</v>
      </c>
      <c r="K105" t="str">
        <f t="shared" si="5"/>
        <v xml:space="preserve"> </v>
      </c>
    </row>
    <row r="106" spans="1:11" ht="15" x14ac:dyDescent="0.25">
      <c r="A106" s="307">
        <v>13756</v>
      </c>
      <c r="B106" s="359" t="s">
        <v>5469</v>
      </c>
      <c r="C106" s="359" t="s">
        <v>189</v>
      </c>
      <c r="D106" s="359" t="s">
        <v>875</v>
      </c>
      <c r="E106" s="359" t="s">
        <v>965</v>
      </c>
      <c r="F106" s="360">
        <v>215</v>
      </c>
      <c r="G106" s="359" t="s">
        <v>5786</v>
      </c>
      <c r="H106" s="359" t="s">
        <v>6018</v>
      </c>
      <c r="I106" s="363" t="str">
        <f t="shared" si="3"/>
        <v xml:space="preserve"> </v>
      </c>
      <c r="J106" t="str">
        <f t="shared" si="4"/>
        <v>Non</v>
      </c>
      <c r="K106" t="str">
        <f t="shared" si="5"/>
        <v xml:space="preserve"> </v>
      </c>
    </row>
    <row r="107" spans="1:11" ht="15" x14ac:dyDescent="0.25">
      <c r="A107" s="307">
        <v>13778</v>
      </c>
      <c r="B107" s="359" t="s">
        <v>5546</v>
      </c>
      <c r="C107" s="359" t="s">
        <v>5547</v>
      </c>
      <c r="D107" s="359" t="s">
        <v>875</v>
      </c>
      <c r="E107" s="359" t="s">
        <v>965</v>
      </c>
      <c r="F107" s="360">
        <v>215</v>
      </c>
      <c r="G107" s="359" t="s">
        <v>5786</v>
      </c>
      <c r="H107" s="359" t="s">
        <v>6018</v>
      </c>
      <c r="I107" s="363" t="str">
        <f t="shared" si="3"/>
        <v xml:space="preserve"> </v>
      </c>
      <c r="J107" t="str">
        <f t="shared" si="4"/>
        <v>Non</v>
      </c>
      <c r="K107" t="str">
        <f t="shared" si="5"/>
        <v xml:space="preserve"> </v>
      </c>
    </row>
    <row r="108" spans="1:11" ht="15" x14ac:dyDescent="0.25">
      <c r="A108" s="307">
        <v>8479</v>
      </c>
      <c r="B108" s="359" t="s">
        <v>2002</v>
      </c>
      <c r="C108" s="359" t="s">
        <v>2003</v>
      </c>
      <c r="D108" s="359" t="s">
        <v>964</v>
      </c>
      <c r="E108" s="359" t="s">
        <v>965</v>
      </c>
      <c r="F108" s="360">
        <v>215</v>
      </c>
      <c r="G108" s="359" t="s">
        <v>5786</v>
      </c>
      <c r="H108" s="359" t="s">
        <v>6018</v>
      </c>
      <c r="I108" s="363">
        <f t="shared" si="3"/>
        <v>44587</v>
      </c>
      <c r="J108" t="str">
        <f t="shared" si="4"/>
        <v>Oui</v>
      </c>
      <c r="K108" t="str">
        <f t="shared" si="5"/>
        <v>95PFE-L2L</v>
      </c>
    </row>
    <row r="109" spans="1:11" ht="15" x14ac:dyDescent="0.25">
      <c r="A109" s="307">
        <v>2645</v>
      </c>
      <c r="B109" s="359" t="s">
        <v>3435</v>
      </c>
      <c r="C109" s="359" t="s">
        <v>1015</v>
      </c>
      <c r="D109" s="359" t="s">
        <v>4773</v>
      </c>
      <c r="E109" s="359" t="s">
        <v>4958</v>
      </c>
      <c r="F109" s="360">
        <v>418</v>
      </c>
      <c r="G109" s="359" t="s">
        <v>4774</v>
      </c>
      <c r="H109" s="359" t="s">
        <v>6018</v>
      </c>
      <c r="I109" s="363" t="str">
        <f t="shared" si="3"/>
        <v xml:space="preserve"> </v>
      </c>
      <c r="J109" t="str">
        <f t="shared" si="4"/>
        <v>Non</v>
      </c>
      <c r="K109" t="str">
        <f t="shared" si="5"/>
        <v xml:space="preserve"> </v>
      </c>
    </row>
    <row r="110" spans="1:11" ht="15" x14ac:dyDescent="0.25">
      <c r="A110" s="307">
        <v>2728</v>
      </c>
      <c r="B110" s="359" t="s">
        <v>3439</v>
      </c>
      <c r="C110" s="359" t="s">
        <v>349</v>
      </c>
      <c r="D110" s="359" t="s">
        <v>4776</v>
      </c>
      <c r="E110" s="359" t="s">
        <v>4958</v>
      </c>
      <c r="F110" s="360">
        <v>481</v>
      </c>
      <c r="G110" s="359" t="s">
        <v>1682</v>
      </c>
      <c r="H110" s="359" t="s">
        <v>6018</v>
      </c>
      <c r="I110" s="363" t="str">
        <f t="shared" si="3"/>
        <v xml:space="preserve"> </v>
      </c>
      <c r="J110" t="str">
        <f t="shared" si="4"/>
        <v>Non</v>
      </c>
      <c r="K110" t="str">
        <f t="shared" si="5"/>
        <v xml:space="preserve"> </v>
      </c>
    </row>
    <row r="111" spans="1:11" ht="15" x14ac:dyDescent="0.25">
      <c r="A111" s="307">
        <v>6332</v>
      </c>
      <c r="B111" s="359" t="s">
        <v>3699</v>
      </c>
      <c r="C111" s="359" t="s">
        <v>881</v>
      </c>
      <c r="D111" s="359" t="s">
        <v>3698</v>
      </c>
      <c r="E111" s="359" t="s">
        <v>4958</v>
      </c>
      <c r="F111" s="360">
        <v>481</v>
      </c>
      <c r="G111" s="359" t="s">
        <v>1682</v>
      </c>
      <c r="H111" s="359" t="s">
        <v>6018</v>
      </c>
      <c r="I111" s="363" t="str">
        <f t="shared" si="3"/>
        <v xml:space="preserve"> </v>
      </c>
      <c r="J111" t="str">
        <f t="shared" si="4"/>
        <v>Non</v>
      </c>
      <c r="K111" t="str">
        <f t="shared" si="5"/>
        <v xml:space="preserve"> </v>
      </c>
    </row>
    <row r="112" spans="1:11" ht="15" x14ac:dyDescent="0.25">
      <c r="A112" s="307">
        <v>4040</v>
      </c>
      <c r="B112" s="359" t="s">
        <v>3497</v>
      </c>
      <c r="C112" s="359" t="s">
        <v>1374</v>
      </c>
      <c r="D112" s="359" t="s">
        <v>1681</v>
      </c>
      <c r="E112" s="359" t="s">
        <v>4958</v>
      </c>
      <c r="F112" s="360">
        <v>481</v>
      </c>
      <c r="G112" s="359" t="s">
        <v>1682</v>
      </c>
      <c r="H112" s="359" t="s">
        <v>6018</v>
      </c>
      <c r="I112" s="363" t="str">
        <f t="shared" si="3"/>
        <v xml:space="preserve"> </v>
      </c>
      <c r="J112" t="str">
        <f t="shared" si="4"/>
        <v>Non</v>
      </c>
      <c r="K112" t="str">
        <f t="shared" si="5"/>
        <v xml:space="preserve"> </v>
      </c>
    </row>
    <row r="113" spans="1:11" ht="15" x14ac:dyDescent="0.25">
      <c r="A113" s="307">
        <v>5458</v>
      </c>
      <c r="B113" s="359" t="s">
        <v>3651</v>
      </c>
      <c r="C113" s="359" t="s">
        <v>902</v>
      </c>
      <c r="D113" s="359" t="s">
        <v>4815</v>
      </c>
      <c r="E113" s="359" t="s">
        <v>4958</v>
      </c>
      <c r="F113" s="360">
        <v>481</v>
      </c>
      <c r="G113" s="359" t="s">
        <v>1682</v>
      </c>
      <c r="H113" s="359" t="s">
        <v>6018</v>
      </c>
      <c r="I113" s="363" t="str">
        <f t="shared" si="3"/>
        <v xml:space="preserve"> </v>
      </c>
      <c r="J113" t="str">
        <f t="shared" si="4"/>
        <v>Non</v>
      </c>
      <c r="K113" t="str">
        <f t="shared" si="5"/>
        <v xml:space="preserve"> </v>
      </c>
    </row>
    <row r="114" spans="1:11" ht="15" x14ac:dyDescent="0.25">
      <c r="A114" s="307">
        <v>8886</v>
      </c>
      <c r="B114" s="359" t="s">
        <v>3777</v>
      </c>
      <c r="C114" s="359" t="s">
        <v>3778</v>
      </c>
      <c r="D114" s="359" t="s">
        <v>2416</v>
      </c>
      <c r="E114" s="359" t="s">
        <v>4958</v>
      </c>
      <c r="F114" s="360">
        <v>481</v>
      </c>
      <c r="G114" s="359" t="s">
        <v>1682</v>
      </c>
      <c r="H114" s="359" t="s">
        <v>6018</v>
      </c>
      <c r="I114" s="363" t="str">
        <f t="shared" si="3"/>
        <v xml:space="preserve"> </v>
      </c>
      <c r="J114" t="str">
        <f t="shared" si="4"/>
        <v>Non</v>
      </c>
      <c r="K114" t="str">
        <f t="shared" si="5"/>
        <v xml:space="preserve"> </v>
      </c>
    </row>
    <row r="115" spans="1:11" ht="15" x14ac:dyDescent="0.25">
      <c r="A115" s="307">
        <v>4980</v>
      </c>
      <c r="B115" s="359" t="s">
        <v>3616</v>
      </c>
      <c r="C115" s="359" t="s">
        <v>102</v>
      </c>
      <c r="D115" s="359" t="s">
        <v>4815</v>
      </c>
      <c r="E115" s="359" t="s">
        <v>4958</v>
      </c>
      <c r="F115" s="360">
        <v>481</v>
      </c>
      <c r="G115" s="359" t="s">
        <v>1682</v>
      </c>
      <c r="H115" s="359" t="s">
        <v>6018</v>
      </c>
      <c r="I115" s="363" t="str">
        <f t="shared" si="3"/>
        <v xml:space="preserve"> </v>
      </c>
      <c r="J115" t="str">
        <f t="shared" si="4"/>
        <v>Non</v>
      </c>
      <c r="K115" t="str">
        <f t="shared" si="5"/>
        <v xml:space="preserve"> </v>
      </c>
    </row>
    <row r="116" spans="1:11" ht="15" x14ac:dyDescent="0.25">
      <c r="A116" s="307">
        <v>3926</v>
      </c>
      <c r="B116" s="359" t="s">
        <v>3487</v>
      </c>
      <c r="C116" s="359" t="s">
        <v>902</v>
      </c>
      <c r="D116" s="359" t="s">
        <v>4794</v>
      </c>
      <c r="E116" s="359" t="s">
        <v>4958</v>
      </c>
      <c r="F116" s="360">
        <v>481</v>
      </c>
      <c r="G116" s="359" t="s">
        <v>1682</v>
      </c>
      <c r="H116" s="359" t="s">
        <v>6018</v>
      </c>
      <c r="I116" s="363" t="str">
        <f t="shared" si="3"/>
        <v xml:space="preserve"> </v>
      </c>
      <c r="J116" t="str">
        <f t="shared" si="4"/>
        <v>Non</v>
      </c>
      <c r="K116" t="str">
        <f t="shared" si="5"/>
        <v xml:space="preserve"> </v>
      </c>
    </row>
    <row r="117" spans="1:11" ht="15" x14ac:dyDescent="0.25">
      <c r="A117" s="307">
        <v>8745</v>
      </c>
      <c r="B117" s="359" t="s">
        <v>1750</v>
      </c>
      <c r="C117" s="359" t="s">
        <v>1177</v>
      </c>
      <c r="D117" s="359" t="s">
        <v>1681</v>
      </c>
      <c r="E117" s="359" t="s">
        <v>4958</v>
      </c>
      <c r="F117" s="360">
        <v>481</v>
      </c>
      <c r="G117" s="359" t="s">
        <v>1682</v>
      </c>
      <c r="H117" s="359" t="s">
        <v>6018</v>
      </c>
      <c r="I117" s="363" t="str">
        <f t="shared" si="3"/>
        <v xml:space="preserve"> </v>
      </c>
      <c r="J117" t="str">
        <f t="shared" si="4"/>
        <v>Non</v>
      </c>
      <c r="K117" t="str">
        <f t="shared" si="5"/>
        <v xml:space="preserve"> </v>
      </c>
    </row>
    <row r="118" spans="1:11" ht="15" x14ac:dyDescent="0.25">
      <c r="A118" s="307">
        <v>12281</v>
      </c>
      <c r="B118" s="359" t="s">
        <v>6023</v>
      </c>
      <c r="C118" s="359" t="s">
        <v>1696</v>
      </c>
      <c r="D118" s="359" t="s">
        <v>3698</v>
      </c>
      <c r="E118" s="359" t="s">
        <v>4958</v>
      </c>
      <c r="F118" s="360">
        <v>481</v>
      </c>
      <c r="G118" s="359" t="s">
        <v>1682</v>
      </c>
      <c r="H118" s="359" t="s">
        <v>6018</v>
      </c>
      <c r="I118" s="363" t="str">
        <f t="shared" si="3"/>
        <v xml:space="preserve"> </v>
      </c>
      <c r="J118" t="str">
        <f t="shared" si="4"/>
        <v>Non</v>
      </c>
      <c r="K118" t="str">
        <f t="shared" si="5"/>
        <v xml:space="preserve"> </v>
      </c>
    </row>
    <row r="119" spans="1:11" ht="15" x14ac:dyDescent="0.25">
      <c r="A119" s="307">
        <v>14026</v>
      </c>
      <c r="B119" s="359" t="s">
        <v>1374</v>
      </c>
      <c r="C119" s="359" t="s">
        <v>6107</v>
      </c>
      <c r="D119" s="359" t="s">
        <v>3698</v>
      </c>
      <c r="E119" s="359" t="s">
        <v>4958</v>
      </c>
      <c r="F119" s="360">
        <v>481</v>
      </c>
      <c r="G119" s="359" t="s">
        <v>1682</v>
      </c>
      <c r="H119" s="359" t="s">
        <v>6018</v>
      </c>
      <c r="I119" s="363" t="str">
        <f t="shared" si="3"/>
        <v xml:space="preserve"> </v>
      </c>
      <c r="J119" t="str">
        <f t="shared" si="4"/>
        <v>Non</v>
      </c>
      <c r="K119" t="str">
        <f t="shared" si="5"/>
        <v xml:space="preserve"> </v>
      </c>
    </row>
    <row r="120" spans="1:11" ht="15" x14ac:dyDescent="0.25">
      <c r="A120" s="307">
        <v>8742</v>
      </c>
      <c r="B120" s="359" t="s">
        <v>1483</v>
      </c>
      <c r="C120" s="359" t="s">
        <v>1484</v>
      </c>
      <c r="D120" s="359" t="s">
        <v>3692</v>
      </c>
      <c r="E120" s="359" t="s">
        <v>4958</v>
      </c>
      <c r="F120" s="360">
        <v>481</v>
      </c>
      <c r="G120" s="359" t="s">
        <v>1682</v>
      </c>
      <c r="H120" s="359" t="s">
        <v>6018</v>
      </c>
      <c r="I120" s="363">
        <f t="shared" si="3"/>
        <v>43266</v>
      </c>
      <c r="J120" t="str">
        <f t="shared" si="4"/>
        <v>Oui</v>
      </c>
      <c r="K120" t="str">
        <f t="shared" si="5"/>
        <v>1860-S</v>
      </c>
    </row>
    <row r="121" spans="1:11" ht="15" x14ac:dyDescent="0.25">
      <c r="A121" s="307">
        <v>13181</v>
      </c>
      <c r="B121" s="359" t="s">
        <v>4375</v>
      </c>
      <c r="C121" s="359" t="s">
        <v>4376</v>
      </c>
      <c r="D121" s="359" t="s">
        <v>1681</v>
      </c>
      <c r="E121" s="359" t="s">
        <v>4958</v>
      </c>
      <c r="F121" s="360">
        <v>481</v>
      </c>
      <c r="G121" s="359" t="s">
        <v>1682</v>
      </c>
      <c r="H121" s="359" t="s">
        <v>6018</v>
      </c>
      <c r="I121" s="363">
        <f t="shared" si="3"/>
        <v>45259</v>
      </c>
      <c r="J121" t="str">
        <f t="shared" si="4"/>
        <v>Oui</v>
      </c>
      <c r="K121" t="str">
        <f t="shared" si="5"/>
        <v>F550</v>
      </c>
    </row>
    <row r="122" spans="1:11" ht="15" x14ac:dyDescent="0.25">
      <c r="A122" s="307">
        <v>6328</v>
      </c>
      <c r="B122" s="359" t="s">
        <v>3696</v>
      </c>
      <c r="C122" s="359" t="s">
        <v>3697</v>
      </c>
      <c r="D122" s="359" t="s">
        <v>234</v>
      </c>
      <c r="E122" s="359" t="s">
        <v>4958</v>
      </c>
      <c r="F122" s="360">
        <v>481</v>
      </c>
      <c r="G122" s="359" t="s">
        <v>1682</v>
      </c>
      <c r="H122" s="359" t="s">
        <v>6018</v>
      </c>
      <c r="I122" s="363">
        <f t="shared" si="3"/>
        <v>45322</v>
      </c>
      <c r="J122" t="str">
        <f t="shared" si="4"/>
        <v>Oui</v>
      </c>
      <c r="K122" t="str">
        <f t="shared" si="5"/>
        <v>F550</v>
      </c>
    </row>
    <row r="123" spans="1:11" ht="15" x14ac:dyDescent="0.25">
      <c r="A123" s="307">
        <v>13256</v>
      </c>
      <c r="B123" s="359" t="s">
        <v>4501</v>
      </c>
      <c r="C123" s="359" t="s">
        <v>3899</v>
      </c>
      <c r="D123" s="359" t="s">
        <v>1681</v>
      </c>
      <c r="E123" s="359" t="s">
        <v>4958</v>
      </c>
      <c r="F123" s="360">
        <v>481</v>
      </c>
      <c r="G123" s="359" t="s">
        <v>1682</v>
      </c>
      <c r="H123" s="359" t="s">
        <v>6018</v>
      </c>
      <c r="I123" s="363">
        <f t="shared" si="3"/>
        <v>45363</v>
      </c>
      <c r="J123" t="str">
        <f t="shared" si="4"/>
        <v>Oui</v>
      </c>
      <c r="K123" t="str">
        <f t="shared" si="5"/>
        <v>95PFE-L2M</v>
      </c>
    </row>
    <row r="124" spans="1:11" ht="15" x14ac:dyDescent="0.25">
      <c r="A124" s="307">
        <v>10832</v>
      </c>
      <c r="B124" s="359" t="s">
        <v>163</v>
      </c>
      <c r="C124" s="359" t="s">
        <v>164</v>
      </c>
      <c r="D124" s="359" t="s">
        <v>3747</v>
      </c>
      <c r="E124" s="359" t="s">
        <v>4958</v>
      </c>
      <c r="F124" s="360">
        <v>481</v>
      </c>
      <c r="G124" s="359" t="s">
        <v>1682</v>
      </c>
      <c r="H124" s="359" t="s">
        <v>6018</v>
      </c>
      <c r="I124" s="363">
        <f t="shared" si="3"/>
        <v>45384</v>
      </c>
      <c r="J124" t="str">
        <f t="shared" si="4"/>
        <v>Oui</v>
      </c>
      <c r="K124" t="str">
        <f t="shared" si="5"/>
        <v>95PFE-L2L</v>
      </c>
    </row>
    <row r="125" spans="1:11" ht="15" x14ac:dyDescent="0.25">
      <c r="A125" s="307">
        <v>11428</v>
      </c>
      <c r="B125" s="359" t="s">
        <v>1103</v>
      </c>
      <c r="C125" s="359" t="s">
        <v>4003</v>
      </c>
      <c r="D125" s="359" t="s">
        <v>1681</v>
      </c>
      <c r="E125" s="359" t="s">
        <v>4958</v>
      </c>
      <c r="F125" s="360">
        <v>481</v>
      </c>
      <c r="G125" s="359" t="s">
        <v>1682</v>
      </c>
      <c r="H125" s="359" t="s">
        <v>6018</v>
      </c>
      <c r="I125" s="363">
        <f t="shared" si="3"/>
        <v>45616</v>
      </c>
      <c r="J125" t="str">
        <f t="shared" si="4"/>
        <v>Oui</v>
      </c>
      <c r="K125" t="str">
        <f t="shared" si="5"/>
        <v>95PFE-L2M</v>
      </c>
    </row>
    <row r="126" spans="1:11" ht="15" x14ac:dyDescent="0.25">
      <c r="A126" s="307">
        <v>13895</v>
      </c>
      <c r="B126" s="359" t="s">
        <v>5750</v>
      </c>
      <c r="C126" s="359" t="s">
        <v>3796</v>
      </c>
      <c r="D126" s="359" t="s">
        <v>1681</v>
      </c>
      <c r="E126" s="359" t="s">
        <v>4958</v>
      </c>
      <c r="F126" s="360">
        <v>481</v>
      </c>
      <c r="G126" s="359" t="s">
        <v>1682</v>
      </c>
      <c r="H126" s="359" t="s">
        <v>6018</v>
      </c>
      <c r="I126" s="363">
        <f t="shared" si="3"/>
        <v>45735</v>
      </c>
      <c r="J126" t="str">
        <f t="shared" si="4"/>
        <v>Oui</v>
      </c>
      <c r="K126">
        <f t="shared" si="5"/>
        <v>1804</v>
      </c>
    </row>
    <row r="127" spans="1:11" ht="15" x14ac:dyDescent="0.25">
      <c r="A127" s="307">
        <v>12098</v>
      </c>
      <c r="B127" s="359" t="s">
        <v>4087</v>
      </c>
      <c r="C127" s="359" t="s">
        <v>2936</v>
      </c>
      <c r="D127" s="359" t="s">
        <v>1681</v>
      </c>
      <c r="E127" s="359" t="s">
        <v>4958</v>
      </c>
      <c r="F127" s="360">
        <v>481</v>
      </c>
      <c r="G127" s="359" t="s">
        <v>1682</v>
      </c>
      <c r="H127" s="359" t="s">
        <v>6018</v>
      </c>
      <c r="I127" s="363">
        <f t="shared" si="3"/>
        <v>45896</v>
      </c>
      <c r="J127" t="str">
        <f t="shared" si="4"/>
        <v>Oui</v>
      </c>
      <c r="K127" t="str">
        <f t="shared" si="5"/>
        <v>F550</v>
      </c>
    </row>
    <row r="128" spans="1:11" ht="15" x14ac:dyDescent="0.25">
      <c r="A128" s="307">
        <v>12699</v>
      </c>
      <c r="B128" s="359" t="s">
        <v>2809</v>
      </c>
      <c r="C128" s="359" t="s">
        <v>1300</v>
      </c>
      <c r="D128" s="359" t="s">
        <v>1681</v>
      </c>
      <c r="E128" s="359" t="s">
        <v>4958</v>
      </c>
      <c r="F128" s="360">
        <v>481</v>
      </c>
      <c r="G128" s="359" t="s">
        <v>1682</v>
      </c>
      <c r="H128" s="359" t="s">
        <v>6018</v>
      </c>
      <c r="I128" s="363">
        <f t="shared" si="3"/>
        <v>45917</v>
      </c>
      <c r="J128" t="str">
        <f t="shared" si="4"/>
        <v>Oui</v>
      </c>
      <c r="K128" t="str">
        <f t="shared" si="5"/>
        <v>95PFE-L2L</v>
      </c>
    </row>
    <row r="129" spans="1:11" ht="15" x14ac:dyDescent="0.25">
      <c r="A129" s="307">
        <v>12888</v>
      </c>
      <c r="B129" s="359" t="s">
        <v>4285</v>
      </c>
      <c r="C129" s="359" t="s">
        <v>4286</v>
      </c>
      <c r="D129" s="359" t="s">
        <v>1681</v>
      </c>
      <c r="E129" s="359" t="s">
        <v>4958</v>
      </c>
      <c r="F129" s="360">
        <v>481</v>
      </c>
      <c r="G129" s="359" t="s">
        <v>1682</v>
      </c>
      <c r="H129" s="359" t="s">
        <v>6018</v>
      </c>
      <c r="I129" s="363">
        <f t="shared" si="3"/>
        <v>45924</v>
      </c>
      <c r="J129" t="str">
        <f t="shared" si="4"/>
        <v>Oui</v>
      </c>
      <c r="K129" t="str">
        <f t="shared" si="5"/>
        <v>1870 +</v>
      </c>
    </row>
    <row r="130" spans="1:11" ht="15" x14ac:dyDescent="0.25">
      <c r="A130" s="307">
        <v>13031</v>
      </c>
      <c r="B130" s="359" t="s">
        <v>4326</v>
      </c>
      <c r="C130" s="359" t="s">
        <v>4327</v>
      </c>
      <c r="D130" s="359" t="s">
        <v>1681</v>
      </c>
      <c r="E130" s="359" t="s">
        <v>4958</v>
      </c>
      <c r="F130" s="360">
        <v>481</v>
      </c>
      <c r="G130" s="359" t="s">
        <v>1682</v>
      </c>
      <c r="H130" s="359" t="s">
        <v>6018</v>
      </c>
      <c r="I130" s="363">
        <f t="shared" ref="I130:I193" si="6">IFERROR(VLOOKUP(A130,Pour_Suivi,31,FALSE)," ")</f>
        <v>45931</v>
      </c>
      <c r="J130" t="str">
        <f t="shared" ref="J130:J193" si="7">IF(IFERROR(VLOOKUP(A130,Pour_Suivi,1,FALSE),"Non")="Non","Non","Oui")</f>
        <v>Oui</v>
      </c>
      <c r="K130" t="str">
        <f t="shared" ref="K130:K193" si="8">IFERROR(VLOOKUP(A130,Pour_Suivi,33,FALSE)," ")</f>
        <v>1870 +</v>
      </c>
    </row>
    <row r="131" spans="1:11" ht="15" x14ac:dyDescent="0.25">
      <c r="A131" s="307">
        <v>8200</v>
      </c>
      <c r="B131" s="359" t="s">
        <v>1566</v>
      </c>
      <c r="C131" s="359" t="s">
        <v>1567</v>
      </c>
      <c r="D131" s="359" t="s">
        <v>3747</v>
      </c>
      <c r="E131" s="359" t="s">
        <v>4958</v>
      </c>
      <c r="F131" s="360">
        <v>481</v>
      </c>
      <c r="G131" s="359" t="s">
        <v>1682</v>
      </c>
      <c r="H131" s="359" t="s">
        <v>6018</v>
      </c>
      <c r="I131" s="363">
        <f t="shared" si="6"/>
        <v>45931</v>
      </c>
      <c r="J131" t="str">
        <f t="shared" si="7"/>
        <v>Oui</v>
      </c>
      <c r="K131">
        <f t="shared" si="8"/>
        <v>1804</v>
      </c>
    </row>
    <row r="132" spans="1:11" ht="15" x14ac:dyDescent="0.25">
      <c r="A132" s="307">
        <v>12472</v>
      </c>
      <c r="B132" s="359" t="s">
        <v>4158</v>
      </c>
      <c r="C132" s="359" t="s">
        <v>1111</v>
      </c>
      <c r="D132" s="359" t="s">
        <v>875</v>
      </c>
      <c r="E132" s="359" t="s">
        <v>965</v>
      </c>
      <c r="F132" s="360">
        <v>216</v>
      </c>
      <c r="G132" s="359" t="s">
        <v>5788</v>
      </c>
      <c r="H132" s="359" t="s">
        <v>6018</v>
      </c>
      <c r="I132" s="363" t="str">
        <f t="shared" si="6"/>
        <v xml:space="preserve"> </v>
      </c>
      <c r="J132" t="str">
        <f t="shared" si="7"/>
        <v>Non</v>
      </c>
      <c r="K132" t="str">
        <f t="shared" si="8"/>
        <v xml:space="preserve"> </v>
      </c>
    </row>
    <row r="133" spans="1:11" ht="15" x14ac:dyDescent="0.25">
      <c r="A133" s="307">
        <v>11304</v>
      </c>
      <c r="B133" s="359" t="s">
        <v>3992</v>
      </c>
      <c r="C133" s="359" t="s">
        <v>3124</v>
      </c>
      <c r="D133" s="359" t="s">
        <v>964</v>
      </c>
      <c r="E133" s="359" t="s">
        <v>965</v>
      </c>
      <c r="F133" s="360">
        <v>432</v>
      </c>
      <c r="G133" s="359" t="s">
        <v>965</v>
      </c>
      <c r="H133" s="359" t="s">
        <v>6018</v>
      </c>
      <c r="I133" s="363" t="str">
        <f t="shared" si="6"/>
        <v xml:space="preserve"> </v>
      </c>
      <c r="J133" t="str">
        <f t="shared" si="7"/>
        <v>Non</v>
      </c>
      <c r="K133" t="str">
        <f t="shared" si="8"/>
        <v xml:space="preserve"> </v>
      </c>
    </row>
    <row r="134" spans="1:11" ht="15" x14ac:dyDescent="0.25">
      <c r="A134" s="307">
        <v>13251</v>
      </c>
      <c r="B134" s="359" t="s">
        <v>4426</v>
      </c>
      <c r="C134" s="359" t="s">
        <v>680</v>
      </c>
      <c r="D134" s="359" t="s">
        <v>4874</v>
      </c>
      <c r="E134" s="359" t="s">
        <v>965</v>
      </c>
      <c r="F134" s="360">
        <v>432</v>
      </c>
      <c r="G134" s="359" t="s">
        <v>965</v>
      </c>
      <c r="H134" s="359" t="s">
        <v>6018</v>
      </c>
      <c r="I134" s="363" t="str">
        <f t="shared" si="6"/>
        <v xml:space="preserve"> </v>
      </c>
      <c r="J134" t="str">
        <f t="shared" si="7"/>
        <v>Non</v>
      </c>
      <c r="K134" t="str">
        <f t="shared" si="8"/>
        <v xml:space="preserve"> </v>
      </c>
    </row>
    <row r="135" spans="1:11" ht="15" x14ac:dyDescent="0.25">
      <c r="A135" s="307">
        <v>11499</v>
      </c>
      <c r="B135" s="359" t="s">
        <v>4011</v>
      </c>
      <c r="C135" s="359" t="s">
        <v>4012</v>
      </c>
      <c r="D135" s="359" t="s">
        <v>875</v>
      </c>
      <c r="E135" s="359" t="s">
        <v>965</v>
      </c>
      <c r="F135" s="360">
        <v>432</v>
      </c>
      <c r="G135" s="359" t="s">
        <v>965</v>
      </c>
      <c r="H135" s="359" t="s">
        <v>6018</v>
      </c>
      <c r="I135" s="363" t="str">
        <f t="shared" si="6"/>
        <v xml:space="preserve"> </v>
      </c>
      <c r="J135" t="str">
        <f t="shared" si="7"/>
        <v>Non</v>
      </c>
      <c r="K135" t="str">
        <f t="shared" si="8"/>
        <v xml:space="preserve"> </v>
      </c>
    </row>
    <row r="136" spans="1:11" ht="15" x14ac:dyDescent="0.25">
      <c r="A136" s="307">
        <v>12760</v>
      </c>
      <c r="B136" s="359" t="s">
        <v>646</v>
      </c>
      <c r="C136" s="359" t="s">
        <v>1220</v>
      </c>
      <c r="D136" s="359" t="s">
        <v>4874</v>
      </c>
      <c r="E136" s="359" t="s">
        <v>965</v>
      </c>
      <c r="F136" s="360">
        <v>432</v>
      </c>
      <c r="G136" s="359" t="s">
        <v>965</v>
      </c>
      <c r="H136" s="359" t="s">
        <v>6018</v>
      </c>
      <c r="I136" s="363" t="str">
        <f t="shared" si="6"/>
        <v xml:space="preserve"> </v>
      </c>
      <c r="J136" t="str">
        <f t="shared" si="7"/>
        <v>Non</v>
      </c>
      <c r="K136" t="str">
        <f t="shared" si="8"/>
        <v xml:space="preserve"> </v>
      </c>
    </row>
    <row r="137" spans="1:11" ht="15" x14ac:dyDescent="0.25">
      <c r="A137" s="307">
        <v>12700</v>
      </c>
      <c r="B137" s="359" t="s">
        <v>4214</v>
      </c>
      <c r="C137" s="359" t="s">
        <v>4215</v>
      </c>
      <c r="D137" s="359" t="s">
        <v>4874</v>
      </c>
      <c r="E137" s="359" t="s">
        <v>965</v>
      </c>
      <c r="F137" s="360">
        <v>432</v>
      </c>
      <c r="G137" s="359" t="s">
        <v>965</v>
      </c>
      <c r="H137" s="359" t="s">
        <v>6018</v>
      </c>
      <c r="I137" s="363" t="str">
        <f t="shared" si="6"/>
        <v xml:space="preserve"> </v>
      </c>
      <c r="J137" t="str">
        <f t="shared" si="7"/>
        <v>Non</v>
      </c>
      <c r="K137" t="str">
        <f t="shared" si="8"/>
        <v xml:space="preserve"> </v>
      </c>
    </row>
    <row r="138" spans="1:11" ht="15" x14ac:dyDescent="0.25">
      <c r="A138" s="307">
        <v>11582</v>
      </c>
      <c r="B138" s="359" t="s">
        <v>4019</v>
      </c>
      <c r="C138" s="359" t="s">
        <v>486</v>
      </c>
      <c r="D138" s="359" t="s">
        <v>4877</v>
      </c>
      <c r="E138" s="359" t="s">
        <v>965</v>
      </c>
      <c r="F138" s="360">
        <v>432</v>
      </c>
      <c r="G138" s="359" t="s">
        <v>965</v>
      </c>
      <c r="H138" s="359" t="s">
        <v>6018</v>
      </c>
      <c r="I138" s="363" t="str">
        <f t="shared" si="6"/>
        <v xml:space="preserve"> </v>
      </c>
      <c r="J138" t="str">
        <f t="shared" si="7"/>
        <v>Non</v>
      </c>
      <c r="K138" t="str">
        <f t="shared" si="8"/>
        <v xml:space="preserve"> </v>
      </c>
    </row>
    <row r="139" spans="1:11" ht="15" x14ac:dyDescent="0.25">
      <c r="A139" s="307">
        <v>10751</v>
      </c>
      <c r="B139" s="359" t="s">
        <v>3942</v>
      </c>
      <c r="C139" s="359" t="s">
        <v>3943</v>
      </c>
      <c r="D139" s="361" t="s">
        <v>2416</v>
      </c>
      <c r="E139" s="359" t="s">
        <v>965</v>
      </c>
      <c r="F139" s="360">
        <v>432</v>
      </c>
      <c r="G139" s="359" t="s">
        <v>965</v>
      </c>
      <c r="H139" s="359" t="s">
        <v>6018</v>
      </c>
      <c r="I139" s="363" t="str">
        <f t="shared" si="6"/>
        <v xml:space="preserve"> </v>
      </c>
      <c r="J139" t="str">
        <f t="shared" si="7"/>
        <v>Non</v>
      </c>
      <c r="K139" t="str">
        <f t="shared" si="8"/>
        <v xml:space="preserve"> </v>
      </c>
    </row>
    <row r="140" spans="1:11" ht="15" x14ac:dyDescent="0.25">
      <c r="A140" s="307">
        <v>11891</v>
      </c>
      <c r="B140" s="359" t="s">
        <v>4055</v>
      </c>
      <c r="C140" s="359" t="s">
        <v>1628</v>
      </c>
      <c r="D140" s="359" t="s">
        <v>4874</v>
      </c>
      <c r="E140" s="359" t="s">
        <v>965</v>
      </c>
      <c r="F140" s="360">
        <v>432</v>
      </c>
      <c r="G140" s="359" t="s">
        <v>965</v>
      </c>
      <c r="H140" s="359" t="s">
        <v>6018</v>
      </c>
      <c r="I140" s="363" t="str">
        <f t="shared" si="6"/>
        <v xml:space="preserve"> </v>
      </c>
      <c r="J140" t="str">
        <f t="shared" si="7"/>
        <v>Non</v>
      </c>
      <c r="K140" t="str">
        <f t="shared" si="8"/>
        <v xml:space="preserve"> </v>
      </c>
    </row>
    <row r="141" spans="1:11" ht="15" x14ac:dyDescent="0.25">
      <c r="A141" s="360">
        <v>9974</v>
      </c>
      <c r="B141" s="359" t="s">
        <v>1704</v>
      </c>
      <c r="C141" s="359" t="s">
        <v>499</v>
      </c>
      <c r="D141" s="359" t="s">
        <v>964</v>
      </c>
      <c r="E141" s="359" t="s">
        <v>965</v>
      </c>
      <c r="F141" s="360">
        <v>432</v>
      </c>
      <c r="G141" s="359" t="s">
        <v>965</v>
      </c>
      <c r="H141" s="359" t="s">
        <v>6018</v>
      </c>
      <c r="I141" s="363" t="str">
        <f t="shared" si="6"/>
        <v xml:space="preserve"> </v>
      </c>
      <c r="J141" t="str">
        <f t="shared" si="7"/>
        <v>Non</v>
      </c>
      <c r="K141" t="str">
        <f t="shared" si="8"/>
        <v xml:space="preserve"> </v>
      </c>
    </row>
    <row r="142" spans="1:11" ht="15" x14ac:dyDescent="0.25">
      <c r="A142" s="307">
        <v>12336</v>
      </c>
      <c r="B142" s="359" t="s">
        <v>4122</v>
      </c>
      <c r="C142" s="359" t="s">
        <v>1357</v>
      </c>
      <c r="D142" s="359" t="s">
        <v>4874</v>
      </c>
      <c r="E142" s="359" t="s">
        <v>965</v>
      </c>
      <c r="F142" s="360">
        <v>432</v>
      </c>
      <c r="G142" s="359" t="s">
        <v>965</v>
      </c>
      <c r="H142" s="359" t="s">
        <v>6018</v>
      </c>
      <c r="I142" s="363" t="str">
        <f t="shared" si="6"/>
        <v xml:space="preserve"> </v>
      </c>
      <c r="J142" t="str">
        <f t="shared" si="7"/>
        <v>Non</v>
      </c>
      <c r="K142" t="str">
        <f t="shared" si="8"/>
        <v xml:space="preserve"> </v>
      </c>
    </row>
    <row r="143" spans="1:11" ht="15" x14ac:dyDescent="0.25">
      <c r="A143" s="307">
        <v>13676</v>
      </c>
      <c r="B143" s="359" t="s">
        <v>3506</v>
      </c>
      <c r="C143" s="359" t="s">
        <v>686</v>
      </c>
      <c r="D143" s="359" t="s">
        <v>4874</v>
      </c>
      <c r="E143" s="359" t="s">
        <v>965</v>
      </c>
      <c r="F143" s="360">
        <v>432</v>
      </c>
      <c r="G143" s="359" t="s">
        <v>965</v>
      </c>
      <c r="H143" s="359" t="s">
        <v>6018</v>
      </c>
      <c r="I143" s="363" t="str">
        <f t="shared" si="6"/>
        <v xml:space="preserve"> </v>
      </c>
      <c r="J143" t="str">
        <f t="shared" si="7"/>
        <v>Non</v>
      </c>
      <c r="K143" t="str">
        <f t="shared" si="8"/>
        <v xml:space="preserve"> </v>
      </c>
    </row>
    <row r="144" spans="1:11" ht="15" x14ac:dyDescent="0.25">
      <c r="A144" s="307">
        <v>12337</v>
      </c>
      <c r="B144" s="359" t="s">
        <v>4123</v>
      </c>
      <c r="C144" s="359" t="s">
        <v>4124</v>
      </c>
      <c r="D144" s="359" t="s">
        <v>4874</v>
      </c>
      <c r="E144" s="359" t="s">
        <v>965</v>
      </c>
      <c r="F144" s="360">
        <v>432</v>
      </c>
      <c r="G144" s="359" t="s">
        <v>965</v>
      </c>
      <c r="H144" s="359" t="s">
        <v>6018</v>
      </c>
      <c r="I144" s="363" t="str">
        <f t="shared" si="6"/>
        <v xml:space="preserve"> </v>
      </c>
      <c r="J144" t="str">
        <f t="shared" si="7"/>
        <v>Non</v>
      </c>
      <c r="K144" t="str">
        <f t="shared" si="8"/>
        <v xml:space="preserve"> </v>
      </c>
    </row>
    <row r="145" spans="1:11" ht="15" x14ac:dyDescent="0.25">
      <c r="A145" s="307">
        <v>6864</v>
      </c>
      <c r="B145" s="359" t="s">
        <v>1718</v>
      </c>
      <c r="C145" s="359" t="s">
        <v>1719</v>
      </c>
      <c r="D145" s="359" t="s">
        <v>4929</v>
      </c>
      <c r="E145" s="359" t="s">
        <v>965</v>
      </c>
      <c r="F145" s="360">
        <v>432</v>
      </c>
      <c r="G145" s="359" t="s">
        <v>965</v>
      </c>
      <c r="H145" s="359" t="s">
        <v>6018</v>
      </c>
      <c r="I145" s="363">
        <f t="shared" si="6"/>
        <v>43147</v>
      </c>
      <c r="J145" t="str">
        <f t="shared" si="7"/>
        <v>Oui</v>
      </c>
      <c r="K145" t="str">
        <f t="shared" si="8"/>
        <v xml:space="preserve"> </v>
      </c>
    </row>
    <row r="146" spans="1:11" ht="15" x14ac:dyDescent="0.25">
      <c r="A146" s="360">
        <v>3366</v>
      </c>
      <c r="B146" s="359" t="s">
        <v>962</v>
      </c>
      <c r="C146" s="359" t="s">
        <v>963</v>
      </c>
      <c r="D146" s="359" t="s">
        <v>964</v>
      </c>
      <c r="E146" s="359" t="s">
        <v>965</v>
      </c>
      <c r="F146" s="360">
        <v>432</v>
      </c>
      <c r="G146" s="359" t="s">
        <v>965</v>
      </c>
      <c r="H146" s="359" t="s">
        <v>6018</v>
      </c>
      <c r="I146" s="363">
        <f t="shared" si="6"/>
        <v>44585</v>
      </c>
      <c r="J146" t="str">
        <f t="shared" si="7"/>
        <v>Oui</v>
      </c>
      <c r="K146" t="str">
        <f t="shared" si="8"/>
        <v>95PFE-L2M</v>
      </c>
    </row>
    <row r="147" spans="1:11" ht="15" x14ac:dyDescent="0.25">
      <c r="A147" s="307">
        <v>9256</v>
      </c>
      <c r="B147" s="359" t="s">
        <v>3801</v>
      </c>
      <c r="C147" s="359" t="s">
        <v>3802</v>
      </c>
      <c r="D147" s="359" t="s">
        <v>875</v>
      </c>
      <c r="E147" s="359" t="s">
        <v>965</v>
      </c>
      <c r="F147" s="360">
        <v>414</v>
      </c>
      <c r="G147" s="359" t="s">
        <v>4823</v>
      </c>
      <c r="H147" s="359" t="s">
        <v>6018</v>
      </c>
      <c r="I147" s="363" t="str">
        <f t="shared" si="6"/>
        <v xml:space="preserve"> </v>
      </c>
      <c r="J147" t="str">
        <f t="shared" si="7"/>
        <v>Non</v>
      </c>
      <c r="K147" t="str">
        <f t="shared" si="8"/>
        <v xml:space="preserve"> </v>
      </c>
    </row>
    <row r="148" spans="1:11" ht="15" x14ac:dyDescent="0.25">
      <c r="A148" s="307">
        <v>13235</v>
      </c>
      <c r="B148" s="359" t="s">
        <v>4407</v>
      </c>
      <c r="C148" s="359" t="s">
        <v>3899</v>
      </c>
      <c r="D148" s="359" t="s">
        <v>4929</v>
      </c>
      <c r="E148" s="359" t="s">
        <v>965</v>
      </c>
      <c r="F148" s="360">
        <v>414</v>
      </c>
      <c r="G148" s="359" t="s">
        <v>4823</v>
      </c>
      <c r="H148" s="359" t="s">
        <v>6018</v>
      </c>
      <c r="I148" s="363" t="str">
        <f t="shared" si="6"/>
        <v xml:space="preserve"> </v>
      </c>
      <c r="J148" t="str">
        <f t="shared" si="7"/>
        <v>Non</v>
      </c>
      <c r="K148" t="str">
        <f t="shared" si="8"/>
        <v xml:space="preserve"> </v>
      </c>
    </row>
    <row r="149" spans="1:11" ht="15" x14ac:dyDescent="0.25">
      <c r="A149" s="307">
        <v>5954</v>
      </c>
      <c r="B149" s="359" t="s">
        <v>3674</v>
      </c>
      <c r="C149" s="359" t="s">
        <v>3675</v>
      </c>
      <c r="D149" s="359" t="s">
        <v>4822</v>
      </c>
      <c r="E149" s="359" t="s">
        <v>965</v>
      </c>
      <c r="F149" s="360">
        <v>414</v>
      </c>
      <c r="G149" s="359" t="s">
        <v>4823</v>
      </c>
      <c r="H149" s="359" t="s">
        <v>6018</v>
      </c>
      <c r="I149" s="363" t="str">
        <f t="shared" si="6"/>
        <v xml:space="preserve"> </v>
      </c>
      <c r="J149" t="str">
        <f t="shared" si="7"/>
        <v>Non</v>
      </c>
      <c r="K149" t="str">
        <f t="shared" si="8"/>
        <v xml:space="preserve"> </v>
      </c>
    </row>
    <row r="150" spans="1:11" ht="15" x14ac:dyDescent="0.25">
      <c r="A150" s="307">
        <v>13312</v>
      </c>
      <c r="B150" s="359" t="s">
        <v>4510</v>
      </c>
      <c r="C150" s="359" t="s">
        <v>4511</v>
      </c>
      <c r="D150" s="359" t="s">
        <v>875</v>
      </c>
      <c r="E150" s="359" t="s">
        <v>965</v>
      </c>
      <c r="F150" s="360">
        <v>414</v>
      </c>
      <c r="G150" s="359" t="s">
        <v>4823</v>
      </c>
      <c r="H150" s="359" t="s">
        <v>6018</v>
      </c>
      <c r="I150" s="363" t="str">
        <f t="shared" si="6"/>
        <v xml:space="preserve"> </v>
      </c>
      <c r="J150" t="str">
        <f t="shared" si="7"/>
        <v>Non</v>
      </c>
      <c r="K150" t="str">
        <f t="shared" si="8"/>
        <v xml:space="preserve"> </v>
      </c>
    </row>
    <row r="151" spans="1:11" ht="15" x14ac:dyDescent="0.25">
      <c r="A151" s="307">
        <v>11730</v>
      </c>
      <c r="B151" s="359" t="s">
        <v>4031</v>
      </c>
      <c r="C151" s="359" t="s">
        <v>4032</v>
      </c>
      <c r="D151" s="359" t="s">
        <v>875</v>
      </c>
      <c r="E151" s="359" t="s">
        <v>965</v>
      </c>
      <c r="F151" s="360">
        <v>414</v>
      </c>
      <c r="G151" s="359" t="s">
        <v>4823</v>
      </c>
      <c r="H151" s="359" t="s">
        <v>6018</v>
      </c>
      <c r="I151" s="363" t="str">
        <f t="shared" si="6"/>
        <v xml:space="preserve"> </v>
      </c>
      <c r="J151" t="str">
        <f t="shared" si="7"/>
        <v>Non</v>
      </c>
      <c r="K151" t="str">
        <f t="shared" si="8"/>
        <v xml:space="preserve"> </v>
      </c>
    </row>
    <row r="152" spans="1:11" ht="15" x14ac:dyDescent="0.25">
      <c r="A152" s="307">
        <v>12057</v>
      </c>
      <c r="B152" s="359" t="s">
        <v>1479</v>
      </c>
      <c r="C152" s="359" t="s">
        <v>519</v>
      </c>
      <c r="D152" s="359" t="s">
        <v>875</v>
      </c>
      <c r="E152" s="359" t="s">
        <v>965</v>
      </c>
      <c r="F152" s="360">
        <v>414</v>
      </c>
      <c r="G152" s="359" t="s">
        <v>4823</v>
      </c>
      <c r="H152" s="359" t="s">
        <v>6018</v>
      </c>
      <c r="I152" s="363" t="str">
        <f t="shared" si="6"/>
        <v xml:space="preserve"> </v>
      </c>
      <c r="J152" t="str">
        <f t="shared" si="7"/>
        <v>Non</v>
      </c>
      <c r="K152" t="str">
        <f t="shared" si="8"/>
        <v xml:space="preserve"> </v>
      </c>
    </row>
    <row r="153" spans="1:11" ht="15" x14ac:dyDescent="0.25">
      <c r="A153" s="307">
        <v>8767</v>
      </c>
      <c r="B153" s="359" t="s">
        <v>3770</v>
      </c>
      <c r="C153" s="359" t="s">
        <v>3771</v>
      </c>
      <c r="D153" s="359" t="s">
        <v>875</v>
      </c>
      <c r="E153" s="359" t="s">
        <v>965</v>
      </c>
      <c r="F153" s="360">
        <v>414</v>
      </c>
      <c r="G153" s="359" t="s">
        <v>4823</v>
      </c>
      <c r="H153" s="359" t="s">
        <v>6018</v>
      </c>
      <c r="I153" s="363" t="str">
        <f t="shared" si="6"/>
        <v xml:space="preserve"> </v>
      </c>
      <c r="J153" t="str">
        <f t="shared" si="7"/>
        <v>Non</v>
      </c>
      <c r="K153" t="str">
        <f t="shared" si="8"/>
        <v xml:space="preserve"> </v>
      </c>
    </row>
    <row r="154" spans="1:11" ht="15" x14ac:dyDescent="0.25">
      <c r="A154" s="307">
        <v>11763</v>
      </c>
      <c r="B154" s="359" t="s">
        <v>4034</v>
      </c>
      <c r="C154" s="359" t="s">
        <v>4035</v>
      </c>
      <c r="D154" s="359" t="s">
        <v>875</v>
      </c>
      <c r="E154" s="359" t="s">
        <v>965</v>
      </c>
      <c r="F154" s="360">
        <v>414</v>
      </c>
      <c r="G154" s="359" t="s">
        <v>4823</v>
      </c>
      <c r="H154" s="359" t="s">
        <v>6018</v>
      </c>
      <c r="I154" s="363" t="str">
        <f t="shared" si="6"/>
        <v xml:space="preserve"> </v>
      </c>
      <c r="J154" t="str">
        <f t="shared" si="7"/>
        <v>Non</v>
      </c>
      <c r="K154" t="str">
        <f t="shared" si="8"/>
        <v xml:space="preserve"> </v>
      </c>
    </row>
    <row r="155" spans="1:11" ht="15" x14ac:dyDescent="0.25">
      <c r="A155" s="307">
        <v>10649</v>
      </c>
      <c r="B155" s="359" t="s">
        <v>3926</v>
      </c>
      <c r="C155" s="359" t="s">
        <v>564</v>
      </c>
      <c r="D155" s="359" t="s">
        <v>1074</v>
      </c>
      <c r="E155" s="359" t="s">
        <v>965</v>
      </c>
      <c r="F155" s="360">
        <v>414</v>
      </c>
      <c r="G155" s="359" t="s">
        <v>4823</v>
      </c>
      <c r="H155" s="359" t="s">
        <v>6018</v>
      </c>
      <c r="I155" s="363" t="str">
        <f t="shared" si="6"/>
        <v xml:space="preserve"> </v>
      </c>
      <c r="J155" t="str">
        <f t="shared" si="7"/>
        <v>Non</v>
      </c>
      <c r="K155" t="str">
        <f t="shared" si="8"/>
        <v xml:space="preserve"> </v>
      </c>
    </row>
    <row r="156" spans="1:11" ht="15" x14ac:dyDescent="0.25">
      <c r="A156" s="307">
        <v>12581</v>
      </c>
      <c r="B156" s="359" t="s">
        <v>4182</v>
      </c>
      <c r="C156" s="359" t="s">
        <v>4183</v>
      </c>
      <c r="D156" s="359" t="s">
        <v>1074</v>
      </c>
      <c r="E156" s="359" t="s">
        <v>965</v>
      </c>
      <c r="F156" s="360">
        <v>414</v>
      </c>
      <c r="G156" s="359" t="s">
        <v>4823</v>
      </c>
      <c r="H156" s="359" t="s">
        <v>6018</v>
      </c>
      <c r="I156" s="363" t="str">
        <f t="shared" si="6"/>
        <v xml:space="preserve"> </v>
      </c>
      <c r="J156" t="str">
        <f t="shared" si="7"/>
        <v>Non</v>
      </c>
      <c r="K156" t="str">
        <f t="shared" si="8"/>
        <v xml:space="preserve"> </v>
      </c>
    </row>
    <row r="157" spans="1:11" ht="15" x14ac:dyDescent="0.25">
      <c r="A157" s="307">
        <v>12384</v>
      </c>
      <c r="B157" s="359" t="s">
        <v>4137</v>
      </c>
      <c r="C157" s="359" t="s">
        <v>4138</v>
      </c>
      <c r="D157" s="359" t="s">
        <v>517</v>
      </c>
      <c r="E157" s="359" t="s">
        <v>965</v>
      </c>
      <c r="F157" s="360">
        <v>414</v>
      </c>
      <c r="G157" s="359" t="s">
        <v>4823</v>
      </c>
      <c r="H157" s="359" t="s">
        <v>6018</v>
      </c>
      <c r="I157" s="363" t="str">
        <f t="shared" si="6"/>
        <v xml:space="preserve"> </v>
      </c>
      <c r="J157" t="str">
        <f t="shared" si="7"/>
        <v>Non</v>
      </c>
      <c r="K157" t="str">
        <f t="shared" si="8"/>
        <v xml:space="preserve"> </v>
      </c>
    </row>
    <row r="158" spans="1:11" ht="15" x14ac:dyDescent="0.25">
      <c r="A158" s="307">
        <v>10653</v>
      </c>
      <c r="B158" s="359" t="s">
        <v>3929</v>
      </c>
      <c r="C158" s="359" t="s">
        <v>3930</v>
      </c>
      <c r="D158" s="359" t="s">
        <v>4929</v>
      </c>
      <c r="E158" s="359" t="s">
        <v>965</v>
      </c>
      <c r="F158" s="360">
        <v>414</v>
      </c>
      <c r="G158" s="359" t="s">
        <v>4823</v>
      </c>
      <c r="H158" s="359" t="s">
        <v>6018</v>
      </c>
      <c r="I158" s="363" t="str">
        <f t="shared" si="6"/>
        <v xml:space="preserve"> </v>
      </c>
      <c r="J158" t="str">
        <f t="shared" si="7"/>
        <v>Non</v>
      </c>
      <c r="K158" t="str">
        <f t="shared" si="8"/>
        <v xml:space="preserve"> </v>
      </c>
    </row>
    <row r="159" spans="1:11" ht="15" x14ac:dyDescent="0.25">
      <c r="A159" s="307">
        <v>11653</v>
      </c>
      <c r="B159" s="359" t="s">
        <v>4023</v>
      </c>
      <c r="C159" s="359" t="s">
        <v>1628</v>
      </c>
      <c r="D159" s="359" t="s">
        <v>875</v>
      </c>
      <c r="E159" s="359" t="s">
        <v>965</v>
      </c>
      <c r="F159" s="360">
        <v>414</v>
      </c>
      <c r="G159" s="359" t="s">
        <v>4823</v>
      </c>
      <c r="H159" s="359" t="s">
        <v>6018</v>
      </c>
      <c r="I159" s="363" t="str">
        <f t="shared" si="6"/>
        <v xml:space="preserve"> </v>
      </c>
      <c r="J159" t="str">
        <f t="shared" si="7"/>
        <v>Non</v>
      </c>
      <c r="K159" t="str">
        <f t="shared" si="8"/>
        <v xml:space="preserve"> </v>
      </c>
    </row>
    <row r="160" spans="1:11" ht="15" x14ac:dyDescent="0.25">
      <c r="A160" s="307">
        <v>12313</v>
      </c>
      <c r="B160" s="359" t="s">
        <v>4116</v>
      </c>
      <c r="C160" s="359" t="s">
        <v>4117</v>
      </c>
      <c r="D160" s="359" t="s">
        <v>875</v>
      </c>
      <c r="E160" s="359" t="s">
        <v>965</v>
      </c>
      <c r="F160" s="360">
        <v>414</v>
      </c>
      <c r="G160" s="359" t="s">
        <v>4823</v>
      </c>
      <c r="H160" s="359" t="s">
        <v>6018</v>
      </c>
      <c r="I160" s="363" t="str">
        <f t="shared" si="6"/>
        <v xml:space="preserve"> </v>
      </c>
      <c r="J160" t="str">
        <f t="shared" si="7"/>
        <v>Non</v>
      </c>
      <c r="K160" t="str">
        <f t="shared" si="8"/>
        <v xml:space="preserve"> </v>
      </c>
    </row>
    <row r="161" spans="1:11" ht="15" x14ac:dyDescent="0.25">
      <c r="A161" s="307">
        <v>13628</v>
      </c>
      <c r="B161" s="359" t="s">
        <v>5332</v>
      </c>
      <c r="C161" s="359" t="s">
        <v>1302</v>
      </c>
      <c r="D161" s="359" t="s">
        <v>964</v>
      </c>
      <c r="E161" s="359" t="s">
        <v>965</v>
      </c>
      <c r="F161" s="360">
        <v>414</v>
      </c>
      <c r="G161" s="359" t="s">
        <v>4823</v>
      </c>
      <c r="H161" s="359" t="s">
        <v>6018</v>
      </c>
      <c r="I161" s="363" t="str">
        <f t="shared" si="6"/>
        <v xml:space="preserve"> </v>
      </c>
      <c r="J161" t="str">
        <f t="shared" si="7"/>
        <v>Non</v>
      </c>
      <c r="K161" t="str">
        <f t="shared" si="8"/>
        <v xml:space="preserve"> </v>
      </c>
    </row>
    <row r="162" spans="1:11" ht="15" x14ac:dyDescent="0.25">
      <c r="A162" s="307">
        <v>10819</v>
      </c>
      <c r="B162" s="359" t="s">
        <v>3948</v>
      </c>
      <c r="C162" s="359" t="s">
        <v>3949</v>
      </c>
      <c r="D162" s="359" t="s">
        <v>2416</v>
      </c>
      <c r="E162" s="359" t="s">
        <v>965</v>
      </c>
      <c r="F162" s="360">
        <v>232</v>
      </c>
      <c r="G162" s="359" t="s">
        <v>3758</v>
      </c>
      <c r="H162" s="359" t="s">
        <v>6018</v>
      </c>
      <c r="I162" s="363" t="str">
        <f t="shared" si="6"/>
        <v xml:space="preserve"> </v>
      </c>
      <c r="J162" t="str">
        <f t="shared" si="7"/>
        <v>Non</v>
      </c>
      <c r="K162" t="str">
        <f t="shared" si="8"/>
        <v xml:space="preserve"> </v>
      </c>
    </row>
    <row r="163" spans="1:11" ht="15" x14ac:dyDescent="0.25">
      <c r="A163" s="307">
        <v>11553</v>
      </c>
      <c r="B163" s="359" t="s">
        <v>4015</v>
      </c>
      <c r="C163" s="359" t="s">
        <v>68</v>
      </c>
      <c r="D163" s="359" t="s">
        <v>2416</v>
      </c>
      <c r="E163" s="359" t="s">
        <v>965</v>
      </c>
      <c r="F163" s="360">
        <v>232</v>
      </c>
      <c r="G163" s="359" t="s">
        <v>3758</v>
      </c>
      <c r="H163" s="359" t="s">
        <v>6018</v>
      </c>
      <c r="I163" s="363" t="str">
        <f t="shared" si="6"/>
        <v xml:space="preserve"> </v>
      </c>
      <c r="J163" t="str">
        <f t="shared" si="7"/>
        <v>Non</v>
      </c>
      <c r="K163" t="str">
        <f t="shared" si="8"/>
        <v xml:space="preserve"> </v>
      </c>
    </row>
    <row r="164" spans="1:11" ht="15" x14ac:dyDescent="0.25">
      <c r="A164" s="307">
        <v>10729</v>
      </c>
      <c r="B164" s="359" t="s">
        <v>533</v>
      </c>
      <c r="C164" s="359" t="s">
        <v>1220</v>
      </c>
      <c r="D164" s="359" t="s">
        <v>4787</v>
      </c>
      <c r="E164" s="359" t="s">
        <v>965</v>
      </c>
      <c r="F164" s="360">
        <v>232</v>
      </c>
      <c r="G164" s="359" t="s">
        <v>3758</v>
      </c>
      <c r="H164" s="359" t="s">
        <v>6018</v>
      </c>
      <c r="I164" s="363" t="str">
        <f t="shared" si="6"/>
        <v xml:space="preserve"> </v>
      </c>
      <c r="J164" t="str">
        <f t="shared" si="7"/>
        <v>Non</v>
      </c>
      <c r="K164" t="str">
        <f t="shared" si="8"/>
        <v xml:space="preserve"> </v>
      </c>
    </row>
    <row r="165" spans="1:11" ht="15" x14ac:dyDescent="0.25">
      <c r="A165" s="307">
        <v>12101</v>
      </c>
      <c r="B165" s="359" t="s">
        <v>4088</v>
      </c>
      <c r="C165" s="359" t="s">
        <v>4089</v>
      </c>
      <c r="D165" s="359" t="s">
        <v>3444</v>
      </c>
      <c r="E165" s="359" t="s">
        <v>965</v>
      </c>
      <c r="F165" s="360">
        <v>232</v>
      </c>
      <c r="G165" s="359" t="s">
        <v>3758</v>
      </c>
      <c r="H165" s="359" t="s">
        <v>6018</v>
      </c>
      <c r="I165" s="363" t="str">
        <f t="shared" si="6"/>
        <v xml:space="preserve"> </v>
      </c>
      <c r="J165" t="str">
        <f t="shared" si="7"/>
        <v>Non</v>
      </c>
      <c r="K165" t="str">
        <f t="shared" si="8"/>
        <v xml:space="preserve"> </v>
      </c>
    </row>
    <row r="166" spans="1:11" ht="15" x14ac:dyDescent="0.25">
      <c r="A166" s="307">
        <v>10357</v>
      </c>
      <c r="B166" s="359" t="s">
        <v>3890</v>
      </c>
      <c r="C166" s="359" t="s">
        <v>3891</v>
      </c>
      <c r="D166" s="359" t="s">
        <v>5904</v>
      </c>
      <c r="E166" s="359" t="s">
        <v>965</v>
      </c>
      <c r="F166" s="360">
        <v>232</v>
      </c>
      <c r="G166" s="359" t="s">
        <v>3758</v>
      </c>
      <c r="H166" s="359" t="s">
        <v>6018</v>
      </c>
      <c r="I166" s="363" t="str">
        <f t="shared" si="6"/>
        <v xml:space="preserve"> </v>
      </c>
      <c r="J166" t="str">
        <f t="shared" si="7"/>
        <v>Non</v>
      </c>
      <c r="K166" t="str">
        <f t="shared" si="8"/>
        <v xml:space="preserve"> </v>
      </c>
    </row>
    <row r="167" spans="1:11" ht="15" x14ac:dyDescent="0.25">
      <c r="A167" s="307">
        <v>13803</v>
      </c>
      <c r="B167" s="359" t="s">
        <v>5594</v>
      </c>
      <c r="C167" s="359" t="s">
        <v>5595</v>
      </c>
      <c r="D167" s="359" t="s">
        <v>875</v>
      </c>
      <c r="E167" s="359" t="s">
        <v>4968</v>
      </c>
      <c r="F167" s="360">
        <v>421</v>
      </c>
      <c r="G167" s="359" t="s">
        <v>3428</v>
      </c>
      <c r="H167" s="359" t="s">
        <v>6018</v>
      </c>
      <c r="I167" s="363" t="str">
        <f t="shared" si="6"/>
        <v xml:space="preserve"> </v>
      </c>
      <c r="J167" t="str">
        <f t="shared" si="7"/>
        <v>Non</v>
      </c>
      <c r="K167" t="str">
        <f t="shared" si="8"/>
        <v xml:space="preserve"> </v>
      </c>
    </row>
    <row r="168" spans="1:11" ht="15" x14ac:dyDescent="0.25">
      <c r="A168" s="307">
        <v>10252</v>
      </c>
      <c r="B168" s="359" t="s">
        <v>3882</v>
      </c>
      <c r="C168" s="359" t="s">
        <v>3883</v>
      </c>
      <c r="D168" s="359" t="s">
        <v>4874</v>
      </c>
      <c r="E168" s="359" t="s">
        <v>4968</v>
      </c>
      <c r="F168" s="360">
        <v>421</v>
      </c>
      <c r="G168" s="359" t="s">
        <v>3428</v>
      </c>
      <c r="H168" s="359" t="s">
        <v>6018</v>
      </c>
      <c r="I168" s="363" t="str">
        <f t="shared" si="6"/>
        <v xml:space="preserve"> </v>
      </c>
      <c r="J168" t="str">
        <f t="shared" si="7"/>
        <v>Non</v>
      </c>
      <c r="K168" t="str">
        <f t="shared" si="8"/>
        <v xml:space="preserve"> </v>
      </c>
    </row>
    <row r="169" spans="1:11" ht="15" x14ac:dyDescent="0.25">
      <c r="A169" s="307">
        <v>12850</v>
      </c>
      <c r="B169" s="359" t="s">
        <v>4268</v>
      </c>
      <c r="C169" s="359" t="s">
        <v>4251</v>
      </c>
      <c r="D169" s="359" t="s">
        <v>875</v>
      </c>
      <c r="E169" s="359" t="s">
        <v>4968</v>
      </c>
      <c r="F169" s="360">
        <v>421</v>
      </c>
      <c r="G169" s="359" t="s">
        <v>3428</v>
      </c>
      <c r="H169" s="359" t="s">
        <v>6018</v>
      </c>
      <c r="I169" s="363" t="str">
        <f t="shared" si="6"/>
        <v xml:space="preserve"> </v>
      </c>
      <c r="J169" t="str">
        <f t="shared" si="7"/>
        <v>Non</v>
      </c>
      <c r="K169" t="str">
        <f t="shared" si="8"/>
        <v xml:space="preserve"> </v>
      </c>
    </row>
    <row r="170" spans="1:11" ht="15" x14ac:dyDescent="0.25">
      <c r="A170" s="307">
        <v>13770</v>
      </c>
      <c r="B170" s="359" t="s">
        <v>5541</v>
      </c>
      <c r="C170" s="359" t="s">
        <v>5971</v>
      </c>
      <c r="D170" s="359" t="s">
        <v>875</v>
      </c>
      <c r="E170" s="359" t="s">
        <v>4968</v>
      </c>
      <c r="F170" s="360">
        <v>421</v>
      </c>
      <c r="G170" s="359" t="s">
        <v>3428</v>
      </c>
      <c r="H170" s="359" t="s">
        <v>6018</v>
      </c>
      <c r="I170" s="363" t="str">
        <f t="shared" si="6"/>
        <v xml:space="preserve"> </v>
      </c>
      <c r="J170" t="str">
        <f t="shared" si="7"/>
        <v>Non</v>
      </c>
      <c r="K170" t="str">
        <f t="shared" si="8"/>
        <v xml:space="preserve"> </v>
      </c>
    </row>
    <row r="171" spans="1:11" ht="15" x14ac:dyDescent="0.25">
      <c r="A171" s="307">
        <v>13794</v>
      </c>
      <c r="B171" s="359" t="s">
        <v>5560</v>
      </c>
      <c r="C171" s="359" t="s">
        <v>5561</v>
      </c>
      <c r="D171" s="359" t="s">
        <v>964</v>
      </c>
      <c r="E171" s="359" t="s">
        <v>4968</v>
      </c>
      <c r="F171" s="360">
        <v>421</v>
      </c>
      <c r="G171" s="359" t="s">
        <v>3428</v>
      </c>
      <c r="H171" s="359" t="s">
        <v>6018</v>
      </c>
      <c r="I171" s="363" t="str">
        <f t="shared" si="6"/>
        <v xml:space="preserve"> </v>
      </c>
      <c r="J171" t="str">
        <f t="shared" si="7"/>
        <v>Non</v>
      </c>
      <c r="K171" t="str">
        <f t="shared" si="8"/>
        <v xml:space="preserve"> </v>
      </c>
    </row>
    <row r="172" spans="1:11" ht="15" x14ac:dyDescent="0.25">
      <c r="A172" s="307">
        <v>10310</v>
      </c>
      <c r="B172" s="359" t="s">
        <v>3884</v>
      </c>
      <c r="C172" s="359" t="s">
        <v>3885</v>
      </c>
      <c r="D172" s="359" t="s">
        <v>875</v>
      </c>
      <c r="E172" s="359" t="s">
        <v>4968</v>
      </c>
      <c r="F172" s="360">
        <v>421</v>
      </c>
      <c r="G172" s="359" t="s">
        <v>3428</v>
      </c>
      <c r="H172" s="359" t="s">
        <v>6018</v>
      </c>
      <c r="I172" s="363" t="str">
        <f t="shared" si="6"/>
        <v xml:space="preserve"> </v>
      </c>
      <c r="J172" t="str">
        <f t="shared" si="7"/>
        <v>Non</v>
      </c>
      <c r="K172" t="str">
        <f t="shared" si="8"/>
        <v xml:space="preserve"> </v>
      </c>
    </row>
    <row r="173" spans="1:11" ht="15" x14ac:dyDescent="0.25">
      <c r="A173" s="307">
        <v>12713</v>
      </c>
      <c r="B173" s="359" t="s">
        <v>4222</v>
      </c>
      <c r="C173" s="359" t="s">
        <v>2652</v>
      </c>
      <c r="D173" s="359" t="s">
        <v>875</v>
      </c>
      <c r="E173" s="359" t="s">
        <v>4968</v>
      </c>
      <c r="F173" s="360">
        <v>421</v>
      </c>
      <c r="G173" s="359" t="s">
        <v>3428</v>
      </c>
      <c r="H173" s="359" t="s">
        <v>6018</v>
      </c>
      <c r="I173" s="363" t="str">
        <f t="shared" si="6"/>
        <v xml:space="preserve"> </v>
      </c>
      <c r="J173" t="str">
        <f t="shared" si="7"/>
        <v>Non</v>
      </c>
      <c r="K173" t="str">
        <f t="shared" si="8"/>
        <v xml:space="preserve"> </v>
      </c>
    </row>
    <row r="174" spans="1:11" ht="15" x14ac:dyDescent="0.25">
      <c r="A174" s="307">
        <v>11301</v>
      </c>
      <c r="B174" s="359" t="s">
        <v>3990</v>
      </c>
      <c r="C174" s="359" t="s">
        <v>3991</v>
      </c>
      <c r="D174" s="359" t="s">
        <v>4929</v>
      </c>
      <c r="E174" s="359" t="s">
        <v>4968</v>
      </c>
      <c r="F174" s="360">
        <v>421</v>
      </c>
      <c r="G174" s="359" t="s">
        <v>3428</v>
      </c>
      <c r="H174" s="359" t="s">
        <v>6018</v>
      </c>
      <c r="I174" s="363" t="str">
        <f t="shared" si="6"/>
        <v xml:space="preserve"> </v>
      </c>
      <c r="J174" t="str">
        <f t="shared" si="7"/>
        <v>Non</v>
      </c>
      <c r="K174" t="str">
        <f t="shared" si="8"/>
        <v xml:space="preserve"> </v>
      </c>
    </row>
    <row r="175" spans="1:11" ht="15" x14ac:dyDescent="0.25">
      <c r="A175" s="307">
        <v>13793</v>
      </c>
      <c r="B175" s="359" t="s">
        <v>5559</v>
      </c>
      <c r="C175" s="359" t="s">
        <v>1374</v>
      </c>
      <c r="D175" s="359" t="s">
        <v>875</v>
      </c>
      <c r="E175" s="359" t="s">
        <v>4968</v>
      </c>
      <c r="F175" s="360">
        <v>421</v>
      </c>
      <c r="G175" s="359" t="s">
        <v>3428</v>
      </c>
      <c r="H175" s="359" t="s">
        <v>6018</v>
      </c>
      <c r="I175" s="363" t="str">
        <f t="shared" si="6"/>
        <v xml:space="preserve"> </v>
      </c>
      <c r="J175" t="str">
        <f t="shared" si="7"/>
        <v>Non</v>
      </c>
      <c r="K175" t="str">
        <f t="shared" si="8"/>
        <v xml:space="preserve"> </v>
      </c>
    </row>
    <row r="176" spans="1:11" ht="15" x14ac:dyDescent="0.25">
      <c r="A176" s="307">
        <v>6143</v>
      </c>
      <c r="B176" s="359" t="s">
        <v>3686</v>
      </c>
      <c r="C176" s="359" t="s">
        <v>2915</v>
      </c>
      <c r="D176" s="359" t="s">
        <v>875</v>
      </c>
      <c r="E176" s="359" t="s">
        <v>4968</v>
      </c>
      <c r="F176" s="360">
        <v>421</v>
      </c>
      <c r="G176" s="359" t="s">
        <v>3428</v>
      </c>
      <c r="H176" s="359" t="s">
        <v>6018</v>
      </c>
      <c r="I176" s="363" t="str">
        <f t="shared" si="6"/>
        <v xml:space="preserve"> </v>
      </c>
      <c r="J176" t="str">
        <f t="shared" si="7"/>
        <v>Non</v>
      </c>
      <c r="K176" t="str">
        <f t="shared" si="8"/>
        <v xml:space="preserve"> </v>
      </c>
    </row>
    <row r="177" spans="1:11" ht="15" x14ac:dyDescent="0.25">
      <c r="A177" s="307">
        <v>9852</v>
      </c>
      <c r="B177" s="359" t="s">
        <v>3853</v>
      </c>
      <c r="C177" s="359" t="s">
        <v>912</v>
      </c>
      <c r="D177" s="359" t="s">
        <v>964</v>
      </c>
      <c r="E177" s="359" t="s">
        <v>4968</v>
      </c>
      <c r="F177" s="360">
        <v>421</v>
      </c>
      <c r="G177" s="359" t="s">
        <v>3428</v>
      </c>
      <c r="H177" s="359" t="s">
        <v>6018</v>
      </c>
      <c r="I177" s="363" t="str">
        <f t="shared" si="6"/>
        <v xml:space="preserve"> </v>
      </c>
      <c r="J177" t="str">
        <f t="shared" si="7"/>
        <v>Non</v>
      </c>
      <c r="K177" t="str">
        <f t="shared" si="8"/>
        <v xml:space="preserve"> </v>
      </c>
    </row>
    <row r="178" spans="1:11" ht="15" x14ac:dyDescent="0.25">
      <c r="A178" s="307">
        <v>8023</v>
      </c>
      <c r="B178" s="359" t="s">
        <v>5887</v>
      </c>
      <c r="C178" s="359" t="s">
        <v>1547</v>
      </c>
      <c r="D178" s="359" t="s">
        <v>875</v>
      </c>
      <c r="E178" s="359" t="s">
        <v>4968</v>
      </c>
      <c r="F178" s="360">
        <v>421</v>
      </c>
      <c r="G178" s="359" t="s">
        <v>3428</v>
      </c>
      <c r="H178" s="359" t="s">
        <v>6018</v>
      </c>
      <c r="I178" s="363">
        <f t="shared" si="6"/>
        <v>44580</v>
      </c>
      <c r="J178" t="str">
        <f t="shared" si="7"/>
        <v>Oui</v>
      </c>
      <c r="K178" t="str">
        <f t="shared" si="8"/>
        <v>1870 +</v>
      </c>
    </row>
    <row r="179" spans="1:11" ht="15" x14ac:dyDescent="0.25">
      <c r="A179" s="307">
        <v>2655</v>
      </c>
      <c r="B179" s="359" t="s">
        <v>1364</v>
      </c>
      <c r="C179" s="359" t="s">
        <v>172</v>
      </c>
      <c r="D179" s="359" t="s">
        <v>875</v>
      </c>
      <c r="E179" s="359" t="s">
        <v>4968</v>
      </c>
      <c r="F179" s="360">
        <v>421</v>
      </c>
      <c r="G179" s="359" t="s">
        <v>3428</v>
      </c>
      <c r="H179" s="359" t="s">
        <v>6018</v>
      </c>
      <c r="I179" s="363">
        <f t="shared" si="6"/>
        <v>44581</v>
      </c>
      <c r="J179" t="str">
        <f t="shared" si="7"/>
        <v>Oui</v>
      </c>
      <c r="K179" t="str">
        <f t="shared" si="8"/>
        <v>95PFE-L2S</v>
      </c>
    </row>
    <row r="180" spans="1:11" ht="15" x14ac:dyDescent="0.25">
      <c r="A180" s="307">
        <v>6970</v>
      </c>
      <c r="B180" s="359" t="s">
        <v>871</v>
      </c>
      <c r="C180" s="359" t="s">
        <v>874</v>
      </c>
      <c r="D180" s="359" t="s">
        <v>875</v>
      </c>
      <c r="E180" s="359" t="s">
        <v>4968</v>
      </c>
      <c r="F180" s="360">
        <v>421</v>
      </c>
      <c r="G180" s="359" t="s">
        <v>3428</v>
      </c>
      <c r="H180" s="359" t="s">
        <v>6018</v>
      </c>
      <c r="I180" s="363">
        <f t="shared" si="6"/>
        <v>44588</v>
      </c>
      <c r="J180" t="str">
        <f t="shared" si="7"/>
        <v>Oui</v>
      </c>
      <c r="K180" t="str">
        <f t="shared" si="8"/>
        <v>1870 +</v>
      </c>
    </row>
    <row r="181" spans="1:11" ht="15" x14ac:dyDescent="0.25">
      <c r="A181" s="307">
        <v>6084</v>
      </c>
      <c r="B181" s="359" t="s">
        <v>563</v>
      </c>
      <c r="C181" s="359" t="s">
        <v>1111</v>
      </c>
      <c r="D181" s="359" t="s">
        <v>1074</v>
      </c>
      <c r="E181" s="359" t="s">
        <v>4946</v>
      </c>
      <c r="F181" s="360">
        <v>431</v>
      </c>
      <c r="G181" s="359" t="s">
        <v>4814</v>
      </c>
      <c r="H181" s="359" t="s">
        <v>4798</v>
      </c>
      <c r="I181" s="363" t="str">
        <f t="shared" si="6"/>
        <v xml:space="preserve"> </v>
      </c>
      <c r="J181" t="str">
        <f t="shared" si="7"/>
        <v>Non</v>
      </c>
      <c r="K181" t="str">
        <f t="shared" si="8"/>
        <v xml:space="preserve"> </v>
      </c>
    </row>
    <row r="182" spans="1:11" ht="15" x14ac:dyDescent="0.25">
      <c r="A182" s="307">
        <v>5107</v>
      </c>
      <c r="B182" s="359" t="s">
        <v>3629</v>
      </c>
      <c r="C182" s="359" t="s">
        <v>3630</v>
      </c>
      <c r="D182" s="359" t="s">
        <v>2416</v>
      </c>
      <c r="E182" s="359" t="s">
        <v>4946</v>
      </c>
      <c r="F182" s="360">
        <v>431</v>
      </c>
      <c r="G182" s="359" t="s">
        <v>4814</v>
      </c>
      <c r="H182" s="359" t="s">
        <v>4798</v>
      </c>
      <c r="I182" s="363" t="str">
        <f t="shared" si="6"/>
        <v xml:space="preserve"> </v>
      </c>
      <c r="J182" t="str">
        <f t="shared" si="7"/>
        <v>Non</v>
      </c>
      <c r="K182" t="str">
        <f t="shared" si="8"/>
        <v xml:space="preserve"> </v>
      </c>
    </row>
    <row r="183" spans="1:11" ht="15" x14ac:dyDescent="0.25">
      <c r="A183" s="307">
        <v>13351</v>
      </c>
      <c r="B183" s="359" t="s">
        <v>4555</v>
      </c>
      <c r="C183" s="359" t="s">
        <v>5961</v>
      </c>
      <c r="D183" s="359" t="s">
        <v>4944</v>
      </c>
      <c r="E183" s="359" t="s">
        <v>4946</v>
      </c>
      <c r="F183" s="360">
        <v>466</v>
      </c>
      <c r="G183" s="359" t="s">
        <v>4900</v>
      </c>
      <c r="H183" s="359" t="s">
        <v>4798</v>
      </c>
      <c r="I183" s="363" t="str">
        <f t="shared" si="6"/>
        <v xml:space="preserve"> </v>
      </c>
      <c r="J183" t="str">
        <f t="shared" si="7"/>
        <v>Non</v>
      </c>
      <c r="K183" t="str">
        <f t="shared" si="8"/>
        <v xml:space="preserve"> </v>
      </c>
    </row>
    <row r="184" spans="1:11" ht="15" x14ac:dyDescent="0.25">
      <c r="A184" s="307">
        <v>12836</v>
      </c>
      <c r="B184" s="359" t="s">
        <v>4265</v>
      </c>
      <c r="C184" s="359" t="s">
        <v>1916</v>
      </c>
      <c r="D184" s="359" t="s">
        <v>4931</v>
      </c>
      <c r="E184" s="359" t="s">
        <v>4946</v>
      </c>
      <c r="F184" s="360">
        <v>466</v>
      </c>
      <c r="G184" s="359" t="s">
        <v>4900</v>
      </c>
      <c r="H184" s="359" t="s">
        <v>4798</v>
      </c>
      <c r="I184" s="363" t="str">
        <f t="shared" si="6"/>
        <v xml:space="preserve"> </v>
      </c>
      <c r="J184" t="str">
        <f t="shared" si="7"/>
        <v>Non</v>
      </c>
      <c r="K184" t="str">
        <f t="shared" si="8"/>
        <v xml:space="preserve"> </v>
      </c>
    </row>
    <row r="185" spans="1:11" ht="15" x14ac:dyDescent="0.25">
      <c r="A185" s="307">
        <v>13192</v>
      </c>
      <c r="B185" s="359" t="s">
        <v>4382</v>
      </c>
      <c r="C185" s="359" t="s">
        <v>447</v>
      </c>
      <c r="D185" s="359" t="s">
        <v>3474</v>
      </c>
      <c r="E185" s="359" t="s">
        <v>4946</v>
      </c>
      <c r="F185" s="360">
        <v>466</v>
      </c>
      <c r="G185" s="359" t="s">
        <v>4900</v>
      </c>
      <c r="H185" s="359" t="s">
        <v>4798</v>
      </c>
      <c r="I185" s="363" t="str">
        <f t="shared" si="6"/>
        <v xml:space="preserve"> </v>
      </c>
      <c r="J185" t="str">
        <f t="shared" si="7"/>
        <v>Non</v>
      </c>
      <c r="K185" t="str">
        <f t="shared" si="8"/>
        <v xml:space="preserve"> </v>
      </c>
    </row>
    <row r="186" spans="1:11" ht="15" x14ac:dyDescent="0.25">
      <c r="A186" s="307">
        <v>13045</v>
      </c>
      <c r="B186" s="359" t="s">
        <v>4334</v>
      </c>
      <c r="C186" s="359" t="s">
        <v>276</v>
      </c>
      <c r="D186" s="359" t="s">
        <v>2416</v>
      </c>
      <c r="E186" s="359" t="s">
        <v>4946</v>
      </c>
      <c r="F186" s="360">
        <v>466</v>
      </c>
      <c r="G186" s="359" t="s">
        <v>4900</v>
      </c>
      <c r="H186" s="359" t="s">
        <v>4798</v>
      </c>
      <c r="I186" s="363" t="str">
        <f t="shared" si="6"/>
        <v xml:space="preserve"> </v>
      </c>
      <c r="J186" t="str">
        <f t="shared" si="7"/>
        <v>Non</v>
      </c>
      <c r="K186" t="str">
        <f t="shared" si="8"/>
        <v xml:space="preserve"> </v>
      </c>
    </row>
    <row r="187" spans="1:11" ht="15" x14ac:dyDescent="0.25">
      <c r="A187" s="307">
        <v>12520</v>
      </c>
      <c r="B187" s="359" t="s">
        <v>2493</v>
      </c>
      <c r="C187" s="359" t="s">
        <v>170</v>
      </c>
      <c r="D187" s="359" t="s">
        <v>4899</v>
      </c>
      <c r="E187" s="359" t="s">
        <v>4946</v>
      </c>
      <c r="F187" s="360">
        <v>466</v>
      </c>
      <c r="G187" s="359" t="s">
        <v>4900</v>
      </c>
      <c r="H187" s="359" t="s">
        <v>4798</v>
      </c>
      <c r="I187" s="363" t="str">
        <f t="shared" si="6"/>
        <v xml:space="preserve"> </v>
      </c>
      <c r="J187" t="str">
        <f t="shared" si="7"/>
        <v>Non</v>
      </c>
      <c r="K187" t="str">
        <f t="shared" si="8"/>
        <v xml:space="preserve"> </v>
      </c>
    </row>
    <row r="188" spans="1:11" ht="15" x14ac:dyDescent="0.25">
      <c r="A188" s="307">
        <v>13824</v>
      </c>
      <c r="B188" s="359" t="s">
        <v>5614</v>
      </c>
      <c r="C188" s="359" t="s">
        <v>5927</v>
      </c>
      <c r="D188" s="359" t="s">
        <v>1074</v>
      </c>
      <c r="E188" s="359" t="s">
        <v>4946</v>
      </c>
      <c r="F188" s="360">
        <v>444</v>
      </c>
      <c r="G188" s="359" t="s">
        <v>4799</v>
      </c>
      <c r="H188" s="359" t="s">
        <v>4798</v>
      </c>
      <c r="I188" s="363" t="str">
        <f t="shared" si="6"/>
        <v xml:space="preserve"> </v>
      </c>
      <c r="J188" t="str">
        <f t="shared" si="7"/>
        <v>Non</v>
      </c>
      <c r="K188" t="str">
        <f t="shared" si="8"/>
        <v xml:space="preserve"> </v>
      </c>
    </row>
    <row r="189" spans="1:11" ht="15" x14ac:dyDescent="0.25">
      <c r="A189" s="307">
        <v>12543</v>
      </c>
      <c r="B189" s="359" t="s">
        <v>4176</v>
      </c>
      <c r="C189" s="359" t="s">
        <v>4177</v>
      </c>
      <c r="D189" s="359" t="s">
        <v>5820</v>
      </c>
      <c r="E189" s="359" t="s">
        <v>4946</v>
      </c>
      <c r="F189" s="360">
        <v>444</v>
      </c>
      <c r="G189" s="359" t="s">
        <v>4799</v>
      </c>
      <c r="H189" s="359" t="s">
        <v>4798</v>
      </c>
      <c r="I189" s="363" t="str">
        <f t="shared" si="6"/>
        <v xml:space="preserve"> </v>
      </c>
      <c r="J189" t="str">
        <f t="shared" si="7"/>
        <v>Non</v>
      </c>
      <c r="K189" t="str">
        <f t="shared" si="8"/>
        <v xml:space="preserve"> </v>
      </c>
    </row>
    <row r="190" spans="1:11" ht="15" x14ac:dyDescent="0.25">
      <c r="A190" s="307">
        <v>4092</v>
      </c>
      <c r="B190" s="359" t="s">
        <v>3503</v>
      </c>
      <c r="C190" s="359" t="s">
        <v>686</v>
      </c>
      <c r="D190" s="359" t="s">
        <v>4797</v>
      </c>
      <c r="E190" s="359" t="s">
        <v>4946</v>
      </c>
      <c r="F190" s="360">
        <v>444</v>
      </c>
      <c r="G190" s="359" t="s">
        <v>4799</v>
      </c>
      <c r="H190" s="359" t="s">
        <v>4798</v>
      </c>
      <c r="I190" s="363" t="str">
        <f t="shared" si="6"/>
        <v xml:space="preserve"> </v>
      </c>
      <c r="J190" t="str">
        <f t="shared" si="7"/>
        <v>Non</v>
      </c>
      <c r="K190" t="str">
        <f t="shared" si="8"/>
        <v xml:space="preserve"> </v>
      </c>
    </row>
    <row r="191" spans="1:11" ht="15" x14ac:dyDescent="0.25">
      <c r="A191" s="307">
        <v>9667</v>
      </c>
      <c r="B191" s="359" t="s">
        <v>2495</v>
      </c>
      <c r="C191" s="359" t="s">
        <v>2628</v>
      </c>
      <c r="D191" s="359" t="s">
        <v>4860</v>
      </c>
      <c r="E191" s="359" t="s">
        <v>4946</v>
      </c>
      <c r="F191" s="360">
        <v>444</v>
      </c>
      <c r="G191" s="359" t="s">
        <v>4799</v>
      </c>
      <c r="H191" s="359" t="s">
        <v>4798</v>
      </c>
      <c r="I191" s="363">
        <f t="shared" si="6"/>
        <v>44593</v>
      </c>
      <c r="J191" t="str">
        <f t="shared" si="7"/>
        <v>Oui</v>
      </c>
      <c r="K191" t="str">
        <f t="shared" si="8"/>
        <v>95PFE-L2M</v>
      </c>
    </row>
    <row r="192" spans="1:11" ht="15" x14ac:dyDescent="0.25">
      <c r="A192" s="307">
        <v>9290</v>
      </c>
      <c r="B192" s="359" t="s">
        <v>4579</v>
      </c>
      <c r="C192" s="359" t="s">
        <v>221</v>
      </c>
      <c r="D192" s="359" t="s">
        <v>4854</v>
      </c>
      <c r="E192" s="359" t="s">
        <v>4946</v>
      </c>
      <c r="F192" s="360">
        <v>423</v>
      </c>
      <c r="G192" s="359" t="s">
        <v>4855</v>
      </c>
      <c r="H192" s="359" t="s">
        <v>4798</v>
      </c>
      <c r="I192" s="363" t="str">
        <f t="shared" si="6"/>
        <v xml:space="preserve"> </v>
      </c>
      <c r="J192" t="str">
        <f t="shared" si="7"/>
        <v>Non</v>
      </c>
      <c r="K192" t="str">
        <f t="shared" si="8"/>
        <v xml:space="preserve"> </v>
      </c>
    </row>
    <row r="193" spans="1:11" ht="15" x14ac:dyDescent="0.25">
      <c r="A193" s="307">
        <v>12552</v>
      </c>
      <c r="B193" s="359" t="s">
        <v>1045</v>
      </c>
      <c r="C193" s="359" t="s">
        <v>584</v>
      </c>
      <c r="D193" s="359" t="s">
        <v>2416</v>
      </c>
      <c r="E193" s="359" t="s">
        <v>4946</v>
      </c>
      <c r="F193" s="360">
        <v>423</v>
      </c>
      <c r="G193" s="359" t="s">
        <v>4855</v>
      </c>
      <c r="H193" s="359" t="s">
        <v>4798</v>
      </c>
      <c r="I193" s="363" t="str">
        <f t="shared" si="6"/>
        <v xml:space="preserve"> </v>
      </c>
      <c r="J193" t="str">
        <f t="shared" si="7"/>
        <v>Non</v>
      </c>
      <c r="K193" t="str">
        <f t="shared" si="8"/>
        <v xml:space="preserve"> </v>
      </c>
    </row>
    <row r="194" spans="1:11" ht="15" x14ac:dyDescent="0.25">
      <c r="A194" s="307">
        <v>12750</v>
      </c>
      <c r="B194" s="359" t="s">
        <v>4234</v>
      </c>
      <c r="C194" s="359" t="s">
        <v>1916</v>
      </c>
      <c r="D194" s="359" t="s">
        <v>4926</v>
      </c>
      <c r="E194" s="359" t="s">
        <v>4946</v>
      </c>
      <c r="F194" s="360">
        <v>423</v>
      </c>
      <c r="G194" s="359" t="s">
        <v>4855</v>
      </c>
      <c r="H194" s="359" t="s">
        <v>4798</v>
      </c>
      <c r="I194" s="363" t="str">
        <f t="shared" ref="I194:I257" si="9">IFERROR(VLOOKUP(A194,Pour_Suivi,31,FALSE)," ")</f>
        <v xml:space="preserve"> </v>
      </c>
      <c r="J194" t="str">
        <f t="shared" ref="J194:J257" si="10">IF(IFERROR(VLOOKUP(A194,Pour_Suivi,1,FALSE),"Non")="Non","Non","Oui")</f>
        <v>Non</v>
      </c>
      <c r="K194" t="str">
        <f t="shared" ref="K194:K257" si="11">IFERROR(VLOOKUP(A194,Pour_Suivi,33,FALSE)," ")</f>
        <v xml:space="preserve"> </v>
      </c>
    </row>
    <row r="195" spans="1:11" ht="15" x14ac:dyDescent="0.25">
      <c r="A195" s="307">
        <v>12270</v>
      </c>
      <c r="B195" s="359" t="s">
        <v>4104</v>
      </c>
      <c r="C195" s="359" t="s">
        <v>1604</v>
      </c>
      <c r="D195" s="359" t="s">
        <v>2416</v>
      </c>
      <c r="E195" s="359" t="s">
        <v>4946</v>
      </c>
      <c r="F195" s="360">
        <v>449</v>
      </c>
      <c r="G195" s="359" t="s">
        <v>5404</v>
      </c>
      <c r="H195" s="359" t="s">
        <v>4798</v>
      </c>
      <c r="I195" s="363" t="str">
        <f t="shared" si="9"/>
        <v xml:space="preserve"> </v>
      </c>
      <c r="J195" t="str">
        <f t="shared" si="10"/>
        <v>Non</v>
      </c>
      <c r="K195" t="str">
        <f t="shared" si="11"/>
        <v xml:space="preserve"> </v>
      </c>
    </row>
    <row r="196" spans="1:11" ht="15" x14ac:dyDescent="0.25">
      <c r="A196" s="307">
        <v>5970</v>
      </c>
      <c r="B196" s="359" t="s">
        <v>3677</v>
      </c>
      <c r="C196" s="359" t="s">
        <v>714</v>
      </c>
      <c r="D196" s="359" t="s">
        <v>1074</v>
      </c>
      <c r="E196" s="359" t="s">
        <v>4946</v>
      </c>
      <c r="F196" s="360">
        <v>449</v>
      </c>
      <c r="G196" s="359" t="s">
        <v>5404</v>
      </c>
      <c r="H196" s="359" t="s">
        <v>4798</v>
      </c>
      <c r="I196" s="363" t="str">
        <f t="shared" si="9"/>
        <v xml:space="preserve"> </v>
      </c>
      <c r="J196" t="str">
        <f t="shared" si="10"/>
        <v>Non</v>
      </c>
      <c r="K196" t="str">
        <f t="shared" si="11"/>
        <v xml:space="preserve"> </v>
      </c>
    </row>
    <row r="197" spans="1:11" ht="15" x14ac:dyDescent="0.25">
      <c r="A197" s="307">
        <v>13625</v>
      </c>
      <c r="B197" s="359" t="s">
        <v>5331</v>
      </c>
      <c r="C197" s="359" t="s">
        <v>1677</v>
      </c>
      <c r="D197" s="359" t="s">
        <v>1074</v>
      </c>
      <c r="E197" s="359" t="s">
        <v>4946</v>
      </c>
      <c r="F197" s="360">
        <v>449</v>
      </c>
      <c r="G197" s="359" t="s">
        <v>5404</v>
      </c>
      <c r="H197" s="359" t="s">
        <v>4798</v>
      </c>
      <c r="I197" s="363" t="str">
        <f t="shared" si="9"/>
        <v xml:space="preserve"> </v>
      </c>
      <c r="J197" t="str">
        <f t="shared" si="10"/>
        <v>Non</v>
      </c>
      <c r="K197" t="str">
        <f t="shared" si="11"/>
        <v xml:space="preserve"> </v>
      </c>
    </row>
    <row r="198" spans="1:11" ht="15" x14ac:dyDescent="0.25">
      <c r="A198" s="307">
        <v>13272</v>
      </c>
      <c r="B198" s="359" t="s">
        <v>5935</v>
      </c>
      <c r="C198" s="359" t="s">
        <v>368</v>
      </c>
      <c r="D198" s="359" t="s">
        <v>1074</v>
      </c>
      <c r="E198" s="359" t="s">
        <v>4946</v>
      </c>
      <c r="F198" s="360">
        <v>449</v>
      </c>
      <c r="G198" s="359" t="s">
        <v>5404</v>
      </c>
      <c r="H198" s="359" t="s">
        <v>4798</v>
      </c>
      <c r="I198" s="363" t="str">
        <f t="shared" si="9"/>
        <v xml:space="preserve"> </v>
      </c>
      <c r="J198" t="str">
        <f t="shared" si="10"/>
        <v>Non</v>
      </c>
      <c r="K198" t="str">
        <f t="shared" si="11"/>
        <v xml:space="preserve"> </v>
      </c>
    </row>
    <row r="199" spans="1:11" ht="15" x14ac:dyDescent="0.25">
      <c r="A199" s="307">
        <v>10924</v>
      </c>
      <c r="B199" s="359" t="s">
        <v>3960</v>
      </c>
      <c r="C199" s="359" t="s">
        <v>3961</v>
      </c>
      <c r="D199" s="359" t="s">
        <v>1074</v>
      </c>
      <c r="E199" s="359" t="s">
        <v>4946</v>
      </c>
      <c r="F199" s="360">
        <v>449</v>
      </c>
      <c r="G199" s="359" t="s">
        <v>5404</v>
      </c>
      <c r="H199" s="359" t="s">
        <v>4798</v>
      </c>
      <c r="I199" s="363" t="str">
        <f t="shared" si="9"/>
        <v xml:space="preserve"> </v>
      </c>
      <c r="J199" t="str">
        <f t="shared" si="10"/>
        <v>Non</v>
      </c>
      <c r="K199" t="str">
        <f t="shared" si="11"/>
        <v xml:space="preserve"> </v>
      </c>
    </row>
    <row r="200" spans="1:11" ht="15" x14ac:dyDescent="0.25">
      <c r="A200" s="307">
        <v>13767</v>
      </c>
      <c r="B200" s="359" t="s">
        <v>5538</v>
      </c>
      <c r="C200" s="359" t="s">
        <v>5539</v>
      </c>
      <c r="D200" s="359" t="s">
        <v>4929</v>
      </c>
      <c r="E200" s="359" t="s">
        <v>4946</v>
      </c>
      <c r="F200" s="360">
        <v>449</v>
      </c>
      <c r="G200" s="359" t="s">
        <v>5404</v>
      </c>
      <c r="H200" s="359" t="s">
        <v>4798</v>
      </c>
      <c r="I200" s="363" t="str">
        <f t="shared" si="9"/>
        <v xml:space="preserve"> </v>
      </c>
      <c r="J200" t="str">
        <f t="shared" si="10"/>
        <v>Non</v>
      </c>
      <c r="K200" t="str">
        <f t="shared" si="11"/>
        <v xml:space="preserve"> </v>
      </c>
    </row>
    <row r="201" spans="1:11" ht="15" x14ac:dyDescent="0.25">
      <c r="A201" s="307">
        <v>8914</v>
      </c>
      <c r="B201" s="359" t="s">
        <v>3783</v>
      </c>
      <c r="C201" s="359" t="s">
        <v>170</v>
      </c>
      <c r="D201" s="359" t="s">
        <v>5425</v>
      </c>
      <c r="E201" s="359" t="s">
        <v>4946</v>
      </c>
      <c r="F201" s="360">
        <v>449</v>
      </c>
      <c r="G201" s="359" t="s">
        <v>5404</v>
      </c>
      <c r="H201" s="359" t="s">
        <v>4798</v>
      </c>
      <c r="I201" s="363" t="str">
        <f t="shared" si="9"/>
        <v xml:space="preserve"> </v>
      </c>
      <c r="J201" t="str">
        <f t="shared" si="10"/>
        <v>Non</v>
      </c>
      <c r="K201" t="str">
        <f t="shared" si="11"/>
        <v xml:space="preserve"> </v>
      </c>
    </row>
    <row r="202" spans="1:11" ht="15" x14ac:dyDescent="0.25">
      <c r="A202" s="307">
        <v>12302</v>
      </c>
      <c r="B202" s="359" t="s">
        <v>4113</v>
      </c>
      <c r="C202" s="359" t="s">
        <v>4114</v>
      </c>
      <c r="D202" s="359" t="s">
        <v>1405</v>
      </c>
      <c r="E202" s="359" t="s">
        <v>4959</v>
      </c>
      <c r="F202" s="360">
        <v>340</v>
      </c>
      <c r="G202" s="359" t="s">
        <v>203</v>
      </c>
      <c r="H202" s="359" t="s">
        <v>4766</v>
      </c>
      <c r="I202" s="363" t="str">
        <f t="shared" si="9"/>
        <v xml:space="preserve"> </v>
      </c>
      <c r="J202" t="str">
        <f t="shared" si="10"/>
        <v>Non</v>
      </c>
      <c r="K202" t="str">
        <f t="shared" si="11"/>
        <v xml:space="preserve"> </v>
      </c>
    </row>
    <row r="203" spans="1:11" ht="15" x14ac:dyDescent="0.25">
      <c r="A203" s="307">
        <v>13047</v>
      </c>
      <c r="B203" s="359" t="s">
        <v>4335</v>
      </c>
      <c r="C203" s="359" t="s">
        <v>4336</v>
      </c>
      <c r="D203" s="359" t="s">
        <v>64</v>
      </c>
      <c r="E203" s="359" t="s">
        <v>4959</v>
      </c>
      <c r="F203" s="360">
        <v>340</v>
      </c>
      <c r="G203" s="359" t="s">
        <v>203</v>
      </c>
      <c r="H203" s="359" t="s">
        <v>4766</v>
      </c>
      <c r="I203" s="363" t="str">
        <f t="shared" si="9"/>
        <v xml:space="preserve"> </v>
      </c>
      <c r="J203" t="str">
        <f t="shared" si="10"/>
        <v>Non</v>
      </c>
      <c r="K203" t="str">
        <f t="shared" si="11"/>
        <v xml:space="preserve"> </v>
      </c>
    </row>
    <row r="204" spans="1:11" ht="15" x14ac:dyDescent="0.25">
      <c r="A204" s="307">
        <v>11294</v>
      </c>
      <c r="B204" s="359" t="s">
        <v>3987</v>
      </c>
      <c r="C204" s="359" t="s">
        <v>233</v>
      </c>
      <c r="D204" s="359" t="s">
        <v>4890</v>
      </c>
      <c r="E204" s="359" t="s">
        <v>4959</v>
      </c>
      <c r="F204" s="360">
        <v>340</v>
      </c>
      <c r="G204" s="359" t="s">
        <v>203</v>
      </c>
      <c r="H204" s="359" t="s">
        <v>4766</v>
      </c>
      <c r="I204" s="363" t="str">
        <f t="shared" si="9"/>
        <v xml:space="preserve"> </v>
      </c>
      <c r="J204" t="str">
        <f t="shared" si="10"/>
        <v>Non</v>
      </c>
      <c r="K204" t="str">
        <f t="shared" si="11"/>
        <v xml:space="preserve"> </v>
      </c>
    </row>
    <row r="205" spans="1:11" ht="15" x14ac:dyDescent="0.25">
      <c r="A205" s="307">
        <v>14159</v>
      </c>
      <c r="B205" s="359" t="s">
        <v>6292</v>
      </c>
      <c r="C205" s="359" t="s">
        <v>1377</v>
      </c>
      <c r="D205" s="359" t="s">
        <v>1821</v>
      </c>
      <c r="E205" s="359" t="s">
        <v>4959</v>
      </c>
      <c r="F205" s="360">
        <v>340</v>
      </c>
      <c r="G205" s="359" t="s">
        <v>203</v>
      </c>
      <c r="H205" s="359" t="s">
        <v>4766</v>
      </c>
      <c r="I205" s="363" t="str">
        <f t="shared" si="9"/>
        <v xml:space="preserve"> </v>
      </c>
      <c r="J205" t="str">
        <f t="shared" si="10"/>
        <v>Non</v>
      </c>
      <c r="K205" t="str">
        <f t="shared" si="11"/>
        <v xml:space="preserve"> </v>
      </c>
    </row>
    <row r="206" spans="1:11" ht="15" x14ac:dyDescent="0.25">
      <c r="A206" s="307">
        <v>12818</v>
      </c>
      <c r="B206" s="359" t="s">
        <v>4253</v>
      </c>
      <c r="C206" s="359" t="s">
        <v>559</v>
      </c>
      <c r="D206" s="359" t="s">
        <v>1867</v>
      </c>
      <c r="E206" s="359" t="s">
        <v>4959</v>
      </c>
      <c r="F206" s="360">
        <v>340</v>
      </c>
      <c r="G206" s="359" t="s">
        <v>203</v>
      </c>
      <c r="H206" s="359" t="s">
        <v>4766</v>
      </c>
      <c r="I206" s="363" t="str">
        <f t="shared" si="9"/>
        <v xml:space="preserve"> </v>
      </c>
      <c r="J206" t="str">
        <f t="shared" si="10"/>
        <v>Non</v>
      </c>
      <c r="K206" t="str">
        <f t="shared" si="11"/>
        <v xml:space="preserve"> </v>
      </c>
    </row>
    <row r="207" spans="1:11" ht="15" x14ac:dyDescent="0.25">
      <c r="A207" s="307">
        <v>14155</v>
      </c>
      <c r="B207" s="359" t="s">
        <v>2259</v>
      </c>
      <c r="C207" s="359" t="s">
        <v>1693</v>
      </c>
      <c r="D207" s="359" t="s">
        <v>1821</v>
      </c>
      <c r="E207" s="359" t="s">
        <v>4959</v>
      </c>
      <c r="F207" s="360">
        <v>340</v>
      </c>
      <c r="G207" s="359" t="s">
        <v>203</v>
      </c>
      <c r="H207" s="359" t="s">
        <v>4766</v>
      </c>
      <c r="I207" s="363" t="str">
        <f t="shared" si="9"/>
        <v xml:space="preserve"> </v>
      </c>
      <c r="J207" t="str">
        <f t="shared" si="10"/>
        <v>Non</v>
      </c>
      <c r="K207" t="str">
        <f t="shared" si="11"/>
        <v xml:space="preserve"> </v>
      </c>
    </row>
    <row r="208" spans="1:11" ht="15" x14ac:dyDescent="0.25">
      <c r="A208" s="307">
        <v>10861</v>
      </c>
      <c r="B208" s="359" t="s">
        <v>1430</v>
      </c>
      <c r="C208" s="359" t="s">
        <v>618</v>
      </c>
      <c r="D208" s="359" t="s">
        <v>1821</v>
      </c>
      <c r="E208" s="359" t="s">
        <v>4959</v>
      </c>
      <c r="F208" s="360">
        <v>340</v>
      </c>
      <c r="G208" s="359" t="s">
        <v>203</v>
      </c>
      <c r="H208" s="359" t="s">
        <v>4766</v>
      </c>
      <c r="I208" s="363">
        <f t="shared" si="9"/>
        <v>43949</v>
      </c>
      <c r="J208" t="str">
        <f t="shared" si="10"/>
        <v>Oui</v>
      </c>
      <c r="K208" t="str">
        <f t="shared" si="11"/>
        <v>1860-S</v>
      </c>
    </row>
    <row r="209" spans="1:11" ht="15" x14ac:dyDescent="0.25">
      <c r="A209" s="307">
        <v>10810</v>
      </c>
      <c r="B209" s="359" t="s">
        <v>2120</v>
      </c>
      <c r="C209" s="359" t="s">
        <v>2121</v>
      </c>
      <c r="D209" s="359" t="s">
        <v>3567</v>
      </c>
      <c r="E209" s="359" t="s">
        <v>4959</v>
      </c>
      <c r="F209" s="360">
        <v>340</v>
      </c>
      <c r="G209" s="359" t="s">
        <v>203</v>
      </c>
      <c r="H209" s="359" t="s">
        <v>4766</v>
      </c>
      <c r="I209" s="363">
        <f t="shared" si="9"/>
        <v>43957</v>
      </c>
      <c r="J209" t="str">
        <f t="shared" si="10"/>
        <v>Oui</v>
      </c>
      <c r="K209" t="str">
        <f t="shared" si="11"/>
        <v>1870 +</v>
      </c>
    </row>
    <row r="210" spans="1:11" ht="15" x14ac:dyDescent="0.25">
      <c r="A210" s="307">
        <v>6066</v>
      </c>
      <c r="B210" s="359" t="s">
        <v>983</v>
      </c>
      <c r="C210" s="359" t="s">
        <v>3333</v>
      </c>
      <c r="D210" s="359" t="s">
        <v>1821</v>
      </c>
      <c r="E210" s="359" t="s">
        <v>4959</v>
      </c>
      <c r="F210" s="360">
        <v>340</v>
      </c>
      <c r="G210" s="359" t="s">
        <v>203</v>
      </c>
      <c r="H210" s="359" t="s">
        <v>4766</v>
      </c>
      <c r="I210" s="363">
        <f t="shared" si="9"/>
        <v>44179</v>
      </c>
      <c r="J210" t="str">
        <f t="shared" si="10"/>
        <v>Oui</v>
      </c>
      <c r="K210">
        <f t="shared" si="11"/>
        <v>1860</v>
      </c>
    </row>
    <row r="211" spans="1:11" ht="15" x14ac:dyDescent="0.25">
      <c r="A211" s="307">
        <v>10869</v>
      </c>
      <c r="B211" s="359" t="s">
        <v>1698</v>
      </c>
      <c r="C211" s="359" t="s">
        <v>2036</v>
      </c>
      <c r="D211" s="359" t="s">
        <v>1821</v>
      </c>
      <c r="E211" s="359" t="s">
        <v>4959</v>
      </c>
      <c r="F211" s="360">
        <v>340</v>
      </c>
      <c r="G211" s="359" t="s">
        <v>203</v>
      </c>
      <c r="H211" s="359" t="s">
        <v>4766</v>
      </c>
      <c r="I211" s="363">
        <f t="shared" si="9"/>
        <v>44185</v>
      </c>
      <c r="J211" t="str">
        <f t="shared" si="10"/>
        <v>Oui</v>
      </c>
      <c r="K211" t="str">
        <f t="shared" si="11"/>
        <v>1860-S</v>
      </c>
    </row>
    <row r="212" spans="1:11" ht="15" x14ac:dyDescent="0.25">
      <c r="A212" s="307">
        <v>8298</v>
      </c>
      <c r="B212" s="359" t="s">
        <v>1871</v>
      </c>
      <c r="C212" s="359" t="s">
        <v>170</v>
      </c>
      <c r="D212" s="359" t="s">
        <v>103</v>
      </c>
      <c r="E212" s="359" t="s">
        <v>4959</v>
      </c>
      <c r="F212" s="360">
        <v>340</v>
      </c>
      <c r="G212" s="359" t="s">
        <v>203</v>
      </c>
      <c r="H212" s="359" t="s">
        <v>4766</v>
      </c>
      <c r="I212" s="363">
        <f t="shared" si="9"/>
        <v>44487</v>
      </c>
      <c r="J212" t="str">
        <f t="shared" si="10"/>
        <v>Oui</v>
      </c>
      <c r="K212" t="str">
        <f t="shared" si="11"/>
        <v>1870 +</v>
      </c>
    </row>
    <row r="213" spans="1:11" ht="15" x14ac:dyDescent="0.25">
      <c r="A213" s="307">
        <v>9207</v>
      </c>
      <c r="B213" s="359" t="s">
        <v>2637</v>
      </c>
      <c r="C213" s="359" t="s">
        <v>447</v>
      </c>
      <c r="D213" s="359" t="s">
        <v>1821</v>
      </c>
      <c r="E213" s="359" t="s">
        <v>4959</v>
      </c>
      <c r="F213" s="360">
        <v>340</v>
      </c>
      <c r="G213" s="359" t="s">
        <v>203</v>
      </c>
      <c r="H213" s="359" t="s">
        <v>4766</v>
      </c>
      <c r="I213" s="363">
        <f t="shared" si="9"/>
        <v>44487</v>
      </c>
      <c r="J213" t="str">
        <f t="shared" si="10"/>
        <v>Oui</v>
      </c>
      <c r="K213" t="str">
        <f t="shared" si="11"/>
        <v>95PFE-L2S</v>
      </c>
    </row>
    <row r="214" spans="1:11" ht="15" x14ac:dyDescent="0.25">
      <c r="A214" s="307">
        <v>11970</v>
      </c>
      <c r="B214" s="359" t="s">
        <v>509</v>
      </c>
      <c r="C214" s="359" t="s">
        <v>510</v>
      </c>
      <c r="D214" s="359" t="s">
        <v>2416</v>
      </c>
      <c r="E214" s="359" t="s">
        <v>4959</v>
      </c>
      <c r="F214" s="360">
        <v>340</v>
      </c>
      <c r="G214" s="359" t="s">
        <v>203</v>
      </c>
      <c r="H214" s="359" t="s">
        <v>4766</v>
      </c>
      <c r="I214" s="363">
        <f t="shared" si="9"/>
        <v>44560</v>
      </c>
      <c r="J214" t="str">
        <f t="shared" si="10"/>
        <v>Oui</v>
      </c>
      <c r="K214" t="str">
        <f t="shared" si="11"/>
        <v>1870 +</v>
      </c>
    </row>
    <row r="215" spans="1:11" ht="15" x14ac:dyDescent="0.25">
      <c r="A215" s="307">
        <v>9656</v>
      </c>
      <c r="B215" s="359" t="s">
        <v>3833</v>
      </c>
      <c r="C215" s="359" t="s">
        <v>602</v>
      </c>
      <c r="D215" s="359" t="s">
        <v>1821</v>
      </c>
      <c r="E215" s="359" t="s">
        <v>4959</v>
      </c>
      <c r="F215" s="360">
        <v>340</v>
      </c>
      <c r="G215" s="359" t="s">
        <v>203</v>
      </c>
      <c r="H215" s="359" t="s">
        <v>4766</v>
      </c>
      <c r="I215" s="363">
        <f t="shared" si="9"/>
        <v>44580</v>
      </c>
      <c r="J215" t="str">
        <f t="shared" si="10"/>
        <v>Oui</v>
      </c>
      <c r="K215" t="str">
        <f t="shared" si="11"/>
        <v>1510-XS</v>
      </c>
    </row>
    <row r="216" spans="1:11" ht="15" x14ac:dyDescent="0.25">
      <c r="A216" s="307">
        <v>6572</v>
      </c>
      <c r="B216" s="359" t="s">
        <v>1841</v>
      </c>
      <c r="C216" s="359" t="s">
        <v>1211</v>
      </c>
      <c r="D216" s="359" t="s">
        <v>1821</v>
      </c>
      <c r="E216" s="359" t="s">
        <v>4959</v>
      </c>
      <c r="F216" s="360">
        <v>340</v>
      </c>
      <c r="G216" s="359" t="s">
        <v>203</v>
      </c>
      <c r="H216" s="359" t="s">
        <v>4766</v>
      </c>
      <c r="I216" s="363">
        <f t="shared" si="9"/>
        <v>44580</v>
      </c>
      <c r="J216" t="str">
        <f t="shared" si="10"/>
        <v>Oui</v>
      </c>
      <c r="K216" t="str">
        <f t="shared" si="11"/>
        <v>1870 +</v>
      </c>
    </row>
    <row r="217" spans="1:11" ht="15" x14ac:dyDescent="0.25">
      <c r="A217" s="307">
        <v>5455</v>
      </c>
      <c r="B217" s="359" t="s">
        <v>1388</v>
      </c>
      <c r="C217" s="359" t="s">
        <v>3330</v>
      </c>
      <c r="D217" s="359" t="s">
        <v>103</v>
      </c>
      <c r="E217" s="359" t="s">
        <v>4959</v>
      </c>
      <c r="F217" s="360">
        <v>340</v>
      </c>
      <c r="G217" s="359" t="s">
        <v>203</v>
      </c>
      <c r="H217" s="359" t="s">
        <v>4766</v>
      </c>
      <c r="I217" s="363">
        <f t="shared" si="9"/>
        <v>44592</v>
      </c>
      <c r="J217" t="str">
        <f t="shared" si="10"/>
        <v>Oui</v>
      </c>
      <c r="K217" t="str">
        <f t="shared" si="11"/>
        <v>95PFE-L2M</v>
      </c>
    </row>
    <row r="218" spans="1:11" ht="15" x14ac:dyDescent="0.25">
      <c r="A218" s="307">
        <v>1452</v>
      </c>
      <c r="B218" s="359" t="s">
        <v>3324</v>
      </c>
      <c r="C218" s="359" t="s">
        <v>879</v>
      </c>
      <c r="D218" s="359" t="s">
        <v>1867</v>
      </c>
      <c r="E218" s="359" t="s">
        <v>4959</v>
      </c>
      <c r="F218" s="360">
        <v>340</v>
      </c>
      <c r="G218" s="359" t="s">
        <v>203</v>
      </c>
      <c r="H218" s="359" t="s">
        <v>4766</v>
      </c>
      <c r="I218" s="363">
        <f t="shared" si="9"/>
        <v>44594</v>
      </c>
      <c r="J218" t="str">
        <f t="shared" si="10"/>
        <v>Oui</v>
      </c>
      <c r="K218" t="str">
        <f t="shared" si="11"/>
        <v>1870 +</v>
      </c>
    </row>
    <row r="219" spans="1:11" ht="15" x14ac:dyDescent="0.25">
      <c r="A219" s="307">
        <v>5843</v>
      </c>
      <c r="B219" s="359" t="s">
        <v>1571</v>
      </c>
      <c r="C219" s="359" t="s">
        <v>1572</v>
      </c>
      <c r="D219" s="359" t="s">
        <v>103</v>
      </c>
      <c r="E219" s="359" t="s">
        <v>4959</v>
      </c>
      <c r="F219" s="360">
        <v>340</v>
      </c>
      <c r="G219" s="359" t="s">
        <v>203</v>
      </c>
      <c r="H219" s="359" t="s">
        <v>4766</v>
      </c>
      <c r="I219" s="363">
        <f t="shared" si="9"/>
        <v>44595</v>
      </c>
      <c r="J219" t="str">
        <f t="shared" si="10"/>
        <v>Oui</v>
      </c>
      <c r="K219" t="str">
        <f t="shared" si="11"/>
        <v>95PFE-L2S</v>
      </c>
    </row>
    <row r="220" spans="1:11" ht="15" x14ac:dyDescent="0.25">
      <c r="A220" s="307">
        <v>6793</v>
      </c>
      <c r="B220" s="359" t="s">
        <v>1802</v>
      </c>
      <c r="C220" s="359" t="s">
        <v>592</v>
      </c>
      <c r="D220" s="359" t="s">
        <v>1867</v>
      </c>
      <c r="E220" s="359" t="s">
        <v>4959</v>
      </c>
      <c r="F220" s="360">
        <v>340</v>
      </c>
      <c r="G220" s="359" t="s">
        <v>203</v>
      </c>
      <c r="H220" s="359" t="s">
        <v>4766</v>
      </c>
      <c r="I220" s="363">
        <f t="shared" si="9"/>
        <v>44596</v>
      </c>
      <c r="J220" t="str">
        <f t="shared" si="10"/>
        <v>Oui</v>
      </c>
      <c r="K220" t="str">
        <f t="shared" si="11"/>
        <v>1860-S</v>
      </c>
    </row>
    <row r="221" spans="1:11" ht="15" x14ac:dyDescent="0.25">
      <c r="A221" s="307">
        <v>12515</v>
      </c>
      <c r="B221" s="359" t="s">
        <v>2625</v>
      </c>
      <c r="C221" s="359" t="s">
        <v>277</v>
      </c>
      <c r="D221" s="359" t="s">
        <v>1821</v>
      </c>
      <c r="E221" s="359" t="s">
        <v>4959</v>
      </c>
      <c r="F221" s="360">
        <v>340</v>
      </c>
      <c r="G221" s="359" t="s">
        <v>203</v>
      </c>
      <c r="H221" s="359" t="s">
        <v>4766</v>
      </c>
      <c r="I221" s="363">
        <f t="shared" si="9"/>
        <v>44790</v>
      </c>
      <c r="J221" t="str">
        <f t="shared" si="10"/>
        <v>Oui</v>
      </c>
      <c r="K221" t="str">
        <f t="shared" si="11"/>
        <v>F550</v>
      </c>
    </row>
    <row r="222" spans="1:11" ht="15" x14ac:dyDescent="0.25">
      <c r="A222" s="307">
        <v>13155</v>
      </c>
      <c r="B222" s="359" t="s">
        <v>4369</v>
      </c>
      <c r="C222" s="359" t="s">
        <v>4049</v>
      </c>
      <c r="D222" s="359" t="s">
        <v>103</v>
      </c>
      <c r="E222" s="359" t="s">
        <v>4959</v>
      </c>
      <c r="F222" s="360">
        <v>340</v>
      </c>
      <c r="G222" s="359" t="s">
        <v>203</v>
      </c>
      <c r="H222" s="359" t="s">
        <v>4766</v>
      </c>
      <c r="I222" s="363">
        <f t="shared" si="9"/>
        <v>45194</v>
      </c>
      <c r="J222" t="str">
        <f t="shared" si="10"/>
        <v>Oui</v>
      </c>
      <c r="K222" t="str">
        <f t="shared" si="11"/>
        <v>95PFE-L2M</v>
      </c>
    </row>
    <row r="223" spans="1:11" ht="15" x14ac:dyDescent="0.25">
      <c r="A223" s="307">
        <v>13749</v>
      </c>
      <c r="B223" s="359" t="s">
        <v>2667</v>
      </c>
      <c r="C223" s="359" t="s">
        <v>4129</v>
      </c>
      <c r="D223" s="359" t="s">
        <v>1821</v>
      </c>
      <c r="E223" s="359" t="s">
        <v>4959</v>
      </c>
      <c r="F223" s="360">
        <v>340</v>
      </c>
      <c r="G223" s="359" t="s">
        <v>203</v>
      </c>
      <c r="H223" s="359" t="s">
        <v>4766</v>
      </c>
      <c r="I223" s="363">
        <f t="shared" si="9"/>
        <v>45539</v>
      </c>
      <c r="J223" t="str">
        <f t="shared" si="10"/>
        <v>Oui</v>
      </c>
      <c r="K223" t="str">
        <f t="shared" si="11"/>
        <v>95PFE-L2M</v>
      </c>
    </row>
    <row r="224" spans="1:11" ht="15" x14ac:dyDescent="0.25">
      <c r="A224" s="307">
        <v>2538</v>
      </c>
      <c r="B224" s="359" t="s">
        <v>2245</v>
      </c>
      <c r="C224" s="359" t="s">
        <v>592</v>
      </c>
      <c r="D224" s="359" t="s">
        <v>103</v>
      </c>
      <c r="E224" s="359" t="s">
        <v>4959</v>
      </c>
      <c r="F224" s="360">
        <v>348</v>
      </c>
      <c r="G224" s="359" t="s">
        <v>3526</v>
      </c>
      <c r="H224" s="359" t="s">
        <v>4766</v>
      </c>
      <c r="I224" s="363" t="str">
        <f t="shared" si="9"/>
        <v xml:space="preserve"> </v>
      </c>
      <c r="J224" t="str">
        <f t="shared" si="10"/>
        <v>Non</v>
      </c>
      <c r="K224" t="str">
        <f t="shared" si="11"/>
        <v xml:space="preserve"> </v>
      </c>
    </row>
    <row r="225" spans="1:11" ht="15" x14ac:dyDescent="0.25">
      <c r="A225" s="307">
        <v>11917</v>
      </c>
      <c r="B225" s="359" t="s">
        <v>1340</v>
      </c>
      <c r="C225" s="359" t="s">
        <v>1341</v>
      </c>
      <c r="D225" s="359" t="s">
        <v>64</v>
      </c>
      <c r="E225" s="359" t="s">
        <v>4959</v>
      </c>
      <c r="F225" s="360">
        <v>348</v>
      </c>
      <c r="G225" s="359" t="s">
        <v>3526</v>
      </c>
      <c r="H225" s="359" t="s">
        <v>4766</v>
      </c>
      <c r="I225" s="363">
        <f t="shared" si="9"/>
        <v>45255</v>
      </c>
      <c r="J225" t="str">
        <f t="shared" si="10"/>
        <v>Oui</v>
      </c>
      <c r="K225" t="str">
        <f t="shared" si="11"/>
        <v>95PFE-L2S</v>
      </c>
    </row>
    <row r="226" spans="1:11" ht="15" x14ac:dyDescent="0.25">
      <c r="A226" s="307">
        <v>12523</v>
      </c>
      <c r="B226" s="359" t="s">
        <v>3818</v>
      </c>
      <c r="C226" s="359" t="s">
        <v>1955</v>
      </c>
      <c r="D226" s="359" t="s">
        <v>4917</v>
      </c>
      <c r="E226" s="359" t="s">
        <v>4966</v>
      </c>
      <c r="F226" s="360">
        <v>338</v>
      </c>
      <c r="G226" s="359" t="s">
        <v>4769</v>
      </c>
      <c r="H226" s="359" t="s">
        <v>4766</v>
      </c>
      <c r="I226" s="363" t="str">
        <f t="shared" si="9"/>
        <v xml:space="preserve"> </v>
      </c>
      <c r="J226" t="str">
        <f t="shared" si="10"/>
        <v>Non</v>
      </c>
      <c r="K226" t="str">
        <f t="shared" si="11"/>
        <v xml:space="preserve"> </v>
      </c>
    </row>
    <row r="227" spans="1:11" ht="15" x14ac:dyDescent="0.25">
      <c r="A227" s="307">
        <v>12863</v>
      </c>
      <c r="B227" s="359" t="s">
        <v>1786</v>
      </c>
      <c r="C227" s="359" t="s">
        <v>1111</v>
      </c>
      <c r="D227" s="359" t="s">
        <v>4917</v>
      </c>
      <c r="E227" s="359" t="s">
        <v>4966</v>
      </c>
      <c r="F227" s="360">
        <v>338</v>
      </c>
      <c r="G227" s="359" t="s">
        <v>4769</v>
      </c>
      <c r="H227" s="359" t="s">
        <v>4766</v>
      </c>
      <c r="I227" s="363" t="str">
        <f t="shared" si="9"/>
        <v xml:space="preserve"> </v>
      </c>
      <c r="J227" t="str">
        <f t="shared" si="10"/>
        <v>Non</v>
      </c>
      <c r="K227" t="str">
        <f t="shared" si="11"/>
        <v xml:space="preserve"> </v>
      </c>
    </row>
    <row r="228" spans="1:11" ht="15" x14ac:dyDescent="0.25">
      <c r="A228" s="307">
        <v>2160</v>
      </c>
      <c r="B228" s="359" t="s">
        <v>3422</v>
      </c>
      <c r="C228" s="359" t="s">
        <v>420</v>
      </c>
      <c r="D228" s="359" t="s">
        <v>2416</v>
      </c>
      <c r="E228" s="359" t="s">
        <v>4966</v>
      </c>
      <c r="F228" s="360">
        <v>338</v>
      </c>
      <c r="G228" s="359" t="s">
        <v>4769</v>
      </c>
      <c r="H228" s="359" t="s">
        <v>4766</v>
      </c>
      <c r="I228" s="363" t="str">
        <f t="shared" si="9"/>
        <v xml:space="preserve"> </v>
      </c>
      <c r="J228" t="str">
        <f t="shared" si="10"/>
        <v>Non</v>
      </c>
      <c r="K228" t="str">
        <f t="shared" si="11"/>
        <v xml:space="preserve"> </v>
      </c>
    </row>
    <row r="229" spans="1:11" ht="15" x14ac:dyDescent="0.25">
      <c r="A229" s="307">
        <v>13349</v>
      </c>
      <c r="B229" s="359" t="s">
        <v>4549</v>
      </c>
      <c r="C229" s="359" t="s">
        <v>806</v>
      </c>
      <c r="D229" s="359" t="s">
        <v>3738</v>
      </c>
      <c r="E229" s="359" t="s">
        <v>5720</v>
      </c>
      <c r="F229" s="360">
        <v>467</v>
      </c>
      <c r="G229" s="359" t="s">
        <v>5721</v>
      </c>
      <c r="H229" s="359" t="s">
        <v>4766</v>
      </c>
      <c r="I229" s="363" t="str">
        <f t="shared" si="9"/>
        <v xml:space="preserve"> </v>
      </c>
      <c r="J229" t="str">
        <f t="shared" si="10"/>
        <v>Non</v>
      </c>
      <c r="K229" t="str">
        <f t="shared" si="11"/>
        <v xml:space="preserve"> </v>
      </c>
    </row>
    <row r="230" spans="1:11" ht="15" x14ac:dyDescent="0.25">
      <c r="A230" s="307">
        <v>11699</v>
      </c>
      <c r="B230" s="359" t="s">
        <v>4027</v>
      </c>
      <c r="C230" s="359" t="s">
        <v>277</v>
      </c>
      <c r="D230" s="359" t="s">
        <v>1028</v>
      </c>
      <c r="E230" s="359" t="s">
        <v>1689</v>
      </c>
      <c r="F230" s="360">
        <v>1010</v>
      </c>
      <c r="G230" s="359" t="s">
        <v>4852</v>
      </c>
      <c r="H230" s="359" t="s">
        <v>6011</v>
      </c>
      <c r="I230" s="363" t="str">
        <f t="shared" si="9"/>
        <v xml:space="preserve"> </v>
      </c>
      <c r="J230" t="str">
        <f t="shared" si="10"/>
        <v>Non</v>
      </c>
      <c r="K230" t="str">
        <f t="shared" si="11"/>
        <v xml:space="preserve"> </v>
      </c>
    </row>
    <row r="231" spans="1:11" ht="15" x14ac:dyDescent="0.25">
      <c r="A231" s="307">
        <v>8450</v>
      </c>
      <c r="B231" s="359" t="s">
        <v>3757</v>
      </c>
      <c r="C231" s="359" t="s">
        <v>2631</v>
      </c>
      <c r="D231" s="359" t="s">
        <v>1847</v>
      </c>
      <c r="E231" s="359" t="s">
        <v>1689</v>
      </c>
      <c r="F231" s="360">
        <v>1010</v>
      </c>
      <c r="G231" s="359" t="s">
        <v>4852</v>
      </c>
      <c r="H231" s="359" t="s">
        <v>6011</v>
      </c>
      <c r="I231" s="363" t="str">
        <f t="shared" si="9"/>
        <v xml:space="preserve"> </v>
      </c>
      <c r="J231" t="str">
        <f t="shared" si="10"/>
        <v>Non</v>
      </c>
      <c r="K231" t="str">
        <f t="shared" si="11"/>
        <v xml:space="preserve"> </v>
      </c>
    </row>
    <row r="232" spans="1:11" ht="15" x14ac:dyDescent="0.25">
      <c r="A232" s="307">
        <v>8976</v>
      </c>
      <c r="B232" s="359" t="s">
        <v>2674</v>
      </c>
      <c r="C232" s="359" t="s">
        <v>1675</v>
      </c>
      <c r="D232" s="359" t="s">
        <v>5530</v>
      </c>
      <c r="E232" s="359" t="s">
        <v>1689</v>
      </c>
      <c r="F232" s="360">
        <v>1010</v>
      </c>
      <c r="G232" s="359" t="s">
        <v>4852</v>
      </c>
      <c r="H232" s="359" t="s">
        <v>6011</v>
      </c>
      <c r="I232" s="363" t="str">
        <f t="shared" si="9"/>
        <v xml:space="preserve"> </v>
      </c>
      <c r="J232" t="str">
        <f t="shared" si="10"/>
        <v>Non</v>
      </c>
      <c r="K232" t="str">
        <f t="shared" si="11"/>
        <v xml:space="preserve"> </v>
      </c>
    </row>
    <row r="233" spans="1:11" ht="15" x14ac:dyDescent="0.25">
      <c r="A233" s="307">
        <v>12010</v>
      </c>
      <c r="B233" s="359" t="s">
        <v>4073</v>
      </c>
      <c r="C233" s="359" t="s">
        <v>4074</v>
      </c>
      <c r="D233" s="359" t="s">
        <v>3907</v>
      </c>
      <c r="E233" s="359" t="s">
        <v>1689</v>
      </c>
      <c r="F233" s="360">
        <v>1011</v>
      </c>
      <c r="G233" s="359" t="s">
        <v>5266</v>
      </c>
      <c r="H233" s="359" t="s">
        <v>6011</v>
      </c>
      <c r="I233" s="363" t="str">
        <f t="shared" si="9"/>
        <v xml:space="preserve"> </v>
      </c>
      <c r="J233" t="str">
        <f t="shared" si="10"/>
        <v>Non</v>
      </c>
      <c r="K233" t="str">
        <f t="shared" si="11"/>
        <v xml:space="preserve"> </v>
      </c>
    </row>
    <row r="234" spans="1:11" ht="15" x14ac:dyDescent="0.25">
      <c r="A234" s="307">
        <v>12857</v>
      </c>
      <c r="B234" s="359" t="s">
        <v>4269</v>
      </c>
      <c r="C234" s="359" t="s">
        <v>4270</v>
      </c>
      <c r="D234" s="359" t="s">
        <v>4850</v>
      </c>
      <c r="E234" s="359" t="s">
        <v>1689</v>
      </c>
      <c r="F234" s="360">
        <v>5100</v>
      </c>
      <c r="G234" s="359" t="s">
        <v>4921</v>
      </c>
      <c r="H234" s="359" t="s">
        <v>6011</v>
      </c>
      <c r="I234" s="363" t="str">
        <f t="shared" si="9"/>
        <v xml:space="preserve"> </v>
      </c>
      <c r="J234" t="str">
        <f t="shared" si="10"/>
        <v>Non</v>
      </c>
      <c r="K234" t="str">
        <f t="shared" si="11"/>
        <v xml:space="preserve"> </v>
      </c>
    </row>
    <row r="235" spans="1:11" ht="15" x14ac:dyDescent="0.25">
      <c r="A235" s="307">
        <v>12510</v>
      </c>
      <c r="B235" s="359" t="s">
        <v>4165</v>
      </c>
      <c r="C235" s="359" t="s">
        <v>4166</v>
      </c>
      <c r="D235" s="359" t="s">
        <v>4850</v>
      </c>
      <c r="E235" s="359" t="s">
        <v>1689</v>
      </c>
      <c r="F235" s="360">
        <v>5100</v>
      </c>
      <c r="G235" s="359" t="s">
        <v>4921</v>
      </c>
      <c r="H235" s="359" t="s">
        <v>6011</v>
      </c>
      <c r="I235" s="363" t="str">
        <f t="shared" si="9"/>
        <v xml:space="preserve"> </v>
      </c>
      <c r="J235" t="str">
        <f t="shared" si="10"/>
        <v>Non</v>
      </c>
      <c r="K235" t="str">
        <f t="shared" si="11"/>
        <v xml:space="preserve"> </v>
      </c>
    </row>
    <row r="236" spans="1:11" ht="15" x14ac:dyDescent="0.25">
      <c r="A236" s="307">
        <v>12546</v>
      </c>
      <c r="B236" s="359" t="s">
        <v>4638</v>
      </c>
      <c r="C236" s="359" t="s">
        <v>4639</v>
      </c>
      <c r="D236" s="359" t="s">
        <v>3907</v>
      </c>
      <c r="E236" s="359" t="s">
        <v>1689</v>
      </c>
      <c r="F236" s="360">
        <v>5100</v>
      </c>
      <c r="G236" s="359" t="s">
        <v>4921</v>
      </c>
      <c r="H236" s="359" t="s">
        <v>6011</v>
      </c>
      <c r="I236" s="363" t="str">
        <f t="shared" si="9"/>
        <v xml:space="preserve"> </v>
      </c>
      <c r="J236" t="str">
        <f t="shared" si="10"/>
        <v>Non</v>
      </c>
      <c r="K236" t="str">
        <f t="shared" si="11"/>
        <v xml:space="preserve"> </v>
      </c>
    </row>
    <row r="237" spans="1:11" ht="15" x14ac:dyDescent="0.25">
      <c r="A237" s="307">
        <v>12858</v>
      </c>
      <c r="B237" s="359" t="s">
        <v>4141</v>
      </c>
      <c r="C237" s="359" t="s">
        <v>4271</v>
      </c>
      <c r="D237" s="359" t="s">
        <v>4850</v>
      </c>
      <c r="E237" s="359" t="s">
        <v>1689</v>
      </c>
      <c r="F237" s="360">
        <v>5100</v>
      </c>
      <c r="G237" s="359" t="s">
        <v>4921</v>
      </c>
      <c r="H237" s="359" t="s">
        <v>6011</v>
      </c>
      <c r="I237" s="363" t="str">
        <f t="shared" si="9"/>
        <v xml:space="preserve"> </v>
      </c>
      <c r="J237" t="str">
        <f t="shared" si="10"/>
        <v>Non</v>
      </c>
      <c r="K237" t="str">
        <f t="shared" si="11"/>
        <v xml:space="preserve"> </v>
      </c>
    </row>
    <row r="238" spans="1:11" ht="15" x14ac:dyDescent="0.25">
      <c r="A238" s="307">
        <v>13800</v>
      </c>
      <c r="B238" s="359" t="s">
        <v>5564</v>
      </c>
      <c r="C238" s="359" t="s">
        <v>5565</v>
      </c>
      <c r="D238" s="359" t="s">
        <v>4060</v>
      </c>
      <c r="E238" s="359" t="s">
        <v>1689</v>
      </c>
      <c r="F238" s="360">
        <v>9610</v>
      </c>
      <c r="G238" s="359" t="s">
        <v>3410</v>
      </c>
      <c r="H238" s="359" t="s">
        <v>6011</v>
      </c>
      <c r="I238" s="363" t="str">
        <f t="shared" si="9"/>
        <v xml:space="preserve"> </v>
      </c>
      <c r="J238" t="str">
        <f t="shared" si="10"/>
        <v>Non</v>
      </c>
      <c r="K238" t="str">
        <f t="shared" si="11"/>
        <v xml:space="preserve"> </v>
      </c>
    </row>
    <row r="239" spans="1:11" ht="15" x14ac:dyDescent="0.25">
      <c r="A239" s="307">
        <v>2946</v>
      </c>
      <c r="B239" s="359" t="s">
        <v>3445</v>
      </c>
      <c r="C239" s="359" t="s">
        <v>1760</v>
      </c>
      <c r="D239" s="359" t="s">
        <v>4782</v>
      </c>
      <c r="E239" s="359" t="s">
        <v>1689</v>
      </c>
      <c r="F239" s="360">
        <v>9610</v>
      </c>
      <c r="G239" s="359" t="s">
        <v>3410</v>
      </c>
      <c r="H239" s="359" t="s">
        <v>6011</v>
      </c>
      <c r="I239" s="363" t="str">
        <f t="shared" si="9"/>
        <v xml:space="preserve"> </v>
      </c>
      <c r="J239" t="str">
        <f t="shared" si="10"/>
        <v>Non</v>
      </c>
      <c r="K239" t="str">
        <f t="shared" si="11"/>
        <v xml:space="preserve"> </v>
      </c>
    </row>
    <row r="240" spans="1:11" ht="15" x14ac:dyDescent="0.25">
      <c r="A240" s="307">
        <v>13051</v>
      </c>
      <c r="B240" s="359" t="s">
        <v>1580</v>
      </c>
      <c r="C240" s="359" t="s">
        <v>435</v>
      </c>
      <c r="D240" s="359" t="s">
        <v>4932</v>
      </c>
      <c r="E240" s="359" t="s">
        <v>1689</v>
      </c>
      <c r="F240" s="360">
        <v>9610</v>
      </c>
      <c r="G240" s="359" t="s">
        <v>3410</v>
      </c>
      <c r="H240" s="359" t="s">
        <v>6011</v>
      </c>
      <c r="I240" s="363" t="str">
        <f t="shared" si="9"/>
        <v xml:space="preserve"> </v>
      </c>
      <c r="J240" t="str">
        <f t="shared" si="10"/>
        <v>Non</v>
      </c>
      <c r="K240" t="str">
        <f t="shared" si="11"/>
        <v xml:space="preserve"> </v>
      </c>
    </row>
    <row r="241" spans="1:11" ht="15" x14ac:dyDescent="0.25">
      <c r="A241" s="307">
        <v>4882</v>
      </c>
      <c r="B241" s="359" t="s">
        <v>2532</v>
      </c>
      <c r="C241" s="359" t="s">
        <v>2533</v>
      </c>
      <c r="D241" s="359" t="s">
        <v>1028</v>
      </c>
      <c r="E241" s="359" t="s">
        <v>1689</v>
      </c>
      <c r="F241" s="360">
        <v>9610</v>
      </c>
      <c r="G241" s="359" t="s">
        <v>3410</v>
      </c>
      <c r="H241" s="359" t="s">
        <v>6011</v>
      </c>
      <c r="I241" s="363">
        <f t="shared" si="9"/>
        <v>44250</v>
      </c>
      <c r="J241" t="str">
        <f t="shared" si="10"/>
        <v>Oui</v>
      </c>
      <c r="K241" t="str">
        <f t="shared" si="11"/>
        <v>95PFE-L2M</v>
      </c>
    </row>
    <row r="242" spans="1:11" ht="15" x14ac:dyDescent="0.25">
      <c r="A242" s="307">
        <v>9941</v>
      </c>
      <c r="B242" s="359" t="s">
        <v>1192</v>
      </c>
      <c r="C242" s="359" t="s">
        <v>1193</v>
      </c>
      <c r="D242" s="359" t="s">
        <v>1028</v>
      </c>
      <c r="E242" s="359" t="s">
        <v>1689</v>
      </c>
      <c r="F242" s="360">
        <v>9610</v>
      </c>
      <c r="G242" s="359" t="s">
        <v>3410</v>
      </c>
      <c r="H242" s="359" t="s">
        <v>6011</v>
      </c>
      <c r="I242" s="363">
        <f t="shared" si="9"/>
        <v>44582</v>
      </c>
      <c r="J242" t="str">
        <f t="shared" si="10"/>
        <v>Oui</v>
      </c>
      <c r="K242" t="str">
        <f t="shared" si="11"/>
        <v>95PFE-L2L</v>
      </c>
    </row>
    <row r="243" spans="1:11" ht="15" x14ac:dyDescent="0.25">
      <c r="A243" s="307">
        <v>4378</v>
      </c>
      <c r="B243" s="359" t="s">
        <v>1284</v>
      </c>
      <c r="C243" s="359" t="s">
        <v>634</v>
      </c>
      <c r="D243" s="359" t="s">
        <v>4805</v>
      </c>
      <c r="E243" s="359" t="s">
        <v>1689</v>
      </c>
      <c r="F243" s="360">
        <v>9610</v>
      </c>
      <c r="G243" s="359" t="s">
        <v>3410</v>
      </c>
      <c r="H243" s="359" t="s">
        <v>6011</v>
      </c>
      <c r="I243" s="363">
        <f t="shared" si="9"/>
        <v>44589</v>
      </c>
      <c r="J243" t="str">
        <f t="shared" si="10"/>
        <v>Oui</v>
      </c>
      <c r="K243" t="str">
        <f t="shared" si="11"/>
        <v>95PFE-L2M</v>
      </c>
    </row>
    <row r="244" spans="1:11" ht="15" x14ac:dyDescent="0.25">
      <c r="A244" s="307">
        <v>2371</v>
      </c>
      <c r="B244" s="359" t="s">
        <v>3218</v>
      </c>
      <c r="C244" s="359" t="s">
        <v>231</v>
      </c>
      <c r="D244" s="359" t="s">
        <v>3430</v>
      </c>
      <c r="E244" s="359" t="s">
        <v>1689</v>
      </c>
      <c r="F244" s="360">
        <v>9610</v>
      </c>
      <c r="G244" s="359" t="s">
        <v>3410</v>
      </c>
      <c r="H244" s="359" t="s">
        <v>6011</v>
      </c>
      <c r="I244" s="363">
        <f t="shared" si="9"/>
        <v>45035</v>
      </c>
      <c r="J244" t="str">
        <f t="shared" si="10"/>
        <v>Oui</v>
      </c>
      <c r="K244" t="str">
        <f t="shared" si="11"/>
        <v>95PFE-L2S</v>
      </c>
    </row>
    <row r="245" spans="1:11" ht="15" x14ac:dyDescent="0.25">
      <c r="A245" s="307">
        <v>12956</v>
      </c>
      <c r="B245" s="359" t="s">
        <v>3265</v>
      </c>
      <c r="C245" s="359" t="s">
        <v>1033</v>
      </c>
      <c r="D245" s="359" t="s">
        <v>4060</v>
      </c>
      <c r="E245" s="359" t="s">
        <v>1689</v>
      </c>
      <c r="F245" s="360">
        <v>9610</v>
      </c>
      <c r="G245" s="359" t="s">
        <v>3410</v>
      </c>
      <c r="H245" s="359" t="s">
        <v>6011</v>
      </c>
      <c r="I245" s="363">
        <f t="shared" si="9"/>
        <v>45063</v>
      </c>
      <c r="J245" t="str">
        <f t="shared" si="10"/>
        <v>Oui</v>
      </c>
      <c r="K245" t="str">
        <f t="shared" si="11"/>
        <v>95PFE-L2S</v>
      </c>
    </row>
    <row r="246" spans="1:11" ht="15" x14ac:dyDescent="0.25">
      <c r="A246" s="307">
        <v>12561</v>
      </c>
      <c r="B246" s="359" t="s">
        <v>1470</v>
      </c>
      <c r="C246" s="359" t="s">
        <v>3264</v>
      </c>
      <c r="D246" s="359" t="s">
        <v>4060</v>
      </c>
      <c r="E246" s="359" t="s">
        <v>1689</v>
      </c>
      <c r="F246" s="360">
        <v>9610</v>
      </c>
      <c r="G246" s="359" t="s">
        <v>3410</v>
      </c>
      <c r="H246" s="359" t="s">
        <v>6011</v>
      </c>
      <c r="I246" s="363">
        <f t="shared" si="9"/>
        <v>45063</v>
      </c>
      <c r="J246" t="str">
        <f t="shared" si="10"/>
        <v>Oui</v>
      </c>
      <c r="K246" t="str">
        <f t="shared" si="11"/>
        <v>95PFE-L2S</v>
      </c>
    </row>
    <row r="247" spans="1:11" ht="15" x14ac:dyDescent="0.25">
      <c r="A247" s="307">
        <v>9793</v>
      </c>
      <c r="B247" s="359" t="s">
        <v>2791</v>
      </c>
      <c r="C247" s="359" t="s">
        <v>2155</v>
      </c>
      <c r="D247" s="359" t="s">
        <v>1028</v>
      </c>
      <c r="E247" s="359" t="s">
        <v>1689</v>
      </c>
      <c r="F247" s="360">
        <v>9610</v>
      </c>
      <c r="G247" s="359" t="s">
        <v>3410</v>
      </c>
      <c r="H247" s="359" t="s">
        <v>6011</v>
      </c>
      <c r="I247" s="363">
        <f t="shared" si="9"/>
        <v>45063</v>
      </c>
      <c r="J247" t="str">
        <f t="shared" si="10"/>
        <v>Oui</v>
      </c>
      <c r="K247" t="str">
        <f t="shared" si="11"/>
        <v>95PFE-L2S</v>
      </c>
    </row>
    <row r="248" spans="1:11" ht="15" x14ac:dyDescent="0.25">
      <c r="A248" s="307">
        <v>4596</v>
      </c>
      <c r="B248" s="359" t="s">
        <v>730</v>
      </c>
      <c r="C248" s="359" t="s">
        <v>410</v>
      </c>
      <c r="D248" s="359" t="s">
        <v>2463</v>
      </c>
      <c r="E248" s="359" t="s">
        <v>1689</v>
      </c>
      <c r="F248" s="360">
        <v>9610</v>
      </c>
      <c r="G248" s="359" t="s">
        <v>3410</v>
      </c>
      <c r="H248" s="359" t="s">
        <v>6011</v>
      </c>
      <c r="I248" s="363">
        <f t="shared" si="9"/>
        <v>45070</v>
      </c>
      <c r="J248" t="str">
        <f t="shared" si="10"/>
        <v>Oui</v>
      </c>
      <c r="K248" t="str">
        <f t="shared" si="11"/>
        <v>1870 +</v>
      </c>
    </row>
    <row r="249" spans="1:11" ht="15" x14ac:dyDescent="0.25">
      <c r="A249" s="307">
        <v>5176</v>
      </c>
      <c r="B249" s="359" t="s">
        <v>1027</v>
      </c>
      <c r="C249" s="359" t="s">
        <v>564</v>
      </c>
      <c r="D249" s="359" t="s">
        <v>1028</v>
      </c>
      <c r="E249" s="359" t="s">
        <v>1689</v>
      </c>
      <c r="F249" s="360">
        <v>9610</v>
      </c>
      <c r="G249" s="359" t="s">
        <v>3410</v>
      </c>
      <c r="H249" s="359" t="s">
        <v>6011</v>
      </c>
      <c r="I249" s="363">
        <f t="shared" si="9"/>
        <v>45076</v>
      </c>
      <c r="J249" t="str">
        <f t="shared" si="10"/>
        <v>Oui</v>
      </c>
      <c r="K249" t="str">
        <f t="shared" si="11"/>
        <v>F550</v>
      </c>
    </row>
    <row r="250" spans="1:11" ht="15" x14ac:dyDescent="0.25">
      <c r="A250" s="307">
        <v>1716</v>
      </c>
      <c r="B250" s="359" t="s">
        <v>558</v>
      </c>
      <c r="C250" s="359" t="s">
        <v>559</v>
      </c>
      <c r="D250" s="359" t="s">
        <v>3409</v>
      </c>
      <c r="E250" s="359" t="s">
        <v>1689</v>
      </c>
      <c r="F250" s="360">
        <v>9610</v>
      </c>
      <c r="G250" s="359" t="s">
        <v>3410</v>
      </c>
      <c r="H250" s="359" t="s">
        <v>6011</v>
      </c>
      <c r="I250" s="363">
        <f t="shared" si="9"/>
        <v>45099</v>
      </c>
      <c r="J250" t="str">
        <f t="shared" si="10"/>
        <v>Oui</v>
      </c>
      <c r="K250" t="str">
        <f t="shared" si="11"/>
        <v>95PFE-L2M</v>
      </c>
    </row>
    <row r="251" spans="1:11" ht="15" x14ac:dyDescent="0.25">
      <c r="A251" s="307">
        <v>11939</v>
      </c>
      <c r="B251" s="359" t="s">
        <v>807</v>
      </c>
      <c r="C251" s="359" t="s">
        <v>891</v>
      </c>
      <c r="D251" s="359" t="s">
        <v>4060</v>
      </c>
      <c r="E251" s="359" t="s">
        <v>1689</v>
      </c>
      <c r="F251" s="360">
        <v>9610</v>
      </c>
      <c r="G251" s="359" t="s">
        <v>3410</v>
      </c>
      <c r="H251" s="359" t="s">
        <v>6011</v>
      </c>
      <c r="I251" s="363" t="str">
        <f t="shared" si="9"/>
        <v xml:space="preserve"> </v>
      </c>
      <c r="J251" t="str">
        <f t="shared" si="10"/>
        <v>Non</v>
      </c>
      <c r="K251" t="str">
        <f t="shared" si="11"/>
        <v xml:space="preserve"> </v>
      </c>
    </row>
    <row r="252" spans="1:11" ht="15" x14ac:dyDescent="0.25">
      <c r="A252" s="307">
        <v>13741</v>
      </c>
      <c r="B252" s="359" t="s">
        <v>5461</v>
      </c>
      <c r="C252" s="359" t="s">
        <v>5462</v>
      </c>
      <c r="D252" s="359" t="s">
        <v>4060</v>
      </c>
      <c r="E252" s="359" t="s">
        <v>1689</v>
      </c>
      <c r="F252" s="360">
        <v>9610</v>
      </c>
      <c r="G252" s="359" t="s">
        <v>3410</v>
      </c>
      <c r="H252" s="359" t="s">
        <v>6011</v>
      </c>
      <c r="I252" s="363">
        <f t="shared" si="9"/>
        <v>45476</v>
      </c>
      <c r="J252" t="str">
        <f t="shared" si="10"/>
        <v>Oui</v>
      </c>
      <c r="K252" t="str">
        <f t="shared" si="11"/>
        <v>95PFE-L2S</v>
      </c>
    </row>
    <row r="253" spans="1:11" ht="15" x14ac:dyDescent="0.25">
      <c r="A253" s="307">
        <v>13490</v>
      </c>
      <c r="B253" s="359" t="s">
        <v>5140</v>
      </c>
      <c r="C253" s="359" t="s">
        <v>5141</v>
      </c>
      <c r="D253" s="359" t="s">
        <v>4060</v>
      </c>
      <c r="E253" s="359" t="s">
        <v>1689</v>
      </c>
      <c r="F253" s="360">
        <v>9610</v>
      </c>
      <c r="G253" s="359" t="s">
        <v>3410</v>
      </c>
      <c r="H253" s="359" t="s">
        <v>6011</v>
      </c>
      <c r="I253" s="363">
        <f t="shared" si="9"/>
        <v>45521</v>
      </c>
      <c r="J253" t="str">
        <f t="shared" si="10"/>
        <v>Oui</v>
      </c>
      <c r="K253" t="str">
        <f t="shared" si="11"/>
        <v>F550</v>
      </c>
    </row>
    <row r="254" spans="1:11" ht="15" x14ac:dyDescent="0.25">
      <c r="A254" s="307">
        <v>14134</v>
      </c>
      <c r="B254" s="359" t="s">
        <v>6207</v>
      </c>
      <c r="C254" s="359" t="s">
        <v>6208</v>
      </c>
      <c r="D254" s="359" t="s">
        <v>4850</v>
      </c>
      <c r="E254" s="359" t="s">
        <v>1689</v>
      </c>
      <c r="F254" s="360">
        <v>3314</v>
      </c>
      <c r="G254" s="359" t="s">
        <v>6152</v>
      </c>
      <c r="H254" s="359" t="s">
        <v>6011</v>
      </c>
      <c r="I254" s="363" t="str">
        <f t="shared" si="9"/>
        <v xml:space="preserve"> </v>
      </c>
      <c r="J254" t="str">
        <f t="shared" si="10"/>
        <v>Non</v>
      </c>
      <c r="K254" t="str">
        <f t="shared" si="11"/>
        <v xml:space="preserve"> </v>
      </c>
    </row>
    <row r="255" spans="1:11" ht="15" x14ac:dyDescent="0.25">
      <c r="A255" s="307">
        <v>13837</v>
      </c>
      <c r="B255" s="359" t="s">
        <v>5654</v>
      </c>
      <c r="C255" s="359" t="s">
        <v>5655</v>
      </c>
      <c r="D255" s="359" t="s">
        <v>4902</v>
      </c>
      <c r="E255" s="359" t="s">
        <v>1689</v>
      </c>
      <c r="F255" s="360">
        <v>3314</v>
      </c>
      <c r="G255" s="359" t="s">
        <v>6152</v>
      </c>
      <c r="H255" s="359" t="s">
        <v>6011</v>
      </c>
      <c r="I255" s="363" t="str">
        <f t="shared" si="9"/>
        <v xml:space="preserve"> </v>
      </c>
      <c r="J255" t="str">
        <f t="shared" si="10"/>
        <v>Non</v>
      </c>
      <c r="K255" t="str">
        <f t="shared" si="11"/>
        <v xml:space="preserve"> </v>
      </c>
    </row>
    <row r="256" spans="1:11" ht="15" x14ac:dyDescent="0.25">
      <c r="A256" s="307">
        <v>13667</v>
      </c>
      <c r="B256" s="359" t="s">
        <v>5386</v>
      </c>
      <c r="C256" s="359" t="s">
        <v>726</v>
      </c>
      <c r="D256" s="359" t="s">
        <v>4902</v>
      </c>
      <c r="E256" s="359" t="s">
        <v>1689</v>
      </c>
      <c r="F256" s="360">
        <v>3314</v>
      </c>
      <c r="G256" s="359" t="s">
        <v>6152</v>
      </c>
      <c r="H256" s="359" t="s">
        <v>6011</v>
      </c>
      <c r="I256" s="363" t="str">
        <f t="shared" si="9"/>
        <v xml:space="preserve"> </v>
      </c>
      <c r="J256" t="str">
        <f t="shared" si="10"/>
        <v>Non</v>
      </c>
      <c r="K256" t="str">
        <f t="shared" si="11"/>
        <v xml:space="preserve"> </v>
      </c>
    </row>
    <row r="257" spans="1:11" ht="15" x14ac:dyDescent="0.25">
      <c r="A257" s="307">
        <v>9909</v>
      </c>
      <c r="B257" s="359" t="s">
        <v>3855</v>
      </c>
      <c r="C257" s="359" t="s">
        <v>3856</v>
      </c>
      <c r="D257" s="359" t="s">
        <v>4850</v>
      </c>
      <c r="E257" s="359" t="s">
        <v>1689</v>
      </c>
      <c r="F257" s="360">
        <v>1745</v>
      </c>
      <c r="G257" s="359" t="s">
        <v>4866</v>
      </c>
      <c r="H257" s="359" t="s">
        <v>6011</v>
      </c>
      <c r="I257" s="363" t="str">
        <f t="shared" si="9"/>
        <v xml:space="preserve"> </v>
      </c>
      <c r="J257" t="str">
        <f t="shared" si="10"/>
        <v>Non</v>
      </c>
      <c r="K257" t="str">
        <f t="shared" si="11"/>
        <v xml:space="preserve"> </v>
      </c>
    </row>
    <row r="258" spans="1:11" ht="15" x14ac:dyDescent="0.25">
      <c r="A258" s="307">
        <v>5625</v>
      </c>
      <c r="B258" s="359" t="s">
        <v>5587</v>
      </c>
      <c r="C258" s="359" t="s">
        <v>368</v>
      </c>
      <c r="D258" s="359" t="s">
        <v>1847</v>
      </c>
      <c r="E258" s="359" t="s">
        <v>1689</v>
      </c>
      <c r="F258" s="360">
        <v>1905</v>
      </c>
      <c r="G258" s="359" t="s">
        <v>6040</v>
      </c>
      <c r="H258" s="359" t="s">
        <v>6011</v>
      </c>
      <c r="I258" s="363" t="str">
        <f t="shared" ref="I258:I321" si="12">IFERROR(VLOOKUP(A258,Pour_Suivi,31,FALSE)," ")</f>
        <v xml:space="preserve"> </v>
      </c>
      <c r="J258" t="str">
        <f t="shared" ref="J258:J321" si="13">IF(IFERROR(VLOOKUP(A258,Pour_Suivi,1,FALSE),"Non")="Non","Non","Oui")</f>
        <v>Non</v>
      </c>
      <c r="K258" t="str">
        <f t="shared" ref="K258:K321" si="14">IFERROR(VLOOKUP(A258,Pour_Suivi,33,FALSE)," ")</f>
        <v xml:space="preserve"> </v>
      </c>
    </row>
    <row r="259" spans="1:11" ht="15" x14ac:dyDescent="0.25">
      <c r="A259" s="307">
        <v>5748</v>
      </c>
      <c r="B259" s="359" t="s">
        <v>230</v>
      </c>
      <c r="C259" s="359" t="s">
        <v>231</v>
      </c>
      <c r="D259" s="359" t="s">
        <v>2098</v>
      </c>
      <c r="E259" s="359" t="s">
        <v>1689</v>
      </c>
      <c r="F259" s="360">
        <v>1905</v>
      </c>
      <c r="G259" s="359" t="s">
        <v>6040</v>
      </c>
      <c r="H259" s="359" t="s">
        <v>6011</v>
      </c>
      <c r="I259" s="363">
        <f t="shared" si="12"/>
        <v>43927</v>
      </c>
      <c r="J259" t="str">
        <f t="shared" si="13"/>
        <v>Oui</v>
      </c>
      <c r="K259">
        <f t="shared" si="14"/>
        <v>1860</v>
      </c>
    </row>
    <row r="260" spans="1:11" ht="15" x14ac:dyDescent="0.25">
      <c r="A260" s="307">
        <v>13905</v>
      </c>
      <c r="B260" s="359" t="s">
        <v>5765</v>
      </c>
      <c r="C260" s="359" t="s">
        <v>503</v>
      </c>
      <c r="D260" s="359" t="s">
        <v>1847</v>
      </c>
      <c r="E260" s="359" t="s">
        <v>1689</v>
      </c>
      <c r="F260" s="360">
        <v>1908</v>
      </c>
      <c r="G260" s="359" t="s">
        <v>5766</v>
      </c>
      <c r="H260" s="359" t="s">
        <v>6011</v>
      </c>
      <c r="I260" s="363" t="str">
        <f t="shared" si="12"/>
        <v xml:space="preserve"> </v>
      </c>
      <c r="J260" t="str">
        <f t="shared" si="13"/>
        <v>Non</v>
      </c>
      <c r="K260" t="str">
        <f t="shared" si="14"/>
        <v xml:space="preserve"> </v>
      </c>
    </row>
    <row r="261" spans="1:11" ht="15" x14ac:dyDescent="0.25">
      <c r="A261" s="307">
        <v>13592</v>
      </c>
      <c r="B261" s="359" t="s">
        <v>513</v>
      </c>
      <c r="C261" s="359" t="s">
        <v>1311</v>
      </c>
      <c r="D261" s="359" t="s">
        <v>4871</v>
      </c>
      <c r="E261" s="359" t="s">
        <v>1689</v>
      </c>
      <c r="F261" s="360">
        <v>3407</v>
      </c>
      <c r="G261" s="359" t="s">
        <v>3725</v>
      </c>
      <c r="H261" s="359" t="s">
        <v>6011</v>
      </c>
      <c r="I261" s="363" t="str">
        <f t="shared" si="12"/>
        <v xml:space="preserve"> </v>
      </c>
      <c r="J261" t="str">
        <f t="shared" si="13"/>
        <v>Non</v>
      </c>
      <c r="K261" t="str">
        <f t="shared" si="14"/>
        <v xml:space="preserve"> </v>
      </c>
    </row>
    <row r="262" spans="1:11" ht="15" x14ac:dyDescent="0.25">
      <c r="A262" s="307">
        <v>6808</v>
      </c>
      <c r="B262" s="359" t="s">
        <v>1179</v>
      </c>
      <c r="C262" s="359" t="s">
        <v>435</v>
      </c>
      <c r="D262" s="359" t="s">
        <v>3724</v>
      </c>
      <c r="E262" s="359" t="s">
        <v>1689</v>
      </c>
      <c r="F262" s="360">
        <v>3407</v>
      </c>
      <c r="G262" s="359" t="s">
        <v>3725</v>
      </c>
      <c r="H262" s="359" t="s">
        <v>6011</v>
      </c>
      <c r="I262" s="363">
        <f t="shared" si="12"/>
        <v>44581</v>
      </c>
      <c r="J262" t="str">
        <f t="shared" si="13"/>
        <v>Oui</v>
      </c>
      <c r="K262" t="str">
        <f t="shared" si="14"/>
        <v>95PFE-L2M</v>
      </c>
    </row>
    <row r="263" spans="1:11" ht="15" x14ac:dyDescent="0.25">
      <c r="A263" s="307">
        <v>10486</v>
      </c>
      <c r="B263" s="359" t="s">
        <v>3908</v>
      </c>
      <c r="C263" s="359" t="s">
        <v>3832</v>
      </c>
      <c r="D263" s="359" t="s">
        <v>4775</v>
      </c>
      <c r="E263" s="359" t="s">
        <v>1689</v>
      </c>
      <c r="F263" s="360">
        <v>3421</v>
      </c>
      <c r="G263" s="359" t="s">
        <v>6304</v>
      </c>
      <c r="H263" s="359" t="s">
        <v>6011</v>
      </c>
      <c r="I263" s="363" t="str">
        <f t="shared" si="12"/>
        <v xml:space="preserve"> </v>
      </c>
      <c r="J263" t="str">
        <f t="shared" si="13"/>
        <v>Non</v>
      </c>
      <c r="K263" t="str">
        <f t="shared" si="14"/>
        <v xml:space="preserve"> </v>
      </c>
    </row>
    <row r="264" spans="1:11" ht="15" x14ac:dyDescent="0.25">
      <c r="A264" s="307">
        <v>12925</v>
      </c>
      <c r="B264" s="359" t="s">
        <v>4293</v>
      </c>
      <c r="C264" s="359" t="s">
        <v>3241</v>
      </c>
      <c r="D264" s="359" t="s">
        <v>5530</v>
      </c>
      <c r="E264" s="359" t="s">
        <v>1689</v>
      </c>
      <c r="F264" s="360">
        <v>3454</v>
      </c>
      <c r="G264" s="359" t="s">
        <v>6354</v>
      </c>
      <c r="H264" s="359" t="s">
        <v>6011</v>
      </c>
      <c r="I264" s="363" t="str">
        <f t="shared" si="12"/>
        <v xml:space="preserve"> </v>
      </c>
      <c r="J264" t="str">
        <f t="shared" si="13"/>
        <v>Non</v>
      </c>
      <c r="K264" t="str">
        <f t="shared" si="14"/>
        <v xml:space="preserve"> </v>
      </c>
    </row>
    <row r="265" spans="1:11" ht="15" x14ac:dyDescent="0.25">
      <c r="A265" s="307">
        <v>10010</v>
      </c>
      <c r="B265" s="359" t="s">
        <v>902</v>
      </c>
      <c r="C265" s="359" t="s">
        <v>1377</v>
      </c>
      <c r="D265" s="359" t="s">
        <v>4775</v>
      </c>
      <c r="E265" s="359" t="s">
        <v>1689</v>
      </c>
      <c r="F265" s="360">
        <v>3488</v>
      </c>
      <c r="G265" s="359" t="s">
        <v>5651</v>
      </c>
      <c r="H265" s="359" t="s">
        <v>6011</v>
      </c>
      <c r="I265" s="363" t="str">
        <f t="shared" si="12"/>
        <v xml:space="preserve"> </v>
      </c>
      <c r="J265" t="str">
        <f t="shared" si="13"/>
        <v>Non</v>
      </c>
      <c r="K265" t="str">
        <f t="shared" si="14"/>
        <v xml:space="preserve"> </v>
      </c>
    </row>
    <row r="266" spans="1:11" ht="15" x14ac:dyDescent="0.25">
      <c r="A266" s="307">
        <v>12460</v>
      </c>
      <c r="B266" s="359" t="s">
        <v>613</v>
      </c>
      <c r="C266" s="359" t="s">
        <v>4438</v>
      </c>
      <c r="D266" s="359" t="s">
        <v>4850</v>
      </c>
      <c r="E266" s="359" t="s">
        <v>1689</v>
      </c>
      <c r="F266" s="360">
        <v>3414</v>
      </c>
      <c r="G266" s="359" t="s">
        <v>4915</v>
      </c>
      <c r="H266" s="359" t="s">
        <v>6011</v>
      </c>
      <c r="I266" s="363" t="str">
        <f t="shared" si="12"/>
        <v xml:space="preserve"> </v>
      </c>
      <c r="J266" t="str">
        <f t="shared" si="13"/>
        <v>Non</v>
      </c>
      <c r="K266" t="str">
        <f t="shared" si="14"/>
        <v xml:space="preserve"> </v>
      </c>
    </row>
    <row r="267" spans="1:11" ht="15" x14ac:dyDescent="0.25">
      <c r="A267" s="307">
        <v>13750</v>
      </c>
      <c r="B267" s="359" t="s">
        <v>665</v>
      </c>
      <c r="C267" s="359" t="s">
        <v>5533</v>
      </c>
      <c r="D267" s="359" t="s">
        <v>4871</v>
      </c>
      <c r="E267" s="359" t="s">
        <v>1689</v>
      </c>
      <c r="F267" s="360">
        <v>3409</v>
      </c>
      <c r="G267" s="359" t="s">
        <v>4862</v>
      </c>
      <c r="H267" s="359" t="s">
        <v>6011</v>
      </c>
      <c r="I267" s="363" t="str">
        <f t="shared" si="12"/>
        <v xml:space="preserve"> </v>
      </c>
      <c r="J267" t="str">
        <f t="shared" si="13"/>
        <v>Non</v>
      </c>
      <c r="K267" t="str">
        <f t="shared" si="14"/>
        <v xml:space="preserve"> </v>
      </c>
    </row>
    <row r="268" spans="1:11" ht="15" x14ac:dyDescent="0.25">
      <c r="A268" s="307">
        <v>13611</v>
      </c>
      <c r="B268" s="359" t="s">
        <v>1110</v>
      </c>
      <c r="C268" s="359" t="s">
        <v>720</v>
      </c>
      <c r="D268" s="359" t="s">
        <v>4871</v>
      </c>
      <c r="E268" s="359" t="s">
        <v>1689</v>
      </c>
      <c r="F268" s="360">
        <v>3409</v>
      </c>
      <c r="G268" s="359" t="s">
        <v>4862</v>
      </c>
      <c r="H268" s="359" t="s">
        <v>6011</v>
      </c>
      <c r="I268" s="363" t="str">
        <f t="shared" si="12"/>
        <v xml:space="preserve"> </v>
      </c>
      <c r="J268" t="str">
        <f t="shared" si="13"/>
        <v>Non</v>
      </c>
      <c r="K268" t="str">
        <f t="shared" si="14"/>
        <v xml:space="preserve"> </v>
      </c>
    </row>
    <row r="269" spans="1:11" ht="15" x14ac:dyDescent="0.25">
      <c r="A269" s="307">
        <v>12759</v>
      </c>
      <c r="B269" s="359" t="s">
        <v>4487</v>
      </c>
      <c r="C269" s="359" t="s">
        <v>4488</v>
      </c>
      <c r="D269" s="359" t="s">
        <v>5530</v>
      </c>
      <c r="E269" s="359" t="s">
        <v>1689</v>
      </c>
      <c r="F269" s="360">
        <v>3409</v>
      </c>
      <c r="G269" s="359" t="s">
        <v>4862</v>
      </c>
      <c r="H269" s="359" t="s">
        <v>6011</v>
      </c>
      <c r="I269" s="363" t="str">
        <f t="shared" si="12"/>
        <v xml:space="preserve"> </v>
      </c>
      <c r="J269" t="str">
        <f t="shared" si="13"/>
        <v>Non</v>
      </c>
      <c r="K269" t="str">
        <f t="shared" si="14"/>
        <v xml:space="preserve"> </v>
      </c>
    </row>
    <row r="270" spans="1:11" ht="15" x14ac:dyDescent="0.25">
      <c r="A270" s="307">
        <v>12387</v>
      </c>
      <c r="B270" s="359" t="s">
        <v>1454</v>
      </c>
      <c r="C270" s="359" t="s">
        <v>4635</v>
      </c>
      <c r="D270" s="359" t="s">
        <v>4871</v>
      </c>
      <c r="E270" s="359" t="s">
        <v>1689</v>
      </c>
      <c r="F270" s="360">
        <v>3409</v>
      </c>
      <c r="G270" s="359" t="s">
        <v>4862</v>
      </c>
      <c r="H270" s="359" t="s">
        <v>6011</v>
      </c>
      <c r="I270" s="363" t="str">
        <f t="shared" si="12"/>
        <v xml:space="preserve"> </v>
      </c>
      <c r="J270" t="str">
        <f t="shared" si="13"/>
        <v>Non</v>
      </c>
      <c r="K270" t="str">
        <f t="shared" si="14"/>
        <v xml:space="preserve"> </v>
      </c>
    </row>
    <row r="271" spans="1:11" ht="15" x14ac:dyDescent="0.25">
      <c r="A271" s="307">
        <v>9836</v>
      </c>
      <c r="B271" s="359" t="s">
        <v>3849</v>
      </c>
      <c r="C271" s="359" t="s">
        <v>997</v>
      </c>
      <c r="D271" s="359" t="s">
        <v>4850</v>
      </c>
      <c r="E271" s="359" t="s">
        <v>1689</v>
      </c>
      <c r="F271" s="360">
        <v>3409</v>
      </c>
      <c r="G271" s="359" t="s">
        <v>4862</v>
      </c>
      <c r="H271" s="359" t="s">
        <v>6011</v>
      </c>
      <c r="I271" s="363" t="str">
        <f t="shared" si="12"/>
        <v xml:space="preserve"> </v>
      </c>
      <c r="J271" t="str">
        <f t="shared" si="13"/>
        <v>Non</v>
      </c>
      <c r="K271" t="str">
        <f t="shared" si="14"/>
        <v xml:space="preserve"> </v>
      </c>
    </row>
    <row r="272" spans="1:11" ht="15" x14ac:dyDescent="0.25">
      <c r="A272" s="307">
        <v>9776</v>
      </c>
      <c r="B272" s="359" t="s">
        <v>3843</v>
      </c>
      <c r="C272" s="359" t="s">
        <v>3844</v>
      </c>
      <c r="D272" s="359" t="s">
        <v>5530</v>
      </c>
      <c r="E272" s="359" t="s">
        <v>1689</v>
      </c>
      <c r="F272" s="360">
        <v>3409</v>
      </c>
      <c r="G272" s="359" t="s">
        <v>4862</v>
      </c>
      <c r="H272" s="359" t="s">
        <v>6011</v>
      </c>
      <c r="I272" s="363" t="str">
        <f t="shared" si="12"/>
        <v xml:space="preserve"> </v>
      </c>
      <c r="J272" t="str">
        <f t="shared" si="13"/>
        <v>Non</v>
      </c>
      <c r="K272" t="str">
        <f t="shared" si="14"/>
        <v xml:space="preserve"> </v>
      </c>
    </row>
    <row r="273" spans="1:11" ht="15" x14ac:dyDescent="0.25">
      <c r="A273" s="307">
        <v>12605</v>
      </c>
      <c r="B273" s="359" t="s">
        <v>4185</v>
      </c>
      <c r="C273" s="359" t="s">
        <v>4186</v>
      </c>
      <c r="D273" s="359" t="s">
        <v>103</v>
      </c>
      <c r="E273" s="359" t="s">
        <v>1689</v>
      </c>
      <c r="F273" s="360">
        <v>3486</v>
      </c>
      <c r="G273" s="359" t="s">
        <v>4916</v>
      </c>
      <c r="H273" s="359" t="s">
        <v>6011</v>
      </c>
      <c r="I273" s="363" t="str">
        <f t="shared" si="12"/>
        <v xml:space="preserve"> </v>
      </c>
      <c r="J273" t="str">
        <f t="shared" si="13"/>
        <v>Non</v>
      </c>
      <c r="K273" t="str">
        <f t="shared" si="14"/>
        <v xml:space="preserve"> </v>
      </c>
    </row>
    <row r="274" spans="1:11" ht="15" x14ac:dyDescent="0.25">
      <c r="A274" s="307">
        <v>12468</v>
      </c>
      <c r="B274" s="359" t="s">
        <v>1698</v>
      </c>
      <c r="C274" s="359" t="s">
        <v>768</v>
      </c>
      <c r="D274" s="359" t="s">
        <v>3467</v>
      </c>
      <c r="E274" s="359" t="s">
        <v>1689</v>
      </c>
      <c r="F274" s="360">
        <v>3486</v>
      </c>
      <c r="G274" s="359" t="s">
        <v>4916</v>
      </c>
      <c r="H274" s="359" t="s">
        <v>6011</v>
      </c>
      <c r="I274" s="363" t="str">
        <f t="shared" si="12"/>
        <v xml:space="preserve"> </v>
      </c>
      <c r="J274" t="str">
        <f t="shared" si="13"/>
        <v>Non</v>
      </c>
      <c r="K274" t="str">
        <f t="shared" si="14"/>
        <v xml:space="preserve"> </v>
      </c>
    </row>
    <row r="275" spans="1:11" ht="15" x14ac:dyDescent="0.25">
      <c r="A275" s="307">
        <v>14099</v>
      </c>
      <c r="B275" s="359" t="s">
        <v>6144</v>
      </c>
      <c r="C275" s="359" t="s">
        <v>6145</v>
      </c>
      <c r="D275" s="359" t="s">
        <v>4871</v>
      </c>
      <c r="E275" s="359" t="s">
        <v>4961</v>
      </c>
      <c r="F275" s="360">
        <v>3487</v>
      </c>
      <c r="G275" s="359" t="s">
        <v>4923</v>
      </c>
      <c r="H275" s="359" t="s">
        <v>6011</v>
      </c>
      <c r="I275" s="363" t="str">
        <f t="shared" si="12"/>
        <v xml:space="preserve"> </v>
      </c>
      <c r="J275" t="str">
        <f t="shared" si="13"/>
        <v>Non</v>
      </c>
      <c r="K275" t="str">
        <f t="shared" si="14"/>
        <v xml:space="preserve"> </v>
      </c>
    </row>
    <row r="276" spans="1:11" ht="15" x14ac:dyDescent="0.25">
      <c r="A276" s="307">
        <v>13538</v>
      </c>
      <c r="B276" s="359" t="s">
        <v>2283</v>
      </c>
      <c r="C276" s="359" t="s">
        <v>5199</v>
      </c>
      <c r="D276" s="359" t="s">
        <v>4871</v>
      </c>
      <c r="E276" s="359" t="s">
        <v>4961</v>
      </c>
      <c r="F276" s="360">
        <v>3487</v>
      </c>
      <c r="G276" s="359" t="s">
        <v>4923</v>
      </c>
      <c r="H276" s="359" t="s">
        <v>6011</v>
      </c>
      <c r="I276" s="363" t="str">
        <f t="shared" si="12"/>
        <v xml:space="preserve"> </v>
      </c>
      <c r="J276" t="str">
        <f t="shared" si="13"/>
        <v>Non</v>
      </c>
      <c r="K276" t="str">
        <f t="shared" si="14"/>
        <v xml:space="preserve"> </v>
      </c>
    </row>
    <row r="277" spans="1:11" ht="15" x14ac:dyDescent="0.25">
      <c r="A277" s="307">
        <v>10306</v>
      </c>
      <c r="B277" s="359" t="s">
        <v>561</v>
      </c>
      <c r="C277" s="359" t="s">
        <v>1040</v>
      </c>
      <c r="D277" s="359" t="s">
        <v>4871</v>
      </c>
      <c r="E277" s="359" t="s">
        <v>1689</v>
      </c>
      <c r="F277" s="360">
        <v>3403</v>
      </c>
      <c r="G277" s="359" t="s">
        <v>4875</v>
      </c>
      <c r="H277" s="359" t="s">
        <v>6011</v>
      </c>
      <c r="I277" s="363" t="str">
        <f t="shared" si="12"/>
        <v xml:space="preserve"> </v>
      </c>
      <c r="J277" t="str">
        <f t="shared" si="13"/>
        <v>Non</v>
      </c>
      <c r="K277" t="str">
        <f t="shared" si="14"/>
        <v xml:space="preserve"> </v>
      </c>
    </row>
    <row r="278" spans="1:11" ht="15" x14ac:dyDescent="0.25">
      <c r="A278" s="307">
        <v>14191</v>
      </c>
      <c r="B278" s="359" t="s">
        <v>1988</v>
      </c>
      <c r="C278" s="359" t="s">
        <v>881</v>
      </c>
      <c r="D278" s="359" t="s">
        <v>4775</v>
      </c>
      <c r="E278" s="359" t="s">
        <v>1689</v>
      </c>
      <c r="F278" s="360">
        <v>3403</v>
      </c>
      <c r="G278" s="359" t="s">
        <v>4875</v>
      </c>
      <c r="H278" s="359" t="s">
        <v>6011</v>
      </c>
      <c r="I278" s="363" t="str">
        <f t="shared" si="12"/>
        <v xml:space="preserve"> </v>
      </c>
      <c r="J278" t="str">
        <f t="shared" si="13"/>
        <v>Non</v>
      </c>
      <c r="K278" t="str">
        <f t="shared" si="14"/>
        <v xml:space="preserve"> </v>
      </c>
    </row>
    <row r="279" spans="1:11" ht="15" x14ac:dyDescent="0.25">
      <c r="A279" s="307">
        <v>10596</v>
      </c>
      <c r="B279" s="359" t="s">
        <v>3849</v>
      </c>
      <c r="C279" s="359" t="s">
        <v>997</v>
      </c>
      <c r="D279" s="359" t="s">
        <v>479</v>
      </c>
      <c r="E279" s="359" t="s">
        <v>1689</v>
      </c>
      <c r="F279" s="360">
        <v>3403</v>
      </c>
      <c r="G279" s="359" t="s">
        <v>4875</v>
      </c>
      <c r="H279" s="359" t="s">
        <v>6011</v>
      </c>
      <c r="I279" s="363" t="str">
        <f t="shared" si="12"/>
        <v xml:space="preserve"> </v>
      </c>
      <c r="J279" t="str">
        <f t="shared" si="13"/>
        <v>Non</v>
      </c>
      <c r="K279" t="str">
        <f t="shared" si="14"/>
        <v xml:space="preserve"> </v>
      </c>
    </row>
    <row r="280" spans="1:11" ht="15" x14ac:dyDescent="0.25">
      <c r="A280" s="307">
        <v>13888</v>
      </c>
      <c r="B280" s="359" t="s">
        <v>5747</v>
      </c>
      <c r="C280" s="359" t="s">
        <v>2172</v>
      </c>
      <c r="D280" s="359" t="s">
        <v>4871</v>
      </c>
      <c r="E280" s="359" t="s">
        <v>1689</v>
      </c>
      <c r="F280" s="360">
        <v>3403</v>
      </c>
      <c r="G280" s="359" t="s">
        <v>4875</v>
      </c>
      <c r="H280" s="359" t="s">
        <v>6011</v>
      </c>
      <c r="I280" s="363" t="str">
        <f t="shared" si="12"/>
        <v xml:space="preserve"> </v>
      </c>
      <c r="J280" t="str">
        <f t="shared" si="13"/>
        <v>Non</v>
      </c>
      <c r="K280" t="str">
        <f t="shared" si="14"/>
        <v xml:space="preserve"> </v>
      </c>
    </row>
    <row r="281" spans="1:11" ht="15" x14ac:dyDescent="0.25">
      <c r="A281" s="307">
        <v>11326</v>
      </c>
      <c r="B281" s="359" t="s">
        <v>3645</v>
      </c>
      <c r="C281" s="359" t="s">
        <v>2868</v>
      </c>
      <c r="D281" s="359" t="s">
        <v>3467</v>
      </c>
      <c r="E281" s="359" t="s">
        <v>4961</v>
      </c>
      <c r="F281" s="360">
        <v>3401</v>
      </c>
      <c r="G281" s="359" t="s">
        <v>4882</v>
      </c>
      <c r="H281" s="359" t="s">
        <v>6011</v>
      </c>
      <c r="I281" s="363" t="str">
        <f t="shared" si="12"/>
        <v xml:space="preserve"> </v>
      </c>
      <c r="J281" t="str">
        <f t="shared" si="13"/>
        <v>Non</v>
      </c>
      <c r="K281" t="str">
        <f t="shared" si="14"/>
        <v xml:space="preserve"> </v>
      </c>
    </row>
    <row r="282" spans="1:11" ht="15" x14ac:dyDescent="0.25">
      <c r="A282" s="307">
        <v>10741</v>
      </c>
      <c r="B282" s="359" t="s">
        <v>3941</v>
      </c>
      <c r="C282" s="359" t="s">
        <v>433</v>
      </c>
      <c r="D282" s="359" t="s">
        <v>4850</v>
      </c>
      <c r="E282" s="359" t="s">
        <v>4961</v>
      </c>
      <c r="F282" s="360">
        <v>3401</v>
      </c>
      <c r="G282" s="359" t="s">
        <v>4882</v>
      </c>
      <c r="H282" s="359" t="s">
        <v>6011</v>
      </c>
      <c r="I282" s="363" t="str">
        <f t="shared" si="12"/>
        <v xml:space="preserve"> </v>
      </c>
      <c r="J282" t="str">
        <f t="shared" si="13"/>
        <v>Non</v>
      </c>
      <c r="K282" t="str">
        <f t="shared" si="14"/>
        <v xml:space="preserve"> </v>
      </c>
    </row>
    <row r="283" spans="1:11" ht="15" x14ac:dyDescent="0.25">
      <c r="A283" s="307">
        <v>13162</v>
      </c>
      <c r="B283" s="359" t="s">
        <v>1495</v>
      </c>
      <c r="C283" s="359" t="s">
        <v>4652</v>
      </c>
      <c r="D283" s="359" t="s">
        <v>5591</v>
      </c>
      <c r="E283" s="359" t="s">
        <v>4961</v>
      </c>
      <c r="F283" s="360">
        <v>3401</v>
      </c>
      <c r="G283" s="359" t="s">
        <v>4882</v>
      </c>
      <c r="H283" s="359" t="s">
        <v>6011</v>
      </c>
      <c r="I283" s="363" t="str">
        <f t="shared" si="12"/>
        <v xml:space="preserve"> </v>
      </c>
      <c r="J283" t="str">
        <f t="shared" si="13"/>
        <v>Non</v>
      </c>
      <c r="K283" t="str">
        <f t="shared" si="14"/>
        <v xml:space="preserve"> </v>
      </c>
    </row>
    <row r="284" spans="1:11" ht="15" x14ac:dyDescent="0.25">
      <c r="A284" s="307">
        <v>12626</v>
      </c>
      <c r="B284" s="359" t="s">
        <v>3916</v>
      </c>
      <c r="C284" s="359" t="s">
        <v>3917</v>
      </c>
      <c r="D284" s="359" t="s">
        <v>4871</v>
      </c>
      <c r="E284" s="359" t="s">
        <v>4961</v>
      </c>
      <c r="F284" s="360">
        <v>3401</v>
      </c>
      <c r="G284" s="359" t="s">
        <v>4882</v>
      </c>
      <c r="H284" s="359" t="s">
        <v>6011</v>
      </c>
      <c r="I284" s="363" t="str">
        <f t="shared" si="12"/>
        <v xml:space="preserve"> </v>
      </c>
      <c r="J284" t="str">
        <f t="shared" si="13"/>
        <v>Non</v>
      </c>
      <c r="K284" t="str">
        <f t="shared" si="14"/>
        <v xml:space="preserve"> </v>
      </c>
    </row>
    <row r="285" spans="1:11" ht="15" x14ac:dyDescent="0.25">
      <c r="A285" s="307">
        <v>12619</v>
      </c>
      <c r="B285" s="359" t="s">
        <v>1930</v>
      </c>
      <c r="C285" s="359" t="s">
        <v>539</v>
      </c>
      <c r="D285" s="359" t="s">
        <v>479</v>
      </c>
      <c r="E285" s="359" t="s">
        <v>4961</v>
      </c>
      <c r="F285" s="360">
        <v>3401</v>
      </c>
      <c r="G285" s="359" t="s">
        <v>4882</v>
      </c>
      <c r="H285" s="359" t="s">
        <v>6011</v>
      </c>
      <c r="I285" s="363" t="str">
        <f t="shared" si="12"/>
        <v xml:space="preserve"> </v>
      </c>
      <c r="J285" t="str">
        <f t="shared" si="13"/>
        <v>Non</v>
      </c>
      <c r="K285" t="str">
        <f t="shared" si="14"/>
        <v xml:space="preserve"> </v>
      </c>
    </row>
    <row r="286" spans="1:11" ht="15" x14ac:dyDescent="0.25">
      <c r="A286" s="307">
        <v>11748</v>
      </c>
      <c r="B286" s="359" t="s">
        <v>4629</v>
      </c>
      <c r="C286" s="359" t="s">
        <v>3945</v>
      </c>
      <c r="D286" s="359" t="s">
        <v>4871</v>
      </c>
      <c r="E286" s="359" t="s">
        <v>4961</v>
      </c>
      <c r="F286" s="360">
        <v>3401</v>
      </c>
      <c r="G286" s="359" t="s">
        <v>4882</v>
      </c>
      <c r="H286" s="359" t="s">
        <v>6011</v>
      </c>
      <c r="I286" s="363" t="str">
        <f t="shared" si="12"/>
        <v xml:space="preserve"> </v>
      </c>
      <c r="J286" t="str">
        <f t="shared" si="13"/>
        <v>Non</v>
      </c>
      <c r="K286" t="str">
        <f t="shared" si="14"/>
        <v xml:space="preserve"> </v>
      </c>
    </row>
    <row r="287" spans="1:11" ht="15" x14ac:dyDescent="0.25">
      <c r="A287" s="307">
        <v>10638</v>
      </c>
      <c r="B287" s="359" t="s">
        <v>3843</v>
      </c>
      <c r="C287" s="359" t="s">
        <v>3844</v>
      </c>
      <c r="D287" s="359" t="s">
        <v>4871</v>
      </c>
      <c r="E287" s="359" t="s">
        <v>4961</v>
      </c>
      <c r="F287" s="360">
        <v>3401</v>
      </c>
      <c r="G287" s="359" t="s">
        <v>4882</v>
      </c>
      <c r="H287" s="359" t="s">
        <v>6011</v>
      </c>
      <c r="I287" s="363" t="str">
        <f t="shared" si="12"/>
        <v xml:space="preserve"> </v>
      </c>
      <c r="J287" t="str">
        <f t="shared" si="13"/>
        <v>Non</v>
      </c>
      <c r="K287" t="str">
        <f t="shared" si="14"/>
        <v xml:space="preserve"> </v>
      </c>
    </row>
    <row r="288" spans="1:11" ht="15" x14ac:dyDescent="0.25">
      <c r="A288" s="307">
        <v>10697</v>
      </c>
      <c r="B288" s="359" t="s">
        <v>3932</v>
      </c>
      <c r="C288" s="359" t="s">
        <v>3933</v>
      </c>
      <c r="D288" s="359" t="s">
        <v>4775</v>
      </c>
      <c r="E288" s="359" t="s">
        <v>4961</v>
      </c>
      <c r="F288" s="360">
        <v>3401</v>
      </c>
      <c r="G288" s="359" t="s">
        <v>4882</v>
      </c>
      <c r="H288" s="359" t="s">
        <v>6011</v>
      </c>
      <c r="I288" s="363" t="str">
        <f t="shared" si="12"/>
        <v xml:space="preserve"> </v>
      </c>
      <c r="J288" t="str">
        <f t="shared" si="13"/>
        <v>Non</v>
      </c>
      <c r="K288" t="str">
        <f t="shared" si="14"/>
        <v xml:space="preserve"> </v>
      </c>
    </row>
    <row r="289" spans="1:11" ht="15" x14ac:dyDescent="0.25">
      <c r="A289" s="307">
        <v>12392</v>
      </c>
      <c r="B289" s="359" t="s">
        <v>4636</v>
      </c>
      <c r="C289" s="359" t="s">
        <v>167</v>
      </c>
      <c r="D289" s="359" t="s">
        <v>3467</v>
      </c>
      <c r="E289" s="359" t="s">
        <v>4961</v>
      </c>
      <c r="F289" s="360">
        <v>3408</v>
      </c>
      <c r="G289" s="359" t="s">
        <v>3839</v>
      </c>
      <c r="H289" s="359" t="s">
        <v>6011</v>
      </c>
      <c r="I289" s="363" t="str">
        <f t="shared" si="12"/>
        <v xml:space="preserve"> </v>
      </c>
      <c r="J289" t="str">
        <f t="shared" si="13"/>
        <v>Non</v>
      </c>
      <c r="K289" t="str">
        <f t="shared" si="14"/>
        <v xml:space="preserve"> </v>
      </c>
    </row>
    <row r="290" spans="1:11" ht="15" x14ac:dyDescent="0.25">
      <c r="A290" s="307">
        <v>9714</v>
      </c>
      <c r="B290" s="359" t="s">
        <v>1399</v>
      </c>
      <c r="C290" s="359" t="s">
        <v>1071</v>
      </c>
      <c r="D290" s="359" t="s">
        <v>3838</v>
      </c>
      <c r="E290" s="359" t="s">
        <v>4961</v>
      </c>
      <c r="F290" s="360">
        <v>3408</v>
      </c>
      <c r="G290" s="359" t="s">
        <v>3839</v>
      </c>
      <c r="H290" s="359" t="s">
        <v>6011</v>
      </c>
      <c r="I290" s="363">
        <f t="shared" si="12"/>
        <v>44575</v>
      </c>
      <c r="J290" t="str">
        <f t="shared" si="13"/>
        <v>Oui</v>
      </c>
      <c r="K290" t="str">
        <f t="shared" si="14"/>
        <v>1870 +</v>
      </c>
    </row>
    <row r="291" spans="1:11" ht="15" x14ac:dyDescent="0.25">
      <c r="A291" s="307">
        <v>9777</v>
      </c>
      <c r="B291" s="359" t="s">
        <v>561</v>
      </c>
      <c r="C291" s="359" t="s">
        <v>1040</v>
      </c>
      <c r="D291" s="359" t="s">
        <v>5530</v>
      </c>
      <c r="E291" s="359" t="s">
        <v>1689</v>
      </c>
      <c r="F291" s="360">
        <v>3411</v>
      </c>
      <c r="G291" s="359" t="s">
        <v>4863</v>
      </c>
      <c r="H291" s="359" t="s">
        <v>6011</v>
      </c>
      <c r="I291" s="363" t="str">
        <f t="shared" si="12"/>
        <v xml:space="preserve"> </v>
      </c>
      <c r="J291" t="str">
        <f t="shared" si="13"/>
        <v>Non</v>
      </c>
      <c r="K291" t="str">
        <f t="shared" si="14"/>
        <v xml:space="preserve"> </v>
      </c>
    </row>
    <row r="292" spans="1:11" ht="15" x14ac:dyDescent="0.25">
      <c r="A292" s="307">
        <v>10363</v>
      </c>
      <c r="B292" s="359" t="s">
        <v>3894</v>
      </c>
      <c r="C292" s="359" t="s">
        <v>3895</v>
      </c>
      <c r="D292" s="359" t="s">
        <v>5530</v>
      </c>
      <c r="E292" s="359" t="s">
        <v>1689</v>
      </c>
      <c r="F292" s="360">
        <v>3412</v>
      </c>
      <c r="G292" s="359" t="s">
        <v>4878</v>
      </c>
      <c r="H292" s="359" t="s">
        <v>6011</v>
      </c>
      <c r="I292" s="363" t="str">
        <f t="shared" si="12"/>
        <v xml:space="preserve"> </v>
      </c>
      <c r="J292" t="str">
        <f t="shared" si="13"/>
        <v>Non</v>
      </c>
      <c r="K292" t="str">
        <f t="shared" si="14"/>
        <v xml:space="preserve"> </v>
      </c>
    </row>
    <row r="293" spans="1:11" ht="15" x14ac:dyDescent="0.25">
      <c r="A293" s="307">
        <v>13489</v>
      </c>
      <c r="B293" s="359" t="s">
        <v>5235</v>
      </c>
      <c r="C293" s="359" t="s">
        <v>2127</v>
      </c>
      <c r="D293" s="359" t="s">
        <v>5530</v>
      </c>
      <c r="E293" s="359" t="s">
        <v>1689</v>
      </c>
      <c r="F293" s="360">
        <v>3412</v>
      </c>
      <c r="G293" s="359" t="s">
        <v>4878</v>
      </c>
      <c r="H293" s="359" t="s">
        <v>6011</v>
      </c>
      <c r="I293" s="363" t="str">
        <f t="shared" si="12"/>
        <v xml:space="preserve"> </v>
      </c>
      <c r="J293" t="str">
        <f t="shared" si="13"/>
        <v>Non</v>
      </c>
      <c r="K293" t="str">
        <f t="shared" si="14"/>
        <v xml:space="preserve"> </v>
      </c>
    </row>
    <row r="294" spans="1:11" ht="15" x14ac:dyDescent="0.25">
      <c r="A294" s="307">
        <v>13440</v>
      </c>
      <c r="B294" s="359" t="s">
        <v>5040</v>
      </c>
      <c r="C294" s="359" t="s">
        <v>768</v>
      </c>
      <c r="D294" s="359" t="s">
        <v>4871</v>
      </c>
      <c r="E294" s="359" t="s">
        <v>1689</v>
      </c>
      <c r="F294" s="360">
        <v>3412</v>
      </c>
      <c r="G294" s="359" t="s">
        <v>4878</v>
      </c>
      <c r="H294" s="359" t="s">
        <v>6011</v>
      </c>
      <c r="I294" s="363" t="str">
        <f t="shared" si="12"/>
        <v xml:space="preserve"> </v>
      </c>
      <c r="J294" t="str">
        <f t="shared" si="13"/>
        <v>Non</v>
      </c>
      <c r="K294" t="str">
        <f t="shared" si="14"/>
        <v xml:space="preserve"> </v>
      </c>
    </row>
    <row r="295" spans="1:11" ht="15" x14ac:dyDescent="0.25">
      <c r="A295" s="307">
        <v>13649</v>
      </c>
      <c r="B295" s="359" t="s">
        <v>4435</v>
      </c>
      <c r="C295" s="359" t="s">
        <v>5382</v>
      </c>
      <c r="D295" s="359" t="s">
        <v>5591</v>
      </c>
      <c r="E295" s="359" t="s">
        <v>1689</v>
      </c>
      <c r="F295" s="360">
        <v>3412</v>
      </c>
      <c r="G295" s="359" t="s">
        <v>4878</v>
      </c>
      <c r="H295" s="359" t="s">
        <v>6011</v>
      </c>
      <c r="I295" s="363" t="str">
        <f t="shared" si="12"/>
        <v xml:space="preserve"> </v>
      </c>
      <c r="J295" t="str">
        <f t="shared" si="13"/>
        <v>Non</v>
      </c>
      <c r="K295" t="str">
        <f t="shared" si="14"/>
        <v xml:space="preserve"> </v>
      </c>
    </row>
    <row r="296" spans="1:11" ht="15" x14ac:dyDescent="0.25">
      <c r="A296" s="307">
        <v>12613</v>
      </c>
      <c r="B296" s="359" t="s">
        <v>4189</v>
      </c>
      <c r="C296" s="359" t="s">
        <v>139</v>
      </c>
      <c r="D296" s="359" t="s">
        <v>4850</v>
      </c>
      <c r="E296" s="359" t="s">
        <v>1689</v>
      </c>
      <c r="F296" s="360">
        <v>3412</v>
      </c>
      <c r="G296" s="359" t="s">
        <v>4878</v>
      </c>
      <c r="H296" s="359" t="s">
        <v>6011</v>
      </c>
      <c r="I296" s="363" t="str">
        <f t="shared" si="12"/>
        <v xml:space="preserve"> </v>
      </c>
      <c r="J296" t="str">
        <f t="shared" si="13"/>
        <v>Non</v>
      </c>
      <c r="K296" t="str">
        <f t="shared" si="14"/>
        <v xml:space="preserve"> </v>
      </c>
    </row>
    <row r="297" spans="1:11" ht="15" x14ac:dyDescent="0.25">
      <c r="A297" s="307">
        <v>6306</v>
      </c>
      <c r="B297" s="359" t="s">
        <v>3694</v>
      </c>
      <c r="C297" s="359" t="s">
        <v>3695</v>
      </c>
      <c r="D297" s="359" t="s">
        <v>1847</v>
      </c>
      <c r="E297" s="359" t="s">
        <v>4961</v>
      </c>
      <c r="F297" s="360">
        <v>9153</v>
      </c>
      <c r="G297" s="359" t="s">
        <v>4826</v>
      </c>
      <c r="H297" s="359" t="s">
        <v>6011</v>
      </c>
      <c r="I297" s="363" t="str">
        <f t="shared" si="12"/>
        <v xml:space="preserve"> </v>
      </c>
      <c r="J297" t="str">
        <f t="shared" si="13"/>
        <v>Non</v>
      </c>
      <c r="K297" t="str">
        <f t="shared" si="14"/>
        <v xml:space="preserve"> </v>
      </c>
    </row>
    <row r="298" spans="1:11" ht="15" x14ac:dyDescent="0.25">
      <c r="A298" s="307">
        <v>14139</v>
      </c>
      <c r="B298" s="359" t="s">
        <v>6210</v>
      </c>
      <c r="C298" s="359" t="s">
        <v>6211</v>
      </c>
      <c r="D298" s="359" t="s">
        <v>5591</v>
      </c>
      <c r="E298" s="359" t="s">
        <v>4961</v>
      </c>
      <c r="F298" s="360">
        <v>2162</v>
      </c>
      <c r="G298" s="359" t="s">
        <v>6212</v>
      </c>
      <c r="H298" s="359" t="s">
        <v>6011</v>
      </c>
      <c r="I298" s="363" t="str">
        <f t="shared" si="12"/>
        <v xml:space="preserve"> </v>
      </c>
      <c r="J298" t="str">
        <f t="shared" si="13"/>
        <v>Non</v>
      </c>
      <c r="K298" t="str">
        <f t="shared" si="14"/>
        <v xml:space="preserve"> </v>
      </c>
    </row>
    <row r="299" spans="1:11" ht="15" x14ac:dyDescent="0.25">
      <c r="A299" s="307">
        <v>14179</v>
      </c>
      <c r="B299" s="359" t="s">
        <v>685</v>
      </c>
      <c r="C299" s="359" t="s">
        <v>189</v>
      </c>
      <c r="D299" s="359" t="s">
        <v>1847</v>
      </c>
      <c r="E299" s="359" t="s">
        <v>1689</v>
      </c>
      <c r="F299" s="360">
        <v>5212</v>
      </c>
      <c r="G299" s="359" t="s">
        <v>6125</v>
      </c>
      <c r="H299" s="359" t="s">
        <v>6011</v>
      </c>
      <c r="I299" s="363" t="str">
        <f t="shared" si="12"/>
        <v xml:space="preserve"> </v>
      </c>
      <c r="J299" t="str">
        <f t="shared" si="13"/>
        <v>Non</v>
      </c>
      <c r="K299" t="str">
        <f t="shared" si="14"/>
        <v xml:space="preserve"> </v>
      </c>
    </row>
    <row r="300" spans="1:11" ht="15" x14ac:dyDescent="0.25">
      <c r="A300" s="307">
        <v>14067</v>
      </c>
      <c r="B300" s="359" t="s">
        <v>685</v>
      </c>
      <c r="C300" s="359" t="s">
        <v>1136</v>
      </c>
      <c r="D300" s="359" t="s">
        <v>6097</v>
      </c>
      <c r="E300" s="359" t="s">
        <v>1689</v>
      </c>
      <c r="F300" s="360">
        <v>5212</v>
      </c>
      <c r="G300" s="359" t="s">
        <v>6125</v>
      </c>
      <c r="H300" s="359" t="s">
        <v>6011</v>
      </c>
      <c r="I300" s="363" t="str">
        <f t="shared" si="12"/>
        <v xml:space="preserve"> </v>
      </c>
      <c r="J300" t="str">
        <f t="shared" si="13"/>
        <v>Non</v>
      </c>
      <c r="K300" t="str">
        <f t="shared" si="14"/>
        <v xml:space="preserve"> </v>
      </c>
    </row>
    <row r="301" spans="1:11" ht="15" x14ac:dyDescent="0.25">
      <c r="A301" s="307">
        <v>9502</v>
      </c>
      <c r="B301" s="359" t="s">
        <v>742</v>
      </c>
      <c r="C301" s="359" t="s">
        <v>141</v>
      </c>
      <c r="D301" s="359" t="s">
        <v>743</v>
      </c>
      <c r="E301" s="359" t="s">
        <v>1689</v>
      </c>
      <c r="F301" s="360">
        <v>1692</v>
      </c>
      <c r="G301" s="359" t="s">
        <v>4857</v>
      </c>
      <c r="H301" s="359" t="s">
        <v>6011</v>
      </c>
      <c r="I301" s="363">
        <f t="shared" si="12"/>
        <v>44574</v>
      </c>
      <c r="J301" t="str">
        <f t="shared" si="13"/>
        <v>Oui</v>
      </c>
      <c r="K301">
        <f t="shared" si="14"/>
        <v>1860</v>
      </c>
    </row>
    <row r="302" spans="1:11" ht="15" x14ac:dyDescent="0.25">
      <c r="A302" s="307">
        <v>10512</v>
      </c>
      <c r="B302" s="359" t="s">
        <v>2017</v>
      </c>
      <c r="C302" s="359" t="s">
        <v>3909</v>
      </c>
      <c r="D302" s="359" t="s">
        <v>1847</v>
      </c>
      <c r="E302" s="359" t="s">
        <v>1689</v>
      </c>
      <c r="F302" s="360">
        <v>1697</v>
      </c>
      <c r="G302" s="359" t="s">
        <v>4881</v>
      </c>
      <c r="H302" s="359" t="s">
        <v>6011</v>
      </c>
      <c r="I302" s="363" t="str">
        <f t="shared" si="12"/>
        <v xml:space="preserve"> </v>
      </c>
      <c r="J302" t="str">
        <f t="shared" si="13"/>
        <v>Non</v>
      </c>
      <c r="K302" t="str">
        <f t="shared" si="14"/>
        <v xml:space="preserve"> </v>
      </c>
    </row>
    <row r="303" spans="1:11" ht="15" x14ac:dyDescent="0.25">
      <c r="A303" s="307">
        <v>11835</v>
      </c>
      <c r="B303" s="359" t="s">
        <v>4045</v>
      </c>
      <c r="C303" s="359" t="s">
        <v>4046</v>
      </c>
      <c r="D303" s="359" t="s">
        <v>4850</v>
      </c>
      <c r="E303" s="359" t="s">
        <v>1689</v>
      </c>
      <c r="F303" s="360">
        <v>1695</v>
      </c>
      <c r="G303" s="359" t="s">
        <v>5037</v>
      </c>
      <c r="H303" s="359" t="s">
        <v>6011</v>
      </c>
      <c r="I303" s="363" t="str">
        <f t="shared" si="12"/>
        <v xml:space="preserve"> </v>
      </c>
      <c r="J303" t="str">
        <f t="shared" si="13"/>
        <v>Non</v>
      </c>
      <c r="K303" t="str">
        <f t="shared" si="14"/>
        <v xml:space="preserve"> </v>
      </c>
    </row>
    <row r="304" spans="1:11" ht="15" x14ac:dyDescent="0.25">
      <c r="A304" s="307">
        <v>12695</v>
      </c>
      <c r="B304" s="359" t="s">
        <v>5116</v>
      </c>
      <c r="C304" s="359" t="s">
        <v>5117</v>
      </c>
      <c r="D304" s="359" t="s">
        <v>4850</v>
      </c>
      <c r="E304" s="359" t="s">
        <v>1689</v>
      </c>
      <c r="F304" s="360">
        <v>8207</v>
      </c>
      <c r="G304" s="359" t="s">
        <v>5118</v>
      </c>
      <c r="H304" s="359" t="s">
        <v>6011</v>
      </c>
      <c r="I304" s="363" t="str">
        <f t="shared" si="12"/>
        <v xml:space="preserve"> </v>
      </c>
      <c r="J304" t="str">
        <f t="shared" si="13"/>
        <v>Non</v>
      </c>
      <c r="K304" t="str">
        <f t="shared" si="14"/>
        <v xml:space="preserve"> </v>
      </c>
    </row>
    <row r="305" spans="1:11" ht="15" x14ac:dyDescent="0.25">
      <c r="A305" s="307">
        <v>3911</v>
      </c>
      <c r="B305" s="359" t="s">
        <v>646</v>
      </c>
      <c r="C305" s="359" t="s">
        <v>554</v>
      </c>
      <c r="D305" s="359" t="s">
        <v>1074</v>
      </c>
      <c r="E305" s="359" t="s">
        <v>1689</v>
      </c>
      <c r="F305" s="360">
        <v>9158</v>
      </c>
      <c r="G305" s="359" t="s">
        <v>4792</v>
      </c>
      <c r="H305" s="359" t="s">
        <v>6011</v>
      </c>
      <c r="I305" s="363" t="str">
        <f t="shared" si="12"/>
        <v xml:space="preserve"> </v>
      </c>
      <c r="J305" t="str">
        <f t="shared" si="13"/>
        <v>Non</v>
      </c>
      <c r="K305" t="str">
        <f t="shared" si="14"/>
        <v xml:space="preserve"> </v>
      </c>
    </row>
    <row r="306" spans="1:11" ht="15" x14ac:dyDescent="0.25">
      <c r="A306" s="307">
        <v>5552</v>
      </c>
      <c r="B306" s="359" t="s">
        <v>3656</v>
      </c>
      <c r="C306" s="359" t="s">
        <v>368</v>
      </c>
      <c r="D306" s="359" t="s">
        <v>1847</v>
      </c>
      <c r="E306" s="359" t="s">
        <v>1689</v>
      </c>
      <c r="F306" s="360">
        <v>9158</v>
      </c>
      <c r="G306" s="359" t="s">
        <v>4792</v>
      </c>
      <c r="H306" s="359" t="s">
        <v>6011</v>
      </c>
      <c r="I306" s="363" t="str">
        <f t="shared" si="12"/>
        <v xml:space="preserve"> </v>
      </c>
      <c r="J306" t="str">
        <f t="shared" si="13"/>
        <v>Non</v>
      </c>
      <c r="K306" t="str">
        <f t="shared" si="14"/>
        <v xml:space="preserve"> </v>
      </c>
    </row>
    <row r="307" spans="1:11" ht="15" x14ac:dyDescent="0.25">
      <c r="A307" s="307">
        <v>6228</v>
      </c>
      <c r="B307" s="359" t="s">
        <v>1367</v>
      </c>
      <c r="C307" s="359" t="s">
        <v>2355</v>
      </c>
      <c r="D307" s="359" t="s">
        <v>1074</v>
      </c>
      <c r="E307" s="359" t="s">
        <v>1689</v>
      </c>
      <c r="F307" s="360">
        <v>9158</v>
      </c>
      <c r="G307" s="359" t="s">
        <v>4792</v>
      </c>
      <c r="H307" s="359" t="s">
        <v>6011</v>
      </c>
      <c r="I307" s="363" t="str">
        <f t="shared" si="12"/>
        <v xml:space="preserve"> </v>
      </c>
      <c r="J307" t="str">
        <f t="shared" si="13"/>
        <v>Non</v>
      </c>
      <c r="K307" t="str">
        <f t="shared" si="14"/>
        <v xml:space="preserve"> </v>
      </c>
    </row>
    <row r="308" spans="1:11" ht="15" x14ac:dyDescent="0.25">
      <c r="A308" s="307">
        <v>12642</v>
      </c>
      <c r="B308" s="359" t="s">
        <v>1433</v>
      </c>
      <c r="C308" s="359" t="s">
        <v>4640</v>
      </c>
      <c r="D308" s="359" t="s">
        <v>4871</v>
      </c>
      <c r="E308" s="359" t="s">
        <v>1689</v>
      </c>
      <c r="F308" s="360">
        <v>9158</v>
      </c>
      <c r="G308" s="359" t="s">
        <v>4792</v>
      </c>
      <c r="H308" s="359" t="s">
        <v>6011</v>
      </c>
      <c r="I308" s="363" t="str">
        <f t="shared" si="12"/>
        <v xml:space="preserve"> </v>
      </c>
      <c r="J308" t="str">
        <f t="shared" si="13"/>
        <v>Non</v>
      </c>
      <c r="K308" t="str">
        <f t="shared" si="14"/>
        <v xml:space="preserve"> </v>
      </c>
    </row>
    <row r="309" spans="1:11" ht="15" x14ac:dyDescent="0.25">
      <c r="A309" s="307">
        <v>4597</v>
      </c>
      <c r="B309" s="359" t="s">
        <v>5232</v>
      </c>
      <c r="C309" s="359" t="s">
        <v>564</v>
      </c>
      <c r="D309" s="359" t="s">
        <v>1847</v>
      </c>
      <c r="E309" s="359" t="s">
        <v>1689</v>
      </c>
      <c r="F309" s="360">
        <v>9158</v>
      </c>
      <c r="G309" s="359" t="s">
        <v>4792</v>
      </c>
      <c r="H309" s="359" t="s">
        <v>6011</v>
      </c>
      <c r="I309" s="363" t="str">
        <f t="shared" si="12"/>
        <v xml:space="preserve"> </v>
      </c>
      <c r="J309" t="str">
        <f t="shared" si="13"/>
        <v>Non</v>
      </c>
      <c r="K309" t="str">
        <f t="shared" si="14"/>
        <v xml:space="preserve"> </v>
      </c>
    </row>
    <row r="310" spans="1:11" ht="15" x14ac:dyDescent="0.25">
      <c r="A310" s="307">
        <v>13942</v>
      </c>
      <c r="B310" s="359" t="s">
        <v>5826</v>
      </c>
      <c r="C310" s="359" t="s">
        <v>5827</v>
      </c>
      <c r="D310" s="359" t="s">
        <v>4871</v>
      </c>
      <c r="E310" s="359" t="s">
        <v>1689</v>
      </c>
      <c r="F310" s="360">
        <v>8457</v>
      </c>
      <c r="G310" s="359" t="s">
        <v>5828</v>
      </c>
      <c r="H310" s="359" t="s">
        <v>6011</v>
      </c>
      <c r="I310" s="363" t="str">
        <f t="shared" si="12"/>
        <v xml:space="preserve"> </v>
      </c>
      <c r="J310" t="str">
        <f t="shared" si="13"/>
        <v>Non</v>
      </c>
      <c r="K310" t="str">
        <f t="shared" si="14"/>
        <v xml:space="preserve"> </v>
      </c>
    </row>
    <row r="311" spans="1:11" ht="15" x14ac:dyDescent="0.25">
      <c r="A311" s="307">
        <v>13873</v>
      </c>
      <c r="B311" s="359" t="s">
        <v>5725</v>
      </c>
      <c r="C311" s="359" t="s">
        <v>5726</v>
      </c>
      <c r="D311" s="359" t="s">
        <v>479</v>
      </c>
      <c r="E311" s="359" t="s">
        <v>1689</v>
      </c>
      <c r="F311" s="360">
        <v>8460</v>
      </c>
      <c r="G311" s="359" t="s">
        <v>5727</v>
      </c>
      <c r="H311" s="359" t="s">
        <v>6011</v>
      </c>
      <c r="I311" s="363" t="str">
        <f t="shared" si="12"/>
        <v xml:space="preserve"> </v>
      </c>
      <c r="J311" t="str">
        <f t="shared" si="13"/>
        <v>Non</v>
      </c>
      <c r="K311" t="str">
        <f t="shared" si="14"/>
        <v xml:space="preserve"> </v>
      </c>
    </row>
    <row r="312" spans="1:11" ht="15" x14ac:dyDescent="0.25">
      <c r="A312" s="307">
        <v>2861</v>
      </c>
      <c r="B312" s="359" t="s">
        <v>2737</v>
      </c>
      <c r="C312" s="359" t="s">
        <v>3442</v>
      </c>
      <c r="D312" s="359" t="s">
        <v>4779</v>
      </c>
      <c r="E312" s="359" t="s">
        <v>4961</v>
      </c>
      <c r="F312" s="360">
        <v>9152</v>
      </c>
      <c r="G312" s="359" t="s">
        <v>4780</v>
      </c>
      <c r="H312" s="359" t="s">
        <v>6011</v>
      </c>
      <c r="I312" s="363" t="str">
        <f t="shared" si="12"/>
        <v xml:space="preserve"> </v>
      </c>
      <c r="J312" t="str">
        <f t="shared" si="13"/>
        <v>Non</v>
      </c>
      <c r="K312" t="str">
        <f t="shared" si="14"/>
        <v xml:space="preserve"> </v>
      </c>
    </row>
    <row r="313" spans="1:11" ht="15" x14ac:dyDescent="0.25">
      <c r="A313" s="307">
        <v>13828</v>
      </c>
      <c r="B313" s="359" t="s">
        <v>3688</v>
      </c>
      <c r="C313" s="359" t="s">
        <v>1801</v>
      </c>
      <c r="D313" s="359" t="s">
        <v>4871</v>
      </c>
      <c r="E313" s="359" t="s">
        <v>1689</v>
      </c>
      <c r="F313" s="360">
        <v>1681</v>
      </c>
      <c r="G313" s="359" t="s">
        <v>4872</v>
      </c>
      <c r="H313" s="359" t="s">
        <v>6011</v>
      </c>
      <c r="I313" s="363" t="str">
        <f t="shared" si="12"/>
        <v xml:space="preserve"> </v>
      </c>
      <c r="J313" t="str">
        <f t="shared" si="13"/>
        <v>Non</v>
      </c>
      <c r="K313" t="str">
        <f t="shared" si="14"/>
        <v xml:space="preserve"> </v>
      </c>
    </row>
    <row r="314" spans="1:11" ht="15" x14ac:dyDescent="0.25">
      <c r="A314" s="307">
        <v>11462</v>
      </c>
      <c r="B314" s="359" t="s">
        <v>4004</v>
      </c>
      <c r="C314" s="359" t="s">
        <v>452</v>
      </c>
      <c r="D314" s="359" t="s">
        <v>4850</v>
      </c>
      <c r="E314" s="359" t="s">
        <v>1689</v>
      </c>
      <c r="F314" s="360">
        <v>3581</v>
      </c>
      <c r="G314" s="359" t="s">
        <v>4891</v>
      </c>
      <c r="H314" s="359" t="s">
        <v>6011</v>
      </c>
      <c r="I314" s="363" t="str">
        <f t="shared" si="12"/>
        <v xml:space="preserve"> </v>
      </c>
      <c r="J314" t="str">
        <f t="shared" si="13"/>
        <v>Non</v>
      </c>
      <c r="K314" t="str">
        <f t="shared" si="14"/>
        <v xml:space="preserve"> </v>
      </c>
    </row>
    <row r="315" spans="1:11" ht="15" x14ac:dyDescent="0.25">
      <c r="A315" s="307">
        <v>10396</v>
      </c>
      <c r="B315" s="359" t="s">
        <v>3901</v>
      </c>
      <c r="C315" s="359" t="s">
        <v>3902</v>
      </c>
      <c r="D315" s="359" t="s">
        <v>4808</v>
      </c>
      <c r="E315" s="359" t="s">
        <v>1689</v>
      </c>
      <c r="F315" s="360">
        <v>8338</v>
      </c>
      <c r="G315" s="359" t="s">
        <v>4880</v>
      </c>
      <c r="H315" s="359" t="s">
        <v>6011</v>
      </c>
      <c r="I315" s="363" t="str">
        <f t="shared" si="12"/>
        <v xml:space="preserve"> </v>
      </c>
      <c r="J315" t="str">
        <f t="shared" si="13"/>
        <v>Non</v>
      </c>
      <c r="K315" t="str">
        <f t="shared" si="14"/>
        <v xml:space="preserve"> </v>
      </c>
    </row>
    <row r="316" spans="1:11" ht="15" x14ac:dyDescent="0.25">
      <c r="A316" s="307">
        <v>8714</v>
      </c>
      <c r="B316" s="359" t="s">
        <v>533</v>
      </c>
      <c r="C316" s="359" t="s">
        <v>838</v>
      </c>
      <c r="D316" s="359" t="s">
        <v>1847</v>
      </c>
      <c r="E316" s="359" t="s">
        <v>4961</v>
      </c>
      <c r="F316" s="360">
        <v>1982</v>
      </c>
      <c r="G316" s="359" t="s">
        <v>5375</v>
      </c>
      <c r="H316" s="359" t="s">
        <v>6011</v>
      </c>
      <c r="I316" s="363" t="str">
        <f t="shared" si="12"/>
        <v xml:space="preserve"> </v>
      </c>
      <c r="J316" t="str">
        <f t="shared" si="13"/>
        <v>Non</v>
      </c>
      <c r="K316" t="str">
        <f t="shared" si="14"/>
        <v xml:space="preserve"> </v>
      </c>
    </row>
    <row r="317" spans="1:11" ht="15" x14ac:dyDescent="0.25">
      <c r="A317" s="307">
        <v>13042</v>
      </c>
      <c r="B317" s="359" t="s">
        <v>4330</v>
      </c>
      <c r="C317" s="359" t="s">
        <v>4331</v>
      </c>
      <c r="D317" s="359" t="s">
        <v>1847</v>
      </c>
      <c r="E317" s="359" t="s">
        <v>4961</v>
      </c>
      <c r="F317" s="360">
        <v>1982</v>
      </c>
      <c r="G317" s="359" t="s">
        <v>5375</v>
      </c>
      <c r="H317" s="359" t="s">
        <v>6011</v>
      </c>
      <c r="I317" s="363" t="str">
        <f t="shared" si="12"/>
        <v xml:space="preserve"> </v>
      </c>
      <c r="J317" t="str">
        <f t="shared" si="13"/>
        <v>Non</v>
      </c>
      <c r="K317" t="str">
        <f t="shared" si="14"/>
        <v xml:space="preserve"> </v>
      </c>
    </row>
    <row r="318" spans="1:11" ht="15" x14ac:dyDescent="0.25">
      <c r="A318" s="307">
        <v>13892</v>
      </c>
      <c r="B318" s="359" t="s">
        <v>1145</v>
      </c>
      <c r="C318" s="359" t="s">
        <v>806</v>
      </c>
      <c r="D318" s="359" t="s">
        <v>1847</v>
      </c>
      <c r="E318" s="359" t="s">
        <v>4961</v>
      </c>
      <c r="F318" s="360">
        <v>1982</v>
      </c>
      <c r="G318" s="359" t="s">
        <v>5375</v>
      </c>
      <c r="H318" s="359" t="s">
        <v>6011</v>
      </c>
      <c r="I318" s="363" t="str">
        <f t="shared" si="12"/>
        <v xml:space="preserve"> </v>
      </c>
      <c r="J318" t="str">
        <f t="shared" si="13"/>
        <v>Non</v>
      </c>
      <c r="K318" t="str">
        <f t="shared" si="14"/>
        <v xml:space="preserve"> </v>
      </c>
    </row>
    <row r="319" spans="1:11" ht="15" x14ac:dyDescent="0.25">
      <c r="A319" s="307">
        <v>14087</v>
      </c>
      <c r="B319" s="359" t="s">
        <v>6157</v>
      </c>
      <c r="C319" s="359" t="s">
        <v>6158</v>
      </c>
      <c r="D319" s="359" t="s">
        <v>1847</v>
      </c>
      <c r="E319" s="359" t="s">
        <v>4961</v>
      </c>
      <c r="F319" s="360">
        <v>1982</v>
      </c>
      <c r="G319" s="359" t="s">
        <v>5375</v>
      </c>
      <c r="H319" s="359" t="s">
        <v>6011</v>
      </c>
      <c r="I319" s="363" t="str">
        <f t="shared" si="12"/>
        <v xml:space="preserve"> </v>
      </c>
      <c r="J319" t="str">
        <f t="shared" si="13"/>
        <v>Non</v>
      </c>
      <c r="K319" t="str">
        <f t="shared" si="14"/>
        <v xml:space="preserve"> </v>
      </c>
    </row>
    <row r="320" spans="1:11" ht="15" x14ac:dyDescent="0.25">
      <c r="A320" s="307">
        <v>13882</v>
      </c>
      <c r="B320" s="359" t="s">
        <v>5731</v>
      </c>
      <c r="C320" s="359" t="s">
        <v>546</v>
      </c>
      <c r="D320" s="359" t="s">
        <v>1847</v>
      </c>
      <c r="E320" s="359" t="s">
        <v>4961</v>
      </c>
      <c r="F320" s="360">
        <v>1982</v>
      </c>
      <c r="G320" s="359" t="s">
        <v>5375</v>
      </c>
      <c r="H320" s="359" t="s">
        <v>6011</v>
      </c>
      <c r="I320" s="363" t="str">
        <f t="shared" si="12"/>
        <v xml:space="preserve"> </v>
      </c>
      <c r="J320" t="str">
        <f t="shared" si="13"/>
        <v>Non</v>
      </c>
      <c r="K320" t="str">
        <f t="shared" si="14"/>
        <v xml:space="preserve"> </v>
      </c>
    </row>
    <row r="321" spans="1:11" ht="15" x14ac:dyDescent="0.25">
      <c r="A321" s="307">
        <v>11195</v>
      </c>
      <c r="B321" s="359" t="s">
        <v>3808</v>
      </c>
      <c r="C321" s="359" t="s">
        <v>423</v>
      </c>
      <c r="D321" s="359" t="s">
        <v>5429</v>
      </c>
      <c r="E321" s="359" t="s">
        <v>4961</v>
      </c>
      <c r="F321" s="360">
        <v>1982</v>
      </c>
      <c r="G321" s="359" t="s">
        <v>5375</v>
      </c>
      <c r="H321" s="359" t="s">
        <v>6011</v>
      </c>
      <c r="I321" s="363" t="str">
        <f t="shared" si="12"/>
        <v xml:space="preserve"> </v>
      </c>
      <c r="J321" t="str">
        <f t="shared" si="13"/>
        <v>Non</v>
      </c>
      <c r="K321" t="str">
        <f t="shared" si="14"/>
        <v xml:space="preserve"> </v>
      </c>
    </row>
    <row r="322" spans="1:11" ht="15" x14ac:dyDescent="0.25">
      <c r="A322" s="307">
        <v>2769</v>
      </c>
      <c r="B322" s="359" t="s">
        <v>3440</v>
      </c>
      <c r="C322" s="359" t="s">
        <v>648</v>
      </c>
      <c r="D322" s="359" t="s">
        <v>4777</v>
      </c>
      <c r="E322" s="359" t="s">
        <v>1689</v>
      </c>
      <c r="F322" s="360">
        <v>3180</v>
      </c>
      <c r="G322" s="359" t="s">
        <v>4778</v>
      </c>
      <c r="H322" s="359" t="s">
        <v>6011</v>
      </c>
      <c r="I322" s="363" t="str">
        <f t="shared" ref="I322:I385" si="15">IFERROR(VLOOKUP(A322,Pour_Suivi,31,FALSE)," ")</f>
        <v xml:space="preserve"> </v>
      </c>
      <c r="J322" t="str">
        <f t="shared" ref="J322:J385" si="16">IF(IFERROR(VLOOKUP(A322,Pour_Suivi,1,FALSE),"Non")="Non","Non","Oui")</f>
        <v>Non</v>
      </c>
      <c r="K322" t="str">
        <f t="shared" ref="K322:K385" si="17">IFERROR(VLOOKUP(A322,Pour_Suivi,33,FALSE)," ")</f>
        <v xml:space="preserve"> </v>
      </c>
    </row>
    <row r="323" spans="1:11" ht="15" x14ac:dyDescent="0.25">
      <c r="A323" s="307">
        <v>13996</v>
      </c>
      <c r="B323" s="359" t="s">
        <v>5986</v>
      </c>
      <c r="C323" s="359" t="s">
        <v>5987</v>
      </c>
      <c r="D323" s="359" t="s">
        <v>5591</v>
      </c>
      <c r="E323" s="359" t="s">
        <v>1689</v>
      </c>
      <c r="F323" s="360">
        <v>3180</v>
      </c>
      <c r="G323" s="359" t="s">
        <v>4778</v>
      </c>
      <c r="H323" s="359" t="s">
        <v>6011</v>
      </c>
      <c r="I323" s="363" t="str">
        <f t="shared" si="15"/>
        <v xml:space="preserve"> </v>
      </c>
      <c r="J323" t="str">
        <f t="shared" si="16"/>
        <v>Non</v>
      </c>
      <c r="K323" t="str">
        <f t="shared" si="17"/>
        <v xml:space="preserve"> </v>
      </c>
    </row>
    <row r="324" spans="1:11" ht="15" x14ac:dyDescent="0.25">
      <c r="A324" s="307">
        <v>14195</v>
      </c>
      <c r="B324" s="359" t="s">
        <v>6359</v>
      </c>
      <c r="C324" s="359" t="s">
        <v>6360</v>
      </c>
      <c r="D324" s="359" t="s">
        <v>5530</v>
      </c>
      <c r="E324" s="359" t="s">
        <v>1689</v>
      </c>
      <c r="F324" s="360">
        <v>3143</v>
      </c>
      <c r="G324" s="359" t="s">
        <v>6361</v>
      </c>
      <c r="H324" s="359" t="s">
        <v>6011</v>
      </c>
      <c r="I324" s="363" t="str">
        <f t="shared" si="15"/>
        <v xml:space="preserve"> </v>
      </c>
      <c r="J324" t="str">
        <f t="shared" si="16"/>
        <v>Non</v>
      </c>
      <c r="K324" t="str">
        <f t="shared" si="17"/>
        <v xml:space="preserve"> </v>
      </c>
    </row>
    <row r="325" spans="1:11" ht="15" x14ac:dyDescent="0.25">
      <c r="A325" s="307">
        <v>5530</v>
      </c>
      <c r="B325" s="359" t="s">
        <v>3654</v>
      </c>
      <c r="C325" s="359" t="s">
        <v>170</v>
      </c>
      <c r="D325" s="359" t="s">
        <v>1847</v>
      </c>
      <c r="E325" s="359" t="s">
        <v>1689</v>
      </c>
      <c r="F325" s="360">
        <v>6581</v>
      </c>
      <c r="G325" s="359" t="s">
        <v>5032</v>
      </c>
      <c r="H325" s="359" t="s">
        <v>6011</v>
      </c>
      <c r="I325" s="363" t="str">
        <f t="shared" si="15"/>
        <v xml:space="preserve"> </v>
      </c>
      <c r="J325" t="str">
        <f t="shared" si="16"/>
        <v>Non</v>
      </c>
      <c r="K325" t="str">
        <f t="shared" si="17"/>
        <v xml:space="preserve"> </v>
      </c>
    </row>
    <row r="326" spans="1:11" ht="15" x14ac:dyDescent="0.25">
      <c r="A326" s="307">
        <v>13241</v>
      </c>
      <c r="B326" s="359" t="s">
        <v>6248</v>
      </c>
      <c r="C326" s="359" t="s">
        <v>4440</v>
      </c>
      <c r="D326" s="359" t="s">
        <v>4850</v>
      </c>
      <c r="E326" s="359" t="s">
        <v>1689</v>
      </c>
      <c r="F326" s="360">
        <v>3132</v>
      </c>
      <c r="G326" s="359" t="s">
        <v>6278</v>
      </c>
      <c r="H326" s="359" t="s">
        <v>6011</v>
      </c>
      <c r="I326" s="363" t="str">
        <f t="shared" si="15"/>
        <v xml:space="preserve"> </v>
      </c>
      <c r="J326" t="str">
        <f t="shared" si="16"/>
        <v>Non</v>
      </c>
      <c r="K326" t="str">
        <f t="shared" si="17"/>
        <v xml:space="preserve"> </v>
      </c>
    </row>
    <row r="327" spans="1:11" ht="15" x14ac:dyDescent="0.25">
      <c r="A327" s="307">
        <v>12519</v>
      </c>
      <c r="B327" s="359" t="s">
        <v>4169</v>
      </c>
      <c r="C327" s="359" t="s">
        <v>4170</v>
      </c>
      <c r="D327" s="359" t="s">
        <v>4853</v>
      </c>
      <c r="E327" s="359" t="s">
        <v>4961</v>
      </c>
      <c r="F327" s="360">
        <v>9051</v>
      </c>
      <c r="G327" s="359" t="s">
        <v>3402</v>
      </c>
      <c r="H327" s="359" t="s">
        <v>6011</v>
      </c>
      <c r="I327" s="363" t="str">
        <f t="shared" si="15"/>
        <v xml:space="preserve"> </v>
      </c>
      <c r="J327" t="str">
        <f t="shared" si="16"/>
        <v>Non</v>
      </c>
      <c r="K327" t="str">
        <f t="shared" si="17"/>
        <v xml:space="preserve"> </v>
      </c>
    </row>
    <row r="328" spans="1:11" ht="15" x14ac:dyDescent="0.25">
      <c r="A328" s="307">
        <v>1893</v>
      </c>
      <c r="B328" s="359" t="s">
        <v>3416</v>
      </c>
      <c r="C328" s="359" t="s">
        <v>3417</v>
      </c>
      <c r="D328" s="359" t="s">
        <v>743</v>
      </c>
      <c r="E328" s="359" t="s">
        <v>4961</v>
      </c>
      <c r="F328" s="360">
        <v>9051</v>
      </c>
      <c r="G328" s="359" t="s">
        <v>3402</v>
      </c>
      <c r="H328" s="359" t="s">
        <v>6011</v>
      </c>
      <c r="I328" s="363" t="str">
        <f t="shared" si="15"/>
        <v xml:space="preserve"> </v>
      </c>
      <c r="J328" t="str">
        <f t="shared" si="16"/>
        <v>Non</v>
      </c>
      <c r="K328" t="str">
        <f t="shared" si="17"/>
        <v xml:space="preserve"> </v>
      </c>
    </row>
    <row r="329" spans="1:11" ht="15" x14ac:dyDescent="0.25">
      <c r="A329" s="307">
        <v>9511</v>
      </c>
      <c r="B329" s="359" t="s">
        <v>3818</v>
      </c>
      <c r="C329" s="359" t="s">
        <v>1955</v>
      </c>
      <c r="D329" s="359" t="s">
        <v>743</v>
      </c>
      <c r="E329" s="359" t="s">
        <v>4961</v>
      </c>
      <c r="F329" s="360">
        <v>9051</v>
      </c>
      <c r="G329" s="359" t="s">
        <v>3402</v>
      </c>
      <c r="H329" s="359" t="s">
        <v>6011</v>
      </c>
      <c r="I329" s="363" t="str">
        <f t="shared" si="15"/>
        <v xml:space="preserve"> </v>
      </c>
      <c r="J329" t="str">
        <f t="shared" si="16"/>
        <v>Non</v>
      </c>
      <c r="K329" t="str">
        <f t="shared" si="17"/>
        <v xml:space="preserve"> </v>
      </c>
    </row>
    <row r="330" spans="1:11" ht="15" x14ac:dyDescent="0.25">
      <c r="A330" s="307">
        <v>3935</v>
      </c>
      <c r="B330" s="359" t="s">
        <v>601</v>
      </c>
      <c r="C330" s="359" t="s">
        <v>423</v>
      </c>
      <c r="D330" s="359" t="s">
        <v>4795</v>
      </c>
      <c r="E330" s="359" t="s">
        <v>4961</v>
      </c>
      <c r="F330" s="360">
        <v>9051</v>
      </c>
      <c r="G330" s="359" t="s">
        <v>3402</v>
      </c>
      <c r="H330" s="359" t="s">
        <v>6011</v>
      </c>
      <c r="I330" s="363" t="str">
        <f t="shared" si="15"/>
        <v xml:space="preserve"> </v>
      </c>
      <c r="J330" t="str">
        <f t="shared" si="16"/>
        <v>Non</v>
      </c>
      <c r="K330" t="str">
        <f t="shared" si="17"/>
        <v xml:space="preserve"> </v>
      </c>
    </row>
    <row r="331" spans="1:11" ht="15" x14ac:dyDescent="0.25">
      <c r="A331" s="307">
        <v>3375</v>
      </c>
      <c r="B331" s="359" t="s">
        <v>689</v>
      </c>
      <c r="C331" s="359" t="s">
        <v>2385</v>
      </c>
      <c r="D331" s="359" t="s">
        <v>517</v>
      </c>
      <c r="E331" s="359" t="s">
        <v>4961</v>
      </c>
      <c r="F331" s="360">
        <v>9051</v>
      </c>
      <c r="G331" s="359" t="s">
        <v>3402</v>
      </c>
      <c r="H331" s="359" t="s">
        <v>6011</v>
      </c>
      <c r="I331" s="363" t="str">
        <f t="shared" si="15"/>
        <v xml:space="preserve"> </v>
      </c>
      <c r="J331" t="str">
        <f t="shared" si="16"/>
        <v>Non</v>
      </c>
      <c r="K331" t="str">
        <f t="shared" si="17"/>
        <v xml:space="preserve"> </v>
      </c>
    </row>
    <row r="332" spans="1:11" ht="15" x14ac:dyDescent="0.25">
      <c r="A332" s="307">
        <v>9143</v>
      </c>
      <c r="B332" s="359" t="s">
        <v>3794</v>
      </c>
      <c r="C332" s="359" t="s">
        <v>3795</v>
      </c>
      <c r="D332" s="359" t="s">
        <v>743</v>
      </c>
      <c r="E332" s="359" t="s">
        <v>4961</v>
      </c>
      <c r="F332" s="360">
        <v>9051</v>
      </c>
      <c r="G332" s="359" t="s">
        <v>3402</v>
      </c>
      <c r="H332" s="359" t="s">
        <v>6011</v>
      </c>
      <c r="I332" s="363" t="str">
        <f t="shared" si="15"/>
        <v xml:space="preserve"> </v>
      </c>
      <c r="J332" t="str">
        <f t="shared" si="16"/>
        <v>Non</v>
      </c>
      <c r="K332" t="str">
        <f t="shared" si="17"/>
        <v xml:space="preserve"> </v>
      </c>
    </row>
    <row r="333" spans="1:11" ht="15" x14ac:dyDescent="0.25">
      <c r="A333" s="307">
        <v>13014</v>
      </c>
      <c r="B333" s="359" t="s">
        <v>4321</v>
      </c>
      <c r="C333" s="359" t="s">
        <v>1386</v>
      </c>
      <c r="D333" s="359" t="s">
        <v>4853</v>
      </c>
      <c r="E333" s="359" t="s">
        <v>4961</v>
      </c>
      <c r="F333" s="360">
        <v>9051</v>
      </c>
      <c r="G333" s="359" t="s">
        <v>3402</v>
      </c>
      <c r="H333" s="359" t="s">
        <v>6011</v>
      </c>
      <c r="I333" s="363" t="str">
        <f t="shared" si="15"/>
        <v xml:space="preserve"> </v>
      </c>
      <c r="J333" t="str">
        <f t="shared" si="16"/>
        <v>Non</v>
      </c>
      <c r="K333" t="str">
        <f t="shared" si="17"/>
        <v xml:space="preserve"> </v>
      </c>
    </row>
    <row r="334" spans="1:11" ht="15" x14ac:dyDescent="0.25">
      <c r="A334" s="307">
        <v>3931</v>
      </c>
      <c r="B334" s="359" t="s">
        <v>3488</v>
      </c>
      <c r="C334" s="359" t="s">
        <v>1071</v>
      </c>
      <c r="D334" s="359" t="s">
        <v>743</v>
      </c>
      <c r="E334" s="359" t="s">
        <v>4961</v>
      </c>
      <c r="F334" s="360">
        <v>9051</v>
      </c>
      <c r="G334" s="359" t="s">
        <v>3402</v>
      </c>
      <c r="H334" s="359" t="s">
        <v>6011</v>
      </c>
      <c r="I334" s="363" t="str">
        <f t="shared" si="15"/>
        <v xml:space="preserve"> </v>
      </c>
      <c r="J334" t="str">
        <f t="shared" si="16"/>
        <v>Non</v>
      </c>
      <c r="K334" t="str">
        <f t="shared" si="17"/>
        <v xml:space="preserve"> </v>
      </c>
    </row>
    <row r="335" spans="1:11" ht="15" x14ac:dyDescent="0.25">
      <c r="A335" s="307">
        <v>13861</v>
      </c>
      <c r="B335" s="359" t="s">
        <v>4456</v>
      </c>
      <c r="C335" s="359" t="s">
        <v>5676</v>
      </c>
      <c r="D335" s="359" t="s">
        <v>972</v>
      </c>
      <c r="E335" s="359" t="s">
        <v>4961</v>
      </c>
      <c r="F335" s="360">
        <v>9051</v>
      </c>
      <c r="G335" s="359" t="s">
        <v>3402</v>
      </c>
      <c r="H335" s="359" t="s">
        <v>6011</v>
      </c>
      <c r="I335" s="363" t="str">
        <f t="shared" si="15"/>
        <v xml:space="preserve"> </v>
      </c>
      <c r="J335" t="str">
        <f t="shared" si="16"/>
        <v>Non</v>
      </c>
      <c r="K335" t="str">
        <f t="shared" si="17"/>
        <v xml:space="preserve"> </v>
      </c>
    </row>
    <row r="336" spans="1:11" ht="15" x14ac:dyDescent="0.25">
      <c r="A336" s="307">
        <v>8284</v>
      </c>
      <c r="B336" s="359" t="s">
        <v>1237</v>
      </c>
      <c r="C336" s="359" t="s">
        <v>344</v>
      </c>
      <c r="D336" s="359" t="s">
        <v>4847</v>
      </c>
      <c r="E336" s="359" t="s">
        <v>4961</v>
      </c>
      <c r="F336" s="360">
        <v>9051</v>
      </c>
      <c r="G336" s="359" t="s">
        <v>3402</v>
      </c>
      <c r="H336" s="359" t="s">
        <v>6011</v>
      </c>
      <c r="I336" s="363" t="str">
        <f t="shared" si="15"/>
        <v xml:space="preserve"> </v>
      </c>
      <c r="J336" t="str">
        <f t="shared" si="16"/>
        <v>Non</v>
      </c>
      <c r="K336" t="str">
        <f t="shared" si="17"/>
        <v xml:space="preserve"> </v>
      </c>
    </row>
    <row r="337" spans="1:11" ht="15" x14ac:dyDescent="0.25">
      <c r="A337" s="307">
        <v>9142</v>
      </c>
      <c r="B337" s="359" t="s">
        <v>3793</v>
      </c>
      <c r="C337" s="359" t="s">
        <v>1771</v>
      </c>
      <c r="D337" s="359" t="s">
        <v>743</v>
      </c>
      <c r="E337" s="359" t="s">
        <v>4961</v>
      </c>
      <c r="F337" s="360">
        <v>9051</v>
      </c>
      <c r="G337" s="359" t="s">
        <v>3402</v>
      </c>
      <c r="H337" s="359" t="s">
        <v>6011</v>
      </c>
      <c r="I337" s="363" t="str">
        <f t="shared" si="15"/>
        <v xml:space="preserve"> </v>
      </c>
      <c r="J337" t="str">
        <f t="shared" si="16"/>
        <v>Non</v>
      </c>
      <c r="K337" t="str">
        <f t="shared" si="17"/>
        <v xml:space="preserve"> </v>
      </c>
    </row>
    <row r="338" spans="1:11" ht="15" x14ac:dyDescent="0.25">
      <c r="A338" s="307">
        <v>14007</v>
      </c>
      <c r="B338" s="359" t="s">
        <v>1399</v>
      </c>
      <c r="C338" s="359" t="s">
        <v>1146</v>
      </c>
      <c r="D338" s="359" t="s">
        <v>4853</v>
      </c>
      <c r="E338" s="359" t="s">
        <v>4961</v>
      </c>
      <c r="F338" s="360">
        <v>9051</v>
      </c>
      <c r="G338" s="359" t="s">
        <v>3402</v>
      </c>
      <c r="H338" s="359" t="s">
        <v>6011</v>
      </c>
      <c r="I338" s="363" t="str">
        <f t="shared" si="15"/>
        <v xml:space="preserve"> </v>
      </c>
      <c r="J338" t="str">
        <f t="shared" si="16"/>
        <v>Non</v>
      </c>
      <c r="K338" t="str">
        <f t="shared" si="17"/>
        <v xml:space="preserve"> </v>
      </c>
    </row>
    <row r="339" spans="1:11" ht="15" x14ac:dyDescent="0.25">
      <c r="A339" s="307">
        <v>9500</v>
      </c>
      <c r="B339" s="359" t="s">
        <v>1399</v>
      </c>
      <c r="C339" s="359" t="s">
        <v>273</v>
      </c>
      <c r="D339" s="359" t="s">
        <v>743</v>
      </c>
      <c r="E339" s="359" t="s">
        <v>4961</v>
      </c>
      <c r="F339" s="360">
        <v>9051</v>
      </c>
      <c r="G339" s="359" t="s">
        <v>3402</v>
      </c>
      <c r="H339" s="359" t="s">
        <v>6011</v>
      </c>
      <c r="I339" s="363" t="str">
        <f t="shared" si="15"/>
        <v xml:space="preserve"> </v>
      </c>
      <c r="J339" t="str">
        <f t="shared" si="16"/>
        <v>Non</v>
      </c>
      <c r="K339" t="str">
        <f t="shared" si="17"/>
        <v xml:space="preserve"> </v>
      </c>
    </row>
    <row r="340" spans="1:11" ht="15" x14ac:dyDescent="0.25">
      <c r="A340" s="307">
        <v>9637</v>
      </c>
      <c r="B340" s="359" t="s">
        <v>3831</v>
      </c>
      <c r="C340" s="359" t="s">
        <v>170</v>
      </c>
      <c r="D340" s="359" t="s">
        <v>743</v>
      </c>
      <c r="E340" s="359" t="s">
        <v>4961</v>
      </c>
      <c r="F340" s="360">
        <v>9051</v>
      </c>
      <c r="G340" s="359" t="s">
        <v>3402</v>
      </c>
      <c r="H340" s="359" t="s">
        <v>6011</v>
      </c>
      <c r="I340" s="363" t="str">
        <f t="shared" si="15"/>
        <v xml:space="preserve"> </v>
      </c>
      <c r="J340" t="str">
        <f t="shared" si="16"/>
        <v>Non</v>
      </c>
      <c r="K340" t="str">
        <f t="shared" si="17"/>
        <v xml:space="preserve"> </v>
      </c>
    </row>
    <row r="341" spans="1:11" ht="15" x14ac:dyDescent="0.25">
      <c r="A341" s="307">
        <v>11411</v>
      </c>
      <c r="B341" s="359" t="s">
        <v>5787</v>
      </c>
      <c r="C341" s="359" t="s">
        <v>893</v>
      </c>
      <c r="D341" s="359" t="s">
        <v>4853</v>
      </c>
      <c r="E341" s="359" t="s">
        <v>4961</v>
      </c>
      <c r="F341" s="360">
        <v>9051</v>
      </c>
      <c r="G341" s="359" t="s">
        <v>3402</v>
      </c>
      <c r="H341" s="359" t="s">
        <v>6011</v>
      </c>
      <c r="I341" s="363" t="str">
        <f t="shared" si="15"/>
        <v xml:space="preserve"> </v>
      </c>
      <c r="J341" t="str">
        <f t="shared" si="16"/>
        <v>Non</v>
      </c>
      <c r="K341" t="str">
        <f t="shared" si="17"/>
        <v xml:space="preserve"> </v>
      </c>
    </row>
    <row r="342" spans="1:11" ht="15" x14ac:dyDescent="0.25">
      <c r="A342" s="307">
        <v>5628</v>
      </c>
      <c r="B342" s="359" t="s">
        <v>3661</v>
      </c>
      <c r="C342" s="359" t="s">
        <v>485</v>
      </c>
      <c r="D342" s="359" t="s">
        <v>4818</v>
      </c>
      <c r="E342" s="359" t="s">
        <v>4961</v>
      </c>
      <c r="F342" s="360">
        <v>9051</v>
      </c>
      <c r="G342" s="359" t="s">
        <v>3402</v>
      </c>
      <c r="H342" s="359" t="s">
        <v>6011</v>
      </c>
      <c r="I342" s="363" t="str">
        <f t="shared" si="15"/>
        <v xml:space="preserve"> </v>
      </c>
      <c r="J342" t="str">
        <f t="shared" si="16"/>
        <v>Non</v>
      </c>
      <c r="K342" t="str">
        <f t="shared" si="17"/>
        <v xml:space="preserve"> </v>
      </c>
    </row>
    <row r="343" spans="1:11" ht="15" x14ac:dyDescent="0.25">
      <c r="A343" s="307">
        <v>6003</v>
      </c>
      <c r="B343" s="359" t="s">
        <v>3680</v>
      </c>
      <c r="C343" s="359" t="s">
        <v>458</v>
      </c>
      <c r="D343" s="359" t="s">
        <v>743</v>
      </c>
      <c r="E343" s="359" t="s">
        <v>4961</v>
      </c>
      <c r="F343" s="360">
        <v>9051</v>
      </c>
      <c r="G343" s="359" t="s">
        <v>3402</v>
      </c>
      <c r="H343" s="359" t="s">
        <v>6011</v>
      </c>
      <c r="I343" s="363" t="str">
        <f t="shared" si="15"/>
        <v xml:space="preserve"> </v>
      </c>
      <c r="J343" t="str">
        <f t="shared" si="16"/>
        <v>Non</v>
      </c>
      <c r="K343" t="str">
        <f t="shared" si="17"/>
        <v xml:space="preserve"> </v>
      </c>
    </row>
    <row r="344" spans="1:11" ht="15" x14ac:dyDescent="0.25">
      <c r="A344" s="307">
        <v>13035</v>
      </c>
      <c r="B344" s="359" t="s">
        <v>4646</v>
      </c>
      <c r="C344" s="359" t="s">
        <v>4647</v>
      </c>
      <c r="D344" s="359" t="s">
        <v>4871</v>
      </c>
      <c r="E344" s="359" t="s">
        <v>4961</v>
      </c>
      <c r="F344" s="360">
        <v>9051</v>
      </c>
      <c r="G344" s="359" t="s">
        <v>3402</v>
      </c>
      <c r="H344" s="359" t="s">
        <v>6011</v>
      </c>
      <c r="I344" s="363" t="str">
        <f t="shared" si="15"/>
        <v xml:space="preserve"> </v>
      </c>
      <c r="J344" t="str">
        <f t="shared" si="16"/>
        <v>Non</v>
      </c>
      <c r="K344" t="str">
        <f t="shared" si="17"/>
        <v xml:space="preserve"> </v>
      </c>
    </row>
    <row r="345" spans="1:11" ht="15" x14ac:dyDescent="0.25">
      <c r="A345" s="307">
        <v>8499</v>
      </c>
      <c r="B345" s="359" t="s">
        <v>3760</v>
      </c>
      <c r="C345" s="359" t="s">
        <v>997</v>
      </c>
      <c r="D345" s="359" t="s">
        <v>743</v>
      </c>
      <c r="E345" s="359" t="s">
        <v>4961</v>
      </c>
      <c r="F345" s="360">
        <v>9051</v>
      </c>
      <c r="G345" s="359" t="s">
        <v>3402</v>
      </c>
      <c r="H345" s="359" t="s">
        <v>6011</v>
      </c>
      <c r="I345" s="363" t="str">
        <f t="shared" si="15"/>
        <v xml:space="preserve"> </v>
      </c>
      <c r="J345" t="str">
        <f t="shared" si="16"/>
        <v>Non</v>
      </c>
      <c r="K345" t="str">
        <f t="shared" si="17"/>
        <v xml:space="preserve"> </v>
      </c>
    </row>
    <row r="346" spans="1:11" ht="15" x14ac:dyDescent="0.25">
      <c r="A346" s="307">
        <v>8619</v>
      </c>
      <c r="B346" s="359" t="s">
        <v>2035</v>
      </c>
      <c r="C346" s="359" t="s">
        <v>336</v>
      </c>
      <c r="D346" s="359" t="s">
        <v>4867</v>
      </c>
      <c r="E346" s="359" t="s">
        <v>4961</v>
      </c>
      <c r="F346" s="360">
        <v>9051</v>
      </c>
      <c r="G346" s="359" t="s">
        <v>3402</v>
      </c>
      <c r="H346" s="359" t="s">
        <v>6011</v>
      </c>
      <c r="I346" s="363" t="str">
        <f t="shared" si="15"/>
        <v xml:space="preserve"> </v>
      </c>
      <c r="J346" t="str">
        <f t="shared" si="16"/>
        <v>Non</v>
      </c>
      <c r="K346" t="str">
        <f t="shared" si="17"/>
        <v xml:space="preserve"> </v>
      </c>
    </row>
    <row r="347" spans="1:11" ht="15" x14ac:dyDescent="0.25">
      <c r="A347" s="307">
        <v>10339</v>
      </c>
      <c r="B347" s="359" t="s">
        <v>3888</v>
      </c>
      <c r="C347" s="359" t="s">
        <v>1359</v>
      </c>
      <c r="D347" s="359" t="s">
        <v>4795</v>
      </c>
      <c r="E347" s="359" t="s">
        <v>4961</v>
      </c>
      <c r="F347" s="360">
        <v>9051</v>
      </c>
      <c r="G347" s="359" t="s">
        <v>3402</v>
      </c>
      <c r="H347" s="359" t="s">
        <v>6011</v>
      </c>
      <c r="I347" s="363" t="str">
        <f t="shared" si="15"/>
        <v xml:space="preserve"> </v>
      </c>
      <c r="J347" t="str">
        <f t="shared" si="16"/>
        <v>Non</v>
      </c>
      <c r="K347" t="str">
        <f t="shared" si="17"/>
        <v xml:space="preserve"> </v>
      </c>
    </row>
    <row r="348" spans="1:11" ht="15" x14ac:dyDescent="0.25">
      <c r="A348" s="307">
        <v>6212</v>
      </c>
      <c r="B348" s="359" t="s">
        <v>2049</v>
      </c>
      <c r="C348" s="359" t="s">
        <v>1121</v>
      </c>
      <c r="D348" s="359" t="s">
        <v>743</v>
      </c>
      <c r="E348" s="359" t="s">
        <v>4961</v>
      </c>
      <c r="F348" s="360">
        <v>9051</v>
      </c>
      <c r="G348" s="359" t="s">
        <v>3402</v>
      </c>
      <c r="H348" s="359" t="s">
        <v>6011</v>
      </c>
      <c r="I348" s="363" t="str">
        <f t="shared" si="15"/>
        <v xml:space="preserve"> </v>
      </c>
      <c r="J348" t="str">
        <f t="shared" si="16"/>
        <v>Non</v>
      </c>
      <c r="K348" t="str">
        <f t="shared" si="17"/>
        <v xml:space="preserve"> </v>
      </c>
    </row>
    <row r="349" spans="1:11" ht="15" x14ac:dyDescent="0.25">
      <c r="A349" s="307">
        <v>9248</v>
      </c>
      <c r="B349" s="359" t="s">
        <v>3800</v>
      </c>
      <c r="C349" s="359" t="s">
        <v>3642</v>
      </c>
      <c r="D349" s="359" t="s">
        <v>4853</v>
      </c>
      <c r="E349" s="359" t="s">
        <v>4961</v>
      </c>
      <c r="F349" s="360">
        <v>9051</v>
      </c>
      <c r="G349" s="359" t="s">
        <v>3402</v>
      </c>
      <c r="H349" s="359" t="s">
        <v>6011</v>
      </c>
      <c r="I349" s="363" t="str">
        <f t="shared" si="15"/>
        <v xml:space="preserve"> </v>
      </c>
      <c r="J349" t="str">
        <f t="shared" si="16"/>
        <v>Non</v>
      </c>
      <c r="K349" t="str">
        <f t="shared" si="17"/>
        <v xml:space="preserve"> </v>
      </c>
    </row>
    <row r="350" spans="1:11" ht="15" x14ac:dyDescent="0.25">
      <c r="A350" s="307">
        <v>8712</v>
      </c>
      <c r="B350" s="359" t="s">
        <v>2286</v>
      </c>
      <c r="C350" s="359" t="s">
        <v>443</v>
      </c>
      <c r="D350" s="359" t="s">
        <v>743</v>
      </c>
      <c r="E350" s="359" t="s">
        <v>4961</v>
      </c>
      <c r="F350" s="360">
        <v>9051</v>
      </c>
      <c r="G350" s="359" t="s">
        <v>3402</v>
      </c>
      <c r="H350" s="359" t="s">
        <v>6011</v>
      </c>
      <c r="I350" s="363" t="str">
        <f t="shared" si="15"/>
        <v xml:space="preserve"> </v>
      </c>
      <c r="J350" t="str">
        <f t="shared" si="16"/>
        <v>Non</v>
      </c>
      <c r="K350" t="str">
        <f t="shared" si="17"/>
        <v xml:space="preserve"> </v>
      </c>
    </row>
    <row r="351" spans="1:11" ht="15" x14ac:dyDescent="0.25">
      <c r="A351" s="307">
        <v>12507</v>
      </c>
      <c r="B351" s="359" t="s">
        <v>4162</v>
      </c>
      <c r="C351" s="359" t="s">
        <v>4163</v>
      </c>
      <c r="D351" s="359" t="s">
        <v>4919</v>
      </c>
      <c r="E351" s="359" t="s">
        <v>4961</v>
      </c>
      <c r="F351" s="360">
        <v>9051</v>
      </c>
      <c r="G351" s="359" t="s">
        <v>3402</v>
      </c>
      <c r="H351" s="359" t="s">
        <v>6011</v>
      </c>
      <c r="I351" s="363" t="str">
        <f t="shared" si="15"/>
        <v xml:space="preserve"> </v>
      </c>
      <c r="J351" t="str">
        <f t="shared" si="16"/>
        <v>Non</v>
      </c>
      <c r="K351" t="str">
        <f t="shared" si="17"/>
        <v xml:space="preserve"> </v>
      </c>
    </row>
    <row r="352" spans="1:11" ht="15" x14ac:dyDescent="0.25">
      <c r="A352" s="307">
        <v>9160</v>
      </c>
      <c r="B352" s="359" t="s">
        <v>3209</v>
      </c>
      <c r="C352" s="359" t="s">
        <v>3796</v>
      </c>
      <c r="D352" s="359" t="s">
        <v>743</v>
      </c>
      <c r="E352" s="359" t="s">
        <v>4961</v>
      </c>
      <c r="F352" s="360">
        <v>9051</v>
      </c>
      <c r="G352" s="359" t="s">
        <v>3402</v>
      </c>
      <c r="H352" s="359" t="s">
        <v>6011</v>
      </c>
      <c r="I352" s="363" t="str">
        <f t="shared" si="15"/>
        <v xml:space="preserve"> </v>
      </c>
      <c r="J352" t="str">
        <f t="shared" si="16"/>
        <v>Non</v>
      </c>
      <c r="K352" t="str">
        <f t="shared" si="17"/>
        <v xml:space="preserve"> </v>
      </c>
    </row>
    <row r="353" spans="1:11" ht="15" x14ac:dyDescent="0.25">
      <c r="A353" s="307">
        <v>8285</v>
      </c>
      <c r="B353" s="359" t="s">
        <v>2471</v>
      </c>
      <c r="C353" s="359" t="s">
        <v>170</v>
      </c>
      <c r="D353" s="359" t="s">
        <v>4848</v>
      </c>
      <c r="E353" s="359" t="s">
        <v>4961</v>
      </c>
      <c r="F353" s="360">
        <v>9051</v>
      </c>
      <c r="G353" s="359" t="s">
        <v>3402</v>
      </c>
      <c r="H353" s="359" t="s">
        <v>6011</v>
      </c>
      <c r="I353" s="363" t="str">
        <f t="shared" si="15"/>
        <v xml:space="preserve"> </v>
      </c>
      <c r="J353" t="str">
        <f t="shared" si="16"/>
        <v>Non</v>
      </c>
      <c r="K353" t="str">
        <f t="shared" si="17"/>
        <v xml:space="preserve"> </v>
      </c>
    </row>
    <row r="354" spans="1:11" ht="15" x14ac:dyDescent="0.25">
      <c r="A354" s="307">
        <v>11601</v>
      </c>
      <c r="B354" s="359" t="s">
        <v>4020</v>
      </c>
      <c r="C354" s="359" t="s">
        <v>4021</v>
      </c>
      <c r="D354" s="359" t="s">
        <v>1405</v>
      </c>
      <c r="E354" s="359" t="s">
        <v>4961</v>
      </c>
      <c r="F354" s="360">
        <v>9051</v>
      </c>
      <c r="G354" s="359" t="s">
        <v>3402</v>
      </c>
      <c r="H354" s="359" t="s">
        <v>6011</v>
      </c>
      <c r="I354" s="363" t="str">
        <f t="shared" si="15"/>
        <v xml:space="preserve"> </v>
      </c>
      <c r="J354" t="str">
        <f t="shared" si="16"/>
        <v>Non</v>
      </c>
      <c r="K354" t="str">
        <f t="shared" si="17"/>
        <v xml:space="preserve"> </v>
      </c>
    </row>
    <row r="355" spans="1:11" ht="15" x14ac:dyDescent="0.25">
      <c r="A355" s="307">
        <v>13268</v>
      </c>
      <c r="B355" s="359" t="s">
        <v>1374</v>
      </c>
      <c r="C355" s="359" t="s">
        <v>4445</v>
      </c>
      <c r="D355" s="359" t="s">
        <v>4795</v>
      </c>
      <c r="E355" s="359" t="s">
        <v>4961</v>
      </c>
      <c r="F355" s="360">
        <v>9051</v>
      </c>
      <c r="G355" s="359" t="s">
        <v>3402</v>
      </c>
      <c r="H355" s="359" t="s">
        <v>6011</v>
      </c>
      <c r="I355" s="363" t="str">
        <f t="shared" si="15"/>
        <v xml:space="preserve"> </v>
      </c>
      <c r="J355" t="str">
        <f t="shared" si="16"/>
        <v>Non</v>
      </c>
      <c r="K355" t="str">
        <f t="shared" si="17"/>
        <v xml:space="preserve"> </v>
      </c>
    </row>
    <row r="356" spans="1:11" ht="15" x14ac:dyDescent="0.25">
      <c r="A356" s="307">
        <v>9135</v>
      </c>
      <c r="B356" s="359" t="s">
        <v>2568</v>
      </c>
      <c r="C356" s="359" t="s">
        <v>1698</v>
      </c>
      <c r="D356" s="359" t="s">
        <v>743</v>
      </c>
      <c r="E356" s="359" t="s">
        <v>4961</v>
      </c>
      <c r="F356" s="360">
        <v>9051</v>
      </c>
      <c r="G356" s="359" t="s">
        <v>3402</v>
      </c>
      <c r="H356" s="359" t="s">
        <v>6011</v>
      </c>
      <c r="I356" s="363" t="str">
        <f t="shared" si="15"/>
        <v xml:space="preserve"> </v>
      </c>
      <c r="J356" t="str">
        <f t="shared" si="16"/>
        <v>Non</v>
      </c>
      <c r="K356" t="str">
        <f t="shared" si="17"/>
        <v xml:space="preserve"> </v>
      </c>
    </row>
    <row r="357" spans="1:11" ht="15" x14ac:dyDescent="0.25">
      <c r="A357" s="307">
        <v>3810</v>
      </c>
      <c r="B357" s="359" t="s">
        <v>2495</v>
      </c>
      <c r="C357" s="359" t="s">
        <v>2628</v>
      </c>
      <c r="D357" s="359" t="s">
        <v>743</v>
      </c>
      <c r="E357" s="359" t="s">
        <v>4961</v>
      </c>
      <c r="F357" s="360">
        <v>9051</v>
      </c>
      <c r="G357" s="359" t="s">
        <v>3402</v>
      </c>
      <c r="H357" s="359" t="s">
        <v>6011</v>
      </c>
      <c r="I357" s="363" t="str">
        <f t="shared" si="15"/>
        <v xml:space="preserve"> </v>
      </c>
      <c r="J357" t="str">
        <f t="shared" si="16"/>
        <v>Non</v>
      </c>
      <c r="K357" t="str">
        <f t="shared" si="17"/>
        <v xml:space="preserve"> </v>
      </c>
    </row>
    <row r="358" spans="1:11" ht="15" x14ac:dyDescent="0.25">
      <c r="A358" s="307">
        <v>13797</v>
      </c>
      <c r="B358" s="359" t="s">
        <v>2637</v>
      </c>
      <c r="C358" s="359" t="s">
        <v>5593</v>
      </c>
      <c r="D358" s="359" t="s">
        <v>743</v>
      </c>
      <c r="E358" s="359" t="s">
        <v>4961</v>
      </c>
      <c r="F358" s="360">
        <v>9051</v>
      </c>
      <c r="G358" s="359" t="s">
        <v>3402</v>
      </c>
      <c r="H358" s="359" t="s">
        <v>6011</v>
      </c>
      <c r="I358" s="363" t="str">
        <f t="shared" si="15"/>
        <v xml:space="preserve"> </v>
      </c>
      <c r="J358" t="str">
        <f t="shared" si="16"/>
        <v>Non</v>
      </c>
      <c r="K358" t="str">
        <f t="shared" si="17"/>
        <v xml:space="preserve"> </v>
      </c>
    </row>
    <row r="359" spans="1:11" ht="15" x14ac:dyDescent="0.25">
      <c r="A359" s="307">
        <v>1892</v>
      </c>
      <c r="B359" s="359" t="s">
        <v>3415</v>
      </c>
      <c r="C359" s="359" t="s">
        <v>1141</v>
      </c>
      <c r="D359" s="359" t="s">
        <v>743</v>
      </c>
      <c r="E359" s="359" t="s">
        <v>4961</v>
      </c>
      <c r="F359" s="360">
        <v>9051</v>
      </c>
      <c r="G359" s="359" t="s">
        <v>3402</v>
      </c>
      <c r="H359" s="359" t="s">
        <v>6011</v>
      </c>
      <c r="I359" s="363" t="str">
        <f t="shared" si="15"/>
        <v xml:space="preserve"> </v>
      </c>
      <c r="J359" t="str">
        <f t="shared" si="16"/>
        <v>Non</v>
      </c>
      <c r="K359" t="str">
        <f t="shared" si="17"/>
        <v xml:space="preserve"> </v>
      </c>
    </row>
    <row r="360" spans="1:11" ht="15" x14ac:dyDescent="0.25">
      <c r="A360" s="307">
        <v>10557</v>
      </c>
      <c r="B360" s="359" t="s">
        <v>2542</v>
      </c>
      <c r="C360" s="359" t="s">
        <v>893</v>
      </c>
      <c r="D360" s="359" t="s">
        <v>1405</v>
      </c>
      <c r="E360" s="359" t="s">
        <v>4961</v>
      </c>
      <c r="F360" s="360">
        <v>9051</v>
      </c>
      <c r="G360" s="359" t="s">
        <v>3402</v>
      </c>
      <c r="H360" s="359" t="s">
        <v>6011</v>
      </c>
      <c r="I360" s="363">
        <f t="shared" si="15"/>
        <v>44152</v>
      </c>
      <c r="J360" t="str">
        <f t="shared" si="16"/>
        <v>Oui</v>
      </c>
      <c r="K360" t="str">
        <f t="shared" si="17"/>
        <v>1511-S</v>
      </c>
    </row>
    <row r="361" spans="1:11" ht="15" x14ac:dyDescent="0.25">
      <c r="A361" s="307">
        <v>1527</v>
      </c>
      <c r="B361" s="359" t="s">
        <v>2183</v>
      </c>
      <c r="C361" s="359" t="s">
        <v>2184</v>
      </c>
      <c r="D361" s="359" t="s">
        <v>4767</v>
      </c>
      <c r="E361" s="359" t="s">
        <v>4961</v>
      </c>
      <c r="F361" s="360">
        <v>9051</v>
      </c>
      <c r="G361" s="359" t="s">
        <v>3402</v>
      </c>
      <c r="H361" s="359" t="s">
        <v>6011</v>
      </c>
      <c r="I361" s="363">
        <f t="shared" si="15"/>
        <v>44594</v>
      </c>
      <c r="J361" t="str">
        <f t="shared" si="16"/>
        <v>Oui</v>
      </c>
      <c r="K361" t="str">
        <f t="shared" si="17"/>
        <v>95PFE-L2M</v>
      </c>
    </row>
    <row r="362" spans="1:11" ht="15" x14ac:dyDescent="0.25">
      <c r="A362" s="307">
        <v>12035</v>
      </c>
      <c r="B362" s="359" t="s">
        <v>4077</v>
      </c>
      <c r="C362" s="359" t="s">
        <v>1178</v>
      </c>
      <c r="D362" s="359" t="s">
        <v>3395</v>
      </c>
      <c r="E362" s="359" t="s">
        <v>4961</v>
      </c>
      <c r="F362" s="360">
        <v>9051</v>
      </c>
      <c r="G362" s="359" t="s">
        <v>3402</v>
      </c>
      <c r="H362" s="359" t="s">
        <v>6011</v>
      </c>
      <c r="I362" s="363">
        <f t="shared" si="15"/>
        <v>45252</v>
      </c>
      <c r="J362" t="str">
        <f t="shared" si="16"/>
        <v>Oui</v>
      </c>
      <c r="K362" t="str">
        <f t="shared" si="17"/>
        <v>95PFE-L2L</v>
      </c>
    </row>
    <row r="363" spans="1:11" ht="15" x14ac:dyDescent="0.25">
      <c r="A363" s="307">
        <v>5125</v>
      </c>
      <c r="B363" s="359" t="s">
        <v>3633</v>
      </c>
      <c r="C363" s="359" t="s">
        <v>5882</v>
      </c>
      <c r="D363" s="359" t="s">
        <v>4808</v>
      </c>
      <c r="E363" s="359" t="s">
        <v>1689</v>
      </c>
      <c r="F363" s="360">
        <v>7080</v>
      </c>
      <c r="G363" s="359" t="s">
        <v>4801</v>
      </c>
      <c r="H363" s="359" t="s">
        <v>6011</v>
      </c>
      <c r="I363" s="363" t="str">
        <f t="shared" si="15"/>
        <v xml:space="preserve"> </v>
      </c>
      <c r="J363" t="str">
        <f t="shared" si="16"/>
        <v>Non</v>
      </c>
      <c r="K363" t="str">
        <f t="shared" si="17"/>
        <v xml:space="preserve"> </v>
      </c>
    </row>
    <row r="364" spans="1:11" ht="15" x14ac:dyDescent="0.25">
      <c r="A364" s="307">
        <v>13001</v>
      </c>
      <c r="B364" s="359" t="s">
        <v>4317</v>
      </c>
      <c r="C364" s="359" t="s">
        <v>4318</v>
      </c>
      <c r="D364" s="359" t="s">
        <v>4850</v>
      </c>
      <c r="E364" s="359" t="s">
        <v>1689</v>
      </c>
      <c r="F364" s="360">
        <v>7080</v>
      </c>
      <c r="G364" s="359" t="s">
        <v>4801</v>
      </c>
      <c r="H364" s="359" t="s">
        <v>6011</v>
      </c>
      <c r="I364" s="363" t="str">
        <f t="shared" si="15"/>
        <v xml:space="preserve"> </v>
      </c>
      <c r="J364" t="str">
        <f t="shared" si="16"/>
        <v>Non</v>
      </c>
      <c r="K364" t="str">
        <f t="shared" si="17"/>
        <v xml:space="preserve"> </v>
      </c>
    </row>
    <row r="365" spans="1:11" ht="15" x14ac:dyDescent="0.25">
      <c r="A365" s="307">
        <v>4511</v>
      </c>
      <c r="B365" s="359" t="s">
        <v>3540</v>
      </c>
      <c r="C365" s="359" t="s">
        <v>2400</v>
      </c>
      <c r="D365" s="359" t="s">
        <v>4808</v>
      </c>
      <c r="E365" s="359" t="s">
        <v>1689</v>
      </c>
      <c r="F365" s="360">
        <v>7080</v>
      </c>
      <c r="G365" s="359" t="s">
        <v>4801</v>
      </c>
      <c r="H365" s="359" t="s">
        <v>6011</v>
      </c>
      <c r="I365" s="363" t="str">
        <f t="shared" si="15"/>
        <v xml:space="preserve"> </v>
      </c>
      <c r="J365" t="str">
        <f t="shared" si="16"/>
        <v>Non</v>
      </c>
      <c r="K365" t="str">
        <f t="shared" si="17"/>
        <v xml:space="preserve"> </v>
      </c>
    </row>
    <row r="366" spans="1:11" ht="15" x14ac:dyDescent="0.25">
      <c r="A366" s="307">
        <v>9792</v>
      </c>
      <c r="B366" s="359" t="s">
        <v>1031</v>
      </c>
      <c r="C366" s="359" t="s">
        <v>3846</v>
      </c>
      <c r="D366" s="359" t="s">
        <v>3414</v>
      </c>
      <c r="E366" s="359" t="s">
        <v>1689</v>
      </c>
      <c r="F366" s="360">
        <v>7080</v>
      </c>
      <c r="G366" s="359" t="s">
        <v>4801</v>
      </c>
      <c r="H366" s="359" t="s">
        <v>6011</v>
      </c>
      <c r="I366" s="363" t="str">
        <f t="shared" si="15"/>
        <v xml:space="preserve"> </v>
      </c>
      <c r="J366" t="str">
        <f t="shared" si="16"/>
        <v>Non</v>
      </c>
      <c r="K366" t="str">
        <f t="shared" si="17"/>
        <v xml:space="preserve"> </v>
      </c>
    </row>
    <row r="367" spans="1:11" ht="15" x14ac:dyDescent="0.25">
      <c r="A367" s="307">
        <v>14186</v>
      </c>
      <c r="B367" s="359" t="s">
        <v>1338</v>
      </c>
      <c r="C367" s="359" t="s">
        <v>6338</v>
      </c>
      <c r="D367" s="359" t="s">
        <v>5591</v>
      </c>
      <c r="E367" s="359" t="s">
        <v>1689</v>
      </c>
      <c r="F367" s="360">
        <v>7080</v>
      </c>
      <c r="G367" s="359" t="s">
        <v>4801</v>
      </c>
      <c r="H367" s="359" t="s">
        <v>6011</v>
      </c>
      <c r="I367" s="363" t="str">
        <f t="shared" si="15"/>
        <v xml:space="preserve"> </v>
      </c>
      <c r="J367" t="str">
        <f t="shared" si="16"/>
        <v>Non</v>
      </c>
      <c r="K367" t="str">
        <f t="shared" si="17"/>
        <v xml:space="preserve"> </v>
      </c>
    </row>
    <row r="368" spans="1:11" ht="15" x14ac:dyDescent="0.25">
      <c r="A368" s="307">
        <v>11807</v>
      </c>
      <c r="B368" s="359" t="s">
        <v>4042</v>
      </c>
      <c r="C368" s="359" t="s">
        <v>4043</v>
      </c>
      <c r="D368" s="359" t="s">
        <v>4850</v>
      </c>
      <c r="E368" s="359" t="s">
        <v>1689</v>
      </c>
      <c r="F368" s="360">
        <v>2379</v>
      </c>
      <c r="G368" s="359" t="s">
        <v>4898</v>
      </c>
      <c r="H368" s="359" t="s">
        <v>6011</v>
      </c>
      <c r="I368" s="363" t="str">
        <f t="shared" si="15"/>
        <v xml:space="preserve"> </v>
      </c>
      <c r="J368" t="str">
        <f t="shared" si="16"/>
        <v>Non</v>
      </c>
      <c r="K368" t="str">
        <f t="shared" si="17"/>
        <v xml:space="preserve"> </v>
      </c>
    </row>
    <row r="369" spans="1:11" ht="15" x14ac:dyDescent="0.25">
      <c r="A369" s="307">
        <v>14084</v>
      </c>
      <c r="B369" s="359" t="s">
        <v>2493</v>
      </c>
      <c r="C369" s="359" t="s">
        <v>6127</v>
      </c>
      <c r="D369" s="359" t="s">
        <v>479</v>
      </c>
      <c r="E369" s="359" t="s">
        <v>1689</v>
      </c>
      <c r="F369" s="360">
        <v>2379</v>
      </c>
      <c r="G369" s="359" t="s">
        <v>4898</v>
      </c>
      <c r="H369" s="359" t="s">
        <v>6011</v>
      </c>
      <c r="I369" s="363" t="str">
        <f t="shared" si="15"/>
        <v xml:space="preserve"> </v>
      </c>
      <c r="J369" t="str">
        <f t="shared" si="16"/>
        <v>Non</v>
      </c>
      <c r="K369" t="str">
        <f t="shared" si="17"/>
        <v xml:space="preserve"> </v>
      </c>
    </row>
    <row r="370" spans="1:11" ht="15" x14ac:dyDescent="0.25">
      <c r="A370" s="307">
        <v>14070</v>
      </c>
      <c r="B370" s="359" t="s">
        <v>6143</v>
      </c>
      <c r="C370" s="359" t="s">
        <v>2573</v>
      </c>
      <c r="D370" s="359" t="s">
        <v>4871</v>
      </c>
      <c r="E370" s="359" t="s">
        <v>4961</v>
      </c>
      <c r="F370" s="360">
        <v>5850</v>
      </c>
      <c r="G370" s="359" t="s">
        <v>1471</v>
      </c>
      <c r="H370" s="359" t="s">
        <v>6011</v>
      </c>
      <c r="I370" s="363" t="str">
        <f t="shared" si="15"/>
        <v xml:space="preserve"> </v>
      </c>
      <c r="J370" t="str">
        <f t="shared" si="16"/>
        <v>Non</v>
      </c>
      <c r="K370" t="str">
        <f t="shared" si="17"/>
        <v xml:space="preserve"> </v>
      </c>
    </row>
    <row r="371" spans="1:11" ht="15" x14ac:dyDescent="0.25">
      <c r="A371" s="307">
        <v>13476</v>
      </c>
      <c r="B371" s="359" t="s">
        <v>1186</v>
      </c>
      <c r="C371" s="359" t="s">
        <v>4435</v>
      </c>
      <c r="D371" s="359" t="s">
        <v>4871</v>
      </c>
      <c r="E371" s="359" t="s">
        <v>4961</v>
      </c>
      <c r="F371" s="360">
        <v>5850</v>
      </c>
      <c r="G371" s="359" t="s">
        <v>1471</v>
      </c>
      <c r="H371" s="359" t="s">
        <v>6011</v>
      </c>
      <c r="I371" s="363" t="str">
        <f t="shared" si="15"/>
        <v xml:space="preserve"> </v>
      </c>
      <c r="J371" t="str">
        <f t="shared" si="16"/>
        <v>Non</v>
      </c>
      <c r="K371" t="str">
        <f t="shared" si="17"/>
        <v xml:space="preserve"> </v>
      </c>
    </row>
    <row r="372" spans="1:11" ht="15" x14ac:dyDescent="0.25">
      <c r="A372" s="307">
        <v>14068</v>
      </c>
      <c r="B372" s="359" t="s">
        <v>1242</v>
      </c>
      <c r="C372" s="359" t="s">
        <v>1073</v>
      </c>
      <c r="D372" s="359" t="s">
        <v>4871</v>
      </c>
      <c r="E372" s="359" t="s">
        <v>4961</v>
      </c>
      <c r="F372" s="360">
        <v>5850</v>
      </c>
      <c r="G372" s="359" t="s">
        <v>1471</v>
      </c>
      <c r="H372" s="359" t="s">
        <v>6011</v>
      </c>
      <c r="I372" s="363" t="str">
        <f t="shared" si="15"/>
        <v xml:space="preserve"> </v>
      </c>
      <c r="J372" t="str">
        <f t="shared" si="16"/>
        <v>Non</v>
      </c>
      <c r="K372" t="str">
        <f t="shared" si="17"/>
        <v xml:space="preserve"> </v>
      </c>
    </row>
    <row r="373" spans="1:11" ht="15" x14ac:dyDescent="0.25">
      <c r="A373" s="307">
        <v>13355</v>
      </c>
      <c r="B373" s="359" t="s">
        <v>4551</v>
      </c>
      <c r="C373" s="359" t="s">
        <v>4552</v>
      </c>
      <c r="D373" s="359" t="s">
        <v>4808</v>
      </c>
      <c r="E373" s="359" t="s">
        <v>4961</v>
      </c>
      <c r="F373" s="360">
        <v>5850</v>
      </c>
      <c r="G373" s="359" t="s">
        <v>1471</v>
      </c>
      <c r="H373" s="359" t="s">
        <v>6011</v>
      </c>
      <c r="I373" s="363" t="str">
        <f t="shared" si="15"/>
        <v xml:space="preserve"> </v>
      </c>
      <c r="J373" t="str">
        <f t="shared" si="16"/>
        <v>Non</v>
      </c>
      <c r="K373" t="str">
        <f t="shared" si="17"/>
        <v xml:space="preserve"> </v>
      </c>
    </row>
    <row r="374" spans="1:11" ht="15" x14ac:dyDescent="0.25">
      <c r="A374" s="307">
        <v>3171</v>
      </c>
      <c r="B374" s="359" t="s">
        <v>3458</v>
      </c>
      <c r="C374" s="359" t="s">
        <v>963</v>
      </c>
      <c r="D374" s="359" t="s">
        <v>4788</v>
      </c>
      <c r="E374" s="359" t="s">
        <v>4961</v>
      </c>
      <c r="F374" s="360">
        <v>5850</v>
      </c>
      <c r="G374" s="359" t="s">
        <v>1471</v>
      </c>
      <c r="H374" s="359" t="s">
        <v>6011</v>
      </c>
      <c r="I374" s="363" t="str">
        <f t="shared" si="15"/>
        <v xml:space="preserve"> </v>
      </c>
      <c r="J374" t="str">
        <f t="shared" si="16"/>
        <v>Non</v>
      </c>
      <c r="K374" t="str">
        <f t="shared" si="17"/>
        <v xml:space="preserve"> </v>
      </c>
    </row>
    <row r="375" spans="1:11" ht="15" x14ac:dyDescent="0.25">
      <c r="A375" s="307">
        <v>14170</v>
      </c>
      <c r="B375" s="359" t="s">
        <v>2456</v>
      </c>
      <c r="C375" s="359" t="s">
        <v>1906</v>
      </c>
      <c r="D375" s="359" t="s">
        <v>6294</v>
      </c>
      <c r="E375" s="359" t="s">
        <v>4961</v>
      </c>
      <c r="F375" s="360">
        <v>5850</v>
      </c>
      <c r="G375" s="359" t="s">
        <v>1471</v>
      </c>
      <c r="H375" s="359" t="s">
        <v>6011</v>
      </c>
      <c r="I375" s="363" t="str">
        <f t="shared" si="15"/>
        <v xml:space="preserve"> </v>
      </c>
      <c r="J375" t="str">
        <f t="shared" si="16"/>
        <v>Non</v>
      </c>
      <c r="K375" t="str">
        <f t="shared" si="17"/>
        <v xml:space="preserve"> </v>
      </c>
    </row>
    <row r="376" spans="1:11" ht="15" x14ac:dyDescent="0.25">
      <c r="A376" s="307">
        <v>13733</v>
      </c>
      <c r="B376" s="359" t="s">
        <v>5457</v>
      </c>
      <c r="C376" s="359" t="s">
        <v>5458</v>
      </c>
      <c r="D376" s="359" t="s">
        <v>4871</v>
      </c>
      <c r="E376" s="359" t="s">
        <v>4961</v>
      </c>
      <c r="F376" s="360">
        <v>5850</v>
      </c>
      <c r="G376" s="359" t="s">
        <v>1471</v>
      </c>
      <c r="H376" s="359" t="s">
        <v>6011</v>
      </c>
      <c r="I376" s="363" t="str">
        <f t="shared" si="15"/>
        <v xml:space="preserve"> </v>
      </c>
      <c r="J376" t="str">
        <f t="shared" si="16"/>
        <v>Non</v>
      </c>
      <c r="K376" t="str">
        <f t="shared" si="17"/>
        <v xml:space="preserve"> </v>
      </c>
    </row>
    <row r="377" spans="1:11" ht="15" x14ac:dyDescent="0.25">
      <c r="A377" s="307">
        <v>14086</v>
      </c>
      <c r="B377" s="359" t="s">
        <v>6289</v>
      </c>
      <c r="C377" s="359" t="s">
        <v>6290</v>
      </c>
      <c r="D377" s="359" t="s">
        <v>4871</v>
      </c>
      <c r="E377" s="359" t="s">
        <v>4961</v>
      </c>
      <c r="F377" s="360">
        <v>5850</v>
      </c>
      <c r="G377" s="359" t="s">
        <v>1471</v>
      </c>
      <c r="H377" s="359" t="s">
        <v>6011</v>
      </c>
      <c r="I377" s="363" t="str">
        <f t="shared" si="15"/>
        <v xml:space="preserve"> </v>
      </c>
      <c r="J377" t="str">
        <f t="shared" si="16"/>
        <v>Non</v>
      </c>
      <c r="K377" t="str">
        <f t="shared" si="17"/>
        <v xml:space="preserve"> </v>
      </c>
    </row>
    <row r="378" spans="1:11" ht="15" x14ac:dyDescent="0.25">
      <c r="A378" s="307">
        <v>3421</v>
      </c>
      <c r="B378" s="359" t="s">
        <v>1854</v>
      </c>
      <c r="C378" s="359" t="s">
        <v>447</v>
      </c>
      <c r="D378" s="359" t="s">
        <v>2098</v>
      </c>
      <c r="E378" s="359" t="s">
        <v>4961</v>
      </c>
      <c r="F378" s="360">
        <v>5850</v>
      </c>
      <c r="G378" s="359" t="s">
        <v>1471</v>
      </c>
      <c r="H378" s="359" t="s">
        <v>6011</v>
      </c>
      <c r="I378" s="363">
        <f t="shared" si="15"/>
        <v>43812</v>
      </c>
      <c r="J378" t="str">
        <f t="shared" si="16"/>
        <v>Oui</v>
      </c>
      <c r="K378" t="str">
        <f t="shared" si="17"/>
        <v>1860-S</v>
      </c>
    </row>
    <row r="379" spans="1:11" ht="15" x14ac:dyDescent="0.25">
      <c r="A379" s="307">
        <v>8265</v>
      </c>
      <c r="B379" s="359" t="s">
        <v>2723</v>
      </c>
      <c r="C379" s="359" t="s">
        <v>2724</v>
      </c>
      <c r="D379" s="359" t="s">
        <v>103</v>
      </c>
      <c r="E379" s="359" t="s">
        <v>4961</v>
      </c>
      <c r="F379" s="360">
        <v>5850</v>
      </c>
      <c r="G379" s="359" t="s">
        <v>1471</v>
      </c>
      <c r="H379" s="359" t="s">
        <v>6011</v>
      </c>
      <c r="I379" s="363">
        <f t="shared" si="15"/>
        <v>43909</v>
      </c>
      <c r="J379" t="str">
        <f t="shared" si="16"/>
        <v>Oui</v>
      </c>
      <c r="K379" t="str">
        <f t="shared" si="17"/>
        <v>1511-S</v>
      </c>
    </row>
    <row r="380" spans="1:11" ht="15" x14ac:dyDescent="0.25">
      <c r="A380" s="307">
        <v>9849</v>
      </c>
      <c r="B380" s="359" t="s">
        <v>1846</v>
      </c>
      <c r="C380" s="359" t="s">
        <v>816</v>
      </c>
      <c r="D380" s="359" t="s">
        <v>1174</v>
      </c>
      <c r="E380" s="359" t="s">
        <v>4961</v>
      </c>
      <c r="F380" s="360">
        <v>5850</v>
      </c>
      <c r="G380" s="359" t="s">
        <v>1471</v>
      </c>
      <c r="H380" s="359" t="s">
        <v>6011</v>
      </c>
      <c r="I380" s="363">
        <f t="shared" si="15"/>
        <v>44558</v>
      </c>
      <c r="J380" t="str">
        <f t="shared" si="16"/>
        <v>Oui</v>
      </c>
      <c r="K380" t="str">
        <f t="shared" si="17"/>
        <v>95PFE-L2M</v>
      </c>
    </row>
    <row r="381" spans="1:11" ht="15" x14ac:dyDescent="0.25">
      <c r="A381" s="307">
        <v>11385</v>
      </c>
      <c r="B381" s="359" t="s">
        <v>987</v>
      </c>
      <c r="C381" s="359" t="s">
        <v>988</v>
      </c>
      <c r="D381" s="359" t="s">
        <v>103</v>
      </c>
      <c r="E381" s="359" t="s">
        <v>4961</v>
      </c>
      <c r="F381" s="360">
        <v>5850</v>
      </c>
      <c r="G381" s="359" t="s">
        <v>1471</v>
      </c>
      <c r="H381" s="359" t="s">
        <v>6011</v>
      </c>
      <c r="I381" s="363">
        <f t="shared" si="15"/>
        <v>44569</v>
      </c>
      <c r="J381" t="str">
        <f t="shared" si="16"/>
        <v>Oui</v>
      </c>
      <c r="K381" t="str">
        <f t="shared" si="17"/>
        <v>95PFE-L2M</v>
      </c>
    </row>
    <row r="382" spans="1:11" ht="15" x14ac:dyDescent="0.25">
      <c r="A382" s="307">
        <v>11478</v>
      </c>
      <c r="B382" s="359" t="s">
        <v>2542</v>
      </c>
      <c r="C382" s="359" t="s">
        <v>368</v>
      </c>
      <c r="D382" s="359" t="s">
        <v>2098</v>
      </c>
      <c r="E382" s="359" t="s">
        <v>4961</v>
      </c>
      <c r="F382" s="360">
        <v>5850</v>
      </c>
      <c r="G382" s="359" t="s">
        <v>1471</v>
      </c>
      <c r="H382" s="359" t="s">
        <v>6011</v>
      </c>
      <c r="I382" s="363">
        <f t="shared" si="15"/>
        <v>44578</v>
      </c>
      <c r="J382" t="str">
        <f t="shared" si="16"/>
        <v>Oui</v>
      </c>
      <c r="K382" t="str">
        <f t="shared" si="17"/>
        <v>95PFE-L2M</v>
      </c>
    </row>
    <row r="383" spans="1:11" ht="15" x14ac:dyDescent="0.25">
      <c r="A383" s="307">
        <v>13699</v>
      </c>
      <c r="B383" s="359" t="s">
        <v>5438</v>
      </c>
      <c r="C383" s="359" t="s">
        <v>1368</v>
      </c>
      <c r="D383" s="359" t="s">
        <v>4850</v>
      </c>
      <c r="E383" s="359" t="s">
        <v>1689</v>
      </c>
      <c r="F383" s="360">
        <v>1714</v>
      </c>
      <c r="G383" s="359" t="s">
        <v>5373</v>
      </c>
      <c r="H383" s="359" t="s">
        <v>6011</v>
      </c>
      <c r="I383" s="363" t="str">
        <f t="shared" si="15"/>
        <v xml:space="preserve"> </v>
      </c>
      <c r="J383" t="str">
        <f t="shared" si="16"/>
        <v>Non</v>
      </c>
      <c r="K383" t="str">
        <f t="shared" si="17"/>
        <v xml:space="preserve"> </v>
      </c>
    </row>
    <row r="384" spans="1:11" ht="15" x14ac:dyDescent="0.25">
      <c r="A384" s="307">
        <v>9594</v>
      </c>
      <c r="B384" s="359" t="s">
        <v>3824</v>
      </c>
      <c r="C384" s="359" t="s">
        <v>3825</v>
      </c>
      <c r="D384" s="359" t="s">
        <v>1847</v>
      </c>
      <c r="E384" s="359" t="s">
        <v>1689</v>
      </c>
      <c r="F384" s="360">
        <v>1714</v>
      </c>
      <c r="G384" s="359" t="s">
        <v>5373</v>
      </c>
      <c r="H384" s="359" t="s">
        <v>6011</v>
      </c>
      <c r="I384" s="363" t="str">
        <f t="shared" si="15"/>
        <v xml:space="preserve"> </v>
      </c>
      <c r="J384" t="str">
        <f t="shared" si="16"/>
        <v>Non</v>
      </c>
      <c r="K384" t="str">
        <f t="shared" si="17"/>
        <v xml:space="preserve"> </v>
      </c>
    </row>
    <row r="385" spans="1:11" ht="15" x14ac:dyDescent="0.25">
      <c r="A385" s="307">
        <v>4747</v>
      </c>
      <c r="B385" s="359" t="s">
        <v>3576</v>
      </c>
      <c r="C385" s="359" t="s">
        <v>1357</v>
      </c>
      <c r="D385" s="359" t="s">
        <v>3414</v>
      </c>
      <c r="E385" s="359" t="s">
        <v>1689</v>
      </c>
      <c r="F385" s="360">
        <v>9150</v>
      </c>
      <c r="G385" s="359" t="s">
        <v>4813</v>
      </c>
      <c r="H385" s="359" t="s">
        <v>6011</v>
      </c>
      <c r="I385" s="363" t="str">
        <f t="shared" si="15"/>
        <v xml:space="preserve"> </v>
      </c>
      <c r="J385" t="str">
        <f t="shared" si="16"/>
        <v>Non</v>
      </c>
      <c r="K385" t="str">
        <f t="shared" si="17"/>
        <v xml:space="preserve"> </v>
      </c>
    </row>
    <row r="386" spans="1:11" ht="15" x14ac:dyDescent="0.25">
      <c r="A386" s="307">
        <v>12732</v>
      </c>
      <c r="B386" s="359" t="s">
        <v>4226</v>
      </c>
      <c r="C386" s="359" t="s">
        <v>420</v>
      </c>
      <c r="D386" s="359" t="s">
        <v>4775</v>
      </c>
      <c r="E386" s="359" t="s">
        <v>1689</v>
      </c>
      <c r="F386" s="360">
        <v>8014</v>
      </c>
      <c r="G386" s="359" t="s">
        <v>5367</v>
      </c>
      <c r="H386" s="359" t="s">
        <v>6011</v>
      </c>
      <c r="I386" s="363" t="str">
        <f t="shared" ref="I386:I449" si="18">IFERROR(VLOOKUP(A386,Pour_Suivi,31,FALSE)," ")</f>
        <v xml:space="preserve"> </v>
      </c>
      <c r="J386" t="str">
        <f t="shared" ref="J386:J449" si="19">IF(IFERROR(VLOOKUP(A386,Pour_Suivi,1,FALSE),"Non")="Non","Non","Oui")</f>
        <v>Non</v>
      </c>
      <c r="K386" t="str">
        <f t="shared" ref="K386:K449" si="20">IFERROR(VLOOKUP(A386,Pour_Suivi,33,FALSE)," ")</f>
        <v xml:space="preserve"> </v>
      </c>
    </row>
    <row r="387" spans="1:11" ht="15" x14ac:dyDescent="0.25">
      <c r="A387" s="307">
        <v>11229</v>
      </c>
      <c r="B387" s="359" t="s">
        <v>4625</v>
      </c>
      <c r="C387" s="359" t="s">
        <v>2359</v>
      </c>
      <c r="D387" s="359" t="s">
        <v>4871</v>
      </c>
      <c r="E387" s="359" t="s">
        <v>1689</v>
      </c>
      <c r="F387" s="360">
        <v>8014</v>
      </c>
      <c r="G387" s="359" t="s">
        <v>5367</v>
      </c>
      <c r="H387" s="359" t="s">
        <v>6011</v>
      </c>
      <c r="I387" s="363" t="str">
        <f t="shared" si="18"/>
        <v xml:space="preserve"> </v>
      </c>
      <c r="J387" t="str">
        <f t="shared" si="19"/>
        <v>Non</v>
      </c>
      <c r="K387" t="str">
        <f t="shared" si="20"/>
        <v xml:space="preserve"> </v>
      </c>
    </row>
    <row r="388" spans="1:11" ht="15" x14ac:dyDescent="0.25">
      <c r="A388" s="307">
        <v>13040</v>
      </c>
      <c r="B388" s="359" t="s">
        <v>1868</v>
      </c>
      <c r="C388" s="359" t="s">
        <v>2696</v>
      </c>
      <c r="D388" s="359" t="s">
        <v>4850</v>
      </c>
      <c r="E388" s="359" t="s">
        <v>1689</v>
      </c>
      <c r="F388" s="360">
        <v>8014</v>
      </c>
      <c r="G388" s="359" t="s">
        <v>5367</v>
      </c>
      <c r="H388" s="359" t="s">
        <v>6011</v>
      </c>
      <c r="I388" s="363" t="str">
        <f t="shared" si="18"/>
        <v xml:space="preserve"> </v>
      </c>
      <c r="J388" t="str">
        <f t="shared" si="19"/>
        <v>Non</v>
      </c>
      <c r="K388" t="str">
        <f t="shared" si="20"/>
        <v xml:space="preserve"> </v>
      </c>
    </row>
    <row r="389" spans="1:11" ht="15" x14ac:dyDescent="0.25">
      <c r="A389" s="307">
        <v>14075</v>
      </c>
      <c r="B389" s="359" t="s">
        <v>5181</v>
      </c>
      <c r="C389" s="359" t="s">
        <v>710</v>
      </c>
      <c r="D389" s="359" t="s">
        <v>4850</v>
      </c>
      <c r="E389" s="359" t="s">
        <v>1689</v>
      </c>
      <c r="F389" s="360">
        <v>8014</v>
      </c>
      <c r="G389" s="359" t="s">
        <v>5367</v>
      </c>
      <c r="H389" s="359" t="s">
        <v>6011</v>
      </c>
      <c r="I389" s="363" t="str">
        <f t="shared" si="18"/>
        <v xml:space="preserve"> </v>
      </c>
      <c r="J389" t="str">
        <f t="shared" si="19"/>
        <v>Non</v>
      </c>
      <c r="K389" t="str">
        <f t="shared" si="20"/>
        <v xml:space="preserve"> </v>
      </c>
    </row>
    <row r="390" spans="1:11" ht="15" x14ac:dyDescent="0.25">
      <c r="A390" s="307">
        <v>13918</v>
      </c>
      <c r="B390" s="359" t="s">
        <v>1015</v>
      </c>
      <c r="C390" s="359" t="s">
        <v>5789</v>
      </c>
      <c r="D390" s="359" t="s">
        <v>3907</v>
      </c>
      <c r="E390" s="359" t="s">
        <v>1689</v>
      </c>
      <c r="F390" s="360">
        <v>8014</v>
      </c>
      <c r="G390" s="359" t="s">
        <v>5367</v>
      </c>
      <c r="H390" s="359" t="s">
        <v>6011</v>
      </c>
      <c r="I390" s="363" t="str">
        <f t="shared" si="18"/>
        <v xml:space="preserve"> </v>
      </c>
      <c r="J390" t="str">
        <f t="shared" si="19"/>
        <v>Non</v>
      </c>
      <c r="K390" t="str">
        <f t="shared" si="20"/>
        <v xml:space="preserve"> </v>
      </c>
    </row>
    <row r="391" spans="1:11" ht="15" x14ac:dyDescent="0.25">
      <c r="A391" s="307">
        <v>12615</v>
      </c>
      <c r="B391" s="359" t="s">
        <v>4190</v>
      </c>
      <c r="C391" s="359" t="s">
        <v>1147</v>
      </c>
      <c r="D391" s="359" t="s">
        <v>1847</v>
      </c>
      <c r="E391" s="359" t="s">
        <v>1689</v>
      </c>
      <c r="F391" s="360">
        <v>8014</v>
      </c>
      <c r="G391" s="359" t="s">
        <v>5367</v>
      </c>
      <c r="H391" s="359" t="s">
        <v>6011</v>
      </c>
      <c r="I391" s="363" t="str">
        <f t="shared" si="18"/>
        <v xml:space="preserve"> </v>
      </c>
      <c r="J391" t="str">
        <f t="shared" si="19"/>
        <v>Non</v>
      </c>
      <c r="K391" t="str">
        <f t="shared" si="20"/>
        <v xml:space="preserve"> </v>
      </c>
    </row>
    <row r="392" spans="1:11" ht="15" x14ac:dyDescent="0.25">
      <c r="A392" s="307">
        <v>4364</v>
      </c>
      <c r="B392" s="359" t="s">
        <v>3529</v>
      </c>
      <c r="C392" s="359" t="s">
        <v>3530</v>
      </c>
      <c r="D392" s="359" t="s">
        <v>4804</v>
      </c>
      <c r="E392" s="359" t="s">
        <v>4961</v>
      </c>
      <c r="F392" s="360">
        <v>9083</v>
      </c>
      <c r="G392" s="359" t="s">
        <v>3531</v>
      </c>
      <c r="H392" s="359" t="s">
        <v>6011</v>
      </c>
      <c r="I392" s="363" t="str">
        <f t="shared" si="18"/>
        <v xml:space="preserve"> </v>
      </c>
      <c r="J392" t="str">
        <f t="shared" si="19"/>
        <v>Non</v>
      </c>
      <c r="K392" t="str">
        <f t="shared" si="20"/>
        <v xml:space="preserve"> </v>
      </c>
    </row>
    <row r="393" spans="1:11" ht="15" x14ac:dyDescent="0.25">
      <c r="A393" s="307">
        <v>6852</v>
      </c>
      <c r="B393" s="359" t="s">
        <v>1800</v>
      </c>
      <c r="C393" s="359" t="s">
        <v>1141</v>
      </c>
      <c r="D393" s="359" t="s">
        <v>3662</v>
      </c>
      <c r="E393" s="359" t="s">
        <v>4961</v>
      </c>
      <c r="F393" s="360">
        <v>9083</v>
      </c>
      <c r="G393" s="359" t="s">
        <v>3531</v>
      </c>
      <c r="H393" s="359" t="s">
        <v>6011</v>
      </c>
      <c r="I393" s="363" t="str">
        <f t="shared" si="18"/>
        <v xml:space="preserve"> </v>
      </c>
      <c r="J393" t="str">
        <f t="shared" si="19"/>
        <v>Non</v>
      </c>
      <c r="K393" t="str">
        <f t="shared" si="20"/>
        <v xml:space="preserve"> </v>
      </c>
    </row>
    <row r="394" spans="1:11" ht="15" x14ac:dyDescent="0.25">
      <c r="A394" s="307">
        <v>8587</v>
      </c>
      <c r="B394" s="359" t="s">
        <v>663</v>
      </c>
      <c r="C394" s="359" t="s">
        <v>664</v>
      </c>
      <c r="D394" s="359" t="s">
        <v>3698</v>
      </c>
      <c r="E394" s="359" t="s">
        <v>4961</v>
      </c>
      <c r="F394" s="360">
        <v>9083</v>
      </c>
      <c r="G394" s="359" t="s">
        <v>3531</v>
      </c>
      <c r="H394" s="359" t="s">
        <v>6011</v>
      </c>
      <c r="I394" s="363">
        <f t="shared" si="18"/>
        <v>44588</v>
      </c>
      <c r="J394" t="str">
        <f t="shared" si="19"/>
        <v>Oui</v>
      </c>
      <c r="K394" t="str">
        <f t="shared" si="20"/>
        <v>95PFE-L2M</v>
      </c>
    </row>
    <row r="395" spans="1:11" ht="15" x14ac:dyDescent="0.25">
      <c r="A395" s="307">
        <v>9283</v>
      </c>
      <c r="B395" s="359" t="s">
        <v>1885</v>
      </c>
      <c r="C395" s="359" t="s">
        <v>443</v>
      </c>
      <c r="D395" s="359" t="s">
        <v>2416</v>
      </c>
      <c r="E395" s="359" t="s">
        <v>1689</v>
      </c>
      <c r="F395" s="360">
        <v>9010</v>
      </c>
      <c r="G395" s="359" t="s">
        <v>3626</v>
      </c>
      <c r="H395" s="359" t="s">
        <v>6011</v>
      </c>
      <c r="I395" s="363" t="str">
        <f t="shared" si="18"/>
        <v xml:space="preserve"> </v>
      </c>
      <c r="J395" t="str">
        <f t="shared" si="19"/>
        <v>Non</v>
      </c>
      <c r="K395" t="str">
        <f t="shared" si="20"/>
        <v xml:space="preserve"> </v>
      </c>
    </row>
    <row r="396" spans="1:11" ht="15" x14ac:dyDescent="0.25">
      <c r="A396" s="307">
        <v>9196</v>
      </c>
      <c r="B396" s="359" t="s">
        <v>3798</v>
      </c>
      <c r="C396" s="359" t="s">
        <v>2374</v>
      </c>
      <c r="D396" s="359" t="s">
        <v>2416</v>
      </c>
      <c r="E396" s="359" t="s">
        <v>1689</v>
      </c>
      <c r="F396" s="360">
        <v>9010</v>
      </c>
      <c r="G396" s="359" t="s">
        <v>3626</v>
      </c>
      <c r="H396" s="359" t="s">
        <v>6011</v>
      </c>
      <c r="I396" s="363">
        <f t="shared" si="18"/>
        <v>44132</v>
      </c>
      <c r="J396" t="str">
        <f t="shared" si="19"/>
        <v>Oui</v>
      </c>
      <c r="K396" t="str">
        <f t="shared" si="20"/>
        <v>1517-LP</v>
      </c>
    </row>
    <row r="397" spans="1:11" ht="15" x14ac:dyDescent="0.25">
      <c r="A397" s="307">
        <v>14019</v>
      </c>
      <c r="B397" s="359" t="s">
        <v>6309</v>
      </c>
      <c r="C397" s="359" t="s">
        <v>4650</v>
      </c>
      <c r="D397" s="359" t="s">
        <v>4850</v>
      </c>
      <c r="E397" s="359" t="s">
        <v>1689</v>
      </c>
      <c r="F397" s="360">
        <v>7211</v>
      </c>
      <c r="G397" s="359" t="s">
        <v>5376</v>
      </c>
      <c r="H397" s="359" t="s">
        <v>6011</v>
      </c>
      <c r="I397" s="363" t="str">
        <f t="shared" si="18"/>
        <v xml:space="preserve"> </v>
      </c>
      <c r="J397" t="str">
        <f t="shared" si="19"/>
        <v>Non</v>
      </c>
      <c r="K397" t="str">
        <f t="shared" si="20"/>
        <v xml:space="preserve"> </v>
      </c>
    </row>
    <row r="398" spans="1:11" ht="15" x14ac:dyDescent="0.25">
      <c r="A398" s="307">
        <v>11964</v>
      </c>
      <c r="B398" s="359" t="s">
        <v>4062</v>
      </c>
      <c r="C398" s="359" t="s">
        <v>4063</v>
      </c>
      <c r="D398" s="359" t="s">
        <v>3907</v>
      </c>
      <c r="E398" s="359" t="s">
        <v>1689</v>
      </c>
      <c r="F398" s="360">
        <v>7212</v>
      </c>
      <c r="G398" s="359" t="s">
        <v>6321</v>
      </c>
      <c r="H398" s="359" t="s">
        <v>6011</v>
      </c>
      <c r="I398" s="363" t="str">
        <f t="shared" si="18"/>
        <v xml:space="preserve"> </v>
      </c>
      <c r="J398" t="str">
        <f t="shared" si="19"/>
        <v>Non</v>
      </c>
      <c r="K398" t="str">
        <f t="shared" si="20"/>
        <v xml:space="preserve"> </v>
      </c>
    </row>
    <row r="399" spans="1:11" ht="15" x14ac:dyDescent="0.25">
      <c r="A399" s="307">
        <v>13613</v>
      </c>
      <c r="B399" s="359" t="s">
        <v>5436</v>
      </c>
      <c r="C399" s="359" t="s">
        <v>1858</v>
      </c>
      <c r="D399" s="359" t="s">
        <v>3907</v>
      </c>
      <c r="E399" s="359" t="s">
        <v>1689</v>
      </c>
      <c r="F399" s="360">
        <v>7213</v>
      </c>
      <c r="G399" s="359" t="s">
        <v>6100</v>
      </c>
      <c r="H399" s="359" t="s">
        <v>6011</v>
      </c>
      <c r="I399" s="363" t="str">
        <f t="shared" si="18"/>
        <v xml:space="preserve"> </v>
      </c>
      <c r="J399" t="str">
        <f t="shared" si="19"/>
        <v>Non</v>
      </c>
      <c r="K399" t="str">
        <f t="shared" si="20"/>
        <v xml:space="preserve"> </v>
      </c>
    </row>
    <row r="400" spans="1:11" ht="15" x14ac:dyDescent="0.25">
      <c r="A400" s="307">
        <v>14174</v>
      </c>
      <c r="B400" s="359" t="s">
        <v>6331</v>
      </c>
      <c r="C400" s="359" t="s">
        <v>2652</v>
      </c>
      <c r="D400" s="359" t="s">
        <v>4850</v>
      </c>
      <c r="E400" s="359" t="s">
        <v>1689</v>
      </c>
      <c r="F400" s="360">
        <v>7209</v>
      </c>
      <c r="G400" s="359" t="s">
        <v>6332</v>
      </c>
      <c r="H400" s="359" t="s">
        <v>6011</v>
      </c>
      <c r="I400" s="363" t="str">
        <f t="shared" si="18"/>
        <v xml:space="preserve"> </v>
      </c>
      <c r="J400" t="str">
        <f t="shared" si="19"/>
        <v>Non</v>
      </c>
      <c r="K400" t="str">
        <f t="shared" si="20"/>
        <v xml:space="preserve"> </v>
      </c>
    </row>
    <row r="401" spans="1:11" ht="15" x14ac:dyDescent="0.25">
      <c r="A401" s="307">
        <v>13434</v>
      </c>
      <c r="B401" s="359" t="s">
        <v>5062</v>
      </c>
      <c r="C401" s="359" t="s">
        <v>5063</v>
      </c>
      <c r="D401" s="359" t="s">
        <v>4850</v>
      </c>
      <c r="E401" s="359" t="s">
        <v>1689</v>
      </c>
      <c r="F401" s="360">
        <v>2658</v>
      </c>
      <c r="G401" s="359" t="s">
        <v>5435</v>
      </c>
      <c r="H401" s="359" t="s">
        <v>6011</v>
      </c>
      <c r="I401" s="363" t="str">
        <f t="shared" si="18"/>
        <v xml:space="preserve"> </v>
      </c>
      <c r="J401" t="str">
        <f t="shared" si="19"/>
        <v>Non</v>
      </c>
      <c r="K401" t="str">
        <f t="shared" si="20"/>
        <v xml:space="preserve"> </v>
      </c>
    </row>
    <row r="402" spans="1:11" ht="15" x14ac:dyDescent="0.25">
      <c r="A402" s="307">
        <v>13894</v>
      </c>
      <c r="B402" s="359" t="s">
        <v>5749</v>
      </c>
      <c r="C402" s="359" t="s">
        <v>2989</v>
      </c>
      <c r="D402" s="359" t="s">
        <v>3907</v>
      </c>
      <c r="E402" s="359" t="s">
        <v>1689</v>
      </c>
      <c r="F402" s="360">
        <v>2658</v>
      </c>
      <c r="G402" s="359" t="s">
        <v>5435</v>
      </c>
      <c r="H402" s="359" t="s">
        <v>6011</v>
      </c>
      <c r="I402" s="363" t="str">
        <f t="shared" si="18"/>
        <v xml:space="preserve"> </v>
      </c>
      <c r="J402" t="str">
        <f t="shared" si="19"/>
        <v>Non</v>
      </c>
      <c r="K402" t="str">
        <f t="shared" si="20"/>
        <v xml:space="preserve"> </v>
      </c>
    </row>
    <row r="403" spans="1:11" ht="15" x14ac:dyDescent="0.25">
      <c r="A403" s="307">
        <v>12649</v>
      </c>
      <c r="B403" s="359" t="s">
        <v>4204</v>
      </c>
      <c r="C403" s="359" t="s">
        <v>167</v>
      </c>
      <c r="D403" s="359" t="s">
        <v>5530</v>
      </c>
      <c r="E403" s="359" t="s">
        <v>1689</v>
      </c>
      <c r="F403" s="360">
        <v>2657</v>
      </c>
      <c r="G403" s="359" t="s">
        <v>5112</v>
      </c>
      <c r="H403" s="359" t="s">
        <v>6011</v>
      </c>
      <c r="I403" s="363" t="str">
        <f t="shared" si="18"/>
        <v xml:space="preserve"> </v>
      </c>
      <c r="J403" t="str">
        <f t="shared" si="19"/>
        <v>Non</v>
      </c>
      <c r="K403" t="str">
        <f t="shared" si="20"/>
        <v xml:space="preserve"> </v>
      </c>
    </row>
    <row r="404" spans="1:11" ht="15" x14ac:dyDescent="0.25">
      <c r="A404" s="307">
        <v>13316</v>
      </c>
      <c r="B404" s="359" t="s">
        <v>5040</v>
      </c>
      <c r="C404" s="359" t="s">
        <v>768</v>
      </c>
      <c r="D404" s="359" t="s">
        <v>4850</v>
      </c>
      <c r="E404" s="359" t="s">
        <v>1689</v>
      </c>
      <c r="F404" s="360">
        <v>2657</v>
      </c>
      <c r="G404" s="359" t="s">
        <v>5112</v>
      </c>
      <c r="H404" s="359" t="s">
        <v>6011</v>
      </c>
      <c r="I404" s="363" t="str">
        <f t="shared" si="18"/>
        <v xml:space="preserve"> </v>
      </c>
      <c r="J404" t="str">
        <f t="shared" si="19"/>
        <v>Non</v>
      </c>
      <c r="K404" t="str">
        <f t="shared" si="20"/>
        <v xml:space="preserve"> </v>
      </c>
    </row>
    <row r="405" spans="1:11" ht="15" x14ac:dyDescent="0.25">
      <c r="A405" s="307">
        <v>13077</v>
      </c>
      <c r="B405" s="359" t="s">
        <v>4343</v>
      </c>
      <c r="C405" s="359" t="s">
        <v>4344</v>
      </c>
      <c r="D405" s="359" t="s">
        <v>4871</v>
      </c>
      <c r="E405" s="359" t="s">
        <v>1689</v>
      </c>
      <c r="F405" s="360">
        <v>2657</v>
      </c>
      <c r="G405" s="359" t="s">
        <v>5112</v>
      </c>
      <c r="H405" s="359" t="s">
        <v>6011</v>
      </c>
      <c r="I405" s="363" t="str">
        <f t="shared" si="18"/>
        <v xml:space="preserve"> </v>
      </c>
      <c r="J405" t="str">
        <f t="shared" si="19"/>
        <v>Non</v>
      </c>
      <c r="K405" t="str">
        <f t="shared" si="20"/>
        <v xml:space="preserve"> </v>
      </c>
    </row>
    <row r="406" spans="1:11" ht="15" x14ac:dyDescent="0.25">
      <c r="A406" s="307">
        <v>13966</v>
      </c>
      <c r="B406" s="359" t="s">
        <v>6324</v>
      </c>
      <c r="C406" s="359" t="s">
        <v>4025</v>
      </c>
      <c r="D406" s="359" t="s">
        <v>5591</v>
      </c>
      <c r="E406" s="359" t="s">
        <v>1689</v>
      </c>
      <c r="F406" s="360">
        <v>2661</v>
      </c>
      <c r="G406" s="359" t="s">
        <v>6050</v>
      </c>
      <c r="H406" s="359" t="s">
        <v>6011</v>
      </c>
      <c r="I406" s="363" t="str">
        <f t="shared" si="18"/>
        <v xml:space="preserve"> </v>
      </c>
      <c r="J406" t="str">
        <f t="shared" si="19"/>
        <v>Non</v>
      </c>
      <c r="K406" t="str">
        <f t="shared" si="20"/>
        <v xml:space="preserve"> </v>
      </c>
    </row>
    <row r="407" spans="1:11" ht="15" x14ac:dyDescent="0.25">
      <c r="A407" s="307">
        <v>14164</v>
      </c>
      <c r="B407" s="359" t="s">
        <v>1885</v>
      </c>
      <c r="C407" s="359" t="s">
        <v>6313</v>
      </c>
      <c r="D407" s="359" t="s">
        <v>5530</v>
      </c>
      <c r="E407" s="359" t="s">
        <v>1689</v>
      </c>
      <c r="F407" s="360">
        <v>2661</v>
      </c>
      <c r="G407" s="359" t="s">
        <v>6050</v>
      </c>
      <c r="H407" s="359" t="s">
        <v>6011</v>
      </c>
      <c r="I407" s="363" t="str">
        <f t="shared" si="18"/>
        <v xml:space="preserve"> </v>
      </c>
      <c r="J407" t="str">
        <f t="shared" si="19"/>
        <v>Non</v>
      </c>
      <c r="K407" t="str">
        <f t="shared" si="20"/>
        <v xml:space="preserve"> </v>
      </c>
    </row>
    <row r="408" spans="1:11" ht="15" x14ac:dyDescent="0.25">
      <c r="A408" s="307">
        <v>13044</v>
      </c>
      <c r="B408" s="359" t="s">
        <v>4332</v>
      </c>
      <c r="C408" s="359" t="s">
        <v>4333</v>
      </c>
      <c r="D408" s="359" t="s">
        <v>3907</v>
      </c>
      <c r="E408" s="359" t="s">
        <v>1689</v>
      </c>
      <c r="F408" s="360">
        <v>2661</v>
      </c>
      <c r="G408" s="359" t="s">
        <v>6050</v>
      </c>
      <c r="H408" s="359" t="s">
        <v>6011</v>
      </c>
      <c r="I408" s="363" t="str">
        <f t="shared" si="18"/>
        <v xml:space="preserve"> </v>
      </c>
      <c r="J408" t="str">
        <f t="shared" si="19"/>
        <v>Non</v>
      </c>
      <c r="K408" t="str">
        <f t="shared" si="20"/>
        <v xml:space="preserve"> </v>
      </c>
    </row>
    <row r="409" spans="1:11" ht="15" x14ac:dyDescent="0.25">
      <c r="A409" s="307">
        <v>12953</v>
      </c>
      <c r="B409" s="359" t="s">
        <v>4302</v>
      </c>
      <c r="C409" s="359" t="s">
        <v>4303</v>
      </c>
      <c r="D409" s="359" t="s">
        <v>4850</v>
      </c>
      <c r="E409" s="359" t="s">
        <v>1689</v>
      </c>
      <c r="F409" s="360">
        <v>2644</v>
      </c>
      <c r="G409" s="359" t="s">
        <v>4904</v>
      </c>
      <c r="H409" s="359" t="s">
        <v>6011</v>
      </c>
      <c r="I409" s="363" t="str">
        <f t="shared" si="18"/>
        <v xml:space="preserve"> </v>
      </c>
      <c r="J409" t="str">
        <f t="shared" si="19"/>
        <v>Non</v>
      </c>
      <c r="K409" t="str">
        <f t="shared" si="20"/>
        <v xml:space="preserve"> </v>
      </c>
    </row>
    <row r="410" spans="1:11" ht="15" x14ac:dyDescent="0.25">
      <c r="A410" s="307">
        <v>13015</v>
      </c>
      <c r="B410" s="359" t="s">
        <v>4322</v>
      </c>
      <c r="C410" s="359" t="s">
        <v>855</v>
      </c>
      <c r="D410" s="359" t="s">
        <v>4850</v>
      </c>
      <c r="E410" s="359" t="s">
        <v>1689</v>
      </c>
      <c r="F410" s="360">
        <v>2659</v>
      </c>
      <c r="G410" s="359" t="s">
        <v>5652</v>
      </c>
      <c r="H410" s="359" t="s">
        <v>6011</v>
      </c>
      <c r="I410" s="363" t="str">
        <f t="shared" si="18"/>
        <v xml:space="preserve"> </v>
      </c>
      <c r="J410" t="str">
        <f t="shared" si="19"/>
        <v>Non</v>
      </c>
      <c r="K410" t="str">
        <f t="shared" si="20"/>
        <v xml:space="preserve"> </v>
      </c>
    </row>
    <row r="411" spans="1:11" ht="15" x14ac:dyDescent="0.25">
      <c r="A411" s="307">
        <v>12783</v>
      </c>
      <c r="B411" s="359" t="s">
        <v>4247</v>
      </c>
      <c r="C411" s="359" t="s">
        <v>4248</v>
      </c>
      <c r="D411" s="359" t="s">
        <v>4850</v>
      </c>
      <c r="E411" s="359" t="s">
        <v>4961</v>
      </c>
      <c r="F411" s="360">
        <v>2642</v>
      </c>
      <c r="G411" s="359" t="s">
        <v>4924</v>
      </c>
      <c r="H411" s="359" t="s">
        <v>6011</v>
      </c>
      <c r="I411" s="363" t="str">
        <f t="shared" si="18"/>
        <v xml:space="preserve"> </v>
      </c>
      <c r="J411" t="str">
        <f t="shared" si="19"/>
        <v>Non</v>
      </c>
      <c r="K411" t="str">
        <f t="shared" si="20"/>
        <v xml:space="preserve"> </v>
      </c>
    </row>
    <row r="412" spans="1:11" ht="15" x14ac:dyDescent="0.25">
      <c r="A412" s="307">
        <v>5555</v>
      </c>
      <c r="B412" s="359" t="s">
        <v>2152</v>
      </c>
      <c r="C412" s="359" t="s">
        <v>982</v>
      </c>
      <c r="D412" s="359" t="s">
        <v>2098</v>
      </c>
      <c r="E412" s="359" t="s">
        <v>4961</v>
      </c>
      <c r="F412" s="360">
        <v>4350</v>
      </c>
      <c r="G412" s="359" t="s">
        <v>2153</v>
      </c>
      <c r="H412" s="359" t="s">
        <v>6011</v>
      </c>
      <c r="I412" s="363">
        <f t="shared" si="18"/>
        <v>44596</v>
      </c>
      <c r="J412" t="str">
        <f t="shared" si="19"/>
        <v>Oui</v>
      </c>
      <c r="K412" t="str">
        <f t="shared" si="20"/>
        <v>95PFE-L2S</v>
      </c>
    </row>
    <row r="413" spans="1:11" ht="15" x14ac:dyDescent="0.25">
      <c r="A413" s="307">
        <v>1326</v>
      </c>
      <c r="B413" s="359" t="s">
        <v>646</v>
      </c>
      <c r="C413" s="359" t="s">
        <v>408</v>
      </c>
      <c r="D413" s="359" t="s">
        <v>3386</v>
      </c>
      <c r="E413" s="359" t="s">
        <v>4961</v>
      </c>
      <c r="F413" s="360">
        <v>4350</v>
      </c>
      <c r="G413" s="359" t="s">
        <v>2153</v>
      </c>
      <c r="H413" s="359" t="s">
        <v>6011</v>
      </c>
      <c r="I413" s="363">
        <f t="shared" si="18"/>
        <v>44853</v>
      </c>
      <c r="J413" t="str">
        <f t="shared" si="19"/>
        <v>Oui</v>
      </c>
      <c r="K413" t="str">
        <f t="shared" si="20"/>
        <v>95PFE-L2M</v>
      </c>
    </row>
    <row r="414" spans="1:11" ht="15" x14ac:dyDescent="0.25">
      <c r="A414" s="307">
        <v>11248</v>
      </c>
      <c r="B414" s="359" t="s">
        <v>3980</v>
      </c>
      <c r="C414" s="359" t="s">
        <v>3981</v>
      </c>
      <c r="D414" s="359" t="s">
        <v>3907</v>
      </c>
      <c r="E414" s="359" t="s">
        <v>1689</v>
      </c>
      <c r="F414" s="360">
        <v>5012</v>
      </c>
      <c r="G414" s="359" t="s">
        <v>5371</v>
      </c>
      <c r="H414" s="359" t="s">
        <v>6011</v>
      </c>
      <c r="I414" s="363" t="str">
        <f t="shared" si="18"/>
        <v xml:space="preserve"> </v>
      </c>
      <c r="J414" t="str">
        <f t="shared" si="19"/>
        <v>Non</v>
      </c>
      <c r="K414" t="str">
        <f t="shared" si="20"/>
        <v xml:space="preserve"> </v>
      </c>
    </row>
    <row r="415" spans="1:11" ht="15" x14ac:dyDescent="0.25">
      <c r="A415" s="307">
        <v>13760</v>
      </c>
      <c r="B415" s="359" t="s">
        <v>3980</v>
      </c>
      <c r="C415" s="359" t="s">
        <v>3981</v>
      </c>
      <c r="D415" s="359" t="s">
        <v>4775</v>
      </c>
      <c r="E415" s="359" t="s">
        <v>1689</v>
      </c>
      <c r="F415" s="360">
        <v>5012</v>
      </c>
      <c r="G415" s="359" t="s">
        <v>5371</v>
      </c>
      <c r="H415" s="359" t="s">
        <v>6011</v>
      </c>
      <c r="I415" s="363" t="str">
        <f t="shared" si="18"/>
        <v xml:space="preserve"> </v>
      </c>
      <c r="J415" t="str">
        <f t="shared" si="19"/>
        <v>Non</v>
      </c>
      <c r="K415" t="str">
        <f t="shared" si="20"/>
        <v xml:space="preserve"> </v>
      </c>
    </row>
    <row r="416" spans="1:11" ht="15" x14ac:dyDescent="0.25">
      <c r="A416" s="307">
        <v>12476</v>
      </c>
      <c r="B416" s="359" t="s">
        <v>2379</v>
      </c>
      <c r="C416" s="359" t="s">
        <v>2380</v>
      </c>
      <c r="D416" s="359" t="s">
        <v>4850</v>
      </c>
      <c r="E416" s="359" t="s">
        <v>1689</v>
      </c>
      <c r="F416" s="360">
        <v>5012</v>
      </c>
      <c r="G416" s="359" t="s">
        <v>5371</v>
      </c>
      <c r="H416" s="359" t="s">
        <v>6011</v>
      </c>
      <c r="I416" s="363" t="str">
        <f t="shared" si="18"/>
        <v xml:space="preserve"> </v>
      </c>
      <c r="J416" t="str">
        <f t="shared" si="19"/>
        <v>Non</v>
      </c>
      <c r="K416" t="str">
        <f t="shared" si="20"/>
        <v xml:space="preserve"> </v>
      </c>
    </row>
    <row r="417" spans="1:11" ht="15" x14ac:dyDescent="0.25">
      <c r="A417" s="307">
        <v>9913</v>
      </c>
      <c r="B417" s="359" t="s">
        <v>5370</v>
      </c>
      <c r="C417" s="359" t="s">
        <v>3302</v>
      </c>
      <c r="D417" s="359" t="s">
        <v>1847</v>
      </c>
      <c r="E417" s="359" t="s">
        <v>1689</v>
      </c>
      <c r="F417" s="360">
        <v>5012</v>
      </c>
      <c r="G417" s="359" t="s">
        <v>5371</v>
      </c>
      <c r="H417" s="359" t="s">
        <v>6011</v>
      </c>
      <c r="I417" s="363" t="str">
        <f t="shared" si="18"/>
        <v xml:space="preserve"> </v>
      </c>
      <c r="J417" t="str">
        <f t="shared" si="19"/>
        <v>Non</v>
      </c>
      <c r="K417" t="str">
        <f t="shared" si="20"/>
        <v xml:space="preserve"> </v>
      </c>
    </row>
    <row r="418" spans="1:11" ht="15" x14ac:dyDescent="0.25">
      <c r="A418" s="307">
        <v>11181</v>
      </c>
      <c r="B418" s="359" t="s">
        <v>2931</v>
      </c>
      <c r="C418" s="359" t="s">
        <v>6305</v>
      </c>
      <c r="D418" s="359" t="s">
        <v>1847</v>
      </c>
      <c r="E418" s="359" t="s">
        <v>1689</v>
      </c>
      <c r="F418" s="360">
        <v>2835</v>
      </c>
      <c r="G418" s="359" t="s">
        <v>6306</v>
      </c>
      <c r="H418" s="359" t="s">
        <v>6011</v>
      </c>
      <c r="I418" s="363" t="str">
        <f t="shared" si="18"/>
        <v xml:space="preserve"> </v>
      </c>
      <c r="J418" t="str">
        <f t="shared" si="19"/>
        <v>Non</v>
      </c>
      <c r="K418" t="str">
        <f t="shared" si="20"/>
        <v xml:space="preserve"> </v>
      </c>
    </row>
    <row r="419" spans="1:11" ht="15" x14ac:dyDescent="0.25">
      <c r="A419" s="307">
        <v>4633</v>
      </c>
      <c r="B419" s="359" t="s">
        <v>3557</v>
      </c>
      <c r="C419" s="359" t="s">
        <v>5878</v>
      </c>
      <c r="D419" s="359" t="s">
        <v>4811</v>
      </c>
      <c r="E419" s="359" t="s">
        <v>1689</v>
      </c>
      <c r="F419" s="360">
        <v>5003</v>
      </c>
      <c r="G419" s="359" t="s">
        <v>4812</v>
      </c>
      <c r="H419" s="359" t="s">
        <v>6011</v>
      </c>
      <c r="I419" s="363" t="str">
        <f t="shared" si="18"/>
        <v xml:space="preserve"> </v>
      </c>
      <c r="J419" t="str">
        <f t="shared" si="19"/>
        <v>Non</v>
      </c>
      <c r="K419" t="str">
        <f t="shared" si="20"/>
        <v xml:space="preserve"> </v>
      </c>
    </row>
    <row r="420" spans="1:11" ht="15" x14ac:dyDescent="0.25">
      <c r="A420" s="307">
        <v>6900</v>
      </c>
      <c r="B420" s="359" t="s">
        <v>2517</v>
      </c>
      <c r="C420" s="359" t="s">
        <v>2518</v>
      </c>
      <c r="D420" s="359" t="s">
        <v>570</v>
      </c>
      <c r="E420" s="359" t="s">
        <v>1689</v>
      </c>
      <c r="F420" s="360">
        <v>5075</v>
      </c>
      <c r="G420" s="359" t="s">
        <v>3456</v>
      </c>
      <c r="H420" s="359" t="s">
        <v>6011</v>
      </c>
      <c r="I420" s="363">
        <f t="shared" si="18"/>
        <v>44575</v>
      </c>
      <c r="J420" t="str">
        <f t="shared" si="19"/>
        <v>Oui</v>
      </c>
      <c r="K420" t="str">
        <f t="shared" si="20"/>
        <v>1870 +</v>
      </c>
    </row>
    <row r="421" spans="1:11" ht="15" x14ac:dyDescent="0.25">
      <c r="A421" s="307">
        <v>3787</v>
      </c>
      <c r="B421" s="359" t="s">
        <v>2519</v>
      </c>
      <c r="C421" s="359" t="s">
        <v>2522</v>
      </c>
      <c r="D421" s="359" t="s">
        <v>570</v>
      </c>
      <c r="E421" s="359" t="s">
        <v>1689</v>
      </c>
      <c r="F421" s="360">
        <v>5075</v>
      </c>
      <c r="G421" s="359" t="s">
        <v>3456</v>
      </c>
      <c r="H421" s="359" t="s">
        <v>6011</v>
      </c>
      <c r="I421" s="363">
        <f t="shared" si="18"/>
        <v>44585</v>
      </c>
      <c r="J421" t="str">
        <f t="shared" si="19"/>
        <v>Oui</v>
      </c>
      <c r="K421" t="str">
        <f t="shared" si="20"/>
        <v>95PFE-L2S</v>
      </c>
    </row>
    <row r="422" spans="1:11" ht="15" x14ac:dyDescent="0.25">
      <c r="A422" s="307">
        <v>13243</v>
      </c>
      <c r="B422" s="359" t="s">
        <v>5060</v>
      </c>
      <c r="C422" s="359" t="s">
        <v>5061</v>
      </c>
      <c r="D422" s="359" t="s">
        <v>4850</v>
      </c>
      <c r="E422" s="359" t="s">
        <v>1689</v>
      </c>
      <c r="F422" s="360">
        <v>4800</v>
      </c>
      <c r="G422" s="359" t="s">
        <v>4934</v>
      </c>
      <c r="H422" s="359" t="s">
        <v>6011</v>
      </c>
      <c r="I422" s="363">
        <f t="shared" si="18"/>
        <v>45328</v>
      </c>
      <c r="J422" t="str">
        <f t="shared" si="19"/>
        <v>Oui</v>
      </c>
      <c r="K422" t="str">
        <f t="shared" si="20"/>
        <v>95PFE-L2S</v>
      </c>
    </row>
    <row r="423" spans="1:11" ht="15" x14ac:dyDescent="0.25">
      <c r="A423" s="307">
        <v>14206</v>
      </c>
      <c r="B423" s="359" t="s">
        <v>6368</v>
      </c>
      <c r="C423" s="359" t="s">
        <v>6369</v>
      </c>
      <c r="D423" s="359" t="s">
        <v>5591</v>
      </c>
      <c r="E423" s="359" t="s">
        <v>1689</v>
      </c>
      <c r="F423" s="360">
        <v>4801</v>
      </c>
      <c r="G423" s="359" t="s">
        <v>6370</v>
      </c>
      <c r="H423" s="359" t="s">
        <v>6011</v>
      </c>
      <c r="I423" s="363" t="str">
        <f t="shared" si="18"/>
        <v xml:space="preserve"> </v>
      </c>
      <c r="J423" t="str">
        <f t="shared" si="19"/>
        <v>Non</v>
      </c>
      <c r="K423" t="str">
        <f t="shared" si="20"/>
        <v xml:space="preserve"> </v>
      </c>
    </row>
    <row r="424" spans="1:11" ht="15" x14ac:dyDescent="0.25">
      <c r="A424" s="307">
        <v>14056</v>
      </c>
      <c r="B424" s="359" t="s">
        <v>6115</v>
      </c>
      <c r="C424" s="359" t="s">
        <v>6116</v>
      </c>
      <c r="D424" s="359" t="s">
        <v>4850</v>
      </c>
      <c r="E424" s="359" t="s">
        <v>4961</v>
      </c>
      <c r="F424" s="360">
        <v>1115</v>
      </c>
      <c r="G424" s="359" t="s">
        <v>6117</v>
      </c>
      <c r="H424" s="359" t="s">
        <v>6011</v>
      </c>
      <c r="I424" s="363" t="str">
        <f t="shared" si="18"/>
        <v xml:space="preserve"> </v>
      </c>
      <c r="J424" t="str">
        <f t="shared" si="19"/>
        <v>Non</v>
      </c>
      <c r="K424" t="str">
        <f t="shared" si="20"/>
        <v xml:space="preserve"> </v>
      </c>
    </row>
    <row r="425" spans="1:11" ht="15" x14ac:dyDescent="0.25">
      <c r="A425" s="307">
        <v>14055</v>
      </c>
      <c r="B425" s="359" t="s">
        <v>6113</v>
      </c>
      <c r="C425" s="359" t="s">
        <v>6114</v>
      </c>
      <c r="D425" s="359" t="s">
        <v>4850</v>
      </c>
      <c r="E425" s="359" t="s">
        <v>1689</v>
      </c>
      <c r="F425" s="360">
        <v>1150</v>
      </c>
      <c r="G425" s="359" t="s">
        <v>6151</v>
      </c>
      <c r="H425" s="359" t="s">
        <v>6011</v>
      </c>
      <c r="I425" s="363" t="str">
        <f t="shared" si="18"/>
        <v xml:space="preserve"> </v>
      </c>
      <c r="J425" t="str">
        <f t="shared" si="19"/>
        <v>Non</v>
      </c>
      <c r="K425" t="str">
        <f t="shared" si="20"/>
        <v xml:space="preserve"> </v>
      </c>
    </row>
    <row r="426" spans="1:11" ht="15" x14ac:dyDescent="0.25">
      <c r="A426" s="307">
        <v>9749</v>
      </c>
      <c r="B426" s="359" t="s">
        <v>3840</v>
      </c>
      <c r="C426" s="359" t="s">
        <v>602</v>
      </c>
      <c r="D426" s="359" t="s">
        <v>5530</v>
      </c>
      <c r="E426" s="359" t="s">
        <v>1689</v>
      </c>
      <c r="F426" s="360">
        <v>1150</v>
      </c>
      <c r="G426" s="359" t="s">
        <v>6151</v>
      </c>
      <c r="H426" s="359" t="s">
        <v>6011</v>
      </c>
      <c r="I426" s="363" t="str">
        <f t="shared" si="18"/>
        <v xml:space="preserve"> </v>
      </c>
      <c r="J426" t="str">
        <f t="shared" si="19"/>
        <v>Non</v>
      </c>
      <c r="K426" t="str">
        <f t="shared" si="20"/>
        <v xml:space="preserve"> </v>
      </c>
    </row>
    <row r="427" spans="1:11" ht="15" x14ac:dyDescent="0.25">
      <c r="A427" s="307">
        <v>10728</v>
      </c>
      <c r="B427" s="359" t="s">
        <v>3938</v>
      </c>
      <c r="C427" s="359" t="s">
        <v>3939</v>
      </c>
      <c r="D427" s="359" t="s">
        <v>4817</v>
      </c>
      <c r="E427" s="359" t="s">
        <v>1689</v>
      </c>
      <c r="F427" s="360">
        <v>1143</v>
      </c>
      <c r="G427" s="359" t="s">
        <v>4884</v>
      </c>
      <c r="H427" s="359" t="s">
        <v>6011</v>
      </c>
      <c r="I427" s="363" t="str">
        <f t="shared" si="18"/>
        <v xml:space="preserve"> </v>
      </c>
      <c r="J427" t="str">
        <f t="shared" si="19"/>
        <v>Non</v>
      </c>
      <c r="K427" t="str">
        <f t="shared" si="20"/>
        <v xml:space="preserve"> </v>
      </c>
    </row>
    <row r="428" spans="1:11" ht="15" x14ac:dyDescent="0.25">
      <c r="A428" s="307">
        <v>10192</v>
      </c>
      <c r="B428" s="359" t="s">
        <v>1512</v>
      </c>
      <c r="C428" s="359" t="s">
        <v>3879</v>
      </c>
      <c r="D428" s="359" t="s">
        <v>4817</v>
      </c>
      <c r="E428" s="359" t="s">
        <v>1689</v>
      </c>
      <c r="F428" s="360">
        <v>1144</v>
      </c>
      <c r="G428" s="359" t="s">
        <v>4873</v>
      </c>
      <c r="H428" s="359" t="s">
        <v>6011</v>
      </c>
      <c r="I428" s="363" t="str">
        <f t="shared" si="18"/>
        <v xml:space="preserve"> </v>
      </c>
      <c r="J428" t="str">
        <f t="shared" si="19"/>
        <v>Non</v>
      </c>
      <c r="K428" t="str">
        <f t="shared" si="20"/>
        <v xml:space="preserve"> </v>
      </c>
    </row>
    <row r="429" spans="1:11" ht="15" x14ac:dyDescent="0.25">
      <c r="A429" s="307">
        <v>13389</v>
      </c>
      <c r="B429" s="359" t="s">
        <v>4684</v>
      </c>
      <c r="C429" s="359" t="s">
        <v>123</v>
      </c>
      <c r="D429" s="359" t="s">
        <v>5530</v>
      </c>
      <c r="E429" s="359" t="s">
        <v>1689</v>
      </c>
      <c r="F429" s="360">
        <v>1110</v>
      </c>
      <c r="G429" s="359" t="s">
        <v>6355</v>
      </c>
      <c r="H429" s="359" t="s">
        <v>6011</v>
      </c>
      <c r="I429" s="363">
        <f t="shared" si="18"/>
        <v>45406</v>
      </c>
      <c r="J429" t="str">
        <f t="shared" si="19"/>
        <v>Oui</v>
      </c>
      <c r="K429">
        <f t="shared" si="20"/>
        <v>1804</v>
      </c>
    </row>
    <row r="430" spans="1:11" ht="15" x14ac:dyDescent="0.25">
      <c r="A430" s="307">
        <v>13668</v>
      </c>
      <c r="B430" s="359" t="s">
        <v>5387</v>
      </c>
      <c r="C430" s="359" t="s">
        <v>2802</v>
      </c>
      <c r="D430" s="359" t="s">
        <v>5591</v>
      </c>
      <c r="E430" s="359" t="s">
        <v>4961</v>
      </c>
      <c r="F430" s="360">
        <v>1118</v>
      </c>
      <c r="G430" s="359" t="s">
        <v>5653</v>
      </c>
      <c r="H430" s="359" t="s">
        <v>6011</v>
      </c>
      <c r="I430" s="363" t="str">
        <f t="shared" si="18"/>
        <v xml:space="preserve"> </v>
      </c>
      <c r="J430" t="str">
        <f t="shared" si="19"/>
        <v>Non</v>
      </c>
      <c r="K430" t="str">
        <f t="shared" si="20"/>
        <v xml:space="preserve"> </v>
      </c>
    </row>
    <row r="431" spans="1:11" ht="15" x14ac:dyDescent="0.25">
      <c r="A431" s="307">
        <v>9819</v>
      </c>
      <c r="B431" s="359" t="s">
        <v>3848</v>
      </c>
      <c r="C431" s="359" t="s">
        <v>5901</v>
      </c>
      <c r="D431" s="359" t="s">
        <v>4817</v>
      </c>
      <c r="E431" s="359" t="s">
        <v>1689</v>
      </c>
      <c r="F431" s="360">
        <v>1119</v>
      </c>
      <c r="G431" s="359" t="s">
        <v>5196</v>
      </c>
      <c r="H431" s="359" t="s">
        <v>6011</v>
      </c>
      <c r="I431" s="363" t="str">
        <f t="shared" si="18"/>
        <v xml:space="preserve"> </v>
      </c>
      <c r="J431" t="str">
        <f t="shared" si="19"/>
        <v>Non</v>
      </c>
      <c r="K431" t="str">
        <f t="shared" si="20"/>
        <v xml:space="preserve"> </v>
      </c>
    </row>
    <row r="432" spans="1:11" ht="15" x14ac:dyDescent="0.25">
      <c r="A432" s="307">
        <v>9839</v>
      </c>
      <c r="B432" s="359" t="s">
        <v>3850</v>
      </c>
      <c r="C432" s="359" t="s">
        <v>634</v>
      </c>
      <c r="D432" s="359" t="s">
        <v>4817</v>
      </c>
      <c r="E432" s="359" t="s">
        <v>1689</v>
      </c>
      <c r="F432" s="360">
        <v>1119</v>
      </c>
      <c r="G432" s="359" t="s">
        <v>5196</v>
      </c>
      <c r="H432" s="359" t="s">
        <v>6011</v>
      </c>
      <c r="I432" s="363" t="str">
        <f t="shared" si="18"/>
        <v xml:space="preserve"> </v>
      </c>
      <c r="J432" t="str">
        <f t="shared" si="19"/>
        <v>Non</v>
      </c>
      <c r="K432" t="str">
        <f t="shared" si="20"/>
        <v xml:space="preserve"> </v>
      </c>
    </row>
    <row r="433" spans="1:11" ht="15" x14ac:dyDescent="0.25">
      <c r="A433" s="307">
        <v>9840</v>
      </c>
      <c r="B433" s="359" t="s">
        <v>3851</v>
      </c>
      <c r="C433" s="359" t="s">
        <v>3852</v>
      </c>
      <c r="D433" s="359" t="s">
        <v>4817</v>
      </c>
      <c r="E433" s="359" t="s">
        <v>1689</v>
      </c>
      <c r="F433" s="360">
        <v>1133</v>
      </c>
      <c r="G433" s="359" t="s">
        <v>4865</v>
      </c>
      <c r="H433" s="359" t="s">
        <v>6011</v>
      </c>
      <c r="I433" s="363" t="str">
        <f t="shared" si="18"/>
        <v xml:space="preserve"> </v>
      </c>
      <c r="J433" t="str">
        <f t="shared" si="19"/>
        <v>Non</v>
      </c>
      <c r="K433" t="str">
        <f t="shared" si="20"/>
        <v xml:space="preserve"> </v>
      </c>
    </row>
    <row r="434" spans="1:11" ht="15" x14ac:dyDescent="0.25">
      <c r="A434" s="307">
        <v>11237</v>
      </c>
      <c r="B434" s="359" t="s">
        <v>3978</v>
      </c>
      <c r="C434" s="359" t="s">
        <v>3979</v>
      </c>
      <c r="D434" s="359" t="s">
        <v>4850</v>
      </c>
      <c r="E434" s="359" t="s">
        <v>1689</v>
      </c>
      <c r="F434" s="360">
        <v>1135</v>
      </c>
      <c r="G434" s="359" t="s">
        <v>4861</v>
      </c>
      <c r="H434" s="359" t="s">
        <v>6011</v>
      </c>
      <c r="I434" s="363" t="str">
        <f t="shared" si="18"/>
        <v xml:space="preserve"> </v>
      </c>
      <c r="J434" t="str">
        <f t="shared" si="19"/>
        <v>Non</v>
      </c>
      <c r="K434" t="str">
        <f t="shared" si="20"/>
        <v xml:space="preserve"> </v>
      </c>
    </row>
    <row r="435" spans="1:11" ht="15" x14ac:dyDescent="0.25">
      <c r="A435" s="307">
        <v>14128</v>
      </c>
      <c r="B435" s="359" t="s">
        <v>6201</v>
      </c>
      <c r="C435" s="359" t="s">
        <v>6202</v>
      </c>
      <c r="D435" s="359" t="s">
        <v>4871</v>
      </c>
      <c r="E435" s="359" t="s">
        <v>1689</v>
      </c>
      <c r="F435" s="360">
        <v>5281</v>
      </c>
      <c r="G435" s="359" t="s">
        <v>5744</v>
      </c>
      <c r="H435" s="359" t="s">
        <v>6011</v>
      </c>
      <c r="I435" s="363" t="str">
        <f t="shared" si="18"/>
        <v xml:space="preserve"> </v>
      </c>
      <c r="J435" t="str">
        <f t="shared" si="19"/>
        <v>Non</v>
      </c>
      <c r="K435" t="str">
        <f t="shared" si="20"/>
        <v xml:space="preserve"> </v>
      </c>
    </row>
    <row r="436" spans="1:11" ht="15" x14ac:dyDescent="0.25">
      <c r="A436" s="307">
        <v>3473</v>
      </c>
      <c r="B436" s="359" t="s">
        <v>2459</v>
      </c>
      <c r="C436" s="359" t="s">
        <v>277</v>
      </c>
      <c r="D436" s="359" t="s">
        <v>72</v>
      </c>
      <c r="E436" s="359" t="s">
        <v>1689</v>
      </c>
      <c r="F436" s="360">
        <v>5281</v>
      </c>
      <c r="G436" s="359" t="s">
        <v>5744</v>
      </c>
      <c r="H436" s="359" t="s">
        <v>6011</v>
      </c>
      <c r="I436" s="363">
        <f t="shared" si="18"/>
        <v>44568</v>
      </c>
      <c r="J436" t="str">
        <f t="shared" si="19"/>
        <v>Oui</v>
      </c>
      <c r="K436" t="str">
        <f t="shared" si="20"/>
        <v>1870 +</v>
      </c>
    </row>
    <row r="437" spans="1:11" ht="15" x14ac:dyDescent="0.25">
      <c r="A437" s="307">
        <v>14032</v>
      </c>
      <c r="B437" s="359" t="s">
        <v>1150</v>
      </c>
      <c r="C437" s="359" t="s">
        <v>1248</v>
      </c>
      <c r="D437" s="359" t="s">
        <v>5530</v>
      </c>
      <c r="E437" s="359" t="s">
        <v>1689</v>
      </c>
      <c r="F437" s="360">
        <v>3710</v>
      </c>
      <c r="G437" s="359" t="s">
        <v>6108</v>
      </c>
      <c r="H437" s="359" t="s">
        <v>6011</v>
      </c>
      <c r="I437" s="363" t="str">
        <f t="shared" si="18"/>
        <v xml:space="preserve"> </v>
      </c>
      <c r="J437" t="str">
        <f t="shared" si="19"/>
        <v>Non</v>
      </c>
      <c r="K437" t="str">
        <f t="shared" si="20"/>
        <v xml:space="preserve"> </v>
      </c>
    </row>
    <row r="438" spans="1:11" ht="15" x14ac:dyDescent="0.25">
      <c r="A438" s="307">
        <v>11398</v>
      </c>
      <c r="B438" s="359" t="s">
        <v>1635</v>
      </c>
      <c r="C438" s="359" t="s">
        <v>1636</v>
      </c>
      <c r="D438" s="359" t="s">
        <v>6097</v>
      </c>
      <c r="E438" s="359" t="s">
        <v>1689</v>
      </c>
      <c r="F438" s="360">
        <v>3712</v>
      </c>
      <c r="G438" s="359" t="s">
        <v>6098</v>
      </c>
      <c r="H438" s="359" t="s">
        <v>6011</v>
      </c>
      <c r="I438" s="363">
        <f t="shared" si="18"/>
        <v>44587</v>
      </c>
      <c r="J438" t="str">
        <f t="shared" si="19"/>
        <v>Oui</v>
      </c>
      <c r="K438" t="str">
        <f t="shared" si="20"/>
        <v>95PFE-L2M</v>
      </c>
    </row>
    <row r="439" spans="1:11" ht="15" x14ac:dyDescent="0.25">
      <c r="A439" s="307">
        <v>14106</v>
      </c>
      <c r="B439" s="359" t="s">
        <v>6159</v>
      </c>
      <c r="C439" s="359" t="s">
        <v>3046</v>
      </c>
      <c r="D439" s="359" t="s">
        <v>4906</v>
      </c>
      <c r="E439" s="359" t="s">
        <v>4961</v>
      </c>
      <c r="F439" s="360">
        <v>2050</v>
      </c>
      <c r="G439" s="359" t="s">
        <v>3434</v>
      </c>
      <c r="H439" s="359" t="s">
        <v>6011</v>
      </c>
      <c r="I439" s="363" t="str">
        <f t="shared" si="18"/>
        <v xml:space="preserve"> </v>
      </c>
      <c r="J439" t="str">
        <f t="shared" si="19"/>
        <v>Non</v>
      </c>
      <c r="K439" t="str">
        <f t="shared" si="20"/>
        <v xml:space="preserve"> </v>
      </c>
    </row>
    <row r="440" spans="1:11" ht="15" x14ac:dyDescent="0.25">
      <c r="A440" s="307">
        <v>10072</v>
      </c>
      <c r="B440" s="359" t="s">
        <v>3869</v>
      </c>
      <c r="C440" s="359" t="s">
        <v>2155</v>
      </c>
      <c r="D440" s="359" t="s">
        <v>4790</v>
      </c>
      <c r="E440" s="359" t="s">
        <v>4961</v>
      </c>
      <c r="F440" s="360">
        <v>2050</v>
      </c>
      <c r="G440" s="359" t="s">
        <v>3434</v>
      </c>
      <c r="H440" s="359" t="s">
        <v>6011</v>
      </c>
      <c r="I440" s="363" t="str">
        <f t="shared" si="18"/>
        <v xml:space="preserve"> </v>
      </c>
      <c r="J440" t="str">
        <f t="shared" si="19"/>
        <v>Non</v>
      </c>
      <c r="K440" t="str">
        <f t="shared" si="20"/>
        <v xml:space="preserve"> </v>
      </c>
    </row>
    <row r="441" spans="1:11" ht="15" x14ac:dyDescent="0.25">
      <c r="A441" s="307">
        <v>4535</v>
      </c>
      <c r="B441" s="359" t="s">
        <v>3544</v>
      </c>
      <c r="C441" s="359" t="s">
        <v>368</v>
      </c>
      <c r="D441" s="359" t="s">
        <v>4809</v>
      </c>
      <c r="E441" s="359" t="s">
        <v>4961</v>
      </c>
      <c r="F441" s="360">
        <v>2050</v>
      </c>
      <c r="G441" s="359" t="s">
        <v>3434</v>
      </c>
      <c r="H441" s="359" t="s">
        <v>6011</v>
      </c>
      <c r="I441" s="363" t="str">
        <f t="shared" si="18"/>
        <v xml:space="preserve"> </v>
      </c>
      <c r="J441" t="str">
        <f t="shared" si="19"/>
        <v>Non</v>
      </c>
      <c r="K441" t="str">
        <f t="shared" si="20"/>
        <v xml:space="preserve"> </v>
      </c>
    </row>
    <row r="442" spans="1:11" ht="15" x14ac:dyDescent="0.25">
      <c r="A442" s="307">
        <v>11554</v>
      </c>
      <c r="B442" s="359" t="s">
        <v>4016</v>
      </c>
      <c r="C442" s="359" t="s">
        <v>768</v>
      </c>
      <c r="D442" s="359" t="s">
        <v>4795</v>
      </c>
      <c r="E442" s="359" t="s">
        <v>4961</v>
      </c>
      <c r="F442" s="360">
        <v>2050</v>
      </c>
      <c r="G442" s="359" t="s">
        <v>3434</v>
      </c>
      <c r="H442" s="359" t="s">
        <v>6011</v>
      </c>
      <c r="I442" s="363" t="str">
        <f t="shared" si="18"/>
        <v xml:space="preserve"> </v>
      </c>
      <c r="J442" t="str">
        <f t="shared" si="19"/>
        <v>Non</v>
      </c>
      <c r="K442" t="str">
        <f t="shared" si="20"/>
        <v xml:space="preserve"> </v>
      </c>
    </row>
    <row r="443" spans="1:11" ht="15" x14ac:dyDescent="0.25">
      <c r="A443" s="307">
        <v>2584</v>
      </c>
      <c r="B443" s="359" t="s">
        <v>752</v>
      </c>
      <c r="C443" s="359" t="s">
        <v>3433</v>
      </c>
      <c r="D443" s="359" t="s">
        <v>4772</v>
      </c>
      <c r="E443" s="359" t="s">
        <v>4961</v>
      </c>
      <c r="F443" s="360">
        <v>2050</v>
      </c>
      <c r="G443" s="359" t="s">
        <v>3434</v>
      </c>
      <c r="H443" s="359" t="s">
        <v>6011</v>
      </c>
      <c r="I443" s="363" t="str">
        <f t="shared" si="18"/>
        <v xml:space="preserve"> </v>
      </c>
      <c r="J443" t="str">
        <f t="shared" si="19"/>
        <v>Non</v>
      </c>
      <c r="K443" t="str">
        <f t="shared" si="20"/>
        <v xml:space="preserve"> </v>
      </c>
    </row>
    <row r="444" spans="1:11" ht="15" x14ac:dyDescent="0.25">
      <c r="A444" s="307">
        <v>5574</v>
      </c>
      <c r="B444" s="359" t="s">
        <v>3657</v>
      </c>
      <c r="C444" s="359" t="s">
        <v>3658</v>
      </c>
      <c r="D444" s="359" t="s">
        <v>4791</v>
      </c>
      <c r="E444" s="359" t="s">
        <v>4961</v>
      </c>
      <c r="F444" s="360">
        <v>2050</v>
      </c>
      <c r="G444" s="359" t="s">
        <v>3434</v>
      </c>
      <c r="H444" s="359" t="s">
        <v>6011</v>
      </c>
      <c r="I444" s="363" t="str">
        <f t="shared" si="18"/>
        <v xml:space="preserve"> </v>
      </c>
      <c r="J444" t="str">
        <f t="shared" si="19"/>
        <v>Non</v>
      </c>
      <c r="K444" t="str">
        <f t="shared" si="20"/>
        <v xml:space="preserve"> </v>
      </c>
    </row>
    <row r="445" spans="1:11" ht="15" x14ac:dyDescent="0.25">
      <c r="A445" s="307">
        <v>6452</v>
      </c>
      <c r="B445" s="359" t="s">
        <v>3704</v>
      </c>
      <c r="C445" s="359" t="s">
        <v>3705</v>
      </c>
      <c r="D445" s="359" t="s">
        <v>4829</v>
      </c>
      <c r="E445" s="359" t="s">
        <v>4961</v>
      </c>
      <c r="F445" s="360">
        <v>2050</v>
      </c>
      <c r="G445" s="359" t="s">
        <v>3434</v>
      </c>
      <c r="H445" s="359" t="s">
        <v>6011</v>
      </c>
      <c r="I445" s="363" t="str">
        <f t="shared" si="18"/>
        <v xml:space="preserve"> </v>
      </c>
      <c r="J445" t="str">
        <f t="shared" si="19"/>
        <v>Non</v>
      </c>
      <c r="K445" t="str">
        <f t="shared" si="20"/>
        <v xml:space="preserve"> </v>
      </c>
    </row>
    <row r="446" spans="1:11" ht="15" x14ac:dyDescent="0.25">
      <c r="A446" s="307">
        <v>3791</v>
      </c>
      <c r="B446" s="359" t="s">
        <v>948</v>
      </c>
      <c r="C446" s="359" t="s">
        <v>564</v>
      </c>
      <c r="D446" s="359" t="s">
        <v>4791</v>
      </c>
      <c r="E446" s="359" t="s">
        <v>4961</v>
      </c>
      <c r="F446" s="360">
        <v>2050</v>
      </c>
      <c r="G446" s="359" t="s">
        <v>3434</v>
      </c>
      <c r="H446" s="359" t="s">
        <v>6011</v>
      </c>
      <c r="I446" s="363" t="str">
        <f t="shared" si="18"/>
        <v xml:space="preserve"> </v>
      </c>
      <c r="J446" t="str">
        <f t="shared" si="19"/>
        <v>Non</v>
      </c>
      <c r="K446" t="str">
        <f t="shared" si="20"/>
        <v xml:space="preserve"> </v>
      </c>
    </row>
    <row r="447" spans="1:11" ht="15" x14ac:dyDescent="0.25">
      <c r="A447" s="307">
        <v>3032</v>
      </c>
      <c r="B447" s="359" t="s">
        <v>989</v>
      </c>
      <c r="C447" s="359" t="s">
        <v>3450</v>
      </c>
      <c r="D447" s="359" t="s">
        <v>4784</v>
      </c>
      <c r="E447" s="359" t="s">
        <v>4961</v>
      </c>
      <c r="F447" s="360">
        <v>2050</v>
      </c>
      <c r="G447" s="359" t="s">
        <v>3434</v>
      </c>
      <c r="H447" s="359" t="s">
        <v>6011</v>
      </c>
      <c r="I447" s="363" t="str">
        <f t="shared" si="18"/>
        <v xml:space="preserve"> </v>
      </c>
      <c r="J447" t="str">
        <f t="shared" si="19"/>
        <v>Non</v>
      </c>
      <c r="K447" t="str">
        <f t="shared" si="20"/>
        <v xml:space="preserve"> </v>
      </c>
    </row>
    <row r="448" spans="1:11" ht="15" x14ac:dyDescent="0.25">
      <c r="A448" s="307">
        <v>8110</v>
      </c>
      <c r="B448" s="359" t="s">
        <v>3742</v>
      </c>
      <c r="C448" s="359" t="s">
        <v>3457</v>
      </c>
      <c r="D448" s="359" t="s">
        <v>4791</v>
      </c>
      <c r="E448" s="359" t="s">
        <v>4961</v>
      </c>
      <c r="F448" s="360">
        <v>2050</v>
      </c>
      <c r="G448" s="359" t="s">
        <v>3434</v>
      </c>
      <c r="H448" s="359" t="s">
        <v>6011</v>
      </c>
      <c r="I448" s="363" t="str">
        <f t="shared" si="18"/>
        <v xml:space="preserve"> </v>
      </c>
      <c r="J448" t="str">
        <f t="shared" si="19"/>
        <v>Non</v>
      </c>
      <c r="K448" t="str">
        <f t="shared" si="20"/>
        <v xml:space="preserve"> </v>
      </c>
    </row>
    <row r="449" spans="1:11" ht="15" x14ac:dyDescent="0.25">
      <c r="A449" s="307">
        <v>12518</v>
      </c>
      <c r="B449" s="359" t="s">
        <v>4167</v>
      </c>
      <c r="C449" s="359" t="s">
        <v>4168</v>
      </c>
      <c r="D449" s="359" t="s">
        <v>4790</v>
      </c>
      <c r="E449" s="359" t="s">
        <v>4961</v>
      </c>
      <c r="F449" s="360">
        <v>2050</v>
      </c>
      <c r="G449" s="359" t="s">
        <v>3434</v>
      </c>
      <c r="H449" s="359" t="s">
        <v>6011</v>
      </c>
      <c r="I449" s="363" t="str">
        <f t="shared" si="18"/>
        <v xml:space="preserve"> </v>
      </c>
      <c r="J449" t="str">
        <f t="shared" si="19"/>
        <v>Non</v>
      </c>
      <c r="K449" t="str">
        <f t="shared" si="20"/>
        <v xml:space="preserve"> </v>
      </c>
    </row>
    <row r="450" spans="1:11" ht="15" x14ac:dyDescent="0.25">
      <c r="A450" s="307">
        <v>4544</v>
      </c>
      <c r="B450" s="359" t="s">
        <v>1175</v>
      </c>
      <c r="C450" s="359" t="s">
        <v>2989</v>
      </c>
      <c r="D450" s="359" t="s">
        <v>4803</v>
      </c>
      <c r="E450" s="359" t="s">
        <v>4961</v>
      </c>
      <c r="F450" s="360">
        <v>2050</v>
      </c>
      <c r="G450" s="359" t="s">
        <v>3434</v>
      </c>
      <c r="H450" s="359" t="s">
        <v>6011</v>
      </c>
      <c r="I450" s="363" t="str">
        <f t="shared" ref="I450:I513" si="21">IFERROR(VLOOKUP(A450,Pour_Suivi,31,FALSE)," ")</f>
        <v xml:space="preserve"> </v>
      </c>
      <c r="J450" t="str">
        <f t="shared" ref="J450:J513" si="22">IF(IFERROR(VLOOKUP(A450,Pour_Suivi,1,FALSE),"Non")="Non","Non","Oui")</f>
        <v>Non</v>
      </c>
      <c r="K450" t="str">
        <f t="shared" ref="K450:K513" si="23">IFERROR(VLOOKUP(A450,Pour_Suivi,33,FALSE)," ")</f>
        <v xml:space="preserve"> </v>
      </c>
    </row>
    <row r="451" spans="1:11" ht="15" x14ac:dyDescent="0.25">
      <c r="A451" s="307">
        <v>6401</v>
      </c>
      <c r="B451" s="359" t="s">
        <v>3702</v>
      </c>
      <c r="C451" s="359" t="s">
        <v>1033</v>
      </c>
      <c r="D451" s="359" t="s">
        <v>4786</v>
      </c>
      <c r="E451" s="359" t="s">
        <v>4961</v>
      </c>
      <c r="F451" s="360">
        <v>2050</v>
      </c>
      <c r="G451" s="359" t="s">
        <v>3434</v>
      </c>
      <c r="H451" s="359" t="s">
        <v>6011</v>
      </c>
      <c r="I451" s="363" t="str">
        <f t="shared" si="21"/>
        <v xml:space="preserve"> </v>
      </c>
      <c r="J451" t="str">
        <f t="shared" si="22"/>
        <v>Non</v>
      </c>
      <c r="K451" t="str">
        <f t="shared" si="23"/>
        <v xml:space="preserve"> </v>
      </c>
    </row>
    <row r="452" spans="1:11" ht="15" x14ac:dyDescent="0.25">
      <c r="A452" s="307">
        <v>6831</v>
      </c>
      <c r="B452" s="359" t="s">
        <v>3730</v>
      </c>
      <c r="C452" s="359" t="s">
        <v>3731</v>
      </c>
      <c r="D452" s="359" t="s">
        <v>4772</v>
      </c>
      <c r="E452" s="359" t="s">
        <v>4961</v>
      </c>
      <c r="F452" s="360">
        <v>2050</v>
      </c>
      <c r="G452" s="359" t="s">
        <v>3434</v>
      </c>
      <c r="H452" s="359" t="s">
        <v>6011</v>
      </c>
      <c r="I452" s="363" t="str">
        <f t="shared" si="21"/>
        <v xml:space="preserve"> </v>
      </c>
      <c r="J452" t="str">
        <f t="shared" si="22"/>
        <v>Non</v>
      </c>
      <c r="K452" t="str">
        <f t="shared" si="23"/>
        <v xml:space="preserve"> </v>
      </c>
    </row>
    <row r="453" spans="1:11" ht="15" x14ac:dyDescent="0.25">
      <c r="A453" s="307">
        <v>13285</v>
      </c>
      <c r="B453" s="359" t="s">
        <v>4449</v>
      </c>
      <c r="C453" s="359" t="s">
        <v>433</v>
      </c>
      <c r="D453" s="359" t="s">
        <v>4906</v>
      </c>
      <c r="E453" s="359" t="s">
        <v>4961</v>
      </c>
      <c r="F453" s="360">
        <v>2050</v>
      </c>
      <c r="G453" s="359" t="s">
        <v>3434</v>
      </c>
      <c r="H453" s="359" t="s">
        <v>6011</v>
      </c>
      <c r="I453" s="363" t="str">
        <f t="shared" si="21"/>
        <v xml:space="preserve"> </v>
      </c>
      <c r="J453" t="str">
        <f t="shared" si="22"/>
        <v>Non</v>
      </c>
      <c r="K453" t="str">
        <f t="shared" si="23"/>
        <v xml:space="preserve"> </v>
      </c>
    </row>
    <row r="454" spans="1:11" ht="15" x14ac:dyDescent="0.25">
      <c r="A454" s="307">
        <v>12708</v>
      </c>
      <c r="B454" s="359" t="s">
        <v>4219</v>
      </c>
      <c r="C454" s="359" t="s">
        <v>4129</v>
      </c>
      <c r="D454" s="359" t="s">
        <v>4908</v>
      </c>
      <c r="E454" s="359" t="s">
        <v>4961</v>
      </c>
      <c r="F454" s="360">
        <v>2050</v>
      </c>
      <c r="G454" s="359" t="s">
        <v>3434</v>
      </c>
      <c r="H454" s="359" t="s">
        <v>6011</v>
      </c>
      <c r="I454" s="363" t="str">
        <f t="shared" si="21"/>
        <v xml:space="preserve"> </v>
      </c>
      <c r="J454" t="str">
        <f t="shared" si="22"/>
        <v>Non</v>
      </c>
      <c r="K454" t="str">
        <f t="shared" si="23"/>
        <v xml:space="preserve"> </v>
      </c>
    </row>
    <row r="455" spans="1:11" ht="15" x14ac:dyDescent="0.25">
      <c r="A455" s="307">
        <v>13276</v>
      </c>
      <c r="B455" s="359" t="s">
        <v>4447</v>
      </c>
      <c r="C455" s="359" t="s">
        <v>4448</v>
      </c>
      <c r="D455" s="359" t="s">
        <v>4906</v>
      </c>
      <c r="E455" s="359" t="s">
        <v>4961</v>
      </c>
      <c r="F455" s="360">
        <v>2050</v>
      </c>
      <c r="G455" s="359" t="s">
        <v>3434</v>
      </c>
      <c r="H455" s="359" t="s">
        <v>6011</v>
      </c>
      <c r="I455" s="363" t="str">
        <f t="shared" si="21"/>
        <v xml:space="preserve"> </v>
      </c>
      <c r="J455" t="str">
        <f t="shared" si="22"/>
        <v>Non</v>
      </c>
      <c r="K455" t="str">
        <f t="shared" si="23"/>
        <v xml:space="preserve"> </v>
      </c>
    </row>
    <row r="456" spans="1:11" ht="15" x14ac:dyDescent="0.25">
      <c r="A456" s="307">
        <v>2996</v>
      </c>
      <c r="B456" s="359" t="s">
        <v>1372</v>
      </c>
      <c r="C456" s="359" t="s">
        <v>3449</v>
      </c>
      <c r="D456" s="359" t="s">
        <v>4784</v>
      </c>
      <c r="E456" s="359" t="s">
        <v>4961</v>
      </c>
      <c r="F456" s="360">
        <v>2050</v>
      </c>
      <c r="G456" s="359" t="s">
        <v>3434</v>
      </c>
      <c r="H456" s="359" t="s">
        <v>6011</v>
      </c>
      <c r="I456" s="363" t="str">
        <f t="shared" si="21"/>
        <v xml:space="preserve"> </v>
      </c>
      <c r="J456" t="str">
        <f t="shared" si="22"/>
        <v>Non</v>
      </c>
      <c r="K456" t="str">
        <f t="shared" si="23"/>
        <v xml:space="preserve"> </v>
      </c>
    </row>
    <row r="457" spans="1:11" ht="15" x14ac:dyDescent="0.25">
      <c r="A457" s="307">
        <v>10060</v>
      </c>
      <c r="B457" s="359" t="s">
        <v>1495</v>
      </c>
      <c r="C457" s="359" t="s">
        <v>3868</v>
      </c>
      <c r="D457" s="359" t="s">
        <v>4870</v>
      </c>
      <c r="E457" s="359" t="s">
        <v>4961</v>
      </c>
      <c r="F457" s="360">
        <v>2050</v>
      </c>
      <c r="G457" s="359" t="s">
        <v>3434</v>
      </c>
      <c r="H457" s="359" t="s">
        <v>6011</v>
      </c>
      <c r="I457" s="363" t="str">
        <f t="shared" si="21"/>
        <v xml:space="preserve"> </v>
      </c>
      <c r="J457" t="str">
        <f t="shared" si="22"/>
        <v>Non</v>
      </c>
      <c r="K457" t="str">
        <f t="shared" si="23"/>
        <v xml:space="preserve"> </v>
      </c>
    </row>
    <row r="458" spans="1:11" ht="15" x14ac:dyDescent="0.25">
      <c r="A458" s="307">
        <v>2954</v>
      </c>
      <c r="B458" s="359" t="s">
        <v>3446</v>
      </c>
      <c r="C458" s="359" t="s">
        <v>134</v>
      </c>
      <c r="D458" s="359" t="s">
        <v>5649</v>
      </c>
      <c r="E458" s="359" t="s">
        <v>4961</v>
      </c>
      <c r="F458" s="360">
        <v>2050</v>
      </c>
      <c r="G458" s="359" t="s">
        <v>3434</v>
      </c>
      <c r="H458" s="359" t="s">
        <v>6011</v>
      </c>
      <c r="I458" s="363" t="str">
        <f t="shared" si="21"/>
        <v xml:space="preserve"> </v>
      </c>
      <c r="J458" t="str">
        <f t="shared" si="22"/>
        <v>Non</v>
      </c>
      <c r="K458" t="str">
        <f t="shared" si="23"/>
        <v xml:space="preserve"> </v>
      </c>
    </row>
    <row r="459" spans="1:11" ht="15" x14ac:dyDescent="0.25">
      <c r="A459" s="307">
        <v>5685</v>
      </c>
      <c r="B459" s="359" t="s">
        <v>3663</v>
      </c>
      <c r="C459" s="359" t="s">
        <v>273</v>
      </c>
      <c r="D459" s="359" t="s">
        <v>2416</v>
      </c>
      <c r="E459" s="359" t="s">
        <v>4961</v>
      </c>
      <c r="F459" s="360">
        <v>2050</v>
      </c>
      <c r="G459" s="359" t="s">
        <v>3434</v>
      </c>
      <c r="H459" s="359" t="s">
        <v>6011</v>
      </c>
      <c r="I459" s="363" t="str">
        <f t="shared" si="21"/>
        <v xml:space="preserve"> </v>
      </c>
      <c r="J459" t="str">
        <f t="shared" si="22"/>
        <v>Non</v>
      </c>
      <c r="K459" t="str">
        <f t="shared" si="23"/>
        <v xml:space="preserve"> </v>
      </c>
    </row>
    <row r="460" spans="1:11" ht="15" x14ac:dyDescent="0.25">
      <c r="A460" s="307">
        <v>5753</v>
      </c>
      <c r="B460" s="359" t="s">
        <v>3667</v>
      </c>
      <c r="C460" s="359" t="s">
        <v>3668</v>
      </c>
      <c r="D460" s="359" t="s">
        <v>4772</v>
      </c>
      <c r="E460" s="359" t="s">
        <v>4961</v>
      </c>
      <c r="F460" s="360">
        <v>2050</v>
      </c>
      <c r="G460" s="359" t="s">
        <v>3434</v>
      </c>
      <c r="H460" s="359" t="s">
        <v>6011</v>
      </c>
      <c r="I460" s="363" t="str">
        <f t="shared" si="21"/>
        <v xml:space="preserve"> </v>
      </c>
      <c r="J460" t="str">
        <f t="shared" si="22"/>
        <v>Non</v>
      </c>
      <c r="K460" t="str">
        <f t="shared" si="23"/>
        <v xml:space="preserve"> </v>
      </c>
    </row>
    <row r="461" spans="1:11" ht="15" x14ac:dyDescent="0.25">
      <c r="A461" s="307">
        <v>14090</v>
      </c>
      <c r="B461" s="359" t="s">
        <v>6129</v>
      </c>
      <c r="C461" s="359" t="s">
        <v>273</v>
      </c>
      <c r="D461" s="359" t="s">
        <v>6130</v>
      </c>
      <c r="E461" s="359" t="s">
        <v>4961</v>
      </c>
      <c r="F461" s="360">
        <v>2050</v>
      </c>
      <c r="G461" s="359" t="s">
        <v>3434</v>
      </c>
      <c r="H461" s="359" t="s">
        <v>6011</v>
      </c>
      <c r="I461" s="363" t="str">
        <f t="shared" si="21"/>
        <v xml:space="preserve"> </v>
      </c>
      <c r="J461" t="str">
        <f t="shared" si="22"/>
        <v>Non</v>
      </c>
      <c r="K461" t="str">
        <f t="shared" si="23"/>
        <v xml:space="preserve"> </v>
      </c>
    </row>
    <row r="462" spans="1:11" ht="15" x14ac:dyDescent="0.25">
      <c r="A462" s="307">
        <v>12215</v>
      </c>
      <c r="B462" s="359" t="s">
        <v>1607</v>
      </c>
      <c r="C462" s="359" t="s">
        <v>4420</v>
      </c>
      <c r="D462" s="359" t="s">
        <v>4908</v>
      </c>
      <c r="E462" s="359" t="s">
        <v>4961</v>
      </c>
      <c r="F462" s="360">
        <v>2050</v>
      </c>
      <c r="G462" s="359" t="s">
        <v>3434</v>
      </c>
      <c r="H462" s="359" t="s">
        <v>6011</v>
      </c>
      <c r="I462" s="363" t="str">
        <f t="shared" si="21"/>
        <v xml:space="preserve"> </v>
      </c>
      <c r="J462" t="str">
        <f t="shared" si="22"/>
        <v>Non</v>
      </c>
      <c r="K462" t="str">
        <f t="shared" si="23"/>
        <v xml:space="preserve"> </v>
      </c>
    </row>
    <row r="463" spans="1:11" ht="15" x14ac:dyDescent="0.25">
      <c r="A463" s="307">
        <v>6717</v>
      </c>
      <c r="B463" s="359" t="s">
        <v>3718</v>
      </c>
      <c r="C463" s="359" t="s">
        <v>1771</v>
      </c>
      <c r="D463" s="359" t="s">
        <v>4833</v>
      </c>
      <c r="E463" s="359" t="s">
        <v>4961</v>
      </c>
      <c r="F463" s="360">
        <v>2050</v>
      </c>
      <c r="G463" s="359" t="s">
        <v>3434</v>
      </c>
      <c r="H463" s="359" t="s">
        <v>6011</v>
      </c>
      <c r="I463" s="363" t="str">
        <f t="shared" si="21"/>
        <v xml:space="preserve"> </v>
      </c>
      <c r="J463" t="str">
        <f t="shared" si="22"/>
        <v>Non</v>
      </c>
      <c r="K463" t="str">
        <f t="shared" si="23"/>
        <v xml:space="preserve"> </v>
      </c>
    </row>
    <row r="464" spans="1:11" ht="15" x14ac:dyDescent="0.25">
      <c r="A464" s="307">
        <v>12929</v>
      </c>
      <c r="B464" s="359" t="s">
        <v>4294</v>
      </c>
      <c r="C464" s="359" t="s">
        <v>5943</v>
      </c>
      <c r="D464" s="359" t="s">
        <v>4906</v>
      </c>
      <c r="E464" s="359" t="s">
        <v>4961</v>
      </c>
      <c r="F464" s="360">
        <v>2050</v>
      </c>
      <c r="G464" s="359" t="s">
        <v>3434</v>
      </c>
      <c r="H464" s="359" t="s">
        <v>6011</v>
      </c>
      <c r="I464" s="363" t="str">
        <f t="shared" si="21"/>
        <v xml:space="preserve"> </v>
      </c>
      <c r="J464" t="str">
        <f t="shared" si="22"/>
        <v>Non</v>
      </c>
      <c r="K464" t="str">
        <f t="shared" si="23"/>
        <v xml:space="preserve"> </v>
      </c>
    </row>
    <row r="465" spans="1:11" ht="15" x14ac:dyDescent="0.25">
      <c r="A465" s="307">
        <v>12668</v>
      </c>
      <c r="B465" s="359" t="s">
        <v>5935</v>
      </c>
      <c r="C465" s="359" t="s">
        <v>231</v>
      </c>
      <c r="D465" s="359" t="s">
        <v>5745</v>
      </c>
      <c r="E465" s="359" t="s">
        <v>4961</v>
      </c>
      <c r="F465" s="360">
        <v>2050</v>
      </c>
      <c r="G465" s="359" t="s">
        <v>3434</v>
      </c>
      <c r="H465" s="359" t="s">
        <v>6011</v>
      </c>
      <c r="I465" s="363" t="str">
        <f t="shared" si="21"/>
        <v xml:space="preserve"> </v>
      </c>
      <c r="J465" t="str">
        <f t="shared" si="22"/>
        <v>Non</v>
      </c>
      <c r="K465" t="str">
        <f t="shared" si="23"/>
        <v xml:space="preserve"> </v>
      </c>
    </row>
    <row r="466" spans="1:11" ht="15" x14ac:dyDescent="0.25">
      <c r="A466" s="307">
        <v>11360</v>
      </c>
      <c r="B466" s="359" t="s">
        <v>1788</v>
      </c>
      <c r="C466" s="359" t="s">
        <v>3998</v>
      </c>
      <c r="D466" s="359" t="s">
        <v>4864</v>
      </c>
      <c r="E466" s="359" t="s">
        <v>4961</v>
      </c>
      <c r="F466" s="360">
        <v>2050</v>
      </c>
      <c r="G466" s="359" t="s">
        <v>3434</v>
      </c>
      <c r="H466" s="359" t="s">
        <v>6011</v>
      </c>
      <c r="I466" s="363" t="str">
        <f t="shared" si="21"/>
        <v xml:space="preserve"> </v>
      </c>
      <c r="J466" t="str">
        <f t="shared" si="22"/>
        <v>Non</v>
      </c>
      <c r="K466" t="str">
        <f t="shared" si="23"/>
        <v xml:space="preserve"> </v>
      </c>
    </row>
    <row r="467" spans="1:11" ht="15" x14ac:dyDescent="0.25">
      <c r="A467" s="307">
        <v>4171</v>
      </c>
      <c r="B467" s="359" t="s">
        <v>1800</v>
      </c>
      <c r="C467" s="359" t="s">
        <v>423</v>
      </c>
      <c r="D467" s="359" t="s">
        <v>4772</v>
      </c>
      <c r="E467" s="359" t="s">
        <v>4961</v>
      </c>
      <c r="F467" s="360">
        <v>2050</v>
      </c>
      <c r="G467" s="359" t="s">
        <v>3434</v>
      </c>
      <c r="H467" s="359" t="s">
        <v>6011</v>
      </c>
      <c r="I467" s="363" t="str">
        <f t="shared" si="21"/>
        <v xml:space="preserve"> </v>
      </c>
      <c r="J467" t="str">
        <f t="shared" si="22"/>
        <v>Non</v>
      </c>
      <c r="K467" t="str">
        <f t="shared" si="23"/>
        <v xml:space="preserve"> </v>
      </c>
    </row>
    <row r="468" spans="1:11" ht="15" x14ac:dyDescent="0.25">
      <c r="A468" s="307">
        <v>12327</v>
      </c>
      <c r="B468" s="359" t="s">
        <v>1871</v>
      </c>
      <c r="C468" s="359" t="s">
        <v>5890</v>
      </c>
      <c r="D468" s="359" t="s">
        <v>4905</v>
      </c>
      <c r="E468" s="359" t="s">
        <v>4961</v>
      </c>
      <c r="F468" s="360">
        <v>2050</v>
      </c>
      <c r="G468" s="359" t="s">
        <v>3434</v>
      </c>
      <c r="H468" s="359" t="s">
        <v>6011</v>
      </c>
      <c r="I468" s="363" t="str">
        <f t="shared" si="21"/>
        <v xml:space="preserve"> </v>
      </c>
      <c r="J468" t="str">
        <f t="shared" si="22"/>
        <v>Non</v>
      </c>
      <c r="K468" t="str">
        <f t="shared" si="23"/>
        <v xml:space="preserve"> </v>
      </c>
    </row>
    <row r="469" spans="1:11" ht="15" x14ac:dyDescent="0.25">
      <c r="A469" s="307">
        <v>3278</v>
      </c>
      <c r="B469" s="359" t="s">
        <v>1925</v>
      </c>
      <c r="C469" s="359" t="s">
        <v>147</v>
      </c>
      <c r="D469" s="359" t="s">
        <v>4784</v>
      </c>
      <c r="E469" s="359" t="s">
        <v>4961</v>
      </c>
      <c r="F469" s="360">
        <v>2050</v>
      </c>
      <c r="G469" s="359" t="s">
        <v>3434</v>
      </c>
      <c r="H469" s="359" t="s">
        <v>6011</v>
      </c>
      <c r="I469" s="363" t="str">
        <f t="shared" si="21"/>
        <v xml:space="preserve"> </v>
      </c>
      <c r="J469" t="str">
        <f t="shared" si="22"/>
        <v>Non</v>
      </c>
      <c r="K469" t="str">
        <f t="shared" si="23"/>
        <v xml:space="preserve"> </v>
      </c>
    </row>
    <row r="470" spans="1:11" ht="15" x14ac:dyDescent="0.25">
      <c r="A470" s="307">
        <v>14144</v>
      </c>
      <c r="B470" s="359" t="s">
        <v>6229</v>
      </c>
      <c r="C470" s="359" t="s">
        <v>6230</v>
      </c>
      <c r="D470" s="359" t="s">
        <v>5554</v>
      </c>
      <c r="E470" s="359" t="s">
        <v>4961</v>
      </c>
      <c r="F470" s="360">
        <v>2050</v>
      </c>
      <c r="G470" s="359" t="s">
        <v>3434</v>
      </c>
      <c r="H470" s="359" t="s">
        <v>6011</v>
      </c>
      <c r="I470" s="363" t="str">
        <f t="shared" si="21"/>
        <v xml:space="preserve"> </v>
      </c>
      <c r="J470" t="str">
        <f t="shared" si="22"/>
        <v>Non</v>
      </c>
      <c r="K470" t="str">
        <f t="shared" si="23"/>
        <v xml:space="preserve"> </v>
      </c>
    </row>
    <row r="471" spans="1:11" ht="15" x14ac:dyDescent="0.25">
      <c r="A471" s="307">
        <v>12305</v>
      </c>
      <c r="B471" s="359" t="s">
        <v>4115</v>
      </c>
      <c r="C471" s="359" t="s">
        <v>724</v>
      </c>
      <c r="D471" s="359" t="s">
        <v>4870</v>
      </c>
      <c r="E471" s="359" t="s">
        <v>4961</v>
      </c>
      <c r="F471" s="360">
        <v>2050</v>
      </c>
      <c r="G471" s="359" t="s">
        <v>3434</v>
      </c>
      <c r="H471" s="359" t="s">
        <v>6011</v>
      </c>
      <c r="I471" s="363" t="str">
        <f t="shared" si="21"/>
        <v xml:space="preserve"> </v>
      </c>
      <c r="J471" t="str">
        <f t="shared" si="22"/>
        <v>Non</v>
      </c>
      <c r="K471" t="str">
        <f t="shared" si="23"/>
        <v xml:space="preserve"> </v>
      </c>
    </row>
    <row r="472" spans="1:11" ht="15" x14ac:dyDescent="0.25">
      <c r="A472" s="307">
        <v>13944</v>
      </c>
      <c r="B472" s="359" t="s">
        <v>5831</v>
      </c>
      <c r="C472" s="359" t="s">
        <v>891</v>
      </c>
      <c r="D472" s="359" t="s">
        <v>4790</v>
      </c>
      <c r="E472" s="359" t="s">
        <v>4961</v>
      </c>
      <c r="F472" s="360">
        <v>2050</v>
      </c>
      <c r="G472" s="359" t="s">
        <v>3434</v>
      </c>
      <c r="H472" s="359" t="s">
        <v>6011</v>
      </c>
      <c r="I472" s="363" t="str">
        <f t="shared" si="21"/>
        <v xml:space="preserve"> </v>
      </c>
      <c r="J472" t="str">
        <f t="shared" si="22"/>
        <v>Non</v>
      </c>
      <c r="K472" t="str">
        <f t="shared" si="23"/>
        <v xml:space="preserve"> </v>
      </c>
    </row>
    <row r="473" spans="1:11" ht="15" x14ac:dyDescent="0.25">
      <c r="A473" s="307">
        <v>3140</v>
      </c>
      <c r="B473" s="359" t="s">
        <v>3454</v>
      </c>
      <c r="C473" s="359" t="s">
        <v>3455</v>
      </c>
      <c r="D473" s="359" t="s">
        <v>5649</v>
      </c>
      <c r="E473" s="359" t="s">
        <v>4961</v>
      </c>
      <c r="F473" s="360">
        <v>2050</v>
      </c>
      <c r="G473" s="359" t="s">
        <v>3434</v>
      </c>
      <c r="H473" s="359" t="s">
        <v>6011</v>
      </c>
      <c r="I473" s="363" t="str">
        <f t="shared" si="21"/>
        <v xml:space="preserve"> </v>
      </c>
      <c r="J473" t="str">
        <f t="shared" si="22"/>
        <v>Non</v>
      </c>
      <c r="K473" t="str">
        <f t="shared" si="23"/>
        <v xml:space="preserve"> </v>
      </c>
    </row>
    <row r="474" spans="1:11" ht="15" x14ac:dyDescent="0.25">
      <c r="A474" s="307">
        <v>9780</v>
      </c>
      <c r="B474" s="359" t="s">
        <v>3845</v>
      </c>
      <c r="C474" s="359" t="s">
        <v>700</v>
      </c>
      <c r="D474" s="359" t="s">
        <v>4864</v>
      </c>
      <c r="E474" s="359" t="s">
        <v>4961</v>
      </c>
      <c r="F474" s="360">
        <v>2050</v>
      </c>
      <c r="G474" s="359" t="s">
        <v>3434</v>
      </c>
      <c r="H474" s="359" t="s">
        <v>6011</v>
      </c>
      <c r="I474" s="363" t="str">
        <f t="shared" si="21"/>
        <v xml:space="preserve"> </v>
      </c>
      <c r="J474" t="str">
        <f t="shared" si="22"/>
        <v>Non</v>
      </c>
      <c r="K474" t="str">
        <f t="shared" si="23"/>
        <v xml:space="preserve"> </v>
      </c>
    </row>
    <row r="475" spans="1:11" ht="15" x14ac:dyDescent="0.25">
      <c r="A475" s="307">
        <v>12940</v>
      </c>
      <c r="B475" s="359" t="s">
        <v>4299</v>
      </c>
      <c r="C475" s="359" t="s">
        <v>1432</v>
      </c>
      <c r="D475" s="359" t="s">
        <v>4905</v>
      </c>
      <c r="E475" s="359" t="s">
        <v>4961</v>
      </c>
      <c r="F475" s="360">
        <v>2050</v>
      </c>
      <c r="G475" s="359" t="s">
        <v>3434</v>
      </c>
      <c r="H475" s="359" t="s">
        <v>6011</v>
      </c>
      <c r="I475" s="363" t="str">
        <f t="shared" si="21"/>
        <v xml:space="preserve"> </v>
      </c>
      <c r="J475" t="str">
        <f t="shared" si="22"/>
        <v>Non</v>
      </c>
      <c r="K475" t="str">
        <f t="shared" si="23"/>
        <v xml:space="preserve"> </v>
      </c>
    </row>
    <row r="476" spans="1:11" ht="15" x14ac:dyDescent="0.25">
      <c r="A476" s="307">
        <v>12509</v>
      </c>
      <c r="B476" s="359" t="s">
        <v>4164</v>
      </c>
      <c r="C476" s="359" t="s">
        <v>1394</v>
      </c>
      <c r="D476" s="359" t="s">
        <v>4920</v>
      </c>
      <c r="E476" s="359" t="s">
        <v>4961</v>
      </c>
      <c r="F476" s="360">
        <v>2050</v>
      </c>
      <c r="G476" s="359" t="s">
        <v>3434</v>
      </c>
      <c r="H476" s="359" t="s">
        <v>6011</v>
      </c>
      <c r="I476" s="363" t="str">
        <f t="shared" si="21"/>
        <v xml:space="preserve"> </v>
      </c>
      <c r="J476" t="str">
        <f t="shared" si="22"/>
        <v>Non</v>
      </c>
      <c r="K476" t="str">
        <f t="shared" si="23"/>
        <v xml:space="preserve"> </v>
      </c>
    </row>
    <row r="477" spans="1:11" ht="15" x14ac:dyDescent="0.25">
      <c r="A477" s="307">
        <v>14012</v>
      </c>
      <c r="B477" s="359" t="s">
        <v>6037</v>
      </c>
      <c r="C477" s="359" t="s">
        <v>6038</v>
      </c>
      <c r="D477" s="359" t="s">
        <v>4790</v>
      </c>
      <c r="E477" s="359" t="s">
        <v>4961</v>
      </c>
      <c r="F477" s="360">
        <v>2050</v>
      </c>
      <c r="G477" s="359" t="s">
        <v>3434</v>
      </c>
      <c r="H477" s="359" t="s">
        <v>6011</v>
      </c>
      <c r="I477" s="363" t="str">
        <f t="shared" si="21"/>
        <v xml:space="preserve"> </v>
      </c>
      <c r="J477" t="str">
        <f t="shared" si="22"/>
        <v>Non</v>
      </c>
      <c r="K477" t="str">
        <f t="shared" si="23"/>
        <v xml:space="preserve"> </v>
      </c>
    </row>
    <row r="478" spans="1:11" ht="15" x14ac:dyDescent="0.25">
      <c r="A478" s="307">
        <v>12614</v>
      </c>
      <c r="B478" s="359" t="s">
        <v>5338</v>
      </c>
      <c r="C478" s="359" t="s">
        <v>5339</v>
      </c>
      <c r="D478" s="359" t="s">
        <v>4908</v>
      </c>
      <c r="E478" s="359" t="s">
        <v>4961</v>
      </c>
      <c r="F478" s="360">
        <v>2050</v>
      </c>
      <c r="G478" s="359" t="s">
        <v>3434</v>
      </c>
      <c r="H478" s="359" t="s">
        <v>6011</v>
      </c>
      <c r="I478" s="363" t="str">
        <f t="shared" si="21"/>
        <v xml:space="preserve"> </v>
      </c>
      <c r="J478" t="str">
        <f t="shared" si="22"/>
        <v>Non</v>
      </c>
      <c r="K478" t="str">
        <f t="shared" si="23"/>
        <v xml:space="preserve"> </v>
      </c>
    </row>
    <row r="479" spans="1:11" ht="15" x14ac:dyDescent="0.25">
      <c r="A479" s="307">
        <v>13133</v>
      </c>
      <c r="B479" s="359" t="s">
        <v>1015</v>
      </c>
      <c r="C479" s="359" t="s">
        <v>4358</v>
      </c>
      <c r="D479" s="359" t="s">
        <v>4936</v>
      </c>
      <c r="E479" s="359" t="s">
        <v>4961</v>
      </c>
      <c r="F479" s="360">
        <v>2050</v>
      </c>
      <c r="G479" s="359" t="s">
        <v>3434</v>
      </c>
      <c r="H479" s="359" t="s">
        <v>6011</v>
      </c>
      <c r="I479" s="363" t="str">
        <f t="shared" si="21"/>
        <v xml:space="preserve"> </v>
      </c>
      <c r="J479" t="str">
        <f t="shared" si="22"/>
        <v>Non</v>
      </c>
      <c r="K479" t="str">
        <f t="shared" si="23"/>
        <v xml:space="preserve"> </v>
      </c>
    </row>
    <row r="480" spans="1:11" ht="15" x14ac:dyDescent="0.25">
      <c r="A480" s="307">
        <v>8467</v>
      </c>
      <c r="B480" s="359" t="s">
        <v>2386</v>
      </c>
      <c r="C480" s="359" t="s">
        <v>3504</v>
      </c>
      <c r="D480" s="359" t="s">
        <v>4790</v>
      </c>
      <c r="E480" s="359" t="s">
        <v>4961</v>
      </c>
      <c r="F480" s="360">
        <v>2050</v>
      </c>
      <c r="G480" s="359" t="s">
        <v>3434</v>
      </c>
      <c r="H480" s="359" t="s">
        <v>6011</v>
      </c>
      <c r="I480" s="363" t="str">
        <f t="shared" si="21"/>
        <v xml:space="preserve"> </v>
      </c>
      <c r="J480" t="str">
        <f t="shared" si="22"/>
        <v>Non</v>
      </c>
      <c r="K480" t="str">
        <f t="shared" si="23"/>
        <v xml:space="preserve"> </v>
      </c>
    </row>
    <row r="481" spans="1:11" ht="15" x14ac:dyDescent="0.25">
      <c r="A481" s="307">
        <v>3762</v>
      </c>
      <c r="B481" s="359" t="s">
        <v>294</v>
      </c>
      <c r="C481" s="359" t="s">
        <v>564</v>
      </c>
      <c r="D481" s="359" t="s">
        <v>4790</v>
      </c>
      <c r="E481" s="359" t="s">
        <v>4961</v>
      </c>
      <c r="F481" s="360">
        <v>2050</v>
      </c>
      <c r="G481" s="359" t="s">
        <v>3434</v>
      </c>
      <c r="H481" s="359" t="s">
        <v>6011</v>
      </c>
      <c r="I481" s="363" t="str">
        <f t="shared" si="21"/>
        <v xml:space="preserve"> </v>
      </c>
      <c r="J481" t="str">
        <f t="shared" si="22"/>
        <v>Non</v>
      </c>
      <c r="K481" t="str">
        <f t="shared" si="23"/>
        <v xml:space="preserve"> </v>
      </c>
    </row>
    <row r="482" spans="1:11" ht="15" x14ac:dyDescent="0.25">
      <c r="A482" s="307">
        <v>3466</v>
      </c>
      <c r="B482" s="359" t="s">
        <v>3470</v>
      </c>
      <c r="C482" s="359" t="s">
        <v>3146</v>
      </c>
      <c r="D482" s="359" t="s">
        <v>4772</v>
      </c>
      <c r="E482" s="359" t="s">
        <v>4961</v>
      </c>
      <c r="F482" s="360">
        <v>2050</v>
      </c>
      <c r="G482" s="359" t="s">
        <v>3434</v>
      </c>
      <c r="H482" s="359" t="s">
        <v>6011</v>
      </c>
      <c r="I482" s="363" t="str">
        <f t="shared" si="21"/>
        <v xml:space="preserve"> </v>
      </c>
      <c r="J482" t="str">
        <f t="shared" si="22"/>
        <v>Non</v>
      </c>
      <c r="K482" t="str">
        <f t="shared" si="23"/>
        <v xml:space="preserve"> </v>
      </c>
    </row>
    <row r="483" spans="1:11" ht="15" x14ac:dyDescent="0.25">
      <c r="A483" s="307">
        <v>12768</v>
      </c>
      <c r="B483" s="359" t="s">
        <v>4241</v>
      </c>
      <c r="C483" s="359" t="s">
        <v>4242</v>
      </c>
      <c r="D483" s="359" t="s">
        <v>4791</v>
      </c>
      <c r="E483" s="359" t="s">
        <v>4961</v>
      </c>
      <c r="F483" s="360">
        <v>2050</v>
      </c>
      <c r="G483" s="359" t="s">
        <v>3434</v>
      </c>
      <c r="H483" s="359" t="s">
        <v>6011</v>
      </c>
      <c r="I483" s="363" t="str">
        <f t="shared" si="21"/>
        <v xml:space="preserve"> </v>
      </c>
      <c r="J483" t="str">
        <f t="shared" si="22"/>
        <v>Non</v>
      </c>
      <c r="K483" t="str">
        <f t="shared" si="23"/>
        <v xml:space="preserve"> </v>
      </c>
    </row>
    <row r="484" spans="1:11" ht="15" x14ac:dyDescent="0.25">
      <c r="A484" s="307">
        <v>6393</v>
      </c>
      <c r="B484" s="359" t="s">
        <v>3701</v>
      </c>
      <c r="C484" s="359" t="s">
        <v>768</v>
      </c>
      <c r="D484" s="359" t="s">
        <v>4827</v>
      </c>
      <c r="E484" s="359" t="s">
        <v>4961</v>
      </c>
      <c r="F484" s="360">
        <v>2050</v>
      </c>
      <c r="G484" s="359" t="s">
        <v>3434</v>
      </c>
      <c r="H484" s="359" t="s">
        <v>6011</v>
      </c>
      <c r="I484" s="363" t="str">
        <f t="shared" si="21"/>
        <v xml:space="preserve"> </v>
      </c>
      <c r="J484" t="str">
        <f t="shared" si="22"/>
        <v>Non</v>
      </c>
      <c r="K484" t="str">
        <f t="shared" si="23"/>
        <v xml:space="preserve"> </v>
      </c>
    </row>
    <row r="485" spans="1:11" ht="15" x14ac:dyDescent="0.25">
      <c r="A485" s="307">
        <v>4252</v>
      </c>
      <c r="B485" s="359" t="s">
        <v>3522</v>
      </c>
      <c r="C485" s="359" t="s">
        <v>3523</v>
      </c>
      <c r="D485" s="359" t="s">
        <v>4803</v>
      </c>
      <c r="E485" s="359" t="s">
        <v>4961</v>
      </c>
      <c r="F485" s="360">
        <v>2050</v>
      </c>
      <c r="G485" s="359" t="s">
        <v>3434</v>
      </c>
      <c r="H485" s="359" t="s">
        <v>6011</v>
      </c>
      <c r="I485" s="363" t="str">
        <f t="shared" si="21"/>
        <v xml:space="preserve"> </v>
      </c>
      <c r="J485" t="str">
        <f t="shared" si="22"/>
        <v>Non</v>
      </c>
      <c r="K485" t="str">
        <f t="shared" si="23"/>
        <v xml:space="preserve"> </v>
      </c>
    </row>
    <row r="486" spans="1:11" ht="15" x14ac:dyDescent="0.25">
      <c r="A486" s="307">
        <v>6810</v>
      </c>
      <c r="B486" s="359" t="s">
        <v>3726</v>
      </c>
      <c r="C486" s="359" t="s">
        <v>3727</v>
      </c>
      <c r="D486" s="359" t="s">
        <v>4835</v>
      </c>
      <c r="E486" s="359" t="s">
        <v>4961</v>
      </c>
      <c r="F486" s="360">
        <v>2050</v>
      </c>
      <c r="G486" s="359" t="s">
        <v>3434</v>
      </c>
      <c r="H486" s="359" t="s">
        <v>6011</v>
      </c>
      <c r="I486" s="363" t="str">
        <f t="shared" si="21"/>
        <v xml:space="preserve"> </v>
      </c>
      <c r="J486" t="str">
        <f t="shared" si="22"/>
        <v>Non</v>
      </c>
      <c r="K486" t="str">
        <f t="shared" si="23"/>
        <v xml:space="preserve"> </v>
      </c>
    </row>
    <row r="487" spans="1:11" ht="15" x14ac:dyDescent="0.25">
      <c r="A487" s="307">
        <v>13950</v>
      </c>
      <c r="B487" s="359" t="s">
        <v>5834</v>
      </c>
      <c r="C487" s="359" t="s">
        <v>816</v>
      </c>
      <c r="D487" s="359" t="s">
        <v>5835</v>
      </c>
      <c r="E487" s="359" t="s">
        <v>4961</v>
      </c>
      <c r="F487" s="360">
        <v>2050</v>
      </c>
      <c r="G487" s="359" t="s">
        <v>3434</v>
      </c>
      <c r="H487" s="359" t="s">
        <v>6011</v>
      </c>
      <c r="I487" s="363" t="str">
        <f t="shared" si="21"/>
        <v xml:space="preserve"> </v>
      </c>
      <c r="J487" t="str">
        <f t="shared" si="22"/>
        <v>Non</v>
      </c>
      <c r="K487" t="str">
        <f t="shared" si="23"/>
        <v xml:space="preserve"> </v>
      </c>
    </row>
    <row r="488" spans="1:11" ht="15" x14ac:dyDescent="0.25">
      <c r="A488" s="307">
        <v>13808</v>
      </c>
      <c r="B488" s="359" t="s">
        <v>5598</v>
      </c>
      <c r="C488" s="359" t="s">
        <v>5599</v>
      </c>
      <c r="D488" s="359" t="s">
        <v>4835</v>
      </c>
      <c r="E488" s="359" t="s">
        <v>4961</v>
      </c>
      <c r="F488" s="360">
        <v>2050</v>
      </c>
      <c r="G488" s="359" t="s">
        <v>3434</v>
      </c>
      <c r="H488" s="359" t="s">
        <v>6011</v>
      </c>
      <c r="I488" s="363" t="str">
        <f t="shared" si="21"/>
        <v xml:space="preserve"> </v>
      </c>
      <c r="J488" t="str">
        <f t="shared" si="22"/>
        <v>Non</v>
      </c>
      <c r="K488" t="str">
        <f t="shared" si="23"/>
        <v xml:space="preserve"> </v>
      </c>
    </row>
    <row r="489" spans="1:11" ht="15" x14ac:dyDescent="0.25">
      <c r="A489" s="307">
        <v>12415</v>
      </c>
      <c r="B489" s="359" t="s">
        <v>2625</v>
      </c>
      <c r="C489" s="359" t="s">
        <v>277</v>
      </c>
      <c r="D489" s="359" t="s">
        <v>4912</v>
      </c>
      <c r="E489" s="359" t="s">
        <v>4961</v>
      </c>
      <c r="F489" s="360">
        <v>2050</v>
      </c>
      <c r="G489" s="359" t="s">
        <v>3434</v>
      </c>
      <c r="H489" s="359" t="s">
        <v>6011</v>
      </c>
      <c r="I489" s="363" t="str">
        <f t="shared" si="21"/>
        <v xml:space="preserve"> </v>
      </c>
      <c r="J489" t="str">
        <f t="shared" si="22"/>
        <v>Non</v>
      </c>
      <c r="K489" t="str">
        <f t="shared" si="23"/>
        <v xml:space="preserve"> </v>
      </c>
    </row>
    <row r="490" spans="1:11" ht="15" x14ac:dyDescent="0.25">
      <c r="A490" s="307">
        <v>12531</v>
      </c>
      <c r="B490" s="359" t="s">
        <v>4173</v>
      </c>
      <c r="C490" s="359" t="s">
        <v>3049</v>
      </c>
      <c r="D490" s="359" t="s">
        <v>4790</v>
      </c>
      <c r="E490" s="359" t="s">
        <v>4961</v>
      </c>
      <c r="F490" s="360">
        <v>2050</v>
      </c>
      <c r="G490" s="359" t="s">
        <v>3434</v>
      </c>
      <c r="H490" s="359" t="s">
        <v>6011</v>
      </c>
      <c r="I490" s="363" t="str">
        <f t="shared" si="21"/>
        <v xml:space="preserve"> </v>
      </c>
      <c r="J490" t="str">
        <f t="shared" si="22"/>
        <v>Non</v>
      </c>
      <c r="K490" t="str">
        <f t="shared" si="23"/>
        <v xml:space="preserve"> </v>
      </c>
    </row>
    <row r="491" spans="1:11" ht="15" x14ac:dyDescent="0.25">
      <c r="A491" s="307">
        <v>12114</v>
      </c>
      <c r="B491" s="359" t="s">
        <v>2667</v>
      </c>
      <c r="C491" s="359" t="s">
        <v>4092</v>
      </c>
      <c r="D491" s="359" t="s">
        <v>4905</v>
      </c>
      <c r="E491" s="359" t="s">
        <v>4961</v>
      </c>
      <c r="F491" s="360">
        <v>2050</v>
      </c>
      <c r="G491" s="359" t="s">
        <v>3434</v>
      </c>
      <c r="H491" s="359" t="s">
        <v>6011</v>
      </c>
      <c r="I491" s="363" t="str">
        <f t="shared" si="21"/>
        <v xml:space="preserve"> </v>
      </c>
      <c r="J491" t="str">
        <f t="shared" si="22"/>
        <v>Non</v>
      </c>
      <c r="K491" t="str">
        <f t="shared" si="23"/>
        <v xml:space="preserve"> </v>
      </c>
    </row>
    <row r="492" spans="1:11" ht="15" x14ac:dyDescent="0.25">
      <c r="A492" s="307">
        <v>14127</v>
      </c>
      <c r="B492" s="359" t="s">
        <v>6199</v>
      </c>
      <c r="C492" s="359" t="s">
        <v>6200</v>
      </c>
      <c r="D492" s="359" t="s">
        <v>4864</v>
      </c>
      <c r="E492" s="359" t="s">
        <v>4961</v>
      </c>
      <c r="F492" s="360">
        <v>2050</v>
      </c>
      <c r="G492" s="359" t="s">
        <v>3434</v>
      </c>
      <c r="H492" s="359" t="s">
        <v>6011</v>
      </c>
      <c r="I492" s="363" t="str">
        <f t="shared" si="21"/>
        <v xml:space="preserve"> </v>
      </c>
      <c r="J492" t="str">
        <f t="shared" si="22"/>
        <v>Non</v>
      </c>
      <c r="K492" t="str">
        <f t="shared" si="23"/>
        <v xml:space="preserve"> </v>
      </c>
    </row>
    <row r="493" spans="1:11" ht="15" x14ac:dyDescent="0.25">
      <c r="A493" s="307">
        <v>12981</v>
      </c>
      <c r="B493" s="359" t="s">
        <v>4311</v>
      </c>
      <c r="C493" s="359" t="s">
        <v>564</v>
      </c>
      <c r="D493" s="359" t="s">
        <v>4786</v>
      </c>
      <c r="E493" s="359" t="s">
        <v>4961</v>
      </c>
      <c r="F493" s="360">
        <v>2050</v>
      </c>
      <c r="G493" s="359" t="s">
        <v>3434</v>
      </c>
      <c r="H493" s="359" t="s">
        <v>6011</v>
      </c>
      <c r="I493" s="363" t="str">
        <f t="shared" si="21"/>
        <v xml:space="preserve"> </v>
      </c>
      <c r="J493" t="str">
        <f t="shared" si="22"/>
        <v>Non</v>
      </c>
      <c r="K493" t="str">
        <f t="shared" si="23"/>
        <v xml:space="preserve"> </v>
      </c>
    </row>
    <row r="494" spans="1:11" ht="15" x14ac:dyDescent="0.25">
      <c r="A494" s="307">
        <v>13249</v>
      </c>
      <c r="B494" s="359" t="s">
        <v>4424</v>
      </c>
      <c r="C494" s="359" t="s">
        <v>4425</v>
      </c>
      <c r="D494" s="359" t="s">
        <v>4791</v>
      </c>
      <c r="E494" s="359" t="s">
        <v>4961</v>
      </c>
      <c r="F494" s="360">
        <v>2050</v>
      </c>
      <c r="G494" s="359" t="s">
        <v>3434</v>
      </c>
      <c r="H494" s="359" t="s">
        <v>6011</v>
      </c>
      <c r="I494" s="363" t="str">
        <f t="shared" si="21"/>
        <v xml:space="preserve"> </v>
      </c>
      <c r="J494" t="str">
        <f t="shared" si="22"/>
        <v>Non</v>
      </c>
      <c r="K494" t="str">
        <f t="shared" si="23"/>
        <v xml:space="preserve"> </v>
      </c>
    </row>
    <row r="495" spans="1:11" ht="39" x14ac:dyDescent="0.25">
      <c r="A495" s="307">
        <v>8225</v>
      </c>
      <c r="B495" s="359" t="s">
        <v>2349</v>
      </c>
      <c r="C495" s="359" t="s">
        <v>968</v>
      </c>
      <c r="D495" s="361" t="s">
        <v>4846</v>
      </c>
      <c r="E495" s="359" t="s">
        <v>4961</v>
      </c>
      <c r="F495" s="360">
        <v>2050</v>
      </c>
      <c r="G495" s="359" t="s">
        <v>3434</v>
      </c>
      <c r="H495" s="359" t="s">
        <v>6011</v>
      </c>
      <c r="I495" s="363">
        <f t="shared" si="21"/>
        <v>44252</v>
      </c>
      <c r="J495" t="str">
        <f t="shared" si="22"/>
        <v>Oui</v>
      </c>
      <c r="K495" t="str">
        <f t="shared" si="23"/>
        <v>95PFE-L2M</v>
      </c>
    </row>
    <row r="496" spans="1:11" ht="15" x14ac:dyDescent="0.25">
      <c r="A496" s="307">
        <v>10393</v>
      </c>
      <c r="B496" s="359" t="s">
        <v>948</v>
      </c>
      <c r="C496" s="359" t="s">
        <v>3900</v>
      </c>
      <c r="D496" s="359" t="s">
        <v>4879</v>
      </c>
      <c r="E496" s="359" t="s">
        <v>1689</v>
      </c>
      <c r="F496" s="360">
        <v>3482</v>
      </c>
      <c r="G496" s="359" t="s">
        <v>1790</v>
      </c>
      <c r="H496" s="359" t="s">
        <v>6011</v>
      </c>
      <c r="I496" s="363" t="str">
        <f t="shared" si="21"/>
        <v xml:space="preserve"> </v>
      </c>
      <c r="J496" t="str">
        <f t="shared" si="22"/>
        <v>Non</v>
      </c>
      <c r="K496" t="str">
        <f t="shared" si="23"/>
        <v xml:space="preserve"> </v>
      </c>
    </row>
    <row r="497" spans="1:11" ht="15" x14ac:dyDescent="0.25">
      <c r="A497" s="307">
        <v>4693</v>
      </c>
      <c r="B497" s="359" t="s">
        <v>3570</v>
      </c>
      <c r="C497" s="359" t="s">
        <v>3571</v>
      </c>
      <c r="D497" s="359" t="s">
        <v>3414</v>
      </c>
      <c r="E497" s="359" t="s">
        <v>1689</v>
      </c>
      <c r="F497" s="360">
        <v>3482</v>
      </c>
      <c r="G497" s="359" t="s">
        <v>1790</v>
      </c>
      <c r="H497" s="359" t="s">
        <v>6011</v>
      </c>
      <c r="I497" s="363">
        <f t="shared" si="21"/>
        <v>44574</v>
      </c>
      <c r="J497" t="str">
        <f t="shared" si="22"/>
        <v>Oui</v>
      </c>
      <c r="K497" t="str">
        <f t="shared" si="23"/>
        <v>1870 +</v>
      </c>
    </row>
    <row r="498" spans="1:11" ht="15" x14ac:dyDescent="0.25">
      <c r="A498" s="307">
        <v>2310</v>
      </c>
      <c r="B498" s="359" t="s">
        <v>2493</v>
      </c>
      <c r="C498" s="359" t="s">
        <v>1269</v>
      </c>
      <c r="D498" s="359" t="s">
        <v>103</v>
      </c>
      <c r="E498" s="359" t="s">
        <v>1689</v>
      </c>
      <c r="F498" s="360">
        <v>7652</v>
      </c>
      <c r="G498" s="359" t="s">
        <v>3429</v>
      </c>
      <c r="H498" s="359" t="s">
        <v>6011</v>
      </c>
      <c r="I498" s="363">
        <f t="shared" si="21"/>
        <v>45272</v>
      </c>
      <c r="J498" t="str">
        <f t="shared" si="22"/>
        <v>Oui</v>
      </c>
      <c r="K498" t="str">
        <f t="shared" si="23"/>
        <v>95PFE-L2S</v>
      </c>
    </row>
    <row r="499" spans="1:11" ht="15" x14ac:dyDescent="0.25">
      <c r="A499" s="307">
        <v>14021</v>
      </c>
      <c r="B499" s="359" t="s">
        <v>6106</v>
      </c>
      <c r="C499" s="359" t="s">
        <v>599</v>
      </c>
      <c r="D499" s="359" t="s">
        <v>4850</v>
      </c>
      <c r="E499" s="359" t="s">
        <v>4961</v>
      </c>
      <c r="F499" s="360">
        <v>6464</v>
      </c>
      <c r="G499" s="359" t="s">
        <v>6057</v>
      </c>
      <c r="H499" s="359" t="s">
        <v>6011</v>
      </c>
      <c r="I499" s="363" t="str">
        <f t="shared" si="21"/>
        <v xml:space="preserve"> </v>
      </c>
      <c r="J499" t="str">
        <f t="shared" si="22"/>
        <v>Non</v>
      </c>
      <c r="K499" t="str">
        <f t="shared" si="23"/>
        <v xml:space="preserve"> </v>
      </c>
    </row>
    <row r="500" spans="1:11" ht="15" x14ac:dyDescent="0.25">
      <c r="A500" s="307">
        <v>14022</v>
      </c>
      <c r="B500" s="359" t="s">
        <v>2392</v>
      </c>
      <c r="C500" s="359" t="s">
        <v>1496</v>
      </c>
      <c r="D500" s="359" t="s">
        <v>4850</v>
      </c>
      <c r="E500" s="359" t="s">
        <v>4961</v>
      </c>
      <c r="F500" s="360">
        <v>6464</v>
      </c>
      <c r="G500" s="359" t="s">
        <v>6057</v>
      </c>
      <c r="H500" s="359" t="s">
        <v>6011</v>
      </c>
      <c r="I500" s="363" t="str">
        <f t="shared" si="21"/>
        <v xml:space="preserve"> </v>
      </c>
      <c r="J500" t="str">
        <f t="shared" si="22"/>
        <v>Non</v>
      </c>
      <c r="K500" t="str">
        <f t="shared" si="23"/>
        <v xml:space="preserve"> </v>
      </c>
    </row>
    <row r="501" spans="1:11" ht="15" x14ac:dyDescent="0.25">
      <c r="A501" s="307">
        <v>12617</v>
      </c>
      <c r="B501" s="359" t="s">
        <v>4191</v>
      </c>
      <c r="C501" s="359" t="s">
        <v>912</v>
      </c>
      <c r="D501" s="359" t="s">
        <v>4902</v>
      </c>
      <c r="E501" s="359" t="s">
        <v>1689</v>
      </c>
      <c r="F501" s="360">
        <v>3203</v>
      </c>
      <c r="G501" s="359" t="s">
        <v>4903</v>
      </c>
      <c r="H501" s="359" t="s">
        <v>6011</v>
      </c>
      <c r="I501" s="363" t="str">
        <f t="shared" si="21"/>
        <v xml:space="preserve"> </v>
      </c>
      <c r="J501" t="str">
        <f t="shared" si="22"/>
        <v>Non</v>
      </c>
      <c r="K501" t="str">
        <f t="shared" si="23"/>
        <v xml:space="preserve"> </v>
      </c>
    </row>
    <row r="502" spans="1:11" ht="15" x14ac:dyDescent="0.25">
      <c r="A502" s="307">
        <v>13700</v>
      </c>
      <c r="B502" s="359" t="s">
        <v>5439</v>
      </c>
      <c r="C502" s="359" t="s">
        <v>440</v>
      </c>
      <c r="D502" s="359" t="s">
        <v>4850</v>
      </c>
      <c r="E502" s="359" t="s">
        <v>1689</v>
      </c>
      <c r="F502" s="360">
        <v>3202</v>
      </c>
      <c r="G502" s="359" t="s">
        <v>5440</v>
      </c>
      <c r="H502" s="359" t="s">
        <v>6011</v>
      </c>
      <c r="I502" s="363" t="str">
        <f t="shared" si="21"/>
        <v xml:space="preserve"> </v>
      </c>
      <c r="J502" t="str">
        <f t="shared" si="22"/>
        <v>Non</v>
      </c>
      <c r="K502" t="str">
        <f t="shared" si="23"/>
        <v xml:space="preserve"> </v>
      </c>
    </row>
    <row r="503" spans="1:11" ht="15" x14ac:dyDescent="0.25">
      <c r="A503" s="307">
        <v>13997</v>
      </c>
      <c r="B503" s="359" t="s">
        <v>5988</v>
      </c>
      <c r="C503" s="359" t="s">
        <v>5989</v>
      </c>
      <c r="D503" s="359" t="s">
        <v>5591</v>
      </c>
      <c r="E503" s="359" t="s">
        <v>1689</v>
      </c>
      <c r="F503" s="360">
        <v>3282</v>
      </c>
      <c r="G503" s="359" t="s">
        <v>5990</v>
      </c>
      <c r="H503" s="359" t="s">
        <v>6011</v>
      </c>
      <c r="I503" s="363" t="str">
        <f t="shared" si="21"/>
        <v xml:space="preserve"> </v>
      </c>
      <c r="J503" t="str">
        <f t="shared" si="22"/>
        <v>Non</v>
      </c>
      <c r="K503" t="str">
        <f t="shared" si="23"/>
        <v xml:space="preserve"> </v>
      </c>
    </row>
    <row r="504" spans="1:11" ht="15" x14ac:dyDescent="0.25">
      <c r="A504" s="307">
        <v>13686</v>
      </c>
      <c r="B504" s="359" t="s">
        <v>5401</v>
      </c>
      <c r="C504" s="359" t="s">
        <v>2484</v>
      </c>
      <c r="D504" s="359" t="s">
        <v>3907</v>
      </c>
      <c r="E504" s="359" t="s">
        <v>1689</v>
      </c>
      <c r="F504" s="360">
        <v>4232</v>
      </c>
      <c r="G504" s="359" t="s">
        <v>6101</v>
      </c>
      <c r="H504" s="359" t="s">
        <v>6011</v>
      </c>
      <c r="I504" s="363" t="str">
        <f t="shared" si="21"/>
        <v xml:space="preserve"> </v>
      </c>
      <c r="J504" t="str">
        <f t="shared" si="22"/>
        <v>Non</v>
      </c>
      <c r="K504" t="str">
        <f t="shared" si="23"/>
        <v xml:space="preserve"> </v>
      </c>
    </row>
    <row r="505" spans="1:11" ht="15" x14ac:dyDescent="0.25">
      <c r="A505" s="307">
        <v>11184</v>
      </c>
      <c r="B505" s="359" t="s">
        <v>736</v>
      </c>
      <c r="C505" s="359" t="s">
        <v>768</v>
      </c>
      <c r="D505" s="359" t="s">
        <v>4850</v>
      </c>
      <c r="E505" s="359" t="s">
        <v>1689</v>
      </c>
      <c r="F505" s="360">
        <v>4230</v>
      </c>
      <c r="G505" s="359" t="s">
        <v>4930</v>
      </c>
      <c r="H505" s="359" t="s">
        <v>6011</v>
      </c>
      <c r="I505" s="363" t="str">
        <f t="shared" si="21"/>
        <v xml:space="preserve"> </v>
      </c>
      <c r="J505" t="str">
        <f t="shared" si="22"/>
        <v>Non</v>
      </c>
      <c r="K505" t="str">
        <f t="shared" si="23"/>
        <v xml:space="preserve"> </v>
      </c>
    </row>
    <row r="506" spans="1:11" ht="15" x14ac:dyDescent="0.25">
      <c r="A506" s="307">
        <v>12996</v>
      </c>
      <c r="B506" s="359" t="s">
        <v>4645</v>
      </c>
      <c r="C506" s="359" t="s">
        <v>2724</v>
      </c>
      <c r="D506" s="359" t="s">
        <v>3907</v>
      </c>
      <c r="E506" s="359" t="s">
        <v>1689</v>
      </c>
      <c r="F506" s="360">
        <v>4230</v>
      </c>
      <c r="G506" s="359" t="s">
        <v>4930</v>
      </c>
      <c r="H506" s="359" t="s">
        <v>6011</v>
      </c>
      <c r="I506" s="363" t="str">
        <f t="shared" si="21"/>
        <v xml:space="preserve"> </v>
      </c>
      <c r="J506" t="str">
        <f t="shared" si="22"/>
        <v>Non</v>
      </c>
      <c r="K506" t="str">
        <f t="shared" si="23"/>
        <v xml:space="preserve"> </v>
      </c>
    </row>
    <row r="507" spans="1:11" ht="15" x14ac:dyDescent="0.25">
      <c r="A507" s="307">
        <v>5752</v>
      </c>
      <c r="B507" s="359" t="s">
        <v>3665</v>
      </c>
      <c r="C507" s="359" t="s">
        <v>3666</v>
      </c>
      <c r="D507" s="359" t="s">
        <v>4817</v>
      </c>
      <c r="E507" s="359" t="s">
        <v>1689</v>
      </c>
      <c r="F507" s="360">
        <v>4230</v>
      </c>
      <c r="G507" s="359" t="s">
        <v>4930</v>
      </c>
      <c r="H507" s="359" t="s">
        <v>6011</v>
      </c>
      <c r="I507" s="363" t="str">
        <f t="shared" si="21"/>
        <v xml:space="preserve"> </v>
      </c>
      <c r="J507" t="str">
        <f t="shared" si="22"/>
        <v>Non</v>
      </c>
      <c r="K507" t="str">
        <f t="shared" si="23"/>
        <v xml:space="preserve"> </v>
      </c>
    </row>
    <row r="508" spans="1:11" ht="15" x14ac:dyDescent="0.25">
      <c r="A508" s="307">
        <v>13261</v>
      </c>
      <c r="B508" s="359" t="s">
        <v>3665</v>
      </c>
      <c r="C508" s="359" t="s">
        <v>4427</v>
      </c>
      <c r="D508" s="359" t="s">
        <v>1847</v>
      </c>
      <c r="E508" s="359" t="s">
        <v>1689</v>
      </c>
      <c r="F508" s="360">
        <v>4228</v>
      </c>
      <c r="G508" s="359" t="s">
        <v>4892</v>
      </c>
      <c r="H508" s="359" t="s">
        <v>6011</v>
      </c>
      <c r="I508" s="363" t="str">
        <f t="shared" si="21"/>
        <v xml:space="preserve"> </v>
      </c>
      <c r="J508" t="str">
        <f t="shared" si="22"/>
        <v>Non</v>
      </c>
      <c r="K508" t="str">
        <f t="shared" si="23"/>
        <v xml:space="preserve"> </v>
      </c>
    </row>
    <row r="509" spans="1:11" ht="15" x14ac:dyDescent="0.25">
      <c r="A509" s="307">
        <v>14066</v>
      </c>
      <c r="B509" s="359" t="s">
        <v>6194</v>
      </c>
      <c r="C509" s="359" t="s">
        <v>6195</v>
      </c>
      <c r="D509" s="359" t="s">
        <v>3907</v>
      </c>
      <c r="E509" s="359" t="s">
        <v>1689</v>
      </c>
      <c r="F509" s="360">
        <v>4228</v>
      </c>
      <c r="G509" s="359" t="s">
        <v>4892</v>
      </c>
      <c r="H509" s="359" t="s">
        <v>6011</v>
      </c>
      <c r="I509" s="363" t="str">
        <f t="shared" si="21"/>
        <v xml:space="preserve"> </v>
      </c>
      <c r="J509" t="str">
        <f t="shared" si="22"/>
        <v>Non</v>
      </c>
      <c r="K509" t="str">
        <f t="shared" si="23"/>
        <v xml:space="preserve"> </v>
      </c>
    </row>
    <row r="510" spans="1:11" ht="15" x14ac:dyDescent="0.25">
      <c r="A510" s="307">
        <v>13301</v>
      </c>
      <c r="B510" s="359" t="s">
        <v>4452</v>
      </c>
      <c r="C510" s="359" t="s">
        <v>627</v>
      </c>
      <c r="D510" s="359" t="s">
        <v>5530</v>
      </c>
      <c r="E510" s="359" t="s">
        <v>1689</v>
      </c>
      <c r="F510" s="360">
        <v>4228</v>
      </c>
      <c r="G510" s="359" t="s">
        <v>4892</v>
      </c>
      <c r="H510" s="359" t="s">
        <v>6011</v>
      </c>
      <c r="I510" s="363" t="str">
        <f t="shared" si="21"/>
        <v xml:space="preserve"> </v>
      </c>
      <c r="J510" t="str">
        <f t="shared" si="22"/>
        <v>Non</v>
      </c>
      <c r="K510" t="str">
        <f t="shared" si="23"/>
        <v xml:space="preserve"> </v>
      </c>
    </row>
    <row r="511" spans="1:11" ht="15" x14ac:dyDescent="0.25">
      <c r="A511" s="307">
        <v>12072</v>
      </c>
      <c r="B511" s="359" t="s">
        <v>4085</v>
      </c>
      <c r="C511" s="359" t="s">
        <v>4086</v>
      </c>
      <c r="D511" s="359" t="s">
        <v>5530</v>
      </c>
      <c r="E511" s="359" t="s">
        <v>1689</v>
      </c>
      <c r="F511" s="360">
        <v>4281</v>
      </c>
      <c r="G511" s="359" t="s">
        <v>4895</v>
      </c>
      <c r="H511" s="359" t="s">
        <v>6011</v>
      </c>
      <c r="I511" s="363" t="str">
        <f t="shared" si="21"/>
        <v xml:space="preserve"> </v>
      </c>
      <c r="J511" t="str">
        <f t="shared" si="22"/>
        <v>Non</v>
      </c>
      <c r="K511" t="str">
        <f t="shared" si="23"/>
        <v xml:space="preserve"> </v>
      </c>
    </row>
    <row r="512" spans="1:11" ht="15" x14ac:dyDescent="0.25">
      <c r="A512" s="307">
        <v>13890</v>
      </c>
      <c r="B512" s="359" t="s">
        <v>5748</v>
      </c>
      <c r="C512" s="359" t="s">
        <v>4650</v>
      </c>
      <c r="D512" s="359" t="s">
        <v>5591</v>
      </c>
      <c r="E512" s="359" t="s">
        <v>1689</v>
      </c>
      <c r="F512" s="360">
        <v>4281</v>
      </c>
      <c r="G512" s="359" t="s">
        <v>4895</v>
      </c>
      <c r="H512" s="359" t="s">
        <v>6011</v>
      </c>
      <c r="I512" s="363" t="str">
        <f t="shared" si="21"/>
        <v xml:space="preserve"> </v>
      </c>
      <c r="J512" t="str">
        <f t="shared" si="22"/>
        <v>Non</v>
      </c>
      <c r="K512" t="str">
        <f t="shared" si="23"/>
        <v xml:space="preserve"> </v>
      </c>
    </row>
    <row r="513" spans="1:11" ht="15" x14ac:dyDescent="0.25">
      <c r="A513" s="307">
        <v>11731</v>
      </c>
      <c r="B513" s="359" t="s">
        <v>1761</v>
      </c>
      <c r="C513" s="359" t="s">
        <v>4033</v>
      </c>
      <c r="D513" s="359" t="s">
        <v>5530</v>
      </c>
      <c r="E513" s="359" t="s">
        <v>1689</v>
      </c>
      <c r="F513" s="360">
        <v>4281</v>
      </c>
      <c r="G513" s="359" t="s">
        <v>4895</v>
      </c>
      <c r="H513" s="359" t="s">
        <v>6011</v>
      </c>
      <c r="I513" s="363" t="str">
        <f t="shared" si="21"/>
        <v xml:space="preserve"> </v>
      </c>
      <c r="J513" t="str">
        <f t="shared" si="22"/>
        <v>Non</v>
      </c>
      <c r="K513" t="str">
        <f t="shared" si="23"/>
        <v xml:space="preserve"> </v>
      </c>
    </row>
    <row r="514" spans="1:11" ht="15" x14ac:dyDescent="0.25">
      <c r="A514" s="307">
        <v>11996</v>
      </c>
      <c r="B514" s="359" t="s">
        <v>4070</v>
      </c>
      <c r="C514" s="359" t="s">
        <v>2936</v>
      </c>
      <c r="D514" s="359" t="s">
        <v>3414</v>
      </c>
      <c r="E514" s="359" t="s">
        <v>1689</v>
      </c>
      <c r="F514" s="360">
        <v>4226</v>
      </c>
      <c r="G514" s="359" t="s">
        <v>4883</v>
      </c>
      <c r="H514" s="359" t="s">
        <v>6011</v>
      </c>
      <c r="I514" s="363" t="str">
        <f t="shared" ref="I514:I577" si="24">IFERROR(VLOOKUP(A514,Pour_Suivi,31,FALSE)," ")</f>
        <v xml:space="preserve"> </v>
      </c>
      <c r="J514" t="str">
        <f t="shared" ref="J514:J577" si="25">IF(IFERROR(VLOOKUP(A514,Pour_Suivi,1,FALSE),"Non")="Non","Non","Oui")</f>
        <v>Non</v>
      </c>
      <c r="K514" t="str">
        <f t="shared" ref="K514:K577" si="26">IFERROR(VLOOKUP(A514,Pour_Suivi,33,FALSE)," ")</f>
        <v xml:space="preserve"> </v>
      </c>
    </row>
    <row r="515" spans="1:11" ht="15" x14ac:dyDescent="0.25">
      <c r="A515" s="307">
        <v>13847</v>
      </c>
      <c r="B515" s="359" t="s">
        <v>5113</v>
      </c>
      <c r="C515" s="359" t="s">
        <v>5664</v>
      </c>
      <c r="D515" s="359" t="s">
        <v>5591</v>
      </c>
      <c r="E515" s="359" t="s">
        <v>1689</v>
      </c>
      <c r="F515" s="360">
        <v>1554</v>
      </c>
      <c r="G515" s="359" t="s">
        <v>4911</v>
      </c>
      <c r="H515" s="359" t="s">
        <v>6011</v>
      </c>
      <c r="I515" s="363" t="str">
        <f t="shared" si="24"/>
        <v xml:space="preserve"> </v>
      </c>
      <c r="J515" t="str">
        <f t="shared" si="25"/>
        <v>Non</v>
      </c>
      <c r="K515" t="str">
        <f t="shared" si="26"/>
        <v xml:space="preserve"> </v>
      </c>
    </row>
    <row r="516" spans="1:11" ht="15" x14ac:dyDescent="0.25">
      <c r="A516" s="307">
        <v>10096</v>
      </c>
      <c r="B516" s="359" t="s">
        <v>3872</v>
      </c>
      <c r="C516" s="359" t="s">
        <v>467</v>
      </c>
      <c r="D516" s="359" t="s">
        <v>4850</v>
      </c>
      <c r="E516" s="359" t="s">
        <v>1689</v>
      </c>
      <c r="F516" s="360">
        <v>1554</v>
      </c>
      <c r="G516" s="359" t="s">
        <v>4911</v>
      </c>
      <c r="H516" s="359" t="s">
        <v>6011</v>
      </c>
      <c r="I516" s="363" t="str">
        <f t="shared" si="24"/>
        <v xml:space="preserve"> </v>
      </c>
      <c r="J516" t="str">
        <f t="shared" si="25"/>
        <v>Non</v>
      </c>
      <c r="K516" t="str">
        <f t="shared" si="26"/>
        <v xml:space="preserve"> </v>
      </c>
    </row>
    <row r="517" spans="1:11" ht="15" x14ac:dyDescent="0.25">
      <c r="A517" s="307">
        <v>13844</v>
      </c>
      <c r="B517" s="359" t="s">
        <v>5181</v>
      </c>
      <c r="C517" s="359" t="s">
        <v>5341</v>
      </c>
      <c r="D517" s="359" t="s">
        <v>5591</v>
      </c>
      <c r="E517" s="359" t="s">
        <v>1689</v>
      </c>
      <c r="F517" s="360">
        <v>1554</v>
      </c>
      <c r="G517" s="359" t="s">
        <v>4911</v>
      </c>
      <c r="H517" s="359" t="s">
        <v>6011</v>
      </c>
      <c r="I517" s="363" t="str">
        <f t="shared" si="24"/>
        <v xml:space="preserve"> </v>
      </c>
      <c r="J517" t="str">
        <f t="shared" si="25"/>
        <v>Non</v>
      </c>
      <c r="K517" t="str">
        <f t="shared" si="26"/>
        <v xml:space="preserve"> </v>
      </c>
    </row>
    <row r="518" spans="1:11" ht="15" x14ac:dyDescent="0.25">
      <c r="A518" s="307">
        <v>9965</v>
      </c>
      <c r="B518" s="359" t="s">
        <v>3859</v>
      </c>
      <c r="C518" s="359" t="s">
        <v>464</v>
      </c>
      <c r="D518" s="359" t="s">
        <v>1847</v>
      </c>
      <c r="E518" s="359" t="s">
        <v>1689</v>
      </c>
      <c r="F518" s="360">
        <v>1554</v>
      </c>
      <c r="G518" s="359" t="s">
        <v>4911</v>
      </c>
      <c r="H518" s="359" t="s">
        <v>6011</v>
      </c>
      <c r="I518" s="363" t="str">
        <f t="shared" si="24"/>
        <v xml:space="preserve"> </v>
      </c>
      <c r="J518" t="str">
        <f t="shared" si="25"/>
        <v>Non</v>
      </c>
      <c r="K518" t="str">
        <f t="shared" si="26"/>
        <v xml:space="preserve"> </v>
      </c>
    </row>
    <row r="519" spans="1:11" ht="15" x14ac:dyDescent="0.25">
      <c r="A519" s="307">
        <v>9903</v>
      </c>
      <c r="B519" s="359" t="s">
        <v>3854</v>
      </c>
      <c r="C519" s="359" t="s">
        <v>684</v>
      </c>
      <c r="D519" s="359" t="s">
        <v>5530</v>
      </c>
      <c r="E519" s="359" t="s">
        <v>1689</v>
      </c>
      <c r="F519" s="360">
        <v>1581</v>
      </c>
      <c r="G519" s="359" t="s">
        <v>5350</v>
      </c>
      <c r="H519" s="359" t="s">
        <v>6011</v>
      </c>
      <c r="I519" s="363" t="str">
        <f t="shared" si="24"/>
        <v xml:space="preserve"> </v>
      </c>
      <c r="J519" t="str">
        <f t="shared" si="25"/>
        <v>Non</v>
      </c>
      <c r="K519" t="str">
        <f t="shared" si="26"/>
        <v xml:space="preserve"> </v>
      </c>
    </row>
    <row r="520" spans="1:11" ht="15" x14ac:dyDescent="0.25">
      <c r="A520" s="307">
        <v>13646</v>
      </c>
      <c r="B520" s="359" t="s">
        <v>5348</v>
      </c>
      <c r="C520" s="359" t="s">
        <v>5349</v>
      </c>
      <c r="D520" s="359" t="s">
        <v>4850</v>
      </c>
      <c r="E520" s="359" t="s">
        <v>1689</v>
      </c>
      <c r="F520" s="360">
        <v>1581</v>
      </c>
      <c r="G520" s="359" t="s">
        <v>5350</v>
      </c>
      <c r="H520" s="359" t="s">
        <v>6011</v>
      </c>
      <c r="I520" s="363" t="str">
        <f t="shared" si="24"/>
        <v xml:space="preserve"> </v>
      </c>
      <c r="J520" t="str">
        <f t="shared" si="25"/>
        <v>Non</v>
      </c>
      <c r="K520" t="str">
        <f t="shared" si="26"/>
        <v xml:space="preserve"> </v>
      </c>
    </row>
    <row r="521" spans="1:11" ht="15" x14ac:dyDescent="0.25">
      <c r="A521" s="307">
        <v>14172</v>
      </c>
      <c r="B521" s="359" t="s">
        <v>558</v>
      </c>
      <c r="C521" s="359" t="s">
        <v>810</v>
      </c>
      <c r="D521" s="359" t="s">
        <v>4850</v>
      </c>
      <c r="E521" s="359" t="s">
        <v>1689</v>
      </c>
      <c r="F521" s="360">
        <v>6491</v>
      </c>
      <c r="G521" s="359" t="s">
        <v>6238</v>
      </c>
      <c r="H521" s="359" t="s">
        <v>6011</v>
      </c>
      <c r="I521" s="363" t="str">
        <f t="shared" si="24"/>
        <v xml:space="preserve"> </v>
      </c>
      <c r="J521" t="str">
        <f t="shared" si="25"/>
        <v>Non</v>
      </c>
      <c r="K521" t="str">
        <f t="shared" si="26"/>
        <v xml:space="preserve"> </v>
      </c>
    </row>
    <row r="522" spans="1:11" ht="15" x14ac:dyDescent="0.25">
      <c r="A522" s="307">
        <v>13919</v>
      </c>
      <c r="B522" s="359" t="s">
        <v>5589</v>
      </c>
      <c r="C522" s="359" t="s">
        <v>4641</v>
      </c>
      <c r="D522" s="359" t="s">
        <v>4850</v>
      </c>
      <c r="E522" s="359" t="s">
        <v>1689</v>
      </c>
      <c r="F522" s="360">
        <v>6491</v>
      </c>
      <c r="G522" s="359" t="s">
        <v>6238</v>
      </c>
      <c r="H522" s="359" t="s">
        <v>6011</v>
      </c>
      <c r="I522" s="363" t="str">
        <f t="shared" si="24"/>
        <v xml:space="preserve"> </v>
      </c>
      <c r="J522" t="str">
        <f t="shared" si="25"/>
        <v>Non</v>
      </c>
      <c r="K522" t="str">
        <f t="shared" si="26"/>
        <v xml:space="preserve"> </v>
      </c>
    </row>
    <row r="523" spans="1:11" ht="15" x14ac:dyDescent="0.25">
      <c r="A523" s="307">
        <v>13867</v>
      </c>
      <c r="B523" s="359" t="s">
        <v>5681</v>
      </c>
      <c r="C523" s="359" t="s">
        <v>2516</v>
      </c>
      <c r="D523" s="359" t="s">
        <v>4850</v>
      </c>
      <c r="E523" s="359" t="s">
        <v>1689</v>
      </c>
      <c r="F523" s="360">
        <v>6491</v>
      </c>
      <c r="G523" s="359" t="s">
        <v>6238</v>
      </c>
      <c r="H523" s="359" t="s">
        <v>6011</v>
      </c>
      <c r="I523" s="363" t="str">
        <f t="shared" si="24"/>
        <v xml:space="preserve"> </v>
      </c>
      <c r="J523" t="str">
        <f t="shared" si="25"/>
        <v>Non</v>
      </c>
      <c r="K523" t="str">
        <f t="shared" si="26"/>
        <v xml:space="preserve"> </v>
      </c>
    </row>
    <row r="524" spans="1:11" ht="15" x14ac:dyDescent="0.25">
      <c r="A524" s="307">
        <v>14104</v>
      </c>
      <c r="B524" s="359" t="s">
        <v>6146</v>
      </c>
      <c r="C524" s="359" t="s">
        <v>137</v>
      </c>
      <c r="D524" s="359" t="s">
        <v>4850</v>
      </c>
      <c r="E524" s="359" t="s">
        <v>1689</v>
      </c>
      <c r="F524" s="360">
        <v>6491</v>
      </c>
      <c r="G524" s="359" t="s">
        <v>6238</v>
      </c>
      <c r="H524" s="359" t="s">
        <v>6011</v>
      </c>
      <c r="I524" s="363" t="str">
        <f t="shared" si="24"/>
        <v xml:space="preserve"> </v>
      </c>
      <c r="J524" t="str">
        <f t="shared" si="25"/>
        <v>Non</v>
      </c>
      <c r="K524" t="str">
        <f t="shared" si="26"/>
        <v xml:space="preserve"> </v>
      </c>
    </row>
    <row r="525" spans="1:11" ht="15" x14ac:dyDescent="0.25">
      <c r="A525" s="307">
        <v>14029</v>
      </c>
      <c r="B525" s="359" t="s">
        <v>6058</v>
      </c>
      <c r="C525" s="359" t="s">
        <v>6059</v>
      </c>
      <c r="D525" s="359" t="s">
        <v>4850</v>
      </c>
      <c r="E525" s="359" t="s">
        <v>1689</v>
      </c>
      <c r="F525" s="360">
        <v>6491</v>
      </c>
      <c r="G525" s="359" t="s">
        <v>6238</v>
      </c>
      <c r="H525" s="359" t="s">
        <v>6011</v>
      </c>
      <c r="I525" s="363" t="str">
        <f t="shared" si="24"/>
        <v xml:space="preserve"> </v>
      </c>
      <c r="J525" t="str">
        <f t="shared" si="25"/>
        <v>Non</v>
      </c>
      <c r="K525" t="str">
        <f t="shared" si="26"/>
        <v xml:space="preserve"> </v>
      </c>
    </row>
    <row r="526" spans="1:11" ht="15" x14ac:dyDescent="0.25">
      <c r="A526" s="307">
        <v>13920</v>
      </c>
      <c r="B526" s="359" t="s">
        <v>3993</v>
      </c>
      <c r="C526" s="359" t="s">
        <v>1980</v>
      </c>
      <c r="D526" s="359" t="s">
        <v>4850</v>
      </c>
      <c r="E526" s="359" t="s">
        <v>1689</v>
      </c>
      <c r="F526" s="360">
        <v>6491</v>
      </c>
      <c r="G526" s="359" t="s">
        <v>6238</v>
      </c>
      <c r="H526" s="359" t="s">
        <v>6011</v>
      </c>
      <c r="I526" s="363" t="str">
        <f t="shared" si="24"/>
        <v xml:space="preserve"> </v>
      </c>
      <c r="J526" t="str">
        <f t="shared" si="25"/>
        <v>Non</v>
      </c>
      <c r="K526" t="str">
        <f t="shared" si="26"/>
        <v xml:space="preserve"> </v>
      </c>
    </row>
    <row r="527" spans="1:11" ht="15" x14ac:dyDescent="0.25">
      <c r="A527" s="307">
        <v>14105</v>
      </c>
      <c r="B527" s="359" t="s">
        <v>6147</v>
      </c>
      <c r="C527" s="359" t="s">
        <v>855</v>
      </c>
      <c r="D527" s="359" t="s">
        <v>4850</v>
      </c>
      <c r="E527" s="359" t="s">
        <v>1689</v>
      </c>
      <c r="F527" s="360">
        <v>6491</v>
      </c>
      <c r="G527" s="359" t="s">
        <v>6238</v>
      </c>
      <c r="H527" s="359" t="s">
        <v>6011</v>
      </c>
      <c r="I527" s="363" t="str">
        <f t="shared" si="24"/>
        <v xml:space="preserve"> </v>
      </c>
      <c r="J527" t="str">
        <f t="shared" si="25"/>
        <v>Non</v>
      </c>
      <c r="K527" t="str">
        <f t="shared" si="26"/>
        <v xml:space="preserve"> </v>
      </c>
    </row>
    <row r="528" spans="1:11" ht="15" x14ac:dyDescent="0.25">
      <c r="A528" s="307">
        <v>13310</v>
      </c>
      <c r="B528" s="359" t="s">
        <v>5377</v>
      </c>
      <c r="C528" s="359" t="s">
        <v>768</v>
      </c>
      <c r="D528" s="359" t="s">
        <v>5591</v>
      </c>
      <c r="E528" s="359" t="s">
        <v>1689</v>
      </c>
      <c r="F528" s="360">
        <v>8877</v>
      </c>
      <c r="G528" s="359" t="s">
        <v>4897</v>
      </c>
      <c r="H528" s="359" t="s">
        <v>6011</v>
      </c>
      <c r="I528" s="363" t="str">
        <f t="shared" si="24"/>
        <v xml:space="preserve"> </v>
      </c>
      <c r="J528" t="str">
        <f t="shared" si="25"/>
        <v>Non</v>
      </c>
      <c r="K528" t="str">
        <f t="shared" si="26"/>
        <v xml:space="preserve"> </v>
      </c>
    </row>
    <row r="529" spans="1:11" ht="15" x14ac:dyDescent="0.25">
      <c r="A529" s="307">
        <v>11767</v>
      </c>
      <c r="B529" s="359" t="s">
        <v>2240</v>
      </c>
      <c r="C529" s="359" t="s">
        <v>2241</v>
      </c>
      <c r="D529" s="359" t="s">
        <v>103</v>
      </c>
      <c r="E529" s="359" t="s">
        <v>1689</v>
      </c>
      <c r="F529" s="360">
        <v>8877</v>
      </c>
      <c r="G529" s="359" t="s">
        <v>4897</v>
      </c>
      <c r="H529" s="359" t="s">
        <v>6011</v>
      </c>
      <c r="I529" s="363">
        <f t="shared" si="24"/>
        <v>44308</v>
      </c>
      <c r="J529" t="str">
        <f t="shared" si="25"/>
        <v>Oui</v>
      </c>
      <c r="K529" t="str">
        <f t="shared" si="26"/>
        <v>95PFE-L2M</v>
      </c>
    </row>
    <row r="530" spans="1:11" ht="15" x14ac:dyDescent="0.25">
      <c r="A530" s="307">
        <v>11015</v>
      </c>
      <c r="B530" s="359" t="s">
        <v>337</v>
      </c>
      <c r="C530" s="359" t="s">
        <v>423</v>
      </c>
      <c r="D530" s="359" t="s">
        <v>103</v>
      </c>
      <c r="E530" s="359" t="s">
        <v>4961</v>
      </c>
      <c r="F530" s="360">
        <v>8879</v>
      </c>
      <c r="G530" s="359" t="s">
        <v>5161</v>
      </c>
      <c r="H530" s="359" t="s">
        <v>6011</v>
      </c>
      <c r="I530" s="363">
        <f t="shared" si="24"/>
        <v>45216</v>
      </c>
      <c r="J530" t="str">
        <f t="shared" si="25"/>
        <v>Oui</v>
      </c>
      <c r="K530" t="str">
        <f t="shared" si="26"/>
        <v>95PFE-L2L</v>
      </c>
    </row>
    <row r="531" spans="1:11" ht="15" x14ac:dyDescent="0.25">
      <c r="A531" s="307">
        <v>12349</v>
      </c>
      <c r="B531" s="359" t="s">
        <v>1758</v>
      </c>
      <c r="C531" s="359" t="s">
        <v>4126</v>
      </c>
      <c r="D531" s="359" t="s">
        <v>5530</v>
      </c>
      <c r="E531" s="359" t="s">
        <v>1689</v>
      </c>
      <c r="F531" s="360">
        <v>1479</v>
      </c>
      <c r="G531" s="359" t="s">
        <v>5746</v>
      </c>
      <c r="H531" s="359" t="s">
        <v>6011</v>
      </c>
      <c r="I531" s="363" t="str">
        <f t="shared" si="24"/>
        <v xml:space="preserve"> </v>
      </c>
      <c r="J531" t="str">
        <f t="shared" si="25"/>
        <v>Non</v>
      </c>
      <c r="K531" t="str">
        <f t="shared" si="26"/>
        <v xml:space="preserve"> </v>
      </c>
    </row>
    <row r="532" spans="1:11" ht="15" x14ac:dyDescent="0.25">
      <c r="A532" s="307">
        <v>13842</v>
      </c>
      <c r="B532" s="359" t="s">
        <v>5661</v>
      </c>
      <c r="C532" s="359" t="s">
        <v>5662</v>
      </c>
      <c r="D532" s="359" t="s">
        <v>5530</v>
      </c>
      <c r="E532" s="359" t="s">
        <v>1689</v>
      </c>
      <c r="F532" s="360">
        <v>1479</v>
      </c>
      <c r="G532" s="359" t="s">
        <v>5746</v>
      </c>
      <c r="H532" s="359" t="s">
        <v>6011</v>
      </c>
      <c r="I532" s="363" t="str">
        <f t="shared" si="24"/>
        <v xml:space="preserve"> </v>
      </c>
      <c r="J532" t="str">
        <f t="shared" si="25"/>
        <v>Non</v>
      </c>
      <c r="K532" t="str">
        <f t="shared" si="26"/>
        <v xml:space="preserve"> </v>
      </c>
    </row>
    <row r="533" spans="1:11" ht="15" x14ac:dyDescent="0.25">
      <c r="A533" s="307">
        <v>9354</v>
      </c>
      <c r="B533" s="359" t="s">
        <v>1507</v>
      </c>
      <c r="C533" s="359" t="s">
        <v>808</v>
      </c>
      <c r="D533" s="359" t="s">
        <v>1847</v>
      </c>
      <c r="E533" s="359" t="s">
        <v>1689</v>
      </c>
      <c r="F533" s="360">
        <v>1488</v>
      </c>
      <c r="G533" s="359" t="s">
        <v>6352</v>
      </c>
      <c r="H533" s="359" t="s">
        <v>6011</v>
      </c>
      <c r="I533" s="363" t="str">
        <f t="shared" si="24"/>
        <v xml:space="preserve"> </v>
      </c>
      <c r="J533" t="str">
        <f t="shared" si="25"/>
        <v>Non</v>
      </c>
      <c r="K533" t="str">
        <f t="shared" si="26"/>
        <v xml:space="preserve"> </v>
      </c>
    </row>
    <row r="534" spans="1:11" ht="15" x14ac:dyDescent="0.25">
      <c r="A534" s="307">
        <v>14039</v>
      </c>
      <c r="B534" s="359" t="s">
        <v>6109</v>
      </c>
      <c r="C534" s="359" t="s">
        <v>1445</v>
      </c>
      <c r="D534" s="359" t="s">
        <v>5591</v>
      </c>
      <c r="E534" s="359" t="s">
        <v>4961</v>
      </c>
      <c r="F534" s="360">
        <v>1487</v>
      </c>
      <c r="G534" s="359" t="s">
        <v>6110</v>
      </c>
      <c r="H534" s="359" t="s">
        <v>6011</v>
      </c>
      <c r="I534" s="363" t="str">
        <f t="shared" si="24"/>
        <v xml:space="preserve"> </v>
      </c>
      <c r="J534" t="str">
        <f t="shared" si="25"/>
        <v>Non</v>
      </c>
      <c r="K534" t="str">
        <f t="shared" si="26"/>
        <v xml:space="preserve"> </v>
      </c>
    </row>
    <row r="535" spans="1:11" ht="15" x14ac:dyDescent="0.25">
      <c r="A535" s="307">
        <v>13848</v>
      </c>
      <c r="B535" s="359" t="s">
        <v>3934</v>
      </c>
      <c r="C535" s="359" t="s">
        <v>3935</v>
      </c>
      <c r="D535" s="359" t="s">
        <v>4871</v>
      </c>
      <c r="E535" s="359" t="s">
        <v>1689</v>
      </c>
      <c r="F535" s="360">
        <v>3878</v>
      </c>
      <c r="G535" s="359" t="s">
        <v>6136</v>
      </c>
      <c r="H535" s="359" t="s">
        <v>6011</v>
      </c>
      <c r="I535" s="363" t="str">
        <f t="shared" si="24"/>
        <v xml:space="preserve"> </v>
      </c>
      <c r="J535" t="str">
        <f t="shared" si="25"/>
        <v>Non</v>
      </c>
      <c r="K535" t="str">
        <f t="shared" si="26"/>
        <v xml:space="preserve"> </v>
      </c>
    </row>
    <row r="536" spans="1:11" ht="15" x14ac:dyDescent="0.25">
      <c r="A536" s="307">
        <v>13811</v>
      </c>
      <c r="B536" s="359" t="s">
        <v>5603</v>
      </c>
      <c r="C536" s="359" t="s">
        <v>5604</v>
      </c>
      <c r="D536" s="359" t="s">
        <v>1847</v>
      </c>
      <c r="E536" s="359" t="s">
        <v>1689</v>
      </c>
      <c r="F536" s="360">
        <v>3878</v>
      </c>
      <c r="G536" s="359" t="s">
        <v>6136</v>
      </c>
      <c r="H536" s="359" t="s">
        <v>6011</v>
      </c>
      <c r="I536" s="363" t="str">
        <f t="shared" si="24"/>
        <v xml:space="preserve"> </v>
      </c>
      <c r="J536" t="str">
        <f t="shared" si="25"/>
        <v>Non</v>
      </c>
      <c r="K536" t="str">
        <f t="shared" si="26"/>
        <v xml:space="preserve"> </v>
      </c>
    </row>
    <row r="537" spans="1:11" ht="15" x14ac:dyDescent="0.25">
      <c r="A537" s="307">
        <v>14035</v>
      </c>
      <c r="B537" s="359" t="s">
        <v>6356</v>
      </c>
      <c r="C537" s="359" t="s">
        <v>1377</v>
      </c>
      <c r="D537" s="359" t="s">
        <v>3907</v>
      </c>
      <c r="E537" s="359" t="s">
        <v>1689</v>
      </c>
      <c r="F537" s="360">
        <v>3878</v>
      </c>
      <c r="G537" s="359" t="s">
        <v>6136</v>
      </c>
      <c r="H537" s="359" t="s">
        <v>6011</v>
      </c>
      <c r="I537" s="363" t="str">
        <f t="shared" si="24"/>
        <v xml:space="preserve"> </v>
      </c>
      <c r="J537" t="str">
        <f t="shared" si="25"/>
        <v>Non</v>
      </c>
      <c r="K537" t="str">
        <f t="shared" si="26"/>
        <v xml:space="preserve"> </v>
      </c>
    </row>
    <row r="538" spans="1:11" ht="15" x14ac:dyDescent="0.25">
      <c r="A538" s="307">
        <v>14202</v>
      </c>
      <c r="B538" s="359" t="s">
        <v>6365</v>
      </c>
      <c r="C538" s="359" t="s">
        <v>6366</v>
      </c>
      <c r="D538" s="359" t="s">
        <v>4850</v>
      </c>
      <c r="E538" s="359" t="s">
        <v>1689</v>
      </c>
      <c r="F538" s="360">
        <v>3881</v>
      </c>
      <c r="G538" s="359" t="s">
        <v>6367</v>
      </c>
      <c r="H538" s="359" t="s">
        <v>6011</v>
      </c>
      <c r="I538" s="363" t="str">
        <f t="shared" si="24"/>
        <v xml:space="preserve"> </v>
      </c>
      <c r="J538" t="str">
        <f t="shared" si="25"/>
        <v>Non</v>
      </c>
      <c r="K538" t="str">
        <f t="shared" si="26"/>
        <v xml:space="preserve"> </v>
      </c>
    </row>
    <row r="539" spans="1:11" ht="15" x14ac:dyDescent="0.25">
      <c r="A539" s="307">
        <v>9565</v>
      </c>
      <c r="B539" s="359" t="s">
        <v>1868</v>
      </c>
      <c r="C539" s="359" t="s">
        <v>3823</v>
      </c>
      <c r="D539" s="359" t="s">
        <v>1847</v>
      </c>
      <c r="E539" s="359" t="s">
        <v>4961</v>
      </c>
      <c r="F539" s="360">
        <v>9154</v>
      </c>
      <c r="G539" s="359" t="s">
        <v>3799</v>
      </c>
      <c r="H539" s="359" t="s">
        <v>6011</v>
      </c>
      <c r="I539" s="363" t="str">
        <f t="shared" si="24"/>
        <v xml:space="preserve"> </v>
      </c>
      <c r="J539" t="str">
        <f t="shared" si="25"/>
        <v>Non</v>
      </c>
      <c r="K539" t="str">
        <f t="shared" si="26"/>
        <v xml:space="preserve"> </v>
      </c>
    </row>
    <row r="540" spans="1:11" ht="15" x14ac:dyDescent="0.25">
      <c r="A540" s="307">
        <v>9229</v>
      </c>
      <c r="B540" s="359" t="s">
        <v>3279</v>
      </c>
      <c r="C540" s="359" t="s">
        <v>204</v>
      </c>
      <c r="D540" s="359" t="s">
        <v>1847</v>
      </c>
      <c r="E540" s="359" t="s">
        <v>4961</v>
      </c>
      <c r="F540" s="360">
        <v>9154</v>
      </c>
      <c r="G540" s="359" t="s">
        <v>3799</v>
      </c>
      <c r="H540" s="359" t="s">
        <v>6011</v>
      </c>
      <c r="I540" s="363">
        <f t="shared" si="24"/>
        <v>45076</v>
      </c>
      <c r="J540" t="str">
        <f t="shared" si="25"/>
        <v>Oui</v>
      </c>
      <c r="K540" t="str">
        <f t="shared" si="26"/>
        <v>95PFE-L2M</v>
      </c>
    </row>
    <row r="541" spans="1:11" ht="15" x14ac:dyDescent="0.25">
      <c r="A541" s="307">
        <v>6230</v>
      </c>
      <c r="B541" s="359" t="s">
        <v>4465</v>
      </c>
      <c r="C541" s="359" t="s">
        <v>777</v>
      </c>
      <c r="D541" s="359" t="s">
        <v>1847</v>
      </c>
      <c r="E541" s="359" t="s">
        <v>1689</v>
      </c>
      <c r="F541" s="360">
        <v>4791</v>
      </c>
      <c r="G541" s="359" t="s">
        <v>5423</v>
      </c>
      <c r="H541" s="359" t="s">
        <v>6011</v>
      </c>
      <c r="I541" s="363">
        <f t="shared" si="24"/>
        <v>45188</v>
      </c>
      <c r="J541" t="str">
        <f t="shared" si="25"/>
        <v>Oui</v>
      </c>
      <c r="K541" t="str">
        <f t="shared" si="26"/>
        <v>F550</v>
      </c>
    </row>
    <row r="542" spans="1:11" ht="15" x14ac:dyDescent="0.25">
      <c r="A542" s="307">
        <v>1991</v>
      </c>
      <c r="B542" s="359" t="s">
        <v>3419</v>
      </c>
      <c r="C542" s="359" t="s">
        <v>485</v>
      </c>
      <c r="D542" s="359" t="s">
        <v>1028</v>
      </c>
      <c r="E542" s="359" t="s">
        <v>1689</v>
      </c>
      <c r="F542" s="360">
        <v>4791</v>
      </c>
      <c r="G542" s="359" t="s">
        <v>5423</v>
      </c>
      <c r="H542" s="359" t="s">
        <v>6011</v>
      </c>
      <c r="I542" s="363">
        <f t="shared" si="24"/>
        <v>45188</v>
      </c>
      <c r="J542" t="str">
        <f t="shared" si="25"/>
        <v>Oui</v>
      </c>
      <c r="K542" t="str">
        <f t="shared" si="26"/>
        <v>1870 +</v>
      </c>
    </row>
    <row r="543" spans="1:11" ht="15" x14ac:dyDescent="0.25">
      <c r="A543" s="307">
        <v>4199</v>
      </c>
      <c r="B543" s="359" t="s">
        <v>3510</v>
      </c>
      <c r="C543" s="359" t="s">
        <v>3511</v>
      </c>
      <c r="D543" s="359" t="s">
        <v>1847</v>
      </c>
      <c r="E543" s="359" t="s">
        <v>1689</v>
      </c>
      <c r="F543" s="360">
        <v>4791</v>
      </c>
      <c r="G543" s="359" t="s">
        <v>5423</v>
      </c>
      <c r="H543" s="359" t="s">
        <v>6011</v>
      </c>
      <c r="I543" s="363">
        <f t="shared" si="24"/>
        <v>45255</v>
      </c>
      <c r="J543" t="str">
        <f t="shared" si="25"/>
        <v>Oui</v>
      </c>
      <c r="K543" t="str">
        <f t="shared" si="26"/>
        <v>95PFE-L2M</v>
      </c>
    </row>
    <row r="544" spans="1:11" ht="15" x14ac:dyDescent="0.25">
      <c r="A544" s="307">
        <v>6457</v>
      </c>
      <c r="B544" s="359" t="s">
        <v>3706</v>
      </c>
      <c r="C544" s="359" t="s">
        <v>3707</v>
      </c>
      <c r="D544" s="359" t="s">
        <v>4775</v>
      </c>
      <c r="E544" s="359" t="s">
        <v>1689</v>
      </c>
      <c r="F544" s="360">
        <v>4791</v>
      </c>
      <c r="G544" s="359" t="s">
        <v>5423</v>
      </c>
      <c r="H544" s="359" t="s">
        <v>6011</v>
      </c>
      <c r="I544" s="363">
        <f t="shared" si="24"/>
        <v>45265</v>
      </c>
      <c r="J544" t="str">
        <f t="shared" si="25"/>
        <v>Oui</v>
      </c>
      <c r="K544" t="str">
        <f t="shared" si="26"/>
        <v>F550</v>
      </c>
    </row>
    <row r="545" spans="1:11" ht="15" x14ac:dyDescent="0.25">
      <c r="A545" s="307">
        <v>6604</v>
      </c>
      <c r="B545" s="359" t="s">
        <v>3716</v>
      </c>
      <c r="C545" s="359" t="s">
        <v>627</v>
      </c>
      <c r="D545" s="359" t="s">
        <v>3414</v>
      </c>
      <c r="E545" s="359" t="s">
        <v>1689</v>
      </c>
      <c r="F545" s="360">
        <v>4779</v>
      </c>
      <c r="G545" s="359" t="s">
        <v>4832</v>
      </c>
      <c r="H545" s="359" t="s">
        <v>6011</v>
      </c>
      <c r="I545" s="363" t="str">
        <f t="shared" si="24"/>
        <v xml:space="preserve"> </v>
      </c>
      <c r="J545" t="str">
        <f t="shared" si="25"/>
        <v>Non</v>
      </c>
      <c r="K545" t="str">
        <f t="shared" si="26"/>
        <v xml:space="preserve"> </v>
      </c>
    </row>
    <row r="546" spans="1:11" ht="15" x14ac:dyDescent="0.25">
      <c r="A546" s="307">
        <v>13453</v>
      </c>
      <c r="B546" s="359" t="s">
        <v>5068</v>
      </c>
      <c r="C546" s="359" t="s">
        <v>5069</v>
      </c>
      <c r="D546" s="359" t="s">
        <v>4906</v>
      </c>
      <c r="E546" s="359" t="s">
        <v>1689</v>
      </c>
      <c r="F546" s="360">
        <v>4779</v>
      </c>
      <c r="G546" s="359" t="s">
        <v>4832</v>
      </c>
      <c r="H546" s="359" t="s">
        <v>6011</v>
      </c>
      <c r="I546" s="363" t="str">
        <f t="shared" si="24"/>
        <v xml:space="preserve"> </v>
      </c>
      <c r="J546" t="str">
        <f t="shared" si="25"/>
        <v>Non</v>
      </c>
      <c r="K546" t="str">
        <f t="shared" si="26"/>
        <v xml:space="preserve"> </v>
      </c>
    </row>
    <row r="547" spans="1:11" ht="15" x14ac:dyDescent="0.25">
      <c r="A547" s="307">
        <v>12064</v>
      </c>
      <c r="B547" s="359" t="s">
        <v>4080</v>
      </c>
      <c r="C547" s="359" t="s">
        <v>4081</v>
      </c>
      <c r="D547" s="359" t="s">
        <v>4850</v>
      </c>
      <c r="E547" s="359" t="s">
        <v>1689</v>
      </c>
      <c r="F547" s="360">
        <v>4781</v>
      </c>
      <c r="G547" s="359" t="s">
        <v>2067</v>
      </c>
      <c r="H547" s="359" t="s">
        <v>6011</v>
      </c>
      <c r="I547" s="363">
        <f t="shared" si="24"/>
        <v>45272</v>
      </c>
      <c r="J547" t="str">
        <f t="shared" si="25"/>
        <v>Oui</v>
      </c>
      <c r="K547" t="str">
        <f t="shared" si="26"/>
        <v>95PFE-L2S</v>
      </c>
    </row>
    <row r="548" spans="1:11" ht="15" x14ac:dyDescent="0.25">
      <c r="A548" s="307">
        <v>13665</v>
      </c>
      <c r="B548" s="359" t="s">
        <v>5383</v>
      </c>
      <c r="C548" s="359" t="s">
        <v>5384</v>
      </c>
      <c r="D548" s="359" t="s">
        <v>4850</v>
      </c>
      <c r="E548" s="359" t="s">
        <v>4961</v>
      </c>
      <c r="F548" s="360">
        <v>1302</v>
      </c>
      <c r="G548" s="359" t="s">
        <v>5385</v>
      </c>
      <c r="H548" s="359" t="s">
        <v>6011</v>
      </c>
      <c r="I548" s="363" t="str">
        <f t="shared" si="24"/>
        <v xml:space="preserve"> </v>
      </c>
      <c r="J548" t="str">
        <f t="shared" si="25"/>
        <v>Non</v>
      </c>
      <c r="K548" t="str">
        <f t="shared" si="26"/>
        <v xml:space="preserve"> </v>
      </c>
    </row>
    <row r="549" spans="1:11" ht="15" x14ac:dyDescent="0.25">
      <c r="A549" s="307">
        <v>13390</v>
      </c>
      <c r="B549" s="359" t="s">
        <v>3995</v>
      </c>
      <c r="C549" s="359" t="s">
        <v>3997</v>
      </c>
      <c r="D549" s="359" t="s">
        <v>4850</v>
      </c>
      <c r="E549" s="359" t="s">
        <v>1689</v>
      </c>
      <c r="F549" s="360">
        <v>8339</v>
      </c>
      <c r="G549" s="359" t="s">
        <v>4945</v>
      </c>
      <c r="H549" s="359" t="s">
        <v>6011</v>
      </c>
      <c r="I549" s="363" t="str">
        <f t="shared" si="24"/>
        <v xml:space="preserve"> </v>
      </c>
      <c r="J549" t="str">
        <f t="shared" si="25"/>
        <v>Non</v>
      </c>
      <c r="K549" t="str">
        <f t="shared" si="26"/>
        <v xml:space="preserve"> </v>
      </c>
    </row>
    <row r="550" spans="1:11" ht="15" x14ac:dyDescent="0.25">
      <c r="A550" s="307">
        <v>13146</v>
      </c>
      <c r="B550" s="359" t="s">
        <v>4363</v>
      </c>
      <c r="C550" s="359" t="s">
        <v>4364</v>
      </c>
      <c r="D550" s="359" t="s">
        <v>1028</v>
      </c>
      <c r="E550" s="359" t="s">
        <v>1689</v>
      </c>
      <c r="F550" s="360">
        <v>4402</v>
      </c>
      <c r="G550" s="359" t="s">
        <v>4851</v>
      </c>
      <c r="H550" s="359" t="s">
        <v>6011</v>
      </c>
      <c r="I550" s="363" t="str">
        <f t="shared" si="24"/>
        <v xml:space="preserve"> </v>
      </c>
      <c r="J550" t="str">
        <f t="shared" si="25"/>
        <v>Non</v>
      </c>
      <c r="K550" t="str">
        <f t="shared" si="26"/>
        <v xml:space="preserve"> </v>
      </c>
    </row>
    <row r="551" spans="1:11" ht="15" x14ac:dyDescent="0.25">
      <c r="A551" s="307">
        <v>13971</v>
      </c>
      <c r="B551" s="359" t="s">
        <v>4206</v>
      </c>
      <c r="C551" s="359" t="s">
        <v>2717</v>
      </c>
      <c r="D551" s="359" t="s">
        <v>5530</v>
      </c>
      <c r="E551" s="359" t="s">
        <v>1689</v>
      </c>
      <c r="F551" s="360">
        <v>4402</v>
      </c>
      <c r="G551" s="359" t="s">
        <v>4851</v>
      </c>
      <c r="H551" s="359" t="s">
        <v>6011</v>
      </c>
      <c r="I551" s="363" t="str">
        <f t="shared" si="24"/>
        <v xml:space="preserve"> </v>
      </c>
      <c r="J551" t="str">
        <f t="shared" si="25"/>
        <v>Non</v>
      </c>
      <c r="K551" t="str">
        <f t="shared" si="26"/>
        <v xml:space="preserve"> </v>
      </c>
    </row>
    <row r="552" spans="1:11" ht="15" x14ac:dyDescent="0.25">
      <c r="A552" s="307">
        <v>10412</v>
      </c>
      <c r="B552" s="359" t="s">
        <v>3903</v>
      </c>
      <c r="C552" s="359" t="s">
        <v>3904</v>
      </c>
      <c r="D552" s="359" t="s">
        <v>1847</v>
      </c>
      <c r="E552" s="359" t="s">
        <v>1689</v>
      </c>
      <c r="F552" s="360">
        <v>4402</v>
      </c>
      <c r="G552" s="359" t="s">
        <v>4851</v>
      </c>
      <c r="H552" s="359" t="s">
        <v>6011</v>
      </c>
      <c r="I552" s="363" t="str">
        <f t="shared" si="24"/>
        <v xml:space="preserve"> </v>
      </c>
      <c r="J552" t="str">
        <f t="shared" si="25"/>
        <v>Non</v>
      </c>
      <c r="K552" t="str">
        <f t="shared" si="26"/>
        <v xml:space="preserve"> </v>
      </c>
    </row>
    <row r="553" spans="1:11" ht="15" x14ac:dyDescent="0.25">
      <c r="A553" s="307">
        <v>13199</v>
      </c>
      <c r="B553" s="359" t="s">
        <v>4411</v>
      </c>
      <c r="C553" s="359" t="s">
        <v>4412</v>
      </c>
      <c r="D553" s="359" t="s">
        <v>5530</v>
      </c>
      <c r="E553" s="359" t="s">
        <v>1689</v>
      </c>
      <c r="F553" s="360">
        <v>6459</v>
      </c>
      <c r="G553" s="359" t="s">
        <v>4939</v>
      </c>
      <c r="H553" s="359" t="s">
        <v>6011</v>
      </c>
      <c r="I553" s="363" t="str">
        <f t="shared" si="24"/>
        <v xml:space="preserve"> </v>
      </c>
      <c r="J553" t="str">
        <f t="shared" si="25"/>
        <v>Non</v>
      </c>
      <c r="K553" t="str">
        <f t="shared" si="26"/>
        <v xml:space="preserve"> </v>
      </c>
    </row>
    <row r="554" spans="1:11" ht="15" x14ac:dyDescent="0.25">
      <c r="A554" s="307">
        <v>13553</v>
      </c>
      <c r="B554" s="359" t="s">
        <v>2392</v>
      </c>
      <c r="C554" s="359" t="s">
        <v>1496</v>
      </c>
      <c r="D554" s="359" t="s">
        <v>4871</v>
      </c>
      <c r="E554" s="359" t="s">
        <v>1689</v>
      </c>
      <c r="F554" s="360">
        <v>6459</v>
      </c>
      <c r="G554" s="359" t="s">
        <v>4939</v>
      </c>
      <c r="H554" s="359" t="s">
        <v>6011</v>
      </c>
      <c r="I554" s="363" t="str">
        <f t="shared" si="24"/>
        <v xml:space="preserve"> </v>
      </c>
      <c r="J554" t="str">
        <f t="shared" si="25"/>
        <v>Non</v>
      </c>
      <c r="K554" t="str">
        <f t="shared" si="26"/>
        <v xml:space="preserve"> </v>
      </c>
    </row>
    <row r="555" spans="1:11" ht="15" x14ac:dyDescent="0.25">
      <c r="A555" s="307">
        <v>13994</v>
      </c>
      <c r="B555" s="359" t="s">
        <v>5984</v>
      </c>
      <c r="C555" s="359" t="s">
        <v>5985</v>
      </c>
      <c r="D555" s="359" t="s">
        <v>4850</v>
      </c>
      <c r="E555" s="359" t="s">
        <v>1689</v>
      </c>
      <c r="F555" s="360">
        <v>6461</v>
      </c>
      <c r="G555" s="359" t="s">
        <v>4922</v>
      </c>
      <c r="H555" s="359" t="s">
        <v>6011</v>
      </c>
      <c r="I555" s="363" t="str">
        <f t="shared" si="24"/>
        <v xml:space="preserve"> </v>
      </c>
      <c r="J555" t="str">
        <f t="shared" si="25"/>
        <v>Non</v>
      </c>
      <c r="K555" t="str">
        <f t="shared" si="26"/>
        <v xml:space="preserve"> </v>
      </c>
    </row>
    <row r="556" spans="1:11" ht="15" x14ac:dyDescent="0.25">
      <c r="A556" s="307">
        <v>14137</v>
      </c>
      <c r="B556" s="359" t="s">
        <v>6126</v>
      </c>
      <c r="C556" s="359" t="s">
        <v>4225</v>
      </c>
      <c r="D556" s="359" t="s">
        <v>4850</v>
      </c>
      <c r="E556" s="359" t="s">
        <v>1689</v>
      </c>
      <c r="F556" s="360">
        <v>7328</v>
      </c>
      <c r="G556" s="359" t="s">
        <v>5821</v>
      </c>
      <c r="H556" s="359" t="s">
        <v>6011</v>
      </c>
      <c r="I556" s="363" t="str">
        <f t="shared" si="24"/>
        <v xml:space="preserve"> </v>
      </c>
      <c r="J556" t="str">
        <f t="shared" si="25"/>
        <v>Non</v>
      </c>
      <c r="K556" t="str">
        <f t="shared" si="26"/>
        <v xml:space="preserve"> </v>
      </c>
    </row>
    <row r="557" spans="1:11" ht="15" x14ac:dyDescent="0.25">
      <c r="A557" s="307">
        <v>12904</v>
      </c>
      <c r="B557" s="359" t="s">
        <v>3172</v>
      </c>
      <c r="C557" s="359" t="s">
        <v>3173</v>
      </c>
      <c r="D557" s="359" t="s">
        <v>1847</v>
      </c>
      <c r="E557" s="359" t="s">
        <v>1689</v>
      </c>
      <c r="F557" s="360">
        <v>7328</v>
      </c>
      <c r="G557" s="359" t="s">
        <v>5821</v>
      </c>
      <c r="H557" s="359" t="s">
        <v>6011</v>
      </c>
      <c r="I557" s="363">
        <f t="shared" si="24"/>
        <v>44986</v>
      </c>
      <c r="J557" t="str">
        <f t="shared" si="25"/>
        <v>Oui</v>
      </c>
      <c r="K557" t="str">
        <f t="shared" si="26"/>
        <v>95PFE-L2M</v>
      </c>
    </row>
    <row r="558" spans="1:11" ht="15" x14ac:dyDescent="0.25">
      <c r="A558" s="307">
        <v>10865</v>
      </c>
      <c r="B558" s="359" t="s">
        <v>3956</v>
      </c>
      <c r="C558" s="359" t="s">
        <v>170</v>
      </c>
      <c r="D558" s="359" t="s">
        <v>1028</v>
      </c>
      <c r="E558" s="359" t="s">
        <v>1689</v>
      </c>
      <c r="F558" s="360">
        <v>2780</v>
      </c>
      <c r="G558" s="359" t="s">
        <v>3408</v>
      </c>
      <c r="H558" s="359" t="s">
        <v>6011</v>
      </c>
      <c r="I558" s="363" t="str">
        <f t="shared" si="24"/>
        <v xml:space="preserve"> </v>
      </c>
      <c r="J558" t="str">
        <f t="shared" si="25"/>
        <v>Non</v>
      </c>
      <c r="K558" t="str">
        <f t="shared" si="26"/>
        <v xml:space="preserve"> </v>
      </c>
    </row>
    <row r="559" spans="1:11" ht="15" x14ac:dyDescent="0.25">
      <c r="A559" s="307">
        <v>4398</v>
      </c>
      <c r="B559" s="359" t="s">
        <v>3532</v>
      </c>
      <c r="C559" s="359" t="s">
        <v>1073</v>
      </c>
      <c r="D559" s="359" t="s">
        <v>1028</v>
      </c>
      <c r="E559" s="359" t="s">
        <v>1689</v>
      </c>
      <c r="F559" s="360">
        <v>2780</v>
      </c>
      <c r="G559" s="359" t="s">
        <v>3408</v>
      </c>
      <c r="H559" s="359" t="s">
        <v>6011</v>
      </c>
      <c r="I559" s="363" t="str">
        <f t="shared" si="24"/>
        <v xml:space="preserve"> </v>
      </c>
      <c r="J559" t="str">
        <f t="shared" si="25"/>
        <v>Non</v>
      </c>
      <c r="K559" t="str">
        <f t="shared" si="26"/>
        <v xml:space="preserve"> </v>
      </c>
    </row>
    <row r="560" spans="1:11" ht="15" x14ac:dyDescent="0.25">
      <c r="A560" s="307">
        <v>6261</v>
      </c>
      <c r="B560" s="359" t="s">
        <v>3690</v>
      </c>
      <c r="C560" s="359" t="s">
        <v>3461</v>
      </c>
      <c r="D560" s="359" t="s">
        <v>1074</v>
      </c>
      <c r="E560" s="359" t="s">
        <v>1689</v>
      </c>
      <c r="F560" s="360">
        <v>2780</v>
      </c>
      <c r="G560" s="359" t="s">
        <v>3408</v>
      </c>
      <c r="H560" s="359" t="s">
        <v>6011</v>
      </c>
      <c r="I560" s="363" t="str">
        <f t="shared" si="24"/>
        <v xml:space="preserve"> </v>
      </c>
      <c r="J560" t="str">
        <f t="shared" si="25"/>
        <v>Non</v>
      </c>
      <c r="K560" t="str">
        <f t="shared" si="26"/>
        <v xml:space="preserve"> </v>
      </c>
    </row>
    <row r="561" spans="1:11" ht="15" x14ac:dyDescent="0.25">
      <c r="A561" s="307">
        <v>9654</v>
      </c>
      <c r="B561" s="359" t="s">
        <v>3446</v>
      </c>
      <c r="C561" s="359" t="s">
        <v>273</v>
      </c>
      <c r="D561" s="359" t="s">
        <v>4859</v>
      </c>
      <c r="E561" s="359" t="s">
        <v>1689</v>
      </c>
      <c r="F561" s="360">
        <v>2780</v>
      </c>
      <c r="G561" s="359" t="s">
        <v>3408</v>
      </c>
      <c r="H561" s="359" t="s">
        <v>6011</v>
      </c>
      <c r="I561" s="363" t="str">
        <f t="shared" si="24"/>
        <v xml:space="preserve"> </v>
      </c>
      <c r="J561" t="str">
        <f t="shared" si="25"/>
        <v>Non</v>
      </c>
      <c r="K561" t="str">
        <f t="shared" si="26"/>
        <v xml:space="preserve"> </v>
      </c>
    </row>
    <row r="562" spans="1:11" ht="15" x14ac:dyDescent="0.25">
      <c r="A562" s="307">
        <v>12632</v>
      </c>
      <c r="B562" s="359" t="s">
        <v>4194</v>
      </c>
      <c r="C562" s="359" t="s">
        <v>4195</v>
      </c>
      <c r="D562" s="359" t="s">
        <v>4817</v>
      </c>
      <c r="E562" s="359" t="s">
        <v>1689</v>
      </c>
      <c r="F562" s="360">
        <v>2780</v>
      </c>
      <c r="G562" s="359" t="s">
        <v>3408</v>
      </c>
      <c r="H562" s="359" t="s">
        <v>6011</v>
      </c>
      <c r="I562" s="363" t="str">
        <f t="shared" si="24"/>
        <v xml:space="preserve"> </v>
      </c>
      <c r="J562" t="str">
        <f t="shared" si="25"/>
        <v>Non</v>
      </c>
      <c r="K562" t="str">
        <f t="shared" si="26"/>
        <v xml:space="preserve"> </v>
      </c>
    </row>
    <row r="563" spans="1:11" ht="15" x14ac:dyDescent="0.25">
      <c r="A563" s="307">
        <v>6264</v>
      </c>
      <c r="B563" s="359" t="s">
        <v>3691</v>
      </c>
      <c r="C563" s="359" t="s">
        <v>3447</v>
      </c>
      <c r="D563" s="359" t="s">
        <v>1074</v>
      </c>
      <c r="E563" s="359" t="s">
        <v>1689</v>
      </c>
      <c r="F563" s="360">
        <v>2780</v>
      </c>
      <c r="G563" s="359" t="s">
        <v>3408</v>
      </c>
      <c r="H563" s="359" t="s">
        <v>6011</v>
      </c>
      <c r="I563" s="363" t="str">
        <f t="shared" si="24"/>
        <v xml:space="preserve"> </v>
      </c>
      <c r="J563" t="str">
        <f t="shared" si="25"/>
        <v>Non</v>
      </c>
      <c r="K563" t="str">
        <f t="shared" si="26"/>
        <v xml:space="preserve"> </v>
      </c>
    </row>
    <row r="564" spans="1:11" ht="15" x14ac:dyDescent="0.25">
      <c r="A564" s="307">
        <v>5551</v>
      </c>
      <c r="B564" s="359" t="s">
        <v>3655</v>
      </c>
      <c r="C564" s="359" t="s">
        <v>1068</v>
      </c>
      <c r="D564" s="359" t="s">
        <v>4817</v>
      </c>
      <c r="E564" s="359" t="s">
        <v>1689</v>
      </c>
      <c r="F564" s="360">
        <v>2780</v>
      </c>
      <c r="G564" s="359" t="s">
        <v>3408</v>
      </c>
      <c r="H564" s="359" t="s">
        <v>6011</v>
      </c>
      <c r="I564" s="363" t="str">
        <f t="shared" si="24"/>
        <v xml:space="preserve"> </v>
      </c>
      <c r="J564" t="str">
        <f t="shared" si="25"/>
        <v>Non</v>
      </c>
      <c r="K564" t="str">
        <f t="shared" si="26"/>
        <v xml:space="preserve"> </v>
      </c>
    </row>
    <row r="565" spans="1:11" ht="15" x14ac:dyDescent="0.25">
      <c r="A565" s="307">
        <v>11938</v>
      </c>
      <c r="B565" s="359" t="s">
        <v>4059</v>
      </c>
      <c r="C565" s="359" t="s">
        <v>368</v>
      </c>
      <c r="D565" s="359" t="s">
        <v>4901</v>
      </c>
      <c r="E565" s="359" t="s">
        <v>1689</v>
      </c>
      <c r="F565" s="360">
        <v>2780</v>
      </c>
      <c r="G565" s="359" t="s">
        <v>3408</v>
      </c>
      <c r="H565" s="359" t="s">
        <v>6011</v>
      </c>
      <c r="I565" s="363" t="str">
        <f t="shared" si="24"/>
        <v xml:space="preserve"> </v>
      </c>
      <c r="J565" t="str">
        <f t="shared" si="25"/>
        <v>Non</v>
      </c>
      <c r="K565" t="str">
        <f t="shared" si="26"/>
        <v xml:space="preserve"> </v>
      </c>
    </row>
    <row r="566" spans="1:11" ht="15" x14ac:dyDescent="0.25">
      <c r="A566" s="307">
        <v>6188</v>
      </c>
      <c r="B566" s="359" t="s">
        <v>3688</v>
      </c>
      <c r="C566" s="359" t="s">
        <v>978</v>
      </c>
      <c r="D566" s="359" t="s">
        <v>4824</v>
      </c>
      <c r="E566" s="359" t="s">
        <v>1689</v>
      </c>
      <c r="F566" s="360">
        <v>2780</v>
      </c>
      <c r="G566" s="359" t="s">
        <v>3408</v>
      </c>
      <c r="H566" s="359" t="s">
        <v>6011</v>
      </c>
      <c r="I566" s="363" t="str">
        <f t="shared" si="24"/>
        <v xml:space="preserve"> </v>
      </c>
      <c r="J566" t="str">
        <f t="shared" si="25"/>
        <v>Non</v>
      </c>
      <c r="K566" t="str">
        <f t="shared" si="26"/>
        <v xml:space="preserve"> </v>
      </c>
    </row>
    <row r="567" spans="1:11" ht="15" x14ac:dyDescent="0.25">
      <c r="A567" s="307">
        <v>9595</v>
      </c>
      <c r="B567" s="359" t="s">
        <v>3826</v>
      </c>
      <c r="C567" s="359" t="s">
        <v>3827</v>
      </c>
      <c r="D567" s="359" t="s">
        <v>4817</v>
      </c>
      <c r="E567" s="359" t="s">
        <v>1689</v>
      </c>
      <c r="F567" s="360">
        <v>2780</v>
      </c>
      <c r="G567" s="359" t="s">
        <v>3408</v>
      </c>
      <c r="H567" s="359" t="s">
        <v>6011</v>
      </c>
      <c r="I567" s="363" t="str">
        <f t="shared" si="24"/>
        <v xml:space="preserve"> </v>
      </c>
      <c r="J567" t="str">
        <f t="shared" si="25"/>
        <v>Non</v>
      </c>
      <c r="K567" t="str">
        <f t="shared" si="26"/>
        <v xml:space="preserve"> </v>
      </c>
    </row>
    <row r="568" spans="1:11" ht="15" x14ac:dyDescent="0.25">
      <c r="A568" s="307">
        <v>6269</v>
      </c>
      <c r="B568" s="359" t="s">
        <v>2713</v>
      </c>
      <c r="C568" s="359" t="s">
        <v>597</v>
      </c>
      <c r="D568" s="359" t="s">
        <v>1074</v>
      </c>
      <c r="E568" s="359" t="s">
        <v>1689</v>
      </c>
      <c r="F568" s="360">
        <v>2780</v>
      </c>
      <c r="G568" s="359" t="s">
        <v>3408</v>
      </c>
      <c r="H568" s="359" t="s">
        <v>6011</v>
      </c>
      <c r="I568" s="363" t="str">
        <f t="shared" si="24"/>
        <v xml:space="preserve"> </v>
      </c>
      <c r="J568" t="str">
        <f t="shared" si="25"/>
        <v>Non</v>
      </c>
      <c r="K568" t="str">
        <f t="shared" si="26"/>
        <v xml:space="preserve"> </v>
      </c>
    </row>
    <row r="569" spans="1:11" ht="15" x14ac:dyDescent="0.25">
      <c r="A569" s="307">
        <v>11959</v>
      </c>
      <c r="B569" s="359" t="s">
        <v>4061</v>
      </c>
      <c r="C569" s="359" t="s">
        <v>2264</v>
      </c>
      <c r="D569" s="359" t="s">
        <v>1028</v>
      </c>
      <c r="E569" s="359" t="s">
        <v>1689</v>
      </c>
      <c r="F569" s="360">
        <v>2780</v>
      </c>
      <c r="G569" s="359" t="s">
        <v>3408</v>
      </c>
      <c r="H569" s="359" t="s">
        <v>6011</v>
      </c>
      <c r="I569" s="363" t="str">
        <f t="shared" si="24"/>
        <v xml:space="preserve"> </v>
      </c>
      <c r="J569" t="str">
        <f t="shared" si="25"/>
        <v>Non</v>
      </c>
      <c r="K569" t="str">
        <f t="shared" si="26"/>
        <v xml:space="preserve"> </v>
      </c>
    </row>
    <row r="570" spans="1:11" ht="15" x14ac:dyDescent="0.25">
      <c r="A570" s="307">
        <v>6270</v>
      </c>
      <c r="B570" s="359" t="s">
        <v>3693</v>
      </c>
      <c r="C570" s="359" t="s">
        <v>1357</v>
      </c>
      <c r="D570" s="359" t="s">
        <v>1028</v>
      </c>
      <c r="E570" s="359" t="s">
        <v>1689</v>
      </c>
      <c r="F570" s="360">
        <v>2780</v>
      </c>
      <c r="G570" s="359" t="s">
        <v>3408</v>
      </c>
      <c r="H570" s="359" t="s">
        <v>6011</v>
      </c>
      <c r="I570" s="363" t="str">
        <f t="shared" si="24"/>
        <v xml:space="preserve"> </v>
      </c>
      <c r="J570" t="str">
        <f t="shared" si="25"/>
        <v>Non</v>
      </c>
      <c r="K570" t="str">
        <f t="shared" si="26"/>
        <v xml:space="preserve"> </v>
      </c>
    </row>
    <row r="571" spans="1:11" ht="15" x14ac:dyDescent="0.25">
      <c r="A571" s="307">
        <v>1682</v>
      </c>
      <c r="B571" s="359" t="s">
        <v>1487</v>
      </c>
      <c r="C571" s="359" t="s">
        <v>1492</v>
      </c>
      <c r="D571" s="359" t="s">
        <v>1028</v>
      </c>
      <c r="E571" s="359" t="s">
        <v>1689</v>
      </c>
      <c r="F571" s="360">
        <v>2780</v>
      </c>
      <c r="G571" s="359" t="s">
        <v>3408</v>
      </c>
      <c r="H571" s="359" t="s">
        <v>6011</v>
      </c>
      <c r="I571" s="363">
        <f t="shared" si="24"/>
        <v>44587</v>
      </c>
      <c r="J571" t="str">
        <f t="shared" si="25"/>
        <v>Oui</v>
      </c>
      <c r="K571" t="str">
        <f t="shared" si="26"/>
        <v>95PFE-L2M</v>
      </c>
    </row>
    <row r="572" spans="1:11" ht="15" x14ac:dyDescent="0.25">
      <c r="A572" s="307">
        <v>3969</v>
      </c>
      <c r="B572" s="359" t="s">
        <v>3492</v>
      </c>
      <c r="C572" s="359" t="s">
        <v>2315</v>
      </c>
      <c r="D572" s="359" t="s">
        <v>743</v>
      </c>
      <c r="E572" s="359" t="s">
        <v>1689</v>
      </c>
      <c r="F572" s="360">
        <v>2721</v>
      </c>
      <c r="G572" s="359" t="s">
        <v>4796</v>
      </c>
      <c r="H572" s="359" t="s">
        <v>6011</v>
      </c>
      <c r="I572" s="363" t="str">
        <f t="shared" si="24"/>
        <v xml:space="preserve"> </v>
      </c>
      <c r="J572" t="str">
        <f t="shared" si="25"/>
        <v>Non</v>
      </c>
      <c r="K572" t="str">
        <f t="shared" si="26"/>
        <v xml:space="preserve"> </v>
      </c>
    </row>
    <row r="573" spans="1:11" ht="15" x14ac:dyDescent="0.25">
      <c r="A573" s="307">
        <v>10177</v>
      </c>
      <c r="B573" s="359" t="s">
        <v>3877</v>
      </c>
      <c r="C573" s="359" t="s">
        <v>3878</v>
      </c>
      <c r="D573" s="359" t="s">
        <v>972</v>
      </c>
      <c r="E573" s="359" t="s">
        <v>1689</v>
      </c>
      <c r="F573" s="360">
        <v>5920</v>
      </c>
      <c r="G573" s="359" t="s">
        <v>5160</v>
      </c>
      <c r="H573" s="359" t="s">
        <v>6011</v>
      </c>
      <c r="I573" s="363" t="str">
        <f t="shared" si="24"/>
        <v xml:space="preserve"> </v>
      </c>
      <c r="J573" t="str">
        <f t="shared" si="25"/>
        <v>Non</v>
      </c>
      <c r="K573" t="str">
        <f t="shared" si="26"/>
        <v xml:space="preserve"> </v>
      </c>
    </row>
    <row r="574" spans="1:11" ht="15" x14ac:dyDescent="0.25">
      <c r="A574" s="307">
        <v>4890</v>
      </c>
      <c r="B574" s="359" t="s">
        <v>3598</v>
      </c>
      <c r="C574" s="359" t="s">
        <v>3599</v>
      </c>
      <c r="D574" s="359" t="s">
        <v>2416</v>
      </c>
      <c r="E574" s="359" t="s">
        <v>1689</v>
      </c>
      <c r="F574" s="360">
        <v>5920</v>
      </c>
      <c r="G574" s="359" t="s">
        <v>5160</v>
      </c>
      <c r="H574" s="359" t="s">
        <v>6011</v>
      </c>
      <c r="I574" s="363">
        <f t="shared" si="24"/>
        <v>44571</v>
      </c>
      <c r="J574" t="str">
        <f t="shared" si="25"/>
        <v>Oui</v>
      </c>
      <c r="K574" t="str">
        <f t="shared" si="26"/>
        <v>95PFE-L2S</v>
      </c>
    </row>
    <row r="575" spans="1:11" ht="15" x14ac:dyDescent="0.25">
      <c r="A575" s="307">
        <v>6583</v>
      </c>
      <c r="B575" s="359" t="s">
        <v>3715</v>
      </c>
      <c r="C575" s="359" t="s">
        <v>336</v>
      </c>
      <c r="D575" s="359" t="s">
        <v>4830</v>
      </c>
      <c r="E575" s="359" t="s">
        <v>4961</v>
      </c>
      <c r="F575" s="360">
        <v>9084</v>
      </c>
      <c r="G575" s="359" t="s">
        <v>4831</v>
      </c>
      <c r="H575" s="359" t="s">
        <v>6011</v>
      </c>
      <c r="I575" s="363" t="str">
        <f t="shared" si="24"/>
        <v xml:space="preserve"> </v>
      </c>
      <c r="J575" t="str">
        <f t="shared" si="25"/>
        <v>Non</v>
      </c>
      <c r="K575" t="str">
        <f t="shared" si="26"/>
        <v xml:space="preserve"> </v>
      </c>
    </row>
    <row r="576" spans="1:11" ht="15" x14ac:dyDescent="0.25">
      <c r="A576" s="307">
        <v>4248</v>
      </c>
      <c r="B576" s="359" t="s">
        <v>3521</v>
      </c>
      <c r="C576" s="359" t="s">
        <v>1111</v>
      </c>
      <c r="D576" s="359" t="s">
        <v>4775</v>
      </c>
      <c r="E576" s="359" t="s">
        <v>1689</v>
      </c>
      <c r="F576" s="360">
        <v>8526</v>
      </c>
      <c r="G576" s="359" t="s">
        <v>4802</v>
      </c>
      <c r="H576" s="359" t="s">
        <v>6011</v>
      </c>
      <c r="I576" s="363" t="str">
        <f t="shared" si="24"/>
        <v xml:space="preserve"> </v>
      </c>
      <c r="J576" t="str">
        <f t="shared" si="25"/>
        <v>Non</v>
      </c>
      <c r="K576" t="str">
        <f t="shared" si="26"/>
        <v xml:space="preserve"> </v>
      </c>
    </row>
    <row r="577" spans="1:11" ht="15" x14ac:dyDescent="0.25">
      <c r="A577" s="307">
        <v>5542</v>
      </c>
      <c r="B577" s="359" t="s">
        <v>3324</v>
      </c>
      <c r="C577" s="359" t="s">
        <v>3014</v>
      </c>
      <c r="D577" s="359" t="s">
        <v>4817</v>
      </c>
      <c r="E577" s="359" t="s">
        <v>1689</v>
      </c>
      <c r="F577" s="360">
        <v>8526</v>
      </c>
      <c r="G577" s="359" t="s">
        <v>4802</v>
      </c>
      <c r="H577" s="359" t="s">
        <v>6011</v>
      </c>
      <c r="I577" s="363" t="str">
        <f t="shared" si="24"/>
        <v xml:space="preserve"> </v>
      </c>
      <c r="J577" t="str">
        <f t="shared" si="25"/>
        <v>Non</v>
      </c>
      <c r="K577" t="str">
        <f t="shared" si="26"/>
        <v xml:space="preserve"> </v>
      </c>
    </row>
    <row r="578" spans="1:11" ht="15" x14ac:dyDescent="0.25">
      <c r="A578" s="307">
        <v>8076</v>
      </c>
      <c r="B578" s="359" t="s">
        <v>2078</v>
      </c>
      <c r="C578" s="359" t="s">
        <v>606</v>
      </c>
      <c r="D578" s="359" t="s">
        <v>1847</v>
      </c>
      <c r="E578" s="359" t="s">
        <v>1689</v>
      </c>
      <c r="F578" s="360">
        <v>8526</v>
      </c>
      <c r="G578" s="359" t="s">
        <v>4802</v>
      </c>
      <c r="H578" s="359" t="s">
        <v>6011</v>
      </c>
      <c r="I578" s="363" t="str">
        <f t="shared" ref="I578:I641" si="27">IFERROR(VLOOKUP(A578,Pour_Suivi,31,FALSE)," ")</f>
        <v xml:space="preserve"> </v>
      </c>
      <c r="J578" t="str">
        <f t="shared" ref="J578:J641" si="28">IF(IFERROR(VLOOKUP(A578,Pour_Suivi,1,FALSE),"Non")="Non","Non","Oui")</f>
        <v>Non</v>
      </c>
      <c r="K578" t="str">
        <f t="shared" ref="K578:K641" si="29">IFERROR(VLOOKUP(A578,Pour_Suivi,33,FALSE)," ")</f>
        <v xml:space="preserve"> </v>
      </c>
    </row>
    <row r="579" spans="1:11" ht="15" x14ac:dyDescent="0.25">
      <c r="A579" s="307">
        <v>8075</v>
      </c>
      <c r="B579" s="359" t="s">
        <v>1925</v>
      </c>
      <c r="C579" s="359" t="s">
        <v>3215</v>
      </c>
      <c r="D579" s="359" t="s">
        <v>1847</v>
      </c>
      <c r="E579" s="359" t="s">
        <v>1689</v>
      </c>
      <c r="F579" s="360">
        <v>8526</v>
      </c>
      <c r="G579" s="359" t="s">
        <v>4802</v>
      </c>
      <c r="H579" s="359" t="s">
        <v>6011</v>
      </c>
      <c r="I579" s="363">
        <f t="shared" si="27"/>
        <v>45602</v>
      </c>
      <c r="J579" t="str">
        <f t="shared" si="28"/>
        <v>Oui</v>
      </c>
      <c r="K579" t="str">
        <f t="shared" si="29"/>
        <v>95PFE-L2S</v>
      </c>
    </row>
    <row r="580" spans="1:11" ht="15" x14ac:dyDescent="0.25">
      <c r="A580" s="307">
        <v>9225</v>
      </c>
      <c r="B580" s="359" t="s">
        <v>2275</v>
      </c>
      <c r="C580" s="359" t="s">
        <v>1507</v>
      </c>
      <c r="D580" s="359" t="s">
        <v>1847</v>
      </c>
      <c r="E580" s="359" t="s">
        <v>1689</v>
      </c>
      <c r="F580" s="360">
        <v>8526</v>
      </c>
      <c r="G580" s="359" t="s">
        <v>4802</v>
      </c>
      <c r="H580" s="359" t="s">
        <v>6011</v>
      </c>
      <c r="I580" s="363">
        <f t="shared" si="27"/>
        <v>45630</v>
      </c>
      <c r="J580" t="str">
        <f t="shared" si="28"/>
        <v>Oui</v>
      </c>
      <c r="K580" t="str">
        <f t="shared" si="29"/>
        <v>95PFE-L2S</v>
      </c>
    </row>
    <row r="581" spans="1:11" ht="15" x14ac:dyDescent="0.25">
      <c r="A581" s="307">
        <v>6439</v>
      </c>
      <c r="B581" s="359" t="s">
        <v>2441</v>
      </c>
      <c r="C581" s="359" t="s">
        <v>204</v>
      </c>
      <c r="D581" s="359" t="s">
        <v>1847</v>
      </c>
      <c r="E581" s="359" t="s">
        <v>1689</v>
      </c>
      <c r="F581" s="360">
        <v>8523</v>
      </c>
      <c r="G581" s="359" t="s">
        <v>4828</v>
      </c>
      <c r="H581" s="359" t="s">
        <v>6011</v>
      </c>
      <c r="I581" s="363">
        <f t="shared" si="27"/>
        <v>45610</v>
      </c>
      <c r="J581" t="str">
        <f t="shared" si="28"/>
        <v>Oui</v>
      </c>
      <c r="K581" t="str">
        <f t="shared" si="29"/>
        <v>95PFE-L2S</v>
      </c>
    </row>
    <row r="582" spans="1:11" ht="15" x14ac:dyDescent="0.25">
      <c r="A582" s="307">
        <v>5923</v>
      </c>
      <c r="B582" s="359" t="s">
        <v>665</v>
      </c>
      <c r="C582" s="359" t="s">
        <v>221</v>
      </c>
      <c r="D582" s="359" t="s">
        <v>4808</v>
      </c>
      <c r="E582" s="359" t="s">
        <v>1689</v>
      </c>
      <c r="F582" s="360">
        <v>8508</v>
      </c>
      <c r="G582" s="359" t="s">
        <v>4819</v>
      </c>
      <c r="H582" s="359" t="s">
        <v>6011</v>
      </c>
      <c r="I582" s="363" t="str">
        <f t="shared" si="27"/>
        <v xml:space="preserve"> </v>
      </c>
      <c r="J582" t="str">
        <f t="shared" si="28"/>
        <v>Non</v>
      </c>
      <c r="K582" t="str">
        <f t="shared" si="29"/>
        <v xml:space="preserve"> </v>
      </c>
    </row>
    <row r="583" spans="1:11" ht="15" x14ac:dyDescent="0.25">
      <c r="A583" s="307">
        <v>12611</v>
      </c>
      <c r="B583" s="359" t="s">
        <v>5758</v>
      </c>
      <c r="C583" s="359" t="s">
        <v>816</v>
      </c>
      <c r="D583" s="359" t="s">
        <v>1847</v>
      </c>
      <c r="E583" s="359" t="s">
        <v>1689</v>
      </c>
      <c r="F583" s="360">
        <v>3189</v>
      </c>
      <c r="G583" s="359" t="s">
        <v>5759</v>
      </c>
      <c r="H583" s="359" t="s">
        <v>6011</v>
      </c>
      <c r="I583" s="363" t="str">
        <f t="shared" si="27"/>
        <v xml:space="preserve"> </v>
      </c>
      <c r="J583" t="str">
        <f t="shared" si="28"/>
        <v>Non</v>
      </c>
      <c r="K583" t="str">
        <f t="shared" si="29"/>
        <v xml:space="preserve"> </v>
      </c>
    </row>
    <row r="584" spans="1:11" ht="15" x14ac:dyDescent="0.25">
      <c r="A584" s="307">
        <v>13545</v>
      </c>
      <c r="B584" s="359" t="s">
        <v>5200</v>
      </c>
      <c r="C584" s="359" t="s">
        <v>700</v>
      </c>
      <c r="D584" s="359" t="s">
        <v>5201</v>
      </c>
      <c r="E584" s="359" t="s">
        <v>1689</v>
      </c>
      <c r="F584" s="360">
        <v>8400</v>
      </c>
      <c r="G584" s="359" t="s">
        <v>6351</v>
      </c>
      <c r="H584" s="359" t="s">
        <v>6011</v>
      </c>
      <c r="I584" s="363" t="str">
        <f t="shared" si="27"/>
        <v xml:space="preserve"> </v>
      </c>
      <c r="J584" t="str">
        <f t="shared" si="28"/>
        <v>Non</v>
      </c>
      <c r="K584" t="str">
        <f t="shared" si="29"/>
        <v xml:space="preserve"> </v>
      </c>
    </row>
    <row r="585" spans="1:11" ht="15" x14ac:dyDescent="0.25">
      <c r="A585" s="307">
        <v>8726</v>
      </c>
      <c r="B585" s="359" t="s">
        <v>3767</v>
      </c>
      <c r="C585" s="359" t="s">
        <v>3768</v>
      </c>
      <c r="D585" s="359" t="s">
        <v>3414</v>
      </c>
      <c r="E585" s="359" t="s">
        <v>1689</v>
      </c>
      <c r="F585" s="360">
        <v>8400</v>
      </c>
      <c r="G585" s="359" t="s">
        <v>6351</v>
      </c>
      <c r="H585" s="359" t="s">
        <v>6011</v>
      </c>
      <c r="I585" s="363" t="str">
        <f t="shared" si="27"/>
        <v xml:space="preserve"> </v>
      </c>
      <c r="J585" t="str">
        <f t="shared" si="28"/>
        <v>Non</v>
      </c>
      <c r="K585" t="str">
        <f t="shared" si="29"/>
        <v xml:space="preserve"> </v>
      </c>
    </row>
    <row r="586" spans="1:11" ht="15" x14ac:dyDescent="0.25">
      <c r="A586" s="307">
        <v>14141</v>
      </c>
      <c r="B586" s="359" t="s">
        <v>6249</v>
      </c>
      <c r="C586" s="359" t="s">
        <v>963</v>
      </c>
      <c r="D586" s="359" t="s">
        <v>4871</v>
      </c>
      <c r="E586" s="359" t="s">
        <v>1689</v>
      </c>
      <c r="F586" s="360">
        <v>3603</v>
      </c>
      <c r="G586" s="359" t="s">
        <v>6250</v>
      </c>
      <c r="H586" s="359" t="s">
        <v>6011</v>
      </c>
      <c r="I586" s="363" t="str">
        <f t="shared" si="27"/>
        <v xml:space="preserve"> </v>
      </c>
      <c r="J586" t="str">
        <f t="shared" si="28"/>
        <v>Non</v>
      </c>
      <c r="K586" t="str">
        <f t="shared" si="29"/>
        <v xml:space="preserve"> </v>
      </c>
    </row>
    <row r="587" spans="1:11" ht="15" x14ac:dyDescent="0.25">
      <c r="A587" s="307">
        <v>11482</v>
      </c>
      <c r="B587" s="359" t="s">
        <v>686</v>
      </c>
      <c r="C587" s="359" t="s">
        <v>1674</v>
      </c>
      <c r="D587" s="359" t="s">
        <v>5530</v>
      </c>
      <c r="E587" s="359" t="s">
        <v>1689</v>
      </c>
      <c r="F587" s="360">
        <v>6711</v>
      </c>
      <c r="G587" s="359" t="s">
        <v>4858</v>
      </c>
      <c r="H587" s="359" t="s">
        <v>6011</v>
      </c>
      <c r="I587" s="363" t="str">
        <f t="shared" si="27"/>
        <v xml:space="preserve"> </v>
      </c>
      <c r="J587" t="str">
        <f t="shared" si="28"/>
        <v>Non</v>
      </c>
      <c r="K587" t="str">
        <f t="shared" si="29"/>
        <v xml:space="preserve"> </v>
      </c>
    </row>
    <row r="588" spans="1:11" ht="15" x14ac:dyDescent="0.25">
      <c r="A588" s="307">
        <v>9542</v>
      </c>
      <c r="B588" s="359" t="s">
        <v>1132</v>
      </c>
      <c r="C588" s="359" t="s">
        <v>1594</v>
      </c>
      <c r="D588" s="359" t="s">
        <v>1847</v>
      </c>
      <c r="E588" s="359" t="s">
        <v>1689</v>
      </c>
      <c r="F588" s="360">
        <v>6711</v>
      </c>
      <c r="G588" s="359" t="s">
        <v>4858</v>
      </c>
      <c r="H588" s="359" t="s">
        <v>6011</v>
      </c>
      <c r="I588" s="363" t="str">
        <f t="shared" si="27"/>
        <v xml:space="preserve"> </v>
      </c>
      <c r="J588" t="str">
        <f t="shared" si="28"/>
        <v>Non</v>
      </c>
      <c r="K588" t="str">
        <f t="shared" si="29"/>
        <v xml:space="preserve"> </v>
      </c>
    </row>
    <row r="589" spans="1:11" ht="15" x14ac:dyDescent="0.25">
      <c r="A589" s="307">
        <v>14148</v>
      </c>
      <c r="B589" s="359" t="s">
        <v>6310</v>
      </c>
      <c r="C589" s="359" t="s">
        <v>6311</v>
      </c>
      <c r="D589" s="359" t="s">
        <v>5591</v>
      </c>
      <c r="E589" s="359" t="s">
        <v>1689</v>
      </c>
      <c r="F589" s="360">
        <v>6711</v>
      </c>
      <c r="G589" s="359" t="s">
        <v>4858</v>
      </c>
      <c r="H589" s="359" t="s">
        <v>6011</v>
      </c>
      <c r="I589" s="363" t="str">
        <f t="shared" si="27"/>
        <v xml:space="preserve"> </v>
      </c>
      <c r="J589" t="str">
        <f t="shared" si="28"/>
        <v>Non</v>
      </c>
      <c r="K589" t="str">
        <f t="shared" si="29"/>
        <v xml:space="preserve"> </v>
      </c>
    </row>
    <row r="590" spans="1:11" ht="15" x14ac:dyDescent="0.25">
      <c r="A590" s="307">
        <v>11728</v>
      </c>
      <c r="B590" s="359" t="s">
        <v>5431</v>
      </c>
      <c r="C590" s="359" t="s">
        <v>5432</v>
      </c>
      <c r="D590" s="359" t="s">
        <v>5591</v>
      </c>
      <c r="E590" s="359" t="s">
        <v>1689</v>
      </c>
      <c r="F590" s="360">
        <v>6711</v>
      </c>
      <c r="G590" s="359" t="s">
        <v>4858</v>
      </c>
      <c r="H590" s="359" t="s">
        <v>6011</v>
      </c>
      <c r="I590" s="363" t="str">
        <f t="shared" si="27"/>
        <v xml:space="preserve"> </v>
      </c>
      <c r="J590" t="str">
        <f t="shared" si="28"/>
        <v>Non</v>
      </c>
      <c r="K590" t="str">
        <f t="shared" si="29"/>
        <v xml:space="preserve"> </v>
      </c>
    </row>
    <row r="591" spans="1:11" ht="15" x14ac:dyDescent="0.25">
      <c r="A591" s="307">
        <v>13841</v>
      </c>
      <c r="B591" s="359" t="s">
        <v>5659</v>
      </c>
      <c r="C591" s="359" t="s">
        <v>5660</v>
      </c>
      <c r="D591" s="359" t="s">
        <v>4871</v>
      </c>
      <c r="E591" s="359" t="s">
        <v>1689</v>
      </c>
      <c r="F591" s="360">
        <v>6712</v>
      </c>
      <c r="G591" s="359" t="s">
        <v>6102</v>
      </c>
      <c r="H591" s="359" t="s">
        <v>6011</v>
      </c>
      <c r="I591" s="363" t="str">
        <f t="shared" si="27"/>
        <v xml:space="preserve"> </v>
      </c>
      <c r="J591" t="str">
        <f t="shared" si="28"/>
        <v>Non</v>
      </c>
      <c r="K591" t="str">
        <f t="shared" si="29"/>
        <v xml:space="preserve"> </v>
      </c>
    </row>
    <row r="592" spans="1:11" ht="15" x14ac:dyDescent="0.25">
      <c r="A592" s="307">
        <v>12122</v>
      </c>
      <c r="B592" s="359" t="s">
        <v>4093</v>
      </c>
      <c r="C592" s="359" t="s">
        <v>2482</v>
      </c>
      <c r="D592" s="359" t="s">
        <v>5530</v>
      </c>
      <c r="E592" s="359" t="s">
        <v>1689</v>
      </c>
      <c r="F592" s="360">
        <v>7702</v>
      </c>
      <c r="G592" s="359" t="s">
        <v>4889</v>
      </c>
      <c r="H592" s="359" t="s">
        <v>6011</v>
      </c>
      <c r="I592" s="363" t="str">
        <f t="shared" si="27"/>
        <v xml:space="preserve"> </v>
      </c>
      <c r="J592" t="str">
        <f t="shared" si="28"/>
        <v>Non</v>
      </c>
      <c r="K592" t="str">
        <f t="shared" si="29"/>
        <v xml:space="preserve"> </v>
      </c>
    </row>
    <row r="593" spans="1:11" ht="15" x14ac:dyDescent="0.25">
      <c r="A593" s="307">
        <v>14176</v>
      </c>
      <c r="B593" s="359" t="s">
        <v>1231</v>
      </c>
      <c r="C593" s="359" t="s">
        <v>549</v>
      </c>
      <c r="D593" s="359" t="s">
        <v>5591</v>
      </c>
      <c r="E593" s="359" t="s">
        <v>1689</v>
      </c>
      <c r="F593" s="360">
        <v>7704</v>
      </c>
      <c r="G593" s="359" t="s">
        <v>4888</v>
      </c>
      <c r="H593" s="359" t="s">
        <v>6011</v>
      </c>
      <c r="I593" s="363" t="str">
        <f t="shared" si="27"/>
        <v xml:space="preserve"> </v>
      </c>
      <c r="J593" t="str">
        <f t="shared" si="28"/>
        <v>Non</v>
      </c>
      <c r="K593" t="str">
        <f t="shared" si="29"/>
        <v xml:space="preserve"> </v>
      </c>
    </row>
    <row r="594" spans="1:11" ht="15" x14ac:dyDescent="0.25">
      <c r="A594" s="307">
        <v>11284</v>
      </c>
      <c r="B594" s="359" t="s">
        <v>3985</v>
      </c>
      <c r="C594" s="359" t="s">
        <v>3986</v>
      </c>
      <c r="D594" s="359" t="s">
        <v>4775</v>
      </c>
      <c r="E594" s="359" t="s">
        <v>1689</v>
      </c>
      <c r="F594" s="360">
        <v>7704</v>
      </c>
      <c r="G594" s="359" t="s">
        <v>4888</v>
      </c>
      <c r="H594" s="359" t="s">
        <v>6011</v>
      </c>
      <c r="I594" s="363" t="str">
        <f t="shared" si="27"/>
        <v xml:space="preserve"> </v>
      </c>
      <c r="J594" t="str">
        <f t="shared" si="28"/>
        <v>Non</v>
      </c>
      <c r="K594" t="str">
        <f t="shared" si="29"/>
        <v xml:space="preserve"> </v>
      </c>
    </row>
    <row r="595" spans="1:11" ht="15" x14ac:dyDescent="0.25">
      <c r="A595" s="307">
        <v>11857</v>
      </c>
      <c r="B595" s="359" t="s">
        <v>4051</v>
      </c>
      <c r="C595" s="359" t="s">
        <v>4052</v>
      </c>
      <c r="D595" s="359" t="s">
        <v>4850</v>
      </c>
      <c r="E595" s="359" t="s">
        <v>1689</v>
      </c>
      <c r="F595" s="360">
        <v>7704</v>
      </c>
      <c r="G595" s="359" t="s">
        <v>4888</v>
      </c>
      <c r="H595" s="359" t="s">
        <v>6011</v>
      </c>
      <c r="I595" s="363">
        <f t="shared" si="27"/>
        <v>45833</v>
      </c>
      <c r="J595" t="str">
        <f t="shared" si="28"/>
        <v>Oui</v>
      </c>
      <c r="K595">
        <f t="shared" si="29"/>
        <v>46827</v>
      </c>
    </row>
    <row r="596" spans="1:11" ht="15" x14ac:dyDescent="0.25">
      <c r="A596" s="307">
        <v>11613</v>
      </c>
      <c r="B596" s="359" t="s">
        <v>1592</v>
      </c>
      <c r="C596" s="359" t="s">
        <v>276</v>
      </c>
      <c r="D596" s="359" t="s">
        <v>4850</v>
      </c>
      <c r="E596" s="359" t="s">
        <v>4961</v>
      </c>
      <c r="F596" s="360">
        <v>7705</v>
      </c>
      <c r="G596" s="359" t="s">
        <v>4894</v>
      </c>
      <c r="H596" s="359" t="s">
        <v>6011</v>
      </c>
      <c r="I596" s="363" t="str">
        <f t="shared" si="27"/>
        <v xml:space="preserve"> </v>
      </c>
      <c r="J596" t="str">
        <f t="shared" si="28"/>
        <v>Non</v>
      </c>
      <c r="K596" t="str">
        <f t="shared" si="29"/>
        <v xml:space="preserve"> </v>
      </c>
    </row>
    <row r="597" spans="1:11" ht="15" x14ac:dyDescent="0.25">
      <c r="A597" s="307">
        <v>6767</v>
      </c>
      <c r="B597" s="359" t="s">
        <v>3722</v>
      </c>
      <c r="C597" s="359" t="s">
        <v>3723</v>
      </c>
      <c r="D597" s="359" t="s">
        <v>4775</v>
      </c>
      <c r="E597" s="359" t="s">
        <v>1689</v>
      </c>
      <c r="F597" s="360">
        <v>4605</v>
      </c>
      <c r="G597" s="359" t="s">
        <v>4834</v>
      </c>
      <c r="H597" s="359" t="s">
        <v>6011</v>
      </c>
      <c r="I597" s="363" t="str">
        <f t="shared" si="27"/>
        <v xml:space="preserve"> </v>
      </c>
      <c r="J597" t="str">
        <f t="shared" si="28"/>
        <v>Non</v>
      </c>
      <c r="K597" t="str">
        <f t="shared" si="29"/>
        <v xml:space="preserve"> </v>
      </c>
    </row>
    <row r="598" spans="1:11" ht="15" x14ac:dyDescent="0.25">
      <c r="A598" s="307">
        <v>13217</v>
      </c>
      <c r="B598" s="359" t="s">
        <v>4391</v>
      </c>
      <c r="C598" s="359" t="s">
        <v>631</v>
      </c>
      <c r="D598" s="359" t="s">
        <v>1028</v>
      </c>
      <c r="E598" s="359" t="s">
        <v>1689</v>
      </c>
      <c r="F598" s="360">
        <v>7480</v>
      </c>
      <c r="G598" s="359" t="s">
        <v>4887</v>
      </c>
      <c r="H598" s="359" t="s">
        <v>6011</v>
      </c>
      <c r="I598" s="363" t="str">
        <f t="shared" si="27"/>
        <v xml:space="preserve"> </v>
      </c>
      <c r="J598" t="str">
        <f t="shared" si="28"/>
        <v>Non</v>
      </c>
      <c r="K598" t="str">
        <f t="shared" si="29"/>
        <v xml:space="preserve"> </v>
      </c>
    </row>
    <row r="599" spans="1:11" ht="15" x14ac:dyDescent="0.25">
      <c r="A599" s="307">
        <v>14129</v>
      </c>
      <c r="B599" s="359" t="s">
        <v>6203</v>
      </c>
      <c r="C599" s="359" t="s">
        <v>6204</v>
      </c>
      <c r="D599" s="359" t="s">
        <v>4850</v>
      </c>
      <c r="E599" s="359" t="s">
        <v>1689</v>
      </c>
      <c r="F599" s="360">
        <v>7480</v>
      </c>
      <c r="G599" s="359" t="s">
        <v>4887</v>
      </c>
      <c r="H599" s="359" t="s">
        <v>6011</v>
      </c>
      <c r="I599" s="363" t="str">
        <f t="shared" si="27"/>
        <v xml:space="preserve"> </v>
      </c>
      <c r="J599" t="str">
        <f t="shared" si="28"/>
        <v>Non</v>
      </c>
      <c r="K599" t="str">
        <f t="shared" si="29"/>
        <v xml:space="preserve"> </v>
      </c>
    </row>
    <row r="600" spans="1:11" ht="15" x14ac:dyDescent="0.25">
      <c r="A600" s="307">
        <v>13989</v>
      </c>
      <c r="B600" s="359" t="s">
        <v>5981</v>
      </c>
      <c r="C600" s="359" t="s">
        <v>5982</v>
      </c>
      <c r="D600" s="359" t="s">
        <v>4871</v>
      </c>
      <c r="E600" s="359" t="s">
        <v>1689</v>
      </c>
      <c r="F600" s="360">
        <v>6396</v>
      </c>
      <c r="G600" s="359" t="s">
        <v>5671</v>
      </c>
      <c r="H600" s="359" t="s">
        <v>6011</v>
      </c>
      <c r="I600" s="363" t="str">
        <f t="shared" si="27"/>
        <v xml:space="preserve"> </v>
      </c>
      <c r="J600" t="str">
        <f t="shared" si="28"/>
        <v>Non</v>
      </c>
      <c r="K600" t="str">
        <f t="shared" si="29"/>
        <v xml:space="preserve"> </v>
      </c>
    </row>
    <row r="601" spans="1:11" ht="15" x14ac:dyDescent="0.25">
      <c r="A601" s="307">
        <v>13855</v>
      </c>
      <c r="B601" s="359" t="s">
        <v>5397</v>
      </c>
      <c r="C601" s="359" t="s">
        <v>4126</v>
      </c>
      <c r="D601" s="359" t="s">
        <v>5591</v>
      </c>
      <c r="E601" s="359" t="s">
        <v>1689</v>
      </c>
      <c r="F601" s="360">
        <v>6396</v>
      </c>
      <c r="G601" s="359" t="s">
        <v>5671</v>
      </c>
      <c r="H601" s="359" t="s">
        <v>6011</v>
      </c>
      <c r="I601" s="363" t="str">
        <f t="shared" si="27"/>
        <v xml:space="preserve"> </v>
      </c>
      <c r="J601" t="str">
        <f t="shared" si="28"/>
        <v>Non</v>
      </c>
      <c r="K601" t="str">
        <f t="shared" si="29"/>
        <v xml:space="preserve"> </v>
      </c>
    </row>
    <row r="602" spans="1:11" ht="15" x14ac:dyDescent="0.25">
      <c r="A602" s="307">
        <v>14182</v>
      </c>
      <c r="B602" s="359" t="s">
        <v>6333</v>
      </c>
      <c r="C602" s="359" t="s">
        <v>6334</v>
      </c>
      <c r="D602" s="359" t="s">
        <v>5591</v>
      </c>
      <c r="E602" s="359" t="s">
        <v>1689</v>
      </c>
      <c r="F602" s="360">
        <v>6396</v>
      </c>
      <c r="G602" s="359" t="s">
        <v>5671</v>
      </c>
      <c r="H602" s="359" t="s">
        <v>6011</v>
      </c>
      <c r="I602" s="363" t="str">
        <f t="shared" si="27"/>
        <v xml:space="preserve"> </v>
      </c>
      <c r="J602" t="str">
        <f t="shared" si="28"/>
        <v>Non</v>
      </c>
      <c r="K602" t="str">
        <f t="shared" si="29"/>
        <v xml:space="preserve"> </v>
      </c>
    </row>
    <row r="603" spans="1:11" ht="15" x14ac:dyDescent="0.25">
      <c r="A603" s="307">
        <v>13485</v>
      </c>
      <c r="B603" s="359" t="s">
        <v>5137</v>
      </c>
      <c r="C603" s="359" t="s">
        <v>904</v>
      </c>
      <c r="D603" s="359" t="s">
        <v>4817</v>
      </c>
      <c r="E603" s="359" t="s">
        <v>4961</v>
      </c>
      <c r="F603" s="360">
        <v>7122</v>
      </c>
      <c r="G603" s="359" t="s">
        <v>5165</v>
      </c>
      <c r="H603" s="359" t="s">
        <v>6011</v>
      </c>
      <c r="I603" s="363" t="str">
        <f t="shared" si="27"/>
        <v xml:space="preserve"> </v>
      </c>
      <c r="J603" t="str">
        <f t="shared" si="28"/>
        <v>Non</v>
      </c>
      <c r="K603" t="str">
        <f t="shared" si="29"/>
        <v xml:space="preserve"> </v>
      </c>
    </row>
    <row r="604" spans="1:11" ht="15" x14ac:dyDescent="0.25">
      <c r="A604" s="307">
        <v>13609</v>
      </c>
      <c r="B604" s="359" t="s">
        <v>5380</v>
      </c>
      <c r="C604" s="359" t="s">
        <v>5381</v>
      </c>
      <c r="D604" s="359" t="s">
        <v>4871</v>
      </c>
      <c r="E604" s="359" t="s">
        <v>1689</v>
      </c>
      <c r="F604" s="360">
        <v>6394</v>
      </c>
      <c r="G604" s="359" t="s">
        <v>4896</v>
      </c>
      <c r="H604" s="359" t="s">
        <v>6011</v>
      </c>
      <c r="I604" s="363" t="str">
        <f t="shared" si="27"/>
        <v xml:space="preserve"> </v>
      </c>
      <c r="J604" t="str">
        <f t="shared" si="28"/>
        <v>Non</v>
      </c>
      <c r="K604" t="str">
        <f t="shared" si="29"/>
        <v xml:space="preserve"> </v>
      </c>
    </row>
    <row r="605" spans="1:11" ht="15" x14ac:dyDescent="0.25">
      <c r="A605" s="307">
        <v>11746</v>
      </c>
      <c r="B605" s="359" t="s">
        <v>4628</v>
      </c>
      <c r="C605" s="359" t="s">
        <v>467</v>
      </c>
      <c r="D605" s="359" t="s">
        <v>4871</v>
      </c>
      <c r="E605" s="359" t="s">
        <v>1689</v>
      </c>
      <c r="F605" s="360">
        <v>6394</v>
      </c>
      <c r="G605" s="359" t="s">
        <v>4896</v>
      </c>
      <c r="H605" s="359" t="s">
        <v>6011</v>
      </c>
      <c r="I605" s="363" t="str">
        <f t="shared" si="27"/>
        <v xml:space="preserve"> </v>
      </c>
      <c r="J605" t="str">
        <f t="shared" si="28"/>
        <v>Non</v>
      </c>
      <c r="K605" t="str">
        <f t="shared" si="29"/>
        <v xml:space="preserve"> </v>
      </c>
    </row>
    <row r="606" spans="1:11" ht="15" x14ac:dyDescent="0.25">
      <c r="A606" s="307">
        <v>11571</v>
      </c>
      <c r="B606" s="359" t="s">
        <v>4017</v>
      </c>
      <c r="C606" s="359" t="s">
        <v>4018</v>
      </c>
      <c r="D606" s="359" t="s">
        <v>3907</v>
      </c>
      <c r="E606" s="359" t="s">
        <v>1689</v>
      </c>
      <c r="F606" s="360">
        <v>7112</v>
      </c>
      <c r="G606" s="359" t="s">
        <v>4893</v>
      </c>
      <c r="H606" s="359" t="s">
        <v>6011</v>
      </c>
      <c r="I606" s="363" t="str">
        <f t="shared" si="27"/>
        <v xml:space="preserve"> </v>
      </c>
      <c r="J606" t="str">
        <f t="shared" si="28"/>
        <v>Non</v>
      </c>
      <c r="K606" t="str">
        <f t="shared" si="29"/>
        <v xml:space="preserve"> </v>
      </c>
    </row>
    <row r="607" spans="1:11" ht="15" x14ac:dyDescent="0.25">
      <c r="A607" s="307">
        <v>13441</v>
      </c>
      <c r="B607" s="359" t="s">
        <v>5064</v>
      </c>
      <c r="C607" s="359" t="s">
        <v>5065</v>
      </c>
      <c r="D607" s="359" t="s">
        <v>4871</v>
      </c>
      <c r="E607" s="359" t="s">
        <v>1689</v>
      </c>
      <c r="F607" s="360">
        <v>6321</v>
      </c>
      <c r="G607" s="359" t="s">
        <v>4130</v>
      </c>
      <c r="H607" s="359" t="s">
        <v>6011</v>
      </c>
      <c r="I607" s="363" t="str">
        <f t="shared" si="27"/>
        <v xml:space="preserve"> </v>
      </c>
      <c r="J607" t="str">
        <f t="shared" si="28"/>
        <v>Non</v>
      </c>
      <c r="K607" t="str">
        <f t="shared" si="29"/>
        <v xml:space="preserve"> </v>
      </c>
    </row>
    <row r="608" spans="1:11" ht="15" x14ac:dyDescent="0.25">
      <c r="A608" s="307">
        <v>12855</v>
      </c>
      <c r="B608" s="359" t="s">
        <v>4644</v>
      </c>
      <c r="C608" s="359" t="s">
        <v>1248</v>
      </c>
      <c r="D608" s="359" t="s">
        <v>4871</v>
      </c>
      <c r="E608" s="359" t="s">
        <v>1689</v>
      </c>
      <c r="F608" s="360">
        <v>6321</v>
      </c>
      <c r="G608" s="359" t="s">
        <v>4130</v>
      </c>
      <c r="H608" s="359" t="s">
        <v>6011</v>
      </c>
      <c r="I608" s="363" t="str">
        <f t="shared" si="27"/>
        <v xml:space="preserve"> </v>
      </c>
      <c r="J608" t="str">
        <f t="shared" si="28"/>
        <v>Non</v>
      </c>
      <c r="K608" t="str">
        <f t="shared" si="29"/>
        <v xml:space="preserve"> </v>
      </c>
    </row>
    <row r="609" spans="1:11" ht="15" x14ac:dyDescent="0.25">
      <c r="A609" s="307">
        <v>13128</v>
      </c>
      <c r="B609" s="359" t="s">
        <v>4651</v>
      </c>
      <c r="C609" s="359" t="s">
        <v>1728</v>
      </c>
      <c r="D609" s="359" t="s">
        <v>4871</v>
      </c>
      <c r="E609" s="359" t="s">
        <v>1689</v>
      </c>
      <c r="F609" s="360">
        <v>6321</v>
      </c>
      <c r="G609" s="359" t="s">
        <v>4130</v>
      </c>
      <c r="H609" s="359" t="s">
        <v>6011</v>
      </c>
      <c r="I609" s="363" t="str">
        <f t="shared" si="27"/>
        <v xml:space="preserve"> </v>
      </c>
      <c r="J609" t="str">
        <f t="shared" si="28"/>
        <v>Non</v>
      </c>
      <c r="K609" t="str">
        <f t="shared" si="29"/>
        <v xml:space="preserve"> </v>
      </c>
    </row>
    <row r="610" spans="1:11" ht="15" x14ac:dyDescent="0.25">
      <c r="A610" s="307">
        <v>13709</v>
      </c>
      <c r="B610" s="359" t="s">
        <v>3819</v>
      </c>
      <c r="C610" s="359" t="s">
        <v>5444</v>
      </c>
      <c r="D610" s="359" t="s">
        <v>4871</v>
      </c>
      <c r="E610" s="359" t="s">
        <v>1689</v>
      </c>
      <c r="F610" s="360">
        <v>6321</v>
      </c>
      <c r="G610" s="359" t="s">
        <v>4130</v>
      </c>
      <c r="H610" s="359" t="s">
        <v>6011</v>
      </c>
      <c r="I610" s="363" t="str">
        <f t="shared" si="27"/>
        <v xml:space="preserve"> </v>
      </c>
      <c r="J610" t="str">
        <f t="shared" si="28"/>
        <v>Non</v>
      </c>
      <c r="K610" t="str">
        <f t="shared" si="29"/>
        <v xml:space="preserve"> </v>
      </c>
    </row>
    <row r="611" spans="1:11" ht="15" x14ac:dyDescent="0.25">
      <c r="A611" s="307">
        <v>13161</v>
      </c>
      <c r="B611" s="359" t="s">
        <v>589</v>
      </c>
      <c r="C611" s="359" t="s">
        <v>966</v>
      </c>
      <c r="D611" s="359" t="s">
        <v>5530</v>
      </c>
      <c r="E611" s="359" t="s">
        <v>1689</v>
      </c>
      <c r="F611" s="360">
        <v>5992</v>
      </c>
      <c r="G611" s="359" t="s">
        <v>6307</v>
      </c>
      <c r="H611" s="359" t="s">
        <v>6011</v>
      </c>
      <c r="I611" s="363" t="str">
        <f t="shared" si="27"/>
        <v xml:space="preserve"> </v>
      </c>
      <c r="J611" t="str">
        <f t="shared" si="28"/>
        <v>Non</v>
      </c>
      <c r="K611" t="str">
        <f t="shared" si="29"/>
        <v xml:space="preserve"> </v>
      </c>
    </row>
    <row r="612" spans="1:11" ht="15" x14ac:dyDescent="0.25">
      <c r="A612" s="307">
        <v>13169</v>
      </c>
      <c r="B612" s="359" t="s">
        <v>928</v>
      </c>
      <c r="C612" s="359" t="s">
        <v>929</v>
      </c>
      <c r="D612" s="359" t="s">
        <v>479</v>
      </c>
      <c r="E612" s="359" t="s">
        <v>1689</v>
      </c>
      <c r="F612" s="360">
        <v>5993</v>
      </c>
      <c r="G612" s="359" t="s">
        <v>4933</v>
      </c>
      <c r="H612" s="359" t="s">
        <v>6011</v>
      </c>
      <c r="I612" s="363" t="str">
        <f t="shared" si="27"/>
        <v xml:space="preserve"> </v>
      </c>
      <c r="J612" t="str">
        <f t="shared" si="28"/>
        <v>Non</v>
      </c>
      <c r="K612" t="str">
        <f t="shared" si="29"/>
        <v xml:space="preserve"> </v>
      </c>
    </row>
    <row r="613" spans="1:11" ht="15" x14ac:dyDescent="0.25">
      <c r="A613" s="307">
        <v>13054</v>
      </c>
      <c r="B613" s="359" t="s">
        <v>4648</v>
      </c>
      <c r="C613" s="359" t="s">
        <v>3734</v>
      </c>
      <c r="D613" s="359" t="s">
        <v>479</v>
      </c>
      <c r="E613" s="359" t="s">
        <v>1689</v>
      </c>
      <c r="F613" s="360">
        <v>5993</v>
      </c>
      <c r="G613" s="359" t="s">
        <v>4933</v>
      </c>
      <c r="H613" s="359" t="s">
        <v>6011</v>
      </c>
      <c r="I613" s="363" t="str">
        <f t="shared" si="27"/>
        <v xml:space="preserve"> </v>
      </c>
      <c r="J613" t="str">
        <f t="shared" si="28"/>
        <v>Non</v>
      </c>
      <c r="K613" t="str">
        <f t="shared" si="29"/>
        <v xml:space="preserve"> </v>
      </c>
    </row>
    <row r="614" spans="1:11" ht="15" x14ac:dyDescent="0.25">
      <c r="A614" s="307">
        <v>6181</v>
      </c>
      <c r="B614" s="359" t="s">
        <v>1915</v>
      </c>
      <c r="C614" s="359" t="s">
        <v>1917</v>
      </c>
      <c r="D614" s="359" t="s">
        <v>103</v>
      </c>
      <c r="E614" s="359" t="s">
        <v>4961</v>
      </c>
      <c r="F614" s="360">
        <v>5966</v>
      </c>
      <c r="G614" s="359" t="s">
        <v>3687</v>
      </c>
      <c r="H614" s="359" t="s">
        <v>6011</v>
      </c>
      <c r="I614" s="363">
        <f t="shared" si="27"/>
        <v>43874</v>
      </c>
      <c r="J614" t="str">
        <f t="shared" si="28"/>
        <v>Oui</v>
      </c>
      <c r="K614" t="str">
        <f t="shared" si="29"/>
        <v>1870 +</v>
      </c>
    </row>
    <row r="615" spans="1:11" ht="15" x14ac:dyDescent="0.25">
      <c r="A615" s="307">
        <v>6549</v>
      </c>
      <c r="B615" s="359" t="s">
        <v>154</v>
      </c>
      <c r="C615" s="359" t="s">
        <v>155</v>
      </c>
      <c r="D615" s="359" t="s">
        <v>103</v>
      </c>
      <c r="E615" s="359" t="s">
        <v>4961</v>
      </c>
      <c r="F615" s="360">
        <v>5966</v>
      </c>
      <c r="G615" s="359" t="s">
        <v>3687</v>
      </c>
      <c r="H615" s="359" t="s">
        <v>6011</v>
      </c>
      <c r="I615" s="363">
        <f t="shared" si="27"/>
        <v>44580</v>
      </c>
      <c r="J615" t="str">
        <f t="shared" si="28"/>
        <v>Oui</v>
      </c>
      <c r="K615" t="str">
        <f t="shared" si="29"/>
        <v>95PFE-L2M</v>
      </c>
    </row>
    <row r="616" spans="1:11" ht="15" x14ac:dyDescent="0.25">
      <c r="A616" s="307">
        <v>10501</v>
      </c>
      <c r="B616" s="359" t="s">
        <v>5589</v>
      </c>
      <c r="C616" s="359" t="s">
        <v>4641</v>
      </c>
      <c r="D616" s="359" t="s">
        <v>5590</v>
      </c>
      <c r="E616" s="359" t="s">
        <v>4961</v>
      </c>
      <c r="F616" s="360">
        <v>6177</v>
      </c>
      <c r="G616" s="359" t="s">
        <v>4940</v>
      </c>
      <c r="H616" s="359" t="s">
        <v>6011</v>
      </c>
      <c r="I616" s="363" t="str">
        <f t="shared" si="27"/>
        <v xml:space="preserve"> </v>
      </c>
      <c r="J616" t="str">
        <f t="shared" si="28"/>
        <v>Non</v>
      </c>
      <c r="K616" t="str">
        <f t="shared" si="29"/>
        <v xml:space="preserve"> </v>
      </c>
    </row>
    <row r="617" spans="1:11" ht="15" x14ac:dyDescent="0.25">
      <c r="A617" s="307">
        <v>13856</v>
      </c>
      <c r="B617" s="359" t="s">
        <v>5672</v>
      </c>
      <c r="C617" s="359" t="s">
        <v>5673</v>
      </c>
      <c r="D617" s="359" t="s">
        <v>5566</v>
      </c>
      <c r="E617" s="359" t="s">
        <v>4961</v>
      </c>
      <c r="F617" s="360">
        <v>6177</v>
      </c>
      <c r="G617" s="359" t="s">
        <v>4940</v>
      </c>
      <c r="H617" s="359" t="s">
        <v>6011</v>
      </c>
      <c r="I617" s="363" t="str">
        <f t="shared" si="27"/>
        <v xml:space="preserve"> </v>
      </c>
      <c r="J617" t="str">
        <f t="shared" si="28"/>
        <v>Non</v>
      </c>
      <c r="K617" t="str">
        <f t="shared" si="29"/>
        <v xml:space="preserve"> </v>
      </c>
    </row>
    <row r="618" spans="1:11" ht="15" x14ac:dyDescent="0.25">
      <c r="A618" s="307">
        <v>13344</v>
      </c>
      <c r="B618" s="359" t="s">
        <v>5960</v>
      </c>
      <c r="C618" s="359" t="s">
        <v>4542</v>
      </c>
      <c r="D618" s="359" t="s">
        <v>5590</v>
      </c>
      <c r="E618" s="359" t="s">
        <v>4961</v>
      </c>
      <c r="F618" s="360">
        <v>6177</v>
      </c>
      <c r="G618" s="359" t="s">
        <v>4940</v>
      </c>
      <c r="H618" s="359" t="s">
        <v>6011</v>
      </c>
      <c r="I618" s="363" t="str">
        <f t="shared" si="27"/>
        <v xml:space="preserve"> </v>
      </c>
      <c r="J618" t="str">
        <f t="shared" si="28"/>
        <v>Non</v>
      </c>
      <c r="K618" t="str">
        <f t="shared" si="29"/>
        <v xml:space="preserve"> </v>
      </c>
    </row>
    <row r="619" spans="1:11" ht="15" x14ac:dyDescent="0.25">
      <c r="A619" s="307">
        <v>13341</v>
      </c>
      <c r="B619" s="359" t="s">
        <v>4537</v>
      </c>
      <c r="C619" s="359" t="s">
        <v>485</v>
      </c>
      <c r="D619" s="359" t="s">
        <v>103</v>
      </c>
      <c r="E619" s="359" t="s">
        <v>4961</v>
      </c>
      <c r="F619" s="360">
        <v>6177</v>
      </c>
      <c r="G619" s="359" t="s">
        <v>4940</v>
      </c>
      <c r="H619" s="359" t="s">
        <v>6011</v>
      </c>
      <c r="I619" s="363" t="str">
        <f t="shared" si="27"/>
        <v xml:space="preserve"> </v>
      </c>
      <c r="J619" t="str">
        <f t="shared" si="28"/>
        <v>Non</v>
      </c>
      <c r="K619" t="str">
        <f t="shared" si="29"/>
        <v xml:space="preserve"> </v>
      </c>
    </row>
    <row r="620" spans="1:11" ht="15" x14ac:dyDescent="0.25">
      <c r="A620" s="307">
        <v>11678</v>
      </c>
      <c r="B620" s="359" t="s">
        <v>419</v>
      </c>
      <c r="C620" s="359" t="s">
        <v>598</v>
      </c>
      <c r="D620" s="359" t="s">
        <v>4849</v>
      </c>
      <c r="E620" s="359" t="s">
        <v>1689</v>
      </c>
      <c r="F620" s="360">
        <v>6115</v>
      </c>
      <c r="G620" s="359" t="s">
        <v>4886</v>
      </c>
      <c r="H620" s="359" t="s">
        <v>6011</v>
      </c>
      <c r="I620" s="363" t="str">
        <f t="shared" si="27"/>
        <v xml:space="preserve"> </v>
      </c>
      <c r="J620" t="str">
        <f t="shared" si="28"/>
        <v>Non</v>
      </c>
      <c r="K620" t="str">
        <f t="shared" si="29"/>
        <v xml:space="preserve"> </v>
      </c>
    </row>
    <row r="621" spans="1:11" ht="15" x14ac:dyDescent="0.25">
      <c r="A621" s="307">
        <v>11118</v>
      </c>
      <c r="B621" s="359" t="s">
        <v>5917</v>
      </c>
      <c r="C621" s="359" t="s">
        <v>138</v>
      </c>
      <c r="D621" s="359" t="s">
        <v>4849</v>
      </c>
      <c r="E621" s="359" t="s">
        <v>1689</v>
      </c>
      <c r="F621" s="360">
        <v>6115</v>
      </c>
      <c r="G621" s="359" t="s">
        <v>4886</v>
      </c>
      <c r="H621" s="359" t="s">
        <v>6011</v>
      </c>
      <c r="I621" s="363" t="str">
        <f t="shared" si="27"/>
        <v xml:space="preserve"> </v>
      </c>
      <c r="J621" t="str">
        <f t="shared" si="28"/>
        <v>Non</v>
      </c>
      <c r="K621" t="str">
        <f t="shared" si="29"/>
        <v xml:space="preserve"> </v>
      </c>
    </row>
    <row r="622" spans="1:11" ht="15" x14ac:dyDescent="0.25">
      <c r="A622" s="307">
        <v>14051</v>
      </c>
      <c r="B622" s="359" t="s">
        <v>6111</v>
      </c>
      <c r="C622" s="359" t="s">
        <v>1960</v>
      </c>
      <c r="D622" s="359" t="s">
        <v>6112</v>
      </c>
      <c r="E622" s="359" t="s">
        <v>1689</v>
      </c>
      <c r="F622" s="360">
        <v>6115</v>
      </c>
      <c r="G622" s="359" t="s">
        <v>4886</v>
      </c>
      <c r="H622" s="359" t="s">
        <v>6011</v>
      </c>
      <c r="I622" s="363" t="str">
        <f t="shared" si="27"/>
        <v xml:space="preserve"> </v>
      </c>
      <c r="J622" t="str">
        <f t="shared" si="28"/>
        <v>Non</v>
      </c>
      <c r="K622" t="str">
        <f t="shared" si="29"/>
        <v xml:space="preserve"> </v>
      </c>
    </row>
    <row r="623" spans="1:11" ht="15" x14ac:dyDescent="0.25">
      <c r="A623" s="307">
        <v>11443</v>
      </c>
      <c r="B623" s="359" t="s">
        <v>1915</v>
      </c>
      <c r="C623" s="359" t="s">
        <v>1774</v>
      </c>
      <c r="D623" s="359" t="s">
        <v>4849</v>
      </c>
      <c r="E623" s="359" t="s">
        <v>1689</v>
      </c>
      <c r="F623" s="360">
        <v>6115</v>
      </c>
      <c r="G623" s="359" t="s">
        <v>4886</v>
      </c>
      <c r="H623" s="359" t="s">
        <v>6011</v>
      </c>
      <c r="I623" s="363" t="str">
        <f t="shared" si="27"/>
        <v xml:space="preserve"> </v>
      </c>
      <c r="J623" t="str">
        <f t="shared" si="28"/>
        <v>Non</v>
      </c>
      <c r="K623" t="str">
        <f t="shared" si="29"/>
        <v xml:space="preserve"> </v>
      </c>
    </row>
    <row r="624" spans="1:11" ht="15" x14ac:dyDescent="0.25">
      <c r="A624" s="307">
        <v>13814</v>
      </c>
      <c r="B624" s="359" t="s">
        <v>5606</v>
      </c>
      <c r="C624" s="359" t="s">
        <v>158</v>
      </c>
      <c r="D624" s="359" t="s">
        <v>103</v>
      </c>
      <c r="E624" s="359" t="s">
        <v>4961</v>
      </c>
      <c r="F624" s="360">
        <v>6109</v>
      </c>
      <c r="G624" s="359" t="s">
        <v>3468</v>
      </c>
      <c r="H624" s="359" t="s">
        <v>6011</v>
      </c>
      <c r="I624" s="363" t="str">
        <f t="shared" si="27"/>
        <v xml:space="preserve"> </v>
      </c>
      <c r="J624" t="str">
        <f t="shared" si="28"/>
        <v>Non</v>
      </c>
      <c r="K624" t="str">
        <f t="shared" si="29"/>
        <v xml:space="preserve"> </v>
      </c>
    </row>
    <row r="625" spans="1:11" ht="15" x14ac:dyDescent="0.25">
      <c r="A625" s="307">
        <v>13214</v>
      </c>
      <c r="B625" s="359" t="s">
        <v>4389</v>
      </c>
      <c r="C625" s="359" t="s">
        <v>627</v>
      </c>
      <c r="D625" s="359" t="s">
        <v>103</v>
      </c>
      <c r="E625" s="359" t="s">
        <v>4961</v>
      </c>
      <c r="F625" s="360">
        <v>6109</v>
      </c>
      <c r="G625" s="359" t="s">
        <v>3468</v>
      </c>
      <c r="H625" s="359" t="s">
        <v>6011</v>
      </c>
      <c r="I625" s="363" t="str">
        <f t="shared" si="27"/>
        <v xml:space="preserve"> </v>
      </c>
      <c r="J625" t="str">
        <f t="shared" si="28"/>
        <v>Non</v>
      </c>
      <c r="K625" t="str">
        <f t="shared" si="29"/>
        <v xml:space="preserve"> </v>
      </c>
    </row>
    <row r="626" spans="1:11" ht="15" x14ac:dyDescent="0.25">
      <c r="A626" s="307">
        <v>13422</v>
      </c>
      <c r="B626" s="359" t="s">
        <v>1225</v>
      </c>
      <c r="C626" s="359" t="s">
        <v>1774</v>
      </c>
      <c r="D626" s="359" t="s">
        <v>4849</v>
      </c>
      <c r="E626" s="359" t="s">
        <v>4961</v>
      </c>
      <c r="F626" s="360">
        <v>6109</v>
      </c>
      <c r="G626" s="359" t="s">
        <v>3468</v>
      </c>
      <c r="H626" s="359" t="s">
        <v>6011</v>
      </c>
      <c r="I626" s="363" t="str">
        <f t="shared" si="27"/>
        <v xml:space="preserve"> </v>
      </c>
      <c r="J626" t="str">
        <f t="shared" si="28"/>
        <v>Non</v>
      </c>
      <c r="K626" t="str">
        <f t="shared" si="29"/>
        <v xml:space="preserve"> </v>
      </c>
    </row>
    <row r="627" spans="1:11" ht="15" x14ac:dyDescent="0.25">
      <c r="A627" s="307">
        <v>3399</v>
      </c>
      <c r="B627" s="359" t="s">
        <v>3465</v>
      </c>
      <c r="C627" s="359" t="s">
        <v>3466</v>
      </c>
      <c r="D627" s="359" t="s">
        <v>3467</v>
      </c>
      <c r="E627" s="359" t="s">
        <v>4961</v>
      </c>
      <c r="F627" s="360">
        <v>6109</v>
      </c>
      <c r="G627" s="359" t="s">
        <v>3468</v>
      </c>
      <c r="H627" s="359" t="s">
        <v>6011</v>
      </c>
      <c r="I627" s="363" t="str">
        <f t="shared" si="27"/>
        <v xml:space="preserve"> </v>
      </c>
      <c r="J627" t="str">
        <f t="shared" si="28"/>
        <v>Non</v>
      </c>
      <c r="K627" t="str">
        <f t="shared" si="29"/>
        <v xml:space="preserve"> </v>
      </c>
    </row>
    <row r="628" spans="1:11" ht="15" x14ac:dyDescent="0.25">
      <c r="A628" s="307">
        <v>8327</v>
      </c>
      <c r="B628" s="359" t="s">
        <v>4421</v>
      </c>
      <c r="C628" s="359" t="s">
        <v>410</v>
      </c>
      <c r="D628" s="359" t="s">
        <v>4885</v>
      </c>
      <c r="E628" s="359" t="s">
        <v>4961</v>
      </c>
      <c r="F628" s="360">
        <v>6109</v>
      </c>
      <c r="G628" s="359" t="s">
        <v>3468</v>
      </c>
      <c r="H628" s="359" t="s">
        <v>6011</v>
      </c>
      <c r="I628" s="363" t="str">
        <f t="shared" si="27"/>
        <v xml:space="preserve"> </v>
      </c>
      <c r="J628" t="str">
        <f t="shared" si="28"/>
        <v>Non</v>
      </c>
      <c r="K628" t="str">
        <f t="shared" si="29"/>
        <v xml:space="preserve"> </v>
      </c>
    </row>
    <row r="629" spans="1:11" ht="15" x14ac:dyDescent="0.25">
      <c r="A629" s="307">
        <v>8259</v>
      </c>
      <c r="B629" s="359" t="s">
        <v>4436</v>
      </c>
      <c r="C629" s="359" t="s">
        <v>2317</v>
      </c>
      <c r="D629" s="359" t="s">
        <v>103</v>
      </c>
      <c r="E629" s="359" t="s">
        <v>4961</v>
      </c>
      <c r="F629" s="360">
        <v>6109</v>
      </c>
      <c r="G629" s="359" t="s">
        <v>3468</v>
      </c>
      <c r="H629" s="359" t="s">
        <v>6011</v>
      </c>
      <c r="I629" s="363" t="str">
        <f t="shared" si="27"/>
        <v xml:space="preserve"> </v>
      </c>
      <c r="J629" t="str">
        <f t="shared" si="28"/>
        <v>Non</v>
      </c>
      <c r="K629" t="str">
        <f t="shared" si="29"/>
        <v xml:space="preserve"> </v>
      </c>
    </row>
    <row r="630" spans="1:11" ht="15" x14ac:dyDescent="0.25">
      <c r="A630" s="307">
        <v>12274</v>
      </c>
      <c r="B630" s="359" t="s">
        <v>4106</v>
      </c>
      <c r="C630" s="359" t="s">
        <v>2400</v>
      </c>
      <c r="D630" s="359" t="s">
        <v>3467</v>
      </c>
      <c r="E630" s="359" t="s">
        <v>4961</v>
      </c>
      <c r="F630" s="360">
        <v>6109</v>
      </c>
      <c r="G630" s="359" t="s">
        <v>3468</v>
      </c>
      <c r="H630" s="359" t="s">
        <v>6011</v>
      </c>
      <c r="I630" s="363" t="str">
        <f t="shared" si="27"/>
        <v xml:space="preserve"> </v>
      </c>
      <c r="J630" t="str">
        <f t="shared" si="28"/>
        <v>Non</v>
      </c>
      <c r="K630" t="str">
        <f t="shared" si="29"/>
        <v xml:space="preserve"> </v>
      </c>
    </row>
    <row r="631" spans="1:11" ht="15" x14ac:dyDescent="0.25">
      <c r="A631" s="307">
        <v>10984</v>
      </c>
      <c r="B631" s="359" t="s">
        <v>3631</v>
      </c>
      <c r="C631" s="359" t="s">
        <v>700</v>
      </c>
      <c r="D631" s="359" t="s">
        <v>4885</v>
      </c>
      <c r="E631" s="359" t="s">
        <v>4961</v>
      </c>
      <c r="F631" s="360">
        <v>6109</v>
      </c>
      <c r="G631" s="359" t="s">
        <v>3468</v>
      </c>
      <c r="H631" s="359" t="s">
        <v>6011</v>
      </c>
      <c r="I631" s="363" t="str">
        <f t="shared" si="27"/>
        <v xml:space="preserve"> </v>
      </c>
      <c r="J631" t="str">
        <f t="shared" si="28"/>
        <v>Non</v>
      </c>
      <c r="K631" t="str">
        <f t="shared" si="29"/>
        <v xml:space="preserve"> </v>
      </c>
    </row>
    <row r="632" spans="1:11" ht="15" x14ac:dyDescent="0.25">
      <c r="A632" s="307">
        <v>12737</v>
      </c>
      <c r="B632" s="359" t="s">
        <v>4229</v>
      </c>
      <c r="C632" s="359" t="s">
        <v>634</v>
      </c>
      <c r="D632" s="359" t="s">
        <v>103</v>
      </c>
      <c r="E632" s="359" t="s">
        <v>4961</v>
      </c>
      <c r="F632" s="360">
        <v>6109</v>
      </c>
      <c r="G632" s="359" t="s">
        <v>3468</v>
      </c>
      <c r="H632" s="359" t="s">
        <v>6011</v>
      </c>
      <c r="I632" s="363" t="str">
        <f t="shared" si="27"/>
        <v xml:space="preserve"> </v>
      </c>
      <c r="J632" t="str">
        <f t="shared" si="28"/>
        <v>Non</v>
      </c>
      <c r="K632" t="str">
        <f t="shared" si="29"/>
        <v xml:space="preserve"> </v>
      </c>
    </row>
    <row r="633" spans="1:11" ht="15" x14ac:dyDescent="0.25">
      <c r="A633" s="307">
        <v>13394</v>
      </c>
      <c r="B633" s="359" t="s">
        <v>1698</v>
      </c>
      <c r="C633" s="359" t="s">
        <v>4564</v>
      </c>
      <c r="D633" s="359" t="s">
        <v>4849</v>
      </c>
      <c r="E633" s="359" t="s">
        <v>4961</v>
      </c>
      <c r="F633" s="360">
        <v>6109</v>
      </c>
      <c r="G633" s="359" t="s">
        <v>3468</v>
      </c>
      <c r="H633" s="359" t="s">
        <v>6011</v>
      </c>
      <c r="I633" s="363" t="str">
        <f t="shared" si="27"/>
        <v xml:space="preserve"> </v>
      </c>
      <c r="J633" t="str">
        <f t="shared" si="28"/>
        <v>Non</v>
      </c>
      <c r="K633" t="str">
        <f t="shared" si="29"/>
        <v xml:space="preserve"> </v>
      </c>
    </row>
    <row r="634" spans="1:11" ht="15" x14ac:dyDescent="0.25">
      <c r="A634" s="307">
        <v>13242</v>
      </c>
      <c r="B634" s="359" t="s">
        <v>4653</v>
      </c>
      <c r="C634" s="359" t="s">
        <v>690</v>
      </c>
      <c r="D634" s="359" t="s">
        <v>4871</v>
      </c>
      <c r="E634" s="359" t="s">
        <v>4961</v>
      </c>
      <c r="F634" s="360">
        <v>6109</v>
      </c>
      <c r="G634" s="359" t="s">
        <v>3468</v>
      </c>
      <c r="H634" s="359" t="s">
        <v>6011</v>
      </c>
      <c r="I634" s="363" t="str">
        <f t="shared" si="27"/>
        <v xml:space="preserve"> </v>
      </c>
      <c r="J634" t="str">
        <f t="shared" si="28"/>
        <v>Non</v>
      </c>
      <c r="K634" t="str">
        <f t="shared" si="29"/>
        <v xml:space="preserve"> </v>
      </c>
    </row>
    <row r="635" spans="1:11" ht="15" x14ac:dyDescent="0.25">
      <c r="A635" s="307">
        <v>3873</v>
      </c>
      <c r="B635" s="359" t="s">
        <v>3480</v>
      </c>
      <c r="C635" s="359" t="s">
        <v>277</v>
      </c>
      <c r="D635" s="359" t="s">
        <v>103</v>
      </c>
      <c r="E635" s="359" t="s">
        <v>4961</v>
      </c>
      <c r="F635" s="360">
        <v>6109</v>
      </c>
      <c r="G635" s="359" t="s">
        <v>3468</v>
      </c>
      <c r="H635" s="359" t="s">
        <v>6011</v>
      </c>
      <c r="I635" s="363" t="str">
        <f t="shared" si="27"/>
        <v xml:space="preserve"> </v>
      </c>
      <c r="J635" t="str">
        <f t="shared" si="28"/>
        <v>Non</v>
      </c>
      <c r="K635" t="str">
        <f t="shared" si="29"/>
        <v xml:space="preserve"> </v>
      </c>
    </row>
    <row r="636" spans="1:11" ht="15" x14ac:dyDescent="0.25">
      <c r="A636" s="307">
        <v>13906</v>
      </c>
      <c r="B636" s="359" t="s">
        <v>5824</v>
      </c>
      <c r="C636" s="359" t="s">
        <v>5825</v>
      </c>
      <c r="D636" s="359" t="s">
        <v>3907</v>
      </c>
      <c r="E636" s="359" t="s">
        <v>4961</v>
      </c>
      <c r="F636" s="360">
        <v>6109</v>
      </c>
      <c r="G636" s="359" t="s">
        <v>3468</v>
      </c>
      <c r="H636" s="359" t="s">
        <v>6011</v>
      </c>
      <c r="I636" s="363" t="str">
        <f t="shared" si="27"/>
        <v xml:space="preserve"> </v>
      </c>
      <c r="J636" t="str">
        <f t="shared" si="28"/>
        <v>Non</v>
      </c>
      <c r="K636" t="str">
        <f t="shared" si="29"/>
        <v xml:space="preserve"> </v>
      </c>
    </row>
    <row r="637" spans="1:11" ht="15" x14ac:dyDescent="0.25">
      <c r="A637" s="307">
        <v>13208</v>
      </c>
      <c r="B637" s="359" t="s">
        <v>4388</v>
      </c>
      <c r="C637" s="359" t="s">
        <v>423</v>
      </c>
      <c r="D637" s="359" t="s">
        <v>3467</v>
      </c>
      <c r="E637" s="359" t="s">
        <v>4961</v>
      </c>
      <c r="F637" s="360">
        <v>6109</v>
      </c>
      <c r="G637" s="359" t="s">
        <v>3468</v>
      </c>
      <c r="H637" s="359" t="s">
        <v>6011</v>
      </c>
      <c r="I637" s="363" t="str">
        <f t="shared" si="27"/>
        <v xml:space="preserve"> </v>
      </c>
      <c r="J637" t="str">
        <f t="shared" si="28"/>
        <v>Non</v>
      </c>
      <c r="K637" t="str">
        <f t="shared" si="29"/>
        <v xml:space="preserve"> </v>
      </c>
    </row>
    <row r="638" spans="1:11" ht="15" x14ac:dyDescent="0.25">
      <c r="A638" s="307">
        <v>13718</v>
      </c>
      <c r="B638" s="359" t="s">
        <v>2407</v>
      </c>
      <c r="C638" s="359" t="s">
        <v>5450</v>
      </c>
      <c r="D638" s="359" t="s">
        <v>479</v>
      </c>
      <c r="E638" s="359" t="s">
        <v>4961</v>
      </c>
      <c r="F638" s="360">
        <v>6109</v>
      </c>
      <c r="G638" s="359" t="s">
        <v>3468</v>
      </c>
      <c r="H638" s="359" t="s">
        <v>6011</v>
      </c>
      <c r="I638" s="363" t="str">
        <f t="shared" si="27"/>
        <v xml:space="preserve"> </v>
      </c>
      <c r="J638" t="str">
        <f t="shared" si="28"/>
        <v>Non</v>
      </c>
      <c r="K638" t="str">
        <f t="shared" si="29"/>
        <v xml:space="preserve"> </v>
      </c>
    </row>
    <row r="639" spans="1:11" ht="15" x14ac:dyDescent="0.25">
      <c r="A639" s="307">
        <v>13432</v>
      </c>
      <c r="B639" s="359" t="s">
        <v>5046</v>
      </c>
      <c r="C639" s="359" t="s">
        <v>5047</v>
      </c>
      <c r="D639" s="359" t="s">
        <v>3467</v>
      </c>
      <c r="E639" s="359" t="s">
        <v>4961</v>
      </c>
      <c r="F639" s="360">
        <v>6109</v>
      </c>
      <c r="G639" s="359" t="s">
        <v>3468</v>
      </c>
      <c r="H639" s="359" t="s">
        <v>6011</v>
      </c>
      <c r="I639" s="363" t="str">
        <f t="shared" si="27"/>
        <v xml:space="preserve"> </v>
      </c>
      <c r="J639" t="str">
        <f t="shared" si="28"/>
        <v>Non</v>
      </c>
      <c r="K639" t="str">
        <f t="shared" si="29"/>
        <v xml:space="preserve"> </v>
      </c>
    </row>
    <row r="640" spans="1:11" ht="15" x14ac:dyDescent="0.25">
      <c r="A640" s="307">
        <v>13350</v>
      </c>
      <c r="B640" s="359" t="s">
        <v>2667</v>
      </c>
      <c r="C640" s="359" t="s">
        <v>1437</v>
      </c>
      <c r="D640" s="359" t="s">
        <v>2098</v>
      </c>
      <c r="E640" s="359" t="s">
        <v>4961</v>
      </c>
      <c r="F640" s="360">
        <v>6109</v>
      </c>
      <c r="G640" s="359" t="s">
        <v>3468</v>
      </c>
      <c r="H640" s="359" t="s">
        <v>6011</v>
      </c>
      <c r="I640" s="363" t="str">
        <f t="shared" si="27"/>
        <v xml:space="preserve"> </v>
      </c>
      <c r="J640" t="str">
        <f t="shared" si="28"/>
        <v>Non</v>
      </c>
      <c r="K640" t="str">
        <f t="shared" si="29"/>
        <v xml:space="preserve"> </v>
      </c>
    </row>
    <row r="641" spans="1:11" ht="15" x14ac:dyDescent="0.25">
      <c r="A641" s="307">
        <v>11591</v>
      </c>
      <c r="B641" s="359" t="s">
        <v>923</v>
      </c>
      <c r="C641" s="359" t="s">
        <v>924</v>
      </c>
      <c r="D641" s="359" t="s">
        <v>4871</v>
      </c>
      <c r="E641" s="359" t="s">
        <v>4961</v>
      </c>
      <c r="F641" s="360">
        <v>6109</v>
      </c>
      <c r="G641" s="359" t="s">
        <v>3468</v>
      </c>
      <c r="H641" s="359" t="s">
        <v>6011</v>
      </c>
      <c r="I641" s="363">
        <f t="shared" si="27"/>
        <v>44420</v>
      </c>
      <c r="J641" t="str">
        <f t="shared" si="28"/>
        <v>Oui</v>
      </c>
      <c r="K641" t="str">
        <f t="shared" si="29"/>
        <v>1510-XS</v>
      </c>
    </row>
    <row r="642" spans="1:11" ht="15" x14ac:dyDescent="0.25">
      <c r="A642" s="307">
        <v>12726</v>
      </c>
      <c r="B642" s="359" t="s">
        <v>1925</v>
      </c>
      <c r="C642" s="359" t="s">
        <v>410</v>
      </c>
      <c r="D642" s="359" t="s">
        <v>103</v>
      </c>
      <c r="E642" s="359" t="s">
        <v>4961</v>
      </c>
      <c r="F642" s="360">
        <v>6109</v>
      </c>
      <c r="G642" s="359" t="s">
        <v>3468</v>
      </c>
      <c r="H642" s="359" t="s">
        <v>6011</v>
      </c>
      <c r="I642" s="363">
        <f t="shared" ref="I642:I705" si="30">IFERROR(VLOOKUP(A642,Pour_Suivi,31,FALSE)," ")</f>
        <v>45014</v>
      </c>
      <c r="J642" t="str">
        <f t="shared" ref="J642:J705" si="31">IF(IFERROR(VLOOKUP(A642,Pour_Suivi,1,FALSE),"Non")="Non","Non","Oui")</f>
        <v>Oui</v>
      </c>
      <c r="K642" t="str">
        <f t="shared" ref="K642:K705" si="32">IFERROR(VLOOKUP(A642,Pour_Suivi,33,FALSE)," ")</f>
        <v>95PFE-L2S</v>
      </c>
    </row>
    <row r="643" spans="1:11" ht="15" x14ac:dyDescent="0.25">
      <c r="A643" s="307">
        <v>4505</v>
      </c>
      <c r="B643" s="359" t="s">
        <v>1568</v>
      </c>
      <c r="C643" s="359" t="s">
        <v>1401</v>
      </c>
      <c r="D643" s="359" t="s">
        <v>570</v>
      </c>
      <c r="E643" s="359" t="s">
        <v>1689</v>
      </c>
      <c r="F643" s="360">
        <v>6074</v>
      </c>
      <c r="G643" s="359" t="s">
        <v>3377</v>
      </c>
      <c r="H643" s="359" t="s">
        <v>6011</v>
      </c>
      <c r="I643" s="363" t="str">
        <f t="shared" si="30"/>
        <v xml:space="preserve"> </v>
      </c>
      <c r="J643" t="str">
        <f t="shared" si="31"/>
        <v>Non</v>
      </c>
      <c r="K643" t="str">
        <f t="shared" si="32"/>
        <v xml:space="preserve"> </v>
      </c>
    </row>
    <row r="644" spans="1:11" ht="15" x14ac:dyDescent="0.25">
      <c r="A644" s="307">
        <v>8498</v>
      </c>
      <c r="B644" s="359" t="s">
        <v>1148</v>
      </c>
      <c r="C644" s="359" t="s">
        <v>1149</v>
      </c>
      <c r="D644" s="359" t="s">
        <v>3563</v>
      </c>
      <c r="E644" s="359" t="s">
        <v>1689</v>
      </c>
      <c r="F644" s="360">
        <v>6074</v>
      </c>
      <c r="G644" s="359" t="s">
        <v>3377</v>
      </c>
      <c r="H644" s="359" t="s">
        <v>6011</v>
      </c>
      <c r="I644" s="363">
        <f t="shared" si="30"/>
        <v>43202</v>
      </c>
      <c r="J644" t="str">
        <f t="shared" si="31"/>
        <v>Oui</v>
      </c>
      <c r="K644" t="str">
        <f t="shared" si="32"/>
        <v>1860-S</v>
      </c>
    </row>
    <row r="645" spans="1:11" ht="15" x14ac:dyDescent="0.25">
      <c r="A645" s="307">
        <v>5353</v>
      </c>
      <c r="B645" s="359" t="s">
        <v>2391</v>
      </c>
      <c r="C645" s="359" t="s">
        <v>782</v>
      </c>
      <c r="D645" s="359" t="s">
        <v>3563</v>
      </c>
      <c r="E645" s="359" t="s">
        <v>1689</v>
      </c>
      <c r="F645" s="360">
        <v>6074</v>
      </c>
      <c r="G645" s="359" t="s">
        <v>3377</v>
      </c>
      <c r="H645" s="359" t="s">
        <v>6011</v>
      </c>
      <c r="I645" s="363">
        <f t="shared" si="30"/>
        <v>43923</v>
      </c>
      <c r="J645" t="str">
        <f t="shared" si="31"/>
        <v>Oui</v>
      </c>
      <c r="K645" t="str">
        <f t="shared" si="32"/>
        <v>1511-S</v>
      </c>
    </row>
    <row r="646" spans="1:11" ht="15" x14ac:dyDescent="0.25">
      <c r="A646" s="307">
        <v>295</v>
      </c>
      <c r="B646" s="359" t="s">
        <v>1512</v>
      </c>
      <c r="C646" s="359" t="s">
        <v>1134</v>
      </c>
      <c r="D646" s="359" t="s">
        <v>570</v>
      </c>
      <c r="E646" s="359" t="s">
        <v>1689</v>
      </c>
      <c r="F646" s="360">
        <v>6074</v>
      </c>
      <c r="G646" s="359" t="s">
        <v>3377</v>
      </c>
      <c r="H646" s="359" t="s">
        <v>6011</v>
      </c>
      <c r="I646" s="363" t="str">
        <f t="shared" si="30"/>
        <v xml:space="preserve"> </v>
      </c>
      <c r="J646" t="str">
        <f t="shared" si="31"/>
        <v>Non</v>
      </c>
      <c r="K646" t="str">
        <f t="shared" si="32"/>
        <v xml:space="preserve"> </v>
      </c>
    </row>
    <row r="647" spans="1:11" ht="15" x14ac:dyDescent="0.25">
      <c r="A647" s="307">
        <v>1286</v>
      </c>
      <c r="B647" s="359" t="s">
        <v>2493</v>
      </c>
      <c r="C647" s="359" t="s">
        <v>2494</v>
      </c>
      <c r="D647" s="359" t="s">
        <v>3398</v>
      </c>
      <c r="E647" s="359" t="s">
        <v>1689</v>
      </c>
      <c r="F647" s="360">
        <v>6074</v>
      </c>
      <c r="G647" s="359" t="s">
        <v>3377</v>
      </c>
      <c r="H647" s="359" t="s">
        <v>6011</v>
      </c>
      <c r="I647" s="363">
        <f t="shared" si="30"/>
        <v>44573</v>
      </c>
      <c r="J647" t="str">
        <f t="shared" si="31"/>
        <v>Oui</v>
      </c>
      <c r="K647" t="str">
        <f t="shared" si="32"/>
        <v>95PFE-L2S</v>
      </c>
    </row>
    <row r="648" spans="1:11" ht="15" x14ac:dyDescent="0.25">
      <c r="A648" s="307">
        <v>5810</v>
      </c>
      <c r="B648" s="359" t="s">
        <v>2750</v>
      </c>
      <c r="C648" s="359" t="s">
        <v>982</v>
      </c>
      <c r="D648" s="359" t="s">
        <v>570</v>
      </c>
      <c r="E648" s="359" t="s">
        <v>1689</v>
      </c>
      <c r="F648" s="360">
        <v>6074</v>
      </c>
      <c r="G648" s="359" t="s">
        <v>3377</v>
      </c>
      <c r="H648" s="359" t="s">
        <v>6011</v>
      </c>
      <c r="I648" s="363">
        <f t="shared" si="30"/>
        <v>44588</v>
      </c>
      <c r="J648" t="str">
        <f t="shared" si="31"/>
        <v>Oui</v>
      </c>
      <c r="K648" t="str">
        <f t="shared" si="32"/>
        <v>95PFE-L2M</v>
      </c>
    </row>
    <row r="649" spans="1:11" ht="15" x14ac:dyDescent="0.25">
      <c r="A649" s="307">
        <v>12859</v>
      </c>
      <c r="B649" s="359" t="s">
        <v>4272</v>
      </c>
      <c r="C649" s="359" t="s">
        <v>4273</v>
      </c>
      <c r="D649" s="359" t="s">
        <v>4850</v>
      </c>
      <c r="E649" s="359" t="s">
        <v>4961</v>
      </c>
      <c r="F649" s="360">
        <v>6615</v>
      </c>
      <c r="G649" s="359" t="s">
        <v>5038</v>
      </c>
      <c r="H649" s="359" t="s">
        <v>6011</v>
      </c>
      <c r="I649" s="363" t="str">
        <f t="shared" si="30"/>
        <v xml:space="preserve"> </v>
      </c>
      <c r="J649" t="str">
        <f t="shared" si="31"/>
        <v>Non</v>
      </c>
      <c r="K649" t="str">
        <f t="shared" si="32"/>
        <v xml:space="preserve"> </v>
      </c>
    </row>
    <row r="650" spans="1:11" ht="15" x14ac:dyDescent="0.25">
      <c r="A650" s="307">
        <v>13833</v>
      </c>
      <c r="B650" s="359" t="s">
        <v>5619</v>
      </c>
      <c r="C650" s="359" t="s">
        <v>2890</v>
      </c>
      <c r="D650" s="359" t="s">
        <v>5530</v>
      </c>
      <c r="E650" s="359" t="s">
        <v>4961</v>
      </c>
      <c r="F650" s="360">
        <v>6615</v>
      </c>
      <c r="G650" s="359" t="s">
        <v>5038</v>
      </c>
      <c r="H650" s="359" t="s">
        <v>6011</v>
      </c>
      <c r="I650" s="363" t="str">
        <f t="shared" si="30"/>
        <v xml:space="preserve"> </v>
      </c>
      <c r="J650" t="str">
        <f t="shared" si="31"/>
        <v>Non</v>
      </c>
      <c r="K650" t="str">
        <f t="shared" si="32"/>
        <v xml:space="preserve"> </v>
      </c>
    </row>
    <row r="651" spans="1:11" ht="15" x14ac:dyDescent="0.25">
      <c r="A651" s="307">
        <v>13446</v>
      </c>
      <c r="B651" s="359" t="s">
        <v>3350</v>
      </c>
      <c r="C651" s="359" t="s">
        <v>4507</v>
      </c>
      <c r="D651" s="359" t="s">
        <v>4871</v>
      </c>
      <c r="E651" s="359" t="s">
        <v>4961</v>
      </c>
      <c r="F651" s="360">
        <v>6677</v>
      </c>
      <c r="G651" s="359" t="s">
        <v>4937</v>
      </c>
      <c r="H651" s="359" t="s">
        <v>6011</v>
      </c>
      <c r="I651" s="363" t="str">
        <f t="shared" si="30"/>
        <v xml:space="preserve"> </v>
      </c>
      <c r="J651" t="str">
        <f t="shared" si="31"/>
        <v>Non</v>
      </c>
      <c r="K651" t="str">
        <f t="shared" si="32"/>
        <v xml:space="preserve"> </v>
      </c>
    </row>
    <row r="652" spans="1:11" ht="15" x14ac:dyDescent="0.25">
      <c r="A652" s="307">
        <v>5372</v>
      </c>
      <c r="B652" s="359" t="s">
        <v>1225</v>
      </c>
      <c r="C652" s="359" t="s">
        <v>966</v>
      </c>
      <c r="D652" s="359" t="s">
        <v>103</v>
      </c>
      <c r="E652" s="359" t="s">
        <v>1689</v>
      </c>
      <c r="F652" s="360">
        <v>6107</v>
      </c>
      <c r="G652" s="359" t="s">
        <v>5784</v>
      </c>
      <c r="H652" s="359" t="s">
        <v>6011</v>
      </c>
      <c r="I652" s="363">
        <f t="shared" si="30"/>
        <v>44596</v>
      </c>
      <c r="J652" t="str">
        <f t="shared" si="31"/>
        <v>Oui</v>
      </c>
      <c r="K652" t="str">
        <f t="shared" si="32"/>
        <v xml:space="preserve"> </v>
      </c>
    </row>
    <row r="653" spans="1:11" ht="15" x14ac:dyDescent="0.25">
      <c r="A653" s="307">
        <v>3290</v>
      </c>
      <c r="B653" s="359" t="s">
        <v>1348</v>
      </c>
      <c r="C653" s="359" t="s">
        <v>281</v>
      </c>
      <c r="D653" s="359" t="s">
        <v>103</v>
      </c>
      <c r="E653" s="359" t="s">
        <v>1689</v>
      </c>
      <c r="F653" s="360">
        <v>6107</v>
      </c>
      <c r="G653" s="359" t="s">
        <v>5784</v>
      </c>
      <c r="H653" s="359" t="s">
        <v>6011</v>
      </c>
      <c r="I653" s="363">
        <f t="shared" si="30"/>
        <v>44600</v>
      </c>
      <c r="J653" t="str">
        <f t="shared" si="31"/>
        <v>Oui</v>
      </c>
      <c r="K653" t="str">
        <f t="shared" si="32"/>
        <v>95PFE-L2M</v>
      </c>
    </row>
    <row r="654" spans="1:11" ht="15" x14ac:dyDescent="0.25">
      <c r="A654" s="307">
        <v>12722</v>
      </c>
      <c r="B654" s="359" t="s">
        <v>5936</v>
      </c>
      <c r="C654" s="359" t="s">
        <v>5159</v>
      </c>
      <c r="D654" s="359" t="s">
        <v>4906</v>
      </c>
      <c r="E654" s="359" t="s">
        <v>4961</v>
      </c>
      <c r="F654" s="360">
        <v>6189</v>
      </c>
      <c r="G654" s="359" t="s">
        <v>4907</v>
      </c>
      <c r="H654" s="359" t="s">
        <v>6011</v>
      </c>
      <c r="I654" s="363" t="str">
        <f t="shared" si="30"/>
        <v xml:space="preserve"> </v>
      </c>
      <c r="J654" t="str">
        <f t="shared" si="31"/>
        <v>Non</v>
      </c>
      <c r="K654" t="str">
        <f t="shared" si="32"/>
        <v xml:space="preserve"> </v>
      </c>
    </row>
    <row r="655" spans="1:11" ht="15" x14ac:dyDescent="0.25">
      <c r="A655" s="307">
        <v>14079</v>
      </c>
      <c r="B655" s="359" t="s">
        <v>6156</v>
      </c>
      <c r="C655" s="359" t="s">
        <v>1717</v>
      </c>
      <c r="D655" s="359" t="s">
        <v>4871</v>
      </c>
      <c r="E655" s="359" t="s">
        <v>4961</v>
      </c>
      <c r="F655" s="360">
        <v>6189</v>
      </c>
      <c r="G655" s="359" t="s">
        <v>4907</v>
      </c>
      <c r="H655" s="359" t="s">
        <v>6011</v>
      </c>
      <c r="I655" s="363" t="str">
        <f t="shared" si="30"/>
        <v xml:space="preserve"> </v>
      </c>
      <c r="J655" t="str">
        <f t="shared" si="31"/>
        <v>Non</v>
      </c>
      <c r="K655" t="str">
        <f t="shared" si="32"/>
        <v xml:space="preserve"> </v>
      </c>
    </row>
    <row r="656" spans="1:11" ht="15" x14ac:dyDescent="0.25">
      <c r="A656" s="307">
        <v>13383</v>
      </c>
      <c r="B656" s="359" t="s">
        <v>4554</v>
      </c>
      <c r="C656" s="359" t="s">
        <v>5014</v>
      </c>
      <c r="D656" s="359" t="s">
        <v>4906</v>
      </c>
      <c r="E656" s="359" t="s">
        <v>4961</v>
      </c>
      <c r="F656" s="360">
        <v>6189</v>
      </c>
      <c r="G656" s="359" t="s">
        <v>4907</v>
      </c>
      <c r="H656" s="359" t="s">
        <v>6011</v>
      </c>
      <c r="I656" s="363">
        <f t="shared" si="30"/>
        <v>45265</v>
      </c>
      <c r="J656" t="str">
        <f t="shared" si="31"/>
        <v>Oui</v>
      </c>
      <c r="K656" t="str">
        <f t="shared" si="32"/>
        <v>1804S</v>
      </c>
    </row>
    <row r="657" spans="1:11" ht="15" x14ac:dyDescent="0.25">
      <c r="A657" s="307">
        <v>8358</v>
      </c>
      <c r="B657" s="359" t="s">
        <v>3756</v>
      </c>
      <c r="C657" s="359" t="s">
        <v>1594</v>
      </c>
      <c r="D657" s="359" t="s">
        <v>1847</v>
      </c>
      <c r="E657" s="359" t="s">
        <v>4961</v>
      </c>
      <c r="F657" s="360">
        <v>6048</v>
      </c>
      <c r="G657" s="359" t="s">
        <v>3682</v>
      </c>
      <c r="H657" s="359" t="s">
        <v>6011</v>
      </c>
      <c r="I657" s="363" t="str">
        <f t="shared" si="30"/>
        <v xml:space="preserve"> </v>
      </c>
      <c r="J657" t="str">
        <f t="shared" si="31"/>
        <v>Non</v>
      </c>
      <c r="K657" t="str">
        <f t="shared" si="32"/>
        <v xml:space="preserve"> </v>
      </c>
    </row>
    <row r="658" spans="1:11" ht="15" x14ac:dyDescent="0.25">
      <c r="A658" s="307">
        <v>6449</v>
      </c>
      <c r="B658" s="359" t="s">
        <v>735</v>
      </c>
      <c r="C658" s="359" t="s">
        <v>1437</v>
      </c>
      <c r="D658" s="359" t="s">
        <v>4775</v>
      </c>
      <c r="E658" s="359" t="s">
        <v>4961</v>
      </c>
      <c r="F658" s="360">
        <v>6048</v>
      </c>
      <c r="G658" s="359" t="s">
        <v>3682</v>
      </c>
      <c r="H658" s="359" t="s">
        <v>6011</v>
      </c>
      <c r="I658" s="363" t="str">
        <f t="shared" si="30"/>
        <v xml:space="preserve"> </v>
      </c>
      <c r="J658" t="str">
        <f t="shared" si="31"/>
        <v>Non</v>
      </c>
      <c r="K658" t="str">
        <f t="shared" si="32"/>
        <v xml:space="preserve"> </v>
      </c>
    </row>
    <row r="659" spans="1:11" ht="15" x14ac:dyDescent="0.25">
      <c r="A659" s="307">
        <v>6467</v>
      </c>
      <c r="B659" s="359" t="s">
        <v>3708</v>
      </c>
      <c r="C659" s="359" t="s">
        <v>273</v>
      </c>
      <c r="D659" s="359" t="s">
        <v>1847</v>
      </c>
      <c r="E659" s="359" t="s">
        <v>4961</v>
      </c>
      <c r="F659" s="360">
        <v>6048</v>
      </c>
      <c r="G659" s="359" t="s">
        <v>3682</v>
      </c>
      <c r="H659" s="359" t="s">
        <v>6011</v>
      </c>
      <c r="I659" s="363" t="str">
        <f t="shared" si="30"/>
        <v xml:space="preserve"> </v>
      </c>
      <c r="J659" t="str">
        <f t="shared" si="31"/>
        <v>Non</v>
      </c>
      <c r="K659" t="str">
        <f t="shared" si="32"/>
        <v xml:space="preserve"> </v>
      </c>
    </row>
    <row r="660" spans="1:11" ht="15" x14ac:dyDescent="0.25">
      <c r="A660" s="307">
        <v>6691</v>
      </c>
      <c r="B660" s="359" t="s">
        <v>2015</v>
      </c>
      <c r="C660" s="359" t="s">
        <v>1774</v>
      </c>
      <c r="D660" s="359" t="s">
        <v>1847</v>
      </c>
      <c r="E660" s="359" t="s">
        <v>4961</v>
      </c>
      <c r="F660" s="360">
        <v>6048</v>
      </c>
      <c r="G660" s="359" t="s">
        <v>3682</v>
      </c>
      <c r="H660" s="359" t="s">
        <v>6011</v>
      </c>
      <c r="I660" s="363" t="str">
        <f t="shared" si="30"/>
        <v xml:space="preserve"> </v>
      </c>
      <c r="J660" t="str">
        <f t="shared" si="31"/>
        <v>Non</v>
      </c>
      <c r="K660" t="str">
        <f t="shared" si="32"/>
        <v xml:space="preserve"> </v>
      </c>
    </row>
    <row r="661" spans="1:11" ht="15" x14ac:dyDescent="0.25">
      <c r="A661" s="307">
        <v>6354</v>
      </c>
      <c r="B661" s="359" t="s">
        <v>3700</v>
      </c>
      <c r="C661" s="359" t="s">
        <v>435</v>
      </c>
      <c r="D661" s="359" t="s">
        <v>1028</v>
      </c>
      <c r="E661" s="359" t="s">
        <v>4961</v>
      </c>
      <c r="F661" s="360">
        <v>6048</v>
      </c>
      <c r="G661" s="359" t="s">
        <v>3682</v>
      </c>
      <c r="H661" s="359" t="s">
        <v>6011</v>
      </c>
      <c r="I661" s="363" t="str">
        <f t="shared" si="30"/>
        <v xml:space="preserve"> </v>
      </c>
      <c r="J661" t="str">
        <f t="shared" si="31"/>
        <v>Non</v>
      </c>
      <c r="K661" t="str">
        <f t="shared" si="32"/>
        <v xml:space="preserve"> </v>
      </c>
    </row>
    <row r="662" spans="1:11" ht="15" x14ac:dyDescent="0.25">
      <c r="A662" s="307">
        <v>6092</v>
      </c>
      <c r="B662" s="359" t="s">
        <v>1846</v>
      </c>
      <c r="C662" s="359" t="s">
        <v>447</v>
      </c>
      <c r="D662" s="359" t="s">
        <v>1847</v>
      </c>
      <c r="E662" s="359" t="s">
        <v>4961</v>
      </c>
      <c r="F662" s="360">
        <v>6048</v>
      </c>
      <c r="G662" s="359" t="s">
        <v>3682</v>
      </c>
      <c r="H662" s="359" t="s">
        <v>6011</v>
      </c>
      <c r="I662" s="363">
        <f t="shared" si="30"/>
        <v>44587</v>
      </c>
      <c r="J662" t="str">
        <f t="shared" si="31"/>
        <v>Oui</v>
      </c>
      <c r="K662" t="str">
        <f t="shared" si="32"/>
        <v>1870 +</v>
      </c>
    </row>
    <row r="663" spans="1:11" ht="15" x14ac:dyDescent="0.25">
      <c r="A663" s="307">
        <v>615</v>
      </c>
      <c r="B663" s="359" t="s">
        <v>1375</v>
      </c>
      <c r="C663" s="359" t="s">
        <v>648</v>
      </c>
      <c r="D663" s="359" t="s">
        <v>103</v>
      </c>
      <c r="E663" s="359" t="s">
        <v>4961</v>
      </c>
      <c r="F663" s="360">
        <v>6195</v>
      </c>
      <c r="G663" s="359" t="s">
        <v>5592</v>
      </c>
      <c r="H663" s="359" t="s">
        <v>6011</v>
      </c>
      <c r="I663" s="363">
        <f t="shared" si="30"/>
        <v>44609</v>
      </c>
      <c r="J663" t="str">
        <f t="shared" si="31"/>
        <v>Oui</v>
      </c>
      <c r="K663" t="str">
        <f t="shared" si="32"/>
        <v>95PFE-L2M</v>
      </c>
    </row>
    <row r="664" spans="1:11" ht="15" x14ac:dyDescent="0.25">
      <c r="A664" s="307">
        <v>2986</v>
      </c>
      <c r="B664" s="359" t="s">
        <v>722</v>
      </c>
      <c r="C664" s="359" t="s">
        <v>447</v>
      </c>
      <c r="D664" s="359" t="s">
        <v>4783</v>
      </c>
      <c r="E664" s="359" t="s">
        <v>1689</v>
      </c>
      <c r="F664" s="360">
        <v>6080</v>
      </c>
      <c r="G664" s="359" t="s">
        <v>1227</v>
      </c>
      <c r="H664" s="359" t="s">
        <v>6011</v>
      </c>
      <c r="I664" s="363" t="str">
        <f t="shared" si="30"/>
        <v xml:space="preserve"> </v>
      </c>
      <c r="J664" t="str">
        <f t="shared" si="31"/>
        <v>Non</v>
      </c>
      <c r="K664" t="str">
        <f t="shared" si="32"/>
        <v xml:space="preserve"> </v>
      </c>
    </row>
    <row r="665" spans="1:11" ht="15" x14ac:dyDescent="0.25">
      <c r="A665" s="307">
        <v>13326</v>
      </c>
      <c r="B665" s="359" t="s">
        <v>4985</v>
      </c>
      <c r="C665" s="359" t="s">
        <v>277</v>
      </c>
      <c r="D665" s="359" t="s">
        <v>103</v>
      </c>
      <c r="E665" s="359" t="s">
        <v>1689</v>
      </c>
      <c r="F665" s="360">
        <v>6080</v>
      </c>
      <c r="G665" s="359" t="s">
        <v>1227</v>
      </c>
      <c r="H665" s="359" t="s">
        <v>6011</v>
      </c>
      <c r="I665" s="363" t="str">
        <f t="shared" si="30"/>
        <v xml:space="preserve"> </v>
      </c>
      <c r="J665" t="str">
        <f t="shared" si="31"/>
        <v>Non</v>
      </c>
      <c r="K665" t="str">
        <f t="shared" si="32"/>
        <v xml:space="preserve"> </v>
      </c>
    </row>
    <row r="666" spans="1:11" ht="15" x14ac:dyDescent="0.25">
      <c r="A666" s="307">
        <v>12811</v>
      </c>
      <c r="B666" s="359" t="s">
        <v>4252</v>
      </c>
      <c r="C666" s="359" t="s">
        <v>1386</v>
      </c>
      <c r="D666" s="359" t="s">
        <v>4928</v>
      </c>
      <c r="E666" s="359" t="s">
        <v>1689</v>
      </c>
      <c r="F666" s="360">
        <v>6080</v>
      </c>
      <c r="G666" s="359" t="s">
        <v>1227</v>
      </c>
      <c r="H666" s="359" t="s">
        <v>6011</v>
      </c>
      <c r="I666" s="363" t="str">
        <f t="shared" si="30"/>
        <v xml:space="preserve"> </v>
      </c>
      <c r="J666" t="str">
        <f t="shared" si="31"/>
        <v>Non</v>
      </c>
      <c r="K666" t="str">
        <f t="shared" si="32"/>
        <v xml:space="preserve"> </v>
      </c>
    </row>
    <row r="667" spans="1:11" ht="15" x14ac:dyDescent="0.25">
      <c r="A667" s="307">
        <v>13801</v>
      </c>
      <c r="B667" s="359" t="s">
        <v>2246</v>
      </c>
      <c r="C667" s="359" t="s">
        <v>592</v>
      </c>
      <c r="D667" s="359" t="s">
        <v>479</v>
      </c>
      <c r="E667" s="359" t="s">
        <v>1689</v>
      </c>
      <c r="F667" s="360">
        <v>6080</v>
      </c>
      <c r="G667" s="359" t="s">
        <v>1227</v>
      </c>
      <c r="H667" s="359" t="s">
        <v>6011</v>
      </c>
      <c r="I667" s="363" t="str">
        <f t="shared" si="30"/>
        <v xml:space="preserve"> </v>
      </c>
      <c r="J667" t="str">
        <f t="shared" si="31"/>
        <v>Non</v>
      </c>
      <c r="K667" t="str">
        <f t="shared" si="32"/>
        <v xml:space="preserve"> </v>
      </c>
    </row>
    <row r="668" spans="1:11" ht="15" x14ac:dyDescent="0.25">
      <c r="A668" s="307">
        <v>5599</v>
      </c>
      <c r="B668" s="359" t="s">
        <v>3659</v>
      </c>
      <c r="C668" s="359" t="s">
        <v>3660</v>
      </c>
      <c r="D668" s="359" t="s">
        <v>3414</v>
      </c>
      <c r="E668" s="359" t="s">
        <v>1689</v>
      </c>
      <c r="F668" s="360">
        <v>6080</v>
      </c>
      <c r="G668" s="359" t="s">
        <v>1227</v>
      </c>
      <c r="H668" s="359" t="s">
        <v>6011</v>
      </c>
      <c r="I668" s="363" t="str">
        <f t="shared" si="30"/>
        <v xml:space="preserve"> </v>
      </c>
      <c r="J668" t="str">
        <f t="shared" si="31"/>
        <v>Non</v>
      </c>
      <c r="K668" t="str">
        <f t="shared" si="32"/>
        <v xml:space="preserve"> </v>
      </c>
    </row>
    <row r="669" spans="1:11" ht="15" x14ac:dyDescent="0.25">
      <c r="A669" s="307">
        <v>3361</v>
      </c>
      <c r="B669" s="359" t="s">
        <v>1542</v>
      </c>
      <c r="C669" s="359" t="s">
        <v>1543</v>
      </c>
      <c r="D669" s="359" t="s">
        <v>972</v>
      </c>
      <c r="E669" s="359" t="s">
        <v>1689</v>
      </c>
      <c r="F669" s="360">
        <v>6080</v>
      </c>
      <c r="G669" s="359" t="s">
        <v>1227</v>
      </c>
      <c r="H669" s="359" t="s">
        <v>6011</v>
      </c>
      <c r="I669" s="363">
        <f t="shared" si="30"/>
        <v>44148</v>
      </c>
      <c r="J669" t="str">
        <f t="shared" si="31"/>
        <v>Oui</v>
      </c>
      <c r="K669" t="str">
        <f t="shared" si="32"/>
        <v>1860-S</v>
      </c>
    </row>
    <row r="670" spans="1:11" ht="15" x14ac:dyDescent="0.25">
      <c r="A670" s="307">
        <v>4769</v>
      </c>
      <c r="B670" s="359" t="s">
        <v>1347</v>
      </c>
      <c r="C670" s="359" t="s">
        <v>1269</v>
      </c>
      <c r="D670" s="359" t="s">
        <v>103</v>
      </c>
      <c r="E670" s="359" t="s">
        <v>1689</v>
      </c>
      <c r="F670" s="360">
        <v>6080</v>
      </c>
      <c r="G670" s="359" t="s">
        <v>1227</v>
      </c>
      <c r="H670" s="359" t="s">
        <v>6011</v>
      </c>
      <c r="I670" s="363">
        <f t="shared" si="30"/>
        <v>44559</v>
      </c>
      <c r="J670" t="str">
        <f t="shared" si="31"/>
        <v>Oui</v>
      </c>
      <c r="K670" t="str">
        <f t="shared" si="32"/>
        <v>95PFE-L2M</v>
      </c>
    </row>
    <row r="671" spans="1:11" ht="15" x14ac:dyDescent="0.25">
      <c r="A671" s="307">
        <v>5331</v>
      </c>
      <c r="B671" s="359" t="s">
        <v>197</v>
      </c>
      <c r="C671" s="359" t="s">
        <v>204</v>
      </c>
      <c r="D671" s="359" t="s">
        <v>103</v>
      </c>
      <c r="E671" s="359" t="s">
        <v>1689</v>
      </c>
      <c r="F671" s="360">
        <v>6080</v>
      </c>
      <c r="G671" s="359" t="s">
        <v>1227</v>
      </c>
      <c r="H671" s="359" t="s">
        <v>6011</v>
      </c>
      <c r="I671" s="363">
        <f t="shared" si="30"/>
        <v>44574</v>
      </c>
      <c r="J671" t="str">
        <f t="shared" si="31"/>
        <v>Oui</v>
      </c>
      <c r="K671" t="str">
        <f t="shared" si="32"/>
        <v>1870 +</v>
      </c>
    </row>
    <row r="672" spans="1:11" ht="15" x14ac:dyDescent="0.25">
      <c r="A672" s="307">
        <v>3937</v>
      </c>
      <c r="B672" s="359" t="s">
        <v>3490</v>
      </c>
      <c r="C672" s="359" t="s">
        <v>3491</v>
      </c>
      <c r="D672" s="359" t="s">
        <v>2098</v>
      </c>
      <c r="E672" s="359" t="s">
        <v>1689</v>
      </c>
      <c r="F672" s="360">
        <v>6080</v>
      </c>
      <c r="G672" s="359" t="s">
        <v>1227</v>
      </c>
      <c r="H672" s="359" t="s">
        <v>6011</v>
      </c>
      <c r="I672" s="363">
        <f t="shared" si="30"/>
        <v>44574</v>
      </c>
      <c r="J672" t="str">
        <f t="shared" si="31"/>
        <v>Oui</v>
      </c>
      <c r="K672" t="str">
        <f t="shared" si="32"/>
        <v>1870 +</v>
      </c>
    </row>
    <row r="673" spans="1:11" ht="15" x14ac:dyDescent="0.25">
      <c r="A673" s="307">
        <v>5495</v>
      </c>
      <c r="B673" s="359" t="s">
        <v>316</v>
      </c>
      <c r="C673" s="359" t="s">
        <v>317</v>
      </c>
      <c r="D673" s="359" t="s">
        <v>103</v>
      </c>
      <c r="E673" s="359" t="s">
        <v>1689</v>
      </c>
      <c r="F673" s="360">
        <v>6080</v>
      </c>
      <c r="G673" s="359" t="s">
        <v>1227</v>
      </c>
      <c r="H673" s="359" t="s">
        <v>6011</v>
      </c>
      <c r="I673" s="363">
        <f t="shared" si="30"/>
        <v>44581</v>
      </c>
      <c r="J673" t="str">
        <f t="shared" si="31"/>
        <v>Oui</v>
      </c>
      <c r="K673" t="str">
        <f t="shared" si="32"/>
        <v>1870 +</v>
      </c>
    </row>
    <row r="674" spans="1:11" ht="15" x14ac:dyDescent="0.25">
      <c r="A674" s="307">
        <v>5345</v>
      </c>
      <c r="B674" s="359" t="s">
        <v>594</v>
      </c>
      <c r="C674" s="359" t="s">
        <v>595</v>
      </c>
      <c r="D674" s="359" t="s">
        <v>103</v>
      </c>
      <c r="E674" s="359" t="s">
        <v>1689</v>
      </c>
      <c r="F674" s="360">
        <v>6080</v>
      </c>
      <c r="G674" s="359" t="s">
        <v>1227</v>
      </c>
      <c r="H674" s="359" t="s">
        <v>6011</v>
      </c>
      <c r="I674" s="363">
        <f t="shared" si="30"/>
        <v>44581</v>
      </c>
      <c r="J674" t="str">
        <f t="shared" si="31"/>
        <v>Oui</v>
      </c>
      <c r="K674" t="str">
        <f t="shared" si="32"/>
        <v>95PFE-L2M</v>
      </c>
    </row>
    <row r="675" spans="1:11" ht="15" x14ac:dyDescent="0.25">
      <c r="A675" s="307">
        <v>6123</v>
      </c>
      <c r="B675" s="359" t="s">
        <v>1823</v>
      </c>
      <c r="C675" s="359" t="s">
        <v>982</v>
      </c>
      <c r="D675" s="359" t="s">
        <v>103</v>
      </c>
      <c r="E675" s="359" t="s">
        <v>1689</v>
      </c>
      <c r="F675" s="360">
        <v>6080</v>
      </c>
      <c r="G675" s="359" t="s">
        <v>1227</v>
      </c>
      <c r="H675" s="359" t="s">
        <v>6011</v>
      </c>
      <c r="I675" s="363">
        <f t="shared" si="30"/>
        <v>44588</v>
      </c>
      <c r="J675" t="str">
        <f t="shared" si="31"/>
        <v>Oui</v>
      </c>
      <c r="K675" t="str">
        <f t="shared" si="32"/>
        <v>1870 +</v>
      </c>
    </row>
    <row r="676" spans="1:11" ht="15" x14ac:dyDescent="0.25">
      <c r="A676" s="307">
        <v>5195</v>
      </c>
      <c r="B676" s="359" t="s">
        <v>2519</v>
      </c>
      <c r="C676" s="359" t="s">
        <v>433</v>
      </c>
      <c r="D676" s="359" t="s">
        <v>103</v>
      </c>
      <c r="E676" s="359" t="s">
        <v>1689</v>
      </c>
      <c r="F676" s="360">
        <v>6080</v>
      </c>
      <c r="G676" s="359" t="s">
        <v>1227</v>
      </c>
      <c r="H676" s="359" t="s">
        <v>6011</v>
      </c>
      <c r="I676" s="363">
        <f t="shared" si="30"/>
        <v>44595</v>
      </c>
      <c r="J676" t="str">
        <f t="shared" si="31"/>
        <v>Oui</v>
      </c>
      <c r="K676" t="str">
        <f t="shared" si="32"/>
        <v>95PFE-L2S</v>
      </c>
    </row>
    <row r="677" spans="1:11" ht="15" x14ac:dyDescent="0.25">
      <c r="A677" s="307">
        <v>4626</v>
      </c>
      <c r="B677" s="359" t="s">
        <v>2542</v>
      </c>
      <c r="C677" s="359" t="s">
        <v>423</v>
      </c>
      <c r="D677" s="359" t="s">
        <v>3556</v>
      </c>
      <c r="E677" s="359" t="s">
        <v>1689</v>
      </c>
      <c r="F677" s="360">
        <v>6080</v>
      </c>
      <c r="G677" s="359" t="s">
        <v>1227</v>
      </c>
      <c r="H677" s="359" t="s">
        <v>6011</v>
      </c>
      <c r="I677" s="363">
        <f t="shared" si="30"/>
        <v>44874</v>
      </c>
      <c r="J677" t="str">
        <f t="shared" si="31"/>
        <v>Oui</v>
      </c>
      <c r="K677" t="str">
        <f t="shared" si="32"/>
        <v>95PFE-L2M</v>
      </c>
    </row>
    <row r="678" spans="1:11" ht="15" x14ac:dyDescent="0.25">
      <c r="A678" s="307">
        <v>11480</v>
      </c>
      <c r="B678" s="359" t="s">
        <v>5920</v>
      </c>
      <c r="C678" s="359" t="s">
        <v>5921</v>
      </c>
      <c r="D678" s="359" t="s">
        <v>103</v>
      </c>
      <c r="E678" s="359" t="s">
        <v>1689</v>
      </c>
      <c r="F678" s="360">
        <v>6080</v>
      </c>
      <c r="G678" s="359" t="s">
        <v>1227</v>
      </c>
      <c r="H678" s="359" t="s">
        <v>6011</v>
      </c>
      <c r="I678" s="363">
        <f t="shared" si="30"/>
        <v>45896</v>
      </c>
      <c r="J678" t="str">
        <f t="shared" si="31"/>
        <v>Oui</v>
      </c>
      <c r="K678" t="str">
        <f t="shared" si="32"/>
        <v>95PFE-L2M</v>
      </c>
    </row>
    <row r="679" spans="1:11" ht="15" x14ac:dyDescent="0.25">
      <c r="A679" s="307">
        <v>13651</v>
      </c>
      <c r="B679" s="359" t="s">
        <v>6308</v>
      </c>
      <c r="C679" s="359" t="s">
        <v>1294</v>
      </c>
      <c r="D679" s="359" t="s">
        <v>4871</v>
      </c>
      <c r="E679" s="359" t="s">
        <v>1689</v>
      </c>
      <c r="F679" s="360">
        <v>6085</v>
      </c>
      <c r="G679" s="359" t="s">
        <v>765</v>
      </c>
      <c r="H679" s="359" t="s">
        <v>6011</v>
      </c>
      <c r="I679" s="363" t="str">
        <f t="shared" si="30"/>
        <v xml:space="preserve"> </v>
      </c>
      <c r="J679" t="str">
        <f t="shared" si="31"/>
        <v>Non</v>
      </c>
      <c r="K679" t="str">
        <f t="shared" si="32"/>
        <v xml:space="preserve"> </v>
      </c>
    </row>
    <row r="680" spans="1:11" ht="15" x14ac:dyDescent="0.25">
      <c r="A680" s="307">
        <v>14089</v>
      </c>
      <c r="B680" s="359" t="s">
        <v>6279</v>
      </c>
      <c r="C680" s="359" t="s">
        <v>720</v>
      </c>
      <c r="D680" s="359" t="s">
        <v>4871</v>
      </c>
      <c r="E680" s="359" t="s">
        <v>1689</v>
      </c>
      <c r="F680" s="360">
        <v>6085</v>
      </c>
      <c r="G680" s="359" t="s">
        <v>765</v>
      </c>
      <c r="H680" s="359" t="s">
        <v>6011</v>
      </c>
      <c r="I680" s="363" t="str">
        <f t="shared" si="30"/>
        <v xml:space="preserve"> </v>
      </c>
      <c r="J680" t="str">
        <f t="shared" si="31"/>
        <v>Non</v>
      </c>
      <c r="K680" t="str">
        <f t="shared" si="32"/>
        <v xml:space="preserve"> </v>
      </c>
    </row>
    <row r="681" spans="1:11" ht="15" x14ac:dyDescent="0.25">
      <c r="A681" s="307">
        <v>5502</v>
      </c>
      <c r="B681" s="359" t="s">
        <v>764</v>
      </c>
      <c r="C681" s="359" t="s">
        <v>686</v>
      </c>
      <c r="D681" s="359" t="s">
        <v>4816</v>
      </c>
      <c r="E681" s="359" t="s">
        <v>1689</v>
      </c>
      <c r="F681" s="360">
        <v>6085</v>
      </c>
      <c r="G681" s="359" t="s">
        <v>765</v>
      </c>
      <c r="H681" s="359" t="s">
        <v>6011</v>
      </c>
      <c r="I681" s="363">
        <f t="shared" si="30"/>
        <v>44301</v>
      </c>
      <c r="J681" t="str">
        <f t="shared" si="31"/>
        <v>Oui</v>
      </c>
      <c r="K681" t="str">
        <f t="shared" si="32"/>
        <v>95PFE-L2M</v>
      </c>
    </row>
    <row r="682" spans="1:11" ht="15" x14ac:dyDescent="0.25">
      <c r="A682" s="307">
        <v>1280</v>
      </c>
      <c r="B682" s="359" t="s">
        <v>2542</v>
      </c>
      <c r="C682" s="359" t="s">
        <v>437</v>
      </c>
      <c r="D682" s="359" t="s">
        <v>2098</v>
      </c>
      <c r="E682" s="359" t="s">
        <v>1689</v>
      </c>
      <c r="F682" s="360">
        <v>6085</v>
      </c>
      <c r="G682" s="359" t="s">
        <v>765</v>
      </c>
      <c r="H682" s="359" t="s">
        <v>6011</v>
      </c>
      <c r="I682" s="363">
        <f t="shared" si="30"/>
        <v>44574</v>
      </c>
      <c r="J682" t="str">
        <f t="shared" si="31"/>
        <v>Oui</v>
      </c>
      <c r="K682" t="str">
        <f t="shared" si="32"/>
        <v>1870 +</v>
      </c>
    </row>
    <row r="683" spans="1:11" ht="15" x14ac:dyDescent="0.25">
      <c r="A683" s="307">
        <v>11266</v>
      </c>
      <c r="B683" s="359" t="s">
        <v>1064</v>
      </c>
      <c r="C683" s="359" t="s">
        <v>1065</v>
      </c>
      <c r="D683" s="359" t="s">
        <v>6247</v>
      </c>
      <c r="E683" s="359" t="s">
        <v>1689</v>
      </c>
      <c r="F683" s="360">
        <v>6085</v>
      </c>
      <c r="G683" s="359" t="s">
        <v>765</v>
      </c>
      <c r="H683" s="359" t="s">
        <v>6011</v>
      </c>
      <c r="I683" s="363">
        <f t="shared" si="30"/>
        <v>44589</v>
      </c>
      <c r="J683" t="str">
        <f t="shared" si="31"/>
        <v>Oui</v>
      </c>
      <c r="K683" t="str">
        <f t="shared" si="32"/>
        <v>95PFE-L2M</v>
      </c>
    </row>
    <row r="684" spans="1:11" ht="15" x14ac:dyDescent="0.25">
      <c r="A684" s="307">
        <v>5987</v>
      </c>
      <c r="B684" s="359" t="s">
        <v>254</v>
      </c>
      <c r="C684" s="359" t="s">
        <v>255</v>
      </c>
      <c r="D684" s="359" t="s">
        <v>103</v>
      </c>
      <c r="E684" s="359" t="s">
        <v>1689</v>
      </c>
      <c r="F684" s="360">
        <v>6085</v>
      </c>
      <c r="G684" s="359" t="s">
        <v>765</v>
      </c>
      <c r="H684" s="359" t="s">
        <v>6011</v>
      </c>
      <c r="I684" s="363">
        <f t="shared" si="30"/>
        <v>44691</v>
      </c>
      <c r="J684" t="str">
        <f t="shared" si="31"/>
        <v>Oui</v>
      </c>
      <c r="K684" t="str">
        <f t="shared" si="32"/>
        <v>95PFE-L2S</v>
      </c>
    </row>
    <row r="685" spans="1:11" ht="15" x14ac:dyDescent="0.25">
      <c r="A685" s="307">
        <v>4084</v>
      </c>
      <c r="B685" s="359" t="s">
        <v>3038</v>
      </c>
      <c r="C685" s="359" t="s">
        <v>447</v>
      </c>
      <c r="D685" s="359" t="s">
        <v>3414</v>
      </c>
      <c r="E685" s="359" t="s">
        <v>1689</v>
      </c>
      <c r="F685" s="360">
        <v>6085</v>
      </c>
      <c r="G685" s="359" t="s">
        <v>765</v>
      </c>
      <c r="H685" s="359" t="s">
        <v>6011</v>
      </c>
      <c r="I685" s="363">
        <f t="shared" si="30"/>
        <v>44874</v>
      </c>
      <c r="J685" t="str">
        <f t="shared" si="31"/>
        <v>Oui</v>
      </c>
      <c r="K685" t="str">
        <f t="shared" si="32"/>
        <v>95PFE-L2M</v>
      </c>
    </row>
    <row r="686" spans="1:11" ht="15" x14ac:dyDescent="0.25">
      <c r="A686" s="307">
        <v>5845</v>
      </c>
      <c r="B686" s="359" t="s">
        <v>2358</v>
      </c>
      <c r="C686" s="359" t="s">
        <v>2359</v>
      </c>
      <c r="D686" s="359" t="s">
        <v>103</v>
      </c>
      <c r="E686" s="359" t="s">
        <v>1689</v>
      </c>
      <c r="F686" s="360">
        <v>6085</v>
      </c>
      <c r="G686" s="359" t="s">
        <v>765</v>
      </c>
      <c r="H686" s="359" t="s">
        <v>6011</v>
      </c>
      <c r="I686" s="363">
        <f t="shared" si="30"/>
        <v>44972</v>
      </c>
      <c r="J686" t="str">
        <f t="shared" si="31"/>
        <v>Oui</v>
      </c>
      <c r="K686" t="str">
        <f t="shared" si="32"/>
        <v>F550</v>
      </c>
    </row>
    <row r="687" spans="1:11" ht="15" x14ac:dyDescent="0.25">
      <c r="A687" s="307">
        <v>3783</v>
      </c>
      <c r="B687" s="359" t="s">
        <v>1003</v>
      </c>
      <c r="C687" s="359" t="s">
        <v>204</v>
      </c>
      <c r="D687" s="359" t="s">
        <v>103</v>
      </c>
      <c r="E687" s="359" t="s">
        <v>1689</v>
      </c>
      <c r="F687" s="360">
        <v>6085</v>
      </c>
      <c r="G687" s="359" t="s">
        <v>765</v>
      </c>
      <c r="H687" s="359" t="s">
        <v>6011</v>
      </c>
      <c r="I687" s="363">
        <f t="shared" si="30"/>
        <v>44999</v>
      </c>
      <c r="J687" t="str">
        <f t="shared" si="31"/>
        <v>Oui</v>
      </c>
      <c r="K687" t="str">
        <f t="shared" si="32"/>
        <v>95PFE-L2M</v>
      </c>
    </row>
    <row r="688" spans="1:11" ht="15" x14ac:dyDescent="0.25">
      <c r="A688" s="307">
        <v>3062</v>
      </c>
      <c r="B688" s="359" t="s">
        <v>1495</v>
      </c>
      <c r="C688" s="359" t="s">
        <v>1496</v>
      </c>
      <c r="D688" s="359" t="s">
        <v>747</v>
      </c>
      <c r="E688" s="359" t="s">
        <v>1689</v>
      </c>
      <c r="F688" s="360">
        <v>6085</v>
      </c>
      <c r="G688" s="359" t="s">
        <v>765</v>
      </c>
      <c r="H688" s="359" t="s">
        <v>6011</v>
      </c>
      <c r="I688" s="363">
        <f t="shared" si="30"/>
        <v>45007</v>
      </c>
      <c r="J688" t="str">
        <f t="shared" si="31"/>
        <v>Oui</v>
      </c>
      <c r="K688" t="str">
        <f t="shared" si="32"/>
        <v>95PFE-L2S</v>
      </c>
    </row>
    <row r="689" spans="1:11" ht="15" x14ac:dyDescent="0.25">
      <c r="A689" s="307">
        <v>6204</v>
      </c>
      <c r="B689" s="359" t="s">
        <v>1824</v>
      </c>
      <c r="C689" s="359" t="s">
        <v>1825</v>
      </c>
      <c r="D689" s="359" t="s">
        <v>103</v>
      </c>
      <c r="E689" s="359" t="s">
        <v>1689</v>
      </c>
      <c r="F689" s="360">
        <v>6085</v>
      </c>
      <c r="G689" s="359" t="s">
        <v>765</v>
      </c>
      <c r="H689" s="359" t="s">
        <v>6011</v>
      </c>
      <c r="I689" s="363">
        <f t="shared" si="30"/>
        <v>45042</v>
      </c>
      <c r="J689" t="str">
        <f t="shared" si="31"/>
        <v>Oui</v>
      </c>
      <c r="K689" t="str">
        <f t="shared" si="32"/>
        <v>95PFE-L2M</v>
      </c>
    </row>
    <row r="690" spans="1:11" ht="15" x14ac:dyDescent="0.25">
      <c r="A690" s="307">
        <v>5112</v>
      </c>
      <c r="B690" s="359" t="s">
        <v>3631</v>
      </c>
      <c r="C690" s="359" t="s">
        <v>485</v>
      </c>
      <c r="D690" s="359" t="s">
        <v>517</v>
      </c>
      <c r="E690" s="359" t="s">
        <v>1689</v>
      </c>
      <c r="F690" s="360">
        <v>6085</v>
      </c>
      <c r="G690" s="359" t="s">
        <v>765</v>
      </c>
      <c r="H690" s="359" t="s">
        <v>6011</v>
      </c>
      <c r="I690" s="363">
        <f t="shared" si="30"/>
        <v>45265</v>
      </c>
      <c r="J690" t="str">
        <f t="shared" si="31"/>
        <v>Oui</v>
      </c>
      <c r="K690">
        <f t="shared" si="32"/>
        <v>1860</v>
      </c>
    </row>
    <row r="691" spans="1:11" ht="15" x14ac:dyDescent="0.25">
      <c r="A691" s="307">
        <v>8703</v>
      </c>
      <c r="B691" s="359" t="s">
        <v>1824</v>
      </c>
      <c r="C691" s="359" t="s">
        <v>1401</v>
      </c>
      <c r="D691" s="359" t="s">
        <v>1028</v>
      </c>
      <c r="E691" s="359" t="s">
        <v>4961</v>
      </c>
      <c r="F691" s="360">
        <v>6051</v>
      </c>
      <c r="G691" s="359" t="s">
        <v>4781</v>
      </c>
      <c r="H691" s="359" t="s">
        <v>6011</v>
      </c>
      <c r="I691" s="363" t="str">
        <f t="shared" si="30"/>
        <v xml:space="preserve"> </v>
      </c>
      <c r="J691" t="str">
        <f t="shared" si="31"/>
        <v>Non</v>
      </c>
      <c r="K691" t="str">
        <f t="shared" si="32"/>
        <v xml:space="preserve"> </v>
      </c>
    </row>
    <row r="692" spans="1:11" ht="15" x14ac:dyDescent="0.25">
      <c r="A692" s="307">
        <v>6113</v>
      </c>
      <c r="B692" s="359" t="s">
        <v>1854</v>
      </c>
      <c r="C692" s="359" t="s">
        <v>1269</v>
      </c>
      <c r="D692" s="359" t="s">
        <v>1847</v>
      </c>
      <c r="E692" s="359" t="s">
        <v>4961</v>
      </c>
      <c r="F692" s="360">
        <v>6051</v>
      </c>
      <c r="G692" s="359" t="s">
        <v>4781</v>
      </c>
      <c r="H692" s="359" t="s">
        <v>6011</v>
      </c>
      <c r="I692" s="363" t="str">
        <f t="shared" si="30"/>
        <v xml:space="preserve"> </v>
      </c>
      <c r="J692" t="str">
        <f t="shared" si="31"/>
        <v>Non</v>
      </c>
      <c r="K692" t="str">
        <f t="shared" si="32"/>
        <v xml:space="preserve"> </v>
      </c>
    </row>
    <row r="693" spans="1:11" ht="15" x14ac:dyDescent="0.25">
      <c r="A693" s="307">
        <v>4409</v>
      </c>
      <c r="B693" s="359" t="s">
        <v>3533</v>
      </c>
      <c r="C693" s="359" t="s">
        <v>464</v>
      </c>
      <c r="D693" s="359" t="s">
        <v>1847</v>
      </c>
      <c r="E693" s="359" t="s">
        <v>4961</v>
      </c>
      <c r="F693" s="360">
        <v>6051</v>
      </c>
      <c r="G693" s="359" t="s">
        <v>4781</v>
      </c>
      <c r="H693" s="359" t="s">
        <v>6011</v>
      </c>
      <c r="I693" s="363" t="str">
        <f t="shared" si="30"/>
        <v xml:space="preserve"> </v>
      </c>
      <c r="J693" t="str">
        <f t="shared" si="31"/>
        <v>Non</v>
      </c>
      <c r="K693" t="str">
        <f t="shared" si="32"/>
        <v xml:space="preserve"> </v>
      </c>
    </row>
    <row r="694" spans="1:11" ht="15" x14ac:dyDescent="0.25">
      <c r="A694" s="307">
        <v>5282</v>
      </c>
      <c r="B694" s="359" t="s">
        <v>3639</v>
      </c>
      <c r="C694" s="359" t="s">
        <v>3640</v>
      </c>
      <c r="D694" s="359" t="s">
        <v>1847</v>
      </c>
      <c r="E694" s="359" t="s">
        <v>4961</v>
      </c>
      <c r="F694" s="360">
        <v>6051</v>
      </c>
      <c r="G694" s="359" t="s">
        <v>4781</v>
      </c>
      <c r="H694" s="359" t="s">
        <v>6011</v>
      </c>
      <c r="I694" s="363" t="str">
        <f t="shared" si="30"/>
        <v xml:space="preserve"> </v>
      </c>
      <c r="J694" t="str">
        <f t="shared" si="31"/>
        <v>Non</v>
      </c>
      <c r="K694" t="str">
        <f t="shared" si="32"/>
        <v xml:space="preserve"> </v>
      </c>
    </row>
    <row r="695" spans="1:11" ht="15" x14ac:dyDescent="0.25">
      <c r="A695" s="307">
        <v>3918</v>
      </c>
      <c r="B695" s="359" t="s">
        <v>3486</v>
      </c>
      <c r="C695" s="359" t="s">
        <v>1141</v>
      </c>
      <c r="D695" s="359" t="s">
        <v>4793</v>
      </c>
      <c r="E695" s="359" t="s">
        <v>4961</v>
      </c>
      <c r="F695" s="360">
        <v>6051</v>
      </c>
      <c r="G695" s="359" t="s">
        <v>4781</v>
      </c>
      <c r="H695" s="359" t="s">
        <v>6011</v>
      </c>
      <c r="I695" s="363" t="str">
        <f t="shared" si="30"/>
        <v xml:space="preserve"> </v>
      </c>
      <c r="J695" t="str">
        <f t="shared" si="31"/>
        <v>Non</v>
      </c>
      <c r="K695" t="str">
        <f t="shared" si="32"/>
        <v xml:space="preserve"> </v>
      </c>
    </row>
    <row r="696" spans="1:11" ht="15" x14ac:dyDescent="0.25">
      <c r="A696" s="307">
        <v>8263</v>
      </c>
      <c r="B696" s="359" t="s">
        <v>3751</v>
      </c>
      <c r="C696" s="359" t="s">
        <v>3752</v>
      </c>
      <c r="D696" s="359" t="s">
        <v>1847</v>
      </c>
      <c r="E696" s="359" t="s">
        <v>4961</v>
      </c>
      <c r="F696" s="360">
        <v>6051</v>
      </c>
      <c r="G696" s="359" t="s">
        <v>4781</v>
      </c>
      <c r="H696" s="359" t="s">
        <v>6011</v>
      </c>
      <c r="I696" s="363" t="str">
        <f t="shared" si="30"/>
        <v xml:space="preserve"> </v>
      </c>
      <c r="J696" t="str">
        <f t="shared" si="31"/>
        <v>Non</v>
      </c>
      <c r="K696" t="str">
        <f t="shared" si="32"/>
        <v xml:space="preserve"> </v>
      </c>
    </row>
    <row r="697" spans="1:11" ht="15" x14ac:dyDescent="0.25">
      <c r="A697" s="307">
        <v>2899</v>
      </c>
      <c r="B697" s="359" t="s">
        <v>6319</v>
      </c>
      <c r="C697" s="359" t="s">
        <v>6320</v>
      </c>
      <c r="D697" s="359" t="s">
        <v>1074</v>
      </c>
      <c r="E697" s="359" t="s">
        <v>4961</v>
      </c>
      <c r="F697" s="360">
        <v>6051</v>
      </c>
      <c r="G697" s="359" t="s">
        <v>4781</v>
      </c>
      <c r="H697" s="359" t="s">
        <v>6011</v>
      </c>
      <c r="I697" s="363" t="str">
        <f t="shared" si="30"/>
        <v xml:space="preserve"> </v>
      </c>
      <c r="J697" t="str">
        <f t="shared" si="31"/>
        <v>Non</v>
      </c>
      <c r="K697" t="str">
        <f t="shared" si="32"/>
        <v xml:space="preserve"> </v>
      </c>
    </row>
    <row r="698" spans="1:11" ht="15" x14ac:dyDescent="0.25">
      <c r="A698" s="307">
        <v>5398</v>
      </c>
      <c r="B698" s="359" t="s">
        <v>3648</v>
      </c>
      <c r="C698" s="359" t="s">
        <v>808</v>
      </c>
      <c r="D698" s="359" t="s">
        <v>1847</v>
      </c>
      <c r="E698" s="359" t="s">
        <v>4961</v>
      </c>
      <c r="F698" s="360">
        <v>6051</v>
      </c>
      <c r="G698" s="359" t="s">
        <v>4781</v>
      </c>
      <c r="H698" s="359" t="s">
        <v>6011</v>
      </c>
      <c r="I698" s="363" t="str">
        <f t="shared" si="30"/>
        <v xml:space="preserve"> </v>
      </c>
      <c r="J698" t="str">
        <f t="shared" si="31"/>
        <v>Non</v>
      </c>
      <c r="K698" t="str">
        <f t="shared" si="32"/>
        <v xml:space="preserve"> </v>
      </c>
    </row>
    <row r="699" spans="1:11" ht="15" x14ac:dyDescent="0.25">
      <c r="A699" s="307">
        <v>6724</v>
      </c>
      <c r="B699" s="359" t="s">
        <v>3719</v>
      </c>
      <c r="C699" s="359" t="s">
        <v>3720</v>
      </c>
      <c r="D699" s="359" t="s">
        <v>1847</v>
      </c>
      <c r="E699" s="359" t="s">
        <v>4961</v>
      </c>
      <c r="F699" s="360">
        <v>6051</v>
      </c>
      <c r="G699" s="359" t="s">
        <v>4781</v>
      </c>
      <c r="H699" s="359" t="s">
        <v>6011</v>
      </c>
      <c r="I699" s="363" t="str">
        <f t="shared" si="30"/>
        <v xml:space="preserve"> </v>
      </c>
      <c r="J699" t="str">
        <f t="shared" si="31"/>
        <v>Non</v>
      </c>
      <c r="K699" t="str">
        <f t="shared" si="32"/>
        <v xml:space="preserve"> </v>
      </c>
    </row>
    <row r="700" spans="1:11" ht="15" x14ac:dyDescent="0.25">
      <c r="A700" s="307">
        <v>13286</v>
      </c>
      <c r="B700" s="359" t="s">
        <v>4450</v>
      </c>
      <c r="C700" s="359" t="s">
        <v>4451</v>
      </c>
      <c r="D700" s="359" t="s">
        <v>4850</v>
      </c>
      <c r="E700" s="359" t="s">
        <v>4961</v>
      </c>
      <c r="F700" s="360">
        <v>6081</v>
      </c>
      <c r="G700" s="359" t="s">
        <v>5036</v>
      </c>
      <c r="H700" s="359" t="s">
        <v>6011</v>
      </c>
      <c r="I700" s="363" t="str">
        <f t="shared" si="30"/>
        <v xml:space="preserve"> </v>
      </c>
      <c r="J700" t="str">
        <f t="shared" si="31"/>
        <v>Non</v>
      </c>
      <c r="K700" t="str">
        <f t="shared" si="32"/>
        <v xml:space="preserve"> </v>
      </c>
    </row>
    <row r="701" spans="1:11" ht="15" x14ac:dyDescent="0.25">
      <c r="A701" s="307">
        <v>14126</v>
      </c>
      <c r="B701" s="359" t="s">
        <v>722</v>
      </c>
      <c r="C701" s="359" t="s">
        <v>3173</v>
      </c>
      <c r="D701" s="359" t="s">
        <v>3907</v>
      </c>
      <c r="E701" s="359" t="s">
        <v>1689</v>
      </c>
      <c r="F701" s="360">
        <v>3652</v>
      </c>
      <c r="G701" s="359" t="s">
        <v>6198</v>
      </c>
      <c r="H701" s="359" t="s">
        <v>6011</v>
      </c>
      <c r="I701" s="363" t="str">
        <f t="shared" si="30"/>
        <v xml:space="preserve"> </v>
      </c>
      <c r="J701" t="str">
        <f t="shared" si="31"/>
        <v>Non</v>
      </c>
      <c r="K701" t="str">
        <f t="shared" si="32"/>
        <v xml:space="preserve"> </v>
      </c>
    </row>
    <row r="702" spans="1:11" ht="15" x14ac:dyDescent="0.25">
      <c r="A702" s="307">
        <v>14184</v>
      </c>
      <c r="B702" s="359" t="s">
        <v>2286</v>
      </c>
      <c r="C702" s="359" t="s">
        <v>1111</v>
      </c>
      <c r="D702" s="359" t="s">
        <v>5591</v>
      </c>
      <c r="E702" s="359" t="s">
        <v>4961</v>
      </c>
      <c r="F702" s="360">
        <v>7250</v>
      </c>
      <c r="G702" s="359" t="s">
        <v>6337</v>
      </c>
      <c r="H702" s="359" t="s">
        <v>6011</v>
      </c>
      <c r="I702" s="363" t="str">
        <f t="shared" si="30"/>
        <v xml:space="preserve"> </v>
      </c>
      <c r="J702" t="str">
        <f t="shared" si="31"/>
        <v>Non</v>
      </c>
      <c r="K702" t="str">
        <f t="shared" si="32"/>
        <v xml:space="preserve"> </v>
      </c>
    </row>
    <row r="703" spans="1:11" ht="15" x14ac:dyDescent="0.25">
      <c r="A703" s="307">
        <v>12504</v>
      </c>
      <c r="B703" s="359" t="s">
        <v>1145</v>
      </c>
      <c r="C703" s="359" t="s">
        <v>1248</v>
      </c>
      <c r="D703" s="359" t="s">
        <v>4850</v>
      </c>
      <c r="E703" s="359" t="s">
        <v>1689</v>
      </c>
      <c r="F703" s="360">
        <v>4850</v>
      </c>
      <c r="G703" s="359" t="s">
        <v>4918</v>
      </c>
      <c r="H703" s="359" t="s">
        <v>6011</v>
      </c>
      <c r="I703" s="363" t="str">
        <f t="shared" si="30"/>
        <v xml:space="preserve"> </v>
      </c>
      <c r="J703" t="str">
        <f t="shared" si="31"/>
        <v>Non</v>
      </c>
      <c r="K703" t="str">
        <f t="shared" si="32"/>
        <v xml:space="preserve"> </v>
      </c>
    </row>
    <row r="704" spans="1:11" ht="15" x14ac:dyDescent="0.25">
      <c r="A704" s="307">
        <v>14132</v>
      </c>
      <c r="B704" s="359" t="s">
        <v>6205</v>
      </c>
      <c r="C704" s="359" t="s">
        <v>6206</v>
      </c>
      <c r="D704" s="359" t="s">
        <v>4850</v>
      </c>
      <c r="E704" s="359" t="s">
        <v>1689</v>
      </c>
      <c r="F704" s="360">
        <v>4857</v>
      </c>
      <c r="G704" s="359" t="s">
        <v>5670</v>
      </c>
      <c r="H704" s="359" t="s">
        <v>6011</v>
      </c>
      <c r="I704" s="363" t="str">
        <f t="shared" si="30"/>
        <v xml:space="preserve"> </v>
      </c>
      <c r="J704" t="str">
        <f t="shared" si="31"/>
        <v>Non</v>
      </c>
      <c r="K704" t="str">
        <f t="shared" si="32"/>
        <v xml:space="preserve"> </v>
      </c>
    </row>
    <row r="705" spans="1:11" ht="15" x14ac:dyDescent="0.25">
      <c r="A705" s="307">
        <v>13852</v>
      </c>
      <c r="B705" s="359" t="s">
        <v>5668</v>
      </c>
      <c r="C705" s="359" t="s">
        <v>5669</v>
      </c>
      <c r="D705" s="359" t="s">
        <v>5591</v>
      </c>
      <c r="E705" s="359" t="s">
        <v>1689</v>
      </c>
      <c r="F705" s="360">
        <v>4857</v>
      </c>
      <c r="G705" s="359" t="s">
        <v>5670</v>
      </c>
      <c r="H705" s="359" t="s">
        <v>6011</v>
      </c>
      <c r="I705" s="363" t="str">
        <f t="shared" si="30"/>
        <v xml:space="preserve"> </v>
      </c>
      <c r="J705" t="str">
        <f t="shared" si="31"/>
        <v>Non</v>
      </c>
      <c r="K705" t="str">
        <f t="shared" si="32"/>
        <v xml:space="preserve"> </v>
      </c>
    </row>
    <row r="706" spans="1:11" ht="15" x14ac:dyDescent="0.25">
      <c r="A706" s="307">
        <v>13099</v>
      </c>
      <c r="B706" s="359" t="s">
        <v>4042</v>
      </c>
      <c r="C706" s="359" t="s">
        <v>4043</v>
      </c>
      <c r="D706" s="359" t="s">
        <v>4871</v>
      </c>
      <c r="E706" s="359" t="s">
        <v>4961</v>
      </c>
      <c r="F706" s="360">
        <v>8350</v>
      </c>
      <c r="G706" s="359" t="s">
        <v>3411</v>
      </c>
      <c r="H706" s="359" t="s">
        <v>6011</v>
      </c>
      <c r="I706" s="363" t="str">
        <f t="shared" ref="I706:I769" si="33">IFERROR(VLOOKUP(A706,Pour_Suivi,31,FALSE)," ")</f>
        <v xml:space="preserve"> </v>
      </c>
      <c r="J706" t="str">
        <f t="shared" ref="J706:J769" si="34">IF(IFERROR(VLOOKUP(A706,Pour_Suivi,1,FALSE),"Non")="Non","Non","Oui")</f>
        <v>Non</v>
      </c>
      <c r="K706" t="str">
        <f t="shared" ref="K706:K769" si="35">IFERROR(VLOOKUP(A706,Pour_Suivi,33,FALSE)," ")</f>
        <v xml:space="preserve"> </v>
      </c>
    </row>
    <row r="707" spans="1:11" ht="15" x14ac:dyDescent="0.25">
      <c r="A707" s="307">
        <v>1742</v>
      </c>
      <c r="B707" s="359" t="s">
        <v>1145</v>
      </c>
      <c r="C707" s="359" t="s">
        <v>432</v>
      </c>
      <c r="D707" s="359" t="s">
        <v>2416</v>
      </c>
      <c r="E707" s="359" t="s">
        <v>4961</v>
      </c>
      <c r="F707" s="360">
        <v>8350</v>
      </c>
      <c r="G707" s="359" t="s">
        <v>3411</v>
      </c>
      <c r="H707" s="359" t="s">
        <v>6011</v>
      </c>
      <c r="I707" s="363" t="str">
        <f t="shared" si="33"/>
        <v xml:space="preserve"> </v>
      </c>
      <c r="J707" t="str">
        <f t="shared" si="34"/>
        <v>Non</v>
      </c>
      <c r="K707" t="str">
        <f t="shared" si="35"/>
        <v xml:space="preserve"> </v>
      </c>
    </row>
    <row r="708" spans="1:11" ht="15" x14ac:dyDescent="0.25">
      <c r="A708" s="307">
        <v>14135</v>
      </c>
      <c r="B708" s="359" t="s">
        <v>6209</v>
      </c>
      <c r="C708" s="359" t="s">
        <v>664</v>
      </c>
      <c r="D708" s="359" t="s">
        <v>4871</v>
      </c>
      <c r="E708" s="359" t="s">
        <v>4961</v>
      </c>
      <c r="F708" s="360">
        <v>8350</v>
      </c>
      <c r="G708" s="359" t="s">
        <v>3411</v>
      </c>
      <c r="H708" s="359" t="s">
        <v>6011</v>
      </c>
      <c r="I708" s="363" t="str">
        <f t="shared" si="33"/>
        <v xml:space="preserve"> </v>
      </c>
      <c r="J708" t="str">
        <f t="shared" si="34"/>
        <v>Non</v>
      </c>
      <c r="K708" t="str">
        <f t="shared" si="35"/>
        <v xml:space="preserve"> </v>
      </c>
    </row>
    <row r="709" spans="1:11" ht="15" x14ac:dyDescent="0.25">
      <c r="A709" s="307">
        <v>6685</v>
      </c>
      <c r="B709" s="359" t="s">
        <v>1062</v>
      </c>
      <c r="C709" s="359" t="s">
        <v>1063</v>
      </c>
      <c r="D709" s="359" t="s">
        <v>103</v>
      </c>
      <c r="E709" s="359" t="s">
        <v>4961</v>
      </c>
      <c r="F709" s="360">
        <v>8350</v>
      </c>
      <c r="G709" s="359" t="s">
        <v>3411</v>
      </c>
      <c r="H709" s="359" t="s">
        <v>6011</v>
      </c>
      <c r="I709" s="363">
        <f t="shared" si="33"/>
        <v>44575</v>
      </c>
      <c r="J709" t="str">
        <f t="shared" si="34"/>
        <v>Oui</v>
      </c>
      <c r="K709" t="str">
        <f t="shared" si="35"/>
        <v>1870 +</v>
      </c>
    </row>
    <row r="710" spans="1:11" ht="15" x14ac:dyDescent="0.25">
      <c r="A710" s="307">
        <v>11706</v>
      </c>
      <c r="B710" s="359" t="s">
        <v>1935</v>
      </c>
      <c r="C710" s="359" t="s">
        <v>1936</v>
      </c>
      <c r="D710" s="359" t="s">
        <v>103</v>
      </c>
      <c r="E710" s="359" t="s">
        <v>4961</v>
      </c>
      <c r="F710" s="360">
        <v>8350</v>
      </c>
      <c r="G710" s="359" t="s">
        <v>3411</v>
      </c>
      <c r="H710" s="359" t="s">
        <v>6011</v>
      </c>
      <c r="I710" s="363">
        <f t="shared" si="33"/>
        <v>44580</v>
      </c>
      <c r="J710" t="str">
        <f t="shared" si="34"/>
        <v>Oui</v>
      </c>
      <c r="K710" t="str">
        <f t="shared" si="35"/>
        <v>1870 +</v>
      </c>
    </row>
    <row r="711" spans="1:11" ht="15" x14ac:dyDescent="0.25">
      <c r="A711" s="307">
        <v>8620</v>
      </c>
      <c r="B711" s="359" t="s">
        <v>2324</v>
      </c>
      <c r="C711" s="359" t="s">
        <v>810</v>
      </c>
      <c r="D711" s="359" t="s">
        <v>1405</v>
      </c>
      <c r="E711" s="359" t="s">
        <v>4961</v>
      </c>
      <c r="F711" s="360">
        <v>8350</v>
      </c>
      <c r="G711" s="359" t="s">
        <v>3411</v>
      </c>
      <c r="H711" s="359" t="s">
        <v>6011</v>
      </c>
      <c r="I711" s="363">
        <f t="shared" si="33"/>
        <v>44581</v>
      </c>
      <c r="J711" t="str">
        <f t="shared" si="34"/>
        <v>Oui</v>
      </c>
      <c r="K711" t="str">
        <f t="shared" si="35"/>
        <v>1870 +</v>
      </c>
    </row>
    <row r="712" spans="1:11" ht="15" x14ac:dyDescent="0.25">
      <c r="A712" s="307">
        <v>5057</v>
      </c>
      <c r="B712" s="359" t="s">
        <v>746</v>
      </c>
      <c r="C712" s="359" t="s">
        <v>1916</v>
      </c>
      <c r="D712" s="359" t="s">
        <v>747</v>
      </c>
      <c r="E712" s="359" t="s">
        <v>4961</v>
      </c>
      <c r="F712" s="360">
        <v>8350</v>
      </c>
      <c r="G712" s="359" t="s">
        <v>3411</v>
      </c>
      <c r="H712" s="359" t="s">
        <v>6011</v>
      </c>
      <c r="I712" s="363">
        <f t="shared" si="33"/>
        <v>44582</v>
      </c>
      <c r="J712" t="str">
        <f t="shared" si="34"/>
        <v>Oui</v>
      </c>
      <c r="K712" t="str">
        <f t="shared" si="35"/>
        <v>95PFE-L2S</v>
      </c>
    </row>
    <row r="713" spans="1:11" ht="15" x14ac:dyDescent="0.25">
      <c r="A713" s="307">
        <v>8616</v>
      </c>
      <c r="B713" s="359" t="s">
        <v>360</v>
      </c>
      <c r="C713" s="359" t="s">
        <v>361</v>
      </c>
      <c r="D713" s="359" t="s">
        <v>103</v>
      </c>
      <c r="E713" s="359" t="s">
        <v>4961</v>
      </c>
      <c r="F713" s="360">
        <v>8350</v>
      </c>
      <c r="G713" s="359" t="s">
        <v>3411</v>
      </c>
      <c r="H713" s="359" t="s">
        <v>6011</v>
      </c>
      <c r="I713" s="363">
        <f t="shared" si="33"/>
        <v>44705</v>
      </c>
      <c r="J713" t="str">
        <f t="shared" si="34"/>
        <v>Oui</v>
      </c>
      <c r="K713" t="str">
        <f t="shared" si="35"/>
        <v>95PFE-L2M</v>
      </c>
    </row>
    <row r="714" spans="1:11" ht="15" x14ac:dyDescent="0.25">
      <c r="A714" s="307">
        <v>11874</v>
      </c>
      <c r="B714" s="359" t="s">
        <v>58</v>
      </c>
      <c r="C714" s="359" t="s">
        <v>4054</v>
      </c>
      <c r="D714" s="359" t="s">
        <v>103</v>
      </c>
      <c r="E714" s="359" t="s">
        <v>4961</v>
      </c>
      <c r="F714" s="360">
        <v>8350</v>
      </c>
      <c r="G714" s="359" t="s">
        <v>3411</v>
      </c>
      <c r="H714" s="359" t="s">
        <v>6011</v>
      </c>
      <c r="I714" s="363">
        <f t="shared" si="33"/>
        <v>45265</v>
      </c>
      <c r="J714" t="str">
        <f t="shared" si="34"/>
        <v>Oui</v>
      </c>
      <c r="K714" t="str">
        <f t="shared" si="35"/>
        <v>1804S</v>
      </c>
    </row>
    <row r="715" spans="1:11" ht="15" x14ac:dyDescent="0.25">
      <c r="A715" s="307">
        <v>11274</v>
      </c>
      <c r="B715" s="359" t="s">
        <v>4626</v>
      </c>
      <c r="C715" s="359" t="s">
        <v>4627</v>
      </c>
      <c r="D715" s="359" t="s">
        <v>1847</v>
      </c>
      <c r="E715" s="359" t="s">
        <v>4961</v>
      </c>
      <c r="F715" s="360">
        <v>8350</v>
      </c>
      <c r="G715" s="359" t="s">
        <v>3411</v>
      </c>
      <c r="H715" s="359" t="s">
        <v>6011</v>
      </c>
      <c r="I715" s="363">
        <f t="shared" si="33"/>
        <v>45721</v>
      </c>
      <c r="J715" t="str">
        <f t="shared" si="34"/>
        <v>Oui</v>
      </c>
      <c r="K715" t="str">
        <f t="shared" si="35"/>
        <v>95PFE-L2S</v>
      </c>
    </row>
    <row r="716" spans="1:11" ht="15" x14ac:dyDescent="0.25">
      <c r="A716" s="307">
        <v>12825</v>
      </c>
      <c r="B716" s="359" t="s">
        <v>4260</v>
      </c>
      <c r="C716" s="359" t="s">
        <v>45</v>
      </c>
      <c r="D716" s="359" t="s">
        <v>4770</v>
      </c>
      <c r="E716" s="359" t="s">
        <v>4946</v>
      </c>
      <c r="F716" s="360">
        <v>438</v>
      </c>
      <c r="G716" s="359" t="s">
        <v>4771</v>
      </c>
      <c r="H716" s="359" t="s">
        <v>6015</v>
      </c>
      <c r="I716" s="363" t="str">
        <f t="shared" si="33"/>
        <v xml:space="preserve"> </v>
      </c>
      <c r="J716" t="str">
        <f t="shared" si="34"/>
        <v>Non</v>
      </c>
      <c r="K716" t="str">
        <f t="shared" si="35"/>
        <v xml:space="preserve"> </v>
      </c>
    </row>
    <row r="717" spans="1:11" ht="15" x14ac:dyDescent="0.25">
      <c r="A717" s="307">
        <v>3079</v>
      </c>
      <c r="B717" s="359" t="s">
        <v>969</v>
      </c>
      <c r="C717" s="359" t="s">
        <v>966</v>
      </c>
      <c r="D717" s="359" t="s">
        <v>4785</v>
      </c>
      <c r="E717" s="359" t="s">
        <v>4946</v>
      </c>
      <c r="F717" s="360">
        <v>438</v>
      </c>
      <c r="G717" s="359" t="s">
        <v>4771</v>
      </c>
      <c r="H717" s="359" t="s">
        <v>6015</v>
      </c>
      <c r="I717" s="363" t="str">
        <f t="shared" si="33"/>
        <v xml:space="preserve"> </v>
      </c>
      <c r="J717" t="str">
        <f t="shared" si="34"/>
        <v>Non</v>
      </c>
      <c r="K717" t="str">
        <f t="shared" si="35"/>
        <v xml:space="preserve"> </v>
      </c>
    </row>
    <row r="718" spans="1:11" ht="15" x14ac:dyDescent="0.25">
      <c r="A718" s="307">
        <v>3304</v>
      </c>
      <c r="B718" s="359" t="s">
        <v>3462</v>
      </c>
      <c r="C718" s="359" t="s">
        <v>695</v>
      </c>
      <c r="D718" s="359" t="s">
        <v>4789</v>
      </c>
      <c r="E718" s="359" t="s">
        <v>4946</v>
      </c>
      <c r="F718" s="360">
        <v>438</v>
      </c>
      <c r="G718" s="359" t="s">
        <v>4771</v>
      </c>
      <c r="H718" s="359" t="s">
        <v>6015</v>
      </c>
      <c r="I718" s="363" t="str">
        <f t="shared" si="33"/>
        <v xml:space="preserve"> </v>
      </c>
      <c r="J718" t="str">
        <f t="shared" si="34"/>
        <v>Non</v>
      </c>
      <c r="K718" t="str">
        <f t="shared" si="35"/>
        <v xml:space="preserve"> </v>
      </c>
    </row>
    <row r="719" spans="1:11" ht="15" x14ac:dyDescent="0.25">
      <c r="A719" s="307">
        <v>9969</v>
      </c>
      <c r="B719" s="359" t="s">
        <v>3860</v>
      </c>
      <c r="C719" s="359" t="s">
        <v>3861</v>
      </c>
      <c r="D719" s="359" t="s">
        <v>4810</v>
      </c>
      <c r="E719" s="359" t="s">
        <v>4946</v>
      </c>
      <c r="F719" s="360">
        <v>438</v>
      </c>
      <c r="G719" s="359" t="s">
        <v>4771</v>
      </c>
      <c r="H719" s="359" t="s">
        <v>6015</v>
      </c>
      <c r="I719" s="363" t="str">
        <f t="shared" si="33"/>
        <v xml:space="preserve"> </v>
      </c>
      <c r="J719" t="str">
        <f t="shared" si="34"/>
        <v>Non</v>
      </c>
      <c r="K719" t="str">
        <f t="shared" si="35"/>
        <v xml:space="preserve"> </v>
      </c>
    </row>
    <row r="720" spans="1:11" ht="15" x14ac:dyDescent="0.25">
      <c r="A720" s="307">
        <v>5311</v>
      </c>
      <c r="B720" s="359" t="s">
        <v>3644</v>
      </c>
      <c r="C720" s="359" t="s">
        <v>5883</v>
      </c>
      <c r="D720" s="359" t="s">
        <v>4785</v>
      </c>
      <c r="E720" s="359" t="s">
        <v>4946</v>
      </c>
      <c r="F720" s="360">
        <v>438</v>
      </c>
      <c r="G720" s="359" t="s">
        <v>4771</v>
      </c>
      <c r="H720" s="359" t="s">
        <v>6015</v>
      </c>
      <c r="I720" s="363" t="str">
        <f t="shared" si="33"/>
        <v xml:space="preserve"> </v>
      </c>
      <c r="J720" t="str">
        <f t="shared" si="34"/>
        <v>Non</v>
      </c>
      <c r="K720" t="str">
        <f t="shared" si="35"/>
        <v xml:space="preserve"> </v>
      </c>
    </row>
    <row r="721" spans="1:11" ht="15" x14ac:dyDescent="0.25">
      <c r="A721" s="307">
        <v>8538</v>
      </c>
      <c r="B721" s="359" t="s">
        <v>3761</v>
      </c>
      <c r="C721" s="359" t="s">
        <v>966</v>
      </c>
      <c r="D721" s="359" t="s">
        <v>4770</v>
      </c>
      <c r="E721" s="359" t="s">
        <v>4946</v>
      </c>
      <c r="F721" s="360">
        <v>438</v>
      </c>
      <c r="G721" s="359" t="s">
        <v>4771</v>
      </c>
      <c r="H721" s="359" t="s">
        <v>6015</v>
      </c>
      <c r="I721" s="363" t="str">
        <f t="shared" si="33"/>
        <v xml:space="preserve"> </v>
      </c>
      <c r="J721" t="str">
        <f t="shared" si="34"/>
        <v>Non</v>
      </c>
      <c r="K721" t="str">
        <f t="shared" si="35"/>
        <v xml:space="preserve"> </v>
      </c>
    </row>
    <row r="722" spans="1:11" ht="15" x14ac:dyDescent="0.25">
      <c r="A722" s="307">
        <v>14183</v>
      </c>
      <c r="B722" s="359" t="s">
        <v>6335</v>
      </c>
      <c r="C722" s="359" t="s">
        <v>6336</v>
      </c>
      <c r="D722" s="359" t="s">
        <v>4770</v>
      </c>
      <c r="E722" s="359" t="s">
        <v>4946</v>
      </c>
      <c r="F722" s="360">
        <v>438</v>
      </c>
      <c r="G722" s="359" t="s">
        <v>4771</v>
      </c>
      <c r="H722" s="359" t="s">
        <v>6015</v>
      </c>
      <c r="I722" s="363" t="str">
        <f t="shared" si="33"/>
        <v xml:space="preserve"> </v>
      </c>
      <c r="J722" t="str">
        <f t="shared" si="34"/>
        <v>Non</v>
      </c>
      <c r="K722" t="str">
        <f t="shared" si="35"/>
        <v xml:space="preserve"> </v>
      </c>
    </row>
    <row r="723" spans="1:11" ht="15" x14ac:dyDescent="0.25">
      <c r="A723" s="307">
        <v>12907</v>
      </c>
      <c r="B723" s="359" t="s">
        <v>4289</v>
      </c>
      <c r="C723" s="359" t="s">
        <v>4290</v>
      </c>
      <c r="D723" s="359" t="s">
        <v>4770</v>
      </c>
      <c r="E723" s="359" t="s">
        <v>4946</v>
      </c>
      <c r="F723" s="360">
        <v>438</v>
      </c>
      <c r="G723" s="359" t="s">
        <v>4771</v>
      </c>
      <c r="H723" s="359" t="s">
        <v>6015</v>
      </c>
      <c r="I723" s="363" t="str">
        <f t="shared" si="33"/>
        <v xml:space="preserve"> </v>
      </c>
      <c r="J723" t="str">
        <f t="shared" si="34"/>
        <v>Non</v>
      </c>
      <c r="K723" t="str">
        <f t="shared" si="35"/>
        <v xml:space="preserve"> </v>
      </c>
    </row>
    <row r="724" spans="1:11" ht="15" x14ac:dyDescent="0.25">
      <c r="A724" s="307">
        <v>6450</v>
      </c>
      <c r="B724" s="359" t="s">
        <v>3703</v>
      </c>
      <c r="C724" s="359" t="s">
        <v>3086</v>
      </c>
      <c r="D724" s="359" t="s">
        <v>4785</v>
      </c>
      <c r="E724" s="359" t="s">
        <v>4946</v>
      </c>
      <c r="F724" s="360">
        <v>438</v>
      </c>
      <c r="G724" s="359" t="s">
        <v>4771</v>
      </c>
      <c r="H724" s="359" t="s">
        <v>6015</v>
      </c>
      <c r="I724" s="363" t="str">
        <f t="shared" si="33"/>
        <v xml:space="preserve"> </v>
      </c>
      <c r="J724" t="str">
        <f t="shared" si="34"/>
        <v>Non</v>
      </c>
      <c r="K724" t="str">
        <f t="shared" si="35"/>
        <v xml:space="preserve"> </v>
      </c>
    </row>
    <row r="725" spans="1:11" ht="15" x14ac:dyDescent="0.25">
      <c r="A725" s="307">
        <v>10938</v>
      </c>
      <c r="B725" s="359" t="s">
        <v>3963</v>
      </c>
      <c r="C725" s="359" t="s">
        <v>3964</v>
      </c>
      <c r="D725" s="359" t="s">
        <v>2990</v>
      </c>
      <c r="E725" s="359" t="s">
        <v>4946</v>
      </c>
      <c r="F725" s="360">
        <v>439</v>
      </c>
      <c r="G725" s="359" t="s">
        <v>3463</v>
      </c>
      <c r="H725" s="359" t="s">
        <v>6015</v>
      </c>
      <c r="I725" s="363" t="str">
        <f t="shared" si="33"/>
        <v xml:space="preserve"> </v>
      </c>
      <c r="J725" t="str">
        <f t="shared" si="34"/>
        <v>Non</v>
      </c>
      <c r="K725" t="str">
        <f t="shared" si="35"/>
        <v xml:space="preserve"> </v>
      </c>
    </row>
    <row r="726" spans="1:11" ht="15" x14ac:dyDescent="0.25">
      <c r="A726" s="307">
        <v>12874</v>
      </c>
      <c r="B726" s="359" t="s">
        <v>4282</v>
      </c>
      <c r="C726" s="359" t="s">
        <v>4283</v>
      </c>
      <c r="D726" s="359" t="s">
        <v>2990</v>
      </c>
      <c r="E726" s="359" t="s">
        <v>4946</v>
      </c>
      <c r="F726" s="360">
        <v>439</v>
      </c>
      <c r="G726" s="359" t="s">
        <v>3463</v>
      </c>
      <c r="H726" s="359" t="s">
        <v>6015</v>
      </c>
      <c r="I726" s="363" t="str">
        <f t="shared" si="33"/>
        <v xml:space="preserve"> </v>
      </c>
      <c r="J726" t="str">
        <f t="shared" si="34"/>
        <v>Non</v>
      </c>
      <c r="K726" t="str">
        <f t="shared" si="35"/>
        <v xml:space="preserve"> </v>
      </c>
    </row>
    <row r="727" spans="1:11" ht="15" x14ac:dyDescent="0.25">
      <c r="A727" s="307">
        <v>4157</v>
      </c>
      <c r="B727" s="359" t="s">
        <v>563</v>
      </c>
      <c r="C727" s="359" t="s">
        <v>467</v>
      </c>
      <c r="D727" s="359" t="s">
        <v>2990</v>
      </c>
      <c r="E727" s="359" t="s">
        <v>4946</v>
      </c>
      <c r="F727" s="360">
        <v>439</v>
      </c>
      <c r="G727" s="359" t="s">
        <v>3463</v>
      </c>
      <c r="H727" s="359" t="s">
        <v>6015</v>
      </c>
      <c r="I727" s="363" t="str">
        <f t="shared" si="33"/>
        <v xml:space="preserve"> </v>
      </c>
      <c r="J727" t="str">
        <f t="shared" si="34"/>
        <v>Non</v>
      </c>
      <c r="K727" t="str">
        <f t="shared" si="35"/>
        <v xml:space="preserve"> </v>
      </c>
    </row>
    <row r="728" spans="1:11" ht="15" x14ac:dyDescent="0.25">
      <c r="A728" s="307">
        <v>5952</v>
      </c>
      <c r="B728" s="359" t="s">
        <v>3673</v>
      </c>
      <c r="C728" s="359" t="s">
        <v>700</v>
      </c>
      <c r="D728" s="359" t="s">
        <v>2990</v>
      </c>
      <c r="E728" s="359" t="s">
        <v>4946</v>
      </c>
      <c r="F728" s="360">
        <v>439</v>
      </c>
      <c r="G728" s="359" t="s">
        <v>3463</v>
      </c>
      <c r="H728" s="359" t="s">
        <v>6015</v>
      </c>
      <c r="I728" s="363" t="str">
        <f t="shared" si="33"/>
        <v xml:space="preserve"> </v>
      </c>
      <c r="J728" t="str">
        <f t="shared" si="34"/>
        <v>Non</v>
      </c>
      <c r="K728" t="str">
        <f t="shared" si="35"/>
        <v xml:space="preserve"> </v>
      </c>
    </row>
    <row r="729" spans="1:11" ht="15" x14ac:dyDescent="0.25">
      <c r="A729" s="307">
        <v>13258</v>
      </c>
      <c r="B729" s="359" t="s">
        <v>4442</v>
      </c>
      <c r="C729" s="359" t="s">
        <v>3457</v>
      </c>
      <c r="D729" s="359" t="s">
        <v>2990</v>
      </c>
      <c r="E729" s="359" t="s">
        <v>4946</v>
      </c>
      <c r="F729" s="360">
        <v>439</v>
      </c>
      <c r="G729" s="359" t="s">
        <v>3463</v>
      </c>
      <c r="H729" s="359" t="s">
        <v>6015</v>
      </c>
      <c r="I729" s="363" t="str">
        <f t="shared" si="33"/>
        <v xml:space="preserve"> </v>
      </c>
      <c r="J729" t="str">
        <f t="shared" si="34"/>
        <v>Non</v>
      </c>
      <c r="K729" t="str">
        <f t="shared" si="35"/>
        <v xml:space="preserve"> </v>
      </c>
    </row>
    <row r="730" spans="1:11" ht="15" x14ac:dyDescent="0.25">
      <c r="A730" s="307">
        <v>14100</v>
      </c>
      <c r="B730" s="359" t="s">
        <v>6133</v>
      </c>
      <c r="C730" s="359" t="s">
        <v>467</v>
      </c>
      <c r="D730" s="359" t="s">
        <v>6134</v>
      </c>
      <c r="E730" s="359" t="s">
        <v>4946</v>
      </c>
      <c r="F730" s="360">
        <v>439</v>
      </c>
      <c r="G730" s="359" t="s">
        <v>3463</v>
      </c>
      <c r="H730" s="359" t="s">
        <v>6015</v>
      </c>
      <c r="I730" s="363" t="str">
        <f t="shared" si="33"/>
        <v xml:space="preserve"> </v>
      </c>
      <c r="J730" t="str">
        <f t="shared" si="34"/>
        <v>Non</v>
      </c>
      <c r="K730" t="str">
        <f t="shared" si="35"/>
        <v xml:space="preserve"> </v>
      </c>
    </row>
    <row r="731" spans="1:11" ht="15" x14ac:dyDescent="0.25">
      <c r="A731" s="307">
        <v>13376</v>
      </c>
      <c r="B731" s="359" t="s">
        <v>4553</v>
      </c>
      <c r="C731" s="359" t="s">
        <v>3464</v>
      </c>
      <c r="D731" s="359" t="s">
        <v>2990</v>
      </c>
      <c r="E731" s="359" t="s">
        <v>4946</v>
      </c>
      <c r="F731" s="360">
        <v>439</v>
      </c>
      <c r="G731" s="359" t="s">
        <v>3463</v>
      </c>
      <c r="H731" s="359" t="s">
        <v>6015</v>
      </c>
      <c r="I731" s="363" t="str">
        <f t="shared" si="33"/>
        <v xml:space="preserve"> </v>
      </c>
      <c r="J731" t="str">
        <f t="shared" si="34"/>
        <v>Non</v>
      </c>
      <c r="K731" t="str">
        <f t="shared" si="35"/>
        <v xml:space="preserve"> </v>
      </c>
    </row>
    <row r="732" spans="1:11" ht="15" x14ac:dyDescent="0.25">
      <c r="A732" s="307">
        <v>13297</v>
      </c>
      <c r="B732" s="359" t="s">
        <v>3974</v>
      </c>
      <c r="C732" s="359" t="s">
        <v>4503</v>
      </c>
      <c r="D732" s="359" t="s">
        <v>2990</v>
      </c>
      <c r="E732" s="359" t="s">
        <v>4946</v>
      </c>
      <c r="F732" s="360">
        <v>439</v>
      </c>
      <c r="G732" s="359" t="s">
        <v>3463</v>
      </c>
      <c r="H732" s="359" t="s">
        <v>6015</v>
      </c>
      <c r="I732" s="363" t="str">
        <f t="shared" si="33"/>
        <v xml:space="preserve"> </v>
      </c>
      <c r="J732" t="str">
        <f t="shared" si="34"/>
        <v>Non</v>
      </c>
      <c r="K732" t="str">
        <f t="shared" si="35"/>
        <v xml:space="preserve"> </v>
      </c>
    </row>
    <row r="733" spans="1:11" ht="15" x14ac:dyDescent="0.25">
      <c r="A733" s="307">
        <v>8963</v>
      </c>
      <c r="B733" s="359" t="s">
        <v>3791</v>
      </c>
      <c r="C733" s="359" t="s">
        <v>3792</v>
      </c>
      <c r="D733" s="359" t="s">
        <v>972</v>
      </c>
      <c r="E733" s="359" t="s">
        <v>4946</v>
      </c>
      <c r="F733" s="360">
        <v>439</v>
      </c>
      <c r="G733" s="359" t="s">
        <v>3463</v>
      </c>
      <c r="H733" s="359" t="s">
        <v>6015</v>
      </c>
      <c r="I733" s="363" t="str">
        <f t="shared" si="33"/>
        <v xml:space="preserve"> </v>
      </c>
      <c r="J733" t="str">
        <f t="shared" si="34"/>
        <v>Non</v>
      </c>
      <c r="K733" t="str">
        <f t="shared" si="35"/>
        <v xml:space="preserve"> </v>
      </c>
    </row>
    <row r="734" spans="1:11" ht="15" x14ac:dyDescent="0.25">
      <c r="A734" s="307">
        <v>13682</v>
      </c>
      <c r="B734" s="359" t="s">
        <v>5398</v>
      </c>
      <c r="C734" s="359" t="s">
        <v>1818</v>
      </c>
      <c r="D734" s="359" t="s">
        <v>2990</v>
      </c>
      <c r="E734" s="359" t="s">
        <v>4946</v>
      </c>
      <c r="F734" s="360">
        <v>439</v>
      </c>
      <c r="G734" s="359" t="s">
        <v>3463</v>
      </c>
      <c r="H734" s="359" t="s">
        <v>6015</v>
      </c>
      <c r="I734" s="363" t="str">
        <f t="shared" si="33"/>
        <v xml:space="preserve"> </v>
      </c>
      <c r="J734" t="str">
        <f t="shared" si="34"/>
        <v>Non</v>
      </c>
      <c r="K734" t="str">
        <f t="shared" si="35"/>
        <v xml:space="preserve"> </v>
      </c>
    </row>
    <row r="735" spans="1:11" ht="15" x14ac:dyDescent="0.25">
      <c r="A735" s="307">
        <v>13353</v>
      </c>
      <c r="B735" s="359" t="s">
        <v>2320</v>
      </c>
      <c r="C735" s="359" t="s">
        <v>599</v>
      </c>
      <c r="D735" s="359" t="s">
        <v>3775</v>
      </c>
      <c r="E735" s="359" t="s">
        <v>4946</v>
      </c>
      <c r="F735" s="360">
        <v>439</v>
      </c>
      <c r="G735" s="359" t="s">
        <v>3463</v>
      </c>
      <c r="H735" s="359" t="s">
        <v>6015</v>
      </c>
      <c r="I735" s="363" t="str">
        <f t="shared" si="33"/>
        <v xml:space="preserve"> </v>
      </c>
      <c r="J735" t="str">
        <f t="shared" si="34"/>
        <v>Non</v>
      </c>
      <c r="K735" t="str">
        <f t="shared" si="35"/>
        <v xml:space="preserve"> </v>
      </c>
    </row>
    <row r="736" spans="1:11" ht="15" x14ac:dyDescent="0.25">
      <c r="A736" s="307">
        <v>11498</v>
      </c>
      <c r="B736" s="359" t="s">
        <v>2821</v>
      </c>
      <c r="C736" s="359" t="s">
        <v>519</v>
      </c>
      <c r="D736" s="359" t="s">
        <v>3775</v>
      </c>
      <c r="E736" s="359" t="s">
        <v>4946</v>
      </c>
      <c r="F736" s="360">
        <v>439</v>
      </c>
      <c r="G736" s="359" t="s">
        <v>3463</v>
      </c>
      <c r="H736" s="359" t="s">
        <v>6015</v>
      </c>
      <c r="I736" s="363">
        <f t="shared" si="33"/>
        <v>44685</v>
      </c>
      <c r="J736" t="str">
        <f t="shared" si="34"/>
        <v>Oui</v>
      </c>
      <c r="K736" t="str">
        <f t="shared" si="35"/>
        <v>1870 +</v>
      </c>
    </row>
    <row r="737" spans="1:11" ht="15" x14ac:dyDescent="0.25">
      <c r="A737" s="307">
        <v>10362</v>
      </c>
      <c r="B737" s="359" t="s">
        <v>905</v>
      </c>
      <c r="C737" s="359" t="s">
        <v>1015</v>
      </c>
      <c r="D737" s="359" t="s">
        <v>3775</v>
      </c>
      <c r="E737" s="359" t="s">
        <v>4946</v>
      </c>
      <c r="F737" s="360">
        <v>439</v>
      </c>
      <c r="G737" s="359" t="s">
        <v>3463</v>
      </c>
      <c r="H737" s="359" t="s">
        <v>6015</v>
      </c>
      <c r="I737" s="363">
        <f t="shared" si="33"/>
        <v>44832</v>
      </c>
      <c r="J737" t="str">
        <f t="shared" si="34"/>
        <v>Oui</v>
      </c>
      <c r="K737" t="str">
        <f t="shared" si="35"/>
        <v>95PFE-L2S</v>
      </c>
    </row>
    <row r="738" spans="1:11" ht="15" x14ac:dyDescent="0.25">
      <c r="A738" s="307">
        <v>12328</v>
      </c>
      <c r="B738" s="359" t="s">
        <v>2988</v>
      </c>
      <c r="C738" s="359" t="s">
        <v>2989</v>
      </c>
      <c r="D738" s="359" t="s">
        <v>1405</v>
      </c>
      <c r="E738" s="359" t="s">
        <v>4946</v>
      </c>
      <c r="F738" s="360">
        <v>439</v>
      </c>
      <c r="G738" s="359" t="s">
        <v>3463</v>
      </c>
      <c r="H738" s="359" t="s">
        <v>6015</v>
      </c>
      <c r="I738" s="363">
        <f t="shared" si="33"/>
        <v>44832</v>
      </c>
      <c r="J738" t="str">
        <f t="shared" si="34"/>
        <v>Oui</v>
      </c>
      <c r="K738" t="str">
        <f t="shared" si="35"/>
        <v>F550</v>
      </c>
    </row>
    <row r="739" spans="1:11" ht="15" x14ac:dyDescent="0.25">
      <c r="A739" s="307">
        <v>8857</v>
      </c>
      <c r="B739" s="359" t="s">
        <v>3013</v>
      </c>
      <c r="C739" s="359" t="s">
        <v>3014</v>
      </c>
      <c r="D739" s="359" t="s">
        <v>5817</v>
      </c>
      <c r="E739" s="359" t="s">
        <v>4946</v>
      </c>
      <c r="F739" s="360">
        <v>439</v>
      </c>
      <c r="G739" s="359" t="s">
        <v>3463</v>
      </c>
      <c r="H739" s="359" t="s">
        <v>6015</v>
      </c>
      <c r="I739" s="363">
        <f t="shared" si="33"/>
        <v>44839</v>
      </c>
      <c r="J739" t="str">
        <f t="shared" si="34"/>
        <v>Oui</v>
      </c>
      <c r="K739" t="str">
        <f t="shared" si="35"/>
        <v>1870 +</v>
      </c>
    </row>
    <row r="740" spans="1:11" ht="15" x14ac:dyDescent="0.25">
      <c r="A740" s="307">
        <v>10639</v>
      </c>
      <c r="B740" s="359" t="s">
        <v>1369</v>
      </c>
      <c r="C740" s="359" t="s">
        <v>1130</v>
      </c>
      <c r="D740" s="359" t="s">
        <v>2990</v>
      </c>
      <c r="E740" s="359" t="s">
        <v>4946</v>
      </c>
      <c r="F740" s="360">
        <v>439</v>
      </c>
      <c r="G740" s="359" t="s">
        <v>3463</v>
      </c>
      <c r="H740" s="359" t="s">
        <v>6015</v>
      </c>
      <c r="I740" s="363">
        <f t="shared" si="33"/>
        <v>44944</v>
      </c>
      <c r="J740" t="str">
        <f t="shared" si="34"/>
        <v>Oui</v>
      </c>
      <c r="K740" t="str">
        <f t="shared" si="35"/>
        <v>95PFE-L2S</v>
      </c>
    </row>
    <row r="741" spans="1:11" ht="15" x14ac:dyDescent="0.25">
      <c r="A741" s="307">
        <v>8891</v>
      </c>
      <c r="B741" s="359" t="s">
        <v>3779</v>
      </c>
      <c r="C741" s="359" t="s">
        <v>231</v>
      </c>
      <c r="D741" s="359" t="s">
        <v>1405</v>
      </c>
      <c r="E741" s="359" t="s">
        <v>4946</v>
      </c>
      <c r="F741" s="360">
        <v>437</v>
      </c>
      <c r="G741" s="359" t="s">
        <v>3389</v>
      </c>
      <c r="H741" s="359" t="s">
        <v>6015</v>
      </c>
      <c r="I741" s="363" t="str">
        <f t="shared" si="33"/>
        <v xml:space="preserve"> </v>
      </c>
      <c r="J741" t="str">
        <f t="shared" si="34"/>
        <v>Non</v>
      </c>
      <c r="K741" t="str">
        <f t="shared" si="35"/>
        <v xml:space="preserve"> </v>
      </c>
    </row>
    <row r="742" spans="1:11" ht="15" x14ac:dyDescent="0.25">
      <c r="A742" s="307">
        <v>10961</v>
      </c>
      <c r="B742" s="359" t="s">
        <v>3969</v>
      </c>
      <c r="C742" s="359" t="s">
        <v>3970</v>
      </c>
      <c r="D742" s="359" t="s">
        <v>1074</v>
      </c>
      <c r="E742" s="359" t="s">
        <v>4946</v>
      </c>
      <c r="F742" s="360">
        <v>437</v>
      </c>
      <c r="G742" s="359" t="s">
        <v>3389</v>
      </c>
      <c r="H742" s="359" t="s">
        <v>6015</v>
      </c>
      <c r="I742" s="363" t="str">
        <f t="shared" si="33"/>
        <v xml:space="preserve"> </v>
      </c>
      <c r="J742" t="str">
        <f t="shared" si="34"/>
        <v>Non</v>
      </c>
      <c r="K742" t="str">
        <f t="shared" si="35"/>
        <v xml:space="preserve"> </v>
      </c>
    </row>
    <row r="743" spans="1:11" ht="15" x14ac:dyDescent="0.25">
      <c r="A743" s="307">
        <v>12271</v>
      </c>
      <c r="B743" s="359" t="s">
        <v>4105</v>
      </c>
      <c r="C743" s="359" t="s">
        <v>323</v>
      </c>
      <c r="D743" s="359" t="s">
        <v>2416</v>
      </c>
      <c r="E743" s="359" t="s">
        <v>4946</v>
      </c>
      <c r="F743" s="360">
        <v>437</v>
      </c>
      <c r="G743" s="359" t="s">
        <v>3389</v>
      </c>
      <c r="H743" s="359" t="s">
        <v>6015</v>
      </c>
      <c r="I743" s="363" t="str">
        <f t="shared" si="33"/>
        <v xml:space="preserve"> </v>
      </c>
      <c r="J743" t="str">
        <f t="shared" si="34"/>
        <v>Non</v>
      </c>
      <c r="K743" t="str">
        <f t="shared" si="35"/>
        <v xml:space="preserve"> </v>
      </c>
    </row>
    <row r="744" spans="1:11" ht="15" x14ac:dyDescent="0.25">
      <c r="A744" s="307">
        <v>10786</v>
      </c>
      <c r="B744" s="359" t="s">
        <v>3946</v>
      </c>
      <c r="C744" s="359" t="s">
        <v>3947</v>
      </c>
      <c r="D744" s="359" t="s">
        <v>1074</v>
      </c>
      <c r="E744" s="359" t="s">
        <v>4946</v>
      </c>
      <c r="F744" s="360">
        <v>437</v>
      </c>
      <c r="G744" s="359" t="s">
        <v>3389</v>
      </c>
      <c r="H744" s="359" t="s">
        <v>6015</v>
      </c>
      <c r="I744" s="363" t="str">
        <f t="shared" si="33"/>
        <v xml:space="preserve"> </v>
      </c>
      <c r="J744" t="str">
        <f t="shared" si="34"/>
        <v>Non</v>
      </c>
      <c r="K744" t="str">
        <f t="shared" si="35"/>
        <v xml:space="preserve"> </v>
      </c>
    </row>
    <row r="745" spans="1:11" ht="15" x14ac:dyDescent="0.25">
      <c r="A745" s="307">
        <v>8861</v>
      </c>
      <c r="B745" s="359" t="s">
        <v>3776</v>
      </c>
      <c r="C745" s="359" t="s">
        <v>170</v>
      </c>
      <c r="D745" s="359" t="s">
        <v>3556</v>
      </c>
      <c r="E745" s="359" t="s">
        <v>4946</v>
      </c>
      <c r="F745" s="360">
        <v>437</v>
      </c>
      <c r="G745" s="359" t="s">
        <v>3389</v>
      </c>
      <c r="H745" s="359" t="s">
        <v>6015</v>
      </c>
      <c r="I745" s="363" t="str">
        <f t="shared" si="33"/>
        <v xml:space="preserve"> </v>
      </c>
      <c r="J745" t="str">
        <f t="shared" si="34"/>
        <v>Non</v>
      </c>
      <c r="K745" t="str">
        <f t="shared" si="35"/>
        <v xml:space="preserve"> </v>
      </c>
    </row>
    <row r="746" spans="1:11" ht="15" x14ac:dyDescent="0.25">
      <c r="A746" s="307">
        <v>12600</v>
      </c>
      <c r="B746" s="359" t="s">
        <v>4184</v>
      </c>
      <c r="C746" s="359" t="s">
        <v>2615</v>
      </c>
      <c r="D746" s="359" t="s">
        <v>1405</v>
      </c>
      <c r="E746" s="359" t="s">
        <v>4946</v>
      </c>
      <c r="F746" s="360">
        <v>437</v>
      </c>
      <c r="G746" s="359" t="s">
        <v>3389</v>
      </c>
      <c r="H746" s="359" t="s">
        <v>6015</v>
      </c>
      <c r="I746" s="363" t="str">
        <f t="shared" si="33"/>
        <v xml:space="preserve"> </v>
      </c>
      <c r="J746" t="str">
        <f t="shared" si="34"/>
        <v>Non</v>
      </c>
      <c r="K746" t="str">
        <f t="shared" si="35"/>
        <v xml:space="preserve"> </v>
      </c>
    </row>
    <row r="747" spans="1:11" ht="15" x14ac:dyDescent="0.25">
      <c r="A747" s="307">
        <v>13884</v>
      </c>
      <c r="B747" s="359" t="s">
        <v>5732</v>
      </c>
      <c r="C747" s="359" t="s">
        <v>5733</v>
      </c>
      <c r="D747" s="359" t="s">
        <v>1074</v>
      </c>
      <c r="E747" s="359" t="s">
        <v>4946</v>
      </c>
      <c r="F747" s="360">
        <v>437</v>
      </c>
      <c r="G747" s="359" t="s">
        <v>3389</v>
      </c>
      <c r="H747" s="359" t="s">
        <v>6015</v>
      </c>
      <c r="I747" s="363" t="str">
        <f t="shared" si="33"/>
        <v xml:space="preserve"> </v>
      </c>
      <c r="J747" t="str">
        <f t="shared" si="34"/>
        <v>Non</v>
      </c>
      <c r="K747" t="str">
        <f t="shared" si="35"/>
        <v xml:space="preserve"> </v>
      </c>
    </row>
    <row r="748" spans="1:11" ht="15" x14ac:dyDescent="0.25">
      <c r="A748" s="307">
        <v>12757</v>
      </c>
      <c r="B748" s="359" t="s">
        <v>4235</v>
      </c>
      <c r="C748" s="359" t="s">
        <v>4236</v>
      </c>
      <c r="D748" s="359" t="s">
        <v>1074</v>
      </c>
      <c r="E748" s="359" t="s">
        <v>4946</v>
      </c>
      <c r="F748" s="360">
        <v>437</v>
      </c>
      <c r="G748" s="359" t="s">
        <v>3389</v>
      </c>
      <c r="H748" s="359" t="s">
        <v>6015</v>
      </c>
      <c r="I748" s="363" t="str">
        <f t="shared" si="33"/>
        <v xml:space="preserve"> </v>
      </c>
      <c r="J748" t="str">
        <f t="shared" si="34"/>
        <v>Non</v>
      </c>
      <c r="K748" t="str">
        <f t="shared" si="35"/>
        <v xml:space="preserve"> </v>
      </c>
    </row>
    <row r="749" spans="1:11" ht="15" x14ac:dyDescent="0.25">
      <c r="A749" s="307">
        <v>973</v>
      </c>
      <c r="B749" s="359" t="s">
        <v>1607</v>
      </c>
      <c r="C749" s="359" t="s">
        <v>598</v>
      </c>
      <c r="D749" s="359" t="s">
        <v>1405</v>
      </c>
      <c r="E749" s="359" t="s">
        <v>4946</v>
      </c>
      <c r="F749" s="360">
        <v>437</v>
      </c>
      <c r="G749" s="359" t="s">
        <v>3389</v>
      </c>
      <c r="H749" s="359" t="s">
        <v>6015</v>
      </c>
      <c r="I749" s="363" t="str">
        <f t="shared" si="33"/>
        <v xml:space="preserve"> </v>
      </c>
      <c r="J749" t="str">
        <f t="shared" si="34"/>
        <v>Non</v>
      </c>
      <c r="K749" t="str">
        <f t="shared" si="35"/>
        <v xml:space="preserve"> </v>
      </c>
    </row>
    <row r="750" spans="1:11" ht="15" x14ac:dyDescent="0.25">
      <c r="A750" s="307">
        <v>6139</v>
      </c>
      <c r="B750" s="359" t="s">
        <v>3684</v>
      </c>
      <c r="C750" s="359" t="s">
        <v>3685</v>
      </c>
      <c r="D750" s="359" t="s">
        <v>1405</v>
      </c>
      <c r="E750" s="359" t="s">
        <v>4946</v>
      </c>
      <c r="F750" s="360">
        <v>437</v>
      </c>
      <c r="G750" s="359" t="s">
        <v>3389</v>
      </c>
      <c r="H750" s="359" t="s">
        <v>6015</v>
      </c>
      <c r="I750" s="363" t="str">
        <f t="shared" si="33"/>
        <v xml:space="preserve"> </v>
      </c>
      <c r="J750" t="str">
        <f t="shared" si="34"/>
        <v>Non</v>
      </c>
      <c r="K750" t="str">
        <f t="shared" si="35"/>
        <v xml:space="preserve"> </v>
      </c>
    </row>
    <row r="751" spans="1:11" ht="15" x14ac:dyDescent="0.25">
      <c r="A751" s="307">
        <v>4573</v>
      </c>
      <c r="B751" s="359" t="s">
        <v>3550</v>
      </c>
      <c r="C751" s="359" t="s">
        <v>3461</v>
      </c>
      <c r="D751" s="359" t="s">
        <v>4810</v>
      </c>
      <c r="E751" s="359" t="s">
        <v>4946</v>
      </c>
      <c r="F751" s="360">
        <v>437</v>
      </c>
      <c r="G751" s="359" t="s">
        <v>3389</v>
      </c>
      <c r="H751" s="359" t="s">
        <v>6015</v>
      </c>
      <c r="I751" s="363" t="str">
        <f t="shared" si="33"/>
        <v xml:space="preserve"> </v>
      </c>
      <c r="J751" t="str">
        <f t="shared" si="34"/>
        <v>Non</v>
      </c>
      <c r="K751" t="str">
        <f t="shared" si="35"/>
        <v xml:space="preserve"> </v>
      </c>
    </row>
    <row r="752" spans="1:11" ht="15" x14ac:dyDescent="0.25">
      <c r="A752" s="307">
        <v>13912</v>
      </c>
      <c r="B752" s="359" t="s">
        <v>5773</v>
      </c>
      <c r="C752" s="359" t="s">
        <v>5774</v>
      </c>
      <c r="D752" s="359" t="s">
        <v>5775</v>
      </c>
      <c r="E752" s="359" t="s">
        <v>4946</v>
      </c>
      <c r="F752" s="360">
        <v>437</v>
      </c>
      <c r="G752" s="359" t="s">
        <v>3389</v>
      </c>
      <c r="H752" s="359" t="s">
        <v>6015</v>
      </c>
      <c r="I752" s="363" t="str">
        <f t="shared" si="33"/>
        <v xml:space="preserve"> </v>
      </c>
      <c r="J752" t="str">
        <f t="shared" si="34"/>
        <v>Non</v>
      </c>
      <c r="K752" t="str">
        <f t="shared" si="35"/>
        <v xml:space="preserve"> </v>
      </c>
    </row>
    <row r="753" spans="1:11" ht="15" x14ac:dyDescent="0.25">
      <c r="A753" s="307">
        <v>8282</v>
      </c>
      <c r="B753" s="359" t="s">
        <v>1989</v>
      </c>
      <c r="C753" s="359" t="s">
        <v>447</v>
      </c>
      <c r="D753" s="359" t="s">
        <v>2416</v>
      </c>
      <c r="E753" s="359" t="s">
        <v>4946</v>
      </c>
      <c r="F753" s="360">
        <v>437</v>
      </c>
      <c r="G753" s="359" t="s">
        <v>3389</v>
      </c>
      <c r="H753" s="359" t="s">
        <v>6015</v>
      </c>
      <c r="I753" s="363">
        <f t="shared" si="33"/>
        <v>41981</v>
      </c>
      <c r="J753" t="str">
        <f t="shared" si="34"/>
        <v>Oui</v>
      </c>
      <c r="K753" t="str">
        <f t="shared" si="35"/>
        <v>1511-S</v>
      </c>
    </row>
    <row r="754" spans="1:11" ht="15" x14ac:dyDescent="0.25">
      <c r="A754" s="307">
        <v>11459</v>
      </c>
      <c r="B754" s="359" t="s">
        <v>1961</v>
      </c>
      <c r="C754" s="359" t="s">
        <v>147</v>
      </c>
      <c r="D754" s="359" t="s">
        <v>2416</v>
      </c>
      <c r="E754" s="359" t="s">
        <v>4946</v>
      </c>
      <c r="F754" s="360">
        <v>437</v>
      </c>
      <c r="G754" s="359" t="s">
        <v>3389</v>
      </c>
      <c r="H754" s="359" t="s">
        <v>6015</v>
      </c>
      <c r="I754" s="363">
        <f t="shared" si="33"/>
        <v>44839</v>
      </c>
      <c r="J754" t="str">
        <f t="shared" si="34"/>
        <v>Oui</v>
      </c>
      <c r="K754" t="str">
        <f t="shared" si="35"/>
        <v>95PFE-L2S</v>
      </c>
    </row>
    <row r="755" spans="1:11" ht="15" x14ac:dyDescent="0.25">
      <c r="A755" s="307">
        <v>14158</v>
      </c>
      <c r="B755" s="359" t="s">
        <v>1835</v>
      </c>
      <c r="C755" s="359" t="s">
        <v>519</v>
      </c>
      <c r="D755" s="359" t="s">
        <v>6312</v>
      </c>
      <c r="E755" s="359" t="s">
        <v>4946</v>
      </c>
      <c r="F755" s="360">
        <v>436</v>
      </c>
      <c r="G755" s="359" t="s">
        <v>3374</v>
      </c>
      <c r="H755" s="359" t="s">
        <v>6015</v>
      </c>
      <c r="I755" s="363" t="str">
        <f t="shared" si="33"/>
        <v xml:space="preserve"> </v>
      </c>
      <c r="J755" t="str">
        <f t="shared" si="34"/>
        <v>Non</v>
      </c>
      <c r="K755" t="str">
        <f t="shared" si="35"/>
        <v xml:space="preserve"> </v>
      </c>
    </row>
    <row r="756" spans="1:11" ht="15" x14ac:dyDescent="0.25">
      <c r="A756" s="307">
        <v>8340</v>
      </c>
      <c r="B756" s="359" t="s">
        <v>3755</v>
      </c>
      <c r="C756" s="359" t="s">
        <v>606</v>
      </c>
      <c r="D756" s="359" t="s">
        <v>2416</v>
      </c>
      <c r="E756" s="359" t="s">
        <v>4946</v>
      </c>
      <c r="F756" s="360">
        <v>436</v>
      </c>
      <c r="G756" s="359" t="s">
        <v>3374</v>
      </c>
      <c r="H756" s="359" t="s">
        <v>6015</v>
      </c>
      <c r="I756" s="363">
        <f t="shared" si="33"/>
        <v>42514</v>
      </c>
      <c r="J756" t="str">
        <f t="shared" si="34"/>
        <v>Oui</v>
      </c>
      <c r="K756" t="str">
        <f t="shared" si="35"/>
        <v xml:space="preserve"> </v>
      </c>
    </row>
    <row r="757" spans="1:11" ht="15" x14ac:dyDescent="0.25">
      <c r="A757" s="307">
        <v>12867</v>
      </c>
      <c r="B757" s="359" t="s">
        <v>291</v>
      </c>
      <c r="C757" s="359" t="s">
        <v>564</v>
      </c>
      <c r="D757" s="359" t="s">
        <v>4810</v>
      </c>
      <c r="E757" s="359" t="s">
        <v>4946</v>
      </c>
      <c r="F757" s="360">
        <v>429</v>
      </c>
      <c r="G757" s="359" t="s">
        <v>4845</v>
      </c>
      <c r="H757" s="359" t="s">
        <v>6015</v>
      </c>
      <c r="I757" s="363" t="str">
        <f t="shared" si="33"/>
        <v xml:space="preserve"> </v>
      </c>
      <c r="J757" t="str">
        <f t="shared" si="34"/>
        <v>Non</v>
      </c>
      <c r="K757" t="str">
        <f t="shared" si="35"/>
        <v xml:space="preserve"> </v>
      </c>
    </row>
    <row r="758" spans="1:11" ht="15" x14ac:dyDescent="0.25">
      <c r="A758" s="307">
        <v>12568</v>
      </c>
      <c r="B758" s="359" t="s">
        <v>4181</v>
      </c>
      <c r="C758" s="359" t="s">
        <v>464</v>
      </c>
      <c r="D758" s="359" t="s">
        <v>2416</v>
      </c>
      <c r="E758" s="359" t="s">
        <v>4946</v>
      </c>
      <c r="F758" s="360">
        <v>429</v>
      </c>
      <c r="G758" s="359" t="s">
        <v>4845</v>
      </c>
      <c r="H758" s="359" t="s">
        <v>6015</v>
      </c>
      <c r="I758" s="363" t="str">
        <f t="shared" si="33"/>
        <v xml:space="preserve"> </v>
      </c>
      <c r="J758" t="str">
        <f t="shared" si="34"/>
        <v>Non</v>
      </c>
      <c r="K758" t="str">
        <f t="shared" si="35"/>
        <v xml:space="preserve"> </v>
      </c>
    </row>
    <row r="759" spans="1:11" ht="15" x14ac:dyDescent="0.25">
      <c r="A759" s="307">
        <v>10336</v>
      </c>
      <c r="B759" s="359" t="s">
        <v>3886</v>
      </c>
      <c r="C759" s="359" t="s">
        <v>3887</v>
      </c>
      <c r="D759" s="359" t="s">
        <v>2416</v>
      </c>
      <c r="E759" s="359" t="s">
        <v>4946</v>
      </c>
      <c r="F759" s="360">
        <v>429</v>
      </c>
      <c r="G759" s="359" t="s">
        <v>4845</v>
      </c>
      <c r="H759" s="359" t="s">
        <v>6015</v>
      </c>
      <c r="I759" s="363" t="str">
        <f t="shared" si="33"/>
        <v xml:space="preserve"> </v>
      </c>
      <c r="J759" t="str">
        <f t="shared" si="34"/>
        <v>Non</v>
      </c>
      <c r="K759" t="str">
        <f t="shared" si="35"/>
        <v xml:space="preserve"> </v>
      </c>
    </row>
    <row r="760" spans="1:11" ht="15" x14ac:dyDescent="0.25">
      <c r="A760" s="307">
        <v>10777</v>
      </c>
      <c r="B760" s="359" t="s">
        <v>3944</v>
      </c>
      <c r="C760" s="359" t="s">
        <v>3945</v>
      </c>
      <c r="D760" s="359" t="s">
        <v>972</v>
      </c>
      <c r="E760" s="359" t="s">
        <v>4946</v>
      </c>
      <c r="F760" s="360">
        <v>429</v>
      </c>
      <c r="G760" s="359" t="s">
        <v>4845</v>
      </c>
      <c r="H760" s="359" t="s">
        <v>6015</v>
      </c>
      <c r="I760" s="363" t="str">
        <f t="shared" si="33"/>
        <v xml:space="preserve"> </v>
      </c>
      <c r="J760" t="str">
        <f t="shared" si="34"/>
        <v>Non</v>
      </c>
      <c r="K760" t="str">
        <f t="shared" si="35"/>
        <v xml:space="preserve"> </v>
      </c>
    </row>
    <row r="761" spans="1:11" ht="15" x14ac:dyDescent="0.25">
      <c r="A761" s="307">
        <v>10216</v>
      </c>
      <c r="B761" s="359" t="s">
        <v>3880</v>
      </c>
      <c r="C761" s="359" t="s">
        <v>3727</v>
      </c>
      <c r="D761" s="359" t="s">
        <v>2416</v>
      </c>
      <c r="E761" s="359" t="s">
        <v>4946</v>
      </c>
      <c r="F761" s="360">
        <v>429</v>
      </c>
      <c r="G761" s="359" t="s">
        <v>4845</v>
      </c>
      <c r="H761" s="359" t="s">
        <v>6015</v>
      </c>
      <c r="I761" s="363" t="str">
        <f t="shared" si="33"/>
        <v xml:space="preserve"> </v>
      </c>
      <c r="J761" t="str">
        <f t="shared" si="34"/>
        <v>Non</v>
      </c>
      <c r="K761" t="str">
        <f t="shared" si="35"/>
        <v xml:space="preserve"> </v>
      </c>
    </row>
    <row r="762" spans="1:11" ht="15" x14ac:dyDescent="0.25">
      <c r="A762" s="307">
        <v>8132</v>
      </c>
      <c r="B762" s="359" t="s">
        <v>3745</v>
      </c>
      <c r="C762" s="359" t="s">
        <v>3746</v>
      </c>
      <c r="D762" s="359" t="s">
        <v>2416</v>
      </c>
      <c r="E762" s="359" t="s">
        <v>4946</v>
      </c>
      <c r="F762" s="360">
        <v>429</v>
      </c>
      <c r="G762" s="359" t="s">
        <v>4845</v>
      </c>
      <c r="H762" s="359" t="s">
        <v>6015</v>
      </c>
      <c r="I762" s="363" t="str">
        <f t="shared" si="33"/>
        <v xml:space="preserve"> </v>
      </c>
      <c r="J762" t="str">
        <f t="shared" si="34"/>
        <v>Non</v>
      </c>
      <c r="K762" t="str">
        <f t="shared" si="35"/>
        <v xml:space="preserve"> </v>
      </c>
    </row>
    <row r="763" spans="1:11" ht="15" x14ac:dyDescent="0.25">
      <c r="A763" s="307">
        <v>12319</v>
      </c>
      <c r="B763" s="359" t="s">
        <v>4118</v>
      </c>
      <c r="C763" s="359" t="s">
        <v>4119</v>
      </c>
      <c r="D763" s="359" t="s">
        <v>1405</v>
      </c>
      <c r="E763" s="359" t="s">
        <v>4946</v>
      </c>
      <c r="F763" s="360">
        <v>301</v>
      </c>
      <c r="G763" s="359" t="s">
        <v>3412</v>
      </c>
      <c r="H763" s="359" t="s">
        <v>416</v>
      </c>
      <c r="I763" s="363" t="str">
        <f t="shared" si="33"/>
        <v xml:space="preserve"> </v>
      </c>
      <c r="J763" t="str">
        <f t="shared" si="34"/>
        <v>Non</v>
      </c>
      <c r="K763" t="str">
        <f t="shared" si="35"/>
        <v xml:space="preserve"> </v>
      </c>
    </row>
    <row r="764" spans="1:11" ht="15" x14ac:dyDescent="0.25">
      <c r="A764" s="307">
        <v>13717</v>
      </c>
      <c r="B764" s="359" t="s">
        <v>5970</v>
      </c>
      <c r="C764" s="359" t="s">
        <v>5449</v>
      </c>
      <c r="D764" s="359" t="s">
        <v>1405</v>
      </c>
      <c r="E764" s="359" t="s">
        <v>4946</v>
      </c>
      <c r="F764" s="360">
        <v>301</v>
      </c>
      <c r="G764" s="359" t="s">
        <v>3412</v>
      </c>
      <c r="H764" s="359" t="s">
        <v>416</v>
      </c>
      <c r="I764" s="363" t="str">
        <f t="shared" si="33"/>
        <v xml:space="preserve"> </v>
      </c>
      <c r="J764" t="str">
        <f t="shared" si="34"/>
        <v>Non</v>
      </c>
      <c r="K764" t="str">
        <f t="shared" si="35"/>
        <v xml:space="preserve"> </v>
      </c>
    </row>
    <row r="765" spans="1:11" ht="15" x14ac:dyDescent="0.25">
      <c r="A765" s="307">
        <v>13587</v>
      </c>
      <c r="B765" s="359" t="s">
        <v>3181</v>
      </c>
      <c r="C765" s="359" t="s">
        <v>486</v>
      </c>
      <c r="D765" s="359" t="s">
        <v>1074</v>
      </c>
      <c r="E765" s="359" t="s">
        <v>4946</v>
      </c>
      <c r="F765" s="360">
        <v>301</v>
      </c>
      <c r="G765" s="359" t="s">
        <v>3412</v>
      </c>
      <c r="H765" s="359" t="s">
        <v>416</v>
      </c>
      <c r="I765" s="363" t="str">
        <f t="shared" si="33"/>
        <v xml:space="preserve"> </v>
      </c>
      <c r="J765" t="str">
        <f t="shared" si="34"/>
        <v>Non</v>
      </c>
      <c r="K765" t="str">
        <f t="shared" si="35"/>
        <v xml:space="preserve"> </v>
      </c>
    </row>
    <row r="766" spans="1:11" ht="15" x14ac:dyDescent="0.25">
      <c r="A766" s="307">
        <v>6901</v>
      </c>
      <c r="B766" s="359" t="s">
        <v>2638</v>
      </c>
      <c r="C766" s="359" t="s">
        <v>2300</v>
      </c>
      <c r="D766" s="359" t="s">
        <v>2416</v>
      </c>
      <c r="E766" s="359" t="s">
        <v>4946</v>
      </c>
      <c r="F766" s="360">
        <v>301</v>
      </c>
      <c r="G766" s="359" t="s">
        <v>3412</v>
      </c>
      <c r="H766" s="359" t="s">
        <v>416</v>
      </c>
      <c r="I766" s="363">
        <f t="shared" si="33"/>
        <v>43949</v>
      </c>
      <c r="J766" t="str">
        <f t="shared" si="34"/>
        <v>Oui</v>
      </c>
      <c r="K766" t="str">
        <f t="shared" si="35"/>
        <v>1860-S</v>
      </c>
    </row>
    <row r="767" spans="1:11" ht="15" x14ac:dyDescent="0.25">
      <c r="A767" s="307">
        <v>5069</v>
      </c>
      <c r="B767" s="359" t="s">
        <v>3627</v>
      </c>
      <c r="C767" s="359" t="s">
        <v>3328</v>
      </c>
      <c r="D767" s="359" t="s">
        <v>1405</v>
      </c>
      <c r="E767" s="359" t="s">
        <v>4946</v>
      </c>
      <c r="F767" s="360">
        <v>301</v>
      </c>
      <c r="G767" s="359" t="s">
        <v>3412</v>
      </c>
      <c r="H767" s="359" t="s">
        <v>416</v>
      </c>
      <c r="I767" s="363">
        <f t="shared" si="33"/>
        <v>44132</v>
      </c>
      <c r="J767" t="str">
        <f t="shared" si="34"/>
        <v>Oui</v>
      </c>
      <c r="K767" t="str">
        <f t="shared" si="35"/>
        <v xml:space="preserve"> </v>
      </c>
    </row>
    <row r="768" spans="1:11" ht="15" x14ac:dyDescent="0.25">
      <c r="A768" s="307">
        <v>4627</v>
      </c>
      <c r="B768" s="359" t="s">
        <v>883</v>
      </c>
      <c r="C768" s="359" t="s">
        <v>485</v>
      </c>
      <c r="D768" s="359" t="s">
        <v>1405</v>
      </c>
      <c r="E768" s="359" t="s">
        <v>4946</v>
      </c>
      <c r="F768" s="360">
        <v>301</v>
      </c>
      <c r="G768" s="359" t="s">
        <v>3412</v>
      </c>
      <c r="H768" s="359" t="s">
        <v>416</v>
      </c>
      <c r="I768" s="363">
        <f t="shared" si="33"/>
        <v>44586</v>
      </c>
      <c r="J768" t="str">
        <f t="shared" si="34"/>
        <v>Oui</v>
      </c>
      <c r="K768" t="str">
        <f t="shared" si="35"/>
        <v>1870 +</v>
      </c>
    </row>
    <row r="769" spans="1:11" ht="15" x14ac:dyDescent="0.25">
      <c r="A769" s="307">
        <v>11264</v>
      </c>
      <c r="B769" s="359" t="s">
        <v>1662</v>
      </c>
      <c r="C769" s="359" t="s">
        <v>1663</v>
      </c>
      <c r="D769" s="359" t="s">
        <v>2416</v>
      </c>
      <c r="E769" s="359" t="s">
        <v>4946</v>
      </c>
      <c r="F769" s="360">
        <v>301</v>
      </c>
      <c r="G769" s="359" t="s">
        <v>3412</v>
      </c>
      <c r="H769" s="359" t="s">
        <v>416</v>
      </c>
      <c r="I769" s="363">
        <f t="shared" si="33"/>
        <v>44587</v>
      </c>
      <c r="J769" t="str">
        <f t="shared" si="34"/>
        <v>Oui</v>
      </c>
      <c r="K769" t="str">
        <f t="shared" si="35"/>
        <v>95PFE-L2S</v>
      </c>
    </row>
    <row r="770" spans="1:11" ht="15" x14ac:dyDescent="0.25">
      <c r="A770" s="307">
        <v>8747</v>
      </c>
      <c r="B770" s="359" t="s">
        <v>2414</v>
      </c>
      <c r="C770" s="359" t="s">
        <v>2415</v>
      </c>
      <c r="D770" s="359" t="s">
        <v>2416</v>
      </c>
      <c r="E770" s="359" t="s">
        <v>4946</v>
      </c>
      <c r="F770" s="360">
        <v>301</v>
      </c>
      <c r="G770" s="359" t="s">
        <v>3412</v>
      </c>
      <c r="H770" s="359" t="s">
        <v>416</v>
      </c>
      <c r="I770" s="363">
        <f t="shared" ref="I770:I833" si="36">IFERROR(VLOOKUP(A770,Pour_Suivi,31,FALSE)," ")</f>
        <v>44587</v>
      </c>
      <c r="J770" t="str">
        <f t="shared" ref="J770:J833" si="37">IF(IFERROR(VLOOKUP(A770,Pour_Suivi,1,FALSE),"Non")="Non","Non","Oui")</f>
        <v>Oui</v>
      </c>
      <c r="K770" t="str">
        <f t="shared" ref="K770:K833" si="38">IFERROR(VLOOKUP(A770,Pour_Suivi,33,FALSE)," ")</f>
        <v>1870 +</v>
      </c>
    </row>
    <row r="771" spans="1:11" ht="15" x14ac:dyDescent="0.25">
      <c r="A771" s="307">
        <v>12222</v>
      </c>
      <c r="B771" s="359" t="s">
        <v>1704</v>
      </c>
      <c r="C771" s="359" t="s">
        <v>1705</v>
      </c>
      <c r="D771" s="359" t="s">
        <v>1405</v>
      </c>
      <c r="E771" s="359" t="s">
        <v>4946</v>
      </c>
      <c r="F771" s="360">
        <v>301</v>
      </c>
      <c r="G771" s="359" t="s">
        <v>3412</v>
      </c>
      <c r="H771" s="359" t="s">
        <v>416</v>
      </c>
      <c r="I771" s="363">
        <f t="shared" si="36"/>
        <v>44641</v>
      </c>
      <c r="J771" t="str">
        <f t="shared" si="37"/>
        <v>Oui</v>
      </c>
      <c r="K771" t="str">
        <f t="shared" si="38"/>
        <v>95PFE-L2M</v>
      </c>
    </row>
    <row r="772" spans="1:11" ht="15" x14ac:dyDescent="0.25">
      <c r="A772" s="307">
        <v>13291</v>
      </c>
      <c r="B772" s="359" t="s">
        <v>1753</v>
      </c>
      <c r="C772" s="359" t="s">
        <v>3407</v>
      </c>
      <c r="D772" s="359" t="s">
        <v>1074</v>
      </c>
      <c r="E772" s="359" t="s">
        <v>4946</v>
      </c>
      <c r="F772" s="360">
        <v>447</v>
      </c>
      <c r="G772" s="359" t="s">
        <v>5531</v>
      </c>
      <c r="H772" s="359" t="s">
        <v>416</v>
      </c>
      <c r="I772" s="363" t="str">
        <f t="shared" si="36"/>
        <v xml:space="preserve"> </v>
      </c>
      <c r="J772" t="str">
        <f t="shared" si="37"/>
        <v>Non</v>
      </c>
      <c r="K772" t="str">
        <f t="shared" si="38"/>
        <v xml:space="preserve"> </v>
      </c>
    </row>
    <row r="773" spans="1:11" ht="15" x14ac:dyDescent="0.25">
      <c r="A773" s="307">
        <v>13675</v>
      </c>
      <c r="B773" s="359" t="s">
        <v>5393</v>
      </c>
      <c r="C773" s="359" t="s">
        <v>5394</v>
      </c>
      <c r="D773" s="359" t="s">
        <v>1074</v>
      </c>
      <c r="E773" s="359" t="s">
        <v>4946</v>
      </c>
      <c r="F773" s="360">
        <v>447</v>
      </c>
      <c r="G773" s="359" t="s">
        <v>5531</v>
      </c>
      <c r="H773" s="359" t="s">
        <v>416</v>
      </c>
      <c r="I773" s="363" t="str">
        <f t="shared" si="36"/>
        <v xml:space="preserve"> </v>
      </c>
      <c r="J773" t="str">
        <f t="shared" si="37"/>
        <v>Non</v>
      </c>
      <c r="K773" t="str">
        <f t="shared" si="38"/>
        <v xml:space="preserve"> </v>
      </c>
    </row>
    <row r="774" spans="1:11" ht="15" x14ac:dyDescent="0.25">
      <c r="A774" s="307">
        <v>13445</v>
      </c>
      <c r="B774" s="359" t="s">
        <v>3147</v>
      </c>
      <c r="C774" s="359" t="s">
        <v>433</v>
      </c>
      <c r="D774" s="359" t="s">
        <v>1074</v>
      </c>
      <c r="E774" s="359" t="s">
        <v>4946</v>
      </c>
      <c r="F774" s="360">
        <v>447</v>
      </c>
      <c r="G774" s="359" t="s">
        <v>5531</v>
      </c>
      <c r="H774" s="359" t="s">
        <v>416</v>
      </c>
      <c r="I774" s="363" t="str">
        <f t="shared" si="36"/>
        <v xml:space="preserve"> </v>
      </c>
      <c r="J774" t="str">
        <f t="shared" si="37"/>
        <v>Non</v>
      </c>
      <c r="K774" t="str">
        <f t="shared" si="38"/>
        <v xml:space="preserve"> </v>
      </c>
    </row>
    <row r="775" spans="1:11" ht="15" x14ac:dyDescent="0.25">
      <c r="A775" s="307">
        <v>13764</v>
      </c>
      <c r="B775" s="359" t="s">
        <v>5537</v>
      </c>
      <c r="C775" s="359" t="s">
        <v>5392</v>
      </c>
      <c r="D775" s="359" t="s">
        <v>2416</v>
      </c>
      <c r="E775" s="359" t="s">
        <v>4946</v>
      </c>
      <c r="F775" s="360">
        <v>447</v>
      </c>
      <c r="G775" s="359" t="s">
        <v>5531</v>
      </c>
      <c r="H775" s="359" t="s">
        <v>416</v>
      </c>
      <c r="I775" s="363" t="str">
        <f t="shared" si="36"/>
        <v xml:space="preserve"> </v>
      </c>
      <c r="J775" t="str">
        <f t="shared" si="37"/>
        <v>Non</v>
      </c>
      <c r="K775" t="str">
        <f t="shared" si="38"/>
        <v xml:space="preserve"> </v>
      </c>
    </row>
    <row r="776" spans="1:11" ht="15" x14ac:dyDescent="0.25">
      <c r="A776" s="307">
        <v>11802</v>
      </c>
      <c r="B776" s="359" t="s">
        <v>4040</v>
      </c>
      <c r="C776" s="359" t="s">
        <v>4041</v>
      </c>
      <c r="D776" s="359" t="s">
        <v>1074</v>
      </c>
      <c r="E776" s="359" t="s">
        <v>4946</v>
      </c>
      <c r="F776" s="360">
        <v>447</v>
      </c>
      <c r="G776" s="359" t="s">
        <v>5531</v>
      </c>
      <c r="H776" s="359" t="s">
        <v>416</v>
      </c>
      <c r="I776" s="363" t="str">
        <f t="shared" si="36"/>
        <v xml:space="preserve"> </v>
      </c>
      <c r="J776" t="str">
        <f t="shared" si="37"/>
        <v>Non</v>
      </c>
      <c r="K776" t="str">
        <f t="shared" si="38"/>
        <v xml:space="preserve"> </v>
      </c>
    </row>
    <row r="777" spans="1:11" ht="15" x14ac:dyDescent="0.25">
      <c r="A777" s="307">
        <v>12229</v>
      </c>
      <c r="B777" s="359" t="s">
        <v>2840</v>
      </c>
      <c r="C777" s="359" t="s">
        <v>806</v>
      </c>
      <c r="D777" s="359" t="s">
        <v>3474</v>
      </c>
      <c r="E777" s="359" t="s">
        <v>4946</v>
      </c>
      <c r="F777" s="360">
        <v>447</v>
      </c>
      <c r="G777" s="359" t="s">
        <v>5531</v>
      </c>
      <c r="H777" s="359" t="s">
        <v>416</v>
      </c>
      <c r="I777" s="363">
        <f t="shared" si="36"/>
        <v>44705</v>
      </c>
      <c r="J777" t="str">
        <f t="shared" si="37"/>
        <v>Oui</v>
      </c>
      <c r="K777" t="str">
        <f t="shared" si="38"/>
        <v>1870 +</v>
      </c>
    </row>
    <row r="778" spans="1:11" ht="15" x14ac:dyDescent="0.25">
      <c r="A778" s="307">
        <v>5722</v>
      </c>
      <c r="B778" s="359" t="s">
        <v>3664</v>
      </c>
      <c r="C778" s="359" t="s">
        <v>912</v>
      </c>
      <c r="D778" s="359" t="s">
        <v>5033</v>
      </c>
      <c r="E778" s="359" t="s">
        <v>4946</v>
      </c>
      <c r="F778" s="360">
        <v>434</v>
      </c>
      <c r="G778" s="359" t="s">
        <v>3678</v>
      </c>
      <c r="H778" s="359" t="s">
        <v>416</v>
      </c>
      <c r="I778" s="363" t="str">
        <f t="shared" si="36"/>
        <v xml:space="preserve"> </v>
      </c>
      <c r="J778" t="str">
        <f t="shared" si="37"/>
        <v>Non</v>
      </c>
      <c r="K778" t="str">
        <f t="shared" si="38"/>
        <v xml:space="preserve"> </v>
      </c>
    </row>
    <row r="779" spans="1:11" ht="15" x14ac:dyDescent="0.25">
      <c r="A779" s="307">
        <v>13562</v>
      </c>
      <c r="B779" s="359" t="s">
        <v>5236</v>
      </c>
      <c r="C779" s="359" t="s">
        <v>4641</v>
      </c>
      <c r="D779" s="359" t="s">
        <v>5237</v>
      </c>
      <c r="E779" s="359" t="s">
        <v>4946</v>
      </c>
      <c r="F779" s="360">
        <v>434</v>
      </c>
      <c r="G779" s="359" t="s">
        <v>3678</v>
      </c>
      <c r="H779" s="359" t="s">
        <v>416</v>
      </c>
      <c r="I779" s="363" t="str">
        <f t="shared" si="36"/>
        <v xml:space="preserve"> </v>
      </c>
      <c r="J779" t="str">
        <f t="shared" si="37"/>
        <v>Non</v>
      </c>
      <c r="K779" t="str">
        <f t="shared" si="38"/>
        <v xml:space="preserve"> </v>
      </c>
    </row>
    <row r="780" spans="1:11" ht="15" x14ac:dyDescent="0.25">
      <c r="A780" s="307">
        <v>13046</v>
      </c>
      <c r="B780" s="359" t="s">
        <v>294</v>
      </c>
      <c r="C780" s="359" t="s">
        <v>485</v>
      </c>
      <c r="D780" s="359" t="s">
        <v>4931</v>
      </c>
      <c r="E780" s="359" t="s">
        <v>4946</v>
      </c>
      <c r="F780" s="360">
        <v>434</v>
      </c>
      <c r="G780" s="359" t="s">
        <v>3678</v>
      </c>
      <c r="H780" s="359" t="s">
        <v>416</v>
      </c>
      <c r="I780" s="363" t="str">
        <f t="shared" si="36"/>
        <v xml:space="preserve"> </v>
      </c>
      <c r="J780" t="str">
        <f t="shared" si="37"/>
        <v>Non</v>
      </c>
      <c r="K780" t="str">
        <f t="shared" si="38"/>
        <v xml:space="preserve"> </v>
      </c>
    </row>
    <row r="781" spans="1:11" ht="15" x14ac:dyDescent="0.25">
      <c r="A781" s="307">
        <v>5974</v>
      </c>
      <c r="B781" s="359" t="s">
        <v>646</v>
      </c>
      <c r="C781" s="359" t="s">
        <v>336</v>
      </c>
      <c r="D781" s="359" t="s">
        <v>2416</v>
      </c>
      <c r="E781" s="359" t="s">
        <v>4946</v>
      </c>
      <c r="F781" s="360">
        <v>434</v>
      </c>
      <c r="G781" s="359" t="s">
        <v>3678</v>
      </c>
      <c r="H781" s="359" t="s">
        <v>416</v>
      </c>
      <c r="I781" s="363">
        <f t="shared" si="36"/>
        <v>41919</v>
      </c>
      <c r="J781" t="str">
        <f t="shared" si="37"/>
        <v>Oui</v>
      </c>
      <c r="K781" t="str">
        <f t="shared" si="38"/>
        <v xml:space="preserve"> </v>
      </c>
    </row>
    <row r="782" spans="1:11" ht="15" x14ac:dyDescent="0.25">
      <c r="A782" s="307">
        <v>8061</v>
      </c>
      <c r="B782" s="359" t="s">
        <v>5889</v>
      </c>
      <c r="C782" s="359" t="s">
        <v>879</v>
      </c>
      <c r="D782" s="359" t="s">
        <v>5755</v>
      </c>
      <c r="E782" s="359" t="s">
        <v>4946</v>
      </c>
      <c r="F782" s="360">
        <v>434</v>
      </c>
      <c r="G782" s="359" t="s">
        <v>3678</v>
      </c>
      <c r="H782" s="359" t="s">
        <v>416</v>
      </c>
      <c r="I782" s="363">
        <f t="shared" si="36"/>
        <v>44264</v>
      </c>
      <c r="J782" t="str">
        <f t="shared" si="37"/>
        <v>Oui</v>
      </c>
      <c r="K782" t="str">
        <f t="shared" si="38"/>
        <v>1512-M</v>
      </c>
    </row>
    <row r="783" spans="1:11" ht="15" x14ac:dyDescent="0.25">
      <c r="A783" s="307">
        <v>10838</v>
      </c>
      <c r="B783" s="359" t="s">
        <v>3779</v>
      </c>
      <c r="C783" s="359" t="s">
        <v>3952</v>
      </c>
      <c r="D783" s="359" t="s">
        <v>3474</v>
      </c>
      <c r="E783" s="359" t="s">
        <v>4946</v>
      </c>
      <c r="F783" s="360">
        <v>408</v>
      </c>
      <c r="G783" s="359" t="s">
        <v>4856</v>
      </c>
      <c r="H783" s="359" t="s">
        <v>416</v>
      </c>
      <c r="I783" s="363" t="str">
        <f t="shared" si="36"/>
        <v xml:space="preserve"> </v>
      </c>
      <c r="J783" t="str">
        <f t="shared" si="37"/>
        <v>Non</v>
      </c>
      <c r="K783" t="str">
        <f t="shared" si="38"/>
        <v xml:space="preserve"> </v>
      </c>
    </row>
    <row r="784" spans="1:11" ht="15" x14ac:dyDescent="0.25">
      <c r="A784" s="307">
        <v>13622</v>
      </c>
      <c r="B784" s="359" t="s">
        <v>962</v>
      </c>
      <c r="C784" s="359" t="s">
        <v>2177</v>
      </c>
      <c r="D784" s="359" t="s">
        <v>1074</v>
      </c>
      <c r="E784" s="359" t="s">
        <v>4946</v>
      </c>
      <c r="F784" s="360">
        <v>408</v>
      </c>
      <c r="G784" s="359" t="s">
        <v>4856</v>
      </c>
      <c r="H784" s="359" t="s">
        <v>416</v>
      </c>
      <c r="I784" s="363" t="str">
        <f t="shared" si="36"/>
        <v xml:space="preserve"> </v>
      </c>
      <c r="J784" t="str">
        <f t="shared" si="37"/>
        <v>Non</v>
      </c>
      <c r="K784" t="str">
        <f t="shared" si="38"/>
        <v xml:space="preserve"> </v>
      </c>
    </row>
    <row r="785" spans="1:11" ht="15" x14ac:dyDescent="0.25">
      <c r="A785" s="307">
        <v>10006</v>
      </c>
      <c r="B785" s="359" t="s">
        <v>3863</v>
      </c>
      <c r="C785" s="359" t="s">
        <v>3864</v>
      </c>
      <c r="D785" s="359" t="s">
        <v>2416</v>
      </c>
      <c r="E785" s="359" t="s">
        <v>4946</v>
      </c>
      <c r="F785" s="360">
        <v>408</v>
      </c>
      <c r="G785" s="359" t="s">
        <v>4856</v>
      </c>
      <c r="H785" s="359" t="s">
        <v>416</v>
      </c>
      <c r="I785" s="363" t="str">
        <f t="shared" si="36"/>
        <v xml:space="preserve"> </v>
      </c>
      <c r="J785" t="str">
        <f t="shared" si="37"/>
        <v>Non</v>
      </c>
      <c r="K785" t="str">
        <f t="shared" si="38"/>
        <v xml:space="preserve"> </v>
      </c>
    </row>
    <row r="786" spans="1:11" ht="15" x14ac:dyDescent="0.25">
      <c r="A786" s="307">
        <v>10547</v>
      </c>
      <c r="B786" s="359" t="s">
        <v>3914</v>
      </c>
      <c r="C786" s="359" t="s">
        <v>3915</v>
      </c>
      <c r="D786" s="359" t="s">
        <v>1074</v>
      </c>
      <c r="E786" s="359" t="s">
        <v>4946</v>
      </c>
      <c r="F786" s="360">
        <v>408</v>
      </c>
      <c r="G786" s="359" t="s">
        <v>4856</v>
      </c>
      <c r="H786" s="359" t="s">
        <v>416</v>
      </c>
      <c r="I786" s="363" t="str">
        <f t="shared" si="36"/>
        <v xml:space="preserve"> </v>
      </c>
      <c r="J786" t="str">
        <f t="shared" si="37"/>
        <v>Non</v>
      </c>
      <c r="K786" t="str">
        <f t="shared" si="38"/>
        <v xml:space="preserve"> </v>
      </c>
    </row>
    <row r="787" spans="1:11" ht="15" x14ac:dyDescent="0.25">
      <c r="A787" s="307">
        <v>12048</v>
      </c>
      <c r="B787" s="359" t="s">
        <v>4078</v>
      </c>
      <c r="C787" s="359" t="s">
        <v>4079</v>
      </c>
      <c r="D787" s="359" t="s">
        <v>2416</v>
      </c>
      <c r="E787" s="359" t="s">
        <v>4946</v>
      </c>
      <c r="F787" s="360">
        <v>416</v>
      </c>
      <c r="G787" s="359" t="s">
        <v>5328</v>
      </c>
      <c r="H787" s="359" t="s">
        <v>416</v>
      </c>
      <c r="I787" s="363" t="str">
        <f t="shared" si="36"/>
        <v xml:space="preserve"> </v>
      </c>
      <c r="J787" t="str">
        <f t="shared" si="37"/>
        <v>Non</v>
      </c>
      <c r="K787" t="str">
        <f t="shared" si="38"/>
        <v xml:space="preserve"> </v>
      </c>
    </row>
    <row r="788" spans="1:11" ht="15" x14ac:dyDescent="0.25">
      <c r="A788" s="307">
        <v>13761</v>
      </c>
      <c r="B788" s="359" t="s">
        <v>2017</v>
      </c>
      <c r="C788" s="359" t="s">
        <v>564</v>
      </c>
      <c r="D788" s="359" t="s">
        <v>1405</v>
      </c>
      <c r="E788" s="359" t="s">
        <v>4946</v>
      </c>
      <c r="F788" s="360">
        <v>416</v>
      </c>
      <c r="G788" s="359" t="s">
        <v>5328</v>
      </c>
      <c r="H788" s="359" t="s">
        <v>416</v>
      </c>
      <c r="I788" s="363" t="str">
        <f t="shared" si="36"/>
        <v xml:space="preserve"> </v>
      </c>
      <c r="J788" t="str">
        <f t="shared" si="37"/>
        <v>Non</v>
      </c>
      <c r="K788" t="str">
        <f t="shared" si="38"/>
        <v xml:space="preserve"> </v>
      </c>
    </row>
    <row r="789" spans="1:11" ht="15" x14ac:dyDescent="0.25">
      <c r="A789" s="307">
        <v>3689</v>
      </c>
      <c r="B789" s="359" t="s">
        <v>3473</v>
      </c>
      <c r="C789" s="359" t="s">
        <v>1437</v>
      </c>
      <c r="D789" s="359" t="s">
        <v>3474</v>
      </c>
      <c r="E789" s="359" t="s">
        <v>4946</v>
      </c>
      <c r="F789" s="360">
        <v>416</v>
      </c>
      <c r="G789" s="359" t="s">
        <v>5328</v>
      </c>
      <c r="H789" s="359" t="s">
        <v>416</v>
      </c>
      <c r="I789" s="363" t="str">
        <f t="shared" si="36"/>
        <v xml:space="preserve"> </v>
      </c>
      <c r="J789" t="str">
        <f t="shared" si="37"/>
        <v>Non</v>
      </c>
      <c r="K789" t="str">
        <f t="shared" si="38"/>
        <v xml:space="preserve"> </v>
      </c>
    </row>
    <row r="790" spans="1:11" ht="15" x14ac:dyDescent="0.25">
      <c r="A790" s="307">
        <v>1759</v>
      </c>
      <c r="B790" s="359" t="s">
        <v>2421</v>
      </c>
      <c r="C790" s="359" t="s">
        <v>287</v>
      </c>
      <c r="D790" s="359" t="s">
        <v>2416</v>
      </c>
      <c r="E790" s="359" t="s">
        <v>4946</v>
      </c>
      <c r="F790" s="360">
        <v>416</v>
      </c>
      <c r="G790" s="359" t="s">
        <v>5328</v>
      </c>
      <c r="H790" s="359" t="s">
        <v>416</v>
      </c>
      <c r="I790" s="363" t="str">
        <f t="shared" si="36"/>
        <v xml:space="preserve"> </v>
      </c>
      <c r="J790" t="str">
        <f t="shared" si="37"/>
        <v>Non</v>
      </c>
      <c r="K790" t="str">
        <f t="shared" si="38"/>
        <v xml:space="preserve"> </v>
      </c>
    </row>
    <row r="791" spans="1:11" ht="15" x14ac:dyDescent="0.25">
      <c r="A791" s="307">
        <v>2715</v>
      </c>
      <c r="B791" s="359" t="s">
        <v>1381</v>
      </c>
      <c r="C791" s="359" t="s">
        <v>368</v>
      </c>
      <c r="D791" s="359" t="s">
        <v>2416</v>
      </c>
      <c r="E791" s="359" t="s">
        <v>4946</v>
      </c>
      <c r="F791" s="360">
        <v>416</v>
      </c>
      <c r="G791" s="359" t="s">
        <v>5328</v>
      </c>
      <c r="H791" s="359" t="s">
        <v>416</v>
      </c>
      <c r="I791" s="363">
        <f t="shared" si="36"/>
        <v>41920</v>
      </c>
      <c r="J791" t="str">
        <f t="shared" si="37"/>
        <v>Oui</v>
      </c>
      <c r="K791" t="str">
        <f t="shared" si="38"/>
        <v xml:space="preserve"> </v>
      </c>
    </row>
    <row r="792" spans="1:11" ht="15" x14ac:dyDescent="0.25">
      <c r="A792" s="307">
        <v>6903</v>
      </c>
      <c r="B792" s="359" t="s">
        <v>1903</v>
      </c>
      <c r="C792" s="359" t="s">
        <v>279</v>
      </c>
      <c r="D792" s="359" t="s">
        <v>2416</v>
      </c>
      <c r="E792" s="359" t="s">
        <v>4946</v>
      </c>
      <c r="F792" s="360">
        <v>416</v>
      </c>
      <c r="G792" s="359" t="s">
        <v>5328</v>
      </c>
      <c r="H792" s="359" t="s">
        <v>416</v>
      </c>
      <c r="I792" s="363">
        <f t="shared" si="36"/>
        <v>41920</v>
      </c>
      <c r="J792" t="str">
        <f t="shared" si="37"/>
        <v>Oui</v>
      </c>
      <c r="K792" t="str">
        <f t="shared" si="38"/>
        <v xml:space="preserve"> </v>
      </c>
    </row>
    <row r="793" spans="1:11" ht="15" x14ac:dyDescent="0.25">
      <c r="A793" s="307">
        <v>9183</v>
      </c>
      <c r="B793" s="359" t="s">
        <v>2073</v>
      </c>
      <c r="C793" s="359" t="s">
        <v>2074</v>
      </c>
      <c r="D793" s="359" t="s">
        <v>2416</v>
      </c>
      <c r="E793" s="359" t="s">
        <v>4946</v>
      </c>
      <c r="F793" s="360">
        <v>416</v>
      </c>
      <c r="G793" s="359" t="s">
        <v>5328</v>
      </c>
      <c r="H793" s="359" t="s">
        <v>416</v>
      </c>
      <c r="I793" s="363">
        <f t="shared" si="36"/>
        <v>43936</v>
      </c>
      <c r="J793" t="str">
        <f t="shared" si="37"/>
        <v>Oui</v>
      </c>
      <c r="K793" t="str">
        <f t="shared" si="38"/>
        <v>1860-S</v>
      </c>
    </row>
    <row r="794" spans="1:11" ht="15" x14ac:dyDescent="0.25">
      <c r="A794" s="307">
        <v>11872</v>
      </c>
      <c r="B794" s="359" t="s">
        <v>5925</v>
      </c>
      <c r="C794" s="359" t="s">
        <v>1694</v>
      </c>
      <c r="D794" s="359" t="s">
        <v>2416</v>
      </c>
      <c r="E794" s="359" t="s">
        <v>4946</v>
      </c>
      <c r="F794" s="360">
        <v>411</v>
      </c>
      <c r="G794" s="359" t="s">
        <v>3641</v>
      </c>
      <c r="H794" s="359" t="s">
        <v>416</v>
      </c>
      <c r="I794" s="363" t="str">
        <f t="shared" si="36"/>
        <v xml:space="preserve"> </v>
      </c>
      <c r="J794" t="str">
        <f t="shared" si="37"/>
        <v>Non</v>
      </c>
      <c r="K794" t="str">
        <f t="shared" si="38"/>
        <v xml:space="preserve"> </v>
      </c>
    </row>
    <row r="795" spans="1:11" ht="15" x14ac:dyDescent="0.25">
      <c r="A795" s="307">
        <v>13815</v>
      </c>
      <c r="B795" s="359" t="s">
        <v>5607</v>
      </c>
      <c r="C795" s="359" t="s">
        <v>816</v>
      </c>
      <c r="D795" s="359" t="s">
        <v>1074</v>
      </c>
      <c r="E795" s="359" t="s">
        <v>4946</v>
      </c>
      <c r="F795" s="360">
        <v>411</v>
      </c>
      <c r="G795" s="359" t="s">
        <v>3641</v>
      </c>
      <c r="H795" s="359" t="s">
        <v>416</v>
      </c>
      <c r="I795" s="363" t="str">
        <f t="shared" si="36"/>
        <v xml:space="preserve"> </v>
      </c>
      <c r="J795" t="str">
        <f t="shared" si="37"/>
        <v>Non</v>
      </c>
      <c r="K795" t="str">
        <f t="shared" si="38"/>
        <v xml:space="preserve"> </v>
      </c>
    </row>
    <row r="796" spans="1:11" ht="15" x14ac:dyDescent="0.25">
      <c r="A796" s="307">
        <v>12934</v>
      </c>
      <c r="B796" s="359" t="s">
        <v>4295</v>
      </c>
      <c r="C796" s="359" t="s">
        <v>68</v>
      </c>
      <c r="D796" s="359" t="s">
        <v>1074</v>
      </c>
      <c r="E796" s="359" t="s">
        <v>4946</v>
      </c>
      <c r="F796" s="360">
        <v>411</v>
      </c>
      <c r="G796" s="359" t="s">
        <v>3641</v>
      </c>
      <c r="H796" s="359" t="s">
        <v>416</v>
      </c>
      <c r="I796" s="363" t="str">
        <f t="shared" si="36"/>
        <v xml:space="preserve"> </v>
      </c>
      <c r="J796" t="str">
        <f t="shared" si="37"/>
        <v>Non</v>
      </c>
      <c r="K796" t="str">
        <f t="shared" si="38"/>
        <v xml:space="preserve"> </v>
      </c>
    </row>
    <row r="797" spans="1:11" ht="15" x14ac:dyDescent="0.25">
      <c r="A797" s="307">
        <v>12354</v>
      </c>
      <c r="B797" s="359" t="s">
        <v>4127</v>
      </c>
      <c r="C797" s="359" t="s">
        <v>5890</v>
      </c>
      <c r="D797" s="359" t="s">
        <v>1074</v>
      </c>
      <c r="E797" s="359" t="s">
        <v>4946</v>
      </c>
      <c r="F797" s="360">
        <v>411</v>
      </c>
      <c r="G797" s="359" t="s">
        <v>3641</v>
      </c>
      <c r="H797" s="359" t="s">
        <v>416</v>
      </c>
      <c r="I797" s="363" t="str">
        <f t="shared" si="36"/>
        <v xml:space="preserve"> </v>
      </c>
      <c r="J797" t="str">
        <f t="shared" si="37"/>
        <v>Non</v>
      </c>
      <c r="K797" t="str">
        <f t="shared" si="38"/>
        <v xml:space="preserve"> </v>
      </c>
    </row>
    <row r="798" spans="1:11" ht="15" x14ac:dyDescent="0.25">
      <c r="A798" s="307">
        <v>2582</v>
      </c>
      <c r="B798" s="359" t="s">
        <v>2178</v>
      </c>
      <c r="C798" s="359" t="s">
        <v>592</v>
      </c>
      <c r="D798" s="359" t="s">
        <v>3474</v>
      </c>
      <c r="E798" s="359" t="s">
        <v>4946</v>
      </c>
      <c r="F798" s="360">
        <v>411</v>
      </c>
      <c r="G798" s="359" t="s">
        <v>3641</v>
      </c>
      <c r="H798" s="359" t="s">
        <v>416</v>
      </c>
      <c r="I798" s="363" t="str">
        <f t="shared" si="36"/>
        <v xml:space="preserve"> </v>
      </c>
      <c r="J798" t="str">
        <f t="shared" si="37"/>
        <v>Non</v>
      </c>
      <c r="K798" t="str">
        <f t="shared" si="38"/>
        <v xml:space="preserve"> </v>
      </c>
    </row>
    <row r="799" spans="1:11" ht="15" x14ac:dyDescent="0.25">
      <c r="A799" s="307">
        <v>12373</v>
      </c>
      <c r="B799" s="359" t="s">
        <v>4134</v>
      </c>
      <c r="C799" s="359" t="s">
        <v>2484</v>
      </c>
      <c r="D799" s="359" t="s">
        <v>1074</v>
      </c>
      <c r="E799" s="359" t="s">
        <v>4946</v>
      </c>
      <c r="F799" s="360">
        <v>411</v>
      </c>
      <c r="G799" s="359" t="s">
        <v>3641</v>
      </c>
      <c r="H799" s="359" t="s">
        <v>416</v>
      </c>
      <c r="I799" s="363" t="str">
        <f t="shared" si="36"/>
        <v xml:space="preserve"> </v>
      </c>
      <c r="J799" t="str">
        <f t="shared" si="37"/>
        <v>Non</v>
      </c>
      <c r="K799" t="str">
        <f t="shared" si="38"/>
        <v xml:space="preserve"> </v>
      </c>
    </row>
    <row r="800" spans="1:11" ht="15" x14ac:dyDescent="0.25">
      <c r="A800" s="307">
        <v>11859</v>
      </c>
      <c r="B800" s="359" t="s">
        <v>4053</v>
      </c>
      <c r="C800" s="359" t="s">
        <v>597</v>
      </c>
      <c r="D800" s="359" t="s">
        <v>1074</v>
      </c>
      <c r="E800" s="359" t="s">
        <v>4946</v>
      </c>
      <c r="F800" s="360">
        <v>411</v>
      </c>
      <c r="G800" s="359" t="s">
        <v>3641</v>
      </c>
      <c r="H800" s="359" t="s">
        <v>416</v>
      </c>
      <c r="I800" s="363" t="str">
        <f t="shared" si="36"/>
        <v xml:space="preserve"> </v>
      </c>
      <c r="J800" t="str">
        <f t="shared" si="37"/>
        <v>Non</v>
      </c>
      <c r="K800" t="str">
        <f t="shared" si="38"/>
        <v xml:space="preserve"> </v>
      </c>
    </row>
    <row r="801" spans="1:11" ht="15" x14ac:dyDescent="0.25">
      <c r="A801" s="307">
        <v>5307</v>
      </c>
      <c r="B801" s="359" t="s">
        <v>411</v>
      </c>
      <c r="C801" s="359" t="s">
        <v>415</v>
      </c>
      <c r="D801" s="359" t="s">
        <v>1074</v>
      </c>
      <c r="E801" s="359" t="s">
        <v>4946</v>
      </c>
      <c r="F801" s="360">
        <v>411</v>
      </c>
      <c r="G801" s="359" t="s">
        <v>3641</v>
      </c>
      <c r="H801" s="359" t="s">
        <v>416</v>
      </c>
      <c r="I801" s="363">
        <f t="shared" si="36"/>
        <v>43959</v>
      </c>
      <c r="J801" t="str">
        <f t="shared" si="37"/>
        <v>Oui</v>
      </c>
      <c r="K801" t="str">
        <f t="shared" si="38"/>
        <v>1517-LP</v>
      </c>
    </row>
    <row r="802" spans="1:11" ht="15" x14ac:dyDescent="0.25">
      <c r="A802" s="307">
        <v>10800</v>
      </c>
      <c r="B802" s="359" t="s">
        <v>891</v>
      </c>
      <c r="C802" s="359" t="s">
        <v>457</v>
      </c>
      <c r="D802" s="359" t="s">
        <v>2416</v>
      </c>
      <c r="E802" s="359" t="s">
        <v>4946</v>
      </c>
      <c r="F802" s="360">
        <v>411</v>
      </c>
      <c r="G802" s="359" t="s">
        <v>3641</v>
      </c>
      <c r="H802" s="359" t="s">
        <v>416</v>
      </c>
      <c r="I802" s="363">
        <f t="shared" si="36"/>
        <v>44586</v>
      </c>
      <c r="J802" t="str">
        <f t="shared" si="37"/>
        <v>Oui</v>
      </c>
      <c r="K802" t="str">
        <f t="shared" si="38"/>
        <v>95PFE-L2L</v>
      </c>
    </row>
    <row r="803" spans="1:11" ht="15" x14ac:dyDescent="0.25">
      <c r="A803" s="307">
        <v>10775</v>
      </c>
      <c r="B803" s="359" t="s">
        <v>2986</v>
      </c>
      <c r="C803" s="359" t="s">
        <v>2987</v>
      </c>
      <c r="D803" s="359" t="s">
        <v>2416</v>
      </c>
      <c r="E803" s="359" t="s">
        <v>4946</v>
      </c>
      <c r="F803" s="360">
        <v>411</v>
      </c>
      <c r="G803" s="359" t="s">
        <v>3641</v>
      </c>
      <c r="H803" s="359" t="s">
        <v>416</v>
      </c>
      <c r="I803" s="363">
        <f t="shared" si="36"/>
        <v>44832</v>
      </c>
      <c r="J803" t="str">
        <f t="shared" si="37"/>
        <v>Oui</v>
      </c>
      <c r="K803" t="str">
        <f t="shared" si="38"/>
        <v>95PFE-L2S</v>
      </c>
    </row>
    <row r="804" spans="1:11" ht="15" x14ac:dyDescent="0.25">
      <c r="A804" s="307">
        <v>4317</v>
      </c>
      <c r="B804" s="359" t="s">
        <v>6269</v>
      </c>
      <c r="C804" s="359" t="s">
        <v>134</v>
      </c>
      <c r="D804" s="359" t="s">
        <v>1074</v>
      </c>
      <c r="E804" s="359" t="s">
        <v>4946</v>
      </c>
      <c r="F804" s="360">
        <v>409</v>
      </c>
      <c r="G804" s="359" t="s">
        <v>1723</v>
      </c>
      <c r="H804" s="359" t="s">
        <v>416</v>
      </c>
      <c r="I804" s="363" t="str">
        <f t="shared" si="36"/>
        <v xml:space="preserve"> </v>
      </c>
      <c r="J804" t="str">
        <f t="shared" si="37"/>
        <v>Non</v>
      </c>
      <c r="K804" t="str">
        <f t="shared" si="38"/>
        <v xml:space="preserve"> </v>
      </c>
    </row>
    <row r="805" spans="1:11" ht="15" x14ac:dyDescent="0.25">
      <c r="A805" s="307">
        <v>12066</v>
      </c>
      <c r="B805" s="359" t="s">
        <v>4082</v>
      </c>
      <c r="C805" s="359" t="s">
        <v>602</v>
      </c>
      <c r="D805" s="359" t="s">
        <v>2416</v>
      </c>
      <c r="E805" s="359" t="s">
        <v>4946</v>
      </c>
      <c r="F805" s="360">
        <v>409</v>
      </c>
      <c r="G805" s="359" t="s">
        <v>1723</v>
      </c>
      <c r="H805" s="359" t="s">
        <v>416</v>
      </c>
      <c r="I805" s="363" t="str">
        <f t="shared" si="36"/>
        <v xml:space="preserve"> </v>
      </c>
      <c r="J805" t="str">
        <f t="shared" si="37"/>
        <v>Non</v>
      </c>
      <c r="K805" t="str">
        <f t="shared" si="38"/>
        <v xml:space="preserve"> </v>
      </c>
    </row>
    <row r="806" spans="1:11" ht="15" x14ac:dyDescent="0.25">
      <c r="A806" s="307">
        <v>6629</v>
      </c>
      <c r="B806" s="359" t="s">
        <v>1721</v>
      </c>
      <c r="C806" s="359" t="s">
        <v>1722</v>
      </c>
      <c r="D806" s="359" t="s">
        <v>747</v>
      </c>
      <c r="E806" s="359" t="s">
        <v>4946</v>
      </c>
      <c r="F806" s="360">
        <v>409</v>
      </c>
      <c r="G806" s="359" t="s">
        <v>1723</v>
      </c>
      <c r="H806" s="359" t="s">
        <v>416</v>
      </c>
      <c r="I806" s="363">
        <f t="shared" si="36"/>
        <v>44385</v>
      </c>
      <c r="J806" t="str">
        <f t="shared" si="37"/>
        <v>Oui</v>
      </c>
      <c r="K806" t="str">
        <f t="shared" si="38"/>
        <v>95PFE-L2S</v>
      </c>
    </row>
    <row r="807" spans="1:11" ht="15" x14ac:dyDescent="0.25">
      <c r="A807" s="307">
        <v>10189</v>
      </c>
      <c r="B807" s="359" t="s">
        <v>130</v>
      </c>
      <c r="C807" s="359" t="s">
        <v>131</v>
      </c>
      <c r="D807" s="359" t="s">
        <v>972</v>
      </c>
      <c r="E807" s="359" t="s">
        <v>4946</v>
      </c>
      <c r="F807" s="360">
        <v>409</v>
      </c>
      <c r="G807" s="359" t="s">
        <v>1723</v>
      </c>
      <c r="H807" s="359" t="s">
        <v>416</v>
      </c>
      <c r="I807" s="363">
        <f t="shared" si="36"/>
        <v>44566</v>
      </c>
      <c r="J807" t="str">
        <f t="shared" si="37"/>
        <v>Oui</v>
      </c>
      <c r="K807" t="str">
        <f t="shared" si="38"/>
        <v>1870 +</v>
      </c>
    </row>
    <row r="808" spans="1:11" ht="15" x14ac:dyDescent="0.25">
      <c r="A808" s="307">
        <v>4025</v>
      </c>
      <c r="B808" s="359" t="s">
        <v>1823</v>
      </c>
      <c r="C808" s="359" t="s">
        <v>3461</v>
      </c>
      <c r="D808" s="359" t="s">
        <v>3474</v>
      </c>
      <c r="E808" s="359" t="s">
        <v>4946</v>
      </c>
      <c r="F808" s="360">
        <v>409</v>
      </c>
      <c r="G808" s="359" t="s">
        <v>1723</v>
      </c>
      <c r="H808" s="359" t="s">
        <v>416</v>
      </c>
      <c r="I808" s="363" t="str">
        <f t="shared" si="36"/>
        <v xml:space="preserve"> </v>
      </c>
      <c r="J808" t="str">
        <f t="shared" si="37"/>
        <v>Non</v>
      </c>
      <c r="K808" t="str">
        <f t="shared" si="38"/>
        <v xml:space="preserve"> </v>
      </c>
    </row>
    <row r="809" spans="1:11" ht="15" x14ac:dyDescent="0.25">
      <c r="A809" s="307">
        <v>12562</v>
      </c>
      <c r="B809" s="359" t="s">
        <v>3062</v>
      </c>
      <c r="C809" s="359" t="s">
        <v>429</v>
      </c>
      <c r="D809" s="359" t="s">
        <v>1074</v>
      </c>
      <c r="E809" s="359" t="s">
        <v>4946</v>
      </c>
      <c r="F809" s="360">
        <v>409</v>
      </c>
      <c r="G809" s="359" t="s">
        <v>1723</v>
      </c>
      <c r="H809" s="359" t="s">
        <v>416</v>
      </c>
      <c r="I809" s="363">
        <f t="shared" si="36"/>
        <v>44887</v>
      </c>
      <c r="J809" t="str">
        <f t="shared" si="37"/>
        <v>Oui</v>
      </c>
      <c r="K809" t="str">
        <f t="shared" si="38"/>
        <v>F550</v>
      </c>
    </row>
    <row r="810" spans="1:11" ht="15" x14ac:dyDescent="0.25">
      <c r="A810" s="307">
        <v>10953</v>
      </c>
      <c r="B810" s="359" t="s">
        <v>3968</v>
      </c>
      <c r="C810" s="359" t="s">
        <v>328</v>
      </c>
      <c r="D810" s="359" t="s">
        <v>103</v>
      </c>
      <c r="E810" s="359" t="s">
        <v>4946</v>
      </c>
      <c r="F810" s="360">
        <v>409</v>
      </c>
      <c r="G810" s="359" t="s">
        <v>1723</v>
      </c>
      <c r="H810" s="359" t="s">
        <v>416</v>
      </c>
      <c r="I810" s="363">
        <f t="shared" si="36"/>
        <v>44909</v>
      </c>
      <c r="J810" t="str">
        <f t="shared" si="37"/>
        <v>Oui</v>
      </c>
      <c r="K810" t="str">
        <f t="shared" si="38"/>
        <v>95PFE-L2M</v>
      </c>
    </row>
    <row r="811" spans="1:11" ht="15" x14ac:dyDescent="0.25">
      <c r="A811" s="307">
        <v>10954</v>
      </c>
      <c r="B811" s="359" t="s">
        <v>3094</v>
      </c>
      <c r="C811" s="359" t="s">
        <v>447</v>
      </c>
      <c r="D811" s="359" t="s">
        <v>1074</v>
      </c>
      <c r="E811" s="359" t="s">
        <v>4946</v>
      </c>
      <c r="F811" s="360">
        <v>409</v>
      </c>
      <c r="G811" s="359" t="s">
        <v>1723</v>
      </c>
      <c r="H811" s="359" t="s">
        <v>416</v>
      </c>
      <c r="I811" s="363">
        <f t="shared" si="36"/>
        <v>44916</v>
      </c>
      <c r="J811" t="str">
        <f t="shared" si="37"/>
        <v>Oui</v>
      </c>
      <c r="K811" t="str">
        <f t="shared" si="38"/>
        <v>95PFE-L2S</v>
      </c>
    </row>
    <row r="812" spans="1:11" ht="15" x14ac:dyDescent="0.25">
      <c r="A812" s="307">
        <v>13215</v>
      </c>
      <c r="B812" s="359" t="s">
        <v>1277</v>
      </c>
      <c r="C812" s="359" t="s">
        <v>4390</v>
      </c>
      <c r="D812" s="359" t="s">
        <v>2416</v>
      </c>
      <c r="E812" s="359" t="s">
        <v>4946</v>
      </c>
      <c r="F812" s="360">
        <v>409</v>
      </c>
      <c r="G812" s="359" t="s">
        <v>1723</v>
      </c>
      <c r="H812" s="359" t="s">
        <v>416</v>
      </c>
      <c r="I812" s="363">
        <f t="shared" si="36"/>
        <v>45492</v>
      </c>
      <c r="J812" t="str">
        <f t="shared" si="37"/>
        <v>Oui</v>
      </c>
      <c r="K812" t="str">
        <f t="shared" si="38"/>
        <v>1870 +</v>
      </c>
    </row>
    <row r="813" spans="1:11" ht="15" x14ac:dyDescent="0.25">
      <c r="A813" s="307">
        <v>9526</v>
      </c>
      <c r="B813" s="359" t="s">
        <v>5034</v>
      </c>
      <c r="C813" s="359" t="s">
        <v>5035</v>
      </c>
      <c r="D813" s="359" t="s">
        <v>1074</v>
      </c>
      <c r="E813" s="359" t="s">
        <v>4946</v>
      </c>
      <c r="F813" s="360">
        <v>417</v>
      </c>
      <c r="G813" s="359" t="s">
        <v>1082</v>
      </c>
      <c r="H813" s="359" t="s">
        <v>416</v>
      </c>
      <c r="I813" s="363" t="str">
        <f t="shared" si="36"/>
        <v xml:space="preserve"> </v>
      </c>
      <c r="J813" t="str">
        <f t="shared" si="37"/>
        <v>Non</v>
      </c>
      <c r="K813" t="str">
        <f t="shared" si="38"/>
        <v xml:space="preserve"> </v>
      </c>
    </row>
    <row r="814" spans="1:11" ht="15" x14ac:dyDescent="0.25">
      <c r="A814" s="307">
        <v>12436</v>
      </c>
      <c r="B814" s="359" t="s">
        <v>1237</v>
      </c>
      <c r="C814" s="359" t="s">
        <v>3146</v>
      </c>
      <c r="D814" s="359" t="s">
        <v>1074</v>
      </c>
      <c r="E814" s="359" t="s">
        <v>4946</v>
      </c>
      <c r="F814" s="360">
        <v>417</v>
      </c>
      <c r="G814" s="359" t="s">
        <v>1082</v>
      </c>
      <c r="H814" s="359" t="s">
        <v>416</v>
      </c>
      <c r="I814" s="363">
        <f t="shared" si="36"/>
        <v>44972</v>
      </c>
      <c r="J814" t="str">
        <f t="shared" si="37"/>
        <v>Oui</v>
      </c>
      <c r="K814" t="str">
        <f t="shared" si="38"/>
        <v>F550</v>
      </c>
    </row>
    <row r="815" spans="1:11" ht="15" x14ac:dyDescent="0.25">
      <c r="A815" s="307">
        <v>12158</v>
      </c>
      <c r="B815" s="359" t="s">
        <v>2140</v>
      </c>
      <c r="C815" s="359" t="s">
        <v>3461</v>
      </c>
      <c r="D815" s="359" t="s">
        <v>972</v>
      </c>
      <c r="E815" s="359" t="s">
        <v>4962</v>
      </c>
      <c r="F815" s="360">
        <v>354</v>
      </c>
      <c r="G815" s="359" t="s">
        <v>798</v>
      </c>
      <c r="H815" s="359" t="s">
        <v>416</v>
      </c>
      <c r="I815" s="363">
        <f t="shared" si="36"/>
        <v>44916</v>
      </c>
      <c r="J815" t="str">
        <f t="shared" si="37"/>
        <v>Oui</v>
      </c>
      <c r="K815" t="str">
        <f t="shared" si="38"/>
        <v>F550</v>
      </c>
    </row>
    <row r="816" spans="1:11" ht="15" x14ac:dyDescent="0.25">
      <c r="A816" s="307">
        <v>13532</v>
      </c>
      <c r="B816" s="359" t="s">
        <v>5170</v>
      </c>
      <c r="C816" s="359" t="s">
        <v>1394</v>
      </c>
      <c r="D816" s="359" t="s">
        <v>2098</v>
      </c>
      <c r="E816" s="359" t="s">
        <v>4947</v>
      </c>
      <c r="F816" s="360">
        <v>308</v>
      </c>
      <c r="G816" s="359" t="s">
        <v>84</v>
      </c>
      <c r="H816" s="359" t="s">
        <v>6007</v>
      </c>
      <c r="I816" s="363" t="str">
        <f t="shared" si="36"/>
        <v xml:space="preserve"> </v>
      </c>
      <c r="J816" t="str">
        <f t="shared" si="37"/>
        <v>Non</v>
      </c>
      <c r="K816" t="str">
        <f t="shared" si="38"/>
        <v xml:space="preserve"> </v>
      </c>
    </row>
    <row r="817" spans="1:11" ht="15" x14ac:dyDescent="0.25">
      <c r="A817" s="307">
        <v>11481</v>
      </c>
      <c r="B817" s="359" t="s">
        <v>428</v>
      </c>
      <c r="C817" s="359" t="s">
        <v>485</v>
      </c>
      <c r="D817" s="359" t="s">
        <v>69</v>
      </c>
      <c r="E817" s="359" t="s">
        <v>4947</v>
      </c>
      <c r="F817" s="360">
        <v>308</v>
      </c>
      <c r="G817" s="359" t="s">
        <v>84</v>
      </c>
      <c r="H817" s="359" t="s">
        <v>6007</v>
      </c>
      <c r="I817" s="363" t="str">
        <f t="shared" si="36"/>
        <v xml:space="preserve"> </v>
      </c>
      <c r="J817" t="str">
        <f t="shared" si="37"/>
        <v>Non</v>
      </c>
      <c r="K817" t="str">
        <f t="shared" si="38"/>
        <v xml:space="preserve"> </v>
      </c>
    </row>
    <row r="818" spans="1:11" ht="15" x14ac:dyDescent="0.25">
      <c r="A818" s="307">
        <v>12242</v>
      </c>
      <c r="B818" s="359" t="s">
        <v>791</v>
      </c>
      <c r="C818" s="359" t="s">
        <v>792</v>
      </c>
      <c r="D818" s="359" t="s">
        <v>69</v>
      </c>
      <c r="E818" s="359" t="s">
        <v>4947</v>
      </c>
      <c r="F818" s="360">
        <v>308</v>
      </c>
      <c r="G818" s="359" t="s">
        <v>84</v>
      </c>
      <c r="H818" s="359" t="s">
        <v>6007</v>
      </c>
      <c r="I818" s="363" t="str">
        <f t="shared" si="36"/>
        <v xml:space="preserve"> </v>
      </c>
      <c r="J818" t="str">
        <f t="shared" si="37"/>
        <v>Non</v>
      </c>
      <c r="K818" t="str">
        <f t="shared" si="38"/>
        <v xml:space="preserve"> </v>
      </c>
    </row>
    <row r="819" spans="1:11" ht="15" x14ac:dyDescent="0.25">
      <c r="A819" s="307">
        <v>12335</v>
      </c>
      <c r="B819" s="359" t="s">
        <v>4120</v>
      </c>
      <c r="C819" s="359" t="s">
        <v>4121</v>
      </c>
      <c r="D819" s="359" t="s">
        <v>3965</v>
      </c>
      <c r="E819" s="359" t="s">
        <v>4947</v>
      </c>
      <c r="F819" s="360">
        <v>308</v>
      </c>
      <c r="G819" s="359" t="s">
        <v>84</v>
      </c>
      <c r="H819" s="359" t="s">
        <v>6007</v>
      </c>
      <c r="I819" s="363" t="str">
        <f t="shared" si="36"/>
        <v xml:space="preserve"> </v>
      </c>
      <c r="J819" t="str">
        <f t="shared" si="37"/>
        <v>Non</v>
      </c>
      <c r="K819" t="str">
        <f t="shared" si="38"/>
        <v xml:space="preserve"> </v>
      </c>
    </row>
    <row r="820" spans="1:11" ht="15" x14ac:dyDescent="0.25">
      <c r="A820" s="307">
        <v>13993</v>
      </c>
      <c r="B820" s="359" t="s">
        <v>6139</v>
      </c>
      <c r="C820" s="359" t="s">
        <v>6140</v>
      </c>
      <c r="D820" s="359" t="s">
        <v>1924</v>
      </c>
      <c r="E820" s="359" t="s">
        <v>4947</v>
      </c>
      <c r="F820" s="360">
        <v>308</v>
      </c>
      <c r="G820" s="359" t="s">
        <v>84</v>
      </c>
      <c r="H820" s="359" t="s">
        <v>6007</v>
      </c>
      <c r="I820" s="363" t="str">
        <f t="shared" si="36"/>
        <v xml:space="preserve"> </v>
      </c>
      <c r="J820" t="str">
        <f t="shared" si="37"/>
        <v>Non</v>
      </c>
      <c r="K820" t="str">
        <f t="shared" si="38"/>
        <v xml:space="preserve"> </v>
      </c>
    </row>
    <row r="821" spans="1:11" ht="15" x14ac:dyDescent="0.25">
      <c r="A821" s="307">
        <v>13748</v>
      </c>
      <c r="B821" s="359" t="s">
        <v>1375</v>
      </c>
      <c r="C821" s="359" t="s">
        <v>429</v>
      </c>
      <c r="D821" s="359" t="s">
        <v>103</v>
      </c>
      <c r="E821" s="359" t="s">
        <v>4947</v>
      </c>
      <c r="F821" s="360">
        <v>308</v>
      </c>
      <c r="G821" s="359" t="s">
        <v>84</v>
      </c>
      <c r="H821" s="359" t="s">
        <v>6007</v>
      </c>
      <c r="I821" s="363" t="str">
        <f t="shared" si="36"/>
        <v xml:space="preserve"> </v>
      </c>
      <c r="J821" t="str">
        <f t="shared" si="37"/>
        <v>Non</v>
      </c>
      <c r="K821" t="str">
        <f t="shared" si="38"/>
        <v xml:space="preserve"> </v>
      </c>
    </row>
    <row r="822" spans="1:11" ht="15" x14ac:dyDescent="0.25">
      <c r="A822" s="307">
        <v>11973</v>
      </c>
      <c r="B822" s="359" t="s">
        <v>4065</v>
      </c>
      <c r="C822" s="359" t="s">
        <v>4066</v>
      </c>
      <c r="D822" s="359" t="s">
        <v>69</v>
      </c>
      <c r="E822" s="359" t="s">
        <v>4947</v>
      </c>
      <c r="F822" s="360">
        <v>308</v>
      </c>
      <c r="G822" s="359" t="s">
        <v>84</v>
      </c>
      <c r="H822" s="359" t="s">
        <v>6007</v>
      </c>
      <c r="I822" s="363" t="str">
        <f t="shared" si="36"/>
        <v xml:space="preserve"> </v>
      </c>
      <c r="J822" t="str">
        <f t="shared" si="37"/>
        <v>Non</v>
      </c>
      <c r="K822" t="str">
        <f t="shared" si="38"/>
        <v xml:space="preserve"> </v>
      </c>
    </row>
    <row r="823" spans="1:11" ht="15" x14ac:dyDescent="0.25">
      <c r="A823" s="307">
        <v>13886</v>
      </c>
      <c r="B823" s="359" t="s">
        <v>5402</v>
      </c>
      <c r="C823" s="359" t="s">
        <v>5734</v>
      </c>
      <c r="D823" s="359" t="s">
        <v>2098</v>
      </c>
      <c r="E823" s="359" t="s">
        <v>4947</v>
      </c>
      <c r="F823" s="360">
        <v>308</v>
      </c>
      <c r="G823" s="359" t="s">
        <v>84</v>
      </c>
      <c r="H823" s="359" t="s">
        <v>6007</v>
      </c>
      <c r="I823" s="363" t="str">
        <f t="shared" si="36"/>
        <v xml:space="preserve"> </v>
      </c>
      <c r="J823" t="str">
        <f t="shared" si="37"/>
        <v>Non</v>
      </c>
      <c r="K823" t="str">
        <f t="shared" si="38"/>
        <v xml:space="preserve"> </v>
      </c>
    </row>
    <row r="824" spans="1:11" ht="15" x14ac:dyDescent="0.25">
      <c r="A824" s="307">
        <v>13995</v>
      </c>
      <c r="B824" s="359" t="s">
        <v>3681</v>
      </c>
      <c r="C824" s="359" t="s">
        <v>571</v>
      </c>
      <c r="D824" s="359" t="s">
        <v>1924</v>
      </c>
      <c r="E824" s="359" t="s">
        <v>4947</v>
      </c>
      <c r="F824" s="360">
        <v>308</v>
      </c>
      <c r="G824" s="359" t="s">
        <v>84</v>
      </c>
      <c r="H824" s="359" t="s">
        <v>6007</v>
      </c>
      <c r="I824" s="363" t="str">
        <f t="shared" si="36"/>
        <v xml:space="preserve"> </v>
      </c>
      <c r="J824" t="str">
        <f t="shared" si="37"/>
        <v>Non</v>
      </c>
      <c r="K824" t="str">
        <f t="shared" si="38"/>
        <v xml:space="preserve"> </v>
      </c>
    </row>
    <row r="825" spans="1:11" ht="15" x14ac:dyDescent="0.25">
      <c r="A825" s="307">
        <v>10870</v>
      </c>
      <c r="B825" s="359" t="s">
        <v>1858</v>
      </c>
      <c r="C825" s="359" t="s">
        <v>3427</v>
      </c>
      <c r="D825" s="359" t="s">
        <v>2098</v>
      </c>
      <c r="E825" s="359" t="s">
        <v>4947</v>
      </c>
      <c r="F825" s="360">
        <v>308</v>
      </c>
      <c r="G825" s="359" t="s">
        <v>84</v>
      </c>
      <c r="H825" s="359" t="s">
        <v>6007</v>
      </c>
      <c r="I825" s="363" t="str">
        <f t="shared" si="36"/>
        <v xml:space="preserve"> </v>
      </c>
      <c r="J825" t="str">
        <f t="shared" si="37"/>
        <v>Non</v>
      </c>
      <c r="K825" t="str">
        <f t="shared" si="38"/>
        <v xml:space="preserve"> </v>
      </c>
    </row>
    <row r="826" spans="1:11" ht="15" x14ac:dyDescent="0.25">
      <c r="A826" s="307">
        <v>13729</v>
      </c>
      <c r="B826" s="359" t="s">
        <v>5454</v>
      </c>
      <c r="C826" s="359" t="s">
        <v>5455</v>
      </c>
      <c r="D826" s="359" t="s">
        <v>69</v>
      </c>
      <c r="E826" s="359" t="s">
        <v>4947</v>
      </c>
      <c r="F826" s="360">
        <v>308</v>
      </c>
      <c r="G826" s="359" t="s">
        <v>84</v>
      </c>
      <c r="H826" s="359" t="s">
        <v>6007</v>
      </c>
      <c r="I826" s="363" t="str">
        <f t="shared" si="36"/>
        <v xml:space="preserve"> </v>
      </c>
      <c r="J826" t="str">
        <f t="shared" si="37"/>
        <v>Non</v>
      </c>
      <c r="K826" t="str">
        <f t="shared" si="38"/>
        <v xml:space="preserve"> </v>
      </c>
    </row>
    <row r="827" spans="1:11" ht="15" x14ac:dyDescent="0.25">
      <c r="A827" s="307">
        <v>14173</v>
      </c>
      <c r="B827" s="359" t="s">
        <v>6329</v>
      </c>
      <c r="C827" s="359" t="s">
        <v>6330</v>
      </c>
      <c r="D827" s="359" t="s">
        <v>3965</v>
      </c>
      <c r="E827" s="359" t="s">
        <v>4947</v>
      </c>
      <c r="F827" s="360">
        <v>308</v>
      </c>
      <c r="G827" s="359" t="s">
        <v>84</v>
      </c>
      <c r="H827" s="359" t="s">
        <v>6007</v>
      </c>
      <c r="I827" s="363" t="str">
        <f t="shared" si="36"/>
        <v xml:space="preserve"> </v>
      </c>
      <c r="J827" t="str">
        <f t="shared" si="37"/>
        <v>Non</v>
      </c>
      <c r="K827" t="str">
        <f t="shared" si="38"/>
        <v xml:space="preserve"> </v>
      </c>
    </row>
    <row r="828" spans="1:11" ht="15" x14ac:dyDescent="0.25">
      <c r="A828" s="307">
        <v>13140</v>
      </c>
      <c r="B828" s="359" t="s">
        <v>4360</v>
      </c>
      <c r="C828" s="359" t="s">
        <v>4361</v>
      </c>
      <c r="D828" s="359" t="s">
        <v>2098</v>
      </c>
      <c r="E828" s="359" t="s">
        <v>4947</v>
      </c>
      <c r="F828" s="360">
        <v>308</v>
      </c>
      <c r="G828" s="359" t="s">
        <v>84</v>
      </c>
      <c r="H828" s="359" t="s">
        <v>6007</v>
      </c>
      <c r="I828" s="363" t="str">
        <f t="shared" si="36"/>
        <v xml:space="preserve"> </v>
      </c>
      <c r="J828" t="str">
        <f t="shared" si="37"/>
        <v>Non</v>
      </c>
      <c r="K828" t="str">
        <f t="shared" si="38"/>
        <v xml:space="preserve"> </v>
      </c>
    </row>
    <row r="829" spans="1:11" ht="15" x14ac:dyDescent="0.25">
      <c r="A829" s="307">
        <v>13933</v>
      </c>
      <c r="B829" s="359" t="s">
        <v>5977</v>
      </c>
      <c r="C829" s="359" t="s">
        <v>5341</v>
      </c>
      <c r="D829" s="359" t="s">
        <v>2098</v>
      </c>
      <c r="E829" s="359" t="s">
        <v>4947</v>
      </c>
      <c r="F829" s="360">
        <v>308</v>
      </c>
      <c r="G829" s="359" t="s">
        <v>84</v>
      </c>
      <c r="H829" s="359" t="s">
        <v>6007</v>
      </c>
      <c r="I829" s="363" t="str">
        <f t="shared" si="36"/>
        <v xml:space="preserve"> </v>
      </c>
      <c r="J829" t="str">
        <f t="shared" si="37"/>
        <v>Non</v>
      </c>
      <c r="K829" t="str">
        <f t="shared" si="38"/>
        <v xml:space="preserve"> </v>
      </c>
    </row>
    <row r="830" spans="1:11" ht="15" x14ac:dyDescent="0.25">
      <c r="A830" s="307">
        <v>6074</v>
      </c>
      <c r="B830" s="359" t="s">
        <v>2663</v>
      </c>
      <c r="C830" s="359" t="s">
        <v>172</v>
      </c>
      <c r="D830" s="359" t="s">
        <v>103</v>
      </c>
      <c r="E830" s="359" t="s">
        <v>4947</v>
      </c>
      <c r="F830" s="360">
        <v>308</v>
      </c>
      <c r="G830" s="359" t="s">
        <v>84</v>
      </c>
      <c r="H830" s="359" t="s">
        <v>6007</v>
      </c>
      <c r="I830" s="363">
        <f t="shared" si="36"/>
        <v>43900</v>
      </c>
      <c r="J830" t="str">
        <f t="shared" si="37"/>
        <v>Oui</v>
      </c>
      <c r="K830" t="str">
        <f t="shared" si="38"/>
        <v>1870 +</v>
      </c>
    </row>
    <row r="831" spans="1:11" ht="15" x14ac:dyDescent="0.25">
      <c r="A831" s="307">
        <v>9935</v>
      </c>
      <c r="B831" s="359" t="s">
        <v>572</v>
      </c>
      <c r="C831" s="359" t="s">
        <v>170</v>
      </c>
      <c r="D831" s="359" t="s">
        <v>747</v>
      </c>
      <c r="E831" s="359" t="s">
        <v>4947</v>
      </c>
      <c r="F831" s="360">
        <v>308</v>
      </c>
      <c r="G831" s="359" t="s">
        <v>84</v>
      </c>
      <c r="H831" s="359" t="s">
        <v>6007</v>
      </c>
      <c r="I831" s="363">
        <f t="shared" si="36"/>
        <v>43944</v>
      </c>
      <c r="J831" t="str">
        <f t="shared" si="37"/>
        <v>Oui</v>
      </c>
      <c r="K831" t="str">
        <f t="shared" si="38"/>
        <v>1870 +</v>
      </c>
    </row>
    <row r="832" spans="1:11" ht="15" x14ac:dyDescent="0.25">
      <c r="A832" s="307">
        <v>5391</v>
      </c>
      <c r="B832" s="359" t="s">
        <v>2049</v>
      </c>
      <c r="C832" s="359" t="s">
        <v>592</v>
      </c>
      <c r="D832" s="359" t="s">
        <v>103</v>
      </c>
      <c r="E832" s="359" t="s">
        <v>4947</v>
      </c>
      <c r="F832" s="360">
        <v>308</v>
      </c>
      <c r="G832" s="359" t="s">
        <v>84</v>
      </c>
      <c r="H832" s="359" t="s">
        <v>6007</v>
      </c>
      <c r="I832" s="363" t="str">
        <f t="shared" si="36"/>
        <v xml:space="preserve"> </v>
      </c>
      <c r="J832" t="str">
        <f t="shared" si="37"/>
        <v>Non</v>
      </c>
      <c r="K832" t="str">
        <f t="shared" si="38"/>
        <v xml:space="preserve"> </v>
      </c>
    </row>
    <row r="833" spans="1:11" ht="15" x14ac:dyDescent="0.25">
      <c r="A833" s="307">
        <v>11323</v>
      </c>
      <c r="B833" s="359" t="s">
        <v>767</v>
      </c>
      <c r="C833" s="359" t="s">
        <v>768</v>
      </c>
      <c r="D833" s="359" t="s">
        <v>972</v>
      </c>
      <c r="E833" s="359" t="s">
        <v>4947</v>
      </c>
      <c r="F833" s="360">
        <v>308</v>
      </c>
      <c r="G833" s="359" t="s">
        <v>84</v>
      </c>
      <c r="H833" s="359" t="s">
        <v>6007</v>
      </c>
      <c r="I833" s="363">
        <f t="shared" si="36"/>
        <v>44369</v>
      </c>
      <c r="J833" t="str">
        <f t="shared" si="37"/>
        <v>Oui</v>
      </c>
      <c r="K833" t="str">
        <f t="shared" si="38"/>
        <v>95PFE-L2L</v>
      </c>
    </row>
    <row r="834" spans="1:11" ht="15" x14ac:dyDescent="0.25">
      <c r="A834" s="307">
        <v>11760</v>
      </c>
      <c r="B834" s="359" t="s">
        <v>1533</v>
      </c>
      <c r="C834" s="359" t="s">
        <v>139</v>
      </c>
      <c r="D834" s="359" t="s">
        <v>69</v>
      </c>
      <c r="E834" s="359" t="s">
        <v>4947</v>
      </c>
      <c r="F834" s="360">
        <v>308</v>
      </c>
      <c r="G834" s="359" t="s">
        <v>84</v>
      </c>
      <c r="H834" s="359" t="s">
        <v>6007</v>
      </c>
      <c r="I834" s="363">
        <f t="shared" ref="I834:I897" si="39">IFERROR(VLOOKUP(A834,Pour_Suivi,31,FALSE)," ")</f>
        <v>44502</v>
      </c>
      <c r="J834" t="str">
        <f t="shared" ref="J834:J897" si="40">IF(IFERROR(VLOOKUP(A834,Pour_Suivi,1,FALSE),"Non")="Non","Non","Oui")</f>
        <v>Oui</v>
      </c>
      <c r="K834" t="str">
        <f t="shared" ref="K834:K897" si="41">IFERROR(VLOOKUP(A834,Pour_Suivi,33,FALSE)," ")</f>
        <v>95PFE-L2S</v>
      </c>
    </row>
    <row r="835" spans="1:11" ht="15" x14ac:dyDescent="0.25">
      <c r="A835" s="307">
        <v>11523</v>
      </c>
      <c r="B835" s="359" t="s">
        <v>4014</v>
      </c>
      <c r="C835" s="359" t="s">
        <v>2223</v>
      </c>
      <c r="D835" s="359" t="s">
        <v>972</v>
      </c>
      <c r="E835" s="359" t="s">
        <v>4947</v>
      </c>
      <c r="F835" s="360">
        <v>308</v>
      </c>
      <c r="G835" s="359" t="s">
        <v>84</v>
      </c>
      <c r="H835" s="359" t="s">
        <v>6007</v>
      </c>
      <c r="I835" s="363">
        <f t="shared" si="39"/>
        <v>44558</v>
      </c>
      <c r="J835" t="str">
        <f t="shared" si="40"/>
        <v>Oui</v>
      </c>
      <c r="K835" t="str">
        <f t="shared" si="41"/>
        <v>95PFE-L2S</v>
      </c>
    </row>
    <row r="836" spans="1:11" ht="15" x14ac:dyDescent="0.25">
      <c r="A836" s="307">
        <v>11982</v>
      </c>
      <c r="B836" s="359" t="s">
        <v>2000</v>
      </c>
      <c r="C836" s="359" t="s">
        <v>2001</v>
      </c>
      <c r="D836" s="359" t="s">
        <v>69</v>
      </c>
      <c r="E836" s="359" t="s">
        <v>4947</v>
      </c>
      <c r="F836" s="360">
        <v>308</v>
      </c>
      <c r="G836" s="359" t="s">
        <v>84</v>
      </c>
      <c r="H836" s="359" t="s">
        <v>6007</v>
      </c>
      <c r="I836" s="363">
        <f t="shared" si="39"/>
        <v>44566</v>
      </c>
      <c r="J836" t="str">
        <f t="shared" si="40"/>
        <v>Oui</v>
      </c>
      <c r="K836" t="str">
        <f t="shared" si="41"/>
        <v>1870 +</v>
      </c>
    </row>
    <row r="837" spans="1:11" ht="15" x14ac:dyDescent="0.25">
      <c r="A837" s="307">
        <v>10575</v>
      </c>
      <c r="B837" s="359" t="s">
        <v>2169</v>
      </c>
      <c r="C837" s="359" t="s">
        <v>5159</v>
      </c>
      <c r="D837" s="359" t="s">
        <v>103</v>
      </c>
      <c r="E837" s="359" t="s">
        <v>4947</v>
      </c>
      <c r="F837" s="360">
        <v>308</v>
      </c>
      <c r="G837" s="359" t="s">
        <v>84</v>
      </c>
      <c r="H837" s="359" t="s">
        <v>6007</v>
      </c>
      <c r="I837" s="363">
        <f t="shared" si="39"/>
        <v>44566</v>
      </c>
      <c r="J837" t="str">
        <f t="shared" si="40"/>
        <v>Oui</v>
      </c>
      <c r="K837" t="str">
        <f t="shared" si="41"/>
        <v>1870 +</v>
      </c>
    </row>
    <row r="838" spans="1:11" ht="15" x14ac:dyDescent="0.25">
      <c r="A838" s="307">
        <v>2539</v>
      </c>
      <c r="B838" s="359" t="s">
        <v>136</v>
      </c>
      <c r="C838" s="359" t="s">
        <v>145</v>
      </c>
      <c r="D838" s="359" t="s">
        <v>69</v>
      </c>
      <c r="E838" s="359" t="s">
        <v>4947</v>
      </c>
      <c r="F838" s="360">
        <v>308</v>
      </c>
      <c r="G838" s="359" t="s">
        <v>84</v>
      </c>
      <c r="H838" s="359" t="s">
        <v>6007</v>
      </c>
      <c r="I838" s="363">
        <f t="shared" si="39"/>
        <v>44568</v>
      </c>
      <c r="J838" t="str">
        <f t="shared" si="40"/>
        <v>Oui</v>
      </c>
      <c r="K838" t="str">
        <f t="shared" si="41"/>
        <v>95PFE-L2S</v>
      </c>
    </row>
    <row r="839" spans="1:11" ht="15" x14ac:dyDescent="0.25">
      <c r="A839" s="307">
        <v>11528</v>
      </c>
      <c r="B839" s="359" t="s">
        <v>686</v>
      </c>
      <c r="C839" s="359" t="s">
        <v>277</v>
      </c>
      <c r="D839" s="359" t="s">
        <v>2098</v>
      </c>
      <c r="E839" s="359" t="s">
        <v>4947</v>
      </c>
      <c r="F839" s="360">
        <v>308</v>
      </c>
      <c r="G839" s="359" t="s">
        <v>84</v>
      </c>
      <c r="H839" s="359" t="s">
        <v>6007</v>
      </c>
      <c r="I839" s="363">
        <f t="shared" si="39"/>
        <v>44568</v>
      </c>
      <c r="J839" t="str">
        <f t="shared" si="40"/>
        <v>Oui</v>
      </c>
      <c r="K839" t="str">
        <f t="shared" si="41"/>
        <v>1870 +</v>
      </c>
    </row>
    <row r="840" spans="1:11" ht="15" x14ac:dyDescent="0.25">
      <c r="A840" s="307">
        <v>6608</v>
      </c>
      <c r="B840" s="359" t="s">
        <v>1378</v>
      </c>
      <c r="C840" s="359" t="s">
        <v>1379</v>
      </c>
      <c r="D840" s="359" t="s">
        <v>747</v>
      </c>
      <c r="E840" s="359" t="s">
        <v>4947</v>
      </c>
      <c r="F840" s="360">
        <v>308</v>
      </c>
      <c r="G840" s="359" t="s">
        <v>84</v>
      </c>
      <c r="H840" s="359" t="s">
        <v>6007</v>
      </c>
      <c r="I840" s="363">
        <f t="shared" si="39"/>
        <v>44569</v>
      </c>
      <c r="J840" t="str">
        <f t="shared" si="40"/>
        <v>Oui</v>
      </c>
      <c r="K840" t="str">
        <f t="shared" si="41"/>
        <v>1870 +</v>
      </c>
    </row>
    <row r="841" spans="1:11" ht="15" x14ac:dyDescent="0.25">
      <c r="A841" s="307">
        <v>6877</v>
      </c>
      <c r="B841" s="359" t="s">
        <v>577</v>
      </c>
      <c r="C841" s="359" t="s">
        <v>578</v>
      </c>
      <c r="D841" s="359" t="s">
        <v>69</v>
      </c>
      <c r="E841" s="359" t="s">
        <v>4947</v>
      </c>
      <c r="F841" s="360">
        <v>308</v>
      </c>
      <c r="G841" s="359" t="s">
        <v>84</v>
      </c>
      <c r="H841" s="359" t="s">
        <v>6007</v>
      </c>
      <c r="I841" s="363">
        <f t="shared" si="39"/>
        <v>44573</v>
      </c>
      <c r="J841" t="str">
        <f t="shared" si="40"/>
        <v>Oui</v>
      </c>
      <c r="K841" t="str">
        <f t="shared" si="41"/>
        <v xml:space="preserve"> </v>
      </c>
    </row>
    <row r="842" spans="1:11" ht="15" x14ac:dyDescent="0.25">
      <c r="A842" s="307">
        <v>9219</v>
      </c>
      <c r="B842" s="359" t="s">
        <v>890</v>
      </c>
      <c r="C842" s="359" t="s">
        <v>891</v>
      </c>
      <c r="D842" s="359" t="s">
        <v>69</v>
      </c>
      <c r="E842" s="359" t="s">
        <v>4947</v>
      </c>
      <c r="F842" s="360">
        <v>308</v>
      </c>
      <c r="G842" s="359" t="s">
        <v>84</v>
      </c>
      <c r="H842" s="359" t="s">
        <v>6007</v>
      </c>
      <c r="I842" s="363">
        <f t="shared" si="39"/>
        <v>44573</v>
      </c>
      <c r="J842" t="str">
        <f t="shared" si="40"/>
        <v>Oui</v>
      </c>
      <c r="K842" t="str">
        <f t="shared" si="41"/>
        <v>1870 +</v>
      </c>
    </row>
    <row r="843" spans="1:11" ht="15" x14ac:dyDescent="0.25">
      <c r="A843" s="307">
        <v>8903</v>
      </c>
      <c r="B843" s="359" t="s">
        <v>1160</v>
      </c>
      <c r="C843" s="359" t="s">
        <v>1161</v>
      </c>
      <c r="D843" s="359" t="s">
        <v>103</v>
      </c>
      <c r="E843" s="359" t="s">
        <v>4947</v>
      </c>
      <c r="F843" s="360">
        <v>308</v>
      </c>
      <c r="G843" s="359" t="s">
        <v>84</v>
      </c>
      <c r="H843" s="359" t="s">
        <v>6007</v>
      </c>
      <c r="I843" s="363">
        <f t="shared" si="39"/>
        <v>44573</v>
      </c>
      <c r="J843" t="str">
        <f t="shared" si="40"/>
        <v>Oui</v>
      </c>
      <c r="K843" t="str">
        <f t="shared" si="41"/>
        <v>1870 +</v>
      </c>
    </row>
    <row r="844" spans="1:11" ht="15" x14ac:dyDescent="0.25">
      <c r="A844" s="307">
        <v>10245</v>
      </c>
      <c r="B844" s="359" t="s">
        <v>2371</v>
      </c>
      <c r="C844" s="359" t="s">
        <v>2372</v>
      </c>
      <c r="D844" s="359" t="s">
        <v>103</v>
      </c>
      <c r="E844" s="359" t="s">
        <v>4947</v>
      </c>
      <c r="F844" s="360">
        <v>308</v>
      </c>
      <c r="G844" s="359" t="s">
        <v>84</v>
      </c>
      <c r="H844" s="359" t="s">
        <v>6007</v>
      </c>
      <c r="I844" s="363">
        <f t="shared" si="39"/>
        <v>44573</v>
      </c>
      <c r="J844" t="str">
        <f t="shared" si="40"/>
        <v>Oui</v>
      </c>
      <c r="K844" t="str">
        <f t="shared" si="41"/>
        <v>1870 +</v>
      </c>
    </row>
    <row r="845" spans="1:11" ht="15" x14ac:dyDescent="0.25">
      <c r="A845" s="307">
        <v>6110</v>
      </c>
      <c r="B845" s="359" t="s">
        <v>1385</v>
      </c>
      <c r="C845" s="359" t="s">
        <v>349</v>
      </c>
      <c r="D845" s="359" t="s">
        <v>747</v>
      </c>
      <c r="E845" s="359" t="s">
        <v>4947</v>
      </c>
      <c r="F845" s="360">
        <v>308</v>
      </c>
      <c r="G845" s="359" t="s">
        <v>84</v>
      </c>
      <c r="H845" s="359" t="s">
        <v>6007</v>
      </c>
      <c r="I845" s="363">
        <f t="shared" si="39"/>
        <v>44575</v>
      </c>
      <c r="J845" t="str">
        <f t="shared" si="40"/>
        <v>Oui</v>
      </c>
      <c r="K845" t="str">
        <f t="shared" si="41"/>
        <v>1870 +</v>
      </c>
    </row>
    <row r="846" spans="1:11" ht="15" x14ac:dyDescent="0.25">
      <c r="A846" s="307">
        <v>9934</v>
      </c>
      <c r="B846" s="359" t="s">
        <v>2507</v>
      </c>
      <c r="C846" s="359" t="s">
        <v>1627</v>
      </c>
      <c r="D846" s="359" t="s">
        <v>103</v>
      </c>
      <c r="E846" s="359" t="s">
        <v>4947</v>
      </c>
      <c r="F846" s="360">
        <v>308</v>
      </c>
      <c r="G846" s="359" t="s">
        <v>84</v>
      </c>
      <c r="H846" s="359" t="s">
        <v>6007</v>
      </c>
      <c r="I846" s="363">
        <f t="shared" si="39"/>
        <v>44575</v>
      </c>
      <c r="J846" t="str">
        <f t="shared" si="40"/>
        <v>Oui</v>
      </c>
      <c r="K846" t="str">
        <f t="shared" si="41"/>
        <v>1870 +</v>
      </c>
    </row>
    <row r="847" spans="1:11" ht="15" x14ac:dyDescent="0.25">
      <c r="A847" s="307">
        <v>11316</v>
      </c>
      <c r="B847" s="359" t="s">
        <v>366</v>
      </c>
      <c r="C847" s="359" t="s">
        <v>367</v>
      </c>
      <c r="D847" s="359" t="s">
        <v>69</v>
      </c>
      <c r="E847" s="359" t="s">
        <v>4947</v>
      </c>
      <c r="F847" s="360">
        <v>308</v>
      </c>
      <c r="G847" s="359" t="s">
        <v>84</v>
      </c>
      <c r="H847" s="359" t="s">
        <v>6007</v>
      </c>
      <c r="I847" s="363">
        <f t="shared" si="39"/>
        <v>44577</v>
      </c>
      <c r="J847" t="str">
        <f t="shared" si="40"/>
        <v>Oui</v>
      </c>
      <c r="K847" t="str">
        <f t="shared" si="41"/>
        <v>1510-XS</v>
      </c>
    </row>
    <row r="848" spans="1:11" ht="15" x14ac:dyDescent="0.25">
      <c r="A848" s="307">
        <v>10685</v>
      </c>
      <c r="B848" s="359" t="s">
        <v>1225</v>
      </c>
      <c r="C848" s="359" t="s">
        <v>708</v>
      </c>
      <c r="D848" s="359" t="s">
        <v>2098</v>
      </c>
      <c r="E848" s="359" t="s">
        <v>4947</v>
      </c>
      <c r="F848" s="360">
        <v>308</v>
      </c>
      <c r="G848" s="359" t="s">
        <v>84</v>
      </c>
      <c r="H848" s="359" t="s">
        <v>6007</v>
      </c>
      <c r="I848" s="363">
        <f t="shared" si="39"/>
        <v>44577</v>
      </c>
      <c r="J848" t="str">
        <f t="shared" si="40"/>
        <v>Oui</v>
      </c>
      <c r="K848" t="str">
        <f t="shared" si="41"/>
        <v>1870 +</v>
      </c>
    </row>
    <row r="849" spans="1:11" ht="15" x14ac:dyDescent="0.25">
      <c r="A849" s="307">
        <v>6972</v>
      </c>
      <c r="B849" s="359" t="s">
        <v>1358</v>
      </c>
      <c r="C849" s="359" t="s">
        <v>1359</v>
      </c>
      <c r="D849" s="359" t="s">
        <v>69</v>
      </c>
      <c r="E849" s="359" t="s">
        <v>4947</v>
      </c>
      <c r="F849" s="360">
        <v>308</v>
      </c>
      <c r="G849" s="359" t="s">
        <v>84</v>
      </c>
      <c r="H849" s="359" t="s">
        <v>6007</v>
      </c>
      <c r="I849" s="363">
        <f t="shared" si="39"/>
        <v>44577</v>
      </c>
      <c r="J849" t="str">
        <f t="shared" si="40"/>
        <v>Oui</v>
      </c>
      <c r="K849" t="str">
        <f t="shared" si="41"/>
        <v xml:space="preserve"> </v>
      </c>
    </row>
    <row r="850" spans="1:11" ht="15" x14ac:dyDescent="0.25">
      <c r="A850" s="307">
        <v>9456</v>
      </c>
      <c r="B850" s="359" t="s">
        <v>2045</v>
      </c>
      <c r="C850" s="359" t="s">
        <v>2046</v>
      </c>
      <c r="D850" s="359" t="s">
        <v>69</v>
      </c>
      <c r="E850" s="359" t="s">
        <v>4947</v>
      </c>
      <c r="F850" s="360">
        <v>308</v>
      </c>
      <c r="G850" s="359" t="s">
        <v>84</v>
      </c>
      <c r="H850" s="359" t="s">
        <v>6007</v>
      </c>
      <c r="I850" s="363">
        <f t="shared" si="39"/>
        <v>44577</v>
      </c>
      <c r="J850" t="str">
        <f t="shared" si="40"/>
        <v>Oui</v>
      </c>
      <c r="K850" t="str">
        <f t="shared" si="41"/>
        <v>1870 +</v>
      </c>
    </row>
    <row r="851" spans="1:11" ht="15" x14ac:dyDescent="0.25">
      <c r="A851" s="307">
        <v>11629</v>
      </c>
      <c r="B851" s="359" t="s">
        <v>2547</v>
      </c>
      <c r="C851" s="359" t="s">
        <v>2548</v>
      </c>
      <c r="D851" s="359" t="s">
        <v>69</v>
      </c>
      <c r="E851" s="359" t="s">
        <v>4947</v>
      </c>
      <c r="F851" s="360">
        <v>308</v>
      </c>
      <c r="G851" s="359" t="s">
        <v>84</v>
      </c>
      <c r="H851" s="359" t="s">
        <v>6007</v>
      </c>
      <c r="I851" s="363">
        <f t="shared" si="39"/>
        <v>44579</v>
      </c>
      <c r="J851" t="str">
        <f t="shared" si="40"/>
        <v>Oui</v>
      </c>
      <c r="K851" t="str">
        <f t="shared" si="41"/>
        <v>1511-S</v>
      </c>
    </row>
    <row r="852" spans="1:11" ht="15" x14ac:dyDescent="0.25">
      <c r="A852" s="307">
        <v>11721</v>
      </c>
      <c r="B852" s="359" t="s">
        <v>327</v>
      </c>
      <c r="C852" s="359" t="s">
        <v>328</v>
      </c>
      <c r="D852" s="359" t="s">
        <v>103</v>
      </c>
      <c r="E852" s="359" t="s">
        <v>4947</v>
      </c>
      <c r="F852" s="360">
        <v>308</v>
      </c>
      <c r="G852" s="359" t="s">
        <v>84</v>
      </c>
      <c r="H852" s="359" t="s">
        <v>6007</v>
      </c>
      <c r="I852" s="363">
        <f t="shared" si="39"/>
        <v>44580</v>
      </c>
      <c r="J852" t="str">
        <f t="shared" si="40"/>
        <v>Oui</v>
      </c>
      <c r="K852" t="str">
        <f t="shared" si="41"/>
        <v>1860-S</v>
      </c>
    </row>
    <row r="853" spans="1:11" ht="15" x14ac:dyDescent="0.25">
      <c r="A853" s="307">
        <v>8551</v>
      </c>
      <c r="B853" s="359" t="s">
        <v>1716</v>
      </c>
      <c r="C853" s="359" t="s">
        <v>1717</v>
      </c>
      <c r="D853" s="359" t="s">
        <v>103</v>
      </c>
      <c r="E853" s="359" t="s">
        <v>4947</v>
      </c>
      <c r="F853" s="360">
        <v>308</v>
      </c>
      <c r="G853" s="359" t="s">
        <v>84</v>
      </c>
      <c r="H853" s="359" t="s">
        <v>6007</v>
      </c>
      <c r="I853" s="363">
        <f t="shared" si="39"/>
        <v>44581</v>
      </c>
      <c r="J853" t="str">
        <f t="shared" si="40"/>
        <v>Oui</v>
      </c>
      <c r="K853" t="str">
        <f t="shared" si="41"/>
        <v>95PFE-L2S</v>
      </c>
    </row>
    <row r="854" spans="1:11" ht="15" x14ac:dyDescent="0.25">
      <c r="A854" s="307">
        <v>8937</v>
      </c>
      <c r="B854" s="359" t="s">
        <v>1731</v>
      </c>
      <c r="C854" s="359" t="s">
        <v>1525</v>
      </c>
      <c r="D854" s="359" t="s">
        <v>103</v>
      </c>
      <c r="E854" s="359" t="s">
        <v>4947</v>
      </c>
      <c r="F854" s="360">
        <v>308</v>
      </c>
      <c r="G854" s="359" t="s">
        <v>84</v>
      </c>
      <c r="H854" s="359" t="s">
        <v>6007</v>
      </c>
      <c r="I854" s="363">
        <f t="shared" si="39"/>
        <v>44582</v>
      </c>
      <c r="J854" t="str">
        <f t="shared" si="40"/>
        <v>Oui</v>
      </c>
      <c r="K854" t="str">
        <f t="shared" si="41"/>
        <v>1870 +</v>
      </c>
    </row>
    <row r="855" spans="1:11" ht="15" x14ac:dyDescent="0.25">
      <c r="A855" s="307">
        <v>8839</v>
      </c>
      <c r="B855" s="359" t="s">
        <v>1568</v>
      </c>
      <c r="C855" s="359" t="s">
        <v>447</v>
      </c>
      <c r="D855" s="359" t="s">
        <v>103</v>
      </c>
      <c r="E855" s="359" t="s">
        <v>4947</v>
      </c>
      <c r="F855" s="360">
        <v>308</v>
      </c>
      <c r="G855" s="359" t="s">
        <v>84</v>
      </c>
      <c r="H855" s="359" t="s">
        <v>6007</v>
      </c>
      <c r="I855" s="363">
        <f t="shared" si="39"/>
        <v>44585</v>
      </c>
      <c r="J855" t="str">
        <f t="shared" si="40"/>
        <v>Oui</v>
      </c>
      <c r="K855" t="str">
        <f t="shared" si="41"/>
        <v>95PFE-L2S</v>
      </c>
    </row>
    <row r="856" spans="1:11" ht="15" x14ac:dyDescent="0.25">
      <c r="A856" s="307">
        <v>10816</v>
      </c>
      <c r="B856" s="359" t="s">
        <v>2159</v>
      </c>
      <c r="C856" s="359" t="s">
        <v>2160</v>
      </c>
      <c r="D856" s="359" t="s">
        <v>69</v>
      </c>
      <c r="E856" s="359" t="s">
        <v>4947</v>
      </c>
      <c r="F856" s="360">
        <v>308</v>
      </c>
      <c r="G856" s="359" t="s">
        <v>84</v>
      </c>
      <c r="H856" s="359" t="s">
        <v>6007</v>
      </c>
      <c r="I856" s="363">
        <f t="shared" si="39"/>
        <v>44586</v>
      </c>
      <c r="J856" t="str">
        <f t="shared" si="40"/>
        <v>Oui</v>
      </c>
      <c r="K856" t="str">
        <f t="shared" si="41"/>
        <v xml:space="preserve"> </v>
      </c>
    </row>
    <row r="857" spans="1:11" ht="15" x14ac:dyDescent="0.25">
      <c r="A857" s="307">
        <v>10790</v>
      </c>
      <c r="B857" s="359" t="s">
        <v>1456</v>
      </c>
      <c r="C857" s="359" t="s">
        <v>1457</v>
      </c>
      <c r="D857" s="359" t="s">
        <v>103</v>
      </c>
      <c r="E857" s="359" t="s">
        <v>4947</v>
      </c>
      <c r="F857" s="360">
        <v>308</v>
      </c>
      <c r="G857" s="359" t="s">
        <v>84</v>
      </c>
      <c r="H857" s="359" t="s">
        <v>6007</v>
      </c>
      <c r="I857" s="363">
        <f t="shared" si="39"/>
        <v>44587</v>
      </c>
      <c r="J857" t="str">
        <f t="shared" si="40"/>
        <v>Oui</v>
      </c>
      <c r="K857" t="str">
        <f t="shared" si="41"/>
        <v>1870 +</v>
      </c>
    </row>
    <row r="858" spans="1:11" ht="15" x14ac:dyDescent="0.25">
      <c r="A858" s="307">
        <v>10903</v>
      </c>
      <c r="B858" s="359" t="s">
        <v>187</v>
      </c>
      <c r="C858" s="359" t="s">
        <v>188</v>
      </c>
      <c r="D858" s="359" t="s">
        <v>103</v>
      </c>
      <c r="E858" s="359" t="s">
        <v>4947</v>
      </c>
      <c r="F858" s="360">
        <v>308</v>
      </c>
      <c r="G858" s="359" t="s">
        <v>84</v>
      </c>
      <c r="H858" s="359" t="s">
        <v>6007</v>
      </c>
      <c r="I858" s="363">
        <f t="shared" si="39"/>
        <v>44588</v>
      </c>
      <c r="J858" t="str">
        <f t="shared" si="40"/>
        <v>Oui</v>
      </c>
      <c r="K858" t="str">
        <f t="shared" si="41"/>
        <v>95PFE-L2S</v>
      </c>
    </row>
    <row r="859" spans="1:11" ht="15" x14ac:dyDescent="0.25">
      <c r="A859" s="307">
        <v>5991</v>
      </c>
      <c r="B859" s="359" t="s">
        <v>2667</v>
      </c>
      <c r="C859" s="359" t="s">
        <v>204</v>
      </c>
      <c r="D859" s="359" t="s">
        <v>1087</v>
      </c>
      <c r="E859" s="359" t="s">
        <v>4947</v>
      </c>
      <c r="F859" s="360">
        <v>308</v>
      </c>
      <c r="G859" s="359" t="s">
        <v>84</v>
      </c>
      <c r="H859" s="359" t="s">
        <v>6007</v>
      </c>
      <c r="I859" s="363">
        <f t="shared" si="39"/>
        <v>44594</v>
      </c>
      <c r="J859" t="str">
        <f t="shared" si="40"/>
        <v>Oui</v>
      </c>
      <c r="K859" t="str">
        <f t="shared" si="41"/>
        <v>95PFE-L2M</v>
      </c>
    </row>
    <row r="860" spans="1:11" ht="15" x14ac:dyDescent="0.25">
      <c r="A860" s="307">
        <v>10376</v>
      </c>
      <c r="B860" s="359" t="s">
        <v>850</v>
      </c>
      <c r="C860" s="359" t="s">
        <v>5906</v>
      </c>
      <c r="D860" s="359" t="s">
        <v>2098</v>
      </c>
      <c r="E860" s="359" t="s">
        <v>4947</v>
      </c>
      <c r="F860" s="360">
        <v>308</v>
      </c>
      <c r="G860" s="359" t="s">
        <v>84</v>
      </c>
      <c r="H860" s="359" t="s">
        <v>6007</v>
      </c>
      <c r="I860" s="363">
        <f t="shared" si="39"/>
        <v>44596</v>
      </c>
      <c r="J860" t="str">
        <f t="shared" si="40"/>
        <v>Oui</v>
      </c>
      <c r="K860" t="str">
        <f t="shared" si="41"/>
        <v>95PFE-L2S</v>
      </c>
    </row>
    <row r="861" spans="1:11" ht="15" x14ac:dyDescent="0.25">
      <c r="A861" s="307">
        <v>11803</v>
      </c>
      <c r="B861" s="359" t="s">
        <v>2823</v>
      </c>
      <c r="C861" s="359" t="s">
        <v>2824</v>
      </c>
      <c r="D861" s="359" t="s">
        <v>103</v>
      </c>
      <c r="E861" s="359" t="s">
        <v>4947</v>
      </c>
      <c r="F861" s="360">
        <v>308</v>
      </c>
      <c r="G861" s="359" t="s">
        <v>84</v>
      </c>
      <c r="H861" s="359" t="s">
        <v>6007</v>
      </c>
      <c r="I861" s="363">
        <f t="shared" si="39"/>
        <v>44691</v>
      </c>
      <c r="J861" t="str">
        <f t="shared" si="40"/>
        <v>Oui</v>
      </c>
      <c r="K861" t="str">
        <f t="shared" si="41"/>
        <v>95PFE-L2S</v>
      </c>
    </row>
    <row r="862" spans="1:11" ht="15" x14ac:dyDescent="0.25">
      <c r="A862" s="307">
        <v>10855</v>
      </c>
      <c r="B862" s="359" t="s">
        <v>191</v>
      </c>
      <c r="C862" s="359" t="s">
        <v>192</v>
      </c>
      <c r="D862" s="359" t="s">
        <v>2098</v>
      </c>
      <c r="E862" s="359" t="s">
        <v>4947</v>
      </c>
      <c r="F862" s="360">
        <v>308</v>
      </c>
      <c r="G862" s="359" t="s">
        <v>84</v>
      </c>
      <c r="H862" s="359" t="s">
        <v>6007</v>
      </c>
      <c r="I862" s="363">
        <f t="shared" si="39"/>
        <v>44691</v>
      </c>
      <c r="J862" t="str">
        <f t="shared" si="40"/>
        <v>Oui</v>
      </c>
      <c r="K862" t="str">
        <f t="shared" si="41"/>
        <v>F550</v>
      </c>
    </row>
    <row r="863" spans="1:11" ht="15" x14ac:dyDescent="0.25">
      <c r="A863" s="307">
        <v>1753</v>
      </c>
      <c r="B863" s="359" t="s">
        <v>646</v>
      </c>
      <c r="C863" s="359" t="s">
        <v>662</v>
      </c>
      <c r="D863" s="359" t="s">
        <v>1087</v>
      </c>
      <c r="E863" s="359" t="s">
        <v>4947</v>
      </c>
      <c r="F863" s="360">
        <v>308</v>
      </c>
      <c r="G863" s="359" t="s">
        <v>84</v>
      </c>
      <c r="H863" s="359" t="s">
        <v>6007</v>
      </c>
      <c r="I863" s="363">
        <f t="shared" si="39"/>
        <v>44691</v>
      </c>
      <c r="J863" t="str">
        <f t="shared" si="40"/>
        <v>Oui</v>
      </c>
      <c r="K863" t="str">
        <f t="shared" si="41"/>
        <v>95PFE-L2M</v>
      </c>
    </row>
    <row r="864" spans="1:11" ht="15" x14ac:dyDescent="0.25">
      <c r="A864" s="307">
        <v>11438</v>
      </c>
      <c r="B864" s="359" t="s">
        <v>1076</v>
      </c>
      <c r="C864" s="359" t="s">
        <v>1077</v>
      </c>
      <c r="D864" s="359" t="s">
        <v>69</v>
      </c>
      <c r="E864" s="359" t="s">
        <v>4947</v>
      </c>
      <c r="F864" s="360">
        <v>308</v>
      </c>
      <c r="G864" s="359" t="s">
        <v>84</v>
      </c>
      <c r="H864" s="359" t="s">
        <v>6007</v>
      </c>
      <c r="I864" s="363">
        <f t="shared" si="39"/>
        <v>44699</v>
      </c>
      <c r="J864" t="str">
        <f t="shared" si="40"/>
        <v>Oui</v>
      </c>
      <c r="K864" t="str">
        <f t="shared" si="41"/>
        <v>95PFE-L2L</v>
      </c>
    </row>
    <row r="865" spans="1:11" ht="15" x14ac:dyDescent="0.25">
      <c r="A865" s="307">
        <v>12306</v>
      </c>
      <c r="B865" s="359" t="s">
        <v>2893</v>
      </c>
      <c r="C865" s="359" t="s">
        <v>2894</v>
      </c>
      <c r="D865" s="359" t="s">
        <v>103</v>
      </c>
      <c r="E865" s="359" t="s">
        <v>4947</v>
      </c>
      <c r="F865" s="360">
        <v>308</v>
      </c>
      <c r="G865" s="359" t="s">
        <v>84</v>
      </c>
      <c r="H865" s="359" t="s">
        <v>6007</v>
      </c>
      <c r="I865" s="363">
        <f t="shared" si="39"/>
        <v>44748</v>
      </c>
      <c r="J865" t="str">
        <f t="shared" si="40"/>
        <v>Oui</v>
      </c>
      <c r="K865" t="str">
        <f t="shared" si="41"/>
        <v>95PFE-L2S</v>
      </c>
    </row>
    <row r="866" spans="1:11" ht="15" x14ac:dyDescent="0.25">
      <c r="A866" s="307">
        <v>4868</v>
      </c>
      <c r="B866" s="359" t="s">
        <v>3589</v>
      </c>
      <c r="C866" s="359" t="s">
        <v>3496</v>
      </c>
      <c r="D866" s="359" t="s">
        <v>103</v>
      </c>
      <c r="E866" s="359" t="s">
        <v>4947</v>
      </c>
      <c r="F866" s="360">
        <v>308</v>
      </c>
      <c r="G866" s="359" t="s">
        <v>84</v>
      </c>
      <c r="H866" s="359" t="s">
        <v>6007</v>
      </c>
      <c r="I866" s="363">
        <f t="shared" si="39"/>
        <v>44762</v>
      </c>
      <c r="J866" t="str">
        <f t="shared" si="40"/>
        <v>Oui</v>
      </c>
      <c r="K866" t="str">
        <f t="shared" si="41"/>
        <v>95PFE-L2S</v>
      </c>
    </row>
    <row r="867" spans="1:11" ht="15" x14ac:dyDescent="0.25">
      <c r="A867" s="307">
        <v>11059</v>
      </c>
      <c r="B867" s="359" t="s">
        <v>2935</v>
      </c>
      <c r="C867" s="359" t="s">
        <v>2936</v>
      </c>
      <c r="D867" s="359" t="s">
        <v>103</v>
      </c>
      <c r="E867" s="359" t="s">
        <v>4947</v>
      </c>
      <c r="F867" s="360">
        <v>308</v>
      </c>
      <c r="G867" s="359" t="s">
        <v>84</v>
      </c>
      <c r="H867" s="359" t="s">
        <v>6007</v>
      </c>
      <c r="I867" s="363">
        <f t="shared" si="39"/>
        <v>44777</v>
      </c>
      <c r="J867" t="str">
        <f t="shared" si="40"/>
        <v>Oui</v>
      </c>
      <c r="K867" t="str">
        <f t="shared" si="41"/>
        <v>1512-M</v>
      </c>
    </row>
    <row r="868" spans="1:11" ht="15" x14ac:dyDescent="0.25">
      <c r="A868" s="307">
        <v>12800</v>
      </c>
      <c r="B868" s="359" t="s">
        <v>3123</v>
      </c>
      <c r="C868" s="359" t="s">
        <v>3124</v>
      </c>
      <c r="D868" s="359" t="s">
        <v>69</v>
      </c>
      <c r="E868" s="359" t="s">
        <v>4947</v>
      </c>
      <c r="F868" s="360">
        <v>308</v>
      </c>
      <c r="G868" s="359" t="s">
        <v>84</v>
      </c>
      <c r="H868" s="359" t="s">
        <v>6007</v>
      </c>
      <c r="I868" s="363">
        <f t="shared" si="39"/>
        <v>44965</v>
      </c>
      <c r="J868" t="str">
        <f t="shared" si="40"/>
        <v>Oui</v>
      </c>
      <c r="K868" t="str">
        <f t="shared" si="41"/>
        <v>F550</v>
      </c>
    </row>
    <row r="869" spans="1:11" ht="15" x14ac:dyDescent="0.25">
      <c r="A869" s="307">
        <v>13129</v>
      </c>
      <c r="B869" s="359" t="s">
        <v>3297</v>
      </c>
      <c r="C869" s="359" t="s">
        <v>3298</v>
      </c>
      <c r="D869" s="359" t="s">
        <v>69</v>
      </c>
      <c r="E869" s="359" t="s">
        <v>4947</v>
      </c>
      <c r="F869" s="360">
        <v>308</v>
      </c>
      <c r="G869" s="359" t="s">
        <v>84</v>
      </c>
      <c r="H869" s="359" t="s">
        <v>6007</v>
      </c>
      <c r="I869" s="363">
        <f t="shared" si="39"/>
        <v>45090</v>
      </c>
      <c r="J869" t="str">
        <f t="shared" si="40"/>
        <v>Oui</v>
      </c>
      <c r="K869" t="str">
        <f t="shared" si="41"/>
        <v>F550</v>
      </c>
    </row>
    <row r="870" spans="1:11" ht="15" x14ac:dyDescent="0.25">
      <c r="A870" s="307">
        <v>13126</v>
      </c>
      <c r="B870" s="359" t="s">
        <v>3301</v>
      </c>
      <c r="C870" s="359" t="s">
        <v>3302</v>
      </c>
      <c r="D870" s="359" t="s">
        <v>1559</v>
      </c>
      <c r="E870" s="359" t="s">
        <v>4947</v>
      </c>
      <c r="F870" s="360">
        <v>308</v>
      </c>
      <c r="G870" s="359" t="s">
        <v>84</v>
      </c>
      <c r="H870" s="359" t="s">
        <v>6007</v>
      </c>
      <c r="I870" s="363">
        <f t="shared" si="39"/>
        <v>45097</v>
      </c>
      <c r="J870" t="str">
        <f t="shared" si="40"/>
        <v>Oui</v>
      </c>
      <c r="K870" t="str">
        <f t="shared" si="41"/>
        <v>95PFE-L2M</v>
      </c>
    </row>
    <row r="871" spans="1:11" ht="15" x14ac:dyDescent="0.25">
      <c r="A871" s="307">
        <v>12967</v>
      </c>
      <c r="B871" s="359" t="s">
        <v>6069</v>
      </c>
      <c r="C871" s="359" t="s">
        <v>4305</v>
      </c>
      <c r="D871" s="359" t="s">
        <v>2098</v>
      </c>
      <c r="E871" s="359" t="s">
        <v>4947</v>
      </c>
      <c r="F871" s="360">
        <v>308</v>
      </c>
      <c r="G871" s="359" t="s">
        <v>84</v>
      </c>
      <c r="H871" s="359" t="s">
        <v>6007</v>
      </c>
      <c r="I871" s="363">
        <f t="shared" si="39"/>
        <v>45216</v>
      </c>
      <c r="J871" t="str">
        <f t="shared" si="40"/>
        <v>Oui</v>
      </c>
      <c r="K871" t="str">
        <f t="shared" si="41"/>
        <v>95PFE-L2M</v>
      </c>
    </row>
    <row r="872" spans="1:11" ht="15" x14ac:dyDescent="0.25">
      <c r="A872" s="307">
        <v>12971</v>
      </c>
      <c r="B872" s="359" t="s">
        <v>4306</v>
      </c>
      <c r="C872" s="359" t="s">
        <v>4307</v>
      </c>
      <c r="D872" s="359" t="s">
        <v>2098</v>
      </c>
      <c r="E872" s="359" t="s">
        <v>4947</v>
      </c>
      <c r="F872" s="360">
        <v>308</v>
      </c>
      <c r="G872" s="359" t="s">
        <v>84</v>
      </c>
      <c r="H872" s="359" t="s">
        <v>6007</v>
      </c>
      <c r="I872" s="363">
        <f t="shared" si="39"/>
        <v>45223</v>
      </c>
      <c r="J872" t="str">
        <f t="shared" si="40"/>
        <v>Oui</v>
      </c>
      <c r="K872" t="str">
        <f t="shared" si="41"/>
        <v>95PFE-L2M</v>
      </c>
    </row>
    <row r="873" spans="1:11" ht="15" x14ac:dyDescent="0.25">
      <c r="A873" s="307">
        <v>13293</v>
      </c>
      <c r="B873" s="359" t="s">
        <v>2158</v>
      </c>
      <c r="C873" s="359" t="s">
        <v>1525</v>
      </c>
      <c r="D873" s="359" t="s">
        <v>103</v>
      </c>
      <c r="E873" s="359" t="s">
        <v>4947</v>
      </c>
      <c r="F873" s="360">
        <v>308</v>
      </c>
      <c r="G873" s="359" t="s">
        <v>84</v>
      </c>
      <c r="H873" s="359" t="s">
        <v>6007</v>
      </c>
      <c r="I873" s="363">
        <f t="shared" si="39"/>
        <v>45272</v>
      </c>
      <c r="J873" t="str">
        <f t="shared" si="40"/>
        <v>Oui</v>
      </c>
      <c r="K873" t="str">
        <f t="shared" si="41"/>
        <v>95PFE-L2M</v>
      </c>
    </row>
    <row r="874" spans="1:11" ht="15" x14ac:dyDescent="0.25">
      <c r="A874" s="307">
        <v>10149</v>
      </c>
      <c r="B874" s="359" t="s">
        <v>2104</v>
      </c>
      <c r="C874" s="359" t="s">
        <v>2105</v>
      </c>
      <c r="D874" s="359" t="s">
        <v>103</v>
      </c>
      <c r="E874" s="359" t="s">
        <v>4947</v>
      </c>
      <c r="F874" s="360">
        <v>308</v>
      </c>
      <c r="G874" s="359" t="s">
        <v>84</v>
      </c>
      <c r="H874" s="359" t="s">
        <v>6007</v>
      </c>
      <c r="I874" s="363">
        <f t="shared" si="39"/>
        <v>45308</v>
      </c>
      <c r="J874" t="str">
        <f t="shared" si="40"/>
        <v>Oui</v>
      </c>
      <c r="K874" t="str">
        <f t="shared" si="41"/>
        <v>1870 +</v>
      </c>
    </row>
    <row r="875" spans="1:11" ht="15" x14ac:dyDescent="0.25">
      <c r="A875" s="307">
        <v>13362</v>
      </c>
      <c r="B875" s="359" t="s">
        <v>4660</v>
      </c>
      <c r="C875" s="359" t="s">
        <v>4661</v>
      </c>
      <c r="D875" s="359" t="s">
        <v>103</v>
      </c>
      <c r="E875" s="359" t="s">
        <v>4947</v>
      </c>
      <c r="F875" s="360">
        <v>308</v>
      </c>
      <c r="G875" s="359" t="s">
        <v>84</v>
      </c>
      <c r="H875" s="359" t="s">
        <v>6007</v>
      </c>
      <c r="I875" s="363">
        <f t="shared" si="39"/>
        <v>45311</v>
      </c>
      <c r="J875" t="str">
        <f t="shared" si="40"/>
        <v>Oui</v>
      </c>
      <c r="K875" t="str">
        <f t="shared" si="41"/>
        <v>95PFE-L2M</v>
      </c>
    </row>
    <row r="876" spans="1:11" ht="15" x14ac:dyDescent="0.25">
      <c r="A876" s="307">
        <v>13369</v>
      </c>
      <c r="B876" s="359" t="s">
        <v>4671</v>
      </c>
      <c r="C876" s="359" t="s">
        <v>835</v>
      </c>
      <c r="D876" s="359" t="s">
        <v>2098</v>
      </c>
      <c r="E876" s="359" t="s">
        <v>4947</v>
      </c>
      <c r="F876" s="360">
        <v>308</v>
      </c>
      <c r="G876" s="359" t="s">
        <v>84</v>
      </c>
      <c r="H876" s="359" t="s">
        <v>6007</v>
      </c>
      <c r="I876" s="363">
        <f t="shared" si="39"/>
        <v>45311</v>
      </c>
      <c r="J876" t="str">
        <f t="shared" si="40"/>
        <v>Oui</v>
      </c>
      <c r="K876" t="str">
        <f t="shared" si="41"/>
        <v>95PFE-L2L</v>
      </c>
    </row>
    <row r="877" spans="1:11" ht="15" x14ac:dyDescent="0.25">
      <c r="A877" s="307">
        <v>13366</v>
      </c>
      <c r="B877" s="359" t="s">
        <v>4666</v>
      </c>
      <c r="C877" s="359" t="s">
        <v>4667</v>
      </c>
      <c r="D877" s="359" t="s">
        <v>103</v>
      </c>
      <c r="E877" s="359" t="s">
        <v>4947</v>
      </c>
      <c r="F877" s="360">
        <v>308</v>
      </c>
      <c r="G877" s="359" t="s">
        <v>84</v>
      </c>
      <c r="H877" s="359" t="s">
        <v>6007</v>
      </c>
      <c r="I877" s="363">
        <f t="shared" si="39"/>
        <v>45311</v>
      </c>
      <c r="J877" t="str">
        <f t="shared" si="40"/>
        <v>Oui</v>
      </c>
      <c r="K877" t="str">
        <f t="shared" si="41"/>
        <v>F550</v>
      </c>
    </row>
    <row r="878" spans="1:11" ht="15" x14ac:dyDescent="0.25">
      <c r="A878" s="307">
        <v>13371</v>
      </c>
      <c r="B878" s="359" t="s">
        <v>4674</v>
      </c>
      <c r="C878" s="359" t="s">
        <v>627</v>
      </c>
      <c r="D878" s="359" t="s">
        <v>2098</v>
      </c>
      <c r="E878" s="359" t="s">
        <v>4947</v>
      </c>
      <c r="F878" s="360">
        <v>308</v>
      </c>
      <c r="G878" s="359" t="s">
        <v>84</v>
      </c>
      <c r="H878" s="359" t="s">
        <v>6007</v>
      </c>
      <c r="I878" s="363">
        <f t="shared" si="39"/>
        <v>45311</v>
      </c>
      <c r="J878" t="str">
        <f t="shared" si="40"/>
        <v>Oui</v>
      </c>
      <c r="K878" t="str">
        <f t="shared" si="41"/>
        <v>F550</v>
      </c>
    </row>
    <row r="879" spans="1:11" ht="15" x14ac:dyDescent="0.25">
      <c r="A879" s="307">
        <v>13375</v>
      </c>
      <c r="B879" s="359" t="s">
        <v>4679</v>
      </c>
      <c r="C879" s="359" t="s">
        <v>4680</v>
      </c>
      <c r="D879" s="359" t="s">
        <v>103</v>
      </c>
      <c r="E879" s="359" t="s">
        <v>4947</v>
      </c>
      <c r="F879" s="360">
        <v>308</v>
      </c>
      <c r="G879" s="359" t="s">
        <v>84</v>
      </c>
      <c r="H879" s="359" t="s">
        <v>6007</v>
      </c>
      <c r="I879" s="363">
        <f t="shared" si="39"/>
        <v>45314</v>
      </c>
      <c r="J879" t="str">
        <f t="shared" si="40"/>
        <v>Oui</v>
      </c>
      <c r="K879" t="str">
        <f t="shared" si="41"/>
        <v>F550</v>
      </c>
    </row>
    <row r="880" spans="1:11" ht="15" x14ac:dyDescent="0.25">
      <c r="A880" s="307">
        <v>13460</v>
      </c>
      <c r="B880" s="359" t="s">
        <v>5123</v>
      </c>
      <c r="C880" s="359" t="s">
        <v>949</v>
      </c>
      <c r="D880" s="359" t="s">
        <v>69</v>
      </c>
      <c r="E880" s="359" t="s">
        <v>4947</v>
      </c>
      <c r="F880" s="360">
        <v>308</v>
      </c>
      <c r="G880" s="359" t="s">
        <v>84</v>
      </c>
      <c r="H880" s="359" t="s">
        <v>6007</v>
      </c>
      <c r="I880" s="363">
        <f t="shared" si="39"/>
        <v>45335</v>
      </c>
      <c r="J880" t="str">
        <f t="shared" si="40"/>
        <v>Oui</v>
      </c>
      <c r="K880" t="str">
        <f t="shared" si="41"/>
        <v>95PFE-L2M</v>
      </c>
    </row>
    <row r="881" spans="1:11" ht="15" x14ac:dyDescent="0.25">
      <c r="A881" s="307">
        <v>13521</v>
      </c>
      <c r="B881" s="359" t="s">
        <v>5195</v>
      </c>
      <c r="C881" s="359" t="s">
        <v>684</v>
      </c>
      <c r="D881" s="359" t="s">
        <v>3965</v>
      </c>
      <c r="E881" s="359" t="s">
        <v>4947</v>
      </c>
      <c r="F881" s="360">
        <v>308</v>
      </c>
      <c r="G881" s="359" t="s">
        <v>84</v>
      </c>
      <c r="H881" s="359" t="s">
        <v>6007</v>
      </c>
      <c r="I881" s="363">
        <f t="shared" si="39"/>
        <v>45342</v>
      </c>
      <c r="J881" t="str">
        <f t="shared" si="40"/>
        <v>Oui</v>
      </c>
      <c r="K881" t="str">
        <f t="shared" si="41"/>
        <v>95PFE-L2S</v>
      </c>
    </row>
    <row r="882" spans="1:11" ht="15" x14ac:dyDescent="0.25">
      <c r="A882" s="307">
        <v>13511</v>
      </c>
      <c r="B882" s="359" t="s">
        <v>5259</v>
      </c>
      <c r="C882" s="359" t="s">
        <v>5260</v>
      </c>
      <c r="D882" s="359" t="s">
        <v>3965</v>
      </c>
      <c r="E882" s="359" t="s">
        <v>4947</v>
      </c>
      <c r="F882" s="360">
        <v>308</v>
      </c>
      <c r="G882" s="359" t="s">
        <v>84</v>
      </c>
      <c r="H882" s="359" t="s">
        <v>6007</v>
      </c>
      <c r="I882" s="363">
        <f t="shared" si="39"/>
        <v>45370</v>
      </c>
      <c r="J882" t="str">
        <f t="shared" si="40"/>
        <v>Oui</v>
      </c>
      <c r="K882" t="str">
        <f t="shared" si="41"/>
        <v>95PFE-L2S</v>
      </c>
    </row>
    <row r="883" spans="1:11" ht="15" x14ac:dyDescent="0.25">
      <c r="A883" s="307">
        <v>13515</v>
      </c>
      <c r="B883" s="359" t="s">
        <v>5272</v>
      </c>
      <c r="C883" s="359" t="s">
        <v>5273</v>
      </c>
      <c r="D883" s="359" t="s">
        <v>3965</v>
      </c>
      <c r="E883" s="359" t="s">
        <v>4947</v>
      </c>
      <c r="F883" s="360">
        <v>308</v>
      </c>
      <c r="G883" s="359" t="s">
        <v>84</v>
      </c>
      <c r="H883" s="359" t="s">
        <v>6007</v>
      </c>
      <c r="I883" s="363">
        <f t="shared" si="39"/>
        <v>45377</v>
      </c>
      <c r="J883" t="str">
        <f t="shared" si="40"/>
        <v>Oui</v>
      </c>
      <c r="K883">
        <f t="shared" si="41"/>
        <v>1804</v>
      </c>
    </row>
    <row r="884" spans="1:11" ht="15" x14ac:dyDescent="0.25">
      <c r="A884" s="307">
        <v>13517</v>
      </c>
      <c r="B884" s="359" t="s">
        <v>5276</v>
      </c>
      <c r="C884" s="359" t="s">
        <v>5277</v>
      </c>
      <c r="D884" s="359" t="s">
        <v>1559</v>
      </c>
      <c r="E884" s="359" t="s">
        <v>4947</v>
      </c>
      <c r="F884" s="360">
        <v>308</v>
      </c>
      <c r="G884" s="359" t="s">
        <v>84</v>
      </c>
      <c r="H884" s="359" t="s">
        <v>6007</v>
      </c>
      <c r="I884" s="363">
        <f t="shared" si="39"/>
        <v>45385</v>
      </c>
      <c r="J884" t="str">
        <f t="shared" si="40"/>
        <v>Oui</v>
      </c>
      <c r="K884" t="str">
        <f t="shared" si="41"/>
        <v>1870 +</v>
      </c>
    </row>
    <row r="885" spans="1:11" ht="15" x14ac:dyDescent="0.25">
      <c r="A885" s="307">
        <v>12834</v>
      </c>
      <c r="B885" s="359" t="s">
        <v>4642</v>
      </c>
      <c r="C885" s="359" t="s">
        <v>4643</v>
      </c>
      <c r="D885" s="359" t="s">
        <v>103</v>
      </c>
      <c r="E885" s="359" t="s">
        <v>4947</v>
      </c>
      <c r="F885" s="360">
        <v>308</v>
      </c>
      <c r="G885" s="359" t="s">
        <v>84</v>
      </c>
      <c r="H885" s="359" t="s">
        <v>6007</v>
      </c>
      <c r="I885" s="363">
        <f t="shared" si="39"/>
        <v>45665</v>
      </c>
      <c r="J885" t="str">
        <f t="shared" si="40"/>
        <v>Oui</v>
      </c>
      <c r="K885" t="str">
        <f t="shared" si="41"/>
        <v>1870 +</v>
      </c>
    </row>
    <row r="886" spans="1:11" ht="15" x14ac:dyDescent="0.25">
      <c r="A886" s="307">
        <v>13637</v>
      </c>
      <c r="B886" s="359" t="s">
        <v>5344</v>
      </c>
      <c r="C886" s="359" t="s">
        <v>5345</v>
      </c>
      <c r="D886" s="359" t="s">
        <v>103</v>
      </c>
      <c r="E886" s="359" t="s">
        <v>4947</v>
      </c>
      <c r="F886" s="360">
        <v>308</v>
      </c>
      <c r="G886" s="359" t="s">
        <v>84</v>
      </c>
      <c r="H886" s="359" t="s">
        <v>6007</v>
      </c>
      <c r="I886" s="363">
        <f t="shared" si="39"/>
        <v>45731</v>
      </c>
      <c r="J886" t="str">
        <f t="shared" si="40"/>
        <v>Oui</v>
      </c>
      <c r="K886" t="str">
        <f t="shared" si="41"/>
        <v>1870 +</v>
      </c>
    </row>
    <row r="887" spans="1:11" ht="15" x14ac:dyDescent="0.25">
      <c r="A887" s="307">
        <v>13654</v>
      </c>
      <c r="B887" s="359" t="s">
        <v>5724</v>
      </c>
      <c r="C887" s="359" t="s">
        <v>5150</v>
      </c>
      <c r="D887" s="359" t="s">
        <v>103</v>
      </c>
      <c r="E887" s="359" t="s">
        <v>4947</v>
      </c>
      <c r="F887" s="360">
        <v>308</v>
      </c>
      <c r="G887" s="359" t="s">
        <v>84</v>
      </c>
      <c r="H887" s="359" t="s">
        <v>6007</v>
      </c>
      <c r="I887" s="363">
        <f t="shared" si="39"/>
        <v>45731</v>
      </c>
      <c r="J887" t="str">
        <f t="shared" si="40"/>
        <v>Oui</v>
      </c>
      <c r="K887" t="str">
        <f t="shared" si="41"/>
        <v>F550</v>
      </c>
    </row>
    <row r="888" spans="1:11" ht="15" x14ac:dyDescent="0.25">
      <c r="A888" s="307">
        <v>13849</v>
      </c>
      <c r="B888" s="359" t="s">
        <v>5665</v>
      </c>
      <c r="C888" s="359" t="s">
        <v>5666</v>
      </c>
      <c r="D888" s="359" t="s">
        <v>2098</v>
      </c>
      <c r="E888" s="359" t="s">
        <v>4947</v>
      </c>
      <c r="F888" s="360">
        <v>308</v>
      </c>
      <c r="G888" s="359" t="s">
        <v>84</v>
      </c>
      <c r="H888" s="359" t="s">
        <v>6007</v>
      </c>
      <c r="I888" s="363">
        <f t="shared" si="39"/>
        <v>45731</v>
      </c>
      <c r="J888" t="str">
        <f t="shared" si="40"/>
        <v>Oui</v>
      </c>
      <c r="K888" t="str">
        <f t="shared" si="41"/>
        <v>1804S</v>
      </c>
    </row>
    <row r="889" spans="1:11" ht="15" x14ac:dyDescent="0.25">
      <c r="A889" s="307">
        <v>10108</v>
      </c>
      <c r="B889" s="359" t="s">
        <v>2781</v>
      </c>
      <c r="C889" s="359" t="s">
        <v>2782</v>
      </c>
      <c r="D889" s="359" t="s">
        <v>103</v>
      </c>
      <c r="E889" s="359" t="s">
        <v>4947</v>
      </c>
      <c r="F889" s="360">
        <v>308</v>
      </c>
      <c r="G889" s="359" t="s">
        <v>84</v>
      </c>
      <c r="H889" s="359" t="s">
        <v>6007</v>
      </c>
      <c r="I889" s="363">
        <f t="shared" si="39"/>
        <v>45731</v>
      </c>
      <c r="J889" t="str">
        <f t="shared" si="40"/>
        <v>Oui</v>
      </c>
      <c r="K889" t="str">
        <f t="shared" si="41"/>
        <v>95PFE-L2M</v>
      </c>
    </row>
    <row r="890" spans="1:11" ht="15" x14ac:dyDescent="0.25">
      <c r="A890" s="307">
        <v>13543</v>
      </c>
      <c r="B890" s="359" t="s">
        <v>5179</v>
      </c>
      <c r="C890" s="359" t="s">
        <v>4329</v>
      </c>
      <c r="D890" s="359" t="s">
        <v>103</v>
      </c>
      <c r="E890" s="359" t="s">
        <v>4947</v>
      </c>
      <c r="F890" s="360">
        <v>308</v>
      </c>
      <c r="G890" s="359" t="s">
        <v>84</v>
      </c>
      <c r="H890" s="359" t="s">
        <v>6007</v>
      </c>
      <c r="I890" s="363">
        <f t="shared" si="39"/>
        <v>45738</v>
      </c>
      <c r="J890" t="str">
        <f t="shared" si="40"/>
        <v>Oui</v>
      </c>
      <c r="K890" t="str">
        <f t="shared" si="41"/>
        <v>95PFE-L2M</v>
      </c>
    </row>
    <row r="891" spans="1:11" ht="15" x14ac:dyDescent="0.25">
      <c r="A891" s="307">
        <v>12796</v>
      </c>
      <c r="B891" s="359" t="s">
        <v>3119</v>
      </c>
      <c r="C891" s="359" t="s">
        <v>3120</v>
      </c>
      <c r="D891" s="359" t="s">
        <v>69</v>
      </c>
      <c r="E891" s="359" t="s">
        <v>4947</v>
      </c>
      <c r="F891" s="360">
        <v>308</v>
      </c>
      <c r="G891" s="359" t="s">
        <v>84</v>
      </c>
      <c r="H891" s="359" t="s">
        <v>6007</v>
      </c>
      <c r="I891" s="363">
        <f t="shared" si="39"/>
        <v>45815</v>
      </c>
      <c r="J891" t="str">
        <f t="shared" si="40"/>
        <v>Oui</v>
      </c>
      <c r="K891" t="str">
        <f t="shared" si="41"/>
        <v>F550</v>
      </c>
    </row>
    <row r="892" spans="1:11" ht="15" x14ac:dyDescent="0.25">
      <c r="A892" s="307">
        <v>12664</v>
      </c>
      <c r="B892" s="359" t="s">
        <v>1750</v>
      </c>
      <c r="C892" s="359" t="s">
        <v>708</v>
      </c>
      <c r="D892" s="359" t="s">
        <v>69</v>
      </c>
      <c r="E892" s="359" t="s">
        <v>4947</v>
      </c>
      <c r="F892" s="360">
        <v>307</v>
      </c>
      <c r="G892" s="359" t="s">
        <v>43</v>
      </c>
      <c r="H892" s="359" t="s">
        <v>6007</v>
      </c>
      <c r="I892" s="363" t="str">
        <f t="shared" si="39"/>
        <v xml:space="preserve"> </v>
      </c>
      <c r="J892" t="str">
        <f t="shared" si="40"/>
        <v>Non</v>
      </c>
      <c r="K892" t="str">
        <f t="shared" si="41"/>
        <v xml:space="preserve"> </v>
      </c>
    </row>
    <row r="893" spans="1:11" ht="15" x14ac:dyDescent="0.25">
      <c r="A893" s="307">
        <v>13417</v>
      </c>
      <c r="B893" s="359" t="s">
        <v>5002</v>
      </c>
      <c r="C893" s="359" t="s">
        <v>5003</v>
      </c>
      <c r="D893" s="359" t="s">
        <v>69</v>
      </c>
      <c r="E893" s="359" t="s">
        <v>4947</v>
      </c>
      <c r="F893" s="360">
        <v>307</v>
      </c>
      <c r="G893" s="359" t="s">
        <v>43</v>
      </c>
      <c r="H893" s="359" t="s">
        <v>6007</v>
      </c>
      <c r="I893" s="363" t="str">
        <f t="shared" si="39"/>
        <v xml:space="preserve"> </v>
      </c>
      <c r="J893" t="str">
        <f t="shared" si="40"/>
        <v>Non</v>
      </c>
      <c r="K893" t="str">
        <f t="shared" si="41"/>
        <v xml:space="preserve"> </v>
      </c>
    </row>
    <row r="894" spans="1:11" ht="15" x14ac:dyDescent="0.25">
      <c r="A894" s="307">
        <v>11209</v>
      </c>
      <c r="B894" s="359" t="s">
        <v>1915</v>
      </c>
      <c r="C894" s="359" t="s">
        <v>447</v>
      </c>
      <c r="D894" s="359" t="s">
        <v>69</v>
      </c>
      <c r="E894" s="359" t="s">
        <v>4947</v>
      </c>
      <c r="F894" s="360">
        <v>307</v>
      </c>
      <c r="G894" s="359" t="s">
        <v>43</v>
      </c>
      <c r="H894" s="359" t="s">
        <v>6007</v>
      </c>
      <c r="I894" s="363">
        <f t="shared" si="39"/>
        <v>44250</v>
      </c>
      <c r="J894" t="str">
        <f t="shared" si="40"/>
        <v>Oui</v>
      </c>
      <c r="K894" t="str">
        <f t="shared" si="41"/>
        <v>95PFE-L2S</v>
      </c>
    </row>
    <row r="895" spans="1:11" ht="15" x14ac:dyDescent="0.25">
      <c r="A895" s="307">
        <v>9972</v>
      </c>
      <c r="B895" s="359" t="s">
        <v>814</v>
      </c>
      <c r="C895" s="359" t="s">
        <v>3862</v>
      </c>
      <c r="D895" s="359" t="s">
        <v>69</v>
      </c>
      <c r="E895" s="359" t="s">
        <v>4947</v>
      </c>
      <c r="F895" s="360">
        <v>307</v>
      </c>
      <c r="G895" s="359" t="s">
        <v>43</v>
      </c>
      <c r="H895" s="359" t="s">
        <v>6007</v>
      </c>
      <c r="I895" s="363">
        <f t="shared" si="39"/>
        <v>44271</v>
      </c>
      <c r="J895" t="str">
        <f t="shared" si="40"/>
        <v>Oui</v>
      </c>
      <c r="K895" t="str">
        <f t="shared" si="41"/>
        <v>95PFE-L2M</v>
      </c>
    </row>
    <row r="896" spans="1:11" ht="15" x14ac:dyDescent="0.25">
      <c r="A896" s="307">
        <v>11649</v>
      </c>
      <c r="B896" s="359" t="s">
        <v>1303</v>
      </c>
      <c r="C896" s="359" t="s">
        <v>1304</v>
      </c>
      <c r="D896" s="359" t="s">
        <v>1087</v>
      </c>
      <c r="E896" s="359" t="s">
        <v>4947</v>
      </c>
      <c r="F896" s="360">
        <v>307</v>
      </c>
      <c r="G896" s="359" t="s">
        <v>43</v>
      </c>
      <c r="H896" s="359" t="s">
        <v>6007</v>
      </c>
      <c r="I896" s="363">
        <f t="shared" si="39"/>
        <v>44562</v>
      </c>
      <c r="J896" t="str">
        <f t="shared" si="40"/>
        <v>Oui</v>
      </c>
      <c r="K896" t="str">
        <f t="shared" si="41"/>
        <v>1870 +</v>
      </c>
    </row>
    <row r="897" spans="1:11" ht="15" x14ac:dyDescent="0.25">
      <c r="A897" s="307">
        <v>11988</v>
      </c>
      <c r="B897" s="359" t="s">
        <v>123</v>
      </c>
      <c r="C897" s="359" t="s">
        <v>4068</v>
      </c>
      <c r="D897" s="359" t="s">
        <v>69</v>
      </c>
      <c r="E897" s="359" t="s">
        <v>4947</v>
      </c>
      <c r="F897" s="360">
        <v>307</v>
      </c>
      <c r="G897" s="359" t="s">
        <v>43</v>
      </c>
      <c r="H897" s="359" t="s">
        <v>6007</v>
      </c>
      <c r="I897" s="363">
        <f t="shared" si="39"/>
        <v>44566</v>
      </c>
      <c r="J897" t="str">
        <f t="shared" si="40"/>
        <v>Oui</v>
      </c>
      <c r="K897" t="str">
        <f t="shared" si="41"/>
        <v>1870 +</v>
      </c>
    </row>
    <row r="898" spans="1:11" ht="15" x14ac:dyDescent="0.25">
      <c r="A898" s="307">
        <v>2391</v>
      </c>
      <c r="B898" s="359" t="s">
        <v>676</v>
      </c>
      <c r="C898" s="359" t="s">
        <v>1466</v>
      </c>
      <c r="D898" s="359" t="s">
        <v>2098</v>
      </c>
      <c r="E898" s="359" t="s">
        <v>4947</v>
      </c>
      <c r="F898" s="360">
        <v>307</v>
      </c>
      <c r="G898" s="359" t="s">
        <v>43</v>
      </c>
      <c r="H898" s="359" t="s">
        <v>6007</v>
      </c>
      <c r="I898" s="363">
        <f t="shared" ref="I898:I961" si="42">IFERROR(VLOOKUP(A898,Pour_Suivi,31,FALSE)," ")</f>
        <v>44571</v>
      </c>
      <c r="J898" t="str">
        <f t="shared" ref="J898:J961" si="43">IF(IFERROR(VLOOKUP(A898,Pour_Suivi,1,FALSE),"Non")="Non","Non","Oui")</f>
        <v>Oui</v>
      </c>
      <c r="K898" t="str">
        <f t="shared" ref="K898:K961" si="44">IFERROR(VLOOKUP(A898,Pour_Suivi,33,FALSE)," ")</f>
        <v>1511-S</v>
      </c>
    </row>
    <row r="899" spans="1:11" ht="15" x14ac:dyDescent="0.25">
      <c r="A899" s="307">
        <v>10369</v>
      </c>
      <c r="B899" s="359" t="s">
        <v>646</v>
      </c>
      <c r="C899" s="359" t="s">
        <v>5905</v>
      </c>
      <c r="D899" s="359" t="s">
        <v>103</v>
      </c>
      <c r="E899" s="359" t="s">
        <v>4947</v>
      </c>
      <c r="F899" s="360">
        <v>307</v>
      </c>
      <c r="G899" s="359" t="s">
        <v>43</v>
      </c>
      <c r="H899" s="359" t="s">
        <v>6007</v>
      </c>
      <c r="I899" s="363">
        <f t="shared" si="42"/>
        <v>44572</v>
      </c>
      <c r="J899" t="str">
        <f t="shared" si="43"/>
        <v>Oui</v>
      </c>
      <c r="K899" t="str">
        <f t="shared" si="44"/>
        <v>1860-S</v>
      </c>
    </row>
    <row r="900" spans="1:11" ht="15" x14ac:dyDescent="0.25">
      <c r="A900" s="307">
        <v>10514</v>
      </c>
      <c r="B900" s="359" t="s">
        <v>2246</v>
      </c>
      <c r="C900" s="359" t="s">
        <v>170</v>
      </c>
      <c r="D900" s="359" t="s">
        <v>69</v>
      </c>
      <c r="E900" s="359" t="s">
        <v>4947</v>
      </c>
      <c r="F900" s="360">
        <v>307</v>
      </c>
      <c r="G900" s="359" t="s">
        <v>43</v>
      </c>
      <c r="H900" s="359" t="s">
        <v>6007</v>
      </c>
      <c r="I900" s="363">
        <f t="shared" si="42"/>
        <v>44578</v>
      </c>
      <c r="J900" t="str">
        <f t="shared" si="43"/>
        <v>Oui</v>
      </c>
      <c r="K900" t="str">
        <f t="shared" si="44"/>
        <v>1870 +</v>
      </c>
    </row>
    <row r="901" spans="1:11" ht="15" x14ac:dyDescent="0.25">
      <c r="A901" s="307">
        <v>11651</v>
      </c>
      <c r="B901" s="359" t="s">
        <v>2789</v>
      </c>
      <c r="C901" s="359" t="s">
        <v>301</v>
      </c>
      <c r="D901" s="359" t="s">
        <v>2098</v>
      </c>
      <c r="E901" s="359" t="s">
        <v>4947</v>
      </c>
      <c r="F901" s="360">
        <v>307</v>
      </c>
      <c r="G901" s="359" t="s">
        <v>43</v>
      </c>
      <c r="H901" s="359" t="s">
        <v>6007</v>
      </c>
      <c r="I901" s="363">
        <f t="shared" si="42"/>
        <v>44593</v>
      </c>
      <c r="J901" t="str">
        <f t="shared" si="43"/>
        <v>Oui</v>
      </c>
      <c r="K901" t="str">
        <f t="shared" si="44"/>
        <v>95PFE-L2M</v>
      </c>
    </row>
    <row r="902" spans="1:11" ht="15" x14ac:dyDescent="0.25">
      <c r="A902" s="307">
        <v>5340</v>
      </c>
      <c r="B902" s="359" t="s">
        <v>2174</v>
      </c>
      <c r="C902" s="359" t="s">
        <v>2175</v>
      </c>
      <c r="D902" s="359" t="s">
        <v>103</v>
      </c>
      <c r="E902" s="359" t="s">
        <v>4947</v>
      </c>
      <c r="F902" s="360">
        <v>307</v>
      </c>
      <c r="G902" s="359" t="s">
        <v>43</v>
      </c>
      <c r="H902" s="359" t="s">
        <v>6007</v>
      </c>
      <c r="I902" s="363">
        <f t="shared" si="42"/>
        <v>44594</v>
      </c>
      <c r="J902" t="str">
        <f t="shared" si="43"/>
        <v>Oui</v>
      </c>
      <c r="K902" t="str">
        <f t="shared" si="44"/>
        <v>95PFE-L2L</v>
      </c>
    </row>
    <row r="903" spans="1:11" ht="15" x14ac:dyDescent="0.25">
      <c r="A903" s="307">
        <v>4614</v>
      </c>
      <c r="B903" s="359" t="s">
        <v>3552</v>
      </c>
      <c r="C903" s="359" t="s">
        <v>3553</v>
      </c>
      <c r="D903" s="359" t="s">
        <v>103</v>
      </c>
      <c r="E903" s="359" t="s">
        <v>4947</v>
      </c>
      <c r="F903" s="360">
        <v>307</v>
      </c>
      <c r="G903" s="359" t="s">
        <v>43</v>
      </c>
      <c r="H903" s="359" t="s">
        <v>6007</v>
      </c>
      <c r="I903" s="363">
        <f t="shared" si="42"/>
        <v>44713</v>
      </c>
      <c r="J903" t="str">
        <f t="shared" si="43"/>
        <v>Oui</v>
      </c>
      <c r="K903" t="str">
        <f t="shared" si="44"/>
        <v>95PFE-L2S</v>
      </c>
    </row>
    <row r="904" spans="1:11" ht="15" x14ac:dyDescent="0.25">
      <c r="A904" s="307">
        <v>12219</v>
      </c>
      <c r="B904" s="359" t="s">
        <v>2905</v>
      </c>
      <c r="C904" s="359" t="s">
        <v>2906</v>
      </c>
      <c r="D904" s="359" t="s">
        <v>2098</v>
      </c>
      <c r="E904" s="359" t="s">
        <v>4947</v>
      </c>
      <c r="F904" s="360">
        <v>307</v>
      </c>
      <c r="G904" s="359" t="s">
        <v>43</v>
      </c>
      <c r="H904" s="359" t="s">
        <v>6007</v>
      </c>
      <c r="I904" s="363" t="str">
        <f t="shared" si="42"/>
        <v xml:space="preserve"> </v>
      </c>
      <c r="J904" t="str">
        <f t="shared" si="43"/>
        <v>Non</v>
      </c>
      <c r="K904" t="str">
        <f t="shared" si="44"/>
        <v xml:space="preserve"> </v>
      </c>
    </row>
    <row r="905" spans="1:11" ht="15" x14ac:dyDescent="0.25">
      <c r="A905" s="307">
        <v>11586</v>
      </c>
      <c r="B905" s="359" t="s">
        <v>609</v>
      </c>
      <c r="C905" s="359" t="s">
        <v>610</v>
      </c>
      <c r="D905" s="359" t="s">
        <v>103</v>
      </c>
      <c r="E905" s="359" t="s">
        <v>4947</v>
      </c>
      <c r="F905" s="360">
        <v>307</v>
      </c>
      <c r="G905" s="359" t="s">
        <v>43</v>
      </c>
      <c r="H905" s="359" t="s">
        <v>6007</v>
      </c>
      <c r="I905" s="363" t="str">
        <f t="shared" si="42"/>
        <v xml:space="preserve"> </v>
      </c>
      <c r="J905" t="str">
        <f t="shared" si="43"/>
        <v>Non</v>
      </c>
      <c r="K905" t="str">
        <f t="shared" si="44"/>
        <v xml:space="preserve"> </v>
      </c>
    </row>
    <row r="906" spans="1:11" ht="15" x14ac:dyDescent="0.25">
      <c r="A906" s="307">
        <v>12849</v>
      </c>
      <c r="B906" s="359" t="s">
        <v>5939</v>
      </c>
      <c r="C906" s="359" t="s">
        <v>5940</v>
      </c>
      <c r="D906" s="359" t="s">
        <v>2098</v>
      </c>
      <c r="E906" s="359" t="s">
        <v>4947</v>
      </c>
      <c r="F906" s="360">
        <v>307</v>
      </c>
      <c r="G906" s="359" t="s">
        <v>43</v>
      </c>
      <c r="H906" s="359" t="s">
        <v>6007</v>
      </c>
      <c r="I906" s="363">
        <f t="shared" si="42"/>
        <v>44965</v>
      </c>
      <c r="J906" t="str">
        <f t="shared" si="43"/>
        <v>Oui</v>
      </c>
      <c r="K906" t="str">
        <f t="shared" si="44"/>
        <v>95PFE-L2S</v>
      </c>
    </row>
    <row r="907" spans="1:11" ht="15" x14ac:dyDescent="0.25">
      <c r="A907" s="307">
        <v>12896</v>
      </c>
      <c r="B907" s="359" t="s">
        <v>3170</v>
      </c>
      <c r="C907" s="359" t="s">
        <v>3171</v>
      </c>
      <c r="D907" s="359" t="s">
        <v>69</v>
      </c>
      <c r="E907" s="359" t="s">
        <v>4947</v>
      </c>
      <c r="F907" s="360">
        <v>307</v>
      </c>
      <c r="G907" s="359" t="s">
        <v>43</v>
      </c>
      <c r="H907" s="359" t="s">
        <v>6007</v>
      </c>
      <c r="I907" s="363">
        <f t="shared" si="42"/>
        <v>44986</v>
      </c>
      <c r="J907" t="str">
        <f t="shared" si="43"/>
        <v>Oui</v>
      </c>
      <c r="K907" t="str">
        <f t="shared" si="44"/>
        <v xml:space="preserve"> </v>
      </c>
    </row>
    <row r="908" spans="1:11" ht="15" x14ac:dyDescent="0.25">
      <c r="A908" s="307">
        <v>13010</v>
      </c>
      <c r="B908" s="359" t="s">
        <v>3292</v>
      </c>
      <c r="C908" s="359" t="s">
        <v>3291</v>
      </c>
      <c r="D908" s="359" t="s">
        <v>69</v>
      </c>
      <c r="E908" s="359" t="s">
        <v>4947</v>
      </c>
      <c r="F908" s="360">
        <v>307</v>
      </c>
      <c r="G908" s="359" t="s">
        <v>43</v>
      </c>
      <c r="H908" s="359" t="s">
        <v>6007</v>
      </c>
      <c r="I908" s="363">
        <f t="shared" si="42"/>
        <v>45062</v>
      </c>
      <c r="J908" t="str">
        <f t="shared" si="43"/>
        <v>Oui</v>
      </c>
      <c r="K908" t="str">
        <f t="shared" si="44"/>
        <v>F550</v>
      </c>
    </row>
    <row r="909" spans="1:11" ht="15" x14ac:dyDescent="0.25">
      <c r="A909" s="307">
        <v>13152</v>
      </c>
      <c r="B909" s="359" t="s">
        <v>3305</v>
      </c>
      <c r="C909" s="359" t="s">
        <v>3306</v>
      </c>
      <c r="D909" s="359" t="s">
        <v>69</v>
      </c>
      <c r="E909" s="359" t="s">
        <v>4947</v>
      </c>
      <c r="F909" s="360">
        <v>307</v>
      </c>
      <c r="G909" s="359" t="s">
        <v>43</v>
      </c>
      <c r="H909" s="359" t="s">
        <v>6007</v>
      </c>
      <c r="I909" s="363">
        <f t="shared" si="42"/>
        <v>45097</v>
      </c>
      <c r="J909" t="str">
        <f t="shared" si="43"/>
        <v>Oui</v>
      </c>
      <c r="K909" t="str">
        <f t="shared" si="44"/>
        <v>95PFE-L2L</v>
      </c>
    </row>
    <row r="910" spans="1:11" ht="15" x14ac:dyDescent="0.25">
      <c r="A910" s="307">
        <v>12428</v>
      </c>
      <c r="B910" s="359" t="s">
        <v>3367</v>
      </c>
      <c r="C910" s="359" t="s">
        <v>323</v>
      </c>
      <c r="D910" s="359" t="s">
        <v>69</v>
      </c>
      <c r="E910" s="359" t="s">
        <v>4947</v>
      </c>
      <c r="F910" s="360">
        <v>307</v>
      </c>
      <c r="G910" s="359" t="s">
        <v>43</v>
      </c>
      <c r="H910" s="359" t="s">
        <v>6007</v>
      </c>
      <c r="I910" s="363">
        <f t="shared" si="42"/>
        <v>45124</v>
      </c>
      <c r="J910" t="str">
        <f t="shared" si="43"/>
        <v>Oui</v>
      </c>
      <c r="K910" t="str">
        <f t="shared" si="44"/>
        <v>95PFE-L2L</v>
      </c>
    </row>
    <row r="911" spans="1:11" ht="15" x14ac:dyDescent="0.25">
      <c r="A911" s="307">
        <v>12918</v>
      </c>
      <c r="B911" s="359" t="s">
        <v>4491</v>
      </c>
      <c r="C911" s="359" t="s">
        <v>4492</v>
      </c>
      <c r="D911" s="359" t="s">
        <v>103</v>
      </c>
      <c r="E911" s="359" t="s">
        <v>4947</v>
      </c>
      <c r="F911" s="360">
        <v>307</v>
      </c>
      <c r="G911" s="359" t="s">
        <v>43</v>
      </c>
      <c r="H911" s="359" t="s">
        <v>6007</v>
      </c>
      <c r="I911" s="363">
        <f t="shared" si="42"/>
        <v>45209</v>
      </c>
      <c r="J911" t="str">
        <f t="shared" si="43"/>
        <v>Oui</v>
      </c>
      <c r="K911" t="str">
        <f t="shared" si="44"/>
        <v>95PFE-L2S</v>
      </c>
    </row>
    <row r="912" spans="1:11" ht="15" x14ac:dyDescent="0.25">
      <c r="A912" s="307">
        <v>13025</v>
      </c>
      <c r="B912" s="359" t="s">
        <v>2646</v>
      </c>
      <c r="C912" s="359" t="s">
        <v>4323</v>
      </c>
      <c r="D912" s="359" t="s">
        <v>972</v>
      </c>
      <c r="E912" s="359" t="s">
        <v>4947</v>
      </c>
      <c r="F912" s="360">
        <v>307</v>
      </c>
      <c r="G912" s="359" t="s">
        <v>43</v>
      </c>
      <c r="H912" s="359" t="s">
        <v>6007</v>
      </c>
      <c r="I912" s="363">
        <f t="shared" si="42"/>
        <v>45216</v>
      </c>
      <c r="J912" t="str">
        <f t="shared" si="43"/>
        <v>Oui</v>
      </c>
      <c r="K912" t="str">
        <f t="shared" si="44"/>
        <v>95PFE-L2M</v>
      </c>
    </row>
    <row r="913" spans="1:11" ht="15" x14ac:dyDescent="0.25">
      <c r="A913" s="307">
        <v>3834</v>
      </c>
      <c r="B913" s="359" t="s">
        <v>2687</v>
      </c>
      <c r="C913" s="359" t="s">
        <v>2688</v>
      </c>
      <c r="D913" s="359" t="s">
        <v>972</v>
      </c>
      <c r="E913" s="359" t="s">
        <v>4947</v>
      </c>
      <c r="F913" s="360">
        <v>307</v>
      </c>
      <c r="G913" s="359" t="s">
        <v>43</v>
      </c>
      <c r="H913" s="359" t="s">
        <v>6007</v>
      </c>
      <c r="I913" s="363">
        <f t="shared" si="42"/>
        <v>45216</v>
      </c>
      <c r="J913" t="str">
        <f t="shared" si="43"/>
        <v>Oui</v>
      </c>
      <c r="K913" t="str">
        <f t="shared" si="44"/>
        <v>95PFE-L2S</v>
      </c>
    </row>
    <row r="914" spans="1:11" ht="15" x14ac:dyDescent="0.25">
      <c r="A914" s="307">
        <v>13264</v>
      </c>
      <c r="B914" s="359" t="s">
        <v>4539</v>
      </c>
      <c r="C914" s="359" t="s">
        <v>1712</v>
      </c>
      <c r="D914" s="359" t="s">
        <v>2098</v>
      </c>
      <c r="E914" s="359" t="s">
        <v>4947</v>
      </c>
      <c r="F914" s="360">
        <v>307</v>
      </c>
      <c r="G914" s="359" t="s">
        <v>43</v>
      </c>
      <c r="H914" s="359" t="s">
        <v>6007</v>
      </c>
      <c r="I914" s="363">
        <f t="shared" si="42"/>
        <v>45255</v>
      </c>
      <c r="J914" t="str">
        <f t="shared" si="43"/>
        <v>Oui</v>
      </c>
      <c r="K914" t="str">
        <f t="shared" si="44"/>
        <v>95PFE-L2M</v>
      </c>
    </row>
    <row r="915" spans="1:11" ht="15" x14ac:dyDescent="0.25">
      <c r="A915" s="307">
        <v>12621</v>
      </c>
      <c r="B915" s="359" t="s">
        <v>1552</v>
      </c>
      <c r="C915" s="359" t="s">
        <v>368</v>
      </c>
      <c r="D915" s="359" t="s">
        <v>2098</v>
      </c>
      <c r="E915" s="359" t="s">
        <v>4947</v>
      </c>
      <c r="F915" s="360">
        <v>307</v>
      </c>
      <c r="G915" s="359" t="s">
        <v>43</v>
      </c>
      <c r="H915" s="359" t="s">
        <v>6007</v>
      </c>
      <c r="I915" s="363">
        <f t="shared" si="42"/>
        <v>45299</v>
      </c>
      <c r="J915" t="str">
        <f t="shared" si="43"/>
        <v>Oui</v>
      </c>
      <c r="K915" t="str">
        <f t="shared" si="44"/>
        <v>95PFE-L2S</v>
      </c>
    </row>
    <row r="916" spans="1:11" ht="15" x14ac:dyDescent="0.25">
      <c r="A916" s="307">
        <v>13367</v>
      </c>
      <c r="B916" s="359" t="s">
        <v>4668</v>
      </c>
      <c r="C916" s="359" t="s">
        <v>4669</v>
      </c>
      <c r="D916" s="359" t="s">
        <v>103</v>
      </c>
      <c r="E916" s="359" t="s">
        <v>4947</v>
      </c>
      <c r="F916" s="360">
        <v>307</v>
      </c>
      <c r="G916" s="359" t="s">
        <v>43</v>
      </c>
      <c r="H916" s="359" t="s">
        <v>6007</v>
      </c>
      <c r="I916" s="363">
        <f t="shared" si="42"/>
        <v>45325</v>
      </c>
      <c r="J916" t="str">
        <f t="shared" si="43"/>
        <v>Oui</v>
      </c>
      <c r="K916" t="str">
        <f t="shared" si="44"/>
        <v>95PFE-L2M</v>
      </c>
    </row>
    <row r="917" spans="1:11" ht="15" x14ac:dyDescent="0.25">
      <c r="A917" s="307">
        <v>13384</v>
      </c>
      <c r="B917" s="359" t="s">
        <v>4681</v>
      </c>
      <c r="C917" s="359" t="s">
        <v>4682</v>
      </c>
      <c r="D917" s="359" t="s">
        <v>747</v>
      </c>
      <c r="E917" s="359" t="s">
        <v>4947</v>
      </c>
      <c r="F917" s="360">
        <v>307</v>
      </c>
      <c r="G917" s="359" t="s">
        <v>43</v>
      </c>
      <c r="H917" s="359" t="s">
        <v>6007</v>
      </c>
      <c r="I917" s="363">
        <f t="shared" si="42"/>
        <v>45328</v>
      </c>
      <c r="J917" t="str">
        <f t="shared" si="43"/>
        <v>Oui</v>
      </c>
      <c r="K917" t="str">
        <f t="shared" si="44"/>
        <v>95PFE-L2M</v>
      </c>
    </row>
    <row r="918" spans="1:11" ht="15" x14ac:dyDescent="0.25">
      <c r="A918" s="307">
        <v>13428</v>
      </c>
      <c r="B918" s="359" t="s">
        <v>5045</v>
      </c>
      <c r="C918" s="359" t="s">
        <v>4092</v>
      </c>
      <c r="D918" s="359" t="s">
        <v>103</v>
      </c>
      <c r="E918" s="359" t="s">
        <v>4947</v>
      </c>
      <c r="F918" s="360">
        <v>307</v>
      </c>
      <c r="G918" s="359" t="s">
        <v>43</v>
      </c>
      <c r="H918" s="359" t="s">
        <v>6007</v>
      </c>
      <c r="I918" s="363">
        <f t="shared" si="42"/>
        <v>45328</v>
      </c>
      <c r="J918" t="str">
        <f t="shared" si="43"/>
        <v>Oui</v>
      </c>
      <c r="K918" t="str">
        <f t="shared" si="44"/>
        <v>95PFE-L2M</v>
      </c>
    </row>
    <row r="919" spans="1:11" ht="15" x14ac:dyDescent="0.25">
      <c r="A919" s="307">
        <v>6883</v>
      </c>
      <c r="B919" s="359" t="s">
        <v>2102</v>
      </c>
      <c r="C919" s="359" t="s">
        <v>2103</v>
      </c>
      <c r="D919" s="359" t="s">
        <v>721</v>
      </c>
      <c r="E919" s="359" t="s">
        <v>4947</v>
      </c>
      <c r="F919" s="360">
        <v>307</v>
      </c>
      <c r="G919" s="359" t="s">
        <v>43</v>
      </c>
      <c r="H919" s="359" t="s">
        <v>6007</v>
      </c>
      <c r="I919" s="363">
        <f t="shared" si="42"/>
        <v>45335</v>
      </c>
      <c r="J919" t="str">
        <f t="shared" si="43"/>
        <v>Oui</v>
      </c>
      <c r="K919" t="str">
        <f t="shared" si="44"/>
        <v>95PFE-L2S</v>
      </c>
    </row>
    <row r="920" spans="1:11" ht="15" x14ac:dyDescent="0.25">
      <c r="A920" s="307">
        <v>13266</v>
      </c>
      <c r="B920" s="359" t="s">
        <v>5958</v>
      </c>
      <c r="C920" s="359" t="s">
        <v>4387</v>
      </c>
      <c r="D920" s="359" t="s">
        <v>103</v>
      </c>
      <c r="E920" s="359" t="s">
        <v>4947</v>
      </c>
      <c r="F920" s="360">
        <v>307</v>
      </c>
      <c r="G920" s="359" t="s">
        <v>43</v>
      </c>
      <c r="H920" s="359" t="s">
        <v>6007</v>
      </c>
      <c r="I920" s="363">
        <f t="shared" si="42"/>
        <v>45335</v>
      </c>
      <c r="J920" t="str">
        <f t="shared" si="43"/>
        <v>Oui</v>
      </c>
      <c r="K920" t="str">
        <f t="shared" si="44"/>
        <v>95PFE-L2M</v>
      </c>
    </row>
    <row r="921" spans="1:11" ht="15" x14ac:dyDescent="0.25">
      <c r="A921" s="307">
        <v>13518</v>
      </c>
      <c r="B921" s="359" t="s">
        <v>5191</v>
      </c>
      <c r="C921" s="359" t="s">
        <v>4563</v>
      </c>
      <c r="D921" s="359" t="s">
        <v>3965</v>
      </c>
      <c r="E921" s="359" t="s">
        <v>4947</v>
      </c>
      <c r="F921" s="360">
        <v>307</v>
      </c>
      <c r="G921" s="359" t="s">
        <v>43</v>
      </c>
      <c r="H921" s="359" t="s">
        <v>6007</v>
      </c>
      <c r="I921" s="363" t="str">
        <f t="shared" si="42"/>
        <v xml:space="preserve"> </v>
      </c>
      <c r="J921" t="str">
        <f t="shared" si="43"/>
        <v>Non</v>
      </c>
      <c r="K921" t="str">
        <f t="shared" si="44"/>
        <v xml:space="preserve"> </v>
      </c>
    </row>
    <row r="922" spans="1:11" ht="15" x14ac:dyDescent="0.25">
      <c r="A922" s="307">
        <v>13507</v>
      </c>
      <c r="B922" s="359" t="s">
        <v>5189</v>
      </c>
      <c r="C922" s="359" t="s">
        <v>5190</v>
      </c>
      <c r="D922" s="359" t="s">
        <v>2098</v>
      </c>
      <c r="E922" s="359" t="s">
        <v>4947</v>
      </c>
      <c r="F922" s="360">
        <v>307</v>
      </c>
      <c r="G922" s="359" t="s">
        <v>43</v>
      </c>
      <c r="H922" s="359" t="s">
        <v>6007</v>
      </c>
      <c r="I922" s="363">
        <f t="shared" si="42"/>
        <v>45342</v>
      </c>
      <c r="J922" t="str">
        <f t="shared" si="43"/>
        <v>Oui</v>
      </c>
      <c r="K922" t="str">
        <f t="shared" si="44"/>
        <v>95PFE-L2L</v>
      </c>
    </row>
    <row r="923" spans="1:11" ht="15" x14ac:dyDescent="0.25">
      <c r="A923" s="307">
        <v>13512</v>
      </c>
      <c r="B923" s="359" t="s">
        <v>5269</v>
      </c>
      <c r="C923" s="359" t="s">
        <v>5270</v>
      </c>
      <c r="D923" s="359" t="s">
        <v>103</v>
      </c>
      <c r="E923" s="359" t="s">
        <v>4947</v>
      </c>
      <c r="F923" s="360">
        <v>307</v>
      </c>
      <c r="G923" s="359" t="s">
        <v>43</v>
      </c>
      <c r="H923" s="359" t="s">
        <v>6007</v>
      </c>
      <c r="I923" s="363">
        <f t="shared" si="42"/>
        <v>45349</v>
      </c>
      <c r="J923" t="str">
        <f t="shared" si="43"/>
        <v>Oui</v>
      </c>
      <c r="K923">
        <f t="shared" si="44"/>
        <v>1804</v>
      </c>
    </row>
    <row r="924" spans="1:11" ht="15" x14ac:dyDescent="0.25">
      <c r="A924" s="307">
        <v>13508</v>
      </c>
      <c r="B924" s="359" t="s">
        <v>5213</v>
      </c>
      <c r="C924" s="359" t="s">
        <v>5214</v>
      </c>
      <c r="D924" s="359" t="s">
        <v>3965</v>
      </c>
      <c r="E924" s="359" t="s">
        <v>4947</v>
      </c>
      <c r="F924" s="360">
        <v>307</v>
      </c>
      <c r="G924" s="359" t="s">
        <v>43</v>
      </c>
      <c r="H924" s="359" t="s">
        <v>6007</v>
      </c>
      <c r="I924" s="363">
        <f t="shared" si="42"/>
        <v>45349</v>
      </c>
      <c r="J924" t="str">
        <f t="shared" si="43"/>
        <v>Oui</v>
      </c>
      <c r="K924" t="str">
        <f t="shared" si="44"/>
        <v>1804S</v>
      </c>
    </row>
    <row r="925" spans="1:11" ht="15" x14ac:dyDescent="0.25">
      <c r="A925" s="307">
        <v>13414</v>
      </c>
      <c r="B925" s="359" t="s">
        <v>5963</v>
      </c>
      <c r="C925" s="359" t="s">
        <v>5001</v>
      </c>
      <c r="D925" s="359" t="s">
        <v>69</v>
      </c>
      <c r="E925" s="359" t="s">
        <v>4947</v>
      </c>
      <c r="F925" s="360">
        <v>307</v>
      </c>
      <c r="G925" s="359" t="s">
        <v>43</v>
      </c>
      <c r="H925" s="359" t="s">
        <v>6007</v>
      </c>
      <c r="I925" s="363">
        <f t="shared" si="42"/>
        <v>45357</v>
      </c>
      <c r="J925" t="str">
        <f t="shared" si="43"/>
        <v>Oui</v>
      </c>
      <c r="K925" t="str">
        <f t="shared" si="44"/>
        <v>95PFE-L2M</v>
      </c>
    </row>
    <row r="926" spans="1:11" ht="15" x14ac:dyDescent="0.25">
      <c r="A926" s="307">
        <v>13523</v>
      </c>
      <c r="B926" s="359" t="s">
        <v>5334</v>
      </c>
      <c r="C926" s="359" t="s">
        <v>5296</v>
      </c>
      <c r="D926" s="359" t="s">
        <v>1559</v>
      </c>
      <c r="E926" s="359" t="s">
        <v>4947</v>
      </c>
      <c r="F926" s="360">
        <v>307</v>
      </c>
      <c r="G926" s="359" t="s">
        <v>43</v>
      </c>
      <c r="H926" s="359" t="s">
        <v>6007</v>
      </c>
      <c r="I926" s="363">
        <f t="shared" si="42"/>
        <v>45377</v>
      </c>
      <c r="J926" t="str">
        <f t="shared" si="43"/>
        <v>Oui</v>
      </c>
      <c r="K926" t="str">
        <f t="shared" si="44"/>
        <v>95PFE-L2M</v>
      </c>
    </row>
    <row r="927" spans="1:11" ht="15" x14ac:dyDescent="0.25">
      <c r="A927" s="307">
        <v>13525</v>
      </c>
      <c r="B927" s="359" t="s">
        <v>5278</v>
      </c>
      <c r="C927" s="359" t="s">
        <v>5279</v>
      </c>
      <c r="D927" s="359" t="s">
        <v>3965</v>
      </c>
      <c r="E927" s="359" t="s">
        <v>4947</v>
      </c>
      <c r="F927" s="360">
        <v>307</v>
      </c>
      <c r="G927" s="359" t="s">
        <v>43</v>
      </c>
      <c r="H927" s="359" t="s">
        <v>6007</v>
      </c>
      <c r="I927" s="363">
        <f t="shared" si="42"/>
        <v>45385</v>
      </c>
      <c r="J927" t="str">
        <f t="shared" si="43"/>
        <v>Oui</v>
      </c>
      <c r="K927" t="str">
        <f t="shared" si="44"/>
        <v>95PFE-L2M</v>
      </c>
    </row>
    <row r="928" spans="1:11" ht="15" x14ac:dyDescent="0.25">
      <c r="A928" s="307">
        <v>13474</v>
      </c>
      <c r="B928" s="359" t="s">
        <v>5130</v>
      </c>
      <c r="C928" s="359" t="s">
        <v>5131</v>
      </c>
      <c r="D928" s="359" t="s">
        <v>103</v>
      </c>
      <c r="E928" s="359" t="s">
        <v>4947</v>
      </c>
      <c r="F928" s="360">
        <v>307</v>
      </c>
      <c r="G928" s="359" t="s">
        <v>43</v>
      </c>
      <c r="H928" s="359" t="s">
        <v>6007</v>
      </c>
      <c r="I928" s="363">
        <f t="shared" si="42"/>
        <v>45420</v>
      </c>
      <c r="J928" t="str">
        <f t="shared" si="43"/>
        <v>Oui</v>
      </c>
      <c r="K928" t="str">
        <f t="shared" si="44"/>
        <v>1804S</v>
      </c>
    </row>
    <row r="929" spans="1:11" ht="15" x14ac:dyDescent="0.25">
      <c r="A929" s="307">
        <v>13540</v>
      </c>
      <c r="B929" s="359" t="s">
        <v>5174</v>
      </c>
      <c r="C929" s="359" t="s">
        <v>5175</v>
      </c>
      <c r="D929" s="359" t="s">
        <v>2098</v>
      </c>
      <c r="E929" s="359" t="s">
        <v>4947</v>
      </c>
      <c r="F929" s="360">
        <v>307</v>
      </c>
      <c r="G929" s="359" t="s">
        <v>43</v>
      </c>
      <c r="H929" s="359" t="s">
        <v>6007</v>
      </c>
      <c r="I929" s="363" t="str">
        <f t="shared" si="42"/>
        <v xml:space="preserve"> </v>
      </c>
      <c r="J929" t="str">
        <f t="shared" si="43"/>
        <v>Non</v>
      </c>
      <c r="K929" t="str">
        <f t="shared" si="44"/>
        <v xml:space="preserve"> </v>
      </c>
    </row>
    <row r="930" spans="1:11" ht="15" x14ac:dyDescent="0.25">
      <c r="A930" s="307">
        <v>13614</v>
      </c>
      <c r="B930" s="359" t="s">
        <v>5312</v>
      </c>
      <c r="C930" s="359" t="s">
        <v>5313</v>
      </c>
      <c r="D930" s="359" t="s">
        <v>2098</v>
      </c>
      <c r="E930" s="359" t="s">
        <v>4947</v>
      </c>
      <c r="F930" s="360">
        <v>307</v>
      </c>
      <c r="G930" s="359" t="s">
        <v>43</v>
      </c>
      <c r="H930" s="359" t="s">
        <v>6007</v>
      </c>
      <c r="I930" s="363">
        <f t="shared" si="42"/>
        <v>45427</v>
      </c>
      <c r="J930" t="str">
        <f t="shared" si="43"/>
        <v>Oui</v>
      </c>
      <c r="K930" t="str">
        <f t="shared" si="44"/>
        <v>95PFE-L2S</v>
      </c>
    </row>
    <row r="931" spans="1:11" ht="15" x14ac:dyDescent="0.25">
      <c r="A931" s="307">
        <v>13503</v>
      </c>
      <c r="B931" s="359" t="s">
        <v>554</v>
      </c>
      <c r="C931" s="359" t="s">
        <v>6052</v>
      </c>
      <c r="D931" s="359" t="s">
        <v>1924</v>
      </c>
      <c r="E931" s="359" t="s">
        <v>4947</v>
      </c>
      <c r="F931" s="360">
        <v>307</v>
      </c>
      <c r="G931" s="359" t="s">
        <v>43</v>
      </c>
      <c r="H931" s="359" t="s">
        <v>6007</v>
      </c>
      <c r="I931" s="363">
        <f t="shared" si="42"/>
        <v>45483</v>
      </c>
      <c r="J931" t="str">
        <f t="shared" si="43"/>
        <v>Oui</v>
      </c>
      <c r="K931" t="str">
        <f t="shared" si="44"/>
        <v>95PFE-L2M</v>
      </c>
    </row>
    <row r="932" spans="1:11" ht="15" x14ac:dyDescent="0.25">
      <c r="A932" s="307">
        <v>10278</v>
      </c>
      <c r="B932" s="359" t="s">
        <v>1730</v>
      </c>
      <c r="C932" s="359" t="s">
        <v>1096</v>
      </c>
      <c r="D932" s="359" t="s">
        <v>103</v>
      </c>
      <c r="E932" s="359" t="s">
        <v>4947</v>
      </c>
      <c r="F932" s="360">
        <v>307</v>
      </c>
      <c r="G932" s="359" t="s">
        <v>43</v>
      </c>
      <c r="H932" s="359" t="s">
        <v>6007</v>
      </c>
      <c r="I932" s="363">
        <f t="shared" si="42"/>
        <v>45483</v>
      </c>
      <c r="J932" t="str">
        <f t="shared" si="43"/>
        <v>Oui</v>
      </c>
      <c r="K932" t="str">
        <f t="shared" si="44"/>
        <v>95PFE-L2M</v>
      </c>
    </row>
    <row r="933" spans="1:11" ht="15" x14ac:dyDescent="0.25">
      <c r="A933" s="307">
        <v>13571</v>
      </c>
      <c r="B933" s="359" t="s">
        <v>1526</v>
      </c>
      <c r="C933" s="359" t="s">
        <v>602</v>
      </c>
      <c r="D933" s="359" t="s">
        <v>2098</v>
      </c>
      <c r="E933" s="359" t="s">
        <v>4947</v>
      </c>
      <c r="F933" s="360">
        <v>307</v>
      </c>
      <c r="G933" s="359" t="s">
        <v>43</v>
      </c>
      <c r="H933" s="359" t="s">
        <v>6007</v>
      </c>
      <c r="I933" s="363">
        <f t="shared" si="42"/>
        <v>45490</v>
      </c>
      <c r="J933" t="str">
        <f t="shared" si="43"/>
        <v>Oui</v>
      </c>
      <c r="K933" t="str">
        <f t="shared" si="44"/>
        <v>95PFE-L2S</v>
      </c>
    </row>
    <row r="934" spans="1:11" ht="15" x14ac:dyDescent="0.25">
      <c r="A934" s="307">
        <v>12966</v>
      </c>
      <c r="B934" s="359" t="s">
        <v>838</v>
      </c>
      <c r="C934" s="359" t="s">
        <v>5946</v>
      </c>
      <c r="D934" s="359" t="s">
        <v>2098</v>
      </c>
      <c r="E934" s="359" t="s">
        <v>4947</v>
      </c>
      <c r="F934" s="360">
        <v>307</v>
      </c>
      <c r="G934" s="359" t="s">
        <v>43</v>
      </c>
      <c r="H934" s="359" t="s">
        <v>6007</v>
      </c>
      <c r="I934" s="363">
        <f t="shared" si="42"/>
        <v>45497</v>
      </c>
      <c r="J934" t="str">
        <f t="shared" si="43"/>
        <v>Oui</v>
      </c>
      <c r="K934" t="str">
        <f t="shared" si="44"/>
        <v>1804S</v>
      </c>
    </row>
    <row r="935" spans="1:11" ht="15" x14ac:dyDescent="0.25">
      <c r="A935" s="307">
        <v>13860</v>
      </c>
      <c r="B935" s="359" t="s">
        <v>5675</v>
      </c>
      <c r="C935" s="359" t="s">
        <v>1916</v>
      </c>
      <c r="D935" s="359" t="s">
        <v>103</v>
      </c>
      <c r="E935" s="359" t="s">
        <v>4947</v>
      </c>
      <c r="F935" s="360">
        <v>307</v>
      </c>
      <c r="G935" s="359" t="s">
        <v>43</v>
      </c>
      <c r="H935" s="359" t="s">
        <v>6007</v>
      </c>
      <c r="I935" s="363">
        <f t="shared" si="42"/>
        <v>45610</v>
      </c>
      <c r="J935" t="str">
        <f t="shared" si="43"/>
        <v>Oui</v>
      </c>
      <c r="K935">
        <f t="shared" si="44"/>
        <v>46827</v>
      </c>
    </row>
    <row r="936" spans="1:11" ht="15" x14ac:dyDescent="0.25">
      <c r="A936" s="307">
        <v>6539</v>
      </c>
      <c r="B936" s="359" t="s">
        <v>40</v>
      </c>
      <c r="C936" s="359" t="s">
        <v>41</v>
      </c>
      <c r="D936" s="359" t="s">
        <v>2098</v>
      </c>
      <c r="E936" s="359" t="s">
        <v>4947</v>
      </c>
      <c r="F936" s="360">
        <v>307</v>
      </c>
      <c r="G936" s="359" t="s">
        <v>43</v>
      </c>
      <c r="H936" s="359" t="s">
        <v>6007</v>
      </c>
      <c r="I936" s="363">
        <f t="shared" si="42"/>
        <v>45749</v>
      </c>
      <c r="J936" t="str">
        <f t="shared" si="43"/>
        <v>Oui</v>
      </c>
      <c r="K936" t="str">
        <f t="shared" si="44"/>
        <v>1804S</v>
      </c>
    </row>
    <row r="937" spans="1:11" ht="15" x14ac:dyDescent="0.25">
      <c r="A937" s="307">
        <v>4910</v>
      </c>
      <c r="B937" s="359" t="s">
        <v>3606</v>
      </c>
      <c r="C937" s="359" t="s">
        <v>3607</v>
      </c>
      <c r="D937" s="359" t="s">
        <v>103</v>
      </c>
      <c r="E937" s="359" t="s">
        <v>4947</v>
      </c>
      <c r="F937" s="360">
        <v>307</v>
      </c>
      <c r="G937" s="359" t="s">
        <v>43</v>
      </c>
      <c r="H937" s="359" t="s">
        <v>6007</v>
      </c>
      <c r="I937" s="363">
        <f t="shared" si="42"/>
        <v>45749</v>
      </c>
      <c r="J937" t="str">
        <f t="shared" si="43"/>
        <v>Oui</v>
      </c>
      <c r="K937" t="str">
        <f t="shared" si="44"/>
        <v>1870 +</v>
      </c>
    </row>
    <row r="938" spans="1:11" ht="15" x14ac:dyDescent="0.25">
      <c r="A938" s="307">
        <v>12485</v>
      </c>
      <c r="B938" s="359" t="s">
        <v>2895</v>
      </c>
      <c r="C938" s="359" t="s">
        <v>5931</v>
      </c>
      <c r="D938" s="359" t="s">
        <v>69</v>
      </c>
      <c r="E938" s="359" t="s">
        <v>4947</v>
      </c>
      <c r="F938" s="360">
        <v>307</v>
      </c>
      <c r="G938" s="359" t="s">
        <v>43</v>
      </c>
      <c r="H938" s="359" t="s">
        <v>6007</v>
      </c>
      <c r="I938" s="363">
        <f t="shared" si="42"/>
        <v>45749</v>
      </c>
      <c r="J938" t="str">
        <f t="shared" si="43"/>
        <v>Oui</v>
      </c>
      <c r="K938" t="str">
        <f t="shared" si="44"/>
        <v>95PFE-L2S</v>
      </c>
    </row>
    <row r="939" spans="1:11" ht="15" x14ac:dyDescent="0.25">
      <c r="A939" s="307">
        <v>11784</v>
      </c>
      <c r="B939" s="359" t="s">
        <v>3024</v>
      </c>
      <c r="C939" s="359" t="s">
        <v>3025</v>
      </c>
      <c r="D939" s="359" t="s">
        <v>103</v>
      </c>
      <c r="E939" s="359" t="s">
        <v>4947</v>
      </c>
      <c r="F939" s="360">
        <v>307</v>
      </c>
      <c r="G939" s="359" t="s">
        <v>43</v>
      </c>
      <c r="H939" s="359" t="s">
        <v>6007</v>
      </c>
      <c r="I939" s="363">
        <f t="shared" si="42"/>
        <v>45749</v>
      </c>
      <c r="J939" t="str">
        <f t="shared" si="43"/>
        <v>Oui</v>
      </c>
      <c r="K939" t="str">
        <f t="shared" si="44"/>
        <v>95PFE-L2M</v>
      </c>
    </row>
    <row r="940" spans="1:11" ht="15" x14ac:dyDescent="0.25">
      <c r="A940" s="307">
        <v>9900</v>
      </c>
      <c r="B940" s="359" t="s">
        <v>1498</v>
      </c>
      <c r="C940" s="359" t="s">
        <v>1499</v>
      </c>
      <c r="D940" s="359" t="s">
        <v>69</v>
      </c>
      <c r="E940" s="359" t="s">
        <v>4947</v>
      </c>
      <c r="F940" s="360">
        <v>307</v>
      </c>
      <c r="G940" s="359" t="s">
        <v>43</v>
      </c>
      <c r="H940" s="359" t="s">
        <v>6007</v>
      </c>
      <c r="I940" s="363">
        <f t="shared" si="42"/>
        <v>45749</v>
      </c>
      <c r="J940" t="str">
        <f t="shared" si="43"/>
        <v>Oui</v>
      </c>
      <c r="K940" t="str">
        <f t="shared" si="44"/>
        <v>95PFE-L2S</v>
      </c>
    </row>
    <row r="941" spans="1:11" ht="15" x14ac:dyDescent="0.25">
      <c r="A941" s="307">
        <v>10996</v>
      </c>
      <c r="B941" s="359" t="s">
        <v>2693</v>
      </c>
      <c r="C941" s="359" t="s">
        <v>2694</v>
      </c>
      <c r="D941" s="359" t="s">
        <v>103</v>
      </c>
      <c r="E941" s="359" t="s">
        <v>4947</v>
      </c>
      <c r="F941" s="360">
        <v>307</v>
      </c>
      <c r="G941" s="359" t="s">
        <v>43</v>
      </c>
      <c r="H941" s="359" t="s">
        <v>6007</v>
      </c>
      <c r="I941" s="363">
        <f t="shared" si="42"/>
        <v>45749</v>
      </c>
      <c r="J941" t="str">
        <f t="shared" si="43"/>
        <v>Oui</v>
      </c>
      <c r="K941" t="str">
        <f t="shared" si="44"/>
        <v>95PFE-L2S</v>
      </c>
    </row>
    <row r="942" spans="1:11" ht="15" x14ac:dyDescent="0.25">
      <c r="A942" s="307">
        <v>10487</v>
      </c>
      <c r="B942" s="359" t="s">
        <v>157</v>
      </c>
      <c r="C942" s="359" t="s">
        <v>158</v>
      </c>
      <c r="D942" s="359" t="s">
        <v>747</v>
      </c>
      <c r="E942" s="359" t="s">
        <v>4947</v>
      </c>
      <c r="F942" s="360">
        <v>307</v>
      </c>
      <c r="G942" s="359" t="s">
        <v>43</v>
      </c>
      <c r="H942" s="359" t="s">
        <v>6007</v>
      </c>
      <c r="I942" s="363">
        <f t="shared" si="42"/>
        <v>45752</v>
      </c>
      <c r="J942" t="str">
        <f t="shared" si="43"/>
        <v>Oui</v>
      </c>
      <c r="K942" t="str">
        <f t="shared" si="44"/>
        <v>95PFE-L2S</v>
      </c>
    </row>
    <row r="943" spans="1:11" ht="15" x14ac:dyDescent="0.25">
      <c r="A943" s="307">
        <v>5785</v>
      </c>
      <c r="B943" s="359" t="s">
        <v>2468</v>
      </c>
      <c r="C943" s="359" t="s">
        <v>447</v>
      </c>
      <c r="D943" s="359" t="s">
        <v>2098</v>
      </c>
      <c r="E943" s="359" t="s">
        <v>4947</v>
      </c>
      <c r="F943" s="360">
        <v>307</v>
      </c>
      <c r="G943" s="359" t="s">
        <v>43</v>
      </c>
      <c r="H943" s="359" t="s">
        <v>6007</v>
      </c>
      <c r="I943" s="363">
        <f t="shared" si="42"/>
        <v>45752</v>
      </c>
      <c r="J943" t="str">
        <f t="shared" si="43"/>
        <v>Oui</v>
      </c>
      <c r="K943" t="str">
        <f t="shared" si="44"/>
        <v>95PFE-L2M</v>
      </c>
    </row>
    <row r="944" spans="1:11" ht="15" x14ac:dyDescent="0.25">
      <c r="A944" s="307">
        <v>6988</v>
      </c>
      <c r="B944" s="359" t="s">
        <v>613</v>
      </c>
      <c r="C944" s="359" t="s">
        <v>231</v>
      </c>
      <c r="D944" s="359" t="s">
        <v>69</v>
      </c>
      <c r="E944" s="359" t="s">
        <v>4947</v>
      </c>
      <c r="F944" s="360">
        <v>307</v>
      </c>
      <c r="G944" s="359" t="s">
        <v>43</v>
      </c>
      <c r="H944" s="359" t="s">
        <v>6007</v>
      </c>
      <c r="I944" s="363">
        <f t="shared" si="42"/>
        <v>45756</v>
      </c>
      <c r="J944" t="str">
        <f t="shared" si="43"/>
        <v>Oui</v>
      </c>
      <c r="K944" t="str">
        <f t="shared" si="44"/>
        <v>1804S</v>
      </c>
    </row>
    <row r="945" spans="1:11" ht="15" x14ac:dyDescent="0.25">
      <c r="A945" s="307">
        <v>5229</v>
      </c>
      <c r="B945" s="359" t="s">
        <v>679</v>
      </c>
      <c r="C945" s="359" t="s">
        <v>680</v>
      </c>
      <c r="D945" s="359" t="s">
        <v>747</v>
      </c>
      <c r="E945" s="359" t="s">
        <v>4947</v>
      </c>
      <c r="F945" s="360">
        <v>307</v>
      </c>
      <c r="G945" s="359" t="s">
        <v>43</v>
      </c>
      <c r="H945" s="359" t="s">
        <v>6007</v>
      </c>
      <c r="I945" s="363">
        <f t="shared" si="42"/>
        <v>45756</v>
      </c>
      <c r="J945" t="str">
        <f t="shared" si="43"/>
        <v>Oui</v>
      </c>
      <c r="K945">
        <f t="shared" si="44"/>
        <v>1804</v>
      </c>
    </row>
    <row r="946" spans="1:11" ht="15" x14ac:dyDescent="0.25">
      <c r="A946" s="307">
        <v>12663</v>
      </c>
      <c r="B946" s="359" t="s">
        <v>807</v>
      </c>
      <c r="C946" s="359" t="s">
        <v>1102</v>
      </c>
      <c r="D946" s="359" t="s">
        <v>69</v>
      </c>
      <c r="E946" s="359" t="s">
        <v>4947</v>
      </c>
      <c r="F946" s="360">
        <v>307</v>
      </c>
      <c r="G946" s="359" t="s">
        <v>43</v>
      </c>
      <c r="H946" s="359" t="s">
        <v>6007</v>
      </c>
      <c r="I946" s="363">
        <f t="shared" si="42"/>
        <v>45756</v>
      </c>
      <c r="J946" t="str">
        <f t="shared" si="43"/>
        <v>Oui</v>
      </c>
      <c r="K946" t="str">
        <f t="shared" si="44"/>
        <v>95PFE-L2S</v>
      </c>
    </row>
    <row r="947" spans="1:11" ht="15" x14ac:dyDescent="0.25">
      <c r="A947" s="307">
        <v>12657</v>
      </c>
      <c r="B947" s="359" t="s">
        <v>4205</v>
      </c>
      <c r="C947" s="359" t="s">
        <v>281</v>
      </c>
      <c r="D947" s="359" t="s">
        <v>69</v>
      </c>
      <c r="E947" s="359" t="s">
        <v>4947</v>
      </c>
      <c r="F947" s="360">
        <v>307</v>
      </c>
      <c r="G947" s="359" t="s">
        <v>43</v>
      </c>
      <c r="H947" s="359" t="s">
        <v>6007</v>
      </c>
      <c r="I947" s="363">
        <f t="shared" si="42"/>
        <v>45756</v>
      </c>
      <c r="J947" t="str">
        <f t="shared" si="43"/>
        <v>Oui</v>
      </c>
      <c r="K947" t="str">
        <f t="shared" si="44"/>
        <v>95PFE-L2S</v>
      </c>
    </row>
    <row r="948" spans="1:11" ht="15" x14ac:dyDescent="0.25">
      <c r="A948" s="307">
        <v>4591</v>
      </c>
      <c r="B948" s="359" t="s">
        <v>3327</v>
      </c>
      <c r="C948" s="359" t="s">
        <v>67</v>
      </c>
      <c r="D948" s="359" t="s">
        <v>69</v>
      </c>
      <c r="E948" s="359" t="s">
        <v>4947</v>
      </c>
      <c r="F948" s="360">
        <v>307</v>
      </c>
      <c r="G948" s="359" t="s">
        <v>43</v>
      </c>
      <c r="H948" s="359" t="s">
        <v>6007</v>
      </c>
      <c r="I948" s="363">
        <f t="shared" si="42"/>
        <v>45756</v>
      </c>
      <c r="J948" t="str">
        <f t="shared" si="43"/>
        <v>Oui</v>
      </c>
      <c r="K948" t="str">
        <f t="shared" si="44"/>
        <v>1870 +</v>
      </c>
    </row>
    <row r="949" spans="1:11" ht="15" x14ac:dyDescent="0.25">
      <c r="A949" s="307">
        <v>12787</v>
      </c>
      <c r="B949" s="359" t="s">
        <v>1399</v>
      </c>
      <c r="C949" s="359" t="s">
        <v>564</v>
      </c>
      <c r="D949" s="359" t="s">
        <v>972</v>
      </c>
      <c r="E949" s="359" t="s">
        <v>4947</v>
      </c>
      <c r="F949" s="360">
        <v>307</v>
      </c>
      <c r="G949" s="359" t="s">
        <v>43</v>
      </c>
      <c r="H949" s="359" t="s">
        <v>6007</v>
      </c>
      <c r="I949" s="363">
        <f t="shared" si="42"/>
        <v>45756</v>
      </c>
      <c r="J949" t="str">
        <f t="shared" si="43"/>
        <v>Oui</v>
      </c>
      <c r="K949" t="str">
        <f t="shared" si="44"/>
        <v>95PFE-L2M</v>
      </c>
    </row>
    <row r="950" spans="1:11" ht="15" x14ac:dyDescent="0.25">
      <c r="A950" s="307">
        <v>11922</v>
      </c>
      <c r="B950" s="359" t="s">
        <v>1034</v>
      </c>
      <c r="C950" s="359" t="s">
        <v>4057</v>
      </c>
      <c r="D950" s="359" t="s">
        <v>103</v>
      </c>
      <c r="E950" s="359" t="s">
        <v>4947</v>
      </c>
      <c r="F950" s="360">
        <v>307</v>
      </c>
      <c r="G950" s="359" t="s">
        <v>43</v>
      </c>
      <c r="H950" s="359" t="s">
        <v>6007</v>
      </c>
      <c r="I950" s="363">
        <f t="shared" si="42"/>
        <v>45757</v>
      </c>
      <c r="J950" t="str">
        <f t="shared" si="43"/>
        <v>Oui</v>
      </c>
      <c r="K950">
        <f t="shared" si="44"/>
        <v>1804</v>
      </c>
    </row>
    <row r="951" spans="1:11" ht="15" x14ac:dyDescent="0.25">
      <c r="A951" s="307">
        <v>12860</v>
      </c>
      <c r="B951" s="359" t="s">
        <v>1225</v>
      </c>
      <c r="C951" s="359" t="s">
        <v>926</v>
      </c>
      <c r="D951" s="359" t="s">
        <v>2098</v>
      </c>
      <c r="E951" s="359" t="s">
        <v>4947</v>
      </c>
      <c r="F951" s="360">
        <v>307</v>
      </c>
      <c r="G951" s="359" t="s">
        <v>43</v>
      </c>
      <c r="H951" s="359" t="s">
        <v>6007</v>
      </c>
      <c r="I951" s="363">
        <f t="shared" si="42"/>
        <v>45757</v>
      </c>
      <c r="J951" t="str">
        <f t="shared" si="43"/>
        <v>Oui</v>
      </c>
      <c r="K951" t="str">
        <f t="shared" si="44"/>
        <v>95PFE-L2S</v>
      </c>
    </row>
    <row r="952" spans="1:11" ht="15" x14ac:dyDescent="0.25">
      <c r="A952" s="307">
        <v>11343</v>
      </c>
      <c r="B952" s="359" t="s">
        <v>955</v>
      </c>
      <c r="C952" s="359" t="s">
        <v>956</v>
      </c>
      <c r="D952" s="359" t="s">
        <v>972</v>
      </c>
      <c r="E952" s="359" t="s">
        <v>4947</v>
      </c>
      <c r="F952" s="360">
        <v>307</v>
      </c>
      <c r="G952" s="359" t="s">
        <v>43</v>
      </c>
      <c r="H952" s="359" t="s">
        <v>6007</v>
      </c>
      <c r="I952" s="363">
        <f t="shared" si="42"/>
        <v>45762</v>
      </c>
      <c r="J952" t="str">
        <f t="shared" si="43"/>
        <v>Oui</v>
      </c>
      <c r="K952" t="str">
        <f t="shared" si="44"/>
        <v>1860-S</v>
      </c>
    </row>
    <row r="953" spans="1:11" ht="15" x14ac:dyDescent="0.25">
      <c r="A953" s="307">
        <v>13158</v>
      </c>
      <c r="B953" s="359" t="s">
        <v>4370</v>
      </c>
      <c r="C953" s="359" t="s">
        <v>499</v>
      </c>
      <c r="D953" s="359" t="s">
        <v>103</v>
      </c>
      <c r="E953" s="359" t="s">
        <v>4947</v>
      </c>
      <c r="F953" s="360">
        <v>307</v>
      </c>
      <c r="G953" s="359" t="s">
        <v>43</v>
      </c>
      <c r="H953" s="359" t="s">
        <v>6007</v>
      </c>
      <c r="I953" s="363">
        <f t="shared" si="42"/>
        <v>45762</v>
      </c>
      <c r="J953" t="str">
        <f t="shared" si="43"/>
        <v>Oui</v>
      </c>
      <c r="K953" t="str">
        <f t="shared" si="44"/>
        <v>95PFE-L2S</v>
      </c>
    </row>
    <row r="954" spans="1:11" ht="15" x14ac:dyDescent="0.25">
      <c r="A954" s="307">
        <v>12012</v>
      </c>
      <c r="B954" s="359" t="s">
        <v>2213</v>
      </c>
      <c r="C954" s="359" t="s">
        <v>534</v>
      </c>
      <c r="D954" s="359" t="s">
        <v>69</v>
      </c>
      <c r="E954" s="359" t="s">
        <v>4947</v>
      </c>
      <c r="F954" s="360">
        <v>307</v>
      </c>
      <c r="G954" s="359" t="s">
        <v>43</v>
      </c>
      <c r="H954" s="359" t="s">
        <v>6007</v>
      </c>
      <c r="I954" s="363">
        <f t="shared" si="42"/>
        <v>45762</v>
      </c>
      <c r="J954" t="str">
        <f t="shared" si="43"/>
        <v>Oui</v>
      </c>
      <c r="K954" t="str">
        <f t="shared" si="44"/>
        <v>1870 +</v>
      </c>
    </row>
    <row r="955" spans="1:11" ht="15" x14ac:dyDescent="0.25">
      <c r="A955" s="307">
        <v>4490</v>
      </c>
      <c r="B955" s="359" t="s">
        <v>5877</v>
      </c>
      <c r="C955" s="359" t="s">
        <v>368</v>
      </c>
      <c r="D955" s="359" t="s">
        <v>2098</v>
      </c>
      <c r="E955" s="359" t="s">
        <v>4947</v>
      </c>
      <c r="F955" s="360">
        <v>307</v>
      </c>
      <c r="G955" s="359" t="s">
        <v>43</v>
      </c>
      <c r="H955" s="359" t="s">
        <v>6007</v>
      </c>
      <c r="I955" s="363">
        <f t="shared" si="42"/>
        <v>45763</v>
      </c>
      <c r="J955" t="str">
        <f t="shared" si="43"/>
        <v>Oui</v>
      </c>
      <c r="K955" t="str">
        <f t="shared" si="44"/>
        <v>1870 +</v>
      </c>
    </row>
    <row r="956" spans="1:11" ht="15" x14ac:dyDescent="0.25">
      <c r="A956" s="307">
        <v>10875</v>
      </c>
      <c r="B956" s="359" t="s">
        <v>1413</v>
      </c>
      <c r="C956" s="359" t="s">
        <v>464</v>
      </c>
      <c r="D956" s="359" t="s">
        <v>69</v>
      </c>
      <c r="E956" s="359" t="s">
        <v>4947</v>
      </c>
      <c r="F956" s="360">
        <v>307</v>
      </c>
      <c r="G956" s="359" t="s">
        <v>43</v>
      </c>
      <c r="H956" s="359" t="s">
        <v>6007</v>
      </c>
      <c r="I956" s="363">
        <f t="shared" si="42"/>
        <v>45763</v>
      </c>
      <c r="J956" t="str">
        <f t="shared" si="43"/>
        <v>Oui</v>
      </c>
      <c r="K956" t="str">
        <f t="shared" si="44"/>
        <v>95PFE-L2M</v>
      </c>
    </row>
    <row r="957" spans="1:11" ht="15" x14ac:dyDescent="0.25">
      <c r="A957" s="307">
        <v>12282</v>
      </c>
      <c r="B957" s="359" t="s">
        <v>2892</v>
      </c>
      <c r="C957" s="359" t="s">
        <v>1195</v>
      </c>
      <c r="D957" s="359" t="s">
        <v>103</v>
      </c>
      <c r="E957" s="359" t="s">
        <v>4947</v>
      </c>
      <c r="F957" s="360">
        <v>307</v>
      </c>
      <c r="G957" s="359" t="s">
        <v>43</v>
      </c>
      <c r="H957" s="359" t="s">
        <v>6007</v>
      </c>
      <c r="I957" s="363">
        <f t="shared" si="42"/>
        <v>45763</v>
      </c>
      <c r="J957" t="str">
        <f t="shared" si="43"/>
        <v>Oui</v>
      </c>
      <c r="K957" t="str">
        <f t="shared" si="44"/>
        <v>95PFE-L2S</v>
      </c>
    </row>
    <row r="958" spans="1:11" ht="15" x14ac:dyDescent="0.25">
      <c r="A958" s="307">
        <v>12408</v>
      </c>
      <c r="B958" s="359" t="s">
        <v>4144</v>
      </c>
      <c r="C958" s="359" t="s">
        <v>4145</v>
      </c>
      <c r="D958" s="359" t="s">
        <v>2098</v>
      </c>
      <c r="E958" s="359" t="s">
        <v>4947</v>
      </c>
      <c r="F958" s="360">
        <v>307</v>
      </c>
      <c r="G958" s="359" t="s">
        <v>43</v>
      </c>
      <c r="H958" s="359" t="s">
        <v>6007</v>
      </c>
      <c r="I958" s="363">
        <f t="shared" si="42"/>
        <v>45763</v>
      </c>
      <c r="J958" t="str">
        <f t="shared" si="43"/>
        <v>Oui</v>
      </c>
      <c r="K958" t="str">
        <f t="shared" si="44"/>
        <v>95PFE-L2M</v>
      </c>
    </row>
    <row r="959" spans="1:11" ht="15" x14ac:dyDescent="0.25">
      <c r="A959" s="307">
        <v>5276</v>
      </c>
      <c r="B959" s="359" t="s">
        <v>491</v>
      </c>
      <c r="C959" s="359" t="s">
        <v>492</v>
      </c>
      <c r="D959" s="359" t="s">
        <v>2098</v>
      </c>
      <c r="E959" s="359" t="s">
        <v>4947</v>
      </c>
      <c r="F959" s="360">
        <v>307</v>
      </c>
      <c r="G959" s="359" t="s">
        <v>43</v>
      </c>
      <c r="H959" s="359" t="s">
        <v>6007</v>
      </c>
      <c r="I959" s="363">
        <f t="shared" si="42"/>
        <v>45770</v>
      </c>
      <c r="J959" t="str">
        <f t="shared" si="43"/>
        <v>Oui</v>
      </c>
      <c r="K959" t="str">
        <f t="shared" si="44"/>
        <v>1870 +</v>
      </c>
    </row>
    <row r="960" spans="1:11" ht="15" x14ac:dyDescent="0.25">
      <c r="A960" s="307">
        <v>2529</v>
      </c>
      <c r="B960" s="359" t="s">
        <v>541</v>
      </c>
      <c r="C960" s="359" t="s">
        <v>3431</v>
      </c>
      <c r="D960" s="359" t="s">
        <v>2098</v>
      </c>
      <c r="E960" s="359" t="s">
        <v>4947</v>
      </c>
      <c r="F960" s="360">
        <v>307</v>
      </c>
      <c r="G960" s="359" t="s">
        <v>43</v>
      </c>
      <c r="H960" s="359" t="s">
        <v>6007</v>
      </c>
      <c r="I960" s="363">
        <f t="shared" si="42"/>
        <v>45770</v>
      </c>
      <c r="J960" t="str">
        <f t="shared" si="43"/>
        <v>Oui</v>
      </c>
      <c r="K960" t="str">
        <f t="shared" si="44"/>
        <v>95PFE-L2M</v>
      </c>
    </row>
    <row r="961" spans="1:11" ht="15" x14ac:dyDescent="0.25">
      <c r="A961" s="307">
        <v>3611</v>
      </c>
      <c r="B961" s="359" t="s">
        <v>1332</v>
      </c>
      <c r="C961" s="359" t="s">
        <v>368</v>
      </c>
      <c r="D961" s="359" t="s">
        <v>2098</v>
      </c>
      <c r="E961" s="359" t="s">
        <v>4947</v>
      </c>
      <c r="F961" s="360">
        <v>307</v>
      </c>
      <c r="G961" s="359" t="s">
        <v>43</v>
      </c>
      <c r="H961" s="359" t="s">
        <v>6007</v>
      </c>
      <c r="I961" s="363">
        <f t="shared" si="42"/>
        <v>45770</v>
      </c>
      <c r="J961" t="str">
        <f t="shared" si="43"/>
        <v>Oui</v>
      </c>
      <c r="K961" t="str">
        <f t="shared" si="44"/>
        <v>1804S</v>
      </c>
    </row>
    <row r="962" spans="1:11" ht="15" x14ac:dyDescent="0.25">
      <c r="A962" s="307">
        <v>11818</v>
      </c>
      <c r="B962" s="359" t="s">
        <v>2114</v>
      </c>
      <c r="C962" s="359" t="s">
        <v>2115</v>
      </c>
      <c r="D962" s="359" t="s">
        <v>2098</v>
      </c>
      <c r="E962" s="359" t="s">
        <v>4947</v>
      </c>
      <c r="F962" s="360">
        <v>307</v>
      </c>
      <c r="G962" s="359" t="s">
        <v>43</v>
      </c>
      <c r="H962" s="359" t="s">
        <v>6007</v>
      </c>
      <c r="I962" s="363">
        <f t="shared" ref="I962:I1025" si="45">IFERROR(VLOOKUP(A962,Pour_Suivi,31,FALSE)," ")</f>
        <v>45770</v>
      </c>
      <c r="J962" t="str">
        <f t="shared" ref="J962:J1025" si="46">IF(IFERROR(VLOOKUP(A962,Pour_Suivi,1,FALSE),"Non")="Non","Non","Oui")</f>
        <v>Oui</v>
      </c>
      <c r="K962" t="str">
        <f t="shared" ref="K962:K1025" si="47">IFERROR(VLOOKUP(A962,Pour_Suivi,33,FALSE)," ")</f>
        <v>1870 +</v>
      </c>
    </row>
    <row r="963" spans="1:11" ht="15" x14ac:dyDescent="0.25">
      <c r="A963" s="307">
        <v>12430</v>
      </c>
      <c r="B963" s="359" t="s">
        <v>4149</v>
      </c>
      <c r="C963" s="359" t="s">
        <v>4150</v>
      </c>
      <c r="D963" s="359" t="s">
        <v>69</v>
      </c>
      <c r="E963" s="359" t="s">
        <v>4947</v>
      </c>
      <c r="F963" s="360">
        <v>307</v>
      </c>
      <c r="G963" s="359" t="s">
        <v>43</v>
      </c>
      <c r="H963" s="359" t="s">
        <v>6007</v>
      </c>
      <c r="I963" s="363">
        <f t="shared" si="45"/>
        <v>45770</v>
      </c>
      <c r="J963" t="str">
        <f t="shared" si="46"/>
        <v>Oui</v>
      </c>
      <c r="K963" t="str">
        <f t="shared" si="47"/>
        <v>95PFE-L2M</v>
      </c>
    </row>
    <row r="964" spans="1:11" ht="15" x14ac:dyDescent="0.25">
      <c r="A964" s="307">
        <v>4786</v>
      </c>
      <c r="B964" s="359" t="s">
        <v>2509</v>
      </c>
      <c r="C964" s="359" t="s">
        <v>2510</v>
      </c>
      <c r="D964" s="359" t="s">
        <v>69</v>
      </c>
      <c r="E964" s="359" t="s">
        <v>4947</v>
      </c>
      <c r="F964" s="360">
        <v>307</v>
      </c>
      <c r="G964" s="359" t="s">
        <v>43</v>
      </c>
      <c r="H964" s="359" t="s">
        <v>6007</v>
      </c>
      <c r="I964" s="363">
        <f t="shared" si="45"/>
        <v>45770</v>
      </c>
      <c r="J964" t="str">
        <f t="shared" si="46"/>
        <v>Oui</v>
      </c>
      <c r="K964">
        <f t="shared" si="47"/>
        <v>1804</v>
      </c>
    </row>
    <row r="965" spans="1:11" ht="15" x14ac:dyDescent="0.25">
      <c r="A965" s="307">
        <v>13721</v>
      </c>
      <c r="B965" s="359" t="s">
        <v>624</v>
      </c>
      <c r="C965" s="359" t="s">
        <v>336</v>
      </c>
      <c r="D965" s="359" t="s">
        <v>103</v>
      </c>
      <c r="E965" s="359" t="s">
        <v>4947</v>
      </c>
      <c r="F965" s="360">
        <v>307</v>
      </c>
      <c r="G965" s="359" t="s">
        <v>43</v>
      </c>
      <c r="H965" s="359" t="s">
        <v>6007</v>
      </c>
      <c r="I965" s="363">
        <f t="shared" si="45"/>
        <v>45773</v>
      </c>
      <c r="J965" t="str">
        <f t="shared" si="46"/>
        <v>Oui</v>
      </c>
      <c r="K965" t="str">
        <f t="shared" si="47"/>
        <v>95PFE-L2S</v>
      </c>
    </row>
    <row r="966" spans="1:11" ht="15" x14ac:dyDescent="0.25">
      <c r="A966" s="307">
        <v>8729</v>
      </c>
      <c r="B966" s="359" t="s">
        <v>1878</v>
      </c>
      <c r="C966" s="359" t="s">
        <v>1248</v>
      </c>
      <c r="D966" s="359" t="s">
        <v>103</v>
      </c>
      <c r="E966" s="359" t="s">
        <v>4947</v>
      </c>
      <c r="F966" s="360">
        <v>307</v>
      </c>
      <c r="G966" s="359" t="s">
        <v>43</v>
      </c>
      <c r="H966" s="359" t="s">
        <v>6007</v>
      </c>
      <c r="I966" s="363">
        <f t="shared" si="45"/>
        <v>45773</v>
      </c>
      <c r="J966" t="str">
        <f t="shared" si="46"/>
        <v>Oui</v>
      </c>
      <c r="K966" t="str">
        <f t="shared" si="47"/>
        <v>1870 +</v>
      </c>
    </row>
    <row r="967" spans="1:11" ht="15" x14ac:dyDescent="0.25">
      <c r="A967" s="307">
        <v>6226</v>
      </c>
      <c r="B967" s="359" t="s">
        <v>2678</v>
      </c>
      <c r="C967" s="359" t="s">
        <v>231</v>
      </c>
      <c r="D967" s="359" t="s">
        <v>69</v>
      </c>
      <c r="E967" s="359" t="s">
        <v>4947</v>
      </c>
      <c r="F967" s="360">
        <v>307</v>
      </c>
      <c r="G967" s="359" t="s">
        <v>43</v>
      </c>
      <c r="H967" s="359" t="s">
        <v>6007</v>
      </c>
      <c r="I967" s="363">
        <f t="shared" si="45"/>
        <v>45773</v>
      </c>
      <c r="J967" t="str">
        <f t="shared" si="46"/>
        <v>Oui</v>
      </c>
      <c r="K967" t="str">
        <f t="shared" si="47"/>
        <v>95PFE-L2S</v>
      </c>
    </row>
    <row r="968" spans="1:11" ht="15" x14ac:dyDescent="0.25">
      <c r="A968" s="307">
        <v>8820</v>
      </c>
      <c r="B968" s="359" t="s">
        <v>2198</v>
      </c>
      <c r="C968" s="359" t="s">
        <v>2199</v>
      </c>
      <c r="D968" s="359" t="s">
        <v>747</v>
      </c>
      <c r="E968" s="359" t="s">
        <v>4947</v>
      </c>
      <c r="F968" s="360">
        <v>307</v>
      </c>
      <c r="G968" s="359" t="s">
        <v>43</v>
      </c>
      <c r="H968" s="359" t="s">
        <v>6007</v>
      </c>
      <c r="I968" s="363">
        <f t="shared" si="45"/>
        <v>45818</v>
      </c>
      <c r="J968" t="str">
        <f t="shared" si="46"/>
        <v>Oui</v>
      </c>
      <c r="K968" t="str">
        <f t="shared" si="47"/>
        <v>1804S</v>
      </c>
    </row>
    <row r="969" spans="1:11" ht="15" x14ac:dyDescent="0.25">
      <c r="A969" s="307">
        <v>12680</v>
      </c>
      <c r="B969" s="359" t="s">
        <v>4208</v>
      </c>
      <c r="C969" s="359" t="s">
        <v>4209</v>
      </c>
      <c r="D969" s="359" t="s">
        <v>2098</v>
      </c>
      <c r="E969" s="359" t="s">
        <v>4947</v>
      </c>
      <c r="F969" s="360">
        <v>307</v>
      </c>
      <c r="G969" s="359" t="s">
        <v>43</v>
      </c>
      <c r="H969" s="359" t="s">
        <v>6007</v>
      </c>
      <c r="I969" s="363">
        <f t="shared" si="45"/>
        <v>45826</v>
      </c>
      <c r="J969" t="str">
        <f t="shared" si="46"/>
        <v>Oui</v>
      </c>
      <c r="K969" t="str">
        <f t="shared" si="47"/>
        <v>1870 +</v>
      </c>
    </row>
    <row r="970" spans="1:11" ht="15" x14ac:dyDescent="0.25">
      <c r="A970" s="307">
        <v>8617</v>
      </c>
      <c r="B970" s="359" t="s">
        <v>2691</v>
      </c>
      <c r="C970" s="359" t="s">
        <v>2692</v>
      </c>
      <c r="D970" s="359" t="s">
        <v>747</v>
      </c>
      <c r="E970" s="359" t="s">
        <v>4947</v>
      </c>
      <c r="F970" s="360">
        <v>307</v>
      </c>
      <c r="G970" s="359" t="s">
        <v>43</v>
      </c>
      <c r="H970" s="359" t="s">
        <v>6007</v>
      </c>
      <c r="I970" s="363">
        <f t="shared" si="45"/>
        <v>45826</v>
      </c>
      <c r="J970" t="str">
        <f t="shared" si="46"/>
        <v>Oui</v>
      </c>
      <c r="K970" t="str">
        <f t="shared" si="47"/>
        <v>95PFE-L2M</v>
      </c>
    </row>
    <row r="971" spans="1:11" ht="15" x14ac:dyDescent="0.25">
      <c r="A971" s="307">
        <v>12353</v>
      </c>
      <c r="B971" s="359" t="s">
        <v>1277</v>
      </c>
      <c r="C971" s="359" t="s">
        <v>433</v>
      </c>
      <c r="D971" s="359" t="s">
        <v>103</v>
      </c>
      <c r="E971" s="359" t="s">
        <v>4947</v>
      </c>
      <c r="F971" s="360">
        <v>307</v>
      </c>
      <c r="G971" s="359" t="s">
        <v>43</v>
      </c>
      <c r="H971" s="359" t="s">
        <v>6007</v>
      </c>
      <c r="I971" s="363">
        <f t="shared" si="45"/>
        <v>45833</v>
      </c>
      <c r="J971" t="str">
        <f t="shared" si="46"/>
        <v>Oui</v>
      </c>
      <c r="K971" t="str">
        <f t="shared" si="47"/>
        <v>95PFE-L2M</v>
      </c>
    </row>
    <row r="972" spans="1:11" ht="15" x14ac:dyDescent="0.25">
      <c r="A972" s="307">
        <v>11042</v>
      </c>
      <c r="B972" s="359" t="s">
        <v>2097</v>
      </c>
      <c r="C972" s="359" t="s">
        <v>5916</v>
      </c>
      <c r="D972" s="359" t="s">
        <v>103</v>
      </c>
      <c r="E972" s="359" t="s">
        <v>4947</v>
      </c>
      <c r="F972" s="360">
        <v>307</v>
      </c>
      <c r="G972" s="359" t="s">
        <v>43</v>
      </c>
      <c r="H972" s="359" t="s">
        <v>6007</v>
      </c>
      <c r="I972" s="363">
        <f t="shared" si="45"/>
        <v>45833</v>
      </c>
      <c r="J972" t="str">
        <f t="shared" si="46"/>
        <v>Oui</v>
      </c>
      <c r="K972" t="str">
        <f t="shared" si="47"/>
        <v>95PFE-L2M</v>
      </c>
    </row>
    <row r="973" spans="1:11" ht="15" x14ac:dyDescent="0.25">
      <c r="A973" s="307">
        <v>5292</v>
      </c>
      <c r="B973" s="359" t="s">
        <v>127</v>
      </c>
      <c r="C973" s="359" t="s">
        <v>128</v>
      </c>
      <c r="D973" s="359" t="s">
        <v>103</v>
      </c>
      <c r="E973" s="359" t="s">
        <v>4947</v>
      </c>
      <c r="F973" s="360">
        <v>307</v>
      </c>
      <c r="G973" s="359" t="s">
        <v>43</v>
      </c>
      <c r="H973" s="359" t="s">
        <v>6007</v>
      </c>
      <c r="I973" s="363">
        <f t="shared" si="45"/>
        <v>45847</v>
      </c>
      <c r="J973" t="str">
        <f t="shared" si="46"/>
        <v>Oui</v>
      </c>
      <c r="K973" t="str">
        <f t="shared" si="47"/>
        <v>95PFE-L2S</v>
      </c>
    </row>
    <row r="974" spans="1:11" ht="15" x14ac:dyDescent="0.25">
      <c r="A974" s="307">
        <v>11604</v>
      </c>
      <c r="B974" s="359" t="s">
        <v>329</v>
      </c>
      <c r="C974" s="359" t="s">
        <v>330</v>
      </c>
      <c r="D974" s="359" t="s">
        <v>103</v>
      </c>
      <c r="E974" s="359" t="s">
        <v>4947</v>
      </c>
      <c r="F974" s="360">
        <v>307</v>
      </c>
      <c r="G974" s="359" t="s">
        <v>43</v>
      </c>
      <c r="H974" s="359" t="s">
        <v>6007</v>
      </c>
      <c r="I974" s="363">
        <f t="shared" si="45"/>
        <v>45847</v>
      </c>
      <c r="J974" t="str">
        <f t="shared" si="46"/>
        <v>Oui</v>
      </c>
      <c r="K974" t="str">
        <f t="shared" si="47"/>
        <v>1870 +</v>
      </c>
    </row>
    <row r="975" spans="1:11" ht="15" x14ac:dyDescent="0.25">
      <c r="A975" s="307">
        <v>11545</v>
      </c>
      <c r="B975" s="359" t="s">
        <v>1337</v>
      </c>
      <c r="C975" s="359" t="s">
        <v>1260</v>
      </c>
      <c r="D975" s="359" t="s">
        <v>103</v>
      </c>
      <c r="E975" s="359" t="s">
        <v>4947</v>
      </c>
      <c r="F975" s="360">
        <v>307</v>
      </c>
      <c r="G975" s="359" t="s">
        <v>43</v>
      </c>
      <c r="H975" s="359" t="s">
        <v>6007</v>
      </c>
      <c r="I975" s="363">
        <f t="shared" si="45"/>
        <v>45847</v>
      </c>
      <c r="J975" t="str">
        <f t="shared" si="46"/>
        <v>Oui</v>
      </c>
      <c r="K975" t="str">
        <f t="shared" si="47"/>
        <v>1870 +</v>
      </c>
    </row>
    <row r="976" spans="1:11" ht="15" x14ac:dyDescent="0.25">
      <c r="A976" s="307">
        <v>5277</v>
      </c>
      <c r="B976" s="359" t="s">
        <v>2082</v>
      </c>
      <c r="C976" s="359" t="s">
        <v>2083</v>
      </c>
      <c r="D976" s="359" t="s">
        <v>747</v>
      </c>
      <c r="E976" s="359" t="s">
        <v>4947</v>
      </c>
      <c r="F976" s="360">
        <v>307</v>
      </c>
      <c r="G976" s="359" t="s">
        <v>43</v>
      </c>
      <c r="H976" s="359" t="s">
        <v>6007</v>
      </c>
      <c r="I976" s="363">
        <f t="shared" si="45"/>
        <v>45847</v>
      </c>
      <c r="J976" t="str">
        <f t="shared" si="46"/>
        <v>Oui</v>
      </c>
      <c r="K976" t="str">
        <f t="shared" si="47"/>
        <v>95PFE-L2M</v>
      </c>
    </row>
    <row r="977" spans="1:11" ht="15" x14ac:dyDescent="0.25">
      <c r="A977" s="307">
        <v>14050</v>
      </c>
      <c r="B977" s="359" t="s">
        <v>2124</v>
      </c>
      <c r="C977" s="359" t="s">
        <v>5664</v>
      </c>
      <c r="D977" s="359" t="s">
        <v>1924</v>
      </c>
      <c r="E977" s="359" t="s">
        <v>4947</v>
      </c>
      <c r="F977" s="360">
        <v>307</v>
      </c>
      <c r="G977" s="359" t="s">
        <v>43</v>
      </c>
      <c r="H977" s="359" t="s">
        <v>6007</v>
      </c>
      <c r="I977" s="363" t="str">
        <f t="shared" si="45"/>
        <v xml:space="preserve"> </v>
      </c>
      <c r="J977" t="str">
        <f t="shared" si="46"/>
        <v>Non</v>
      </c>
      <c r="K977" t="str">
        <f t="shared" si="47"/>
        <v xml:space="preserve"> </v>
      </c>
    </row>
    <row r="978" spans="1:11" ht="15" x14ac:dyDescent="0.25">
      <c r="A978" s="307">
        <v>11298</v>
      </c>
      <c r="B978" s="359" t="s">
        <v>2792</v>
      </c>
      <c r="C978" s="359" t="s">
        <v>2793</v>
      </c>
      <c r="D978" s="359" t="s">
        <v>69</v>
      </c>
      <c r="E978" s="359" t="s">
        <v>4947</v>
      </c>
      <c r="F978" s="360">
        <v>307</v>
      </c>
      <c r="G978" s="359" t="s">
        <v>43</v>
      </c>
      <c r="H978" s="359" t="s">
        <v>6007</v>
      </c>
      <c r="I978" s="363">
        <f t="shared" si="45"/>
        <v>45847</v>
      </c>
      <c r="J978" t="str">
        <f t="shared" si="46"/>
        <v>Oui</v>
      </c>
      <c r="K978" t="str">
        <f t="shared" si="47"/>
        <v>95PFE-L2L</v>
      </c>
    </row>
    <row r="979" spans="1:11" ht="15" x14ac:dyDescent="0.25">
      <c r="A979" s="307">
        <v>3804</v>
      </c>
      <c r="B979" s="359" t="s">
        <v>1462</v>
      </c>
      <c r="C979" s="359" t="s">
        <v>881</v>
      </c>
      <c r="D979" s="359" t="s">
        <v>2098</v>
      </c>
      <c r="E979" s="359" t="s">
        <v>4947</v>
      </c>
      <c r="F979" s="360">
        <v>307</v>
      </c>
      <c r="G979" s="359" t="s">
        <v>43</v>
      </c>
      <c r="H979" s="359" t="s">
        <v>6007</v>
      </c>
      <c r="I979" s="363">
        <f t="shared" si="45"/>
        <v>45854</v>
      </c>
      <c r="J979" t="str">
        <f t="shared" si="46"/>
        <v>Oui</v>
      </c>
      <c r="K979" t="str">
        <f t="shared" si="47"/>
        <v>1870 +</v>
      </c>
    </row>
    <row r="980" spans="1:11" ht="15" x14ac:dyDescent="0.25">
      <c r="A980" s="307">
        <v>11158</v>
      </c>
      <c r="B980" s="359" t="s">
        <v>218</v>
      </c>
      <c r="C980" s="359" t="s">
        <v>219</v>
      </c>
      <c r="D980" s="359" t="s">
        <v>2098</v>
      </c>
      <c r="E980" s="359" t="s">
        <v>4947</v>
      </c>
      <c r="F980" s="360">
        <v>307</v>
      </c>
      <c r="G980" s="359" t="s">
        <v>43</v>
      </c>
      <c r="H980" s="359" t="s">
        <v>6007</v>
      </c>
      <c r="I980" s="363">
        <f t="shared" si="45"/>
        <v>45857</v>
      </c>
      <c r="J980" t="str">
        <f t="shared" si="46"/>
        <v>Oui</v>
      </c>
      <c r="K980" t="str">
        <f t="shared" si="47"/>
        <v>1870 +</v>
      </c>
    </row>
    <row r="981" spans="1:11" ht="15" x14ac:dyDescent="0.25">
      <c r="A981" s="307">
        <v>8594</v>
      </c>
      <c r="B981" s="359" t="s">
        <v>2353</v>
      </c>
      <c r="C981" s="359" t="s">
        <v>1091</v>
      </c>
      <c r="D981" s="359" t="s">
        <v>103</v>
      </c>
      <c r="E981" s="359" t="s">
        <v>4947</v>
      </c>
      <c r="F981" s="360">
        <v>307</v>
      </c>
      <c r="G981" s="359" t="s">
        <v>43</v>
      </c>
      <c r="H981" s="359" t="s">
        <v>6007</v>
      </c>
      <c r="I981" s="363">
        <f t="shared" si="45"/>
        <v>45857</v>
      </c>
      <c r="J981" t="str">
        <f t="shared" si="46"/>
        <v>Oui</v>
      </c>
      <c r="K981" t="str">
        <f t="shared" si="47"/>
        <v>95PFE-L2M</v>
      </c>
    </row>
    <row r="982" spans="1:11" ht="15" x14ac:dyDescent="0.25">
      <c r="A982" s="307">
        <v>5456</v>
      </c>
      <c r="B982" s="359" t="s">
        <v>1184</v>
      </c>
      <c r="C982" s="359" t="s">
        <v>1185</v>
      </c>
      <c r="D982" s="359" t="s">
        <v>1087</v>
      </c>
      <c r="E982" s="359" t="s">
        <v>4947</v>
      </c>
      <c r="F982" s="360">
        <v>307</v>
      </c>
      <c r="G982" s="359" t="s">
        <v>43</v>
      </c>
      <c r="H982" s="359" t="s">
        <v>6007</v>
      </c>
      <c r="I982" s="363">
        <f t="shared" si="45"/>
        <v>45861</v>
      </c>
      <c r="J982" t="str">
        <f t="shared" si="46"/>
        <v>Oui</v>
      </c>
      <c r="K982" t="str">
        <f t="shared" si="47"/>
        <v>95PFE-L2L</v>
      </c>
    </row>
    <row r="983" spans="1:11" ht="15" x14ac:dyDescent="0.25">
      <c r="A983" s="307">
        <v>12961</v>
      </c>
      <c r="B983" s="359" t="s">
        <v>1470</v>
      </c>
      <c r="C983" s="359" t="s">
        <v>564</v>
      </c>
      <c r="D983" s="359" t="s">
        <v>69</v>
      </c>
      <c r="E983" s="359" t="s">
        <v>4947</v>
      </c>
      <c r="F983" s="360">
        <v>307</v>
      </c>
      <c r="G983" s="359" t="s">
        <v>43</v>
      </c>
      <c r="H983" s="359" t="s">
        <v>6007</v>
      </c>
      <c r="I983" s="363">
        <f t="shared" si="45"/>
        <v>45864</v>
      </c>
      <c r="J983" t="str">
        <f t="shared" si="46"/>
        <v>Oui</v>
      </c>
      <c r="K983">
        <f t="shared" si="47"/>
        <v>46827</v>
      </c>
    </row>
    <row r="984" spans="1:11" ht="15" x14ac:dyDescent="0.25">
      <c r="A984" s="307">
        <v>5481</v>
      </c>
      <c r="B984" s="359" t="s">
        <v>162</v>
      </c>
      <c r="C984" s="359" t="s">
        <v>1627</v>
      </c>
      <c r="D984" s="359" t="s">
        <v>747</v>
      </c>
      <c r="E984" s="359" t="s">
        <v>4947</v>
      </c>
      <c r="F984" s="360">
        <v>307</v>
      </c>
      <c r="G984" s="359" t="s">
        <v>43</v>
      </c>
      <c r="H984" s="359" t="s">
        <v>6007</v>
      </c>
      <c r="I984" s="363">
        <f t="shared" si="45"/>
        <v>45882</v>
      </c>
      <c r="J984" t="str">
        <f t="shared" si="46"/>
        <v>Oui</v>
      </c>
      <c r="K984" t="str">
        <f t="shared" si="47"/>
        <v>95PFE-L2M</v>
      </c>
    </row>
    <row r="985" spans="1:11" ht="15" x14ac:dyDescent="0.25">
      <c r="A985" s="307">
        <v>12773</v>
      </c>
      <c r="B985" s="359" t="s">
        <v>3144</v>
      </c>
      <c r="C985" s="359" t="s">
        <v>599</v>
      </c>
      <c r="D985" s="359" t="s">
        <v>2098</v>
      </c>
      <c r="E985" s="359" t="s">
        <v>4947</v>
      </c>
      <c r="F985" s="360">
        <v>307</v>
      </c>
      <c r="G985" s="359" t="s">
        <v>43</v>
      </c>
      <c r="H985" s="359" t="s">
        <v>6007</v>
      </c>
      <c r="I985" s="363">
        <f t="shared" si="45"/>
        <v>45882</v>
      </c>
      <c r="J985" t="str">
        <f t="shared" si="46"/>
        <v>Oui</v>
      </c>
      <c r="K985" t="str">
        <f t="shared" si="47"/>
        <v>95PFE-L2S</v>
      </c>
    </row>
    <row r="986" spans="1:11" ht="15" x14ac:dyDescent="0.25">
      <c r="A986" s="307">
        <v>6061</v>
      </c>
      <c r="B986" s="359" t="s">
        <v>2411</v>
      </c>
      <c r="C986" s="359" t="s">
        <v>3332</v>
      </c>
      <c r="D986" s="359" t="s">
        <v>2098</v>
      </c>
      <c r="E986" s="359" t="s">
        <v>4947</v>
      </c>
      <c r="F986" s="360">
        <v>307</v>
      </c>
      <c r="G986" s="359" t="s">
        <v>43</v>
      </c>
      <c r="H986" s="359" t="s">
        <v>6007</v>
      </c>
      <c r="I986" s="363">
        <f t="shared" si="45"/>
        <v>45882</v>
      </c>
      <c r="J986" t="str">
        <f t="shared" si="46"/>
        <v>Oui</v>
      </c>
      <c r="K986" t="str">
        <f t="shared" si="47"/>
        <v>1870 +</v>
      </c>
    </row>
    <row r="987" spans="1:11" ht="15" x14ac:dyDescent="0.25">
      <c r="A987" s="307">
        <v>9981</v>
      </c>
      <c r="B987" s="359" t="s">
        <v>1606</v>
      </c>
      <c r="C987" s="359" t="s">
        <v>1472</v>
      </c>
      <c r="D987" s="359" t="s">
        <v>103</v>
      </c>
      <c r="E987" s="359" t="s">
        <v>4947</v>
      </c>
      <c r="F987" s="360">
        <v>307</v>
      </c>
      <c r="G987" s="359" t="s">
        <v>43</v>
      </c>
      <c r="H987" s="359" t="s">
        <v>6007</v>
      </c>
      <c r="I987" s="363">
        <f t="shared" si="45"/>
        <v>45889</v>
      </c>
      <c r="J987" t="str">
        <f t="shared" si="46"/>
        <v>Oui</v>
      </c>
      <c r="K987" t="str">
        <f t="shared" si="47"/>
        <v>95PFE-L2M</v>
      </c>
    </row>
    <row r="988" spans="1:11" ht="15" x14ac:dyDescent="0.25">
      <c r="A988" s="307">
        <v>13563</v>
      </c>
      <c r="B988" s="359" t="s">
        <v>2439</v>
      </c>
      <c r="C988" s="359" t="s">
        <v>3264</v>
      </c>
      <c r="D988" s="359" t="s">
        <v>1559</v>
      </c>
      <c r="E988" s="359" t="s">
        <v>4947</v>
      </c>
      <c r="F988" s="360">
        <v>307</v>
      </c>
      <c r="G988" s="359" t="s">
        <v>43</v>
      </c>
      <c r="H988" s="359" t="s">
        <v>6007</v>
      </c>
      <c r="I988" s="363">
        <f t="shared" si="45"/>
        <v>45889</v>
      </c>
      <c r="J988" t="str">
        <f t="shared" si="46"/>
        <v>Oui</v>
      </c>
      <c r="K988" t="str">
        <f t="shared" si="47"/>
        <v>95PFE-L2S</v>
      </c>
    </row>
    <row r="989" spans="1:11" ht="15" x14ac:dyDescent="0.25">
      <c r="A989" s="307">
        <v>6470</v>
      </c>
      <c r="B989" s="359" t="s">
        <v>2790</v>
      </c>
      <c r="C989" s="359" t="s">
        <v>3334</v>
      </c>
      <c r="D989" s="359" t="s">
        <v>2098</v>
      </c>
      <c r="E989" s="359" t="s">
        <v>4947</v>
      </c>
      <c r="F989" s="360">
        <v>307</v>
      </c>
      <c r="G989" s="359" t="s">
        <v>43</v>
      </c>
      <c r="H989" s="359" t="s">
        <v>6007</v>
      </c>
      <c r="I989" s="363">
        <f t="shared" si="45"/>
        <v>45889</v>
      </c>
      <c r="J989" t="str">
        <f t="shared" si="46"/>
        <v>Oui</v>
      </c>
      <c r="K989" t="str">
        <f t="shared" si="47"/>
        <v>1870 +</v>
      </c>
    </row>
    <row r="990" spans="1:11" ht="15" x14ac:dyDescent="0.25">
      <c r="A990" s="307">
        <v>13988</v>
      </c>
      <c r="B990" s="359" t="s">
        <v>6137</v>
      </c>
      <c r="C990" s="359" t="s">
        <v>6138</v>
      </c>
      <c r="D990" s="359" t="s">
        <v>1924</v>
      </c>
      <c r="E990" s="359" t="s">
        <v>4947</v>
      </c>
      <c r="F990" s="360">
        <v>307</v>
      </c>
      <c r="G990" s="359" t="s">
        <v>43</v>
      </c>
      <c r="H990" s="359" t="s">
        <v>6007</v>
      </c>
      <c r="I990" s="363">
        <f t="shared" si="45"/>
        <v>45931</v>
      </c>
      <c r="J990" t="str">
        <f t="shared" si="46"/>
        <v>Oui</v>
      </c>
      <c r="K990">
        <f t="shared" si="47"/>
        <v>0</v>
      </c>
    </row>
    <row r="991" spans="1:11" ht="15" x14ac:dyDescent="0.25">
      <c r="A991" s="307">
        <v>13636</v>
      </c>
      <c r="B991" s="359" t="s">
        <v>5342</v>
      </c>
      <c r="C991" s="359" t="s">
        <v>5343</v>
      </c>
      <c r="D991" s="359" t="s">
        <v>3965</v>
      </c>
      <c r="E991" s="359" t="s">
        <v>4947</v>
      </c>
      <c r="F991" s="360">
        <v>317</v>
      </c>
      <c r="G991" s="359" t="s">
        <v>3403</v>
      </c>
      <c r="H991" s="359" t="s">
        <v>6007</v>
      </c>
      <c r="I991" s="363">
        <f t="shared" si="45"/>
        <v>45945</v>
      </c>
      <c r="J991" t="str">
        <f t="shared" si="46"/>
        <v>Oui</v>
      </c>
      <c r="K991" t="str">
        <f t="shared" si="47"/>
        <v>1870 +</v>
      </c>
    </row>
    <row r="992" spans="1:11" ht="15" x14ac:dyDescent="0.25">
      <c r="A992" s="307">
        <v>12948</v>
      </c>
      <c r="B992" s="359" t="s">
        <v>3052</v>
      </c>
      <c r="C992" s="359" t="s">
        <v>3053</v>
      </c>
      <c r="D992" s="359" t="s">
        <v>3965</v>
      </c>
      <c r="E992" s="359" t="s">
        <v>4947</v>
      </c>
      <c r="F992" s="360">
        <v>317</v>
      </c>
      <c r="G992" s="359" t="s">
        <v>3403</v>
      </c>
      <c r="H992" s="359" t="s">
        <v>6007</v>
      </c>
      <c r="I992" s="363">
        <f t="shared" si="45"/>
        <v>45938</v>
      </c>
      <c r="J992" t="str">
        <f t="shared" si="46"/>
        <v>Oui</v>
      </c>
      <c r="K992" t="str">
        <f t="shared" si="47"/>
        <v>95PFE-L2S</v>
      </c>
    </row>
    <row r="993" spans="1:11" ht="15" x14ac:dyDescent="0.25">
      <c r="A993" s="307">
        <v>13979</v>
      </c>
      <c r="B993" s="359" t="s">
        <v>5847</v>
      </c>
      <c r="C993" s="359" t="s">
        <v>5848</v>
      </c>
      <c r="D993" s="359" t="s">
        <v>2098</v>
      </c>
      <c r="E993" s="359" t="s">
        <v>4947</v>
      </c>
      <c r="F993" s="360">
        <v>317</v>
      </c>
      <c r="G993" s="359" t="s">
        <v>3403</v>
      </c>
      <c r="H993" s="359" t="s">
        <v>6007</v>
      </c>
      <c r="I993" s="363">
        <f t="shared" si="45"/>
        <v>45951</v>
      </c>
      <c r="J993" t="str">
        <f t="shared" si="46"/>
        <v>Oui</v>
      </c>
      <c r="K993" t="str">
        <f t="shared" si="47"/>
        <v>1804S</v>
      </c>
    </row>
    <row r="994" spans="1:11" ht="15" x14ac:dyDescent="0.25">
      <c r="A994" s="307">
        <v>3199</v>
      </c>
      <c r="B994" s="359" t="s">
        <v>665</v>
      </c>
      <c r="C994" s="359" t="s">
        <v>248</v>
      </c>
      <c r="D994" s="359" t="s">
        <v>69</v>
      </c>
      <c r="E994" s="359" t="s">
        <v>4947</v>
      </c>
      <c r="F994" s="360">
        <v>317</v>
      </c>
      <c r="G994" s="359" t="s">
        <v>3403</v>
      </c>
      <c r="H994" s="359" t="s">
        <v>6007</v>
      </c>
      <c r="I994" s="363">
        <f t="shared" si="45"/>
        <v>42776</v>
      </c>
      <c r="J994" t="str">
        <f t="shared" si="46"/>
        <v>Oui</v>
      </c>
      <c r="K994" t="str">
        <f t="shared" si="47"/>
        <v>1511-S</v>
      </c>
    </row>
    <row r="995" spans="1:11" ht="15" x14ac:dyDescent="0.25">
      <c r="A995" s="307">
        <v>10496</v>
      </c>
      <c r="B995" s="359" t="s">
        <v>1640</v>
      </c>
      <c r="C995" s="359" t="s">
        <v>634</v>
      </c>
      <c r="D995" s="359" t="s">
        <v>69</v>
      </c>
      <c r="E995" s="359" t="s">
        <v>4947</v>
      </c>
      <c r="F995" s="360">
        <v>317</v>
      </c>
      <c r="G995" s="359" t="s">
        <v>3403</v>
      </c>
      <c r="H995" s="359" t="s">
        <v>6007</v>
      </c>
      <c r="I995" s="363">
        <f t="shared" si="45"/>
        <v>44048</v>
      </c>
      <c r="J995" t="str">
        <f t="shared" si="46"/>
        <v>Oui</v>
      </c>
      <c r="K995">
        <f t="shared" si="47"/>
        <v>1860</v>
      </c>
    </row>
    <row r="996" spans="1:11" ht="15" x14ac:dyDescent="0.25">
      <c r="A996" s="307">
        <v>3699</v>
      </c>
      <c r="B996" s="359" t="s">
        <v>2748</v>
      </c>
      <c r="C996" s="359" t="s">
        <v>2749</v>
      </c>
      <c r="D996" s="359" t="s">
        <v>103</v>
      </c>
      <c r="E996" s="359" t="s">
        <v>4947</v>
      </c>
      <c r="F996" s="360">
        <v>317</v>
      </c>
      <c r="G996" s="359" t="s">
        <v>3403</v>
      </c>
      <c r="H996" s="359" t="s">
        <v>6007</v>
      </c>
      <c r="I996" s="363">
        <f t="shared" si="45"/>
        <v>45938</v>
      </c>
      <c r="J996" t="str">
        <f t="shared" si="46"/>
        <v>Oui</v>
      </c>
      <c r="K996">
        <f t="shared" si="47"/>
        <v>46827</v>
      </c>
    </row>
    <row r="997" spans="1:11" ht="15" x14ac:dyDescent="0.25">
      <c r="A997" s="307">
        <v>10834</v>
      </c>
      <c r="B997" s="359" t="s">
        <v>741</v>
      </c>
      <c r="C997" s="359" t="s">
        <v>368</v>
      </c>
      <c r="D997" s="359" t="s">
        <v>2098</v>
      </c>
      <c r="E997" s="359" t="s">
        <v>4947</v>
      </c>
      <c r="F997" s="360">
        <v>317</v>
      </c>
      <c r="G997" s="359" t="s">
        <v>3403</v>
      </c>
      <c r="H997" s="359" t="s">
        <v>6007</v>
      </c>
      <c r="I997" s="363">
        <f t="shared" si="45"/>
        <v>44564</v>
      </c>
      <c r="J997" t="str">
        <f t="shared" si="46"/>
        <v>Oui</v>
      </c>
      <c r="K997" t="str">
        <f t="shared" si="47"/>
        <v>95PFE-L2M</v>
      </c>
    </row>
    <row r="998" spans="1:11" ht="15" x14ac:dyDescent="0.25">
      <c r="A998" s="307">
        <v>4120</v>
      </c>
      <c r="B998" s="359" t="s">
        <v>2632</v>
      </c>
      <c r="C998" s="359" t="s">
        <v>2633</v>
      </c>
      <c r="D998" s="359" t="s">
        <v>747</v>
      </c>
      <c r="E998" s="359" t="s">
        <v>4947</v>
      </c>
      <c r="F998" s="360">
        <v>317</v>
      </c>
      <c r="G998" s="359" t="s">
        <v>3403</v>
      </c>
      <c r="H998" s="359" t="s">
        <v>6007</v>
      </c>
      <c r="I998" s="363">
        <f t="shared" si="45"/>
        <v>44564</v>
      </c>
      <c r="J998" t="str">
        <f t="shared" si="46"/>
        <v>Oui</v>
      </c>
      <c r="K998" t="str">
        <f t="shared" si="47"/>
        <v>1870 +</v>
      </c>
    </row>
    <row r="999" spans="1:11" ht="15" x14ac:dyDescent="0.25">
      <c r="A999" s="307">
        <v>11009</v>
      </c>
      <c r="B999" s="359" t="s">
        <v>1538</v>
      </c>
      <c r="C999" s="359" t="s">
        <v>1539</v>
      </c>
      <c r="D999" s="359" t="s">
        <v>103</v>
      </c>
      <c r="E999" s="359" t="s">
        <v>4947</v>
      </c>
      <c r="F999" s="360">
        <v>317</v>
      </c>
      <c r="G999" s="359" t="s">
        <v>3403</v>
      </c>
      <c r="H999" s="359" t="s">
        <v>6007</v>
      </c>
      <c r="I999" s="363">
        <f t="shared" si="45"/>
        <v>45945</v>
      </c>
      <c r="J999" t="str">
        <f t="shared" si="46"/>
        <v>Oui</v>
      </c>
      <c r="K999" t="str">
        <f t="shared" si="47"/>
        <v>1870 +</v>
      </c>
    </row>
    <row r="1000" spans="1:11" ht="15" x14ac:dyDescent="0.25">
      <c r="A1000" s="307">
        <v>5990</v>
      </c>
      <c r="B1000" s="359" t="s">
        <v>2609</v>
      </c>
      <c r="C1000" s="359" t="s">
        <v>3679</v>
      </c>
      <c r="D1000" s="359" t="s">
        <v>69</v>
      </c>
      <c r="E1000" s="359" t="s">
        <v>4947</v>
      </c>
      <c r="F1000" s="360">
        <v>317</v>
      </c>
      <c r="G1000" s="359" t="s">
        <v>3403</v>
      </c>
      <c r="H1000" s="359" t="s">
        <v>6007</v>
      </c>
      <c r="I1000" s="363">
        <f t="shared" si="45"/>
        <v>44565</v>
      </c>
      <c r="J1000" t="str">
        <f t="shared" si="46"/>
        <v>Oui</v>
      </c>
      <c r="K1000" t="str">
        <f t="shared" si="47"/>
        <v>1517-LP</v>
      </c>
    </row>
    <row r="1001" spans="1:11" ht="15" x14ac:dyDescent="0.25">
      <c r="A1001" s="307">
        <v>11333</v>
      </c>
      <c r="B1001" s="359" t="s">
        <v>2707</v>
      </c>
      <c r="C1001" s="359" t="s">
        <v>2708</v>
      </c>
      <c r="D1001" s="359" t="s">
        <v>103</v>
      </c>
      <c r="E1001" s="359" t="s">
        <v>4947</v>
      </c>
      <c r="F1001" s="360">
        <v>317</v>
      </c>
      <c r="G1001" s="359" t="s">
        <v>3403</v>
      </c>
      <c r="H1001" s="359" t="s">
        <v>6007</v>
      </c>
      <c r="I1001" s="363">
        <f t="shared" si="45"/>
        <v>44567</v>
      </c>
      <c r="J1001" t="str">
        <f t="shared" si="46"/>
        <v>Oui</v>
      </c>
      <c r="K1001" t="str">
        <f t="shared" si="47"/>
        <v>95PFE-L2M</v>
      </c>
    </row>
    <row r="1002" spans="1:11" ht="15" x14ac:dyDescent="0.25">
      <c r="A1002" s="307">
        <v>4834</v>
      </c>
      <c r="B1002" s="359" t="s">
        <v>807</v>
      </c>
      <c r="C1002" s="359" t="s">
        <v>423</v>
      </c>
      <c r="D1002" s="359" t="s">
        <v>103</v>
      </c>
      <c r="E1002" s="359" t="s">
        <v>4947</v>
      </c>
      <c r="F1002" s="360">
        <v>317</v>
      </c>
      <c r="G1002" s="359" t="s">
        <v>3403</v>
      </c>
      <c r="H1002" s="359" t="s">
        <v>6007</v>
      </c>
      <c r="I1002" s="363">
        <f t="shared" si="45"/>
        <v>44574</v>
      </c>
      <c r="J1002" t="str">
        <f t="shared" si="46"/>
        <v>Oui</v>
      </c>
      <c r="K1002" t="str">
        <f t="shared" si="47"/>
        <v>1870 +</v>
      </c>
    </row>
    <row r="1003" spans="1:11" ht="15" x14ac:dyDescent="0.25">
      <c r="A1003" s="307">
        <v>4377</v>
      </c>
      <c r="B1003" s="359" t="s">
        <v>1694</v>
      </c>
      <c r="C1003" s="359" t="s">
        <v>1695</v>
      </c>
      <c r="D1003" s="359" t="s">
        <v>747</v>
      </c>
      <c r="E1003" s="359" t="s">
        <v>4947</v>
      </c>
      <c r="F1003" s="360">
        <v>317</v>
      </c>
      <c r="G1003" s="359" t="s">
        <v>3403</v>
      </c>
      <c r="H1003" s="359" t="s">
        <v>6007</v>
      </c>
      <c r="I1003" s="363">
        <f t="shared" si="45"/>
        <v>45952</v>
      </c>
      <c r="J1003" t="str">
        <f t="shared" si="46"/>
        <v>Oui</v>
      </c>
      <c r="K1003" t="str">
        <f t="shared" si="47"/>
        <v>1870 +</v>
      </c>
    </row>
    <row r="1004" spans="1:11" ht="15" x14ac:dyDescent="0.25">
      <c r="A1004" s="307">
        <v>10789</v>
      </c>
      <c r="B1004" s="359" t="s">
        <v>1846</v>
      </c>
      <c r="C1004" s="359" t="s">
        <v>966</v>
      </c>
      <c r="D1004" s="359" t="s">
        <v>103</v>
      </c>
      <c r="E1004" s="359" t="s">
        <v>4947</v>
      </c>
      <c r="F1004" s="360">
        <v>317</v>
      </c>
      <c r="G1004" s="359" t="s">
        <v>3403</v>
      </c>
      <c r="H1004" s="359" t="s">
        <v>6007</v>
      </c>
      <c r="I1004" s="363">
        <f t="shared" si="45"/>
        <v>44577</v>
      </c>
      <c r="J1004" t="str">
        <f t="shared" si="46"/>
        <v>Oui</v>
      </c>
      <c r="K1004" t="str">
        <f t="shared" si="47"/>
        <v>1870 +</v>
      </c>
    </row>
    <row r="1005" spans="1:11" ht="15" x14ac:dyDescent="0.25">
      <c r="A1005" s="307">
        <v>8399</v>
      </c>
      <c r="B1005" s="359" t="s">
        <v>2785</v>
      </c>
      <c r="C1005" s="359" t="s">
        <v>1248</v>
      </c>
      <c r="D1005" s="359" t="s">
        <v>747</v>
      </c>
      <c r="E1005" s="359" t="s">
        <v>4947</v>
      </c>
      <c r="F1005" s="360">
        <v>317</v>
      </c>
      <c r="G1005" s="359" t="s">
        <v>3403</v>
      </c>
      <c r="H1005" s="359" t="s">
        <v>6007</v>
      </c>
      <c r="I1005" s="363">
        <f t="shared" si="45"/>
        <v>45938</v>
      </c>
      <c r="J1005" t="str">
        <f t="shared" si="46"/>
        <v>Oui</v>
      </c>
      <c r="K1005" t="str">
        <f t="shared" si="47"/>
        <v>95PFE-L2S</v>
      </c>
    </row>
    <row r="1006" spans="1:11" ht="15" x14ac:dyDescent="0.25">
      <c r="A1006" s="307">
        <v>11511</v>
      </c>
      <c r="B1006" s="359" t="s">
        <v>2237</v>
      </c>
      <c r="C1006" s="359" t="s">
        <v>938</v>
      </c>
      <c r="D1006" s="359" t="s">
        <v>103</v>
      </c>
      <c r="E1006" s="359" t="s">
        <v>4947</v>
      </c>
      <c r="F1006" s="360">
        <v>317</v>
      </c>
      <c r="G1006" s="359" t="s">
        <v>3403</v>
      </c>
      <c r="H1006" s="359" t="s">
        <v>6007</v>
      </c>
      <c r="I1006" s="363">
        <f t="shared" si="45"/>
        <v>45941</v>
      </c>
      <c r="J1006" t="str">
        <f t="shared" si="46"/>
        <v>Oui</v>
      </c>
      <c r="K1006" t="str">
        <f t="shared" si="47"/>
        <v>F550</v>
      </c>
    </row>
    <row r="1007" spans="1:11" ht="15" x14ac:dyDescent="0.25">
      <c r="A1007" s="307">
        <v>8286</v>
      </c>
      <c r="B1007" s="359" t="s">
        <v>197</v>
      </c>
      <c r="C1007" s="359" t="s">
        <v>204</v>
      </c>
      <c r="D1007" s="359" t="s">
        <v>721</v>
      </c>
      <c r="E1007" s="359" t="s">
        <v>4947</v>
      </c>
      <c r="F1007" s="360">
        <v>317</v>
      </c>
      <c r="G1007" s="359" t="s">
        <v>3403</v>
      </c>
      <c r="H1007" s="359" t="s">
        <v>6007</v>
      </c>
      <c r="I1007" s="363">
        <f t="shared" si="45"/>
        <v>45945</v>
      </c>
      <c r="J1007" t="str">
        <f t="shared" si="46"/>
        <v>Oui</v>
      </c>
      <c r="K1007" t="str">
        <f t="shared" si="47"/>
        <v>1804S</v>
      </c>
    </row>
    <row r="1008" spans="1:11" ht="15" x14ac:dyDescent="0.25">
      <c r="A1008" s="307">
        <v>12330</v>
      </c>
      <c r="B1008" s="359" t="s">
        <v>2809</v>
      </c>
      <c r="C1008" s="359" t="s">
        <v>2810</v>
      </c>
      <c r="D1008" s="359" t="s">
        <v>103</v>
      </c>
      <c r="E1008" s="359" t="s">
        <v>4947</v>
      </c>
      <c r="F1008" s="360">
        <v>317</v>
      </c>
      <c r="G1008" s="359" t="s">
        <v>3403</v>
      </c>
      <c r="H1008" s="359" t="s">
        <v>6007</v>
      </c>
      <c r="I1008" s="363">
        <f t="shared" si="45"/>
        <v>44677</v>
      </c>
      <c r="J1008" t="str">
        <f t="shared" si="46"/>
        <v>Oui</v>
      </c>
      <c r="K1008" t="str">
        <f t="shared" si="47"/>
        <v>95PFE-L2M</v>
      </c>
    </row>
    <row r="1009" spans="1:11" ht="15" x14ac:dyDescent="0.25">
      <c r="A1009" s="307">
        <v>10368</v>
      </c>
      <c r="B1009" s="359" t="s">
        <v>3896</v>
      </c>
      <c r="C1009" s="359" t="s">
        <v>686</v>
      </c>
      <c r="D1009" s="359" t="s">
        <v>103</v>
      </c>
      <c r="E1009" s="359" t="s">
        <v>4947</v>
      </c>
      <c r="F1009" s="360">
        <v>317</v>
      </c>
      <c r="G1009" s="359" t="s">
        <v>3403</v>
      </c>
      <c r="H1009" s="359" t="s">
        <v>6007</v>
      </c>
      <c r="I1009" s="363">
        <f t="shared" si="45"/>
        <v>44699</v>
      </c>
      <c r="J1009" t="str">
        <f t="shared" si="46"/>
        <v>Oui</v>
      </c>
      <c r="K1009" t="str">
        <f t="shared" si="47"/>
        <v xml:space="preserve"> </v>
      </c>
    </row>
    <row r="1010" spans="1:11" ht="15" x14ac:dyDescent="0.25">
      <c r="A1010" s="307">
        <v>12419</v>
      </c>
      <c r="B1010" s="359" t="s">
        <v>1925</v>
      </c>
      <c r="C1010" s="359" t="s">
        <v>1594</v>
      </c>
      <c r="D1010" s="359" t="s">
        <v>69</v>
      </c>
      <c r="E1010" s="359" t="s">
        <v>4947</v>
      </c>
      <c r="F1010" s="360">
        <v>317</v>
      </c>
      <c r="G1010" s="359" t="s">
        <v>3403</v>
      </c>
      <c r="H1010" s="359" t="s">
        <v>6007</v>
      </c>
      <c r="I1010" s="363">
        <f t="shared" si="45"/>
        <v>44741</v>
      </c>
      <c r="J1010" t="str">
        <f t="shared" si="46"/>
        <v>Oui</v>
      </c>
      <c r="K1010" t="str">
        <f t="shared" si="47"/>
        <v>95PFE-L2M</v>
      </c>
    </row>
    <row r="1011" spans="1:11" ht="15" x14ac:dyDescent="0.25">
      <c r="A1011" s="307">
        <v>9365</v>
      </c>
      <c r="B1011" s="359" t="s">
        <v>1516</v>
      </c>
      <c r="C1011" s="359" t="s">
        <v>1517</v>
      </c>
      <c r="D1011" s="359" t="s">
        <v>69</v>
      </c>
      <c r="E1011" s="359" t="s">
        <v>4947</v>
      </c>
      <c r="F1011" s="360">
        <v>317</v>
      </c>
      <c r="G1011" s="359" t="s">
        <v>3403</v>
      </c>
      <c r="H1011" s="359" t="s">
        <v>6007</v>
      </c>
      <c r="I1011" s="363">
        <f t="shared" si="45"/>
        <v>45951</v>
      </c>
      <c r="J1011" t="str">
        <f t="shared" si="46"/>
        <v>Oui</v>
      </c>
      <c r="K1011" t="str">
        <f t="shared" si="47"/>
        <v>1870 +</v>
      </c>
    </row>
    <row r="1012" spans="1:11" ht="15" x14ac:dyDescent="0.25">
      <c r="A1012" s="307">
        <v>5422</v>
      </c>
      <c r="B1012" s="359" t="s">
        <v>2041</v>
      </c>
      <c r="C1012" s="359" t="s">
        <v>1146</v>
      </c>
      <c r="D1012" s="359" t="s">
        <v>103</v>
      </c>
      <c r="E1012" s="359" t="s">
        <v>4947</v>
      </c>
      <c r="F1012" s="360">
        <v>317</v>
      </c>
      <c r="G1012" s="359" t="s">
        <v>3403</v>
      </c>
      <c r="H1012" s="359" t="s">
        <v>6007</v>
      </c>
      <c r="I1012" s="363">
        <f t="shared" si="45"/>
        <v>45035</v>
      </c>
      <c r="J1012" t="str">
        <f t="shared" si="46"/>
        <v>Oui</v>
      </c>
      <c r="K1012" t="str">
        <f t="shared" si="47"/>
        <v>95PFE-L2S</v>
      </c>
    </row>
    <row r="1013" spans="1:11" ht="15" x14ac:dyDescent="0.25">
      <c r="A1013" s="307">
        <v>12677</v>
      </c>
      <c r="B1013" s="359" t="s">
        <v>3220</v>
      </c>
      <c r="C1013" s="359" t="s">
        <v>5927</v>
      </c>
      <c r="D1013" s="359" t="s">
        <v>103</v>
      </c>
      <c r="E1013" s="359" t="s">
        <v>4947</v>
      </c>
      <c r="F1013" s="360">
        <v>317</v>
      </c>
      <c r="G1013" s="359" t="s">
        <v>3403</v>
      </c>
      <c r="H1013" s="359" t="s">
        <v>6007</v>
      </c>
      <c r="I1013" s="363">
        <f t="shared" si="45"/>
        <v>45035</v>
      </c>
      <c r="J1013" t="str">
        <f t="shared" si="46"/>
        <v>Oui</v>
      </c>
      <c r="K1013" t="str">
        <f t="shared" si="47"/>
        <v>95PFE-L2S</v>
      </c>
    </row>
    <row r="1014" spans="1:11" ht="15" x14ac:dyDescent="0.25">
      <c r="A1014" s="307">
        <v>6516</v>
      </c>
      <c r="B1014" s="359" t="s">
        <v>2471</v>
      </c>
      <c r="C1014" s="359" t="s">
        <v>2472</v>
      </c>
      <c r="D1014" s="359" t="s">
        <v>2098</v>
      </c>
      <c r="E1014" s="359" t="s">
        <v>4947</v>
      </c>
      <c r="F1014" s="360">
        <v>317</v>
      </c>
      <c r="G1014" s="359" t="s">
        <v>3403</v>
      </c>
      <c r="H1014" s="359" t="s">
        <v>6007</v>
      </c>
      <c r="I1014" s="363">
        <f t="shared" si="45"/>
        <v>45938</v>
      </c>
      <c r="J1014" t="str">
        <f t="shared" si="46"/>
        <v>Oui</v>
      </c>
      <c r="K1014" t="str">
        <f t="shared" si="47"/>
        <v>1870 +</v>
      </c>
    </row>
    <row r="1015" spans="1:11" ht="15" x14ac:dyDescent="0.25">
      <c r="A1015" s="307">
        <v>10343</v>
      </c>
      <c r="B1015" s="359" t="s">
        <v>2478</v>
      </c>
      <c r="C1015" s="359" t="s">
        <v>2479</v>
      </c>
      <c r="D1015" s="359" t="s">
        <v>103</v>
      </c>
      <c r="E1015" s="359" t="s">
        <v>4947</v>
      </c>
      <c r="F1015" s="360">
        <v>317</v>
      </c>
      <c r="G1015" s="359" t="s">
        <v>3403</v>
      </c>
      <c r="H1015" s="359" t="s">
        <v>6007</v>
      </c>
      <c r="I1015" s="363">
        <f t="shared" si="45"/>
        <v>45938</v>
      </c>
      <c r="J1015" t="str">
        <f t="shared" si="46"/>
        <v>Oui</v>
      </c>
      <c r="K1015" t="str">
        <f t="shared" si="47"/>
        <v>F550</v>
      </c>
    </row>
    <row r="1016" spans="1:11" ht="15" x14ac:dyDescent="0.25">
      <c r="A1016" s="307">
        <v>13056</v>
      </c>
      <c r="B1016" s="359" t="s">
        <v>4340</v>
      </c>
      <c r="C1016" s="359" t="s">
        <v>4341</v>
      </c>
      <c r="D1016" s="359" t="s">
        <v>103</v>
      </c>
      <c r="E1016" s="359" t="s">
        <v>4947</v>
      </c>
      <c r="F1016" s="360">
        <v>317</v>
      </c>
      <c r="G1016" s="359" t="s">
        <v>3403</v>
      </c>
      <c r="H1016" s="359" t="s">
        <v>6007</v>
      </c>
      <c r="I1016" s="363">
        <f t="shared" si="45"/>
        <v>45209</v>
      </c>
      <c r="J1016" t="str">
        <f t="shared" si="46"/>
        <v>Oui</v>
      </c>
      <c r="K1016" t="str">
        <f t="shared" si="47"/>
        <v>95PFE-L2M</v>
      </c>
    </row>
    <row r="1017" spans="1:11" ht="15" x14ac:dyDescent="0.25">
      <c r="A1017" s="307">
        <v>13228</v>
      </c>
      <c r="B1017" s="359" t="s">
        <v>2357</v>
      </c>
      <c r="C1017" s="359" t="s">
        <v>328</v>
      </c>
      <c r="D1017" s="359" t="s">
        <v>103</v>
      </c>
      <c r="E1017" s="359" t="s">
        <v>4947</v>
      </c>
      <c r="F1017" s="360">
        <v>317</v>
      </c>
      <c r="G1017" s="359" t="s">
        <v>3403</v>
      </c>
      <c r="H1017" s="359" t="s">
        <v>6007</v>
      </c>
      <c r="I1017" s="363">
        <f t="shared" si="45"/>
        <v>45209</v>
      </c>
      <c r="J1017" t="str">
        <f t="shared" si="46"/>
        <v>Oui</v>
      </c>
      <c r="K1017" t="str">
        <f t="shared" si="47"/>
        <v>F550</v>
      </c>
    </row>
    <row r="1018" spans="1:11" ht="15" x14ac:dyDescent="0.25">
      <c r="A1018" s="307">
        <v>13119</v>
      </c>
      <c r="B1018" s="359" t="s">
        <v>4354</v>
      </c>
      <c r="C1018" s="359" t="s">
        <v>4594</v>
      </c>
      <c r="D1018" s="359" t="s">
        <v>103</v>
      </c>
      <c r="E1018" s="359" t="s">
        <v>4947</v>
      </c>
      <c r="F1018" s="360">
        <v>317</v>
      </c>
      <c r="G1018" s="359" t="s">
        <v>3403</v>
      </c>
      <c r="H1018" s="359" t="s">
        <v>6007</v>
      </c>
      <c r="I1018" s="363">
        <f t="shared" si="45"/>
        <v>45938</v>
      </c>
      <c r="J1018" t="str">
        <f t="shared" si="46"/>
        <v>Oui</v>
      </c>
      <c r="K1018" t="str">
        <f t="shared" si="47"/>
        <v>1513-L</v>
      </c>
    </row>
    <row r="1019" spans="1:11" ht="15" x14ac:dyDescent="0.25">
      <c r="A1019" s="307">
        <v>12986</v>
      </c>
      <c r="B1019" s="359" t="s">
        <v>2316</v>
      </c>
      <c r="C1019" s="359" t="s">
        <v>415</v>
      </c>
      <c r="D1019" s="359" t="s">
        <v>103</v>
      </c>
      <c r="E1019" s="359" t="s">
        <v>4947</v>
      </c>
      <c r="F1019" s="360">
        <v>317</v>
      </c>
      <c r="G1019" s="359" t="s">
        <v>3403</v>
      </c>
      <c r="H1019" s="359" t="s">
        <v>6007</v>
      </c>
      <c r="I1019" s="363">
        <f t="shared" si="45"/>
        <v>45301</v>
      </c>
      <c r="J1019" t="str">
        <f t="shared" si="46"/>
        <v>Oui</v>
      </c>
      <c r="K1019" t="str">
        <f t="shared" si="47"/>
        <v>95PFE-L2M</v>
      </c>
    </row>
    <row r="1020" spans="1:11" ht="15" x14ac:dyDescent="0.25">
      <c r="A1020" s="307">
        <v>13473</v>
      </c>
      <c r="B1020" s="359" t="s">
        <v>5108</v>
      </c>
      <c r="C1020" s="359" t="s">
        <v>5109</v>
      </c>
      <c r="D1020" s="359" t="s">
        <v>69</v>
      </c>
      <c r="E1020" s="359" t="s">
        <v>4947</v>
      </c>
      <c r="F1020" s="360">
        <v>317</v>
      </c>
      <c r="G1020" s="359" t="s">
        <v>3403</v>
      </c>
      <c r="H1020" s="359" t="s">
        <v>6007</v>
      </c>
      <c r="I1020" s="363">
        <f t="shared" si="45"/>
        <v>45322</v>
      </c>
      <c r="J1020" t="str">
        <f t="shared" si="46"/>
        <v>Oui</v>
      </c>
      <c r="K1020" t="str">
        <f t="shared" si="47"/>
        <v>95PFE-L2M</v>
      </c>
    </row>
    <row r="1021" spans="1:11" ht="15" x14ac:dyDescent="0.25">
      <c r="A1021" s="307">
        <v>10097</v>
      </c>
      <c r="B1021" s="359" t="s">
        <v>5903</v>
      </c>
      <c r="C1021" s="359" t="s">
        <v>1119</v>
      </c>
      <c r="D1021" s="359" t="s">
        <v>69</v>
      </c>
      <c r="E1021" s="359" t="s">
        <v>4947</v>
      </c>
      <c r="F1021" s="360">
        <v>317</v>
      </c>
      <c r="G1021" s="359" t="s">
        <v>3403</v>
      </c>
      <c r="H1021" s="359" t="s">
        <v>6007</v>
      </c>
      <c r="I1021" s="363">
        <f t="shared" si="45"/>
        <v>45336</v>
      </c>
      <c r="J1021" t="str">
        <f t="shared" si="46"/>
        <v>Oui</v>
      </c>
      <c r="K1021" t="str">
        <f t="shared" si="47"/>
        <v>95PFE-L2S</v>
      </c>
    </row>
    <row r="1022" spans="1:11" ht="15" x14ac:dyDescent="0.25">
      <c r="A1022" s="307">
        <v>13564</v>
      </c>
      <c r="B1022" s="359" t="s">
        <v>5238</v>
      </c>
      <c r="C1022" s="359" t="s">
        <v>5239</v>
      </c>
      <c r="D1022" s="359" t="s">
        <v>103</v>
      </c>
      <c r="E1022" s="359" t="s">
        <v>4947</v>
      </c>
      <c r="F1022" s="360">
        <v>317</v>
      </c>
      <c r="G1022" s="359" t="s">
        <v>3403</v>
      </c>
      <c r="H1022" s="359" t="s">
        <v>6007</v>
      </c>
      <c r="I1022" s="363">
        <f t="shared" si="45"/>
        <v>45384</v>
      </c>
      <c r="J1022" t="str">
        <f t="shared" si="46"/>
        <v>Oui</v>
      </c>
      <c r="K1022" t="str">
        <f t="shared" si="47"/>
        <v>95PFE-L2M</v>
      </c>
    </row>
    <row r="1023" spans="1:11" ht="15" x14ac:dyDescent="0.25">
      <c r="A1023" s="307">
        <v>4541</v>
      </c>
      <c r="B1023" s="359" t="s">
        <v>5204</v>
      </c>
      <c r="C1023" s="359" t="s">
        <v>893</v>
      </c>
      <c r="D1023" s="359" t="s">
        <v>103</v>
      </c>
      <c r="E1023" s="359" t="s">
        <v>4947</v>
      </c>
      <c r="F1023" s="360">
        <v>317</v>
      </c>
      <c r="G1023" s="359" t="s">
        <v>3403</v>
      </c>
      <c r="H1023" s="359" t="s">
        <v>6007</v>
      </c>
      <c r="I1023" s="363">
        <f t="shared" si="45"/>
        <v>45420</v>
      </c>
      <c r="J1023" t="str">
        <f t="shared" si="46"/>
        <v>Oui</v>
      </c>
      <c r="K1023" t="str">
        <f t="shared" si="47"/>
        <v>95PFE-L2M</v>
      </c>
    </row>
    <row r="1024" spans="1:11" ht="15" x14ac:dyDescent="0.25">
      <c r="A1024" s="307">
        <v>13496</v>
      </c>
      <c r="B1024" s="359" t="s">
        <v>5142</v>
      </c>
      <c r="C1024" s="359" t="s">
        <v>5159</v>
      </c>
      <c r="D1024" s="359" t="s">
        <v>103</v>
      </c>
      <c r="E1024" s="359" t="s">
        <v>4947</v>
      </c>
      <c r="F1024" s="360">
        <v>317</v>
      </c>
      <c r="G1024" s="359" t="s">
        <v>3403</v>
      </c>
      <c r="H1024" s="359" t="s">
        <v>6007</v>
      </c>
      <c r="I1024" s="363">
        <f t="shared" si="45"/>
        <v>45509</v>
      </c>
      <c r="J1024" t="str">
        <f t="shared" si="46"/>
        <v>Oui</v>
      </c>
      <c r="K1024" t="str">
        <f t="shared" si="47"/>
        <v>F550</v>
      </c>
    </row>
    <row r="1025" spans="1:11" ht="15" x14ac:dyDescent="0.25">
      <c r="A1025" s="307">
        <v>13795</v>
      </c>
      <c r="B1025" s="359" t="s">
        <v>5562</v>
      </c>
      <c r="C1025" s="359" t="s">
        <v>5563</v>
      </c>
      <c r="D1025" s="359" t="s">
        <v>2098</v>
      </c>
      <c r="E1025" s="359" t="s">
        <v>4947</v>
      </c>
      <c r="F1025" s="360">
        <v>317</v>
      </c>
      <c r="G1025" s="359" t="s">
        <v>3403</v>
      </c>
      <c r="H1025" s="359" t="s">
        <v>6007</v>
      </c>
      <c r="I1025" s="363">
        <f t="shared" si="45"/>
        <v>45509</v>
      </c>
      <c r="J1025" t="str">
        <f t="shared" si="46"/>
        <v>Oui</v>
      </c>
      <c r="K1025" t="str">
        <f t="shared" si="47"/>
        <v>95PFE-L2S</v>
      </c>
    </row>
    <row r="1026" spans="1:11" ht="15" x14ac:dyDescent="0.25">
      <c r="A1026" s="307">
        <v>13769</v>
      </c>
      <c r="B1026" s="359" t="s">
        <v>5540</v>
      </c>
      <c r="C1026" s="359" t="s">
        <v>838</v>
      </c>
      <c r="D1026" s="359" t="s">
        <v>103</v>
      </c>
      <c r="E1026" s="359" t="s">
        <v>4947</v>
      </c>
      <c r="F1026" s="360">
        <v>317</v>
      </c>
      <c r="G1026" s="359" t="s">
        <v>3403</v>
      </c>
      <c r="H1026" s="359" t="s">
        <v>6007</v>
      </c>
      <c r="I1026" s="363">
        <f t="shared" ref="I1026:I1089" si="48">IFERROR(VLOOKUP(A1026,Pour_Suivi,31,FALSE)," ")</f>
        <v>45511</v>
      </c>
      <c r="J1026" t="str">
        <f t="shared" ref="J1026:J1089" si="49">IF(IFERROR(VLOOKUP(A1026,Pour_Suivi,1,FALSE),"Non")="Non","Non","Oui")</f>
        <v>Oui</v>
      </c>
      <c r="K1026">
        <f t="shared" ref="K1026:K1089" si="50">IFERROR(VLOOKUP(A1026,Pour_Suivi,33,FALSE)," ")</f>
        <v>1804</v>
      </c>
    </row>
    <row r="1027" spans="1:11" ht="15" x14ac:dyDescent="0.25">
      <c r="A1027" s="307">
        <v>12902</v>
      </c>
      <c r="B1027" s="359" t="s">
        <v>4287</v>
      </c>
      <c r="C1027" s="359" t="s">
        <v>4288</v>
      </c>
      <c r="D1027" s="359" t="s">
        <v>3965</v>
      </c>
      <c r="E1027" s="359" t="s">
        <v>4947</v>
      </c>
      <c r="F1027" s="360">
        <v>317</v>
      </c>
      <c r="G1027" s="359" t="s">
        <v>3403</v>
      </c>
      <c r="H1027" s="359" t="s">
        <v>6007</v>
      </c>
      <c r="I1027" s="363">
        <f t="shared" si="48"/>
        <v>45518</v>
      </c>
      <c r="J1027" t="str">
        <f t="shared" si="49"/>
        <v>Oui</v>
      </c>
      <c r="K1027" t="str">
        <f t="shared" si="50"/>
        <v>1804S</v>
      </c>
    </row>
    <row r="1028" spans="1:11" ht="15" x14ac:dyDescent="0.25">
      <c r="A1028" s="307">
        <v>13599</v>
      </c>
      <c r="B1028" s="359" t="s">
        <v>5287</v>
      </c>
      <c r="C1028" s="359" t="s">
        <v>5288</v>
      </c>
      <c r="D1028" s="359" t="s">
        <v>2098</v>
      </c>
      <c r="E1028" s="359" t="s">
        <v>4947</v>
      </c>
      <c r="F1028" s="360">
        <v>317</v>
      </c>
      <c r="G1028" s="359" t="s">
        <v>3403</v>
      </c>
      <c r="H1028" s="359" t="s">
        <v>6007</v>
      </c>
      <c r="I1028" s="363">
        <f t="shared" si="48"/>
        <v>45518</v>
      </c>
      <c r="J1028" t="str">
        <f t="shared" si="49"/>
        <v>Oui</v>
      </c>
      <c r="K1028" t="str">
        <f t="shared" si="50"/>
        <v>1870 +</v>
      </c>
    </row>
    <row r="1029" spans="1:11" ht="15" x14ac:dyDescent="0.25">
      <c r="A1029" s="307">
        <v>13981</v>
      </c>
      <c r="B1029" s="359" t="s">
        <v>5849</v>
      </c>
      <c r="C1029" s="359" t="s">
        <v>5850</v>
      </c>
      <c r="D1029" s="359" t="s">
        <v>2098</v>
      </c>
      <c r="E1029" s="359" t="s">
        <v>4947</v>
      </c>
      <c r="F1029" s="360">
        <v>317</v>
      </c>
      <c r="G1029" s="359" t="s">
        <v>3403</v>
      </c>
      <c r="H1029" s="359" t="s">
        <v>6007</v>
      </c>
      <c r="I1029" s="363">
        <f t="shared" si="48"/>
        <v>45721</v>
      </c>
      <c r="J1029" t="str">
        <f t="shared" si="49"/>
        <v>Oui</v>
      </c>
      <c r="K1029" t="str">
        <f t="shared" si="50"/>
        <v>95PFE-L2S</v>
      </c>
    </row>
    <row r="1030" spans="1:11" ht="15" x14ac:dyDescent="0.25">
      <c r="A1030" s="307">
        <v>14006</v>
      </c>
      <c r="B1030" s="359" t="s">
        <v>5991</v>
      </c>
      <c r="C1030" s="359" t="s">
        <v>5994</v>
      </c>
      <c r="D1030" s="359" t="s">
        <v>103</v>
      </c>
      <c r="E1030" s="359" t="s">
        <v>4947</v>
      </c>
      <c r="F1030" s="360">
        <v>317</v>
      </c>
      <c r="G1030" s="359" t="s">
        <v>3403</v>
      </c>
      <c r="H1030" s="359" t="s">
        <v>6007</v>
      </c>
      <c r="I1030" s="363">
        <f t="shared" si="48"/>
        <v>45749</v>
      </c>
      <c r="J1030" t="str">
        <f t="shared" si="49"/>
        <v>Oui</v>
      </c>
      <c r="K1030" t="str">
        <f t="shared" si="50"/>
        <v>95PFE-L2M</v>
      </c>
    </row>
    <row r="1031" spans="1:11" ht="15" x14ac:dyDescent="0.25">
      <c r="A1031" s="307">
        <v>10900</v>
      </c>
      <c r="B1031" s="359" t="s">
        <v>399</v>
      </c>
      <c r="C1031" s="359" t="s">
        <v>400</v>
      </c>
      <c r="D1031" s="359" t="s">
        <v>69</v>
      </c>
      <c r="E1031" s="359" t="s">
        <v>4947</v>
      </c>
      <c r="F1031" s="360">
        <v>317</v>
      </c>
      <c r="G1031" s="359" t="s">
        <v>3403</v>
      </c>
      <c r="H1031" s="359" t="s">
        <v>6007</v>
      </c>
      <c r="I1031" s="363">
        <f t="shared" si="48"/>
        <v>45749</v>
      </c>
      <c r="J1031" t="str">
        <f t="shared" si="49"/>
        <v>Oui</v>
      </c>
      <c r="K1031" t="str">
        <f t="shared" si="50"/>
        <v>1870 +</v>
      </c>
    </row>
    <row r="1032" spans="1:11" ht="15" x14ac:dyDescent="0.25">
      <c r="A1032" s="307">
        <v>14011</v>
      </c>
      <c r="B1032" s="359" t="s">
        <v>5997</v>
      </c>
      <c r="C1032" s="359" t="s">
        <v>5998</v>
      </c>
      <c r="D1032" s="359" t="s">
        <v>103</v>
      </c>
      <c r="E1032" s="359" t="s">
        <v>4947</v>
      </c>
      <c r="F1032" s="360">
        <v>317</v>
      </c>
      <c r="G1032" s="359" t="s">
        <v>3403</v>
      </c>
      <c r="H1032" s="359" t="s">
        <v>6007</v>
      </c>
      <c r="I1032" s="363">
        <f t="shared" si="48"/>
        <v>45749</v>
      </c>
      <c r="J1032" t="str">
        <f t="shared" si="49"/>
        <v>Oui</v>
      </c>
      <c r="K1032" t="str">
        <f t="shared" si="50"/>
        <v>1870 +</v>
      </c>
    </row>
    <row r="1033" spans="1:11" ht="15" x14ac:dyDescent="0.25">
      <c r="A1033" s="307">
        <v>12284</v>
      </c>
      <c r="B1033" s="359" t="s">
        <v>294</v>
      </c>
      <c r="C1033" s="359" t="s">
        <v>2378</v>
      </c>
      <c r="D1033" s="359" t="s">
        <v>103</v>
      </c>
      <c r="E1033" s="359" t="s">
        <v>4947</v>
      </c>
      <c r="F1033" s="360">
        <v>317</v>
      </c>
      <c r="G1033" s="359" t="s">
        <v>3403</v>
      </c>
      <c r="H1033" s="359" t="s">
        <v>6007</v>
      </c>
      <c r="I1033" s="363">
        <f t="shared" si="48"/>
        <v>45762</v>
      </c>
      <c r="J1033" t="str">
        <f t="shared" si="49"/>
        <v>Oui</v>
      </c>
      <c r="K1033" t="str">
        <f t="shared" si="50"/>
        <v>1870 +</v>
      </c>
    </row>
    <row r="1034" spans="1:11" ht="15" x14ac:dyDescent="0.25">
      <c r="A1034" s="307">
        <v>6247</v>
      </c>
      <c r="B1034" s="359" t="s">
        <v>984</v>
      </c>
      <c r="C1034" s="359" t="s">
        <v>634</v>
      </c>
      <c r="D1034" s="359" t="s">
        <v>103</v>
      </c>
      <c r="E1034" s="359" t="s">
        <v>4947</v>
      </c>
      <c r="F1034" s="360">
        <v>317</v>
      </c>
      <c r="G1034" s="359" t="s">
        <v>3403</v>
      </c>
      <c r="H1034" s="359" t="s">
        <v>6007</v>
      </c>
      <c r="I1034" s="363">
        <f t="shared" si="48"/>
        <v>45787</v>
      </c>
      <c r="J1034" t="str">
        <f t="shared" si="49"/>
        <v>Oui</v>
      </c>
      <c r="K1034" t="str">
        <f t="shared" si="50"/>
        <v>1870 +</v>
      </c>
    </row>
    <row r="1035" spans="1:11" ht="15" x14ac:dyDescent="0.25">
      <c r="A1035" s="307">
        <v>1556</v>
      </c>
      <c r="B1035" s="359" t="s">
        <v>2323</v>
      </c>
      <c r="C1035" s="359" t="s">
        <v>777</v>
      </c>
      <c r="D1035" s="359" t="s">
        <v>1087</v>
      </c>
      <c r="E1035" s="359" t="s">
        <v>4947</v>
      </c>
      <c r="F1035" s="360">
        <v>317</v>
      </c>
      <c r="G1035" s="359" t="s">
        <v>3403</v>
      </c>
      <c r="H1035" s="359" t="s">
        <v>6007</v>
      </c>
      <c r="I1035" s="363">
        <f t="shared" si="48"/>
        <v>45787</v>
      </c>
      <c r="J1035" t="str">
        <f t="shared" si="49"/>
        <v>Oui</v>
      </c>
      <c r="K1035" t="str">
        <f t="shared" si="50"/>
        <v>1870 +</v>
      </c>
    </row>
    <row r="1036" spans="1:11" ht="15" x14ac:dyDescent="0.25">
      <c r="A1036" s="307">
        <v>3270</v>
      </c>
      <c r="B1036" s="359" t="s">
        <v>2456</v>
      </c>
      <c r="C1036" s="359" t="s">
        <v>3461</v>
      </c>
      <c r="D1036" s="359" t="s">
        <v>2098</v>
      </c>
      <c r="E1036" s="359" t="s">
        <v>4947</v>
      </c>
      <c r="F1036" s="360">
        <v>317</v>
      </c>
      <c r="G1036" s="359" t="s">
        <v>3403</v>
      </c>
      <c r="H1036" s="359" t="s">
        <v>6007</v>
      </c>
      <c r="I1036" s="363">
        <f t="shared" si="48"/>
        <v>45787</v>
      </c>
      <c r="J1036" t="str">
        <f t="shared" si="49"/>
        <v>Oui</v>
      </c>
      <c r="K1036" t="str">
        <f t="shared" si="50"/>
        <v>95PFE-L2M</v>
      </c>
    </row>
    <row r="1037" spans="1:11" ht="15" x14ac:dyDescent="0.25">
      <c r="A1037" s="307">
        <v>10678</v>
      </c>
      <c r="B1037" s="359" t="s">
        <v>1992</v>
      </c>
      <c r="C1037" s="359" t="s">
        <v>1993</v>
      </c>
      <c r="D1037" s="359" t="s">
        <v>2098</v>
      </c>
      <c r="E1037" s="359" t="s">
        <v>4947</v>
      </c>
      <c r="F1037" s="360">
        <v>317</v>
      </c>
      <c r="G1037" s="359" t="s">
        <v>3403</v>
      </c>
      <c r="H1037" s="359" t="s">
        <v>6007</v>
      </c>
      <c r="I1037" s="363">
        <f t="shared" si="48"/>
        <v>45792</v>
      </c>
      <c r="J1037" t="str">
        <f t="shared" si="49"/>
        <v>Oui</v>
      </c>
      <c r="K1037" t="str">
        <f t="shared" si="50"/>
        <v>1870 +</v>
      </c>
    </row>
    <row r="1038" spans="1:11" ht="15" x14ac:dyDescent="0.25">
      <c r="A1038" s="307">
        <v>12370</v>
      </c>
      <c r="B1038" s="359" t="s">
        <v>4132</v>
      </c>
      <c r="C1038" s="359" t="s">
        <v>4133</v>
      </c>
      <c r="D1038" s="359" t="s">
        <v>69</v>
      </c>
      <c r="E1038" s="359" t="s">
        <v>4947</v>
      </c>
      <c r="F1038" s="360">
        <v>317</v>
      </c>
      <c r="G1038" s="359" t="s">
        <v>3403</v>
      </c>
      <c r="H1038" s="359" t="s">
        <v>6007</v>
      </c>
      <c r="I1038" s="363">
        <f t="shared" si="48"/>
        <v>45792</v>
      </c>
      <c r="J1038" t="str">
        <f t="shared" si="49"/>
        <v>Oui</v>
      </c>
      <c r="K1038" t="str">
        <f t="shared" si="50"/>
        <v>95PFE-L2M</v>
      </c>
    </row>
    <row r="1039" spans="1:11" ht="15" x14ac:dyDescent="0.25">
      <c r="A1039" s="307">
        <v>13188</v>
      </c>
      <c r="B1039" s="359" t="s">
        <v>4377</v>
      </c>
      <c r="C1039" s="359" t="s">
        <v>657</v>
      </c>
      <c r="D1039" s="359" t="s">
        <v>972</v>
      </c>
      <c r="E1039" s="359" t="s">
        <v>4947</v>
      </c>
      <c r="F1039" s="360">
        <v>317</v>
      </c>
      <c r="G1039" s="359" t="s">
        <v>3403</v>
      </c>
      <c r="H1039" s="359" t="s">
        <v>6007</v>
      </c>
      <c r="I1039" s="363">
        <f t="shared" si="48"/>
        <v>45798</v>
      </c>
      <c r="J1039" t="str">
        <f t="shared" si="49"/>
        <v>Oui</v>
      </c>
      <c r="K1039" t="str">
        <f t="shared" si="50"/>
        <v>1870 +</v>
      </c>
    </row>
    <row r="1040" spans="1:11" ht="15" x14ac:dyDescent="0.25">
      <c r="A1040" s="307">
        <v>12249</v>
      </c>
      <c r="B1040" s="359" t="s">
        <v>2616</v>
      </c>
      <c r="C1040" s="359" t="s">
        <v>1609</v>
      </c>
      <c r="D1040" s="359" t="s">
        <v>103</v>
      </c>
      <c r="E1040" s="359" t="s">
        <v>4947</v>
      </c>
      <c r="F1040" s="360">
        <v>317</v>
      </c>
      <c r="G1040" s="359" t="s">
        <v>3403</v>
      </c>
      <c r="H1040" s="359" t="s">
        <v>6007</v>
      </c>
      <c r="I1040" s="363">
        <f t="shared" si="48"/>
        <v>45798</v>
      </c>
      <c r="J1040" t="str">
        <f t="shared" si="49"/>
        <v>Oui</v>
      </c>
      <c r="K1040" t="str">
        <f t="shared" si="50"/>
        <v>1870 +</v>
      </c>
    </row>
    <row r="1041" spans="1:11" ht="15" x14ac:dyDescent="0.25">
      <c r="A1041" s="307">
        <v>10187</v>
      </c>
      <c r="B1041" s="359" t="s">
        <v>6049</v>
      </c>
      <c r="C1041" s="359" t="s">
        <v>956</v>
      </c>
      <c r="D1041" s="359" t="s">
        <v>2098</v>
      </c>
      <c r="E1041" s="359" t="s">
        <v>4947</v>
      </c>
      <c r="F1041" s="360">
        <v>317</v>
      </c>
      <c r="G1041" s="359" t="s">
        <v>3403</v>
      </c>
      <c r="H1041" s="359" t="s">
        <v>6007</v>
      </c>
      <c r="I1041" s="363">
        <f t="shared" si="48"/>
        <v>45804</v>
      </c>
      <c r="J1041" t="str">
        <f t="shared" si="49"/>
        <v>Oui</v>
      </c>
      <c r="K1041" t="str">
        <f t="shared" si="50"/>
        <v>95PFE-L2S</v>
      </c>
    </row>
    <row r="1042" spans="1:11" ht="15" x14ac:dyDescent="0.25">
      <c r="A1042" s="307">
        <v>8942</v>
      </c>
      <c r="B1042" s="359" t="s">
        <v>921</v>
      </c>
      <c r="C1042" s="359" t="s">
        <v>3790</v>
      </c>
      <c r="D1042" s="359" t="s">
        <v>103</v>
      </c>
      <c r="E1042" s="359" t="s">
        <v>4947</v>
      </c>
      <c r="F1042" s="360">
        <v>317</v>
      </c>
      <c r="G1042" s="359" t="s">
        <v>3403</v>
      </c>
      <c r="H1042" s="359" t="s">
        <v>6007</v>
      </c>
      <c r="I1042" s="363">
        <f t="shared" si="48"/>
        <v>45804</v>
      </c>
      <c r="J1042" t="str">
        <f t="shared" si="49"/>
        <v>Oui</v>
      </c>
      <c r="K1042" t="str">
        <f t="shared" si="50"/>
        <v>95PFE-L2S</v>
      </c>
    </row>
    <row r="1043" spans="1:11" ht="15" x14ac:dyDescent="0.25">
      <c r="A1043" s="307">
        <v>10655</v>
      </c>
      <c r="B1043" s="359" t="s">
        <v>1799</v>
      </c>
      <c r="C1043" s="359" t="s">
        <v>344</v>
      </c>
      <c r="D1043" s="359" t="s">
        <v>69</v>
      </c>
      <c r="E1043" s="359" t="s">
        <v>4947</v>
      </c>
      <c r="F1043" s="360">
        <v>317</v>
      </c>
      <c r="G1043" s="359" t="s">
        <v>3403</v>
      </c>
      <c r="H1043" s="359" t="s">
        <v>6007</v>
      </c>
      <c r="I1043" s="363">
        <f t="shared" si="48"/>
        <v>45808</v>
      </c>
      <c r="J1043" t="str">
        <f t="shared" si="49"/>
        <v>Oui</v>
      </c>
      <c r="K1043" t="str">
        <f t="shared" si="50"/>
        <v>F550</v>
      </c>
    </row>
    <row r="1044" spans="1:11" ht="15" x14ac:dyDescent="0.25">
      <c r="A1044" s="307">
        <v>12837</v>
      </c>
      <c r="B1044" s="359" t="s">
        <v>1868</v>
      </c>
      <c r="C1044" s="359" t="s">
        <v>960</v>
      </c>
      <c r="D1044" s="359" t="s">
        <v>69</v>
      </c>
      <c r="E1044" s="359" t="s">
        <v>4947</v>
      </c>
      <c r="F1044" s="360">
        <v>317</v>
      </c>
      <c r="G1044" s="359" t="s">
        <v>3403</v>
      </c>
      <c r="H1044" s="359" t="s">
        <v>6007</v>
      </c>
      <c r="I1044" s="363">
        <f t="shared" si="48"/>
        <v>45808</v>
      </c>
      <c r="J1044" t="str">
        <f t="shared" si="49"/>
        <v>Oui</v>
      </c>
      <c r="K1044" t="str">
        <f t="shared" si="50"/>
        <v>F550</v>
      </c>
    </row>
    <row r="1045" spans="1:11" ht="15" x14ac:dyDescent="0.25">
      <c r="A1045" s="307">
        <v>5399</v>
      </c>
      <c r="B1045" s="359" t="s">
        <v>2552</v>
      </c>
      <c r="C1045" s="359" t="s">
        <v>2553</v>
      </c>
      <c r="D1045" s="359" t="s">
        <v>103</v>
      </c>
      <c r="E1045" s="359" t="s">
        <v>4947</v>
      </c>
      <c r="F1045" s="360">
        <v>317</v>
      </c>
      <c r="G1045" s="359" t="s">
        <v>3403</v>
      </c>
      <c r="H1045" s="359" t="s">
        <v>6007</v>
      </c>
      <c r="I1045" s="363">
        <f t="shared" si="48"/>
        <v>45808</v>
      </c>
      <c r="J1045" t="str">
        <f t="shared" si="49"/>
        <v>Oui</v>
      </c>
      <c r="K1045" t="str">
        <f t="shared" si="50"/>
        <v>95PFE-L2M</v>
      </c>
    </row>
    <row r="1046" spans="1:11" ht="15" x14ac:dyDescent="0.25">
      <c r="A1046" s="307">
        <v>12448</v>
      </c>
      <c r="B1046" s="359" t="s">
        <v>320</v>
      </c>
      <c r="C1046" s="359" t="s">
        <v>2968</v>
      </c>
      <c r="D1046" s="359" t="s">
        <v>103</v>
      </c>
      <c r="E1046" s="359" t="s">
        <v>4947</v>
      </c>
      <c r="F1046" s="360">
        <v>317</v>
      </c>
      <c r="G1046" s="359" t="s">
        <v>3403</v>
      </c>
      <c r="H1046" s="359" t="s">
        <v>6007</v>
      </c>
      <c r="I1046" s="363">
        <f t="shared" si="48"/>
        <v>45815</v>
      </c>
      <c r="J1046" t="str">
        <f t="shared" si="49"/>
        <v>Oui</v>
      </c>
      <c r="K1046" t="str">
        <f t="shared" si="50"/>
        <v>95PFE-L2S</v>
      </c>
    </row>
    <row r="1047" spans="1:11" ht="15" x14ac:dyDescent="0.25">
      <c r="A1047" s="307">
        <v>4549</v>
      </c>
      <c r="B1047" s="359" t="s">
        <v>3546</v>
      </c>
      <c r="C1047" s="359" t="s">
        <v>3547</v>
      </c>
      <c r="D1047" s="359" t="s">
        <v>69</v>
      </c>
      <c r="E1047" s="359" t="s">
        <v>4947</v>
      </c>
      <c r="F1047" s="360">
        <v>317</v>
      </c>
      <c r="G1047" s="359" t="s">
        <v>3403</v>
      </c>
      <c r="H1047" s="359" t="s">
        <v>6007</v>
      </c>
      <c r="I1047" s="363">
        <f t="shared" si="48"/>
        <v>45815</v>
      </c>
      <c r="J1047" t="str">
        <f t="shared" si="49"/>
        <v>Oui</v>
      </c>
      <c r="K1047" t="str">
        <f t="shared" si="50"/>
        <v>1870 +</v>
      </c>
    </row>
    <row r="1048" spans="1:11" ht="15" x14ac:dyDescent="0.25">
      <c r="A1048" s="307">
        <v>12245</v>
      </c>
      <c r="B1048" s="359" t="s">
        <v>3036</v>
      </c>
      <c r="C1048" s="359" t="s">
        <v>3037</v>
      </c>
      <c r="D1048" s="359" t="s">
        <v>103</v>
      </c>
      <c r="E1048" s="359" t="s">
        <v>4947</v>
      </c>
      <c r="F1048" s="360">
        <v>317</v>
      </c>
      <c r="G1048" s="359" t="s">
        <v>3403</v>
      </c>
      <c r="H1048" s="359" t="s">
        <v>6007</v>
      </c>
      <c r="I1048" s="363">
        <f t="shared" si="48"/>
        <v>45815</v>
      </c>
      <c r="J1048" t="str">
        <f t="shared" si="49"/>
        <v>Oui</v>
      </c>
      <c r="K1048" t="str">
        <f t="shared" si="50"/>
        <v>F550</v>
      </c>
    </row>
    <row r="1049" spans="1:11" ht="15" x14ac:dyDescent="0.25">
      <c r="A1049" s="307">
        <v>13980</v>
      </c>
      <c r="B1049" s="359" t="s">
        <v>6104</v>
      </c>
      <c r="C1049" s="359" t="s">
        <v>6105</v>
      </c>
      <c r="D1049" s="359" t="s">
        <v>103</v>
      </c>
      <c r="E1049" s="359" t="s">
        <v>4947</v>
      </c>
      <c r="F1049" s="360">
        <v>317</v>
      </c>
      <c r="G1049" s="359" t="s">
        <v>3403</v>
      </c>
      <c r="H1049" s="359" t="s">
        <v>6007</v>
      </c>
      <c r="I1049" s="363">
        <f t="shared" si="48"/>
        <v>45822</v>
      </c>
      <c r="J1049" t="str">
        <f t="shared" si="49"/>
        <v>Oui</v>
      </c>
      <c r="K1049" t="str">
        <f t="shared" si="50"/>
        <v>95PFE-L2S</v>
      </c>
    </row>
    <row r="1050" spans="1:11" ht="15" x14ac:dyDescent="0.25">
      <c r="A1050" s="307">
        <v>8520</v>
      </c>
      <c r="B1050" s="359" t="s">
        <v>1881</v>
      </c>
      <c r="C1050" s="359" t="s">
        <v>1698</v>
      </c>
      <c r="D1050" s="359" t="s">
        <v>69</v>
      </c>
      <c r="E1050" s="359" t="s">
        <v>4947</v>
      </c>
      <c r="F1050" s="360">
        <v>317</v>
      </c>
      <c r="G1050" s="359" t="s">
        <v>3403</v>
      </c>
      <c r="H1050" s="359" t="s">
        <v>6007</v>
      </c>
      <c r="I1050" s="363">
        <f t="shared" si="48"/>
        <v>45822</v>
      </c>
      <c r="J1050" t="str">
        <f t="shared" si="49"/>
        <v>Oui</v>
      </c>
      <c r="K1050" t="str">
        <f t="shared" si="50"/>
        <v>1870 +</v>
      </c>
    </row>
    <row r="1051" spans="1:11" ht="15" x14ac:dyDescent="0.25">
      <c r="A1051" s="307">
        <v>10851</v>
      </c>
      <c r="B1051" s="359" t="s">
        <v>1737</v>
      </c>
      <c r="C1051" s="359" t="s">
        <v>1693</v>
      </c>
      <c r="D1051" s="359" t="s">
        <v>69</v>
      </c>
      <c r="E1051" s="359" t="s">
        <v>4947</v>
      </c>
      <c r="F1051" s="360">
        <v>317</v>
      </c>
      <c r="G1051" s="359" t="s">
        <v>3403</v>
      </c>
      <c r="H1051" s="359" t="s">
        <v>6007</v>
      </c>
      <c r="I1051" s="363">
        <f t="shared" si="48"/>
        <v>45826</v>
      </c>
      <c r="J1051" t="str">
        <f t="shared" si="49"/>
        <v>Oui</v>
      </c>
      <c r="K1051" t="str">
        <f t="shared" si="50"/>
        <v>F550</v>
      </c>
    </row>
    <row r="1052" spans="1:11" ht="15" x14ac:dyDescent="0.25">
      <c r="A1052" s="307">
        <v>9688</v>
      </c>
      <c r="B1052" s="359" t="s">
        <v>74</v>
      </c>
      <c r="C1052" s="359" t="s">
        <v>75</v>
      </c>
      <c r="D1052" s="359" t="s">
        <v>69</v>
      </c>
      <c r="E1052" s="359" t="s">
        <v>4947</v>
      </c>
      <c r="F1052" s="360">
        <v>317</v>
      </c>
      <c r="G1052" s="359" t="s">
        <v>3403</v>
      </c>
      <c r="H1052" s="359" t="s">
        <v>6007</v>
      </c>
      <c r="I1052" s="363">
        <f t="shared" si="48"/>
        <v>45829</v>
      </c>
      <c r="J1052" t="str">
        <f t="shared" si="49"/>
        <v>Oui</v>
      </c>
      <c r="K1052" t="str">
        <f t="shared" si="50"/>
        <v>95PFE-L2M</v>
      </c>
    </row>
    <row r="1053" spans="1:11" ht="15" x14ac:dyDescent="0.25">
      <c r="A1053" s="307">
        <v>10026</v>
      </c>
      <c r="B1053" s="359" t="s">
        <v>2578</v>
      </c>
      <c r="C1053" s="359" t="s">
        <v>2099</v>
      </c>
      <c r="D1053" s="359" t="s">
        <v>103</v>
      </c>
      <c r="E1053" s="359" t="s">
        <v>4947</v>
      </c>
      <c r="F1053" s="360">
        <v>317</v>
      </c>
      <c r="G1053" s="359" t="s">
        <v>3403</v>
      </c>
      <c r="H1053" s="359" t="s">
        <v>6007</v>
      </c>
      <c r="I1053" s="363">
        <f t="shared" si="48"/>
        <v>45829</v>
      </c>
      <c r="J1053" t="str">
        <f t="shared" si="49"/>
        <v>Oui</v>
      </c>
      <c r="K1053" t="str">
        <f t="shared" si="50"/>
        <v>95PFE-L2M</v>
      </c>
    </row>
    <row r="1054" spans="1:11" ht="15" x14ac:dyDescent="0.25">
      <c r="A1054" s="307">
        <v>5569</v>
      </c>
      <c r="B1054" s="359" t="s">
        <v>2630</v>
      </c>
      <c r="C1054" s="359" t="s">
        <v>2631</v>
      </c>
      <c r="D1054" s="359" t="s">
        <v>69</v>
      </c>
      <c r="E1054" s="359" t="s">
        <v>4947</v>
      </c>
      <c r="F1054" s="360">
        <v>317</v>
      </c>
      <c r="G1054" s="359" t="s">
        <v>3403</v>
      </c>
      <c r="H1054" s="359" t="s">
        <v>6007</v>
      </c>
      <c r="I1054" s="363">
        <f t="shared" si="48"/>
        <v>45829</v>
      </c>
      <c r="J1054" t="str">
        <f t="shared" si="49"/>
        <v>Oui</v>
      </c>
      <c r="K1054" t="str">
        <f t="shared" si="50"/>
        <v>1870 +</v>
      </c>
    </row>
    <row r="1055" spans="1:11" ht="15" x14ac:dyDescent="0.25">
      <c r="A1055" s="307">
        <v>6129</v>
      </c>
      <c r="B1055" s="359" t="s">
        <v>2094</v>
      </c>
      <c r="C1055" s="359" t="s">
        <v>1071</v>
      </c>
      <c r="D1055" s="359" t="s">
        <v>747</v>
      </c>
      <c r="E1055" s="359" t="s">
        <v>4947</v>
      </c>
      <c r="F1055" s="360">
        <v>317</v>
      </c>
      <c r="G1055" s="359" t="s">
        <v>3403</v>
      </c>
      <c r="H1055" s="359" t="s">
        <v>6007</v>
      </c>
      <c r="I1055" s="363">
        <f t="shared" si="48"/>
        <v>45847</v>
      </c>
      <c r="J1055" t="str">
        <f t="shared" si="49"/>
        <v>Oui</v>
      </c>
      <c r="K1055" t="str">
        <f t="shared" si="50"/>
        <v>1870 +</v>
      </c>
    </row>
    <row r="1056" spans="1:11" ht="15" x14ac:dyDescent="0.25">
      <c r="A1056" s="307">
        <v>12767</v>
      </c>
      <c r="B1056" s="359" t="s">
        <v>5937</v>
      </c>
      <c r="C1056" s="359" t="s">
        <v>4240</v>
      </c>
      <c r="D1056" s="359" t="s">
        <v>2098</v>
      </c>
      <c r="E1056" s="359" t="s">
        <v>4947</v>
      </c>
      <c r="F1056" s="360">
        <v>317</v>
      </c>
      <c r="G1056" s="359" t="s">
        <v>3403</v>
      </c>
      <c r="H1056" s="359" t="s">
        <v>6007</v>
      </c>
      <c r="I1056" s="363">
        <f t="shared" si="48"/>
        <v>45853</v>
      </c>
      <c r="J1056" t="str">
        <f t="shared" si="49"/>
        <v>Oui</v>
      </c>
      <c r="K1056" t="str">
        <f t="shared" si="50"/>
        <v>1870 +</v>
      </c>
    </row>
    <row r="1057" spans="1:11" ht="15" x14ac:dyDescent="0.25">
      <c r="A1057" s="307">
        <v>13969</v>
      </c>
      <c r="B1057" s="359" t="s">
        <v>6155</v>
      </c>
      <c r="C1057" s="359" t="s">
        <v>221</v>
      </c>
      <c r="D1057" s="359" t="s">
        <v>3965</v>
      </c>
      <c r="E1057" s="359" t="s">
        <v>4947</v>
      </c>
      <c r="F1057" s="360">
        <v>317</v>
      </c>
      <c r="G1057" s="359" t="s">
        <v>3403</v>
      </c>
      <c r="H1057" s="359" t="s">
        <v>6007</v>
      </c>
      <c r="I1057" s="363">
        <f t="shared" si="48"/>
        <v>45853</v>
      </c>
      <c r="J1057" t="str">
        <f t="shared" si="49"/>
        <v>Oui</v>
      </c>
      <c r="K1057" t="str">
        <f t="shared" si="50"/>
        <v>95PFE-L2S</v>
      </c>
    </row>
    <row r="1058" spans="1:11" ht="15" x14ac:dyDescent="0.25">
      <c r="A1058" s="307">
        <v>13127</v>
      </c>
      <c r="B1058" s="359" t="s">
        <v>3209</v>
      </c>
      <c r="C1058" s="359" t="s">
        <v>3210</v>
      </c>
      <c r="D1058" s="359" t="s">
        <v>3965</v>
      </c>
      <c r="E1058" s="359" t="s">
        <v>4947</v>
      </c>
      <c r="F1058" s="360">
        <v>317</v>
      </c>
      <c r="G1058" s="359" t="s">
        <v>3403</v>
      </c>
      <c r="H1058" s="359" t="s">
        <v>6007</v>
      </c>
      <c r="I1058" s="363">
        <f t="shared" si="48"/>
        <v>45854</v>
      </c>
      <c r="J1058" t="str">
        <f t="shared" si="49"/>
        <v>Oui</v>
      </c>
      <c r="K1058" t="str">
        <f t="shared" si="50"/>
        <v>F550</v>
      </c>
    </row>
    <row r="1059" spans="1:11" ht="15" x14ac:dyDescent="0.25">
      <c r="A1059" s="307">
        <v>8257</v>
      </c>
      <c r="B1059" s="359" t="s">
        <v>2754</v>
      </c>
      <c r="C1059" s="359" t="s">
        <v>204</v>
      </c>
      <c r="D1059" s="359" t="s">
        <v>1087</v>
      </c>
      <c r="E1059" s="359" t="s">
        <v>4947</v>
      </c>
      <c r="F1059" s="360">
        <v>317</v>
      </c>
      <c r="G1059" s="359" t="s">
        <v>3403</v>
      </c>
      <c r="H1059" s="359" t="s">
        <v>6007</v>
      </c>
      <c r="I1059" s="363">
        <f t="shared" si="48"/>
        <v>45854</v>
      </c>
      <c r="J1059" t="str">
        <f t="shared" si="49"/>
        <v>Oui</v>
      </c>
      <c r="K1059" t="str">
        <f t="shared" si="50"/>
        <v>95PFE-L2S</v>
      </c>
    </row>
    <row r="1060" spans="1:11" ht="15" x14ac:dyDescent="0.25">
      <c r="A1060" s="307">
        <v>12355</v>
      </c>
      <c r="B1060" s="359" t="s">
        <v>1470</v>
      </c>
      <c r="C1060" s="359" t="s">
        <v>571</v>
      </c>
      <c r="D1060" s="359" t="s">
        <v>103</v>
      </c>
      <c r="E1060" s="359" t="s">
        <v>4947</v>
      </c>
      <c r="F1060" s="360">
        <v>317</v>
      </c>
      <c r="G1060" s="359" t="s">
        <v>3403</v>
      </c>
      <c r="H1060" s="359" t="s">
        <v>6007</v>
      </c>
      <c r="I1060" s="363">
        <f t="shared" si="48"/>
        <v>45857</v>
      </c>
      <c r="J1060" t="str">
        <f t="shared" si="49"/>
        <v>Oui</v>
      </c>
      <c r="K1060" t="str">
        <f t="shared" si="50"/>
        <v>1870 +</v>
      </c>
    </row>
    <row r="1061" spans="1:11" ht="15" x14ac:dyDescent="0.25">
      <c r="A1061" s="307">
        <v>11855</v>
      </c>
      <c r="B1061" s="359" t="s">
        <v>2202</v>
      </c>
      <c r="C1061" s="359" t="s">
        <v>4050</v>
      </c>
      <c r="D1061" s="359" t="s">
        <v>103</v>
      </c>
      <c r="E1061" s="359" t="s">
        <v>4947</v>
      </c>
      <c r="F1061" s="360">
        <v>317</v>
      </c>
      <c r="G1061" s="359" t="s">
        <v>3403</v>
      </c>
      <c r="H1061" s="359" t="s">
        <v>6007</v>
      </c>
      <c r="I1061" s="363">
        <f t="shared" si="48"/>
        <v>45864</v>
      </c>
      <c r="J1061" t="str">
        <f t="shared" si="49"/>
        <v>Oui</v>
      </c>
      <c r="K1061" t="str">
        <f t="shared" si="50"/>
        <v>1860-S</v>
      </c>
    </row>
    <row r="1062" spans="1:11" ht="15" x14ac:dyDescent="0.25">
      <c r="A1062" s="307">
        <v>5794</v>
      </c>
      <c r="B1062" s="359" t="s">
        <v>2401</v>
      </c>
      <c r="C1062" s="359" t="s">
        <v>2400</v>
      </c>
      <c r="D1062" s="361" t="s">
        <v>69</v>
      </c>
      <c r="E1062" s="359" t="s">
        <v>4947</v>
      </c>
      <c r="F1062" s="360">
        <v>317</v>
      </c>
      <c r="G1062" s="359" t="s">
        <v>3403</v>
      </c>
      <c r="H1062" s="359" t="s">
        <v>6007</v>
      </c>
      <c r="I1062" s="363">
        <f t="shared" si="48"/>
        <v>45917</v>
      </c>
      <c r="J1062" t="str">
        <f t="shared" si="49"/>
        <v>Oui</v>
      </c>
      <c r="K1062" t="str">
        <f t="shared" si="50"/>
        <v>95PFE-L2M</v>
      </c>
    </row>
    <row r="1063" spans="1:11" ht="15" x14ac:dyDescent="0.25">
      <c r="A1063" s="307">
        <v>14143</v>
      </c>
      <c r="B1063" s="359" t="s">
        <v>1772</v>
      </c>
      <c r="C1063" s="359" t="s">
        <v>806</v>
      </c>
      <c r="D1063" s="359" t="s">
        <v>3965</v>
      </c>
      <c r="E1063" s="359" t="s">
        <v>4947</v>
      </c>
      <c r="F1063" s="360">
        <v>317</v>
      </c>
      <c r="G1063" s="359" t="s">
        <v>3403</v>
      </c>
      <c r="H1063" s="359" t="s">
        <v>6007</v>
      </c>
      <c r="I1063" s="363">
        <f t="shared" si="48"/>
        <v>45923</v>
      </c>
      <c r="J1063" t="str">
        <f t="shared" si="49"/>
        <v>Oui</v>
      </c>
      <c r="K1063" t="str">
        <f t="shared" si="50"/>
        <v>1870 +</v>
      </c>
    </row>
    <row r="1064" spans="1:11" ht="15" x14ac:dyDescent="0.25">
      <c r="A1064" s="307">
        <v>12262</v>
      </c>
      <c r="B1064" s="359" t="s">
        <v>2857</v>
      </c>
      <c r="C1064" s="359" t="s">
        <v>433</v>
      </c>
      <c r="D1064" s="359" t="s">
        <v>103</v>
      </c>
      <c r="E1064" s="359" t="s">
        <v>4947</v>
      </c>
      <c r="F1064" s="360">
        <v>317</v>
      </c>
      <c r="G1064" s="359" t="s">
        <v>3403</v>
      </c>
      <c r="H1064" s="359" t="s">
        <v>6007</v>
      </c>
      <c r="I1064" s="363">
        <f t="shared" si="48"/>
        <v>45927</v>
      </c>
      <c r="J1064" t="str">
        <f t="shared" si="49"/>
        <v>Oui</v>
      </c>
      <c r="K1064" t="str">
        <f t="shared" si="50"/>
        <v>95PFE-L2M</v>
      </c>
    </row>
    <row r="1065" spans="1:11" ht="15" x14ac:dyDescent="0.25">
      <c r="A1065" s="307">
        <v>13064</v>
      </c>
      <c r="B1065" s="359" t="s">
        <v>1399</v>
      </c>
      <c r="C1065" s="359" t="s">
        <v>810</v>
      </c>
      <c r="D1065" s="359" t="s">
        <v>2098</v>
      </c>
      <c r="E1065" s="359" t="s">
        <v>4947</v>
      </c>
      <c r="F1065" s="360">
        <v>317</v>
      </c>
      <c r="G1065" s="359" t="s">
        <v>3403</v>
      </c>
      <c r="H1065" s="359" t="s">
        <v>6007</v>
      </c>
      <c r="I1065" s="363">
        <f t="shared" si="48"/>
        <v>45927</v>
      </c>
      <c r="J1065" t="str">
        <f t="shared" si="49"/>
        <v>Oui</v>
      </c>
      <c r="K1065" t="str">
        <f t="shared" si="50"/>
        <v>95PFE-L2M</v>
      </c>
    </row>
    <row r="1066" spans="1:11" ht="15" x14ac:dyDescent="0.25">
      <c r="A1066" s="307">
        <v>11188</v>
      </c>
      <c r="B1066" s="359" t="s">
        <v>1428</v>
      </c>
      <c r="C1066" s="359" t="s">
        <v>1429</v>
      </c>
      <c r="D1066" s="359" t="s">
        <v>2098</v>
      </c>
      <c r="E1066" s="359" t="s">
        <v>4947</v>
      </c>
      <c r="F1066" s="360">
        <v>317</v>
      </c>
      <c r="G1066" s="359" t="s">
        <v>3403</v>
      </c>
      <c r="H1066" s="359" t="s">
        <v>6007</v>
      </c>
      <c r="I1066" s="363">
        <f t="shared" si="48"/>
        <v>45927</v>
      </c>
      <c r="J1066" t="str">
        <f t="shared" si="49"/>
        <v>Oui</v>
      </c>
      <c r="K1066" t="str">
        <f t="shared" si="50"/>
        <v>1870 +</v>
      </c>
    </row>
    <row r="1067" spans="1:11" ht="15" x14ac:dyDescent="0.25">
      <c r="A1067" s="307">
        <v>14008</v>
      </c>
      <c r="B1067" s="359" t="s">
        <v>6325</v>
      </c>
      <c r="C1067" s="359" t="s">
        <v>6326</v>
      </c>
      <c r="D1067" s="359" t="s">
        <v>103</v>
      </c>
      <c r="E1067" s="359" t="s">
        <v>4947</v>
      </c>
      <c r="F1067" s="360">
        <v>317</v>
      </c>
      <c r="G1067" s="359" t="s">
        <v>3403</v>
      </c>
      <c r="H1067" s="359" t="s">
        <v>6007</v>
      </c>
      <c r="I1067" s="363">
        <f t="shared" si="48"/>
        <v>45927</v>
      </c>
      <c r="J1067" t="str">
        <f t="shared" si="49"/>
        <v>Oui</v>
      </c>
      <c r="K1067" t="str">
        <f t="shared" si="50"/>
        <v>1870 +</v>
      </c>
    </row>
    <row r="1068" spans="1:11" ht="15" x14ac:dyDescent="0.25">
      <c r="A1068" s="307">
        <v>610</v>
      </c>
      <c r="B1068" s="359" t="s">
        <v>729</v>
      </c>
      <c r="C1068" s="359" t="s">
        <v>3385</v>
      </c>
      <c r="D1068" s="359" t="s">
        <v>4764</v>
      </c>
      <c r="E1068" s="359" t="s">
        <v>4953</v>
      </c>
      <c r="F1068" s="360">
        <v>300</v>
      </c>
      <c r="G1068" s="359" t="s">
        <v>174</v>
      </c>
      <c r="H1068" s="359" t="s">
        <v>6007</v>
      </c>
      <c r="I1068" s="363" t="str">
        <f t="shared" si="48"/>
        <v xml:space="preserve"> </v>
      </c>
      <c r="J1068" t="str">
        <f t="shared" si="49"/>
        <v>Non</v>
      </c>
      <c r="K1068" t="str">
        <f t="shared" si="50"/>
        <v xml:space="preserve"> </v>
      </c>
    </row>
    <row r="1069" spans="1:11" ht="15" x14ac:dyDescent="0.25">
      <c r="A1069" s="307">
        <v>12782</v>
      </c>
      <c r="B1069" s="359" t="s">
        <v>4246</v>
      </c>
      <c r="C1069" s="359" t="s">
        <v>423</v>
      </c>
      <c r="D1069" s="359" t="s">
        <v>2416</v>
      </c>
      <c r="E1069" s="359" t="s">
        <v>4953</v>
      </c>
      <c r="F1069" s="360">
        <v>300</v>
      </c>
      <c r="G1069" s="359" t="s">
        <v>174</v>
      </c>
      <c r="H1069" s="359" t="s">
        <v>6007</v>
      </c>
      <c r="I1069" s="363" t="str">
        <f t="shared" si="48"/>
        <v xml:space="preserve"> </v>
      </c>
      <c r="J1069" t="str">
        <f t="shared" si="49"/>
        <v>Non</v>
      </c>
      <c r="K1069" t="str">
        <f t="shared" si="50"/>
        <v xml:space="preserve"> </v>
      </c>
    </row>
    <row r="1070" spans="1:11" ht="15" x14ac:dyDescent="0.25">
      <c r="A1070" s="307">
        <v>10335</v>
      </c>
      <c r="B1070" s="359" t="s">
        <v>1568</v>
      </c>
      <c r="C1070" s="359" t="s">
        <v>1698</v>
      </c>
      <c r="D1070" s="359" t="s">
        <v>4876</v>
      </c>
      <c r="E1070" s="359" t="s">
        <v>4953</v>
      </c>
      <c r="F1070" s="360">
        <v>300</v>
      </c>
      <c r="G1070" s="359" t="s">
        <v>174</v>
      </c>
      <c r="H1070" s="359" t="s">
        <v>6007</v>
      </c>
      <c r="I1070" s="363" t="str">
        <f t="shared" si="48"/>
        <v xml:space="preserve"> </v>
      </c>
      <c r="J1070" t="str">
        <f t="shared" si="49"/>
        <v>Non</v>
      </c>
      <c r="K1070" t="str">
        <f t="shared" si="50"/>
        <v xml:space="preserve"> </v>
      </c>
    </row>
    <row r="1071" spans="1:11" ht="15" x14ac:dyDescent="0.25">
      <c r="A1071" s="307">
        <v>5390</v>
      </c>
      <c r="B1071" s="359" t="s">
        <v>719</v>
      </c>
      <c r="C1071" s="359" t="s">
        <v>3447</v>
      </c>
      <c r="D1071" s="359" t="s">
        <v>4876</v>
      </c>
      <c r="E1071" s="359" t="s">
        <v>4953</v>
      </c>
      <c r="F1071" s="360">
        <v>300</v>
      </c>
      <c r="G1071" s="359" t="s">
        <v>174</v>
      </c>
      <c r="H1071" s="359" t="s">
        <v>6007</v>
      </c>
      <c r="I1071" s="363">
        <f t="shared" si="48"/>
        <v>43913</v>
      </c>
      <c r="J1071" t="str">
        <f t="shared" si="49"/>
        <v>Oui</v>
      </c>
      <c r="K1071" t="str">
        <f t="shared" si="50"/>
        <v xml:space="preserve"> </v>
      </c>
    </row>
    <row r="1072" spans="1:11" ht="15" x14ac:dyDescent="0.25">
      <c r="A1072" s="307">
        <v>5836</v>
      </c>
      <c r="B1072" s="359" t="s">
        <v>2429</v>
      </c>
      <c r="C1072" s="359" t="s">
        <v>358</v>
      </c>
      <c r="D1072" s="359" t="s">
        <v>412</v>
      </c>
      <c r="E1072" s="359" t="s">
        <v>1197</v>
      </c>
      <c r="F1072" s="360">
        <v>320</v>
      </c>
      <c r="G1072" s="359" t="s">
        <v>1762</v>
      </c>
      <c r="H1072" s="359" t="s">
        <v>6007</v>
      </c>
      <c r="I1072" s="363">
        <f t="shared" si="48"/>
        <v>43872</v>
      </c>
      <c r="J1072" t="str">
        <f t="shared" si="49"/>
        <v>Oui</v>
      </c>
      <c r="K1072" t="str">
        <f t="shared" si="50"/>
        <v>1870 +</v>
      </c>
    </row>
    <row r="1073" spans="1:11" ht="15" x14ac:dyDescent="0.25">
      <c r="A1073" s="307">
        <v>9457</v>
      </c>
      <c r="B1073" s="359" t="s">
        <v>5368</v>
      </c>
      <c r="C1073" s="359" t="s">
        <v>5369</v>
      </c>
      <c r="D1073" s="359" t="s">
        <v>319</v>
      </c>
      <c r="E1073" s="359" t="s">
        <v>1197</v>
      </c>
      <c r="F1073" s="360">
        <v>320</v>
      </c>
      <c r="G1073" s="359" t="s">
        <v>1762</v>
      </c>
      <c r="H1073" s="359" t="s">
        <v>6007</v>
      </c>
      <c r="I1073" s="363">
        <f t="shared" si="48"/>
        <v>45455</v>
      </c>
      <c r="J1073" t="str">
        <f t="shared" si="49"/>
        <v>Oui</v>
      </c>
      <c r="K1073" t="str">
        <f t="shared" si="50"/>
        <v>95PFE-L2S</v>
      </c>
    </row>
    <row r="1074" spans="1:11" ht="15" x14ac:dyDescent="0.25">
      <c r="A1074" s="307">
        <v>8504</v>
      </c>
      <c r="B1074" s="359" t="s">
        <v>2783</v>
      </c>
      <c r="C1074" s="359" t="s">
        <v>2784</v>
      </c>
      <c r="D1074" s="359" t="s">
        <v>319</v>
      </c>
      <c r="E1074" s="359" t="s">
        <v>1197</v>
      </c>
      <c r="F1074" s="360">
        <v>320</v>
      </c>
      <c r="G1074" s="359" t="s">
        <v>1762</v>
      </c>
      <c r="H1074" s="359" t="s">
        <v>6007</v>
      </c>
      <c r="I1074" s="363">
        <f t="shared" si="48"/>
        <v>45455</v>
      </c>
      <c r="J1074" t="str">
        <f t="shared" si="49"/>
        <v>Oui</v>
      </c>
      <c r="K1074" t="str">
        <f t="shared" si="50"/>
        <v>95PFE-L2S</v>
      </c>
    </row>
    <row r="1075" spans="1:11" ht="15" x14ac:dyDescent="0.25">
      <c r="A1075" s="307">
        <v>5344</v>
      </c>
      <c r="B1075" s="359" t="s">
        <v>6078</v>
      </c>
      <c r="C1075" s="359" t="s">
        <v>6079</v>
      </c>
      <c r="D1075" s="359" t="s">
        <v>412</v>
      </c>
      <c r="E1075" s="359" t="s">
        <v>1197</v>
      </c>
      <c r="F1075" s="360">
        <v>320</v>
      </c>
      <c r="G1075" s="359" t="s">
        <v>1762</v>
      </c>
      <c r="H1075" s="359" t="s">
        <v>6007</v>
      </c>
      <c r="I1075" s="363">
        <f t="shared" si="48"/>
        <v>45785</v>
      </c>
      <c r="J1075" t="str">
        <f t="shared" si="49"/>
        <v>Oui</v>
      </c>
      <c r="K1075" t="str">
        <f t="shared" si="50"/>
        <v>1870 +</v>
      </c>
    </row>
    <row r="1076" spans="1:11" ht="15" x14ac:dyDescent="0.25">
      <c r="A1076" s="307">
        <v>11612</v>
      </c>
      <c r="B1076" s="359" t="s">
        <v>178</v>
      </c>
      <c r="C1076" s="359" t="s">
        <v>179</v>
      </c>
      <c r="D1076" s="359" t="s">
        <v>412</v>
      </c>
      <c r="E1076" s="359" t="s">
        <v>1197</v>
      </c>
      <c r="F1076" s="360">
        <v>320</v>
      </c>
      <c r="G1076" s="359" t="s">
        <v>1762</v>
      </c>
      <c r="H1076" s="359" t="s">
        <v>6007</v>
      </c>
      <c r="I1076" s="363">
        <f t="shared" si="48"/>
        <v>45790</v>
      </c>
      <c r="J1076" t="str">
        <f t="shared" si="49"/>
        <v>Oui</v>
      </c>
      <c r="K1076" t="str">
        <f t="shared" si="50"/>
        <v>95PFE-L2S</v>
      </c>
    </row>
    <row r="1077" spans="1:11" ht="15" x14ac:dyDescent="0.25">
      <c r="A1077" s="307">
        <v>3996</v>
      </c>
      <c r="B1077" s="359" t="s">
        <v>6083</v>
      </c>
      <c r="C1077" s="359" t="s">
        <v>138</v>
      </c>
      <c r="D1077" s="359" t="s">
        <v>412</v>
      </c>
      <c r="E1077" s="359" t="s">
        <v>1197</v>
      </c>
      <c r="F1077" s="360">
        <v>320</v>
      </c>
      <c r="G1077" s="359" t="s">
        <v>1762</v>
      </c>
      <c r="H1077" s="359" t="s">
        <v>6007</v>
      </c>
      <c r="I1077" s="363">
        <f t="shared" si="48"/>
        <v>45790</v>
      </c>
      <c r="J1077" t="str">
        <f t="shared" si="49"/>
        <v>Oui</v>
      </c>
      <c r="K1077" t="str">
        <f t="shared" si="50"/>
        <v>95PFE-L2S</v>
      </c>
    </row>
    <row r="1078" spans="1:11" ht="15" x14ac:dyDescent="0.25">
      <c r="A1078" s="307">
        <v>6483</v>
      </c>
      <c r="B1078" s="359" t="s">
        <v>2224</v>
      </c>
      <c r="C1078" s="359" t="s">
        <v>2032</v>
      </c>
      <c r="D1078" s="359" t="s">
        <v>412</v>
      </c>
      <c r="E1078" s="359" t="s">
        <v>1197</v>
      </c>
      <c r="F1078" s="360">
        <v>320</v>
      </c>
      <c r="G1078" s="359" t="s">
        <v>1762</v>
      </c>
      <c r="H1078" s="359" t="s">
        <v>6007</v>
      </c>
      <c r="I1078" s="363">
        <f t="shared" si="48"/>
        <v>45790</v>
      </c>
      <c r="J1078" t="str">
        <f t="shared" si="49"/>
        <v>Oui</v>
      </c>
      <c r="K1078" t="str">
        <f t="shared" si="50"/>
        <v>1870 +</v>
      </c>
    </row>
    <row r="1079" spans="1:11" ht="15" x14ac:dyDescent="0.25">
      <c r="A1079" s="307">
        <v>1154</v>
      </c>
      <c r="B1079" s="359" t="s">
        <v>1761</v>
      </c>
      <c r="C1079" s="359" t="s">
        <v>170</v>
      </c>
      <c r="D1079" s="359" t="s">
        <v>412</v>
      </c>
      <c r="E1079" s="359" t="s">
        <v>1197</v>
      </c>
      <c r="F1079" s="360">
        <v>320</v>
      </c>
      <c r="G1079" s="359" t="s">
        <v>1762</v>
      </c>
      <c r="H1079" s="359" t="s">
        <v>6007</v>
      </c>
      <c r="I1079" s="363">
        <f t="shared" si="48"/>
        <v>45826</v>
      </c>
      <c r="J1079" t="str">
        <f t="shared" si="49"/>
        <v>Oui</v>
      </c>
      <c r="K1079" t="str">
        <f t="shared" si="50"/>
        <v>1870 +</v>
      </c>
    </row>
    <row r="1080" spans="1:11" ht="15" x14ac:dyDescent="0.25">
      <c r="A1080" s="307">
        <v>11689</v>
      </c>
      <c r="B1080" s="359" t="s">
        <v>4026</v>
      </c>
      <c r="C1080" s="359" t="s">
        <v>447</v>
      </c>
      <c r="D1080" s="359" t="s">
        <v>2408</v>
      </c>
      <c r="E1080" s="359" t="s">
        <v>4953</v>
      </c>
      <c r="F1080" s="360">
        <v>312</v>
      </c>
      <c r="G1080" s="359" t="s">
        <v>5785</v>
      </c>
      <c r="H1080" s="359" t="s">
        <v>6007</v>
      </c>
      <c r="I1080" s="363" t="str">
        <f t="shared" si="48"/>
        <v xml:space="preserve"> </v>
      </c>
      <c r="J1080" t="str">
        <f t="shared" si="49"/>
        <v>Non</v>
      </c>
      <c r="K1080" t="str">
        <f t="shared" si="50"/>
        <v xml:space="preserve"> </v>
      </c>
    </row>
    <row r="1081" spans="1:11" ht="15" x14ac:dyDescent="0.25">
      <c r="A1081" s="307">
        <v>12474</v>
      </c>
      <c r="B1081" s="359" t="s">
        <v>2033</v>
      </c>
      <c r="C1081" s="359" t="s">
        <v>618</v>
      </c>
      <c r="D1081" s="359" t="s">
        <v>3615</v>
      </c>
      <c r="E1081" s="359" t="s">
        <v>4953</v>
      </c>
      <c r="F1081" s="360">
        <v>312</v>
      </c>
      <c r="G1081" s="359" t="s">
        <v>5785</v>
      </c>
      <c r="H1081" s="359" t="s">
        <v>6007</v>
      </c>
      <c r="I1081" s="363" t="str">
        <f t="shared" si="48"/>
        <v xml:space="preserve"> </v>
      </c>
      <c r="J1081" t="str">
        <f t="shared" si="49"/>
        <v>Non</v>
      </c>
      <c r="K1081" t="str">
        <f t="shared" si="50"/>
        <v xml:space="preserve"> </v>
      </c>
    </row>
    <row r="1082" spans="1:11" ht="15" x14ac:dyDescent="0.25">
      <c r="A1082" s="307">
        <v>11832</v>
      </c>
      <c r="B1082" s="359" t="s">
        <v>2530</v>
      </c>
      <c r="C1082" s="359" t="s">
        <v>4044</v>
      </c>
      <c r="D1082" s="359" t="s">
        <v>3615</v>
      </c>
      <c r="E1082" s="359" t="s">
        <v>4953</v>
      </c>
      <c r="F1082" s="360">
        <v>312</v>
      </c>
      <c r="G1082" s="359" t="s">
        <v>5785</v>
      </c>
      <c r="H1082" s="359" t="s">
        <v>6007</v>
      </c>
      <c r="I1082" s="363" t="str">
        <f t="shared" si="48"/>
        <v xml:space="preserve"> </v>
      </c>
      <c r="J1082" t="str">
        <f t="shared" si="49"/>
        <v>Non</v>
      </c>
      <c r="K1082" t="str">
        <f t="shared" si="50"/>
        <v xml:space="preserve"> </v>
      </c>
    </row>
    <row r="1083" spans="1:11" ht="15" x14ac:dyDescent="0.25">
      <c r="A1083" s="307">
        <v>12915</v>
      </c>
      <c r="B1083" s="359" t="s">
        <v>2495</v>
      </c>
      <c r="C1083" s="359" t="s">
        <v>892</v>
      </c>
      <c r="D1083" s="359" t="s">
        <v>3615</v>
      </c>
      <c r="E1083" s="359" t="s">
        <v>4953</v>
      </c>
      <c r="F1083" s="360">
        <v>312</v>
      </c>
      <c r="G1083" s="359" t="s">
        <v>5785</v>
      </c>
      <c r="H1083" s="359" t="s">
        <v>6007</v>
      </c>
      <c r="I1083" s="363" t="str">
        <f t="shared" si="48"/>
        <v xml:space="preserve"> </v>
      </c>
      <c r="J1083" t="str">
        <f t="shared" si="49"/>
        <v>Non</v>
      </c>
      <c r="K1083" t="str">
        <f t="shared" si="50"/>
        <v xml:space="preserve"> </v>
      </c>
    </row>
    <row r="1084" spans="1:11" ht="15" x14ac:dyDescent="0.25">
      <c r="A1084" s="307">
        <v>5205</v>
      </c>
      <c r="B1084" s="359" t="s">
        <v>716</v>
      </c>
      <c r="C1084" s="359" t="s">
        <v>717</v>
      </c>
      <c r="D1084" s="359" t="s">
        <v>3615</v>
      </c>
      <c r="E1084" s="359" t="s">
        <v>4953</v>
      </c>
      <c r="F1084" s="360">
        <v>312</v>
      </c>
      <c r="G1084" s="359" t="s">
        <v>5785</v>
      </c>
      <c r="H1084" s="359" t="s">
        <v>6007</v>
      </c>
      <c r="I1084" s="363">
        <f t="shared" si="48"/>
        <v>44578</v>
      </c>
      <c r="J1084" t="str">
        <f t="shared" si="49"/>
        <v>Oui</v>
      </c>
      <c r="K1084" t="str">
        <f t="shared" si="50"/>
        <v>1510-XS</v>
      </c>
    </row>
    <row r="1085" spans="1:11" ht="15" x14ac:dyDescent="0.25">
      <c r="A1085" s="307">
        <v>10917</v>
      </c>
      <c r="B1085" s="359" t="s">
        <v>2407</v>
      </c>
      <c r="C1085" s="359" t="s">
        <v>5914</v>
      </c>
      <c r="D1085" s="359" t="s">
        <v>3615</v>
      </c>
      <c r="E1085" s="359" t="s">
        <v>4953</v>
      </c>
      <c r="F1085" s="360">
        <v>312</v>
      </c>
      <c r="G1085" s="359" t="s">
        <v>5785</v>
      </c>
      <c r="H1085" s="359" t="s">
        <v>6007</v>
      </c>
      <c r="I1085" s="363">
        <f t="shared" si="48"/>
        <v>44587</v>
      </c>
      <c r="J1085" t="str">
        <f t="shared" si="49"/>
        <v>Oui</v>
      </c>
      <c r="K1085" t="str">
        <f t="shared" si="50"/>
        <v>1870 +</v>
      </c>
    </row>
    <row r="1086" spans="1:11" ht="15" x14ac:dyDescent="0.25">
      <c r="A1086" s="307">
        <v>11342</v>
      </c>
      <c r="B1086" s="359" t="s">
        <v>5919</v>
      </c>
      <c r="C1086" s="359" t="s">
        <v>3996</v>
      </c>
      <c r="D1086" s="359" t="s">
        <v>2098</v>
      </c>
      <c r="E1086" s="359" t="s">
        <v>4947</v>
      </c>
      <c r="F1086" s="360">
        <v>309</v>
      </c>
      <c r="G1086" s="359" t="s">
        <v>405</v>
      </c>
      <c r="H1086" s="359" t="s">
        <v>6007</v>
      </c>
      <c r="I1086" s="363" t="str">
        <f t="shared" si="48"/>
        <v xml:space="preserve"> </v>
      </c>
      <c r="J1086" t="str">
        <f t="shared" si="49"/>
        <v>Non</v>
      </c>
      <c r="K1086" t="str">
        <f t="shared" si="50"/>
        <v xml:space="preserve"> </v>
      </c>
    </row>
    <row r="1087" spans="1:11" ht="15" x14ac:dyDescent="0.25">
      <c r="A1087" s="307">
        <v>9722</v>
      </c>
      <c r="B1087" s="359" t="s">
        <v>2145</v>
      </c>
      <c r="C1087" s="359" t="s">
        <v>368</v>
      </c>
      <c r="D1087" s="359" t="s">
        <v>69</v>
      </c>
      <c r="E1087" s="359" t="s">
        <v>4947</v>
      </c>
      <c r="F1087" s="360">
        <v>309</v>
      </c>
      <c r="G1087" s="359" t="s">
        <v>405</v>
      </c>
      <c r="H1087" s="359" t="s">
        <v>6007</v>
      </c>
      <c r="I1087" s="363">
        <f t="shared" si="48"/>
        <v>42958</v>
      </c>
      <c r="J1087" t="str">
        <f t="shared" si="49"/>
        <v>Oui</v>
      </c>
      <c r="K1087" t="str">
        <f t="shared" si="50"/>
        <v>1511-S</v>
      </c>
    </row>
    <row r="1088" spans="1:11" ht="15" x14ac:dyDescent="0.25">
      <c r="A1088" s="307">
        <v>10502</v>
      </c>
      <c r="B1088" s="359" t="s">
        <v>892</v>
      </c>
      <c r="C1088" s="359" t="s">
        <v>893</v>
      </c>
      <c r="D1088" s="359" t="s">
        <v>69</v>
      </c>
      <c r="E1088" s="359" t="s">
        <v>4947</v>
      </c>
      <c r="F1088" s="360">
        <v>309</v>
      </c>
      <c r="G1088" s="359" t="s">
        <v>405</v>
      </c>
      <c r="H1088" s="359" t="s">
        <v>6007</v>
      </c>
      <c r="I1088" s="363">
        <f t="shared" si="48"/>
        <v>43914</v>
      </c>
      <c r="J1088" t="str">
        <f t="shared" si="49"/>
        <v>Oui</v>
      </c>
      <c r="K1088" t="str">
        <f t="shared" si="50"/>
        <v>1860-S</v>
      </c>
    </row>
    <row r="1089" spans="1:11" ht="15" x14ac:dyDescent="0.25">
      <c r="A1089" s="307">
        <v>11804</v>
      </c>
      <c r="B1089" s="359" t="s">
        <v>1479</v>
      </c>
      <c r="C1089" s="359" t="s">
        <v>602</v>
      </c>
      <c r="D1089" s="359" t="s">
        <v>103</v>
      </c>
      <c r="E1089" s="359" t="s">
        <v>4947</v>
      </c>
      <c r="F1089" s="360">
        <v>309</v>
      </c>
      <c r="G1089" s="359" t="s">
        <v>405</v>
      </c>
      <c r="H1089" s="359" t="s">
        <v>6007</v>
      </c>
      <c r="I1089" s="363">
        <f t="shared" si="48"/>
        <v>44721</v>
      </c>
      <c r="J1089" t="str">
        <f t="shared" si="49"/>
        <v>Oui</v>
      </c>
      <c r="K1089" t="str">
        <f t="shared" si="50"/>
        <v xml:space="preserve"> </v>
      </c>
    </row>
    <row r="1090" spans="1:11" ht="15" x14ac:dyDescent="0.25">
      <c r="A1090" s="307">
        <v>12576</v>
      </c>
      <c r="B1090" s="359" t="s">
        <v>3023</v>
      </c>
      <c r="C1090" s="359" t="s">
        <v>1695</v>
      </c>
      <c r="D1090" s="359" t="s">
        <v>69</v>
      </c>
      <c r="E1090" s="359" t="s">
        <v>4947</v>
      </c>
      <c r="F1090" s="360">
        <v>309</v>
      </c>
      <c r="G1090" s="359" t="s">
        <v>405</v>
      </c>
      <c r="H1090" s="359" t="s">
        <v>6007</v>
      </c>
      <c r="I1090" s="363">
        <f t="shared" ref="I1090:I1153" si="51">IFERROR(VLOOKUP(A1090,Pour_Suivi,31,FALSE)," ")</f>
        <v>44853</v>
      </c>
      <c r="J1090" t="str">
        <f t="shared" ref="J1090:J1153" si="52">IF(IFERROR(VLOOKUP(A1090,Pour_Suivi,1,FALSE),"Non")="Non","Non","Oui")</f>
        <v>Oui</v>
      </c>
      <c r="K1090" t="str">
        <f t="shared" ref="K1090:K1153" si="53">IFERROR(VLOOKUP(A1090,Pour_Suivi,33,FALSE)," ")</f>
        <v>F550</v>
      </c>
    </row>
    <row r="1091" spans="1:11" ht="15" x14ac:dyDescent="0.25">
      <c r="A1091" s="307">
        <v>12683</v>
      </c>
      <c r="B1091" s="359" t="s">
        <v>3121</v>
      </c>
      <c r="C1091" s="359" t="s">
        <v>3122</v>
      </c>
      <c r="D1091" s="359" t="s">
        <v>69</v>
      </c>
      <c r="E1091" s="359" t="s">
        <v>4947</v>
      </c>
      <c r="F1091" s="360">
        <v>309</v>
      </c>
      <c r="G1091" s="359" t="s">
        <v>405</v>
      </c>
      <c r="H1091" s="359" t="s">
        <v>6007</v>
      </c>
      <c r="I1091" s="363">
        <f t="shared" si="51"/>
        <v>44965</v>
      </c>
      <c r="J1091" t="str">
        <f t="shared" si="52"/>
        <v>Oui</v>
      </c>
      <c r="K1091" t="str">
        <f t="shared" si="53"/>
        <v>F550</v>
      </c>
    </row>
    <row r="1092" spans="1:11" ht="15" x14ac:dyDescent="0.25">
      <c r="A1092" s="307">
        <v>13011</v>
      </c>
      <c r="B1092" s="359" t="s">
        <v>3260</v>
      </c>
      <c r="C1092" s="359" t="s">
        <v>1678</v>
      </c>
      <c r="D1092" s="359" t="s">
        <v>69</v>
      </c>
      <c r="E1092" s="359" t="s">
        <v>4947</v>
      </c>
      <c r="F1092" s="360">
        <v>309</v>
      </c>
      <c r="G1092" s="359" t="s">
        <v>405</v>
      </c>
      <c r="H1092" s="359" t="s">
        <v>6007</v>
      </c>
      <c r="I1092" s="363">
        <f t="shared" si="51"/>
        <v>45070</v>
      </c>
      <c r="J1092" t="str">
        <f t="shared" si="52"/>
        <v>Oui</v>
      </c>
      <c r="K1092" t="str">
        <f t="shared" si="53"/>
        <v>F550</v>
      </c>
    </row>
    <row r="1093" spans="1:11" ht="15" x14ac:dyDescent="0.25">
      <c r="A1093" s="307">
        <v>10922</v>
      </c>
      <c r="B1093" s="359" t="s">
        <v>456</v>
      </c>
      <c r="C1093" s="359" t="s">
        <v>457</v>
      </c>
      <c r="D1093" s="359" t="s">
        <v>69</v>
      </c>
      <c r="E1093" s="359" t="s">
        <v>4947</v>
      </c>
      <c r="F1093" s="360">
        <v>309</v>
      </c>
      <c r="G1093" s="359" t="s">
        <v>405</v>
      </c>
      <c r="H1093" s="359" t="s">
        <v>6007</v>
      </c>
      <c r="I1093" s="363">
        <f t="shared" si="51"/>
        <v>45223</v>
      </c>
      <c r="J1093" t="str">
        <f t="shared" si="52"/>
        <v>Oui</v>
      </c>
      <c r="K1093" t="str">
        <f t="shared" si="53"/>
        <v>95PFE-L2S</v>
      </c>
    </row>
    <row r="1094" spans="1:11" ht="15" x14ac:dyDescent="0.25">
      <c r="A1094" s="307">
        <v>11984</v>
      </c>
      <c r="B1094" s="359" t="s">
        <v>4067</v>
      </c>
      <c r="C1094" s="359" t="s">
        <v>5928</v>
      </c>
      <c r="D1094" s="359" t="s">
        <v>69</v>
      </c>
      <c r="E1094" s="359" t="s">
        <v>4947</v>
      </c>
      <c r="F1094" s="360">
        <v>309</v>
      </c>
      <c r="G1094" s="359" t="s">
        <v>405</v>
      </c>
      <c r="H1094" s="359" t="s">
        <v>6007</v>
      </c>
      <c r="I1094" s="363">
        <f t="shared" si="51"/>
        <v>45321</v>
      </c>
      <c r="J1094" t="str">
        <f t="shared" si="52"/>
        <v>Oui</v>
      </c>
      <c r="K1094" t="str">
        <f t="shared" si="53"/>
        <v>95PFE-L2M</v>
      </c>
    </row>
    <row r="1095" spans="1:11" ht="15" x14ac:dyDescent="0.25">
      <c r="A1095" s="307">
        <v>11691</v>
      </c>
      <c r="B1095" s="359" t="s">
        <v>82</v>
      </c>
      <c r="C1095" s="359" t="s">
        <v>83</v>
      </c>
      <c r="D1095" s="359" t="s">
        <v>69</v>
      </c>
      <c r="E1095" s="359" t="s">
        <v>4947</v>
      </c>
      <c r="F1095" s="360">
        <v>309</v>
      </c>
      <c r="G1095" s="359" t="s">
        <v>405</v>
      </c>
      <c r="H1095" s="359" t="s">
        <v>6007</v>
      </c>
      <c r="I1095" s="363">
        <f t="shared" si="51"/>
        <v>45343</v>
      </c>
      <c r="J1095" t="str">
        <f t="shared" si="52"/>
        <v>Oui</v>
      </c>
      <c r="K1095" t="str">
        <f t="shared" si="53"/>
        <v>1870 +</v>
      </c>
    </row>
    <row r="1096" spans="1:11" ht="15" x14ac:dyDescent="0.25">
      <c r="A1096" s="307">
        <v>12008</v>
      </c>
      <c r="B1096" s="359" t="s">
        <v>1132</v>
      </c>
      <c r="C1096" s="359" t="s">
        <v>1133</v>
      </c>
      <c r="D1096" s="359" t="s">
        <v>103</v>
      </c>
      <c r="E1096" s="359" t="s">
        <v>4947</v>
      </c>
      <c r="F1096" s="360">
        <v>309</v>
      </c>
      <c r="G1096" s="359" t="s">
        <v>405</v>
      </c>
      <c r="H1096" s="359" t="s">
        <v>6007</v>
      </c>
      <c r="I1096" s="363">
        <f t="shared" si="51"/>
        <v>45448</v>
      </c>
      <c r="J1096" t="str">
        <f t="shared" si="52"/>
        <v>Oui</v>
      </c>
      <c r="K1096" t="str">
        <f t="shared" si="53"/>
        <v>1870 +</v>
      </c>
    </row>
    <row r="1097" spans="1:11" ht="15" x14ac:dyDescent="0.25">
      <c r="A1097" s="307">
        <v>5712</v>
      </c>
      <c r="B1097" s="359" t="s">
        <v>1107</v>
      </c>
      <c r="C1097" s="359" t="s">
        <v>835</v>
      </c>
      <c r="D1097" s="359" t="s">
        <v>103</v>
      </c>
      <c r="E1097" s="359" t="s">
        <v>4947</v>
      </c>
      <c r="F1097" s="360">
        <v>309</v>
      </c>
      <c r="G1097" s="359" t="s">
        <v>405</v>
      </c>
      <c r="H1097" s="359" t="s">
        <v>6007</v>
      </c>
      <c r="I1097" s="363">
        <f t="shared" si="51"/>
        <v>45476</v>
      </c>
      <c r="J1097" t="str">
        <f t="shared" si="52"/>
        <v>Oui</v>
      </c>
      <c r="K1097" t="str">
        <f t="shared" si="53"/>
        <v>95PFE-L2M</v>
      </c>
    </row>
    <row r="1098" spans="1:11" ht="15" x14ac:dyDescent="0.25">
      <c r="A1098" s="307">
        <v>13707</v>
      </c>
      <c r="B1098" s="359" t="s">
        <v>5443</v>
      </c>
      <c r="C1098" s="359" t="s">
        <v>490</v>
      </c>
      <c r="D1098" s="359" t="s">
        <v>69</v>
      </c>
      <c r="E1098" s="359" t="s">
        <v>4947</v>
      </c>
      <c r="F1098" s="360">
        <v>309</v>
      </c>
      <c r="G1098" s="359" t="s">
        <v>405</v>
      </c>
      <c r="H1098" s="359" t="s">
        <v>6007</v>
      </c>
      <c r="I1098" s="363">
        <f t="shared" si="51"/>
        <v>45521</v>
      </c>
      <c r="J1098" t="str">
        <f t="shared" si="52"/>
        <v>Oui</v>
      </c>
      <c r="K1098" t="str">
        <f t="shared" si="53"/>
        <v>95PFE-L2M</v>
      </c>
    </row>
    <row r="1099" spans="1:11" ht="15" x14ac:dyDescent="0.25">
      <c r="A1099" s="307">
        <v>5803</v>
      </c>
      <c r="B1099" s="359" t="s">
        <v>1463</v>
      </c>
      <c r="C1099" s="359" t="s">
        <v>1464</v>
      </c>
      <c r="D1099" s="359" t="s">
        <v>103</v>
      </c>
      <c r="E1099" s="359" t="s">
        <v>4947</v>
      </c>
      <c r="F1099" s="360">
        <v>309</v>
      </c>
      <c r="G1099" s="359" t="s">
        <v>405</v>
      </c>
      <c r="H1099" s="359" t="s">
        <v>6007</v>
      </c>
      <c r="I1099" s="363">
        <f t="shared" si="51"/>
        <v>45574</v>
      </c>
      <c r="J1099" t="str">
        <f t="shared" si="52"/>
        <v>Oui</v>
      </c>
      <c r="K1099" t="str">
        <f t="shared" si="53"/>
        <v>HF-801SD</v>
      </c>
    </row>
    <row r="1100" spans="1:11" ht="15" x14ac:dyDescent="0.25">
      <c r="A1100" s="307">
        <v>11686</v>
      </c>
      <c r="B1100" s="359" t="s">
        <v>501</v>
      </c>
      <c r="C1100" s="359" t="s">
        <v>502</v>
      </c>
      <c r="D1100" s="359" t="s">
        <v>69</v>
      </c>
      <c r="E1100" s="359" t="s">
        <v>4947</v>
      </c>
      <c r="F1100" s="360">
        <v>309</v>
      </c>
      <c r="G1100" s="359" t="s">
        <v>405</v>
      </c>
      <c r="H1100" s="359" t="s">
        <v>6007</v>
      </c>
      <c r="I1100" s="363">
        <f t="shared" si="51"/>
        <v>45665</v>
      </c>
      <c r="J1100" t="str">
        <f t="shared" si="52"/>
        <v>Oui</v>
      </c>
      <c r="K1100">
        <f t="shared" si="53"/>
        <v>1804</v>
      </c>
    </row>
    <row r="1101" spans="1:11" ht="15" x14ac:dyDescent="0.25">
      <c r="A1101" s="307">
        <v>11883</v>
      </c>
      <c r="B1101" s="359" t="s">
        <v>2135</v>
      </c>
      <c r="C1101" s="359" t="s">
        <v>2136</v>
      </c>
      <c r="D1101" s="359" t="s">
        <v>69</v>
      </c>
      <c r="E1101" s="359" t="s">
        <v>4947</v>
      </c>
      <c r="F1101" s="360">
        <v>309</v>
      </c>
      <c r="G1101" s="359" t="s">
        <v>405</v>
      </c>
      <c r="H1101" s="359" t="s">
        <v>6007</v>
      </c>
      <c r="I1101" s="363">
        <f t="shared" si="51"/>
        <v>45665</v>
      </c>
      <c r="J1101" t="str">
        <f t="shared" si="52"/>
        <v>Oui</v>
      </c>
      <c r="K1101" t="str">
        <f t="shared" si="53"/>
        <v>1870 +</v>
      </c>
    </row>
    <row r="1102" spans="1:11" ht="15" x14ac:dyDescent="0.25">
      <c r="A1102" s="307">
        <v>11389</v>
      </c>
      <c r="B1102" s="359" t="s">
        <v>1487</v>
      </c>
      <c r="C1102" s="359" t="s">
        <v>447</v>
      </c>
      <c r="D1102" s="359" t="s">
        <v>69</v>
      </c>
      <c r="E1102" s="359" t="s">
        <v>4947</v>
      </c>
      <c r="F1102" s="360">
        <v>309</v>
      </c>
      <c r="G1102" s="359" t="s">
        <v>405</v>
      </c>
      <c r="H1102" s="359" t="s">
        <v>6007</v>
      </c>
      <c r="I1102" s="363">
        <f t="shared" si="51"/>
        <v>45673</v>
      </c>
      <c r="J1102" t="str">
        <f t="shared" si="52"/>
        <v>Oui</v>
      </c>
      <c r="K1102" t="str">
        <f t="shared" si="53"/>
        <v>F550</v>
      </c>
    </row>
    <row r="1103" spans="1:11" ht="15" x14ac:dyDescent="0.25">
      <c r="A1103" s="307">
        <v>10965</v>
      </c>
      <c r="B1103" s="359" t="s">
        <v>2541</v>
      </c>
      <c r="C1103" s="359" t="s">
        <v>3971</v>
      </c>
      <c r="D1103" s="359" t="s">
        <v>69</v>
      </c>
      <c r="E1103" s="359" t="s">
        <v>4947</v>
      </c>
      <c r="F1103" s="360">
        <v>309</v>
      </c>
      <c r="G1103" s="359" t="s">
        <v>405</v>
      </c>
      <c r="H1103" s="359" t="s">
        <v>6007</v>
      </c>
      <c r="I1103" s="363">
        <f t="shared" si="51"/>
        <v>45679</v>
      </c>
      <c r="J1103" t="str">
        <f t="shared" si="52"/>
        <v>Oui</v>
      </c>
      <c r="K1103" t="str">
        <f t="shared" si="53"/>
        <v>95PFE-L2L</v>
      </c>
    </row>
    <row r="1104" spans="1:11" ht="15" x14ac:dyDescent="0.25">
      <c r="A1104" s="307">
        <v>11685</v>
      </c>
      <c r="B1104" s="359" t="s">
        <v>1035</v>
      </c>
      <c r="C1104" s="359" t="s">
        <v>1036</v>
      </c>
      <c r="D1104" s="359" t="s">
        <v>69</v>
      </c>
      <c r="E1104" s="359" t="s">
        <v>4947</v>
      </c>
      <c r="F1104" s="360">
        <v>309</v>
      </c>
      <c r="G1104" s="359" t="s">
        <v>405</v>
      </c>
      <c r="H1104" s="359" t="s">
        <v>6007</v>
      </c>
      <c r="I1104" s="363">
        <f t="shared" si="51"/>
        <v>45687</v>
      </c>
      <c r="J1104" t="str">
        <f t="shared" si="52"/>
        <v>Oui</v>
      </c>
      <c r="K1104" t="str">
        <f t="shared" si="53"/>
        <v>95PFE-L2S</v>
      </c>
    </row>
    <row r="1105" spans="1:11" ht="15" x14ac:dyDescent="0.25">
      <c r="A1105" s="307">
        <v>12660</v>
      </c>
      <c r="B1105" s="359" t="s">
        <v>3032</v>
      </c>
      <c r="C1105" s="359" t="s">
        <v>3033</v>
      </c>
      <c r="D1105" s="359" t="s">
        <v>69</v>
      </c>
      <c r="E1105" s="359" t="s">
        <v>4947</v>
      </c>
      <c r="F1105" s="360">
        <v>309</v>
      </c>
      <c r="G1105" s="359" t="s">
        <v>405</v>
      </c>
      <c r="H1105" s="359" t="s">
        <v>6007</v>
      </c>
      <c r="I1105" s="363">
        <f t="shared" si="51"/>
        <v>45721</v>
      </c>
      <c r="J1105" t="str">
        <f t="shared" si="52"/>
        <v>Oui</v>
      </c>
      <c r="K1105" t="str">
        <f t="shared" si="53"/>
        <v>95PFE-L2M</v>
      </c>
    </row>
    <row r="1106" spans="1:11" ht="15" x14ac:dyDescent="0.25">
      <c r="A1106" s="307">
        <v>12802</v>
      </c>
      <c r="B1106" s="359" t="s">
        <v>3126</v>
      </c>
      <c r="C1106" s="359" t="s">
        <v>1126</v>
      </c>
      <c r="D1106" s="359" t="s">
        <v>69</v>
      </c>
      <c r="E1106" s="359" t="s">
        <v>4947</v>
      </c>
      <c r="F1106" s="360">
        <v>309</v>
      </c>
      <c r="G1106" s="359" t="s">
        <v>405</v>
      </c>
      <c r="H1106" s="359" t="s">
        <v>6007</v>
      </c>
      <c r="I1106" s="363">
        <f t="shared" si="51"/>
        <v>45728</v>
      </c>
      <c r="J1106" t="str">
        <f t="shared" si="52"/>
        <v>Oui</v>
      </c>
      <c r="K1106" t="str">
        <f t="shared" si="53"/>
        <v>95PFE-L2S</v>
      </c>
    </row>
    <row r="1107" spans="1:11" ht="15" x14ac:dyDescent="0.25">
      <c r="A1107" s="307">
        <v>11786</v>
      </c>
      <c r="B1107" s="359" t="s">
        <v>2712</v>
      </c>
      <c r="C1107" s="359" t="s">
        <v>782</v>
      </c>
      <c r="D1107" s="359" t="s">
        <v>69</v>
      </c>
      <c r="E1107" s="359" t="s">
        <v>4947</v>
      </c>
      <c r="F1107" s="360">
        <v>309</v>
      </c>
      <c r="G1107" s="359" t="s">
        <v>405</v>
      </c>
      <c r="H1107" s="359" t="s">
        <v>6007</v>
      </c>
      <c r="I1107" s="363">
        <f t="shared" si="51"/>
        <v>45728</v>
      </c>
      <c r="J1107" t="str">
        <f t="shared" si="52"/>
        <v>Oui</v>
      </c>
      <c r="K1107" t="str">
        <f t="shared" si="53"/>
        <v>95PFE-L2M</v>
      </c>
    </row>
    <row r="1108" spans="1:11" ht="15" x14ac:dyDescent="0.25">
      <c r="A1108" s="307">
        <v>12228</v>
      </c>
      <c r="B1108" s="359" t="s">
        <v>2861</v>
      </c>
      <c r="C1108" s="359" t="s">
        <v>2862</v>
      </c>
      <c r="D1108" s="359" t="s">
        <v>69</v>
      </c>
      <c r="E1108" s="359" t="s">
        <v>4947</v>
      </c>
      <c r="F1108" s="360">
        <v>309</v>
      </c>
      <c r="G1108" s="359" t="s">
        <v>405</v>
      </c>
      <c r="H1108" s="359" t="s">
        <v>6007</v>
      </c>
      <c r="I1108" s="363">
        <f t="shared" si="51"/>
        <v>45735</v>
      </c>
      <c r="J1108" t="str">
        <f t="shared" si="52"/>
        <v>Oui</v>
      </c>
      <c r="K1108" t="str">
        <f t="shared" si="53"/>
        <v>95PFE-L2M</v>
      </c>
    </row>
    <row r="1109" spans="1:11" ht="15" x14ac:dyDescent="0.25">
      <c r="A1109" s="307">
        <v>12922</v>
      </c>
      <c r="B1109" s="359" t="s">
        <v>1826</v>
      </c>
      <c r="C1109" s="359" t="s">
        <v>3168</v>
      </c>
      <c r="D1109" s="359" t="s">
        <v>69</v>
      </c>
      <c r="E1109" s="359" t="s">
        <v>4947</v>
      </c>
      <c r="F1109" s="360">
        <v>309</v>
      </c>
      <c r="G1109" s="359" t="s">
        <v>405</v>
      </c>
      <c r="H1109" s="359" t="s">
        <v>6007</v>
      </c>
      <c r="I1109" s="363">
        <f t="shared" si="51"/>
        <v>45735</v>
      </c>
      <c r="J1109" t="str">
        <f t="shared" si="52"/>
        <v>Oui</v>
      </c>
      <c r="K1109">
        <f t="shared" si="53"/>
        <v>1804</v>
      </c>
    </row>
    <row r="1110" spans="1:11" ht="15" x14ac:dyDescent="0.25">
      <c r="A1110" s="307">
        <v>12882</v>
      </c>
      <c r="B1110" s="359" t="s">
        <v>3162</v>
      </c>
      <c r="C1110" s="359" t="s">
        <v>2087</v>
      </c>
      <c r="D1110" s="359" t="s">
        <v>69</v>
      </c>
      <c r="E1110" s="359" t="s">
        <v>4947</v>
      </c>
      <c r="F1110" s="360">
        <v>309</v>
      </c>
      <c r="G1110" s="359" t="s">
        <v>405</v>
      </c>
      <c r="H1110" s="359" t="s">
        <v>6007</v>
      </c>
      <c r="I1110" s="363">
        <f t="shared" si="51"/>
        <v>45738</v>
      </c>
      <c r="J1110" t="str">
        <f t="shared" si="52"/>
        <v>Oui</v>
      </c>
      <c r="K1110" t="str">
        <f t="shared" si="53"/>
        <v>95PFE-L2S</v>
      </c>
    </row>
    <row r="1111" spans="1:11" ht="15" x14ac:dyDescent="0.25">
      <c r="A1111" s="307">
        <v>10490</v>
      </c>
      <c r="B1111" s="359" t="s">
        <v>1581</v>
      </c>
      <c r="C1111" s="359" t="s">
        <v>1582</v>
      </c>
      <c r="D1111" s="359" t="s">
        <v>103</v>
      </c>
      <c r="E1111" s="359" t="s">
        <v>4947</v>
      </c>
      <c r="F1111" s="360">
        <v>309</v>
      </c>
      <c r="G1111" s="359" t="s">
        <v>405</v>
      </c>
      <c r="H1111" s="359" t="s">
        <v>6007</v>
      </c>
      <c r="I1111" s="363">
        <f t="shared" si="51"/>
        <v>45738</v>
      </c>
      <c r="J1111" t="str">
        <f t="shared" si="52"/>
        <v>Oui</v>
      </c>
      <c r="K1111" t="str">
        <f t="shared" si="53"/>
        <v>1870 +</v>
      </c>
    </row>
    <row r="1112" spans="1:11" ht="15" x14ac:dyDescent="0.25">
      <c r="A1112" s="307">
        <v>13053</v>
      </c>
      <c r="B1112" s="359" t="s">
        <v>3288</v>
      </c>
      <c r="C1112" s="359" t="s">
        <v>5949</v>
      </c>
      <c r="D1112" s="359" t="s">
        <v>69</v>
      </c>
      <c r="E1112" s="359" t="s">
        <v>4947</v>
      </c>
      <c r="F1112" s="360">
        <v>309</v>
      </c>
      <c r="G1112" s="359" t="s">
        <v>405</v>
      </c>
      <c r="H1112" s="359" t="s">
        <v>6007</v>
      </c>
      <c r="I1112" s="363">
        <f t="shared" si="51"/>
        <v>45819</v>
      </c>
      <c r="J1112" t="str">
        <f t="shared" si="52"/>
        <v>Oui</v>
      </c>
      <c r="K1112" t="str">
        <f t="shared" si="53"/>
        <v>F550</v>
      </c>
    </row>
    <row r="1113" spans="1:11" ht="15" x14ac:dyDescent="0.25">
      <c r="A1113" s="307">
        <v>13012</v>
      </c>
      <c r="B1113" s="359" t="s">
        <v>3258</v>
      </c>
      <c r="C1113" s="359" t="s">
        <v>855</v>
      </c>
      <c r="D1113" s="359" t="s">
        <v>69</v>
      </c>
      <c r="E1113" s="359" t="s">
        <v>4947</v>
      </c>
      <c r="F1113" s="360">
        <v>309</v>
      </c>
      <c r="G1113" s="359" t="s">
        <v>405</v>
      </c>
      <c r="H1113" s="359" t="s">
        <v>6007</v>
      </c>
      <c r="I1113" s="363">
        <f t="shared" si="51"/>
        <v>45924</v>
      </c>
      <c r="J1113" t="str">
        <f t="shared" si="52"/>
        <v>Oui</v>
      </c>
      <c r="K1113" t="str">
        <f t="shared" si="53"/>
        <v>1870 +</v>
      </c>
    </row>
    <row r="1114" spans="1:11" ht="15" x14ac:dyDescent="0.25">
      <c r="A1114" s="307">
        <v>10100</v>
      </c>
      <c r="B1114" s="359" t="s">
        <v>318</v>
      </c>
      <c r="C1114" s="359" t="s">
        <v>277</v>
      </c>
      <c r="D1114" s="359" t="s">
        <v>3620</v>
      </c>
      <c r="E1114" s="359" t="s">
        <v>6135</v>
      </c>
      <c r="F1114" s="360">
        <v>240</v>
      </c>
      <c r="G1114" s="359" t="s">
        <v>5819</v>
      </c>
      <c r="H1114" s="359" t="s">
        <v>6007</v>
      </c>
      <c r="I1114" s="363">
        <f t="shared" si="51"/>
        <v>44587</v>
      </c>
      <c r="J1114" t="str">
        <f t="shared" si="52"/>
        <v>Oui</v>
      </c>
      <c r="K1114" t="str">
        <f t="shared" si="53"/>
        <v>95PFE-L2M</v>
      </c>
    </row>
    <row r="1115" spans="1:11" ht="15" x14ac:dyDescent="0.25">
      <c r="A1115" s="307">
        <v>6820</v>
      </c>
      <c r="B1115" s="359" t="s">
        <v>838</v>
      </c>
      <c r="C1115" s="359" t="s">
        <v>926</v>
      </c>
      <c r="D1115" s="359" t="s">
        <v>2416</v>
      </c>
      <c r="E1115" s="359" t="s">
        <v>4946</v>
      </c>
      <c r="F1115" s="360">
        <v>424</v>
      </c>
      <c r="G1115" s="359" t="s">
        <v>4821</v>
      </c>
      <c r="H1115" s="359" t="s">
        <v>6007</v>
      </c>
      <c r="I1115" s="363" t="str">
        <f t="shared" si="51"/>
        <v xml:space="preserve"> </v>
      </c>
      <c r="J1115" t="str">
        <f t="shared" si="52"/>
        <v>Non</v>
      </c>
      <c r="K1115" t="str">
        <f t="shared" si="53"/>
        <v xml:space="preserve"> </v>
      </c>
    </row>
    <row r="1116" spans="1:11" ht="15" x14ac:dyDescent="0.25">
      <c r="A1116" s="307">
        <v>5938</v>
      </c>
      <c r="B1116" s="359" t="s">
        <v>3672</v>
      </c>
      <c r="C1116" s="359" t="s">
        <v>447</v>
      </c>
      <c r="D1116" s="359" t="s">
        <v>4820</v>
      </c>
      <c r="E1116" s="359" t="s">
        <v>4946</v>
      </c>
      <c r="F1116" s="360">
        <v>424</v>
      </c>
      <c r="G1116" s="359" t="s">
        <v>4821</v>
      </c>
      <c r="H1116" s="359" t="s">
        <v>6007</v>
      </c>
      <c r="I1116" s="363" t="str">
        <f t="shared" si="51"/>
        <v xml:space="preserve"> </v>
      </c>
      <c r="J1116" t="str">
        <f t="shared" si="52"/>
        <v>Non</v>
      </c>
      <c r="K1116" t="str">
        <f t="shared" si="53"/>
        <v xml:space="preserve"> </v>
      </c>
    </row>
    <row r="1117" spans="1:11" ht="15" x14ac:dyDescent="0.25">
      <c r="A1117" s="307">
        <v>4961</v>
      </c>
      <c r="B1117" s="359" t="s">
        <v>709</v>
      </c>
      <c r="C1117" s="359" t="s">
        <v>447</v>
      </c>
      <c r="D1117" s="359" t="s">
        <v>4820</v>
      </c>
      <c r="E1117" s="359" t="s">
        <v>4946</v>
      </c>
      <c r="F1117" s="360">
        <v>424</v>
      </c>
      <c r="G1117" s="359" t="s">
        <v>4821</v>
      </c>
      <c r="H1117" s="359" t="s">
        <v>6007</v>
      </c>
      <c r="I1117" s="363">
        <f t="shared" si="51"/>
        <v>44576</v>
      </c>
      <c r="J1117" t="str">
        <f t="shared" si="52"/>
        <v>Oui</v>
      </c>
      <c r="K1117" t="str">
        <f t="shared" si="53"/>
        <v>1870 +</v>
      </c>
    </row>
    <row r="1118" spans="1:11" ht="15" x14ac:dyDescent="0.25">
      <c r="A1118" s="307">
        <v>13171</v>
      </c>
      <c r="B1118" s="359" t="s">
        <v>4373</v>
      </c>
      <c r="C1118" s="359" t="s">
        <v>4374</v>
      </c>
      <c r="D1118" s="359" t="s">
        <v>2416</v>
      </c>
      <c r="E1118" s="359" t="s">
        <v>4953</v>
      </c>
      <c r="F1118" s="360">
        <v>353</v>
      </c>
      <c r="G1118" s="359" t="s">
        <v>5783</v>
      </c>
      <c r="H1118" s="359" t="s">
        <v>6007</v>
      </c>
      <c r="I1118" s="363" t="str">
        <f t="shared" si="51"/>
        <v xml:space="preserve"> </v>
      </c>
      <c r="J1118" t="str">
        <f t="shared" si="52"/>
        <v>Non</v>
      </c>
      <c r="K1118" t="str">
        <f t="shared" si="53"/>
        <v xml:space="preserve"> </v>
      </c>
    </row>
    <row r="1119" spans="1:11" ht="15" x14ac:dyDescent="0.25">
      <c r="A1119" s="307">
        <v>11522</v>
      </c>
      <c r="B1119" s="359" t="s">
        <v>2013</v>
      </c>
      <c r="C1119" s="359" t="s">
        <v>2014</v>
      </c>
      <c r="D1119" s="359" t="s">
        <v>2416</v>
      </c>
      <c r="E1119" s="359" t="s">
        <v>4953</v>
      </c>
      <c r="F1119" s="360">
        <v>353</v>
      </c>
      <c r="G1119" s="359" t="s">
        <v>5783</v>
      </c>
      <c r="H1119" s="359" t="s">
        <v>6007</v>
      </c>
      <c r="I1119" s="363">
        <f t="shared" si="51"/>
        <v>44580</v>
      </c>
      <c r="J1119" t="str">
        <f t="shared" si="52"/>
        <v>Oui</v>
      </c>
      <c r="K1119" t="str">
        <f t="shared" si="53"/>
        <v>95PFE-L2M</v>
      </c>
    </row>
    <row r="1120" spans="1:11" ht="15" x14ac:dyDescent="0.25">
      <c r="A1120" s="307">
        <v>10194</v>
      </c>
      <c r="B1120" s="359" t="s">
        <v>969</v>
      </c>
      <c r="C1120" s="359" t="s">
        <v>970</v>
      </c>
      <c r="D1120" s="359" t="s">
        <v>2416</v>
      </c>
      <c r="E1120" s="359" t="s">
        <v>4953</v>
      </c>
      <c r="F1120" s="360">
        <v>353</v>
      </c>
      <c r="G1120" s="359" t="s">
        <v>5783</v>
      </c>
      <c r="H1120" s="359" t="s">
        <v>6007</v>
      </c>
      <c r="I1120" s="363">
        <f t="shared" si="51"/>
        <v>44582</v>
      </c>
      <c r="J1120" t="str">
        <f t="shared" si="52"/>
        <v>Oui</v>
      </c>
      <c r="K1120" t="str">
        <f t="shared" si="53"/>
        <v xml:space="preserve"> </v>
      </c>
    </row>
    <row r="1121" spans="1:11" ht="15" x14ac:dyDescent="0.25">
      <c r="A1121" s="307">
        <v>1819</v>
      </c>
      <c r="B1121" s="359" t="s">
        <v>604</v>
      </c>
      <c r="C1121" s="359" t="s">
        <v>597</v>
      </c>
      <c r="D1121" s="359" t="s">
        <v>3413</v>
      </c>
      <c r="E1121" s="359" t="s">
        <v>4953</v>
      </c>
      <c r="F1121" s="360">
        <v>353</v>
      </c>
      <c r="G1121" s="359" t="s">
        <v>5783</v>
      </c>
      <c r="H1121" s="359" t="s">
        <v>6007</v>
      </c>
      <c r="I1121" s="363">
        <f t="shared" si="51"/>
        <v>44586</v>
      </c>
      <c r="J1121" t="str">
        <f t="shared" si="52"/>
        <v>Oui</v>
      </c>
      <c r="K1121" t="str">
        <f t="shared" si="53"/>
        <v>95PFE-L2L</v>
      </c>
    </row>
    <row r="1122" spans="1:11" ht="15" x14ac:dyDescent="0.25">
      <c r="A1122" s="307">
        <v>12400</v>
      </c>
      <c r="B1122" s="359" t="s">
        <v>2833</v>
      </c>
      <c r="C1122" s="359" t="s">
        <v>2834</v>
      </c>
      <c r="D1122" s="359" t="s">
        <v>2416</v>
      </c>
      <c r="E1122" s="359" t="s">
        <v>4953</v>
      </c>
      <c r="F1122" s="360">
        <v>353</v>
      </c>
      <c r="G1122" s="359" t="s">
        <v>5783</v>
      </c>
      <c r="H1122" s="359" t="s">
        <v>6007</v>
      </c>
      <c r="I1122" s="363">
        <f t="shared" si="51"/>
        <v>44699</v>
      </c>
      <c r="J1122" t="str">
        <f t="shared" si="52"/>
        <v>Oui</v>
      </c>
      <c r="K1122" t="str">
        <f t="shared" si="53"/>
        <v>95PFE-L2M</v>
      </c>
    </row>
    <row r="1123" spans="1:11" ht="15" x14ac:dyDescent="0.25">
      <c r="A1123" s="307">
        <v>12465</v>
      </c>
      <c r="B1123" s="359" t="s">
        <v>3072</v>
      </c>
      <c r="C1123" s="359" t="s">
        <v>3073</v>
      </c>
      <c r="D1123" s="359" t="s">
        <v>2416</v>
      </c>
      <c r="E1123" s="359" t="s">
        <v>4953</v>
      </c>
      <c r="F1123" s="360">
        <v>353</v>
      </c>
      <c r="G1123" s="359" t="s">
        <v>5783</v>
      </c>
      <c r="H1123" s="359" t="s">
        <v>6007</v>
      </c>
      <c r="I1123" s="363">
        <f t="shared" si="51"/>
        <v>44895</v>
      </c>
      <c r="J1123" t="str">
        <f t="shared" si="52"/>
        <v>Oui</v>
      </c>
      <c r="K1123" t="str">
        <f t="shared" si="53"/>
        <v>95PFE-L2S</v>
      </c>
    </row>
    <row r="1124" spans="1:11" ht="15" x14ac:dyDescent="0.25">
      <c r="A1124" s="307">
        <v>9434</v>
      </c>
      <c r="B1124" s="359" t="s">
        <v>766</v>
      </c>
      <c r="C1124" s="359" t="s">
        <v>5894</v>
      </c>
      <c r="D1124" s="359" t="s">
        <v>3580</v>
      </c>
      <c r="E1124" s="359" t="s">
        <v>4977</v>
      </c>
      <c r="F1124" s="360">
        <v>323</v>
      </c>
      <c r="G1124" s="359" t="s">
        <v>3581</v>
      </c>
      <c r="H1124" s="359" t="s">
        <v>6007</v>
      </c>
      <c r="I1124" s="363" t="str">
        <f t="shared" si="51"/>
        <v xml:space="preserve"> </v>
      </c>
      <c r="J1124" t="str">
        <f t="shared" si="52"/>
        <v>Non</v>
      </c>
      <c r="K1124" t="str">
        <f t="shared" si="53"/>
        <v xml:space="preserve"> </v>
      </c>
    </row>
    <row r="1125" spans="1:11" ht="15" x14ac:dyDescent="0.25">
      <c r="A1125" s="307">
        <v>13415</v>
      </c>
      <c r="B1125" s="359" t="s">
        <v>5508</v>
      </c>
      <c r="C1125" s="359" t="s">
        <v>2720</v>
      </c>
      <c r="D1125" s="359" t="s">
        <v>3580</v>
      </c>
      <c r="E1125" s="359" t="s">
        <v>4977</v>
      </c>
      <c r="F1125" s="360">
        <v>323</v>
      </c>
      <c r="G1125" s="359" t="s">
        <v>3581</v>
      </c>
      <c r="H1125" s="359" t="s">
        <v>6007</v>
      </c>
      <c r="I1125" s="363">
        <f t="shared" si="51"/>
        <v>45462</v>
      </c>
      <c r="J1125" t="str">
        <f t="shared" si="52"/>
        <v>Oui</v>
      </c>
      <c r="K1125" t="str">
        <f t="shared" si="53"/>
        <v>95PFE-L2S</v>
      </c>
    </row>
    <row r="1126" spans="1:11" ht="15" x14ac:dyDescent="0.25">
      <c r="A1126" s="307">
        <v>12893</v>
      </c>
      <c r="B1126" s="359" t="s">
        <v>5942</v>
      </c>
      <c r="C1126" s="359" t="s">
        <v>3312</v>
      </c>
      <c r="D1126" s="359" t="s">
        <v>3580</v>
      </c>
      <c r="E1126" s="359" t="s">
        <v>4977</v>
      </c>
      <c r="F1126" s="360">
        <v>323</v>
      </c>
      <c r="G1126" s="359" t="s">
        <v>3581</v>
      </c>
      <c r="H1126" s="359" t="s">
        <v>6007</v>
      </c>
      <c r="I1126" s="363">
        <f t="shared" si="51"/>
        <v>45785</v>
      </c>
      <c r="J1126" t="str">
        <f t="shared" si="52"/>
        <v>Oui</v>
      </c>
      <c r="K1126" t="str">
        <f t="shared" si="53"/>
        <v>95PFE-L2M</v>
      </c>
    </row>
    <row r="1127" spans="1:11" ht="15" x14ac:dyDescent="0.25">
      <c r="A1127" s="307">
        <v>4836</v>
      </c>
      <c r="B1127" s="359" t="s">
        <v>2080</v>
      </c>
      <c r="C1127" s="359" t="s">
        <v>2081</v>
      </c>
      <c r="D1127" s="359" t="s">
        <v>721</v>
      </c>
      <c r="E1127" s="359" t="s">
        <v>4977</v>
      </c>
      <c r="F1127" s="360">
        <v>323</v>
      </c>
      <c r="G1127" s="359" t="s">
        <v>3581</v>
      </c>
      <c r="H1127" s="359" t="s">
        <v>6007</v>
      </c>
      <c r="I1127" s="363">
        <f t="shared" si="51"/>
        <v>45785</v>
      </c>
      <c r="J1127" t="str">
        <f t="shared" si="52"/>
        <v>Oui</v>
      </c>
      <c r="K1127" t="str">
        <f t="shared" si="53"/>
        <v>95PFE-L2S</v>
      </c>
    </row>
    <row r="1128" spans="1:11" ht="15" x14ac:dyDescent="0.25">
      <c r="A1128" s="307">
        <v>13984</v>
      </c>
      <c r="B1128" s="359" t="s">
        <v>5978</v>
      </c>
      <c r="C1128" s="359" t="s">
        <v>710</v>
      </c>
      <c r="D1128" s="359" t="s">
        <v>3620</v>
      </c>
      <c r="E1128" s="359" t="s">
        <v>4977</v>
      </c>
      <c r="F1128" s="360">
        <v>323</v>
      </c>
      <c r="G1128" s="359" t="s">
        <v>3581</v>
      </c>
      <c r="H1128" s="359" t="s">
        <v>6007</v>
      </c>
      <c r="I1128" s="363">
        <f t="shared" si="51"/>
        <v>45785</v>
      </c>
      <c r="J1128" t="str">
        <f t="shared" si="52"/>
        <v>Oui</v>
      </c>
      <c r="K1128" t="str">
        <f t="shared" si="53"/>
        <v>95PFE-L2S</v>
      </c>
    </row>
    <row r="1129" spans="1:11" ht="15" x14ac:dyDescent="0.25">
      <c r="A1129" s="307">
        <v>13673</v>
      </c>
      <c r="B1129" s="359" t="s">
        <v>5437</v>
      </c>
      <c r="C1129" s="359" t="s">
        <v>618</v>
      </c>
      <c r="D1129" s="359" t="s">
        <v>3580</v>
      </c>
      <c r="E1129" s="359" t="s">
        <v>4977</v>
      </c>
      <c r="F1129" s="360">
        <v>323</v>
      </c>
      <c r="G1129" s="359" t="s">
        <v>3581</v>
      </c>
      <c r="H1129" s="359" t="s">
        <v>6007</v>
      </c>
      <c r="I1129" s="363">
        <f t="shared" si="51"/>
        <v>45790</v>
      </c>
      <c r="J1129" t="str">
        <f t="shared" si="52"/>
        <v>Oui</v>
      </c>
      <c r="K1129" t="str">
        <f t="shared" si="53"/>
        <v>1870 +</v>
      </c>
    </row>
    <row r="1130" spans="1:11" ht="15" x14ac:dyDescent="0.25">
      <c r="A1130" s="307">
        <v>12556</v>
      </c>
      <c r="B1130" s="359" t="s">
        <v>5933</v>
      </c>
      <c r="C1130" s="359" t="s">
        <v>5882</v>
      </c>
      <c r="D1130" s="359" t="s">
        <v>3580</v>
      </c>
      <c r="E1130" s="359" t="s">
        <v>4977</v>
      </c>
      <c r="F1130" s="360">
        <v>323</v>
      </c>
      <c r="G1130" s="359" t="s">
        <v>3581</v>
      </c>
      <c r="H1130" s="359" t="s">
        <v>6007</v>
      </c>
      <c r="I1130" s="363">
        <f t="shared" si="51"/>
        <v>45790</v>
      </c>
      <c r="J1130" t="str">
        <f t="shared" si="52"/>
        <v>Oui</v>
      </c>
      <c r="K1130" t="str">
        <f t="shared" si="53"/>
        <v>95PFE-L2S</v>
      </c>
    </row>
    <row r="1131" spans="1:11" ht="15" x14ac:dyDescent="0.25">
      <c r="A1131" s="307">
        <v>8615</v>
      </c>
      <c r="B1131" s="359" t="s">
        <v>1833</v>
      </c>
      <c r="C1131" s="359" t="s">
        <v>912</v>
      </c>
      <c r="D1131" s="359" t="s">
        <v>3580</v>
      </c>
      <c r="E1131" s="359" t="s">
        <v>4977</v>
      </c>
      <c r="F1131" s="360">
        <v>323</v>
      </c>
      <c r="G1131" s="359" t="s">
        <v>3581</v>
      </c>
      <c r="H1131" s="359" t="s">
        <v>6007</v>
      </c>
      <c r="I1131" s="363">
        <f t="shared" si="51"/>
        <v>45790</v>
      </c>
      <c r="J1131" t="str">
        <f t="shared" si="52"/>
        <v>Oui</v>
      </c>
      <c r="K1131" t="str">
        <f t="shared" si="53"/>
        <v>1804S</v>
      </c>
    </row>
    <row r="1132" spans="1:11" ht="15" x14ac:dyDescent="0.25">
      <c r="A1132" s="307">
        <v>12752</v>
      </c>
      <c r="B1132" s="359" t="s">
        <v>1698</v>
      </c>
      <c r="C1132" s="359" t="s">
        <v>3213</v>
      </c>
      <c r="D1132" s="359" t="s">
        <v>3580</v>
      </c>
      <c r="E1132" s="359" t="s">
        <v>4977</v>
      </c>
      <c r="F1132" s="360">
        <v>323</v>
      </c>
      <c r="G1132" s="359" t="s">
        <v>3581</v>
      </c>
      <c r="H1132" s="359" t="s">
        <v>6007</v>
      </c>
      <c r="I1132" s="363">
        <f t="shared" si="51"/>
        <v>45790</v>
      </c>
      <c r="J1132" t="str">
        <f t="shared" si="52"/>
        <v>Oui</v>
      </c>
      <c r="K1132" t="str">
        <f t="shared" si="53"/>
        <v>F550</v>
      </c>
    </row>
    <row r="1133" spans="1:11" ht="15" x14ac:dyDescent="0.25">
      <c r="A1133" s="307">
        <v>8549</v>
      </c>
      <c r="B1133" s="359" t="s">
        <v>2309</v>
      </c>
      <c r="C1133" s="359" t="s">
        <v>2274</v>
      </c>
      <c r="D1133" s="359" t="s">
        <v>3580</v>
      </c>
      <c r="E1133" s="359" t="s">
        <v>4977</v>
      </c>
      <c r="F1133" s="360">
        <v>323</v>
      </c>
      <c r="G1133" s="359" t="s">
        <v>3581</v>
      </c>
      <c r="H1133" s="359" t="s">
        <v>6007</v>
      </c>
      <c r="I1133" s="363">
        <f t="shared" si="51"/>
        <v>45790</v>
      </c>
      <c r="J1133" t="str">
        <f t="shared" si="52"/>
        <v>Oui</v>
      </c>
      <c r="K1133" t="str">
        <f t="shared" si="53"/>
        <v>95PFE-L2S</v>
      </c>
    </row>
    <row r="1134" spans="1:11" ht="15" x14ac:dyDescent="0.25">
      <c r="A1134" s="307">
        <v>5935</v>
      </c>
      <c r="B1134" s="359" t="s">
        <v>2715</v>
      </c>
      <c r="C1134" s="359" t="s">
        <v>966</v>
      </c>
      <c r="D1134" s="359" t="s">
        <v>3580</v>
      </c>
      <c r="E1134" s="359" t="s">
        <v>4977</v>
      </c>
      <c r="F1134" s="360">
        <v>323</v>
      </c>
      <c r="G1134" s="359" t="s">
        <v>3581</v>
      </c>
      <c r="H1134" s="359" t="s">
        <v>6007</v>
      </c>
      <c r="I1134" s="363">
        <f t="shared" si="51"/>
        <v>45790</v>
      </c>
      <c r="J1134" t="str">
        <f t="shared" si="52"/>
        <v>Oui</v>
      </c>
      <c r="K1134" t="str">
        <f t="shared" si="53"/>
        <v>1870 +</v>
      </c>
    </row>
    <row r="1135" spans="1:11" ht="15" x14ac:dyDescent="0.25">
      <c r="A1135" s="307">
        <v>4771</v>
      </c>
      <c r="B1135" s="359" t="s">
        <v>5881</v>
      </c>
      <c r="C1135" s="359" t="s">
        <v>68</v>
      </c>
      <c r="D1135" s="359" t="s">
        <v>3580</v>
      </c>
      <c r="E1135" s="359" t="s">
        <v>4977</v>
      </c>
      <c r="F1135" s="360">
        <v>323</v>
      </c>
      <c r="G1135" s="359" t="s">
        <v>3581</v>
      </c>
      <c r="H1135" s="359" t="s">
        <v>6007</v>
      </c>
      <c r="I1135" s="363">
        <f t="shared" si="51"/>
        <v>45833</v>
      </c>
      <c r="J1135" t="str">
        <f t="shared" si="52"/>
        <v>Oui</v>
      </c>
      <c r="K1135" t="str">
        <f t="shared" si="53"/>
        <v>95PFE-L2S</v>
      </c>
    </row>
    <row r="1136" spans="1:11" ht="15" x14ac:dyDescent="0.25">
      <c r="A1136" s="307">
        <v>5038</v>
      </c>
      <c r="B1136" s="359" t="s">
        <v>2491</v>
      </c>
      <c r="C1136" s="359" t="s">
        <v>2492</v>
      </c>
      <c r="D1136" s="359" t="s">
        <v>3580</v>
      </c>
      <c r="E1136" s="359" t="s">
        <v>4977</v>
      </c>
      <c r="F1136" s="360">
        <v>323</v>
      </c>
      <c r="G1136" s="359" t="s">
        <v>3581</v>
      </c>
      <c r="H1136" s="359" t="s">
        <v>6007</v>
      </c>
      <c r="I1136" s="363">
        <f t="shared" si="51"/>
        <v>45841</v>
      </c>
      <c r="J1136" t="str">
        <f t="shared" si="52"/>
        <v>Oui</v>
      </c>
      <c r="K1136" t="str">
        <f t="shared" si="53"/>
        <v>95PFE-L2M</v>
      </c>
    </row>
    <row r="1137" spans="1:11" ht="15" x14ac:dyDescent="0.25">
      <c r="A1137" s="307">
        <v>9653</v>
      </c>
      <c r="B1137" s="359" t="s">
        <v>639</v>
      </c>
      <c r="C1137" s="359" t="s">
        <v>640</v>
      </c>
      <c r="D1137" s="359" t="s">
        <v>3580</v>
      </c>
      <c r="E1137" s="359" t="s">
        <v>4977</v>
      </c>
      <c r="F1137" s="360">
        <v>323</v>
      </c>
      <c r="G1137" s="359" t="s">
        <v>3581</v>
      </c>
      <c r="H1137" s="359" t="s">
        <v>6007</v>
      </c>
      <c r="I1137" s="363">
        <f t="shared" si="51"/>
        <v>45896</v>
      </c>
      <c r="J1137" t="str">
        <f t="shared" si="52"/>
        <v>Oui</v>
      </c>
      <c r="K1137" t="str">
        <f t="shared" si="53"/>
        <v>95PFE-L2S</v>
      </c>
    </row>
    <row r="1138" spans="1:11" ht="15" x14ac:dyDescent="0.25">
      <c r="A1138" s="307">
        <v>4345</v>
      </c>
      <c r="B1138" s="359" t="s">
        <v>885</v>
      </c>
      <c r="C1138" s="359" t="s">
        <v>464</v>
      </c>
      <c r="D1138" s="359" t="s">
        <v>3620</v>
      </c>
      <c r="E1138" s="359" t="s">
        <v>6135</v>
      </c>
      <c r="F1138" s="360">
        <v>219</v>
      </c>
      <c r="G1138" s="359" t="s">
        <v>5876</v>
      </c>
      <c r="H1138" s="359" t="s">
        <v>6007</v>
      </c>
      <c r="I1138" s="363">
        <f t="shared" si="51"/>
        <v>44586</v>
      </c>
      <c r="J1138" t="str">
        <f t="shared" si="52"/>
        <v>Oui</v>
      </c>
      <c r="K1138" t="str">
        <f t="shared" si="53"/>
        <v>95PFE-L2M</v>
      </c>
    </row>
    <row r="1139" spans="1:11" ht="15" x14ac:dyDescent="0.25">
      <c r="A1139" s="307">
        <v>4901</v>
      </c>
      <c r="B1139" s="359" t="s">
        <v>6275</v>
      </c>
      <c r="C1139" s="359" t="s">
        <v>141</v>
      </c>
      <c r="D1139" s="359" t="s">
        <v>412</v>
      </c>
      <c r="E1139" s="359" t="s">
        <v>4963</v>
      </c>
      <c r="F1139" s="360">
        <v>350</v>
      </c>
      <c r="G1139" s="359" t="s">
        <v>413</v>
      </c>
      <c r="H1139" s="359" t="s">
        <v>6007</v>
      </c>
      <c r="I1139" s="363">
        <f t="shared" si="51"/>
        <v>44571</v>
      </c>
      <c r="J1139" t="str">
        <f t="shared" si="52"/>
        <v>Oui</v>
      </c>
      <c r="K1139" t="str">
        <f t="shared" si="53"/>
        <v>1870 +</v>
      </c>
    </row>
    <row r="1140" spans="1:11" ht="15" x14ac:dyDescent="0.25">
      <c r="A1140" s="307">
        <v>1793</v>
      </c>
      <c r="B1140" s="359" t="s">
        <v>1393</v>
      </c>
      <c r="C1140" s="359" t="s">
        <v>231</v>
      </c>
      <c r="D1140" s="359" t="s">
        <v>412</v>
      </c>
      <c r="E1140" s="359" t="s">
        <v>4963</v>
      </c>
      <c r="F1140" s="360">
        <v>350</v>
      </c>
      <c r="G1140" s="359" t="s">
        <v>413</v>
      </c>
      <c r="H1140" s="359" t="s">
        <v>6007</v>
      </c>
      <c r="I1140" s="363">
        <f t="shared" si="51"/>
        <v>44572</v>
      </c>
      <c r="J1140" t="str">
        <f t="shared" si="52"/>
        <v>Oui</v>
      </c>
      <c r="K1140" t="str">
        <f t="shared" si="53"/>
        <v>1870 +</v>
      </c>
    </row>
    <row r="1141" spans="1:11" ht="15" x14ac:dyDescent="0.25">
      <c r="A1141" s="307">
        <v>9805</v>
      </c>
      <c r="B1141" s="359" t="s">
        <v>411</v>
      </c>
      <c r="C1141" s="359" t="s">
        <v>5900</v>
      </c>
      <c r="D1141" s="359" t="s">
        <v>412</v>
      </c>
      <c r="E1141" s="359" t="s">
        <v>4963</v>
      </c>
      <c r="F1141" s="360">
        <v>350</v>
      </c>
      <c r="G1141" s="359" t="s">
        <v>413</v>
      </c>
      <c r="H1141" s="359" t="s">
        <v>6007</v>
      </c>
      <c r="I1141" s="363">
        <f t="shared" si="51"/>
        <v>44587</v>
      </c>
      <c r="J1141" t="str">
        <f t="shared" si="52"/>
        <v>Oui</v>
      </c>
      <c r="K1141" t="str">
        <f t="shared" si="53"/>
        <v>95PFE-L2S</v>
      </c>
    </row>
    <row r="1142" spans="1:11" ht="15" x14ac:dyDescent="0.25">
      <c r="A1142" s="307">
        <v>10923</v>
      </c>
      <c r="B1142" s="359" t="s">
        <v>3959</v>
      </c>
      <c r="C1142" s="359" t="s">
        <v>102</v>
      </c>
      <c r="D1142" s="359" t="s">
        <v>103</v>
      </c>
      <c r="E1142" s="359" t="s">
        <v>4947</v>
      </c>
      <c r="F1142" s="360">
        <v>241</v>
      </c>
      <c r="G1142" s="359" t="s">
        <v>5816</v>
      </c>
      <c r="H1142" s="359" t="s">
        <v>6007</v>
      </c>
      <c r="I1142" s="363">
        <f t="shared" si="51"/>
        <v>44460</v>
      </c>
      <c r="J1142" t="str">
        <f t="shared" si="52"/>
        <v>Oui</v>
      </c>
      <c r="K1142" t="str">
        <f t="shared" si="53"/>
        <v>95PFE-L2S</v>
      </c>
    </row>
    <row r="1143" spans="1:11" ht="15" x14ac:dyDescent="0.25">
      <c r="A1143" s="307">
        <v>3845</v>
      </c>
      <c r="B1143" s="359" t="s">
        <v>172</v>
      </c>
      <c r="C1143" s="359" t="s">
        <v>173</v>
      </c>
      <c r="D1143" s="359" t="s">
        <v>103</v>
      </c>
      <c r="E1143" s="359" t="s">
        <v>4947</v>
      </c>
      <c r="F1143" s="360">
        <v>241</v>
      </c>
      <c r="G1143" s="359" t="s">
        <v>5816</v>
      </c>
      <c r="H1143" s="359" t="s">
        <v>6007</v>
      </c>
      <c r="I1143" s="363">
        <f t="shared" si="51"/>
        <v>44572</v>
      </c>
      <c r="J1143" t="str">
        <f t="shared" si="52"/>
        <v>Oui</v>
      </c>
      <c r="K1143" t="str">
        <f t="shared" si="53"/>
        <v>1870 +</v>
      </c>
    </row>
    <row r="1144" spans="1:11" ht="15" x14ac:dyDescent="0.25">
      <c r="A1144" s="307">
        <v>4770</v>
      </c>
      <c r="B1144" s="359" t="s">
        <v>220</v>
      </c>
      <c r="C1144" s="359" t="s">
        <v>221</v>
      </c>
      <c r="D1144" s="359" t="s">
        <v>103</v>
      </c>
      <c r="E1144" s="359" t="s">
        <v>4947</v>
      </c>
      <c r="F1144" s="360">
        <v>241</v>
      </c>
      <c r="G1144" s="359" t="s">
        <v>5816</v>
      </c>
      <c r="H1144" s="359" t="s">
        <v>6007</v>
      </c>
      <c r="I1144" s="363">
        <f t="shared" si="51"/>
        <v>44790</v>
      </c>
      <c r="J1144" t="str">
        <f t="shared" si="52"/>
        <v>Oui</v>
      </c>
      <c r="K1144" t="str">
        <f t="shared" si="53"/>
        <v>95PFE-L2S</v>
      </c>
    </row>
    <row r="1145" spans="1:11" ht="15" x14ac:dyDescent="0.25">
      <c r="A1145" s="307">
        <v>6574</v>
      </c>
      <c r="B1145" s="359" t="s">
        <v>698</v>
      </c>
      <c r="C1145" s="359" t="s">
        <v>137</v>
      </c>
      <c r="D1145" s="359" t="s">
        <v>2098</v>
      </c>
      <c r="E1145" s="359" t="s">
        <v>4947</v>
      </c>
      <c r="F1145" s="360">
        <v>241</v>
      </c>
      <c r="G1145" s="359" t="s">
        <v>5816</v>
      </c>
      <c r="H1145" s="359" t="s">
        <v>6007</v>
      </c>
      <c r="I1145" s="363">
        <f t="shared" si="51"/>
        <v>45188</v>
      </c>
      <c r="J1145" t="str">
        <f t="shared" si="52"/>
        <v>Oui</v>
      </c>
      <c r="K1145" t="str">
        <f t="shared" si="53"/>
        <v>1870 +</v>
      </c>
    </row>
    <row r="1146" spans="1:11" ht="15" x14ac:dyDescent="0.25">
      <c r="A1146" s="307">
        <v>9437</v>
      </c>
      <c r="B1146" s="359" t="s">
        <v>1044</v>
      </c>
      <c r="C1146" s="359" t="s">
        <v>68</v>
      </c>
      <c r="D1146" s="359" t="s">
        <v>319</v>
      </c>
      <c r="E1146" s="359" t="s">
        <v>4953</v>
      </c>
      <c r="F1146" s="360">
        <v>496</v>
      </c>
      <c r="G1146" s="359" t="s">
        <v>3527</v>
      </c>
      <c r="H1146" s="359" t="s">
        <v>6007</v>
      </c>
      <c r="I1146" s="363" t="str">
        <f t="shared" si="51"/>
        <v xml:space="preserve"> </v>
      </c>
      <c r="J1146" t="str">
        <f t="shared" si="52"/>
        <v>Non</v>
      </c>
      <c r="K1146" t="str">
        <f t="shared" si="53"/>
        <v xml:space="preserve"> </v>
      </c>
    </row>
    <row r="1147" spans="1:11" ht="15" x14ac:dyDescent="0.25">
      <c r="A1147" s="307">
        <v>12807</v>
      </c>
      <c r="B1147" s="359" t="s">
        <v>2519</v>
      </c>
      <c r="C1147" s="359" t="s">
        <v>3447</v>
      </c>
      <c r="D1147" s="359" t="s">
        <v>319</v>
      </c>
      <c r="E1147" s="359" t="s">
        <v>4953</v>
      </c>
      <c r="F1147" s="360">
        <v>496</v>
      </c>
      <c r="G1147" s="359" t="s">
        <v>3527</v>
      </c>
      <c r="H1147" s="359" t="s">
        <v>6007</v>
      </c>
      <c r="I1147" s="363">
        <f t="shared" si="51"/>
        <v>44958</v>
      </c>
      <c r="J1147" t="str">
        <f t="shared" si="52"/>
        <v>Oui</v>
      </c>
      <c r="K1147" t="str">
        <f t="shared" si="53"/>
        <v>1870 +</v>
      </c>
    </row>
    <row r="1148" spans="1:11" ht="15" x14ac:dyDescent="0.25">
      <c r="A1148" s="307">
        <v>6878</v>
      </c>
      <c r="B1148" s="359" t="s">
        <v>789</v>
      </c>
      <c r="C1148" s="359" t="s">
        <v>68</v>
      </c>
      <c r="D1148" s="359" t="s">
        <v>319</v>
      </c>
      <c r="E1148" s="359" t="s">
        <v>4953</v>
      </c>
      <c r="F1148" s="360">
        <v>496</v>
      </c>
      <c r="G1148" s="359" t="s">
        <v>3527</v>
      </c>
      <c r="H1148" s="359" t="s">
        <v>6007</v>
      </c>
      <c r="I1148" s="363">
        <f t="shared" si="51"/>
        <v>45462</v>
      </c>
      <c r="J1148" t="str">
        <f t="shared" si="52"/>
        <v>Oui</v>
      </c>
      <c r="K1148" t="str">
        <f t="shared" si="53"/>
        <v>1804S</v>
      </c>
    </row>
    <row r="1149" spans="1:11" ht="15" x14ac:dyDescent="0.25">
      <c r="A1149" s="307">
        <v>10081</v>
      </c>
      <c r="B1149" s="359" t="s">
        <v>3870</v>
      </c>
      <c r="C1149" s="359" t="s">
        <v>1091</v>
      </c>
      <c r="D1149" s="359" t="s">
        <v>319</v>
      </c>
      <c r="E1149" s="359" t="s">
        <v>4953</v>
      </c>
      <c r="F1149" s="360">
        <v>496</v>
      </c>
      <c r="G1149" s="359" t="s">
        <v>3527</v>
      </c>
      <c r="H1149" s="359" t="s">
        <v>6007</v>
      </c>
      <c r="I1149" s="363">
        <f t="shared" si="51"/>
        <v>45785</v>
      </c>
      <c r="J1149" t="str">
        <f t="shared" si="52"/>
        <v>Oui</v>
      </c>
      <c r="K1149" t="str">
        <f t="shared" si="53"/>
        <v>1870 +</v>
      </c>
    </row>
    <row r="1150" spans="1:11" ht="15" x14ac:dyDescent="0.25">
      <c r="A1150" s="307">
        <v>11723</v>
      </c>
      <c r="B1150" s="359" t="s">
        <v>1164</v>
      </c>
      <c r="C1150" s="359" t="s">
        <v>1165</v>
      </c>
      <c r="D1150" s="359" t="s">
        <v>2416</v>
      </c>
      <c r="E1150" s="359" t="s">
        <v>4953</v>
      </c>
      <c r="F1150" s="360">
        <v>496</v>
      </c>
      <c r="G1150" s="359" t="s">
        <v>3527</v>
      </c>
      <c r="H1150" s="359" t="s">
        <v>6007</v>
      </c>
      <c r="I1150" s="363">
        <f t="shared" si="51"/>
        <v>45785</v>
      </c>
      <c r="J1150" t="str">
        <f t="shared" si="52"/>
        <v>Oui</v>
      </c>
      <c r="K1150" t="str">
        <f t="shared" si="53"/>
        <v>95PFE-L2M</v>
      </c>
    </row>
    <row r="1151" spans="1:11" ht="15" x14ac:dyDescent="0.25">
      <c r="A1151" s="307">
        <v>4874</v>
      </c>
      <c r="B1151" s="359" t="s">
        <v>6273</v>
      </c>
      <c r="C1151" s="359" t="s">
        <v>6274</v>
      </c>
      <c r="D1151" s="359" t="s">
        <v>319</v>
      </c>
      <c r="E1151" s="359" t="s">
        <v>4953</v>
      </c>
      <c r="F1151" s="360">
        <v>496</v>
      </c>
      <c r="G1151" s="359" t="s">
        <v>3527</v>
      </c>
      <c r="H1151" s="359" t="s">
        <v>6007</v>
      </c>
      <c r="I1151" s="363">
        <f t="shared" si="51"/>
        <v>45854</v>
      </c>
      <c r="J1151" t="str">
        <f t="shared" si="52"/>
        <v>Oui</v>
      </c>
      <c r="K1151" t="str">
        <f t="shared" si="53"/>
        <v>95PFE-L2S</v>
      </c>
    </row>
    <row r="1152" spans="1:11" ht="15" x14ac:dyDescent="0.25">
      <c r="A1152" s="307">
        <v>12464</v>
      </c>
      <c r="B1152" s="359" t="s">
        <v>4155</v>
      </c>
      <c r="C1152" s="359" t="s">
        <v>4156</v>
      </c>
      <c r="D1152" s="359" t="s">
        <v>64</v>
      </c>
      <c r="E1152" s="359" t="s">
        <v>6135</v>
      </c>
      <c r="F1152" s="360">
        <v>242</v>
      </c>
      <c r="G1152" s="359" t="s">
        <v>6237</v>
      </c>
      <c r="H1152" s="359" t="s">
        <v>6007</v>
      </c>
      <c r="I1152" s="363" t="str">
        <f t="shared" si="51"/>
        <v xml:space="preserve"> </v>
      </c>
      <c r="J1152" t="str">
        <f t="shared" si="52"/>
        <v>Non</v>
      </c>
      <c r="K1152" t="str">
        <f t="shared" si="53"/>
        <v xml:space="preserve"> </v>
      </c>
    </row>
    <row r="1153" spans="1:11" ht="15" x14ac:dyDescent="0.25">
      <c r="A1153" s="307">
        <v>12775</v>
      </c>
      <c r="B1153" s="359" t="s">
        <v>4243</v>
      </c>
      <c r="C1153" s="359" t="s">
        <v>1071</v>
      </c>
      <c r="D1153" s="359" t="s">
        <v>2408</v>
      </c>
      <c r="E1153" s="359" t="s">
        <v>6135</v>
      </c>
      <c r="F1153" s="360">
        <v>242</v>
      </c>
      <c r="G1153" s="359" t="s">
        <v>6237</v>
      </c>
      <c r="H1153" s="359" t="s">
        <v>6007</v>
      </c>
      <c r="I1153" s="363" t="str">
        <f t="shared" si="51"/>
        <v xml:space="preserve"> </v>
      </c>
      <c r="J1153" t="str">
        <f t="shared" si="52"/>
        <v>Non</v>
      </c>
      <c r="K1153" t="str">
        <f t="shared" si="53"/>
        <v xml:space="preserve"> </v>
      </c>
    </row>
    <row r="1154" spans="1:11" ht="15" x14ac:dyDescent="0.25">
      <c r="A1154" s="307">
        <v>10506</v>
      </c>
      <c r="B1154" s="359" t="s">
        <v>2388</v>
      </c>
      <c r="C1154" s="359" t="s">
        <v>2389</v>
      </c>
      <c r="D1154" s="359" t="s">
        <v>103</v>
      </c>
      <c r="E1154" s="359" t="s">
        <v>6135</v>
      </c>
      <c r="F1154" s="360">
        <v>242</v>
      </c>
      <c r="G1154" s="359" t="s">
        <v>6237</v>
      </c>
      <c r="H1154" s="359" t="s">
        <v>6007</v>
      </c>
      <c r="I1154" s="363">
        <f t="shared" ref="I1154:I1217" si="54">IFERROR(VLOOKUP(A1154,Pour_Suivi,31,FALSE)," ")</f>
        <v>44573</v>
      </c>
      <c r="J1154" t="str">
        <f t="shared" ref="J1154:J1217" si="55">IF(IFERROR(VLOOKUP(A1154,Pour_Suivi,1,FALSE),"Non")="Non","Non","Oui")</f>
        <v>Oui</v>
      </c>
      <c r="K1154">
        <f t="shared" ref="K1154:K1217" si="56">IFERROR(VLOOKUP(A1154,Pour_Suivi,33,FALSE)," ")</f>
        <v>8210</v>
      </c>
    </row>
    <row r="1155" spans="1:11" ht="15" x14ac:dyDescent="0.25">
      <c r="A1155" s="307">
        <v>3856</v>
      </c>
      <c r="B1155" s="359" t="s">
        <v>2464</v>
      </c>
      <c r="C1155" s="359" t="s">
        <v>1126</v>
      </c>
      <c r="D1155" s="359" t="s">
        <v>103</v>
      </c>
      <c r="E1155" s="359" t="s">
        <v>6135</v>
      </c>
      <c r="F1155" s="360">
        <v>242</v>
      </c>
      <c r="G1155" s="359" t="s">
        <v>6237</v>
      </c>
      <c r="H1155" s="359" t="s">
        <v>6007</v>
      </c>
      <c r="I1155" s="363">
        <f t="shared" si="54"/>
        <v>44574</v>
      </c>
      <c r="J1155" t="str">
        <f t="shared" si="55"/>
        <v>Oui</v>
      </c>
      <c r="K1155" t="str">
        <f t="shared" si="56"/>
        <v>1870 +</v>
      </c>
    </row>
    <row r="1156" spans="1:11" ht="15" x14ac:dyDescent="0.25">
      <c r="A1156" s="307">
        <v>8397</v>
      </c>
      <c r="B1156" s="359" t="s">
        <v>2140</v>
      </c>
      <c r="C1156" s="359" t="s">
        <v>368</v>
      </c>
      <c r="D1156" s="359" t="s">
        <v>2098</v>
      </c>
      <c r="E1156" s="359" t="s">
        <v>6135</v>
      </c>
      <c r="F1156" s="360">
        <v>242</v>
      </c>
      <c r="G1156" s="359" t="s">
        <v>6237</v>
      </c>
      <c r="H1156" s="359" t="s">
        <v>6007</v>
      </c>
      <c r="I1156" s="363">
        <f t="shared" si="54"/>
        <v>44595</v>
      </c>
      <c r="J1156" t="str">
        <f t="shared" si="55"/>
        <v>Oui</v>
      </c>
      <c r="K1156" t="str">
        <f t="shared" si="56"/>
        <v>95PFE-L2M</v>
      </c>
    </row>
    <row r="1157" spans="1:11" ht="15" x14ac:dyDescent="0.25">
      <c r="A1157" s="307">
        <v>12774</v>
      </c>
      <c r="B1157" s="359" t="s">
        <v>3133</v>
      </c>
      <c r="C1157" s="359" t="s">
        <v>3134</v>
      </c>
      <c r="D1157" s="359" t="s">
        <v>103</v>
      </c>
      <c r="E1157" s="359" t="s">
        <v>6135</v>
      </c>
      <c r="F1157" s="360">
        <v>242</v>
      </c>
      <c r="G1157" s="359" t="s">
        <v>6237</v>
      </c>
      <c r="H1157" s="359" t="s">
        <v>6007</v>
      </c>
      <c r="I1157" s="363">
        <f t="shared" si="54"/>
        <v>44968</v>
      </c>
      <c r="J1157" t="str">
        <f t="shared" si="55"/>
        <v>Oui</v>
      </c>
      <c r="K1157" t="str">
        <f t="shared" si="56"/>
        <v>F550</v>
      </c>
    </row>
    <row r="1158" spans="1:11" ht="15" x14ac:dyDescent="0.25">
      <c r="A1158" s="307">
        <v>4869</v>
      </c>
      <c r="B1158" s="359" t="s">
        <v>5075</v>
      </c>
      <c r="C1158" s="359" t="s">
        <v>6095</v>
      </c>
      <c r="D1158" s="359" t="s">
        <v>103</v>
      </c>
      <c r="E1158" s="359" t="s">
        <v>6135</v>
      </c>
      <c r="F1158" s="360">
        <v>242</v>
      </c>
      <c r="G1158" s="359" t="s">
        <v>6237</v>
      </c>
      <c r="H1158" s="359" t="s">
        <v>6007</v>
      </c>
      <c r="I1158" s="363">
        <f t="shared" si="54"/>
        <v>45448</v>
      </c>
      <c r="J1158" t="str">
        <f t="shared" si="55"/>
        <v>Oui</v>
      </c>
      <c r="K1158" t="str">
        <f t="shared" si="56"/>
        <v>95PFE-L2S</v>
      </c>
    </row>
    <row r="1159" spans="1:11" ht="15" x14ac:dyDescent="0.25">
      <c r="A1159" s="307">
        <v>6174</v>
      </c>
      <c r="B1159" s="359" t="s">
        <v>1678</v>
      </c>
      <c r="C1159" s="359" t="s">
        <v>1679</v>
      </c>
      <c r="D1159" s="359" t="s">
        <v>103</v>
      </c>
      <c r="E1159" s="359" t="s">
        <v>6135</v>
      </c>
      <c r="F1159" s="360">
        <v>242</v>
      </c>
      <c r="G1159" s="359" t="s">
        <v>6237</v>
      </c>
      <c r="H1159" s="359" t="s">
        <v>6007</v>
      </c>
      <c r="I1159" s="363">
        <f t="shared" si="54"/>
        <v>45448</v>
      </c>
      <c r="J1159" t="str">
        <f t="shared" si="55"/>
        <v>Oui</v>
      </c>
      <c r="K1159" t="str">
        <f t="shared" si="56"/>
        <v>95PFE-L2S</v>
      </c>
    </row>
    <row r="1160" spans="1:11" ht="15" x14ac:dyDescent="0.25">
      <c r="A1160" s="307">
        <v>12995</v>
      </c>
      <c r="B1160" s="359" t="s">
        <v>4315</v>
      </c>
      <c r="C1160" s="359" t="s">
        <v>924</v>
      </c>
      <c r="D1160" s="359" t="s">
        <v>103</v>
      </c>
      <c r="E1160" s="359" t="s">
        <v>6135</v>
      </c>
      <c r="F1160" s="360">
        <v>242</v>
      </c>
      <c r="G1160" s="359" t="s">
        <v>6237</v>
      </c>
      <c r="H1160" s="359" t="s">
        <v>6007</v>
      </c>
      <c r="I1160" s="363">
        <f t="shared" si="54"/>
        <v>45455</v>
      </c>
      <c r="J1160" t="str">
        <f t="shared" si="55"/>
        <v>Oui</v>
      </c>
      <c r="K1160">
        <f t="shared" si="56"/>
        <v>1804</v>
      </c>
    </row>
    <row r="1161" spans="1:11" ht="15" x14ac:dyDescent="0.25">
      <c r="A1161" s="307">
        <v>5348</v>
      </c>
      <c r="B1161" s="359" t="s">
        <v>1678</v>
      </c>
      <c r="C1161" s="359" t="s">
        <v>4486</v>
      </c>
      <c r="D1161" s="359" t="s">
        <v>103</v>
      </c>
      <c r="E1161" s="359" t="s">
        <v>6135</v>
      </c>
      <c r="F1161" s="360">
        <v>242</v>
      </c>
      <c r="G1161" s="359" t="s">
        <v>6237</v>
      </c>
      <c r="H1161" s="359" t="s">
        <v>6007</v>
      </c>
      <c r="I1161" s="363">
        <f t="shared" si="54"/>
        <v>45462</v>
      </c>
      <c r="J1161" t="str">
        <f t="shared" si="55"/>
        <v>Oui</v>
      </c>
      <c r="K1161">
        <f t="shared" si="56"/>
        <v>1804</v>
      </c>
    </row>
    <row r="1162" spans="1:11" ht="15" x14ac:dyDescent="0.25">
      <c r="A1162" s="307">
        <v>10521</v>
      </c>
      <c r="B1162" s="359" t="s">
        <v>1690</v>
      </c>
      <c r="C1162" s="359" t="s">
        <v>3912</v>
      </c>
      <c r="D1162" s="359" t="s">
        <v>103</v>
      </c>
      <c r="E1162" s="359" t="s">
        <v>4972</v>
      </c>
      <c r="F1162" s="360">
        <v>279</v>
      </c>
      <c r="G1162" s="359" t="s">
        <v>3469</v>
      </c>
      <c r="H1162" s="359" t="s">
        <v>6007</v>
      </c>
      <c r="I1162" s="363" t="str">
        <f t="shared" si="54"/>
        <v xml:space="preserve"> </v>
      </c>
      <c r="J1162" t="str">
        <f t="shared" si="55"/>
        <v>Non</v>
      </c>
      <c r="K1162" t="str">
        <f t="shared" si="56"/>
        <v xml:space="preserve"> </v>
      </c>
    </row>
    <row r="1163" spans="1:11" ht="15" x14ac:dyDescent="0.25">
      <c r="A1163" s="307">
        <v>3450</v>
      </c>
      <c r="B1163" s="359" t="s">
        <v>1702</v>
      </c>
      <c r="C1163" s="359" t="s">
        <v>1703</v>
      </c>
      <c r="D1163" s="359" t="s">
        <v>972</v>
      </c>
      <c r="E1163" s="359" t="s">
        <v>4972</v>
      </c>
      <c r="F1163" s="360">
        <v>279</v>
      </c>
      <c r="G1163" s="359" t="s">
        <v>3469</v>
      </c>
      <c r="H1163" s="359" t="s">
        <v>6007</v>
      </c>
      <c r="I1163" s="363">
        <f t="shared" si="54"/>
        <v>43972</v>
      </c>
      <c r="J1163" t="str">
        <f t="shared" si="55"/>
        <v>Oui</v>
      </c>
      <c r="K1163">
        <f t="shared" si="56"/>
        <v>1860</v>
      </c>
    </row>
    <row r="1164" spans="1:11" ht="15" x14ac:dyDescent="0.25">
      <c r="A1164" s="307">
        <v>4906</v>
      </c>
      <c r="B1164" s="359" t="s">
        <v>1418</v>
      </c>
      <c r="C1164" s="359" t="s">
        <v>1419</v>
      </c>
      <c r="D1164" s="359" t="s">
        <v>103</v>
      </c>
      <c r="E1164" s="359" t="s">
        <v>4972</v>
      </c>
      <c r="F1164" s="360">
        <v>279</v>
      </c>
      <c r="G1164" s="359" t="s">
        <v>3469</v>
      </c>
      <c r="H1164" s="359" t="s">
        <v>6007</v>
      </c>
      <c r="I1164" s="363">
        <f t="shared" si="54"/>
        <v>44577</v>
      </c>
      <c r="J1164" t="str">
        <f t="shared" si="55"/>
        <v>Oui</v>
      </c>
      <c r="K1164" t="str">
        <f t="shared" si="56"/>
        <v>1870 +</v>
      </c>
    </row>
    <row r="1165" spans="1:11" ht="15" x14ac:dyDescent="0.25">
      <c r="A1165" s="307">
        <v>11418</v>
      </c>
      <c r="B1165" s="359" t="s">
        <v>1645</v>
      </c>
      <c r="C1165" s="359" t="s">
        <v>1646</v>
      </c>
      <c r="D1165" s="359" t="s">
        <v>103</v>
      </c>
      <c r="E1165" s="359" t="s">
        <v>4972</v>
      </c>
      <c r="F1165" s="360">
        <v>279</v>
      </c>
      <c r="G1165" s="359" t="s">
        <v>3469</v>
      </c>
      <c r="H1165" s="359" t="s">
        <v>6007</v>
      </c>
      <c r="I1165" s="363">
        <f t="shared" si="54"/>
        <v>44577</v>
      </c>
      <c r="J1165" t="str">
        <f t="shared" si="55"/>
        <v>Oui</v>
      </c>
      <c r="K1165" t="str">
        <f t="shared" si="56"/>
        <v>1860-S</v>
      </c>
    </row>
    <row r="1166" spans="1:11" ht="15" x14ac:dyDescent="0.25">
      <c r="A1166" s="307">
        <v>11108</v>
      </c>
      <c r="B1166" s="359" t="s">
        <v>1678</v>
      </c>
      <c r="C1166" s="359" t="s">
        <v>1683</v>
      </c>
      <c r="D1166" s="359" t="s">
        <v>103</v>
      </c>
      <c r="E1166" s="359" t="s">
        <v>4972</v>
      </c>
      <c r="F1166" s="360">
        <v>279</v>
      </c>
      <c r="G1166" s="359" t="s">
        <v>3469</v>
      </c>
      <c r="H1166" s="359" t="s">
        <v>6007</v>
      </c>
      <c r="I1166" s="363">
        <f t="shared" si="54"/>
        <v>44582</v>
      </c>
      <c r="J1166" t="str">
        <f t="shared" si="55"/>
        <v>Oui</v>
      </c>
      <c r="K1166" t="str">
        <f t="shared" si="56"/>
        <v>1870 +</v>
      </c>
    </row>
    <row r="1167" spans="1:11" ht="15" x14ac:dyDescent="0.25">
      <c r="A1167" s="307">
        <v>8102</v>
      </c>
      <c r="B1167" s="359" t="s">
        <v>1937</v>
      </c>
      <c r="C1167" s="359" t="s">
        <v>634</v>
      </c>
      <c r="D1167" s="359" t="s">
        <v>2098</v>
      </c>
      <c r="E1167" s="359" t="s">
        <v>4972</v>
      </c>
      <c r="F1167" s="360">
        <v>279</v>
      </c>
      <c r="G1167" s="359" t="s">
        <v>3469</v>
      </c>
      <c r="H1167" s="359" t="s">
        <v>6007</v>
      </c>
      <c r="I1167" s="363">
        <f t="shared" si="54"/>
        <v>45266</v>
      </c>
      <c r="J1167" t="str">
        <f t="shared" si="55"/>
        <v>Oui</v>
      </c>
      <c r="K1167" t="str">
        <f t="shared" si="56"/>
        <v>95PFE-L2S</v>
      </c>
    </row>
    <row r="1168" spans="1:11" ht="15" x14ac:dyDescent="0.25">
      <c r="A1168" s="307">
        <v>8783</v>
      </c>
      <c r="B1168" s="359" t="s">
        <v>617</v>
      </c>
      <c r="C1168" s="359" t="s">
        <v>618</v>
      </c>
      <c r="D1168" s="359" t="s">
        <v>319</v>
      </c>
      <c r="E1168" s="359" t="s">
        <v>4972</v>
      </c>
      <c r="F1168" s="360">
        <v>279</v>
      </c>
      <c r="G1168" s="359" t="s">
        <v>3469</v>
      </c>
      <c r="H1168" s="359" t="s">
        <v>6007</v>
      </c>
      <c r="I1168" s="363">
        <f t="shared" si="54"/>
        <v>45448</v>
      </c>
      <c r="J1168" t="str">
        <f t="shared" si="55"/>
        <v>Oui</v>
      </c>
      <c r="K1168" t="str">
        <f t="shared" si="56"/>
        <v>95PFE-L2S</v>
      </c>
    </row>
    <row r="1169" spans="1:11" ht="15" x14ac:dyDescent="0.25">
      <c r="A1169" s="307">
        <v>9547</v>
      </c>
      <c r="B1169" s="359" t="s">
        <v>5896</v>
      </c>
      <c r="C1169" s="359" t="s">
        <v>618</v>
      </c>
      <c r="D1169" s="359" t="s">
        <v>747</v>
      </c>
      <c r="E1169" s="359" t="s">
        <v>4972</v>
      </c>
      <c r="F1169" s="360">
        <v>279</v>
      </c>
      <c r="G1169" s="359" t="s">
        <v>3469</v>
      </c>
      <c r="H1169" s="359" t="s">
        <v>6007</v>
      </c>
      <c r="I1169" s="363">
        <f t="shared" si="54"/>
        <v>45448</v>
      </c>
      <c r="J1169" t="str">
        <f t="shared" si="55"/>
        <v>Oui</v>
      </c>
      <c r="K1169" t="str">
        <f t="shared" si="56"/>
        <v>95PFE-L2S</v>
      </c>
    </row>
    <row r="1170" spans="1:11" ht="15" x14ac:dyDescent="0.25">
      <c r="A1170" s="307">
        <v>10301</v>
      </c>
      <c r="B1170" s="359" t="s">
        <v>2733</v>
      </c>
      <c r="C1170" s="359" t="s">
        <v>435</v>
      </c>
      <c r="D1170" s="359" t="s">
        <v>103</v>
      </c>
      <c r="E1170" s="359" t="s">
        <v>4972</v>
      </c>
      <c r="F1170" s="360">
        <v>279</v>
      </c>
      <c r="G1170" s="359" t="s">
        <v>3469</v>
      </c>
      <c r="H1170" s="359" t="s">
        <v>6007</v>
      </c>
      <c r="I1170" s="363">
        <f t="shared" si="54"/>
        <v>45448</v>
      </c>
      <c r="J1170" t="str">
        <f t="shared" si="55"/>
        <v>Oui</v>
      </c>
      <c r="K1170" t="str">
        <f t="shared" si="56"/>
        <v>95PFE-L2S</v>
      </c>
    </row>
    <row r="1171" spans="1:11" ht="15" x14ac:dyDescent="0.25">
      <c r="A1171" s="307">
        <v>11430</v>
      </c>
      <c r="B1171" s="359" t="s">
        <v>1362</v>
      </c>
      <c r="C1171" s="359" t="s">
        <v>1163</v>
      </c>
      <c r="D1171" s="359" t="s">
        <v>103</v>
      </c>
      <c r="E1171" s="359" t="s">
        <v>4972</v>
      </c>
      <c r="F1171" s="360">
        <v>279</v>
      </c>
      <c r="G1171" s="359" t="s">
        <v>3469</v>
      </c>
      <c r="H1171" s="359" t="s">
        <v>6007</v>
      </c>
      <c r="I1171" s="363">
        <f t="shared" si="54"/>
        <v>45455</v>
      </c>
      <c r="J1171" t="str">
        <f t="shared" si="55"/>
        <v>Oui</v>
      </c>
      <c r="K1171" t="str">
        <f t="shared" si="56"/>
        <v>1870 +</v>
      </c>
    </row>
    <row r="1172" spans="1:11" ht="15" x14ac:dyDescent="0.25">
      <c r="A1172" s="307">
        <v>11268</v>
      </c>
      <c r="B1172" s="359" t="s">
        <v>3983</v>
      </c>
      <c r="C1172" s="359" t="s">
        <v>3984</v>
      </c>
      <c r="D1172" s="359" t="s">
        <v>103</v>
      </c>
      <c r="E1172" s="359" t="s">
        <v>4972</v>
      </c>
      <c r="F1172" s="360">
        <v>279</v>
      </c>
      <c r="G1172" s="359" t="s">
        <v>3469</v>
      </c>
      <c r="H1172" s="359" t="s">
        <v>6007</v>
      </c>
      <c r="I1172" s="363">
        <f t="shared" si="54"/>
        <v>45455</v>
      </c>
      <c r="J1172" t="str">
        <f t="shared" si="55"/>
        <v>Oui</v>
      </c>
      <c r="K1172" t="str">
        <f t="shared" si="56"/>
        <v>95PFE-L2S</v>
      </c>
    </row>
    <row r="1173" spans="1:11" ht="15" x14ac:dyDescent="0.25">
      <c r="A1173" s="307">
        <v>11505</v>
      </c>
      <c r="B1173" s="359" t="s">
        <v>2154</v>
      </c>
      <c r="C1173" s="359" t="s">
        <v>231</v>
      </c>
      <c r="D1173" s="359" t="s">
        <v>103</v>
      </c>
      <c r="E1173" s="359" t="s">
        <v>4972</v>
      </c>
      <c r="F1173" s="360">
        <v>279</v>
      </c>
      <c r="G1173" s="359" t="s">
        <v>3469</v>
      </c>
      <c r="H1173" s="359" t="s">
        <v>6007</v>
      </c>
      <c r="I1173" s="363">
        <f t="shared" si="54"/>
        <v>45455</v>
      </c>
      <c r="J1173" t="str">
        <f t="shared" si="55"/>
        <v>Oui</v>
      </c>
      <c r="K1173">
        <f t="shared" si="56"/>
        <v>1804</v>
      </c>
    </row>
    <row r="1174" spans="1:11" ht="15" x14ac:dyDescent="0.25">
      <c r="A1174" s="307">
        <v>4616</v>
      </c>
      <c r="B1174" s="359" t="s">
        <v>3554</v>
      </c>
      <c r="C1174" s="359" t="s">
        <v>3555</v>
      </c>
      <c r="D1174" s="359" t="s">
        <v>2098</v>
      </c>
      <c r="E1174" s="359" t="s">
        <v>4972</v>
      </c>
      <c r="F1174" s="360">
        <v>279</v>
      </c>
      <c r="G1174" s="359" t="s">
        <v>3469</v>
      </c>
      <c r="H1174" s="359" t="s">
        <v>6007</v>
      </c>
      <c r="I1174" s="363">
        <f t="shared" si="54"/>
        <v>45462</v>
      </c>
      <c r="J1174" t="str">
        <f t="shared" si="55"/>
        <v>Oui</v>
      </c>
      <c r="K1174" t="str">
        <f t="shared" si="56"/>
        <v>1870 +</v>
      </c>
    </row>
    <row r="1175" spans="1:11" ht="15" x14ac:dyDescent="0.25">
      <c r="A1175" s="307">
        <v>13958</v>
      </c>
      <c r="B1175" s="359" t="s">
        <v>6072</v>
      </c>
      <c r="C1175" s="359" t="s">
        <v>225</v>
      </c>
      <c r="D1175" s="359" t="s">
        <v>103</v>
      </c>
      <c r="E1175" s="359" t="s">
        <v>4947</v>
      </c>
      <c r="F1175" s="360">
        <v>305</v>
      </c>
      <c r="G1175" s="359" t="s">
        <v>61</v>
      </c>
      <c r="H1175" s="359" t="s">
        <v>6007</v>
      </c>
      <c r="I1175" s="363">
        <f t="shared" si="54"/>
        <v>45952</v>
      </c>
      <c r="J1175" t="str">
        <f t="shared" si="55"/>
        <v>Oui</v>
      </c>
      <c r="K1175" t="str">
        <f t="shared" si="56"/>
        <v>1870 +</v>
      </c>
    </row>
    <row r="1176" spans="1:11" ht="15" x14ac:dyDescent="0.25">
      <c r="A1176" s="307">
        <v>14133</v>
      </c>
      <c r="B1176" s="359" t="s">
        <v>6227</v>
      </c>
      <c r="C1176" s="359" t="s">
        <v>6228</v>
      </c>
      <c r="D1176" s="359" t="s">
        <v>103</v>
      </c>
      <c r="E1176" s="359" t="s">
        <v>4947</v>
      </c>
      <c r="F1176" s="360">
        <v>305</v>
      </c>
      <c r="G1176" s="359" t="s">
        <v>61</v>
      </c>
      <c r="H1176" s="359" t="s">
        <v>6007</v>
      </c>
      <c r="I1176" s="363">
        <f t="shared" si="54"/>
        <v>45965</v>
      </c>
      <c r="J1176" t="str">
        <f t="shared" si="55"/>
        <v>Oui</v>
      </c>
      <c r="K1176" t="str">
        <f t="shared" si="56"/>
        <v>1870 +</v>
      </c>
    </row>
    <row r="1177" spans="1:11" ht="15" x14ac:dyDescent="0.25">
      <c r="A1177" s="307">
        <v>12917</v>
      </c>
      <c r="B1177" s="359" t="s">
        <v>4291</v>
      </c>
      <c r="C1177" s="359" t="s">
        <v>4292</v>
      </c>
      <c r="D1177" s="359" t="s">
        <v>2098</v>
      </c>
      <c r="E1177" s="359" t="s">
        <v>4947</v>
      </c>
      <c r="F1177" s="360">
        <v>305</v>
      </c>
      <c r="G1177" s="359" t="s">
        <v>61</v>
      </c>
      <c r="H1177" s="359" t="s">
        <v>6007</v>
      </c>
      <c r="I1177" s="363" t="str">
        <f t="shared" si="54"/>
        <v xml:space="preserve"> </v>
      </c>
      <c r="J1177" t="str">
        <f t="shared" si="55"/>
        <v>Non</v>
      </c>
      <c r="K1177" t="str">
        <f t="shared" si="56"/>
        <v xml:space="preserve"> </v>
      </c>
    </row>
    <row r="1178" spans="1:11" ht="15" x14ac:dyDescent="0.25">
      <c r="A1178" s="307">
        <v>13976</v>
      </c>
      <c r="B1178" s="359" t="s">
        <v>5846</v>
      </c>
      <c r="C1178" s="359" t="s">
        <v>336</v>
      </c>
      <c r="D1178" s="359" t="s">
        <v>103</v>
      </c>
      <c r="E1178" s="359" t="s">
        <v>4947</v>
      </c>
      <c r="F1178" s="360">
        <v>305</v>
      </c>
      <c r="G1178" s="359" t="s">
        <v>61</v>
      </c>
      <c r="H1178" s="359" t="s">
        <v>6007</v>
      </c>
      <c r="I1178" s="363" t="str">
        <f t="shared" si="54"/>
        <v xml:space="preserve"> </v>
      </c>
      <c r="J1178" t="str">
        <f t="shared" si="55"/>
        <v>Non</v>
      </c>
      <c r="K1178" t="str">
        <f t="shared" si="56"/>
        <v xml:space="preserve"> </v>
      </c>
    </row>
    <row r="1179" spans="1:11" ht="15" x14ac:dyDescent="0.25">
      <c r="A1179" s="307">
        <v>13500</v>
      </c>
      <c r="B1179" s="359" t="s">
        <v>5168</v>
      </c>
      <c r="C1179" s="359" t="s">
        <v>1897</v>
      </c>
      <c r="D1179" s="359" t="s">
        <v>103</v>
      </c>
      <c r="E1179" s="359" t="s">
        <v>4947</v>
      </c>
      <c r="F1179" s="360">
        <v>305</v>
      </c>
      <c r="G1179" s="359" t="s">
        <v>61</v>
      </c>
      <c r="H1179" s="359" t="s">
        <v>6007</v>
      </c>
      <c r="I1179" s="363">
        <f t="shared" si="54"/>
        <v>45958</v>
      </c>
      <c r="J1179" t="str">
        <f t="shared" si="55"/>
        <v>Oui</v>
      </c>
      <c r="K1179" t="str">
        <f t="shared" si="56"/>
        <v>1870 +</v>
      </c>
    </row>
    <row r="1180" spans="1:11" ht="15" x14ac:dyDescent="0.25">
      <c r="A1180" s="307">
        <v>14023</v>
      </c>
      <c r="B1180" s="359" t="s">
        <v>6327</v>
      </c>
      <c r="C1180" s="359" t="s">
        <v>534</v>
      </c>
      <c r="D1180" s="359" t="s">
        <v>103</v>
      </c>
      <c r="E1180" s="359" t="s">
        <v>4947</v>
      </c>
      <c r="F1180" s="360">
        <v>305</v>
      </c>
      <c r="G1180" s="359" t="s">
        <v>61</v>
      </c>
      <c r="H1180" s="359" t="s">
        <v>6007</v>
      </c>
      <c r="I1180" s="363" t="str">
        <f t="shared" si="54"/>
        <v xml:space="preserve"> </v>
      </c>
      <c r="J1180" t="str">
        <f t="shared" si="55"/>
        <v>Non</v>
      </c>
      <c r="K1180" t="str">
        <f t="shared" si="56"/>
        <v xml:space="preserve"> </v>
      </c>
    </row>
    <row r="1181" spans="1:11" ht="15" x14ac:dyDescent="0.25">
      <c r="A1181" s="307">
        <v>14181</v>
      </c>
      <c r="B1181" s="359" t="s">
        <v>1122</v>
      </c>
      <c r="C1181" s="359" t="s">
        <v>2063</v>
      </c>
      <c r="D1181" s="359" t="s">
        <v>2098</v>
      </c>
      <c r="E1181" s="359" t="s">
        <v>4947</v>
      </c>
      <c r="F1181" s="360">
        <v>305</v>
      </c>
      <c r="G1181" s="359" t="s">
        <v>61</v>
      </c>
      <c r="H1181" s="359" t="s">
        <v>6007</v>
      </c>
      <c r="I1181" s="363">
        <f t="shared" si="54"/>
        <v>45973</v>
      </c>
      <c r="J1181" t="str">
        <f t="shared" si="55"/>
        <v>Oui</v>
      </c>
      <c r="K1181" t="str">
        <f t="shared" si="56"/>
        <v>95PFE-L2S</v>
      </c>
    </row>
    <row r="1182" spans="1:11" ht="15" x14ac:dyDescent="0.25">
      <c r="A1182" s="307">
        <v>13591</v>
      </c>
      <c r="B1182" s="359" t="s">
        <v>5723</v>
      </c>
      <c r="C1182" s="359" t="s">
        <v>902</v>
      </c>
      <c r="D1182" s="359" t="s">
        <v>103</v>
      </c>
      <c r="E1182" s="359" t="s">
        <v>4947</v>
      </c>
      <c r="F1182" s="360">
        <v>305</v>
      </c>
      <c r="G1182" s="359" t="s">
        <v>61</v>
      </c>
      <c r="H1182" s="359" t="s">
        <v>6007</v>
      </c>
      <c r="I1182" s="363" t="str">
        <f t="shared" si="54"/>
        <v xml:space="preserve"> </v>
      </c>
      <c r="J1182" t="str">
        <f t="shared" si="55"/>
        <v>Non</v>
      </c>
      <c r="K1182" t="str">
        <f t="shared" si="56"/>
        <v xml:space="preserve"> </v>
      </c>
    </row>
    <row r="1183" spans="1:11" ht="15" x14ac:dyDescent="0.25">
      <c r="A1183" s="307">
        <v>13926</v>
      </c>
      <c r="B1183" s="359" t="s">
        <v>6055</v>
      </c>
      <c r="C1183" s="359" t="s">
        <v>1167</v>
      </c>
      <c r="D1183" s="359" t="s">
        <v>103</v>
      </c>
      <c r="E1183" s="359" t="s">
        <v>4947</v>
      </c>
      <c r="F1183" s="360">
        <v>305</v>
      </c>
      <c r="G1183" s="359" t="s">
        <v>61</v>
      </c>
      <c r="H1183" s="359" t="s">
        <v>6007</v>
      </c>
      <c r="I1183" s="363">
        <f t="shared" si="54"/>
        <v>45951</v>
      </c>
      <c r="J1183" t="str">
        <f t="shared" si="55"/>
        <v>Oui</v>
      </c>
      <c r="K1183" t="str">
        <f t="shared" si="56"/>
        <v>1870 +</v>
      </c>
    </row>
    <row r="1184" spans="1:11" ht="15" x14ac:dyDescent="0.25">
      <c r="A1184" s="307">
        <v>13657</v>
      </c>
      <c r="B1184" s="359" t="s">
        <v>5354</v>
      </c>
      <c r="C1184" s="359" t="s">
        <v>189</v>
      </c>
      <c r="D1184" s="359" t="s">
        <v>2098</v>
      </c>
      <c r="E1184" s="359" t="s">
        <v>4947</v>
      </c>
      <c r="F1184" s="360">
        <v>305</v>
      </c>
      <c r="G1184" s="359" t="s">
        <v>61</v>
      </c>
      <c r="H1184" s="359" t="s">
        <v>6007</v>
      </c>
      <c r="I1184" s="363" t="str">
        <f t="shared" si="54"/>
        <v xml:space="preserve"> </v>
      </c>
      <c r="J1184" t="str">
        <f t="shared" si="55"/>
        <v>Non</v>
      </c>
      <c r="K1184" t="str">
        <f t="shared" si="56"/>
        <v xml:space="preserve"> </v>
      </c>
    </row>
    <row r="1185" spans="1:11" ht="15" x14ac:dyDescent="0.25">
      <c r="A1185" s="307">
        <v>13640</v>
      </c>
      <c r="B1185" s="359" t="s">
        <v>1506</v>
      </c>
      <c r="C1185" s="359" t="s">
        <v>640</v>
      </c>
      <c r="D1185" s="359" t="s">
        <v>2098</v>
      </c>
      <c r="E1185" s="359" t="s">
        <v>4947</v>
      </c>
      <c r="F1185" s="360">
        <v>305</v>
      </c>
      <c r="G1185" s="359" t="s">
        <v>61</v>
      </c>
      <c r="H1185" s="359" t="s">
        <v>6007</v>
      </c>
      <c r="I1185" s="363" t="str">
        <f t="shared" si="54"/>
        <v xml:space="preserve"> </v>
      </c>
      <c r="J1185" t="str">
        <f t="shared" si="55"/>
        <v>Non</v>
      </c>
      <c r="K1185" t="str">
        <f t="shared" si="56"/>
        <v xml:space="preserve"> </v>
      </c>
    </row>
    <row r="1186" spans="1:11" ht="15" x14ac:dyDescent="0.25">
      <c r="A1186" s="307">
        <v>12979</v>
      </c>
      <c r="B1186" s="359" t="s">
        <v>4310</v>
      </c>
      <c r="C1186" s="359" t="s">
        <v>3215</v>
      </c>
      <c r="D1186" s="359" t="s">
        <v>2098</v>
      </c>
      <c r="E1186" s="359" t="s">
        <v>4947</v>
      </c>
      <c r="F1186" s="360">
        <v>305</v>
      </c>
      <c r="G1186" s="359" t="s">
        <v>61</v>
      </c>
      <c r="H1186" s="359" t="s">
        <v>6007</v>
      </c>
      <c r="I1186" s="363">
        <f t="shared" si="54"/>
        <v>45952</v>
      </c>
      <c r="J1186" t="str">
        <f t="shared" si="55"/>
        <v>Oui</v>
      </c>
      <c r="K1186" t="str">
        <f t="shared" si="56"/>
        <v>95PFE-L2S</v>
      </c>
    </row>
    <row r="1187" spans="1:11" ht="15" x14ac:dyDescent="0.25">
      <c r="A1187" s="307">
        <v>13923</v>
      </c>
      <c r="B1187" s="359" t="s">
        <v>6054</v>
      </c>
      <c r="C1187" s="359" t="s">
        <v>2300</v>
      </c>
      <c r="D1187" s="359" t="s">
        <v>103</v>
      </c>
      <c r="E1187" s="359" t="s">
        <v>4947</v>
      </c>
      <c r="F1187" s="360">
        <v>305</v>
      </c>
      <c r="G1187" s="359" t="s">
        <v>61</v>
      </c>
      <c r="H1187" s="359" t="s">
        <v>6007</v>
      </c>
      <c r="I1187" s="363">
        <f t="shared" si="54"/>
        <v>45955</v>
      </c>
      <c r="J1187" t="str">
        <f t="shared" si="55"/>
        <v>Oui</v>
      </c>
      <c r="K1187" t="str">
        <f t="shared" si="56"/>
        <v>95PFE-L2M</v>
      </c>
    </row>
    <row r="1188" spans="1:11" ht="15" x14ac:dyDescent="0.25">
      <c r="A1188" s="307">
        <v>12938</v>
      </c>
      <c r="B1188" s="359" t="s">
        <v>4296</v>
      </c>
      <c r="C1188" s="359" t="s">
        <v>1149</v>
      </c>
      <c r="D1188" s="359" t="s">
        <v>2098</v>
      </c>
      <c r="E1188" s="359" t="s">
        <v>4947</v>
      </c>
      <c r="F1188" s="360">
        <v>305</v>
      </c>
      <c r="G1188" s="359" t="s">
        <v>61</v>
      </c>
      <c r="H1188" s="359" t="s">
        <v>6007</v>
      </c>
      <c r="I1188" s="363" t="str">
        <f t="shared" si="54"/>
        <v xml:space="preserve"> </v>
      </c>
      <c r="J1188" t="str">
        <f t="shared" si="55"/>
        <v>Non</v>
      </c>
      <c r="K1188" t="str">
        <f t="shared" si="56"/>
        <v xml:space="preserve"> </v>
      </c>
    </row>
    <row r="1189" spans="1:11" ht="15" x14ac:dyDescent="0.25">
      <c r="A1189" s="307">
        <v>13829</v>
      </c>
      <c r="B1189" s="359" t="s">
        <v>5616</v>
      </c>
      <c r="C1189" s="359" t="s">
        <v>838</v>
      </c>
      <c r="D1189" s="359" t="s">
        <v>103</v>
      </c>
      <c r="E1189" s="359" t="s">
        <v>4947</v>
      </c>
      <c r="F1189" s="360">
        <v>305</v>
      </c>
      <c r="G1189" s="359" t="s">
        <v>61</v>
      </c>
      <c r="H1189" s="359" t="s">
        <v>6007</v>
      </c>
      <c r="I1189" s="363" t="str">
        <f t="shared" si="54"/>
        <v xml:space="preserve"> </v>
      </c>
      <c r="J1189" t="str">
        <f t="shared" si="55"/>
        <v>Non</v>
      </c>
      <c r="K1189" t="str">
        <f t="shared" si="56"/>
        <v xml:space="preserve"> </v>
      </c>
    </row>
    <row r="1190" spans="1:11" ht="15" x14ac:dyDescent="0.25">
      <c r="A1190" s="307">
        <v>12267</v>
      </c>
      <c r="B1190" s="359" t="s">
        <v>4102</v>
      </c>
      <c r="C1190" s="359" t="s">
        <v>4103</v>
      </c>
      <c r="D1190" s="359" t="s">
        <v>972</v>
      </c>
      <c r="E1190" s="359" t="s">
        <v>4947</v>
      </c>
      <c r="F1190" s="360">
        <v>305</v>
      </c>
      <c r="G1190" s="359" t="s">
        <v>61</v>
      </c>
      <c r="H1190" s="359" t="s">
        <v>6007</v>
      </c>
      <c r="I1190" s="363" t="str">
        <f t="shared" si="54"/>
        <v xml:space="preserve"> </v>
      </c>
      <c r="J1190" t="str">
        <f t="shared" si="55"/>
        <v>Non</v>
      </c>
      <c r="K1190" t="str">
        <f t="shared" si="56"/>
        <v xml:space="preserve"> </v>
      </c>
    </row>
    <row r="1191" spans="1:11" ht="15" x14ac:dyDescent="0.25">
      <c r="A1191" s="307">
        <v>13237</v>
      </c>
      <c r="B1191" s="359" t="s">
        <v>6051</v>
      </c>
      <c r="C1191" s="359" t="s">
        <v>2474</v>
      </c>
      <c r="D1191" s="359" t="s">
        <v>103</v>
      </c>
      <c r="E1191" s="359" t="s">
        <v>4947</v>
      </c>
      <c r="F1191" s="360">
        <v>305</v>
      </c>
      <c r="G1191" s="359" t="s">
        <v>61</v>
      </c>
      <c r="H1191" s="359" t="s">
        <v>6007</v>
      </c>
      <c r="I1191" s="363" t="str">
        <f t="shared" si="54"/>
        <v xml:space="preserve"> </v>
      </c>
      <c r="J1191" t="str">
        <f t="shared" si="55"/>
        <v>Non</v>
      </c>
      <c r="K1191" t="str">
        <f t="shared" si="56"/>
        <v xml:space="preserve"> </v>
      </c>
    </row>
    <row r="1192" spans="1:11" ht="15" x14ac:dyDescent="0.25">
      <c r="A1192" s="307">
        <v>13985</v>
      </c>
      <c r="B1192" s="359" t="s">
        <v>5979</v>
      </c>
      <c r="C1192" s="359" t="s">
        <v>336</v>
      </c>
      <c r="D1192" s="359" t="s">
        <v>103</v>
      </c>
      <c r="E1192" s="359" t="s">
        <v>4947</v>
      </c>
      <c r="F1192" s="360">
        <v>305</v>
      </c>
      <c r="G1192" s="359" t="s">
        <v>61</v>
      </c>
      <c r="H1192" s="359" t="s">
        <v>6007</v>
      </c>
      <c r="I1192" s="363">
        <f t="shared" si="54"/>
        <v>45955</v>
      </c>
      <c r="J1192" t="str">
        <f t="shared" si="55"/>
        <v>Oui</v>
      </c>
      <c r="K1192" t="str">
        <f t="shared" si="56"/>
        <v>95PFE-L2M</v>
      </c>
    </row>
    <row r="1193" spans="1:11" ht="15" x14ac:dyDescent="0.25">
      <c r="A1193" s="307">
        <v>13956</v>
      </c>
      <c r="B1193" s="359" t="s">
        <v>6056</v>
      </c>
      <c r="C1193" s="359" t="s">
        <v>1503</v>
      </c>
      <c r="D1193" s="359" t="s">
        <v>103</v>
      </c>
      <c r="E1193" s="359" t="s">
        <v>4947</v>
      </c>
      <c r="F1193" s="360">
        <v>305</v>
      </c>
      <c r="G1193" s="359" t="s">
        <v>61</v>
      </c>
      <c r="H1193" s="359" t="s">
        <v>6007</v>
      </c>
      <c r="I1193" s="363">
        <f t="shared" si="54"/>
        <v>45955</v>
      </c>
      <c r="J1193" t="str">
        <f t="shared" si="55"/>
        <v>Oui</v>
      </c>
      <c r="K1193" t="str">
        <f t="shared" si="56"/>
        <v>F550</v>
      </c>
    </row>
    <row r="1194" spans="1:11" ht="15" x14ac:dyDescent="0.25">
      <c r="A1194" s="307">
        <v>13834</v>
      </c>
      <c r="B1194" s="359" t="s">
        <v>6153</v>
      </c>
      <c r="C1194" s="359" t="s">
        <v>204</v>
      </c>
      <c r="D1194" s="359" t="s">
        <v>3965</v>
      </c>
      <c r="E1194" s="359" t="s">
        <v>4947</v>
      </c>
      <c r="F1194" s="360">
        <v>305</v>
      </c>
      <c r="G1194" s="359" t="s">
        <v>61</v>
      </c>
      <c r="H1194" s="359" t="s">
        <v>6007</v>
      </c>
      <c r="I1194" s="363">
        <f t="shared" si="54"/>
        <v>45952</v>
      </c>
      <c r="J1194" t="str">
        <f t="shared" si="55"/>
        <v>Oui</v>
      </c>
      <c r="K1194" t="str">
        <f t="shared" si="56"/>
        <v>95PFE-L2M</v>
      </c>
    </row>
    <row r="1195" spans="1:11" ht="15" x14ac:dyDescent="0.25">
      <c r="A1195" s="307">
        <v>12385</v>
      </c>
      <c r="B1195" s="359" t="s">
        <v>4139</v>
      </c>
      <c r="C1195" s="359" t="s">
        <v>4140</v>
      </c>
      <c r="D1195" s="359" t="s">
        <v>517</v>
      </c>
      <c r="E1195" s="359" t="s">
        <v>4947</v>
      </c>
      <c r="F1195" s="360">
        <v>305</v>
      </c>
      <c r="G1195" s="359" t="s">
        <v>61</v>
      </c>
      <c r="H1195" s="359" t="s">
        <v>6007</v>
      </c>
      <c r="I1195" s="363" t="str">
        <f t="shared" si="54"/>
        <v xml:space="preserve"> </v>
      </c>
      <c r="J1195" t="str">
        <f t="shared" si="55"/>
        <v>Non</v>
      </c>
      <c r="K1195" t="str">
        <f t="shared" si="56"/>
        <v xml:space="preserve"> </v>
      </c>
    </row>
    <row r="1196" spans="1:11" ht="15" x14ac:dyDescent="0.25">
      <c r="A1196" s="307">
        <v>13957</v>
      </c>
      <c r="B1196" s="359" t="s">
        <v>5837</v>
      </c>
      <c r="C1196" s="359" t="s">
        <v>5838</v>
      </c>
      <c r="D1196" s="359" t="s">
        <v>103</v>
      </c>
      <c r="E1196" s="359" t="s">
        <v>4947</v>
      </c>
      <c r="F1196" s="360">
        <v>305</v>
      </c>
      <c r="G1196" s="359" t="s">
        <v>61</v>
      </c>
      <c r="H1196" s="359" t="s">
        <v>6007</v>
      </c>
      <c r="I1196" s="363">
        <f t="shared" si="54"/>
        <v>45948</v>
      </c>
      <c r="J1196" t="str">
        <f t="shared" si="55"/>
        <v>Oui</v>
      </c>
      <c r="K1196" t="str">
        <f t="shared" si="56"/>
        <v>1804S</v>
      </c>
    </row>
    <row r="1197" spans="1:11" ht="15" x14ac:dyDescent="0.25">
      <c r="A1197" s="307">
        <v>13731</v>
      </c>
      <c r="B1197" s="359" t="s">
        <v>5456</v>
      </c>
      <c r="C1197" s="359" t="s">
        <v>816</v>
      </c>
      <c r="D1197" s="359" t="s">
        <v>103</v>
      </c>
      <c r="E1197" s="359" t="s">
        <v>4947</v>
      </c>
      <c r="F1197" s="360">
        <v>305</v>
      </c>
      <c r="G1197" s="359" t="s">
        <v>61</v>
      </c>
      <c r="H1197" s="359" t="s">
        <v>6007</v>
      </c>
      <c r="I1197" s="363" t="str">
        <f t="shared" si="54"/>
        <v xml:space="preserve"> </v>
      </c>
      <c r="J1197" t="str">
        <f t="shared" si="55"/>
        <v>Non</v>
      </c>
      <c r="K1197" t="str">
        <f t="shared" si="56"/>
        <v xml:space="preserve"> </v>
      </c>
    </row>
    <row r="1198" spans="1:11" ht="15" x14ac:dyDescent="0.25">
      <c r="A1198" s="307">
        <v>8560</v>
      </c>
      <c r="B1198" s="359" t="s">
        <v>1143</v>
      </c>
      <c r="C1198" s="359" t="s">
        <v>3762</v>
      </c>
      <c r="D1198" s="359" t="s">
        <v>103</v>
      </c>
      <c r="E1198" s="359" t="s">
        <v>4947</v>
      </c>
      <c r="F1198" s="360">
        <v>305</v>
      </c>
      <c r="G1198" s="359" t="s">
        <v>61</v>
      </c>
      <c r="H1198" s="359" t="s">
        <v>6007</v>
      </c>
      <c r="I1198" s="363">
        <f t="shared" si="54"/>
        <v>43874</v>
      </c>
      <c r="J1198" t="str">
        <f t="shared" si="55"/>
        <v>Oui</v>
      </c>
      <c r="K1198" t="str">
        <f t="shared" si="56"/>
        <v>1510-XS</v>
      </c>
    </row>
    <row r="1199" spans="1:11" ht="15" x14ac:dyDescent="0.25">
      <c r="A1199" s="307">
        <v>4121</v>
      </c>
      <c r="B1199" s="359" t="s">
        <v>1039</v>
      </c>
      <c r="C1199" s="359" t="s">
        <v>5874</v>
      </c>
      <c r="D1199" s="359" t="s">
        <v>103</v>
      </c>
      <c r="E1199" s="359" t="s">
        <v>4947</v>
      </c>
      <c r="F1199" s="360">
        <v>305</v>
      </c>
      <c r="G1199" s="359" t="s">
        <v>61</v>
      </c>
      <c r="H1199" s="359" t="s">
        <v>6007</v>
      </c>
      <c r="I1199" s="363">
        <f t="shared" si="54"/>
        <v>43892</v>
      </c>
      <c r="J1199" t="str">
        <f t="shared" si="55"/>
        <v>Oui</v>
      </c>
      <c r="K1199" t="str">
        <f t="shared" si="56"/>
        <v>1511-S</v>
      </c>
    </row>
    <row r="1200" spans="1:11" ht="15" x14ac:dyDescent="0.25">
      <c r="A1200" s="307">
        <v>10083</v>
      </c>
      <c r="B1200" s="359" t="s">
        <v>1342</v>
      </c>
      <c r="C1200" s="359" t="s">
        <v>189</v>
      </c>
      <c r="D1200" s="359" t="s">
        <v>69</v>
      </c>
      <c r="E1200" s="359" t="s">
        <v>4947</v>
      </c>
      <c r="F1200" s="360">
        <v>305</v>
      </c>
      <c r="G1200" s="359" t="s">
        <v>61</v>
      </c>
      <c r="H1200" s="359" t="s">
        <v>6007</v>
      </c>
      <c r="I1200" s="363">
        <f t="shared" si="54"/>
        <v>43938</v>
      </c>
      <c r="J1200" t="str">
        <f t="shared" si="55"/>
        <v>Oui</v>
      </c>
      <c r="K1200" t="str">
        <f t="shared" si="56"/>
        <v>1512-M</v>
      </c>
    </row>
    <row r="1201" spans="1:11" ht="15" x14ac:dyDescent="0.25">
      <c r="A1201" s="307">
        <v>5795</v>
      </c>
      <c r="B1201" s="359" t="s">
        <v>1955</v>
      </c>
      <c r="C1201" s="359" t="s">
        <v>1956</v>
      </c>
      <c r="D1201" s="359" t="s">
        <v>69</v>
      </c>
      <c r="E1201" s="359" t="s">
        <v>4947</v>
      </c>
      <c r="F1201" s="360">
        <v>305</v>
      </c>
      <c r="G1201" s="359" t="s">
        <v>61</v>
      </c>
      <c r="H1201" s="359" t="s">
        <v>6007</v>
      </c>
      <c r="I1201" s="363">
        <f t="shared" si="54"/>
        <v>43945</v>
      </c>
      <c r="J1201" t="str">
        <f t="shared" si="55"/>
        <v>Oui</v>
      </c>
      <c r="K1201">
        <f t="shared" si="56"/>
        <v>8210</v>
      </c>
    </row>
    <row r="1202" spans="1:11" ht="15" x14ac:dyDescent="0.25">
      <c r="A1202" s="307">
        <v>9711</v>
      </c>
      <c r="B1202" s="359" t="s">
        <v>629</v>
      </c>
      <c r="C1202" s="359" t="s">
        <v>618</v>
      </c>
      <c r="D1202" s="359" t="s">
        <v>103</v>
      </c>
      <c r="E1202" s="359" t="s">
        <v>4947</v>
      </c>
      <c r="F1202" s="360">
        <v>305</v>
      </c>
      <c r="G1202" s="359" t="s">
        <v>61</v>
      </c>
      <c r="H1202" s="359" t="s">
        <v>6007</v>
      </c>
      <c r="I1202" s="363">
        <f t="shared" si="54"/>
        <v>44178</v>
      </c>
      <c r="J1202" t="str">
        <f t="shared" si="55"/>
        <v>Oui</v>
      </c>
      <c r="K1202">
        <f t="shared" si="56"/>
        <v>1860</v>
      </c>
    </row>
    <row r="1203" spans="1:11" ht="15" x14ac:dyDescent="0.25">
      <c r="A1203" s="307">
        <v>2998</v>
      </c>
      <c r="B1203" s="359" t="s">
        <v>1761</v>
      </c>
      <c r="C1203" s="359" t="s">
        <v>68</v>
      </c>
      <c r="D1203" s="359" t="s">
        <v>103</v>
      </c>
      <c r="E1203" s="359" t="s">
        <v>4947</v>
      </c>
      <c r="F1203" s="360">
        <v>305</v>
      </c>
      <c r="G1203" s="359" t="s">
        <v>61</v>
      </c>
      <c r="H1203" s="359" t="s">
        <v>6007</v>
      </c>
      <c r="I1203" s="363">
        <f t="shared" si="54"/>
        <v>45969</v>
      </c>
      <c r="J1203" t="str">
        <f t="shared" si="55"/>
        <v>Oui</v>
      </c>
      <c r="K1203" t="str">
        <f t="shared" si="56"/>
        <v>95PFE-L2S</v>
      </c>
    </row>
    <row r="1204" spans="1:11" ht="15" x14ac:dyDescent="0.25">
      <c r="A1204" s="307">
        <v>2177</v>
      </c>
      <c r="B1204" s="359" t="s">
        <v>2689</v>
      </c>
      <c r="C1204" s="359" t="s">
        <v>2690</v>
      </c>
      <c r="D1204" s="359" t="s">
        <v>2098</v>
      </c>
      <c r="E1204" s="359" t="s">
        <v>4947</v>
      </c>
      <c r="F1204" s="360">
        <v>305</v>
      </c>
      <c r="G1204" s="359" t="s">
        <v>61</v>
      </c>
      <c r="H1204" s="359" t="s">
        <v>6007</v>
      </c>
      <c r="I1204" s="363">
        <f t="shared" si="54"/>
        <v>44349</v>
      </c>
      <c r="J1204" t="str">
        <f t="shared" si="55"/>
        <v>Oui</v>
      </c>
      <c r="K1204" t="str">
        <f t="shared" si="56"/>
        <v>95PFE-L2M</v>
      </c>
    </row>
    <row r="1205" spans="1:11" ht="15" x14ac:dyDescent="0.25">
      <c r="A1205" s="307">
        <v>10394</v>
      </c>
      <c r="B1205" s="359" t="s">
        <v>1671</v>
      </c>
      <c r="C1205" s="359" t="s">
        <v>599</v>
      </c>
      <c r="D1205" s="359" t="s">
        <v>103</v>
      </c>
      <c r="E1205" s="359" t="s">
        <v>4947</v>
      </c>
      <c r="F1205" s="360">
        <v>305</v>
      </c>
      <c r="G1205" s="359" t="s">
        <v>61</v>
      </c>
      <c r="H1205" s="359" t="s">
        <v>6007</v>
      </c>
      <c r="I1205" s="363">
        <f t="shared" si="54"/>
        <v>44392</v>
      </c>
      <c r="J1205" t="str">
        <f t="shared" si="55"/>
        <v>Oui</v>
      </c>
      <c r="K1205" t="str">
        <f t="shared" si="56"/>
        <v>1870 +</v>
      </c>
    </row>
    <row r="1206" spans="1:11" ht="15" x14ac:dyDescent="0.25">
      <c r="A1206" s="307">
        <v>2517</v>
      </c>
      <c r="B1206" s="359" t="s">
        <v>699</v>
      </c>
      <c r="C1206" s="359" t="s">
        <v>700</v>
      </c>
      <c r="D1206" s="359" t="s">
        <v>69</v>
      </c>
      <c r="E1206" s="359" t="s">
        <v>4947</v>
      </c>
      <c r="F1206" s="360">
        <v>305</v>
      </c>
      <c r="G1206" s="359" t="s">
        <v>61</v>
      </c>
      <c r="H1206" s="359" t="s">
        <v>6007</v>
      </c>
      <c r="I1206" s="363">
        <f t="shared" si="54"/>
        <v>44399</v>
      </c>
      <c r="J1206" t="str">
        <f t="shared" si="55"/>
        <v>Oui</v>
      </c>
      <c r="K1206" t="str">
        <f t="shared" si="56"/>
        <v>1512-M</v>
      </c>
    </row>
    <row r="1207" spans="1:11" ht="15" x14ac:dyDescent="0.25">
      <c r="A1207" s="307">
        <v>11536</v>
      </c>
      <c r="B1207" s="359" t="s">
        <v>275</v>
      </c>
      <c r="C1207" s="359" t="s">
        <v>276</v>
      </c>
      <c r="D1207" s="359" t="s">
        <v>103</v>
      </c>
      <c r="E1207" s="359" t="s">
        <v>4947</v>
      </c>
      <c r="F1207" s="360">
        <v>305</v>
      </c>
      <c r="G1207" s="359" t="s">
        <v>61</v>
      </c>
      <c r="H1207" s="359" t="s">
        <v>6007</v>
      </c>
      <c r="I1207" s="363">
        <f t="shared" si="54"/>
        <v>45972</v>
      </c>
      <c r="J1207" t="str">
        <f t="shared" si="55"/>
        <v>Oui</v>
      </c>
      <c r="K1207">
        <f t="shared" si="56"/>
        <v>8210</v>
      </c>
    </row>
    <row r="1208" spans="1:11" ht="15" x14ac:dyDescent="0.25">
      <c r="A1208" s="307">
        <v>6406</v>
      </c>
      <c r="B1208" s="359" t="s">
        <v>1156</v>
      </c>
      <c r="C1208" s="359" t="s">
        <v>170</v>
      </c>
      <c r="D1208" s="359" t="s">
        <v>2098</v>
      </c>
      <c r="E1208" s="359" t="s">
        <v>4947</v>
      </c>
      <c r="F1208" s="360">
        <v>305</v>
      </c>
      <c r="G1208" s="359" t="s">
        <v>61</v>
      </c>
      <c r="H1208" s="359" t="s">
        <v>6007</v>
      </c>
      <c r="I1208" s="363">
        <f t="shared" si="54"/>
        <v>44568</v>
      </c>
      <c r="J1208" t="str">
        <f t="shared" si="55"/>
        <v>Oui</v>
      </c>
      <c r="K1208" t="str">
        <f t="shared" si="56"/>
        <v>95PFE-L2S</v>
      </c>
    </row>
    <row r="1209" spans="1:11" ht="15" x14ac:dyDescent="0.25">
      <c r="A1209" s="307">
        <v>11985</v>
      </c>
      <c r="B1209" s="359" t="s">
        <v>2345</v>
      </c>
      <c r="C1209" s="359" t="s">
        <v>2346</v>
      </c>
      <c r="D1209" s="359" t="s">
        <v>69</v>
      </c>
      <c r="E1209" s="359" t="s">
        <v>4947</v>
      </c>
      <c r="F1209" s="360">
        <v>305</v>
      </c>
      <c r="G1209" s="359" t="s">
        <v>61</v>
      </c>
      <c r="H1209" s="359" t="s">
        <v>6007</v>
      </c>
      <c r="I1209" s="363">
        <f t="shared" si="54"/>
        <v>44568</v>
      </c>
      <c r="J1209" t="str">
        <f t="shared" si="55"/>
        <v>Oui</v>
      </c>
      <c r="K1209" t="str">
        <f t="shared" si="56"/>
        <v>1870 +</v>
      </c>
    </row>
    <row r="1210" spans="1:11" ht="15" x14ac:dyDescent="0.25">
      <c r="A1210" s="307">
        <v>10947</v>
      </c>
      <c r="B1210" s="359" t="s">
        <v>554</v>
      </c>
      <c r="C1210" s="359" t="s">
        <v>555</v>
      </c>
      <c r="D1210" s="359" t="s">
        <v>103</v>
      </c>
      <c r="E1210" s="359" t="s">
        <v>4947</v>
      </c>
      <c r="F1210" s="360">
        <v>305</v>
      </c>
      <c r="G1210" s="359" t="s">
        <v>61</v>
      </c>
      <c r="H1210" s="359" t="s">
        <v>6007</v>
      </c>
      <c r="I1210" s="363">
        <f t="shared" si="54"/>
        <v>45966</v>
      </c>
      <c r="J1210" t="str">
        <f t="shared" si="55"/>
        <v>Oui</v>
      </c>
      <c r="K1210" t="str">
        <f t="shared" si="56"/>
        <v>95PFE-L2S</v>
      </c>
    </row>
    <row r="1211" spans="1:11" ht="15" x14ac:dyDescent="0.25">
      <c r="A1211" s="307">
        <v>541</v>
      </c>
      <c r="B1211" s="359" t="s">
        <v>1004</v>
      </c>
      <c r="C1211" s="359" t="s">
        <v>1006</v>
      </c>
      <c r="D1211" s="359" t="s">
        <v>103</v>
      </c>
      <c r="E1211" s="359" t="s">
        <v>4947</v>
      </c>
      <c r="F1211" s="360">
        <v>305</v>
      </c>
      <c r="G1211" s="359" t="s">
        <v>61</v>
      </c>
      <c r="H1211" s="359" t="s">
        <v>6007</v>
      </c>
      <c r="I1211" s="363">
        <f t="shared" si="54"/>
        <v>45945</v>
      </c>
      <c r="J1211" t="str">
        <f t="shared" si="55"/>
        <v>Oui</v>
      </c>
      <c r="K1211" t="str">
        <f t="shared" si="56"/>
        <v>1870 +</v>
      </c>
    </row>
    <row r="1212" spans="1:11" ht="15" x14ac:dyDescent="0.25">
      <c r="A1212" s="307">
        <v>8815</v>
      </c>
      <c r="B1212" s="359" t="s">
        <v>1307</v>
      </c>
      <c r="C1212" s="359" t="s">
        <v>323</v>
      </c>
      <c r="D1212" s="359" t="s">
        <v>103</v>
      </c>
      <c r="E1212" s="359" t="s">
        <v>4947</v>
      </c>
      <c r="F1212" s="360">
        <v>305</v>
      </c>
      <c r="G1212" s="359" t="s">
        <v>61</v>
      </c>
      <c r="H1212" s="359" t="s">
        <v>6007</v>
      </c>
      <c r="I1212" s="363">
        <f t="shared" si="54"/>
        <v>44569</v>
      </c>
      <c r="J1212" t="str">
        <f t="shared" si="55"/>
        <v>Oui</v>
      </c>
      <c r="K1212" t="str">
        <f t="shared" si="56"/>
        <v>1512-M</v>
      </c>
    </row>
    <row r="1213" spans="1:11" ht="15" x14ac:dyDescent="0.25">
      <c r="A1213" s="307">
        <v>8500</v>
      </c>
      <c r="B1213" s="359" t="s">
        <v>1798</v>
      </c>
      <c r="C1213" s="359" t="s">
        <v>447</v>
      </c>
      <c r="D1213" s="359" t="s">
        <v>103</v>
      </c>
      <c r="E1213" s="359" t="s">
        <v>4947</v>
      </c>
      <c r="F1213" s="360">
        <v>305</v>
      </c>
      <c r="G1213" s="359" t="s">
        <v>61</v>
      </c>
      <c r="H1213" s="359" t="s">
        <v>6007</v>
      </c>
      <c r="I1213" s="363">
        <f t="shared" si="54"/>
        <v>45969</v>
      </c>
      <c r="J1213" t="str">
        <f t="shared" si="55"/>
        <v>Oui</v>
      </c>
      <c r="K1213" t="str">
        <f t="shared" si="56"/>
        <v>95PFE-L2M</v>
      </c>
    </row>
    <row r="1214" spans="1:11" ht="15" x14ac:dyDescent="0.25">
      <c r="A1214" s="307">
        <v>6841</v>
      </c>
      <c r="B1214" s="359" t="s">
        <v>1912</v>
      </c>
      <c r="C1214" s="359" t="s">
        <v>68</v>
      </c>
      <c r="D1214" s="359" t="s">
        <v>103</v>
      </c>
      <c r="E1214" s="359" t="s">
        <v>4947</v>
      </c>
      <c r="F1214" s="360">
        <v>305</v>
      </c>
      <c r="G1214" s="359" t="s">
        <v>61</v>
      </c>
      <c r="H1214" s="359" t="s">
        <v>6007</v>
      </c>
      <c r="I1214" s="363">
        <f t="shared" si="54"/>
        <v>44569</v>
      </c>
      <c r="J1214" t="str">
        <f t="shared" si="55"/>
        <v>Oui</v>
      </c>
      <c r="K1214" t="str">
        <f t="shared" si="56"/>
        <v>95PFE-L2S</v>
      </c>
    </row>
    <row r="1215" spans="1:11" ht="15" x14ac:dyDescent="0.25">
      <c r="A1215" s="307">
        <v>2242</v>
      </c>
      <c r="B1215" s="359" t="s">
        <v>957</v>
      </c>
      <c r="C1215" s="359" t="s">
        <v>527</v>
      </c>
      <c r="D1215" s="359" t="s">
        <v>103</v>
      </c>
      <c r="E1215" s="359" t="s">
        <v>4947</v>
      </c>
      <c r="F1215" s="360">
        <v>305</v>
      </c>
      <c r="G1215" s="359" t="s">
        <v>61</v>
      </c>
      <c r="H1215" s="359" t="s">
        <v>6007</v>
      </c>
      <c r="I1215" s="363">
        <f t="shared" si="54"/>
        <v>44572</v>
      </c>
      <c r="J1215" t="str">
        <f t="shared" si="55"/>
        <v>Oui</v>
      </c>
      <c r="K1215" t="str">
        <f t="shared" si="56"/>
        <v>95PFE-L2M</v>
      </c>
    </row>
    <row r="1216" spans="1:11" ht="15" x14ac:dyDescent="0.25">
      <c r="A1216" s="307">
        <v>11222</v>
      </c>
      <c r="B1216" s="359" t="s">
        <v>1669</v>
      </c>
      <c r="C1216" s="359" t="s">
        <v>1670</v>
      </c>
      <c r="D1216" s="359" t="s">
        <v>69</v>
      </c>
      <c r="E1216" s="359" t="s">
        <v>4947</v>
      </c>
      <c r="F1216" s="360">
        <v>305</v>
      </c>
      <c r="G1216" s="359" t="s">
        <v>61</v>
      </c>
      <c r="H1216" s="359" t="s">
        <v>6007</v>
      </c>
      <c r="I1216" s="363">
        <f t="shared" si="54"/>
        <v>45941</v>
      </c>
      <c r="J1216" t="str">
        <f t="shared" si="55"/>
        <v>Oui</v>
      </c>
      <c r="K1216" t="str">
        <f t="shared" si="56"/>
        <v>95PFE-L2M</v>
      </c>
    </row>
    <row r="1217" spans="1:11" ht="15" x14ac:dyDescent="0.25">
      <c r="A1217" s="307">
        <v>9986</v>
      </c>
      <c r="B1217" s="359" t="s">
        <v>671</v>
      </c>
      <c r="C1217" s="359" t="s">
        <v>137</v>
      </c>
      <c r="D1217" s="359" t="s">
        <v>69</v>
      </c>
      <c r="E1217" s="359" t="s">
        <v>4947</v>
      </c>
      <c r="F1217" s="360">
        <v>305</v>
      </c>
      <c r="G1217" s="359" t="s">
        <v>61</v>
      </c>
      <c r="H1217" s="359" t="s">
        <v>6007</v>
      </c>
      <c r="I1217" s="363">
        <f t="shared" si="54"/>
        <v>44573</v>
      </c>
      <c r="J1217" t="str">
        <f t="shared" si="55"/>
        <v>Oui</v>
      </c>
      <c r="K1217" t="str">
        <f t="shared" si="56"/>
        <v>95PFE-L2S</v>
      </c>
    </row>
    <row r="1218" spans="1:11" ht="15" x14ac:dyDescent="0.25">
      <c r="A1218" s="307">
        <v>11530</v>
      </c>
      <c r="B1218" s="359" t="s">
        <v>788</v>
      </c>
      <c r="C1218" s="359" t="s">
        <v>391</v>
      </c>
      <c r="D1218" s="359" t="s">
        <v>103</v>
      </c>
      <c r="E1218" s="359" t="s">
        <v>4947</v>
      </c>
      <c r="F1218" s="360">
        <v>305</v>
      </c>
      <c r="G1218" s="359" t="s">
        <v>61</v>
      </c>
      <c r="H1218" s="359" t="s">
        <v>6007</v>
      </c>
      <c r="I1218" s="363" t="str">
        <f t="shared" ref="I1218:I1281" si="57">IFERROR(VLOOKUP(A1218,Pour_Suivi,31,FALSE)," ")</f>
        <v xml:space="preserve"> </v>
      </c>
      <c r="J1218" t="str">
        <f t="shared" ref="J1218:J1281" si="58">IF(IFERROR(VLOOKUP(A1218,Pour_Suivi,1,FALSE),"Non")="Non","Non","Oui")</f>
        <v>Non</v>
      </c>
      <c r="K1218" t="str">
        <f t="shared" ref="K1218:K1281" si="59">IFERROR(VLOOKUP(A1218,Pour_Suivi,33,FALSE)," ")</f>
        <v xml:space="preserve"> </v>
      </c>
    </row>
    <row r="1219" spans="1:11" ht="15" x14ac:dyDescent="0.25">
      <c r="A1219" s="307">
        <v>4641</v>
      </c>
      <c r="B1219" s="359" t="s">
        <v>3560</v>
      </c>
      <c r="C1219" s="359" t="s">
        <v>3561</v>
      </c>
      <c r="D1219" s="359" t="s">
        <v>69</v>
      </c>
      <c r="E1219" s="359" t="s">
        <v>4947</v>
      </c>
      <c r="F1219" s="360">
        <v>305</v>
      </c>
      <c r="G1219" s="359" t="s">
        <v>61</v>
      </c>
      <c r="H1219" s="359" t="s">
        <v>6007</v>
      </c>
      <c r="I1219" s="363">
        <f t="shared" si="57"/>
        <v>44574</v>
      </c>
      <c r="J1219" t="str">
        <f t="shared" si="58"/>
        <v>Oui</v>
      </c>
      <c r="K1219" t="str">
        <f t="shared" si="59"/>
        <v>1870 +</v>
      </c>
    </row>
    <row r="1220" spans="1:11" ht="15" x14ac:dyDescent="0.25">
      <c r="A1220" s="307">
        <v>10854</v>
      </c>
      <c r="B1220" s="359" t="s">
        <v>2236</v>
      </c>
      <c r="C1220" s="359" t="s">
        <v>812</v>
      </c>
      <c r="D1220" s="359" t="s">
        <v>69</v>
      </c>
      <c r="E1220" s="359" t="s">
        <v>4947</v>
      </c>
      <c r="F1220" s="360">
        <v>305</v>
      </c>
      <c r="G1220" s="359" t="s">
        <v>61</v>
      </c>
      <c r="H1220" s="359" t="s">
        <v>6007</v>
      </c>
      <c r="I1220" s="363">
        <f t="shared" si="57"/>
        <v>45966</v>
      </c>
      <c r="J1220" t="str">
        <f t="shared" si="58"/>
        <v>Oui</v>
      </c>
      <c r="K1220" t="str">
        <f t="shared" si="59"/>
        <v>1870 +</v>
      </c>
    </row>
    <row r="1221" spans="1:11" ht="15" x14ac:dyDescent="0.25">
      <c r="A1221" s="307">
        <v>4903</v>
      </c>
      <c r="B1221" s="359" t="s">
        <v>6039</v>
      </c>
      <c r="C1221" s="359" t="s">
        <v>1429</v>
      </c>
      <c r="D1221" s="359" t="s">
        <v>747</v>
      </c>
      <c r="E1221" s="359" t="s">
        <v>4947</v>
      </c>
      <c r="F1221" s="360">
        <v>305</v>
      </c>
      <c r="G1221" s="359" t="s">
        <v>61</v>
      </c>
      <c r="H1221" s="359" t="s">
        <v>6007</v>
      </c>
      <c r="I1221" s="363">
        <f t="shared" si="57"/>
        <v>45937</v>
      </c>
      <c r="J1221" t="str">
        <f t="shared" si="58"/>
        <v>Oui</v>
      </c>
      <c r="K1221" t="str">
        <f t="shared" si="59"/>
        <v>95PFE-L2M</v>
      </c>
    </row>
    <row r="1222" spans="1:11" ht="15" x14ac:dyDescent="0.25">
      <c r="A1222" s="307">
        <v>5674</v>
      </c>
      <c r="B1222" s="359" t="s">
        <v>1268</v>
      </c>
      <c r="C1222" s="359" t="s">
        <v>1269</v>
      </c>
      <c r="D1222" s="359" t="s">
        <v>2098</v>
      </c>
      <c r="E1222" s="359" t="s">
        <v>4947</v>
      </c>
      <c r="F1222" s="360">
        <v>305</v>
      </c>
      <c r="G1222" s="359" t="s">
        <v>61</v>
      </c>
      <c r="H1222" s="359" t="s">
        <v>6007</v>
      </c>
      <c r="I1222" s="363">
        <f t="shared" si="57"/>
        <v>45965</v>
      </c>
      <c r="J1222" t="str">
        <f t="shared" si="58"/>
        <v>Oui</v>
      </c>
      <c r="K1222" t="str">
        <f t="shared" si="59"/>
        <v>1804S</v>
      </c>
    </row>
    <row r="1223" spans="1:11" ht="15" x14ac:dyDescent="0.25">
      <c r="A1223" s="307">
        <v>10556</v>
      </c>
      <c r="B1223" s="359" t="s">
        <v>2169</v>
      </c>
      <c r="C1223" s="359" t="s">
        <v>2172</v>
      </c>
      <c r="D1223" s="359" t="s">
        <v>69</v>
      </c>
      <c r="E1223" s="359" t="s">
        <v>4947</v>
      </c>
      <c r="F1223" s="360">
        <v>305</v>
      </c>
      <c r="G1223" s="359" t="s">
        <v>61</v>
      </c>
      <c r="H1223" s="359" t="s">
        <v>6007</v>
      </c>
      <c r="I1223" s="363">
        <f t="shared" si="57"/>
        <v>44575</v>
      </c>
      <c r="J1223" t="str">
        <f t="shared" si="58"/>
        <v>Oui</v>
      </c>
      <c r="K1223" t="str">
        <f t="shared" si="59"/>
        <v xml:space="preserve"> </v>
      </c>
    </row>
    <row r="1224" spans="1:11" ht="15" x14ac:dyDescent="0.25">
      <c r="A1224" s="307">
        <v>3037</v>
      </c>
      <c r="B1224" s="359" t="s">
        <v>1810</v>
      </c>
      <c r="C1224" s="359" t="s">
        <v>1811</v>
      </c>
      <c r="D1224" s="359" t="s">
        <v>747</v>
      </c>
      <c r="E1224" s="359" t="s">
        <v>4947</v>
      </c>
      <c r="F1224" s="360">
        <v>305</v>
      </c>
      <c r="G1224" s="359" t="s">
        <v>61</v>
      </c>
      <c r="H1224" s="359" t="s">
        <v>6007</v>
      </c>
      <c r="I1224" s="363">
        <f t="shared" si="57"/>
        <v>45938</v>
      </c>
      <c r="J1224" t="str">
        <f t="shared" si="58"/>
        <v>Oui</v>
      </c>
      <c r="K1224" t="str">
        <f t="shared" si="59"/>
        <v>1512-M</v>
      </c>
    </row>
    <row r="1225" spans="1:11" ht="15" x14ac:dyDescent="0.25">
      <c r="A1225" s="307">
        <v>6501</v>
      </c>
      <c r="B1225" s="359" t="s">
        <v>1920</v>
      </c>
      <c r="C1225" s="359" t="s">
        <v>1921</v>
      </c>
      <c r="D1225" s="359" t="s">
        <v>103</v>
      </c>
      <c r="E1225" s="359" t="s">
        <v>4947</v>
      </c>
      <c r="F1225" s="360">
        <v>305</v>
      </c>
      <c r="G1225" s="359" t="s">
        <v>61</v>
      </c>
      <c r="H1225" s="359" t="s">
        <v>6007</v>
      </c>
      <c r="I1225" s="363">
        <f t="shared" si="57"/>
        <v>45965</v>
      </c>
      <c r="J1225" t="str">
        <f t="shared" si="58"/>
        <v>Oui</v>
      </c>
      <c r="K1225" t="str">
        <f t="shared" si="59"/>
        <v>95PFE-L2L</v>
      </c>
    </row>
    <row r="1226" spans="1:11" ht="15" x14ac:dyDescent="0.25">
      <c r="A1226" s="307">
        <v>5714</v>
      </c>
      <c r="B1226" s="359" t="s">
        <v>2297</v>
      </c>
      <c r="C1226" s="359" t="s">
        <v>189</v>
      </c>
      <c r="D1226" s="359" t="s">
        <v>103</v>
      </c>
      <c r="E1226" s="359" t="s">
        <v>4947</v>
      </c>
      <c r="F1226" s="360">
        <v>305</v>
      </c>
      <c r="G1226" s="359" t="s">
        <v>61</v>
      </c>
      <c r="H1226" s="359" t="s">
        <v>6007</v>
      </c>
      <c r="I1226" s="363">
        <f t="shared" si="57"/>
        <v>44576</v>
      </c>
      <c r="J1226" t="str">
        <f t="shared" si="58"/>
        <v>Oui</v>
      </c>
      <c r="K1226" t="str">
        <f t="shared" si="59"/>
        <v>95PFE-L2L</v>
      </c>
    </row>
    <row r="1227" spans="1:11" ht="15" x14ac:dyDescent="0.25">
      <c r="A1227" s="307">
        <v>9310</v>
      </c>
      <c r="B1227" s="359" t="s">
        <v>3804</v>
      </c>
      <c r="C1227" s="359" t="s">
        <v>2643</v>
      </c>
      <c r="D1227" s="359" t="s">
        <v>69</v>
      </c>
      <c r="E1227" s="359" t="s">
        <v>4947</v>
      </c>
      <c r="F1227" s="360">
        <v>305</v>
      </c>
      <c r="G1227" s="359" t="s">
        <v>61</v>
      </c>
      <c r="H1227" s="359" t="s">
        <v>6007</v>
      </c>
      <c r="I1227" s="363">
        <f t="shared" si="57"/>
        <v>44576</v>
      </c>
      <c r="J1227" t="str">
        <f t="shared" si="58"/>
        <v>Oui</v>
      </c>
      <c r="K1227" t="str">
        <f t="shared" si="59"/>
        <v>1870 +</v>
      </c>
    </row>
    <row r="1228" spans="1:11" ht="15" x14ac:dyDescent="0.25">
      <c r="A1228" s="307">
        <v>9973</v>
      </c>
      <c r="B1228" s="359" t="s">
        <v>1701</v>
      </c>
      <c r="C1228" s="359" t="s">
        <v>1547</v>
      </c>
      <c r="D1228" s="359" t="s">
        <v>69</v>
      </c>
      <c r="E1228" s="359" t="s">
        <v>4947</v>
      </c>
      <c r="F1228" s="360">
        <v>305</v>
      </c>
      <c r="G1228" s="359" t="s">
        <v>61</v>
      </c>
      <c r="H1228" s="359" t="s">
        <v>6007</v>
      </c>
      <c r="I1228" s="363">
        <f t="shared" si="57"/>
        <v>44577</v>
      </c>
      <c r="J1228" t="str">
        <f t="shared" si="58"/>
        <v>Oui</v>
      </c>
      <c r="K1228" t="str">
        <f t="shared" si="59"/>
        <v>1511-S</v>
      </c>
    </row>
    <row r="1229" spans="1:11" ht="15" x14ac:dyDescent="0.25">
      <c r="A1229" s="307">
        <v>3621</v>
      </c>
      <c r="B1229" s="359" t="s">
        <v>2500</v>
      </c>
      <c r="C1229" s="359" t="s">
        <v>564</v>
      </c>
      <c r="D1229" s="359" t="s">
        <v>103</v>
      </c>
      <c r="E1229" s="359" t="s">
        <v>4947</v>
      </c>
      <c r="F1229" s="360">
        <v>305</v>
      </c>
      <c r="G1229" s="359" t="s">
        <v>61</v>
      </c>
      <c r="H1229" s="359" t="s">
        <v>6007</v>
      </c>
      <c r="I1229" s="363">
        <f t="shared" si="57"/>
        <v>44578</v>
      </c>
      <c r="J1229" t="str">
        <f t="shared" si="58"/>
        <v>Oui</v>
      </c>
      <c r="K1229" t="str">
        <f t="shared" si="59"/>
        <v>95PFE-L2M</v>
      </c>
    </row>
    <row r="1230" spans="1:11" ht="15" x14ac:dyDescent="0.25">
      <c r="A1230" s="307">
        <v>4237</v>
      </c>
      <c r="B1230" s="359" t="s">
        <v>1242</v>
      </c>
      <c r="C1230" s="359" t="s">
        <v>6092</v>
      </c>
      <c r="D1230" s="359" t="s">
        <v>2098</v>
      </c>
      <c r="E1230" s="359" t="s">
        <v>4947</v>
      </c>
      <c r="F1230" s="360">
        <v>305</v>
      </c>
      <c r="G1230" s="359" t="s">
        <v>61</v>
      </c>
      <c r="H1230" s="359" t="s">
        <v>6007</v>
      </c>
      <c r="I1230" s="363">
        <f t="shared" si="57"/>
        <v>44580</v>
      </c>
      <c r="J1230" t="str">
        <f t="shared" si="58"/>
        <v>Oui</v>
      </c>
      <c r="K1230" t="str">
        <f t="shared" si="59"/>
        <v>95PFE-L2S</v>
      </c>
    </row>
    <row r="1231" spans="1:11" ht="15" x14ac:dyDescent="0.25">
      <c r="A1231" s="307">
        <v>8794</v>
      </c>
      <c r="B1231" s="359" t="s">
        <v>1111</v>
      </c>
      <c r="C1231" s="359" t="s">
        <v>2336</v>
      </c>
      <c r="D1231" s="359" t="s">
        <v>69</v>
      </c>
      <c r="E1231" s="359" t="s">
        <v>4947</v>
      </c>
      <c r="F1231" s="360">
        <v>305</v>
      </c>
      <c r="G1231" s="359" t="s">
        <v>61</v>
      </c>
      <c r="H1231" s="359" t="s">
        <v>6007</v>
      </c>
      <c r="I1231" s="363">
        <f t="shared" si="57"/>
        <v>44580</v>
      </c>
      <c r="J1231" t="str">
        <f t="shared" si="58"/>
        <v>Oui</v>
      </c>
      <c r="K1231" t="str">
        <f t="shared" si="59"/>
        <v>1870 +</v>
      </c>
    </row>
    <row r="1232" spans="1:11" ht="15" x14ac:dyDescent="0.25">
      <c r="A1232" s="307">
        <v>6120</v>
      </c>
      <c r="B1232" s="359" t="s">
        <v>2634</v>
      </c>
      <c r="C1232" s="359" t="s">
        <v>592</v>
      </c>
      <c r="D1232" s="359" t="s">
        <v>103</v>
      </c>
      <c r="E1232" s="359" t="s">
        <v>4947</v>
      </c>
      <c r="F1232" s="360">
        <v>305</v>
      </c>
      <c r="G1232" s="359" t="s">
        <v>61</v>
      </c>
      <c r="H1232" s="359" t="s">
        <v>6007</v>
      </c>
      <c r="I1232" s="363">
        <f t="shared" si="57"/>
        <v>45965</v>
      </c>
      <c r="J1232" t="str">
        <f t="shared" si="58"/>
        <v>Oui</v>
      </c>
      <c r="K1232" t="str">
        <f t="shared" si="59"/>
        <v>1870 +</v>
      </c>
    </row>
    <row r="1233" spans="1:11" ht="15" x14ac:dyDescent="0.25">
      <c r="A1233" s="307">
        <v>6947</v>
      </c>
      <c r="B1233" s="359" t="s">
        <v>3422</v>
      </c>
      <c r="C1233" s="359" t="s">
        <v>539</v>
      </c>
      <c r="D1233" s="359" t="s">
        <v>721</v>
      </c>
      <c r="E1233" s="359" t="s">
        <v>4947</v>
      </c>
      <c r="F1233" s="360">
        <v>305</v>
      </c>
      <c r="G1233" s="359" t="s">
        <v>61</v>
      </c>
      <c r="H1233" s="359" t="s">
        <v>6007</v>
      </c>
      <c r="I1233" s="363">
        <f t="shared" si="57"/>
        <v>44580</v>
      </c>
      <c r="J1233" t="str">
        <f t="shared" si="58"/>
        <v>Oui</v>
      </c>
      <c r="K1233" t="str">
        <f t="shared" si="59"/>
        <v>1511-S</v>
      </c>
    </row>
    <row r="1234" spans="1:11" ht="15" x14ac:dyDescent="0.25">
      <c r="A1234" s="307">
        <v>12138</v>
      </c>
      <c r="B1234" s="359" t="s">
        <v>1291</v>
      </c>
      <c r="C1234" s="359" t="s">
        <v>287</v>
      </c>
      <c r="D1234" s="359" t="s">
        <v>69</v>
      </c>
      <c r="E1234" s="359" t="s">
        <v>4947</v>
      </c>
      <c r="F1234" s="360">
        <v>305</v>
      </c>
      <c r="G1234" s="359" t="s">
        <v>61</v>
      </c>
      <c r="H1234" s="359" t="s">
        <v>6007</v>
      </c>
      <c r="I1234" s="363">
        <f t="shared" si="57"/>
        <v>44581</v>
      </c>
      <c r="J1234" t="str">
        <f t="shared" si="58"/>
        <v>Oui</v>
      </c>
      <c r="K1234" t="str">
        <f t="shared" si="59"/>
        <v>95PFE-L2M</v>
      </c>
    </row>
    <row r="1235" spans="1:11" ht="15" x14ac:dyDescent="0.25">
      <c r="A1235" s="307">
        <v>12054</v>
      </c>
      <c r="B1235" s="359" t="s">
        <v>577</v>
      </c>
      <c r="C1235" s="359" t="s">
        <v>467</v>
      </c>
      <c r="D1235" s="359" t="s">
        <v>103</v>
      </c>
      <c r="E1235" s="359" t="s">
        <v>4947</v>
      </c>
      <c r="F1235" s="360">
        <v>305</v>
      </c>
      <c r="G1235" s="359" t="s">
        <v>61</v>
      </c>
      <c r="H1235" s="359" t="s">
        <v>6007</v>
      </c>
      <c r="I1235" s="363">
        <f t="shared" si="57"/>
        <v>44582</v>
      </c>
      <c r="J1235" t="str">
        <f t="shared" si="58"/>
        <v>Oui</v>
      </c>
      <c r="K1235" t="str">
        <f t="shared" si="59"/>
        <v>1870 +</v>
      </c>
    </row>
    <row r="1236" spans="1:11" ht="15" x14ac:dyDescent="0.25">
      <c r="A1236" s="307">
        <v>11026</v>
      </c>
      <c r="B1236" s="359" t="s">
        <v>1116</v>
      </c>
      <c r="C1236" s="359" t="s">
        <v>838</v>
      </c>
      <c r="D1236" s="359" t="s">
        <v>103</v>
      </c>
      <c r="E1236" s="359" t="s">
        <v>4947</v>
      </c>
      <c r="F1236" s="360">
        <v>305</v>
      </c>
      <c r="G1236" s="359" t="s">
        <v>61</v>
      </c>
      <c r="H1236" s="359" t="s">
        <v>6007</v>
      </c>
      <c r="I1236" s="363">
        <f t="shared" si="57"/>
        <v>45952</v>
      </c>
      <c r="J1236" t="str">
        <f t="shared" si="58"/>
        <v>Oui</v>
      </c>
      <c r="K1236" t="str">
        <f t="shared" si="59"/>
        <v>1870 +</v>
      </c>
    </row>
    <row r="1237" spans="1:11" ht="15" x14ac:dyDescent="0.25">
      <c r="A1237" s="307">
        <v>11881</v>
      </c>
      <c r="B1237" s="359" t="s">
        <v>1690</v>
      </c>
      <c r="C1237" s="359" t="s">
        <v>1691</v>
      </c>
      <c r="D1237" s="359" t="s">
        <v>69</v>
      </c>
      <c r="E1237" s="359" t="s">
        <v>4947</v>
      </c>
      <c r="F1237" s="360">
        <v>305</v>
      </c>
      <c r="G1237" s="359" t="s">
        <v>61</v>
      </c>
      <c r="H1237" s="359" t="s">
        <v>6007</v>
      </c>
      <c r="I1237" s="363">
        <f t="shared" si="57"/>
        <v>45941</v>
      </c>
      <c r="J1237" t="str">
        <f t="shared" si="58"/>
        <v>Oui</v>
      </c>
      <c r="K1237" t="str">
        <f t="shared" si="59"/>
        <v>F550</v>
      </c>
    </row>
    <row r="1238" spans="1:11" ht="15" x14ac:dyDescent="0.25">
      <c r="A1238" s="307">
        <v>11335</v>
      </c>
      <c r="B1238" s="359" t="s">
        <v>3420</v>
      </c>
      <c r="C1238" s="359" t="s">
        <v>1771</v>
      </c>
      <c r="D1238" s="359" t="s">
        <v>972</v>
      </c>
      <c r="E1238" s="359" t="s">
        <v>4947</v>
      </c>
      <c r="F1238" s="360">
        <v>305</v>
      </c>
      <c r="G1238" s="359" t="s">
        <v>61</v>
      </c>
      <c r="H1238" s="359" t="s">
        <v>6007</v>
      </c>
      <c r="I1238" s="363">
        <f t="shared" si="57"/>
        <v>44585</v>
      </c>
      <c r="J1238" t="str">
        <f t="shared" si="58"/>
        <v>Oui</v>
      </c>
      <c r="K1238" t="str">
        <f t="shared" si="59"/>
        <v>95PFE-L2M</v>
      </c>
    </row>
    <row r="1239" spans="1:11" ht="15" x14ac:dyDescent="0.25">
      <c r="A1239" s="307">
        <v>11043</v>
      </c>
      <c r="B1239" s="359" t="s">
        <v>366</v>
      </c>
      <c r="C1239" s="359" t="s">
        <v>368</v>
      </c>
      <c r="D1239" s="359" t="s">
        <v>103</v>
      </c>
      <c r="E1239" s="359" t="s">
        <v>4947</v>
      </c>
      <c r="F1239" s="360">
        <v>305</v>
      </c>
      <c r="G1239" s="359" t="s">
        <v>61</v>
      </c>
      <c r="H1239" s="359" t="s">
        <v>6007</v>
      </c>
      <c r="I1239" s="363">
        <f t="shared" si="57"/>
        <v>45969</v>
      </c>
      <c r="J1239" t="str">
        <f t="shared" si="58"/>
        <v>Oui</v>
      </c>
      <c r="K1239" t="str">
        <f t="shared" si="59"/>
        <v>F550</v>
      </c>
    </row>
    <row r="1240" spans="1:11" ht="15" x14ac:dyDescent="0.25">
      <c r="A1240" s="307">
        <v>6252</v>
      </c>
      <c r="B1240" s="359" t="s">
        <v>2245</v>
      </c>
      <c r="C1240" s="359" t="s">
        <v>1071</v>
      </c>
      <c r="D1240" s="359" t="s">
        <v>69</v>
      </c>
      <c r="E1240" s="359" t="s">
        <v>4947</v>
      </c>
      <c r="F1240" s="360">
        <v>305</v>
      </c>
      <c r="G1240" s="359" t="s">
        <v>61</v>
      </c>
      <c r="H1240" s="359" t="s">
        <v>6007</v>
      </c>
      <c r="I1240" s="363">
        <f t="shared" si="57"/>
        <v>45966</v>
      </c>
      <c r="J1240" t="str">
        <f t="shared" si="58"/>
        <v>Oui</v>
      </c>
      <c r="K1240" t="str">
        <f t="shared" si="59"/>
        <v>F550</v>
      </c>
    </row>
    <row r="1241" spans="1:11" ht="15" x14ac:dyDescent="0.25">
      <c r="A1241" s="307">
        <v>9659</v>
      </c>
      <c r="B1241" s="359" t="s">
        <v>1335</v>
      </c>
      <c r="C1241" s="359" t="s">
        <v>1336</v>
      </c>
      <c r="D1241" s="359" t="s">
        <v>2098</v>
      </c>
      <c r="E1241" s="359" t="s">
        <v>4947</v>
      </c>
      <c r="F1241" s="360">
        <v>305</v>
      </c>
      <c r="G1241" s="359" t="s">
        <v>61</v>
      </c>
      <c r="H1241" s="359" t="s">
        <v>6007</v>
      </c>
      <c r="I1241" s="363">
        <f t="shared" si="57"/>
        <v>45951</v>
      </c>
      <c r="J1241" t="str">
        <f t="shared" si="58"/>
        <v>Oui</v>
      </c>
      <c r="K1241" t="str">
        <f t="shared" si="59"/>
        <v>1870 +</v>
      </c>
    </row>
    <row r="1242" spans="1:11" ht="15" x14ac:dyDescent="0.25">
      <c r="A1242" s="307">
        <v>11951</v>
      </c>
      <c r="B1242" s="359" t="s">
        <v>1325</v>
      </c>
      <c r="C1242" s="359" t="s">
        <v>5927</v>
      </c>
      <c r="D1242" s="359" t="s">
        <v>103</v>
      </c>
      <c r="E1242" s="359" t="s">
        <v>4947</v>
      </c>
      <c r="F1242" s="360">
        <v>305</v>
      </c>
      <c r="G1242" s="359" t="s">
        <v>61</v>
      </c>
      <c r="H1242" s="359" t="s">
        <v>6007</v>
      </c>
      <c r="I1242" s="363">
        <f t="shared" si="57"/>
        <v>44620</v>
      </c>
      <c r="J1242" t="str">
        <f t="shared" si="58"/>
        <v>Oui</v>
      </c>
      <c r="K1242" t="str">
        <f t="shared" si="59"/>
        <v>95PFE-L2M</v>
      </c>
    </row>
    <row r="1243" spans="1:11" ht="15" x14ac:dyDescent="0.25">
      <c r="A1243" s="307">
        <v>4585</v>
      </c>
      <c r="B1243" s="359" t="s">
        <v>2674</v>
      </c>
      <c r="C1243" s="359" t="s">
        <v>170</v>
      </c>
      <c r="D1243" s="359" t="s">
        <v>69</v>
      </c>
      <c r="E1243" s="359" t="s">
        <v>4947</v>
      </c>
      <c r="F1243" s="360">
        <v>305</v>
      </c>
      <c r="G1243" s="359" t="s">
        <v>61</v>
      </c>
      <c r="H1243" s="359" t="s">
        <v>6007</v>
      </c>
      <c r="I1243" s="363">
        <f t="shared" si="57"/>
        <v>44690</v>
      </c>
      <c r="J1243" t="str">
        <f t="shared" si="58"/>
        <v>Oui</v>
      </c>
      <c r="K1243" t="str">
        <f t="shared" si="59"/>
        <v>95PFE-L2M</v>
      </c>
    </row>
    <row r="1244" spans="1:11" ht="15" x14ac:dyDescent="0.25">
      <c r="A1244" s="307">
        <v>5840</v>
      </c>
      <c r="B1244" s="359" t="s">
        <v>2405</v>
      </c>
      <c r="C1244" s="359" t="s">
        <v>2406</v>
      </c>
      <c r="D1244" s="359" t="s">
        <v>103</v>
      </c>
      <c r="E1244" s="359" t="s">
        <v>4947</v>
      </c>
      <c r="F1244" s="360">
        <v>305</v>
      </c>
      <c r="G1244" s="359" t="s">
        <v>61</v>
      </c>
      <c r="H1244" s="359" t="s">
        <v>6007</v>
      </c>
      <c r="I1244" s="363">
        <f t="shared" si="57"/>
        <v>44691</v>
      </c>
      <c r="J1244" t="str">
        <f t="shared" si="58"/>
        <v>Oui</v>
      </c>
      <c r="K1244" t="str">
        <f t="shared" si="59"/>
        <v>95PFE-L2M</v>
      </c>
    </row>
    <row r="1245" spans="1:11" ht="15" x14ac:dyDescent="0.25">
      <c r="A1245" s="307">
        <v>2619</v>
      </c>
      <c r="B1245" s="359" t="s">
        <v>2357</v>
      </c>
      <c r="C1245" s="359" t="s">
        <v>161</v>
      </c>
      <c r="D1245" s="359" t="s">
        <v>103</v>
      </c>
      <c r="E1245" s="359" t="s">
        <v>4947</v>
      </c>
      <c r="F1245" s="360">
        <v>305</v>
      </c>
      <c r="G1245" s="359" t="s">
        <v>61</v>
      </c>
      <c r="H1245" s="359" t="s">
        <v>6007</v>
      </c>
      <c r="I1245" s="363">
        <f t="shared" si="57"/>
        <v>45969</v>
      </c>
      <c r="J1245" t="str">
        <f t="shared" si="58"/>
        <v>Oui</v>
      </c>
      <c r="K1245" t="str">
        <f t="shared" si="59"/>
        <v>95PFE-L2M</v>
      </c>
    </row>
    <row r="1246" spans="1:11" ht="15" x14ac:dyDescent="0.25">
      <c r="A1246" s="307">
        <v>12192</v>
      </c>
      <c r="B1246" s="359" t="s">
        <v>2924</v>
      </c>
      <c r="C1246" s="359" t="s">
        <v>2925</v>
      </c>
      <c r="D1246" s="359" t="s">
        <v>103</v>
      </c>
      <c r="E1246" s="359" t="s">
        <v>4947</v>
      </c>
      <c r="F1246" s="360">
        <v>305</v>
      </c>
      <c r="G1246" s="359" t="s">
        <v>61</v>
      </c>
      <c r="H1246" s="359" t="s">
        <v>6007</v>
      </c>
      <c r="I1246" s="363">
        <f t="shared" si="57"/>
        <v>45972</v>
      </c>
      <c r="J1246" t="str">
        <f t="shared" si="58"/>
        <v>Oui</v>
      </c>
      <c r="K1246">
        <f t="shared" si="59"/>
        <v>1804</v>
      </c>
    </row>
    <row r="1247" spans="1:11" ht="15" x14ac:dyDescent="0.25">
      <c r="A1247" s="307">
        <v>5746</v>
      </c>
      <c r="B1247" s="359" t="s">
        <v>2144</v>
      </c>
      <c r="C1247" s="359" t="s">
        <v>447</v>
      </c>
      <c r="D1247" s="359" t="s">
        <v>103</v>
      </c>
      <c r="E1247" s="359" t="s">
        <v>4947</v>
      </c>
      <c r="F1247" s="360">
        <v>305</v>
      </c>
      <c r="G1247" s="359" t="s">
        <v>61</v>
      </c>
      <c r="H1247" s="359" t="s">
        <v>6007</v>
      </c>
      <c r="I1247" s="363">
        <f t="shared" si="57"/>
        <v>44772</v>
      </c>
      <c r="J1247" t="str">
        <f t="shared" si="58"/>
        <v>Oui</v>
      </c>
      <c r="K1247" t="str">
        <f t="shared" si="59"/>
        <v>F550</v>
      </c>
    </row>
    <row r="1248" spans="1:11" ht="15" x14ac:dyDescent="0.25">
      <c r="A1248" s="307">
        <v>11075</v>
      </c>
      <c r="B1248" s="359" t="s">
        <v>2667</v>
      </c>
      <c r="C1248" s="359" t="s">
        <v>2669</v>
      </c>
      <c r="D1248" s="359" t="s">
        <v>103</v>
      </c>
      <c r="E1248" s="359" t="s">
        <v>4947</v>
      </c>
      <c r="F1248" s="360">
        <v>305</v>
      </c>
      <c r="G1248" s="359" t="s">
        <v>61</v>
      </c>
      <c r="H1248" s="359" t="s">
        <v>6007</v>
      </c>
      <c r="I1248" s="363">
        <f t="shared" si="57"/>
        <v>44772</v>
      </c>
      <c r="J1248" t="str">
        <f t="shared" si="58"/>
        <v>Oui</v>
      </c>
      <c r="K1248" t="str">
        <f t="shared" si="59"/>
        <v>1860-S</v>
      </c>
    </row>
    <row r="1249" spans="1:11" ht="15" x14ac:dyDescent="0.25">
      <c r="A1249" s="307">
        <v>11968</v>
      </c>
      <c r="B1249" s="359" t="s">
        <v>2344</v>
      </c>
      <c r="C1249" s="359" t="s">
        <v>458</v>
      </c>
      <c r="D1249" s="359" t="s">
        <v>103</v>
      </c>
      <c r="E1249" s="359" t="s">
        <v>4947</v>
      </c>
      <c r="F1249" s="360">
        <v>305</v>
      </c>
      <c r="G1249" s="359" t="s">
        <v>61</v>
      </c>
      <c r="H1249" s="359" t="s">
        <v>6007</v>
      </c>
      <c r="I1249" s="363">
        <f t="shared" si="57"/>
        <v>44777</v>
      </c>
      <c r="J1249" t="str">
        <f t="shared" si="58"/>
        <v>Oui</v>
      </c>
      <c r="K1249" t="str">
        <f t="shared" si="59"/>
        <v>1870 +</v>
      </c>
    </row>
    <row r="1250" spans="1:11" ht="15" x14ac:dyDescent="0.25">
      <c r="A1250" s="307">
        <v>6528</v>
      </c>
      <c r="B1250" s="359" t="s">
        <v>3709</v>
      </c>
      <c r="C1250" s="359" t="s">
        <v>1392</v>
      </c>
      <c r="D1250" s="359" t="s">
        <v>103</v>
      </c>
      <c r="E1250" s="359" t="s">
        <v>4947</v>
      </c>
      <c r="F1250" s="360">
        <v>305</v>
      </c>
      <c r="G1250" s="359" t="s">
        <v>61</v>
      </c>
      <c r="H1250" s="359" t="s">
        <v>6007</v>
      </c>
      <c r="I1250" s="363">
        <f t="shared" si="57"/>
        <v>45941</v>
      </c>
      <c r="J1250" t="str">
        <f t="shared" si="58"/>
        <v>Oui</v>
      </c>
      <c r="K1250" t="str">
        <f t="shared" si="59"/>
        <v>1870 +</v>
      </c>
    </row>
    <row r="1251" spans="1:11" ht="15" x14ac:dyDescent="0.25">
      <c r="A1251" s="307">
        <v>11986</v>
      </c>
      <c r="B1251" s="359" t="s">
        <v>1544</v>
      </c>
      <c r="C1251" s="359" t="s">
        <v>1545</v>
      </c>
      <c r="D1251" s="359" t="s">
        <v>69</v>
      </c>
      <c r="E1251" s="359" t="s">
        <v>4947</v>
      </c>
      <c r="F1251" s="360">
        <v>305</v>
      </c>
      <c r="G1251" s="359" t="s">
        <v>61</v>
      </c>
      <c r="H1251" s="359" t="s">
        <v>6007</v>
      </c>
      <c r="I1251" s="363">
        <f t="shared" si="57"/>
        <v>45973</v>
      </c>
      <c r="J1251" t="str">
        <f t="shared" si="58"/>
        <v>Oui</v>
      </c>
      <c r="K1251" t="str">
        <f t="shared" si="59"/>
        <v>1870 +</v>
      </c>
    </row>
    <row r="1252" spans="1:11" ht="15" x14ac:dyDescent="0.25">
      <c r="A1252" s="307">
        <v>12318</v>
      </c>
      <c r="B1252" s="359" t="s">
        <v>3114</v>
      </c>
      <c r="C1252" s="359" t="s">
        <v>3014</v>
      </c>
      <c r="D1252" s="359" t="s">
        <v>103</v>
      </c>
      <c r="E1252" s="359" t="s">
        <v>4947</v>
      </c>
      <c r="F1252" s="360">
        <v>305</v>
      </c>
      <c r="G1252" s="359" t="s">
        <v>61</v>
      </c>
      <c r="H1252" s="359" t="s">
        <v>6007</v>
      </c>
      <c r="I1252" s="363">
        <f t="shared" si="57"/>
        <v>44958</v>
      </c>
      <c r="J1252" t="str">
        <f t="shared" si="58"/>
        <v>Oui</v>
      </c>
      <c r="K1252" t="str">
        <f t="shared" si="59"/>
        <v>1512-M</v>
      </c>
    </row>
    <row r="1253" spans="1:11" ht="15" x14ac:dyDescent="0.25">
      <c r="A1253" s="307">
        <v>4064</v>
      </c>
      <c r="B1253" s="359" t="s">
        <v>1493</v>
      </c>
      <c r="C1253" s="359" t="s">
        <v>1494</v>
      </c>
      <c r="D1253" s="359" t="s">
        <v>103</v>
      </c>
      <c r="E1253" s="359" t="s">
        <v>4947</v>
      </c>
      <c r="F1253" s="360">
        <v>305</v>
      </c>
      <c r="G1253" s="359" t="s">
        <v>61</v>
      </c>
      <c r="H1253" s="359" t="s">
        <v>6007</v>
      </c>
      <c r="I1253" s="363">
        <f t="shared" si="57"/>
        <v>45188</v>
      </c>
      <c r="J1253" t="str">
        <f t="shared" si="58"/>
        <v>Oui</v>
      </c>
      <c r="K1253" t="str">
        <f t="shared" si="59"/>
        <v>95PFE-L2M</v>
      </c>
    </row>
    <row r="1254" spans="1:11" ht="15" x14ac:dyDescent="0.25">
      <c r="A1254" s="307">
        <v>6109</v>
      </c>
      <c r="B1254" s="359" t="s">
        <v>2412</v>
      </c>
      <c r="C1254" s="359" t="s">
        <v>1386</v>
      </c>
      <c r="D1254" s="359" t="s">
        <v>103</v>
      </c>
      <c r="E1254" s="359" t="s">
        <v>4947</v>
      </c>
      <c r="F1254" s="360">
        <v>305</v>
      </c>
      <c r="G1254" s="359" t="s">
        <v>61</v>
      </c>
      <c r="H1254" s="359" t="s">
        <v>6007</v>
      </c>
      <c r="I1254" s="363">
        <f t="shared" si="57"/>
        <v>45188</v>
      </c>
      <c r="J1254" t="str">
        <f t="shared" si="58"/>
        <v>Oui</v>
      </c>
      <c r="K1254" t="str">
        <f t="shared" si="59"/>
        <v>1870 +</v>
      </c>
    </row>
    <row r="1255" spans="1:11" ht="15" x14ac:dyDescent="0.25">
      <c r="A1255" s="307">
        <v>2349</v>
      </c>
      <c r="B1255" s="359" t="s">
        <v>784</v>
      </c>
      <c r="C1255" s="359" t="s">
        <v>785</v>
      </c>
      <c r="D1255" s="359" t="s">
        <v>2098</v>
      </c>
      <c r="E1255" s="359" t="s">
        <v>4947</v>
      </c>
      <c r="F1255" s="360">
        <v>305</v>
      </c>
      <c r="G1255" s="359" t="s">
        <v>61</v>
      </c>
      <c r="H1255" s="359" t="s">
        <v>6007</v>
      </c>
      <c r="I1255" s="363">
        <f t="shared" si="57"/>
        <v>45192</v>
      </c>
      <c r="J1255" t="str">
        <f t="shared" si="58"/>
        <v>Oui</v>
      </c>
      <c r="K1255">
        <f t="shared" si="59"/>
        <v>1860</v>
      </c>
    </row>
    <row r="1256" spans="1:11" ht="15" x14ac:dyDescent="0.25">
      <c r="A1256" s="307">
        <v>8873</v>
      </c>
      <c r="B1256" s="359" t="s">
        <v>2162</v>
      </c>
      <c r="C1256" s="359" t="s">
        <v>1457</v>
      </c>
      <c r="D1256" s="359" t="s">
        <v>103</v>
      </c>
      <c r="E1256" s="359" t="s">
        <v>4947</v>
      </c>
      <c r="F1256" s="360">
        <v>305</v>
      </c>
      <c r="G1256" s="359" t="s">
        <v>61</v>
      </c>
      <c r="H1256" s="359" t="s">
        <v>6007</v>
      </c>
      <c r="I1256" s="363">
        <f t="shared" si="57"/>
        <v>45941</v>
      </c>
      <c r="J1256" t="str">
        <f t="shared" si="58"/>
        <v>Oui</v>
      </c>
      <c r="K1256" t="str">
        <f t="shared" si="59"/>
        <v>1870 +</v>
      </c>
    </row>
    <row r="1257" spans="1:11" ht="15" x14ac:dyDescent="0.25">
      <c r="A1257" s="307">
        <v>3759</v>
      </c>
      <c r="B1257" s="359" t="s">
        <v>2347</v>
      </c>
      <c r="C1257" s="359" t="s">
        <v>368</v>
      </c>
      <c r="D1257" s="359" t="s">
        <v>747</v>
      </c>
      <c r="E1257" s="359" t="s">
        <v>4947</v>
      </c>
      <c r="F1257" s="360">
        <v>305</v>
      </c>
      <c r="G1257" s="359" t="s">
        <v>61</v>
      </c>
      <c r="H1257" s="359" t="s">
        <v>6007</v>
      </c>
      <c r="I1257" s="363">
        <f t="shared" si="57"/>
        <v>45192</v>
      </c>
      <c r="J1257" t="str">
        <f t="shared" si="58"/>
        <v>Oui</v>
      </c>
      <c r="K1257" t="str">
        <f t="shared" si="59"/>
        <v>1870 +</v>
      </c>
    </row>
    <row r="1258" spans="1:11" ht="15" x14ac:dyDescent="0.25">
      <c r="A1258" s="307">
        <v>8694</v>
      </c>
      <c r="B1258" s="359" t="s">
        <v>2613</v>
      </c>
      <c r="C1258" s="359" t="s">
        <v>349</v>
      </c>
      <c r="D1258" s="359" t="s">
        <v>103</v>
      </c>
      <c r="E1258" s="359" t="s">
        <v>4947</v>
      </c>
      <c r="F1258" s="360">
        <v>305</v>
      </c>
      <c r="G1258" s="359" t="s">
        <v>61</v>
      </c>
      <c r="H1258" s="359" t="s">
        <v>6007</v>
      </c>
      <c r="I1258" s="363">
        <f t="shared" si="57"/>
        <v>45194</v>
      </c>
      <c r="J1258" t="str">
        <f t="shared" si="58"/>
        <v>Oui</v>
      </c>
      <c r="K1258" t="str">
        <f t="shared" si="59"/>
        <v>95PFE-L2M</v>
      </c>
    </row>
    <row r="1259" spans="1:11" ht="15" x14ac:dyDescent="0.25">
      <c r="A1259" s="307">
        <v>12871</v>
      </c>
      <c r="B1259" s="359" t="s">
        <v>4280</v>
      </c>
      <c r="C1259" s="359" t="s">
        <v>4281</v>
      </c>
      <c r="D1259" s="359" t="s">
        <v>103</v>
      </c>
      <c r="E1259" s="359" t="s">
        <v>4947</v>
      </c>
      <c r="F1259" s="360">
        <v>305</v>
      </c>
      <c r="G1259" s="359" t="s">
        <v>61</v>
      </c>
      <c r="H1259" s="359" t="s">
        <v>6007</v>
      </c>
      <c r="I1259" s="363">
        <f t="shared" si="57"/>
        <v>45194</v>
      </c>
      <c r="J1259" t="str">
        <f t="shared" si="58"/>
        <v>Oui</v>
      </c>
      <c r="K1259" t="str">
        <f t="shared" si="59"/>
        <v>95PFE-L2M</v>
      </c>
    </row>
    <row r="1260" spans="1:11" ht="15" x14ac:dyDescent="0.25">
      <c r="A1260" s="307">
        <v>4486</v>
      </c>
      <c r="B1260" s="359" t="s">
        <v>2681</v>
      </c>
      <c r="C1260" s="359" t="s">
        <v>233</v>
      </c>
      <c r="D1260" s="359" t="s">
        <v>103</v>
      </c>
      <c r="E1260" s="359" t="s">
        <v>4947</v>
      </c>
      <c r="F1260" s="360">
        <v>305</v>
      </c>
      <c r="G1260" s="359" t="s">
        <v>61</v>
      </c>
      <c r="H1260" s="359" t="s">
        <v>6007</v>
      </c>
      <c r="I1260" s="363">
        <f t="shared" si="57"/>
        <v>45969</v>
      </c>
      <c r="J1260" t="str">
        <f t="shared" si="58"/>
        <v>Oui</v>
      </c>
      <c r="K1260" t="str">
        <f t="shared" si="59"/>
        <v>95PFE-L2S</v>
      </c>
    </row>
    <row r="1261" spans="1:11" ht="15" x14ac:dyDescent="0.25">
      <c r="A1261" s="307">
        <v>12908</v>
      </c>
      <c r="B1261" s="359" t="s">
        <v>4490</v>
      </c>
      <c r="C1261" s="359" t="s">
        <v>423</v>
      </c>
      <c r="D1261" s="359" t="s">
        <v>103</v>
      </c>
      <c r="E1261" s="359" t="s">
        <v>4947</v>
      </c>
      <c r="F1261" s="360">
        <v>305</v>
      </c>
      <c r="G1261" s="359" t="s">
        <v>61</v>
      </c>
      <c r="H1261" s="359" t="s">
        <v>6007</v>
      </c>
      <c r="I1261" s="363">
        <f t="shared" si="57"/>
        <v>45311</v>
      </c>
      <c r="J1261" t="str">
        <f t="shared" si="58"/>
        <v>Oui</v>
      </c>
      <c r="K1261" t="str">
        <f t="shared" si="59"/>
        <v>F550</v>
      </c>
    </row>
    <row r="1262" spans="1:11" ht="15" x14ac:dyDescent="0.25">
      <c r="A1262" s="307">
        <v>5797</v>
      </c>
      <c r="B1262" s="359" t="s">
        <v>2645</v>
      </c>
      <c r="C1262" s="359" t="s">
        <v>1211</v>
      </c>
      <c r="D1262" s="359" t="s">
        <v>69</v>
      </c>
      <c r="E1262" s="359" t="s">
        <v>4947</v>
      </c>
      <c r="F1262" s="360">
        <v>305</v>
      </c>
      <c r="G1262" s="359" t="s">
        <v>61</v>
      </c>
      <c r="H1262" s="359" t="s">
        <v>6007</v>
      </c>
      <c r="I1262" s="363">
        <f t="shared" si="57"/>
        <v>45322</v>
      </c>
      <c r="J1262" t="str">
        <f t="shared" si="58"/>
        <v>Oui</v>
      </c>
      <c r="K1262">
        <f t="shared" si="59"/>
        <v>1804</v>
      </c>
    </row>
    <row r="1263" spans="1:11" ht="15" x14ac:dyDescent="0.25">
      <c r="A1263" s="307">
        <v>5539</v>
      </c>
      <c r="B1263" s="359" t="s">
        <v>1570</v>
      </c>
      <c r="C1263" s="359" t="s">
        <v>1525</v>
      </c>
      <c r="D1263" s="359" t="s">
        <v>103</v>
      </c>
      <c r="E1263" s="359" t="s">
        <v>4947</v>
      </c>
      <c r="F1263" s="360">
        <v>305</v>
      </c>
      <c r="G1263" s="359" t="s">
        <v>61</v>
      </c>
      <c r="H1263" s="359" t="s">
        <v>6007</v>
      </c>
      <c r="I1263" s="363">
        <f t="shared" si="57"/>
        <v>45328</v>
      </c>
      <c r="J1263" t="str">
        <f t="shared" si="58"/>
        <v>Oui</v>
      </c>
      <c r="K1263" t="str">
        <f t="shared" si="59"/>
        <v>1870 +</v>
      </c>
    </row>
    <row r="1264" spans="1:11" ht="15" x14ac:dyDescent="0.25">
      <c r="A1264" s="307">
        <v>2503</v>
      </c>
      <c r="B1264" s="359" t="s">
        <v>1124</v>
      </c>
      <c r="C1264" s="359" t="s">
        <v>1863</v>
      </c>
      <c r="D1264" s="359" t="s">
        <v>103</v>
      </c>
      <c r="E1264" s="359" t="s">
        <v>4947</v>
      </c>
      <c r="F1264" s="360">
        <v>305</v>
      </c>
      <c r="G1264" s="359" t="s">
        <v>61</v>
      </c>
      <c r="H1264" s="359" t="s">
        <v>6007</v>
      </c>
      <c r="I1264" s="363">
        <f t="shared" si="57"/>
        <v>45329</v>
      </c>
      <c r="J1264" t="str">
        <f t="shared" si="58"/>
        <v>Oui</v>
      </c>
      <c r="K1264" t="str">
        <f t="shared" si="59"/>
        <v>1804S</v>
      </c>
    </row>
    <row r="1265" spans="1:11" ht="15" x14ac:dyDescent="0.25">
      <c r="A1265" s="307">
        <v>8613</v>
      </c>
      <c r="B1265" s="359" t="s">
        <v>1519</v>
      </c>
      <c r="C1265" s="359" t="s">
        <v>432</v>
      </c>
      <c r="D1265" s="359" t="s">
        <v>103</v>
      </c>
      <c r="E1265" s="359" t="s">
        <v>4947</v>
      </c>
      <c r="F1265" s="360">
        <v>305</v>
      </c>
      <c r="G1265" s="359" t="s">
        <v>61</v>
      </c>
      <c r="H1265" s="359" t="s">
        <v>6007</v>
      </c>
      <c r="I1265" s="363">
        <f t="shared" si="57"/>
        <v>45329</v>
      </c>
      <c r="J1265" t="str">
        <f t="shared" si="58"/>
        <v>Oui</v>
      </c>
      <c r="K1265" t="str">
        <f t="shared" si="59"/>
        <v>1870 +</v>
      </c>
    </row>
    <row r="1266" spans="1:11" ht="15" x14ac:dyDescent="0.25">
      <c r="A1266" s="307">
        <v>2933</v>
      </c>
      <c r="B1266" s="359" t="s">
        <v>2293</v>
      </c>
      <c r="C1266" s="359" t="s">
        <v>2294</v>
      </c>
      <c r="D1266" s="359" t="s">
        <v>747</v>
      </c>
      <c r="E1266" s="359" t="s">
        <v>4947</v>
      </c>
      <c r="F1266" s="360">
        <v>305</v>
      </c>
      <c r="G1266" s="359" t="s">
        <v>61</v>
      </c>
      <c r="H1266" s="359" t="s">
        <v>6007</v>
      </c>
      <c r="I1266" s="363">
        <f t="shared" si="57"/>
        <v>45336</v>
      </c>
      <c r="J1266" t="str">
        <f t="shared" si="58"/>
        <v>Oui</v>
      </c>
      <c r="K1266" t="str">
        <f t="shared" si="59"/>
        <v>95PFE-L2M</v>
      </c>
    </row>
    <row r="1267" spans="1:11" ht="15" x14ac:dyDescent="0.25">
      <c r="A1267" s="307">
        <v>6525</v>
      </c>
      <c r="B1267" s="359" t="s">
        <v>1910</v>
      </c>
      <c r="C1267" s="359" t="s">
        <v>1911</v>
      </c>
      <c r="D1267" s="359" t="s">
        <v>747</v>
      </c>
      <c r="E1267" s="359" t="s">
        <v>4947</v>
      </c>
      <c r="F1267" s="360">
        <v>305</v>
      </c>
      <c r="G1267" s="359" t="s">
        <v>61</v>
      </c>
      <c r="H1267" s="359" t="s">
        <v>6007</v>
      </c>
      <c r="I1267" s="363">
        <f t="shared" si="57"/>
        <v>45343</v>
      </c>
      <c r="J1267" t="str">
        <f t="shared" si="58"/>
        <v>Oui</v>
      </c>
      <c r="K1267" t="str">
        <f t="shared" si="59"/>
        <v>95PFE-L2M</v>
      </c>
    </row>
    <row r="1268" spans="1:11" ht="15" x14ac:dyDescent="0.25">
      <c r="A1268" s="307">
        <v>11475</v>
      </c>
      <c r="B1268" s="359" t="s">
        <v>1106</v>
      </c>
      <c r="C1268" s="359" t="s">
        <v>564</v>
      </c>
      <c r="D1268" s="359" t="s">
        <v>103</v>
      </c>
      <c r="E1268" s="359" t="s">
        <v>4947</v>
      </c>
      <c r="F1268" s="360">
        <v>305</v>
      </c>
      <c r="G1268" s="359" t="s">
        <v>61</v>
      </c>
      <c r="H1268" s="359" t="s">
        <v>6007</v>
      </c>
      <c r="I1268" s="363">
        <f t="shared" si="57"/>
        <v>45356</v>
      </c>
      <c r="J1268" t="str">
        <f t="shared" si="58"/>
        <v>Oui</v>
      </c>
      <c r="K1268" t="str">
        <f t="shared" si="59"/>
        <v>95PFE-L2S</v>
      </c>
    </row>
    <row r="1269" spans="1:11" ht="15" x14ac:dyDescent="0.25">
      <c r="A1269" s="307">
        <v>10497</v>
      </c>
      <c r="B1269" s="359" t="s">
        <v>941</v>
      </c>
      <c r="C1269" s="359" t="s">
        <v>942</v>
      </c>
      <c r="D1269" s="359" t="s">
        <v>69</v>
      </c>
      <c r="E1269" s="359" t="s">
        <v>4947</v>
      </c>
      <c r="F1269" s="360">
        <v>305</v>
      </c>
      <c r="G1269" s="359" t="s">
        <v>61</v>
      </c>
      <c r="H1269" s="359" t="s">
        <v>6007</v>
      </c>
      <c r="I1269" s="363">
        <f t="shared" si="57"/>
        <v>45357</v>
      </c>
      <c r="J1269" t="str">
        <f t="shared" si="58"/>
        <v>Oui</v>
      </c>
      <c r="K1269" t="str">
        <f t="shared" si="59"/>
        <v>95PFE-L2M</v>
      </c>
    </row>
    <row r="1270" spans="1:11" ht="15" x14ac:dyDescent="0.25">
      <c r="A1270" s="307">
        <v>5039</v>
      </c>
      <c r="B1270" s="359" t="s">
        <v>1387</v>
      </c>
      <c r="C1270" s="359" t="s">
        <v>231</v>
      </c>
      <c r="D1270" s="359" t="s">
        <v>103</v>
      </c>
      <c r="E1270" s="359" t="s">
        <v>4947</v>
      </c>
      <c r="F1270" s="360">
        <v>305</v>
      </c>
      <c r="G1270" s="359" t="s">
        <v>61</v>
      </c>
      <c r="H1270" s="359" t="s">
        <v>6007</v>
      </c>
      <c r="I1270" s="363">
        <f t="shared" si="57"/>
        <v>45357</v>
      </c>
      <c r="J1270" t="str">
        <f t="shared" si="58"/>
        <v>Oui</v>
      </c>
      <c r="K1270" t="str">
        <f t="shared" si="59"/>
        <v>95PFE-L2S</v>
      </c>
    </row>
    <row r="1271" spans="1:11" ht="15" x14ac:dyDescent="0.25">
      <c r="A1271" s="307">
        <v>3826</v>
      </c>
      <c r="B1271" s="359" t="s">
        <v>6090</v>
      </c>
      <c r="C1271" s="359" t="s">
        <v>1434</v>
      </c>
      <c r="D1271" s="359" t="s">
        <v>1087</v>
      </c>
      <c r="E1271" s="359" t="s">
        <v>4947</v>
      </c>
      <c r="F1271" s="360">
        <v>305</v>
      </c>
      <c r="G1271" s="359" t="s">
        <v>61</v>
      </c>
      <c r="H1271" s="359" t="s">
        <v>6007</v>
      </c>
      <c r="I1271" s="363">
        <f t="shared" si="57"/>
        <v>45364</v>
      </c>
      <c r="J1271" t="str">
        <f t="shared" si="58"/>
        <v>Oui</v>
      </c>
      <c r="K1271" t="str">
        <f t="shared" si="59"/>
        <v>95PFE-L2L</v>
      </c>
    </row>
    <row r="1272" spans="1:11" ht="15" x14ac:dyDescent="0.25">
      <c r="A1272" s="307">
        <v>8796</v>
      </c>
      <c r="B1272" s="359" t="s">
        <v>2131</v>
      </c>
      <c r="C1272" s="359" t="s">
        <v>3772</v>
      </c>
      <c r="D1272" s="359" t="s">
        <v>69</v>
      </c>
      <c r="E1272" s="359" t="s">
        <v>4947</v>
      </c>
      <c r="F1272" s="360">
        <v>305</v>
      </c>
      <c r="G1272" s="359" t="s">
        <v>61</v>
      </c>
      <c r="H1272" s="359" t="s">
        <v>6007</v>
      </c>
      <c r="I1272" s="363">
        <f t="shared" si="57"/>
        <v>45434</v>
      </c>
      <c r="J1272" t="str">
        <f t="shared" si="58"/>
        <v>Oui</v>
      </c>
      <c r="K1272" t="str">
        <f t="shared" si="59"/>
        <v>1870 +</v>
      </c>
    </row>
    <row r="1273" spans="1:11" ht="15" x14ac:dyDescent="0.25">
      <c r="A1273" s="307">
        <v>9556</v>
      </c>
      <c r="B1273" s="359" t="s">
        <v>1823</v>
      </c>
      <c r="C1273" s="359" t="s">
        <v>464</v>
      </c>
      <c r="D1273" s="359" t="s">
        <v>69</v>
      </c>
      <c r="E1273" s="359" t="s">
        <v>4947</v>
      </c>
      <c r="F1273" s="360">
        <v>305</v>
      </c>
      <c r="G1273" s="359" t="s">
        <v>61</v>
      </c>
      <c r="H1273" s="359" t="s">
        <v>6007</v>
      </c>
      <c r="I1273" s="363">
        <f t="shared" si="57"/>
        <v>45476</v>
      </c>
      <c r="J1273" t="str">
        <f t="shared" si="58"/>
        <v>Oui</v>
      </c>
      <c r="K1273" t="str">
        <f t="shared" si="59"/>
        <v>95PFE-L2S</v>
      </c>
    </row>
    <row r="1274" spans="1:11" ht="15" x14ac:dyDescent="0.25">
      <c r="A1274" s="307">
        <v>13623</v>
      </c>
      <c r="B1274" s="359" t="s">
        <v>5885</v>
      </c>
      <c r="C1274" s="359" t="s">
        <v>5967</v>
      </c>
      <c r="D1274" s="359" t="s">
        <v>103</v>
      </c>
      <c r="E1274" s="359" t="s">
        <v>4947</v>
      </c>
      <c r="F1274" s="360">
        <v>305</v>
      </c>
      <c r="G1274" s="359" t="s">
        <v>61</v>
      </c>
      <c r="H1274" s="359" t="s">
        <v>6007</v>
      </c>
      <c r="I1274" s="363">
        <f t="shared" si="57"/>
        <v>45497</v>
      </c>
      <c r="J1274" t="str">
        <f t="shared" si="58"/>
        <v>Oui</v>
      </c>
      <c r="K1274" t="str">
        <f t="shared" si="59"/>
        <v>95PFE-L2L</v>
      </c>
    </row>
    <row r="1275" spans="1:11" ht="15" x14ac:dyDescent="0.25">
      <c r="A1275" s="307">
        <v>13962</v>
      </c>
      <c r="B1275" s="359" t="s">
        <v>5839</v>
      </c>
      <c r="C1275" s="359" t="s">
        <v>775</v>
      </c>
      <c r="D1275" s="359" t="s">
        <v>103</v>
      </c>
      <c r="E1275" s="359" t="s">
        <v>4947</v>
      </c>
      <c r="F1275" s="360">
        <v>305</v>
      </c>
      <c r="G1275" s="359" t="s">
        <v>61</v>
      </c>
      <c r="H1275" s="359" t="s">
        <v>6007</v>
      </c>
      <c r="I1275" s="363">
        <f t="shared" si="57"/>
        <v>45693</v>
      </c>
      <c r="J1275" t="str">
        <f t="shared" si="58"/>
        <v>Oui</v>
      </c>
      <c r="K1275" t="str">
        <f t="shared" si="59"/>
        <v>95PFE-L2S</v>
      </c>
    </row>
    <row r="1276" spans="1:11" ht="15" x14ac:dyDescent="0.25">
      <c r="A1276" s="307">
        <v>13561</v>
      </c>
      <c r="B1276" s="359" t="s">
        <v>5305</v>
      </c>
      <c r="C1276" s="359" t="s">
        <v>5306</v>
      </c>
      <c r="D1276" s="359" t="s">
        <v>103</v>
      </c>
      <c r="E1276" s="359" t="s">
        <v>4947</v>
      </c>
      <c r="F1276" s="360">
        <v>305</v>
      </c>
      <c r="G1276" s="359" t="s">
        <v>61</v>
      </c>
      <c r="H1276" s="359" t="s">
        <v>6007</v>
      </c>
      <c r="I1276" s="363">
        <f t="shared" si="57"/>
        <v>45693</v>
      </c>
      <c r="J1276" t="str">
        <f t="shared" si="58"/>
        <v>Oui</v>
      </c>
      <c r="K1276" t="str">
        <f t="shared" si="59"/>
        <v>95PFE-L2S</v>
      </c>
    </row>
    <row r="1277" spans="1:11" ht="15" x14ac:dyDescent="0.25">
      <c r="A1277" s="307">
        <v>13674</v>
      </c>
      <c r="B1277" s="359" t="s">
        <v>5391</v>
      </c>
      <c r="C1277" s="359" t="s">
        <v>5392</v>
      </c>
      <c r="D1277" s="359" t="s">
        <v>103</v>
      </c>
      <c r="E1277" s="359" t="s">
        <v>4947</v>
      </c>
      <c r="F1277" s="360">
        <v>305</v>
      </c>
      <c r="G1277" s="359" t="s">
        <v>61</v>
      </c>
      <c r="H1277" s="359" t="s">
        <v>6007</v>
      </c>
      <c r="I1277" s="363">
        <f t="shared" si="57"/>
        <v>45693</v>
      </c>
      <c r="J1277" t="str">
        <f t="shared" si="58"/>
        <v>Oui</v>
      </c>
      <c r="K1277" t="str">
        <f t="shared" si="59"/>
        <v>95PFE-L2S</v>
      </c>
    </row>
    <row r="1278" spans="1:11" ht="15" x14ac:dyDescent="0.25">
      <c r="A1278" s="307">
        <v>13952</v>
      </c>
      <c r="B1278" s="359" t="s">
        <v>2286</v>
      </c>
      <c r="C1278" s="359" t="s">
        <v>5836</v>
      </c>
      <c r="D1278" s="359" t="s">
        <v>103</v>
      </c>
      <c r="E1278" s="359" t="s">
        <v>4947</v>
      </c>
      <c r="F1278" s="360">
        <v>305</v>
      </c>
      <c r="G1278" s="359" t="s">
        <v>61</v>
      </c>
      <c r="H1278" s="359" t="s">
        <v>6007</v>
      </c>
      <c r="I1278" s="363">
        <f t="shared" si="57"/>
        <v>45693</v>
      </c>
      <c r="J1278" t="str">
        <f t="shared" si="58"/>
        <v>Oui</v>
      </c>
      <c r="K1278" t="str">
        <f t="shared" si="59"/>
        <v>95PFE-L2S</v>
      </c>
    </row>
    <row r="1279" spans="1:11" ht="15" x14ac:dyDescent="0.25">
      <c r="A1279" s="307">
        <v>13982</v>
      </c>
      <c r="B1279" s="359" t="s">
        <v>6035</v>
      </c>
      <c r="C1279" s="359" t="s">
        <v>610</v>
      </c>
      <c r="D1279" s="359" t="s">
        <v>3965</v>
      </c>
      <c r="E1279" s="359" t="s">
        <v>4947</v>
      </c>
      <c r="F1279" s="360">
        <v>305</v>
      </c>
      <c r="G1279" s="359" t="s">
        <v>61</v>
      </c>
      <c r="H1279" s="359" t="s">
        <v>6007</v>
      </c>
      <c r="I1279" s="363">
        <f t="shared" si="57"/>
        <v>45749</v>
      </c>
      <c r="J1279" t="str">
        <f t="shared" si="58"/>
        <v>Oui</v>
      </c>
      <c r="K1279">
        <f t="shared" si="59"/>
        <v>1804</v>
      </c>
    </row>
    <row r="1280" spans="1:11" ht="15" x14ac:dyDescent="0.25">
      <c r="A1280" s="307">
        <v>12253</v>
      </c>
      <c r="B1280" s="359" t="s">
        <v>2875</v>
      </c>
      <c r="C1280" s="359" t="s">
        <v>2876</v>
      </c>
      <c r="D1280" s="359" t="s">
        <v>103</v>
      </c>
      <c r="E1280" s="359" t="s">
        <v>4947</v>
      </c>
      <c r="F1280" s="360">
        <v>305</v>
      </c>
      <c r="G1280" s="359" t="s">
        <v>61</v>
      </c>
      <c r="H1280" s="359" t="s">
        <v>6007</v>
      </c>
      <c r="I1280" s="363">
        <f t="shared" si="57"/>
        <v>45773</v>
      </c>
      <c r="J1280" t="str">
        <f t="shared" si="58"/>
        <v>Oui</v>
      </c>
      <c r="K1280" t="str">
        <f t="shared" si="59"/>
        <v>1870 +</v>
      </c>
    </row>
    <row r="1281" spans="1:11" ht="15" x14ac:dyDescent="0.25">
      <c r="A1281" s="307">
        <v>10841</v>
      </c>
      <c r="B1281" s="359" t="s">
        <v>397</v>
      </c>
      <c r="C1281" s="359" t="s">
        <v>398</v>
      </c>
      <c r="D1281" s="359" t="s">
        <v>69</v>
      </c>
      <c r="E1281" s="359" t="s">
        <v>4947</v>
      </c>
      <c r="F1281" s="360">
        <v>305</v>
      </c>
      <c r="G1281" s="359" t="s">
        <v>61</v>
      </c>
      <c r="H1281" s="359" t="s">
        <v>6007</v>
      </c>
      <c r="I1281" s="363">
        <f t="shared" si="57"/>
        <v>45809</v>
      </c>
      <c r="J1281" t="str">
        <f t="shared" si="58"/>
        <v>Oui</v>
      </c>
      <c r="K1281" t="str">
        <f t="shared" si="59"/>
        <v>95PFE-L2M</v>
      </c>
    </row>
    <row r="1282" spans="1:11" ht="15" x14ac:dyDescent="0.25">
      <c r="A1282" s="307">
        <v>10840</v>
      </c>
      <c r="B1282" s="359" t="s">
        <v>160</v>
      </c>
      <c r="C1282" s="359" t="s">
        <v>161</v>
      </c>
      <c r="D1282" s="359" t="s">
        <v>69</v>
      </c>
      <c r="E1282" s="359" t="s">
        <v>4947</v>
      </c>
      <c r="F1282" s="360">
        <v>305</v>
      </c>
      <c r="G1282" s="359" t="s">
        <v>61</v>
      </c>
      <c r="H1282" s="359" t="s">
        <v>6007</v>
      </c>
      <c r="I1282" s="363">
        <f t="shared" ref="I1282:I1345" si="60">IFERROR(VLOOKUP(A1282,Pour_Suivi,31,FALSE)," ")</f>
        <v>45812</v>
      </c>
      <c r="J1282" t="str">
        <f t="shared" ref="J1282:J1345" si="61">IF(IFERROR(VLOOKUP(A1282,Pour_Suivi,1,FALSE),"Non")="Non","Non","Oui")</f>
        <v>Oui</v>
      </c>
      <c r="K1282" t="str">
        <f t="shared" ref="K1282:K1345" si="62">IFERROR(VLOOKUP(A1282,Pour_Suivi,33,FALSE)," ")</f>
        <v>95PFE-L2S</v>
      </c>
    </row>
    <row r="1283" spans="1:11" ht="15" x14ac:dyDescent="0.25">
      <c r="A1283" s="307">
        <v>11780</v>
      </c>
      <c r="B1283" s="359" t="s">
        <v>943</v>
      </c>
      <c r="C1283" s="359" t="s">
        <v>147</v>
      </c>
      <c r="D1283" s="359" t="s">
        <v>103</v>
      </c>
      <c r="E1283" s="359" t="s">
        <v>4947</v>
      </c>
      <c r="F1283" s="360">
        <v>305</v>
      </c>
      <c r="G1283" s="359" t="s">
        <v>61</v>
      </c>
      <c r="H1283" s="359" t="s">
        <v>6007</v>
      </c>
      <c r="I1283" s="363">
        <f t="shared" si="60"/>
        <v>45812</v>
      </c>
      <c r="J1283" t="str">
        <f t="shared" si="61"/>
        <v>Oui</v>
      </c>
      <c r="K1283" t="str">
        <f t="shared" si="62"/>
        <v>1870 +</v>
      </c>
    </row>
    <row r="1284" spans="1:11" ht="15" x14ac:dyDescent="0.25">
      <c r="A1284" s="307">
        <v>10197</v>
      </c>
      <c r="B1284" s="359" t="s">
        <v>1128</v>
      </c>
      <c r="C1284" s="359" t="s">
        <v>3461</v>
      </c>
      <c r="D1284" s="359" t="s">
        <v>103</v>
      </c>
      <c r="E1284" s="359" t="s">
        <v>4947</v>
      </c>
      <c r="F1284" s="360">
        <v>305</v>
      </c>
      <c r="G1284" s="359" t="s">
        <v>61</v>
      </c>
      <c r="H1284" s="359" t="s">
        <v>6007</v>
      </c>
      <c r="I1284" s="363">
        <f t="shared" si="60"/>
        <v>45812</v>
      </c>
      <c r="J1284" t="str">
        <f t="shared" si="61"/>
        <v>Oui</v>
      </c>
      <c r="K1284" t="str">
        <f t="shared" si="62"/>
        <v>1870 +</v>
      </c>
    </row>
    <row r="1285" spans="1:11" ht="15" x14ac:dyDescent="0.25">
      <c r="A1285" s="307">
        <v>10959</v>
      </c>
      <c r="B1285" s="359" t="s">
        <v>2672</v>
      </c>
      <c r="C1285" s="359" t="s">
        <v>1801</v>
      </c>
      <c r="D1285" s="359" t="s">
        <v>103</v>
      </c>
      <c r="E1285" s="359" t="s">
        <v>4947</v>
      </c>
      <c r="F1285" s="360">
        <v>305</v>
      </c>
      <c r="G1285" s="359" t="s">
        <v>61</v>
      </c>
      <c r="H1285" s="359" t="s">
        <v>6007</v>
      </c>
      <c r="I1285" s="363">
        <f t="shared" si="60"/>
        <v>45812</v>
      </c>
      <c r="J1285" t="str">
        <f t="shared" si="61"/>
        <v>Oui</v>
      </c>
      <c r="K1285" t="str">
        <f t="shared" si="62"/>
        <v>F550</v>
      </c>
    </row>
    <row r="1286" spans="1:11" ht="15" x14ac:dyDescent="0.25">
      <c r="A1286" s="307">
        <v>13052</v>
      </c>
      <c r="B1286" s="359" t="s">
        <v>4339</v>
      </c>
      <c r="C1286" s="359" t="s">
        <v>1525</v>
      </c>
      <c r="D1286" s="359" t="s">
        <v>972</v>
      </c>
      <c r="E1286" s="359" t="s">
        <v>4947</v>
      </c>
      <c r="F1286" s="360">
        <v>305</v>
      </c>
      <c r="G1286" s="359" t="s">
        <v>61</v>
      </c>
      <c r="H1286" s="359" t="s">
        <v>6007</v>
      </c>
      <c r="I1286" s="363">
        <f t="shared" si="60"/>
        <v>45818</v>
      </c>
      <c r="J1286" t="str">
        <f t="shared" si="61"/>
        <v>Oui</v>
      </c>
      <c r="K1286" t="str">
        <f t="shared" si="62"/>
        <v>95PFE-L2M</v>
      </c>
    </row>
    <row r="1287" spans="1:11" ht="15" x14ac:dyDescent="0.25">
      <c r="A1287" s="307">
        <v>10155</v>
      </c>
      <c r="B1287" s="359" t="s">
        <v>5427</v>
      </c>
      <c r="C1287" s="359" t="s">
        <v>5428</v>
      </c>
      <c r="D1287" s="359" t="s">
        <v>103</v>
      </c>
      <c r="E1287" s="359" t="s">
        <v>4947</v>
      </c>
      <c r="F1287" s="360">
        <v>305</v>
      </c>
      <c r="G1287" s="359" t="s">
        <v>61</v>
      </c>
      <c r="H1287" s="359" t="s">
        <v>6007</v>
      </c>
      <c r="I1287" s="363">
        <f t="shared" si="60"/>
        <v>45818</v>
      </c>
      <c r="J1287" t="str">
        <f t="shared" si="61"/>
        <v>Oui</v>
      </c>
      <c r="K1287">
        <f t="shared" si="62"/>
        <v>1804</v>
      </c>
    </row>
    <row r="1288" spans="1:11" ht="15" x14ac:dyDescent="0.25">
      <c r="A1288" s="307">
        <v>10422</v>
      </c>
      <c r="B1288" s="359" t="s">
        <v>3905</v>
      </c>
      <c r="C1288" s="359" t="s">
        <v>833</v>
      </c>
      <c r="D1288" s="359" t="s">
        <v>103</v>
      </c>
      <c r="E1288" s="359" t="s">
        <v>4947</v>
      </c>
      <c r="F1288" s="360">
        <v>305</v>
      </c>
      <c r="G1288" s="359" t="s">
        <v>61</v>
      </c>
      <c r="H1288" s="359" t="s">
        <v>6007</v>
      </c>
      <c r="I1288" s="363">
        <f t="shared" si="60"/>
        <v>45826</v>
      </c>
      <c r="J1288" t="str">
        <f t="shared" si="61"/>
        <v>Oui</v>
      </c>
      <c r="K1288" t="str">
        <f t="shared" si="62"/>
        <v>1804S</v>
      </c>
    </row>
    <row r="1289" spans="1:11" ht="15" x14ac:dyDescent="0.25">
      <c r="A1289" s="307">
        <v>8065</v>
      </c>
      <c r="B1289" s="359" t="s">
        <v>3379</v>
      </c>
      <c r="C1289" s="359" t="s">
        <v>782</v>
      </c>
      <c r="D1289" s="359" t="s">
        <v>2098</v>
      </c>
      <c r="E1289" s="359" t="s">
        <v>4947</v>
      </c>
      <c r="F1289" s="360">
        <v>305</v>
      </c>
      <c r="G1289" s="359" t="s">
        <v>61</v>
      </c>
      <c r="H1289" s="359" t="s">
        <v>6007</v>
      </c>
      <c r="I1289" s="363">
        <f t="shared" si="60"/>
        <v>45829</v>
      </c>
      <c r="J1289" t="str">
        <f t="shared" si="61"/>
        <v>Oui</v>
      </c>
      <c r="K1289" t="str">
        <f t="shared" si="62"/>
        <v>1870 +</v>
      </c>
    </row>
    <row r="1290" spans="1:11" ht="15" x14ac:dyDescent="0.25">
      <c r="A1290" s="307">
        <v>3016</v>
      </c>
      <c r="B1290" s="359" t="s">
        <v>1066</v>
      </c>
      <c r="C1290" s="359" t="s">
        <v>1067</v>
      </c>
      <c r="D1290" s="359" t="s">
        <v>103</v>
      </c>
      <c r="E1290" s="359" t="s">
        <v>4947</v>
      </c>
      <c r="F1290" s="360">
        <v>305</v>
      </c>
      <c r="G1290" s="359" t="s">
        <v>61</v>
      </c>
      <c r="H1290" s="359" t="s">
        <v>6007</v>
      </c>
      <c r="I1290" s="363">
        <f t="shared" si="60"/>
        <v>45833</v>
      </c>
      <c r="J1290" t="str">
        <f t="shared" si="61"/>
        <v>Oui</v>
      </c>
      <c r="K1290" t="str">
        <f t="shared" si="62"/>
        <v>1510-XS</v>
      </c>
    </row>
    <row r="1291" spans="1:11" ht="15" x14ac:dyDescent="0.25">
      <c r="A1291" s="307">
        <v>12753</v>
      </c>
      <c r="B1291" s="359" t="s">
        <v>1205</v>
      </c>
      <c r="C1291" s="359" t="s">
        <v>440</v>
      </c>
      <c r="D1291" s="359" t="s">
        <v>103</v>
      </c>
      <c r="E1291" s="359" t="s">
        <v>4947</v>
      </c>
      <c r="F1291" s="360">
        <v>305</v>
      </c>
      <c r="G1291" s="359" t="s">
        <v>61</v>
      </c>
      <c r="H1291" s="359" t="s">
        <v>6007</v>
      </c>
      <c r="I1291" s="363">
        <f t="shared" si="60"/>
        <v>45833</v>
      </c>
      <c r="J1291" t="str">
        <f t="shared" si="61"/>
        <v>Oui</v>
      </c>
      <c r="K1291" t="str">
        <f t="shared" si="62"/>
        <v>1870 +</v>
      </c>
    </row>
    <row r="1292" spans="1:11" ht="15" x14ac:dyDescent="0.25">
      <c r="A1292" s="307">
        <v>9471</v>
      </c>
      <c r="B1292" s="359" t="s">
        <v>1237</v>
      </c>
      <c r="C1292" s="359" t="s">
        <v>881</v>
      </c>
      <c r="D1292" s="359" t="s">
        <v>103</v>
      </c>
      <c r="E1292" s="359" t="s">
        <v>4947</v>
      </c>
      <c r="F1292" s="360">
        <v>305</v>
      </c>
      <c r="G1292" s="359" t="s">
        <v>61</v>
      </c>
      <c r="H1292" s="359" t="s">
        <v>6007</v>
      </c>
      <c r="I1292" s="363">
        <f t="shared" si="60"/>
        <v>45833</v>
      </c>
      <c r="J1292" t="str">
        <f t="shared" si="61"/>
        <v>Oui</v>
      </c>
      <c r="K1292" t="str">
        <f t="shared" si="62"/>
        <v>95PFE-L2M</v>
      </c>
    </row>
    <row r="1293" spans="1:11" ht="15" x14ac:dyDescent="0.25">
      <c r="A1293" s="307">
        <v>49</v>
      </c>
      <c r="B1293" s="359" t="s">
        <v>558</v>
      </c>
      <c r="C1293" s="359" t="s">
        <v>598</v>
      </c>
      <c r="D1293" s="359" t="s">
        <v>2098</v>
      </c>
      <c r="E1293" s="359" t="s">
        <v>4947</v>
      </c>
      <c r="F1293" s="360">
        <v>310</v>
      </c>
      <c r="G1293" s="359" t="s">
        <v>3373</v>
      </c>
      <c r="H1293" s="359" t="s">
        <v>6007</v>
      </c>
      <c r="I1293" s="363" t="str">
        <f t="shared" si="60"/>
        <v xml:space="preserve"> </v>
      </c>
      <c r="J1293" t="str">
        <f t="shared" si="61"/>
        <v>Non</v>
      </c>
      <c r="K1293" t="str">
        <f t="shared" si="62"/>
        <v xml:space="preserve"> </v>
      </c>
    </row>
    <row r="1294" spans="1:11" ht="15" x14ac:dyDescent="0.25">
      <c r="A1294" s="307">
        <v>14009</v>
      </c>
      <c r="B1294" s="359" t="s">
        <v>5995</v>
      </c>
      <c r="C1294" s="359" t="s">
        <v>5996</v>
      </c>
      <c r="D1294" s="359" t="s">
        <v>69</v>
      </c>
      <c r="E1294" s="359" t="s">
        <v>4947</v>
      </c>
      <c r="F1294" s="360">
        <v>310</v>
      </c>
      <c r="G1294" s="359" t="s">
        <v>3373</v>
      </c>
      <c r="H1294" s="359" t="s">
        <v>6007</v>
      </c>
      <c r="I1294" s="363" t="str">
        <f t="shared" si="60"/>
        <v xml:space="preserve"> </v>
      </c>
      <c r="J1294" t="str">
        <f t="shared" si="61"/>
        <v>Non</v>
      </c>
      <c r="K1294" t="str">
        <f t="shared" si="62"/>
        <v xml:space="preserve"> </v>
      </c>
    </row>
    <row r="1295" spans="1:11" ht="15" x14ac:dyDescent="0.25">
      <c r="A1295" s="307">
        <v>12824</v>
      </c>
      <c r="B1295" s="359" t="s">
        <v>646</v>
      </c>
      <c r="C1295" s="359" t="s">
        <v>231</v>
      </c>
      <c r="D1295" s="359" t="s">
        <v>69</v>
      </c>
      <c r="E1295" s="359" t="s">
        <v>4947</v>
      </c>
      <c r="F1295" s="360">
        <v>310</v>
      </c>
      <c r="G1295" s="359" t="s">
        <v>3373</v>
      </c>
      <c r="H1295" s="359" t="s">
        <v>6007</v>
      </c>
      <c r="I1295" s="363" t="str">
        <f t="shared" si="60"/>
        <v xml:space="preserve"> </v>
      </c>
      <c r="J1295" t="str">
        <f t="shared" si="61"/>
        <v>Non</v>
      </c>
      <c r="K1295" t="str">
        <f t="shared" si="62"/>
        <v xml:space="preserve"> </v>
      </c>
    </row>
    <row r="1296" spans="1:11" ht="15" x14ac:dyDescent="0.25">
      <c r="A1296" s="307">
        <v>12779</v>
      </c>
      <c r="B1296" s="359" t="s">
        <v>827</v>
      </c>
      <c r="C1296" s="359" t="s">
        <v>4245</v>
      </c>
      <c r="D1296" s="359" t="s">
        <v>69</v>
      </c>
      <c r="E1296" s="359" t="s">
        <v>4947</v>
      </c>
      <c r="F1296" s="360">
        <v>310</v>
      </c>
      <c r="G1296" s="359" t="s">
        <v>3373</v>
      </c>
      <c r="H1296" s="359" t="s">
        <v>6007</v>
      </c>
      <c r="I1296" s="363" t="str">
        <f t="shared" si="60"/>
        <v xml:space="preserve"> </v>
      </c>
      <c r="J1296" t="str">
        <f t="shared" si="61"/>
        <v>Non</v>
      </c>
      <c r="K1296" t="str">
        <f t="shared" si="62"/>
        <v xml:space="preserve"> </v>
      </c>
    </row>
    <row r="1297" spans="1:11" ht="15" x14ac:dyDescent="0.25">
      <c r="A1297" s="307">
        <v>13692</v>
      </c>
      <c r="B1297" s="359" t="s">
        <v>894</v>
      </c>
      <c r="C1297" s="359" t="s">
        <v>1698</v>
      </c>
      <c r="D1297" s="359" t="s">
        <v>69</v>
      </c>
      <c r="E1297" s="359" t="s">
        <v>4947</v>
      </c>
      <c r="F1297" s="360">
        <v>310</v>
      </c>
      <c r="G1297" s="359" t="s">
        <v>3373</v>
      </c>
      <c r="H1297" s="359" t="s">
        <v>6007</v>
      </c>
      <c r="I1297" s="363" t="str">
        <f t="shared" si="60"/>
        <v xml:space="preserve"> </v>
      </c>
      <c r="J1297" t="str">
        <f t="shared" si="61"/>
        <v>Non</v>
      </c>
      <c r="K1297" t="str">
        <f t="shared" si="62"/>
        <v xml:space="preserve"> </v>
      </c>
    </row>
    <row r="1298" spans="1:11" ht="15" x14ac:dyDescent="0.25">
      <c r="A1298" s="307">
        <v>234</v>
      </c>
      <c r="B1298" s="359" t="s">
        <v>3375</v>
      </c>
      <c r="C1298" s="359" t="s">
        <v>564</v>
      </c>
      <c r="D1298" s="359" t="s">
        <v>69</v>
      </c>
      <c r="E1298" s="359" t="s">
        <v>4947</v>
      </c>
      <c r="F1298" s="360">
        <v>310</v>
      </c>
      <c r="G1298" s="359" t="s">
        <v>3373</v>
      </c>
      <c r="H1298" s="359" t="s">
        <v>6007</v>
      </c>
      <c r="I1298" s="363" t="str">
        <f t="shared" si="60"/>
        <v xml:space="preserve"> </v>
      </c>
      <c r="J1298" t="str">
        <f t="shared" si="61"/>
        <v>Non</v>
      </c>
      <c r="K1298" t="str">
        <f t="shared" si="62"/>
        <v xml:space="preserve"> </v>
      </c>
    </row>
    <row r="1299" spans="1:11" ht="15" x14ac:dyDescent="0.25">
      <c r="A1299" s="307">
        <v>14111</v>
      </c>
      <c r="B1299" s="359" t="s">
        <v>3086</v>
      </c>
      <c r="C1299" s="359" t="s">
        <v>6161</v>
      </c>
      <c r="D1299" s="359" t="s">
        <v>69</v>
      </c>
      <c r="E1299" s="359" t="s">
        <v>4947</v>
      </c>
      <c r="F1299" s="360">
        <v>310</v>
      </c>
      <c r="G1299" s="359" t="s">
        <v>3373</v>
      </c>
      <c r="H1299" s="359" t="s">
        <v>6007</v>
      </c>
      <c r="I1299" s="363" t="str">
        <f t="shared" si="60"/>
        <v xml:space="preserve"> </v>
      </c>
      <c r="J1299" t="str">
        <f t="shared" si="61"/>
        <v>Non</v>
      </c>
      <c r="K1299" t="str">
        <f t="shared" si="62"/>
        <v xml:space="preserve"> </v>
      </c>
    </row>
    <row r="1300" spans="1:11" ht="15" x14ac:dyDescent="0.25">
      <c r="A1300" s="307" t="s">
        <v>5059</v>
      </c>
      <c r="B1300" s="359" t="s">
        <v>1746</v>
      </c>
      <c r="C1300" s="359" t="s">
        <v>5058</v>
      </c>
      <c r="D1300" s="359" t="s">
        <v>69</v>
      </c>
      <c r="E1300" s="359" t="s">
        <v>4947</v>
      </c>
      <c r="F1300" s="360">
        <v>310</v>
      </c>
      <c r="G1300" s="359" t="s">
        <v>3373</v>
      </c>
      <c r="H1300" s="359" t="s">
        <v>6007</v>
      </c>
      <c r="I1300" s="363" t="str">
        <f t="shared" si="60"/>
        <v xml:space="preserve"> </v>
      </c>
      <c r="J1300" t="str">
        <f t="shared" si="61"/>
        <v>Non</v>
      </c>
      <c r="K1300" t="str">
        <f t="shared" si="62"/>
        <v xml:space="preserve"> </v>
      </c>
    </row>
    <row r="1301" spans="1:11" ht="15" x14ac:dyDescent="0.25">
      <c r="A1301" s="307">
        <v>1582</v>
      </c>
      <c r="B1301" s="359" t="s">
        <v>3404</v>
      </c>
      <c r="C1301" s="359" t="s">
        <v>1130</v>
      </c>
      <c r="D1301" s="359" t="s">
        <v>69</v>
      </c>
      <c r="E1301" s="359" t="s">
        <v>4947</v>
      </c>
      <c r="F1301" s="360">
        <v>310</v>
      </c>
      <c r="G1301" s="359" t="s">
        <v>3373</v>
      </c>
      <c r="H1301" s="359" t="s">
        <v>6007</v>
      </c>
      <c r="I1301" s="363" t="str">
        <f t="shared" si="60"/>
        <v xml:space="preserve"> </v>
      </c>
      <c r="J1301" t="str">
        <f t="shared" si="61"/>
        <v>Non</v>
      </c>
      <c r="K1301" t="str">
        <f t="shared" si="62"/>
        <v xml:space="preserve"> </v>
      </c>
    </row>
    <row r="1302" spans="1:11" ht="15" x14ac:dyDescent="0.25">
      <c r="A1302" s="307">
        <v>12942</v>
      </c>
      <c r="B1302" s="359" t="s">
        <v>5374</v>
      </c>
      <c r="C1302" s="359" t="s">
        <v>1892</v>
      </c>
      <c r="D1302" s="359" t="s">
        <v>69</v>
      </c>
      <c r="E1302" s="359" t="s">
        <v>4947</v>
      </c>
      <c r="F1302" s="360">
        <v>310</v>
      </c>
      <c r="G1302" s="359" t="s">
        <v>3373</v>
      </c>
      <c r="H1302" s="359" t="s">
        <v>6007</v>
      </c>
      <c r="I1302" s="363" t="str">
        <f t="shared" si="60"/>
        <v xml:space="preserve"> </v>
      </c>
      <c r="J1302" t="str">
        <f t="shared" si="61"/>
        <v>Non</v>
      </c>
      <c r="K1302" t="str">
        <f t="shared" si="62"/>
        <v xml:space="preserve"> </v>
      </c>
    </row>
    <row r="1303" spans="1:11" ht="15" x14ac:dyDescent="0.25">
      <c r="A1303" s="307">
        <v>13743</v>
      </c>
      <c r="B1303" s="359" t="s">
        <v>5463</v>
      </c>
      <c r="C1303" s="359" t="s">
        <v>5464</v>
      </c>
      <c r="D1303" s="359" t="s">
        <v>69</v>
      </c>
      <c r="E1303" s="359" t="s">
        <v>4947</v>
      </c>
      <c r="F1303" s="360">
        <v>310</v>
      </c>
      <c r="G1303" s="359" t="s">
        <v>3373</v>
      </c>
      <c r="H1303" s="359" t="s">
        <v>6007</v>
      </c>
      <c r="I1303" s="363" t="str">
        <f t="shared" si="60"/>
        <v xml:space="preserve"> </v>
      </c>
      <c r="J1303" t="str">
        <f t="shared" si="61"/>
        <v>Non</v>
      </c>
      <c r="K1303" t="str">
        <f t="shared" si="62"/>
        <v xml:space="preserve"> </v>
      </c>
    </row>
    <row r="1304" spans="1:11" ht="15" x14ac:dyDescent="0.25">
      <c r="A1304" s="307">
        <v>12675</v>
      </c>
      <c r="B1304" s="359" t="s">
        <v>2246</v>
      </c>
      <c r="C1304" s="359" t="s">
        <v>336</v>
      </c>
      <c r="D1304" s="359" t="s">
        <v>103</v>
      </c>
      <c r="E1304" s="359" t="s">
        <v>4947</v>
      </c>
      <c r="F1304" s="360">
        <v>310</v>
      </c>
      <c r="G1304" s="359" t="s">
        <v>3373</v>
      </c>
      <c r="H1304" s="359" t="s">
        <v>6007</v>
      </c>
      <c r="I1304" s="363" t="str">
        <f t="shared" si="60"/>
        <v xml:space="preserve"> </v>
      </c>
      <c r="J1304" t="str">
        <f t="shared" si="61"/>
        <v>Non</v>
      </c>
      <c r="K1304" t="str">
        <f t="shared" si="62"/>
        <v xml:space="preserve"> </v>
      </c>
    </row>
    <row r="1305" spans="1:11" ht="15" x14ac:dyDescent="0.25">
      <c r="A1305" s="307">
        <v>11942</v>
      </c>
      <c r="B1305" s="359" t="s">
        <v>840</v>
      </c>
      <c r="C1305" s="359" t="s">
        <v>841</v>
      </c>
      <c r="D1305" s="359" t="s">
        <v>69</v>
      </c>
      <c r="E1305" s="359" t="s">
        <v>4947</v>
      </c>
      <c r="F1305" s="360">
        <v>310</v>
      </c>
      <c r="G1305" s="359" t="s">
        <v>3373</v>
      </c>
      <c r="H1305" s="359" t="s">
        <v>6007</v>
      </c>
      <c r="I1305" s="363">
        <f t="shared" si="60"/>
        <v>44518</v>
      </c>
      <c r="J1305" t="str">
        <f t="shared" si="61"/>
        <v>Oui</v>
      </c>
      <c r="K1305" t="str">
        <f t="shared" si="62"/>
        <v>95PFE-L2M</v>
      </c>
    </row>
    <row r="1306" spans="1:11" ht="15" x14ac:dyDescent="0.25">
      <c r="A1306" s="307">
        <v>11928</v>
      </c>
      <c r="B1306" s="359" t="s">
        <v>2673</v>
      </c>
      <c r="C1306" s="359" t="s">
        <v>4058</v>
      </c>
      <c r="D1306" s="359" t="s">
        <v>69</v>
      </c>
      <c r="E1306" s="359" t="s">
        <v>4947</v>
      </c>
      <c r="F1306" s="360">
        <v>310</v>
      </c>
      <c r="G1306" s="359" t="s">
        <v>3373</v>
      </c>
      <c r="H1306" s="359" t="s">
        <v>6007</v>
      </c>
      <c r="I1306" s="363">
        <f t="shared" si="60"/>
        <v>44518</v>
      </c>
      <c r="J1306" t="str">
        <f t="shared" si="61"/>
        <v>Oui</v>
      </c>
      <c r="K1306" t="str">
        <f t="shared" si="62"/>
        <v>1517-LP</v>
      </c>
    </row>
    <row r="1307" spans="1:11" ht="15" x14ac:dyDescent="0.25">
      <c r="A1307" s="307">
        <v>10455</v>
      </c>
      <c r="B1307" s="359" t="s">
        <v>2676</v>
      </c>
      <c r="C1307" s="359" t="s">
        <v>2677</v>
      </c>
      <c r="D1307" s="359" t="s">
        <v>69</v>
      </c>
      <c r="E1307" s="359" t="s">
        <v>4947</v>
      </c>
      <c r="F1307" s="360">
        <v>310</v>
      </c>
      <c r="G1307" s="359" t="s">
        <v>3373</v>
      </c>
      <c r="H1307" s="359" t="s">
        <v>6007</v>
      </c>
      <c r="I1307" s="363">
        <f t="shared" si="60"/>
        <v>44565</v>
      </c>
      <c r="J1307" t="str">
        <f t="shared" si="61"/>
        <v>Oui</v>
      </c>
      <c r="K1307" t="str">
        <f t="shared" si="62"/>
        <v>1870 +</v>
      </c>
    </row>
    <row r="1308" spans="1:11" ht="15" x14ac:dyDescent="0.25">
      <c r="A1308" s="307">
        <v>12076</v>
      </c>
      <c r="B1308" s="359" t="s">
        <v>1194</v>
      </c>
      <c r="C1308" s="359" t="s">
        <v>1195</v>
      </c>
      <c r="D1308" s="359" t="s">
        <v>69</v>
      </c>
      <c r="E1308" s="359" t="s">
        <v>4947</v>
      </c>
      <c r="F1308" s="360">
        <v>310</v>
      </c>
      <c r="G1308" s="359" t="s">
        <v>3373</v>
      </c>
      <c r="H1308" s="359" t="s">
        <v>6007</v>
      </c>
      <c r="I1308" s="363">
        <f t="shared" si="60"/>
        <v>44572</v>
      </c>
      <c r="J1308" t="str">
        <f t="shared" si="61"/>
        <v>Oui</v>
      </c>
      <c r="K1308" t="str">
        <f t="shared" si="62"/>
        <v>95PFE-L2S</v>
      </c>
    </row>
    <row r="1309" spans="1:11" ht="15" x14ac:dyDescent="0.25">
      <c r="A1309" s="307">
        <v>10473</v>
      </c>
      <c r="B1309" s="359" t="s">
        <v>2733</v>
      </c>
      <c r="C1309" s="359" t="s">
        <v>1507</v>
      </c>
      <c r="D1309" s="359" t="s">
        <v>69</v>
      </c>
      <c r="E1309" s="359" t="s">
        <v>4947</v>
      </c>
      <c r="F1309" s="360">
        <v>310</v>
      </c>
      <c r="G1309" s="359" t="s">
        <v>3373</v>
      </c>
      <c r="H1309" s="359" t="s">
        <v>6007</v>
      </c>
      <c r="I1309" s="363">
        <f t="shared" si="60"/>
        <v>44576</v>
      </c>
      <c r="J1309" t="str">
        <f t="shared" si="61"/>
        <v>Oui</v>
      </c>
      <c r="K1309" t="str">
        <f t="shared" si="62"/>
        <v>95PFE-L2M</v>
      </c>
    </row>
    <row r="1310" spans="1:11" ht="15" x14ac:dyDescent="0.25">
      <c r="A1310" s="307">
        <v>2992</v>
      </c>
      <c r="B1310" s="359" t="s">
        <v>2465</v>
      </c>
      <c r="C1310" s="359" t="s">
        <v>2466</v>
      </c>
      <c r="D1310" s="359" t="s">
        <v>69</v>
      </c>
      <c r="E1310" s="359" t="s">
        <v>4947</v>
      </c>
      <c r="F1310" s="360">
        <v>310</v>
      </c>
      <c r="G1310" s="359" t="s">
        <v>3373</v>
      </c>
      <c r="H1310" s="359" t="s">
        <v>6007</v>
      </c>
      <c r="I1310" s="363">
        <f t="shared" si="60"/>
        <v>44577</v>
      </c>
      <c r="J1310" t="str">
        <f t="shared" si="61"/>
        <v>Oui</v>
      </c>
      <c r="K1310">
        <f t="shared" si="62"/>
        <v>1860</v>
      </c>
    </row>
    <row r="1311" spans="1:11" ht="15" x14ac:dyDescent="0.25">
      <c r="A1311" s="307">
        <v>11383</v>
      </c>
      <c r="B1311" s="359" t="s">
        <v>2409</v>
      </c>
      <c r="C1311" s="359" t="s">
        <v>2410</v>
      </c>
      <c r="D1311" s="359" t="s">
        <v>1095</v>
      </c>
      <c r="E1311" s="359" t="s">
        <v>4947</v>
      </c>
      <c r="F1311" s="360">
        <v>310</v>
      </c>
      <c r="G1311" s="359" t="s">
        <v>3373</v>
      </c>
      <c r="H1311" s="359" t="s">
        <v>6007</v>
      </c>
      <c r="I1311" s="363">
        <f t="shared" si="60"/>
        <v>44582</v>
      </c>
      <c r="J1311" t="str">
        <f t="shared" si="61"/>
        <v>Oui</v>
      </c>
      <c r="K1311" t="str">
        <f t="shared" si="62"/>
        <v>1870 +</v>
      </c>
    </row>
    <row r="1312" spans="1:11" ht="15" x14ac:dyDescent="0.25">
      <c r="A1312" s="307">
        <v>11322</v>
      </c>
      <c r="B1312" s="359" t="s">
        <v>1788</v>
      </c>
      <c r="C1312" s="359" t="s">
        <v>597</v>
      </c>
      <c r="D1312" s="359" t="s">
        <v>1095</v>
      </c>
      <c r="E1312" s="359" t="s">
        <v>4947</v>
      </c>
      <c r="F1312" s="360">
        <v>310</v>
      </c>
      <c r="G1312" s="359" t="s">
        <v>3373</v>
      </c>
      <c r="H1312" s="359" t="s">
        <v>6007</v>
      </c>
      <c r="I1312" s="363">
        <f t="shared" si="60"/>
        <v>44594</v>
      </c>
      <c r="J1312" t="str">
        <f t="shared" si="61"/>
        <v>Oui</v>
      </c>
      <c r="K1312" t="str">
        <f t="shared" si="62"/>
        <v>F550</v>
      </c>
    </row>
    <row r="1313" spans="1:11" ht="15" x14ac:dyDescent="0.25">
      <c r="A1313" s="307">
        <v>12283</v>
      </c>
      <c r="B1313" s="359" t="s">
        <v>2825</v>
      </c>
      <c r="C1313" s="359" t="s">
        <v>2826</v>
      </c>
      <c r="D1313" s="359" t="s">
        <v>69</v>
      </c>
      <c r="E1313" s="359" t="s">
        <v>4947</v>
      </c>
      <c r="F1313" s="360">
        <v>310</v>
      </c>
      <c r="G1313" s="359" t="s">
        <v>3373</v>
      </c>
      <c r="H1313" s="359" t="s">
        <v>6007</v>
      </c>
      <c r="I1313" s="363">
        <f t="shared" si="60"/>
        <v>44690</v>
      </c>
      <c r="J1313" t="str">
        <f t="shared" si="61"/>
        <v>Oui</v>
      </c>
      <c r="K1313" t="str">
        <f t="shared" si="62"/>
        <v>95PFE-L2S</v>
      </c>
    </row>
    <row r="1314" spans="1:11" ht="15" x14ac:dyDescent="0.25">
      <c r="A1314" s="307">
        <v>12728</v>
      </c>
      <c r="B1314" s="359" t="s">
        <v>3048</v>
      </c>
      <c r="C1314" s="359" t="s">
        <v>3106</v>
      </c>
      <c r="D1314" s="359" t="s">
        <v>69</v>
      </c>
      <c r="E1314" s="359" t="s">
        <v>4947</v>
      </c>
      <c r="F1314" s="360">
        <v>310</v>
      </c>
      <c r="G1314" s="359" t="s">
        <v>3373</v>
      </c>
      <c r="H1314" s="359" t="s">
        <v>6007</v>
      </c>
      <c r="I1314" s="363">
        <f t="shared" si="60"/>
        <v>44944</v>
      </c>
      <c r="J1314" t="str">
        <f t="shared" si="61"/>
        <v>Oui</v>
      </c>
      <c r="K1314" t="str">
        <f t="shared" si="62"/>
        <v>95PFE-L2M</v>
      </c>
    </row>
    <row r="1315" spans="1:11" ht="15" x14ac:dyDescent="0.25">
      <c r="A1315" s="307">
        <v>11226</v>
      </c>
      <c r="B1315" s="359" t="s">
        <v>854</v>
      </c>
      <c r="C1315" s="359" t="s">
        <v>855</v>
      </c>
      <c r="D1315" s="359" t="s">
        <v>60</v>
      </c>
      <c r="E1315" s="359" t="s">
        <v>4947</v>
      </c>
      <c r="F1315" s="360">
        <v>310</v>
      </c>
      <c r="G1315" s="359" t="s">
        <v>3373</v>
      </c>
      <c r="H1315" s="359" t="s">
        <v>6007</v>
      </c>
      <c r="I1315" s="363">
        <f t="shared" si="60"/>
        <v>44950</v>
      </c>
      <c r="J1315" t="str">
        <f t="shared" si="61"/>
        <v>Oui</v>
      </c>
      <c r="K1315" t="str">
        <f t="shared" si="62"/>
        <v>95PFE-L2L</v>
      </c>
    </row>
    <row r="1316" spans="1:11" ht="15" x14ac:dyDescent="0.25">
      <c r="A1316" s="307">
        <v>12717</v>
      </c>
      <c r="B1316" s="359" t="s">
        <v>3107</v>
      </c>
      <c r="C1316" s="359" t="s">
        <v>3108</v>
      </c>
      <c r="D1316" s="359" t="s">
        <v>69</v>
      </c>
      <c r="E1316" s="359" t="s">
        <v>4947</v>
      </c>
      <c r="F1316" s="360">
        <v>310</v>
      </c>
      <c r="G1316" s="359" t="s">
        <v>3373</v>
      </c>
      <c r="H1316" s="359" t="s">
        <v>6007</v>
      </c>
      <c r="I1316" s="363">
        <f t="shared" si="60"/>
        <v>44950</v>
      </c>
      <c r="J1316" t="str">
        <f t="shared" si="61"/>
        <v>Oui</v>
      </c>
      <c r="K1316" t="str">
        <f t="shared" si="62"/>
        <v>95PFE-L2M</v>
      </c>
    </row>
    <row r="1317" spans="1:11" ht="15" x14ac:dyDescent="0.25">
      <c r="A1317" s="307">
        <v>12914</v>
      </c>
      <c r="B1317" s="359" t="s">
        <v>3165</v>
      </c>
      <c r="C1317" s="359" t="s">
        <v>3166</v>
      </c>
      <c r="D1317" s="359" t="s">
        <v>69</v>
      </c>
      <c r="E1317" s="359" t="s">
        <v>4947</v>
      </c>
      <c r="F1317" s="360">
        <v>310</v>
      </c>
      <c r="G1317" s="359" t="s">
        <v>3373</v>
      </c>
      <c r="H1317" s="359" t="s">
        <v>6007</v>
      </c>
      <c r="I1317" s="363">
        <f t="shared" si="60"/>
        <v>44985</v>
      </c>
      <c r="J1317" t="str">
        <f t="shared" si="61"/>
        <v>Oui</v>
      </c>
      <c r="K1317" t="str">
        <f t="shared" si="62"/>
        <v>95PFE-L2M</v>
      </c>
    </row>
    <row r="1318" spans="1:11" ht="15" x14ac:dyDescent="0.25">
      <c r="A1318" s="307">
        <v>12989</v>
      </c>
      <c r="B1318" s="359" t="s">
        <v>3211</v>
      </c>
      <c r="C1318" s="359" t="s">
        <v>3212</v>
      </c>
      <c r="D1318" s="359" t="s">
        <v>69</v>
      </c>
      <c r="E1318" s="359" t="s">
        <v>4947</v>
      </c>
      <c r="F1318" s="360">
        <v>310</v>
      </c>
      <c r="G1318" s="359" t="s">
        <v>3373</v>
      </c>
      <c r="H1318" s="359" t="s">
        <v>6007</v>
      </c>
      <c r="I1318" s="363">
        <f t="shared" si="60"/>
        <v>45027</v>
      </c>
      <c r="J1318" t="str">
        <f t="shared" si="61"/>
        <v>Oui</v>
      </c>
      <c r="K1318" t="str">
        <f t="shared" si="62"/>
        <v>95PFE-L2L</v>
      </c>
    </row>
    <row r="1319" spans="1:11" ht="15" x14ac:dyDescent="0.25">
      <c r="A1319" s="307">
        <v>12982</v>
      </c>
      <c r="B1319" s="359" t="s">
        <v>3303</v>
      </c>
      <c r="C1319" s="359" t="s">
        <v>3304</v>
      </c>
      <c r="D1319" s="359" t="s">
        <v>69</v>
      </c>
      <c r="E1319" s="359" t="s">
        <v>4947</v>
      </c>
      <c r="F1319" s="360">
        <v>310</v>
      </c>
      <c r="G1319" s="359" t="s">
        <v>3373</v>
      </c>
      <c r="H1319" s="359" t="s">
        <v>6007</v>
      </c>
      <c r="I1319" s="363">
        <f t="shared" si="60"/>
        <v>45097</v>
      </c>
      <c r="J1319" t="str">
        <f t="shared" si="61"/>
        <v>Oui</v>
      </c>
      <c r="K1319" t="str">
        <f t="shared" si="62"/>
        <v>1870 +</v>
      </c>
    </row>
    <row r="1320" spans="1:11" ht="15" x14ac:dyDescent="0.25">
      <c r="A1320" s="307">
        <v>13271</v>
      </c>
      <c r="B1320" s="359" t="s">
        <v>4428</v>
      </c>
      <c r="C1320" s="359" t="s">
        <v>4429</v>
      </c>
      <c r="D1320" s="359" t="s">
        <v>69</v>
      </c>
      <c r="E1320" s="359" t="s">
        <v>4947</v>
      </c>
      <c r="F1320" s="360">
        <v>310</v>
      </c>
      <c r="G1320" s="359" t="s">
        <v>3373</v>
      </c>
      <c r="H1320" s="359" t="s">
        <v>6007</v>
      </c>
      <c r="I1320" s="363">
        <f t="shared" si="60"/>
        <v>45167</v>
      </c>
      <c r="J1320" t="str">
        <f t="shared" si="61"/>
        <v>Oui</v>
      </c>
      <c r="K1320" t="str">
        <f t="shared" si="62"/>
        <v>95PFE-L2S</v>
      </c>
    </row>
    <row r="1321" spans="1:11" ht="15" x14ac:dyDescent="0.25">
      <c r="A1321" s="307">
        <v>12943</v>
      </c>
      <c r="B1321" s="359" t="s">
        <v>5944</v>
      </c>
      <c r="C1321" s="359" t="s">
        <v>4494</v>
      </c>
      <c r="D1321" s="359" t="s">
        <v>69</v>
      </c>
      <c r="E1321" s="359" t="s">
        <v>4947</v>
      </c>
      <c r="F1321" s="360">
        <v>310</v>
      </c>
      <c r="G1321" s="359" t="s">
        <v>3373</v>
      </c>
      <c r="H1321" s="359" t="s">
        <v>6007</v>
      </c>
      <c r="I1321" s="363">
        <f t="shared" si="60"/>
        <v>45216</v>
      </c>
      <c r="J1321" t="str">
        <f t="shared" si="61"/>
        <v>Oui</v>
      </c>
      <c r="K1321" t="str">
        <f t="shared" si="62"/>
        <v>95PFE-L2M</v>
      </c>
    </row>
    <row r="1322" spans="1:11" ht="15" x14ac:dyDescent="0.25">
      <c r="A1322" s="307">
        <v>11325</v>
      </c>
      <c r="B1322" s="359" t="s">
        <v>1093</v>
      </c>
      <c r="C1322" s="359" t="s">
        <v>1094</v>
      </c>
      <c r="D1322" s="359" t="s">
        <v>1095</v>
      </c>
      <c r="E1322" s="359" t="s">
        <v>4947</v>
      </c>
      <c r="F1322" s="360">
        <v>310</v>
      </c>
      <c r="G1322" s="359" t="s">
        <v>3373</v>
      </c>
      <c r="H1322" s="359" t="s">
        <v>6007</v>
      </c>
      <c r="I1322" s="363">
        <f t="shared" si="60"/>
        <v>45308</v>
      </c>
      <c r="J1322" t="str">
        <f t="shared" si="61"/>
        <v>Oui</v>
      </c>
      <c r="K1322" t="str">
        <f t="shared" si="62"/>
        <v>95PFE-L2M</v>
      </c>
    </row>
    <row r="1323" spans="1:11" ht="15" x14ac:dyDescent="0.25">
      <c r="A1323" s="307">
        <v>13516</v>
      </c>
      <c r="B1323" s="359" t="s">
        <v>5274</v>
      </c>
      <c r="C1323" s="359" t="s">
        <v>5275</v>
      </c>
      <c r="D1323" s="359" t="s">
        <v>69</v>
      </c>
      <c r="E1323" s="359" t="s">
        <v>4947</v>
      </c>
      <c r="F1323" s="360">
        <v>310</v>
      </c>
      <c r="G1323" s="359" t="s">
        <v>3373</v>
      </c>
      <c r="H1323" s="359" t="s">
        <v>6007</v>
      </c>
      <c r="I1323" s="363">
        <f t="shared" si="60"/>
        <v>45377</v>
      </c>
      <c r="J1323" t="str">
        <f t="shared" si="61"/>
        <v>Oui</v>
      </c>
      <c r="K1323" t="str">
        <f t="shared" si="62"/>
        <v>95PFE-L2M</v>
      </c>
    </row>
    <row r="1324" spans="1:11" ht="15" x14ac:dyDescent="0.25">
      <c r="A1324" s="307">
        <v>12944</v>
      </c>
      <c r="B1324" s="359" t="s">
        <v>5234</v>
      </c>
      <c r="C1324" s="359" t="s">
        <v>5267</v>
      </c>
      <c r="D1324" s="359" t="s">
        <v>69</v>
      </c>
      <c r="E1324" s="359" t="s">
        <v>4947</v>
      </c>
      <c r="F1324" s="360">
        <v>310</v>
      </c>
      <c r="G1324" s="359" t="s">
        <v>3373</v>
      </c>
      <c r="H1324" s="359" t="s">
        <v>6007</v>
      </c>
      <c r="I1324" s="363">
        <f t="shared" si="60"/>
        <v>45385</v>
      </c>
      <c r="J1324" t="str">
        <f t="shared" si="61"/>
        <v>Oui</v>
      </c>
      <c r="K1324" t="str">
        <f t="shared" si="62"/>
        <v>95PFE-L2S</v>
      </c>
    </row>
    <row r="1325" spans="1:11" ht="15" x14ac:dyDescent="0.25">
      <c r="A1325" s="307">
        <v>13524</v>
      </c>
      <c r="B1325" s="359" t="s">
        <v>5303</v>
      </c>
      <c r="C1325" s="359" t="s">
        <v>5304</v>
      </c>
      <c r="D1325" s="359" t="s">
        <v>3965</v>
      </c>
      <c r="E1325" s="359" t="s">
        <v>4947</v>
      </c>
      <c r="F1325" s="360">
        <v>310</v>
      </c>
      <c r="G1325" s="359" t="s">
        <v>3373</v>
      </c>
      <c r="H1325" s="359" t="s">
        <v>6007</v>
      </c>
      <c r="I1325" s="363">
        <f t="shared" si="60"/>
        <v>45385</v>
      </c>
      <c r="J1325" t="str">
        <f t="shared" si="61"/>
        <v>Oui</v>
      </c>
      <c r="K1325">
        <f t="shared" si="62"/>
        <v>1804</v>
      </c>
    </row>
    <row r="1326" spans="1:11" ht="15" x14ac:dyDescent="0.25">
      <c r="A1326" s="307">
        <v>13706</v>
      </c>
      <c r="B1326" s="359" t="s">
        <v>5441</v>
      </c>
      <c r="C1326" s="359" t="s">
        <v>5442</v>
      </c>
      <c r="D1326" s="359" t="s">
        <v>69</v>
      </c>
      <c r="E1326" s="359" t="s">
        <v>4947</v>
      </c>
      <c r="F1326" s="360">
        <v>310</v>
      </c>
      <c r="G1326" s="359" t="s">
        <v>3373</v>
      </c>
      <c r="H1326" s="359" t="s">
        <v>6007</v>
      </c>
      <c r="I1326" s="363">
        <f t="shared" si="60"/>
        <v>45476</v>
      </c>
      <c r="J1326" t="str">
        <f t="shared" si="61"/>
        <v>Oui</v>
      </c>
      <c r="K1326" t="str">
        <f t="shared" si="62"/>
        <v>95PFE-L2L</v>
      </c>
    </row>
    <row r="1327" spans="1:11" ht="15" x14ac:dyDescent="0.25">
      <c r="A1327" s="307">
        <v>12945</v>
      </c>
      <c r="B1327" s="359" t="s">
        <v>5268</v>
      </c>
      <c r="C1327" s="359" t="s">
        <v>1563</v>
      </c>
      <c r="D1327" s="359" t="s">
        <v>69</v>
      </c>
      <c r="E1327" s="359" t="s">
        <v>4947</v>
      </c>
      <c r="F1327" s="360">
        <v>310</v>
      </c>
      <c r="G1327" s="359" t="s">
        <v>3373</v>
      </c>
      <c r="H1327" s="359" t="s">
        <v>6007</v>
      </c>
      <c r="I1327" s="363">
        <f t="shared" si="60"/>
        <v>45483</v>
      </c>
      <c r="J1327" t="str">
        <f t="shared" si="61"/>
        <v>Oui</v>
      </c>
      <c r="K1327" t="str">
        <f t="shared" si="62"/>
        <v>95PFE-L2L</v>
      </c>
    </row>
    <row r="1328" spans="1:11" ht="15" x14ac:dyDescent="0.25">
      <c r="A1328" s="307">
        <v>13820</v>
      </c>
      <c r="B1328" s="359" t="s">
        <v>5611</v>
      </c>
      <c r="C1328" s="359" t="s">
        <v>5612</v>
      </c>
      <c r="D1328" s="359" t="s">
        <v>69</v>
      </c>
      <c r="E1328" s="359" t="s">
        <v>4947</v>
      </c>
      <c r="F1328" s="360">
        <v>310</v>
      </c>
      <c r="G1328" s="359" t="s">
        <v>3373</v>
      </c>
      <c r="H1328" s="359" t="s">
        <v>6007</v>
      </c>
      <c r="I1328" s="363">
        <f t="shared" si="60"/>
        <v>45602</v>
      </c>
      <c r="J1328" t="str">
        <f t="shared" si="61"/>
        <v>Oui</v>
      </c>
      <c r="K1328" t="str">
        <f t="shared" si="62"/>
        <v>95PFE-L2S</v>
      </c>
    </row>
    <row r="1329" spans="1:11" ht="15" x14ac:dyDescent="0.25">
      <c r="A1329" s="307">
        <v>803</v>
      </c>
      <c r="B1329" s="359" t="s">
        <v>1507</v>
      </c>
      <c r="C1329" s="359" t="s">
        <v>1659</v>
      </c>
      <c r="D1329" s="359" t="s">
        <v>2098</v>
      </c>
      <c r="E1329" s="359" t="s">
        <v>4947</v>
      </c>
      <c r="F1329" s="360">
        <v>310</v>
      </c>
      <c r="G1329" s="359" t="s">
        <v>3373</v>
      </c>
      <c r="H1329" s="359" t="s">
        <v>6007</v>
      </c>
      <c r="I1329" s="363">
        <f t="shared" si="60"/>
        <v>45808</v>
      </c>
      <c r="J1329" t="str">
        <f t="shared" si="61"/>
        <v>Oui</v>
      </c>
      <c r="K1329" t="str">
        <f t="shared" si="62"/>
        <v>95PFE-L2M</v>
      </c>
    </row>
    <row r="1330" spans="1:11" ht="15" x14ac:dyDescent="0.25">
      <c r="A1330" s="307">
        <v>13081</v>
      </c>
      <c r="B1330" s="359" t="s">
        <v>3277</v>
      </c>
      <c r="C1330" s="359" t="s">
        <v>3278</v>
      </c>
      <c r="D1330" s="359" t="s">
        <v>69</v>
      </c>
      <c r="E1330" s="359" t="s">
        <v>4947</v>
      </c>
      <c r="F1330" s="360">
        <v>310</v>
      </c>
      <c r="G1330" s="359" t="s">
        <v>3373</v>
      </c>
      <c r="H1330" s="359" t="s">
        <v>6007</v>
      </c>
      <c r="I1330" s="363">
        <f t="shared" si="60"/>
        <v>45809</v>
      </c>
      <c r="J1330" t="str">
        <f t="shared" si="61"/>
        <v>Oui</v>
      </c>
      <c r="K1330" t="str">
        <f t="shared" si="62"/>
        <v>F550</v>
      </c>
    </row>
    <row r="1331" spans="1:11" ht="15" x14ac:dyDescent="0.25">
      <c r="A1331" s="307">
        <v>14062</v>
      </c>
      <c r="B1331" s="359" t="s">
        <v>3313</v>
      </c>
      <c r="C1331" s="359" t="s">
        <v>3875</v>
      </c>
      <c r="D1331" s="359" t="s">
        <v>69</v>
      </c>
      <c r="E1331" s="359" t="s">
        <v>4947</v>
      </c>
      <c r="F1331" s="360">
        <v>310</v>
      </c>
      <c r="G1331" s="359" t="s">
        <v>3373</v>
      </c>
      <c r="H1331" s="359" t="s">
        <v>6007</v>
      </c>
      <c r="I1331" s="363">
        <f t="shared" si="60"/>
        <v>45822</v>
      </c>
      <c r="J1331" t="str">
        <f t="shared" si="61"/>
        <v>Oui</v>
      </c>
      <c r="K1331" t="str">
        <f t="shared" si="62"/>
        <v>1870 +</v>
      </c>
    </row>
    <row r="1332" spans="1:11" ht="15" x14ac:dyDescent="0.25">
      <c r="A1332" s="307">
        <v>14059</v>
      </c>
      <c r="B1332" s="359" t="s">
        <v>6121</v>
      </c>
      <c r="C1332" s="359" t="s">
        <v>6122</v>
      </c>
      <c r="D1332" s="359" t="s">
        <v>69</v>
      </c>
      <c r="E1332" s="359" t="s">
        <v>4947</v>
      </c>
      <c r="F1332" s="360">
        <v>310</v>
      </c>
      <c r="G1332" s="359" t="s">
        <v>3373</v>
      </c>
      <c r="H1332" s="359" t="s">
        <v>6007</v>
      </c>
      <c r="I1332" s="363">
        <f t="shared" si="60"/>
        <v>45826</v>
      </c>
      <c r="J1332" t="str">
        <f t="shared" si="61"/>
        <v>Oui</v>
      </c>
      <c r="K1332" t="str">
        <f t="shared" si="62"/>
        <v>1870 +</v>
      </c>
    </row>
    <row r="1333" spans="1:11" ht="15" x14ac:dyDescent="0.25">
      <c r="A1333" s="307">
        <v>14125</v>
      </c>
      <c r="B1333" s="359" t="s">
        <v>6167</v>
      </c>
      <c r="C1333" s="359" t="s">
        <v>6168</v>
      </c>
      <c r="D1333" s="359" t="s">
        <v>69</v>
      </c>
      <c r="E1333" s="359" t="s">
        <v>4947</v>
      </c>
      <c r="F1333" s="360">
        <v>310</v>
      </c>
      <c r="G1333" s="359" t="s">
        <v>3373</v>
      </c>
      <c r="H1333" s="359" t="s">
        <v>6007</v>
      </c>
      <c r="I1333" s="363">
        <f t="shared" si="60"/>
        <v>45847</v>
      </c>
      <c r="J1333" t="str">
        <f t="shared" si="61"/>
        <v>Oui</v>
      </c>
      <c r="K1333" t="str">
        <f t="shared" si="62"/>
        <v>1870 +</v>
      </c>
    </row>
    <row r="1334" spans="1:11" ht="15" x14ac:dyDescent="0.25">
      <c r="A1334" s="307">
        <v>14057</v>
      </c>
      <c r="B1334" s="359" t="s">
        <v>6118</v>
      </c>
      <c r="C1334" s="359" t="s">
        <v>1515</v>
      </c>
      <c r="D1334" s="359" t="s">
        <v>69</v>
      </c>
      <c r="E1334" s="359" t="s">
        <v>4947</v>
      </c>
      <c r="F1334" s="360">
        <v>310</v>
      </c>
      <c r="G1334" s="359" t="s">
        <v>3373</v>
      </c>
      <c r="H1334" s="359" t="s">
        <v>6007</v>
      </c>
      <c r="I1334" s="363">
        <f t="shared" si="60"/>
        <v>45854</v>
      </c>
      <c r="J1334" t="str">
        <f t="shared" si="61"/>
        <v>Oui</v>
      </c>
      <c r="K1334" t="str">
        <f t="shared" si="62"/>
        <v>95PFE-L2M</v>
      </c>
    </row>
    <row r="1335" spans="1:11" ht="15" x14ac:dyDescent="0.25">
      <c r="A1335" s="307">
        <v>14018</v>
      </c>
      <c r="B1335" s="359" t="s">
        <v>6141</v>
      </c>
      <c r="C1335" s="359" t="s">
        <v>6142</v>
      </c>
      <c r="D1335" s="359" t="s">
        <v>69</v>
      </c>
      <c r="E1335" s="359" t="s">
        <v>4947</v>
      </c>
      <c r="F1335" s="360">
        <v>310</v>
      </c>
      <c r="G1335" s="359" t="s">
        <v>3373</v>
      </c>
      <c r="H1335" s="359" t="s">
        <v>6007</v>
      </c>
      <c r="I1335" s="363">
        <f t="shared" si="60"/>
        <v>45864</v>
      </c>
      <c r="J1335" t="str">
        <f t="shared" si="61"/>
        <v>Oui</v>
      </c>
      <c r="K1335" t="str">
        <f t="shared" si="62"/>
        <v>95PFE-L2S</v>
      </c>
    </row>
    <row r="1336" spans="1:11" ht="15" x14ac:dyDescent="0.25">
      <c r="A1336" s="307">
        <v>14110</v>
      </c>
      <c r="B1336" s="359" t="s">
        <v>1955</v>
      </c>
      <c r="C1336" s="359" t="s">
        <v>410</v>
      </c>
      <c r="D1336" s="359" t="s">
        <v>69</v>
      </c>
      <c r="E1336" s="359" t="s">
        <v>4947</v>
      </c>
      <c r="F1336" s="360">
        <v>310</v>
      </c>
      <c r="G1336" s="359" t="s">
        <v>3373</v>
      </c>
      <c r="H1336" s="359" t="s">
        <v>6007</v>
      </c>
      <c r="I1336" s="363">
        <f t="shared" si="60"/>
        <v>45881</v>
      </c>
      <c r="J1336" t="str">
        <f t="shared" si="61"/>
        <v>Oui</v>
      </c>
      <c r="K1336" t="str">
        <f t="shared" si="62"/>
        <v>95PFE-L2M</v>
      </c>
    </row>
    <row r="1337" spans="1:11" ht="15" x14ac:dyDescent="0.25">
      <c r="A1337" s="307">
        <v>14060</v>
      </c>
      <c r="B1337" s="359" t="s">
        <v>2145</v>
      </c>
      <c r="C1337" s="359" t="s">
        <v>1818</v>
      </c>
      <c r="D1337" s="359" t="s">
        <v>69</v>
      </c>
      <c r="E1337" s="359" t="s">
        <v>4947</v>
      </c>
      <c r="F1337" s="360">
        <v>310</v>
      </c>
      <c r="G1337" s="359" t="s">
        <v>3373</v>
      </c>
      <c r="H1337" s="359" t="s">
        <v>6007</v>
      </c>
      <c r="I1337" s="363">
        <f t="shared" si="60"/>
        <v>45881</v>
      </c>
      <c r="J1337" t="str">
        <f t="shared" si="61"/>
        <v>Oui</v>
      </c>
      <c r="K1337" t="str">
        <f t="shared" si="62"/>
        <v>F550</v>
      </c>
    </row>
    <row r="1338" spans="1:11" ht="15" x14ac:dyDescent="0.25">
      <c r="A1338" s="307">
        <v>13084</v>
      </c>
      <c r="B1338" s="359" t="s">
        <v>4347</v>
      </c>
      <c r="C1338" s="359" t="s">
        <v>277</v>
      </c>
      <c r="D1338" s="359" t="s">
        <v>103</v>
      </c>
      <c r="E1338" s="359" t="s">
        <v>4947</v>
      </c>
      <c r="F1338" s="360">
        <v>311</v>
      </c>
      <c r="G1338" s="359" t="s">
        <v>836</v>
      </c>
      <c r="H1338" s="359" t="s">
        <v>6007</v>
      </c>
      <c r="I1338" s="363" t="str">
        <f t="shared" si="60"/>
        <v xml:space="preserve"> </v>
      </c>
      <c r="J1338" t="str">
        <f t="shared" si="61"/>
        <v>Non</v>
      </c>
      <c r="K1338" t="str">
        <f t="shared" si="62"/>
        <v xml:space="preserve"> </v>
      </c>
    </row>
    <row r="1339" spans="1:11" ht="15" x14ac:dyDescent="0.25">
      <c r="A1339" s="307">
        <v>600</v>
      </c>
      <c r="B1339" s="359" t="s">
        <v>1749</v>
      </c>
      <c r="C1339" s="359" t="s">
        <v>145</v>
      </c>
      <c r="D1339" s="359" t="s">
        <v>2098</v>
      </c>
      <c r="E1339" s="359" t="s">
        <v>4947</v>
      </c>
      <c r="F1339" s="360">
        <v>311</v>
      </c>
      <c r="G1339" s="359" t="s">
        <v>836</v>
      </c>
      <c r="H1339" s="359" t="s">
        <v>6007</v>
      </c>
      <c r="I1339" s="363">
        <f t="shared" si="60"/>
        <v>42514</v>
      </c>
      <c r="J1339" t="str">
        <f t="shared" si="61"/>
        <v>Oui</v>
      </c>
      <c r="K1339" t="str">
        <f t="shared" si="62"/>
        <v xml:space="preserve"> </v>
      </c>
    </row>
    <row r="1340" spans="1:11" ht="15" x14ac:dyDescent="0.25">
      <c r="A1340" s="307">
        <v>5077</v>
      </c>
      <c r="B1340" s="359" t="s">
        <v>346</v>
      </c>
      <c r="C1340" s="359" t="s">
        <v>724</v>
      </c>
      <c r="D1340" s="359" t="s">
        <v>2098</v>
      </c>
      <c r="E1340" s="359" t="s">
        <v>4947</v>
      </c>
      <c r="F1340" s="360">
        <v>311</v>
      </c>
      <c r="G1340" s="359" t="s">
        <v>836</v>
      </c>
      <c r="H1340" s="359" t="s">
        <v>6007</v>
      </c>
      <c r="I1340" s="363">
        <f t="shared" si="60"/>
        <v>43942</v>
      </c>
      <c r="J1340" t="str">
        <f t="shared" si="61"/>
        <v>Oui</v>
      </c>
      <c r="K1340" t="str">
        <f t="shared" si="62"/>
        <v>1860-S</v>
      </c>
    </row>
    <row r="1341" spans="1:11" ht="15" x14ac:dyDescent="0.25">
      <c r="A1341" s="307">
        <v>4636</v>
      </c>
      <c r="B1341" s="359" t="s">
        <v>3558</v>
      </c>
      <c r="C1341" s="359" t="s">
        <v>3559</v>
      </c>
      <c r="D1341" s="359" t="s">
        <v>2098</v>
      </c>
      <c r="E1341" s="359" t="s">
        <v>4947</v>
      </c>
      <c r="F1341" s="360">
        <v>311</v>
      </c>
      <c r="G1341" s="359" t="s">
        <v>836</v>
      </c>
      <c r="H1341" s="359" t="s">
        <v>6007</v>
      </c>
      <c r="I1341" s="363">
        <f t="shared" si="60"/>
        <v>45938</v>
      </c>
      <c r="J1341" t="str">
        <f t="shared" si="61"/>
        <v>Oui</v>
      </c>
      <c r="K1341" t="str">
        <f t="shared" si="62"/>
        <v>95PFE-L2S</v>
      </c>
    </row>
    <row r="1342" spans="1:11" ht="15" x14ac:dyDescent="0.25">
      <c r="A1342" s="307">
        <v>10715</v>
      </c>
      <c r="B1342" s="359" t="s">
        <v>1583</v>
      </c>
      <c r="C1342" s="359" t="s">
        <v>167</v>
      </c>
      <c r="D1342" s="359" t="s">
        <v>103</v>
      </c>
      <c r="E1342" s="359" t="s">
        <v>4947</v>
      </c>
      <c r="F1342" s="360">
        <v>311</v>
      </c>
      <c r="G1342" s="359" t="s">
        <v>836</v>
      </c>
      <c r="H1342" s="359" t="s">
        <v>6007</v>
      </c>
      <c r="I1342" s="363">
        <f t="shared" si="60"/>
        <v>44323</v>
      </c>
      <c r="J1342" t="str">
        <f t="shared" si="61"/>
        <v>Oui</v>
      </c>
      <c r="K1342" t="str">
        <f t="shared" si="62"/>
        <v>95PFE-L2S</v>
      </c>
    </row>
    <row r="1343" spans="1:11" ht="15" x14ac:dyDescent="0.25">
      <c r="A1343" s="307">
        <v>10901</v>
      </c>
      <c r="B1343" s="359" t="s">
        <v>1055</v>
      </c>
      <c r="C1343" s="359" t="s">
        <v>3957</v>
      </c>
      <c r="D1343" s="359" t="s">
        <v>972</v>
      </c>
      <c r="E1343" s="359" t="s">
        <v>4947</v>
      </c>
      <c r="F1343" s="360">
        <v>311</v>
      </c>
      <c r="G1343" s="359" t="s">
        <v>836</v>
      </c>
      <c r="H1343" s="359" t="s">
        <v>6007</v>
      </c>
      <c r="I1343" s="363">
        <f t="shared" si="60"/>
        <v>45945</v>
      </c>
      <c r="J1343" t="str">
        <f t="shared" si="61"/>
        <v>Oui</v>
      </c>
      <c r="K1343" t="str">
        <f t="shared" si="62"/>
        <v>95PFE-L2M</v>
      </c>
    </row>
    <row r="1344" spans="1:11" ht="15" x14ac:dyDescent="0.25">
      <c r="A1344" s="307">
        <v>5796</v>
      </c>
      <c r="B1344" s="359" t="s">
        <v>1108</v>
      </c>
      <c r="C1344" s="359" t="s">
        <v>1109</v>
      </c>
      <c r="D1344" s="359" t="s">
        <v>69</v>
      </c>
      <c r="E1344" s="359" t="s">
        <v>4947</v>
      </c>
      <c r="F1344" s="360">
        <v>311</v>
      </c>
      <c r="G1344" s="359" t="s">
        <v>836</v>
      </c>
      <c r="H1344" s="359" t="s">
        <v>6007</v>
      </c>
      <c r="I1344" s="363">
        <f t="shared" si="60"/>
        <v>44571</v>
      </c>
      <c r="J1344" t="str">
        <f t="shared" si="61"/>
        <v>Oui</v>
      </c>
      <c r="K1344" t="str">
        <f t="shared" si="62"/>
        <v>95PFE-L2L</v>
      </c>
    </row>
    <row r="1345" spans="1:11" ht="15" x14ac:dyDescent="0.25">
      <c r="A1345" s="307">
        <v>6913</v>
      </c>
      <c r="B1345" s="359" t="s">
        <v>2475</v>
      </c>
      <c r="C1345" s="359" t="s">
        <v>2476</v>
      </c>
      <c r="D1345" s="359" t="s">
        <v>103</v>
      </c>
      <c r="E1345" s="359" t="s">
        <v>4947</v>
      </c>
      <c r="F1345" s="360">
        <v>311</v>
      </c>
      <c r="G1345" s="359" t="s">
        <v>836</v>
      </c>
      <c r="H1345" s="359" t="s">
        <v>6007</v>
      </c>
      <c r="I1345" s="363">
        <f t="shared" si="60"/>
        <v>44574</v>
      </c>
      <c r="J1345" t="str">
        <f t="shared" si="61"/>
        <v>Oui</v>
      </c>
      <c r="K1345" t="str">
        <f t="shared" si="62"/>
        <v>1870 +</v>
      </c>
    </row>
    <row r="1346" spans="1:11" ht="15" x14ac:dyDescent="0.25">
      <c r="A1346" s="307">
        <v>6656</v>
      </c>
      <c r="B1346" s="359" t="s">
        <v>2434</v>
      </c>
      <c r="C1346" s="359" t="s">
        <v>728</v>
      </c>
      <c r="D1346" s="359" t="s">
        <v>103</v>
      </c>
      <c r="E1346" s="359" t="s">
        <v>4947</v>
      </c>
      <c r="F1346" s="360">
        <v>311</v>
      </c>
      <c r="G1346" s="359" t="s">
        <v>836</v>
      </c>
      <c r="H1346" s="359" t="s">
        <v>6007</v>
      </c>
      <c r="I1346" s="363">
        <f t="shared" ref="I1346:I1409" si="63">IFERROR(VLOOKUP(A1346,Pour_Suivi,31,FALSE)," ")</f>
        <v>45959</v>
      </c>
      <c r="J1346" t="str">
        <f t="shared" ref="J1346:J1409" si="64">IF(IFERROR(VLOOKUP(A1346,Pour_Suivi,1,FALSE),"Non")="Non","Non","Oui")</f>
        <v>Oui</v>
      </c>
      <c r="K1346" t="str">
        <f t="shared" ref="K1346:K1409" si="65">IFERROR(VLOOKUP(A1346,Pour_Suivi,33,FALSE)," ")</f>
        <v>1870 +</v>
      </c>
    </row>
    <row r="1347" spans="1:11" ht="15" x14ac:dyDescent="0.25">
      <c r="A1347" s="307">
        <v>10850</v>
      </c>
      <c r="B1347" s="359" t="s">
        <v>3953</v>
      </c>
      <c r="C1347" s="359" t="s">
        <v>3954</v>
      </c>
      <c r="D1347" s="359" t="s">
        <v>103</v>
      </c>
      <c r="E1347" s="359" t="s">
        <v>4947</v>
      </c>
      <c r="F1347" s="360">
        <v>311</v>
      </c>
      <c r="G1347" s="359" t="s">
        <v>836</v>
      </c>
      <c r="H1347" s="359" t="s">
        <v>6007</v>
      </c>
      <c r="I1347" s="363">
        <f t="shared" si="63"/>
        <v>44576</v>
      </c>
      <c r="J1347" t="str">
        <f t="shared" si="64"/>
        <v>Oui</v>
      </c>
      <c r="K1347" t="str">
        <f t="shared" si="65"/>
        <v>95PFE-L2M</v>
      </c>
    </row>
    <row r="1348" spans="1:11" ht="15" x14ac:dyDescent="0.25">
      <c r="A1348" s="307">
        <v>5651</v>
      </c>
      <c r="B1348" s="359" t="s">
        <v>878</v>
      </c>
      <c r="C1348" s="359" t="s">
        <v>879</v>
      </c>
      <c r="D1348" s="359" t="s">
        <v>103</v>
      </c>
      <c r="E1348" s="359" t="s">
        <v>4947</v>
      </c>
      <c r="F1348" s="360">
        <v>311</v>
      </c>
      <c r="G1348" s="359" t="s">
        <v>836</v>
      </c>
      <c r="H1348" s="359" t="s">
        <v>6007</v>
      </c>
      <c r="I1348" s="363">
        <f t="shared" si="63"/>
        <v>44587</v>
      </c>
      <c r="J1348" t="str">
        <f t="shared" si="64"/>
        <v>Oui</v>
      </c>
      <c r="K1348" t="str">
        <f t="shared" si="65"/>
        <v>1870 +</v>
      </c>
    </row>
    <row r="1349" spans="1:11" ht="15" x14ac:dyDescent="0.25">
      <c r="A1349" s="307">
        <v>6241</v>
      </c>
      <c r="B1349" s="359" t="s">
        <v>1042</v>
      </c>
      <c r="C1349" s="359" t="s">
        <v>1043</v>
      </c>
      <c r="D1349" s="359" t="s">
        <v>747</v>
      </c>
      <c r="E1349" s="359" t="s">
        <v>4947</v>
      </c>
      <c r="F1349" s="360">
        <v>311</v>
      </c>
      <c r="G1349" s="359" t="s">
        <v>836</v>
      </c>
      <c r="H1349" s="359" t="s">
        <v>6007</v>
      </c>
      <c r="I1349" s="363">
        <f t="shared" si="63"/>
        <v>45938</v>
      </c>
      <c r="J1349" t="str">
        <f t="shared" si="64"/>
        <v>Oui</v>
      </c>
      <c r="K1349" t="str">
        <f t="shared" si="65"/>
        <v>F550</v>
      </c>
    </row>
    <row r="1350" spans="1:11" ht="15" x14ac:dyDescent="0.25">
      <c r="A1350" s="307">
        <v>5657</v>
      </c>
      <c r="B1350" s="359" t="s">
        <v>1885</v>
      </c>
      <c r="C1350" s="359" t="s">
        <v>485</v>
      </c>
      <c r="D1350" s="359" t="s">
        <v>69</v>
      </c>
      <c r="E1350" s="359" t="s">
        <v>4947</v>
      </c>
      <c r="F1350" s="360">
        <v>311</v>
      </c>
      <c r="G1350" s="359" t="s">
        <v>836</v>
      </c>
      <c r="H1350" s="359" t="s">
        <v>6007</v>
      </c>
      <c r="I1350" s="363">
        <f t="shared" si="63"/>
        <v>44916</v>
      </c>
      <c r="J1350" t="str">
        <f t="shared" si="64"/>
        <v>Oui</v>
      </c>
      <c r="K1350" t="str">
        <f t="shared" si="65"/>
        <v>95PFE-L2S</v>
      </c>
    </row>
    <row r="1351" spans="1:11" ht="15" x14ac:dyDescent="0.25">
      <c r="A1351" s="307">
        <v>9661</v>
      </c>
      <c r="B1351" s="359" t="s">
        <v>2649</v>
      </c>
      <c r="C1351" s="359" t="s">
        <v>1828</v>
      </c>
      <c r="D1351" s="359" t="s">
        <v>2098</v>
      </c>
      <c r="E1351" s="359" t="s">
        <v>4947</v>
      </c>
      <c r="F1351" s="360">
        <v>311</v>
      </c>
      <c r="G1351" s="359" t="s">
        <v>836</v>
      </c>
      <c r="H1351" s="359" t="s">
        <v>6007</v>
      </c>
      <c r="I1351" s="363">
        <f t="shared" si="63"/>
        <v>45314</v>
      </c>
      <c r="J1351" t="str">
        <f t="shared" si="64"/>
        <v>Oui</v>
      </c>
      <c r="K1351" t="str">
        <f t="shared" si="65"/>
        <v>95PFE-L2M</v>
      </c>
    </row>
    <row r="1352" spans="1:11" ht="15" x14ac:dyDescent="0.25">
      <c r="A1352" s="307">
        <v>5196</v>
      </c>
      <c r="B1352" s="359" t="s">
        <v>1101</v>
      </c>
      <c r="C1352" s="359" t="s">
        <v>1102</v>
      </c>
      <c r="D1352" s="359" t="s">
        <v>2098</v>
      </c>
      <c r="E1352" s="359" t="s">
        <v>4947</v>
      </c>
      <c r="F1352" s="360">
        <v>311</v>
      </c>
      <c r="G1352" s="359" t="s">
        <v>836</v>
      </c>
      <c r="H1352" s="359" t="s">
        <v>6007</v>
      </c>
      <c r="I1352" s="363">
        <f t="shared" si="63"/>
        <v>45328</v>
      </c>
      <c r="J1352" t="str">
        <f t="shared" si="64"/>
        <v>Oui</v>
      </c>
      <c r="K1352" t="str">
        <f t="shared" si="65"/>
        <v>F550</v>
      </c>
    </row>
    <row r="1353" spans="1:11" ht="15" x14ac:dyDescent="0.25">
      <c r="A1353" s="307">
        <v>10176</v>
      </c>
      <c r="B1353" s="359" t="s">
        <v>2191</v>
      </c>
      <c r="C1353" s="359" t="s">
        <v>2192</v>
      </c>
      <c r="D1353" s="359" t="s">
        <v>2098</v>
      </c>
      <c r="E1353" s="359" t="s">
        <v>4947</v>
      </c>
      <c r="F1353" s="360">
        <v>311</v>
      </c>
      <c r="G1353" s="359" t="s">
        <v>836</v>
      </c>
      <c r="H1353" s="359" t="s">
        <v>6007</v>
      </c>
      <c r="I1353" s="363">
        <f t="shared" si="63"/>
        <v>45374</v>
      </c>
      <c r="J1353" t="str">
        <f t="shared" si="64"/>
        <v>Oui</v>
      </c>
      <c r="K1353" t="str">
        <f t="shared" si="65"/>
        <v>1510-XS</v>
      </c>
    </row>
    <row r="1354" spans="1:11" ht="15" x14ac:dyDescent="0.25">
      <c r="A1354" s="307">
        <v>13792</v>
      </c>
      <c r="B1354" s="359" t="s">
        <v>1364</v>
      </c>
      <c r="C1354" s="359" t="s">
        <v>5558</v>
      </c>
      <c r="D1354" s="359" t="s">
        <v>103</v>
      </c>
      <c r="E1354" s="359" t="s">
        <v>4947</v>
      </c>
      <c r="F1354" s="360">
        <v>311</v>
      </c>
      <c r="G1354" s="359" t="s">
        <v>836</v>
      </c>
      <c r="H1354" s="359" t="s">
        <v>6007</v>
      </c>
      <c r="I1354" s="363">
        <f t="shared" si="63"/>
        <v>45511</v>
      </c>
      <c r="J1354" t="str">
        <f t="shared" si="64"/>
        <v>Oui</v>
      </c>
      <c r="K1354" t="str">
        <f t="shared" si="65"/>
        <v>1870 +</v>
      </c>
    </row>
    <row r="1355" spans="1:11" ht="15" x14ac:dyDescent="0.25">
      <c r="A1355" s="307">
        <v>4562</v>
      </c>
      <c r="B1355" s="359" t="s">
        <v>1891</v>
      </c>
      <c r="C1355" s="359" t="s">
        <v>1892</v>
      </c>
      <c r="D1355" s="359" t="s">
        <v>103</v>
      </c>
      <c r="E1355" s="359" t="s">
        <v>4947</v>
      </c>
      <c r="F1355" s="360">
        <v>311</v>
      </c>
      <c r="G1355" s="359" t="s">
        <v>836</v>
      </c>
      <c r="H1355" s="359" t="s">
        <v>6007</v>
      </c>
      <c r="I1355" s="363">
        <f t="shared" si="63"/>
        <v>45539</v>
      </c>
      <c r="J1355" t="str">
        <f t="shared" si="64"/>
        <v>Oui</v>
      </c>
      <c r="K1355" t="str">
        <f t="shared" si="65"/>
        <v>95PFE-L2S</v>
      </c>
    </row>
    <row r="1356" spans="1:11" ht="15" x14ac:dyDescent="0.25">
      <c r="A1356" s="307">
        <v>13972</v>
      </c>
      <c r="B1356" s="359" t="s">
        <v>5153</v>
      </c>
      <c r="C1356" s="359" t="s">
        <v>3358</v>
      </c>
      <c r="D1356" s="359" t="s">
        <v>103</v>
      </c>
      <c r="E1356" s="359" t="s">
        <v>4947</v>
      </c>
      <c r="F1356" s="360">
        <v>311</v>
      </c>
      <c r="G1356" s="359" t="s">
        <v>836</v>
      </c>
      <c r="H1356" s="359" t="s">
        <v>6007</v>
      </c>
      <c r="I1356" s="363">
        <f t="shared" si="63"/>
        <v>45721</v>
      </c>
      <c r="J1356" t="str">
        <f t="shared" si="64"/>
        <v>Oui</v>
      </c>
      <c r="K1356" t="str">
        <f t="shared" si="65"/>
        <v>1804S</v>
      </c>
    </row>
    <row r="1357" spans="1:11" ht="15" x14ac:dyDescent="0.25">
      <c r="A1357" s="307">
        <v>12813</v>
      </c>
      <c r="B1357" s="359" t="s">
        <v>5938</v>
      </c>
      <c r="C1357" s="359" t="s">
        <v>902</v>
      </c>
      <c r="D1357" s="359" t="s">
        <v>721</v>
      </c>
      <c r="E1357" s="359" t="s">
        <v>4947</v>
      </c>
      <c r="F1357" s="360">
        <v>311</v>
      </c>
      <c r="G1357" s="359" t="s">
        <v>836</v>
      </c>
      <c r="H1357" s="359" t="s">
        <v>6007</v>
      </c>
      <c r="I1357" s="363">
        <f t="shared" si="63"/>
        <v>45770</v>
      </c>
      <c r="J1357" t="str">
        <f t="shared" si="64"/>
        <v>Oui</v>
      </c>
      <c r="K1357" t="str">
        <f t="shared" si="65"/>
        <v>95PFE-L2M</v>
      </c>
    </row>
    <row r="1358" spans="1:11" ht="15" x14ac:dyDescent="0.25">
      <c r="A1358" s="307">
        <v>12371</v>
      </c>
      <c r="B1358" s="359" t="s">
        <v>722</v>
      </c>
      <c r="C1358" s="359" t="s">
        <v>231</v>
      </c>
      <c r="D1358" s="359" t="s">
        <v>972</v>
      </c>
      <c r="E1358" s="359" t="s">
        <v>4947</v>
      </c>
      <c r="F1358" s="360">
        <v>311</v>
      </c>
      <c r="G1358" s="359" t="s">
        <v>836</v>
      </c>
      <c r="H1358" s="359" t="s">
        <v>6007</v>
      </c>
      <c r="I1358" s="363">
        <f t="shared" si="63"/>
        <v>45784</v>
      </c>
      <c r="J1358" t="str">
        <f t="shared" si="64"/>
        <v>Oui</v>
      </c>
      <c r="K1358" t="str">
        <f t="shared" si="65"/>
        <v>95PFE-L2S</v>
      </c>
    </row>
    <row r="1359" spans="1:11" ht="15" x14ac:dyDescent="0.25">
      <c r="A1359" s="307">
        <v>5976</v>
      </c>
      <c r="B1359" s="359" t="s">
        <v>807</v>
      </c>
      <c r="C1359" s="359" t="s">
        <v>336</v>
      </c>
      <c r="D1359" s="359" t="s">
        <v>103</v>
      </c>
      <c r="E1359" s="359" t="s">
        <v>4947</v>
      </c>
      <c r="F1359" s="360">
        <v>311</v>
      </c>
      <c r="G1359" s="359" t="s">
        <v>836</v>
      </c>
      <c r="H1359" s="359" t="s">
        <v>6007</v>
      </c>
      <c r="I1359" s="363">
        <f t="shared" si="63"/>
        <v>45787</v>
      </c>
      <c r="J1359" t="str">
        <f t="shared" si="64"/>
        <v>Oui</v>
      </c>
      <c r="K1359" t="str">
        <f t="shared" si="65"/>
        <v>1870 +</v>
      </c>
    </row>
    <row r="1360" spans="1:11" ht="15" x14ac:dyDescent="0.25">
      <c r="A1360" s="307">
        <v>4059</v>
      </c>
      <c r="B1360" s="359" t="s">
        <v>6082</v>
      </c>
      <c r="C1360" s="359" t="s">
        <v>782</v>
      </c>
      <c r="D1360" s="359" t="s">
        <v>747</v>
      </c>
      <c r="E1360" s="359" t="s">
        <v>4947</v>
      </c>
      <c r="F1360" s="360">
        <v>311</v>
      </c>
      <c r="G1360" s="359" t="s">
        <v>836</v>
      </c>
      <c r="H1360" s="359" t="s">
        <v>6007</v>
      </c>
      <c r="I1360" s="363">
        <f t="shared" si="63"/>
        <v>45787</v>
      </c>
      <c r="J1360" t="str">
        <f t="shared" si="64"/>
        <v>Oui</v>
      </c>
      <c r="K1360" t="str">
        <f t="shared" si="65"/>
        <v>95PFE-L2S</v>
      </c>
    </row>
    <row r="1361" spans="1:11" ht="15" x14ac:dyDescent="0.25">
      <c r="A1361" s="307">
        <v>3921</v>
      </c>
      <c r="B1361" s="359" t="s">
        <v>6081</v>
      </c>
      <c r="C1361" s="359" t="s">
        <v>328</v>
      </c>
      <c r="D1361" s="359" t="s">
        <v>103</v>
      </c>
      <c r="E1361" s="359" t="s">
        <v>4947</v>
      </c>
      <c r="F1361" s="360">
        <v>311</v>
      </c>
      <c r="G1361" s="359" t="s">
        <v>836</v>
      </c>
      <c r="H1361" s="359" t="s">
        <v>6007</v>
      </c>
      <c r="I1361" s="363">
        <f t="shared" si="63"/>
        <v>45787</v>
      </c>
      <c r="J1361" t="str">
        <f t="shared" si="64"/>
        <v>Oui</v>
      </c>
      <c r="K1361" t="str">
        <f t="shared" si="65"/>
        <v>1870 +</v>
      </c>
    </row>
    <row r="1362" spans="1:11" ht="15" x14ac:dyDescent="0.25">
      <c r="A1362" s="307">
        <v>13786</v>
      </c>
      <c r="B1362" s="359" t="s">
        <v>1800</v>
      </c>
      <c r="C1362" s="359" t="s">
        <v>221</v>
      </c>
      <c r="D1362" s="359" t="s">
        <v>2098</v>
      </c>
      <c r="E1362" s="359" t="s">
        <v>4947</v>
      </c>
      <c r="F1362" s="360">
        <v>311</v>
      </c>
      <c r="G1362" s="359" t="s">
        <v>836</v>
      </c>
      <c r="H1362" s="359" t="s">
        <v>6007</v>
      </c>
      <c r="I1362" s="363">
        <f t="shared" si="63"/>
        <v>45787</v>
      </c>
      <c r="J1362" t="str">
        <f t="shared" si="64"/>
        <v>Oui</v>
      </c>
      <c r="K1362" t="str">
        <f t="shared" si="65"/>
        <v>F550</v>
      </c>
    </row>
    <row r="1363" spans="1:11" ht="15" x14ac:dyDescent="0.25">
      <c r="A1363" s="307">
        <v>11148</v>
      </c>
      <c r="B1363" s="359" t="s">
        <v>2507</v>
      </c>
      <c r="C1363" s="359" t="s">
        <v>1525</v>
      </c>
      <c r="D1363" s="359" t="s">
        <v>103</v>
      </c>
      <c r="E1363" s="359" t="s">
        <v>4947</v>
      </c>
      <c r="F1363" s="360">
        <v>311</v>
      </c>
      <c r="G1363" s="359" t="s">
        <v>836</v>
      </c>
      <c r="H1363" s="359" t="s">
        <v>6007</v>
      </c>
      <c r="I1363" s="363">
        <f t="shared" si="63"/>
        <v>45787</v>
      </c>
      <c r="J1363" t="str">
        <f t="shared" si="64"/>
        <v>Oui</v>
      </c>
      <c r="K1363" t="str">
        <f t="shared" si="65"/>
        <v>1870 +</v>
      </c>
    </row>
    <row r="1364" spans="1:11" ht="15" x14ac:dyDescent="0.25">
      <c r="A1364" s="307">
        <v>1266</v>
      </c>
      <c r="B1364" s="359" t="s">
        <v>685</v>
      </c>
      <c r="C1364" s="359" t="s">
        <v>686</v>
      </c>
      <c r="D1364" s="359" t="s">
        <v>69</v>
      </c>
      <c r="E1364" s="359" t="s">
        <v>4947</v>
      </c>
      <c r="F1364" s="360">
        <v>311</v>
      </c>
      <c r="G1364" s="359" t="s">
        <v>836</v>
      </c>
      <c r="H1364" s="359" t="s">
        <v>6007</v>
      </c>
      <c r="I1364" s="363">
        <f t="shared" si="63"/>
        <v>45804</v>
      </c>
      <c r="J1364" t="str">
        <f t="shared" si="64"/>
        <v>Oui</v>
      </c>
      <c r="K1364">
        <f t="shared" si="65"/>
        <v>1804</v>
      </c>
    </row>
    <row r="1365" spans="1:11" ht="15" x14ac:dyDescent="0.25">
      <c r="A1365" s="307">
        <v>8965</v>
      </c>
      <c r="B1365" s="359" t="s">
        <v>2660</v>
      </c>
      <c r="C1365" s="359" t="s">
        <v>423</v>
      </c>
      <c r="D1365" s="359" t="s">
        <v>69</v>
      </c>
      <c r="E1365" s="359" t="s">
        <v>4947</v>
      </c>
      <c r="F1365" s="360">
        <v>311</v>
      </c>
      <c r="G1365" s="359" t="s">
        <v>836</v>
      </c>
      <c r="H1365" s="359" t="s">
        <v>6007</v>
      </c>
      <c r="I1365" s="363">
        <f t="shared" si="63"/>
        <v>45804</v>
      </c>
      <c r="J1365" t="str">
        <f t="shared" si="64"/>
        <v>Oui</v>
      </c>
      <c r="K1365" t="str">
        <f t="shared" si="65"/>
        <v>1870 +</v>
      </c>
    </row>
    <row r="1366" spans="1:11" ht="15" x14ac:dyDescent="0.25">
      <c r="A1366" s="307">
        <v>4795</v>
      </c>
      <c r="B1366" s="359" t="s">
        <v>758</v>
      </c>
      <c r="C1366" s="359" t="s">
        <v>759</v>
      </c>
      <c r="D1366" s="359" t="s">
        <v>103</v>
      </c>
      <c r="E1366" s="359" t="s">
        <v>4947</v>
      </c>
      <c r="F1366" s="360">
        <v>311</v>
      </c>
      <c r="G1366" s="359" t="s">
        <v>836</v>
      </c>
      <c r="H1366" s="359" t="s">
        <v>6007</v>
      </c>
      <c r="I1366" s="363">
        <f t="shared" si="63"/>
        <v>45808</v>
      </c>
      <c r="J1366" t="str">
        <f t="shared" si="64"/>
        <v>Oui</v>
      </c>
      <c r="K1366" t="str">
        <f t="shared" si="65"/>
        <v>95PFE-L2S</v>
      </c>
    </row>
    <row r="1367" spans="1:11" ht="15" x14ac:dyDescent="0.25">
      <c r="A1367" s="307">
        <v>13734</v>
      </c>
      <c r="B1367" s="359" t="s">
        <v>1143</v>
      </c>
      <c r="C1367" s="359" t="s">
        <v>5459</v>
      </c>
      <c r="D1367" s="359" t="s">
        <v>103</v>
      </c>
      <c r="E1367" s="359" t="s">
        <v>4947</v>
      </c>
      <c r="F1367" s="360">
        <v>311</v>
      </c>
      <c r="G1367" s="359" t="s">
        <v>836</v>
      </c>
      <c r="H1367" s="359" t="s">
        <v>6007</v>
      </c>
      <c r="I1367" s="363">
        <f t="shared" si="63"/>
        <v>45808</v>
      </c>
      <c r="J1367" t="str">
        <f t="shared" si="64"/>
        <v>Oui</v>
      </c>
      <c r="K1367" t="str">
        <f t="shared" si="65"/>
        <v>95PFE-L2M</v>
      </c>
    </row>
    <row r="1368" spans="1:11" ht="15" x14ac:dyDescent="0.25">
      <c r="A1368" s="307">
        <v>9790</v>
      </c>
      <c r="B1368" s="359" t="s">
        <v>1495</v>
      </c>
      <c r="C1368" s="359" t="s">
        <v>368</v>
      </c>
      <c r="D1368" s="359" t="s">
        <v>69</v>
      </c>
      <c r="E1368" s="359" t="s">
        <v>4947</v>
      </c>
      <c r="F1368" s="360">
        <v>311</v>
      </c>
      <c r="G1368" s="359" t="s">
        <v>836</v>
      </c>
      <c r="H1368" s="359" t="s">
        <v>6007</v>
      </c>
      <c r="I1368" s="363">
        <f t="shared" si="63"/>
        <v>45808</v>
      </c>
      <c r="J1368" t="str">
        <f t="shared" si="64"/>
        <v>Oui</v>
      </c>
      <c r="K1368" t="str">
        <f t="shared" si="65"/>
        <v>95PFE-L2M</v>
      </c>
    </row>
    <row r="1369" spans="1:11" ht="15" x14ac:dyDescent="0.25">
      <c r="A1369" s="307">
        <v>10856</v>
      </c>
      <c r="B1369" s="359" t="s">
        <v>2705</v>
      </c>
      <c r="C1369" s="359" t="s">
        <v>2706</v>
      </c>
      <c r="D1369" s="359" t="s">
        <v>69</v>
      </c>
      <c r="E1369" s="359" t="s">
        <v>4947</v>
      </c>
      <c r="F1369" s="360">
        <v>311</v>
      </c>
      <c r="G1369" s="359" t="s">
        <v>836</v>
      </c>
      <c r="H1369" s="359" t="s">
        <v>6007</v>
      </c>
      <c r="I1369" s="363">
        <f t="shared" si="63"/>
        <v>45812</v>
      </c>
      <c r="J1369" t="str">
        <f t="shared" si="64"/>
        <v>Oui</v>
      </c>
      <c r="K1369" t="str">
        <f t="shared" si="65"/>
        <v>95PFE-L2L</v>
      </c>
    </row>
    <row r="1370" spans="1:11" ht="15" x14ac:dyDescent="0.25">
      <c r="A1370" s="307">
        <v>10927</v>
      </c>
      <c r="B1370" s="359" t="s">
        <v>3962</v>
      </c>
      <c r="C1370" s="359" t="s">
        <v>440</v>
      </c>
      <c r="D1370" s="359" t="s">
        <v>103</v>
      </c>
      <c r="E1370" s="359" t="s">
        <v>4947</v>
      </c>
      <c r="F1370" s="360">
        <v>311</v>
      </c>
      <c r="G1370" s="359" t="s">
        <v>836</v>
      </c>
      <c r="H1370" s="359" t="s">
        <v>6007</v>
      </c>
      <c r="I1370" s="363">
        <f t="shared" si="63"/>
        <v>45815</v>
      </c>
      <c r="J1370" t="str">
        <f t="shared" si="64"/>
        <v>Oui</v>
      </c>
      <c r="K1370" t="str">
        <f t="shared" si="65"/>
        <v>1860-S</v>
      </c>
    </row>
    <row r="1371" spans="1:11" ht="15" x14ac:dyDescent="0.25">
      <c r="A1371" s="307">
        <v>3293</v>
      </c>
      <c r="B1371" s="359" t="s">
        <v>1086</v>
      </c>
      <c r="C1371" s="359" t="s">
        <v>277</v>
      </c>
      <c r="D1371" s="359" t="s">
        <v>1087</v>
      </c>
      <c r="E1371" s="359" t="s">
        <v>4947</v>
      </c>
      <c r="F1371" s="360">
        <v>311</v>
      </c>
      <c r="G1371" s="359" t="s">
        <v>836</v>
      </c>
      <c r="H1371" s="359" t="s">
        <v>6007</v>
      </c>
      <c r="I1371" s="363">
        <f t="shared" si="63"/>
        <v>45815</v>
      </c>
      <c r="J1371" t="str">
        <f t="shared" si="64"/>
        <v>Oui</v>
      </c>
      <c r="K1371" t="str">
        <f t="shared" si="65"/>
        <v>95PFE-L2S</v>
      </c>
    </row>
    <row r="1372" spans="1:11" ht="15" x14ac:dyDescent="0.25">
      <c r="A1372" s="307">
        <v>9786</v>
      </c>
      <c r="B1372" s="359" t="s">
        <v>2530</v>
      </c>
      <c r="C1372" s="359" t="s">
        <v>1695</v>
      </c>
      <c r="D1372" s="359" t="s">
        <v>103</v>
      </c>
      <c r="E1372" s="359" t="s">
        <v>4947</v>
      </c>
      <c r="F1372" s="360">
        <v>311</v>
      </c>
      <c r="G1372" s="359" t="s">
        <v>836</v>
      </c>
      <c r="H1372" s="359" t="s">
        <v>6007</v>
      </c>
      <c r="I1372" s="363">
        <f t="shared" si="63"/>
        <v>45815</v>
      </c>
      <c r="J1372" t="str">
        <f t="shared" si="64"/>
        <v>Oui</v>
      </c>
      <c r="K1372" t="str">
        <f t="shared" si="65"/>
        <v>95PFE-L2M</v>
      </c>
    </row>
    <row r="1373" spans="1:11" ht="15" x14ac:dyDescent="0.25">
      <c r="A1373" s="307">
        <v>11004</v>
      </c>
      <c r="B1373" s="359" t="s">
        <v>834</v>
      </c>
      <c r="C1373" s="359" t="s">
        <v>543</v>
      </c>
      <c r="D1373" s="359" t="s">
        <v>103</v>
      </c>
      <c r="E1373" s="359" t="s">
        <v>4947</v>
      </c>
      <c r="F1373" s="360">
        <v>311</v>
      </c>
      <c r="G1373" s="359" t="s">
        <v>836</v>
      </c>
      <c r="H1373" s="359" t="s">
        <v>6007</v>
      </c>
      <c r="I1373" s="363">
        <f t="shared" si="63"/>
        <v>45822</v>
      </c>
      <c r="J1373" t="str">
        <f t="shared" si="64"/>
        <v>Oui</v>
      </c>
      <c r="K1373" t="str">
        <f t="shared" si="65"/>
        <v>1870 +</v>
      </c>
    </row>
    <row r="1374" spans="1:11" ht="15" x14ac:dyDescent="0.25">
      <c r="A1374" s="307">
        <v>11129</v>
      </c>
      <c r="B1374" s="359" t="s">
        <v>1380</v>
      </c>
      <c r="C1374" s="359" t="s">
        <v>1248</v>
      </c>
      <c r="D1374" s="359" t="s">
        <v>103</v>
      </c>
      <c r="E1374" s="359" t="s">
        <v>4947</v>
      </c>
      <c r="F1374" s="360">
        <v>311</v>
      </c>
      <c r="G1374" s="359" t="s">
        <v>836</v>
      </c>
      <c r="H1374" s="359" t="s">
        <v>6007</v>
      </c>
      <c r="I1374" s="363">
        <f t="shared" si="63"/>
        <v>45822</v>
      </c>
      <c r="J1374" t="str">
        <f t="shared" si="64"/>
        <v>Oui</v>
      </c>
      <c r="K1374" t="str">
        <f t="shared" si="65"/>
        <v>95PFE-L2S</v>
      </c>
    </row>
    <row r="1375" spans="1:11" ht="15" x14ac:dyDescent="0.25">
      <c r="A1375" s="307">
        <v>13154</v>
      </c>
      <c r="B1375" s="359" t="s">
        <v>4367</v>
      </c>
      <c r="C1375" s="359" t="s">
        <v>4368</v>
      </c>
      <c r="D1375" s="359" t="s">
        <v>103</v>
      </c>
      <c r="E1375" s="359" t="s">
        <v>4947</v>
      </c>
      <c r="F1375" s="360">
        <v>311</v>
      </c>
      <c r="G1375" s="359" t="s">
        <v>836</v>
      </c>
      <c r="H1375" s="359" t="s">
        <v>6007</v>
      </c>
      <c r="I1375" s="363">
        <f t="shared" si="63"/>
        <v>45822</v>
      </c>
      <c r="J1375" t="str">
        <f t="shared" si="64"/>
        <v>Oui</v>
      </c>
      <c r="K1375" t="str">
        <f t="shared" si="65"/>
        <v>95PFE-L2M</v>
      </c>
    </row>
    <row r="1376" spans="1:11" ht="15" x14ac:dyDescent="0.25">
      <c r="A1376" s="307">
        <v>10494</v>
      </c>
      <c r="B1376" s="359" t="s">
        <v>1529</v>
      </c>
      <c r="C1376" s="359" t="s">
        <v>1818</v>
      </c>
      <c r="D1376" s="359" t="s">
        <v>2098</v>
      </c>
      <c r="E1376" s="359" t="s">
        <v>4947</v>
      </c>
      <c r="F1376" s="360">
        <v>311</v>
      </c>
      <c r="G1376" s="359" t="s">
        <v>836</v>
      </c>
      <c r="H1376" s="359" t="s">
        <v>6007</v>
      </c>
      <c r="I1376" s="363">
        <f t="shared" si="63"/>
        <v>45822</v>
      </c>
      <c r="J1376" t="str">
        <f t="shared" si="64"/>
        <v>Oui</v>
      </c>
      <c r="K1376" t="str">
        <f t="shared" si="65"/>
        <v>95PFE-L2L</v>
      </c>
    </row>
    <row r="1377" spans="1:11" ht="15" x14ac:dyDescent="0.25">
      <c r="A1377" s="307">
        <v>3903</v>
      </c>
      <c r="B1377" s="359" t="s">
        <v>1698</v>
      </c>
      <c r="C1377" s="359" t="s">
        <v>3484</v>
      </c>
      <c r="D1377" s="359" t="s">
        <v>747</v>
      </c>
      <c r="E1377" s="359" t="s">
        <v>4947</v>
      </c>
      <c r="F1377" s="360">
        <v>311</v>
      </c>
      <c r="G1377" s="359" t="s">
        <v>836</v>
      </c>
      <c r="H1377" s="359" t="s">
        <v>6007</v>
      </c>
      <c r="I1377" s="363">
        <f t="shared" si="63"/>
        <v>45822</v>
      </c>
      <c r="J1377" t="str">
        <f t="shared" si="64"/>
        <v>Oui</v>
      </c>
      <c r="K1377" t="str">
        <f t="shared" si="65"/>
        <v>1870 +</v>
      </c>
    </row>
    <row r="1378" spans="1:11" ht="15" x14ac:dyDescent="0.25">
      <c r="A1378" s="307">
        <v>11878</v>
      </c>
      <c r="B1378" s="359" t="s">
        <v>723</v>
      </c>
      <c r="C1378" s="359" t="s">
        <v>724</v>
      </c>
      <c r="D1378" s="359" t="s">
        <v>69</v>
      </c>
      <c r="E1378" s="359" t="s">
        <v>4947</v>
      </c>
      <c r="F1378" s="360">
        <v>311</v>
      </c>
      <c r="G1378" s="359" t="s">
        <v>836</v>
      </c>
      <c r="H1378" s="359" t="s">
        <v>6007</v>
      </c>
      <c r="I1378" s="363">
        <f t="shared" si="63"/>
        <v>45829</v>
      </c>
      <c r="J1378" t="str">
        <f t="shared" si="64"/>
        <v>Oui</v>
      </c>
      <c r="K1378" t="str">
        <f t="shared" si="65"/>
        <v>1870 +</v>
      </c>
    </row>
    <row r="1379" spans="1:11" ht="15" x14ac:dyDescent="0.25">
      <c r="A1379" s="307">
        <v>13026</v>
      </c>
      <c r="B1379" s="359" t="s">
        <v>1599</v>
      </c>
      <c r="C1379" s="359" t="s">
        <v>898</v>
      </c>
      <c r="D1379" s="359" t="s">
        <v>69</v>
      </c>
      <c r="E1379" s="359" t="s">
        <v>4947</v>
      </c>
      <c r="F1379" s="360">
        <v>311</v>
      </c>
      <c r="G1379" s="359" t="s">
        <v>836</v>
      </c>
      <c r="H1379" s="359" t="s">
        <v>6007</v>
      </c>
      <c r="I1379" s="363">
        <f t="shared" si="63"/>
        <v>45829</v>
      </c>
      <c r="J1379" t="str">
        <f t="shared" si="64"/>
        <v>Oui</v>
      </c>
      <c r="K1379" t="str">
        <f t="shared" si="65"/>
        <v>1870 +</v>
      </c>
    </row>
    <row r="1380" spans="1:11" ht="15" x14ac:dyDescent="0.25">
      <c r="A1380" s="307">
        <v>8028</v>
      </c>
      <c r="B1380" s="359" t="s">
        <v>1978</v>
      </c>
      <c r="C1380" s="359" t="s">
        <v>1979</v>
      </c>
      <c r="D1380" s="359" t="s">
        <v>103</v>
      </c>
      <c r="E1380" s="359" t="s">
        <v>4947</v>
      </c>
      <c r="F1380" s="360">
        <v>311</v>
      </c>
      <c r="G1380" s="359" t="s">
        <v>836</v>
      </c>
      <c r="H1380" s="359" t="s">
        <v>6007</v>
      </c>
      <c r="I1380" s="363">
        <f t="shared" si="63"/>
        <v>45829</v>
      </c>
      <c r="J1380" t="str">
        <f t="shared" si="64"/>
        <v>Oui</v>
      </c>
      <c r="K1380" t="str">
        <f t="shared" si="65"/>
        <v>1870 +</v>
      </c>
    </row>
    <row r="1381" spans="1:11" ht="15" x14ac:dyDescent="0.25">
      <c r="A1381" s="307">
        <v>8601</v>
      </c>
      <c r="B1381" s="359" t="s">
        <v>934</v>
      </c>
      <c r="C1381" s="359" t="s">
        <v>935</v>
      </c>
      <c r="D1381" s="359" t="s">
        <v>103</v>
      </c>
      <c r="E1381" s="359" t="s">
        <v>4947</v>
      </c>
      <c r="F1381" s="360">
        <v>311</v>
      </c>
      <c r="G1381" s="359" t="s">
        <v>836</v>
      </c>
      <c r="H1381" s="359" t="s">
        <v>6007</v>
      </c>
      <c r="I1381" s="363">
        <f t="shared" si="63"/>
        <v>45853</v>
      </c>
      <c r="J1381" t="str">
        <f t="shared" si="64"/>
        <v>Oui</v>
      </c>
      <c r="K1381" t="str">
        <f t="shared" si="65"/>
        <v>F550</v>
      </c>
    </row>
    <row r="1382" spans="1:11" ht="15" x14ac:dyDescent="0.25">
      <c r="A1382" s="307">
        <v>5403</v>
      </c>
      <c r="B1382" s="359" t="s">
        <v>6183</v>
      </c>
      <c r="C1382" s="359" t="s">
        <v>724</v>
      </c>
      <c r="D1382" s="359" t="s">
        <v>1087</v>
      </c>
      <c r="E1382" s="359" t="s">
        <v>4947</v>
      </c>
      <c r="F1382" s="360">
        <v>311</v>
      </c>
      <c r="G1382" s="359" t="s">
        <v>836</v>
      </c>
      <c r="H1382" s="359" t="s">
        <v>6007</v>
      </c>
      <c r="I1382" s="363">
        <f t="shared" si="63"/>
        <v>45853</v>
      </c>
      <c r="J1382" t="str">
        <f t="shared" si="64"/>
        <v>Oui</v>
      </c>
      <c r="K1382" t="str">
        <f t="shared" si="65"/>
        <v>95PFE-L2S</v>
      </c>
    </row>
    <row r="1383" spans="1:11" ht="15" x14ac:dyDescent="0.25">
      <c r="A1383" s="307">
        <v>5477</v>
      </c>
      <c r="B1383" s="359" t="s">
        <v>2667</v>
      </c>
      <c r="C1383" s="359" t="s">
        <v>306</v>
      </c>
      <c r="D1383" s="359" t="s">
        <v>103</v>
      </c>
      <c r="E1383" s="359" t="s">
        <v>4947</v>
      </c>
      <c r="F1383" s="360">
        <v>311</v>
      </c>
      <c r="G1383" s="359" t="s">
        <v>836</v>
      </c>
      <c r="H1383" s="359" t="s">
        <v>6007</v>
      </c>
      <c r="I1383" s="363">
        <f t="shared" si="63"/>
        <v>45853</v>
      </c>
      <c r="J1383" t="str">
        <f t="shared" si="64"/>
        <v>Oui</v>
      </c>
      <c r="K1383" t="str">
        <f t="shared" si="65"/>
        <v>1870 +</v>
      </c>
    </row>
    <row r="1384" spans="1:11" ht="15" x14ac:dyDescent="0.25">
      <c r="A1384" s="307">
        <v>6090</v>
      </c>
      <c r="B1384" s="359" t="s">
        <v>1770</v>
      </c>
      <c r="C1384" s="359" t="s">
        <v>1771</v>
      </c>
      <c r="D1384" s="359" t="s">
        <v>69</v>
      </c>
      <c r="E1384" s="359" t="s">
        <v>4947</v>
      </c>
      <c r="F1384" s="360">
        <v>311</v>
      </c>
      <c r="G1384" s="359" t="s">
        <v>836</v>
      </c>
      <c r="H1384" s="359" t="s">
        <v>6007</v>
      </c>
      <c r="I1384" s="363">
        <f t="shared" si="63"/>
        <v>45862</v>
      </c>
      <c r="J1384" t="str">
        <f t="shared" si="64"/>
        <v>Oui</v>
      </c>
      <c r="K1384" t="str">
        <f t="shared" si="65"/>
        <v>1860-S</v>
      </c>
    </row>
    <row r="1385" spans="1:11" ht="15" x14ac:dyDescent="0.25">
      <c r="A1385" s="307">
        <v>13965</v>
      </c>
      <c r="B1385" s="359" t="s">
        <v>6322</v>
      </c>
      <c r="C1385" s="359" t="s">
        <v>6323</v>
      </c>
      <c r="D1385" s="359" t="s">
        <v>103</v>
      </c>
      <c r="E1385" s="359" t="s">
        <v>65</v>
      </c>
      <c r="F1385" s="360">
        <v>330</v>
      </c>
      <c r="G1385" s="359" t="s">
        <v>65</v>
      </c>
      <c r="H1385" s="359" t="s">
        <v>6007</v>
      </c>
      <c r="I1385" s="363" t="str">
        <f t="shared" si="63"/>
        <v xml:space="preserve"> </v>
      </c>
      <c r="J1385" t="str">
        <f t="shared" si="64"/>
        <v>Non</v>
      </c>
      <c r="K1385" t="str">
        <f t="shared" si="65"/>
        <v xml:space="preserve"> </v>
      </c>
    </row>
    <row r="1386" spans="1:11" ht="15" x14ac:dyDescent="0.25">
      <c r="A1386" s="307">
        <v>13859</v>
      </c>
      <c r="B1386" s="359" t="s">
        <v>6053</v>
      </c>
      <c r="C1386" s="359" t="s">
        <v>602</v>
      </c>
      <c r="D1386" s="359" t="s">
        <v>103</v>
      </c>
      <c r="E1386" s="359" t="s">
        <v>65</v>
      </c>
      <c r="F1386" s="360">
        <v>330</v>
      </c>
      <c r="G1386" s="359" t="s">
        <v>65</v>
      </c>
      <c r="H1386" s="359" t="s">
        <v>6007</v>
      </c>
      <c r="I1386" s="363" t="str">
        <f t="shared" si="63"/>
        <v xml:space="preserve"> </v>
      </c>
      <c r="J1386" t="str">
        <f t="shared" si="64"/>
        <v>Non</v>
      </c>
      <c r="K1386" t="str">
        <f t="shared" si="65"/>
        <v xml:space="preserve"> </v>
      </c>
    </row>
    <row r="1387" spans="1:11" ht="15" x14ac:dyDescent="0.25">
      <c r="A1387" s="307">
        <v>12162</v>
      </c>
      <c r="B1387" s="359" t="s">
        <v>4095</v>
      </c>
      <c r="C1387" s="359" t="s">
        <v>4096</v>
      </c>
      <c r="D1387" s="359" t="s">
        <v>103</v>
      </c>
      <c r="E1387" s="359" t="s">
        <v>65</v>
      </c>
      <c r="F1387" s="360">
        <v>330</v>
      </c>
      <c r="G1387" s="359" t="s">
        <v>65</v>
      </c>
      <c r="H1387" s="359" t="s">
        <v>6007</v>
      </c>
      <c r="I1387" s="363" t="str">
        <f t="shared" si="63"/>
        <v xml:space="preserve"> </v>
      </c>
      <c r="J1387" t="str">
        <f t="shared" si="64"/>
        <v>Non</v>
      </c>
      <c r="K1387" t="str">
        <f t="shared" si="65"/>
        <v xml:space="preserve"> </v>
      </c>
    </row>
    <row r="1388" spans="1:11" ht="15" x14ac:dyDescent="0.25">
      <c r="A1388" s="307">
        <v>14163</v>
      </c>
      <c r="B1388" s="359" t="s">
        <v>5843</v>
      </c>
      <c r="C1388" s="359" t="s">
        <v>546</v>
      </c>
      <c r="D1388" s="359" t="s">
        <v>3965</v>
      </c>
      <c r="E1388" s="359" t="s">
        <v>65</v>
      </c>
      <c r="F1388" s="360">
        <v>330</v>
      </c>
      <c r="G1388" s="359" t="s">
        <v>65</v>
      </c>
      <c r="H1388" s="359" t="s">
        <v>6007</v>
      </c>
      <c r="I1388" s="363" t="str">
        <f t="shared" si="63"/>
        <v xml:space="preserve"> </v>
      </c>
      <c r="J1388" t="str">
        <f t="shared" si="64"/>
        <v>Non</v>
      </c>
      <c r="K1388" t="str">
        <f t="shared" si="65"/>
        <v xml:space="preserve"> </v>
      </c>
    </row>
    <row r="1389" spans="1:11" ht="15" x14ac:dyDescent="0.25">
      <c r="A1389" s="307">
        <v>13598</v>
      </c>
      <c r="B1389" s="359" t="s">
        <v>3086</v>
      </c>
      <c r="C1389" s="359" t="s">
        <v>429</v>
      </c>
      <c r="D1389" s="359" t="s">
        <v>972</v>
      </c>
      <c r="E1389" s="359" t="s">
        <v>65</v>
      </c>
      <c r="F1389" s="360">
        <v>330</v>
      </c>
      <c r="G1389" s="359" t="s">
        <v>65</v>
      </c>
      <c r="H1389" s="359" t="s">
        <v>6007</v>
      </c>
      <c r="I1389" s="363" t="str">
        <f t="shared" si="63"/>
        <v xml:space="preserve"> </v>
      </c>
      <c r="J1389" t="str">
        <f t="shared" si="64"/>
        <v>Non</v>
      </c>
      <c r="K1389" t="str">
        <f t="shared" si="65"/>
        <v xml:space="preserve"> </v>
      </c>
    </row>
    <row r="1390" spans="1:11" ht="15" x14ac:dyDescent="0.25">
      <c r="A1390" s="307">
        <v>13742</v>
      </c>
      <c r="B1390" s="359" t="s">
        <v>1433</v>
      </c>
      <c r="C1390" s="359" t="s">
        <v>306</v>
      </c>
      <c r="D1390" s="359" t="s">
        <v>103</v>
      </c>
      <c r="E1390" s="359" t="s">
        <v>65</v>
      </c>
      <c r="F1390" s="360">
        <v>330</v>
      </c>
      <c r="G1390" s="359" t="s">
        <v>65</v>
      </c>
      <c r="H1390" s="359" t="s">
        <v>6007</v>
      </c>
      <c r="I1390" s="363" t="str">
        <f t="shared" si="63"/>
        <v xml:space="preserve"> </v>
      </c>
      <c r="J1390" t="str">
        <f t="shared" si="64"/>
        <v>Non</v>
      </c>
      <c r="K1390" t="str">
        <f t="shared" si="65"/>
        <v xml:space="preserve"> </v>
      </c>
    </row>
    <row r="1391" spans="1:11" ht="15" x14ac:dyDescent="0.25">
      <c r="A1391" s="307">
        <v>12951</v>
      </c>
      <c r="B1391" s="359" t="s">
        <v>4300</v>
      </c>
      <c r="C1391" s="359" t="s">
        <v>4301</v>
      </c>
      <c r="D1391" s="359" t="s">
        <v>721</v>
      </c>
      <c r="E1391" s="359" t="s">
        <v>65</v>
      </c>
      <c r="F1391" s="360">
        <v>330</v>
      </c>
      <c r="G1391" s="359" t="s">
        <v>65</v>
      </c>
      <c r="H1391" s="359" t="s">
        <v>6007</v>
      </c>
      <c r="I1391" s="363" t="str">
        <f t="shared" si="63"/>
        <v xml:space="preserve"> </v>
      </c>
      <c r="J1391" t="str">
        <f t="shared" si="64"/>
        <v>Non</v>
      </c>
      <c r="K1391" t="str">
        <f t="shared" si="65"/>
        <v xml:space="preserve"> </v>
      </c>
    </row>
    <row r="1392" spans="1:11" ht="15" x14ac:dyDescent="0.25">
      <c r="A1392" s="307">
        <v>10143</v>
      </c>
      <c r="B1392" s="359" t="s">
        <v>1708</v>
      </c>
      <c r="C1392" s="359" t="s">
        <v>3875</v>
      </c>
      <c r="D1392" s="359" t="s">
        <v>69</v>
      </c>
      <c r="E1392" s="359" t="s">
        <v>65</v>
      </c>
      <c r="F1392" s="360">
        <v>330</v>
      </c>
      <c r="G1392" s="359" t="s">
        <v>65</v>
      </c>
      <c r="H1392" s="359" t="s">
        <v>6007</v>
      </c>
      <c r="I1392" s="363" t="str">
        <f t="shared" si="63"/>
        <v xml:space="preserve"> </v>
      </c>
      <c r="J1392" t="str">
        <f t="shared" si="64"/>
        <v>Non</v>
      </c>
      <c r="K1392" t="str">
        <f t="shared" si="65"/>
        <v xml:space="preserve"> </v>
      </c>
    </row>
    <row r="1393" spans="1:11" ht="15" x14ac:dyDescent="0.25">
      <c r="A1393" s="307">
        <v>13024</v>
      </c>
      <c r="B1393" s="359" t="s">
        <v>1698</v>
      </c>
      <c r="C1393" s="359" t="s">
        <v>221</v>
      </c>
      <c r="D1393" s="359" t="s">
        <v>103</v>
      </c>
      <c r="E1393" s="359" t="s">
        <v>65</v>
      </c>
      <c r="F1393" s="360">
        <v>330</v>
      </c>
      <c r="G1393" s="359" t="s">
        <v>65</v>
      </c>
      <c r="H1393" s="359" t="s">
        <v>6007</v>
      </c>
      <c r="I1393" s="363" t="str">
        <f t="shared" si="63"/>
        <v xml:space="preserve"> </v>
      </c>
      <c r="J1393" t="str">
        <f t="shared" si="64"/>
        <v>Non</v>
      </c>
      <c r="K1393" t="str">
        <f t="shared" si="65"/>
        <v xml:space="preserve"> </v>
      </c>
    </row>
    <row r="1394" spans="1:11" ht="15" x14ac:dyDescent="0.25">
      <c r="A1394" s="307">
        <v>13005</v>
      </c>
      <c r="B1394" s="359" t="s">
        <v>2124</v>
      </c>
      <c r="C1394" s="359" t="s">
        <v>204</v>
      </c>
      <c r="D1394" s="359" t="s">
        <v>103</v>
      </c>
      <c r="E1394" s="359" t="s">
        <v>65</v>
      </c>
      <c r="F1394" s="360">
        <v>330</v>
      </c>
      <c r="G1394" s="359" t="s">
        <v>65</v>
      </c>
      <c r="H1394" s="359" t="s">
        <v>6007</v>
      </c>
      <c r="I1394" s="363" t="str">
        <f t="shared" si="63"/>
        <v xml:space="preserve"> </v>
      </c>
      <c r="J1394" t="str">
        <f t="shared" si="64"/>
        <v>Non</v>
      </c>
      <c r="K1394" t="str">
        <f t="shared" si="65"/>
        <v xml:space="preserve"> </v>
      </c>
    </row>
    <row r="1395" spans="1:11" ht="15" x14ac:dyDescent="0.25">
      <c r="A1395" s="307">
        <v>12241</v>
      </c>
      <c r="B1395" s="359" t="s">
        <v>2421</v>
      </c>
      <c r="C1395" s="359" t="s">
        <v>4101</v>
      </c>
      <c r="D1395" s="359" t="s">
        <v>69</v>
      </c>
      <c r="E1395" s="359" t="s">
        <v>65</v>
      </c>
      <c r="F1395" s="360">
        <v>330</v>
      </c>
      <c r="G1395" s="359" t="s">
        <v>65</v>
      </c>
      <c r="H1395" s="359" t="s">
        <v>6007</v>
      </c>
      <c r="I1395" s="363" t="str">
        <f t="shared" si="63"/>
        <v xml:space="preserve"> </v>
      </c>
      <c r="J1395" t="str">
        <f t="shared" si="64"/>
        <v>Non</v>
      </c>
      <c r="K1395" t="str">
        <f t="shared" si="65"/>
        <v xml:space="preserve"> </v>
      </c>
    </row>
    <row r="1396" spans="1:11" ht="15" x14ac:dyDescent="0.25">
      <c r="A1396" s="307">
        <v>12603</v>
      </c>
      <c r="B1396" s="359" t="s">
        <v>2441</v>
      </c>
      <c r="C1396" s="359" t="s">
        <v>2121</v>
      </c>
      <c r="D1396" s="359" t="s">
        <v>972</v>
      </c>
      <c r="E1396" s="359" t="s">
        <v>65</v>
      </c>
      <c r="F1396" s="360">
        <v>330</v>
      </c>
      <c r="G1396" s="359" t="s">
        <v>65</v>
      </c>
      <c r="H1396" s="359" t="s">
        <v>6007</v>
      </c>
      <c r="I1396" s="363" t="str">
        <f t="shared" si="63"/>
        <v xml:space="preserve"> </v>
      </c>
      <c r="J1396" t="str">
        <f t="shared" si="64"/>
        <v>Non</v>
      </c>
      <c r="K1396" t="str">
        <f t="shared" si="65"/>
        <v xml:space="preserve"> </v>
      </c>
    </row>
    <row r="1397" spans="1:11" ht="15" x14ac:dyDescent="0.25">
      <c r="A1397" s="307">
        <v>13482</v>
      </c>
      <c r="B1397" s="359" t="s">
        <v>5965</v>
      </c>
      <c r="C1397" s="359" t="s">
        <v>5134</v>
      </c>
      <c r="D1397" s="359" t="s">
        <v>1924</v>
      </c>
      <c r="E1397" s="359" t="s">
        <v>65</v>
      </c>
      <c r="F1397" s="360">
        <v>330</v>
      </c>
      <c r="G1397" s="359" t="s">
        <v>65</v>
      </c>
      <c r="H1397" s="359" t="s">
        <v>6007</v>
      </c>
      <c r="I1397" s="363" t="str">
        <f t="shared" si="63"/>
        <v xml:space="preserve"> </v>
      </c>
      <c r="J1397" t="str">
        <f t="shared" si="64"/>
        <v>Non</v>
      </c>
      <c r="K1397" t="str">
        <f t="shared" si="65"/>
        <v xml:space="preserve"> </v>
      </c>
    </row>
    <row r="1398" spans="1:11" ht="15" x14ac:dyDescent="0.25">
      <c r="A1398" s="307">
        <v>12909</v>
      </c>
      <c r="B1398" s="359" t="s">
        <v>5433</v>
      </c>
      <c r="C1398" s="359" t="s">
        <v>137</v>
      </c>
      <c r="D1398" s="359" t="s">
        <v>3965</v>
      </c>
      <c r="E1398" s="359" t="s">
        <v>65</v>
      </c>
      <c r="F1398" s="360">
        <v>330</v>
      </c>
      <c r="G1398" s="359" t="s">
        <v>65</v>
      </c>
      <c r="H1398" s="359" t="s">
        <v>6007</v>
      </c>
      <c r="I1398" s="363" t="str">
        <f t="shared" si="63"/>
        <v xml:space="preserve"> </v>
      </c>
      <c r="J1398" t="str">
        <f t="shared" si="64"/>
        <v>Non</v>
      </c>
      <c r="K1398" t="str">
        <f t="shared" si="65"/>
        <v xml:space="preserve"> </v>
      </c>
    </row>
    <row r="1399" spans="1:11" ht="15" x14ac:dyDescent="0.25">
      <c r="A1399" s="307">
        <v>13773</v>
      </c>
      <c r="B1399" s="359" t="s">
        <v>5544</v>
      </c>
      <c r="C1399" s="359" t="s">
        <v>5972</v>
      </c>
      <c r="D1399" s="359" t="s">
        <v>2098</v>
      </c>
      <c r="E1399" s="359" t="s">
        <v>65</v>
      </c>
      <c r="F1399" s="360">
        <v>330</v>
      </c>
      <c r="G1399" s="359" t="s">
        <v>65</v>
      </c>
      <c r="H1399" s="359" t="s">
        <v>6007</v>
      </c>
      <c r="I1399" s="363" t="str">
        <f t="shared" si="63"/>
        <v xml:space="preserve"> </v>
      </c>
      <c r="J1399" t="str">
        <f t="shared" si="64"/>
        <v>Non</v>
      </c>
      <c r="K1399" t="str">
        <f t="shared" si="65"/>
        <v xml:space="preserve"> </v>
      </c>
    </row>
    <row r="1400" spans="1:11" ht="15" x14ac:dyDescent="0.25">
      <c r="A1400" s="307">
        <v>14169</v>
      </c>
      <c r="B1400" s="359" t="s">
        <v>6357</v>
      </c>
      <c r="C1400" s="359" t="s">
        <v>6328</v>
      </c>
      <c r="D1400" s="359" t="s">
        <v>103</v>
      </c>
      <c r="E1400" s="359" t="s">
        <v>65</v>
      </c>
      <c r="F1400" s="360">
        <v>330</v>
      </c>
      <c r="G1400" s="359" t="s">
        <v>65</v>
      </c>
      <c r="H1400" s="359" t="s">
        <v>6007</v>
      </c>
      <c r="I1400" s="363" t="str">
        <f t="shared" si="63"/>
        <v xml:space="preserve"> </v>
      </c>
      <c r="J1400" t="str">
        <f t="shared" si="64"/>
        <v>Non</v>
      </c>
      <c r="K1400" t="str">
        <f t="shared" si="65"/>
        <v xml:space="preserve"> </v>
      </c>
    </row>
    <row r="1401" spans="1:11" ht="15" x14ac:dyDescent="0.25">
      <c r="A1401" s="307">
        <v>10275</v>
      </c>
      <c r="B1401" s="359" t="s">
        <v>859</v>
      </c>
      <c r="C1401" s="359" t="s">
        <v>862</v>
      </c>
      <c r="D1401" s="359" t="s">
        <v>1087</v>
      </c>
      <c r="E1401" s="359" t="s">
        <v>65</v>
      </c>
      <c r="F1401" s="360">
        <v>330</v>
      </c>
      <c r="G1401" s="359" t="s">
        <v>65</v>
      </c>
      <c r="H1401" s="359" t="s">
        <v>6007</v>
      </c>
      <c r="I1401" s="363">
        <f t="shared" si="63"/>
        <v>43868</v>
      </c>
      <c r="J1401" t="str">
        <f t="shared" si="64"/>
        <v>Oui</v>
      </c>
      <c r="K1401" t="str">
        <f t="shared" si="65"/>
        <v>1870 +</v>
      </c>
    </row>
    <row r="1402" spans="1:11" ht="15" x14ac:dyDescent="0.25">
      <c r="A1402" s="307">
        <v>10447</v>
      </c>
      <c r="B1402" s="359" t="s">
        <v>2286</v>
      </c>
      <c r="C1402" s="359" t="s">
        <v>142</v>
      </c>
      <c r="D1402" s="359" t="s">
        <v>103</v>
      </c>
      <c r="E1402" s="359" t="s">
        <v>65</v>
      </c>
      <c r="F1402" s="360">
        <v>330</v>
      </c>
      <c r="G1402" s="359" t="s">
        <v>65</v>
      </c>
      <c r="H1402" s="359" t="s">
        <v>6007</v>
      </c>
      <c r="I1402" s="363">
        <f t="shared" si="63"/>
        <v>43904</v>
      </c>
      <c r="J1402" t="str">
        <f t="shared" si="64"/>
        <v>Oui</v>
      </c>
      <c r="K1402" t="str">
        <f t="shared" si="65"/>
        <v>1860-S</v>
      </c>
    </row>
    <row r="1403" spans="1:11" ht="15" x14ac:dyDescent="0.25">
      <c r="A1403" s="307">
        <v>4997</v>
      </c>
      <c r="B1403" s="359" t="s">
        <v>2455</v>
      </c>
      <c r="C1403" s="359" t="s">
        <v>564</v>
      </c>
      <c r="D1403" s="359" t="s">
        <v>747</v>
      </c>
      <c r="E1403" s="359" t="s">
        <v>65</v>
      </c>
      <c r="F1403" s="360">
        <v>330</v>
      </c>
      <c r="G1403" s="359" t="s">
        <v>65</v>
      </c>
      <c r="H1403" s="359" t="s">
        <v>6007</v>
      </c>
      <c r="I1403" s="363">
        <f t="shared" si="63"/>
        <v>43907</v>
      </c>
      <c r="J1403" t="str">
        <f t="shared" si="64"/>
        <v>Oui</v>
      </c>
      <c r="K1403" t="str">
        <f t="shared" si="65"/>
        <v>1511-S</v>
      </c>
    </row>
    <row r="1404" spans="1:11" ht="15" x14ac:dyDescent="0.25">
      <c r="A1404" s="307">
        <v>10173</v>
      </c>
      <c r="B1404" s="359" t="s">
        <v>1310</v>
      </c>
      <c r="C1404" s="359" t="s">
        <v>1311</v>
      </c>
      <c r="D1404" s="359" t="s">
        <v>103</v>
      </c>
      <c r="E1404" s="359" t="s">
        <v>65</v>
      </c>
      <c r="F1404" s="360">
        <v>330</v>
      </c>
      <c r="G1404" s="359" t="s">
        <v>65</v>
      </c>
      <c r="H1404" s="359" t="s">
        <v>6007</v>
      </c>
      <c r="I1404" s="363">
        <f t="shared" si="63"/>
        <v>43912</v>
      </c>
      <c r="J1404" t="str">
        <f t="shared" si="64"/>
        <v>Oui</v>
      </c>
      <c r="K1404" t="str">
        <f t="shared" si="65"/>
        <v>1512-M</v>
      </c>
    </row>
    <row r="1405" spans="1:11" ht="15" x14ac:dyDescent="0.25">
      <c r="A1405" s="307">
        <v>10179</v>
      </c>
      <c r="B1405" s="359" t="s">
        <v>2352</v>
      </c>
      <c r="C1405" s="359" t="s">
        <v>435</v>
      </c>
      <c r="D1405" s="359" t="s">
        <v>103</v>
      </c>
      <c r="E1405" s="359" t="s">
        <v>65</v>
      </c>
      <c r="F1405" s="360">
        <v>330</v>
      </c>
      <c r="G1405" s="359" t="s">
        <v>65</v>
      </c>
      <c r="H1405" s="359" t="s">
        <v>6007</v>
      </c>
      <c r="I1405" s="363">
        <f t="shared" si="63"/>
        <v>43912</v>
      </c>
      <c r="J1405" t="str">
        <f t="shared" si="64"/>
        <v>Oui</v>
      </c>
      <c r="K1405" t="str">
        <f t="shared" si="65"/>
        <v>1510-XS</v>
      </c>
    </row>
    <row r="1406" spans="1:11" ht="15" x14ac:dyDescent="0.25">
      <c r="A1406" s="307">
        <v>11269</v>
      </c>
      <c r="B1406" s="359" t="s">
        <v>1660</v>
      </c>
      <c r="C1406" s="359" t="s">
        <v>1661</v>
      </c>
      <c r="D1406" s="359" t="s">
        <v>103</v>
      </c>
      <c r="E1406" s="359" t="s">
        <v>65</v>
      </c>
      <c r="F1406" s="360">
        <v>330</v>
      </c>
      <c r="G1406" s="359" t="s">
        <v>65</v>
      </c>
      <c r="H1406" s="359" t="s">
        <v>6007</v>
      </c>
      <c r="I1406" s="363">
        <f t="shared" si="63"/>
        <v>44223</v>
      </c>
      <c r="J1406" t="str">
        <f t="shared" si="64"/>
        <v>Oui</v>
      </c>
      <c r="K1406" t="str">
        <f t="shared" si="65"/>
        <v>95PFE-L2M</v>
      </c>
    </row>
    <row r="1407" spans="1:11" ht="15" x14ac:dyDescent="0.25">
      <c r="A1407" s="307">
        <v>9366</v>
      </c>
      <c r="B1407" s="359" t="s">
        <v>262</v>
      </c>
      <c r="C1407" s="359" t="s">
        <v>266</v>
      </c>
      <c r="D1407" s="359" t="s">
        <v>69</v>
      </c>
      <c r="E1407" s="359" t="s">
        <v>65</v>
      </c>
      <c r="F1407" s="360">
        <v>330</v>
      </c>
      <c r="G1407" s="359" t="s">
        <v>65</v>
      </c>
      <c r="H1407" s="359" t="s">
        <v>6007</v>
      </c>
      <c r="I1407" s="363">
        <f t="shared" si="63"/>
        <v>44243</v>
      </c>
      <c r="J1407" t="str">
        <f t="shared" si="64"/>
        <v>Oui</v>
      </c>
      <c r="K1407" t="str">
        <f t="shared" si="65"/>
        <v>95PFE-L2M</v>
      </c>
    </row>
    <row r="1408" spans="1:11" ht="15" x14ac:dyDescent="0.25">
      <c r="A1408" s="307">
        <v>3100</v>
      </c>
      <c r="B1408" s="359" t="s">
        <v>62</v>
      </c>
      <c r="C1408" s="359" t="s">
        <v>63</v>
      </c>
      <c r="D1408" s="359" t="s">
        <v>64</v>
      </c>
      <c r="E1408" s="359" t="s">
        <v>65</v>
      </c>
      <c r="F1408" s="360">
        <v>330</v>
      </c>
      <c r="G1408" s="359" t="s">
        <v>65</v>
      </c>
      <c r="H1408" s="359" t="s">
        <v>6007</v>
      </c>
      <c r="I1408" s="363">
        <f t="shared" si="63"/>
        <v>44295</v>
      </c>
      <c r="J1408" t="str">
        <f t="shared" si="64"/>
        <v>Oui</v>
      </c>
      <c r="K1408" t="str">
        <f t="shared" si="65"/>
        <v>95PFE-L2S</v>
      </c>
    </row>
    <row r="1409" spans="1:11" ht="15" x14ac:dyDescent="0.25">
      <c r="A1409" s="307">
        <v>2853</v>
      </c>
      <c r="B1409" s="359" t="s">
        <v>1124</v>
      </c>
      <c r="C1409" s="359" t="s">
        <v>134</v>
      </c>
      <c r="D1409" s="359" t="s">
        <v>103</v>
      </c>
      <c r="E1409" s="359" t="s">
        <v>65</v>
      </c>
      <c r="F1409" s="360">
        <v>330</v>
      </c>
      <c r="G1409" s="359" t="s">
        <v>65</v>
      </c>
      <c r="H1409" s="359" t="s">
        <v>6007</v>
      </c>
      <c r="I1409" s="363">
        <f t="shared" si="63"/>
        <v>44295</v>
      </c>
      <c r="J1409" t="str">
        <f t="shared" si="64"/>
        <v>Oui</v>
      </c>
      <c r="K1409" t="str">
        <f t="shared" si="65"/>
        <v>95PFE-L2S</v>
      </c>
    </row>
    <row r="1410" spans="1:11" ht="15" x14ac:dyDescent="0.25">
      <c r="A1410" s="307">
        <v>5526</v>
      </c>
      <c r="B1410" s="359" t="s">
        <v>2471</v>
      </c>
      <c r="C1410" s="359" t="s">
        <v>231</v>
      </c>
      <c r="D1410" s="359" t="s">
        <v>2098</v>
      </c>
      <c r="E1410" s="359" t="s">
        <v>65</v>
      </c>
      <c r="F1410" s="360">
        <v>330</v>
      </c>
      <c r="G1410" s="359" t="s">
        <v>65</v>
      </c>
      <c r="H1410" s="359" t="s">
        <v>6007</v>
      </c>
      <c r="I1410" s="363">
        <f t="shared" ref="I1410:I1473" si="66">IFERROR(VLOOKUP(A1410,Pour_Suivi,31,FALSE)," ")</f>
        <v>44306</v>
      </c>
      <c r="J1410" t="str">
        <f t="shared" ref="J1410:J1473" si="67">IF(IFERROR(VLOOKUP(A1410,Pour_Suivi,1,FALSE),"Non")="Non","Non","Oui")</f>
        <v>Oui</v>
      </c>
      <c r="K1410" t="str">
        <f t="shared" ref="K1410:K1473" si="68">IFERROR(VLOOKUP(A1410,Pour_Suivi,33,FALSE)," ")</f>
        <v>95PFE-L2M</v>
      </c>
    </row>
    <row r="1411" spans="1:11" ht="15" x14ac:dyDescent="0.25">
      <c r="A1411" s="307">
        <v>9433</v>
      </c>
      <c r="B1411" s="359" t="s">
        <v>2383</v>
      </c>
      <c r="C1411" s="359" t="s">
        <v>968</v>
      </c>
      <c r="D1411" s="359" t="s">
        <v>103</v>
      </c>
      <c r="E1411" s="359" t="s">
        <v>65</v>
      </c>
      <c r="F1411" s="360">
        <v>330</v>
      </c>
      <c r="G1411" s="359" t="s">
        <v>65</v>
      </c>
      <c r="H1411" s="359" t="s">
        <v>6007</v>
      </c>
      <c r="I1411" s="363">
        <f t="shared" si="66"/>
        <v>44307</v>
      </c>
      <c r="J1411" t="str">
        <f t="shared" si="67"/>
        <v>Oui</v>
      </c>
      <c r="K1411" t="str">
        <f t="shared" si="68"/>
        <v>95PFE-L2S</v>
      </c>
    </row>
    <row r="1412" spans="1:11" ht="15" x14ac:dyDescent="0.25">
      <c r="A1412" s="307">
        <v>4208</v>
      </c>
      <c r="B1412" s="359" t="s">
        <v>1009</v>
      </c>
      <c r="C1412" s="359" t="s">
        <v>3461</v>
      </c>
      <c r="D1412" s="359" t="s">
        <v>2098</v>
      </c>
      <c r="E1412" s="359" t="s">
        <v>65</v>
      </c>
      <c r="F1412" s="360">
        <v>330</v>
      </c>
      <c r="G1412" s="359" t="s">
        <v>65</v>
      </c>
      <c r="H1412" s="359" t="s">
        <v>6007</v>
      </c>
      <c r="I1412" s="363">
        <f t="shared" si="66"/>
        <v>44329</v>
      </c>
      <c r="J1412" t="str">
        <f t="shared" si="67"/>
        <v>Oui</v>
      </c>
      <c r="K1412" t="str">
        <f t="shared" si="68"/>
        <v>1870 +</v>
      </c>
    </row>
    <row r="1413" spans="1:11" ht="15" x14ac:dyDescent="0.25">
      <c r="A1413" s="307">
        <v>8658</v>
      </c>
      <c r="B1413" s="359" t="s">
        <v>1612</v>
      </c>
      <c r="C1413" s="359" t="s">
        <v>5014</v>
      </c>
      <c r="D1413" s="359" t="s">
        <v>69</v>
      </c>
      <c r="E1413" s="359" t="s">
        <v>65</v>
      </c>
      <c r="F1413" s="360">
        <v>330</v>
      </c>
      <c r="G1413" s="359" t="s">
        <v>65</v>
      </c>
      <c r="H1413" s="359" t="s">
        <v>6007</v>
      </c>
      <c r="I1413" s="363">
        <f t="shared" si="66"/>
        <v>44335</v>
      </c>
      <c r="J1413" t="str">
        <f t="shared" si="67"/>
        <v>Oui</v>
      </c>
      <c r="K1413" t="str">
        <f t="shared" si="68"/>
        <v>95PFE-L2M</v>
      </c>
    </row>
    <row r="1414" spans="1:11" ht="15" x14ac:dyDescent="0.25">
      <c r="A1414" s="307">
        <v>5436</v>
      </c>
      <c r="B1414" s="359" t="s">
        <v>355</v>
      </c>
      <c r="C1414" s="359" t="s">
        <v>356</v>
      </c>
      <c r="D1414" s="359" t="s">
        <v>103</v>
      </c>
      <c r="E1414" s="359" t="s">
        <v>65</v>
      </c>
      <c r="F1414" s="360">
        <v>330</v>
      </c>
      <c r="G1414" s="359" t="s">
        <v>65</v>
      </c>
      <c r="H1414" s="359" t="s">
        <v>6007</v>
      </c>
      <c r="I1414" s="363">
        <f t="shared" si="66"/>
        <v>44382</v>
      </c>
      <c r="J1414" t="str">
        <f t="shared" si="67"/>
        <v>Oui</v>
      </c>
      <c r="K1414" t="str">
        <f t="shared" si="68"/>
        <v>95PFE-L2S</v>
      </c>
    </row>
    <row r="1415" spans="1:11" ht="15" x14ac:dyDescent="0.25">
      <c r="A1415" s="307">
        <v>6487</v>
      </c>
      <c r="B1415" s="359" t="s">
        <v>136</v>
      </c>
      <c r="C1415" s="359" t="s">
        <v>138</v>
      </c>
      <c r="D1415" s="359" t="s">
        <v>69</v>
      </c>
      <c r="E1415" s="359" t="s">
        <v>65</v>
      </c>
      <c r="F1415" s="360">
        <v>330</v>
      </c>
      <c r="G1415" s="359" t="s">
        <v>65</v>
      </c>
      <c r="H1415" s="359" t="s">
        <v>6007</v>
      </c>
      <c r="I1415" s="363">
        <f t="shared" si="66"/>
        <v>44393</v>
      </c>
      <c r="J1415" t="str">
        <f t="shared" si="67"/>
        <v>Oui</v>
      </c>
      <c r="K1415" t="str">
        <f t="shared" si="68"/>
        <v>95PFE-L2M</v>
      </c>
    </row>
    <row r="1416" spans="1:11" ht="15" x14ac:dyDescent="0.25">
      <c r="A1416" s="307">
        <v>10772</v>
      </c>
      <c r="B1416" s="359" t="s">
        <v>1504</v>
      </c>
      <c r="C1416" s="359" t="s">
        <v>5873</v>
      </c>
      <c r="D1416" s="359" t="s">
        <v>517</v>
      </c>
      <c r="E1416" s="359" t="s">
        <v>65</v>
      </c>
      <c r="F1416" s="360">
        <v>330</v>
      </c>
      <c r="G1416" s="359" t="s">
        <v>65</v>
      </c>
      <c r="H1416" s="359" t="s">
        <v>6007</v>
      </c>
      <c r="I1416" s="363">
        <f t="shared" si="66"/>
        <v>44414</v>
      </c>
      <c r="J1416" t="str">
        <f t="shared" si="67"/>
        <v>Oui</v>
      </c>
      <c r="K1416" t="str">
        <f t="shared" si="68"/>
        <v>95PFE-L2M</v>
      </c>
    </row>
    <row r="1417" spans="1:11" ht="15" x14ac:dyDescent="0.25">
      <c r="A1417" s="307">
        <v>4866</v>
      </c>
      <c r="B1417" s="359" t="s">
        <v>537</v>
      </c>
      <c r="C1417" s="359" t="s">
        <v>138</v>
      </c>
      <c r="D1417" s="359" t="s">
        <v>2098</v>
      </c>
      <c r="E1417" s="359" t="s">
        <v>65</v>
      </c>
      <c r="F1417" s="360">
        <v>330</v>
      </c>
      <c r="G1417" s="359" t="s">
        <v>65</v>
      </c>
      <c r="H1417" s="359" t="s">
        <v>6007</v>
      </c>
      <c r="I1417" s="363">
        <f t="shared" si="66"/>
        <v>44418</v>
      </c>
      <c r="J1417" t="str">
        <f t="shared" si="67"/>
        <v>Oui</v>
      </c>
      <c r="K1417" t="str">
        <f t="shared" si="68"/>
        <v>1510-XS</v>
      </c>
    </row>
    <row r="1418" spans="1:11" ht="15" x14ac:dyDescent="0.25">
      <c r="A1418" s="307">
        <v>4277</v>
      </c>
      <c r="B1418" s="359" t="s">
        <v>6267</v>
      </c>
      <c r="C1418" s="359" t="s">
        <v>6268</v>
      </c>
      <c r="D1418" s="359" t="s">
        <v>2098</v>
      </c>
      <c r="E1418" s="359" t="s">
        <v>65</v>
      </c>
      <c r="F1418" s="360">
        <v>330</v>
      </c>
      <c r="G1418" s="359" t="s">
        <v>65</v>
      </c>
      <c r="H1418" s="359" t="s">
        <v>6007</v>
      </c>
      <c r="I1418" s="363">
        <f t="shared" si="66"/>
        <v>44446</v>
      </c>
      <c r="J1418" t="str">
        <f t="shared" si="67"/>
        <v>Oui</v>
      </c>
      <c r="K1418" t="str">
        <f t="shared" si="68"/>
        <v>1870 +</v>
      </c>
    </row>
    <row r="1419" spans="1:11" ht="15" x14ac:dyDescent="0.25">
      <c r="A1419" s="307">
        <v>8818</v>
      </c>
      <c r="B1419" s="359" t="s">
        <v>1946</v>
      </c>
      <c r="C1419" s="359" t="s">
        <v>1947</v>
      </c>
      <c r="D1419" s="359" t="s">
        <v>103</v>
      </c>
      <c r="E1419" s="359" t="s">
        <v>65</v>
      </c>
      <c r="F1419" s="360">
        <v>330</v>
      </c>
      <c r="G1419" s="359" t="s">
        <v>65</v>
      </c>
      <c r="H1419" s="359" t="s">
        <v>6007</v>
      </c>
      <c r="I1419" s="363">
        <f t="shared" si="66"/>
        <v>44446</v>
      </c>
      <c r="J1419" t="str">
        <f t="shared" si="67"/>
        <v>Oui</v>
      </c>
      <c r="K1419" t="str">
        <f t="shared" si="68"/>
        <v>95PFE-L2S</v>
      </c>
    </row>
    <row r="1420" spans="1:11" ht="15" x14ac:dyDescent="0.25">
      <c r="A1420" s="307">
        <v>11458</v>
      </c>
      <c r="B1420" s="359" t="s">
        <v>2015</v>
      </c>
      <c r="C1420" s="359" t="s">
        <v>1005</v>
      </c>
      <c r="D1420" s="359" t="s">
        <v>2098</v>
      </c>
      <c r="E1420" s="359" t="s">
        <v>65</v>
      </c>
      <c r="F1420" s="360">
        <v>330</v>
      </c>
      <c r="G1420" s="359" t="s">
        <v>65</v>
      </c>
      <c r="H1420" s="359" t="s">
        <v>6007</v>
      </c>
      <c r="I1420" s="363">
        <f t="shared" si="66"/>
        <v>44446</v>
      </c>
      <c r="J1420" t="str">
        <f t="shared" si="67"/>
        <v>Oui</v>
      </c>
      <c r="K1420" t="str">
        <f t="shared" si="68"/>
        <v>95PFE-L2M</v>
      </c>
    </row>
    <row r="1421" spans="1:11" ht="15" x14ac:dyDescent="0.25">
      <c r="A1421" s="307">
        <v>11791</v>
      </c>
      <c r="B1421" s="359" t="s">
        <v>2508</v>
      </c>
      <c r="C1421" s="359" t="s">
        <v>2274</v>
      </c>
      <c r="D1421" s="359" t="s">
        <v>103</v>
      </c>
      <c r="E1421" s="359" t="s">
        <v>65</v>
      </c>
      <c r="F1421" s="360">
        <v>330</v>
      </c>
      <c r="G1421" s="359" t="s">
        <v>65</v>
      </c>
      <c r="H1421" s="359" t="s">
        <v>6007</v>
      </c>
      <c r="I1421" s="363">
        <f t="shared" si="66"/>
        <v>44446</v>
      </c>
      <c r="J1421" t="str">
        <f t="shared" si="67"/>
        <v>Oui</v>
      </c>
      <c r="K1421" t="str">
        <f t="shared" si="68"/>
        <v>1860-S</v>
      </c>
    </row>
    <row r="1422" spans="1:11" ht="15" x14ac:dyDescent="0.25">
      <c r="A1422" s="307">
        <v>5314</v>
      </c>
      <c r="B1422" s="359" t="s">
        <v>3329</v>
      </c>
      <c r="C1422" s="359" t="s">
        <v>1141</v>
      </c>
      <c r="D1422" s="359" t="s">
        <v>69</v>
      </c>
      <c r="E1422" s="359" t="s">
        <v>65</v>
      </c>
      <c r="F1422" s="360">
        <v>330</v>
      </c>
      <c r="G1422" s="359" t="s">
        <v>65</v>
      </c>
      <c r="H1422" s="359" t="s">
        <v>6007</v>
      </c>
      <c r="I1422" s="363">
        <f t="shared" si="66"/>
        <v>44448</v>
      </c>
      <c r="J1422" t="str">
        <f t="shared" si="67"/>
        <v>Oui</v>
      </c>
      <c r="K1422" t="str">
        <f t="shared" si="68"/>
        <v>1870 +</v>
      </c>
    </row>
    <row r="1423" spans="1:11" ht="15" x14ac:dyDescent="0.25">
      <c r="A1423" s="307">
        <v>8271</v>
      </c>
      <c r="B1423" s="359" t="s">
        <v>3339</v>
      </c>
      <c r="C1423" s="359" t="s">
        <v>822</v>
      </c>
      <c r="D1423" s="359" t="s">
        <v>2098</v>
      </c>
      <c r="E1423" s="359" t="s">
        <v>65</v>
      </c>
      <c r="F1423" s="360">
        <v>330</v>
      </c>
      <c r="G1423" s="359" t="s">
        <v>65</v>
      </c>
      <c r="H1423" s="359" t="s">
        <v>6007</v>
      </c>
      <c r="I1423" s="363">
        <f t="shared" si="66"/>
        <v>44497</v>
      </c>
      <c r="J1423" t="str">
        <f t="shared" si="67"/>
        <v>Oui</v>
      </c>
      <c r="K1423" t="str">
        <f t="shared" si="68"/>
        <v>95PFE-L2M</v>
      </c>
    </row>
    <row r="1424" spans="1:11" ht="15" x14ac:dyDescent="0.25">
      <c r="A1424" s="307">
        <v>11722</v>
      </c>
      <c r="B1424" s="359" t="s">
        <v>224</v>
      </c>
      <c r="C1424" s="359" t="s">
        <v>423</v>
      </c>
      <c r="D1424" s="359" t="s">
        <v>103</v>
      </c>
      <c r="E1424" s="359" t="s">
        <v>65</v>
      </c>
      <c r="F1424" s="360">
        <v>330</v>
      </c>
      <c r="G1424" s="359" t="s">
        <v>65</v>
      </c>
      <c r="H1424" s="359" t="s">
        <v>6007</v>
      </c>
      <c r="I1424" s="363">
        <f t="shared" si="66"/>
        <v>44523</v>
      </c>
      <c r="J1424" t="str">
        <f t="shared" si="67"/>
        <v>Oui</v>
      </c>
      <c r="K1424">
        <f t="shared" si="68"/>
        <v>8210</v>
      </c>
    </row>
    <row r="1425" spans="1:11" ht="15" x14ac:dyDescent="0.25">
      <c r="A1425" s="307">
        <v>11769</v>
      </c>
      <c r="B1425" s="359" t="s">
        <v>2451</v>
      </c>
      <c r="C1425" s="359" t="s">
        <v>2452</v>
      </c>
      <c r="D1425" s="359" t="s">
        <v>103</v>
      </c>
      <c r="E1425" s="359" t="s">
        <v>65</v>
      </c>
      <c r="F1425" s="360">
        <v>330</v>
      </c>
      <c r="G1425" s="359" t="s">
        <v>65</v>
      </c>
      <c r="H1425" s="359" t="s">
        <v>6007</v>
      </c>
      <c r="I1425" s="363">
        <f t="shared" si="66"/>
        <v>44544</v>
      </c>
      <c r="J1425" t="str">
        <f t="shared" si="67"/>
        <v>Oui</v>
      </c>
      <c r="K1425" t="str">
        <f t="shared" si="68"/>
        <v>95PFE-L2M</v>
      </c>
    </row>
    <row r="1426" spans="1:11" ht="15" x14ac:dyDescent="0.25">
      <c r="A1426" s="307">
        <v>11661</v>
      </c>
      <c r="B1426" s="359" t="s">
        <v>1301</v>
      </c>
      <c r="C1426" s="359" t="s">
        <v>1302</v>
      </c>
      <c r="D1426" s="359" t="s">
        <v>103</v>
      </c>
      <c r="E1426" s="359" t="s">
        <v>65</v>
      </c>
      <c r="F1426" s="360">
        <v>330</v>
      </c>
      <c r="G1426" s="359" t="s">
        <v>65</v>
      </c>
      <c r="H1426" s="359" t="s">
        <v>6007</v>
      </c>
      <c r="I1426" s="363">
        <f t="shared" si="66"/>
        <v>44557</v>
      </c>
      <c r="J1426" t="str">
        <f t="shared" si="67"/>
        <v>Oui</v>
      </c>
      <c r="K1426" t="str">
        <f t="shared" si="68"/>
        <v>1870 +</v>
      </c>
    </row>
    <row r="1427" spans="1:11" ht="15" x14ac:dyDescent="0.25">
      <c r="A1427" s="307">
        <v>1799</v>
      </c>
      <c r="B1427" s="359" t="s">
        <v>1157</v>
      </c>
      <c r="C1427" s="359" t="s">
        <v>435</v>
      </c>
      <c r="D1427" s="359" t="s">
        <v>2098</v>
      </c>
      <c r="E1427" s="359" t="s">
        <v>65</v>
      </c>
      <c r="F1427" s="360">
        <v>330</v>
      </c>
      <c r="G1427" s="359" t="s">
        <v>65</v>
      </c>
      <c r="H1427" s="359" t="s">
        <v>6007</v>
      </c>
      <c r="I1427" s="363">
        <f t="shared" si="66"/>
        <v>44559</v>
      </c>
      <c r="J1427" t="str">
        <f t="shared" si="67"/>
        <v>Oui</v>
      </c>
      <c r="K1427" t="str">
        <f t="shared" si="68"/>
        <v>95PFE-L2M</v>
      </c>
    </row>
    <row r="1428" spans="1:11" ht="15" x14ac:dyDescent="0.25">
      <c r="A1428" s="307">
        <v>3670</v>
      </c>
      <c r="B1428" s="359" t="s">
        <v>1175</v>
      </c>
      <c r="C1428" s="359" t="s">
        <v>276</v>
      </c>
      <c r="D1428" s="359" t="s">
        <v>69</v>
      </c>
      <c r="E1428" s="359" t="s">
        <v>65</v>
      </c>
      <c r="F1428" s="360">
        <v>330</v>
      </c>
      <c r="G1428" s="359" t="s">
        <v>65</v>
      </c>
      <c r="H1428" s="359" t="s">
        <v>6007</v>
      </c>
      <c r="I1428" s="363">
        <f t="shared" si="66"/>
        <v>44561</v>
      </c>
      <c r="J1428" t="str">
        <f t="shared" si="67"/>
        <v>Oui</v>
      </c>
      <c r="K1428" t="str">
        <f t="shared" si="68"/>
        <v>95PFE-L2M</v>
      </c>
    </row>
    <row r="1429" spans="1:11" ht="15" x14ac:dyDescent="0.25">
      <c r="A1429" s="307">
        <v>2677</v>
      </c>
      <c r="B1429" s="359" t="s">
        <v>2009</v>
      </c>
      <c r="C1429" s="359" t="s">
        <v>1149</v>
      </c>
      <c r="D1429" s="359" t="s">
        <v>2098</v>
      </c>
      <c r="E1429" s="359" t="s">
        <v>65</v>
      </c>
      <c r="F1429" s="360">
        <v>330</v>
      </c>
      <c r="G1429" s="359" t="s">
        <v>65</v>
      </c>
      <c r="H1429" s="359" t="s">
        <v>6007</v>
      </c>
      <c r="I1429" s="363">
        <f t="shared" si="66"/>
        <v>44562</v>
      </c>
      <c r="J1429" t="str">
        <f t="shared" si="67"/>
        <v>Oui</v>
      </c>
      <c r="K1429" t="str">
        <f t="shared" si="68"/>
        <v>95PFE-L2M</v>
      </c>
    </row>
    <row r="1430" spans="1:11" ht="15" x14ac:dyDescent="0.25">
      <c r="A1430" s="307">
        <v>4491</v>
      </c>
      <c r="B1430" s="359" t="s">
        <v>337</v>
      </c>
      <c r="C1430" s="359" t="s">
        <v>6271</v>
      </c>
      <c r="D1430" s="359" t="s">
        <v>103</v>
      </c>
      <c r="E1430" s="359" t="s">
        <v>65</v>
      </c>
      <c r="F1430" s="360">
        <v>330</v>
      </c>
      <c r="G1430" s="359" t="s">
        <v>65</v>
      </c>
      <c r="H1430" s="359" t="s">
        <v>6007</v>
      </c>
      <c r="I1430" s="363">
        <f t="shared" si="66"/>
        <v>44569</v>
      </c>
      <c r="J1430" t="str">
        <f t="shared" si="67"/>
        <v>Oui</v>
      </c>
      <c r="K1430" t="str">
        <f t="shared" si="68"/>
        <v>1511-S</v>
      </c>
    </row>
    <row r="1431" spans="1:11" ht="15" x14ac:dyDescent="0.25">
      <c r="A1431" s="307">
        <v>11308</v>
      </c>
      <c r="B1431" s="359" t="s">
        <v>1672</v>
      </c>
      <c r="C1431" s="359" t="s">
        <v>68</v>
      </c>
      <c r="D1431" s="359" t="s">
        <v>103</v>
      </c>
      <c r="E1431" s="359" t="s">
        <v>65</v>
      </c>
      <c r="F1431" s="360">
        <v>330</v>
      </c>
      <c r="G1431" s="359" t="s">
        <v>65</v>
      </c>
      <c r="H1431" s="359" t="s">
        <v>6007</v>
      </c>
      <c r="I1431" s="363">
        <f t="shared" si="66"/>
        <v>44569</v>
      </c>
      <c r="J1431" t="str">
        <f t="shared" si="67"/>
        <v>Oui</v>
      </c>
      <c r="K1431" t="str">
        <f t="shared" si="68"/>
        <v>1870 +</v>
      </c>
    </row>
    <row r="1432" spans="1:11" ht="15" x14ac:dyDescent="0.25">
      <c r="A1432" s="307">
        <v>4418</v>
      </c>
      <c r="B1432" s="359" t="s">
        <v>6270</v>
      </c>
      <c r="C1432" s="359" t="s">
        <v>592</v>
      </c>
      <c r="D1432" s="359" t="s">
        <v>2098</v>
      </c>
      <c r="E1432" s="359" t="s">
        <v>65</v>
      </c>
      <c r="F1432" s="360">
        <v>330</v>
      </c>
      <c r="G1432" s="359" t="s">
        <v>65</v>
      </c>
      <c r="H1432" s="359" t="s">
        <v>6007</v>
      </c>
      <c r="I1432" s="363">
        <f t="shared" si="66"/>
        <v>44569</v>
      </c>
      <c r="J1432" t="str">
        <f t="shared" si="67"/>
        <v>Oui</v>
      </c>
      <c r="K1432" t="str">
        <f t="shared" si="68"/>
        <v>95PFE-L2M</v>
      </c>
    </row>
    <row r="1433" spans="1:11" ht="15" x14ac:dyDescent="0.25">
      <c r="A1433" s="307">
        <v>5388</v>
      </c>
      <c r="B1433" s="359" t="s">
        <v>2679</v>
      </c>
      <c r="C1433" s="359" t="s">
        <v>2680</v>
      </c>
      <c r="D1433" s="359" t="s">
        <v>69</v>
      </c>
      <c r="E1433" s="359" t="s">
        <v>65</v>
      </c>
      <c r="F1433" s="360">
        <v>330</v>
      </c>
      <c r="G1433" s="359" t="s">
        <v>65</v>
      </c>
      <c r="H1433" s="359" t="s">
        <v>6007</v>
      </c>
      <c r="I1433" s="363">
        <f t="shared" si="66"/>
        <v>44569</v>
      </c>
      <c r="J1433" t="str">
        <f t="shared" si="67"/>
        <v>Oui</v>
      </c>
      <c r="K1433" t="str">
        <f t="shared" si="68"/>
        <v>1870 +</v>
      </c>
    </row>
    <row r="1434" spans="1:11" ht="15" x14ac:dyDescent="0.25">
      <c r="A1434" s="307">
        <v>8411</v>
      </c>
      <c r="B1434" s="359" t="s">
        <v>1470</v>
      </c>
      <c r="C1434" s="359" t="s">
        <v>728</v>
      </c>
      <c r="D1434" s="359" t="s">
        <v>69</v>
      </c>
      <c r="E1434" s="359" t="s">
        <v>65</v>
      </c>
      <c r="F1434" s="360">
        <v>330</v>
      </c>
      <c r="G1434" s="359" t="s">
        <v>65</v>
      </c>
      <c r="H1434" s="359" t="s">
        <v>6007</v>
      </c>
      <c r="I1434" s="363">
        <f t="shared" si="66"/>
        <v>44571</v>
      </c>
      <c r="J1434" t="str">
        <f t="shared" si="67"/>
        <v>Oui</v>
      </c>
      <c r="K1434" t="str">
        <f t="shared" si="68"/>
        <v>95PFE-L2L</v>
      </c>
    </row>
    <row r="1435" spans="1:11" ht="15" x14ac:dyDescent="0.25">
      <c r="A1435" s="307">
        <v>4592</v>
      </c>
      <c r="B1435" s="359" t="s">
        <v>2594</v>
      </c>
      <c r="C1435" s="359" t="s">
        <v>485</v>
      </c>
      <c r="D1435" s="359" t="s">
        <v>747</v>
      </c>
      <c r="E1435" s="359" t="s">
        <v>65</v>
      </c>
      <c r="F1435" s="360">
        <v>330</v>
      </c>
      <c r="G1435" s="359" t="s">
        <v>65</v>
      </c>
      <c r="H1435" s="359" t="s">
        <v>6007</v>
      </c>
      <c r="I1435" s="363">
        <f t="shared" si="66"/>
        <v>44572</v>
      </c>
      <c r="J1435" t="str">
        <f t="shared" si="67"/>
        <v>Oui</v>
      </c>
      <c r="K1435" t="str">
        <f t="shared" si="68"/>
        <v>1870 +</v>
      </c>
    </row>
    <row r="1436" spans="1:11" ht="15" x14ac:dyDescent="0.25">
      <c r="A1436" s="307">
        <v>10946</v>
      </c>
      <c r="B1436" s="359" t="s">
        <v>1747</v>
      </c>
      <c r="C1436" s="359" t="s">
        <v>1748</v>
      </c>
      <c r="D1436" s="359" t="s">
        <v>103</v>
      </c>
      <c r="E1436" s="359" t="s">
        <v>65</v>
      </c>
      <c r="F1436" s="360">
        <v>330</v>
      </c>
      <c r="G1436" s="359" t="s">
        <v>65</v>
      </c>
      <c r="H1436" s="359" t="s">
        <v>6007</v>
      </c>
      <c r="I1436" s="363">
        <f t="shared" si="66"/>
        <v>44574</v>
      </c>
      <c r="J1436" t="str">
        <f t="shared" si="67"/>
        <v>Oui</v>
      </c>
      <c r="K1436" t="str">
        <f t="shared" si="68"/>
        <v>95PFE-L2S</v>
      </c>
    </row>
    <row r="1437" spans="1:11" ht="15" x14ac:dyDescent="0.25">
      <c r="A1437" s="307">
        <v>3989</v>
      </c>
      <c r="B1437" s="359" t="s">
        <v>3493</v>
      </c>
      <c r="C1437" s="359" t="s">
        <v>3494</v>
      </c>
      <c r="D1437" s="359" t="s">
        <v>69</v>
      </c>
      <c r="E1437" s="359" t="s">
        <v>65</v>
      </c>
      <c r="F1437" s="360">
        <v>330</v>
      </c>
      <c r="G1437" s="359" t="s">
        <v>65</v>
      </c>
      <c r="H1437" s="359" t="s">
        <v>6007</v>
      </c>
      <c r="I1437" s="363">
        <f t="shared" si="66"/>
        <v>44574</v>
      </c>
      <c r="J1437" t="str">
        <f t="shared" si="67"/>
        <v>Oui</v>
      </c>
      <c r="K1437" t="str">
        <f t="shared" si="68"/>
        <v>1870 +</v>
      </c>
    </row>
    <row r="1438" spans="1:11" ht="15" x14ac:dyDescent="0.25">
      <c r="A1438" s="307">
        <v>5385</v>
      </c>
      <c r="B1438" s="359" t="s">
        <v>2480</v>
      </c>
      <c r="C1438" s="359" t="s">
        <v>714</v>
      </c>
      <c r="D1438" s="359" t="s">
        <v>69</v>
      </c>
      <c r="E1438" s="359" t="s">
        <v>65</v>
      </c>
      <c r="F1438" s="360">
        <v>330</v>
      </c>
      <c r="G1438" s="359" t="s">
        <v>65</v>
      </c>
      <c r="H1438" s="359" t="s">
        <v>6007</v>
      </c>
      <c r="I1438" s="363">
        <f t="shared" si="66"/>
        <v>44574</v>
      </c>
      <c r="J1438" t="str">
        <f t="shared" si="67"/>
        <v>Oui</v>
      </c>
      <c r="K1438" t="str">
        <f t="shared" si="68"/>
        <v>95PFE-L2M</v>
      </c>
    </row>
    <row r="1439" spans="1:11" ht="15" x14ac:dyDescent="0.25">
      <c r="A1439" s="307">
        <v>10782</v>
      </c>
      <c r="B1439" s="359" t="s">
        <v>909</v>
      </c>
      <c r="C1439" s="359" t="s">
        <v>910</v>
      </c>
      <c r="D1439" s="359" t="s">
        <v>69</v>
      </c>
      <c r="E1439" s="359" t="s">
        <v>65</v>
      </c>
      <c r="F1439" s="360">
        <v>330</v>
      </c>
      <c r="G1439" s="359" t="s">
        <v>65</v>
      </c>
      <c r="H1439" s="359" t="s">
        <v>6007</v>
      </c>
      <c r="I1439" s="363">
        <f t="shared" si="66"/>
        <v>44575</v>
      </c>
      <c r="J1439" t="str">
        <f t="shared" si="67"/>
        <v>Oui</v>
      </c>
      <c r="K1439" t="str">
        <f t="shared" si="68"/>
        <v>1870 +</v>
      </c>
    </row>
    <row r="1440" spans="1:11" ht="15" x14ac:dyDescent="0.25">
      <c r="A1440" s="307">
        <v>9501</v>
      </c>
      <c r="B1440" s="359" t="s">
        <v>3379</v>
      </c>
      <c r="C1440" s="359" t="s">
        <v>998</v>
      </c>
      <c r="D1440" s="359" t="s">
        <v>103</v>
      </c>
      <c r="E1440" s="359" t="s">
        <v>65</v>
      </c>
      <c r="F1440" s="360">
        <v>330</v>
      </c>
      <c r="G1440" s="359" t="s">
        <v>65</v>
      </c>
      <c r="H1440" s="359" t="s">
        <v>6007</v>
      </c>
      <c r="I1440" s="363">
        <f t="shared" si="66"/>
        <v>44575</v>
      </c>
      <c r="J1440" t="str">
        <f t="shared" si="67"/>
        <v>Oui</v>
      </c>
      <c r="K1440" t="str">
        <f t="shared" si="68"/>
        <v>1870 +</v>
      </c>
    </row>
    <row r="1441" spans="1:11" ht="15" x14ac:dyDescent="0.25">
      <c r="A1441" s="307">
        <v>10429</v>
      </c>
      <c r="B1441" s="359" t="s">
        <v>1470</v>
      </c>
      <c r="C1441" s="359" t="s">
        <v>1472</v>
      </c>
      <c r="D1441" s="359" t="s">
        <v>103</v>
      </c>
      <c r="E1441" s="359" t="s">
        <v>65</v>
      </c>
      <c r="F1441" s="360">
        <v>330</v>
      </c>
      <c r="G1441" s="359" t="s">
        <v>65</v>
      </c>
      <c r="H1441" s="359" t="s">
        <v>6007</v>
      </c>
      <c r="I1441" s="363">
        <f t="shared" si="66"/>
        <v>44576</v>
      </c>
      <c r="J1441" t="str">
        <f t="shared" si="67"/>
        <v>Oui</v>
      </c>
      <c r="K1441" t="str">
        <f t="shared" si="68"/>
        <v>1870 +</v>
      </c>
    </row>
    <row r="1442" spans="1:11" ht="15" x14ac:dyDescent="0.25">
      <c r="A1442" s="307">
        <v>11087</v>
      </c>
      <c r="B1442" s="359" t="s">
        <v>2399</v>
      </c>
      <c r="C1442" s="359" t="s">
        <v>2032</v>
      </c>
      <c r="D1442" s="359" t="s">
        <v>103</v>
      </c>
      <c r="E1442" s="359" t="s">
        <v>65</v>
      </c>
      <c r="F1442" s="360">
        <v>330</v>
      </c>
      <c r="G1442" s="359" t="s">
        <v>65</v>
      </c>
      <c r="H1442" s="359" t="s">
        <v>6007</v>
      </c>
      <c r="I1442" s="363">
        <f t="shared" si="66"/>
        <v>44577</v>
      </c>
      <c r="J1442" t="str">
        <f t="shared" si="67"/>
        <v>Oui</v>
      </c>
      <c r="K1442" t="str">
        <f t="shared" si="68"/>
        <v>1870 +</v>
      </c>
    </row>
    <row r="1443" spans="1:11" ht="15" x14ac:dyDescent="0.25">
      <c r="A1443" s="307">
        <v>3886</v>
      </c>
      <c r="B1443" s="359" t="s">
        <v>2367</v>
      </c>
      <c r="C1443" s="359" t="s">
        <v>3483</v>
      </c>
      <c r="D1443" s="359" t="s">
        <v>69</v>
      </c>
      <c r="E1443" s="359" t="s">
        <v>65</v>
      </c>
      <c r="F1443" s="360">
        <v>330</v>
      </c>
      <c r="G1443" s="359" t="s">
        <v>65</v>
      </c>
      <c r="H1443" s="359" t="s">
        <v>6007</v>
      </c>
      <c r="I1443" s="363">
        <f t="shared" si="66"/>
        <v>44581</v>
      </c>
      <c r="J1443" t="str">
        <f t="shared" si="67"/>
        <v>Oui</v>
      </c>
      <c r="K1443" t="str">
        <f t="shared" si="68"/>
        <v>95PFE-L2S</v>
      </c>
    </row>
    <row r="1444" spans="1:11" ht="15" x14ac:dyDescent="0.25">
      <c r="A1444" s="307">
        <v>5326</v>
      </c>
      <c r="B1444" s="359" t="s">
        <v>5884</v>
      </c>
      <c r="C1444" s="359" t="s">
        <v>810</v>
      </c>
      <c r="D1444" s="359" t="s">
        <v>103</v>
      </c>
      <c r="E1444" s="359" t="s">
        <v>65</v>
      </c>
      <c r="F1444" s="360">
        <v>330</v>
      </c>
      <c r="G1444" s="359" t="s">
        <v>65</v>
      </c>
      <c r="H1444" s="359" t="s">
        <v>6007</v>
      </c>
      <c r="I1444" s="363">
        <f t="shared" si="66"/>
        <v>44587</v>
      </c>
      <c r="J1444" t="str">
        <f t="shared" si="67"/>
        <v>Oui</v>
      </c>
      <c r="K1444" t="str">
        <f t="shared" si="68"/>
        <v>95PFE-L2S</v>
      </c>
    </row>
    <row r="1445" spans="1:11" ht="15" x14ac:dyDescent="0.25">
      <c r="A1445" s="307">
        <v>11494</v>
      </c>
      <c r="B1445" s="359" t="s">
        <v>3820</v>
      </c>
      <c r="C1445" s="359" t="s">
        <v>1923</v>
      </c>
      <c r="D1445" s="359" t="s">
        <v>747</v>
      </c>
      <c r="E1445" s="359" t="s">
        <v>65</v>
      </c>
      <c r="F1445" s="360">
        <v>330</v>
      </c>
      <c r="G1445" s="359" t="s">
        <v>65</v>
      </c>
      <c r="H1445" s="359" t="s">
        <v>6007</v>
      </c>
      <c r="I1445" s="363">
        <f t="shared" si="66"/>
        <v>44587</v>
      </c>
      <c r="J1445" t="str">
        <f t="shared" si="67"/>
        <v>Oui</v>
      </c>
      <c r="K1445" t="str">
        <f t="shared" si="68"/>
        <v>1870 +</v>
      </c>
    </row>
    <row r="1446" spans="1:11" ht="15" x14ac:dyDescent="0.25">
      <c r="A1446" s="307">
        <v>8015</v>
      </c>
      <c r="B1446" s="359" t="s">
        <v>2651</v>
      </c>
      <c r="C1446" s="359" t="s">
        <v>2652</v>
      </c>
      <c r="D1446" s="359" t="s">
        <v>2098</v>
      </c>
      <c r="E1446" s="359" t="s">
        <v>65</v>
      </c>
      <c r="F1446" s="360">
        <v>330</v>
      </c>
      <c r="G1446" s="359" t="s">
        <v>65</v>
      </c>
      <c r="H1446" s="359" t="s">
        <v>6007</v>
      </c>
      <c r="I1446" s="363">
        <f t="shared" si="66"/>
        <v>44587</v>
      </c>
      <c r="J1446" t="str">
        <f t="shared" si="67"/>
        <v>Oui</v>
      </c>
      <c r="K1446">
        <f t="shared" si="68"/>
        <v>1860</v>
      </c>
    </row>
    <row r="1447" spans="1:11" ht="15" x14ac:dyDescent="0.25">
      <c r="A1447" s="307">
        <v>3483</v>
      </c>
      <c r="B1447" s="359" t="s">
        <v>1175</v>
      </c>
      <c r="C1447" s="359" t="s">
        <v>1177</v>
      </c>
      <c r="D1447" s="359" t="s">
        <v>69</v>
      </c>
      <c r="E1447" s="359" t="s">
        <v>65</v>
      </c>
      <c r="F1447" s="360">
        <v>330</v>
      </c>
      <c r="G1447" s="359" t="s">
        <v>65</v>
      </c>
      <c r="H1447" s="359" t="s">
        <v>6007</v>
      </c>
      <c r="I1447" s="363">
        <f t="shared" si="66"/>
        <v>44589</v>
      </c>
      <c r="J1447" t="str">
        <f t="shared" si="67"/>
        <v>Oui</v>
      </c>
      <c r="K1447" t="str">
        <f t="shared" si="68"/>
        <v>95PFE-L2M</v>
      </c>
    </row>
    <row r="1448" spans="1:11" ht="15" x14ac:dyDescent="0.25">
      <c r="A1448" s="307">
        <v>4397</v>
      </c>
      <c r="B1448" s="359" t="s">
        <v>2207</v>
      </c>
      <c r="C1448" s="359" t="s">
        <v>862</v>
      </c>
      <c r="D1448" s="359" t="s">
        <v>2098</v>
      </c>
      <c r="E1448" s="359" t="s">
        <v>65</v>
      </c>
      <c r="F1448" s="360">
        <v>330</v>
      </c>
      <c r="G1448" s="359" t="s">
        <v>65</v>
      </c>
      <c r="H1448" s="359" t="s">
        <v>6007</v>
      </c>
      <c r="I1448" s="363">
        <f t="shared" si="66"/>
        <v>44589</v>
      </c>
      <c r="J1448" t="str">
        <f t="shared" si="67"/>
        <v>Oui</v>
      </c>
      <c r="K1448" t="str">
        <f t="shared" si="68"/>
        <v>95PFE-L2L</v>
      </c>
    </row>
    <row r="1449" spans="1:11" ht="15" x14ac:dyDescent="0.25">
      <c r="A1449" s="307">
        <v>8851</v>
      </c>
      <c r="B1449" s="359" t="s">
        <v>1620</v>
      </c>
      <c r="C1449" s="359" t="s">
        <v>1622</v>
      </c>
      <c r="D1449" s="359" t="s">
        <v>103</v>
      </c>
      <c r="E1449" s="359" t="s">
        <v>65</v>
      </c>
      <c r="F1449" s="360">
        <v>330</v>
      </c>
      <c r="G1449" s="359" t="s">
        <v>65</v>
      </c>
      <c r="H1449" s="359" t="s">
        <v>6007</v>
      </c>
      <c r="I1449" s="363">
        <f t="shared" si="66"/>
        <v>44593</v>
      </c>
      <c r="J1449" t="str">
        <f t="shared" si="67"/>
        <v>Oui</v>
      </c>
      <c r="K1449" t="str">
        <f t="shared" si="68"/>
        <v>95PFE-L2S</v>
      </c>
    </row>
    <row r="1450" spans="1:11" ht="15" x14ac:dyDescent="0.25">
      <c r="A1450" s="307">
        <v>10554</v>
      </c>
      <c r="B1450" s="359" t="s">
        <v>6385</v>
      </c>
      <c r="C1450" s="359" t="s">
        <v>1657</v>
      </c>
      <c r="D1450" s="359" t="s">
        <v>972</v>
      </c>
      <c r="E1450" s="359" t="s">
        <v>65</v>
      </c>
      <c r="F1450" s="360">
        <v>330</v>
      </c>
      <c r="G1450" s="359" t="s">
        <v>65</v>
      </c>
      <c r="H1450" s="359" t="s">
        <v>6007</v>
      </c>
      <c r="I1450" s="363">
        <f t="shared" si="66"/>
        <v>44594</v>
      </c>
      <c r="J1450" t="str">
        <f t="shared" si="67"/>
        <v>Oui</v>
      </c>
      <c r="K1450" t="str">
        <f t="shared" si="68"/>
        <v>1870 +</v>
      </c>
    </row>
    <row r="1451" spans="1:11" ht="15" x14ac:dyDescent="0.25">
      <c r="A1451" s="307">
        <v>4940</v>
      </c>
      <c r="B1451" s="359" t="s">
        <v>1884</v>
      </c>
      <c r="C1451" s="359" t="s">
        <v>432</v>
      </c>
      <c r="D1451" s="359" t="s">
        <v>747</v>
      </c>
      <c r="E1451" s="359" t="s">
        <v>65</v>
      </c>
      <c r="F1451" s="360">
        <v>330</v>
      </c>
      <c r="G1451" s="359" t="s">
        <v>65</v>
      </c>
      <c r="H1451" s="359" t="s">
        <v>6007</v>
      </c>
      <c r="I1451" s="363">
        <f t="shared" si="66"/>
        <v>44596</v>
      </c>
      <c r="J1451" t="str">
        <f t="shared" si="67"/>
        <v>Oui</v>
      </c>
      <c r="K1451" t="str">
        <f t="shared" si="68"/>
        <v>95PFE-L2S</v>
      </c>
    </row>
    <row r="1452" spans="1:11" ht="15" x14ac:dyDescent="0.25">
      <c r="A1452" s="307">
        <v>6778</v>
      </c>
      <c r="B1452" s="359" t="s">
        <v>2235</v>
      </c>
      <c r="C1452" s="359" t="s">
        <v>1386</v>
      </c>
      <c r="D1452" s="359" t="s">
        <v>103</v>
      </c>
      <c r="E1452" s="359" t="s">
        <v>65</v>
      </c>
      <c r="F1452" s="360">
        <v>330</v>
      </c>
      <c r="G1452" s="359" t="s">
        <v>65</v>
      </c>
      <c r="H1452" s="359" t="s">
        <v>6007</v>
      </c>
      <c r="I1452" s="363">
        <f t="shared" si="66"/>
        <v>44609</v>
      </c>
      <c r="J1452" t="str">
        <f t="shared" si="67"/>
        <v>Oui</v>
      </c>
      <c r="K1452" t="str">
        <f t="shared" si="68"/>
        <v>95PFE-L2M</v>
      </c>
    </row>
    <row r="1453" spans="1:11" ht="15" x14ac:dyDescent="0.25">
      <c r="A1453" s="307">
        <v>6688</v>
      </c>
      <c r="B1453" s="359" t="s">
        <v>591</v>
      </c>
      <c r="C1453" s="359" t="s">
        <v>592</v>
      </c>
      <c r="D1453" s="359" t="s">
        <v>103</v>
      </c>
      <c r="E1453" s="359" t="s">
        <v>65</v>
      </c>
      <c r="F1453" s="360">
        <v>330</v>
      </c>
      <c r="G1453" s="359" t="s">
        <v>65</v>
      </c>
      <c r="H1453" s="359" t="s">
        <v>6007</v>
      </c>
      <c r="I1453" s="363">
        <f t="shared" si="66"/>
        <v>44620</v>
      </c>
      <c r="J1453" t="str">
        <f t="shared" si="67"/>
        <v>Oui</v>
      </c>
      <c r="K1453" t="str">
        <f t="shared" si="68"/>
        <v>95PFE-L2S</v>
      </c>
    </row>
    <row r="1454" spans="1:11" ht="15" x14ac:dyDescent="0.25">
      <c r="A1454" s="307">
        <v>6756</v>
      </c>
      <c r="B1454" s="359" t="s">
        <v>1299</v>
      </c>
      <c r="C1454" s="359" t="s">
        <v>1300</v>
      </c>
      <c r="D1454" s="359" t="s">
        <v>103</v>
      </c>
      <c r="E1454" s="359" t="s">
        <v>65</v>
      </c>
      <c r="F1454" s="360">
        <v>330</v>
      </c>
      <c r="G1454" s="359" t="s">
        <v>65</v>
      </c>
      <c r="H1454" s="359" t="s">
        <v>6007</v>
      </c>
      <c r="I1454" s="363">
        <f t="shared" si="66"/>
        <v>44636</v>
      </c>
      <c r="J1454" t="str">
        <f t="shared" si="67"/>
        <v>Oui</v>
      </c>
      <c r="K1454" t="str">
        <f t="shared" si="68"/>
        <v>½ masque</v>
      </c>
    </row>
    <row r="1455" spans="1:11" ht="15" x14ac:dyDescent="0.25">
      <c r="A1455" s="307">
        <v>6106</v>
      </c>
      <c r="B1455" s="359" t="s">
        <v>2033</v>
      </c>
      <c r="C1455" s="359" t="s">
        <v>1134</v>
      </c>
      <c r="D1455" s="359" t="s">
        <v>69</v>
      </c>
      <c r="E1455" s="359" t="s">
        <v>65</v>
      </c>
      <c r="F1455" s="360">
        <v>330</v>
      </c>
      <c r="G1455" s="359" t="s">
        <v>65</v>
      </c>
      <c r="H1455" s="359" t="s">
        <v>6007</v>
      </c>
      <c r="I1455" s="363">
        <f t="shared" si="66"/>
        <v>44642</v>
      </c>
      <c r="J1455" t="str">
        <f t="shared" si="67"/>
        <v>Oui</v>
      </c>
      <c r="K1455" t="str">
        <f t="shared" si="68"/>
        <v>F550</v>
      </c>
    </row>
    <row r="1456" spans="1:11" ht="15" x14ac:dyDescent="0.25">
      <c r="A1456" s="307">
        <v>9603</v>
      </c>
      <c r="B1456" s="359" t="s">
        <v>1736</v>
      </c>
      <c r="C1456" s="359" t="s">
        <v>1737</v>
      </c>
      <c r="D1456" s="359" t="s">
        <v>69</v>
      </c>
      <c r="E1456" s="359" t="s">
        <v>65</v>
      </c>
      <c r="F1456" s="360">
        <v>330</v>
      </c>
      <c r="G1456" s="359" t="s">
        <v>65</v>
      </c>
      <c r="H1456" s="359" t="s">
        <v>6007</v>
      </c>
      <c r="I1456" s="363">
        <f t="shared" si="66"/>
        <v>44762</v>
      </c>
      <c r="J1456" t="str">
        <f t="shared" si="67"/>
        <v>Oui</v>
      </c>
      <c r="K1456" t="str">
        <f t="shared" si="68"/>
        <v>95PFE-L2M</v>
      </c>
    </row>
    <row r="1457" spans="1:11" ht="15" x14ac:dyDescent="0.25">
      <c r="A1457" s="307">
        <v>13320</v>
      </c>
      <c r="B1457" s="359" t="s">
        <v>4531</v>
      </c>
      <c r="C1457" s="359" t="s">
        <v>4532</v>
      </c>
      <c r="D1457" s="359" t="s">
        <v>2098</v>
      </c>
      <c r="E1457" s="359" t="s">
        <v>65</v>
      </c>
      <c r="F1457" s="360">
        <v>330</v>
      </c>
      <c r="G1457" s="359" t="s">
        <v>65</v>
      </c>
      <c r="H1457" s="359" t="s">
        <v>6007</v>
      </c>
      <c r="I1457" s="363">
        <f t="shared" si="66"/>
        <v>45301</v>
      </c>
      <c r="J1457" t="str">
        <f t="shared" si="67"/>
        <v>Oui</v>
      </c>
      <c r="K1457" t="str">
        <f t="shared" si="68"/>
        <v>F550</v>
      </c>
    </row>
    <row r="1458" spans="1:11" ht="15" x14ac:dyDescent="0.25">
      <c r="A1458" s="307">
        <v>10882</v>
      </c>
      <c r="B1458" s="359" t="s">
        <v>1137</v>
      </c>
      <c r="C1458" s="359" t="s">
        <v>1138</v>
      </c>
      <c r="D1458" s="359" t="s">
        <v>2098</v>
      </c>
      <c r="E1458" s="359" t="s">
        <v>65</v>
      </c>
      <c r="F1458" s="360">
        <v>330</v>
      </c>
      <c r="G1458" s="359" t="s">
        <v>65</v>
      </c>
      <c r="H1458" s="359" t="s">
        <v>6007</v>
      </c>
      <c r="I1458" s="363">
        <f t="shared" si="66"/>
        <v>45497</v>
      </c>
      <c r="J1458" t="str">
        <f t="shared" si="67"/>
        <v>Oui</v>
      </c>
      <c r="K1458" t="str">
        <f t="shared" si="68"/>
        <v>F550</v>
      </c>
    </row>
    <row r="1459" spans="1:11" ht="15" x14ac:dyDescent="0.25">
      <c r="A1459" s="307">
        <v>13590</v>
      </c>
      <c r="B1459" s="359" t="s">
        <v>5378</v>
      </c>
      <c r="C1459" s="359" t="s">
        <v>5379</v>
      </c>
      <c r="D1459" s="359" t="s">
        <v>103</v>
      </c>
      <c r="E1459" s="359" t="s">
        <v>65</v>
      </c>
      <c r="F1459" s="360">
        <v>330</v>
      </c>
      <c r="G1459" s="359" t="s">
        <v>65</v>
      </c>
      <c r="H1459" s="359" t="s">
        <v>6007</v>
      </c>
      <c r="I1459" s="363">
        <f t="shared" si="66"/>
        <v>45509</v>
      </c>
      <c r="J1459" t="str">
        <f t="shared" si="67"/>
        <v>Oui</v>
      </c>
      <c r="K1459" t="str">
        <f t="shared" si="68"/>
        <v>F550</v>
      </c>
    </row>
    <row r="1460" spans="1:11" ht="15" x14ac:dyDescent="0.25">
      <c r="A1460" s="307">
        <v>13759</v>
      </c>
      <c r="B1460" s="359" t="s">
        <v>406</v>
      </c>
      <c r="C1460" s="359" t="s">
        <v>5536</v>
      </c>
      <c r="D1460" s="359" t="s">
        <v>103</v>
      </c>
      <c r="E1460" s="359" t="s">
        <v>65</v>
      </c>
      <c r="F1460" s="360">
        <v>330</v>
      </c>
      <c r="G1460" s="359" t="s">
        <v>65</v>
      </c>
      <c r="H1460" s="359" t="s">
        <v>6007</v>
      </c>
      <c r="I1460" s="363">
        <f t="shared" si="66"/>
        <v>45532</v>
      </c>
      <c r="J1460" t="str">
        <f t="shared" si="67"/>
        <v>Oui</v>
      </c>
      <c r="K1460" t="str">
        <f t="shared" si="68"/>
        <v>95PFE-L2M</v>
      </c>
    </row>
    <row r="1461" spans="1:11" ht="15" x14ac:dyDescent="0.25">
      <c r="A1461" s="307">
        <v>13939</v>
      </c>
      <c r="B1461" s="359" t="s">
        <v>5795</v>
      </c>
      <c r="C1461" s="359" t="s">
        <v>627</v>
      </c>
      <c r="D1461" s="359" t="s">
        <v>103</v>
      </c>
      <c r="E1461" s="359" t="s">
        <v>65</v>
      </c>
      <c r="F1461" s="360">
        <v>330</v>
      </c>
      <c r="G1461" s="359" t="s">
        <v>65</v>
      </c>
      <c r="H1461" s="359" t="s">
        <v>6007</v>
      </c>
      <c r="I1461" s="363">
        <f t="shared" si="66"/>
        <v>45749</v>
      </c>
      <c r="J1461" t="str">
        <f t="shared" si="67"/>
        <v>Oui</v>
      </c>
      <c r="K1461" t="str">
        <f t="shared" si="68"/>
        <v>95PFE-L2S</v>
      </c>
    </row>
    <row r="1462" spans="1:11" ht="15" x14ac:dyDescent="0.25">
      <c r="A1462" s="307">
        <v>13471</v>
      </c>
      <c r="B1462" s="359" t="s">
        <v>1673</v>
      </c>
      <c r="C1462" s="359" t="s">
        <v>1071</v>
      </c>
      <c r="D1462" s="359" t="s">
        <v>103</v>
      </c>
      <c r="E1462" s="359" t="s">
        <v>65</v>
      </c>
      <c r="F1462" s="360">
        <v>330</v>
      </c>
      <c r="G1462" s="359" t="s">
        <v>65</v>
      </c>
      <c r="H1462" s="359" t="s">
        <v>6007</v>
      </c>
      <c r="I1462" s="363">
        <f t="shared" si="66"/>
        <v>45749</v>
      </c>
      <c r="J1462" t="str">
        <f t="shared" si="67"/>
        <v>Oui</v>
      </c>
      <c r="K1462" t="str">
        <f t="shared" si="68"/>
        <v>1870 +</v>
      </c>
    </row>
    <row r="1463" spans="1:11" ht="15" x14ac:dyDescent="0.25">
      <c r="A1463" s="307">
        <v>13745</v>
      </c>
      <c r="B1463" s="359" t="s">
        <v>5465</v>
      </c>
      <c r="C1463" s="359" t="s">
        <v>301</v>
      </c>
      <c r="D1463" s="359" t="s">
        <v>103</v>
      </c>
      <c r="E1463" s="359" t="s">
        <v>65</v>
      </c>
      <c r="F1463" s="360">
        <v>330</v>
      </c>
      <c r="G1463" s="359" t="s">
        <v>65</v>
      </c>
      <c r="H1463" s="359" t="s">
        <v>6007</v>
      </c>
      <c r="I1463" s="363">
        <f t="shared" si="66"/>
        <v>45749</v>
      </c>
      <c r="J1463" t="str">
        <f t="shared" si="67"/>
        <v>Oui</v>
      </c>
      <c r="K1463" t="str">
        <f t="shared" si="68"/>
        <v>95PFE-L2M</v>
      </c>
    </row>
    <row r="1464" spans="1:11" ht="15" x14ac:dyDescent="0.25">
      <c r="A1464" s="307">
        <v>84</v>
      </c>
      <c r="B1464" s="359" t="s">
        <v>958</v>
      </c>
      <c r="C1464" s="359" t="s">
        <v>3336</v>
      </c>
      <c r="D1464" s="359" t="s">
        <v>103</v>
      </c>
      <c r="E1464" s="359" t="s">
        <v>65</v>
      </c>
      <c r="F1464" s="360">
        <v>330</v>
      </c>
      <c r="G1464" s="359" t="s">
        <v>65</v>
      </c>
      <c r="H1464" s="359" t="s">
        <v>6007</v>
      </c>
      <c r="I1464" s="363">
        <f t="shared" si="66"/>
        <v>45752</v>
      </c>
      <c r="J1464" t="str">
        <f t="shared" si="67"/>
        <v>Oui</v>
      </c>
      <c r="K1464" t="str">
        <f t="shared" si="68"/>
        <v>1860-S</v>
      </c>
    </row>
    <row r="1465" spans="1:11" ht="15" x14ac:dyDescent="0.25">
      <c r="A1465" s="307">
        <v>8859</v>
      </c>
      <c r="B1465" s="359" t="s">
        <v>989</v>
      </c>
      <c r="C1465" s="359" t="s">
        <v>5086</v>
      </c>
      <c r="D1465" s="359" t="s">
        <v>103</v>
      </c>
      <c r="E1465" s="359" t="s">
        <v>65</v>
      </c>
      <c r="F1465" s="360">
        <v>330</v>
      </c>
      <c r="G1465" s="359" t="s">
        <v>65</v>
      </c>
      <c r="H1465" s="359" t="s">
        <v>6007</v>
      </c>
      <c r="I1465" s="363">
        <f t="shared" si="66"/>
        <v>45752</v>
      </c>
      <c r="J1465" t="str">
        <f t="shared" si="67"/>
        <v>Oui</v>
      </c>
      <c r="K1465" t="str">
        <f t="shared" si="68"/>
        <v>1870 +</v>
      </c>
    </row>
    <row r="1466" spans="1:11" ht="15" x14ac:dyDescent="0.25">
      <c r="A1466" s="307">
        <v>2176</v>
      </c>
      <c r="B1466" s="359" t="s">
        <v>2421</v>
      </c>
      <c r="C1466" s="359" t="s">
        <v>464</v>
      </c>
      <c r="D1466" s="359" t="s">
        <v>2098</v>
      </c>
      <c r="E1466" s="359" t="s">
        <v>65</v>
      </c>
      <c r="F1466" s="360">
        <v>330</v>
      </c>
      <c r="G1466" s="359" t="s">
        <v>65</v>
      </c>
      <c r="H1466" s="359" t="s">
        <v>6007</v>
      </c>
      <c r="I1466" s="363">
        <f t="shared" si="66"/>
        <v>45752</v>
      </c>
      <c r="J1466" t="str">
        <f t="shared" si="67"/>
        <v>Oui</v>
      </c>
      <c r="K1466" t="str">
        <f t="shared" si="68"/>
        <v>1870 +</v>
      </c>
    </row>
    <row r="1467" spans="1:11" ht="15" x14ac:dyDescent="0.25">
      <c r="A1467" s="307">
        <v>12480</v>
      </c>
      <c r="B1467" s="359" t="s">
        <v>2814</v>
      </c>
      <c r="C1467" s="359" t="s">
        <v>161</v>
      </c>
      <c r="D1467" s="359" t="s">
        <v>69</v>
      </c>
      <c r="E1467" s="359" t="s">
        <v>65</v>
      </c>
      <c r="F1467" s="360">
        <v>330</v>
      </c>
      <c r="G1467" s="359" t="s">
        <v>65</v>
      </c>
      <c r="H1467" s="359" t="s">
        <v>6007</v>
      </c>
      <c r="I1467" s="363">
        <f t="shared" si="66"/>
        <v>45752</v>
      </c>
      <c r="J1467" t="str">
        <f t="shared" si="67"/>
        <v>Oui</v>
      </c>
      <c r="K1467" t="str">
        <f t="shared" si="68"/>
        <v>1870 +</v>
      </c>
    </row>
    <row r="1468" spans="1:11" ht="15" x14ac:dyDescent="0.25">
      <c r="A1468" s="307">
        <v>13559</v>
      </c>
      <c r="B1468" s="359" t="s">
        <v>5722</v>
      </c>
      <c r="C1468" s="359" t="s">
        <v>2081</v>
      </c>
      <c r="D1468" s="359" t="s">
        <v>103</v>
      </c>
      <c r="E1468" s="359" t="s">
        <v>65</v>
      </c>
      <c r="F1468" s="360">
        <v>330</v>
      </c>
      <c r="G1468" s="359" t="s">
        <v>65</v>
      </c>
      <c r="H1468" s="359" t="s">
        <v>6007</v>
      </c>
      <c r="I1468" s="363">
        <f t="shared" si="66"/>
        <v>45756</v>
      </c>
      <c r="J1468" t="str">
        <f t="shared" si="67"/>
        <v>Oui</v>
      </c>
      <c r="K1468" t="str">
        <f t="shared" si="68"/>
        <v>95PFE-L2S</v>
      </c>
    </row>
    <row r="1469" spans="1:11" ht="15" x14ac:dyDescent="0.25">
      <c r="A1469" s="307">
        <v>13578</v>
      </c>
      <c r="B1469" s="359" t="s">
        <v>5959</v>
      </c>
      <c r="C1469" s="359" t="s">
        <v>543</v>
      </c>
      <c r="D1469" s="359" t="s">
        <v>1924</v>
      </c>
      <c r="E1469" s="359" t="s">
        <v>4962</v>
      </c>
      <c r="F1469" s="360">
        <v>306</v>
      </c>
      <c r="G1469" s="359" t="s">
        <v>258</v>
      </c>
      <c r="H1469" s="359" t="s">
        <v>6010</v>
      </c>
      <c r="I1469" s="363" t="str">
        <f t="shared" si="66"/>
        <v xml:space="preserve"> </v>
      </c>
      <c r="J1469" t="str">
        <f t="shared" si="67"/>
        <v>Non</v>
      </c>
      <c r="K1469" t="str">
        <f t="shared" si="68"/>
        <v xml:space="preserve"> </v>
      </c>
    </row>
    <row r="1470" spans="1:11" ht="15" x14ac:dyDescent="0.25">
      <c r="A1470" s="307">
        <v>12596</v>
      </c>
      <c r="B1470" s="359" t="s">
        <v>1487</v>
      </c>
      <c r="C1470" s="359" t="s">
        <v>1488</v>
      </c>
      <c r="D1470" s="359" t="s">
        <v>1924</v>
      </c>
      <c r="E1470" s="359" t="s">
        <v>4962</v>
      </c>
      <c r="F1470" s="360">
        <v>306</v>
      </c>
      <c r="G1470" s="359" t="s">
        <v>258</v>
      </c>
      <c r="H1470" s="359" t="s">
        <v>6010</v>
      </c>
      <c r="I1470" s="363" t="str">
        <f t="shared" si="66"/>
        <v xml:space="preserve"> </v>
      </c>
      <c r="J1470" t="str">
        <f t="shared" si="67"/>
        <v>Non</v>
      </c>
      <c r="K1470" t="str">
        <f t="shared" si="68"/>
        <v xml:space="preserve"> </v>
      </c>
    </row>
    <row r="1471" spans="1:11" ht="15" x14ac:dyDescent="0.25">
      <c r="A1471" s="307">
        <v>13229</v>
      </c>
      <c r="B1471" s="359" t="s">
        <v>4538</v>
      </c>
      <c r="C1471" s="359" t="s">
        <v>680</v>
      </c>
      <c r="D1471" s="359" t="s">
        <v>103</v>
      </c>
      <c r="E1471" s="359" t="s">
        <v>4962</v>
      </c>
      <c r="F1471" s="360">
        <v>306</v>
      </c>
      <c r="G1471" s="359" t="s">
        <v>258</v>
      </c>
      <c r="H1471" s="359" t="s">
        <v>6010</v>
      </c>
      <c r="I1471" s="363" t="str">
        <f t="shared" si="66"/>
        <v xml:space="preserve"> </v>
      </c>
      <c r="J1471" t="str">
        <f t="shared" si="67"/>
        <v>Non</v>
      </c>
      <c r="K1471" t="str">
        <f t="shared" si="68"/>
        <v xml:space="preserve"> </v>
      </c>
    </row>
    <row r="1472" spans="1:11" ht="15" x14ac:dyDescent="0.25">
      <c r="A1472" s="307">
        <v>13207</v>
      </c>
      <c r="B1472" s="359" t="s">
        <v>4386</v>
      </c>
      <c r="C1472" s="359" t="s">
        <v>4387</v>
      </c>
      <c r="D1472" s="359" t="s">
        <v>2098</v>
      </c>
      <c r="E1472" s="359" t="s">
        <v>4962</v>
      </c>
      <c r="F1472" s="360">
        <v>306</v>
      </c>
      <c r="G1472" s="359" t="s">
        <v>258</v>
      </c>
      <c r="H1472" s="359" t="s">
        <v>6010</v>
      </c>
      <c r="I1472" s="363" t="str">
        <f t="shared" si="66"/>
        <v xml:space="preserve"> </v>
      </c>
      <c r="J1472" t="str">
        <f t="shared" si="67"/>
        <v>Non</v>
      </c>
      <c r="K1472" t="str">
        <f t="shared" si="68"/>
        <v xml:space="preserve"> </v>
      </c>
    </row>
    <row r="1473" spans="1:11" ht="15" x14ac:dyDescent="0.25">
      <c r="A1473" s="307">
        <v>10423</v>
      </c>
      <c r="B1473" s="359" t="s">
        <v>2485</v>
      </c>
      <c r="C1473" s="359" t="s">
        <v>3906</v>
      </c>
      <c r="D1473" s="359" t="s">
        <v>103</v>
      </c>
      <c r="E1473" s="359" t="s">
        <v>4962</v>
      </c>
      <c r="F1473" s="360">
        <v>306</v>
      </c>
      <c r="G1473" s="359" t="s">
        <v>258</v>
      </c>
      <c r="H1473" s="359" t="s">
        <v>6010</v>
      </c>
      <c r="I1473" s="363">
        <f t="shared" si="66"/>
        <v>43911</v>
      </c>
      <c r="J1473" t="str">
        <f t="shared" si="67"/>
        <v>Oui</v>
      </c>
      <c r="K1473" t="str">
        <f t="shared" si="68"/>
        <v>1512-M</v>
      </c>
    </row>
    <row r="1474" spans="1:11" ht="15" x14ac:dyDescent="0.25">
      <c r="A1474" s="307">
        <v>2738</v>
      </c>
      <c r="B1474" s="359" t="s">
        <v>418</v>
      </c>
      <c r="C1474" s="359" t="s">
        <v>233</v>
      </c>
      <c r="D1474" s="359" t="s">
        <v>2098</v>
      </c>
      <c r="E1474" s="359" t="s">
        <v>4962</v>
      </c>
      <c r="F1474" s="360">
        <v>306</v>
      </c>
      <c r="G1474" s="359" t="s">
        <v>258</v>
      </c>
      <c r="H1474" s="359" t="s">
        <v>6010</v>
      </c>
      <c r="I1474" s="363">
        <f t="shared" ref="I1474:I1537" si="69">IFERROR(VLOOKUP(A1474,Pour_Suivi,31,FALSE)," ")</f>
        <v>43924</v>
      </c>
      <c r="J1474" t="str">
        <f t="shared" ref="J1474:J1537" si="70">IF(IFERROR(VLOOKUP(A1474,Pour_Suivi,1,FALSE),"Non")="Non","Non","Oui")</f>
        <v>Oui</v>
      </c>
      <c r="K1474" t="str">
        <f t="shared" ref="K1474:K1537" si="71">IFERROR(VLOOKUP(A1474,Pour_Suivi,33,FALSE)," ")</f>
        <v>1512-M</v>
      </c>
    </row>
    <row r="1475" spans="1:11" ht="15" x14ac:dyDescent="0.25">
      <c r="A1475" s="307">
        <v>8622</v>
      </c>
      <c r="B1475" s="359" t="s">
        <v>2377</v>
      </c>
      <c r="C1475" s="359" t="s">
        <v>410</v>
      </c>
      <c r="D1475" s="359" t="s">
        <v>972</v>
      </c>
      <c r="E1475" s="359" t="s">
        <v>4962</v>
      </c>
      <c r="F1475" s="360">
        <v>306</v>
      </c>
      <c r="G1475" s="359" t="s">
        <v>258</v>
      </c>
      <c r="H1475" s="359" t="s">
        <v>6010</v>
      </c>
      <c r="I1475" s="363">
        <f t="shared" si="69"/>
        <v>43951</v>
      </c>
      <c r="J1475" t="str">
        <f t="shared" si="70"/>
        <v>Oui</v>
      </c>
      <c r="K1475" t="str">
        <f t="shared" si="71"/>
        <v>1860-S</v>
      </c>
    </row>
    <row r="1476" spans="1:11" ht="15" x14ac:dyDescent="0.25">
      <c r="A1476" s="307">
        <v>6956</v>
      </c>
      <c r="B1476" s="359" t="s">
        <v>2765</v>
      </c>
      <c r="C1476" s="359" t="s">
        <v>2766</v>
      </c>
      <c r="D1476" s="359" t="s">
        <v>69</v>
      </c>
      <c r="E1476" s="359" t="s">
        <v>4962</v>
      </c>
      <c r="F1476" s="360">
        <v>306</v>
      </c>
      <c r="G1476" s="359" t="s">
        <v>258</v>
      </c>
      <c r="H1476" s="359" t="s">
        <v>6010</v>
      </c>
      <c r="I1476" s="363">
        <f t="shared" si="69"/>
        <v>44223</v>
      </c>
      <c r="J1476" t="str">
        <f t="shared" si="70"/>
        <v>Oui</v>
      </c>
      <c r="K1476" t="str">
        <f t="shared" si="71"/>
        <v>1870 +</v>
      </c>
    </row>
    <row r="1477" spans="1:11" ht="15" x14ac:dyDescent="0.25">
      <c r="A1477" s="307">
        <v>6699</v>
      </c>
      <c r="B1477" s="359" t="s">
        <v>2381</v>
      </c>
      <c r="C1477" s="359" t="s">
        <v>1392</v>
      </c>
      <c r="D1477" s="359" t="s">
        <v>2098</v>
      </c>
      <c r="E1477" s="359" t="s">
        <v>4962</v>
      </c>
      <c r="F1477" s="360">
        <v>306</v>
      </c>
      <c r="G1477" s="359" t="s">
        <v>258</v>
      </c>
      <c r="H1477" s="359" t="s">
        <v>6010</v>
      </c>
      <c r="I1477" s="363">
        <f t="shared" si="69"/>
        <v>44264</v>
      </c>
      <c r="J1477" t="str">
        <f t="shared" si="70"/>
        <v>Oui</v>
      </c>
      <c r="K1477" t="str">
        <f t="shared" si="71"/>
        <v>95PFE-L2S</v>
      </c>
    </row>
    <row r="1478" spans="1:11" ht="15" x14ac:dyDescent="0.25">
      <c r="A1478" s="307">
        <v>8016</v>
      </c>
      <c r="B1478" s="359" t="s">
        <v>2593</v>
      </c>
      <c r="C1478" s="359" t="s">
        <v>618</v>
      </c>
      <c r="D1478" s="359" t="s">
        <v>2098</v>
      </c>
      <c r="E1478" s="359" t="s">
        <v>4962</v>
      </c>
      <c r="F1478" s="360">
        <v>306</v>
      </c>
      <c r="G1478" s="359" t="s">
        <v>258</v>
      </c>
      <c r="H1478" s="359" t="s">
        <v>6010</v>
      </c>
      <c r="I1478" s="363">
        <f t="shared" si="69"/>
        <v>44418</v>
      </c>
      <c r="J1478" t="str">
        <f t="shared" si="70"/>
        <v>Oui</v>
      </c>
      <c r="K1478" t="str">
        <f t="shared" si="71"/>
        <v>95PFE-L2S</v>
      </c>
    </row>
    <row r="1479" spans="1:11" ht="15" x14ac:dyDescent="0.25">
      <c r="A1479" s="307">
        <v>11725</v>
      </c>
      <c r="B1479" s="359" t="s">
        <v>1996</v>
      </c>
      <c r="C1479" s="359" t="s">
        <v>464</v>
      </c>
      <c r="D1479" s="359" t="s">
        <v>103</v>
      </c>
      <c r="E1479" s="359" t="s">
        <v>4962</v>
      </c>
      <c r="F1479" s="360">
        <v>306</v>
      </c>
      <c r="G1479" s="359" t="s">
        <v>258</v>
      </c>
      <c r="H1479" s="359" t="s">
        <v>6010</v>
      </c>
      <c r="I1479" s="363">
        <f t="shared" si="69"/>
        <v>44567</v>
      </c>
      <c r="J1479" t="str">
        <f t="shared" si="70"/>
        <v>Oui</v>
      </c>
      <c r="K1479" t="str">
        <f t="shared" si="71"/>
        <v>95PFE-L2S</v>
      </c>
    </row>
    <row r="1480" spans="1:11" ht="15" x14ac:dyDescent="0.25">
      <c r="A1480" s="307">
        <v>8651</v>
      </c>
      <c r="B1480" s="359" t="s">
        <v>2039</v>
      </c>
      <c r="C1480" s="359" t="s">
        <v>2040</v>
      </c>
      <c r="D1480" s="359" t="s">
        <v>103</v>
      </c>
      <c r="E1480" s="359" t="s">
        <v>4962</v>
      </c>
      <c r="F1480" s="360">
        <v>306</v>
      </c>
      <c r="G1480" s="359" t="s">
        <v>258</v>
      </c>
      <c r="H1480" s="359" t="s">
        <v>6010</v>
      </c>
      <c r="I1480" s="363">
        <f t="shared" si="69"/>
        <v>44571</v>
      </c>
      <c r="J1480" t="str">
        <f t="shared" si="70"/>
        <v>Oui</v>
      </c>
      <c r="K1480" t="str">
        <f t="shared" si="71"/>
        <v>1511-S</v>
      </c>
    </row>
    <row r="1481" spans="1:11" ht="15" x14ac:dyDescent="0.25">
      <c r="A1481" s="307">
        <v>2508</v>
      </c>
      <c r="B1481" s="359" t="s">
        <v>507</v>
      </c>
      <c r="C1481" s="359" t="s">
        <v>508</v>
      </c>
      <c r="D1481" s="359" t="s">
        <v>103</v>
      </c>
      <c r="E1481" s="359" t="s">
        <v>4962</v>
      </c>
      <c r="F1481" s="360">
        <v>306</v>
      </c>
      <c r="G1481" s="359" t="s">
        <v>258</v>
      </c>
      <c r="H1481" s="359" t="s">
        <v>6010</v>
      </c>
      <c r="I1481" s="363">
        <f t="shared" si="69"/>
        <v>44572</v>
      </c>
      <c r="J1481" t="str">
        <f t="shared" si="70"/>
        <v>Oui</v>
      </c>
      <c r="K1481" t="str">
        <f t="shared" si="71"/>
        <v>1870 +</v>
      </c>
    </row>
    <row r="1482" spans="1:11" ht="15" x14ac:dyDescent="0.25">
      <c r="A1482" s="307">
        <v>3379</v>
      </c>
      <c r="B1482" s="359" t="s">
        <v>601</v>
      </c>
      <c r="C1482" s="359" t="s">
        <v>603</v>
      </c>
      <c r="D1482" s="359" t="s">
        <v>103</v>
      </c>
      <c r="E1482" s="359" t="s">
        <v>4962</v>
      </c>
      <c r="F1482" s="360">
        <v>306</v>
      </c>
      <c r="G1482" s="359" t="s">
        <v>258</v>
      </c>
      <c r="H1482" s="359" t="s">
        <v>6010</v>
      </c>
      <c r="I1482" s="363">
        <f t="shared" si="69"/>
        <v>44572</v>
      </c>
      <c r="J1482" t="str">
        <f t="shared" si="70"/>
        <v>Oui</v>
      </c>
      <c r="K1482" t="str">
        <f t="shared" si="71"/>
        <v>1870 +</v>
      </c>
    </row>
    <row r="1483" spans="1:11" ht="15" x14ac:dyDescent="0.25">
      <c r="A1483" s="307">
        <v>6488</v>
      </c>
      <c r="B1483" s="359" t="s">
        <v>1356</v>
      </c>
      <c r="C1483" s="359" t="s">
        <v>564</v>
      </c>
      <c r="D1483" s="359" t="s">
        <v>2098</v>
      </c>
      <c r="E1483" s="359" t="s">
        <v>4962</v>
      </c>
      <c r="F1483" s="360">
        <v>306</v>
      </c>
      <c r="G1483" s="359" t="s">
        <v>258</v>
      </c>
      <c r="H1483" s="359" t="s">
        <v>6010</v>
      </c>
      <c r="I1483" s="363">
        <f t="shared" si="69"/>
        <v>44572</v>
      </c>
      <c r="J1483" t="str">
        <f t="shared" si="70"/>
        <v>Oui</v>
      </c>
      <c r="K1483" t="str">
        <f t="shared" si="71"/>
        <v>95PFE-L2M</v>
      </c>
    </row>
    <row r="1484" spans="1:11" ht="15" x14ac:dyDescent="0.25">
      <c r="A1484" s="307">
        <v>10791</v>
      </c>
      <c r="B1484" s="359" t="s">
        <v>1546</v>
      </c>
      <c r="C1484" s="359" t="s">
        <v>1547</v>
      </c>
      <c r="D1484" s="359" t="s">
        <v>1087</v>
      </c>
      <c r="E1484" s="359" t="s">
        <v>4962</v>
      </c>
      <c r="F1484" s="360">
        <v>306</v>
      </c>
      <c r="G1484" s="359" t="s">
        <v>258</v>
      </c>
      <c r="H1484" s="359" t="s">
        <v>6010</v>
      </c>
      <c r="I1484" s="363">
        <f t="shared" si="69"/>
        <v>44574</v>
      </c>
      <c r="J1484" t="str">
        <f t="shared" si="70"/>
        <v>Oui</v>
      </c>
      <c r="K1484" t="str">
        <f t="shared" si="71"/>
        <v>1870 +</v>
      </c>
    </row>
    <row r="1485" spans="1:11" ht="15" x14ac:dyDescent="0.25">
      <c r="A1485" s="307">
        <v>3983</v>
      </c>
      <c r="B1485" s="359" t="s">
        <v>5578</v>
      </c>
      <c r="C1485" s="359" t="s">
        <v>287</v>
      </c>
      <c r="D1485" s="359" t="s">
        <v>103</v>
      </c>
      <c r="E1485" s="359" t="s">
        <v>4962</v>
      </c>
      <c r="F1485" s="360">
        <v>306</v>
      </c>
      <c r="G1485" s="359" t="s">
        <v>258</v>
      </c>
      <c r="H1485" s="359" t="s">
        <v>6010</v>
      </c>
      <c r="I1485" s="363">
        <f t="shared" si="69"/>
        <v>44574</v>
      </c>
      <c r="J1485" t="str">
        <f t="shared" si="70"/>
        <v>Oui</v>
      </c>
      <c r="K1485" t="str">
        <f t="shared" si="71"/>
        <v>1870 +</v>
      </c>
    </row>
    <row r="1486" spans="1:11" ht="15" x14ac:dyDescent="0.25">
      <c r="A1486" s="307">
        <v>10916</v>
      </c>
      <c r="B1486" s="359" t="s">
        <v>2041</v>
      </c>
      <c r="C1486" s="359" t="s">
        <v>1374</v>
      </c>
      <c r="D1486" s="359" t="s">
        <v>69</v>
      </c>
      <c r="E1486" s="359" t="s">
        <v>4962</v>
      </c>
      <c r="F1486" s="360">
        <v>306</v>
      </c>
      <c r="G1486" s="359" t="s">
        <v>258</v>
      </c>
      <c r="H1486" s="359" t="s">
        <v>6010</v>
      </c>
      <c r="I1486" s="363">
        <f t="shared" si="69"/>
        <v>44577</v>
      </c>
      <c r="J1486" t="str">
        <f t="shared" si="70"/>
        <v>Oui</v>
      </c>
      <c r="K1486" t="str">
        <f t="shared" si="71"/>
        <v>95PFE-L2M</v>
      </c>
    </row>
    <row r="1487" spans="1:11" ht="15" x14ac:dyDescent="0.25">
      <c r="A1487" s="307">
        <v>11414</v>
      </c>
      <c r="B1487" s="359" t="s">
        <v>237</v>
      </c>
      <c r="C1487" s="359" t="s">
        <v>238</v>
      </c>
      <c r="D1487" s="359" t="s">
        <v>69</v>
      </c>
      <c r="E1487" s="359" t="s">
        <v>4962</v>
      </c>
      <c r="F1487" s="360">
        <v>306</v>
      </c>
      <c r="G1487" s="359" t="s">
        <v>258</v>
      </c>
      <c r="H1487" s="359" t="s">
        <v>6010</v>
      </c>
      <c r="I1487" s="363">
        <f t="shared" si="69"/>
        <v>44579</v>
      </c>
      <c r="J1487" t="str">
        <f t="shared" si="70"/>
        <v>Oui</v>
      </c>
      <c r="K1487" t="str">
        <f t="shared" si="71"/>
        <v>1870 +</v>
      </c>
    </row>
    <row r="1488" spans="1:11" ht="15" x14ac:dyDescent="0.25">
      <c r="A1488" s="307">
        <v>1640</v>
      </c>
      <c r="B1488" s="359" t="s">
        <v>2360</v>
      </c>
      <c r="C1488" s="359" t="s">
        <v>1594</v>
      </c>
      <c r="D1488" s="359" t="s">
        <v>2098</v>
      </c>
      <c r="E1488" s="359" t="s">
        <v>4962</v>
      </c>
      <c r="F1488" s="360">
        <v>306</v>
      </c>
      <c r="G1488" s="359" t="s">
        <v>258</v>
      </c>
      <c r="H1488" s="359" t="s">
        <v>6010</v>
      </c>
      <c r="I1488" s="363">
        <f t="shared" si="69"/>
        <v>44580</v>
      </c>
      <c r="J1488" t="str">
        <f t="shared" si="70"/>
        <v>Oui</v>
      </c>
      <c r="K1488" t="str">
        <f t="shared" si="71"/>
        <v>1870 +</v>
      </c>
    </row>
    <row r="1489" spans="1:11" ht="15" x14ac:dyDescent="0.25">
      <c r="A1489" s="307">
        <v>10371</v>
      </c>
      <c r="B1489" s="359" t="s">
        <v>2221</v>
      </c>
      <c r="C1489" s="359" t="s">
        <v>599</v>
      </c>
      <c r="D1489" s="359" t="s">
        <v>103</v>
      </c>
      <c r="E1489" s="359" t="s">
        <v>4962</v>
      </c>
      <c r="F1489" s="360">
        <v>306</v>
      </c>
      <c r="G1489" s="359" t="s">
        <v>258</v>
      </c>
      <c r="H1489" s="359" t="s">
        <v>6010</v>
      </c>
      <c r="I1489" s="363">
        <f t="shared" si="69"/>
        <v>44582</v>
      </c>
      <c r="J1489" t="str">
        <f t="shared" si="70"/>
        <v>Oui</v>
      </c>
      <c r="K1489" t="str">
        <f t="shared" si="71"/>
        <v>95PFE-L2M</v>
      </c>
    </row>
    <row r="1490" spans="1:11" ht="15" x14ac:dyDescent="0.25">
      <c r="A1490" s="307">
        <v>3036</v>
      </c>
      <c r="B1490" s="359" t="s">
        <v>1885</v>
      </c>
      <c r="C1490" s="359" t="s">
        <v>592</v>
      </c>
      <c r="D1490" s="359" t="s">
        <v>2098</v>
      </c>
      <c r="E1490" s="359" t="s">
        <v>4962</v>
      </c>
      <c r="F1490" s="360">
        <v>306</v>
      </c>
      <c r="G1490" s="359" t="s">
        <v>258</v>
      </c>
      <c r="H1490" s="359" t="s">
        <v>6010</v>
      </c>
      <c r="I1490" s="363">
        <f t="shared" si="69"/>
        <v>44587</v>
      </c>
      <c r="J1490" t="str">
        <f t="shared" si="70"/>
        <v>Oui</v>
      </c>
      <c r="K1490" t="str">
        <f t="shared" si="71"/>
        <v>95PFE-L2S</v>
      </c>
    </row>
    <row r="1491" spans="1:11" ht="15" x14ac:dyDescent="0.25">
      <c r="A1491" s="307">
        <v>8662</v>
      </c>
      <c r="B1491" s="359" t="s">
        <v>3766</v>
      </c>
      <c r="C1491" s="359" t="s">
        <v>158</v>
      </c>
      <c r="D1491" s="359" t="s">
        <v>2098</v>
      </c>
      <c r="E1491" s="359" t="s">
        <v>4962</v>
      </c>
      <c r="F1491" s="360">
        <v>306</v>
      </c>
      <c r="G1491" s="359" t="s">
        <v>258</v>
      </c>
      <c r="H1491" s="359" t="s">
        <v>6010</v>
      </c>
      <c r="I1491" s="363">
        <f t="shared" si="69"/>
        <v>44596</v>
      </c>
      <c r="J1491" t="str">
        <f t="shared" si="70"/>
        <v>Oui</v>
      </c>
      <c r="K1491" t="str">
        <f t="shared" si="71"/>
        <v>95PFE-L2M</v>
      </c>
    </row>
    <row r="1492" spans="1:11" ht="15" x14ac:dyDescent="0.25">
      <c r="A1492" s="307">
        <v>9377</v>
      </c>
      <c r="B1492" s="359" t="s">
        <v>1153</v>
      </c>
      <c r="C1492" s="359" t="s">
        <v>1046</v>
      </c>
      <c r="D1492" s="359" t="s">
        <v>69</v>
      </c>
      <c r="E1492" s="359" t="s">
        <v>4962</v>
      </c>
      <c r="F1492" s="360">
        <v>306</v>
      </c>
      <c r="G1492" s="359" t="s">
        <v>258</v>
      </c>
      <c r="H1492" s="359" t="s">
        <v>6010</v>
      </c>
      <c r="I1492" s="363">
        <f t="shared" si="69"/>
        <v>44686</v>
      </c>
      <c r="J1492" t="str">
        <f t="shared" si="70"/>
        <v>Oui</v>
      </c>
      <c r="K1492" t="str">
        <f t="shared" si="71"/>
        <v>95PFE-L2M</v>
      </c>
    </row>
    <row r="1493" spans="1:11" ht="15" x14ac:dyDescent="0.25">
      <c r="A1493" s="307">
        <v>12322</v>
      </c>
      <c r="B1493" s="359" t="s">
        <v>4266</v>
      </c>
      <c r="C1493" s="359" t="s">
        <v>1201</v>
      </c>
      <c r="D1493" s="359" t="s">
        <v>103</v>
      </c>
      <c r="E1493" s="359" t="s">
        <v>4962</v>
      </c>
      <c r="F1493" s="360">
        <v>306</v>
      </c>
      <c r="G1493" s="359" t="s">
        <v>258</v>
      </c>
      <c r="H1493" s="359" t="s">
        <v>6010</v>
      </c>
      <c r="I1493" s="363">
        <f t="shared" si="69"/>
        <v>44783</v>
      </c>
      <c r="J1493" t="str">
        <f t="shared" si="70"/>
        <v>Oui</v>
      </c>
      <c r="K1493" t="str">
        <f t="shared" si="71"/>
        <v>95PFE-L2S</v>
      </c>
    </row>
    <row r="1494" spans="1:11" ht="15" x14ac:dyDescent="0.25">
      <c r="A1494" s="307">
        <v>11915</v>
      </c>
      <c r="B1494" s="359" t="s">
        <v>5926</v>
      </c>
      <c r="C1494" s="359" t="s">
        <v>368</v>
      </c>
      <c r="D1494" s="359" t="s">
        <v>972</v>
      </c>
      <c r="E1494" s="359" t="s">
        <v>4962</v>
      </c>
      <c r="F1494" s="360">
        <v>306</v>
      </c>
      <c r="G1494" s="359" t="s">
        <v>258</v>
      </c>
      <c r="H1494" s="359" t="s">
        <v>6010</v>
      </c>
      <c r="I1494" s="363">
        <f t="shared" si="69"/>
        <v>44797</v>
      </c>
      <c r="J1494" t="str">
        <f t="shared" si="70"/>
        <v>Oui</v>
      </c>
      <c r="K1494" t="str">
        <f t="shared" si="71"/>
        <v>95PFE-L2L</v>
      </c>
    </row>
    <row r="1495" spans="1:11" ht="15" x14ac:dyDescent="0.25">
      <c r="A1495" s="307">
        <v>5487</v>
      </c>
      <c r="B1495" s="359" t="s">
        <v>2154</v>
      </c>
      <c r="C1495" s="359" t="s">
        <v>2155</v>
      </c>
      <c r="D1495" s="359" t="s">
        <v>2098</v>
      </c>
      <c r="E1495" s="359" t="s">
        <v>4962</v>
      </c>
      <c r="F1495" s="360">
        <v>306</v>
      </c>
      <c r="G1495" s="359" t="s">
        <v>258</v>
      </c>
      <c r="H1495" s="359" t="s">
        <v>6010</v>
      </c>
      <c r="I1495" s="363">
        <f t="shared" si="69"/>
        <v>44902</v>
      </c>
      <c r="J1495" t="str">
        <f t="shared" si="70"/>
        <v>Oui</v>
      </c>
      <c r="K1495" t="str">
        <f t="shared" si="71"/>
        <v>F550</v>
      </c>
    </row>
    <row r="1496" spans="1:11" ht="15" x14ac:dyDescent="0.25">
      <c r="A1496" s="307">
        <v>13030</v>
      </c>
      <c r="B1496" s="359" t="s">
        <v>4325</v>
      </c>
      <c r="C1496" s="359" t="s">
        <v>2385</v>
      </c>
      <c r="D1496" s="359" t="s">
        <v>103</v>
      </c>
      <c r="E1496" s="359" t="s">
        <v>4962</v>
      </c>
      <c r="F1496" s="360">
        <v>306</v>
      </c>
      <c r="G1496" s="359" t="s">
        <v>258</v>
      </c>
      <c r="H1496" s="359" t="s">
        <v>6010</v>
      </c>
      <c r="I1496" s="363">
        <f t="shared" si="69"/>
        <v>45140</v>
      </c>
      <c r="J1496" t="str">
        <f t="shared" si="70"/>
        <v>Oui</v>
      </c>
      <c r="K1496" t="str">
        <f t="shared" si="71"/>
        <v>F550</v>
      </c>
    </row>
    <row r="1497" spans="1:11" ht="15" x14ac:dyDescent="0.25">
      <c r="A1497" s="307">
        <v>13347</v>
      </c>
      <c r="B1497" s="359" t="s">
        <v>2275</v>
      </c>
      <c r="C1497" s="359" t="s">
        <v>3999</v>
      </c>
      <c r="D1497" s="359" t="s">
        <v>2098</v>
      </c>
      <c r="E1497" s="359" t="s">
        <v>4962</v>
      </c>
      <c r="F1497" s="360">
        <v>306</v>
      </c>
      <c r="G1497" s="359" t="s">
        <v>258</v>
      </c>
      <c r="H1497" s="359" t="s">
        <v>6010</v>
      </c>
      <c r="I1497" s="363">
        <f t="shared" si="69"/>
        <v>45301</v>
      </c>
      <c r="J1497" t="str">
        <f t="shared" si="70"/>
        <v>Oui</v>
      </c>
      <c r="K1497" t="str">
        <f t="shared" si="71"/>
        <v>95PFE-L2M</v>
      </c>
    </row>
    <row r="1498" spans="1:11" ht="15" x14ac:dyDescent="0.25">
      <c r="A1498" s="307">
        <v>13097</v>
      </c>
      <c r="B1498" s="359" t="s">
        <v>3492</v>
      </c>
      <c r="C1498" s="359" t="s">
        <v>5954</v>
      </c>
      <c r="D1498" s="359" t="s">
        <v>2098</v>
      </c>
      <c r="E1498" s="359" t="s">
        <v>4962</v>
      </c>
      <c r="F1498" s="360">
        <v>306</v>
      </c>
      <c r="G1498" s="359" t="s">
        <v>258</v>
      </c>
      <c r="H1498" s="359" t="s">
        <v>6010</v>
      </c>
      <c r="I1498" s="363">
        <f t="shared" si="69"/>
        <v>45308</v>
      </c>
      <c r="J1498" t="str">
        <f t="shared" si="70"/>
        <v>Oui</v>
      </c>
      <c r="K1498" t="str">
        <f t="shared" si="71"/>
        <v>95PFE-L2M</v>
      </c>
    </row>
    <row r="1499" spans="1:11" ht="15" x14ac:dyDescent="0.25">
      <c r="A1499" s="307">
        <v>13357</v>
      </c>
      <c r="B1499" s="359" t="s">
        <v>4656</v>
      </c>
      <c r="C1499" s="359" t="s">
        <v>323</v>
      </c>
      <c r="D1499" s="359" t="s">
        <v>3965</v>
      </c>
      <c r="E1499" s="359" t="s">
        <v>4962</v>
      </c>
      <c r="F1499" s="360">
        <v>306</v>
      </c>
      <c r="G1499" s="359" t="s">
        <v>258</v>
      </c>
      <c r="H1499" s="359" t="s">
        <v>6010</v>
      </c>
      <c r="I1499" s="363">
        <f t="shared" si="69"/>
        <v>45325</v>
      </c>
      <c r="J1499" t="str">
        <f t="shared" si="70"/>
        <v>Oui</v>
      </c>
      <c r="K1499" t="str">
        <f t="shared" si="71"/>
        <v>95PFE-L2S</v>
      </c>
    </row>
    <row r="1500" spans="1:11" ht="15" x14ac:dyDescent="0.25">
      <c r="A1500" s="307">
        <v>8708</v>
      </c>
      <c r="B1500" s="359" t="s">
        <v>2704</v>
      </c>
      <c r="C1500" s="359" t="s">
        <v>2378</v>
      </c>
      <c r="D1500" s="359" t="s">
        <v>517</v>
      </c>
      <c r="E1500" s="359" t="s">
        <v>4962</v>
      </c>
      <c r="F1500" s="360">
        <v>306</v>
      </c>
      <c r="G1500" s="359" t="s">
        <v>258</v>
      </c>
      <c r="H1500" s="359" t="s">
        <v>6010</v>
      </c>
      <c r="I1500" s="363">
        <f t="shared" si="69"/>
        <v>45343</v>
      </c>
      <c r="J1500" t="str">
        <f t="shared" si="70"/>
        <v>Oui</v>
      </c>
      <c r="K1500" t="str">
        <f t="shared" si="71"/>
        <v>1804S</v>
      </c>
    </row>
    <row r="1501" spans="1:11" ht="15" x14ac:dyDescent="0.25">
      <c r="A1501" s="307">
        <v>4222</v>
      </c>
      <c r="B1501" s="359" t="s">
        <v>3514</v>
      </c>
      <c r="C1501" s="359" t="s">
        <v>3515</v>
      </c>
      <c r="D1501" s="359" t="s">
        <v>747</v>
      </c>
      <c r="E1501" s="359" t="s">
        <v>4962</v>
      </c>
      <c r="F1501" s="360">
        <v>306</v>
      </c>
      <c r="G1501" s="359" t="s">
        <v>258</v>
      </c>
      <c r="H1501" s="359" t="s">
        <v>6010</v>
      </c>
      <c r="I1501" s="363">
        <f t="shared" si="69"/>
        <v>45350</v>
      </c>
      <c r="J1501" t="str">
        <f t="shared" si="70"/>
        <v>Oui</v>
      </c>
      <c r="K1501" t="str">
        <f t="shared" si="71"/>
        <v>95PFE-L2L</v>
      </c>
    </row>
    <row r="1502" spans="1:11" ht="15" x14ac:dyDescent="0.25">
      <c r="A1502" s="307">
        <v>13321</v>
      </c>
      <c r="B1502" s="359" t="s">
        <v>5935</v>
      </c>
      <c r="C1502" s="359" t="s">
        <v>443</v>
      </c>
      <c r="D1502" s="359" t="s">
        <v>2098</v>
      </c>
      <c r="E1502" s="359" t="s">
        <v>4962</v>
      </c>
      <c r="F1502" s="360">
        <v>306</v>
      </c>
      <c r="G1502" s="359" t="s">
        <v>258</v>
      </c>
      <c r="H1502" s="359" t="s">
        <v>6010</v>
      </c>
      <c r="I1502" s="363">
        <f t="shared" si="69"/>
        <v>45357</v>
      </c>
      <c r="J1502" t="str">
        <f t="shared" si="70"/>
        <v>Oui</v>
      </c>
      <c r="K1502" t="str">
        <f t="shared" si="71"/>
        <v>95PFE-L2M</v>
      </c>
    </row>
    <row r="1503" spans="1:11" ht="15" x14ac:dyDescent="0.25">
      <c r="A1503" s="307">
        <v>8044</v>
      </c>
      <c r="B1503" s="359" t="s">
        <v>335</v>
      </c>
      <c r="C1503" s="359" t="s">
        <v>336</v>
      </c>
      <c r="D1503" s="359" t="s">
        <v>103</v>
      </c>
      <c r="E1503" s="359" t="s">
        <v>4962</v>
      </c>
      <c r="F1503" s="360">
        <v>306</v>
      </c>
      <c r="G1503" s="359" t="s">
        <v>258</v>
      </c>
      <c r="H1503" s="359" t="s">
        <v>6010</v>
      </c>
      <c r="I1503" s="363">
        <f t="shared" si="69"/>
        <v>45364</v>
      </c>
      <c r="J1503" t="str">
        <f t="shared" si="70"/>
        <v>Oui</v>
      </c>
      <c r="K1503" t="str">
        <f t="shared" si="71"/>
        <v>95PFE-L2L</v>
      </c>
    </row>
    <row r="1504" spans="1:11" ht="15" x14ac:dyDescent="0.25">
      <c r="A1504" s="307">
        <v>13522</v>
      </c>
      <c r="B1504" s="359" t="s">
        <v>5261</v>
      </c>
      <c r="C1504" s="359" t="s">
        <v>5262</v>
      </c>
      <c r="D1504" s="359" t="s">
        <v>1559</v>
      </c>
      <c r="E1504" s="359" t="s">
        <v>4962</v>
      </c>
      <c r="F1504" s="360">
        <v>306</v>
      </c>
      <c r="G1504" s="359" t="s">
        <v>258</v>
      </c>
      <c r="H1504" s="359" t="s">
        <v>6010</v>
      </c>
      <c r="I1504" s="363">
        <f t="shared" si="69"/>
        <v>45370</v>
      </c>
      <c r="J1504" t="str">
        <f t="shared" si="70"/>
        <v>Oui</v>
      </c>
      <c r="K1504" t="str">
        <f t="shared" si="71"/>
        <v>95PFE-L2M</v>
      </c>
    </row>
    <row r="1505" spans="1:11" ht="15" x14ac:dyDescent="0.25">
      <c r="A1505" s="307">
        <v>10107</v>
      </c>
      <c r="B1505" s="359" t="s">
        <v>3420</v>
      </c>
      <c r="C1505" s="359" t="s">
        <v>657</v>
      </c>
      <c r="D1505" s="359" t="s">
        <v>103</v>
      </c>
      <c r="E1505" s="359" t="s">
        <v>4962</v>
      </c>
      <c r="F1505" s="360">
        <v>306</v>
      </c>
      <c r="G1505" s="359" t="s">
        <v>258</v>
      </c>
      <c r="H1505" s="359" t="s">
        <v>6010</v>
      </c>
      <c r="I1505" s="363">
        <f t="shared" si="69"/>
        <v>45372</v>
      </c>
      <c r="J1505" t="str">
        <f t="shared" si="70"/>
        <v>Oui</v>
      </c>
      <c r="K1505" t="str">
        <f t="shared" si="71"/>
        <v>95PFE-L2M</v>
      </c>
    </row>
    <row r="1506" spans="1:11" ht="15" x14ac:dyDescent="0.25">
      <c r="A1506" s="307">
        <v>13813</v>
      </c>
      <c r="B1506" s="359" t="s">
        <v>5605</v>
      </c>
      <c r="C1506" s="359" t="s">
        <v>893</v>
      </c>
      <c r="D1506" s="359" t="s">
        <v>103</v>
      </c>
      <c r="E1506" s="359" t="s">
        <v>4962</v>
      </c>
      <c r="F1506" s="360">
        <v>306</v>
      </c>
      <c r="G1506" s="359" t="s">
        <v>258</v>
      </c>
      <c r="H1506" s="359" t="s">
        <v>6010</v>
      </c>
      <c r="I1506" s="363">
        <f t="shared" si="69"/>
        <v>45638</v>
      </c>
      <c r="J1506" t="str">
        <f t="shared" si="70"/>
        <v>Oui</v>
      </c>
      <c r="K1506" t="str">
        <f t="shared" si="71"/>
        <v>95PFE-L2S</v>
      </c>
    </row>
    <row r="1507" spans="1:11" ht="15" x14ac:dyDescent="0.25">
      <c r="A1507" s="307">
        <v>13878</v>
      </c>
      <c r="B1507" s="359" t="s">
        <v>5728</v>
      </c>
      <c r="C1507" s="359" t="s">
        <v>5729</v>
      </c>
      <c r="D1507" s="359" t="s">
        <v>2098</v>
      </c>
      <c r="E1507" s="359" t="s">
        <v>4962</v>
      </c>
      <c r="F1507" s="360">
        <v>306</v>
      </c>
      <c r="G1507" s="359" t="s">
        <v>258</v>
      </c>
      <c r="H1507" s="359" t="s">
        <v>6010</v>
      </c>
      <c r="I1507" s="363">
        <f t="shared" si="69"/>
        <v>45701</v>
      </c>
      <c r="J1507" t="str">
        <f t="shared" si="70"/>
        <v>Oui</v>
      </c>
      <c r="K1507">
        <f t="shared" si="71"/>
        <v>1804</v>
      </c>
    </row>
    <row r="1508" spans="1:11" ht="15" x14ac:dyDescent="0.25">
      <c r="A1508" s="307">
        <v>2071</v>
      </c>
      <c r="B1508" s="359" t="s">
        <v>2029</v>
      </c>
      <c r="C1508" s="359" t="s">
        <v>2109</v>
      </c>
      <c r="D1508" s="359" t="s">
        <v>69</v>
      </c>
      <c r="E1508" s="359" t="s">
        <v>4962</v>
      </c>
      <c r="F1508" s="360">
        <v>306</v>
      </c>
      <c r="G1508" s="359" t="s">
        <v>258</v>
      </c>
      <c r="H1508" s="359" t="s">
        <v>6010</v>
      </c>
      <c r="I1508" s="363">
        <f t="shared" si="69"/>
        <v>45791</v>
      </c>
      <c r="J1508" t="str">
        <f t="shared" si="70"/>
        <v>Oui</v>
      </c>
      <c r="K1508" t="str">
        <f t="shared" si="71"/>
        <v>95PFE-L2S</v>
      </c>
    </row>
    <row r="1509" spans="1:11" ht="15" x14ac:dyDescent="0.25">
      <c r="A1509" s="307">
        <v>11785</v>
      </c>
      <c r="B1509" s="359" t="s">
        <v>1685</v>
      </c>
      <c r="C1509" s="359" t="s">
        <v>233</v>
      </c>
      <c r="D1509" s="359" t="s">
        <v>747</v>
      </c>
      <c r="E1509" s="359" t="s">
        <v>4962</v>
      </c>
      <c r="F1509" s="360">
        <v>306</v>
      </c>
      <c r="G1509" s="359" t="s">
        <v>258</v>
      </c>
      <c r="H1509" s="359" t="s">
        <v>6010</v>
      </c>
      <c r="I1509" s="363">
        <f t="shared" si="69"/>
        <v>45792</v>
      </c>
      <c r="J1509" t="str">
        <f t="shared" si="70"/>
        <v>Oui</v>
      </c>
      <c r="K1509" t="str">
        <f t="shared" si="71"/>
        <v>1870 +</v>
      </c>
    </row>
    <row r="1510" spans="1:11" ht="15" x14ac:dyDescent="0.25">
      <c r="A1510" s="307">
        <v>14098</v>
      </c>
      <c r="B1510" s="359" t="s">
        <v>6225</v>
      </c>
      <c r="C1510" s="359" t="s">
        <v>574</v>
      </c>
      <c r="D1510" s="359" t="s">
        <v>103</v>
      </c>
      <c r="E1510" s="359" t="s">
        <v>4962</v>
      </c>
      <c r="F1510" s="360">
        <v>306</v>
      </c>
      <c r="G1510" s="359" t="s">
        <v>258</v>
      </c>
      <c r="H1510" s="359" t="s">
        <v>6010</v>
      </c>
      <c r="I1510" s="363">
        <f t="shared" si="69"/>
        <v>45867</v>
      </c>
      <c r="J1510" t="str">
        <f t="shared" si="70"/>
        <v>Oui</v>
      </c>
      <c r="K1510">
        <f t="shared" si="71"/>
        <v>46827</v>
      </c>
    </row>
    <row r="1511" spans="1:11" ht="15" x14ac:dyDescent="0.25">
      <c r="A1511" s="307">
        <v>3275</v>
      </c>
      <c r="B1511" s="359" t="s">
        <v>729</v>
      </c>
      <c r="C1511" s="359" t="s">
        <v>147</v>
      </c>
      <c r="D1511" s="359" t="s">
        <v>2098</v>
      </c>
      <c r="E1511" s="359" t="s">
        <v>4962</v>
      </c>
      <c r="F1511" s="360">
        <v>306</v>
      </c>
      <c r="G1511" s="359" t="s">
        <v>258</v>
      </c>
      <c r="H1511" s="359" t="s">
        <v>6010</v>
      </c>
      <c r="I1511" s="363">
        <f t="shared" si="69"/>
        <v>45867</v>
      </c>
      <c r="J1511" t="str">
        <f t="shared" si="70"/>
        <v>Oui</v>
      </c>
      <c r="K1511" t="str">
        <f t="shared" si="71"/>
        <v>95PFE-L2S</v>
      </c>
    </row>
    <row r="1512" spans="1:11" ht="15" x14ac:dyDescent="0.25">
      <c r="A1512" s="307">
        <v>13954</v>
      </c>
      <c r="B1512" s="359" t="s">
        <v>6222</v>
      </c>
      <c r="C1512" s="359" t="s">
        <v>433</v>
      </c>
      <c r="D1512" s="359" t="s">
        <v>103</v>
      </c>
      <c r="E1512" s="359" t="s">
        <v>4962</v>
      </c>
      <c r="F1512" s="360">
        <v>306</v>
      </c>
      <c r="G1512" s="359" t="s">
        <v>258</v>
      </c>
      <c r="H1512" s="359" t="s">
        <v>6010</v>
      </c>
      <c r="I1512" s="363">
        <f t="shared" si="69"/>
        <v>45903</v>
      </c>
      <c r="J1512" t="str">
        <f t="shared" si="70"/>
        <v>Oui</v>
      </c>
      <c r="K1512" t="str">
        <f t="shared" si="71"/>
        <v>1870 +</v>
      </c>
    </row>
    <row r="1513" spans="1:11" ht="15" x14ac:dyDescent="0.25">
      <c r="A1513" s="307">
        <v>13804</v>
      </c>
      <c r="B1513" s="359" t="s">
        <v>3167</v>
      </c>
      <c r="C1513" s="359" t="s">
        <v>5596</v>
      </c>
      <c r="D1513" s="359" t="s">
        <v>517</v>
      </c>
      <c r="E1513" s="359" t="s">
        <v>4970</v>
      </c>
      <c r="F1513" s="360">
        <v>440</v>
      </c>
      <c r="G1513" s="359" t="s">
        <v>339</v>
      </c>
      <c r="H1513" s="359" t="s">
        <v>6010</v>
      </c>
      <c r="I1513" s="363">
        <f t="shared" si="69"/>
        <v>45973</v>
      </c>
      <c r="J1513" t="str">
        <f t="shared" si="70"/>
        <v>Oui</v>
      </c>
      <c r="K1513" t="str">
        <f t="shared" si="71"/>
        <v>95PFE-L2M</v>
      </c>
    </row>
    <row r="1514" spans="1:11" ht="15" x14ac:dyDescent="0.25">
      <c r="A1514" s="307">
        <v>13716</v>
      </c>
      <c r="B1514" s="359" t="s">
        <v>5447</v>
      </c>
      <c r="C1514" s="359" t="s">
        <v>5448</v>
      </c>
      <c r="D1514" s="359" t="s">
        <v>517</v>
      </c>
      <c r="E1514" s="359" t="s">
        <v>4970</v>
      </c>
      <c r="F1514" s="360">
        <v>440</v>
      </c>
      <c r="G1514" s="359" t="s">
        <v>339</v>
      </c>
      <c r="H1514" s="359" t="s">
        <v>6010</v>
      </c>
      <c r="I1514" s="363" t="str">
        <f t="shared" si="69"/>
        <v xml:space="preserve"> </v>
      </c>
      <c r="J1514" t="str">
        <f t="shared" si="70"/>
        <v>Non</v>
      </c>
      <c r="K1514" t="str">
        <f t="shared" si="71"/>
        <v xml:space="preserve"> </v>
      </c>
    </row>
    <row r="1515" spans="1:11" ht="15" x14ac:dyDescent="0.25">
      <c r="A1515" s="307">
        <v>12821</v>
      </c>
      <c r="B1515" s="359" t="s">
        <v>4258</v>
      </c>
      <c r="C1515" s="359" t="s">
        <v>4259</v>
      </c>
      <c r="D1515" s="359" t="s">
        <v>517</v>
      </c>
      <c r="E1515" s="359" t="s">
        <v>4970</v>
      </c>
      <c r="F1515" s="360">
        <v>440</v>
      </c>
      <c r="G1515" s="359" t="s">
        <v>339</v>
      </c>
      <c r="H1515" s="359" t="s">
        <v>6010</v>
      </c>
      <c r="I1515" s="363" t="str">
        <f t="shared" si="69"/>
        <v xml:space="preserve"> </v>
      </c>
      <c r="J1515" t="str">
        <f t="shared" si="70"/>
        <v>Non</v>
      </c>
      <c r="K1515" t="str">
        <f t="shared" si="71"/>
        <v xml:space="preserve"> </v>
      </c>
    </row>
    <row r="1516" spans="1:11" ht="15" x14ac:dyDescent="0.25">
      <c r="A1516" s="307">
        <v>13575</v>
      </c>
      <c r="B1516" s="359" t="s">
        <v>5281</v>
      </c>
      <c r="C1516" s="359" t="s">
        <v>5966</v>
      </c>
      <c r="D1516" s="359" t="s">
        <v>517</v>
      </c>
      <c r="E1516" s="359" t="s">
        <v>4970</v>
      </c>
      <c r="F1516" s="360">
        <v>440</v>
      </c>
      <c r="G1516" s="359" t="s">
        <v>339</v>
      </c>
      <c r="H1516" s="359" t="s">
        <v>6010</v>
      </c>
      <c r="I1516" s="363" t="str">
        <f t="shared" si="69"/>
        <v xml:space="preserve"> </v>
      </c>
      <c r="J1516" t="str">
        <f t="shared" si="70"/>
        <v>Non</v>
      </c>
      <c r="K1516" t="str">
        <f t="shared" si="71"/>
        <v xml:space="preserve"> </v>
      </c>
    </row>
    <row r="1517" spans="1:11" ht="15" x14ac:dyDescent="0.25">
      <c r="A1517" s="307">
        <v>12877</v>
      </c>
      <c r="B1517" s="359" t="s">
        <v>4233</v>
      </c>
      <c r="C1517" s="359" t="s">
        <v>4284</v>
      </c>
      <c r="D1517" s="359" t="s">
        <v>517</v>
      </c>
      <c r="E1517" s="359" t="s">
        <v>4970</v>
      </c>
      <c r="F1517" s="360">
        <v>440</v>
      </c>
      <c r="G1517" s="359" t="s">
        <v>339</v>
      </c>
      <c r="H1517" s="359" t="s">
        <v>6010</v>
      </c>
      <c r="I1517" s="363">
        <f t="shared" si="69"/>
        <v>45966</v>
      </c>
      <c r="J1517" t="str">
        <f t="shared" si="70"/>
        <v>Oui</v>
      </c>
      <c r="K1517" t="str">
        <f t="shared" si="71"/>
        <v>95PFE-L2S</v>
      </c>
    </row>
    <row r="1518" spans="1:11" ht="15" x14ac:dyDescent="0.25">
      <c r="A1518" s="307">
        <v>12991</v>
      </c>
      <c r="B1518" s="359" t="s">
        <v>4313</v>
      </c>
      <c r="C1518" s="359" t="s">
        <v>4314</v>
      </c>
      <c r="D1518" s="359" t="s">
        <v>517</v>
      </c>
      <c r="E1518" s="359" t="s">
        <v>4970</v>
      </c>
      <c r="F1518" s="360">
        <v>440</v>
      </c>
      <c r="G1518" s="359" t="s">
        <v>339</v>
      </c>
      <c r="H1518" s="359" t="s">
        <v>6010</v>
      </c>
      <c r="I1518" s="363" t="str">
        <f t="shared" si="69"/>
        <v xml:space="preserve"> </v>
      </c>
      <c r="J1518" t="str">
        <f t="shared" si="70"/>
        <v>Non</v>
      </c>
      <c r="K1518" t="str">
        <f t="shared" si="71"/>
        <v xml:space="preserve"> </v>
      </c>
    </row>
    <row r="1519" spans="1:11" ht="15" x14ac:dyDescent="0.25">
      <c r="A1519" s="307">
        <v>4151</v>
      </c>
      <c r="B1519" s="359" t="s">
        <v>3507</v>
      </c>
      <c r="C1519" s="359" t="s">
        <v>5875</v>
      </c>
      <c r="D1519" s="359" t="s">
        <v>517</v>
      </c>
      <c r="E1519" s="359" t="s">
        <v>4970</v>
      </c>
      <c r="F1519" s="360">
        <v>440</v>
      </c>
      <c r="G1519" s="359" t="s">
        <v>339</v>
      </c>
      <c r="H1519" s="359" t="s">
        <v>6010</v>
      </c>
      <c r="I1519" s="363">
        <f t="shared" si="69"/>
        <v>43892</v>
      </c>
      <c r="J1519" t="str">
        <f t="shared" si="70"/>
        <v>Oui</v>
      </c>
      <c r="K1519" t="str">
        <f t="shared" si="71"/>
        <v>1517-LP</v>
      </c>
    </row>
    <row r="1520" spans="1:11" ht="15" x14ac:dyDescent="0.25">
      <c r="A1520" s="307">
        <v>4661</v>
      </c>
      <c r="B1520" s="359" t="s">
        <v>3568</v>
      </c>
      <c r="C1520" s="359" t="s">
        <v>3569</v>
      </c>
      <c r="D1520" s="359" t="s">
        <v>517</v>
      </c>
      <c r="E1520" s="359" t="s">
        <v>4970</v>
      </c>
      <c r="F1520" s="360">
        <v>440</v>
      </c>
      <c r="G1520" s="359" t="s">
        <v>339</v>
      </c>
      <c r="H1520" s="359" t="s">
        <v>6010</v>
      </c>
      <c r="I1520" s="363">
        <f t="shared" si="69"/>
        <v>44224</v>
      </c>
      <c r="J1520" t="str">
        <f t="shared" si="70"/>
        <v>Oui</v>
      </c>
      <c r="K1520" t="str">
        <f t="shared" si="71"/>
        <v>95PFE-L2M</v>
      </c>
    </row>
    <row r="1521" spans="1:11" ht="15" x14ac:dyDescent="0.25">
      <c r="A1521" s="307">
        <v>9356</v>
      </c>
      <c r="B1521" s="359" t="s">
        <v>3492</v>
      </c>
      <c r="C1521" s="359" t="s">
        <v>3461</v>
      </c>
      <c r="D1521" s="359" t="s">
        <v>517</v>
      </c>
      <c r="E1521" s="359" t="s">
        <v>4970</v>
      </c>
      <c r="F1521" s="360">
        <v>440</v>
      </c>
      <c r="G1521" s="359" t="s">
        <v>339</v>
      </c>
      <c r="H1521" s="359" t="s">
        <v>6010</v>
      </c>
      <c r="I1521" s="363">
        <f t="shared" si="69"/>
        <v>44564</v>
      </c>
      <c r="J1521" t="str">
        <f t="shared" si="70"/>
        <v>Oui</v>
      </c>
      <c r="K1521">
        <f t="shared" si="71"/>
        <v>8210</v>
      </c>
    </row>
    <row r="1522" spans="1:11" ht="15" x14ac:dyDescent="0.25">
      <c r="A1522" s="307">
        <v>11913</v>
      </c>
      <c r="B1522" s="359" t="s">
        <v>2344</v>
      </c>
      <c r="C1522" s="359" t="s">
        <v>276</v>
      </c>
      <c r="D1522" s="359" t="s">
        <v>517</v>
      </c>
      <c r="E1522" s="359" t="s">
        <v>4970</v>
      </c>
      <c r="F1522" s="360">
        <v>440</v>
      </c>
      <c r="G1522" s="359" t="s">
        <v>339</v>
      </c>
      <c r="H1522" s="359" t="s">
        <v>6010</v>
      </c>
      <c r="I1522" s="363">
        <f t="shared" si="69"/>
        <v>44582</v>
      </c>
      <c r="J1522" t="str">
        <f t="shared" si="70"/>
        <v>Oui</v>
      </c>
      <c r="K1522" t="str">
        <f t="shared" si="71"/>
        <v>1870 +</v>
      </c>
    </row>
    <row r="1523" spans="1:11" ht="15" x14ac:dyDescent="0.25">
      <c r="A1523" s="307">
        <v>12230</v>
      </c>
      <c r="B1523" s="359" t="s">
        <v>194</v>
      </c>
      <c r="C1523" s="359" t="s">
        <v>195</v>
      </c>
      <c r="D1523" s="359" t="s">
        <v>517</v>
      </c>
      <c r="E1523" s="359" t="s">
        <v>4970</v>
      </c>
      <c r="F1523" s="360">
        <v>440</v>
      </c>
      <c r="G1523" s="359" t="s">
        <v>339</v>
      </c>
      <c r="H1523" s="359" t="s">
        <v>6010</v>
      </c>
      <c r="I1523" s="363">
        <f t="shared" si="69"/>
        <v>44609</v>
      </c>
      <c r="J1523" t="str">
        <f t="shared" si="70"/>
        <v>Oui</v>
      </c>
      <c r="K1523" t="str">
        <f t="shared" si="71"/>
        <v>95PFE-L2S</v>
      </c>
    </row>
    <row r="1524" spans="1:11" ht="15" x14ac:dyDescent="0.25">
      <c r="A1524" s="307">
        <v>9676</v>
      </c>
      <c r="B1524" s="359" t="s">
        <v>5872</v>
      </c>
      <c r="C1524" s="359" t="s">
        <v>1245</v>
      </c>
      <c r="D1524" s="359" t="s">
        <v>517</v>
      </c>
      <c r="E1524" s="359" t="s">
        <v>4970</v>
      </c>
      <c r="F1524" s="360">
        <v>440</v>
      </c>
      <c r="G1524" s="359" t="s">
        <v>339</v>
      </c>
      <c r="H1524" s="359" t="s">
        <v>6010</v>
      </c>
      <c r="I1524" s="363">
        <f t="shared" si="69"/>
        <v>44616</v>
      </c>
      <c r="J1524" t="str">
        <f t="shared" si="70"/>
        <v>Oui</v>
      </c>
      <c r="K1524" t="str">
        <f t="shared" si="71"/>
        <v>95PFE-L2M</v>
      </c>
    </row>
    <row r="1525" spans="1:11" ht="15" x14ac:dyDescent="0.25">
      <c r="A1525" s="307">
        <v>10692</v>
      </c>
      <c r="B1525" s="359" t="s">
        <v>977</v>
      </c>
      <c r="C1525" s="359" t="s">
        <v>1136</v>
      </c>
      <c r="D1525" s="359" t="s">
        <v>517</v>
      </c>
      <c r="E1525" s="359" t="s">
        <v>4970</v>
      </c>
      <c r="F1525" s="360">
        <v>440</v>
      </c>
      <c r="G1525" s="359" t="s">
        <v>339</v>
      </c>
      <c r="H1525" s="359" t="s">
        <v>6010</v>
      </c>
      <c r="I1525" s="363">
        <f t="shared" si="69"/>
        <v>44790</v>
      </c>
      <c r="J1525" t="str">
        <f t="shared" si="70"/>
        <v>Oui</v>
      </c>
      <c r="K1525" t="str">
        <f t="shared" si="71"/>
        <v>95PFE-L2M</v>
      </c>
    </row>
    <row r="1526" spans="1:11" ht="15" x14ac:dyDescent="0.25">
      <c r="A1526" s="307">
        <v>11221</v>
      </c>
      <c r="B1526" s="359" t="s">
        <v>2954</v>
      </c>
      <c r="C1526" s="359" t="s">
        <v>432</v>
      </c>
      <c r="D1526" s="359" t="s">
        <v>517</v>
      </c>
      <c r="E1526" s="359" t="s">
        <v>4970</v>
      </c>
      <c r="F1526" s="360">
        <v>440</v>
      </c>
      <c r="G1526" s="359" t="s">
        <v>339</v>
      </c>
      <c r="H1526" s="359" t="s">
        <v>6010</v>
      </c>
      <c r="I1526" s="363">
        <f t="shared" si="69"/>
        <v>44797</v>
      </c>
      <c r="J1526" t="str">
        <f t="shared" si="70"/>
        <v>Oui</v>
      </c>
      <c r="K1526" t="str">
        <f t="shared" si="71"/>
        <v>1870 +</v>
      </c>
    </row>
    <row r="1527" spans="1:11" ht="15" x14ac:dyDescent="0.25">
      <c r="A1527" s="307">
        <v>3384</v>
      </c>
      <c r="B1527" s="359" t="s">
        <v>2283</v>
      </c>
      <c r="C1527" s="359" t="s">
        <v>597</v>
      </c>
      <c r="D1527" s="359" t="s">
        <v>517</v>
      </c>
      <c r="E1527" s="359" t="s">
        <v>4970</v>
      </c>
      <c r="F1527" s="360">
        <v>440</v>
      </c>
      <c r="G1527" s="359" t="s">
        <v>339</v>
      </c>
      <c r="H1527" s="359" t="s">
        <v>6010</v>
      </c>
      <c r="I1527" s="363">
        <f t="shared" si="69"/>
        <v>44804</v>
      </c>
      <c r="J1527" t="str">
        <f t="shared" si="70"/>
        <v>Oui</v>
      </c>
      <c r="K1527" t="str">
        <f t="shared" si="71"/>
        <v>95PFE-L2M</v>
      </c>
    </row>
    <row r="1528" spans="1:11" ht="15" x14ac:dyDescent="0.25">
      <c r="A1528" s="307">
        <v>1268</v>
      </c>
      <c r="B1528" s="359" t="s">
        <v>1673</v>
      </c>
      <c r="C1528" s="359" t="s">
        <v>1677</v>
      </c>
      <c r="D1528" s="359" t="s">
        <v>3441</v>
      </c>
      <c r="E1528" s="359" t="s">
        <v>4949</v>
      </c>
      <c r="F1528" s="360">
        <v>392</v>
      </c>
      <c r="G1528" s="359" t="s">
        <v>5844</v>
      </c>
      <c r="H1528" s="359" t="s">
        <v>6010</v>
      </c>
      <c r="I1528" s="363">
        <f t="shared" si="69"/>
        <v>45315</v>
      </c>
      <c r="J1528" t="str">
        <f t="shared" si="70"/>
        <v>Oui</v>
      </c>
      <c r="K1528" t="str">
        <f t="shared" si="71"/>
        <v>1870 +</v>
      </c>
    </row>
    <row r="1529" spans="1:11" ht="15" x14ac:dyDescent="0.25">
      <c r="A1529" s="307">
        <v>12712</v>
      </c>
      <c r="B1529" s="359" t="s">
        <v>4220</v>
      </c>
      <c r="C1529" s="359" t="s">
        <v>4221</v>
      </c>
      <c r="D1529" s="359" t="s">
        <v>544</v>
      </c>
      <c r="E1529" s="359" t="s">
        <v>122</v>
      </c>
      <c r="F1529" s="360">
        <v>455</v>
      </c>
      <c r="G1529" s="359" t="s">
        <v>122</v>
      </c>
      <c r="H1529" s="359" t="s">
        <v>6010</v>
      </c>
      <c r="I1529" s="363" t="str">
        <f t="shared" si="69"/>
        <v xml:space="preserve"> </v>
      </c>
      <c r="J1529" t="str">
        <f t="shared" si="70"/>
        <v>Non</v>
      </c>
      <c r="K1529" t="str">
        <f t="shared" si="71"/>
        <v xml:space="preserve"> </v>
      </c>
    </row>
    <row r="1530" spans="1:11" ht="15" x14ac:dyDescent="0.25">
      <c r="A1530" s="307">
        <v>14076</v>
      </c>
      <c r="B1530" s="359" t="s">
        <v>2646</v>
      </c>
      <c r="C1530" s="359" t="s">
        <v>2413</v>
      </c>
      <c r="D1530" s="359" t="s">
        <v>3735</v>
      </c>
      <c r="E1530" s="359" t="s">
        <v>122</v>
      </c>
      <c r="F1530" s="360">
        <v>455</v>
      </c>
      <c r="G1530" s="359" t="s">
        <v>122</v>
      </c>
      <c r="H1530" s="359" t="s">
        <v>6010</v>
      </c>
      <c r="I1530" s="363" t="str">
        <f t="shared" si="69"/>
        <v xml:space="preserve"> </v>
      </c>
      <c r="J1530" t="str">
        <f t="shared" si="70"/>
        <v>Non</v>
      </c>
      <c r="K1530" t="str">
        <f t="shared" si="71"/>
        <v xml:space="preserve"> </v>
      </c>
    </row>
    <row r="1531" spans="1:11" ht="15" x14ac:dyDescent="0.25">
      <c r="A1531" s="307">
        <v>13970</v>
      </c>
      <c r="B1531" s="359" t="s">
        <v>5840</v>
      </c>
      <c r="C1531" s="359" t="s">
        <v>1698</v>
      </c>
      <c r="D1531" s="359" t="s">
        <v>882</v>
      </c>
      <c r="E1531" s="359" t="s">
        <v>122</v>
      </c>
      <c r="F1531" s="360">
        <v>455</v>
      </c>
      <c r="G1531" s="359" t="s">
        <v>122</v>
      </c>
      <c r="H1531" s="359" t="s">
        <v>6010</v>
      </c>
      <c r="I1531" s="363" t="str">
        <f t="shared" si="69"/>
        <v xml:space="preserve"> </v>
      </c>
      <c r="J1531" t="str">
        <f t="shared" si="70"/>
        <v>Non</v>
      </c>
      <c r="K1531" t="str">
        <f t="shared" si="71"/>
        <v xml:space="preserve"> </v>
      </c>
    </row>
    <row r="1532" spans="1:11" ht="15" x14ac:dyDescent="0.25">
      <c r="A1532" s="307">
        <v>14048</v>
      </c>
      <c r="B1532" s="359" t="s">
        <v>746</v>
      </c>
      <c r="C1532" s="359" t="s">
        <v>6062</v>
      </c>
      <c r="D1532" s="359" t="s">
        <v>544</v>
      </c>
      <c r="E1532" s="359" t="s">
        <v>122</v>
      </c>
      <c r="F1532" s="360">
        <v>455</v>
      </c>
      <c r="G1532" s="359" t="s">
        <v>122</v>
      </c>
      <c r="H1532" s="359" t="s">
        <v>6010</v>
      </c>
      <c r="I1532" s="363" t="str">
        <f t="shared" si="69"/>
        <v xml:space="preserve"> </v>
      </c>
      <c r="J1532" t="str">
        <f t="shared" si="70"/>
        <v>Non</v>
      </c>
      <c r="K1532" t="str">
        <f t="shared" si="71"/>
        <v xml:space="preserve"> </v>
      </c>
    </row>
    <row r="1533" spans="1:11" ht="15" x14ac:dyDescent="0.25">
      <c r="A1533" s="307">
        <v>12637</v>
      </c>
      <c r="B1533" s="359" t="s">
        <v>4200</v>
      </c>
      <c r="C1533" s="359" t="s">
        <v>4201</v>
      </c>
      <c r="D1533" s="359" t="s">
        <v>3889</v>
      </c>
      <c r="E1533" s="359" t="s">
        <v>122</v>
      </c>
      <c r="F1533" s="360">
        <v>455</v>
      </c>
      <c r="G1533" s="359" t="s">
        <v>122</v>
      </c>
      <c r="H1533" s="359" t="s">
        <v>6010</v>
      </c>
      <c r="I1533" s="363" t="str">
        <f t="shared" si="69"/>
        <v xml:space="preserve"> </v>
      </c>
      <c r="J1533" t="str">
        <f t="shared" si="70"/>
        <v>Non</v>
      </c>
      <c r="K1533" t="str">
        <f t="shared" si="71"/>
        <v xml:space="preserve"> </v>
      </c>
    </row>
    <row r="1534" spans="1:11" ht="15" x14ac:dyDescent="0.25">
      <c r="A1534" s="307">
        <v>13987</v>
      </c>
      <c r="B1534" s="359" t="s">
        <v>5980</v>
      </c>
      <c r="C1534" s="359" t="s">
        <v>1752</v>
      </c>
      <c r="D1534" s="359" t="s">
        <v>544</v>
      </c>
      <c r="E1534" s="359" t="s">
        <v>122</v>
      </c>
      <c r="F1534" s="360">
        <v>455</v>
      </c>
      <c r="G1534" s="359" t="s">
        <v>122</v>
      </c>
      <c r="H1534" s="359" t="s">
        <v>6010</v>
      </c>
      <c r="I1534" s="363" t="str">
        <f t="shared" si="69"/>
        <v xml:space="preserve"> </v>
      </c>
      <c r="J1534" t="str">
        <f t="shared" si="70"/>
        <v>Non</v>
      </c>
      <c r="K1534" t="str">
        <f t="shared" si="71"/>
        <v xml:space="preserve"> </v>
      </c>
    </row>
    <row r="1535" spans="1:11" ht="15" x14ac:dyDescent="0.25">
      <c r="A1535" s="307">
        <v>13850</v>
      </c>
      <c r="B1535" s="359" t="s">
        <v>5667</v>
      </c>
      <c r="C1535" s="359" t="s">
        <v>3217</v>
      </c>
      <c r="D1535" s="359" t="s">
        <v>544</v>
      </c>
      <c r="E1535" s="359" t="s">
        <v>122</v>
      </c>
      <c r="F1535" s="360">
        <v>455</v>
      </c>
      <c r="G1535" s="359" t="s">
        <v>122</v>
      </c>
      <c r="H1535" s="359" t="s">
        <v>6010</v>
      </c>
      <c r="I1535" s="363" t="str">
        <f t="shared" si="69"/>
        <v xml:space="preserve"> </v>
      </c>
      <c r="J1535" t="str">
        <f t="shared" si="70"/>
        <v>Non</v>
      </c>
      <c r="K1535" t="str">
        <f t="shared" si="71"/>
        <v xml:space="preserve"> </v>
      </c>
    </row>
    <row r="1536" spans="1:11" ht="15" x14ac:dyDescent="0.25">
      <c r="A1536" s="307">
        <v>6899</v>
      </c>
      <c r="B1536" s="359" t="s">
        <v>894</v>
      </c>
      <c r="C1536" s="359" t="s">
        <v>3447</v>
      </c>
      <c r="D1536" s="359" t="s">
        <v>3735</v>
      </c>
      <c r="E1536" s="359" t="s">
        <v>122</v>
      </c>
      <c r="F1536" s="360">
        <v>455</v>
      </c>
      <c r="G1536" s="359" t="s">
        <v>122</v>
      </c>
      <c r="H1536" s="359" t="s">
        <v>6010</v>
      </c>
      <c r="I1536" s="363" t="str">
        <f t="shared" si="69"/>
        <v xml:space="preserve"> </v>
      </c>
      <c r="J1536" t="str">
        <f t="shared" si="70"/>
        <v>Non</v>
      </c>
      <c r="K1536" t="str">
        <f t="shared" si="71"/>
        <v xml:space="preserve"> </v>
      </c>
    </row>
    <row r="1537" spans="1:11" ht="15" x14ac:dyDescent="0.25">
      <c r="A1537" s="307">
        <v>13387</v>
      </c>
      <c r="B1537" s="359" t="s">
        <v>4683</v>
      </c>
      <c r="C1537" s="359" t="s">
        <v>627</v>
      </c>
      <c r="D1537" s="359" t="s">
        <v>544</v>
      </c>
      <c r="E1537" s="359" t="s">
        <v>122</v>
      </c>
      <c r="F1537" s="360">
        <v>455</v>
      </c>
      <c r="G1537" s="359" t="s">
        <v>122</v>
      </c>
      <c r="H1537" s="359" t="s">
        <v>6010</v>
      </c>
      <c r="I1537" s="363" t="str">
        <f t="shared" si="69"/>
        <v xml:space="preserve"> </v>
      </c>
      <c r="J1537" t="str">
        <f t="shared" si="70"/>
        <v>Non</v>
      </c>
      <c r="K1537" t="str">
        <f t="shared" si="71"/>
        <v xml:space="preserve"> </v>
      </c>
    </row>
    <row r="1538" spans="1:11" ht="15" x14ac:dyDescent="0.25">
      <c r="A1538" s="307">
        <v>13145</v>
      </c>
      <c r="B1538" s="359" t="s">
        <v>3313</v>
      </c>
      <c r="C1538" s="359" t="s">
        <v>4410</v>
      </c>
      <c r="D1538" s="359" t="s">
        <v>544</v>
      </c>
      <c r="E1538" s="359" t="s">
        <v>122</v>
      </c>
      <c r="F1538" s="360">
        <v>455</v>
      </c>
      <c r="G1538" s="359" t="s">
        <v>122</v>
      </c>
      <c r="H1538" s="359" t="s">
        <v>6010</v>
      </c>
      <c r="I1538" s="363" t="str">
        <f t="shared" ref="I1538:I1601" si="72">IFERROR(VLOOKUP(A1538,Pour_Suivi,31,FALSE)," ")</f>
        <v xml:space="preserve"> </v>
      </c>
      <c r="J1538" t="str">
        <f t="shared" ref="J1538:J1601" si="73">IF(IFERROR(VLOOKUP(A1538,Pour_Suivi,1,FALSE),"Non")="Non","Non","Oui")</f>
        <v>Non</v>
      </c>
      <c r="K1538" t="str">
        <f t="shared" ref="K1538:K1601" si="74">IFERROR(VLOOKUP(A1538,Pour_Suivi,33,FALSE)," ")</f>
        <v xml:space="preserve"> </v>
      </c>
    </row>
    <row r="1539" spans="1:11" ht="15" x14ac:dyDescent="0.25">
      <c r="A1539" s="307">
        <v>12777</v>
      </c>
      <c r="B1539" s="359" t="s">
        <v>1170</v>
      </c>
      <c r="C1539" s="359" t="s">
        <v>4244</v>
      </c>
      <c r="D1539" s="359" t="s">
        <v>544</v>
      </c>
      <c r="E1539" s="359" t="s">
        <v>122</v>
      </c>
      <c r="F1539" s="360">
        <v>455</v>
      </c>
      <c r="G1539" s="359" t="s">
        <v>122</v>
      </c>
      <c r="H1539" s="359" t="s">
        <v>6010</v>
      </c>
      <c r="I1539" s="363" t="str">
        <f t="shared" si="72"/>
        <v xml:space="preserve"> </v>
      </c>
      <c r="J1539" t="str">
        <f t="shared" si="73"/>
        <v>Non</v>
      </c>
      <c r="K1539" t="str">
        <f t="shared" si="74"/>
        <v xml:space="preserve"> </v>
      </c>
    </row>
    <row r="1540" spans="1:11" ht="15" x14ac:dyDescent="0.25">
      <c r="A1540" s="307">
        <v>14047</v>
      </c>
      <c r="B1540" s="359" t="s">
        <v>5603</v>
      </c>
      <c r="C1540" s="359" t="s">
        <v>485</v>
      </c>
      <c r="D1540" s="359" t="s">
        <v>544</v>
      </c>
      <c r="E1540" s="359" t="s">
        <v>122</v>
      </c>
      <c r="F1540" s="360">
        <v>455</v>
      </c>
      <c r="G1540" s="359" t="s">
        <v>122</v>
      </c>
      <c r="H1540" s="359" t="s">
        <v>6010</v>
      </c>
      <c r="I1540" s="363" t="str">
        <f t="shared" si="72"/>
        <v xml:space="preserve"> </v>
      </c>
      <c r="J1540" t="str">
        <f t="shared" si="73"/>
        <v>Non</v>
      </c>
      <c r="K1540" t="str">
        <f t="shared" si="74"/>
        <v xml:space="preserve"> </v>
      </c>
    </row>
    <row r="1541" spans="1:11" ht="15" x14ac:dyDescent="0.25">
      <c r="A1541" s="307">
        <v>13940</v>
      </c>
      <c r="B1541" s="359" t="s">
        <v>5796</v>
      </c>
      <c r="C1541" s="359" t="s">
        <v>5797</v>
      </c>
      <c r="D1541" s="359" t="s">
        <v>544</v>
      </c>
      <c r="E1541" s="359" t="s">
        <v>122</v>
      </c>
      <c r="F1541" s="360">
        <v>455</v>
      </c>
      <c r="G1541" s="359" t="s">
        <v>122</v>
      </c>
      <c r="H1541" s="359" t="s">
        <v>6010</v>
      </c>
      <c r="I1541" s="363" t="str">
        <f t="shared" si="72"/>
        <v xml:space="preserve"> </v>
      </c>
      <c r="J1541" t="str">
        <f t="shared" si="73"/>
        <v>Non</v>
      </c>
      <c r="K1541" t="str">
        <f t="shared" si="74"/>
        <v xml:space="preserve"> </v>
      </c>
    </row>
    <row r="1542" spans="1:11" ht="15" x14ac:dyDescent="0.25">
      <c r="A1542" s="307">
        <v>14162</v>
      </c>
      <c r="B1542" s="359" t="s">
        <v>1375</v>
      </c>
      <c r="C1542" s="359" t="s">
        <v>6284</v>
      </c>
      <c r="D1542" s="359" t="s">
        <v>544</v>
      </c>
      <c r="E1542" s="359" t="s">
        <v>122</v>
      </c>
      <c r="F1542" s="360">
        <v>455</v>
      </c>
      <c r="G1542" s="359" t="s">
        <v>122</v>
      </c>
      <c r="H1542" s="359" t="s">
        <v>6010</v>
      </c>
      <c r="I1542" s="363" t="str">
        <f t="shared" si="72"/>
        <v xml:space="preserve"> </v>
      </c>
      <c r="J1542" t="str">
        <f t="shared" si="73"/>
        <v>Non</v>
      </c>
      <c r="K1542" t="str">
        <f t="shared" si="74"/>
        <v xml:space="preserve"> </v>
      </c>
    </row>
    <row r="1543" spans="1:11" ht="15" x14ac:dyDescent="0.25">
      <c r="A1543" s="307">
        <v>13943</v>
      </c>
      <c r="B1543" s="359" t="s">
        <v>5829</v>
      </c>
      <c r="C1543" s="359" t="s">
        <v>5830</v>
      </c>
      <c r="D1543" s="359" t="s">
        <v>3735</v>
      </c>
      <c r="E1543" s="359" t="s">
        <v>122</v>
      </c>
      <c r="F1543" s="360">
        <v>455</v>
      </c>
      <c r="G1543" s="359" t="s">
        <v>122</v>
      </c>
      <c r="H1543" s="359" t="s">
        <v>6010</v>
      </c>
      <c r="I1543" s="363" t="str">
        <f t="shared" si="72"/>
        <v xml:space="preserve"> </v>
      </c>
      <c r="J1543" t="str">
        <f t="shared" si="73"/>
        <v>Non</v>
      </c>
      <c r="K1543" t="str">
        <f t="shared" si="74"/>
        <v xml:space="preserve"> </v>
      </c>
    </row>
    <row r="1544" spans="1:11" ht="15" x14ac:dyDescent="0.25">
      <c r="A1544" s="307">
        <v>12406</v>
      </c>
      <c r="B1544" s="359" t="s">
        <v>4143</v>
      </c>
      <c r="C1544" s="359" t="s">
        <v>499</v>
      </c>
      <c r="D1544" s="359" t="s">
        <v>544</v>
      </c>
      <c r="E1544" s="359" t="s">
        <v>122</v>
      </c>
      <c r="F1544" s="360">
        <v>455</v>
      </c>
      <c r="G1544" s="359" t="s">
        <v>122</v>
      </c>
      <c r="H1544" s="359" t="s">
        <v>6010</v>
      </c>
      <c r="I1544" s="363" t="str">
        <f t="shared" si="72"/>
        <v xml:space="preserve"> </v>
      </c>
      <c r="J1544" t="str">
        <f t="shared" si="73"/>
        <v>Non</v>
      </c>
      <c r="K1544" t="str">
        <f t="shared" si="74"/>
        <v xml:space="preserve"> </v>
      </c>
    </row>
    <row r="1545" spans="1:11" ht="15" x14ac:dyDescent="0.25">
      <c r="A1545" s="307">
        <v>10544</v>
      </c>
      <c r="B1545" s="359" t="s">
        <v>3420</v>
      </c>
      <c r="C1545" s="359" t="s">
        <v>368</v>
      </c>
      <c r="D1545" s="359" t="s">
        <v>3735</v>
      </c>
      <c r="E1545" s="359" t="s">
        <v>122</v>
      </c>
      <c r="F1545" s="360">
        <v>455</v>
      </c>
      <c r="G1545" s="359" t="s">
        <v>122</v>
      </c>
      <c r="H1545" s="359" t="s">
        <v>6010</v>
      </c>
      <c r="I1545" s="363" t="str">
        <f t="shared" si="72"/>
        <v xml:space="preserve"> </v>
      </c>
      <c r="J1545" t="str">
        <f t="shared" si="73"/>
        <v>Non</v>
      </c>
      <c r="K1545" t="str">
        <f t="shared" si="74"/>
        <v xml:space="preserve"> </v>
      </c>
    </row>
    <row r="1546" spans="1:11" ht="15" x14ac:dyDescent="0.25">
      <c r="A1546" s="307">
        <v>13669</v>
      </c>
      <c r="B1546" s="359" t="s">
        <v>1802</v>
      </c>
      <c r="C1546" s="359" t="s">
        <v>273</v>
      </c>
      <c r="D1546" s="359" t="s">
        <v>544</v>
      </c>
      <c r="E1546" s="359" t="s">
        <v>122</v>
      </c>
      <c r="F1546" s="360">
        <v>455</v>
      </c>
      <c r="G1546" s="359" t="s">
        <v>122</v>
      </c>
      <c r="H1546" s="359" t="s">
        <v>6010</v>
      </c>
      <c r="I1546" s="363" t="str">
        <f t="shared" si="72"/>
        <v xml:space="preserve"> </v>
      </c>
      <c r="J1546" t="str">
        <f t="shared" si="73"/>
        <v>Non</v>
      </c>
      <c r="K1546" t="str">
        <f t="shared" si="74"/>
        <v xml:space="preserve"> </v>
      </c>
    </row>
    <row r="1547" spans="1:11" ht="15" x14ac:dyDescent="0.25">
      <c r="A1547" s="307">
        <v>12463</v>
      </c>
      <c r="B1547" s="359" t="s">
        <v>1824</v>
      </c>
      <c r="C1547" s="359" t="s">
        <v>449</v>
      </c>
      <c r="D1547" s="359" t="s">
        <v>544</v>
      </c>
      <c r="E1547" s="359" t="s">
        <v>122</v>
      </c>
      <c r="F1547" s="360">
        <v>455</v>
      </c>
      <c r="G1547" s="359" t="s">
        <v>122</v>
      </c>
      <c r="H1547" s="359" t="s">
        <v>6010</v>
      </c>
      <c r="I1547" s="363" t="str">
        <f t="shared" si="72"/>
        <v xml:space="preserve"> </v>
      </c>
      <c r="J1547" t="str">
        <f t="shared" si="73"/>
        <v>Non</v>
      </c>
      <c r="K1547" t="str">
        <f t="shared" si="74"/>
        <v xml:space="preserve"> </v>
      </c>
    </row>
    <row r="1548" spans="1:11" ht="15" x14ac:dyDescent="0.25">
      <c r="A1548" s="307">
        <v>10188</v>
      </c>
      <c r="B1548" s="359" t="s">
        <v>1872</v>
      </c>
      <c r="C1548" s="359" t="s">
        <v>6353</v>
      </c>
      <c r="D1548" s="359" t="s">
        <v>544</v>
      </c>
      <c r="E1548" s="359" t="s">
        <v>122</v>
      </c>
      <c r="F1548" s="360">
        <v>455</v>
      </c>
      <c r="G1548" s="359" t="s">
        <v>122</v>
      </c>
      <c r="H1548" s="359" t="s">
        <v>6010</v>
      </c>
      <c r="I1548" s="363" t="str">
        <f t="shared" si="72"/>
        <v xml:space="preserve"> </v>
      </c>
      <c r="J1548" t="str">
        <f t="shared" si="73"/>
        <v>Non</v>
      </c>
      <c r="K1548" t="str">
        <f t="shared" si="74"/>
        <v xml:space="preserve"> </v>
      </c>
    </row>
    <row r="1549" spans="1:11" ht="15" x14ac:dyDescent="0.25">
      <c r="A1549" s="307">
        <v>13536</v>
      </c>
      <c r="B1549" s="359" t="s">
        <v>5172</v>
      </c>
      <c r="C1549" s="359" t="s">
        <v>5173</v>
      </c>
      <c r="D1549" s="359" t="s">
        <v>4002</v>
      </c>
      <c r="E1549" s="359" t="s">
        <v>122</v>
      </c>
      <c r="F1549" s="360">
        <v>455</v>
      </c>
      <c r="G1549" s="359" t="s">
        <v>122</v>
      </c>
      <c r="H1549" s="359" t="s">
        <v>6010</v>
      </c>
      <c r="I1549" s="363" t="str">
        <f t="shared" si="72"/>
        <v xml:space="preserve"> </v>
      </c>
      <c r="J1549" t="str">
        <f t="shared" si="73"/>
        <v>Non</v>
      </c>
      <c r="K1549" t="str">
        <f t="shared" si="74"/>
        <v xml:space="preserve"> </v>
      </c>
    </row>
    <row r="1550" spans="1:11" ht="15" x14ac:dyDescent="0.25">
      <c r="A1550" s="307">
        <v>5172</v>
      </c>
      <c r="B1550" s="359" t="s">
        <v>3635</v>
      </c>
      <c r="C1550" s="359" t="s">
        <v>3636</v>
      </c>
      <c r="D1550" s="359" t="s">
        <v>544</v>
      </c>
      <c r="E1550" s="359" t="s">
        <v>122</v>
      </c>
      <c r="F1550" s="360">
        <v>455</v>
      </c>
      <c r="G1550" s="359" t="s">
        <v>122</v>
      </c>
      <c r="H1550" s="359" t="s">
        <v>6010</v>
      </c>
      <c r="I1550" s="363" t="str">
        <f t="shared" si="72"/>
        <v xml:space="preserve"> </v>
      </c>
      <c r="J1550" t="str">
        <f t="shared" si="73"/>
        <v>Non</v>
      </c>
      <c r="K1550" t="str">
        <f t="shared" si="74"/>
        <v xml:space="preserve"> </v>
      </c>
    </row>
    <row r="1551" spans="1:11" ht="15" x14ac:dyDescent="0.25">
      <c r="A1551" s="307">
        <v>13643</v>
      </c>
      <c r="B1551" s="359" t="s">
        <v>5333</v>
      </c>
      <c r="C1551" s="359" t="s">
        <v>1897</v>
      </c>
      <c r="D1551" s="359" t="s">
        <v>345</v>
      </c>
      <c r="E1551" s="359" t="s">
        <v>122</v>
      </c>
      <c r="F1551" s="360">
        <v>455</v>
      </c>
      <c r="G1551" s="359" t="s">
        <v>122</v>
      </c>
      <c r="H1551" s="359" t="s">
        <v>6010</v>
      </c>
      <c r="I1551" s="363" t="str">
        <f t="shared" si="72"/>
        <v xml:space="preserve"> </v>
      </c>
      <c r="J1551" t="str">
        <f t="shared" si="73"/>
        <v>Non</v>
      </c>
      <c r="K1551" t="str">
        <f t="shared" si="74"/>
        <v xml:space="preserve"> </v>
      </c>
    </row>
    <row r="1552" spans="1:11" ht="15" x14ac:dyDescent="0.25">
      <c r="A1552" s="307">
        <v>12691</v>
      </c>
      <c r="B1552" s="359" t="s">
        <v>4212</v>
      </c>
      <c r="C1552" s="359" t="s">
        <v>4213</v>
      </c>
      <c r="D1552" s="359" t="s">
        <v>544</v>
      </c>
      <c r="E1552" s="359" t="s">
        <v>122</v>
      </c>
      <c r="F1552" s="360">
        <v>455</v>
      </c>
      <c r="G1552" s="359" t="s">
        <v>122</v>
      </c>
      <c r="H1552" s="359" t="s">
        <v>6010</v>
      </c>
      <c r="I1552" s="363" t="str">
        <f t="shared" si="72"/>
        <v xml:space="preserve"> </v>
      </c>
      <c r="J1552" t="str">
        <f t="shared" si="73"/>
        <v>Non</v>
      </c>
      <c r="K1552" t="str">
        <f t="shared" si="74"/>
        <v xml:space="preserve"> </v>
      </c>
    </row>
    <row r="1553" spans="1:11" ht="15" x14ac:dyDescent="0.25">
      <c r="A1553" s="307">
        <v>12289</v>
      </c>
      <c r="B1553" s="359" t="s">
        <v>4111</v>
      </c>
      <c r="C1553" s="359" t="s">
        <v>4112</v>
      </c>
      <c r="D1553" s="359" t="s">
        <v>3735</v>
      </c>
      <c r="E1553" s="359" t="s">
        <v>122</v>
      </c>
      <c r="F1553" s="360">
        <v>455</v>
      </c>
      <c r="G1553" s="359" t="s">
        <v>122</v>
      </c>
      <c r="H1553" s="359" t="s">
        <v>6010</v>
      </c>
      <c r="I1553" s="363" t="str">
        <f t="shared" si="72"/>
        <v xml:space="preserve"> </v>
      </c>
      <c r="J1553" t="str">
        <f t="shared" si="73"/>
        <v>Non</v>
      </c>
      <c r="K1553" t="str">
        <f t="shared" si="74"/>
        <v xml:space="preserve"> </v>
      </c>
    </row>
    <row r="1554" spans="1:11" ht="15" x14ac:dyDescent="0.25">
      <c r="A1554" s="307">
        <v>11297</v>
      </c>
      <c r="B1554" s="359" t="s">
        <v>3988</v>
      </c>
      <c r="C1554" s="359" t="s">
        <v>3989</v>
      </c>
      <c r="D1554" s="359" t="s">
        <v>544</v>
      </c>
      <c r="E1554" s="359" t="s">
        <v>122</v>
      </c>
      <c r="F1554" s="360">
        <v>455</v>
      </c>
      <c r="G1554" s="359" t="s">
        <v>122</v>
      </c>
      <c r="H1554" s="359" t="s">
        <v>6010</v>
      </c>
      <c r="I1554" s="363" t="str">
        <f t="shared" si="72"/>
        <v xml:space="preserve"> </v>
      </c>
      <c r="J1554" t="str">
        <f t="shared" si="73"/>
        <v>Non</v>
      </c>
      <c r="K1554" t="str">
        <f t="shared" si="74"/>
        <v xml:space="preserve"> </v>
      </c>
    </row>
    <row r="1555" spans="1:11" ht="15" x14ac:dyDescent="0.25">
      <c r="A1555" s="307">
        <v>13541</v>
      </c>
      <c r="B1555" s="359" t="s">
        <v>5176</v>
      </c>
      <c r="C1555" s="359" t="s">
        <v>5177</v>
      </c>
      <c r="D1555" s="359" t="s">
        <v>544</v>
      </c>
      <c r="E1555" s="359" t="s">
        <v>122</v>
      </c>
      <c r="F1555" s="360">
        <v>455</v>
      </c>
      <c r="G1555" s="359" t="s">
        <v>122</v>
      </c>
      <c r="H1555" s="359" t="s">
        <v>6010</v>
      </c>
      <c r="I1555" s="363" t="str">
        <f t="shared" si="72"/>
        <v xml:space="preserve"> </v>
      </c>
      <c r="J1555" t="str">
        <f t="shared" si="73"/>
        <v>Non</v>
      </c>
      <c r="K1555" t="str">
        <f t="shared" si="74"/>
        <v xml:space="preserve"> </v>
      </c>
    </row>
    <row r="1556" spans="1:11" ht="15" x14ac:dyDescent="0.25">
      <c r="A1556" s="307">
        <v>6274</v>
      </c>
      <c r="B1556" s="359" t="s">
        <v>2587</v>
      </c>
      <c r="C1556" s="359" t="s">
        <v>420</v>
      </c>
      <c r="D1556" s="359" t="s">
        <v>4825</v>
      </c>
      <c r="E1556" s="359" t="s">
        <v>122</v>
      </c>
      <c r="F1556" s="360">
        <v>455</v>
      </c>
      <c r="G1556" s="359" t="s">
        <v>122</v>
      </c>
      <c r="H1556" s="359" t="s">
        <v>6010</v>
      </c>
      <c r="I1556" s="363" t="str">
        <f t="shared" si="72"/>
        <v xml:space="preserve"> </v>
      </c>
      <c r="J1556" t="str">
        <f t="shared" si="73"/>
        <v>Non</v>
      </c>
      <c r="K1556" t="str">
        <f t="shared" si="74"/>
        <v xml:space="preserve"> </v>
      </c>
    </row>
    <row r="1557" spans="1:11" ht="15" x14ac:dyDescent="0.25">
      <c r="A1557" s="307">
        <v>12797</v>
      </c>
      <c r="B1557" s="359" t="s">
        <v>2624</v>
      </c>
      <c r="C1557" s="359" t="s">
        <v>4249</v>
      </c>
      <c r="D1557" s="359" t="s">
        <v>544</v>
      </c>
      <c r="E1557" s="359" t="s">
        <v>122</v>
      </c>
      <c r="F1557" s="360">
        <v>455</v>
      </c>
      <c r="G1557" s="359" t="s">
        <v>122</v>
      </c>
      <c r="H1557" s="359" t="s">
        <v>6010</v>
      </c>
      <c r="I1557" s="363" t="str">
        <f t="shared" si="72"/>
        <v xml:space="preserve"> </v>
      </c>
      <c r="J1557" t="str">
        <f t="shared" si="73"/>
        <v>Non</v>
      </c>
      <c r="K1557" t="str">
        <f t="shared" si="74"/>
        <v xml:space="preserve"> </v>
      </c>
    </row>
    <row r="1558" spans="1:11" ht="15" x14ac:dyDescent="0.25">
      <c r="A1558" s="307">
        <v>12869</v>
      </c>
      <c r="B1558" s="359" t="s">
        <v>2624</v>
      </c>
      <c r="C1558" s="359" t="s">
        <v>1394</v>
      </c>
      <c r="D1558" s="359" t="s">
        <v>544</v>
      </c>
      <c r="E1558" s="359" t="s">
        <v>122</v>
      </c>
      <c r="F1558" s="360">
        <v>455</v>
      </c>
      <c r="G1558" s="359" t="s">
        <v>122</v>
      </c>
      <c r="H1558" s="359" t="s">
        <v>6010</v>
      </c>
      <c r="I1558" s="363" t="str">
        <f t="shared" si="72"/>
        <v xml:space="preserve"> </v>
      </c>
      <c r="J1558" t="str">
        <f t="shared" si="73"/>
        <v>Non</v>
      </c>
      <c r="K1558" t="str">
        <f t="shared" si="74"/>
        <v xml:space="preserve"> </v>
      </c>
    </row>
    <row r="1559" spans="1:11" ht="15" x14ac:dyDescent="0.25">
      <c r="A1559" s="307">
        <v>13857</v>
      </c>
      <c r="B1559" s="359" t="s">
        <v>2624</v>
      </c>
      <c r="C1559" s="359" t="s">
        <v>5674</v>
      </c>
      <c r="D1559" s="359" t="s">
        <v>544</v>
      </c>
      <c r="E1559" s="359" t="s">
        <v>122</v>
      </c>
      <c r="F1559" s="360">
        <v>455</v>
      </c>
      <c r="G1559" s="359" t="s">
        <v>122</v>
      </c>
      <c r="H1559" s="359" t="s">
        <v>6010</v>
      </c>
      <c r="I1559" s="363" t="str">
        <f t="shared" si="72"/>
        <v xml:space="preserve"> </v>
      </c>
      <c r="J1559" t="str">
        <f t="shared" si="73"/>
        <v>Non</v>
      </c>
      <c r="K1559" t="str">
        <f t="shared" si="74"/>
        <v xml:space="preserve"> </v>
      </c>
    </row>
    <row r="1560" spans="1:11" ht="15" x14ac:dyDescent="0.25">
      <c r="A1560" s="307">
        <v>13403</v>
      </c>
      <c r="B1560" s="359" t="s">
        <v>4686</v>
      </c>
      <c r="C1560" s="359" t="s">
        <v>5962</v>
      </c>
      <c r="D1560" s="359" t="s">
        <v>544</v>
      </c>
      <c r="E1560" s="359" t="s">
        <v>122</v>
      </c>
      <c r="F1560" s="360">
        <v>455</v>
      </c>
      <c r="G1560" s="359" t="s">
        <v>122</v>
      </c>
      <c r="H1560" s="359" t="s">
        <v>6010</v>
      </c>
      <c r="I1560" s="363" t="str">
        <f t="shared" si="72"/>
        <v xml:space="preserve"> </v>
      </c>
      <c r="J1560" t="str">
        <f t="shared" si="73"/>
        <v>Non</v>
      </c>
      <c r="K1560" t="str">
        <f t="shared" si="74"/>
        <v xml:space="preserve"> </v>
      </c>
    </row>
    <row r="1561" spans="1:11" ht="15" x14ac:dyDescent="0.25">
      <c r="A1561" s="307">
        <v>14124</v>
      </c>
      <c r="B1561" s="359" t="s">
        <v>2783</v>
      </c>
      <c r="C1561" s="359" t="s">
        <v>6166</v>
      </c>
      <c r="D1561" s="359" t="s">
        <v>882</v>
      </c>
      <c r="E1561" s="359" t="s">
        <v>122</v>
      </c>
      <c r="F1561" s="360">
        <v>455</v>
      </c>
      <c r="G1561" s="359" t="s">
        <v>122</v>
      </c>
      <c r="H1561" s="359" t="s">
        <v>6010</v>
      </c>
      <c r="I1561" s="363" t="str">
        <f t="shared" si="72"/>
        <v xml:space="preserve"> </v>
      </c>
      <c r="J1561" t="str">
        <f t="shared" si="73"/>
        <v>Non</v>
      </c>
      <c r="K1561" t="str">
        <f t="shared" si="74"/>
        <v xml:space="preserve"> </v>
      </c>
    </row>
    <row r="1562" spans="1:11" ht="15" x14ac:dyDescent="0.25">
      <c r="A1562" s="307">
        <v>8578</v>
      </c>
      <c r="B1562" s="359" t="s">
        <v>776</v>
      </c>
      <c r="C1562" s="359" t="s">
        <v>777</v>
      </c>
      <c r="D1562" s="359" t="s">
        <v>544</v>
      </c>
      <c r="E1562" s="359" t="s">
        <v>122</v>
      </c>
      <c r="F1562" s="360">
        <v>455</v>
      </c>
      <c r="G1562" s="359" t="s">
        <v>122</v>
      </c>
      <c r="H1562" s="359" t="s">
        <v>6010</v>
      </c>
      <c r="I1562" s="363">
        <f t="shared" si="72"/>
        <v>41963</v>
      </c>
      <c r="J1562" t="str">
        <f t="shared" si="73"/>
        <v>Oui</v>
      </c>
      <c r="K1562" t="str">
        <f t="shared" si="74"/>
        <v>1870 +</v>
      </c>
    </row>
    <row r="1563" spans="1:11" ht="15" x14ac:dyDescent="0.25">
      <c r="A1563" s="307">
        <v>2751</v>
      </c>
      <c r="B1563" s="359" t="s">
        <v>694</v>
      </c>
      <c r="C1563" s="359" t="s">
        <v>695</v>
      </c>
      <c r="D1563" s="359" t="s">
        <v>544</v>
      </c>
      <c r="E1563" s="359" t="s">
        <v>122</v>
      </c>
      <c r="F1563" s="360">
        <v>455</v>
      </c>
      <c r="G1563" s="359" t="s">
        <v>122</v>
      </c>
      <c r="H1563" s="359" t="s">
        <v>6010</v>
      </c>
      <c r="I1563" s="363">
        <f t="shared" si="72"/>
        <v>42163</v>
      </c>
      <c r="J1563" t="str">
        <f t="shared" si="73"/>
        <v>Oui</v>
      </c>
      <c r="K1563" t="str">
        <f t="shared" si="74"/>
        <v>1512-M</v>
      </c>
    </row>
    <row r="1564" spans="1:11" ht="15" x14ac:dyDescent="0.25">
      <c r="A1564" s="307">
        <v>10606</v>
      </c>
      <c r="B1564" s="359" t="s">
        <v>959</v>
      </c>
      <c r="C1564" s="359" t="s">
        <v>960</v>
      </c>
      <c r="D1564" s="359" t="s">
        <v>4002</v>
      </c>
      <c r="E1564" s="359" t="s">
        <v>122</v>
      </c>
      <c r="F1564" s="360">
        <v>455</v>
      </c>
      <c r="G1564" s="359" t="s">
        <v>122</v>
      </c>
      <c r="H1564" s="359" t="s">
        <v>6010</v>
      </c>
      <c r="I1564" s="363">
        <f t="shared" si="72"/>
        <v>44393</v>
      </c>
      <c r="J1564" t="str">
        <f t="shared" si="73"/>
        <v>Oui</v>
      </c>
      <c r="K1564">
        <f t="shared" si="74"/>
        <v>8210</v>
      </c>
    </row>
    <row r="1565" spans="1:11" ht="15" x14ac:dyDescent="0.25">
      <c r="A1565" s="307">
        <v>10990</v>
      </c>
      <c r="B1565" s="359" t="s">
        <v>2070</v>
      </c>
      <c r="C1565" s="359" t="s">
        <v>1126</v>
      </c>
      <c r="D1565" s="359" t="s">
        <v>544</v>
      </c>
      <c r="E1565" s="359" t="s">
        <v>122</v>
      </c>
      <c r="F1565" s="360">
        <v>455</v>
      </c>
      <c r="G1565" s="359" t="s">
        <v>122</v>
      </c>
      <c r="H1565" s="359" t="s">
        <v>6010</v>
      </c>
      <c r="I1565" s="363">
        <f t="shared" si="72"/>
        <v>44564</v>
      </c>
      <c r="J1565" t="str">
        <f t="shared" si="73"/>
        <v>Oui</v>
      </c>
      <c r="K1565" t="str">
        <f t="shared" si="74"/>
        <v>1870 +</v>
      </c>
    </row>
    <row r="1566" spans="1:11" ht="15" x14ac:dyDescent="0.25">
      <c r="A1566" s="307">
        <v>4073</v>
      </c>
      <c r="B1566" s="359" t="s">
        <v>3499</v>
      </c>
      <c r="C1566" s="359" t="s">
        <v>3500</v>
      </c>
      <c r="D1566" s="359" t="s">
        <v>544</v>
      </c>
      <c r="E1566" s="359" t="s">
        <v>122</v>
      </c>
      <c r="F1566" s="360">
        <v>455</v>
      </c>
      <c r="G1566" s="359" t="s">
        <v>122</v>
      </c>
      <c r="H1566" s="359" t="s">
        <v>6010</v>
      </c>
      <c r="I1566" s="363">
        <f t="shared" si="72"/>
        <v>44566</v>
      </c>
      <c r="J1566" t="str">
        <f t="shared" si="73"/>
        <v>Oui</v>
      </c>
      <c r="K1566" t="str">
        <f t="shared" si="74"/>
        <v>95PFE-L2M</v>
      </c>
    </row>
    <row r="1567" spans="1:11" ht="15" x14ac:dyDescent="0.25">
      <c r="A1567" s="307">
        <v>8412</v>
      </c>
      <c r="B1567" s="359" t="s">
        <v>2480</v>
      </c>
      <c r="C1567" s="359" t="s">
        <v>464</v>
      </c>
      <c r="D1567" s="359" t="s">
        <v>544</v>
      </c>
      <c r="E1567" s="359" t="s">
        <v>122</v>
      </c>
      <c r="F1567" s="360">
        <v>455</v>
      </c>
      <c r="G1567" s="359" t="s">
        <v>122</v>
      </c>
      <c r="H1567" s="359" t="s">
        <v>6010</v>
      </c>
      <c r="I1567" s="363">
        <f t="shared" si="72"/>
        <v>44566</v>
      </c>
      <c r="J1567" t="str">
        <f t="shared" si="73"/>
        <v>Oui</v>
      </c>
      <c r="K1567" t="str">
        <f t="shared" si="74"/>
        <v>1870 +</v>
      </c>
    </row>
    <row r="1568" spans="1:11" ht="15" x14ac:dyDescent="0.25">
      <c r="A1568" s="307">
        <v>6065</v>
      </c>
      <c r="B1568" s="359" t="s">
        <v>419</v>
      </c>
      <c r="C1568" s="359" t="s">
        <v>420</v>
      </c>
      <c r="D1568" s="359" t="s">
        <v>882</v>
      </c>
      <c r="E1568" s="359" t="s">
        <v>122</v>
      </c>
      <c r="F1568" s="360">
        <v>455</v>
      </c>
      <c r="G1568" s="359" t="s">
        <v>122</v>
      </c>
      <c r="H1568" s="359" t="s">
        <v>6010</v>
      </c>
      <c r="I1568" s="363">
        <f t="shared" si="72"/>
        <v>44568</v>
      </c>
      <c r="J1568" t="str">
        <f t="shared" si="73"/>
        <v>Oui</v>
      </c>
      <c r="K1568" t="str">
        <f t="shared" si="74"/>
        <v>95PFE-L2M</v>
      </c>
    </row>
    <row r="1569" spans="1:11" ht="15" x14ac:dyDescent="0.25">
      <c r="A1569" s="307">
        <v>8980</v>
      </c>
      <c r="B1569" s="359" t="s">
        <v>1236</v>
      </c>
      <c r="C1569" s="359" t="s">
        <v>618</v>
      </c>
      <c r="D1569" s="359" t="s">
        <v>3735</v>
      </c>
      <c r="E1569" s="359" t="s">
        <v>122</v>
      </c>
      <c r="F1569" s="360">
        <v>455</v>
      </c>
      <c r="G1569" s="359" t="s">
        <v>122</v>
      </c>
      <c r="H1569" s="359" t="s">
        <v>6010</v>
      </c>
      <c r="I1569" s="363">
        <f t="shared" si="72"/>
        <v>44580</v>
      </c>
      <c r="J1569" t="str">
        <f t="shared" si="73"/>
        <v>Oui</v>
      </c>
      <c r="K1569" t="str">
        <f t="shared" si="74"/>
        <v>95PFE-L2M</v>
      </c>
    </row>
    <row r="1570" spans="1:11" ht="15" x14ac:dyDescent="0.25">
      <c r="A1570" s="307">
        <v>8480</v>
      </c>
      <c r="B1570" s="359" t="s">
        <v>1372</v>
      </c>
      <c r="C1570" s="359" t="s">
        <v>1373</v>
      </c>
      <c r="D1570" s="359" t="s">
        <v>3735</v>
      </c>
      <c r="E1570" s="359" t="s">
        <v>122</v>
      </c>
      <c r="F1570" s="360">
        <v>455</v>
      </c>
      <c r="G1570" s="359" t="s">
        <v>122</v>
      </c>
      <c r="H1570" s="359" t="s">
        <v>6010</v>
      </c>
      <c r="I1570" s="363">
        <f t="shared" si="72"/>
        <v>44580</v>
      </c>
      <c r="J1570" t="str">
        <f t="shared" si="73"/>
        <v>Oui</v>
      </c>
      <c r="K1570" t="str">
        <f t="shared" si="74"/>
        <v>1870 +</v>
      </c>
    </row>
    <row r="1571" spans="1:11" ht="15" x14ac:dyDescent="0.25">
      <c r="A1571" s="307">
        <v>10344</v>
      </c>
      <c r="B1571" s="359" t="s">
        <v>406</v>
      </c>
      <c r="C1571" s="359" t="s">
        <v>408</v>
      </c>
      <c r="D1571" s="359" t="s">
        <v>3809</v>
      </c>
      <c r="E1571" s="359" t="s">
        <v>122</v>
      </c>
      <c r="F1571" s="360">
        <v>455</v>
      </c>
      <c r="G1571" s="359" t="s">
        <v>122</v>
      </c>
      <c r="H1571" s="359" t="s">
        <v>6010</v>
      </c>
      <c r="I1571" s="363">
        <f t="shared" si="72"/>
        <v>44581</v>
      </c>
      <c r="J1571" t="str">
        <f t="shared" si="73"/>
        <v>Oui</v>
      </c>
      <c r="K1571" t="str">
        <f t="shared" si="74"/>
        <v>95PFE-L2S</v>
      </c>
    </row>
    <row r="1572" spans="1:11" ht="15" x14ac:dyDescent="0.25">
      <c r="A1572" s="307">
        <v>10699</v>
      </c>
      <c r="B1572" s="359" t="s">
        <v>119</v>
      </c>
      <c r="C1572" s="359" t="s">
        <v>120</v>
      </c>
      <c r="D1572" s="359" t="s">
        <v>544</v>
      </c>
      <c r="E1572" s="359" t="s">
        <v>122</v>
      </c>
      <c r="F1572" s="360">
        <v>455</v>
      </c>
      <c r="G1572" s="359" t="s">
        <v>122</v>
      </c>
      <c r="H1572" s="359" t="s">
        <v>6010</v>
      </c>
      <c r="I1572" s="363">
        <f t="shared" si="72"/>
        <v>44588</v>
      </c>
      <c r="J1572" t="str">
        <f t="shared" si="73"/>
        <v>Oui</v>
      </c>
      <c r="K1572" t="str">
        <f t="shared" si="74"/>
        <v>1512-M</v>
      </c>
    </row>
    <row r="1573" spans="1:11" ht="15" x14ac:dyDescent="0.25">
      <c r="A1573" s="307">
        <v>6669</v>
      </c>
      <c r="B1573" s="359" t="s">
        <v>1824</v>
      </c>
      <c r="C1573" s="359" t="s">
        <v>306</v>
      </c>
      <c r="D1573" s="359" t="s">
        <v>882</v>
      </c>
      <c r="E1573" s="359" t="s">
        <v>122</v>
      </c>
      <c r="F1573" s="360">
        <v>455</v>
      </c>
      <c r="G1573" s="359" t="s">
        <v>122</v>
      </c>
      <c r="H1573" s="359" t="s">
        <v>6010</v>
      </c>
      <c r="I1573" s="363">
        <f t="shared" si="72"/>
        <v>44588</v>
      </c>
      <c r="J1573" t="str">
        <f t="shared" si="73"/>
        <v>Oui</v>
      </c>
      <c r="K1573" t="str">
        <f t="shared" si="74"/>
        <v>95PFE-L2S</v>
      </c>
    </row>
    <row r="1574" spans="1:11" ht="15" x14ac:dyDescent="0.25">
      <c r="A1574" s="307">
        <v>11479</v>
      </c>
      <c r="B1574" s="359" t="s">
        <v>2596</v>
      </c>
      <c r="C1574" s="359" t="s">
        <v>1492</v>
      </c>
      <c r="D1574" s="359" t="s">
        <v>544</v>
      </c>
      <c r="E1574" s="359" t="s">
        <v>122</v>
      </c>
      <c r="F1574" s="360">
        <v>455</v>
      </c>
      <c r="G1574" s="359" t="s">
        <v>122</v>
      </c>
      <c r="H1574" s="359" t="s">
        <v>6010</v>
      </c>
      <c r="I1574" s="363">
        <f t="shared" si="72"/>
        <v>44588</v>
      </c>
      <c r="J1574" t="str">
        <f t="shared" si="73"/>
        <v>Oui</v>
      </c>
      <c r="K1574" t="str">
        <f t="shared" si="74"/>
        <v>95PFE-L2L</v>
      </c>
    </row>
    <row r="1575" spans="1:11" ht="15" x14ac:dyDescent="0.25">
      <c r="A1575" s="307">
        <v>10949</v>
      </c>
      <c r="B1575" s="359" t="s">
        <v>2381</v>
      </c>
      <c r="C1575" s="359" t="s">
        <v>1177</v>
      </c>
      <c r="D1575" s="359" t="s">
        <v>882</v>
      </c>
      <c r="E1575" s="359" t="s">
        <v>122</v>
      </c>
      <c r="F1575" s="360">
        <v>455</v>
      </c>
      <c r="G1575" s="359" t="s">
        <v>122</v>
      </c>
      <c r="H1575" s="359" t="s">
        <v>6010</v>
      </c>
      <c r="I1575" s="363">
        <f t="shared" si="72"/>
        <v>44589</v>
      </c>
      <c r="J1575" t="str">
        <f t="shared" si="73"/>
        <v>Oui</v>
      </c>
      <c r="K1575" t="str">
        <f t="shared" si="74"/>
        <v>95PFE-L2L</v>
      </c>
    </row>
    <row r="1576" spans="1:11" ht="15" x14ac:dyDescent="0.25">
      <c r="A1576" s="307">
        <v>10349</v>
      </c>
      <c r="B1576" s="359" t="s">
        <v>4545</v>
      </c>
      <c r="C1576" s="359" t="s">
        <v>1141</v>
      </c>
      <c r="D1576" s="359" t="s">
        <v>882</v>
      </c>
      <c r="E1576" s="359" t="s">
        <v>122</v>
      </c>
      <c r="F1576" s="360">
        <v>455</v>
      </c>
      <c r="G1576" s="359" t="s">
        <v>122</v>
      </c>
      <c r="H1576" s="359" t="s">
        <v>6010</v>
      </c>
      <c r="I1576" s="363">
        <f t="shared" si="72"/>
        <v>44589</v>
      </c>
      <c r="J1576" t="str">
        <f t="shared" si="73"/>
        <v>Oui</v>
      </c>
      <c r="K1576" t="str">
        <f t="shared" si="74"/>
        <v>1870 +</v>
      </c>
    </row>
    <row r="1577" spans="1:11" ht="15" x14ac:dyDescent="0.25">
      <c r="A1577" s="307">
        <v>4323</v>
      </c>
      <c r="B1577" s="359" t="s">
        <v>3379</v>
      </c>
      <c r="C1577" s="359" t="s">
        <v>999</v>
      </c>
      <c r="D1577" s="359" t="s">
        <v>882</v>
      </c>
      <c r="E1577" s="359" t="s">
        <v>122</v>
      </c>
      <c r="F1577" s="360">
        <v>455</v>
      </c>
      <c r="G1577" s="359" t="s">
        <v>122</v>
      </c>
      <c r="H1577" s="359" t="s">
        <v>6010</v>
      </c>
      <c r="I1577" s="363">
        <f t="shared" si="72"/>
        <v>44595</v>
      </c>
      <c r="J1577" t="str">
        <f t="shared" si="73"/>
        <v>Oui</v>
      </c>
      <c r="K1577" t="str">
        <f t="shared" si="74"/>
        <v>1870 +</v>
      </c>
    </row>
    <row r="1578" spans="1:11" ht="15" x14ac:dyDescent="0.25">
      <c r="A1578" s="307">
        <v>4651</v>
      </c>
      <c r="B1578" s="359" t="s">
        <v>1267</v>
      </c>
      <c r="C1578" s="359" t="s">
        <v>447</v>
      </c>
      <c r="D1578" s="359" t="s">
        <v>3567</v>
      </c>
      <c r="E1578" s="359" t="s">
        <v>122</v>
      </c>
      <c r="F1578" s="360">
        <v>455</v>
      </c>
      <c r="G1578" s="359" t="s">
        <v>122</v>
      </c>
      <c r="H1578" s="359" t="s">
        <v>6010</v>
      </c>
      <c r="I1578" s="363">
        <f t="shared" si="72"/>
        <v>44596</v>
      </c>
      <c r="J1578" t="str">
        <f t="shared" si="73"/>
        <v>Oui</v>
      </c>
      <c r="K1578" t="str">
        <f t="shared" si="74"/>
        <v>95PFE-L2L</v>
      </c>
    </row>
    <row r="1579" spans="1:11" ht="15" x14ac:dyDescent="0.25">
      <c r="A1579" s="307">
        <v>10109</v>
      </c>
      <c r="B1579" s="359" t="s">
        <v>2401</v>
      </c>
      <c r="C1579" s="359" t="s">
        <v>2402</v>
      </c>
      <c r="D1579" s="359" t="s">
        <v>544</v>
      </c>
      <c r="E1579" s="359" t="s">
        <v>122</v>
      </c>
      <c r="F1579" s="360">
        <v>455</v>
      </c>
      <c r="G1579" s="359" t="s">
        <v>122</v>
      </c>
      <c r="H1579" s="359" t="s">
        <v>6010</v>
      </c>
      <c r="I1579" s="363">
        <f t="shared" si="72"/>
        <v>44600</v>
      </c>
      <c r="J1579" t="str">
        <f t="shared" si="73"/>
        <v>Oui</v>
      </c>
      <c r="K1579" t="str">
        <f t="shared" si="74"/>
        <v>95PFE-L2M</v>
      </c>
    </row>
    <row r="1580" spans="1:11" ht="15" x14ac:dyDescent="0.25">
      <c r="A1580" s="307">
        <v>10147</v>
      </c>
      <c r="B1580" s="359" t="s">
        <v>2666</v>
      </c>
      <c r="C1580" s="359" t="s">
        <v>1141</v>
      </c>
      <c r="D1580" s="359" t="s">
        <v>544</v>
      </c>
      <c r="E1580" s="359" t="s">
        <v>122</v>
      </c>
      <c r="F1580" s="360">
        <v>455</v>
      </c>
      <c r="G1580" s="359" t="s">
        <v>122</v>
      </c>
      <c r="H1580" s="359" t="s">
        <v>6010</v>
      </c>
      <c r="I1580" s="363">
        <f t="shared" si="72"/>
        <v>44608</v>
      </c>
      <c r="J1580" t="str">
        <f t="shared" si="73"/>
        <v>Oui</v>
      </c>
      <c r="K1580" t="str">
        <f t="shared" si="74"/>
        <v>95PFE-L2M</v>
      </c>
    </row>
    <row r="1581" spans="1:11" ht="15" x14ac:dyDescent="0.25">
      <c r="A1581" s="307">
        <v>12103</v>
      </c>
      <c r="B1581" s="359" t="s">
        <v>2166</v>
      </c>
      <c r="C1581" s="359" t="s">
        <v>2167</v>
      </c>
      <c r="D1581" s="359" t="s">
        <v>544</v>
      </c>
      <c r="E1581" s="359" t="s">
        <v>122</v>
      </c>
      <c r="F1581" s="360">
        <v>455</v>
      </c>
      <c r="G1581" s="359" t="s">
        <v>122</v>
      </c>
      <c r="H1581" s="359" t="s">
        <v>6010</v>
      </c>
      <c r="I1581" s="363">
        <f t="shared" si="72"/>
        <v>44628</v>
      </c>
      <c r="J1581" t="str">
        <f t="shared" si="73"/>
        <v>Oui</v>
      </c>
      <c r="K1581" t="str">
        <f t="shared" si="74"/>
        <v>95PFE-L2S</v>
      </c>
    </row>
    <row r="1582" spans="1:11" ht="15" x14ac:dyDescent="0.25">
      <c r="A1582" s="307">
        <v>10783</v>
      </c>
      <c r="B1582" s="359" t="s">
        <v>2743</v>
      </c>
      <c r="C1582" s="359" t="s">
        <v>2744</v>
      </c>
      <c r="D1582" s="359" t="s">
        <v>3889</v>
      </c>
      <c r="E1582" s="359" t="s">
        <v>122</v>
      </c>
      <c r="F1582" s="360">
        <v>455</v>
      </c>
      <c r="G1582" s="359" t="s">
        <v>122</v>
      </c>
      <c r="H1582" s="359" t="s">
        <v>6010</v>
      </c>
      <c r="I1582" s="363">
        <f t="shared" si="72"/>
        <v>44628</v>
      </c>
      <c r="J1582" t="str">
        <f t="shared" si="73"/>
        <v>Oui</v>
      </c>
      <c r="K1582" t="str">
        <f t="shared" si="74"/>
        <v>F550</v>
      </c>
    </row>
    <row r="1583" spans="1:11" ht="15" x14ac:dyDescent="0.25">
      <c r="A1583" s="307">
        <v>5023</v>
      </c>
      <c r="B1583" s="359" t="s">
        <v>3618</v>
      </c>
      <c r="C1583" s="359" t="s">
        <v>3619</v>
      </c>
      <c r="D1583" s="359" t="s">
        <v>570</v>
      </c>
      <c r="E1583" s="359" t="s">
        <v>4949</v>
      </c>
      <c r="F1583" s="360">
        <v>399</v>
      </c>
      <c r="G1583" s="359" t="s">
        <v>3400</v>
      </c>
      <c r="H1583" s="359" t="s">
        <v>6010</v>
      </c>
      <c r="I1583" s="363">
        <f t="shared" si="72"/>
        <v>45267</v>
      </c>
      <c r="J1583" t="str">
        <f t="shared" si="73"/>
        <v>Oui</v>
      </c>
      <c r="K1583" t="str">
        <f t="shared" si="74"/>
        <v>F550</v>
      </c>
    </row>
    <row r="1584" spans="1:11" ht="15" x14ac:dyDescent="0.25">
      <c r="A1584" s="307">
        <v>5808</v>
      </c>
      <c r="B1584" s="359" t="s">
        <v>3669</v>
      </c>
      <c r="C1584" s="359" t="s">
        <v>662</v>
      </c>
      <c r="D1584" s="359" t="s">
        <v>3398</v>
      </c>
      <c r="E1584" s="359" t="s">
        <v>4949</v>
      </c>
      <c r="F1584" s="360">
        <v>399</v>
      </c>
      <c r="G1584" s="359" t="s">
        <v>3400</v>
      </c>
      <c r="H1584" s="359" t="s">
        <v>6010</v>
      </c>
      <c r="I1584" s="363">
        <f t="shared" si="72"/>
        <v>45715</v>
      </c>
      <c r="J1584" t="str">
        <f t="shared" si="73"/>
        <v>Oui</v>
      </c>
      <c r="K1584" t="str">
        <f t="shared" si="74"/>
        <v>95PFE-L2S</v>
      </c>
    </row>
    <row r="1585" spans="1:11" ht="15" x14ac:dyDescent="0.25">
      <c r="A1585" s="307">
        <v>13303</v>
      </c>
      <c r="B1585" s="359" t="s">
        <v>5959</v>
      </c>
      <c r="C1585" s="359" t="s">
        <v>2327</v>
      </c>
      <c r="D1585" s="359" t="s">
        <v>570</v>
      </c>
      <c r="E1585" s="359" t="s">
        <v>4950</v>
      </c>
      <c r="F1585" s="360">
        <v>398</v>
      </c>
      <c r="G1585" s="359" t="s">
        <v>6256</v>
      </c>
      <c r="H1585" s="359" t="s">
        <v>6010</v>
      </c>
      <c r="I1585" s="363" t="str">
        <f t="shared" si="72"/>
        <v xml:space="preserve"> </v>
      </c>
      <c r="J1585" t="str">
        <f t="shared" si="73"/>
        <v>Non</v>
      </c>
      <c r="K1585" t="str">
        <f t="shared" si="74"/>
        <v xml:space="preserve"> </v>
      </c>
    </row>
    <row r="1586" spans="1:11" ht="15" x14ac:dyDescent="0.25">
      <c r="A1586" s="307">
        <v>13331</v>
      </c>
      <c r="B1586" s="359" t="s">
        <v>4523</v>
      </c>
      <c r="C1586" s="359" t="s">
        <v>4524</v>
      </c>
      <c r="D1586" s="359" t="s">
        <v>570</v>
      </c>
      <c r="E1586" s="359" t="s">
        <v>4950</v>
      </c>
      <c r="F1586" s="360">
        <v>398</v>
      </c>
      <c r="G1586" s="359" t="s">
        <v>6256</v>
      </c>
      <c r="H1586" s="359" t="s">
        <v>6010</v>
      </c>
      <c r="I1586" s="363">
        <f t="shared" si="72"/>
        <v>45315</v>
      </c>
      <c r="J1586" t="str">
        <f t="shared" si="73"/>
        <v>Oui</v>
      </c>
      <c r="K1586" t="str">
        <f t="shared" si="74"/>
        <v>F550</v>
      </c>
    </row>
    <row r="1587" spans="1:11" ht="15" x14ac:dyDescent="0.25">
      <c r="A1587" s="307">
        <v>13033</v>
      </c>
      <c r="B1587" s="359" t="s">
        <v>4328</v>
      </c>
      <c r="C1587" s="359" t="s">
        <v>4329</v>
      </c>
      <c r="D1587" s="359" t="s">
        <v>570</v>
      </c>
      <c r="E1587" s="359" t="s">
        <v>4950</v>
      </c>
      <c r="F1587" s="360">
        <v>398</v>
      </c>
      <c r="G1587" s="359" t="s">
        <v>6256</v>
      </c>
      <c r="H1587" s="359" t="s">
        <v>6010</v>
      </c>
      <c r="I1587" s="363">
        <f t="shared" si="72"/>
        <v>45497</v>
      </c>
      <c r="J1587" t="str">
        <f t="shared" si="73"/>
        <v>Oui</v>
      </c>
      <c r="K1587" t="str">
        <f t="shared" si="74"/>
        <v>95PFE-L2S</v>
      </c>
    </row>
    <row r="1588" spans="1:11" ht="15" x14ac:dyDescent="0.25">
      <c r="A1588" s="307">
        <v>12368</v>
      </c>
      <c r="B1588" s="359" t="s">
        <v>4131</v>
      </c>
      <c r="C1588" s="359" t="s">
        <v>618</v>
      </c>
      <c r="D1588" s="359" t="s">
        <v>570</v>
      </c>
      <c r="E1588" s="359" t="s">
        <v>4950</v>
      </c>
      <c r="F1588" s="360">
        <v>398</v>
      </c>
      <c r="G1588" s="359" t="s">
        <v>6256</v>
      </c>
      <c r="H1588" s="359" t="s">
        <v>6010</v>
      </c>
      <c r="I1588" s="363">
        <f t="shared" si="72"/>
        <v>45539</v>
      </c>
      <c r="J1588" t="str">
        <f t="shared" si="73"/>
        <v>Oui</v>
      </c>
      <c r="K1588" t="str">
        <f t="shared" si="74"/>
        <v>95PFE-L2S</v>
      </c>
    </row>
    <row r="1589" spans="1:11" ht="15" x14ac:dyDescent="0.25">
      <c r="A1589" s="307">
        <v>11500</v>
      </c>
      <c r="B1589" s="359" t="s">
        <v>1289</v>
      </c>
      <c r="C1589" s="359" t="s">
        <v>3153</v>
      </c>
      <c r="D1589" s="359" t="s">
        <v>570</v>
      </c>
      <c r="E1589" s="359" t="s">
        <v>4950</v>
      </c>
      <c r="F1589" s="360">
        <v>398</v>
      </c>
      <c r="G1589" s="359" t="s">
        <v>6256</v>
      </c>
      <c r="H1589" s="359" t="s">
        <v>6010</v>
      </c>
      <c r="I1589" s="363">
        <f t="shared" si="72"/>
        <v>45574</v>
      </c>
      <c r="J1589" t="str">
        <f t="shared" si="73"/>
        <v>Oui</v>
      </c>
      <c r="K1589" t="str">
        <f t="shared" si="74"/>
        <v>95PFE-L2S</v>
      </c>
    </row>
    <row r="1590" spans="1:11" ht="15" x14ac:dyDescent="0.25">
      <c r="A1590" s="307">
        <v>6860</v>
      </c>
      <c r="B1590" s="359" t="s">
        <v>2360</v>
      </c>
      <c r="C1590" s="359" t="s">
        <v>368</v>
      </c>
      <c r="D1590" s="359" t="s">
        <v>570</v>
      </c>
      <c r="E1590" s="359" t="s">
        <v>4950</v>
      </c>
      <c r="F1590" s="360">
        <v>398</v>
      </c>
      <c r="G1590" s="359" t="s">
        <v>6256</v>
      </c>
      <c r="H1590" s="359" t="s">
        <v>6010</v>
      </c>
      <c r="I1590" s="363">
        <f t="shared" si="72"/>
        <v>45707</v>
      </c>
      <c r="J1590" t="str">
        <f t="shared" si="73"/>
        <v>Oui</v>
      </c>
      <c r="K1590" t="str">
        <f t="shared" si="74"/>
        <v>95PFE-L2S</v>
      </c>
    </row>
    <row r="1591" spans="1:11" ht="15" x14ac:dyDescent="0.25">
      <c r="A1591" s="307">
        <v>13991</v>
      </c>
      <c r="B1591" s="359" t="s">
        <v>5983</v>
      </c>
      <c r="C1591" s="359" t="s">
        <v>3158</v>
      </c>
      <c r="D1591" s="359" t="s">
        <v>570</v>
      </c>
      <c r="E1591" s="359" t="s">
        <v>4950</v>
      </c>
      <c r="F1591" s="360">
        <v>398</v>
      </c>
      <c r="G1591" s="359" t="s">
        <v>6256</v>
      </c>
      <c r="H1591" s="359" t="s">
        <v>6010</v>
      </c>
      <c r="I1591" s="363">
        <f t="shared" si="72"/>
        <v>45882</v>
      </c>
      <c r="J1591" t="str">
        <f t="shared" si="73"/>
        <v>Oui</v>
      </c>
      <c r="K1591" t="str">
        <f t="shared" si="74"/>
        <v>95PFE-L2M</v>
      </c>
    </row>
    <row r="1592" spans="1:11" ht="15" x14ac:dyDescent="0.25">
      <c r="A1592" s="307">
        <v>14036</v>
      </c>
      <c r="B1592" s="359" t="s">
        <v>6223</v>
      </c>
      <c r="C1592" s="359" t="s">
        <v>4488</v>
      </c>
      <c r="D1592" s="359" t="s">
        <v>570</v>
      </c>
      <c r="E1592" s="359" t="s">
        <v>4950</v>
      </c>
      <c r="F1592" s="360">
        <v>398</v>
      </c>
      <c r="G1592" s="359" t="s">
        <v>6256</v>
      </c>
      <c r="H1592" s="359" t="s">
        <v>6010</v>
      </c>
      <c r="I1592" s="363">
        <f t="shared" si="72"/>
        <v>45882</v>
      </c>
      <c r="J1592" t="str">
        <f t="shared" si="73"/>
        <v>Oui</v>
      </c>
      <c r="K1592" t="str">
        <f t="shared" si="74"/>
        <v>1804S</v>
      </c>
    </row>
    <row r="1593" spans="1:11" ht="15" x14ac:dyDescent="0.25">
      <c r="A1593" s="307">
        <v>14028</v>
      </c>
      <c r="B1593" s="359" t="s">
        <v>6193</v>
      </c>
      <c r="C1593" s="359" t="s">
        <v>618</v>
      </c>
      <c r="D1593" s="359" t="s">
        <v>570</v>
      </c>
      <c r="E1593" s="359" t="s">
        <v>4950</v>
      </c>
      <c r="F1593" s="360">
        <v>398</v>
      </c>
      <c r="G1593" s="359" t="s">
        <v>6256</v>
      </c>
      <c r="H1593" s="359" t="s">
        <v>6010</v>
      </c>
      <c r="I1593" s="363">
        <f t="shared" si="72"/>
        <v>45896</v>
      </c>
      <c r="J1593" t="str">
        <f t="shared" si="73"/>
        <v>Oui</v>
      </c>
      <c r="K1593" t="str">
        <f t="shared" si="74"/>
        <v>1804S</v>
      </c>
    </row>
    <row r="1594" spans="1:11" ht="15" x14ac:dyDescent="0.25">
      <c r="A1594" s="307">
        <v>10128</v>
      </c>
      <c r="B1594" s="359" t="s">
        <v>1777</v>
      </c>
      <c r="C1594" s="359" t="s">
        <v>447</v>
      </c>
      <c r="D1594" s="359" t="s">
        <v>570</v>
      </c>
      <c r="E1594" s="359" t="s">
        <v>4950</v>
      </c>
      <c r="F1594" s="360">
        <v>398</v>
      </c>
      <c r="G1594" s="359" t="s">
        <v>6256</v>
      </c>
      <c r="H1594" s="359" t="s">
        <v>6010</v>
      </c>
      <c r="I1594" s="363">
        <f t="shared" si="72"/>
        <v>45913</v>
      </c>
      <c r="J1594" t="str">
        <f t="shared" si="73"/>
        <v>Oui</v>
      </c>
      <c r="K1594" t="str">
        <f t="shared" si="74"/>
        <v>1517-LP</v>
      </c>
    </row>
    <row r="1595" spans="1:11" ht="15" x14ac:dyDescent="0.25">
      <c r="A1595" s="307">
        <v>8222</v>
      </c>
      <c r="B1595" s="359" t="s">
        <v>3338</v>
      </c>
      <c r="C1595" s="359" t="s">
        <v>1312</v>
      </c>
      <c r="D1595" s="359" t="s">
        <v>570</v>
      </c>
      <c r="E1595" s="359" t="s">
        <v>4950</v>
      </c>
      <c r="F1595" s="360">
        <v>398</v>
      </c>
      <c r="G1595" s="359" t="s">
        <v>6256</v>
      </c>
      <c r="H1595" s="359" t="s">
        <v>6010</v>
      </c>
      <c r="I1595" s="363">
        <f t="shared" si="72"/>
        <v>45917</v>
      </c>
      <c r="J1595" t="str">
        <f t="shared" si="73"/>
        <v>Oui</v>
      </c>
      <c r="K1595" t="str">
        <f t="shared" si="74"/>
        <v>95PFE-L2M</v>
      </c>
    </row>
    <row r="1596" spans="1:11" ht="15" x14ac:dyDescent="0.25">
      <c r="A1596" s="307">
        <v>8308</v>
      </c>
      <c r="B1596" s="359" t="s">
        <v>3753</v>
      </c>
      <c r="C1596" s="359" t="s">
        <v>281</v>
      </c>
      <c r="D1596" s="359" t="s">
        <v>3394</v>
      </c>
      <c r="E1596" s="359" t="s">
        <v>4954</v>
      </c>
      <c r="F1596" s="360">
        <v>450</v>
      </c>
      <c r="G1596" s="359" t="s">
        <v>143</v>
      </c>
      <c r="H1596" s="359" t="s">
        <v>6010</v>
      </c>
      <c r="I1596" s="363" t="str">
        <f t="shared" si="72"/>
        <v xml:space="preserve"> </v>
      </c>
      <c r="J1596" t="str">
        <f t="shared" si="73"/>
        <v>Non</v>
      </c>
      <c r="K1596" t="str">
        <f t="shared" si="74"/>
        <v xml:space="preserve"> </v>
      </c>
    </row>
    <row r="1597" spans="1:11" ht="15" x14ac:dyDescent="0.25">
      <c r="A1597" s="307">
        <v>6658</v>
      </c>
      <c r="B1597" s="359" t="s">
        <v>807</v>
      </c>
      <c r="C1597" s="359" t="s">
        <v>3215</v>
      </c>
      <c r="D1597" s="359" t="s">
        <v>3394</v>
      </c>
      <c r="E1597" s="359" t="s">
        <v>4954</v>
      </c>
      <c r="F1597" s="360">
        <v>450</v>
      </c>
      <c r="G1597" s="359" t="s">
        <v>143</v>
      </c>
      <c r="H1597" s="359" t="s">
        <v>6010</v>
      </c>
      <c r="I1597" s="363" t="str">
        <f t="shared" si="72"/>
        <v xml:space="preserve"> </v>
      </c>
      <c r="J1597" t="str">
        <f t="shared" si="73"/>
        <v>Non</v>
      </c>
      <c r="K1597" t="str">
        <f t="shared" si="74"/>
        <v xml:space="preserve"> </v>
      </c>
    </row>
    <row r="1598" spans="1:11" ht="15" x14ac:dyDescent="0.25">
      <c r="A1598" s="307">
        <v>2169</v>
      </c>
      <c r="B1598" s="359" t="s">
        <v>1153</v>
      </c>
      <c r="C1598" s="359" t="s">
        <v>782</v>
      </c>
      <c r="D1598" s="359" t="s">
        <v>3394</v>
      </c>
      <c r="E1598" s="359" t="s">
        <v>4954</v>
      </c>
      <c r="F1598" s="360">
        <v>450</v>
      </c>
      <c r="G1598" s="359" t="s">
        <v>143</v>
      </c>
      <c r="H1598" s="359" t="s">
        <v>6010</v>
      </c>
      <c r="I1598" s="363" t="str">
        <f t="shared" si="72"/>
        <v xml:space="preserve"> </v>
      </c>
      <c r="J1598" t="str">
        <f t="shared" si="73"/>
        <v>Non</v>
      </c>
      <c r="K1598" t="str">
        <f t="shared" si="74"/>
        <v xml:space="preserve"> </v>
      </c>
    </row>
    <row r="1599" spans="1:11" ht="15" x14ac:dyDescent="0.25">
      <c r="A1599" s="307">
        <v>8938</v>
      </c>
      <c r="B1599" s="359" t="s">
        <v>3786</v>
      </c>
      <c r="C1599" s="359" t="s">
        <v>3787</v>
      </c>
      <c r="D1599" s="359" t="s">
        <v>517</v>
      </c>
      <c r="E1599" s="359" t="s">
        <v>4954</v>
      </c>
      <c r="F1599" s="360">
        <v>450</v>
      </c>
      <c r="G1599" s="359" t="s">
        <v>143</v>
      </c>
      <c r="H1599" s="359" t="s">
        <v>6010</v>
      </c>
      <c r="I1599" s="363" t="str">
        <f t="shared" si="72"/>
        <v xml:space="preserve"> </v>
      </c>
      <c r="J1599" t="str">
        <f t="shared" si="73"/>
        <v>Non</v>
      </c>
      <c r="K1599" t="str">
        <f t="shared" si="74"/>
        <v xml:space="preserve"> </v>
      </c>
    </row>
    <row r="1600" spans="1:11" ht="15" x14ac:dyDescent="0.25">
      <c r="A1600" s="307">
        <v>3082</v>
      </c>
      <c r="B1600" s="359" t="s">
        <v>3453</v>
      </c>
      <c r="C1600" s="359" t="s">
        <v>449</v>
      </c>
      <c r="D1600" s="359" t="s">
        <v>3394</v>
      </c>
      <c r="E1600" s="359" t="s">
        <v>4954</v>
      </c>
      <c r="F1600" s="360">
        <v>450</v>
      </c>
      <c r="G1600" s="359" t="s">
        <v>143</v>
      </c>
      <c r="H1600" s="359" t="s">
        <v>6010</v>
      </c>
      <c r="I1600" s="363" t="str">
        <f t="shared" si="72"/>
        <v xml:space="preserve"> </v>
      </c>
      <c r="J1600" t="str">
        <f t="shared" si="73"/>
        <v>Non</v>
      </c>
      <c r="K1600" t="str">
        <f t="shared" si="74"/>
        <v xml:space="preserve"> </v>
      </c>
    </row>
    <row r="1601" spans="1:11" ht="15" x14ac:dyDescent="0.25">
      <c r="A1601" s="307">
        <v>5092</v>
      </c>
      <c r="B1601" s="359" t="s">
        <v>3628</v>
      </c>
      <c r="C1601" s="359" t="s">
        <v>268</v>
      </c>
      <c r="D1601" s="359" t="s">
        <v>517</v>
      </c>
      <c r="E1601" s="359" t="s">
        <v>4954</v>
      </c>
      <c r="F1601" s="360">
        <v>450</v>
      </c>
      <c r="G1601" s="359" t="s">
        <v>143</v>
      </c>
      <c r="H1601" s="359" t="s">
        <v>6010</v>
      </c>
      <c r="I1601" s="363" t="str">
        <f t="shared" si="72"/>
        <v xml:space="preserve"> </v>
      </c>
      <c r="J1601" t="str">
        <f t="shared" si="73"/>
        <v>Non</v>
      </c>
      <c r="K1601" t="str">
        <f t="shared" si="74"/>
        <v xml:space="preserve"> </v>
      </c>
    </row>
    <row r="1602" spans="1:11" ht="15" x14ac:dyDescent="0.25">
      <c r="A1602" s="307">
        <v>1125</v>
      </c>
      <c r="B1602" s="359" t="s">
        <v>2352</v>
      </c>
      <c r="C1602" s="359" t="s">
        <v>3393</v>
      </c>
      <c r="D1602" s="359" t="s">
        <v>3394</v>
      </c>
      <c r="E1602" s="359" t="s">
        <v>4954</v>
      </c>
      <c r="F1602" s="360">
        <v>450</v>
      </c>
      <c r="G1602" s="359" t="s">
        <v>143</v>
      </c>
      <c r="H1602" s="359" t="s">
        <v>6010</v>
      </c>
      <c r="I1602" s="363" t="str">
        <f t="shared" ref="I1602:I1665" si="75">IFERROR(VLOOKUP(A1602,Pour_Suivi,31,FALSE)," ")</f>
        <v xml:space="preserve"> </v>
      </c>
      <c r="J1602" t="str">
        <f t="shared" ref="J1602:J1665" si="76">IF(IFERROR(VLOOKUP(A1602,Pour_Suivi,1,FALSE),"Non")="Non","Non","Oui")</f>
        <v>Non</v>
      </c>
      <c r="K1602" t="str">
        <f t="shared" ref="K1602:K1665" si="77">IFERROR(VLOOKUP(A1602,Pour_Suivi,33,FALSE)," ")</f>
        <v xml:space="preserve"> </v>
      </c>
    </row>
    <row r="1603" spans="1:11" ht="15" x14ac:dyDescent="0.25">
      <c r="A1603" s="307">
        <v>6194</v>
      </c>
      <c r="B1603" s="359" t="s">
        <v>622</v>
      </c>
      <c r="C1603" s="359" t="s">
        <v>623</v>
      </c>
      <c r="D1603" s="359" t="s">
        <v>3601</v>
      </c>
      <c r="E1603" s="359" t="s">
        <v>4954</v>
      </c>
      <c r="F1603" s="360">
        <v>450</v>
      </c>
      <c r="G1603" s="359" t="s">
        <v>143</v>
      </c>
      <c r="H1603" s="359" t="s">
        <v>6010</v>
      </c>
      <c r="I1603" s="363">
        <f t="shared" si="75"/>
        <v>44566</v>
      </c>
      <c r="J1603" t="str">
        <f t="shared" si="76"/>
        <v>Oui</v>
      </c>
      <c r="K1603" t="str">
        <f t="shared" si="77"/>
        <v>1870 +</v>
      </c>
    </row>
    <row r="1604" spans="1:11" ht="15" x14ac:dyDescent="0.25">
      <c r="A1604" s="307">
        <v>10094</v>
      </c>
      <c r="B1604" s="359" t="s">
        <v>1612</v>
      </c>
      <c r="C1604" s="359" t="s">
        <v>204</v>
      </c>
      <c r="D1604" s="359" t="s">
        <v>517</v>
      </c>
      <c r="E1604" s="359" t="s">
        <v>4954</v>
      </c>
      <c r="F1604" s="360">
        <v>450</v>
      </c>
      <c r="G1604" s="359" t="s">
        <v>143</v>
      </c>
      <c r="H1604" s="359" t="s">
        <v>6010</v>
      </c>
      <c r="I1604" s="363">
        <f t="shared" si="75"/>
        <v>44574</v>
      </c>
      <c r="J1604" t="str">
        <f t="shared" si="76"/>
        <v>Oui</v>
      </c>
      <c r="K1604" t="str">
        <f t="shared" si="77"/>
        <v>95PFE-L2M</v>
      </c>
    </row>
    <row r="1605" spans="1:11" ht="15" x14ac:dyDescent="0.25">
      <c r="A1605" s="307">
        <v>9340</v>
      </c>
      <c r="B1605" s="359" t="s">
        <v>300</v>
      </c>
      <c r="C1605" s="359" t="s">
        <v>301</v>
      </c>
      <c r="D1605" s="359" t="s">
        <v>517</v>
      </c>
      <c r="E1605" s="359" t="s">
        <v>4954</v>
      </c>
      <c r="F1605" s="360">
        <v>450</v>
      </c>
      <c r="G1605" s="359" t="s">
        <v>143</v>
      </c>
      <c r="H1605" s="359" t="s">
        <v>6010</v>
      </c>
      <c r="I1605" s="363">
        <f t="shared" si="75"/>
        <v>44582</v>
      </c>
      <c r="J1605" t="str">
        <f t="shared" si="76"/>
        <v>Oui</v>
      </c>
      <c r="K1605" t="str">
        <f t="shared" si="77"/>
        <v>1870 +</v>
      </c>
    </row>
    <row r="1606" spans="1:11" ht="15" x14ac:dyDescent="0.25">
      <c r="A1606" s="307">
        <v>9883</v>
      </c>
      <c r="B1606" s="359" t="s">
        <v>1981</v>
      </c>
      <c r="C1606" s="359" t="s">
        <v>1982</v>
      </c>
      <c r="D1606" s="359" t="s">
        <v>3394</v>
      </c>
      <c r="E1606" s="359" t="s">
        <v>4954</v>
      </c>
      <c r="F1606" s="360">
        <v>450</v>
      </c>
      <c r="G1606" s="359" t="s">
        <v>143</v>
      </c>
      <c r="H1606" s="359" t="s">
        <v>6010</v>
      </c>
      <c r="I1606" s="363">
        <f t="shared" si="75"/>
        <v>44582</v>
      </c>
      <c r="J1606" t="str">
        <f t="shared" si="76"/>
        <v>Oui</v>
      </c>
      <c r="K1606" t="str">
        <f t="shared" si="77"/>
        <v>1870 +</v>
      </c>
    </row>
    <row r="1607" spans="1:11" ht="15" x14ac:dyDescent="0.25">
      <c r="A1607" s="307">
        <v>9251</v>
      </c>
      <c r="B1607" s="359" t="s">
        <v>2665</v>
      </c>
      <c r="C1607" s="359" t="s">
        <v>2194</v>
      </c>
      <c r="D1607" s="359" t="s">
        <v>3394</v>
      </c>
      <c r="E1607" s="359" t="s">
        <v>4954</v>
      </c>
      <c r="F1607" s="360">
        <v>450</v>
      </c>
      <c r="G1607" s="359" t="s">
        <v>143</v>
      </c>
      <c r="H1607" s="359" t="s">
        <v>6010</v>
      </c>
      <c r="I1607" s="363">
        <f t="shared" si="75"/>
        <v>44582</v>
      </c>
      <c r="J1607" t="str">
        <f t="shared" si="76"/>
        <v>Oui</v>
      </c>
      <c r="K1607" t="str">
        <f t="shared" si="77"/>
        <v>1870 +</v>
      </c>
    </row>
    <row r="1608" spans="1:11" ht="15" x14ac:dyDescent="0.25">
      <c r="A1608" s="307">
        <v>631</v>
      </c>
      <c r="B1608" s="359" t="s">
        <v>583</v>
      </c>
      <c r="C1608" s="359" t="s">
        <v>584</v>
      </c>
      <c r="D1608" s="359" t="s">
        <v>517</v>
      </c>
      <c r="E1608" s="359" t="s">
        <v>4954</v>
      </c>
      <c r="F1608" s="360">
        <v>450</v>
      </c>
      <c r="G1608" s="359" t="s">
        <v>143</v>
      </c>
      <c r="H1608" s="359" t="s">
        <v>6010</v>
      </c>
      <c r="I1608" s="363">
        <f t="shared" si="75"/>
        <v>44585</v>
      </c>
      <c r="J1608" t="str">
        <f t="shared" si="76"/>
        <v>Oui</v>
      </c>
      <c r="K1608" t="str">
        <f t="shared" si="77"/>
        <v>1870 +</v>
      </c>
    </row>
    <row r="1609" spans="1:11" ht="15" x14ac:dyDescent="0.25">
      <c r="A1609" s="307">
        <v>4543</v>
      </c>
      <c r="B1609" s="359" t="s">
        <v>752</v>
      </c>
      <c r="C1609" s="359" t="s">
        <v>231</v>
      </c>
      <c r="D1609" s="359" t="s">
        <v>517</v>
      </c>
      <c r="E1609" s="359" t="s">
        <v>4954</v>
      </c>
      <c r="F1609" s="360">
        <v>450</v>
      </c>
      <c r="G1609" s="359" t="s">
        <v>143</v>
      </c>
      <c r="H1609" s="359" t="s">
        <v>6010</v>
      </c>
      <c r="I1609" s="363">
        <f t="shared" si="75"/>
        <v>44585</v>
      </c>
      <c r="J1609" t="str">
        <f t="shared" si="76"/>
        <v>Oui</v>
      </c>
      <c r="K1609" t="str">
        <f t="shared" si="77"/>
        <v>95PFE-L2M</v>
      </c>
    </row>
    <row r="1610" spans="1:11" ht="15" x14ac:dyDescent="0.25">
      <c r="A1610" s="307">
        <v>3949</v>
      </c>
      <c r="B1610" s="359" t="s">
        <v>2302</v>
      </c>
      <c r="C1610" s="359" t="s">
        <v>592</v>
      </c>
      <c r="D1610" s="359" t="s">
        <v>2303</v>
      </c>
      <c r="E1610" s="359" t="s">
        <v>4954</v>
      </c>
      <c r="F1610" s="360">
        <v>450</v>
      </c>
      <c r="G1610" s="359" t="s">
        <v>143</v>
      </c>
      <c r="H1610" s="359" t="s">
        <v>6010</v>
      </c>
      <c r="I1610" s="363">
        <f t="shared" si="75"/>
        <v>45973</v>
      </c>
      <c r="J1610" t="str">
        <f t="shared" si="76"/>
        <v>Oui</v>
      </c>
      <c r="K1610" t="str">
        <f t="shared" si="77"/>
        <v>1870 +</v>
      </c>
    </row>
    <row r="1611" spans="1:11" ht="15" x14ac:dyDescent="0.25">
      <c r="A1611" s="307">
        <v>4187</v>
      </c>
      <c r="B1611" s="359" t="s">
        <v>3508</v>
      </c>
      <c r="C1611" s="359" t="s">
        <v>3509</v>
      </c>
      <c r="D1611" s="359" t="s">
        <v>517</v>
      </c>
      <c r="E1611" s="359" t="s">
        <v>4954</v>
      </c>
      <c r="F1611" s="360">
        <v>450</v>
      </c>
      <c r="G1611" s="359" t="s">
        <v>143</v>
      </c>
      <c r="H1611" s="359" t="s">
        <v>6010</v>
      </c>
      <c r="I1611" s="363">
        <f t="shared" si="75"/>
        <v>44585</v>
      </c>
      <c r="J1611" t="str">
        <f t="shared" si="76"/>
        <v>Oui</v>
      </c>
      <c r="K1611" t="str">
        <f t="shared" si="77"/>
        <v>1870 +</v>
      </c>
    </row>
    <row r="1612" spans="1:11" ht="15" x14ac:dyDescent="0.25">
      <c r="A1612" s="307">
        <v>11664</v>
      </c>
      <c r="B1612" s="359" t="s">
        <v>689</v>
      </c>
      <c r="C1612" s="359" t="s">
        <v>690</v>
      </c>
      <c r="D1612" s="359" t="s">
        <v>517</v>
      </c>
      <c r="E1612" s="359" t="s">
        <v>4954</v>
      </c>
      <c r="F1612" s="360">
        <v>450</v>
      </c>
      <c r="G1612" s="359" t="s">
        <v>143</v>
      </c>
      <c r="H1612" s="359" t="s">
        <v>6010</v>
      </c>
      <c r="I1612" s="363">
        <f t="shared" si="75"/>
        <v>44586</v>
      </c>
      <c r="J1612" t="str">
        <f t="shared" si="76"/>
        <v>Oui</v>
      </c>
      <c r="K1612" t="str">
        <f t="shared" si="77"/>
        <v>1511-S</v>
      </c>
    </row>
    <row r="1613" spans="1:11" ht="15" x14ac:dyDescent="0.25">
      <c r="A1613" s="307">
        <v>5462</v>
      </c>
      <c r="B1613" s="359" t="s">
        <v>2220</v>
      </c>
      <c r="C1613" s="359" t="s">
        <v>724</v>
      </c>
      <c r="D1613" s="359" t="s">
        <v>517</v>
      </c>
      <c r="E1613" s="359" t="s">
        <v>4954</v>
      </c>
      <c r="F1613" s="360">
        <v>450</v>
      </c>
      <c r="G1613" s="359" t="s">
        <v>143</v>
      </c>
      <c r="H1613" s="359" t="s">
        <v>6010</v>
      </c>
      <c r="I1613" s="363">
        <f t="shared" si="75"/>
        <v>44586</v>
      </c>
      <c r="J1613" t="str">
        <f t="shared" si="76"/>
        <v>Oui</v>
      </c>
      <c r="K1613" t="str">
        <f t="shared" si="77"/>
        <v>95PFE-L2L</v>
      </c>
    </row>
    <row r="1614" spans="1:11" ht="15" x14ac:dyDescent="0.25">
      <c r="A1614" s="307">
        <v>4892</v>
      </c>
      <c r="B1614" s="359" t="s">
        <v>3600</v>
      </c>
      <c r="C1614" s="359" t="s">
        <v>3500</v>
      </c>
      <c r="D1614" s="359" t="s">
        <v>3601</v>
      </c>
      <c r="E1614" s="359" t="s">
        <v>4954</v>
      </c>
      <c r="F1614" s="360">
        <v>450</v>
      </c>
      <c r="G1614" s="359" t="s">
        <v>143</v>
      </c>
      <c r="H1614" s="359" t="s">
        <v>6010</v>
      </c>
      <c r="I1614" s="363">
        <f t="shared" si="75"/>
        <v>44620</v>
      </c>
      <c r="J1614" t="str">
        <f t="shared" si="76"/>
        <v>Oui</v>
      </c>
      <c r="K1614" t="str">
        <f t="shared" si="77"/>
        <v>F550</v>
      </c>
    </row>
    <row r="1615" spans="1:11" ht="15" x14ac:dyDescent="0.25">
      <c r="A1615" s="307">
        <v>4814</v>
      </c>
      <c r="B1615" s="359" t="s">
        <v>3582</v>
      </c>
      <c r="C1615" s="359" t="s">
        <v>3583</v>
      </c>
      <c r="D1615" s="359" t="s">
        <v>517</v>
      </c>
      <c r="E1615" s="359" t="s">
        <v>4954</v>
      </c>
      <c r="F1615" s="360">
        <v>450</v>
      </c>
      <c r="G1615" s="359" t="s">
        <v>143</v>
      </c>
      <c r="H1615" s="359" t="s">
        <v>6010</v>
      </c>
      <c r="I1615" s="363">
        <f t="shared" si="75"/>
        <v>44771</v>
      </c>
      <c r="J1615" t="str">
        <f t="shared" si="76"/>
        <v>Oui</v>
      </c>
      <c r="K1615" t="str">
        <f t="shared" si="77"/>
        <v xml:space="preserve"> </v>
      </c>
    </row>
    <row r="1616" spans="1:11" ht="15" x14ac:dyDescent="0.25">
      <c r="A1616" s="307">
        <v>9453</v>
      </c>
      <c r="B1616" s="359" t="s">
        <v>1246</v>
      </c>
      <c r="C1616" s="359" t="s">
        <v>1248</v>
      </c>
      <c r="D1616" s="359" t="s">
        <v>517</v>
      </c>
      <c r="E1616" s="359" t="s">
        <v>4954</v>
      </c>
      <c r="F1616" s="360">
        <v>450</v>
      </c>
      <c r="G1616" s="359" t="s">
        <v>143</v>
      </c>
      <c r="H1616" s="359" t="s">
        <v>6010</v>
      </c>
      <c r="I1616" s="363">
        <f t="shared" si="75"/>
        <v>44783</v>
      </c>
      <c r="J1616" t="str">
        <f t="shared" si="76"/>
        <v>Oui</v>
      </c>
      <c r="K1616" t="str">
        <f t="shared" si="77"/>
        <v>95PFE-L2S</v>
      </c>
    </row>
    <row r="1617" spans="1:11" ht="15" x14ac:dyDescent="0.25">
      <c r="A1617" s="307">
        <v>12438</v>
      </c>
      <c r="B1617" s="359" t="s">
        <v>2943</v>
      </c>
      <c r="C1617" s="359" t="s">
        <v>5930</v>
      </c>
      <c r="D1617" s="359" t="s">
        <v>3394</v>
      </c>
      <c r="E1617" s="359" t="s">
        <v>4954</v>
      </c>
      <c r="F1617" s="360">
        <v>450</v>
      </c>
      <c r="G1617" s="359" t="s">
        <v>143</v>
      </c>
      <c r="H1617" s="359" t="s">
        <v>6010</v>
      </c>
      <c r="I1617" s="363">
        <f t="shared" si="75"/>
        <v>44790</v>
      </c>
      <c r="J1617" t="str">
        <f t="shared" si="76"/>
        <v>Oui</v>
      </c>
      <c r="K1617" t="str">
        <f t="shared" si="77"/>
        <v>95PFE-L2M</v>
      </c>
    </row>
    <row r="1618" spans="1:11" ht="15" x14ac:dyDescent="0.25">
      <c r="A1618" s="307">
        <v>8032</v>
      </c>
      <c r="B1618" s="359" t="s">
        <v>5888</v>
      </c>
      <c r="C1618" s="359" t="s">
        <v>1269</v>
      </c>
      <c r="D1618" s="359" t="s">
        <v>3394</v>
      </c>
      <c r="E1618" s="359" t="s">
        <v>4954</v>
      </c>
      <c r="F1618" s="360">
        <v>450</v>
      </c>
      <c r="G1618" s="359" t="s">
        <v>143</v>
      </c>
      <c r="H1618" s="359" t="s">
        <v>6010</v>
      </c>
      <c r="I1618" s="363">
        <f t="shared" si="75"/>
        <v>44804</v>
      </c>
      <c r="J1618" t="str">
        <f t="shared" si="76"/>
        <v>Oui</v>
      </c>
      <c r="K1618" t="str">
        <f t="shared" si="77"/>
        <v>F550</v>
      </c>
    </row>
    <row r="1619" spans="1:11" ht="15" x14ac:dyDescent="0.25">
      <c r="A1619" s="307">
        <v>13166</v>
      </c>
      <c r="B1619" s="359" t="s">
        <v>4371</v>
      </c>
      <c r="C1619" s="359" t="s">
        <v>564</v>
      </c>
      <c r="D1619" s="359" t="s">
        <v>3394</v>
      </c>
      <c r="E1619" s="359" t="s">
        <v>4954</v>
      </c>
      <c r="F1619" s="360">
        <v>450</v>
      </c>
      <c r="G1619" s="359" t="s">
        <v>143</v>
      </c>
      <c r="H1619" s="359" t="s">
        <v>6010</v>
      </c>
      <c r="I1619" s="363">
        <f t="shared" si="75"/>
        <v>45160</v>
      </c>
      <c r="J1619" t="str">
        <f t="shared" si="76"/>
        <v>Oui</v>
      </c>
      <c r="K1619" t="str">
        <f t="shared" si="77"/>
        <v>95PFE-L2L</v>
      </c>
    </row>
    <row r="1620" spans="1:11" ht="15" x14ac:dyDescent="0.25">
      <c r="A1620" s="307">
        <v>13395</v>
      </c>
      <c r="B1620" s="359" t="s">
        <v>1375</v>
      </c>
      <c r="C1620" s="359" t="s">
        <v>5381</v>
      </c>
      <c r="D1620" s="359" t="s">
        <v>3394</v>
      </c>
      <c r="E1620" s="359" t="s">
        <v>4954</v>
      </c>
      <c r="F1620" s="360">
        <v>450</v>
      </c>
      <c r="G1620" s="359" t="s">
        <v>143</v>
      </c>
      <c r="H1620" s="359" t="s">
        <v>6010</v>
      </c>
      <c r="I1620" s="363">
        <f t="shared" si="75"/>
        <v>45273</v>
      </c>
      <c r="J1620" t="str">
        <f t="shared" si="76"/>
        <v>Oui</v>
      </c>
      <c r="K1620" t="str">
        <f t="shared" si="77"/>
        <v>95PFE-L2S</v>
      </c>
    </row>
    <row r="1621" spans="1:11" ht="15" x14ac:dyDescent="0.25">
      <c r="A1621" s="307">
        <v>13307</v>
      </c>
      <c r="B1621" s="359" t="s">
        <v>428</v>
      </c>
      <c r="C1621" s="359" t="s">
        <v>1211</v>
      </c>
      <c r="D1621" s="359" t="s">
        <v>3394</v>
      </c>
      <c r="E1621" s="359" t="s">
        <v>4954</v>
      </c>
      <c r="F1621" s="360">
        <v>450</v>
      </c>
      <c r="G1621" s="359" t="s">
        <v>143</v>
      </c>
      <c r="H1621" s="359" t="s">
        <v>6010</v>
      </c>
      <c r="I1621" s="363">
        <f t="shared" si="75"/>
        <v>45370</v>
      </c>
      <c r="J1621" t="str">
        <f t="shared" si="76"/>
        <v>Oui</v>
      </c>
      <c r="K1621" t="str">
        <f t="shared" si="77"/>
        <v>95PFE-L2L</v>
      </c>
    </row>
    <row r="1622" spans="1:11" ht="15" x14ac:dyDescent="0.25">
      <c r="A1622" s="307">
        <v>10656</v>
      </c>
      <c r="B1622" s="359" t="s">
        <v>2998</v>
      </c>
      <c r="C1622" s="359" t="s">
        <v>782</v>
      </c>
      <c r="D1622" s="359" t="s">
        <v>3774</v>
      </c>
      <c r="E1622" s="359" t="s">
        <v>4955</v>
      </c>
      <c r="F1622" s="360">
        <v>324</v>
      </c>
      <c r="G1622" s="359" t="s">
        <v>205</v>
      </c>
      <c r="H1622" s="359" t="s">
        <v>6010</v>
      </c>
      <c r="I1622" s="363">
        <f t="shared" si="75"/>
        <v>43937</v>
      </c>
      <c r="J1622" t="str">
        <f t="shared" si="76"/>
        <v>Oui</v>
      </c>
      <c r="K1622" t="str">
        <f t="shared" si="77"/>
        <v>1870 +</v>
      </c>
    </row>
    <row r="1623" spans="1:11" ht="15" x14ac:dyDescent="0.25">
      <c r="A1623" s="307">
        <v>8841</v>
      </c>
      <c r="B1623" s="359" t="s">
        <v>2148</v>
      </c>
      <c r="C1623" s="359" t="s">
        <v>2149</v>
      </c>
      <c r="D1623" s="359" t="s">
        <v>3774</v>
      </c>
      <c r="E1623" s="359" t="s">
        <v>4955</v>
      </c>
      <c r="F1623" s="360">
        <v>324</v>
      </c>
      <c r="G1623" s="359" t="s">
        <v>205</v>
      </c>
      <c r="H1623" s="359" t="s">
        <v>6010</v>
      </c>
      <c r="I1623" s="363">
        <f t="shared" si="75"/>
        <v>44588</v>
      </c>
      <c r="J1623" t="str">
        <f t="shared" si="76"/>
        <v>Oui</v>
      </c>
      <c r="K1623" t="str">
        <f t="shared" si="77"/>
        <v>1870 +</v>
      </c>
    </row>
    <row r="1624" spans="1:11" ht="15" x14ac:dyDescent="0.25">
      <c r="A1624" s="307">
        <v>11408</v>
      </c>
      <c r="B1624" s="359" t="s">
        <v>1265</v>
      </c>
      <c r="C1624" s="359" t="s">
        <v>1266</v>
      </c>
      <c r="D1624" s="359" t="s">
        <v>3889</v>
      </c>
      <c r="E1624" s="359" t="s">
        <v>122</v>
      </c>
      <c r="F1624" s="360">
        <v>236</v>
      </c>
      <c r="G1624" s="359" t="s">
        <v>5424</v>
      </c>
      <c r="H1624" s="359" t="s">
        <v>6010</v>
      </c>
      <c r="I1624" s="363">
        <f t="shared" si="75"/>
        <v>44562</v>
      </c>
      <c r="J1624" t="str">
        <f t="shared" si="76"/>
        <v>Oui</v>
      </c>
      <c r="K1624" t="str">
        <f t="shared" si="77"/>
        <v>95PFE-L2M</v>
      </c>
    </row>
    <row r="1625" spans="1:11" ht="15" x14ac:dyDescent="0.25">
      <c r="A1625" s="307">
        <v>5166</v>
      </c>
      <c r="B1625" s="359" t="s">
        <v>1431</v>
      </c>
      <c r="C1625" s="359" t="s">
        <v>1432</v>
      </c>
      <c r="D1625" s="359" t="s">
        <v>3378</v>
      </c>
      <c r="E1625" s="359" t="s">
        <v>4949</v>
      </c>
      <c r="F1625" s="360">
        <v>383</v>
      </c>
      <c r="G1625" s="359" t="s">
        <v>282</v>
      </c>
      <c r="H1625" s="359" t="s">
        <v>6010</v>
      </c>
      <c r="I1625" s="363">
        <f t="shared" si="75"/>
        <v>44853</v>
      </c>
      <c r="J1625" t="str">
        <f t="shared" si="76"/>
        <v>Oui</v>
      </c>
      <c r="K1625" t="str">
        <f t="shared" si="77"/>
        <v>95PFE-L2M</v>
      </c>
    </row>
    <row r="1626" spans="1:11" ht="15" x14ac:dyDescent="0.25">
      <c r="A1626" s="307">
        <v>10573</v>
      </c>
      <c r="B1626" s="359" t="s">
        <v>1802</v>
      </c>
      <c r="C1626" s="359" t="s">
        <v>902</v>
      </c>
      <c r="D1626" s="359" t="s">
        <v>3378</v>
      </c>
      <c r="E1626" s="359" t="s">
        <v>4949</v>
      </c>
      <c r="F1626" s="360">
        <v>383</v>
      </c>
      <c r="G1626" s="359" t="s">
        <v>282</v>
      </c>
      <c r="H1626" s="359" t="s">
        <v>6010</v>
      </c>
      <c r="I1626" s="363">
        <f t="shared" si="75"/>
        <v>45055</v>
      </c>
      <c r="J1626" t="str">
        <f t="shared" si="76"/>
        <v>Oui</v>
      </c>
      <c r="K1626" t="str">
        <f t="shared" si="77"/>
        <v>1870 +</v>
      </c>
    </row>
    <row r="1627" spans="1:11" ht="15" x14ac:dyDescent="0.25">
      <c r="A1627" s="307">
        <v>11115</v>
      </c>
      <c r="B1627" s="359" t="s">
        <v>2461</v>
      </c>
      <c r="C1627" s="359" t="s">
        <v>2177</v>
      </c>
      <c r="D1627" s="359" t="s">
        <v>3378</v>
      </c>
      <c r="E1627" s="359" t="s">
        <v>4949</v>
      </c>
      <c r="F1627" s="360">
        <v>383</v>
      </c>
      <c r="G1627" s="359" t="s">
        <v>282</v>
      </c>
      <c r="H1627" s="359" t="s">
        <v>6010</v>
      </c>
      <c r="I1627" s="363">
        <f t="shared" si="75"/>
        <v>45308</v>
      </c>
      <c r="J1627" t="str">
        <f t="shared" si="76"/>
        <v>Oui</v>
      </c>
      <c r="K1627" t="str">
        <f t="shared" si="77"/>
        <v>95PFE-L2M</v>
      </c>
    </row>
    <row r="1628" spans="1:11" ht="15" x14ac:dyDescent="0.25">
      <c r="A1628" s="307">
        <v>306</v>
      </c>
      <c r="B1628" s="359" t="s">
        <v>1010</v>
      </c>
      <c r="C1628" s="359" t="s">
        <v>233</v>
      </c>
      <c r="D1628" s="359" t="s">
        <v>69</v>
      </c>
      <c r="E1628" s="359" t="s">
        <v>4949</v>
      </c>
      <c r="F1628" s="360">
        <v>383</v>
      </c>
      <c r="G1628" s="359" t="s">
        <v>282</v>
      </c>
      <c r="H1628" s="359" t="s">
        <v>6010</v>
      </c>
      <c r="I1628" s="363">
        <f t="shared" si="75"/>
        <v>45314</v>
      </c>
      <c r="J1628" t="str">
        <f t="shared" si="76"/>
        <v>Oui</v>
      </c>
      <c r="K1628" t="str">
        <f t="shared" si="77"/>
        <v>95PFE-L2M</v>
      </c>
    </row>
    <row r="1629" spans="1:11" ht="15" x14ac:dyDescent="0.25">
      <c r="A1629" s="307">
        <v>3534</v>
      </c>
      <c r="B1629" s="359" t="s">
        <v>2219</v>
      </c>
      <c r="C1629" s="359" t="s">
        <v>935</v>
      </c>
      <c r="D1629" s="359" t="s">
        <v>1095</v>
      </c>
      <c r="E1629" s="359" t="s">
        <v>4949</v>
      </c>
      <c r="F1629" s="360">
        <v>383</v>
      </c>
      <c r="G1629" s="359" t="s">
        <v>282</v>
      </c>
      <c r="H1629" s="359" t="s">
        <v>6010</v>
      </c>
      <c r="I1629" s="363">
        <f t="shared" si="75"/>
        <v>45532</v>
      </c>
      <c r="J1629" t="str">
        <f t="shared" si="76"/>
        <v>Oui</v>
      </c>
      <c r="K1629" t="str">
        <f t="shared" si="77"/>
        <v>95PFE-L2M</v>
      </c>
    </row>
    <row r="1630" spans="1:11" ht="15" x14ac:dyDescent="0.25">
      <c r="A1630" s="307">
        <v>3380</v>
      </c>
      <c r="B1630" s="359" t="s">
        <v>474</v>
      </c>
      <c r="C1630" s="359" t="s">
        <v>3325</v>
      </c>
      <c r="D1630" s="359" t="s">
        <v>3378</v>
      </c>
      <c r="E1630" s="359" t="s">
        <v>4949</v>
      </c>
      <c r="F1630" s="360">
        <v>383</v>
      </c>
      <c r="G1630" s="359" t="s">
        <v>282</v>
      </c>
      <c r="H1630" s="359" t="s">
        <v>6010</v>
      </c>
      <c r="I1630" s="363">
        <f t="shared" si="75"/>
        <v>45574</v>
      </c>
      <c r="J1630" t="str">
        <f t="shared" si="76"/>
        <v>Oui</v>
      </c>
      <c r="K1630" t="str">
        <f t="shared" si="77"/>
        <v>95PFE-L2L</v>
      </c>
    </row>
    <row r="1631" spans="1:11" ht="15" x14ac:dyDescent="0.25">
      <c r="A1631" s="307">
        <v>1593</v>
      </c>
      <c r="B1631" s="359" t="s">
        <v>542</v>
      </c>
      <c r="C1631" s="359" t="s">
        <v>147</v>
      </c>
      <c r="D1631" s="359" t="s">
        <v>1095</v>
      </c>
      <c r="E1631" s="359" t="s">
        <v>4949</v>
      </c>
      <c r="F1631" s="360">
        <v>383</v>
      </c>
      <c r="G1631" s="359" t="s">
        <v>282</v>
      </c>
      <c r="H1631" s="359" t="s">
        <v>6010</v>
      </c>
      <c r="I1631" s="363">
        <f t="shared" si="75"/>
        <v>45574</v>
      </c>
      <c r="J1631" t="str">
        <f t="shared" si="76"/>
        <v>Oui</v>
      </c>
      <c r="K1631" t="str">
        <f t="shared" si="77"/>
        <v>1870 +</v>
      </c>
    </row>
    <row r="1632" spans="1:11" ht="15" x14ac:dyDescent="0.25">
      <c r="A1632" s="307">
        <v>8687</v>
      </c>
      <c r="B1632" s="359" t="s">
        <v>2058</v>
      </c>
      <c r="C1632" s="359" t="s">
        <v>170</v>
      </c>
      <c r="D1632" s="359" t="s">
        <v>3378</v>
      </c>
      <c r="E1632" s="359" t="s">
        <v>4949</v>
      </c>
      <c r="F1632" s="360">
        <v>383</v>
      </c>
      <c r="G1632" s="359" t="s">
        <v>282</v>
      </c>
      <c r="H1632" s="359" t="s">
        <v>6010</v>
      </c>
      <c r="I1632" s="363">
        <f t="shared" si="75"/>
        <v>45784</v>
      </c>
      <c r="J1632" t="str">
        <f t="shared" si="76"/>
        <v>Oui</v>
      </c>
      <c r="K1632" t="str">
        <f t="shared" si="77"/>
        <v>95PFE-L2S</v>
      </c>
    </row>
    <row r="1633" spans="1:11" ht="15" x14ac:dyDescent="0.25">
      <c r="A1633" s="307">
        <v>3796</v>
      </c>
      <c r="B1633" s="359" t="s">
        <v>1242</v>
      </c>
      <c r="C1633" s="359" t="s">
        <v>1245</v>
      </c>
      <c r="D1633" s="359" t="s">
        <v>1095</v>
      </c>
      <c r="E1633" s="359" t="s">
        <v>4949</v>
      </c>
      <c r="F1633" s="360">
        <v>383</v>
      </c>
      <c r="G1633" s="359" t="s">
        <v>282</v>
      </c>
      <c r="H1633" s="359" t="s">
        <v>6010</v>
      </c>
      <c r="I1633" s="363">
        <f t="shared" si="75"/>
        <v>45903</v>
      </c>
      <c r="J1633" t="str">
        <f t="shared" si="76"/>
        <v>Oui</v>
      </c>
      <c r="K1633" t="str">
        <f t="shared" si="77"/>
        <v>95PFE-L2S</v>
      </c>
    </row>
    <row r="1634" spans="1:11" ht="15" x14ac:dyDescent="0.25">
      <c r="A1634" s="307">
        <v>8931</v>
      </c>
      <c r="B1634" s="359" t="s">
        <v>2253</v>
      </c>
      <c r="C1634" s="359" t="s">
        <v>3340</v>
      </c>
      <c r="D1634" s="359" t="s">
        <v>3378</v>
      </c>
      <c r="E1634" s="359" t="s">
        <v>4949</v>
      </c>
      <c r="F1634" s="360">
        <v>383</v>
      </c>
      <c r="G1634" s="359" t="s">
        <v>282</v>
      </c>
      <c r="H1634" s="359" t="s">
        <v>6010</v>
      </c>
      <c r="I1634" s="363">
        <f t="shared" si="75"/>
        <v>45903</v>
      </c>
      <c r="J1634" t="str">
        <f t="shared" si="76"/>
        <v>Oui</v>
      </c>
      <c r="K1634">
        <f t="shared" si="77"/>
        <v>1804</v>
      </c>
    </row>
    <row r="1635" spans="1:11" ht="15" x14ac:dyDescent="0.25">
      <c r="A1635" s="307">
        <v>3986</v>
      </c>
      <c r="B1635" s="359" t="s">
        <v>1826</v>
      </c>
      <c r="C1635" s="359" t="s">
        <v>777</v>
      </c>
      <c r="D1635" s="359" t="s">
        <v>1095</v>
      </c>
      <c r="E1635" s="359" t="s">
        <v>4949</v>
      </c>
      <c r="F1635" s="360">
        <v>383</v>
      </c>
      <c r="G1635" s="359" t="s">
        <v>282</v>
      </c>
      <c r="H1635" s="359" t="s">
        <v>6010</v>
      </c>
      <c r="I1635" s="363">
        <f t="shared" si="75"/>
        <v>45910</v>
      </c>
      <c r="J1635" t="str">
        <f t="shared" si="76"/>
        <v>Oui</v>
      </c>
      <c r="K1635" t="str">
        <f t="shared" si="77"/>
        <v>1870 +</v>
      </c>
    </row>
    <row r="1636" spans="1:11" ht="15" x14ac:dyDescent="0.25">
      <c r="A1636" s="307">
        <v>11290</v>
      </c>
      <c r="B1636" s="359" t="s">
        <v>522</v>
      </c>
      <c r="C1636" s="359" t="s">
        <v>524</v>
      </c>
      <c r="D1636" s="359" t="s">
        <v>3378</v>
      </c>
      <c r="E1636" s="359" t="s">
        <v>4949</v>
      </c>
      <c r="F1636" s="360">
        <v>383</v>
      </c>
      <c r="G1636" s="359" t="s">
        <v>282</v>
      </c>
      <c r="H1636" s="359" t="s">
        <v>6010</v>
      </c>
      <c r="I1636" s="363">
        <f t="shared" si="75"/>
        <v>45913</v>
      </c>
      <c r="J1636" t="str">
        <f t="shared" si="76"/>
        <v>Oui</v>
      </c>
      <c r="K1636" t="str">
        <f t="shared" si="77"/>
        <v>95PFE-L2S</v>
      </c>
    </row>
    <row r="1637" spans="1:11" ht="15" x14ac:dyDescent="0.25">
      <c r="A1637" s="307">
        <v>1256</v>
      </c>
      <c r="B1637" s="359" t="s">
        <v>2310</v>
      </c>
      <c r="C1637" s="359" t="s">
        <v>1507</v>
      </c>
      <c r="D1637" s="359" t="s">
        <v>3378</v>
      </c>
      <c r="E1637" s="359" t="s">
        <v>4949</v>
      </c>
      <c r="F1637" s="360">
        <v>383</v>
      </c>
      <c r="G1637" s="359" t="s">
        <v>282</v>
      </c>
      <c r="H1637" s="359" t="s">
        <v>6010</v>
      </c>
      <c r="I1637" s="363">
        <f t="shared" si="75"/>
        <v>45913</v>
      </c>
      <c r="J1637" t="str">
        <f t="shared" si="76"/>
        <v>Oui</v>
      </c>
      <c r="K1637" t="str">
        <f t="shared" si="77"/>
        <v>F550</v>
      </c>
    </row>
    <row r="1638" spans="1:11" ht="15" x14ac:dyDescent="0.25">
      <c r="A1638" s="307">
        <v>5681</v>
      </c>
      <c r="B1638" s="359" t="s">
        <v>878</v>
      </c>
      <c r="C1638" s="359" t="s">
        <v>881</v>
      </c>
      <c r="D1638" s="359" t="s">
        <v>1095</v>
      </c>
      <c r="E1638" s="359" t="s">
        <v>4949</v>
      </c>
      <c r="F1638" s="360">
        <v>383</v>
      </c>
      <c r="G1638" s="359" t="s">
        <v>282</v>
      </c>
      <c r="H1638" s="359" t="s">
        <v>6010</v>
      </c>
      <c r="I1638" s="363">
        <f t="shared" si="75"/>
        <v>45916</v>
      </c>
      <c r="J1638" t="str">
        <f t="shared" si="76"/>
        <v>Oui</v>
      </c>
      <c r="K1638" t="str">
        <f t="shared" si="77"/>
        <v>1870 +</v>
      </c>
    </row>
    <row r="1639" spans="1:11" ht="15" x14ac:dyDescent="0.25">
      <c r="A1639" s="307">
        <v>9536</v>
      </c>
      <c r="B1639" s="359" t="s">
        <v>1783</v>
      </c>
      <c r="C1639" s="359" t="s">
        <v>440</v>
      </c>
      <c r="D1639" s="359" t="s">
        <v>103</v>
      </c>
      <c r="E1639" s="359" t="s">
        <v>616</v>
      </c>
      <c r="F1639" s="360">
        <v>337</v>
      </c>
      <c r="G1639" s="359" t="s">
        <v>3498</v>
      </c>
      <c r="H1639" s="359" t="s">
        <v>6010</v>
      </c>
      <c r="I1639" s="363">
        <f t="shared" si="75"/>
        <v>45938</v>
      </c>
      <c r="J1639" t="str">
        <f t="shared" si="76"/>
        <v>Oui</v>
      </c>
      <c r="K1639" t="str">
        <f t="shared" si="77"/>
        <v>95PFE-L2S</v>
      </c>
    </row>
    <row r="1640" spans="1:11" ht="15" x14ac:dyDescent="0.25">
      <c r="A1640" s="307">
        <v>4051</v>
      </c>
      <c r="B1640" s="359" t="s">
        <v>1047</v>
      </c>
      <c r="C1640" s="359" t="s">
        <v>5873</v>
      </c>
      <c r="D1640" s="359" t="s">
        <v>103</v>
      </c>
      <c r="E1640" s="359" t="s">
        <v>616</v>
      </c>
      <c r="F1640" s="360">
        <v>337</v>
      </c>
      <c r="G1640" s="359" t="s">
        <v>3498</v>
      </c>
      <c r="H1640" s="359" t="s">
        <v>6010</v>
      </c>
      <c r="I1640" s="363">
        <f t="shared" si="75"/>
        <v>44588</v>
      </c>
      <c r="J1640" t="str">
        <f t="shared" si="76"/>
        <v>Oui</v>
      </c>
      <c r="K1640" t="str">
        <f t="shared" si="77"/>
        <v>95PFE-L2S</v>
      </c>
    </row>
    <row r="1641" spans="1:11" ht="15" x14ac:dyDescent="0.25">
      <c r="A1641" s="307">
        <v>13000</v>
      </c>
      <c r="B1641" s="359" t="s">
        <v>4316</v>
      </c>
      <c r="C1641" s="359" t="s">
        <v>2074</v>
      </c>
      <c r="D1641" s="359" t="s">
        <v>426</v>
      </c>
      <c r="E1641" s="359" t="s">
        <v>4967</v>
      </c>
      <c r="F1641" s="360">
        <v>332</v>
      </c>
      <c r="G1641" s="359" t="s">
        <v>1764</v>
      </c>
      <c r="H1641" s="359" t="s">
        <v>6010</v>
      </c>
      <c r="I1641" s="363" t="str">
        <f t="shared" si="75"/>
        <v xml:space="preserve"> </v>
      </c>
      <c r="J1641" t="str">
        <f t="shared" si="76"/>
        <v>Non</v>
      </c>
      <c r="K1641" t="str">
        <f t="shared" si="77"/>
        <v xml:space="preserve"> </v>
      </c>
    </row>
    <row r="1642" spans="1:11" ht="15" x14ac:dyDescent="0.25">
      <c r="A1642" s="307">
        <v>13080</v>
      </c>
      <c r="B1642" s="359" t="s">
        <v>4345</v>
      </c>
      <c r="C1642" s="359" t="s">
        <v>4346</v>
      </c>
      <c r="D1642" s="359" t="s">
        <v>426</v>
      </c>
      <c r="E1642" s="359" t="s">
        <v>4967</v>
      </c>
      <c r="F1642" s="360">
        <v>332</v>
      </c>
      <c r="G1642" s="359" t="s">
        <v>1764</v>
      </c>
      <c r="H1642" s="359" t="s">
        <v>6010</v>
      </c>
      <c r="I1642" s="363" t="str">
        <f t="shared" si="75"/>
        <v xml:space="preserve"> </v>
      </c>
      <c r="J1642" t="str">
        <f t="shared" si="76"/>
        <v>Non</v>
      </c>
      <c r="K1642" t="str">
        <f t="shared" si="77"/>
        <v xml:space="preserve"> </v>
      </c>
    </row>
    <row r="1643" spans="1:11" ht="15" x14ac:dyDescent="0.25">
      <c r="A1643" s="307">
        <v>13838</v>
      </c>
      <c r="B1643" s="359" t="s">
        <v>5656</v>
      </c>
      <c r="C1643" s="359" t="s">
        <v>1403</v>
      </c>
      <c r="D1643" s="359" t="s">
        <v>426</v>
      </c>
      <c r="E1643" s="359" t="s">
        <v>4967</v>
      </c>
      <c r="F1643" s="360">
        <v>332</v>
      </c>
      <c r="G1643" s="359" t="s">
        <v>1764</v>
      </c>
      <c r="H1643" s="359" t="s">
        <v>6010</v>
      </c>
      <c r="I1643" s="363" t="str">
        <f t="shared" si="75"/>
        <v xml:space="preserve"> </v>
      </c>
      <c r="J1643" t="str">
        <f t="shared" si="76"/>
        <v>Non</v>
      </c>
      <c r="K1643" t="str">
        <f t="shared" si="77"/>
        <v xml:space="preserve"> </v>
      </c>
    </row>
    <row r="1644" spans="1:11" ht="15" x14ac:dyDescent="0.25">
      <c r="A1644" s="307">
        <v>12647</v>
      </c>
      <c r="B1644" s="359" t="s">
        <v>4202</v>
      </c>
      <c r="C1644" s="359" t="s">
        <v>4203</v>
      </c>
      <c r="D1644" s="359" t="s">
        <v>426</v>
      </c>
      <c r="E1644" s="359" t="s">
        <v>4967</v>
      </c>
      <c r="F1644" s="360">
        <v>332</v>
      </c>
      <c r="G1644" s="359" t="s">
        <v>1764</v>
      </c>
      <c r="H1644" s="359" t="s">
        <v>6010</v>
      </c>
      <c r="I1644" s="363" t="str">
        <f t="shared" si="75"/>
        <v xml:space="preserve"> </v>
      </c>
      <c r="J1644" t="str">
        <f t="shared" si="76"/>
        <v>Non</v>
      </c>
      <c r="K1644" t="str">
        <f t="shared" si="77"/>
        <v xml:space="preserve"> </v>
      </c>
    </row>
    <row r="1645" spans="1:11" ht="15" x14ac:dyDescent="0.25">
      <c r="A1645" s="307">
        <v>10054</v>
      </c>
      <c r="B1645" s="359" t="s">
        <v>696</v>
      </c>
      <c r="C1645" s="359" t="s">
        <v>697</v>
      </c>
      <c r="D1645" s="359" t="s">
        <v>426</v>
      </c>
      <c r="E1645" s="359" t="s">
        <v>4967</v>
      </c>
      <c r="F1645" s="360">
        <v>332</v>
      </c>
      <c r="G1645" s="359" t="s">
        <v>1764</v>
      </c>
      <c r="H1645" s="359" t="s">
        <v>6010</v>
      </c>
      <c r="I1645" s="363">
        <f t="shared" si="75"/>
        <v>44113</v>
      </c>
      <c r="J1645" t="str">
        <f t="shared" si="76"/>
        <v>Oui</v>
      </c>
      <c r="K1645">
        <f t="shared" si="77"/>
        <v>1860</v>
      </c>
    </row>
    <row r="1646" spans="1:11" ht="15" x14ac:dyDescent="0.25">
      <c r="A1646" s="307">
        <v>11156</v>
      </c>
      <c r="B1646" s="359" t="s">
        <v>857</v>
      </c>
      <c r="C1646" s="359" t="s">
        <v>858</v>
      </c>
      <c r="D1646" s="359" t="s">
        <v>426</v>
      </c>
      <c r="E1646" s="359" t="s">
        <v>4967</v>
      </c>
      <c r="F1646" s="360">
        <v>332</v>
      </c>
      <c r="G1646" s="359" t="s">
        <v>1764</v>
      </c>
      <c r="H1646" s="359" t="s">
        <v>6010</v>
      </c>
      <c r="I1646" s="363">
        <f t="shared" si="75"/>
        <v>44113</v>
      </c>
      <c r="J1646" t="str">
        <f t="shared" si="76"/>
        <v>Oui</v>
      </c>
      <c r="K1646">
        <f t="shared" si="77"/>
        <v>1860</v>
      </c>
    </row>
    <row r="1647" spans="1:11" ht="15" x14ac:dyDescent="0.25">
      <c r="A1647" s="307">
        <v>11238</v>
      </c>
      <c r="B1647" s="359" t="s">
        <v>461</v>
      </c>
      <c r="C1647" s="359" t="s">
        <v>462</v>
      </c>
      <c r="D1647" s="359" t="s">
        <v>426</v>
      </c>
      <c r="E1647" s="359" t="s">
        <v>4967</v>
      </c>
      <c r="F1647" s="360">
        <v>332</v>
      </c>
      <c r="G1647" s="359" t="s">
        <v>1764</v>
      </c>
      <c r="H1647" s="359" t="s">
        <v>6010</v>
      </c>
      <c r="I1647" s="363">
        <f t="shared" si="75"/>
        <v>44119</v>
      </c>
      <c r="J1647" t="str">
        <f t="shared" si="76"/>
        <v>Oui</v>
      </c>
      <c r="K1647" t="str">
        <f t="shared" si="77"/>
        <v>1511-S</v>
      </c>
    </row>
    <row r="1648" spans="1:11" ht="15" x14ac:dyDescent="0.25">
      <c r="A1648" s="307">
        <v>11198</v>
      </c>
      <c r="B1648" s="359" t="s">
        <v>2085</v>
      </c>
      <c r="C1648" s="359" t="s">
        <v>680</v>
      </c>
      <c r="D1648" s="359" t="s">
        <v>426</v>
      </c>
      <c r="E1648" s="359" t="s">
        <v>4967</v>
      </c>
      <c r="F1648" s="360">
        <v>332</v>
      </c>
      <c r="G1648" s="359" t="s">
        <v>1764</v>
      </c>
      <c r="H1648" s="359" t="s">
        <v>6010</v>
      </c>
      <c r="I1648" s="363">
        <f t="shared" si="75"/>
        <v>44119</v>
      </c>
      <c r="J1648" t="str">
        <f t="shared" si="76"/>
        <v>Oui</v>
      </c>
      <c r="K1648">
        <f t="shared" si="77"/>
        <v>1860</v>
      </c>
    </row>
    <row r="1649" spans="1:11" ht="15" x14ac:dyDescent="0.25">
      <c r="A1649" s="307">
        <v>6840</v>
      </c>
      <c r="B1649" s="359" t="s">
        <v>3732</v>
      </c>
      <c r="C1649" s="359" t="s">
        <v>970</v>
      </c>
      <c r="D1649" s="359" t="s">
        <v>426</v>
      </c>
      <c r="E1649" s="359" t="s">
        <v>4967</v>
      </c>
      <c r="F1649" s="360">
        <v>332</v>
      </c>
      <c r="G1649" s="359" t="s">
        <v>1764</v>
      </c>
      <c r="H1649" s="359" t="s">
        <v>6010</v>
      </c>
      <c r="I1649" s="363">
        <f t="shared" si="75"/>
        <v>44148</v>
      </c>
      <c r="J1649" t="str">
        <f t="shared" si="76"/>
        <v>Oui</v>
      </c>
      <c r="K1649">
        <f t="shared" si="77"/>
        <v>1860</v>
      </c>
    </row>
    <row r="1650" spans="1:11" ht="15" x14ac:dyDescent="0.25">
      <c r="A1650" s="307">
        <v>2253</v>
      </c>
      <c r="B1650" s="359" t="s">
        <v>5585</v>
      </c>
      <c r="C1650" s="359" t="s">
        <v>5586</v>
      </c>
      <c r="D1650" s="359" t="s">
        <v>426</v>
      </c>
      <c r="E1650" s="359" t="s">
        <v>4967</v>
      </c>
      <c r="F1650" s="360">
        <v>332</v>
      </c>
      <c r="G1650" s="359" t="s">
        <v>1764</v>
      </c>
      <c r="H1650" s="359" t="s">
        <v>6010</v>
      </c>
      <c r="I1650" s="363">
        <f t="shared" si="75"/>
        <v>44148</v>
      </c>
      <c r="J1650" t="str">
        <f t="shared" si="76"/>
        <v>Oui</v>
      </c>
      <c r="K1650" t="str">
        <f t="shared" si="77"/>
        <v>1512-M</v>
      </c>
    </row>
    <row r="1651" spans="1:11" ht="15" x14ac:dyDescent="0.25">
      <c r="A1651" s="307">
        <v>5924</v>
      </c>
      <c r="B1651" s="359" t="s">
        <v>419</v>
      </c>
      <c r="C1651" s="359" t="s">
        <v>425</v>
      </c>
      <c r="D1651" s="359" t="s">
        <v>426</v>
      </c>
      <c r="E1651" s="359" t="s">
        <v>4967</v>
      </c>
      <c r="F1651" s="360">
        <v>332</v>
      </c>
      <c r="G1651" s="359" t="s">
        <v>1764</v>
      </c>
      <c r="H1651" s="359" t="s">
        <v>6010</v>
      </c>
      <c r="I1651" s="363">
        <f t="shared" si="75"/>
        <v>44573</v>
      </c>
      <c r="J1651" t="str">
        <f t="shared" si="76"/>
        <v>Oui</v>
      </c>
      <c r="K1651" t="str">
        <f t="shared" si="77"/>
        <v>95PFE-L2M</v>
      </c>
    </row>
    <row r="1652" spans="1:11" ht="15" x14ac:dyDescent="0.25">
      <c r="A1652" s="307">
        <v>2834</v>
      </c>
      <c r="B1652" s="359" t="s">
        <v>2467</v>
      </c>
      <c r="C1652" s="359" t="s">
        <v>597</v>
      </c>
      <c r="D1652" s="359" t="s">
        <v>426</v>
      </c>
      <c r="E1652" s="359" t="s">
        <v>4967</v>
      </c>
      <c r="F1652" s="360">
        <v>332</v>
      </c>
      <c r="G1652" s="359" t="s">
        <v>1764</v>
      </c>
      <c r="H1652" s="359" t="s">
        <v>6010</v>
      </c>
      <c r="I1652" s="363">
        <f t="shared" si="75"/>
        <v>44575</v>
      </c>
      <c r="J1652" t="str">
        <f t="shared" si="76"/>
        <v>Oui</v>
      </c>
      <c r="K1652" t="str">
        <f t="shared" si="77"/>
        <v>1870 +</v>
      </c>
    </row>
    <row r="1653" spans="1:11" ht="15" x14ac:dyDescent="0.25">
      <c r="A1653" s="307">
        <v>6761</v>
      </c>
      <c r="B1653" s="359" t="s">
        <v>3721</v>
      </c>
      <c r="C1653" s="359" t="s">
        <v>464</v>
      </c>
      <c r="D1653" s="359" t="s">
        <v>426</v>
      </c>
      <c r="E1653" s="359" t="s">
        <v>4967</v>
      </c>
      <c r="F1653" s="360">
        <v>332</v>
      </c>
      <c r="G1653" s="359" t="s">
        <v>1764</v>
      </c>
      <c r="H1653" s="359" t="s">
        <v>6010</v>
      </c>
      <c r="I1653" s="363">
        <f t="shared" si="75"/>
        <v>44585</v>
      </c>
      <c r="J1653" t="str">
        <f t="shared" si="76"/>
        <v>Oui</v>
      </c>
      <c r="K1653" t="str">
        <f t="shared" si="77"/>
        <v>1860-S</v>
      </c>
    </row>
    <row r="1654" spans="1:11" ht="15" x14ac:dyDescent="0.25">
      <c r="A1654" s="307">
        <v>5040</v>
      </c>
      <c r="B1654" s="359" t="s">
        <v>1047</v>
      </c>
      <c r="C1654" s="359" t="s">
        <v>231</v>
      </c>
      <c r="D1654" s="359" t="s">
        <v>426</v>
      </c>
      <c r="E1654" s="359" t="s">
        <v>4967</v>
      </c>
      <c r="F1654" s="360">
        <v>332</v>
      </c>
      <c r="G1654" s="359" t="s">
        <v>1764</v>
      </c>
      <c r="H1654" s="359" t="s">
        <v>6010</v>
      </c>
      <c r="I1654" s="363">
        <f t="shared" si="75"/>
        <v>44585</v>
      </c>
      <c r="J1654" t="str">
        <f t="shared" si="76"/>
        <v>Oui</v>
      </c>
      <c r="K1654" t="str">
        <f t="shared" si="77"/>
        <v>1511-S</v>
      </c>
    </row>
    <row r="1655" spans="1:11" ht="15" x14ac:dyDescent="0.25">
      <c r="A1655" s="307">
        <v>9880</v>
      </c>
      <c r="B1655" s="359" t="s">
        <v>2607</v>
      </c>
      <c r="C1655" s="359" t="s">
        <v>2608</v>
      </c>
      <c r="D1655" s="359" t="s">
        <v>426</v>
      </c>
      <c r="E1655" s="359" t="s">
        <v>4967</v>
      </c>
      <c r="F1655" s="360">
        <v>332</v>
      </c>
      <c r="G1655" s="359" t="s">
        <v>1764</v>
      </c>
      <c r="H1655" s="359" t="s">
        <v>6010</v>
      </c>
      <c r="I1655" s="363">
        <f t="shared" si="75"/>
        <v>44587</v>
      </c>
      <c r="J1655" t="str">
        <f t="shared" si="76"/>
        <v>Oui</v>
      </c>
      <c r="K1655" t="str">
        <f t="shared" si="77"/>
        <v>95PFE-L2M</v>
      </c>
    </row>
    <row r="1656" spans="1:11" ht="15" x14ac:dyDescent="0.25">
      <c r="A1656" s="307">
        <v>3763</v>
      </c>
      <c r="B1656" s="359" t="s">
        <v>1713</v>
      </c>
      <c r="C1656" s="359" t="s">
        <v>1714</v>
      </c>
      <c r="D1656" s="359" t="s">
        <v>103</v>
      </c>
      <c r="E1656" s="359" t="s">
        <v>4959</v>
      </c>
      <c r="F1656" s="360">
        <v>345</v>
      </c>
      <c r="G1656" s="359" t="s">
        <v>3475</v>
      </c>
      <c r="H1656" s="359" t="s">
        <v>6010</v>
      </c>
      <c r="I1656" s="363">
        <f t="shared" si="75"/>
        <v>43860</v>
      </c>
      <c r="J1656" t="str">
        <f t="shared" si="76"/>
        <v>Oui</v>
      </c>
      <c r="K1656" t="str">
        <f t="shared" si="77"/>
        <v>1870 +</v>
      </c>
    </row>
    <row r="1657" spans="1:11" ht="15" x14ac:dyDescent="0.25">
      <c r="A1657" s="307">
        <v>10641</v>
      </c>
      <c r="B1657" s="359" t="s">
        <v>2590</v>
      </c>
      <c r="C1657" s="359" t="s">
        <v>2591</v>
      </c>
      <c r="D1657" s="359" t="s">
        <v>103</v>
      </c>
      <c r="E1657" s="359" t="s">
        <v>4959</v>
      </c>
      <c r="F1657" s="360">
        <v>345</v>
      </c>
      <c r="G1657" s="359" t="s">
        <v>3475</v>
      </c>
      <c r="H1657" s="359" t="s">
        <v>6010</v>
      </c>
      <c r="I1657" s="363">
        <f t="shared" si="75"/>
        <v>44586</v>
      </c>
      <c r="J1657" t="str">
        <f t="shared" si="76"/>
        <v>Oui</v>
      </c>
      <c r="K1657" t="str">
        <f t="shared" si="77"/>
        <v>95PFE-L2M</v>
      </c>
    </row>
    <row r="1658" spans="1:11" ht="15" x14ac:dyDescent="0.25">
      <c r="A1658" s="307">
        <v>8231</v>
      </c>
      <c r="B1658" s="359" t="s">
        <v>2384</v>
      </c>
      <c r="C1658" s="359" t="s">
        <v>2385</v>
      </c>
      <c r="D1658" s="359" t="s">
        <v>103</v>
      </c>
      <c r="E1658" s="359" t="s">
        <v>4959</v>
      </c>
      <c r="F1658" s="360">
        <v>345</v>
      </c>
      <c r="G1658" s="359" t="s">
        <v>3475</v>
      </c>
      <c r="H1658" s="359" t="s">
        <v>6010</v>
      </c>
      <c r="I1658" s="363">
        <f t="shared" si="75"/>
        <v>45826</v>
      </c>
      <c r="J1658" t="str">
        <f t="shared" si="76"/>
        <v>Oui</v>
      </c>
      <c r="K1658" t="str">
        <f t="shared" si="77"/>
        <v>95PFE-L2L</v>
      </c>
    </row>
    <row r="1659" spans="1:11" ht="15" x14ac:dyDescent="0.25">
      <c r="A1659" s="307">
        <v>4346</v>
      </c>
      <c r="B1659" s="359" t="s">
        <v>2727</v>
      </c>
      <c r="C1659" s="359" t="s">
        <v>3447</v>
      </c>
      <c r="D1659" s="359" t="s">
        <v>103</v>
      </c>
      <c r="E1659" s="359" t="s">
        <v>616</v>
      </c>
      <c r="F1659" s="360">
        <v>342</v>
      </c>
      <c r="G1659" s="359" t="s">
        <v>1152</v>
      </c>
      <c r="H1659" s="359" t="s">
        <v>6010</v>
      </c>
      <c r="I1659" s="363">
        <f t="shared" si="75"/>
        <v>45910</v>
      </c>
      <c r="J1659" t="str">
        <f t="shared" si="76"/>
        <v>Oui</v>
      </c>
      <c r="K1659" t="str">
        <f t="shared" si="77"/>
        <v>1870 +</v>
      </c>
    </row>
    <row r="1660" spans="1:11" ht="15" x14ac:dyDescent="0.25">
      <c r="A1660" s="307">
        <v>11265</v>
      </c>
      <c r="B1660" s="359" t="s">
        <v>733</v>
      </c>
      <c r="C1660" s="359" t="s">
        <v>221</v>
      </c>
      <c r="D1660" s="359" t="s">
        <v>103</v>
      </c>
      <c r="E1660" s="359" t="s">
        <v>616</v>
      </c>
      <c r="F1660" s="360">
        <v>342</v>
      </c>
      <c r="G1660" s="359" t="s">
        <v>1152</v>
      </c>
      <c r="H1660" s="359" t="s">
        <v>6010</v>
      </c>
      <c r="I1660" s="363">
        <f t="shared" si="75"/>
        <v>45931</v>
      </c>
      <c r="J1660" t="str">
        <f t="shared" si="76"/>
        <v>Oui</v>
      </c>
      <c r="K1660" t="str">
        <f t="shared" si="77"/>
        <v>95PFE-L2S</v>
      </c>
    </row>
    <row r="1661" spans="1:11" ht="15" x14ac:dyDescent="0.25">
      <c r="A1661" s="307">
        <v>13680</v>
      </c>
      <c r="B1661" s="359" t="s">
        <v>1835</v>
      </c>
      <c r="C1661" s="359" t="s">
        <v>151</v>
      </c>
      <c r="D1661" s="359" t="s">
        <v>3805</v>
      </c>
      <c r="E1661" s="359" t="s">
        <v>616</v>
      </c>
      <c r="F1661" s="360">
        <v>352</v>
      </c>
      <c r="G1661" s="359" t="s">
        <v>3459</v>
      </c>
      <c r="H1661" s="359" t="s">
        <v>6010</v>
      </c>
      <c r="I1661" s="363" t="str">
        <f t="shared" si="75"/>
        <v xml:space="preserve"> </v>
      </c>
      <c r="J1661" t="str">
        <f t="shared" si="76"/>
        <v>Non</v>
      </c>
      <c r="K1661" t="str">
        <f t="shared" si="77"/>
        <v xml:space="preserve"> </v>
      </c>
    </row>
    <row r="1662" spans="1:11" ht="15" x14ac:dyDescent="0.25">
      <c r="A1662" s="307">
        <v>13659</v>
      </c>
      <c r="B1662" s="359" t="s">
        <v>5355</v>
      </c>
      <c r="C1662" s="359" t="s">
        <v>5356</v>
      </c>
      <c r="D1662" s="359" t="s">
        <v>3805</v>
      </c>
      <c r="E1662" s="359" t="s">
        <v>616</v>
      </c>
      <c r="F1662" s="360">
        <v>352</v>
      </c>
      <c r="G1662" s="359" t="s">
        <v>3459</v>
      </c>
      <c r="H1662" s="359" t="s">
        <v>6010</v>
      </c>
      <c r="I1662" s="363" t="str">
        <f t="shared" si="75"/>
        <v xml:space="preserve"> </v>
      </c>
      <c r="J1662" t="str">
        <f t="shared" si="76"/>
        <v>Non</v>
      </c>
      <c r="K1662" t="str">
        <f t="shared" si="77"/>
        <v xml:space="preserve"> </v>
      </c>
    </row>
    <row r="1663" spans="1:11" ht="15" x14ac:dyDescent="0.25">
      <c r="A1663" s="307">
        <v>13973</v>
      </c>
      <c r="B1663" s="359" t="s">
        <v>3187</v>
      </c>
      <c r="C1663" s="359" t="s">
        <v>1472</v>
      </c>
      <c r="D1663" s="359" t="s">
        <v>3805</v>
      </c>
      <c r="E1663" s="359" t="s">
        <v>616</v>
      </c>
      <c r="F1663" s="360">
        <v>352</v>
      </c>
      <c r="G1663" s="359" t="s">
        <v>3459</v>
      </c>
      <c r="H1663" s="359" t="s">
        <v>6010</v>
      </c>
      <c r="I1663" s="363" t="str">
        <f t="shared" si="75"/>
        <v xml:space="preserve"> </v>
      </c>
      <c r="J1663" t="str">
        <f t="shared" si="76"/>
        <v>Non</v>
      </c>
      <c r="K1663" t="str">
        <f t="shared" si="77"/>
        <v xml:space="preserve"> </v>
      </c>
    </row>
    <row r="1664" spans="1:11" ht="15" x14ac:dyDescent="0.25">
      <c r="A1664" s="307">
        <v>11506</v>
      </c>
      <c r="B1664" s="359" t="s">
        <v>2502</v>
      </c>
      <c r="C1664" s="359" t="s">
        <v>2503</v>
      </c>
      <c r="D1664" s="359" t="s">
        <v>103</v>
      </c>
      <c r="E1664" s="359" t="s">
        <v>616</v>
      </c>
      <c r="F1664" s="360">
        <v>352</v>
      </c>
      <c r="G1664" s="359" t="s">
        <v>3459</v>
      </c>
      <c r="H1664" s="359" t="s">
        <v>6010</v>
      </c>
      <c r="I1664" s="363">
        <f t="shared" si="75"/>
        <v>44329</v>
      </c>
      <c r="J1664" t="str">
        <f t="shared" si="76"/>
        <v>Oui</v>
      </c>
      <c r="K1664">
        <f t="shared" si="77"/>
        <v>8210</v>
      </c>
    </row>
    <row r="1665" spans="1:11" ht="15" x14ac:dyDescent="0.25">
      <c r="A1665" s="307">
        <v>9316</v>
      </c>
      <c r="B1665" s="359" t="s">
        <v>1399</v>
      </c>
      <c r="C1665" s="359" t="s">
        <v>2422</v>
      </c>
      <c r="D1665" s="359" t="s">
        <v>3805</v>
      </c>
      <c r="E1665" s="359" t="s">
        <v>616</v>
      </c>
      <c r="F1665" s="360">
        <v>352</v>
      </c>
      <c r="G1665" s="359" t="s">
        <v>3459</v>
      </c>
      <c r="H1665" s="359" t="s">
        <v>6010</v>
      </c>
      <c r="I1665" s="363">
        <f t="shared" si="75"/>
        <v>45007</v>
      </c>
      <c r="J1665" t="str">
        <f t="shared" si="76"/>
        <v>Oui</v>
      </c>
      <c r="K1665" t="str">
        <f t="shared" si="77"/>
        <v>95PFE-L2S</v>
      </c>
    </row>
    <row r="1666" spans="1:11" ht="15" x14ac:dyDescent="0.25">
      <c r="A1666" s="307">
        <v>3188</v>
      </c>
      <c r="B1666" s="359" t="s">
        <v>2176</v>
      </c>
      <c r="C1666" s="359" t="s">
        <v>2177</v>
      </c>
      <c r="D1666" s="359" t="s">
        <v>103</v>
      </c>
      <c r="E1666" s="359" t="s">
        <v>616</v>
      </c>
      <c r="F1666" s="360">
        <v>352</v>
      </c>
      <c r="G1666" s="359" t="s">
        <v>3459</v>
      </c>
      <c r="H1666" s="359" t="s">
        <v>6010</v>
      </c>
      <c r="I1666" s="363">
        <f t="shared" ref="I1666:I1729" si="78">IFERROR(VLOOKUP(A1666,Pour_Suivi,31,FALSE)," ")</f>
        <v>45861</v>
      </c>
      <c r="J1666" t="str">
        <f t="shared" ref="J1666:J1729" si="79">IF(IFERROR(VLOOKUP(A1666,Pour_Suivi,1,FALSE),"Non")="Non","Non","Oui")</f>
        <v>Oui</v>
      </c>
      <c r="K1666" t="str">
        <f t="shared" ref="K1666:K1729" si="80">IFERROR(VLOOKUP(A1666,Pour_Suivi,33,FALSE)," ")</f>
        <v>1870 +</v>
      </c>
    </row>
    <row r="1667" spans="1:11" ht="15" x14ac:dyDescent="0.25">
      <c r="A1667" s="307">
        <v>10507</v>
      </c>
      <c r="B1667" s="359" t="s">
        <v>2222</v>
      </c>
      <c r="C1667" s="359" t="s">
        <v>833</v>
      </c>
      <c r="D1667" s="359" t="s">
        <v>103</v>
      </c>
      <c r="E1667" s="359" t="s">
        <v>616</v>
      </c>
      <c r="F1667" s="360">
        <v>346</v>
      </c>
      <c r="G1667" s="359" t="s">
        <v>3520</v>
      </c>
      <c r="H1667" s="359" t="s">
        <v>6010</v>
      </c>
      <c r="I1667" s="363">
        <f t="shared" si="78"/>
        <v>45861</v>
      </c>
      <c r="J1667" t="str">
        <f t="shared" si="79"/>
        <v>Oui</v>
      </c>
      <c r="K1667" t="str">
        <f t="shared" si="80"/>
        <v>1804S</v>
      </c>
    </row>
    <row r="1668" spans="1:11" ht="15" x14ac:dyDescent="0.25">
      <c r="A1668" s="307">
        <v>4245</v>
      </c>
      <c r="B1668" s="359" t="s">
        <v>6266</v>
      </c>
      <c r="C1668" s="359" t="s">
        <v>5637</v>
      </c>
      <c r="D1668" s="359" t="s">
        <v>103</v>
      </c>
      <c r="E1668" s="359" t="s">
        <v>616</v>
      </c>
      <c r="F1668" s="360">
        <v>346</v>
      </c>
      <c r="G1668" s="359" t="s">
        <v>3520</v>
      </c>
      <c r="H1668" s="359" t="s">
        <v>6010</v>
      </c>
      <c r="I1668" s="363">
        <f t="shared" si="78"/>
        <v>45861</v>
      </c>
      <c r="J1668" t="str">
        <f t="shared" si="79"/>
        <v>Oui</v>
      </c>
      <c r="K1668" t="str">
        <f t="shared" si="80"/>
        <v>95PFE-L2S</v>
      </c>
    </row>
    <row r="1669" spans="1:11" ht="15" x14ac:dyDescent="0.25">
      <c r="A1669" s="307">
        <v>1231</v>
      </c>
      <c r="B1669" s="359" t="s">
        <v>2600</v>
      </c>
      <c r="C1669" s="359" t="s">
        <v>485</v>
      </c>
      <c r="D1669" s="359" t="s">
        <v>319</v>
      </c>
      <c r="E1669" s="359" t="s">
        <v>4959</v>
      </c>
      <c r="F1669" s="360">
        <v>344</v>
      </c>
      <c r="G1669" s="359" t="s">
        <v>2601</v>
      </c>
      <c r="H1669" s="359" t="s">
        <v>6010</v>
      </c>
      <c r="I1669" s="363">
        <f t="shared" si="78"/>
        <v>45917</v>
      </c>
      <c r="J1669" t="str">
        <f t="shared" si="79"/>
        <v>Oui</v>
      </c>
      <c r="K1669" t="str">
        <f t="shared" si="80"/>
        <v>1870 +</v>
      </c>
    </row>
    <row r="1670" spans="1:11" ht="15" x14ac:dyDescent="0.25">
      <c r="A1670" s="307">
        <v>13463</v>
      </c>
      <c r="B1670" s="359" t="s">
        <v>320</v>
      </c>
      <c r="C1670" s="359" t="s">
        <v>5126</v>
      </c>
      <c r="D1670" s="359" t="s">
        <v>64</v>
      </c>
      <c r="E1670" s="359" t="s">
        <v>4959</v>
      </c>
      <c r="F1670" s="360">
        <v>343</v>
      </c>
      <c r="G1670" s="359" t="s">
        <v>1855</v>
      </c>
      <c r="H1670" s="359" t="s">
        <v>6010</v>
      </c>
      <c r="I1670" s="363" t="str">
        <f t="shared" si="78"/>
        <v xml:space="preserve"> </v>
      </c>
      <c r="J1670" t="str">
        <f t="shared" si="79"/>
        <v>Non</v>
      </c>
      <c r="K1670" t="str">
        <f t="shared" si="80"/>
        <v xml:space="preserve"> </v>
      </c>
    </row>
    <row r="1671" spans="1:11" ht="15" x14ac:dyDescent="0.25">
      <c r="A1671" s="307">
        <v>12724</v>
      </c>
      <c r="B1671" s="359" t="s">
        <v>1493</v>
      </c>
      <c r="C1671" s="359" t="s">
        <v>155</v>
      </c>
      <c r="D1671" s="359" t="s">
        <v>64</v>
      </c>
      <c r="E1671" s="359" t="s">
        <v>4959</v>
      </c>
      <c r="F1671" s="360">
        <v>343</v>
      </c>
      <c r="G1671" s="359" t="s">
        <v>1855</v>
      </c>
      <c r="H1671" s="359" t="s">
        <v>6010</v>
      </c>
      <c r="I1671" s="363" t="str">
        <f t="shared" si="78"/>
        <v xml:space="preserve"> </v>
      </c>
      <c r="J1671" t="str">
        <f t="shared" si="79"/>
        <v>Non</v>
      </c>
      <c r="K1671" t="str">
        <f t="shared" si="80"/>
        <v xml:space="preserve"> </v>
      </c>
    </row>
    <row r="1672" spans="1:11" ht="15" x14ac:dyDescent="0.25">
      <c r="A1672" s="307">
        <v>1676</v>
      </c>
      <c r="B1672" s="359" t="s">
        <v>1986</v>
      </c>
      <c r="C1672" s="359" t="s">
        <v>3407</v>
      </c>
      <c r="D1672" s="359" t="s">
        <v>1074</v>
      </c>
      <c r="E1672" s="359" t="s">
        <v>4959</v>
      </c>
      <c r="F1672" s="360">
        <v>343</v>
      </c>
      <c r="G1672" s="359" t="s">
        <v>1855</v>
      </c>
      <c r="H1672" s="359" t="s">
        <v>6010</v>
      </c>
      <c r="I1672" s="363">
        <f t="shared" si="78"/>
        <v>43880</v>
      </c>
      <c r="J1672" t="str">
        <f t="shared" si="79"/>
        <v>Oui</v>
      </c>
      <c r="K1672" t="str">
        <f t="shared" si="80"/>
        <v>1510-XS</v>
      </c>
    </row>
    <row r="1673" spans="1:11" ht="15" x14ac:dyDescent="0.25">
      <c r="A1673" s="307">
        <v>1246</v>
      </c>
      <c r="B1673" s="359" t="s">
        <v>2735</v>
      </c>
      <c r="C1673" s="359" t="s">
        <v>1071</v>
      </c>
      <c r="D1673" s="359" t="s">
        <v>1074</v>
      </c>
      <c r="E1673" s="359" t="s">
        <v>4959</v>
      </c>
      <c r="F1673" s="360">
        <v>343</v>
      </c>
      <c r="G1673" s="359" t="s">
        <v>1855</v>
      </c>
      <c r="H1673" s="359" t="s">
        <v>6010</v>
      </c>
      <c r="I1673" s="363">
        <f t="shared" si="78"/>
        <v>44078</v>
      </c>
      <c r="J1673" t="str">
        <f t="shared" si="79"/>
        <v>Oui</v>
      </c>
      <c r="K1673" t="str">
        <f t="shared" si="80"/>
        <v xml:space="preserve"> </v>
      </c>
    </row>
    <row r="1674" spans="1:11" ht="15" x14ac:dyDescent="0.25">
      <c r="A1674" s="307">
        <v>11363</v>
      </c>
      <c r="B1674" s="359" t="s">
        <v>1575</v>
      </c>
      <c r="C1674" s="359" t="s">
        <v>336</v>
      </c>
      <c r="D1674" s="359" t="s">
        <v>234</v>
      </c>
      <c r="E1674" s="359" t="s">
        <v>4959</v>
      </c>
      <c r="F1674" s="360">
        <v>343</v>
      </c>
      <c r="G1674" s="359" t="s">
        <v>1855</v>
      </c>
      <c r="H1674" s="359" t="s">
        <v>6010</v>
      </c>
      <c r="I1674" s="363">
        <f t="shared" si="78"/>
        <v>44560</v>
      </c>
      <c r="J1674" t="str">
        <f t="shared" si="79"/>
        <v>Oui</v>
      </c>
      <c r="K1674" t="str">
        <f t="shared" si="80"/>
        <v>95PFE-L2M</v>
      </c>
    </row>
    <row r="1675" spans="1:11" ht="15" x14ac:dyDescent="0.25">
      <c r="A1675" s="307">
        <v>6391</v>
      </c>
      <c r="B1675" s="359" t="s">
        <v>2480</v>
      </c>
      <c r="C1675" s="359" t="s">
        <v>564</v>
      </c>
      <c r="D1675" s="359" t="s">
        <v>1074</v>
      </c>
      <c r="E1675" s="359" t="s">
        <v>4959</v>
      </c>
      <c r="F1675" s="360">
        <v>343</v>
      </c>
      <c r="G1675" s="359" t="s">
        <v>1855</v>
      </c>
      <c r="H1675" s="359" t="s">
        <v>6010</v>
      </c>
      <c r="I1675" s="363">
        <f t="shared" si="78"/>
        <v>44572</v>
      </c>
      <c r="J1675" t="str">
        <f t="shared" si="79"/>
        <v>Oui</v>
      </c>
      <c r="K1675" t="str">
        <f t="shared" si="80"/>
        <v>1870 +</v>
      </c>
    </row>
    <row r="1676" spans="1:11" ht="15" x14ac:dyDescent="0.25">
      <c r="A1676" s="307">
        <v>4011</v>
      </c>
      <c r="B1676" s="359" t="s">
        <v>5872</v>
      </c>
      <c r="C1676" s="359" t="s">
        <v>233</v>
      </c>
      <c r="D1676" s="359" t="s">
        <v>1074</v>
      </c>
      <c r="E1676" s="359" t="s">
        <v>4959</v>
      </c>
      <c r="F1676" s="360">
        <v>343</v>
      </c>
      <c r="G1676" s="359" t="s">
        <v>1855</v>
      </c>
      <c r="H1676" s="359" t="s">
        <v>6010</v>
      </c>
      <c r="I1676" s="363">
        <f t="shared" si="78"/>
        <v>44582</v>
      </c>
      <c r="J1676" t="str">
        <f t="shared" si="79"/>
        <v>Oui</v>
      </c>
      <c r="K1676" t="str">
        <f t="shared" si="80"/>
        <v>1870 +</v>
      </c>
    </row>
    <row r="1677" spans="1:11" ht="15" x14ac:dyDescent="0.25">
      <c r="A1677" s="307">
        <v>8093</v>
      </c>
      <c r="B1677" s="359" t="s">
        <v>1885</v>
      </c>
      <c r="C1677" s="359" t="s">
        <v>170</v>
      </c>
      <c r="D1677" s="359" t="s">
        <v>1174</v>
      </c>
      <c r="E1677" s="359" t="s">
        <v>4959</v>
      </c>
      <c r="F1677" s="360">
        <v>343</v>
      </c>
      <c r="G1677" s="359" t="s">
        <v>1855</v>
      </c>
      <c r="H1677" s="359" t="s">
        <v>6010</v>
      </c>
      <c r="I1677" s="363">
        <f t="shared" si="78"/>
        <v>44588</v>
      </c>
      <c r="J1677" t="str">
        <f t="shared" si="79"/>
        <v>Oui</v>
      </c>
      <c r="K1677" t="str">
        <f t="shared" si="80"/>
        <v>95PFE-L2S</v>
      </c>
    </row>
    <row r="1678" spans="1:11" ht="15" x14ac:dyDescent="0.25">
      <c r="A1678" s="307">
        <v>10325</v>
      </c>
      <c r="B1678" s="359" t="s">
        <v>2827</v>
      </c>
      <c r="C1678" s="359" t="s">
        <v>2828</v>
      </c>
      <c r="D1678" s="359" t="s">
        <v>64</v>
      </c>
      <c r="E1678" s="359" t="s">
        <v>4959</v>
      </c>
      <c r="F1678" s="360">
        <v>343</v>
      </c>
      <c r="G1678" s="359" t="s">
        <v>1855</v>
      </c>
      <c r="H1678" s="359" t="s">
        <v>6010</v>
      </c>
      <c r="I1678" s="363">
        <f t="shared" si="78"/>
        <v>44691</v>
      </c>
      <c r="J1678" t="str">
        <f t="shared" si="79"/>
        <v>Oui</v>
      </c>
      <c r="K1678" t="str">
        <f t="shared" si="80"/>
        <v xml:space="preserve"> </v>
      </c>
    </row>
    <row r="1679" spans="1:11" ht="15" x14ac:dyDescent="0.25">
      <c r="A1679" s="307">
        <v>4950</v>
      </c>
      <c r="B1679" s="359" t="s">
        <v>1182</v>
      </c>
      <c r="C1679" s="359" t="s">
        <v>1183</v>
      </c>
      <c r="D1679" s="359" t="s">
        <v>2416</v>
      </c>
      <c r="E1679" s="359" t="s">
        <v>4959</v>
      </c>
      <c r="F1679" s="360">
        <v>343</v>
      </c>
      <c r="G1679" s="359" t="s">
        <v>1855</v>
      </c>
      <c r="H1679" s="359" t="s">
        <v>6010</v>
      </c>
      <c r="I1679" s="363">
        <f t="shared" si="78"/>
        <v>45022</v>
      </c>
      <c r="J1679" t="str">
        <f t="shared" si="79"/>
        <v>Oui</v>
      </c>
      <c r="K1679" t="str">
        <f t="shared" si="80"/>
        <v>1870 +</v>
      </c>
    </row>
    <row r="1680" spans="1:11" ht="15" x14ac:dyDescent="0.25">
      <c r="A1680" s="307">
        <v>4951</v>
      </c>
      <c r="B1680" s="359" t="s">
        <v>2064</v>
      </c>
      <c r="C1680" s="359" t="s">
        <v>349</v>
      </c>
      <c r="D1680" s="359" t="s">
        <v>103</v>
      </c>
      <c r="E1680" s="359" t="s">
        <v>616</v>
      </c>
      <c r="F1680" s="360">
        <v>303</v>
      </c>
      <c r="G1680" s="359" t="s">
        <v>3489</v>
      </c>
      <c r="H1680" s="359" t="s">
        <v>6010</v>
      </c>
      <c r="I1680" s="363">
        <f t="shared" si="78"/>
        <v>43917</v>
      </c>
      <c r="J1680" t="str">
        <f t="shared" si="79"/>
        <v>Oui</v>
      </c>
      <c r="K1680">
        <f t="shared" si="80"/>
        <v>1860</v>
      </c>
    </row>
    <row r="1681" spans="1:11" ht="15" x14ac:dyDescent="0.25">
      <c r="A1681" s="307">
        <v>3932</v>
      </c>
      <c r="B1681" s="359" t="s">
        <v>6091</v>
      </c>
      <c r="C1681" s="359" t="s">
        <v>503</v>
      </c>
      <c r="D1681" s="359" t="s">
        <v>103</v>
      </c>
      <c r="E1681" s="359" t="s">
        <v>616</v>
      </c>
      <c r="F1681" s="360">
        <v>303</v>
      </c>
      <c r="G1681" s="359" t="s">
        <v>3489</v>
      </c>
      <c r="H1681" s="359" t="s">
        <v>6010</v>
      </c>
      <c r="I1681" s="363">
        <f t="shared" si="78"/>
        <v>45938</v>
      </c>
      <c r="J1681" t="str">
        <f t="shared" si="79"/>
        <v>Oui</v>
      </c>
      <c r="K1681" t="str">
        <f t="shared" si="80"/>
        <v>95PFE-L2M</v>
      </c>
    </row>
    <row r="1682" spans="1:11" ht="15" x14ac:dyDescent="0.25">
      <c r="A1682" s="307">
        <v>11837</v>
      </c>
      <c r="B1682" s="359" t="s">
        <v>4047</v>
      </c>
      <c r="C1682" s="359" t="s">
        <v>277</v>
      </c>
      <c r="D1682" s="359" t="s">
        <v>103</v>
      </c>
      <c r="E1682" s="359" t="s">
        <v>616</v>
      </c>
      <c r="F1682" s="360">
        <v>303</v>
      </c>
      <c r="G1682" s="359" t="s">
        <v>3489</v>
      </c>
      <c r="H1682" s="359" t="s">
        <v>6010</v>
      </c>
      <c r="I1682" s="363">
        <f t="shared" si="78"/>
        <v>45903</v>
      </c>
      <c r="J1682" t="str">
        <f t="shared" si="79"/>
        <v>Oui</v>
      </c>
      <c r="K1682" t="str">
        <f t="shared" si="80"/>
        <v>F550</v>
      </c>
    </row>
    <row r="1683" spans="1:11" ht="15" x14ac:dyDescent="0.25">
      <c r="A1683" s="307">
        <v>10366</v>
      </c>
      <c r="B1683" s="359" t="s">
        <v>1754</v>
      </c>
      <c r="C1683" s="359" t="s">
        <v>1755</v>
      </c>
      <c r="D1683" s="359" t="s">
        <v>103</v>
      </c>
      <c r="E1683" s="359" t="s">
        <v>616</v>
      </c>
      <c r="F1683" s="360">
        <v>303</v>
      </c>
      <c r="G1683" s="359" t="s">
        <v>3489</v>
      </c>
      <c r="H1683" s="359" t="s">
        <v>6010</v>
      </c>
      <c r="I1683" s="363">
        <f t="shared" si="78"/>
        <v>45917</v>
      </c>
      <c r="J1683" t="str">
        <f t="shared" si="79"/>
        <v>Oui</v>
      </c>
      <c r="K1683" t="str">
        <f t="shared" si="80"/>
        <v>95PFE-L2S</v>
      </c>
    </row>
    <row r="1684" spans="1:11" ht="15" x14ac:dyDescent="0.25">
      <c r="A1684" s="307">
        <v>4612</v>
      </c>
      <c r="B1684" s="359" t="s">
        <v>6093</v>
      </c>
      <c r="C1684" s="359" t="s">
        <v>6094</v>
      </c>
      <c r="D1684" s="359" t="s">
        <v>103</v>
      </c>
      <c r="E1684" s="359" t="s">
        <v>616</v>
      </c>
      <c r="F1684" s="360">
        <v>303</v>
      </c>
      <c r="G1684" s="359" t="s">
        <v>3489</v>
      </c>
      <c r="H1684" s="359" t="s">
        <v>6010</v>
      </c>
      <c r="I1684" s="363">
        <f t="shared" si="78"/>
        <v>45931</v>
      </c>
      <c r="J1684" t="str">
        <f t="shared" si="79"/>
        <v>Oui</v>
      </c>
      <c r="K1684" t="str">
        <f t="shared" si="80"/>
        <v>1870 +</v>
      </c>
    </row>
    <row r="1685" spans="1:11" ht="15" x14ac:dyDescent="0.25">
      <c r="A1685" s="307" t="s">
        <v>4706</v>
      </c>
      <c r="B1685" s="359" t="s">
        <v>1110</v>
      </c>
      <c r="C1685" s="359" t="s">
        <v>728</v>
      </c>
      <c r="D1685" s="359" t="s">
        <v>212</v>
      </c>
      <c r="E1685" s="359" t="s">
        <v>4959</v>
      </c>
      <c r="F1685" s="360">
        <v>339</v>
      </c>
      <c r="G1685" s="359" t="s">
        <v>3189</v>
      </c>
      <c r="H1685" s="359" t="s">
        <v>6010</v>
      </c>
      <c r="I1685" s="363" t="str">
        <f t="shared" si="78"/>
        <v xml:space="preserve"> </v>
      </c>
      <c r="J1685" t="str">
        <f t="shared" si="79"/>
        <v>Non</v>
      </c>
      <c r="K1685" t="str">
        <f t="shared" si="80"/>
        <v xml:space="preserve"> </v>
      </c>
    </row>
    <row r="1686" spans="1:11" ht="15" x14ac:dyDescent="0.25">
      <c r="A1686" s="307">
        <v>9338</v>
      </c>
      <c r="B1686" s="359" t="s">
        <v>3807</v>
      </c>
      <c r="C1686" s="359" t="s">
        <v>161</v>
      </c>
      <c r="D1686" s="359" t="s">
        <v>517</v>
      </c>
      <c r="E1686" s="359" t="s">
        <v>4959</v>
      </c>
      <c r="F1686" s="360">
        <v>339</v>
      </c>
      <c r="G1686" s="359" t="s">
        <v>3189</v>
      </c>
      <c r="H1686" s="359" t="s">
        <v>6010</v>
      </c>
      <c r="I1686" s="363" t="str">
        <f t="shared" si="78"/>
        <v xml:space="preserve"> </v>
      </c>
      <c r="J1686" t="str">
        <f t="shared" si="79"/>
        <v>Non</v>
      </c>
      <c r="K1686" t="str">
        <f t="shared" si="80"/>
        <v xml:space="preserve"> </v>
      </c>
    </row>
    <row r="1687" spans="1:11" ht="15" x14ac:dyDescent="0.25">
      <c r="A1687" s="307" t="s">
        <v>4711</v>
      </c>
      <c r="B1687" s="359" t="s">
        <v>1773</v>
      </c>
      <c r="C1687" s="359" t="s">
        <v>873</v>
      </c>
      <c r="D1687" s="359" t="s">
        <v>212</v>
      </c>
      <c r="E1687" s="359" t="s">
        <v>4959</v>
      </c>
      <c r="F1687" s="360">
        <v>339</v>
      </c>
      <c r="G1687" s="359" t="s">
        <v>3189</v>
      </c>
      <c r="H1687" s="359" t="s">
        <v>6010</v>
      </c>
      <c r="I1687" s="363" t="str">
        <f t="shared" si="78"/>
        <v xml:space="preserve"> </v>
      </c>
      <c r="J1687" t="str">
        <f t="shared" si="79"/>
        <v>Non</v>
      </c>
      <c r="K1687" t="str">
        <f t="shared" si="80"/>
        <v xml:space="preserve"> </v>
      </c>
    </row>
    <row r="1688" spans="1:11" ht="15" x14ac:dyDescent="0.25">
      <c r="A1688" s="307" t="s">
        <v>4746</v>
      </c>
      <c r="B1688" s="359" t="s">
        <v>4747</v>
      </c>
      <c r="C1688" s="359" t="s">
        <v>4748</v>
      </c>
      <c r="D1688" s="359" t="s">
        <v>212</v>
      </c>
      <c r="E1688" s="359" t="s">
        <v>4959</v>
      </c>
      <c r="F1688" s="360">
        <v>339</v>
      </c>
      <c r="G1688" s="359" t="s">
        <v>3189</v>
      </c>
      <c r="H1688" s="359" t="s">
        <v>6010</v>
      </c>
      <c r="I1688" s="363" t="str">
        <f t="shared" si="78"/>
        <v xml:space="preserve"> </v>
      </c>
      <c r="J1688" t="str">
        <f t="shared" si="79"/>
        <v>Non</v>
      </c>
      <c r="K1688" t="str">
        <f t="shared" si="80"/>
        <v xml:space="preserve"> </v>
      </c>
    </row>
    <row r="1689" spans="1:11" ht="15" x14ac:dyDescent="0.25">
      <c r="A1689" s="307">
        <v>1364</v>
      </c>
      <c r="B1689" s="359" t="s">
        <v>1272</v>
      </c>
      <c r="C1689" s="359" t="s">
        <v>368</v>
      </c>
      <c r="D1689" s="359" t="s">
        <v>2098</v>
      </c>
      <c r="E1689" s="359" t="s">
        <v>4959</v>
      </c>
      <c r="F1689" s="360">
        <v>339</v>
      </c>
      <c r="G1689" s="359" t="s">
        <v>3189</v>
      </c>
      <c r="H1689" s="359" t="s">
        <v>6010</v>
      </c>
      <c r="I1689" s="363">
        <f t="shared" si="78"/>
        <v>45910</v>
      </c>
      <c r="J1689" t="str">
        <f t="shared" si="79"/>
        <v>Oui</v>
      </c>
      <c r="K1689" t="str">
        <f t="shared" si="80"/>
        <v>1870 +</v>
      </c>
    </row>
    <row r="1690" spans="1:11" ht="15" x14ac:dyDescent="0.25">
      <c r="A1690" s="307">
        <v>5915</v>
      </c>
      <c r="B1690" s="359" t="s">
        <v>419</v>
      </c>
      <c r="C1690" s="359" t="s">
        <v>816</v>
      </c>
      <c r="D1690" s="359" t="s">
        <v>3390</v>
      </c>
      <c r="E1690" s="359" t="s">
        <v>4955</v>
      </c>
      <c r="F1690" s="360">
        <v>327</v>
      </c>
      <c r="G1690" s="359" t="s">
        <v>3391</v>
      </c>
      <c r="H1690" s="359" t="s">
        <v>6010</v>
      </c>
      <c r="I1690" s="363" t="str">
        <f t="shared" si="78"/>
        <v xml:space="preserve"> </v>
      </c>
      <c r="J1690" t="str">
        <f t="shared" si="79"/>
        <v>Non</v>
      </c>
      <c r="K1690" t="str">
        <f t="shared" si="80"/>
        <v xml:space="preserve"> </v>
      </c>
    </row>
    <row r="1691" spans="1:11" ht="15" x14ac:dyDescent="0.25">
      <c r="A1691" s="307">
        <v>12558</v>
      </c>
      <c r="B1691" s="359" t="s">
        <v>4179</v>
      </c>
      <c r="C1691" s="359" t="s">
        <v>4180</v>
      </c>
      <c r="D1691" s="359" t="s">
        <v>3390</v>
      </c>
      <c r="E1691" s="359" t="s">
        <v>4955</v>
      </c>
      <c r="F1691" s="360">
        <v>327</v>
      </c>
      <c r="G1691" s="359" t="s">
        <v>3391</v>
      </c>
      <c r="H1691" s="359" t="s">
        <v>6010</v>
      </c>
      <c r="I1691" s="363" t="str">
        <f t="shared" si="78"/>
        <v xml:space="preserve"> </v>
      </c>
      <c r="J1691" t="str">
        <f t="shared" si="79"/>
        <v>Non</v>
      </c>
      <c r="K1691" t="str">
        <f t="shared" si="80"/>
        <v xml:space="preserve"> </v>
      </c>
    </row>
    <row r="1692" spans="1:11" ht="15" x14ac:dyDescent="0.25">
      <c r="A1692" s="307">
        <v>11934</v>
      </c>
      <c r="B1692" s="359" t="s">
        <v>1495</v>
      </c>
      <c r="C1692" s="359" t="s">
        <v>602</v>
      </c>
      <c r="D1692" s="359" t="s">
        <v>3390</v>
      </c>
      <c r="E1692" s="359" t="s">
        <v>4955</v>
      </c>
      <c r="F1692" s="360">
        <v>327</v>
      </c>
      <c r="G1692" s="359" t="s">
        <v>3391</v>
      </c>
      <c r="H1692" s="359" t="s">
        <v>6010</v>
      </c>
      <c r="I1692" s="363" t="str">
        <f t="shared" si="78"/>
        <v xml:space="preserve"> </v>
      </c>
      <c r="J1692" t="str">
        <f t="shared" si="79"/>
        <v>Non</v>
      </c>
      <c r="K1692" t="str">
        <f t="shared" si="80"/>
        <v xml:space="preserve"> </v>
      </c>
    </row>
    <row r="1693" spans="1:11" ht="15" x14ac:dyDescent="0.25">
      <c r="A1693" s="307">
        <v>13758</v>
      </c>
      <c r="B1693" s="359" t="s">
        <v>5534</v>
      </c>
      <c r="C1693" s="359" t="s">
        <v>5535</v>
      </c>
      <c r="D1693" s="359" t="s">
        <v>4938</v>
      </c>
      <c r="E1693" s="359" t="s">
        <v>4955</v>
      </c>
      <c r="F1693" s="360">
        <v>327</v>
      </c>
      <c r="G1693" s="359" t="s">
        <v>3391</v>
      </c>
      <c r="H1693" s="359" t="s">
        <v>6010</v>
      </c>
      <c r="I1693" s="363" t="str">
        <f t="shared" si="78"/>
        <v xml:space="preserve"> </v>
      </c>
      <c r="J1693" t="str">
        <f t="shared" si="79"/>
        <v>Non</v>
      </c>
      <c r="K1693" t="str">
        <f t="shared" si="80"/>
        <v xml:space="preserve"> </v>
      </c>
    </row>
    <row r="1694" spans="1:11" ht="15" x14ac:dyDescent="0.25">
      <c r="A1694" s="307">
        <v>13839</v>
      </c>
      <c r="B1694" s="359" t="s">
        <v>5657</v>
      </c>
      <c r="C1694" s="359" t="s">
        <v>5658</v>
      </c>
      <c r="D1694" s="359" t="s">
        <v>1847</v>
      </c>
      <c r="E1694" s="359" t="s">
        <v>4955</v>
      </c>
      <c r="F1694" s="360">
        <v>327</v>
      </c>
      <c r="G1694" s="359" t="s">
        <v>3391</v>
      </c>
      <c r="H1694" s="359" t="s">
        <v>6010</v>
      </c>
      <c r="I1694" s="363" t="str">
        <f t="shared" si="78"/>
        <v xml:space="preserve"> </v>
      </c>
      <c r="J1694" t="str">
        <f t="shared" si="79"/>
        <v>Non</v>
      </c>
      <c r="K1694" t="str">
        <f t="shared" si="80"/>
        <v xml:space="preserve"> </v>
      </c>
    </row>
    <row r="1695" spans="1:11" ht="15" x14ac:dyDescent="0.25">
      <c r="A1695" s="307">
        <v>14194</v>
      </c>
      <c r="B1695" s="359" t="s">
        <v>543</v>
      </c>
      <c r="C1695" s="359" t="s">
        <v>1071</v>
      </c>
      <c r="D1695" s="359" t="s">
        <v>3390</v>
      </c>
      <c r="E1695" s="359" t="s">
        <v>4955</v>
      </c>
      <c r="F1695" s="360">
        <v>327</v>
      </c>
      <c r="G1695" s="359" t="s">
        <v>3391</v>
      </c>
      <c r="H1695" s="359" t="s">
        <v>6010</v>
      </c>
      <c r="I1695" s="363" t="str">
        <f t="shared" si="78"/>
        <v xml:space="preserve"> </v>
      </c>
      <c r="J1695" t="str">
        <f t="shared" si="79"/>
        <v>Non</v>
      </c>
      <c r="K1695" t="str">
        <f t="shared" si="80"/>
        <v xml:space="preserve"> </v>
      </c>
    </row>
    <row r="1696" spans="1:11" ht="15" x14ac:dyDescent="0.25">
      <c r="A1696" s="307">
        <v>13871</v>
      </c>
      <c r="B1696" s="359" t="s">
        <v>2645</v>
      </c>
      <c r="C1696" s="359" t="s">
        <v>5159</v>
      </c>
      <c r="D1696" s="359" t="s">
        <v>4938</v>
      </c>
      <c r="E1696" s="359" t="s">
        <v>4955</v>
      </c>
      <c r="F1696" s="360">
        <v>327</v>
      </c>
      <c r="G1696" s="359" t="s">
        <v>3391</v>
      </c>
      <c r="H1696" s="359" t="s">
        <v>6010</v>
      </c>
      <c r="I1696" s="363" t="str">
        <f t="shared" si="78"/>
        <v xml:space="preserve"> </v>
      </c>
      <c r="J1696" t="str">
        <f t="shared" si="79"/>
        <v>Non</v>
      </c>
      <c r="K1696" t="str">
        <f t="shared" si="80"/>
        <v xml:space="preserve"> </v>
      </c>
    </row>
    <row r="1697" spans="1:11" ht="15" x14ac:dyDescent="0.25">
      <c r="A1697" s="307">
        <v>5533</v>
      </c>
      <c r="B1697" s="359" t="s">
        <v>294</v>
      </c>
      <c r="C1697" s="359" t="s">
        <v>564</v>
      </c>
      <c r="D1697" s="359" t="s">
        <v>3390</v>
      </c>
      <c r="E1697" s="359" t="s">
        <v>4955</v>
      </c>
      <c r="F1697" s="360">
        <v>327</v>
      </c>
      <c r="G1697" s="359" t="s">
        <v>3391</v>
      </c>
      <c r="H1697" s="359" t="s">
        <v>6010</v>
      </c>
      <c r="I1697" s="363">
        <f t="shared" si="78"/>
        <v>43175</v>
      </c>
      <c r="J1697" t="str">
        <f t="shared" si="79"/>
        <v>Oui</v>
      </c>
      <c r="K1697" t="str">
        <f t="shared" si="80"/>
        <v>1860-S</v>
      </c>
    </row>
    <row r="1698" spans="1:11" ht="15" x14ac:dyDescent="0.25">
      <c r="A1698" s="307">
        <v>10356</v>
      </c>
      <c r="B1698" s="359" t="s">
        <v>2284</v>
      </c>
      <c r="C1698" s="359" t="s">
        <v>2285</v>
      </c>
      <c r="D1698" s="359" t="s">
        <v>3390</v>
      </c>
      <c r="E1698" s="359" t="s">
        <v>4955</v>
      </c>
      <c r="F1698" s="360">
        <v>327</v>
      </c>
      <c r="G1698" s="359" t="s">
        <v>3391</v>
      </c>
      <c r="H1698" s="359" t="s">
        <v>6010</v>
      </c>
      <c r="I1698" s="363">
        <f t="shared" si="78"/>
        <v>43945</v>
      </c>
      <c r="J1698" t="str">
        <f t="shared" si="79"/>
        <v>Oui</v>
      </c>
      <c r="K1698" t="str">
        <f t="shared" si="80"/>
        <v>1870 +</v>
      </c>
    </row>
    <row r="1699" spans="1:11" ht="15" x14ac:dyDescent="0.25">
      <c r="A1699" s="307">
        <v>4565</v>
      </c>
      <c r="B1699" s="359" t="s">
        <v>736</v>
      </c>
      <c r="C1699" s="359" t="s">
        <v>737</v>
      </c>
      <c r="D1699" s="359" t="s">
        <v>3390</v>
      </c>
      <c r="E1699" s="359" t="s">
        <v>4955</v>
      </c>
      <c r="F1699" s="360">
        <v>327</v>
      </c>
      <c r="G1699" s="359" t="s">
        <v>3391</v>
      </c>
      <c r="H1699" s="359" t="s">
        <v>6010</v>
      </c>
      <c r="I1699" s="363">
        <f t="shared" si="78"/>
        <v>44127</v>
      </c>
      <c r="J1699" t="str">
        <f t="shared" si="79"/>
        <v>Oui</v>
      </c>
      <c r="K1699" t="str">
        <f t="shared" si="80"/>
        <v>1511-S</v>
      </c>
    </row>
    <row r="1700" spans="1:11" ht="15" x14ac:dyDescent="0.25">
      <c r="A1700" s="307">
        <v>10379</v>
      </c>
      <c r="B1700" s="359" t="s">
        <v>2125</v>
      </c>
      <c r="C1700" s="359" t="s">
        <v>433</v>
      </c>
      <c r="D1700" s="359" t="s">
        <v>3390</v>
      </c>
      <c r="E1700" s="359" t="s">
        <v>4955</v>
      </c>
      <c r="F1700" s="360">
        <v>327</v>
      </c>
      <c r="G1700" s="359" t="s">
        <v>3391</v>
      </c>
      <c r="H1700" s="359" t="s">
        <v>6010</v>
      </c>
      <c r="I1700" s="363">
        <f t="shared" si="78"/>
        <v>44148</v>
      </c>
      <c r="J1700" t="str">
        <f t="shared" si="79"/>
        <v>Oui</v>
      </c>
      <c r="K1700" t="str">
        <f t="shared" si="80"/>
        <v>1512-M</v>
      </c>
    </row>
    <row r="1701" spans="1:11" ht="15" x14ac:dyDescent="0.25">
      <c r="A1701" s="307">
        <v>6380</v>
      </c>
      <c r="B1701" s="359" t="s">
        <v>244</v>
      </c>
      <c r="C1701" s="359" t="s">
        <v>245</v>
      </c>
      <c r="D1701" s="359" t="s">
        <v>3390</v>
      </c>
      <c r="E1701" s="359" t="s">
        <v>4955</v>
      </c>
      <c r="F1701" s="360">
        <v>327</v>
      </c>
      <c r="G1701" s="359" t="s">
        <v>3391</v>
      </c>
      <c r="H1701" s="359" t="s">
        <v>6010</v>
      </c>
      <c r="I1701" s="363">
        <f t="shared" si="78"/>
        <v>44571</v>
      </c>
      <c r="J1701" t="str">
        <f t="shared" si="79"/>
        <v>Oui</v>
      </c>
      <c r="K1701" t="str">
        <f t="shared" si="80"/>
        <v>95PFE-L2M</v>
      </c>
    </row>
    <row r="1702" spans="1:11" ht="15" x14ac:dyDescent="0.25">
      <c r="A1702" s="307">
        <v>1079</v>
      </c>
      <c r="B1702" s="359" t="s">
        <v>1753</v>
      </c>
      <c r="C1702" s="359" t="s">
        <v>485</v>
      </c>
      <c r="D1702" s="359" t="s">
        <v>3390</v>
      </c>
      <c r="E1702" s="359" t="s">
        <v>4955</v>
      </c>
      <c r="F1702" s="360">
        <v>327</v>
      </c>
      <c r="G1702" s="359" t="s">
        <v>3391</v>
      </c>
      <c r="H1702" s="359" t="s">
        <v>6010</v>
      </c>
      <c r="I1702" s="363">
        <f t="shared" si="78"/>
        <v>44571</v>
      </c>
      <c r="J1702" t="str">
        <f t="shared" si="79"/>
        <v>Oui</v>
      </c>
      <c r="K1702" t="str">
        <f t="shared" si="80"/>
        <v>1870 +</v>
      </c>
    </row>
    <row r="1703" spans="1:11" ht="15" x14ac:dyDescent="0.25">
      <c r="A1703" s="307">
        <v>8497</v>
      </c>
      <c r="B1703" s="359" t="s">
        <v>3759</v>
      </c>
      <c r="C1703" s="359" t="s">
        <v>1696</v>
      </c>
      <c r="D1703" s="359" t="s">
        <v>3390</v>
      </c>
      <c r="E1703" s="359" t="s">
        <v>4955</v>
      </c>
      <c r="F1703" s="360">
        <v>327</v>
      </c>
      <c r="G1703" s="359" t="s">
        <v>3391</v>
      </c>
      <c r="H1703" s="359" t="s">
        <v>6010</v>
      </c>
      <c r="I1703" s="363">
        <f t="shared" si="78"/>
        <v>44571</v>
      </c>
      <c r="J1703" t="str">
        <f t="shared" si="79"/>
        <v>Oui</v>
      </c>
      <c r="K1703" t="str">
        <f t="shared" si="80"/>
        <v>1870 +</v>
      </c>
    </row>
    <row r="1704" spans="1:11" ht="15" x14ac:dyDescent="0.25">
      <c r="A1704" s="307">
        <v>5686</v>
      </c>
      <c r="B1704" s="359" t="s">
        <v>3331</v>
      </c>
      <c r="C1704" s="359" t="s">
        <v>1349</v>
      </c>
      <c r="D1704" s="359" t="s">
        <v>6096</v>
      </c>
      <c r="E1704" s="359" t="s">
        <v>4955</v>
      </c>
      <c r="F1704" s="360">
        <v>327</v>
      </c>
      <c r="G1704" s="359" t="s">
        <v>3391</v>
      </c>
      <c r="H1704" s="359" t="s">
        <v>6010</v>
      </c>
      <c r="I1704" s="363">
        <f t="shared" si="78"/>
        <v>44572</v>
      </c>
      <c r="J1704" t="str">
        <f t="shared" si="79"/>
        <v>Oui</v>
      </c>
      <c r="K1704" t="str">
        <f t="shared" si="80"/>
        <v>1870 +</v>
      </c>
    </row>
    <row r="1705" spans="1:11" ht="15" x14ac:dyDescent="0.25">
      <c r="A1705" s="307">
        <v>11946</v>
      </c>
      <c r="B1705" s="359" t="s">
        <v>538</v>
      </c>
      <c r="C1705" s="359" t="s">
        <v>539</v>
      </c>
      <c r="D1705" s="359" t="s">
        <v>3390</v>
      </c>
      <c r="E1705" s="359" t="s">
        <v>4955</v>
      </c>
      <c r="F1705" s="360">
        <v>327</v>
      </c>
      <c r="G1705" s="359" t="s">
        <v>3391</v>
      </c>
      <c r="H1705" s="359" t="s">
        <v>6010</v>
      </c>
      <c r="I1705" s="363">
        <f t="shared" si="78"/>
        <v>44574</v>
      </c>
      <c r="J1705" t="str">
        <f t="shared" si="79"/>
        <v>Oui</v>
      </c>
      <c r="K1705" t="str">
        <f t="shared" si="80"/>
        <v>1870 +</v>
      </c>
    </row>
    <row r="1706" spans="1:11" ht="15" x14ac:dyDescent="0.25">
      <c r="A1706" s="307">
        <v>12019</v>
      </c>
      <c r="B1706" s="359" t="s">
        <v>2138</v>
      </c>
      <c r="C1706" s="359" t="s">
        <v>2139</v>
      </c>
      <c r="D1706" s="359" t="s">
        <v>3390</v>
      </c>
      <c r="E1706" s="359" t="s">
        <v>4955</v>
      </c>
      <c r="F1706" s="360">
        <v>327</v>
      </c>
      <c r="G1706" s="359" t="s">
        <v>3391</v>
      </c>
      <c r="H1706" s="359" t="s">
        <v>6010</v>
      </c>
      <c r="I1706" s="363">
        <f t="shared" si="78"/>
        <v>44574</v>
      </c>
      <c r="J1706" t="str">
        <f t="shared" si="79"/>
        <v>Oui</v>
      </c>
      <c r="K1706" t="str">
        <f t="shared" si="80"/>
        <v>1870 +</v>
      </c>
    </row>
    <row r="1707" spans="1:11" ht="15" x14ac:dyDescent="0.25">
      <c r="A1707" s="307">
        <v>2256</v>
      </c>
      <c r="B1707" s="359" t="s">
        <v>2493</v>
      </c>
      <c r="C1707" s="359" t="s">
        <v>170</v>
      </c>
      <c r="D1707" s="359" t="s">
        <v>3390</v>
      </c>
      <c r="E1707" s="359" t="s">
        <v>4955</v>
      </c>
      <c r="F1707" s="360">
        <v>327</v>
      </c>
      <c r="G1707" s="359" t="s">
        <v>3391</v>
      </c>
      <c r="H1707" s="359" t="s">
        <v>6010</v>
      </c>
      <c r="I1707" s="363">
        <f t="shared" si="78"/>
        <v>44575</v>
      </c>
      <c r="J1707" t="str">
        <f t="shared" si="79"/>
        <v>Oui</v>
      </c>
      <c r="K1707" t="str">
        <f t="shared" si="80"/>
        <v>95PFE-L2S</v>
      </c>
    </row>
    <row r="1708" spans="1:11" ht="15" x14ac:dyDescent="0.25">
      <c r="A1708" s="307">
        <v>3193</v>
      </c>
      <c r="B1708" s="359" t="s">
        <v>2543</v>
      </c>
      <c r="C1708" s="359" t="s">
        <v>892</v>
      </c>
      <c r="D1708" s="359" t="s">
        <v>3390</v>
      </c>
      <c r="E1708" s="359" t="s">
        <v>4955</v>
      </c>
      <c r="F1708" s="360">
        <v>327</v>
      </c>
      <c r="G1708" s="359" t="s">
        <v>3391</v>
      </c>
      <c r="H1708" s="359" t="s">
        <v>6010</v>
      </c>
      <c r="I1708" s="363">
        <f t="shared" si="78"/>
        <v>44575</v>
      </c>
      <c r="J1708" t="str">
        <f t="shared" si="79"/>
        <v>Oui</v>
      </c>
      <c r="K1708" t="str">
        <f t="shared" si="80"/>
        <v>1870 +</v>
      </c>
    </row>
    <row r="1709" spans="1:11" ht="15" x14ac:dyDescent="0.25">
      <c r="A1709" s="307">
        <v>13901</v>
      </c>
      <c r="B1709" s="359" t="s">
        <v>5760</v>
      </c>
      <c r="C1709" s="359" t="s">
        <v>5761</v>
      </c>
      <c r="D1709" s="359" t="s">
        <v>5762</v>
      </c>
      <c r="E1709" s="359" t="s">
        <v>4946</v>
      </c>
      <c r="F1709" s="360">
        <v>488</v>
      </c>
      <c r="G1709" s="359" t="s">
        <v>5602</v>
      </c>
      <c r="H1709" s="359" t="s">
        <v>6010</v>
      </c>
      <c r="I1709" s="363" t="str">
        <f t="shared" si="78"/>
        <v xml:space="preserve"> </v>
      </c>
      <c r="J1709" t="str">
        <f t="shared" si="79"/>
        <v>Non</v>
      </c>
      <c r="K1709" t="str">
        <f t="shared" si="80"/>
        <v xml:space="preserve"> </v>
      </c>
    </row>
    <row r="1710" spans="1:11" ht="15" x14ac:dyDescent="0.25">
      <c r="A1710" s="307">
        <v>4083</v>
      </c>
      <c r="B1710" s="359" t="s">
        <v>3502</v>
      </c>
      <c r="C1710" s="359" t="s">
        <v>485</v>
      </c>
      <c r="D1710" s="359" t="s">
        <v>64</v>
      </c>
      <c r="E1710" s="359" t="s">
        <v>4974</v>
      </c>
      <c r="F1710" s="360">
        <v>452</v>
      </c>
      <c r="G1710" s="359" t="s">
        <v>2946</v>
      </c>
      <c r="H1710" s="359" t="s">
        <v>6010</v>
      </c>
      <c r="I1710" s="363">
        <f t="shared" si="78"/>
        <v>42047</v>
      </c>
      <c r="J1710" t="str">
        <f t="shared" si="79"/>
        <v>Oui</v>
      </c>
      <c r="K1710" t="str">
        <f t="shared" si="80"/>
        <v>1511-S</v>
      </c>
    </row>
    <row r="1711" spans="1:11" ht="15" x14ac:dyDescent="0.25">
      <c r="A1711" s="307">
        <v>4088</v>
      </c>
      <c r="B1711" s="359" t="s">
        <v>3401</v>
      </c>
      <c r="C1711" s="359" t="s">
        <v>564</v>
      </c>
      <c r="D1711" s="359" t="s">
        <v>64</v>
      </c>
      <c r="E1711" s="359" t="s">
        <v>4974</v>
      </c>
      <c r="F1711" s="360">
        <v>452</v>
      </c>
      <c r="G1711" s="359" t="s">
        <v>2946</v>
      </c>
      <c r="H1711" s="359" t="s">
        <v>6010</v>
      </c>
      <c r="I1711" s="363">
        <f t="shared" si="78"/>
        <v>42416</v>
      </c>
      <c r="J1711" t="str">
        <f t="shared" si="79"/>
        <v>Oui</v>
      </c>
      <c r="K1711" t="str">
        <f t="shared" si="80"/>
        <v>1870 +</v>
      </c>
    </row>
    <row r="1712" spans="1:11" ht="15" x14ac:dyDescent="0.25">
      <c r="A1712" s="307">
        <v>4232</v>
      </c>
      <c r="B1712" s="359" t="s">
        <v>232</v>
      </c>
      <c r="C1712" s="359" t="s">
        <v>233</v>
      </c>
      <c r="D1712" s="359" t="s">
        <v>234</v>
      </c>
      <c r="E1712" s="359" t="s">
        <v>4974</v>
      </c>
      <c r="F1712" s="360">
        <v>452</v>
      </c>
      <c r="G1712" s="359" t="s">
        <v>2946</v>
      </c>
      <c r="H1712" s="359" t="s">
        <v>6010</v>
      </c>
      <c r="I1712" s="363">
        <f t="shared" si="78"/>
        <v>44586</v>
      </c>
      <c r="J1712" t="str">
        <f t="shared" si="79"/>
        <v>Oui</v>
      </c>
      <c r="K1712" t="str">
        <f t="shared" si="80"/>
        <v>1870 +</v>
      </c>
    </row>
    <row r="1713" spans="1:11" ht="15" x14ac:dyDescent="0.25">
      <c r="A1713" s="307">
        <v>8752</v>
      </c>
      <c r="B1713" s="359" t="s">
        <v>2945</v>
      </c>
      <c r="C1713" s="359" t="s">
        <v>358</v>
      </c>
      <c r="D1713" s="359" t="s">
        <v>1405</v>
      </c>
      <c r="E1713" s="359" t="s">
        <v>4974</v>
      </c>
      <c r="F1713" s="360">
        <v>452</v>
      </c>
      <c r="G1713" s="359" t="s">
        <v>2946</v>
      </c>
      <c r="H1713" s="359" t="s">
        <v>6010</v>
      </c>
      <c r="I1713" s="363">
        <f t="shared" si="78"/>
        <v>44790</v>
      </c>
      <c r="J1713" t="str">
        <f t="shared" si="79"/>
        <v>Oui</v>
      </c>
      <c r="K1713" t="str">
        <f t="shared" si="80"/>
        <v>95PFE-L2S</v>
      </c>
    </row>
    <row r="1714" spans="1:11" ht="15" x14ac:dyDescent="0.25">
      <c r="A1714" s="307">
        <v>12344</v>
      </c>
      <c r="B1714" s="359" t="s">
        <v>2958</v>
      </c>
      <c r="C1714" s="359" t="s">
        <v>1005</v>
      </c>
      <c r="D1714" s="359" t="s">
        <v>64</v>
      </c>
      <c r="E1714" s="359" t="s">
        <v>4974</v>
      </c>
      <c r="F1714" s="360">
        <v>452</v>
      </c>
      <c r="G1714" s="359" t="s">
        <v>2946</v>
      </c>
      <c r="H1714" s="359" t="s">
        <v>6010</v>
      </c>
      <c r="I1714" s="363">
        <f t="shared" si="78"/>
        <v>44797</v>
      </c>
      <c r="J1714" t="str">
        <f t="shared" si="79"/>
        <v>Oui</v>
      </c>
      <c r="K1714" t="str">
        <f t="shared" si="80"/>
        <v>1870 +</v>
      </c>
    </row>
    <row r="1715" spans="1:11" ht="15" x14ac:dyDescent="0.25">
      <c r="A1715" s="307">
        <v>8535</v>
      </c>
      <c r="B1715" s="359" t="s">
        <v>2960</v>
      </c>
      <c r="C1715" s="359" t="s">
        <v>2961</v>
      </c>
      <c r="D1715" s="359" t="s">
        <v>2416</v>
      </c>
      <c r="E1715" s="359" t="s">
        <v>4974</v>
      </c>
      <c r="F1715" s="360">
        <v>452</v>
      </c>
      <c r="G1715" s="359" t="s">
        <v>2946</v>
      </c>
      <c r="H1715" s="359" t="s">
        <v>6010</v>
      </c>
      <c r="I1715" s="363">
        <f t="shared" si="78"/>
        <v>44797</v>
      </c>
      <c r="J1715" t="str">
        <f t="shared" si="79"/>
        <v>Oui</v>
      </c>
      <c r="K1715" t="str">
        <f t="shared" si="80"/>
        <v>95PFE-L2M</v>
      </c>
    </row>
    <row r="1716" spans="1:11" ht="15" x14ac:dyDescent="0.25">
      <c r="A1716" s="307">
        <v>11759</v>
      </c>
      <c r="B1716" s="359" t="s">
        <v>1763</v>
      </c>
      <c r="C1716" s="359" t="s">
        <v>816</v>
      </c>
      <c r="D1716" s="359" t="s">
        <v>64</v>
      </c>
      <c r="E1716" s="359" t="s">
        <v>4974</v>
      </c>
      <c r="F1716" s="360">
        <v>452</v>
      </c>
      <c r="G1716" s="359" t="s">
        <v>2946</v>
      </c>
      <c r="H1716" s="359" t="s">
        <v>6010</v>
      </c>
      <c r="I1716" s="363">
        <f t="shared" si="78"/>
        <v>44825</v>
      </c>
      <c r="J1716" t="str">
        <f t="shared" si="79"/>
        <v>Oui</v>
      </c>
      <c r="K1716" t="str">
        <f t="shared" si="80"/>
        <v>95PFE-L2M</v>
      </c>
    </row>
    <row r="1717" spans="1:11" ht="15" x14ac:dyDescent="0.25">
      <c r="A1717" s="307">
        <v>14154</v>
      </c>
      <c r="B1717" s="359" t="s">
        <v>6291</v>
      </c>
      <c r="C1717" s="359" t="s">
        <v>281</v>
      </c>
      <c r="D1717" s="359" t="s">
        <v>5818</v>
      </c>
      <c r="E1717" s="359" t="s">
        <v>4946</v>
      </c>
      <c r="F1717" s="360">
        <v>426</v>
      </c>
      <c r="G1717" s="359" t="s">
        <v>3376</v>
      </c>
      <c r="H1717" s="359" t="s">
        <v>6010</v>
      </c>
      <c r="I1717" s="363" t="str">
        <f t="shared" si="78"/>
        <v xml:space="preserve"> </v>
      </c>
      <c r="J1717" t="str">
        <f t="shared" si="79"/>
        <v>Non</v>
      </c>
      <c r="K1717" t="str">
        <f t="shared" si="80"/>
        <v xml:space="preserve"> </v>
      </c>
    </row>
    <row r="1718" spans="1:11" ht="15" x14ac:dyDescent="0.25">
      <c r="A1718" s="307">
        <v>13715</v>
      </c>
      <c r="B1718" s="359" t="s">
        <v>5445</v>
      </c>
      <c r="C1718" s="359" t="s">
        <v>5446</v>
      </c>
      <c r="D1718" s="359" t="s">
        <v>3773</v>
      </c>
      <c r="E1718" s="359" t="s">
        <v>4946</v>
      </c>
      <c r="F1718" s="360">
        <v>426</v>
      </c>
      <c r="G1718" s="359" t="s">
        <v>3376</v>
      </c>
      <c r="H1718" s="359" t="s">
        <v>6010</v>
      </c>
      <c r="I1718" s="363" t="str">
        <f t="shared" si="78"/>
        <v xml:space="preserve"> </v>
      </c>
      <c r="J1718" t="str">
        <f t="shared" si="79"/>
        <v>Non</v>
      </c>
      <c r="K1718" t="str">
        <f t="shared" si="80"/>
        <v xml:space="preserve"> </v>
      </c>
    </row>
    <row r="1719" spans="1:11" ht="15" x14ac:dyDescent="0.25">
      <c r="A1719" s="307">
        <v>9943</v>
      </c>
      <c r="B1719" s="359" t="s">
        <v>714</v>
      </c>
      <c r="C1719" s="359" t="s">
        <v>170</v>
      </c>
      <c r="D1719" s="359" t="s">
        <v>5818</v>
      </c>
      <c r="E1719" s="359" t="s">
        <v>4946</v>
      </c>
      <c r="F1719" s="360">
        <v>426</v>
      </c>
      <c r="G1719" s="359" t="s">
        <v>3376</v>
      </c>
      <c r="H1719" s="359" t="s">
        <v>6010</v>
      </c>
      <c r="I1719" s="363" t="str">
        <f t="shared" si="78"/>
        <v xml:space="preserve"> </v>
      </c>
      <c r="J1719" t="str">
        <f t="shared" si="79"/>
        <v>Non</v>
      </c>
      <c r="K1719" t="str">
        <f t="shared" si="80"/>
        <v xml:space="preserve"> </v>
      </c>
    </row>
    <row r="1720" spans="1:11" ht="15" x14ac:dyDescent="0.25">
      <c r="A1720" s="307">
        <v>8916</v>
      </c>
      <c r="B1720" s="359" t="s">
        <v>2839</v>
      </c>
      <c r="C1720" s="359" t="s">
        <v>2838</v>
      </c>
      <c r="D1720" s="359" t="s">
        <v>3567</v>
      </c>
      <c r="E1720" s="359" t="s">
        <v>4946</v>
      </c>
      <c r="F1720" s="360">
        <v>426</v>
      </c>
      <c r="G1720" s="359" t="s">
        <v>3376</v>
      </c>
      <c r="H1720" s="359" t="s">
        <v>6010</v>
      </c>
      <c r="I1720" s="363">
        <f t="shared" si="78"/>
        <v>44699</v>
      </c>
      <c r="J1720" t="str">
        <f t="shared" si="79"/>
        <v>Oui</v>
      </c>
      <c r="K1720" t="str">
        <f t="shared" si="80"/>
        <v>F550</v>
      </c>
    </row>
    <row r="1721" spans="1:11" ht="15" x14ac:dyDescent="0.25">
      <c r="A1721" s="307">
        <v>9743</v>
      </c>
      <c r="B1721" s="359" t="s">
        <v>1393</v>
      </c>
      <c r="C1721" s="359" t="s">
        <v>1071</v>
      </c>
      <c r="D1721" s="359" t="s">
        <v>2416</v>
      </c>
      <c r="E1721" s="359" t="s">
        <v>4946</v>
      </c>
      <c r="F1721" s="360">
        <v>426</v>
      </c>
      <c r="G1721" s="359" t="s">
        <v>3376</v>
      </c>
      <c r="H1721" s="359" t="s">
        <v>6010</v>
      </c>
      <c r="I1721" s="363">
        <f t="shared" si="78"/>
        <v>44760</v>
      </c>
      <c r="J1721" t="str">
        <f t="shared" si="79"/>
        <v>Oui</v>
      </c>
      <c r="K1721" t="str">
        <f t="shared" si="80"/>
        <v>F550</v>
      </c>
    </row>
    <row r="1722" spans="1:11" ht="15" x14ac:dyDescent="0.25">
      <c r="A1722" s="307">
        <v>13960</v>
      </c>
      <c r="B1722" s="359" t="s">
        <v>6191</v>
      </c>
      <c r="C1722" s="359" t="s">
        <v>1061</v>
      </c>
      <c r="D1722" s="359" t="s">
        <v>3563</v>
      </c>
      <c r="E1722" s="359" t="s">
        <v>4949</v>
      </c>
      <c r="F1722" s="360">
        <v>395</v>
      </c>
      <c r="G1722" s="359" t="s">
        <v>3564</v>
      </c>
      <c r="H1722" s="359" t="s">
        <v>6010</v>
      </c>
      <c r="I1722" s="363" t="str">
        <f t="shared" si="78"/>
        <v xml:space="preserve"> </v>
      </c>
      <c r="J1722" t="str">
        <f t="shared" si="79"/>
        <v>Non</v>
      </c>
      <c r="K1722" t="str">
        <f t="shared" si="80"/>
        <v xml:space="preserve"> </v>
      </c>
    </row>
    <row r="1723" spans="1:11" ht="15" x14ac:dyDescent="0.25">
      <c r="A1723" s="307">
        <v>10014</v>
      </c>
      <c r="B1723" s="359" t="s">
        <v>2382</v>
      </c>
      <c r="C1723" s="359" t="s">
        <v>221</v>
      </c>
      <c r="D1723" s="359" t="s">
        <v>570</v>
      </c>
      <c r="E1723" s="359" t="s">
        <v>4949</v>
      </c>
      <c r="F1723" s="360">
        <v>395</v>
      </c>
      <c r="G1723" s="359" t="s">
        <v>3564</v>
      </c>
      <c r="H1723" s="359" t="s">
        <v>6010</v>
      </c>
      <c r="I1723" s="363" t="str">
        <f t="shared" si="78"/>
        <v xml:space="preserve"> </v>
      </c>
      <c r="J1723" t="str">
        <f t="shared" si="79"/>
        <v>Non</v>
      </c>
      <c r="K1723" t="str">
        <f t="shared" si="80"/>
        <v xml:space="preserve"> </v>
      </c>
    </row>
    <row r="1724" spans="1:11" ht="15" x14ac:dyDescent="0.25">
      <c r="A1724" s="307">
        <v>13121</v>
      </c>
      <c r="B1724" s="359" t="s">
        <v>4408</v>
      </c>
      <c r="C1724" s="359" t="s">
        <v>4409</v>
      </c>
      <c r="D1724" s="359" t="s">
        <v>3563</v>
      </c>
      <c r="E1724" s="359" t="s">
        <v>4949</v>
      </c>
      <c r="F1724" s="360">
        <v>395</v>
      </c>
      <c r="G1724" s="359" t="s">
        <v>3564</v>
      </c>
      <c r="H1724" s="359" t="s">
        <v>6010</v>
      </c>
      <c r="I1724" s="363">
        <f t="shared" si="78"/>
        <v>45188</v>
      </c>
      <c r="J1724" t="str">
        <f t="shared" si="79"/>
        <v>Oui</v>
      </c>
      <c r="K1724" t="str">
        <f t="shared" si="80"/>
        <v>1870 +</v>
      </c>
    </row>
    <row r="1725" spans="1:11" ht="15" x14ac:dyDescent="0.25">
      <c r="A1725" s="307">
        <v>5396</v>
      </c>
      <c r="B1725" s="359" t="s">
        <v>2377</v>
      </c>
      <c r="C1725" s="359" t="s">
        <v>1908</v>
      </c>
      <c r="D1725" s="359" t="s">
        <v>570</v>
      </c>
      <c r="E1725" s="359" t="s">
        <v>4949</v>
      </c>
      <c r="F1725" s="360">
        <v>395</v>
      </c>
      <c r="G1725" s="359" t="s">
        <v>3564</v>
      </c>
      <c r="H1725" s="359" t="s">
        <v>6010</v>
      </c>
      <c r="I1725" s="363">
        <f t="shared" si="78"/>
        <v>45511</v>
      </c>
      <c r="J1725" t="str">
        <f t="shared" si="79"/>
        <v>Oui</v>
      </c>
      <c r="K1725" t="str">
        <f t="shared" si="80"/>
        <v>1870 +</v>
      </c>
    </row>
    <row r="1726" spans="1:11" ht="15" x14ac:dyDescent="0.25">
      <c r="A1726" s="307">
        <v>12747</v>
      </c>
      <c r="B1726" s="359" t="s">
        <v>4233</v>
      </c>
      <c r="C1726" s="359" t="s">
        <v>219</v>
      </c>
      <c r="D1726" s="359" t="s">
        <v>570</v>
      </c>
      <c r="E1726" s="359" t="s">
        <v>4949</v>
      </c>
      <c r="F1726" s="360">
        <v>395</v>
      </c>
      <c r="G1726" s="359" t="s">
        <v>3564</v>
      </c>
      <c r="H1726" s="359" t="s">
        <v>6010</v>
      </c>
      <c r="I1726" s="363">
        <f t="shared" si="78"/>
        <v>45518</v>
      </c>
      <c r="J1726" t="str">
        <f t="shared" si="79"/>
        <v>Oui</v>
      </c>
      <c r="K1726" t="str">
        <f t="shared" si="80"/>
        <v>95PFE-L2S</v>
      </c>
    </row>
    <row r="1727" spans="1:11" ht="15" x14ac:dyDescent="0.25">
      <c r="A1727" s="307">
        <v>13452</v>
      </c>
      <c r="B1727" s="359" t="s">
        <v>5067</v>
      </c>
      <c r="C1727" s="359" t="s">
        <v>2474</v>
      </c>
      <c r="D1727" s="359" t="s">
        <v>3563</v>
      </c>
      <c r="E1727" s="359" t="s">
        <v>4949</v>
      </c>
      <c r="F1727" s="360">
        <v>395</v>
      </c>
      <c r="G1727" s="359" t="s">
        <v>3564</v>
      </c>
      <c r="H1727" s="359" t="s">
        <v>6010</v>
      </c>
      <c r="I1727" s="363">
        <f t="shared" si="78"/>
        <v>45532</v>
      </c>
      <c r="J1727" t="str">
        <f t="shared" si="79"/>
        <v>Oui</v>
      </c>
      <c r="K1727" t="str">
        <f t="shared" si="80"/>
        <v>1804S</v>
      </c>
    </row>
    <row r="1728" spans="1:11" ht="15" x14ac:dyDescent="0.25">
      <c r="A1728" s="307">
        <v>5842</v>
      </c>
      <c r="B1728" s="359" t="s">
        <v>3671</v>
      </c>
      <c r="C1728" s="359" t="s">
        <v>170</v>
      </c>
      <c r="D1728" s="359" t="s">
        <v>3563</v>
      </c>
      <c r="E1728" s="359" t="s">
        <v>4949</v>
      </c>
      <c r="F1728" s="360">
        <v>395</v>
      </c>
      <c r="G1728" s="359" t="s">
        <v>3564</v>
      </c>
      <c r="H1728" s="359" t="s">
        <v>6010</v>
      </c>
      <c r="I1728" s="363">
        <f t="shared" si="78"/>
        <v>45539</v>
      </c>
      <c r="J1728" t="str">
        <f t="shared" si="79"/>
        <v>Oui</v>
      </c>
      <c r="K1728" t="str">
        <f t="shared" si="80"/>
        <v>95PFE-L2S</v>
      </c>
    </row>
    <row r="1729" spans="1:11" ht="15" x14ac:dyDescent="0.25">
      <c r="A1729" s="307">
        <v>4703</v>
      </c>
      <c r="B1729" s="359" t="s">
        <v>3572</v>
      </c>
      <c r="C1729" s="359" t="s">
        <v>3573</v>
      </c>
      <c r="D1729" s="359" t="s">
        <v>3563</v>
      </c>
      <c r="E1729" s="359" t="s">
        <v>4949</v>
      </c>
      <c r="F1729" s="360">
        <v>395</v>
      </c>
      <c r="G1729" s="359" t="s">
        <v>3564</v>
      </c>
      <c r="H1729" s="359" t="s">
        <v>6010</v>
      </c>
      <c r="I1729" s="363">
        <f t="shared" si="78"/>
        <v>45539</v>
      </c>
      <c r="J1729" t="str">
        <f t="shared" si="79"/>
        <v>Oui</v>
      </c>
      <c r="K1729" t="str">
        <f t="shared" si="80"/>
        <v>1870 +</v>
      </c>
    </row>
    <row r="1730" spans="1:11" ht="15" x14ac:dyDescent="0.25">
      <c r="A1730" s="307">
        <v>8635</v>
      </c>
      <c r="B1730" s="359" t="s">
        <v>2550</v>
      </c>
      <c r="C1730" s="359" t="s">
        <v>2551</v>
      </c>
      <c r="D1730" s="359" t="s">
        <v>3563</v>
      </c>
      <c r="E1730" s="359" t="s">
        <v>4949</v>
      </c>
      <c r="F1730" s="360">
        <v>395</v>
      </c>
      <c r="G1730" s="359" t="s">
        <v>3564</v>
      </c>
      <c r="H1730" s="359" t="s">
        <v>6010</v>
      </c>
      <c r="I1730" s="363">
        <f t="shared" ref="I1730:I1793" si="81">IFERROR(VLOOKUP(A1730,Pour_Suivi,31,FALSE)," ")</f>
        <v>45539</v>
      </c>
      <c r="J1730" t="str">
        <f t="shared" ref="J1730:J1793" si="82">IF(IFERROR(VLOOKUP(A1730,Pour_Suivi,1,FALSE),"Non")="Non","Non","Oui")</f>
        <v>Oui</v>
      </c>
      <c r="K1730" t="str">
        <f t="shared" ref="K1730:K1793" si="83">IFERROR(VLOOKUP(A1730,Pour_Suivi,33,FALSE)," ")</f>
        <v>1804S</v>
      </c>
    </row>
    <row r="1731" spans="1:11" ht="15" x14ac:dyDescent="0.25">
      <c r="A1731" s="307">
        <v>5812</v>
      </c>
      <c r="B1731" s="359" t="s">
        <v>1868</v>
      </c>
      <c r="C1731" s="359" t="s">
        <v>68</v>
      </c>
      <c r="D1731" s="359" t="s">
        <v>3563</v>
      </c>
      <c r="E1731" s="359" t="s">
        <v>4949</v>
      </c>
      <c r="F1731" s="360">
        <v>395</v>
      </c>
      <c r="G1731" s="359" t="s">
        <v>3564</v>
      </c>
      <c r="H1731" s="359" t="s">
        <v>6010</v>
      </c>
      <c r="I1731" s="363">
        <f t="shared" si="81"/>
        <v>45553</v>
      </c>
      <c r="J1731" t="str">
        <f t="shared" si="82"/>
        <v>Oui</v>
      </c>
      <c r="K1731" t="str">
        <f t="shared" si="83"/>
        <v>1804S</v>
      </c>
    </row>
    <row r="1732" spans="1:11" ht="15" x14ac:dyDescent="0.25">
      <c r="A1732" s="307">
        <v>12246</v>
      </c>
      <c r="B1732" s="359" t="s">
        <v>2855</v>
      </c>
      <c r="C1732" s="359" t="s">
        <v>2856</v>
      </c>
      <c r="D1732" s="359" t="s">
        <v>3563</v>
      </c>
      <c r="E1732" s="359" t="s">
        <v>4949</v>
      </c>
      <c r="F1732" s="360">
        <v>395</v>
      </c>
      <c r="G1732" s="359" t="s">
        <v>3564</v>
      </c>
      <c r="H1732" s="359" t="s">
        <v>6010</v>
      </c>
      <c r="I1732" s="363">
        <f t="shared" si="81"/>
        <v>45610</v>
      </c>
      <c r="J1732" t="str">
        <f t="shared" si="82"/>
        <v>Oui</v>
      </c>
      <c r="K1732" t="str">
        <f t="shared" si="83"/>
        <v>95PFE-L2S</v>
      </c>
    </row>
    <row r="1733" spans="1:11" ht="15" x14ac:dyDescent="0.25">
      <c r="A1733" s="307">
        <v>9206</v>
      </c>
      <c r="B1733" s="359" t="s">
        <v>1070</v>
      </c>
      <c r="C1733" s="359" t="s">
        <v>1071</v>
      </c>
      <c r="D1733" s="359" t="s">
        <v>3398</v>
      </c>
      <c r="E1733" s="359" t="s">
        <v>4949</v>
      </c>
      <c r="F1733" s="360">
        <v>395</v>
      </c>
      <c r="G1733" s="359" t="s">
        <v>3564</v>
      </c>
      <c r="H1733" s="359" t="s">
        <v>6010</v>
      </c>
      <c r="I1733" s="363">
        <f t="shared" si="81"/>
        <v>45665</v>
      </c>
      <c r="J1733" t="str">
        <f t="shared" si="82"/>
        <v>Oui</v>
      </c>
      <c r="K1733" t="str">
        <f t="shared" si="83"/>
        <v>95PFE-L2S</v>
      </c>
    </row>
    <row r="1734" spans="1:11" ht="15" x14ac:dyDescent="0.25">
      <c r="A1734" s="307">
        <v>12028</v>
      </c>
      <c r="B1734" s="359" t="s">
        <v>2202</v>
      </c>
      <c r="C1734" s="359" t="s">
        <v>4075</v>
      </c>
      <c r="D1734" s="359" t="s">
        <v>570</v>
      </c>
      <c r="E1734" s="359" t="s">
        <v>4949</v>
      </c>
      <c r="F1734" s="360">
        <v>395</v>
      </c>
      <c r="G1734" s="359" t="s">
        <v>3564</v>
      </c>
      <c r="H1734" s="359" t="s">
        <v>6010</v>
      </c>
      <c r="I1734" s="363">
        <f t="shared" si="81"/>
        <v>45701</v>
      </c>
      <c r="J1734" t="str">
        <f t="shared" si="82"/>
        <v>Oui</v>
      </c>
      <c r="K1734" t="str">
        <f t="shared" si="83"/>
        <v>95PFE-L2S</v>
      </c>
    </row>
    <row r="1735" spans="1:11" ht="15" x14ac:dyDescent="0.25">
      <c r="A1735" s="307">
        <v>4645</v>
      </c>
      <c r="B1735" s="359" t="s">
        <v>5879</v>
      </c>
      <c r="C1735" s="359" t="s">
        <v>893</v>
      </c>
      <c r="D1735" s="359" t="s">
        <v>3563</v>
      </c>
      <c r="E1735" s="359" t="s">
        <v>4949</v>
      </c>
      <c r="F1735" s="360">
        <v>395</v>
      </c>
      <c r="G1735" s="359" t="s">
        <v>3564</v>
      </c>
      <c r="H1735" s="359" t="s">
        <v>6010</v>
      </c>
      <c r="I1735" s="363">
        <f t="shared" si="81"/>
        <v>45715</v>
      </c>
      <c r="J1735" t="str">
        <f t="shared" si="82"/>
        <v>Oui</v>
      </c>
      <c r="K1735" t="str">
        <f t="shared" si="83"/>
        <v>95PFE-L2S</v>
      </c>
    </row>
    <row r="1736" spans="1:11" ht="15" x14ac:dyDescent="0.25">
      <c r="A1736" s="307">
        <v>6348</v>
      </c>
      <c r="B1736" s="359" t="s">
        <v>1032</v>
      </c>
      <c r="C1736" s="359" t="s">
        <v>1033</v>
      </c>
      <c r="D1736" s="359" t="s">
        <v>570</v>
      </c>
      <c r="E1736" s="359" t="s">
        <v>4949</v>
      </c>
      <c r="F1736" s="360">
        <v>395</v>
      </c>
      <c r="G1736" s="359" t="s">
        <v>3564</v>
      </c>
      <c r="H1736" s="359" t="s">
        <v>6010</v>
      </c>
      <c r="I1736" s="363">
        <f t="shared" si="81"/>
        <v>45721</v>
      </c>
      <c r="J1736" t="str">
        <f t="shared" si="82"/>
        <v>Oui</v>
      </c>
      <c r="K1736" t="str">
        <f t="shared" si="83"/>
        <v>95PFE-L2M</v>
      </c>
    </row>
    <row r="1737" spans="1:11" ht="15" x14ac:dyDescent="0.25">
      <c r="A1737" s="307">
        <v>12964</v>
      </c>
      <c r="B1737" s="359" t="s">
        <v>3224</v>
      </c>
      <c r="C1737" s="359" t="s">
        <v>3225</v>
      </c>
      <c r="D1737" s="359" t="s">
        <v>3378</v>
      </c>
      <c r="E1737" s="359" t="s">
        <v>4949</v>
      </c>
      <c r="F1737" s="360">
        <v>395</v>
      </c>
      <c r="G1737" s="359" t="s">
        <v>3564</v>
      </c>
      <c r="H1737" s="359" t="s">
        <v>6010</v>
      </c>
      <c r="I1737" s="363">
        <f t="shared" si="81"/>
        <v>45763</v>
      </c>
      <c r="J1737" t="str">
        <f t="shared" si="82"/>
        <v>Oui</v>
      </c>
      <c r="K1737" t="str">
        <f t="shared" si="83"/>
        <v>1870 +</v>
      </c>
    </row>
    <row r="1738" spans="1:11" ht="15" x14ac:dyDescent="0.25">
      <c r="A1738" s="307">
        <v>11912</v>
      </c>
      <c r="B1738" s="359" t="s">
        <v>2716</v>
      </c>
      <c r="C1738" s="359" t="s">
        <v>592</v>
      </c>
      <c r="D1738" s="359" t="s">
        <v>570</v>
      </c>
      <c r="E1738" s="359" t="s">
        <v>4949</v>
      </c>
      <c r="F1738" s="360">
        <v>395</v>
      </c>
      <c r="G1738" s="359" t="s">
        <v>3564</v>
      </c>
      <c r="H1738" s="359" t="s">
        <v>6010</v>
      </c>
      <c r="I1738" s="363">
        <f t="shared" si="81"/>
        <v>45903</v>
      </c>
      <c r="J1738" t="str">
        <f t="shared" si="82"/>
        <v>Oui</v>
      </c>
      <c r="K1738" t="str">
        <f t="shared" si="83"/>
        <v>95PFE-L2S</v>
      </c>
    </row>
    <row r="1739" spans="1:11" ht="15" x14ac:dyDescent="0.25">
      <c r="A1739" s="307">
        <v>13106</v>
      </c>
      <c r="B1739" s="359" t="s">
        <v>5955</v>
      </c>
      <c r="C1739" s="359" t="s">
        <v>233</v>
      </c>
      <c r="D1739" s="359" t="s">
        <v>3563</v>
      </c>
      <c r="E1739" s="359" t="s">
        <v>4949</v>
      </c>
      <c r="F1739" s="360">
        <v>395</v>
      </c>
      <c r="G1739" s="359" t="s">
        <v>3564</v>
      </c>
      <c r="H1739" s="359" t="s">
        <v>6010</v>
      </c>
      <c r="I1739" s="363">
        <f t="shared" si="81"/>
        <v>45924</v>
      </c>
      <c r="J1739" t="str">
        <f t="shared" si="82"/>
        <v>Oui</v>
      </c>
      <c r="K1739" t="str">
        <f t="shared" si="83"/>
        <v>F550</v>
      </c>
    </row>
    <row r="1740" spans="1:11" ht="15" x14ac:dyDescent="0.25">
      <c r="A1740" s="307">
        <v>13330</v>
      </c>
      <c r="B1740" s="359" t="s">
        <v>3170</v>
      </c>
      <c r="C1740" s="359" t="s">
        <v>68</v>
      </c>
      <c r="D1740" s="359" t="s">
        <v>103</v>
      </c>
      <c r="E1740" s="359" t="s">
        <v>4952</v>
      </c>
      <c r="F1740" s="360">
        <v>384</v>
      </c>
      <c r="G1740" s="359" t="s">
        <v>379</v>
      </c>
      <c r="H1740" s="359" t="s">
        <v>6010</v>
      </c>
      <c r="I1740" s="363" t="str">
        <f t="shared" si="81"/>
        <v xml:space="preserve"> </v>
      </c>
      <c r="J1740" t="str">
        <f t="shared" si="82"/>
        <v>Non</v>
      </c>
      <c r="K1740" t="str">
        <f t="shared" si="83"/>
        <v xml:space="preserve"> </v>
      </c>
    </row>
    <row r="1741" spans="1:11" ht="15" x14ac:dyDescent="0.25">
      <c r="A1741" s="307">
        <v>14097</v>
      </c>
      <c r="B1741" s="359" t="s">
        <v>6224</v>
      </c>
      <c r="C1741" s="359" t="s">
        <v>564</v>
      </c>
      <c r="D1741" s="359" t="s">
        <v>103</v>
      </c>
      <c r="E1741" s="359" t="s">
        <v>4952</v>
      </c>
      <c r="F1741" s="360">
        <v>384</v>
      </c>
      <c r="G1741" s="359" t="s">
        <v>379</v>
      </c>
      <c r="H1741" s="359" t="s">
        <v>6010</v>
      </c>
      <c r="I1741" s="363" t="str">
        <f t="shared" si="81"/>
        <v xml:space="preserve"> </v>
      </c>
      <c r="J1741" t="str">
        <f t="shared" si="82"/>
        <v>Non</v>
      </c>
      <c r="K1741" t="str">
        <f t="shared" si="83"/>
        <v xml:space="preserve"> </v>
      </c>
    </row>
    <row r="1742" spans="1:11" ht="15" x14ac:dyDescent="0.25">
      <c r="A1742" s="307">
        <v>13451</v>
      </c>
      <c r="B1742" s="359" t="s">
        <v>5964</v>
      </c>
      <c r="C1742" s="359" t="s">
        <v>1005</v>
      </c>
      <c r="D1742" s="359" t="s">
        <v>103</v>
      </c>
      <c r="E1742" s="359" t="s">
        <v>4952</v>
      </c>
      <c r="F1742" s="360">
        <v>384</v>
      </c>
      <c r="G1742" s="359" t="s">
        <v>379</v>
      </c>
      <c r="H1742" s="359" t="s">
        <v>6010</v>
      </c>
      <c r="I1742" s="363" t="str">
        <f t="shared" si="81"/>
        <v xml:space="preserve"> </v>
      </c>
      <c r="J1742" t="str">
        <f t="shared" si="82"/>
        <v>Non</v>
      </c>
      <c r="K1742" t="str">
        <f t="shared" si="83"/>
        <v xml:space="preserve"> </v>
      </c>
    </row>
    <row r="1743" spans="1:11" ht="15" x14ac:dyDescent="0.25">
      <c r="A1743" s="307">
        <v>5904</v>
      </c>
      <c r="B1743" s="359" t="s">
        <v>1845</v>
      </c>
      <c r="C1743" s="359" t="s">
        <v>137</v>
      </c>
      <c r="D1743" s="359" t="s">
        <v>1174</v>
      </c>
      <c r="E1743" s="359" t="s">
        <v>4952</v>
      </c>
      <c r="F1743" s="360">
        <v>384</v>
      </c>
      <c r="G1743" s="359" t="s">
        <v>379</v>
      </c>
      <c r="H1743" s="359" t="s">
        <v>6010</v>
      </c>
      <c r="I1743" s="363">
        <f t="shared" si="81"/>
        <v>44572</v>
      </c>
      <c r="J1743" t="str">
        <f t="shared" si="82"/>
        <v>Oui</v>
      </c>
      <c r="K1743" t="str">
        <f t="shared" si="83"/>
        <v>95PFE-L2S</v>
      </c>
    </row>
    <row r="1744" spans="1:11" ht="15" x14ac:dyDescent="0.25">
      <c r="A1744" s="307">
        <v>10767</v>
      </c>
      <c r="B1744" s="359" t="s">
        <v>2118</v>
      </c>
      <c r="C1744" s="359" t="s">
        <v>2119</v>
      </c>
      <c r="D1744" s="359" t="s">
        <v>103</v>
      </c>
      <c r="E1744" s="359" t="s">
        <v>4952</v>
      </c>
      <c r="F1744" s="360">
        <v>384</v>
      </c>
      <c r="G1744" s="359" t="s">
        <v>379</v>
      </c>
      <c r="H1744" s="359" t="s">
        <v>6010</v>
      </c>
      <c r="I1744" s="363">
        <f t="shared" si="81"/>
        <v>44573</v>
      </c>
      <c r="J1744" t="str">
        <f t="shared" si="82"/>
        <v>Oui</v>
      </c>
      <c r="K1744" t="str">
        <f t="shared" si="83"/>
        <v>1870 +</v>
      </c>
    </row>
    <row r="1745" spans="1:11" ht="15" x14ac:dyDescent="0.25">
      <c r="A1745" s="307">
        <v>10572</v>
      </c>
      <c r="B1745" s="359" t="s">
        <v>1454</v>
      </c>
      <c r="C1745" s="359" t="s">
        <v>1455</v>
      </c>
      <c r="D1745" s="359" t="s">
        <v>2098</v>
      </c>
      <c r="E1745" s="359" t="s">
        <v>4952</v>
      </c>
      <c r="F1745" s="360">
        <v>384</v>
      </c>
      <c r="G1745" s="359" t="s">
        <v>379</v>
      </c>
      <c r="H1745" s="359" t="s">
        <v>6010</v>
      </c>
      <c r="I1745" s="363">
        <f t="shared" si="81"/>
        <v>44577</v>
      </c>
      <c r="J1745" t="str">
        <f t="shared" si="82"/>
        <v>Oui</v>
      </c>
      <c r="K1745" t="str">
        <f t="shared" si="83"/>
        <v>95PFE-L2M</v>
      </c>
    </row>
    <row r="1746" spans="1:11" ht="15" x14ac:dyDescent="0.25">
      <c r="A1746" s="307">
        <v>12046</v>
      </c>
      <c r="B1746" s="359" t="s">
        <v>1711</v>
      </c>
      <c r="C1746" s="359" t="s">
        <v>1712</v>
      </c>
      <c r="D1746" s="359" t="s">
        <v>64</v>
      </c>
      <c r="E1746" s="359" t="s">
        <v>4952</v>
      </c>
      <c r="F1746" s="360">
        <v>384</v>
      </c>
      <c r="G1746" s="359" t="s">
        <v>379</v>
      </c>
      <c r="H1746" s="359" t="s">
        <v>6010</v>
      </c>
      <c r="I1746" s="363">
        <f t="shared" si="81"/>
        <v>44579</v>
      </c>
      <c r="J1746" t="str">
        <f t="shared" si="82"/>
        <v>Oui</v>
      </c>
      <c r="K1746" t="str">
        <f t="shared" si="83"/>
        <v>95PFE-L2L</v>
      </c>
    </row>
    <row r="1747" spans="1:11" ht="15" x14ac:dyDescent="0.25">
      <c r="A1747" s="307">
        <v>12032</v>
      </c>
      <c r="B1747" s="359" t="s">
        <v>2248</v>
      </c>
      <c r="C1747" s="359" t="s">
        <v>4076</v>
      </c>
      <c r="D1747" s="359" t="s">
        <v>64</v>
      </c>
      <c r="E1747" s="359" t="s">
        <v>4952</v>
      </c>
      <c r="F1747" s="360">
        <v>384</v>
      </c>
      <c r="G1747" s="359" t="s">
        <v>379</v>
      </c>
      <c r="H1747" s="359" t="s">
        <v>6010</v>
      </c>
      <c r="I1747" s="363">
        <f t="shared" si="81"/>
        <v>44581</v>
      </c>
      <c r="J1747" t="str">
        <f t="shared" si="82"/>
        <v>Oui</v>
      </c>
      <c r="K1747" t="str">
        <f t="shared" si="83"/>
        <v>1870 +</v>
      </c>
    </row>
    <row r="1748" spans="1:11" ht="15" x14ac:dyDescent="0.25">
      <c r="A1748" s="307">
        <v>3484</v>
      </c>
      <c r="B1748" s="359" t="s">
        <v>1854</v>
      </c>
      <c r="C1748" s="359" t="s">
        <v>336</v>
      </c>
      <c r="D1748" s="359" t="s">
        <v>1074</v>
      </c>
      <c r="E1748" s="359" t="s">
        <v>4952</v>
      </c>
      <c r="F1748" s="360">
        <v>384</v>
      </c>
      <c r="G1748" s="359" t="s">
        <v>379</v>
      </c>
      <c r="H1748" s="359" t="s">
        <v>6010</v>
      </c>
      <c r="I1748" s="363">
        <f t="shared" si="81"/>
        <v>44582</v>
      </c>
      <c r="J1748" t="str">
        <f t="shared" si="82"/>
        <v>Oui</v>
      </c>
      <c r="K1748" t="str">
        <f t="shared" si="83"/>
        <v>95PFE-L2S</v>
      </c>
    </row>
    <row r="1749" spans="1:11" ht="15" x14ac:dyDescent="0.25">
      <c r="A1749" s="307">
        <v>975</v>
      </c>
      <c r="B1749" s="359" t="s">
        <v>1072</v>
      </c>
      <c r="C1749" s="359" t="s">
        <v>1073</v>
      </c>
      <c r="D1749" s="359" t="s">
        <v>1074</v>
      </c>
      <c r="E1749" s="359" t="s">
        <v>4952</v>
      </c>
      <c r="F1749" s="360">
        <v>384</v>
      </c>
      <c r="G1749" s="359" t="s">
        <v>379</v>
      </c>
      <c r="H1749" s="359" t="s">
        <v>6010</v>
      </c>
      <c r="I1749" s="363">
        <f t="shared" si="81"/>
        <v>44585</v>
      </c>
      <c r="J1749" t="str">
        <f t="shared" si="82"/>
        <v>Oui</v>
      </c>
      <c r="K1749" t="str">
        <f t="shared" si="83"/>
        <v>95PFE-L2S</v>
      </c>
    </row>
    <row r="1750" spans="1:11" ht="15" x14ac:dyDescent="0.25">
      <c r="A1750" s="307">
        <v>12693</v>
      </c>
      <c r="B1750" s="359" t="s">
        <v>3157</v>
      </c>
      <c r="C1750" s="359" t="s">
        <v>3158</v>
      </c>
      <c r="D1750" s="359" t="s">
        <v>2098</v>
      </c>
      <c r="E1750" s="359" t="s">
        <v>4952</v>
      </c>
      <c r="F1750" s="360">
        <v>384</v>
      </c>
      <c r="G1750" s="359" t="s">
        <v>379</v>
      </c>
      <c r="H1750" s="359" t="s">
        <v>6010</v>
      </c>
      <c r="I1750" s="363">
        <f t="shared" si="81"/>
        <v>44979</v>
      </c>
      <c r="J1750" t="str">
        <f t="shared" si="82"/>
        <v>Oui</v>
      </c>
      <c r="K1750" t="str">
        <f t="shared" si="83"/>
        <v>95PFE-L2S</v>
      </c>
    </row>
    <row r="1751" spans="1:11" ht="15" x14ac:dyDescent="0.25">
      <c r="A1751" s="307">
        <v>10528</v>
      </c>
      <c r="B1751" s="359" t="s">
        <v>5909</v>
      </c>
      <c r="C1751" s="359" t="s">
        <v>816</v>
      </c>
      <c r="D1751" s="359" t="s">
        <v>3913</v>
      </c>
      <c r="E1751" s="359" t="s">
        <v>4952</v>
      </c>
      <c r="F1751" s="360">
        <v>384</v>
      </c>
      <c r="G1751" s="359" t="s">
        <v>379</v>
      </c>
      <c r="H1751" s="359" t="s">
        <v>6010</v>
      </c>
      <c r="I1751" s="363">
        <f t="shared" si="81"/>
        <v>44979</v>
      </c>
      <c r="J1751" t="str">
        <f t="shared" si="82"/>
        <v>Oui</v>
      </c>
      <c r="K1751" t="str">
        <f t="shared" si="83"/>
        <v>95PFE-L2S</v>
      </c>
    </row>
    <row r="1752" spans="1:11" ht="15" x14ac:dyDescent="0.25">
      <c r="A1752" s="307">
        <v>8463</v>
      </c>
      <c r="B1752" s="359" t="s">
        <v>2394</v>
      </c>
      <c r="C1752" s="359" t="s">
        <v>2395</v>
      </c>
      <c r="D1752" s="359" t="s">
        <v>103</v>
      </c>
      <c r="E1752" s="359" t="s">
        <v>4952</v>
      </c>
      <c r="F1752" s="360">
        <v>384</v>
      </c>
      <c r="G1752" s="359" t="s">
        <v>379</v>
      </c>
      <c r="H1752" s="359" t="s">
        <v>6010</v>
      </c>
      <c r="I1752" s="363">
        <f t="shared" si="81"/>
        <v>45022</v>
      </c>
      <c r="J1752" t="str">
        <f t="shared" si="82"/>
        <v>Oui</v>
      </c>
      <c r="K1752" t="str">
        <f t="shared" si="83"/>
        <v>95PFE-L2L</v>
      </c>
    </row>
    <row r="1753" spans="1:11" ht="15" x14ac:dyDescent="0.25">
      <c r="A1753" s="307">
        <v>3176</v>
      </c>
      <c r="B1753" s="359" t="s">
        <v>363</v>
      </c>
      <c r="C1753" s="359" t="s">
        <v>3326</v>
      </c>
      <c r="D1753" s="359" t="s">
        <v>182</v>
      </c>
      <c r="E1753" s="359" t="s">
        <v>4952</v>
      </c>
      <c r="F1753" s="360">
        <v>384</v>
      </c>
      <c r="G1753" s="359" t="s">
        <v>379</v>
      </c>
      <c r="H1753" s="359" t="s">
        <v>6010</v>
      </c>
      <c r="I1753" s="363">
        <f t="shared" si="81"/>
        <v>45063</v>
      </c>
      <c r="J1753" t="str">
        <f t="shared" si="82"/>
        <v>Oui</v>
      </c>
      <c r="K1753" t="str">
        <f t="shared" si="83"/>
        <v>95PFE-L2S</v>
      </c>
    </row>
    <row r="1754" spans="1:11" ht="15" x14ac:dyDescent="0.25">
      <c r="A1754" s="307">
        <v>530</v>
      </c>
      <c r="B1754" s="359" t="s">
        <v>291</v>
      </c>
      <c r="C1754" s="359" t="s">
        <v>1771</v>
      </c>
      <c r="D1754" s="359" t="s">
        <v>2098</v>
      </c>
      <c r="E1754" s="359" t="s">
        <v>4952</v>
      </c>
      <c r="F1754" s="360">
        <v>384</v>
      </c>
      <c r="G1754" s="359" t="s">
        <v>379</v>
      </c>
      <c r="H1754" s="359" t="s">
        <v>6010</v>
      </c>
      <c r="I1754" s="363">
        <f t="shared" si="81"/>
        <v>45302</v>
      </c>
      <c r="J1754" t="str">
        <f t="shared" si="82"/>
        <v>Oui</v>
      </c>
      <c r="K1754" t="str">
        <f t="shared" si="83"/>
        <v>95PFE-L2M</v>
      </c>
    </row>
    <row r="1755" spans="1:11" ht="15" x14ac:dyDescent="0.25">
      <c r="A1755" s="307">
        <v>13458</v>
      </c>
      <c r="B1755" s="359" t="s">
        <v>5122</v>
      </c>
      <c r="C1755" s="359" t="s">
        <v>982</v>
      </c>
      <c r="D1755" s="359" t="s">
        <v>2098</v>
      </c>
      <c r="E1755" s="359" t="s">
        <v>4952</v>
      </c>
      <c r="F1755" s="360">
        <v>384</v>
      </c>
      <c r="G1755" s="359" t="s">
        <v>379</v>
      </c>
      <c r="H1755" s="359" t="s">
        <v>6010</v>
      </c>
      <c r="I1755" s="363">
        <f t="shared" si="81"/>
        <v>45335</v>
      </c>
      <c r="J1755" t="str">
        <f t="shared" si="82"/>
        <v>Oui</v>
      </c>
      <c r="K1755" t="str">
        <f t="shared" si="83"/>
        <v>95PFE-L2S</v>
      </c>
    </row>
    <row r="1756" spans="1:11" ht="15" x14ac:dyDescent="0.25">
      <c r="A1756" s="307">
        <v>13533</v>
      </c>
      <c r="B1756" s="359" t="s">
        <v>3472</v>
      </c>
      <c r="C1756" s="359" t="s">
        <v>2274</v>
      </c>
      <c r="D1756" s="359" t="s">
        <v>103</v>
      </c>
      <c r="E1756" s="359" t="s">
        <v>4952</v>
      </c>
      <c r="F1756" s="360">
        <v>384</v>
      </c>
      <c r="G1756" s="359" t="s">
        <v>379</v>
      </c>
      <c r="H1756" s="359" t="s">
        <v>6010</v>
      </c>
      <c r="I1756" s="363">
        <f t="shared" si="81"/>
        <v>45364</v>
      </c>
      <c r="J1756" t="str">
        <f t="shared" si="82"/>
        <v>Oui</v>
      </c>
      <c r="K1756" t="str">
        <f t="shared" si="83"/>
        <v>95PFE-L2M</v>
      </c>
    </row>
    <row r="1757" spans="1:11" ht="15" x14ac:dyDescent="0.25">
      <c r="A1757" s="307">
        <v>13739</v>
      </c>
      <c r="B1757" s="359" t="s">
        <v>5460</v>
      </c>
      <c r="C1757" s="359" t="s">
        <v>599</v>
      </c>
      <c r="D1757" s="359" t="s">
        <v>103</v>
      </c>
      <c r="E1757" s="359" t="s">
        <v>4952</v>
      </c>
      <c r="F1757" s="360">
        <v>384</v>
      </c>
      <c r="G1757" s="359" t="s">
        <v>379</v>
      </c>
      <c r="H1757" s="359" t="s">
        <v>6010</v>
      </c>
      <c r="I1757" s="363">
        <f t="shared" si="81"/>
        <v>45518</v>
      </c>
      <c r="J1757" t="str">
        <f t="shared" si="82"/>
        <v>Oui</v>
      </c>
      <c r="K1757" t="str">
        <f t="shared" si="83"/>
        <v>1870 +</v>
      </c>
    </row>
    <row r="1758" spans="1:11" ht="15" x14ac:dyDescent="0.25">
      <c r="A1758" s="307">
        <v>12734</v>
      </c>
      <c r="B1758" s="359" t="s">
        <v>4227</v>
      </c>
      <c r="C1758" s="359" t="s">
        <v>4228</v>
      </c>
      <c r="D1758" s="359" t="s">
        <v>103</v>
      </c>
      <c r="E1758" s="359" t="s">
        <v>4952</v>
      </c>
      <c r="F1758" s="360">
        <v>384</v>
      </c>
      <c r="G1758" s="359" t="s">
        <v>379</v>
      </c>
      <c r="H1758" s="359" t="s">
        <v>6010</v>
      </c>
      <c r="I1758" s="363">
        <f t="shared" si="81"/>
        <v>45567</v>
      </c>
      <c r="J1758" t="str">
        <f t="shared" si="82"/>
        <v>Oui</v>
      </c>
      <c r="K1758" t="str">
        <f t="shared" si="83"/>
        <v>1804S</v>
      </c>
    </row>
    <row r="1759" spans="1:11" ht="15" x14ac:dyDescent="0.25">
      <c r="A1759" s="307">
        <v>13472</v>
      </c>
      <c r="B1759" s="359" t="s">
        <v>5129</v>
      </c>
      <c r="C1759" s="359" t="s">
        <v>221</v>
      </c>
      <c r="D1759" s="359" t="s">
        <v>103</v>
      </c>
      <c r="E1759" s="359" t="s">
        <v>4952</v>
      </c>
      <c r="F1759" s="360">
        <v>384</v>
      </c>
      <c r="G1759" s="359" t="s">
        <v>379</v>
      </c>
      <c r="H1759" s="359" t="s">
        <v>6010</v>
      </c>
      <c r="I1759" s="363">
        <f t="shared" si="81"/>
        <v>45784</v>
      </c>
      <c r="J1759" t="str">
        <f t="shared" si="82"/>
        <v>Oui</v>
      </c>
      <c r="K1759" t="str">
        <f t="shared" si="83"/>
        <v>95PFE-L2M</v>
      </c>
    </row>
    <row r="1760" spans="1:11" ht="15" x14ac:dyDescent="0.25">
      <c r="A1760" s="307">
        <v>5428</v>
      </c>
      <c r="B1760" s="359" t="s">
        <v>3753</v>
      </c>
      <c r="C1760" s="359" t="s">
        <v>1111</v>
      </c>
      <c r="D1760" s="359" t="s">
        <v>1087</v>
      </c>
      <c r="E1760" s="359" t="s">
        <v>4952</v>
      </c>
      <c r="F1760" s="360">
        <v>384</v>
      </c>
      <c r="G1760" s="359" t="s">
        <v>379</v>
      </c>
      <c r="H1760" s="359" t="s">
        <v>6010</v>
      </c>
      <c r="I1760" s="363">
        <f t="shared" si="81"/>
        <v>45784</v>
      </c>
      <c r="J1760" t="str">
        <f t="shared" si="82"/>
        <v>Oui</v>
      </c>
      <c r="K1760">
        <f t="shared" si="83"/>
        <v>1804</v>
      </c>
    </row>
    <row r="1761" spans="1:11" ht="15" x14ac:dyDescent="0.25">
      <c r="A1761" s="307">
        <v>3300</v>
      </c>
      <c r="B1761" s="359" t="s">
        <v>967</v>
      </c>
      <c r="C1761" s="359" t="s">
        <v>968</v>
      </c>
      <c r="D1761" s="359" t="s">
        <v>103</v>
      </c>
      <c r="E1761" s="359" t="s">
        <v>4952</v>
      </c>
      <c r="F1761" s="360">
        <v>384</v>
      </c>
      <c r="G1761" s="359" t="s">
        <v>379</v>
      </c>
      <c r="H1761" s="359" t="s">
        <v>6010</v>
      </c>
      <c r="I1761" s="363">
        <f t="shared" si="81"/>
        <v>45784</v>
      </c>
      <c r="J1761" t="str">
        <f t="shared" si="82"/>
        <v>Oui</v>
      </c>
      <c r="K1761" t="str">
        <f t="shared" si="83"/>
        <v>1870 +</v>
      </c>
    </row>
    <row r="1762" spans="1:11" ht="15" x14ac:dyDescent="0.25">
      <c r="A1762" s="307">
        <v>5804</v>
      </c>
      <c r="B1762" s="359" t="s">
        <v>1198</v>
      </c>
      <c r="C1762" s="359" t="s">
        <v>1199</v>
      </c>
      <c r="D1762" s="359" t="s">
        <v>182</v>
      </c>
      <c r="E1762" s="359" t="s">
        <v>4952</v>
      </c>
      <c r="F1762" s="360">
        <v>384</v>
      </c>
      <c r="G1762" s="359" t="s">
        <v>379</v>
      </c>
      <c r="H1762" s="359" t="s">
        <v>6010</v>
      </c>
      <c r="I1762" s="363">
        <f t="shared" si="81"/>
        <v>45784</v>
      </c>
      <c r="J1762" t="str">
        <f t="shared" si="82"/>
        <v>Oui</v>
      </c>
      <c r="K1762" t="str">
        <f t="shared" si="83"/>
        <v>95PFE-L2S</v>
      </c>
    </row>
    <row r="1763" spans="1:11" ht="15" x14ac:dyDescent="0.25">
      <c r="A1763" s="307">
        <v>10960</v>
      </c>
      <c r="B1763" s="359" t="s">
        <v>1223</v>
      </c>
      <c r="C1763" s="359" t="s">
        <v>1269</v>
      </c>
      <c r="D1763" s="359" t="s">
        <v>182</v>
      </c>
      <c r="E1763" s="359" t="s">
        <v>4952</v>
      </c>
      <c r="F1763" s="360">
        <v>384</v>
      </c>
      <c r="G1763" s="359" t="s">
        <v>379</v>
      </c>
      <c r="H1763" s="359" t="s">
        <v>6010</v>
      </c>
      <c r="I1763" s="363">
        <f t="shared" si="81"/>
        <v>45784</v>
      </c>
      <c r="J1763" t="str">
        <f t="shared" si="82"/>
        <v>Oui</v>
      </c>
      <c r="K1763" t="str">
        <f t="shared" si="83"/>
        <v>95PFE-L2S</v>
      </c>
    </row>
    <row r="1764" spans="1:11" ht="15" x14ac:dyDescent="0.25">
      <c r="A1764" s="307">
        <v>13203</v>
      </c>
      <c r="B1764" s="359" t="s">
        <v>4385</v>
      </c>
      <c r="C1764" s="359" t="s">
        <v>1248</v>
      </c>
      <c r="D1764" s="359" t="s">
        <v>103</v>
      </c>
      <c r="E1764" s="359" t="s">
        <v>4952</v>
      </c>
      <c r="F1764" s="360">
        <v>384</v>
      </c>
      <c r="G1764" s="359" t="s">
        <v>379</v>
      </c>
      <c r="H1764" s="359" t="s">
        <v>6010</v>
      </c>
      <c r="I1764" s="363">
        <f t="shared" si="81"/>
        <v>45784</v>
      </c>
      <c r="J1764" t="str">
        <f t="shared" si="82"/>
        <v>Oui</v>
      </c>
      <c r="K1764" t="str">
        <f t="shared" si="83"/>
        <v>95PFE-L2S</v>
      </c>
    </row>
    <row r="1765" spans="1:11" ht="15" x14ac:dyDescent="0.25">
      <c r="A1765" s="307">
        <v>10052</v>
      </c>
      <c r="B1765" s="359" t="s">
        <v>1605</v>
      </c>
      <c r="C1765" s="359" t="s">
        <v>68</v>
      </c>
      <c r="D1765" s="359" t="s">
        <v>103</v>
      </c>
      <c r="E1765" s="359" t="s">
        <v>4952</v>
      </c>
      <c r="F1765" s="360">
        <v>384</v>
      </c>
      <c r="G1765" s="359" t="s">
        <v>379</v>
      </c>
      <c r="H1765" s="359" t="s">
        <v>6010</v>
      </c>
      <c r="I1765" s="363">
        <f t="shared" si="81"/>
        <v>45791</v>
      </c>
      <c r="J1765" t="str">
        <f t="shared" si="82"/>
        <v>Oui</v>
      </c>
      <c r="K1765" t="str">
        <f t="shared" si="83"/>
        <v>1870 +</v>
      </c>
    </row>
    <row r="1766" spans="1:11" ht="15" x14ac:dyDescent="0.25">
      <c r="A1766" s="307">
        <v>2542</v>
      </c>
      <c r="B1766" s="359" t="s">
        <v>2597</v>
      </c>
      <c r="C1766" s="359" t="s">
        <v>1651</v>
      </c>
      <c r="D1766" s="359" t="s">
        <v>1074</v>
      </c>
      <c r="E1766" s="359" t="s">
        <v>4952</v>
      </c>
      <c r="F1766" s="360">
        <v>384</v>
      </c>
      <c r="G1766" s="359" t="s">
        <v>379</v>
      </c>
      <c r="H1766" s="359" t="s">
        <v>6010</v>
      </c>
      <c r="I1766" s="363">
        <f t="shared" si="81"/>
        <v>45791</v>
      </c>
      <c r="J1766" t="str">
        <f t="shared" si="82"/>
        <v>Oui</v>
      </c>
      <c r="K1766" t="str">
        <f t="shared" si="83"/>
        <v>95PFE-L2S</v>
      </c>
    </row>
    <row r="1767" spans="1:11" ht="15" x14ac:dyDescent="0.25">
      <c r="A1767" s="307">
        <v>11179</v>
      </c>
      <c r="B1767" s="359" t="s">
        <v>2448</v>
      </c>
      <c r="C1767" s="359" t="s">
        <v>2449</v>
      </c>
      <c r="D1767" s="359" t="s">
        <v>103</v>
      </c>
      <c r="E1767" s="359" t="s">
        <v>4952</v>
      </c>
      <c r="F1767" s="360">
        <v>384</v>
      </c>
      <c r="G1767" s="359" t="s">
        <v>379</v>
      </c>
      <c r="H1767" s="359" t="s">
        <v>6010</v>
      </c>
      <c r="I1767" s="363">
        <f t="shared" si="81"/>
        <v>45792</v>
      </c>
      <c r="J1767" t="str">
        <f t="shared" si="82"/>
        <v>Oui</v>
      </c>
      <c r="K1767" t="str">
        <f t="shared" si="83"/>
        <v>95PFE-L2M</v>
      </c>
    </row>
    <row r="1768" spans="1:11" ht="15" x14ac:dyDescent="0.25">
      <c r="A1768" s="307">
        <v>11147</v>
      </c>
      <c r="B1768" s="359" t="s">
        <v>2952</v>
      </c>
      <c r="C1768" s="359" t="s">
        <v>2953</v>
      </c>
      <c r="D1768" s="359" t="s">
        <v>1174</v>
      </c>
      <c r="E1768" s="359" t="s">
        <v>4952</v>
      </c>
      <c r="F1768" s="360">
        <v>384</v>
      </c>
      <c r="G1768" s="359" t="s">
        <v>379</v>
      </c>
      <c r="H1768" s="359" t="s">
        <v>6010</v>
      </c>
      <c r="I1768" s="363">
        <f t="shared" si="81"/>
        <v>45798</v>
      </c>
      <c r="J1768" t="str">
        <f t="shared" si="82"/>
        <v>Oui</v>
      </c>
      <c r="K1768" t="str">
        <f t="shared" si="83"/>
        <v>95PFE-L2S</v>
      </c>
    </row>
    <row r="1769" spans="1:11" ht="15" x14ac:dyDescent="0.25">
      <c r="A1769" s="307">
        <v>2915</v>
      </c>
      <c r="B1769" s="359" t="s">
        <v>1772</v>
      </c>
      <c r="C1769" s="359" t="s">
        <v>161</v>
      </c>
      <c r="D1769" s="359" t="s">
        <v>182</v>
      </c>
      <c r="E1769" s="359" t="s">
        <v>4952</v>
      </c>
      <c r="F1769" s="360">
        <v>384</v>
      </c>
      <c r="G1769" s="359" t="s">
        <v>379</v>
      </c>
      <c r="H1769" s="359" t="s">
        <v>6010</v>
      </c>
      <c r="I1769" s="363">
        <f t="shared" si="81"/>
        <v>45798</v>
      </c>
      <c r="J1769" t="str">
        <f t="shared" si="82"/>
        <v>Oui</v>
      </c>
      <c r="K1769" t="str">
        <f t="shared" si="83"/>
        <v>95PFE-L2M</v>
      </c>
    </row>
    <row r="1770" spans="1:11" ht="15" x14ac:dyDescent="0.25">
      <c r="A1770" s="307">
        <v>8339</v>
      </c>
      <c r="B1770" s="359" t="s">
        <v>1902</v>
      </c>
      <c r="C1770" s="359" t="s">
        <v>618</v>
      </c>
      <c r="D1770" s="359" t="s">
        <v>103</v>
      </c>
      <c r="E1770" s="359" t="s">
        <v>4952</v>
      </c>
      <c r="F1770" s="360">
        <v>384</v>
      </c>
      <c r="G1770" s="359" t="s">
        <v>379</v>
      </c>
      <c r="H1770" s="359" t="s">
        <v>6010</v>
      </c>
      <c r="I1770" s="363">
        <f t="shared" si="81"/>
        <v>45798</v>
      </c>
      <c r="J1770" t="str">
        <f t="shared" si="82"/>
        <v>Oui</v>
      </c>
      <c r="K1770" t="str">
        <f t="shared" si="83"/>
        <v>1870 +</v>
      </c>
    </row>
    <row r="1771" spans="1:11" ht="15" x14ac:dyDescent="0.25">
      <c r="A1771" s="307">
        <v>12451</v>
      </c>
      <c r="B1771" s="359" t="s">
        <v>2867</v>
      </c>
      <c r="C1771" s="359" t="s">
        <v>2868</v>
      </c>
      <c r="D1771" s="359" t="s">
        <v>103</v>
      </c>
      <c r="E1771" s="359" t="s">
        <v>4952</v>
      </c>
      <c r="F1771" s="360">
        <v>384</v>
      </c>
      <c r="G1771" s="359" t="s">
        <v>379</v>
      </c>
      <c r="H1771" s="359" t="s">
        <v>6010</v>
      </c>
      <c r="I1771" s="363">
        <f t="shared" si="81"/>
        <v>45798</v>
      </c>
      <c r="J1771" t="str">
        <f t="shared" si="82"/>
        <v>Oui</v>
      </c>
      <c r="K1771" t="str">
        <f t="shared" si="83"/>
        <v>1870 +</v>
      </c>
    </row>
    <row r="1772" spans="1:11" ht="15" x14ac:dyDescent="0.25">
      <c r="A1772" s="307">
        <v>11564</v>
      </c>
      <c r="B1772" s="359" t="s">
        <v>2658</v>
      </c>
      <c r="C1772" s="359" t="s">
        <v>2659</v>
      </c>
      <c r="D1772" s="359" t="s">
        <v>103</v>
      </c>
      <c r="E1772" s="359" t="s">
        <v>4952</v>
      </c>
      <c r="F1772" s="360">
        <v>384</v>
      </c>
      <c r="G1772" s="359" t="s">
        <v>379</v>
      </c>
      <c r="H1772" s="359" t="s">
        <v>6010</v>
      </c>
      <c r="I1772" s="363">
        <f t="shared" si="81"/>
        <v>45798</v>
      </c>
      <c r="J1772" t="str">
        <f t="shared" si="82"/>
        <v>Oui</v>
      </c>
      <c r="K1772" t="str">
        <f t="shared" si="83"/>
        <v>95PFE-L2M</v>
      </c>
    </row>
    <row r="1773" spans="1:11" ht="15" x14ac:dyDescent="0.25">
      <c r="A1773" s="307">
        <v>12376</v>
      </c>
      <c r="B1773" s="359" t="s">
        <v>2971</v>
      </c>
      <c r="C1773" s="359" t="s">
        <v>2972</v>
      </c>
      <c r="D1773" s="359" t="s">
        <v>103</v>
      </c>
      <c r="E1773" s="359" t="s">
        <v>4952</v>
      </c>
      <c r="F1773" s="360">
        <v>384</v>
      </c>
      <c r="G1773" s="359" t="s">
        <v>379</v>
      </c>
      <c r="H1773" s="359" t="s">
        <v>6010</v>
      </c>
      <c r="I1773" s="363">
        <f t="shared" si="81"/>
        <v>45805</v>
      </c>
      <c r="J1773" t="str">
        <f t="shared" si="82"/>
        <v>Oui</v>
      </c>
      <c r="K1773" t="str">
        <f t="shared" si="83"/>
        <v>95PFE-L2M</v>
      </c>
    </row>
    <row r="1774" spans="1:11" ht="15" x14ac:dyDescent="0.25">
      <c r="A1774" s="307">
        <v>12754</v>
      </c>
      <c r="B1774" s="359" t="s">
        <v>3149</v>
      </c>
      <c r="C1774" s="359" t="s">
        <v>634</v>
      </c>
      <c r="D1774" s="359" t="s">
        <v>3913</v>
      </c>
      <c r="E1774" s="359" t="s">
        <v>4952</v>
      </c>
      <c r="F1774" s="360">
        <v>384</v>
      </c>
      <c r="G1774" s="359" t="s">
        <v>379</v>
      </c>
      <c r="H1774" s="359" t="s">
        <v>6010</v>
      </c>
      <c r="I1774" s="363">
        <f t="shared" si="81"/>
        <v>45805</v>
      </c>
      <c r="J1774" t="str">
        <f t="shared" si="82"/>
        <v>Oui</v>
      </c>
      <c r="K1774" t="str">
        <f t="shared" si="83"/>
        <v>95PFE-L2S</v>
      </c>
    </row>
    <row r="1775" spans="1:11" ht="15" x14ac:dyDescent="0.25">
      <c r="A1775" s="307">
        <v>10625</v>
      </c>
      <c r="B1775" s="359" t="s">
        <v>2849</v>
      </c>
      <c r="C1775" s="359" t="s">
        <v>2850</v>
      </c>
      <c r="D1775" s="359" t="s">
        <v>64</v>
      </c>
      <c r="E1775" s="359" t="s">
        <v>4952</v>
      </c>
      <c r="F1775" s="360">
        <v>384</v>
      </c>
      <c r="G1775" s="359" t="s">
        <v>379</v>
      </c>
      <c r="H1775" s="359" t="s">
        <v>6010</v>
      </c>
      <c r="I1775" s="363">
        <f t="shared" si="81"/>
        <v>45805</v>
      </c>
      <c r="J1775" t="str">
        <f t="shared" si="82"/>
        <v>Oui</v>
      </c>
      <c r="K1775" t="str">
        <f t="shared" si="83"/>
        <v>F550</v>
      </c>
    </row>
    <row r="1776" spans="1:11" ht="15" x14ac:dyDescent="0.25">
      <c r="A1776" s="307">
        <v>13311</v>
      </c>
      <c r="B1776" s="359" t="s">
        <v>2493</v>
      </c>
      <c r="C1776" s="359" t="s">
        <v>599</v>
      </c>
      <c r="D1776" s="359" t="s">
        <v>103</v>
      </c>
      <c r="E1776" s="359" t="s">
        <v>4952</v>
      </c>
      <c r="F1776" s="360">
        <v>384</v>
      </c>
      <c r="G1776" s="359" t="s">
        <v>379</v>
      </c>
      <c r="H1776" s="359" t="s">
        <v>6010</v>
      </c>
      <c r="I1776" s="363">
        <f t="shared" si="81"/>
        <v>45805</v>
      </c>
      <c r="J1776" t="str">
        <f t="shared" si="82"/>
        <v>Oui</v>
      </c>
      <c r="K1776" t="str">
        <f t="shared" si="83"/>
        <v>1870 +</v>
      </c>
    </row>
    <row r="1777" spans="1:11" ht="15" x14ac:dyDescent="0.25">
      <c r="A1777" s="307">
        <v>4046</v>
      </c>
      <c r="B1777" s="359" t="s">
        <v>3379</v>
      </c>
      <c r="C1777" s="359" t="s">
        <v>204</v>
      </c>
      <c r="D1777" s="359" t="s">
        <v>234</v>
      </c>
      <c r="E1777" s="359" t="s">
        <v>4948</v>
      </c>
      <c r="F1777" s="360">
        <v>376</v>
      </c>
      <c r="G1777" s="359" t="s">
        <v>933</v>
      </c>
      <c r="H1777" s="359" t="s">
        <v>6010</v>
      </c>
      <c r="I1777" s="363" t="str">
        <f t="shared" si="81"/>
        <v xml:space="preserve"> </v>
      </c>
      <c r="J1777" t="str">
        <f t="shared" si="82"/>
        <v>Non</v>
      </c>
      <c r="K1777" t="str">
        <f t="shared" si="83"/>
        <v xml:space="preserve"> </v>
      </c>
    </row>
    <row r="1778" spans="1:11" ht="15" x14ac:dyDescent="0.25">
      <c r="A1778" s="307">
        <v>2948</v>
      </c>
      <c r="B1778" s="359" t="s">
        <v>2079</v>
      </c>
      <c r="C1778" s="359" t="s">
        <v>268</v>
      </c>
      <c r="D1778" s="359" t="s">
        <v>3384</v>
      </c>
      <c r="E1778" s="359" t="s">
        <v>4948</v>
      </c>
      <c r="F1778" s="360">
        <v>376</v>
      </c>
      <c r="G1778" s="359" t="s">
        <v>933</v>
      </c>
      <c r="H1778" s="359" t="s">
        <v>6010</v>
      </c>
      <c r="I1778" s="363">
        <f t="shared" si="81"/>
        <v>43903</v>
      </c>
      <c r="J1778" t="str">
        <f t="shared" si="82"/>
        <v>Oui</v>
      </c>
      <c r="K1778" t="str">
        <f t="shared" si="83"/>
        <v>1511-S</v>
      </c>
    </row>
    <row r="1779" spans="1:11" ht="15" x14ac:dyDescent="0.25">
      <c r="A1779" s="307">
        <v>13183</v>
      </c>
      <c r="B1779" s="359" t="s">
        <v>3347</v>
      </c>
      <c r="C1779" s="359" t="s">
        <v>3069</v>
      </c>
      <c r="D1779" s="359" t="s">
        <v>2463</v>
      </c>
      <c r="E1779" s="359" t="s">
        <v>4948</v>
      </c>
      <c r="F1779" s="360">
        <v>376</v>
      </c>
      <c r="G1779" s="359" t="s">
        <v>933</v>
      </c>
      <c r="H1779" s="359" t="s">
        <v>6010</v>
      </c>
      <c r="I1779" s="363">
        <f t="shared" si="81"/>
        <v>45111</v>
      </c>
      <c r="J1779" t="str">
        <f t="shared" si="82"/>
        <v>Oui</v>
      </c>
      <c r="K1779" t="str">
        <f t="shared" si="83"/>
        <v>95PFE-L2S</v>
      </c>
    </row>
    <row r="1780" spans="1:11" ht="15" x14ac:dyDescent="0.25">
      <c r="A1780" s="307">
        <v>9892</v>
      </c>
      <c r="B1780" s="359" t="s">
        <v>930</v>
      </c>
      <c r="C1780" s="359" t="s">
        <v>931</v>
      </c>
      <c r="D1780" s="359" t="s">
        <v>1174</v>
      </c>
      <c r="E1780" s="359" t="s">
        <v>4948</v>
      </c>
      <c r="F1780" s="360">
        <v>376</v>
      </c>
      <c r="G1780" s="359" t="s">
        <v>933</v>
      </c>
      <c r="H1780" s="359" t="s">
        <v>6010</v>
      </c>
      <c r="I1780" s="363">
        <f t="shared" si="81"/>
        <v>45259</v>
      </c>
      <c r="J1780" t="str">
        <f t="shared" si="82"/>
        <v>Oui</v>
      </c>
      <c r="K1780" t="str">
        <f t="shared" si="83"/>
        <v>95PFE-L2S</v>
      </c>
    </row>
    <row r="1781" spans="1:11" ht="15" x14ac:dyDescent="0.25">
      <c r="A1781" s="307">
        <v>261</v>
      </c>
      <c r="B1781" s="359" t="s">
        <v>981</v>
      </c>
      <c r="C1781" s="359" t="s">
        <v>982</v>
      </c>
      <c r="D1781" s="359" t="s">
        <v>1174</v>
      </c>
      <c r="E1781" s="359" t="s">
        <v>4948</v>
      </c>
      <c r="F1781" s="360">
        <v>376</v>
      </c>
      <c r="G1781" s="359" t="s">
        <v>933</v>
      </c>
      <c r="H1781" s="359" t="s">
        <v>6010</v>
      </c>
      <c r="I1781" s="363">
        <f t="shared" si="81"/>
        <v>45259</v>
      </c>
      <c r="J1781" t="str">
        <f t="shared" si="82"/>
        <v>Oui</v>
      </c>
      <c r="K1781" t="str">
        <f t="shared" si="83"/>
        <v>95PFE-L2M</v>
      </c>
    </row>
    <row r="1782" spans="1:11" ht="15" x14ac:dyDescent="0.25">
      <c r="A1782" s="307">
        <v>4846</v>
      </c>
      <c r="B1782" s="359" t="s">
        <v>2305</v>
      </c>
      <c r="C1782" s="359" t="s">
        <v>782</v>
      </c>
      <c r="D1782" s="359" t="s">
        <v>3586</v>
      </c>
      <c r="E1782" s="359" t="s">
        <v>4948</v>
      </c>
      <c r="F1782" s="360">
        <v>376</v>
      </c>
      <c r="G1782" s="359" t="s">
        <v>933</v>
      </c>
      <c r="H1782" s="359" t="s">
        <v>6010</v>
      </c>
      <c r="I1782" s="363">
        <f t="shared" si="81"/>
        <v>45259</v>
      </c>
      <c r="J1782" t="str">
        <f t="shared" si="82"/>
        <v>Oui</v>
      </c>
      <c r="K1782" t="str">
        <f t="shared" si="83"/>
        <v>95PFE-L2S</v>
      </c>
    </row>
    <row r="1783" spans="1:11" ht="15" x14ac:dyDescent="0.25">
      <c r="A1783" s="307">
        <v>6647</v>
      </c>
      <c r="B1783" s="359" t="s">
        <v>2585</v>
      </c>
      <c r="C1783" s="359" t="s">
        <v>1403</v>
      </c>
      <c r="D1783" s="359" t="s">
        <v>1174</v>
      </c>
      <c r="E1783" s="359" t="s">
        <v>4948</v>
      </c>
      <c r="F1783" s="360">
        <v>376</v>
      </c>
      <c r="G1783" s="359" t="s">
        <v>933</v>
      </c>
      <c r="H1783" s="359" t="s">
        <v>6010</v>
      </c>
      <c r="I1783" s="363">
        <f t="shared" si="81"/>
        <v>45259</v>
      </c>
      <c r="J1783" t="str">
        <f t="shared" si="82"/>
        <v>Oui</v>
      </c>
      <c r="K1783" t="str">
        <f t="shared" si="83"/>
        <v>95PFE-L2S</v>
      </c>
    </row>
    <row r="1784" spans="1:11" ht="15" x14ac:dyDescent="0.25">
      <c r="A1784" s="307">
        <v>13377</v>
      </c>
      <c r="B1784" s="359" t="s">
        <v>4556</v>
      </c>
      <c r="C1784" s="359" t="s">
        <v>4557</v>
      </c>
      <c r="D1784" s="359" t="s">
        <v>2463</v>
      </c>
      <c r="E1784" s="359" t="s">
        <v>4948</v>
      </c>
      <c r="F1784" s="360">
        <v>376</v>
      </c>
      <c r="G1784" s="359" t="s">
        <v>933</v>
      </c>
      <c r="H1784" s="359" t="s">
        <v>6010</v>
      </c>
      <c r="I1784" s="363">
        <f t="shared" si="81"/>
        <v>45267</v>
      </c>
      <c r="J1784" t="str">
        <f t="shared" si="82"/>
        <v>Oui</v>
      </c>
      <c r="K1784" t="str">
        <f t="shared" si="83"/>
        <v>95PFE-L2M</v>
      </c>
    </row>
    <row r="1785" spans="1:11" ht="15" x14ac:dyDescent="0.25">
      <c r="A1785" s="307">
        <v>8575</v>
      </c>
      <c r="B1785" s="359" t="s">
        <v>2254</v>
      </c>
      <c r="C1785" s="359" t="s">
        <v>2255</v>
      </c>
      <c r="D1785" s="359" t="s">
        <v>1174</v>
      </c>
      <c r="E1785" s="359" t="s">
        <v>4948</v>
      </c>
      <c r="F1785" s="360">
        <v>376</v>
      </c>
      <c r="G1785" s="359" t="s">
        <v>933</v>
      </c>
      <c r="H1785" s="359" t="s">
        <v>6010</v>
      </c>
      <c r="I1785" s="363">
        <f t="shared" si="81"/>
        <v>45273</v>
      </c>
      <c r="J1785" t="str">
        <f t="shared" si="82"/>
        <v>Oui</v>
      </c>
      <c r="K1785" t="str">
        <f t="shared" si="83"/>
        <v>95PFE-L2M</v>
      </c>
    </row>
    <row r="1786" spans="1:11" ht="15" x14ac:dyDescent="0.25">
      <c r="A1786" s="307">
        <v>9267</v>
      </c>
      <c r="B1786" s="359" t="s">
        <v>2267</v>
      </c>
      <c r="C1786" s="359" t="s">
        <v>138</v>
      </c>
      <c r="D1786" s="359" t="s">
        <v>2463</v>
      </c>
      <c r="E1786" s="359" t="s">
        <v>4948</v>
      </c>
      <c r="F1786" s="360">
        <v>376</v>
      </c>
      <c r="G1786" s="359" t="s">
        <v>933</v>
      </c>
      <c r="H1786" s="359" t="s">
        <v>6010</v>
      </c>
      <c r="I1786" s="363">
        <f t="shared" si="81"/>
        <v>45273</v>
      </c>
      <c r="J1786" t="str">
        <f t="shared" si="82"/>
        <v>Oui</v>
      </c>
      <c r="K1786" t="str">
        <f t="shared" si="83"/>
        <v>95PFE-L2S</v>
      </c>
    </row>
    <row r="1787" spans="1:11" ht="15" x14ac:dyDescent="0.25">
      <c r="A1787" s="307">
        <v>8401</v>
      </c>
      <c r="B1787" s="359" t="s">
        <v>180</v>
      </c>
      <c r="C1787" s="359" t="s">
        <v>181</v>
      </c>
      <c r="D1787" s="359" t="s">
        <v>2463</v>
      </c>
      <c r="E1787" s="359" t="s">
        <v>4948</v>
      </c>
      <c r="F1787" s="360">
        <v>376</v>
      </c>
      <c r="G1787" s="359" t="s">
        <v>933</v>
      </c>
      <c r="H1787" s="359" t="s">
        <v>6010</v>
      </c>
      <c r="I1787" s="363">
        <f t="shared" si="81"/>
        <v>45307</v>
      </c>
      <c r="J1787" t="str">
        <f t="shared" si="82"/>
        <v>Oui</v>
      </c>
      <c r="K1787">
        <f t="shared" si="83"/>
        <v>46827</v>
      </c>
    </row>
    <row r="1788" spans="1:11" ht="15" x14ac:dyDescent="0.25">
      <c r="A1788" s="307">
        <v>5901</v>
      </c>
      <c r="B1788" s="359" t="s">
        <v>1381</v>
      </c>
      <c r="C1788" s="359" t="s">
        <v>970</v>
      </c>
      <c r="D1788" s="359" t="s">
        <v>1174</v>
      </c>
      <c r="E1788" s="359" t="s">
        <v>4948</v>
      </c>
      <c r="F1788" s="360">
        <v>376</v>
      </c>
      <c r="G1788" s="359" t="s">
        <v>933</v>
      </c>
      <c r="H1788" s="359" t="s">
        <v>6010</v>
      </c>
      <c r="I1788" s="363">
        <f t="shared" si="81"/>
        <v>45307</v>
      </c>
      <c r="J1788" t="str">
        <f t="shared" si="82"/>
        <v>Oui</v>
      </c>
      <c r="K1788">
        <f t="shared" si="83"/>
        <v>1804</v>
      </c>
    </row>
    <row r="1789" spans="1:11" ht="15" x14ac:dyDescent="0.25">
      <c r="A1789" s="307">
        <v>5951</v>
      </c>
      <c r="B1789" s="359" t="s">
        <v>1473</v>
      </c>
      <c r="C1789" s="359" t="s">
        <v>68</v>
      </c>
      <c r="D1789" s="359" t="s">
        <v>1174</v>
      </c>
      <c r="E1789" s="359" t="s">
        <v>4948</v>
      </c>
      <c r="F1789" s="360">
        <v>376</v>
      </c>
      <c r="G1789" s="359" t="s">
        <v>933</v>
      </c>
      <c r="H1789" s="359" t="s">
        <v>6010</v>
      </c>
      <c r="I1789" s="363">
        <f t="shared" si="81"/>
        <v>45307</v>
      </c>
      <c r="J1789" t="str">
        <f t="shared" si="82"/>
        <v>Oui</v>
      </c>
      <c r="K1789" t="str">
        <f t="shared" si="83"/>
        <v>F550</v>
      </c>
    </row>
    <row r="1790" spans="1:11" ht="15" x14ac:dyDescent="0.25">
      <c r="A1790" s="307">
        <v>12000</v>
      </c>
      <c r="B1790" s="359" t="s">
        <v>2261</v>
      </c>
      <c r="C1790" s="359" t="s">
        <v>252</v>
      </c>
      <c r="D1790" s="359" t="s">
        <v>1174</v>
      </c>
      <c r="E1790" s="359" t="s">
        <v>4948</v>
      </c>
      <c r="F1790" s="360">
        <v>376</v>
      </c>
      <c r="G1790" s="359" t="s">
        <v>933</v>
      </c>
      <c r="H1790" s="359" t="s">
        <v>6010</v>
      </c>
      <c r="I1790" s="363">
        <f t="shared" si="81"/>
        <v>45307</v>
      </c>
      <c r="J1790" t="str">
        <f t="shared" si="82"/>
        <v>Oui</v>
      </c>
      <c r="K1790" t="str">
        <f t="shared" si="83"/>
        <v>95PFE-L2S</v>
      </c>
    </row>
    <row r="1791" spans="1:11" ht="15" x14ac:dyDescent="0.25">
      <c r="A1791" s="307">
        <v>9295</v>
      </c>
      <c r="B1791" s="359" t="s">
        <v>2598</v>
      </c>
      <c r="C1791" s="359" t="s">
        <v>2599</v>
      </c>
      <c r="D1791" s="359" t="s">
        <v>1174</v>
      </c>
      <c r="E1791" s="359" t="s">
        <v>4948</v>
      </c>
      <c r="F1791" s="360">
        <v>376</v>
      </c>
      <c r="G1791" s="359" t="s">
        <v>933</v>
      </c>
      <c r="H1791" s="359" t="s">
        <v>6010</v>
      </c>
      <c r="I1791" s="363">
        <f t="shared" si="81"/>
        <v>45307</v>
      </c>
      <c r="J1791" t="str">
        <f t="shared" si="82"/>
        <v>Oui</v>
      </c>
      <c r="K1791" t="str">
        <f t="shared" si="83"/>
        <v>95PFE-L2M</v>
      </c>
    </row>
    <row r="1792" spans="1:11" ht="15" x14ac:dyDescent="0.25">
      <c r="A1792" s="307">
        <v>8939</v>
      </c>
      <c r="B1792" s="359" t="s">
        <v>3788</v>
      </c>
      <c r="C1792" s="359" t="s">
        <v>3789</v>
      </c>
      <c r="D1792" s="359" t="s">
        <v>1174</v>
      </c>
      <c r="E1792" s="359" t="s">
        <v>4948</v>
      </c>
      <c r="F1792" s="360">
        <v>376</v>
      </c>
      <c r="G1792" s="359" t="s">
        <v>933</v>
      </c>
      <c r="H1792" s="359" t="s">
        <v>6010</v>
      </c>
      <c r="I1792" s="363">
        <f t="shared" si="81"/>
        <v>45308</v>
      </c>
      <c r="J1792" t="str">
        <f t="shared" si="82"/>
        <v>Oui</v>
      </c>
      <c r="K1792" t="str">
        <f t="shared" si="83"/>
        <v>95PFE-L2M</v>
      </c>
    </row>
    <row r="1793" spans="1:11" ht="15" x14ac:dyDescent="0.25">
      <c r="A1793" s="307">
        <v>6957</v>
      </c>
      <c r="B1793" s="359" t="s">
        <v>2751</v>
      </c>
      <c r="C1793" s="359" t="s">
        <v>2752</v>
      </c>
      <c r="D1793" s="359" t="s">
        <v>2463</v>
      </c>
      <c r="E1793" s="359" t="s">
        <v>4948</v>
      </c>
      <c r="F1793" s="360">
        <v>376</v>
      </c>
      <c r="G1793" s="359" t="s">
        <v>933</v>
      </c>
      <c r="H1793" s="359" t="s">
        <v>6010</v>
      </c>
      <c r="I1793" s="363">
        <f t="shared" si="81"/>
        <v>45308</v>
      </c>
      <c r="J1793" t="str">
        <f t="shared" si="82"/>
        <v>Oui</v>
      </c>
      <c r="K1793" t="str">
        <f t="shared" si="83"/>
        <v>95PFE-L2M</v>
      </c>
    </row>
    <row r="1794" spans="1:11" ht="15" x14ac:dyDescent="0.25">
      <c r="A1794" s="307">
        <v>4952</v>
      </c>
      <c r="B1794" s="359" t="s">
        <v>2771</v>
      </c>
      <c r="C1794" s="359" t="s">
        <v>966</v>
      </c>
      <c r="D1794" s="359" t="s">
        <v>2463</v>
      </c>
      <c r="E1794" s="359" t="s">
        <v>4948</v>
      </c>
      <c r="F1794" s="360">
        <v>376</v>
      </c>
      <c r="G1794" s="359" t="s">
        <v>933</v>
      </c>
      <c r="H1794" s="359" t="s">
        <v>6010</v>
      </c>
      <c r="I1794" s="363">
        <f t="shared" ref="I1794:I1857" si="84">IFERROR(VLOOKUP(A1794,Pour_Suivi,31,FALSE)," ")</f>
        <v>45315</v>
      </c>
      <c r="J1794" t="str">
        <f t="shared" ref="J1794:J1857" si="85">IF(IFERROR(VLOOKUP(A1794,Pour_Suivi,1,FALSE),"Non")="Non","Non","Oui")</f>
        <v>Oui</v>
      </c>
      <c r="K1794" t="str">
        <f t="shared" ref="K1794:K1857" si="86">IFERROR(VLOOKUP(A1794,Pour_Suivi,33,FALSE)," ")</f>
        <v>95PFE-L2M</v>
      </c>
    </row>
    <row r="1795" spans="1:11" ht="15" x14ac:dyDescent="0.25">
      <c r="A1795" s="307">
        <v>12237</v>
      </c>
      <c r="B1795" s="359" t="s">
        <v>3492</v>
      </c>
      <c r="C1795" s="359" t="s">
        <v>5946</v>
      </c>
      <c r="D1795" s="359" t="s">
        <v>1174</v>
      </c>
      <c r="E1795" s="359" t="s">
        <v>4948</v>
      </c>
      <c r="F1795" s="360">
        <v>376</v>
      </c>
      <c r="G1795" s="359" t="s">
        <v>933</v>
      </c>
      <c r="H1795" s="359" t="s">
        <v>6010</v>
      </c>
      <c r="I1795" s="363">
        <f t="shared" si="84"/>
        <v>45398</v>
      </c>
      <c r="J1795" t="str">
        <f t="shared" si="85"/>
        <v>Oui</v>
      </c>
      <c r="K1795" t="str">
        <f t="shared" si="86"/>
        <v>95PFE-L2S</v>
      </c>
    </row>
    <row r="1796" spans="1:11" ht="15" x14ac:dyDescent="0.25">
      <c r="A1796" s="307">
        <v>5378</v>
      </c>
      <c r="B1796" s="359" t="s">
        <v>2667</v>
      </c>
      <c r="C1796" s="359" t="s">
        <v>306</v>
      </c>
      <c r="D1796" s="359" t="s">
        <v>2463</v>
      </c>
      <c r="E1796" s="359" t="s">
        <v>4948</v>
      </c>
      <c r="F1796" s="360">
        <v>376</v>
      </c>
      <c r="G1796" s="359" t="s">
        <v>933</v>
      </c>
      <c r="H1796" s="359" t="s">
        <v>6010</v>
      </c>
      <c r="I1796" s="363">
        <f t="shared" si="84"/>
        <v>45398</v>
      </c>
      <c r="J1796" t="str">
        <f t="shared" si="85"/>
        <v>Oui</v>
      </c>
      <c r="K1796" t="str">
        <f t="shared" si="86"/>
        <v>95PFE-L2M</v>
      </c>
    </row>
    <row r="1797" spans="1:11" ht="15" x14ac:dyDescent="0.25">
      <c r="A1797" s="307">
        <v>3159</v>
      </c>
      <c r="B1797" s="359" t="s">
        <v>786</v>
      </c>
      <c r="C1797" s="359" t="s">
        <v>138</v>
      </c>
      <c r="D1797" s="359" t="s">
        <v>2463</v>
      </c>
      <c r="E1797" s="359" t="s">
        <v>4948</v>
      </c>
      <c r="F1797" s="360">
        <v>376</v>
      </c>
      <c r="G1797" s="359" t="s">
        <v>933</v>
      </c>
      <c r="H1797" s="359" t="s">
        <v>6010</v>
      </c>
      <c r="I1797" s="363">
        <f t="shared" si="84"/>
        <v>45399</v>
      </c>
      <c r="J1797" t="str">
        <f t="shared" si="85"/>
        <v>Oui</v>
      </c>
      <c r="K1797" t="str">
        <f t="shared" si="86"/>
        <v>95PFE-L2S</v>
      </c>
    </row>
    <row r="1798" spans="1:11" ht="15" x14ac:dyDescent="0.25">
      <c r="A1798" s="307">
        <v>1306</v>
      </c>
      <c r="B1798" s="359" t="s">
        <v>1452</v>
      </c>
      <c r="C1798" s="359" t="s">
        <v>485</v>
      </c>
      <c r="D1798" s="359" t="s">
        <v>3378</v>
      </c>
      <c r="E1798" s="359" t="s">
        <v>4948</v>
      </c>
      <c r="F1798" s="360">
        <v>376</v>
      </c>
      <c r="G1798" s="359" t="s">
        <v>933</v>
      </c>
      <c r="H1798" s="359" t="s">
        <v>6010</v>
      </c>
      <c r="I1798" s="363">
        <f t="shared" si="84"/>
        <v>45399</v>
      </c>
      <c r="J1798" t="str">
        <f t="shared" si="85"/>
        <v>Oui</v>
      </c>
      <c r="K1798">
        <f t="shared" si="86"/>
        <v>1804</v>
      </c>
    </row>
    <row r="1799" spans="1:11" ht="15" x14ac:dyDescent="0.25">
      <c r="A1799" s="307">
        <v>8618</v>
      </c>
      <c r="B1799" s="359" t="s">
        <v>1564</v>
      </c>
      <c r="C1799" s="359" t="s">
        <v>1565</v>
      </c>
      <c r="D1799" s="359" t="s">
        <v>1174</v>
      </c>
      <c r="E1799" s="359" t="s">
        <v>4948</v>
      </c>
      <c r="F1799" s="360">
        <v>376</v>
      </c>
      <c r="G1799" s="359" t="s">
        <v>933</v>
      </c>
      <c r="H1799" s="359" t="s">
        <v>6010</v>
      </c>
      <c r="I1799" s="363">
        <f t="shared" si="84"/>
        <v>45399</v>
      </c>
      <c r="J1799" t="str">
        <f t="shared" si="85"/>
        <v>Oui</v>
      </c>
      <c r="K1799" t="str">
        <f t="shared" si="86"/>
        <v>1870 +</v>
      </c>
    </row>
    <row r="1800" spans="1:11" ht="15" x14ac:dyDescent="0.25">
      <c r="A1800" s="307">
        <v>9337</v>
      </c>
      <c r="B1800" s="359" t="s">
        <v>2189</v>
      </c>
      <c r="C1800" s="359" t="s">
        <v>2190</v>
      </c>
      <c r="D1800" s="359" t="s">
        <v>2463</v>
      </c>
      <c r="E1800" s="359" t="s">
        <v>4948</v>
      </c>
      <c r="F1800" s="360">
        <v>376</v>
      </c>
      <c r="G1800" s="359" t="s">
        <v>933</v>
      </c>
      <c r="H1800" s="359" t="s">
        <v>6010</v>
      </c>
      <c r="I1800" s="363">
        <f t="shared" si="84"/>
        <v>45399</v>
      </c>
      <c r="J1800" t="str">
        <f t="shared" si="85"/>
        <v>Oui</v>
      </c>
      <c r="K1800" t="str">
        <f t="shared" si="86"/>
        <v>1870 +</v>
      </c>
    </row>
    <row r="1801" spans="1:11" ht="15" x14ac:dyDescent="0.25">
      <c r="A1801" s="307">
        <v>3327</v>
      </c>
      <c r="B1801" s="359" t="s">
        <v>294</v>
      </c>
      <c r="C1801" s="359" t="s">
        <v>2458</v>
      </c>
      <c r="D1801" s="359" t="s">
        <v>2463</v>
      </c>
      <c r="E1801" s="359" t="s">
        <v>4948</v>
      </c>
      <c r="F1801" s="360">
        <v>376</v>
      </c>
      <c r="G1801" s="359" t="s">
        <v>933</v>
      </c>
      <c r="H1801" s="359" t="s">
        <v>6010</v>
      </c>
      <c r="I1801" s="363">
        <f t="shared" si="84"/>
        <v>45399</v>
      </c>
      <c r="J1801" t="str">
        <f t="shared" si="85"/>
        <v>Oui</v>
      </c>
      <c r="K1801" t="str">
        <f t="shared" si="86"/>
        <v>95PFE-L2M</v>
      </c>
    </row>
    <row r="1802" spans="1:11" ht="15" x14ac:dyDescent="0.25">
      <c r="A1802" s="307">
        <v>9686</v>
      </c>
      <c r="B1802" s="359" t="s">
        <v>1540</v>
      </c>
      <c r="C1802" s="359" t="s">
        <v>1541</v>
      </c>
      <c r="D1802" s="359" t="s">
        <v>2463</v>
      </c>
      <c r="E1802" s="359" t="s">
        <v>4948</v>
      </c>
      <c r="F1802" s="360">
        <v>376</v>
      </c>
      <c r="G1802" s="359" t="s">
        <v>933</v>
      </c>
      <c r="H1802" s="359" t="s">
        <v>6010</v>
      </c>
      <c r="I1802" s="363">
        <f t="shared" si="84"/>
        <v>45405</v>
      </c>
      <c r="J1802" t="str">
        <f t="shared" si="85"/>
        <v>Oui</v>
      </c>
      <c r="K1802" t="str">
        <f t="shared" si="86"/>
        <v>1870 +</v>
      </c>
    </row>
    <row r="1803" spans="1:11" ht="15" x14ac:dyDescent="0.25">
      <c r="A1803" s="307">
        <v>5769</v>
      </c>
      <c r="B1803" s="359" t="s">
        <v>2375</v>
      </c>
      <c r="C1803" s="359" t="s">
        <v>2376</v>
      </c>
      <c r="D1803" s="359" t="s">
        <v>1174</v>
      </c>
      <c r="E1803" s="359" t="s">
        <v>4948</v>
      </c>
      <c r="F1803" s="360">
        <v>376</v>
      </c>
      <c r="G1803" s="359" t="s">
        <v>933</v>
      </c>
      <c r="H1803" s="359" t="s">
        <v>6010</v>
      </c>
      <c r="I1803" s="363">
        <f t="shared" si="84"/>
        <v>45427</v>
      </c>
      <c r="J1803" t="str">
        <f t="shared" si="85"/>
        <v>Oui</v>
      </c>
      <c r="K1803" t="str">
        <f t="shared" si="86"/>
        <v>95PFE-L2S</v>
      </c>
    </row>
    <row r="1804" spans="1:11" ht="15" x14ac:dyDescent="0.25">
      <c r="A1804" s="307">
        <v>11033</v>
      </c>
      <c r="B1804" s="359" t="s">
        <v>2530</v>
      </c>
      <c r="C1804" s="359" t="s">
        <v>3972</v>
      </c>
      <c r="D1804" s="359" t="s">
        <v>1174</v>
      </c>
      <c r="E1804" s="359" t="s">
        <v>4948</v>
      </c>
      <c r="F1804" s="360">
        <v>376</v>
      </c>
      <c r="G1804" s="359" t="s">
        <v>933</v>
      </c>
      <c r="H1804" s="359" t="s">
        <v>6010</v>
      </c>
      <c r="I1804" s="363">
        <f t="shared" si="84"/>
        <v>45441</v>
      </c>
      <c r="J1804" t="str">
        <f t="shared" si="85"/>
        <v>Oui</v>
      </c>
      <c r="K1804" t="str">
        <f t="shared" si="86"/>
        <v>95PFE-L2M</v>
      </c>
    </row>
    <row r="1805" spans="1:11" ht="15" x14ac:dyDescent="0.25">
      <c r="A1805" s="307">
        <v>13670</v>
      </c>
      <c r="B1805" s="359" t="s">
        <v>5388</v>
      </c>
      <c r="C1805" s="359" t="s">
        <v>5389</v>
      </c>
      <c r="D1805" s="359" t="s">
        <v>1174</v>
      </c>
      <c r="E1805" s="359" t="s">
        <v>4948</v>
      </c>
      <c r="F1805" s="360">
        <v>376</v>
      </c>
      <c r="G1805" s="359" t="s">
        <v>933</v>
      </c>
      <c r="H1805" s="359" t="s">
        <v>6010</v>
      </c>
      <c r="I1805" s="363">
        <f t="shared" si="84"/>
        <v>45476</v>
      </c>
      <c r="J1805" t="str">
        <f t="shared" si="85"/>
        <v>Oui</v>
      </c>
      <c r="K1805" t="str">
        <f t="shared" si="86"/>
        <v>1804S</v>
      </c>
    </row>
    <row r="1806" spans="1:11" ht="15" x14ac:dyDescent="0.25">
      <c r="A1806" s="307">
        <v>3217</v>
      </c>
      <c r="B1806" s="359" t="s">
        <v>1122</v>
      </c>
      <c r="C1806" s="359" t="s">
        <v>435</v>
      </c>
      <c r="D1806" s="359" t="s">
        <v>3460</v>
      </c>
      <c r="E1806" s="359" t="s">
        <v>4948</v>
      </c>
      <c r="F1806" s="360">
        <v>376</v>
      </c>
      <c r="G1806" s="359" t="s">
        <v>933</v>
      </c>
      <c r="H1806" s="359" t="s">
        <v>6010</v>
      </c>
      <c r="I1806" s="363">
        <f t="shared" si="84"/>
        <v>45580</v>
      </c>
      <c r="J1806" t="str">
        <f t="shared" si="85"/>
        <v>Oui</v>
      </c>
      <c r="K1806" t="str">
        <f t="shared" si="86"/>
        <v>95PFE-L2S</v>
      </c>
    </row>
    <row r="1807" spans="1:11" ht="15" x14ac:dyDescent="0.25">
      <c r="A1807" s="307">
        <v>12512</v>
      </c>
      <c r="B1807" s="359" t="s">
        <v>2872</v>
      </c>
      <c r="C1807" s="359" t="s">
        <v>2873</v>
      </c>
      <c r="D1807" s="359" t="s">
        <v>2463</v>
      </c>
      <c r="E1807" s="359" t="s">
        <v>4948</v>
      </c>
      <c r="F1807" s="360">
        <v>376</v>
      </c>
      <c r="G1807" s="359" t="s">
        <v>933</v>
      </c>
      <c r="H1807" s="359" t="s">
        <v>6010</v>
      </c>
      <c r="I1807" s="363">
        <f t="shared" si="84"/>
        <v>45679</v>
      </c>
      <c r="J1807" t="str">
        <f t="shared" si="85"/>
        <v>Oui</v>
      </c>
      <c r="K1807" t="str">
        <f t="shared" si="86"/>
        <v>95PFE-L2L</v>
      </c>
    </row>
    <row r="1808" spans="1:11" ht="15" x14ac:dyDescent="0.25">
      <c r="A1808" s="307">
        <v>8353</v>
      </c>
      <c r="B1808" s="359" t="s">
        <v>1925</v>
      </c>
      <c r="C1808" s="359" t="s">
        <v>449</v>
      </c>
      <c r="D1808" s="359" t="s">
        <v>2463</v>
      </c>
      <c r="E1808" s="359" t="s">
        <v>4948</v>
      </c>
      <c r="F1808" s="360">
        <v>376</v>
      </c>
      <c r="G1808" s="359" t="s">
        <v>933</v>
      </c>
      <c r="H1808" s="359" t="s">
        <v>6010</v>
      </c>
      <c r="I1808" s="363">
        <f t="shared" si="84"/>
        <v>45679</v>
      </c>
      <c r="J1808" t="str">
        <f t="shared" si="85"/>
        <v>Oui</v>
      </c>
      <c r="K1808" t="str">
        <f t="shared" si="86"/>
        <v>95PFE-L2S</v>
      </c>
    </row>
    <row r="1809" spans="1:11" ht="15" x14ac:dyDescent="0.25">
      <c r="A1809" s="307">
        <v>11437</v>
      </c>
      <c r="B1809" s="359" t="s">
        <v>2392</v>
      </c>
      <c r="C1809" s="359" t="s">
        <v>5883</v>
      </c>
      <c r="D1809" s="359" t="s">
        <v>1174</v>
      </c>
      <c r="E1809" s="359" t="s">
        <v>4948</v>
      </c>
      <c r="F1809" s="360">
        <v>376</v>
      </c>
      <c r="G1809" s="359" t="s">
        <v>933</v>
      </c>
      <c r="H1809" s="359" t="s">
        <v>6010</v>
      </c>
      <c r="I1809" s="363">
        <f t="shared" si="84"/>
        <v>45679</v>
      </c>
      <c r="J1809" t="str">
        <f t="shared" si="85"/>
        <v>Oui</v>
      </c>
      <c r="K1809" t="str">
        <f t="shared" si="86"/>
        <v xml:space="preserve"> </v>
      </c>
    </row>
    <row r="1810" spans="1:11" ht="15" x14ac:dyDescent="0.25">
      <c r="A1810" s="307">
        <v>4325</v>
      </c>
      <c r="B1810" s="359" t="s">
        <v>2354</v>
      </c>
      <c r="C1810" s="359" t="s">
        <v>2355</v>
      </c>
      <c r="D1810" s="359" t="s">
        <v>1174</v>
      </c>
      <c r="E1810" s="359" t="s">
        <v>4948</v>
      </c>
      <c r="F1810" s="360">
        <v>376</v>
      </c>
      <c r="G1810" s="359" t="s">
        <v>933</v>
      </c>
      <c r="H1810" s="359" t="s">
        <v>6010</v>
      </c>
      <c r="I1810" s="363">
        <f t="shared" si="84"/>
        <v>45687</v>
      </c>
      <c r="J1810" t="str">
        <f t="shared" si="85"/>
        <v>Oui</v>
      </c>
      <c r="K1810" t="str">
        <f t="shared" si="86"/>
        <v>1804S</v>
      </c>
    </row>
    <row r="1811" spans="1:11" ht="15" x14ac:dyDescent="0.25">
      <c r="A1811" s="307">
        <v>13874</v>
      </c>
      <c r="B1811" s="359" t="s">
        <v>5973</v>
      </c>
      <c r="C1811" s="359" t="s">
        <v>592</v>
      </c>
      <c r="D1811" s="359" t="s">
        <v>2463</v>
      </c>
      <c r="E1811" s="359" t="s">
        <v>4948</v>
      </c>
      <c r="F1811" s="360">
        <v>376</v>
      </c>
      <c r="G1811" s="359" t="s">
        <v>933</v>
      </c>
      <c r="H1811" s="359" t="s">
        <v>6010</v>
      </c>
      <c r="I1811" s="363">
        <f t="shared" si="84"/>
        <v>45696</v>
      </c>
      <c r="J1811" t="str">
        <f t="shared" si="85"/>
        <v>Oui</v>
      </c>
      <c r="K1811" t="str">
        <f t="shared" si="86"/>
        <v>F550</v>
      </c>
    </row>
    <row r="1812" spans="1:11" ht="15" x14ac:dyDescent="0.25">
      <c r="A1812" s="307">
        <v>13941</v>
      </c>
      <c r="B1812" s="359" t="s">
        <v>5798</v>
      </c>
      <c r="C1812" s="359" t="s">
        <v>5799</v>
      </c>
      <c r="D1812" s="359" t="s">
        <v>2463</v>
      </c>
      <c r="E1812" s="359" t="s">
        <v>4948</v>
      </c>
      <c r="F1812" s="360">
        <v>376</v>
      </c>
      <c r="G1812" s="359" t="s">
        <v>933</v>
      </c>
      <c r="H1812" s="359" t="s">
        <v>6010</v>
      </c>
      <c r="I1812" s="363">
        <f t="shared" si="84"/>
        <v>45703</v>
      </c>
      <c r="J1812" t="str">
        <f t="shared" si="85"/>
        <v>Oui</v>
      </c>
      <c r="K1812" t="str">
        <f t="shared" si="86"/>
        <v>F550</v>
      </c>
    </row>
    <row r="1813" spans="1:11" ht="15" x14ac:dyDescent="0.25">
      <c r="A1813" s="307">
        <v>13932</v>
      </c>
      <c r="B1813" s="359" t="s">
        <v>5976</v>
      </c>
      <c r="C1813" s="359" t="s">
        <v>902</v>
      </c>
      <c r="D1813" s="359" t="s">
        <v>2463</v>
      </c>
      <c r="E1813" s="359" t="s">
        <v>4948</v>
      </c>
      <c r="F1813" s="360">
        <v>376</v>
      </c>
      <c r="G1813" s="359" t="s">
        <v>933</v>
      </c>
      <c r="H1813" s="359" t="s">
        <v>6010</v>
      </c>
      <c r="I1813" s="363">
        <f t="shared" si="84"/>
        <v>45703</v>
      </c>
      <c r="J1813" t="str">
        <f t="shared" si="85"/>
        <v>Oui</v>
      </c>
      <c r="K1813" t="str">
        <f t="shared" si="86"/>
        <v>1513-L</v>
      </c>
    </row>
    <row r="1814" spans="1:11" ht="15" x14ac:dyDescent="0.25">
      <c r="A1814" s="307">
        <v>10668</v>
      </c>
      <c r="B1814" s="359" t="s">
        <v>1256</v>
      </c>
      <c r="C1814" s="359" t="s">
        <v>1257</v>
      </c>
      <c r="D1814" s="359" t="s">
        <v>2463</v>
      </c>
      <c r="E1814" s="359" t="s">
        <v>4948</v>
      </c>
      <c r="F1814" s="360">
        <v>376</v>
      </c>
      <c r="G1814" s="359" t="s">
        <v>933</v>
      </c>
      <c r="H1814" s="359" t="s">
        <v>6010</v>
      </c>
      <c r="I1814" s="363">
        <f t="shared" si="84"/>
        <v>45728</v>
      </c>
      <c r="J1814" t="str">
        <f t="shared" si="85"/>
        <v>Oui</v>
      </c>
      <c r="K1814" t="str">
        <f t="shared" si="86"/>
        <v>1870 +</v>
      </c>
    </row>
    <row r="1815" spans="1:11" ht="15" x14ac:dyDescent="0.25">
      <c r="A1815" s="307">
        <v>9985</v>
      </c>
      <c r="B1815" s="359" t="s">
        <v>2417</v>
      </c>
      <c r="C1815" s="359" t="s">
        <v>2418</v>
      </c>
      <c r="D1815" s="359" t="s">
        <v>2463</v>
      </c>
      <c r="E1815" s="359" t="s">
        <v>4948</v>
      </c>
      <c r="F1815" s="360">
        <v>376</v>
      </c>
      <c r="G1815" s="359" t="s">
        <v>933</v>
      </c>
      <c r="H1815" s="359" t="s">
        <v>6010</v>
      </c>
      <c r="I1815" s="363">
        <f t="shared" si="84"/>
        <v>45749</v>
      </c>
      <c r="J1815" t="str">
        <f t="shared" si="85"/>
        <v>Oui</v>
      </c>
      <c r="K1815" t="str">
        <f t="shared" si="86"/>
        <v>95PFE-L2M</v>
      </c>
    </row>
    <row r="1816" spans="1:11" ht="15" x14ac:dyDescent="0.25">
      <c r="A1816" s="307">
        <v>10734</v>
      </c>
      <c r="B1816" s="359" t="s">
        <v>907</v>
      </c>
      <c r="C1816" s="359" t="s">
        <v>908</v>
      </c>
      <c r="D1816" s="359" t="s">
        <v>2463</v>
      </c>
      <c r="E1816" s="359" t="s">
        <v>4948</v>
      </c>
      <c r="F1816" s="360">
        <v>376</v>
      </c>
      <c r="G1816" s="359" t="s">
        <v>933</v>
      </c>
      <c r="H1816" s="359" t="s">
        <v>6010</v>
      </c>
      <c r="I1816" s="363">
        <f t="shared" si="84"/>
        <v>45791</v>
      </c>
      <c r="J1816" t="str">
        <f t="shared" si="85"/>
        <v>Oui</v>
      </c>
      <c r="K1816" t="str">
        <f t="shared" si="86"/>
        <v>95PFE-L2M</v>
      </c>
    </row>
    <row r="1817" spans="1:11" ht="15" x14ac:dyDescent="0.25">
      <c r="A1817" s="307">
        <v>6461</v>
      </c>
      <c r="B1817" s="359" t="s">
        <v>362</v>
      </c>
      <c r="C1817" s="359" t="s">
        <v>147</v>
      </c>
      <c r="D1817" s="359" t="s">
        <v>2463</v>
      </c>
      <c r="E1817" s="359" t="s">
        <v>4948</v>
      </c>
      <c r="F1817" s="360">
        <v>376</v>
      </c>
      <c r="G1817" s="359" t="s">
        <v>933</v>
      </c>
      <c r="H1817" s="359" t="s">
        <v>6010</v>
      </c>
      <c r="I1817" s="363">
        <f t="shared" si="84"/>
        <v>45792</v>
      </c>
      <c r="J1817" t="str">
        <f t="shared" si="85"/>
        <v>Oui</v>
      </c>
      <c r="K1817" t="str">
        <f t="shared" si="86"/>
        <v>1870 +</v>
      </c>
    </row>
    <row r="1818" spans="1:11" ht="15" x14ac:dyDescent="0.25">
      <c r="A1818" s="307">
        <v>14108</v>
      </c>
      <c r="B1818" s="359" t="s">
        <v>6160</v>
      </c>
      <c r="C1818" s="359" t="s">
        <v>5886</v>
      </c>
      <c r="D1818" s="359" t="s">
        <v>2463</v>
      </c>
      <c r="E1818" s="359" t="s">
        <v>4948</v>
      </c>
      <c r="F1818" s="360">
        <v>376</v>
      </c>
      <c r="G1818" s="359" t="s">
        <v>933</v>
      </c>
      <c r="H1818" s="359" t="s">
        <v>6010</v>
      </c>
      <c r="I1818" s="363">
        <f t="shared" si="84"/>
        <v>45864</v>
      </c>
      <c r="J1818" t="str">
        <f t="shared" si="85"/>
        <v>Oui</v>
      </c>
      <c r="K1818" t="str">
        <f t="shared" si="86"/>
        <v>1870 +</v>
      </c>
    </row>
    <row r="1819" spans="1:11" ht="15" x14ac:dyDescent="0.25">
      <c r="A1819" s="307">
        <v>8104</v>
      </c>
      <c r="B1819" s="359" t="s">
        <v>1925</v>
      </c>
      <c r="C1819" s="359" t="s">
        <v>1928</v>
      </c>
      <c r="D1819" s="359" t="s">
        <v>1174</v>
      </c>
      <c r="E1819" s="359" t="s">
        <v>4948</v>
      </c>
      <c r="F1819" s="360">
        <v>376</v>
      </c>
      <c r="G1819" s="359" t="s">
        <v>933</v>
      </c>
      <c r="H1819" s="359" t="s">
        <v>6010</v>
      </c>
      <c r="I1819" s="363">
        <f t="shared" si="84"/>
        <v>45889</v>
      </c>
      <c r="J1819" t="str">
        <f t="shared" si="85"/>
        <v>Oui</v>
      </c>
      <c r="K1819" t="str">
        <f t="shared" si="86"/>
        <v>95PFE-L2M</v>
      </c>
    </row>
    <row r="1820" spans="1:11" ht="15" x14ac:dyDescent="0.25">
      <c r="A1820" s="307">
        <v>13070</v>
      </c>
      <c r="B1820" s="359" t="s">
        <v>3350</v>
      </c>
      <c r="C1820" s="359" t="s">
        <v>3351</v>
      </c>
      <c r="D1820" s="359" t="s">
        <v>1174</v>
      </c>
      <c r="E1820" s="359" t="s">
        <v>4948</v>
      </c>
      <c r="F1820" s="360">
        <v>376</v>
      </c>
      <c r="G1820" s="359" t="s">
        <v>933</v>
      </c>
      <c r="H1820" s="359" t="s">
        <v>6010</v>
      </c>
      <c r="I1820" s="363">
        <f t="shared" si="84"/>
        <v>45889</v>
      </c>
      <c r="J1820" t="str">
        <f t="shared" si="85"/>
        <v>Oui</v>
      </c>
      <c r="K1820" t="str">
        <f t="shared" si="86"/>
        <v>F550</v>
      </c>
    </row>
    <row r="1821" spans="1:11" ht="15" x14ac:dyDescent="0.25">
      <c r="A1821" s="307">
        <v>10955</v>
      </c>
      <c r="B1821" s="359" t="s">
        <v>1315</v>
      </c>
      <c r="C1821" s="359" t="s">
        <v>1316</v>
      </c>
      <c r="D1821" s="359" t="s">
        <v>1174</v>
      </c>
      <c r="E1821" s="359" t="s">
        <v>4948</v>
      </c>
      <c r="F1821" s="360">
        <v>376</v>
      </c>
      <c r="G1821" s="359" t="s">
        <v>933</v>
      </c>
      <c r="H1821" s="359" t="s">
        <v>6010</v>
      </c>
      <c r="I1821" s="363">
        <f t="shared" si="84"/>
        <v>45896</v>
      </c>
      <c r="J1821" t="str">
        <f t="shared" si="85"/>
        <v>Oui</v>
      </c>
      <c r="K1821" t="str">
        <f t="shared" si="86"/>
        <v>95PFE-L2S</v>
      </c>
    </row>
    <row r="1822" spans="1:11" ht="15" x14ac:dyDescent="0.25">
      <c r="A1822" s="307">
        <v>6217</v>
      </c>
      <c r="B1822" s="359" t="s">
        <v>1356</v>
      </c>
      <c r="C1822" s="359" t="s">
        <v>559</v>
      </c>
      <c r="D1822" s="359" t="s">
        <v>1174</v>
      </c>
      <c r="E1822" s="359" t="s">
        <v>4948</v>
      </c>
      <c r="F1822" s="360">
        <v>376</v>
      </c>
      <c r="G1822" s="359" t="s">
        <v>933</v>
      </c>
      <c r="H1822" s="359" t="s">
        <v>6010</v>
      </c>
      <c r="I1822" s="363">
        <f t="shared" si="84"/>
        <v>45910</v>
      </c>
      <c r="J1822" t="str">
        <f t="shared" si="85"/>
        <v>Oui</v>
      </c>
      <c r="K1822" t="str">
        <f t="shared" si="86"/>
        <v>95PFE-L2S</v>
      </c>
    </row>
    <row r="1823" spans="1:11" ht="15" x14ac:dyDescent="0.25">
      <c r="A1823" s="307">
        <v>13089</v>
      </c>
      <c r="B1823" s="359" t="s">
        <v>4349</v>
      </c>
      <c r="C1823" s="359" t="s">
        <v>564</v>
      </c>
      <c r="D1823" s="359" t="s">
        <v>2463</v>
      </c>
      <c r="E1823" s="359" t="s">
        <v>4948</v>
      </c>
      <c r="F1823" s="360">
        <v>376</v>
      </c>
      <c r="G1823" s="359" t="s">
        <v>933</v>
      </c>
      <c r="H1823" s="359" t="s">
        <v>6010</v>
      </c>
      <c r="I1823" s="363">
        <f t="shared" si="84"/>
        <v>45927</v>
      </c>
      <c r="J1823" t="str">
        <f t="shared" si="85"/>
        <v>Oui</v>
      </c>
      <c r="K1823" t="str">
        <f t="shared" si="86"/>
        <v>95PFE-L2S</v>
      </c>
    </row>
    <row r="1824" spans="1:11" ht="15" x14ac:dyDescent="0.25">
      <c r="A1824" s="307" t="s">
        <v>5470</v>
      </c>
      <c r="B1824" s="359" t="s">
        <v>5243</v>
      </c>
      <c r="C1824" s="359" t="s">
        <v>5244</v>
      </c>
      <c r="D1824" s="359" t="s">
        <v>212</v>
      </c>
      <c r="E1824" s="359" t="s">
        <v>4970</v>
      </c>
      <c r="F1824" s="360">
        <v>225</v>
      </c>
      <c r="G1824" s="359" t="s">
        <v>5430</v>
      </c>
      <c r="H1824" s="359" t="s">
        <v>6010</v>
      </c>
      <c r="I1824" s="363" t="str">
        <f t="shared" si="84"/>
        <v xml:space="preserve"> </v>
      </c>
      <c r="J1824" t="str">
        <f t="shared" si="85"/>
        <v>Non</v>
      </c>
      <c r="K1824" t="str">
        <f t="shared" si="86"/>
        <v xml:space="preserve"> </v>
      </c>
    </row>
    <row r="1825" spans="1:11" ht="15" x14ac:dyDescent="0.25">
      <c r="A1825" s="307" t="s">
        <v>5492</v>
      </c>
      <c r="B1825" s="359" t="s">
        <v>3602</v>
      </c>
      <c r="C1825" s="359" t="s">
        <v>5493</v>
      </c>
      <c r="D1825" s="359" t="s">
        <v>212</v>
      </c>
      <c r="E1825" s="359" t="s">
        <v>4970</v>
      </c>
      <c r="F1825" s="360">
        <v>225</v>
      </c>
      <c r="G1825" s="359" t="s">
        <v>5430</v>
      </c>
      <c r="H1825" s="359" t="s">
        <v>6010</v>
      </c>
      <c r="I1825" s="363" t="str">
        <f t="shared" si="84"/>
        <v xml:space="preserve"> </v>
      </c>
      <c r="J1825" t="str">
        <f t="shared" si="85"/>
        <v>Non</v>
      </c>
      <c r="K1825" t="str">
        <f t="shared" si="86"/>
        <v xml:space="preserve"> </v>
      </c>
    </row>
    <row r="1826" spans="1:11" ht="15" x14ac:dyDescent="0.25">
      <c r="A1826" s="307" t="s">
        <v>4688</v>
      </c>
      <c r="B1826" s="359" t="s">
        <v>210</v>
      </c>
      <c r="C1826" s="359" t="s">
        <v>211</v>
      </c>
      <c r="D1826" s="359" t="s">
        <v>212</v>
      </c>
      <c r="E1826" s="359" t="s">
        <v>4970</v>
      </c>
      <c r="F1826" s="360">
        <v>225</v>
      </c>
      <c r="G1826" s="359" t="s">
        <v>5430</v>
      </c>
      <c r="H1826" s="359" t="s">
        <v>6010</v>
      </c>
      <c r="I1826" s="363" t="str">
        <f t="shared" si="84"/>
        <v xml:space="preserve"> </v>
      </c>
      <c r="J1826" t="str">
        <f t="shared" si="85"/>
        <v>Non</v>
      </c>
      <c r="K1826" t="str">
        <f t="shared" si="86"/>
        <v xml:space="preserve"> </v>
      </c>
    </row>
    <row r="1827" spans="1:11" ht="15" x14ac:dyDescent="0.25">
      <c r="A1827" s="307" t="s">
        <v>5505</v>
      </c>
      <c r="B1827" s="359" t="s">
        <v>5506</v>
      </c>
      <c r="C1827" s="359" t="s">
        <v>5507</v>
      </c>
      <c r="D1827" s="359" t="s">
        <v>212</v>
      </c>
      <c r="E1827" s="359" t="s">
        <v>4970</v>
      </c>
      <c r="F1827" s="360">
        <v>225</v>
      </c>
      <c r="G1827" s="359" t="s">
        <v>5430</v>
      </c>
      <c r="H1827" s="359" t="s">
        <v>6010</v>
      </c>
      <c r="I1827" s="363" t="str">
        <f t="shared" si="84"/>
        <v xml:space="preserve"> </v>
      </c>
      <c r="J1827" t="str">
        <f t="shared" si="85"/>
        <v>Non</v>
      </c>
      <c r="K1827" t="str">
        <f t="shared" si="86"/>
        <v xml:space="preserve"> </v>
      </c>
    </row>
    <row r="1828" spans="1:11" ht="15" x14ac:dyDescent="0.25">
      <c r="A1828" s="307" t="s">
        <v>4687</v>
      </c>
      <c r="B1828" s="359" t="s">
        <v>390</v>
      </c>
      <c r="C1828" s="359" t="s">
        <v>391</v>
      </c>
      <c r="D1828" s="359" t="s">
        <v>212</v>
      </c>
      <c r="E1828" s="359" t="s">
        <v>4970</v>
      </c>
      <c r="F1828" s="360">
        <v>225</v>
      </c>
      <c r="G1828" s="359" t="s">
        <v>5430</v>
      </c>
      <c r="H1828" s="359" t="s">
        <v>6010</v>
      </c>
      <c r="I1828" s="363" t="str">
        <f t="shared" si="84"/>
        <v xml:space="preserve"> </v>
      </c>
      <c r="J1828" t="str">
        <f t="shared" si="85"/>
        <v>Non</v>
      </c>
      <c r="K1828" t="str">
        <f t="shared" si="86"/>
        <v xml:space="preserve"> </v>
      </c>
    </row>
    <row r="1829" spans="1:11" ht="15" x14ac:dyDescent="0.25">
      <c r="A1829" s="307" t="s">
        <v>4739</v>
      </c>
      <c r="B1829" s="359" t="s">
        <v>403</v>
      </c>
      <c r="C1829" s="359" t="s">
        <v>404</v>
      </c>
      <c r="D1829" s="359" t="s">
        <v>212</v>
      </c>
      <c r="E1829" s="359" t="s">
        <v>4970</v>
      </c>
      <c r="F1829" s="360">
        <v>225</v>
      </c>
      <c r="G1829" s="359" t="s">
        <v>5430</v>
      </c>
      <c r="H1829" s="359" t="s">
        <v>6010</v>
      </c>
      <c r="I1829" s="363" t="str">
        <f t="shared" si="84"/>
        <v xml:space="preserve"> </v>
      </c>
      <c r="J1829" t="str">
        <f t="shared" si="85"/>
        <v>Non</v>
      </c>
      <c r="K1829" t="str">
        <f t="shared" si="86"/>
        <v xml:space="preserve"> </v>
      </c>
    </row>
    <row r="1830" spans="1:11" ht="15" x14ac:dyDescent="0.25">
      <c r="A1830" s="307" t="s">
        <v>5494</v>
      </c>
      <c r="B1830" s="359" t="s">
        <v>5495</v>
      </c>
      <c r="C1830" s="359" t="s">
        <v>3509</v>
      </c>
      <c r="D1830" s="359" t="s">
        <v>212</v>
      </c>
      <c r="E1830" s="359" t="s">
        <v>4970</v>
      </c>
      <c r="F1830" s="360">
        <v>225</v>
      </c>
      <c r="G1830" s="359" t="s">
        <v>5430</v>
      </c>
      <c r="H1830" s="359" t="s">
        <v>6010</v>
      </c>
      <c r="I1830" s="363" t="str">
        <f t="shared" si="84"/>
        <v xml:space="preserve"> </v>
      </c>
      <c r="J1830" t="str">
        <f t="shared" si="85"/>
        <v>Non</v>
      </c>
      <c r="K1830" t="str">
        <f t="shared" si="86"/>
        <v xml:space="preserve"> </v>
      </c>
    </row>
    <row r="1831" spans="1:11" ht="15" x14ac:dyDescent="0.25">
      <c r="A1831" s="307" t="s">
        <v>4689</v>
      </c>
      <c r="B1831" s="359" t="s">
        <v>554</v>
      </c>
      <c r="C1831" s="359" t="s">
        <v>556</v>
      </c>
      <c r="D1831" s="359" t="s">
        <v>212</v>
      </c>
      <c r="E1831" s="359" t="s">
        <v>4970</v>
      </c>
      <c r="F1831" s="360">
        <v>225</v>
      </c>
      <c r="G1831" s="359" t="s">
        <v>5430</v>
      </c>
      <c r="H1831" s="359" t="s">
        <v>6010</v>
      </c>
      <c r="I1831" s="363" t="str">
        <f t="shared" si="84"/>
        <v xml:space="preserve"> </v>
      </c>
      <c r="J1831" t="str">
        <f t="shared" si="85"/>
        <v>Non</v>
      </c>
      <c r="K1831" t="str">
        <f t="shared" si="86"/>
        <v xml:space="preserve"> </v>
      </c>
    </row>
    <row r="1832" spans="1:11" ht="15" x14ac:dyDescent="0.25">
      <c r="A1832" s="307" t="s">
        <v>4690</v>
      </c>
      <c r="B1832" s="359" t="s">
        <v>596</v>
      </c>
      <c r="C1832" s="359" t="s">
        <v>597</v>
      </c>
      <c r="D1832" s="359" t="s">
        <v>212</v>
      </c>
      <c r="E1832" s="359" t="s">
        <v>4970</v>
      </c>
      <c r="F1832" s="360">
        <v>225</v>
      </c>
      <c r="G1832" s="359" t="s">
        <v>5430</v>
      </c>
      <c r="H1832" s="359" t="s">
        <v>6010</v>
      </c>
      <c r="I1832" s="363" t="str">
        <f t="shared" si="84"/>
        <v xml:space="preserve"> </v>
      </c>
      <c r="J1832" t="str">
        <f t="shared" si="85"/>
        <v>Non</v>
      </c>
      <c r="K1832" t="str">
        <f t="shared" si="86"/>
        <v xml:space="preserve"> </v>
      </c>
    </row>
    <row r="1833" spans="1:11" ht="15" x14ac:dyDescent="0.25">
      <c r="A1833" s="307" t="s">
        <v>4691</v>
      </c>
      <c r="B1833" s="359" t="s">
        <v>4692</v>
      </c>
      <c r="C1833" s="359" t="s">
        <v>670</v>
      </c>
      <c r="D1833" s="359" t="s">
        <v>212</v>
      </c>
      <c r="E1833" s="359" t="s">
        <v>4970</v>
      </c>
      <c r="F1833" s="360">
        <v>225</v>
      </c>
      <c r="G1833" s="359" t="s">
        <v>5430</v>
      </c>
      <c r="H1833" s="359" t="s">
        <v>6010</v>
      </c>
      <c r="I1833" s="363" t="str">
        <f t="shared" si="84"/>
        <v xml:space="preserve"> </v>
      </c>
      <c r="J1833" t="str">
        <f t="shared" si="85"/>
        <v>Non</v>
      </c>
      <c r="K1833" t="str">
        <f t="shared" si="86"/>
        <v xml:space="preserve"> </v>
      </c>
    </row>
    <row r="1834" spans="1:11" ht="15" x14ac:dyDescent="0.25">
      <c r="A1834" s="307" t="s">
        <v>4693</v>
      </c>
      <c r="B1834" s="359" t="s">
        <v>675</v>
      </c>
      <c r="C1834" s="359" t="s">
        <v>676</v>
      </c>
      <c r="D1834" s="359" t="s">
        <v>212</v>
      </c>
      <c r="E1834" s="359" t="s">
        <v>4970</v>
      </c>
      <c r="F1834" s="360">
        <v>225</v>
      </c>
      <c r="G1834" s="359" t="s">
        <v>5430</v>
      </c>
      <c r="H1834" s="359" t="s">
        <v>6010</v>
      </c>
      <c r="I1834" s="363" t="str">
        <f t="shared" si="84"/>
        <v xml:space="preserve"> </v>
      </c>
      <c r="J1834" t="str">
        <f t="shared" si="85"/>
        <v>Non</v>
      </c>
      <c r="K1834" t="str">
        <f t="shared" si="86"/>
        <v xml:space="preserve"> </v>
      </c>
    </row>
    <row r="1835" spans="1:11" ht="15" x14ac:dyDescent="0.25">
      <c r="A1835" s="307" t="s">
        <v>5471</v>
      </c>
      <c r="B1835" s="359" t="s">
        <v>5472</v>
      </c>
      <c r="C1835" s="359" t="s">
        <v>5473</v>
      </c>
      <c r="D1835" s="359" t="s">
        <v>212</v>
      </c>
      <c r="E1835" s="359" t="s">
        <v>4970</v>
      </c>
      <c r="F1835" s="360">
        <v>225</v>
      </c>
      <c r="G1835" s="359" t="s">
        <v>5430</v>
      </c>
      <c r="H1835" s="359" t="s">
        <v>6010</v>
      </c>
      <c r="I1835" s="363" t="str">
        <f t="shared" si="84"/>
        <v xml:space="preserve"> </v>
      </c>
      <c r="J1835" t="str">
        <f t="shared" si="85"/>
        <v>Non</v>
      </c>
      <c r="K1835" t="str">
        <f t="shared" si="86"/>
        <v xml:space="preserve"> </v>
      </c>
    </row>
    <row r="1836" spans="1:11" ht="15" x14ac:dyDescent="0.25">
      <c r="A1836" s="307" t="s">
        <v>4743</v>
      </c>
      <c r="B1836" s="359" t="s">
        <v>4744</v>
      </c>
      <c r="C1836" s="359" t="s">
        <v>4745</v>
      </c>
      <c r="D1836" s="359" t="s">
        <v>212</v>
      </c>
      <c r="E1836" s="359" t="s">
        <v>4970</v>
      </c>
      <c r="F1836" s="360">
        <v>225</v>
      </c>
      <c r="G1836" s="359" t="s">
        <v>5430</v>
      </c>
      <c r="H1836" s="359" t="s">
        <v>6010</v>
      </c>
      <c r="I1836" s="363" t="str">
        <f t="shared" si="84"/>
        <v xml:space="preserve"> </v>
      </c>
      <c r="J1836" t="str">
        <f t="shared" si="85"/>
        <v>Non</v>
      </c>
      <c r="K1836" t="str">
        <f t="shared" si="86"/>
        <v xml:space="preserve"> </v>
      </c>
    </row>
    <row r="1837" spans="1:11" ht="15" x14ac:dyDescent="0.25">
      <c r="A1837" s="307" t="s">
        <v>4694</v>
      </c>
      <c r="B1837" s="359" t="s">
        <v>803</v>
      </c>
      <c r="C1837" s="359" t="s">
        <v>804</v>
      </c>
      <c r="D1837" s="359" t="s">
        <v>212</v>
      </c>
      <c r="E1837" s="359" t="s">
        <v>4970</v>
      </c>
      <c r="F1837" s="360">
        <v>225</v>
      </c>
      <c r="G1837" s="359" t="s">
        <v>5430</v>
      </c>
      <c r="H1837" s="359" t="s">
        <v>6010</v>
      </c>
      <c r="I1837" s="363" t="str">
        <f t="shared" si="84"/>
        <v xml:space="preserve"> </v>
      </c>
      <c r="J1837" t="str">
        <f t="shared" si="85"/>
        <v>Non</v>
      </c>
      <c r="K1837" t="str">
        <f t="shared" si="86"/>
        <v xml:space="preserve"> </v>
      </c>
    </row>
    <row r="1838" spans="1:11" ht="15" x14ac:dyDescent="0.25">
      <c r="A1838" s="307" t="s">
        <v>4695</v>
      </c>
      <c r="B1838" s="359" t="s">
        <v>831</v>
      </c>
      <c r="C1838" s="359" t="s">
        <v>5004</v>
      </c>
      <c r="D1838" s="359" t="s">
        <v>212</v>
      </c>
      <c r="E1838" s="359" t="s">
        <v>4970</v>
      </c>
      <c r="F1838" s="360">
        <v>225</v>
      </c>
      <c r="G1838" s="359" t="s">
        <v>5430</v>
      </c>
      <c r="H1838" s="359" t="s">
        <v>6010</v>
      </c>
      <c r="I1838" s="363" t="str">
        <f t="shared" si="84"/>
        <v xml:space="preserve"> </v>
      </c>
      <c r="J1838" t="str">
        <f t="shared" si="85"/>
        <v>Non</v>
      </c>
      <c r="K1838" t="str">
        <f t="shared" si="86"/>
        <v xml:space="preserve"> </v>
      </c>
    </row>
    <row r="1839" spans="1:11" ht="15" x14ac:dyDescent="0.25">
      <c r="A1839" s="307" t="s">
        <v>4732</v>
      </c>
      <c r="B1839" s="359" t="s">
        <v>4733</v>
      </c>
      <c r="C1839" s="359" t="s">
        <v>1475</v>
      </c>
      <c r="D1839" s="359" t="s">
        <v>212</v>
      </c>
      <c r="E1839" s="359" t="s">
        <v>4970</v>
      </c>
      <c r="F1839" s="360">
        <v>225</v>
      </c>
      <c r="G1839" s="359" t="s">
        <v>5430</v>
      </c>
      <c r="H1839" s="359" t="s">
        <v>6010</v>
      </c>
      <c r="I1839" s="363" t="str">
        <f t="shared" si="84"/>
        <v xml:space="preserve"> </v>
      </c>
      <c r="J1839" t="str">
        <f t="shared" si="85"/>
        <v>Non</v>
      </c>
      <c r="K1839" t="str">
        <f t="shared" si="86"/>
        <v xml:space="preserve"> </v>
      </c>
    </row>
    <row r="1840" spans="1:11" ht="15" x14ac:dyDescent="0.25">
      <c r="A1840" s="307" t="s">
        <v>4696</v>
      </c>
      <c r="B1840" s="359" t="s">
        <v>928</v>
      </c>
      <c r="C1840" s="359" t="s">
        <v>929</v>
      </c>
      <c r="D1840" s="359" t="s">
        <v>212</v>
      </c>
      <c r="E1840" s="359" t="s">
        <v>4970</v>
      </c>
      <c r="F1840" s="360">
        <v>225</v>
      </c>
      <c r="G1840" s="359" t="s">
        <v>5430</v>
      </c>
      <c r="H1840" s="359" t="s">
        <v>6010</v>
      </c>
      <c r="I1840" s="363" t="str">
        <f t="shared" si="84"/>
        <v xml:space="preserve"> </v>
      </c>
      <c r="J1840" t="str">
        <f t="shared" si="85"/>
        <v>Non</v>
      </c>
      <c r="K1840" t="str">
        <f t="shared" si="86"/>
        <v xml:space="preserve"> </v>
      </c>
    </row>
    <row r="1841" spans="1:11" ht="15" x14ac:dyDescent="0.25">
      <c r="A1841" s="307" t="s">
        <v>5483</v>
      </c>
      <c r="B1841" s="359" t="s">
        <v>5484</v>
      </c>
      <c r="C1841" s="359" t="s">
        <v>5485</v>
      </c>
      <c r="D1841" s="359" t="s">
        <v>212</v>
      </c>
      <c r="E1841" s="359" t="s">
        <v>4970</v>
      </c>
      <c r="F1841" s="360">
        <v>225</v>
      </c>
      <c r="G1841" s="359" t="s">
        <v>5430</v>
      </c>
      <c r="H1841" s="359" t="s">
        <v>6010</v>
      </c>
      <c r="I1841" s="363" t="str">
        <f t="shared" si="84"/>
        <v xml:space="preserve"> </v>
      </c>
      <c r="J1841" t="str">
        <f t="shared" si="85"/>
        <v>Non</v>
      </c>
      <c r="K1841" t="str">
        <f t="shared" si="86"/>
        <v xml:space="preserve"> </v>
      </c>
    </row>
    <row r="1842" spans="1:11" ht="15" x14ac:dyDescent="0.25">
      <c r="A1842" s="307" t="s">
        <v>4697</v>
      </c>
      <c r="B1842" s="359" t="s">
        <v>948</v>
      </c>
      <c r="C1842" s="359" t="s">
        <v>728</v>
      </c>
      <c r="D1842" s="359" t="s">
        <v>212</v>
      </c>
      <c r="E1842" s="359" t="s">
        <v>4970</v>
      </c>
      <c r="F1842" s="360">
        <v>225</v>
      </c>
      <c r="G1842" s="359" t="s">
        <v>5430</v>
      </c>
      <c r="H1842" s="359" t="s">
        <v>6010</v>
      </c>
      <c r="I1842" s="363" t="str">
        <f t="shared" si="84"/>
        <v xml:space="preserve"> </v>
      </c>
      <c r="J1842" t="str">
        <f t="shared" si="85"/>
        <v>Non</v>
      </c>
      <c r="K1842" t="str">
        <f t="shared" si="86"/>
        <v xml:space="preserve"> </v>
      </c>
    </row>
    <row r="1843" spans="1:11" ht="15" x14ac:dyDescent="0.25">
      <c r="A1843" s="307" t="s">
        <v>4698</v>
      </c>
      <c r="B1843" s="359" t="s">
        <v>948</v>
      </c>
      <c r="C1843" s="359" t="s">
        <v>949</v>
      </c>
      <c r="D1843" s="359" t="s">
        <v>212</v>
      </c>
      <c r="E1843" s="359" t="s">
        <v>4970</v>
      </c>
      <c r="F1843" s="360">
        <v>225</v>
      </c>
      <c r="G1843" s="359" t="s">
        <v>5430</v>
      </c>
      <c r="H1843" s="359" t="s">
        <v>6010</v>
      </c>
      <c r="I1843" s="363" t="str">
        <f t="shared" si="84"/>
        <v xml:space="preserve"> </v>
      </c>
      <c r="J1843" t="str">
        <f t="shared" si="85"/>
        <v>Non</v>
      </c>
      <c r="K1843" t="str">
        <f t="shared" si="86"/>
        <v xml:space="preserve"> </v>
      </c>
    </row>
    <row r="1844" spans="1:11" ht="15" x14ac:dyDescent="0.25">
      <c r="A1844" s="307" t="s">
        <v>4729</v>
      </c>
      <c r="B1844" s="359" t="s">
        <v>996</v>
      </c>
      <c r="C1844" s="359" t="s">
        <v>1475</v>
      </c>
      <c r="D1844" s="359" t="s">
        <v>212</v>
      </c>
      <c r="E1844" s="359" t="s">
        <v>4970</v>
      </c>
      <c r="F1844" s="360">
        <v>225</v>
      </c>
      <c r="G1844" s="359" t="s">
        <v>5430</v>
      </c>
      <c r="H1844" s="359" t="s">
        <v>6010</v>
      </c>
      <c r="I1844" s="363" t="str">
        <f t="shared" si="84"/>
        <v xml:space="preserve"> </v>
      </c>
      <c r="J1844" t="str">
        <f t="shared" si="85"/>
        <v>Non</v>
      </c>
      <c r="K1844" t="str">
        <f t="shared" si="86"/>
        <v xml:space="preserve"> </v>
      </c>
    </row>
    <row r="1845" spans="1:11" ht="15" x14ac:dyDescent="0.25">
      <c r="A1845" s="307" t="s">
        <v>4699</v>
      </c>
      <c r="B1845" s="359" t="s">
        <v>996</v>
      </c>
      <c r="C1845" s="359" t="s">
        <v>1374</v>
      </c>
      <c r="D1845" s="359" t="s">
        <v>212</v>
      </c>
      <c r="E1845" s="359" t="s">
        <v>4970</v>
      </c>
      <c r="F1845" s="360">
        <v>225</v>
      </c>
      <c r="G1845" s="359" t="s">
        <v>5430</v>
      </c>
      <c r="H1845" s="359" t="s">
        <v>6010</v>
      </c>
      <c r="I1845" s="363" t="str">
        <f t="shared" si="84"/>
        <v xml:space="preserve"> </v>
      </c>
      <c r="J1845" t="str">
        <f t="shared" si="85"/>
        <v>Non</v>
      </c>
      <c r="K1845" t="str">
        <f t="shared" si="86"/>
        <v xml:space="preserve"> </v>
      </c>
    </row>
    <row r="1846" spans="1:11" ht="15" x14ac:dyDescent="0.25">
      <c r="A1846" s="307" t="s">
        <v>4740</v>
      </c>
      <c r="B1846" s="359" t="s">
        <v>4741</v>
      </c>
      <c r="C1846" s="359" t="s">
        <v>4742</v>
      </c>
      <c r="D1846" s="359" t="s">
        <v>212</v>
      </c>
      <c r="E1846" s="359" t="s">
        <v>4970</v>
      </c>
      <c r="F1846" s="360">
        <v>225</v>
      </c>
      <c r="G1846" s="359" t="s">
        <v>5430</v>
      </c>
      <c r="H1846" s="359" t="s">
        <v>6010</v>
      </c>
      <c r="I1846" s="363" t="str">
        <f t="shared" si="84"/>
        <v xml:space="preserve"> </v>
      </c>
      <c r="J1846" t="str">
        <f t="shared" si="85"/>
        <v>Non</v>
      </c>
      <c r="K1846" t="str">
        <f t="shared" si="86"/>
        <v xml:space="preserve"> </v>
      </c>
    </row>
    <row r="1847" spans="1:11" ht="15" x14ac:dyDescent="0.25">
      <c r="A1847" s="307" t="s">
        <v>4700</v>
      </c>
      <c r="B1847" s="359" t="s">
        <v>3045</v>
      </c>
      <c r="C1847" s="359" t="s">
        <v>3046</v>
      </c>
      <c r="D1847" s="359" t="s">
        <v>212</v>
      </c>
      <c r="E1847" s="359" t="s">
        <v>4970</v>
      </c>
      <c r="F1847" s="360">
        <v>225</v>
      </c>
      <c r="G1847" s="359" t="s">
        <v>5430</v>
      </c>
      <c r="H1847" s="359" t="s">
        <v>6010</v>
      </c>
      <c r="I1847" s="363" t="str">
        <f t="shared" si="84"/>
        <v xml:space="preserve"> </v>
      </c>
      <c r="J1847" t="str">
        <f t="shared" si="85"/>
        <v>Non</v>
      </c>
      <c r="K1847" t="str">
        <f t="shared" si="86"/>
        <v xml:space="preserve"> </v>
      </c>
    </row>
    <row r="1848" spans="1:11" ht="15" x14ac:dyDescent="0.25">
      <c r="A1848" s="307" t="s">
        <v>4701</v>
      </c>
      <c r="B1848" s="359" t="s">
        <v>4702</v>
      </c>
      <c r="C1848" s="359" t="s">
        <v>1130</v>
      </c>
      <c r="D1848" s="359" t="s">
        <v>212</v>
      </c>
      <c r="E1848" s="359" t="s">
        <v>4970</v>
      </c>
      <c r="F1848" s="360">
        <v>225</v>
      </c>
      <c r="G1848" s="359" t="s">
        <v>5430</v>
      </c>
      <c r="H1848" s="359" t="s">
        <v>6010</v>
      </c>
      <c r="I1848" s="363" t="str">
        <f t="shared" si="84"/>
        <v xml:space="preserve"> </v>
      </c>
      <c r="J1848" t="str">
        <f t="shared" si="85"/>
        <v>Non</v>
      </c>
      <c r="K1848" t="str">
        <f t="shared" si="86"/>
        <v xml:space="preserve"> </v>
      </c>
    </row>
    <row r="1849" spans="1:11" ht="15" x14ac:dyDescent="0.25">
      <c r="A1849" s="307" t="s">
        <v>4703</v>
      </c>
      <c r="B1849" s="359" t="s">
        <v>1105</v>
      </c>
      <c r="C1849" s="359" t="s">
        <v>167</v>
      </c>
      <c r="D1849" s="361" t="s">
        <v>212</v>
      </c>
      <c r="E1849" s="359" t="s">
        <v>4970</v>
      </c>
      <c r="F1849" s="360">
        <v>225</v>
      </c>
      <c r="G1849" s="359" t="s">
        <v>5430</v>
      </c>
      <c r="H1849" s="359" t="s">
        <v>6010</v>
      </c>
      <c r="I1849" s="363" t="str">
        <f t="shared" si="84"/>
        <v xml:space="preserve"> </v>
      </c>
      <c r="J1849" t="str">
        <f t="shared" si="85"/>
        <v>Non</v>
      </c>
      <c r="K1849" t="str">
        <f t="shared" si="86"/>
        <v xml:space="preserve"> </v>
      </c>
    </row>
    <row r="1850" spans="1:11" ht="15" x14ac:dyDescent="0.25">
      <c r="A1850" s="307" t="s">
        <v>4704</v>
      </c>
      <c r="B1850" s="359" t="s">
        <v>4705</v>
      </c>
      <c r="C1850" s="359" t="s">
        <v>1134</v>
      </c>
      <c r="D1850" s="359" t="s">
        <v>212</v>
      </c>
      <c r="E1850" s="359" t="s">
        <v>4970</v>
      </c>
      <c r="F1850" s="360">
        <v>225</v>
      </c>
      <c r="G1850" s="359" t="s">
        <v>5430</v>
      </c>
      <c r="H1850" s="359" t="s">
        <v>6010</v>
      </c>
      <c r="I1850" s="363" t="str">
        <f t="shared" si="84"/>
        <v xml:space="preserve"> </v>
      </c>
      <c r="J1850" t="str">
        <f t="shared" si="85"/>
        <v>Non</v>
      </c>
      <c r="K1850" t="str">
        <f t="shared" si="86"/>
        <v xml:space="preserve"> </v>
      </c>
    </row>
    <row r="1851" spans="1:11" ht="15" x14ac:dyDescent="0.25">
      <c r="A1851" s="307" t="s">
        <v>4730</v>
      </c>
      <c r="B1851" s="359" t="s">
        <v>4731</v>
      </c>
      <c r="C1851" s="359" t="s">
        <v>4216</v>
      </c>
      <c r="D1851" s="359" t="s">
        <v>212</v>
      </c>
      <c r="E1851" s="359" t="s">
        <v>4970</v>
      </c>
      <c r="F1851" s="360">
        <v>225</v>
      </c>
      <c r="G1851" s="359" t="s">
        <v>5430</v>
      </c>
      <c r="H1851" s="359" t="s">
        <v>6010</v>
      </c>
      <c r="I1851" s="363" t="str">
        <f t="shared" si="84"/>
        <v xml:space="preserve"> </v>
      </c>
      <c r="J1851" t="str">
        <f t="shared" si="85"/>
        <v>Non</v>
      </c>
      <c r="K1851" t="str">
        <f t="shared" si="86"/>
        <v xml:space="preserve"> </v>
      </c>
    </row>
    <row r="1852" spans="1:11" ht="15" x14ac:dyDescent="0.25">
      <c r="A1852" s="307" t="s">
        <v>5242</v>
      </c>
      <c r="B1852" s="359" t="s">
        <v>5502</v>
      </c>
      <c r="C1852" s="359" t="s">
        <v>5503</v>
      </c>
      <c r="D1852" s="359" t="s">
        <v>212</v>
      </c>
      <c r="E1852" s="359" t="s">
        <v>4970</v>
      </c>
      <c r="F1852" s="360">
        <v>225</v>
      </c>
      <c r="G1852" s="359" t="s">
        <v>5430</v>
      </c>
      <c r="H1852" s="359" t="s">
        <v>6010</v>
      </c>
      <c r="I1852" s="363" t="str">
        <f t="shared" si="84"/>
        <v xml:space="preserve"> </v>
      </c>
      <c r="J1852" t="str">
        <f t="shared" si="85"/>
        <v>Non</v>
      </c>
      <c r="K1852" t="str">
        <f t="shared" si="86"/>
        <v xml:space="preserve"> </v>
      </c>
    </row>
    <row r="1853" spans="1:11" ht="15" x14ac:dyDescent="0.25">
      <c r="A1853" s="307" t="s">
        <v>5691</v>
      </c>
      <c r="B1853" s="359" t="s">
        <v>5481</v>
      </c>
      <c r="C1853" s="359" t="s">
        <v>5692</v>
      </c>
      <c r="D1853" s="359" t="s">
        <v>212</v>
      </c>
      <c r="E1853" s="359" t="s">
        <v>4970</v>
      </c>
      <c r="F1853" s="360">
        <v>225</v>
      </c>
      <c r="G1853" s="359" t="s">
        <v>5430</v>
      </c>
      <c r="H1853" s="359" t="s">
        <v>6010</v>
      </c>
      <c r="I1853" s="363" t="str">
        <f t="shared" si="84"/>
        <v xml:space="preserve"> </v>
      </c>
      <c r="J1853" t="str">
        <f t="shared" si="85"/>
        <v>Non</v>
      </c>
      <c r="K1853" t="str">
        <f t="shared" si="86"/>
        <v xml:space="preserve"> </v>
      </c>
    </row>
    <row r="1854" spans="1:11" ht="15" x14ac:dyDescent="0.25">
      <c r="A1854" s="307" t="s">
        <v>5480</v>
      </c>
      <c r="B1854" s="359" t="s">
        <v>5481</v>
      </c>
      <c r="C1854" s="359" t="s">
        <v>5482</v>
      </c>
      <c r="D1854" s="359" t="s">
        <v>212</v>
      </c>
      <c r="E1854" s="359" t="s">
        <v>4970</v>
      </c>
      <c r="F1854" s="360">
        <v>225</v>
      </c>
      <c r="G1854" s="359" t="s">
        <v>5430</v>
      </c>
      <c r="H1854" s="359" t="s">
        <v>6010</v>
      </c>
      <c r="I1854" s="363" t="str">
        <f t="shared" si="84"/>
        <v xml:space="preserve"> </v>
      </c>
      <c r="J1854" t="str">
        <f t="shared" si="85"/>
        <v>Non</v>
      </c>
      <c r="K1854" t="str">
        <f t="shared" si="86"/>
        <v xml:space="preserve"> </v>
      </c>
    </row>
    <row r="1855" spans="1:11" ht="15" x14ac:dyDescent="0.25">
      <c r="A1855" s="307" t="s">
        <v>5568</v>
      </c>
      <c r="B1855" s="359" t="s">
        <v>5569</v>
      </c>
      <c r="C1855" s="359" t="s">
        <v>5570</v>
      </c>
      <c r="D1855" s="359" t="s">
        <v>212</v>
      </c>
      <c r="E1855" s="359" t="s">
        <v>4970</v>
      </c>
      <c r="F1855" s="360">
        <v>225</v>
      </c>
      <c r="G1855" s="359" t="s">
        <v>5430</v>
      </c>
      <c r="H1855" s="359" t="s">
        <v>6010</v>
      </c>
      <c r="I1855" s="363" t="str">
        <f t="shared" si="84"/>
        <v xml:space="preserve"> </v>
      </c>
      <c r="J1855" t="str">
        <f t="shared" si="85"/>
        <v>Non</v>
      </c>
      <c r="K1855" t="str">
        <f t="shared" si="86"/>
        <v xml:space="preserve"> </v>
      </c>
    </row>
    <row r="1856" spans="1:11" ht="15" x14ac:dyDescent="0.25">
      <c r="A1856" s="307" t="s">
        <v>4707</v>
      </c>
      <c r="B1856" s="359" t="s">
        <v>4708</v>
      </c>
      <c r="C1856" s="359" t="s">
        <v>726</v>
      </c>
      <c r="D1856" s="359" t="s">
        <v>212</v>
      </c>
      <c r="E1856" s="359" t="s">
        <v>4970</v>
      </c>
      <c r="F1856" s="360">
        <v>225</v>
      </c>
      <c r="G1856" s="359" t="s">
        <v>5430</v>
      </c>
      <c r="H1856" s="359" t="s">
        <v>6010</v>
      </c>
      <c r="I1856" s="363" t="str">
        <f t="shared" si="84"/>
        <v xml:space="preserve"> </v>
      </c>
      <c r="J1856" t="str">
        <f t="shared" si="85"/>
        <v>Non</v>
      </c>
      <c r="K1856" t="str">
        <f t="shared" si="86"/>
        <v xml:space="preserve"> </v>
      </c>
    </row>
    <row r="1857" spans="1:11" ht="15" x14ac:dyDescent="0.25">
      <c r="A1857" s="307" t="s">
        <v>4737</v>
      </c>
      <c r="B1857" s="359" t="s">
        <v>4738</v>
      </c>
      <c r="C1857" s="359" t="s">
        <v>1357</v>
      </c>
      <c r="D1857" s="359" t="s">
        <v>212</v>
      </c>
      <c r="E1857" s="359" t="s">
        <v>4970</v>
      </c>
      <c r="F1857" s="360">
        <v>225</v>
      </c>
      <c r="G1857" s="359" t="s">
        <v>5430</v>
      </c>
      <c r="H1857" s="359" t="s">
        <v>6010</v>
      </c>
      <c r="I1857" s="363" t="str">
        <f t="shared" si="84"/>
        <v xml:space="preserve"> </v>
      </c>
      <c r="J1857" t="str">
        <f t="shared" si="85"/>
        <v>Non</v>
      </c>
      <c r="K1857" t="str">
        <f t="shared" si="86"/>
        <v xml:space="preserve"> </v>
      </c>
    </row>
    <row r="1858" spans="1:11" ht="15" x14ac:dyDescent="0.25">
      <c r="A1858" s="307" t="s">
        <v>5690</v>
      </c>
      <c r="B1858" s="359" t="s">
        <v>3872</v>
      </c>
      <c r="C1858" s="359" t="s">
        <v>704</v>
      </c>
      <c r="D1858" s="359" t="s">
        <v>212</v>
      </c>
      <c r="E1858" s="359" t="s">
        <v>4970</v>
      </c>
      <c r="F1858" s="360">
        <v>225</v>
      </c>
      <c r="G1858" s="359" t="s">
        <v>5430</v>
      </c>
      <c r="H1858" s="359" t="s">
        <v>6010</v>
      </c>
      <c r="I1858" s="363" t="str">
        <f t="shared" ref="I1858:I1921" si="87">IFERROR(VLOOKUP(A1858,Pour_Suivi,31,FALSE)," ")</f>
        <v xml:space="preserve"> </v>
      </c>
      <c r="J1858" t="str">
        <f t="shared" ref="J1858:J1921" si="88">IF(IFERROR(VLOOKUP(A1858,Pour_Suivi,1,FALSE),"Non")="Non","Non","Oui")</f>
        <v>Non</v>
      </c>
      <c r="K1858" t="str">
        <f t="shared" ref="K1858:K1921" si="89">IFERROR(VLOOKUP(A1858,Pour_Suivi,33,FALSE)," ")</f>
        <v xml:space="preserve"> </v>
      </c>
    </row>
    <row r="1859" spans="1:11" ht="15" x14ac:dyDescent="0.25">
      <c r="A1859" s="307" t="s">
        <v>5693</v>
      </c>
      <c r="B1859" s="359" t="s">
        <v>4512</v>
      </c>
      <c r="C1859" s="359" t="s">
        <v>5694</v>
      </c>
      <c r="D1859" s="359" t="s">
        <v>212</v>
      </c>
      <c r="E1859" s="359" t="s">
        <v>4970</v>
      </c>
      <c r="F1859" s="360">
        <v>225</v>
      </c>
      <c r="G1859" s="359" t="s">
        <v>5430</v>
      </c>
      <c r="H1859" s="359" t="s">
        <v>6010</v>
      </c>
      <c r="I1859" s="363" t="str">
        <f t="shared" si="87"/>
        <v xml:space="preserve"> </v>
      </c>
      <c r="J1859" t="str">
        <f t="shared" si="88"/>
        <v>Non</v>
      </c>
      <c r="K1859" t="str">
        <f t="shared" si="89"/>
        <v xml:space="preserve"> </v>
      </c>
    </row>
    <row r="1860" spans="1:11" ht="15" x14ac:dyDescent="0.25">
      <c r="A1860" s="307" t="s">
        <v>5407</v>
      </c>
      <c r="B1860" s="359" t="s">
        <v>5408</v>
      </c>
      <c r="C1860" s="359" t="s">
        <v>5409</v>
      </c>
      <c r="D1860" s="359" t="s">
        <v>212</v>
      </c>
      <c r="E1860" s="359" t="s">
        <v>4970</v>
      </c>
      <c r="F1860" s="360">
        <v>225</v>
      </c>
      <c r="G1860" s="359" t="s">
        <v>5430</v>
      </c>
      <c r="H1860" s="359" t="s">
        <v>6010</v>
      </c>
      <c r="I1860" s="363" t="str">
        <f t="shared" si="87"/>
        <v xml:space="preserve"> </v>
      </c>
      <c r="J1860" t="str">
        <f t="shared" si="88"/>
        <v>Non</v>
      </c>
      <c r="K1860" t="str">
        <f t="shared" si="89"/>
        <v xml:space="preserve"> </v>
      </c>
    </row>
    <row r="1861" spans="1:11" ht="15" x14ac:dyDescent="0.25">
      <c r="A1861" s="307" t="s">
        <v>5685</v>
      </c>
      <c r="B1861" s="359" t="s">
        <v>5686</v>
      </c>
      <c r="C1861" s="359" t="s">
        <v>5687</v>
      </c>
      <c r="D1861" s="359" t="s">
        <v>212</v>
      </c>
      <c r="E1861" s="359" t="s">
        <v>4970</v>
      </c>
      <c r="F1861" s="360">
        <v>225</v>
      </c>
      <c r="G1861" s="359" t="s">
        <v>5430</v>
      </c>
      <c r="H1861" s="359" t="s">
        <v>6010</v>
      </c>
      <c r="I1861" s="363" t="str">
        <f t="shared" si="87"/>
        <v xml:space="preserve"> </v>
      </c>
      <c r="J1861" t="str">
        <f t="shared" si="88"/>
        <v>Non</v>
      </c>
      <c r="K1861" t="str">
        <f t="shared" si="89"/>
        <v xml:space="preserve"> </v>
      </c>
    </row>
    <row r="1862" spans="1:11" ht="15" x14ac:dyDescent="0.25">
      <c r="A1862" s="307" t="s">
        <v>5411</v>
      </c>
      <c r="B1862" s="359" t="s">
        <v>5412</v>
      </c>
      <c r="C1862" s="359" t="s">
        <v>5413</v>
      </c>
      <c r="D1862" s="359" t="s">
        <v>212</v>
      </c>
      <c r="E1862" s="359" t="s">
        <v>4970</v>
      </c>
      <c r="F1862" s="360">
        <v>225</v>
      </c>
      <c r="G1862" s="359" t="s">
        <v>5430</v>
      </c>
      <c r="H1862" s="359" t="s">
        <v>6010</v>
      </c>
      <c r="I1862" s="363" t="str">
        <f t="shared" si="87"/>
        <v xml:space="preserve"> </v>
      </c>
      <c r="J1862" t="str">
        <f t="shared" si="88"/>
        <v>Non</v>
      </c>
      <c r="K1862" t="str">
        <f t="shared" si="89"/>
        <v xml:space="preserve"> </v>
      </c>
    </row>
    <row r="1863" spans="1:11" ht="15" x14ac:dyDescent="0.25">
      <c r="A1863" s="307" t="s">
        <v>5486</v>
      </c>
      <c r="B1863" s="359" t="s">
        <v>5487</v>
      </c>
      <c r="C1863" s="359" t="s">
        <v>5488</v>
      </c>
      <c r="D1863" s="359" t="s">
        <v>212</v>
      </c>
      <c r="E1863" s="359" t="s">
        <v>4970</v>
      </c>
      <c r="F1863" s="360">
        <v>225</v>
      </c>
      <c r="G1863" s="359" t="s">
        <v>5430</v>
      </c>
      <c r="H1863" s="359" t="s">
        <v>6010</v>
      </c>
      <c r="I1863" s="363" t="str">
        <f t="shared" si="87"/>
        <v xml:space="preserve"> </v>
      </c>
      <c r="J1863" t="str">
        <f t="shared" si="88"/>
        <v>Non</v>
      </c>
      <c r="K1863" t="str">
        <f t="shared" si="89"/>
        <v xml:space="preserve"> </v>
      </c>
    </row>
    <row r="1864" spans="1:11" ht="15" x14ac:dyDescent="0.25">
      <c r="A1864" s="307" t="s">
        <v>4709</v>
      </c>
      <c r="B1864" s="359" t="s">
        <v>1473</v>
      </c>
      <c r="C1864" s="359" t="s">
        <v>1475</v>
      </c>
      <c r="D1864" s="359" t="s">
        <v>212</v>
      </c>
      <c r="E1864" s="359" t="s">
        <v>4970</v>
      </c>
      <c r="F1864" s="360">
        <v>225</v>
      </c>
      <c r="G1864" s="359" t="s">
        <v>5430</v>
      </c>
      <c r="H1864" s="359" t="s">
        <v>6010</v>
      </c>
      <c r="I1864" s="363" t="str">
        <f t="shared" si="87"/>
        <v xml:space="preserve"> </v>
      </c>
      <c r="J1864" t="str">
        <f t="shared" si="88"/>
        <v>Non</v>
      </c>
      <c r="K1864" t="str">
        <f t="shared" si="89"/>
        <v xml:space="preserve"> </v>
      </c>
    </row>
    <row r="1865" spans="1:11" ht="15" x14ac:dyDescent="0.25">
      <c r="A1865" s="307" t="s">
        <v>5489</v>
      </c>
      <c r="B1865" s="359" t="s">
        <v>5490</v>
      </c>
      <c r="C1865" s="359" t="s">
        <v>5491</v>
      </c>
      <c r="D1865" s="359" t="s">
        <v>212</v>
      </c>
      <c r="E1865" s="359" t="s">
        <v>4970</v>
      </c>
      <c r="F1865" s="360">
        <v>225</v>
      </c>
      <c r="G1865" s="359" t="s">
        <v>5430</v>
      </c>
      <c r="H1865" s="359" t="s">
        <v>6010</v>
      </c>
      <c r="I1865" s="363" t="str">
        <f t="shared" si="87"/>
        <v xml:space="preserve"> </v>
      </c>
      <c r="J1865" t="str">
        <f t="shared" si="88"/>
        <v>Non</v>
      </c>
      <c r="K1865" t="str">
        <f t="shared" si="89"/>
        <v xml:space="preserve"> </v>
      </c>
    </row>
    <row r="1866" spans="1:11" ht="15" x14ac:dyDescent="0.25">
      <c r="A1866" s="307" t="s">
        <v>4710</v>
      </c>
      <c r="B1866" s="359" t="s">
        <v>3028</v>
      </c>
      <c r="C1866" s="359" t="s">
        <v>2378</v>
      </c>
      <c r="D1866" s="359" t="s">
        <v>212</v>
      </c>
      <c r="E1866" s="359" t="s">
        <v>4970</v>
      </c>
      <c r="F1866" s="360">
        <v>225</v>
      </c>
      <c r="G1866" s="359" t="s">
        <v>5430</v>
      </c>
      <c r="H1866" s="359" t="s">
        <v>6010</v>
      </c>
      <c r="I1866" s="363" t="str">
        <f t="shared" si="87"/>
        <v xml:space="preserve"> </v>
      </c>
      <c r="J1866" t="str">
        <f t="shared" si="88"/>
        <v>Non</v>
      </c>
      <c r="K1866" t="str">
        <f t="shared" si="89"/>
        <v xml:space="preserve"> </v>
      </c>
    </row>
    <row r="1867" spans="1:11" ht="15" x14ac:dyDescent="0.25">
      <c r="A1867" s="307" t="s">
        <v>5695</v>
      </c>
      <c r="B1867" s="359" t="s">
        <v>5696</v>
      </c>
      <c r="C1867" s="359" t="s">
        <v>4013</v>
      </c>
      <c r="D1867" s="359" t="s">
        <v>212</v>
      </c>
      <c r="E1867" s="359" t="s">
        <v>4970</v>
      </c>
      <c r="F1867" s="360">
        <v>225</v>
      </c>
      <c r="G1867" s="359" t="s">
        <v>5430</v>
      </c>
      <c r="H1867" s="359" t="s">
        <v>6010</v>
      </c>
      <c r="I1867" s="363" t="str">
        <f t="shared" si="87"/>
        <v xml:space="preserve"> </v>
      </c>
      <c r="J1867" t="str">
        <f t="shared" si="88"/>
        <v>Non</v>
      </c>
      <c r="K1867" t="str">
        <f t="shared" si="89"/>
        <v xml:space="preserve"> </v>
      </c>
    </row>
    <row r="1868" spans="1:11" ht="15" x14ac:dyDescent="0.25">
      <c r="A1868" s="307" t="s">
        <v>5474</v>
      </c>
      <c r="B1868" s="359" t="s">
        <v>5475</v>
      </c>
      <c r="C1868" s="359" t="s">
        <v>5476</v>
      </c>
      <c r="D1868" s="359" t="s">
        <v>212</v>
      </c>
      <c r="E1868" s="359" t="s">
        <v>4970</v>
      </c>
      <c r="F1868" s="360">
        <v>225</v>
      </c>
      <c r="G1868" s="359" t="s">
        <v>5430</v>
      </c>
      <c r="H1868" s="359" t="s">
        <v>6010</v>
      </c>
      <c r="I1868" s="363" t="str">
        <f t="shared" si="87"/>
        <v xml:space="preserve"> </v>
      </c>
      <c r="J1868" t="str">
        <f t="shared" si="88"/>
        <v>Non</v>
      </c>
      <c r="K1868" t="str">
        <f t="shared" si="89"/>
        <v xml:space="preserve"> </v>
      </c>
    </row>
    <row r="1869" spans="1:11" ht="15" x14ac:dyDescent="0.25">
      <c r="A1869" s="307" t="s">
        <v>5499</v>
      </c>
      <c r="B1869" s="359" t="s">
        <v>5500</v>
      </c>
      <c r="C1869" s="359" t="s">
        <v>5501</v>
      </c>
      <c r="D1869" s="359" t="s">
        <v>212</v>
      </c>
      <c r="E1869" s="359" t="s">
        <v>4970</v>
      </c>
      <c r="F1869" s="360">
        <v>225</v>
      </c>
      <c r="G1869" s="359" t="s">
        <v>5430</v>
      </c>
      <c r="H1869" s="359" t="s">
        <v>6010</v>
      </c>
      <c r="I1869" s="363" t="str">
        <f t="shared" si="87"/>
        <v xml:space="preserve"> </v>
      </c>
      <c r="J1869" t="str">
        <f t="shared" si="88"/>
        <v>Non</v>
      </c>
      <c r="K1869" t="str">
        <f t="shared" si="89"/>
        <v xml:space="preserve"> </v>
      </c>
    </row>
    <row r="1870" spans="1:11" ht="15" x14ac:dyDescent="0.25">
      <c r="A1870" s="307" t="s">
        <v>4712</v>
      </c>
      <c r="B1870" s="359" t="s">
        <v>4713</v>
      </c>
      <c r="C1870" s="359" t="s">
        <v>2385</v>
      </c>
      <c r="D1870" s="359" t="s">
        <v>212</v>
      </c>
      <c r="E1870" s="359" t="s">
        <v>4970</v>
      </c>
      <c r="F1870" s="360">
        <v>225</v>
      </c>
      <c r="G1870" s="359" t="s">
        <v>5430</v>
      </c>
      <c r="H1870" s="359" t="s">
        <v>6010</v>
      </c>
      <c r="I1870" s="363" t="str">
        <f t="shared" si="87"/>
        <v xml:space="preserve"> </v>
      </c>
      <c r="J1870" t="str">
        <f t="shared" si="88"/>
        <v>Non</v>
      </c>
      <c r="K1870" t="str">
        <f t="shared" si="89"/>
        <v xml:space="preserve"> </v>
      </c>
    </row>
    <row r="1871" spans="1:11" ht="15" x14ac:dyDescent="0.25">
      <c r="A1871" s="307" t="s">
        <v>5405</v>
      </c>
      <c r="B1871" s="359" t="s">
        <v>4308</v>
      </c>
      <c r="C1871" s="359" t="s">
        <v>1220</v>
      </c>
      <c r="D1871" s="359" t="s">
        <v>212</v>
      </c>
      <c r="E1871" s="359" t="s">
        <v>4970</v>
      </c>
      <c r="F1871" s="360">
        <v>225</v>
      </c>
      <c r="G1871" s="359" t="s">
        <v>5430</v>
      </c>
      <c r="H1871" s="359" t="s">
        <v>6010</v>
      </c>
      <c r="I1871" s="363" t="str">
        <f t="shared" si="87"/>
        <v xml:space="preserve"> </v>
      </c>
      <c r="J1871" t="str">
        <f t="shared" si="88"/>
        <v>Non</v>
      </c>
      <c r="K1871" t="str">
        <f t="shared" si="89"/>
        <v xml:space="preserve"> </v>
      </c>
    </row>
    <row r="1872" spans="1:11" ht="15" x14ac:dyDescent="0.25">
      <c r="A1872" s="307" t="s">
        <v>5688</v>
      </c>
      <c r="B1872" s="359" t="s">
        <v>5689</v>
      </c>
      <c r="C1872" s="359" t="s">
        <v>404</v>
      </c>
      <c r="D1872" s="359" t="s">
        <v>212</v>
      </c>
      <c r="E1872" s="359" t="s">
        <v>4970</v>
      </c>
      <c r="F1872" s="360">
        <v>225</v>
      </c>
      <c r="G1872" s="359" t="s">
        <v>5430</v>
      </c>
      <c r="H1872" s="359" t="s">
        <v>6010</v>
      </c>
      <c r="I1872" s="363" t="str">
        <f t="shared" si="87"/>
        <v xml:space="preserve"> </v>
      </c>
      <c r="J1872" t="str">
        <f t="shared" si="88"/>
        <v>Non</v>
      </c>
      <c r="K1872" t="str">
        <f t="shared" si="89"/>
        <v xml:space="preserve"> </v>
      </c>
    </row>
    <row r="1873" spans="1:11" ht="15" x14ac:dyDescent="0.25">
      <c r="A1873" s="307" t="s">
        <v>4714</v>
      </c>
      <c r="B1873" s="359" t="s">
        <v>1925</v>
      </c>
      <c r="C1873" s="359" t="s">
        <v>1046</v>
      </c>
      <c r="D1873" s="359" t="s">
        <v>212</v>
      </c>
      <c r="E1873" s="359" t="s">
        <v>4970</v>
      </c>
      <c r="F1873" s="360">
        <v>225</v>
      </c>
      <c r="G1873" s="359" t="s">
        <v>5430</v>
      </c>
      <c r="H1873" s="359" t="s">
        <v>6010</v>
      </c>
      <c r="I1873" s="363" t="str">
        <f t="shared" si="87"/>
        <v xml:space="preserve"> </v>
      </c>
      <c r="J1873" t="str">
        <f t="shared" si="88"/>
        <v>Non</v>
      </c>
      <c r="K1873" t="str">
        <f t="shared" si="89"/>
        <v xml:space="preserve"> </v>
      </c>
    </row>
    <row r="1874" spans="1:11" ht="15" x14ac:dyDescent="0.25">
      <c r="A1874" s="307" t="s">
        <v>5477</v>
      </c>
      <c r="B1874" s="359" t="s">
        <v>5478</v>
      </c>
      <c r="C1874" s="359" t="s">
        <v>5479</v>
      </c>
      <c r="D1874" s="359" t="s">
        <v>212</v>
      </c>
      <c r="E1874" s="359" t="s">
        <v>4970</v>
      </c>
      <c r="F1874" s="360">
        <v>225</v>
      </c>
      <c r="G1874" s="359" t="s">
        <v>5430</v>
      </c>
      <c r="H1874" s="359" t="s">
        <v>6010</v>
      </c>
      <c r="I1874" s="363" t="str">
        <f t="shared" si="87"/>
        <v xml:space="preserve"> </v>
      </c>
      <c r="J1874" t="str">
        <f t="shared" si="88"/>
        <v>Non</v>
      </c>
      <c r="K1874" t="str">
        <f t="shared" si="89"/>
        <v xml:space="preserve"> </v>
      </c>
    </row>
    <row r="1875" spans="1:11" ht="15" x14ac:dyDescent="0.25">
      <c r="A1875" s="307" t="s">
        <v>4715</v>
      </c>
      <c r="B1875" s="359" t="s">
        <v>4716</v>
      </c>
      <c r="C1875" s="359" t="s">
        <v>728</v>
      </c>
      <c r="D1875" s="359" t="s">
        <v>212</v>
      </c>
      <c r="E1875" s="359" t="s">
        <v>4970</v>
      </c>
      <c r="F1875" s="360">
        <v>225</v>
      </c>
      <c r="G1875" s="359" t="s">
        <v>5430</v>
      </c>
      <c r="H1875" s="359" t="s">
        <v>6010</v>
      </c>
      <c r="I1875" s="363" t="str">
        <f t="shared" si="87"/>
        <v xml:space="preserve"> </v>
      </c>
      <c r="J1875" t="str">
        <f t="shared" si="88"/>
        <v>Non</v>
      </c>
      <c r="K1875" t="str">
        <f t="shared" si="89"/>
        <v xml:space="preserve"> </v>
      </c>
    </row>
    <row r="1876" spans="1:11" ht="15" x14ac:dyDescent="0.25">
      <c r="A1876" s="307" t="s">
        <v>5496</v>
      </c>
      <c r="B1876" s="359" t="s">
        <v>5497</v>
      </c>
      <c r="C1876" s="359" t="s">
        <v>5498</v>
      </c>
      <c r="D1876" s="359" t="s">
        <v>212</v>
      </c>
      <c r="E1876" s="359" t="s">
        <v>4970</v>
      </c>
      <c r="F1876" s="360">
        <v>225</v>
      </c>
      <c r="G1876" s="359" t="s">
        <v>5430</v>
      </c>
      <c r="H1876" s="359" t="s">
        <v>6010</v>
      </c>
      <c r="I1876" s="363" t="str">
        <f t="shared" si="87"/>
        <v xml:space="preserve"> </v>
      </c>
      <c r="J1876" t="str">
        <f t="shared" si="88"/>
        <v>Non</v>
      </c>
      <c r="K1876" t="str">
        <f t="shared" si="89"/>
        <v xml:space="preserve"> </v>
      </c>
    </row>
    <row r="1877" spans="1:11" ht="15" x14ac:dyDescent="0.25">
      <c r="A1877" s="307" t="s">
        <v>4717</v>
      </c>
      <c r="B1877" s="359" t="s">
        <v>2076</v>
      </c>
      <c r="C1877" s="359" t="s">
        <v>2077</v>
      </c>
      <c r="D1877" s="359" t="s">
        <v>212</v>
      </c>
      <c r="E1877" s="359" t="s">
        <v>4970</v>
      </c>
      <c r="F1877" s="360">
        <v>225</v>
      </c>
      <c r="G1877" s="359" t="s">
        <v>5430</v>
      </c>
      <c r="H1877" s="359" t="s">
        <v>6010</v>
      </c>
      <c r="I1877" s="363" t="str">
        <f t="shared" si="87"/>
        <v xml:space="preserve"> </v>
      </c>
      <c r="J1877" t="str">
        <f t="shared" si="88"/>
        <v>Non</v>
      </c>
      <c r="K1877" t="str">
        <f t="shared" si="89"/>
        <v xml:space="preserve"> </v>
      </c>
    </row>
    <row r="1878" spans="1:11" ht="15" x14ac:dyDescent="0.25">
      <c r="A1878" s="307" t="s">
        <v>4734</v>
      </c>
      <c r="B1878" s="359" t="s">
        <v>4735</v>
      </c>
      <c r="C1878" s="359" t="s">
        <v>4736</v>
      </c>
      <c r="D1878" s="359" t="s">
        <v>212</v>
      </c>
      <c r="E1878" s="359" t="s">
        <v>4970</v>
      </c>
      <c r="F1878" s="360">
        <v>225</v>
      </c>
      <c r="G1878" s="359" t="s">
        <v>5430</v>
      </c>
      <c r="H1878" s="359" t="s">
        <v>6010</v>
      </c>
      <c r="I1878" s="363" t="str">
        <f t="shared" si="87"/>
        <v xml:space="preserve"> </v>
      </c>
      <c r="J1878" t="str">
        <f t="shared" si="88"/>
        <v>Non</v>
      </c>
      <c r="K1878" t="str">
        <f t="shared" si="89"/>
        <v xml:space="preserve"> </v>
      </c>
    </row>
    <row r="1879" spans="1:11" ht="15" x14ac:dyDescent="0.25">
      <c r="A1879" s="307" t="s">
        <v>4718</v>
      </c>
      <c r="B1879" s="359" t="s">
        <v>2137</v>
      </c>
      <c r="C1879" s="359" t="s">
        <v>3904</v>
      </c>
      <c r="D1879" s="359" t="s">
        <v>212</v>
      </c>
      <c r="E1879" s="359" t="s">
        <v>4970</v>
      </c>
      <c r="F1879" s="360">
        <v>225</v>
      </c>
      <c r="G1879" s="359" t="s">
        <v>5430</v>
      </c>
      <c r="H1879" s="359" t="s">
        <v>6010</v>
      </c>
      <c r="I1879" s="363" t="str">
        <f t="shared" si="87"/>
        <v xml:space="preserve"> </v>
      </c>
      <c r="J1879" t="str">
        <f t="shared" si="88"/>
        <v>Non</v>
      </c>
      <c r="K1879" t="str">
        <f t="shared" si="89"/>
        <v xml:space="preserve"> </v>
      </c>
    </row>
    <row r="1880" spans="1:11" ht="15" x14ac:dyDescent="0.25">
      <c r="A1880" s="307" t="s">
        <v>4719</v>
      </c>
      <c r="B1880" s="359" t="s">
        <v>2337</v>
      </c>
      <c r="C1880" s="359" t="s">
        <v>1040</v>
      </c>
      <c r="D1880" s="359" t="s">
        <v>212</v>
      </c>
      <c r="E1880" s="359" t="s">
        <v>4970</v>
      </c>
      <c r="F1880" s="360">
        <v>225</v>
      </c>
      <c r="G1880" s="359" t="s">
        <v>5430</v>
      </c>
      <c r="H1880" s="359" t="s">
        <v>6010</v>
      </c>
      <c r="I1880" s="363" t="str">
        <f t="shared" si="87"/>
        <v xml:space="preserve"> </v>
      </c>
      <c r="J1880" t="str">
        <f t="shared" si="88"/>
        <v>Non</v>
      </c>
      <c r="K1880" t="str">
        <f t="shared" si="89"/>
        <v xml:space="preserve"> </v>
      </c>
    </row>
    <row r="1881" spans="1:11" ht="15" x14ac:dyDescent="0.25">
      <c r="A1881" s="307" t="s">
        <v>4720</v>
      </c>
      <c r="B1881" s="359" t="s">
        <v>4004</v>
      </c>
      <c r="C1881" s="359" t="s">
        <v>4721</v>
      </c>
      <c r="D1881" s="359" t="s">
        <v>212</v>
      </c>
      <c r="E1881" s="359" t="s">
        <v>4970</v>
      </c>
      <c r="F1881" s="360">
        <v>225</v>
      </c>
      <c r="G1881" s="359" t="s">
        <v>5430</v>
      </c>
      <c r="H1881" s="359" t="s">
        <v>6010</v>
      </c>
      <c r="I1881" s="363" t="str">
        <f t="shared" si="87"/>
        <v xml:space="preserve"> </v>
      </c>
      <c r="J1881" t="str">
        <f t="shared" si="88"/>
        <v>Non</v>
      </c>
      <c r="K1881" t="str">
        <f t="shared" si="89"/>
        <v xml:space="preserve"> </v>
      </c>
    </row>
    <row r="1882" spans="1:11" ht="15" x14ac:dyDescent="0.25">
      <c r="A1882" s="307" t="s">
        <v>5410</v>
      </c>
      <c r="B1882" s="359" t="s">
        <v>2381</v>
      </c>
      <c r="C1882" s="359" t="s">
        <v>2378</v>
      </c>
      <c r="D1882" s="359" t="s">
        <v>212</v>
      </c>
      <c r="E1882" s="359" t="s">
        <v>4970</v>
      </c>
      <c r="F1882" s="360">
        <v>225</v>
      </c>
      <c r="G1882" s="359" t="s">
        <v>5430</v>
      </c>
      <c r="H1882" s="359" t="s">
        <v>6010</v>
      </c>
      <c r="I1882" s="363" t="str">
        <f t="shared" si="87"/>
        <v xml:space="preserve"> </v>
      </c>
      <c r="J1882" t="str">
        <f t="shared" si="88"/>
        <v>Non</v>
      </c>
      <c r="K1882" t="str">
        <f t="shared" si="89"/>
        <v xml:space="preserve"> </v>
      </c>
    </row>
    <row r="1883" spans="1:11" ht="15" x14ac:dyDescent="0.25">
      <c r="A1883" s="307" t="s">
        <v>4722</v>
      </c>
      <c r="B1883" s="359" t="s">
        <v>4723</v>
      </c>
      <c r="C1883" s="359" t="s">
        <v>4724</v>
      </c>
      <c r="D1883" s="359" t="s">
        <v>212</v>
      </c>
      <c r="E1883" s="359" t="s">
        <v>4970</v>
      </c>
      <c r="F1883" s="360">
        <v>225</v>
      </c>
      <c r="G1883" s="359" t="s">
        <v>5430</v>
      </c>
      <c r="H1883" s="359" t="s">
        <v>6010</v>
      </c>
      <c r="I1883" s="363" t="str">
        <f t="shared" si="87"/>
        <v xml:space="preserve"> </v>
      </c>
      <c r="J1883" t="str">
        <f t="shared" si="88"/>
        <v>Non</v>
      </c>
      <c r="K1883" t="str">
        <f t="shared" si="89"/>
        <v xml:space="preserve"> </v>
      </c>
    </row>
    <row r="1884" spans="1:11" ht="15" x14ac:dyDescent="0.25">
      <c r="A1884" s="307" t="s">
        <v>4725</v>
      </c>
      <c r="B1884" s="359" t="s">
        <v>4726</v>
      </c>
      <c r="C1884" s="359" t="s">
        <v>676</v>
      </c>
      <c r="D1884" s="359" t="s">
        <v>212</v>
      </c>
      <c r="E1884" s="359" t="s">
        <v>4970</v>
      </c>
      <c r="F1884" s="360">
        <v>225</v>
      </c>
      <c r="G1884" s="359" t="s">
        <v>5430</v>
      </c>
      <c r="H1884" s="359" t="s">
        <v>6010</v>
      </c>
      <c r="I1884" s="363" t="str">
        <f t="shared" si="87"/>
        <v xml:space="preserve"> </v>
      </c>
      <c r="J1884" t="str">
        <f t="shared" si="88"/>
        <v>Non</v>
      </c>
      <c r="K1884" t="str">
        <f t="shared" si="89"/>
        <v xml:space="preserve"> </v>
      </c>
    </row>
    <row r="1885" spans="1:11" ht="15" x14ac:dyDescent="0.25">
      <c r="A1885" s="307" t="s">
        <v>5406</v>
      </c>
      <c r="B1885" s="359" t="s">
        <v>2602</v>
      </c>
      <c r="C1885" s="359" t="s">
        <v>1382</v>
      </c>
      <c r="D1885" s="359" t="s">
        <v>212</v>
      </c>
      <c r="E1885" s="359" t="s">
        <v>4970</v>
      </c>
      <c r="F1885" s="360">
        <v>225</v>
      </c>
      <c r="G1885" s="359" t="s">
        <v>5430</v>
      </c>
      <c r="H1885" s="359" t="s">
        <v>6010</v>
      </c>
      <c r="I1885" s="363" t="str">
        <f t="shared" si="87"/>
        <v xml:space="preserve"> </v>
      </c>
      <c r="J1885" t="str">
        <f t="shared" si="88"/>
        <v>Non</v>
      </c>
      <c r="K1885" t="str">
        <f t="shared" si="89"/>
        <v xml:space="preserve"> </v>
      </c>
    </row>
    <row r="1886" spans="1:11" ht="15" x14ac:dyDescent="0.25">
      <c r="A1886" s="307" t="s">
        <v>5697</v>
      </c>
      <c r="B1886" s="359" t="s">
        <v>5698</v>
      </c>
      <c r="C1886" s="359" t="s">
        <v>5699</v>
      </c>
      <c r="D1886" s="359" t="s">
        <v>212</v>
      </c>
      <c r="E1886" s="359" t="s">
        <v>4970</v>
      </c>
      <c r="F1886" s="360">
        <v>225</v>
      </c>
      <c r="G1886" s="359" t="s">
        <v>5430</v>
      </c>
      <c r="H1886" s="359" t="s">
        <v>6010</v>
      </c>
      <c r="I1886" s="363" t="str">
        <f t="shared" si="87"/>
        <v xml:space="preserve"> </v>
      </c>
      <c r="J1886" t="str">
        <f t="shared" si="88"/>
        <v>Non</v>
      </c>
      <c r="K1886" t="str">
        <f t="shared" si="89"/>
        <v xml:space="preserve"> </v>
      </c>
    </row>
    <row r="1887" spans="1:11" ht="15" x14ac:dyDescent="0.25">
      <c r="A1887" s="307" t="s">
        <v>4727</v>
      </c>
      <c r="B1887" s="359" t="s">
        <v>2722</v>
      </c>
      <c r="C1887" s="359" t="s">
        <v>429</v>
      </c>
      <c r="D1887" s="359" t="s">
        <v>212</v>
      </c>
      <c r="E1887" s="359" t="s">
        <v>4970</v>
      </c>
      <c r="F1887" s="360">
        <v>225</v>
      </c>
      <c r="G1887" s="359" t="s">
        <v>5430</v>
      </c>
      <c r="H1887" s="359" t="s">
        <v>6010</v>
      </c>
      <c r="I1887" s="363" t="str">
        <f t="shared" si="87"/>
        <v xml:space="preserve"> </v>
      </c>
      <c r="J1887" t="str">
        <f t="shared" si="88"/>
        <v>Non</v>
      </c>
      <c r="K1887" t="str">
        <f t="shared" si="89"/>
        <v xml:space="preserve"> </v>
      </c>
    </row>
    <row r="1888" spans="1:11" ht="15" x14ac:dyDescent="0.25">
      <c r="A1888" s="307" t="s">
        <v>4728</v>
      </c>
      <c r="B1888" s="359" t="s">
        <v>2734</v>
      </c>
      <c r="C1888" s="359" t="s">
        <v>457</v>
      </c>
      <c r="D1888" s="359" t="s">
        <v>212</v>
      </c>
      <c r="E1888" s="359" t="s">
        <v>4970</v>
      </c>
      <c r="F1888" s="360">
        <v>225</v>
      </c>
      <c r="G1888" s="359" t="s">
        <v>5430</v>
      </c>
      <c r="H1888" s="359" t="s">
        <v>6010</v>
      </c>
      <c r="I1888" s="363" t="str">
        <f t="shared" si="87"/>
        <v xml:space="preserve"> </v>
      </c>
      <c r="J1888" t="str">
        <f t="shared" si="88"/>
        <v>Non</v>
      </c>
      <c r="K1888" t="str">
        <f t="shared" si="89"/>
        <v xml:space="preserve"> </v>
      </c>
    </row>
    <row r="1889" spans="1:11" ht="15" x14ac:dyDescent="0.25">
      <c r="A1889" s="307" t="s">
        <v>5504</v>
      </c>
      <c r="B1889" s="359" t="s">
        <v>4441</v>
      </c>
      <c r="C1889" s="359" t="s">
        <v>5567</v>
      </c>
      <c r="D1889" s="359" t="s">
        <v>212</v>
      </c>
      <c r="E1889" s="359" t="s">
        <v>4970</v>
      </c>
      <c r="F1889" s="360">
        <v>225</v>
      </c>
      <c r="G1889" s="359" t="s">
        <v>5430</v>
      </c>
      <c r="H1889" s="359" t="s">
        <v>6010</v>
      </c>
      <c r="I1889" s="363" t="str">
        <f t="shared" si="87"/>
        <v xml:space="preserve"> </v>
      </c>
      <c r="J1889" t="str">
        <f t="shared" si="88"/>
        <v>Non</v>
      </c>
      <c r="K1889" t="str">
        <f t="shared" si="89"/>
        <v xml:space="preserve"> </v>
      </c>
    </row>
    <row r="1890" spans="1:11" ht="15" x14ac:dyDescent="0.25">
      <c r="A1890" s="307">
        <v>8918</v>
      </c>
      <c r="B1890" s="359" t="s">
        <v>3785</v>
      </c>
      <c r="C1890" s="359" t="s">
        <v>810</v>
      </c>
      <c r="D1890" s="359" t="s">
        <v>103</v>
      </c>
      <c r="E1890" s="359" t="s">
        <v>4946</v>
      </c>
      <c r="F1890" s="360">
        <v>422</v>
      </c>
      <c r="G1890" s="359" t="s">
        <v>3528</v>
      </c>
      <c r="H1890" s="359" t="s">
        <v>6010</v>
      </c>
      <c r="I1890" s="363">
        <f t="shared" si="87"/>
        <v>43056</v>
      </c>
      <c r="J1890" t="str">
        <f t="shared" si="88"/>
        <v>Oui</v>
      </c>
      <c r="K1890">
        <f t="shared" si="89"/>
        <v>1860</v>
      </c>
    </row>
    <row r="1891" spans="1:11" ht="15" x14ac:dyDescent="0.25">
      <c r="A1891" s="307">
        <v>12599</v>
      </c>
      <c r="B1891" s="359" t="s">
        <v>3088</v>
      </c>
      <c r="C1891" s="359" t="s">
        <v>3089</v>
      </c>
      <c r="D1891" s="359" t="s">
        <v>517</v>
      </c>
      <c r="E1891" s="359" t="s">
        <v>4946</v>
      </c>
      <c r="F1891" s="360">
        <v>422</v>
      </c>
      <c r="G1891" s="359" t="s">
        <v>3528</v>
      </c>
      <c r="H1891" s="359" t="s">
        <v>6010</v>
      </c>
      <c r="I1891" s="363">
        <f t="shared" si="87"/>
        <v>44909</v>
      </c>
      <c r="J1891" t="str">
        <f t="shared" si="88"/>
        <v>Oui</v>
      </c>
      <c r="K1891" t="str">
        <f t="shared" si="89"/>
        <v>95PFE-L2M</v>
      </c>
    </row>
    <row r="1892" spans="1:11" ht="15" x14ac:dyDescent="0.25">
      <c r="A1892" s="307">
        <v>3038</v>
      </c>
      <c r="B1892" s="359" t="s">
        <v>1815</v>
      </c>
      <c r="C1892" s="359" t="s">
        <v>1816</v>
      </c>
      <c r="D1892" s="359" t="s">
        <v>103</v>
      </c>
      <c r="E1892" s="359" t="s">
        <v>4946</v>
      </c>
      <c r="F1892" s="360">
        <v>422</v>
      </c>
      <c r="G1892" s="359" t="s">
        <v>3528</v>
      </c>
      <c r="H1892" s="359" t="s">
        <v>6010</v>
      </c>
      <c r="I1892" s="363">
        <f t="shared" si="87"/>
        <v>45833</v>
      </c>
      <c r="J1892" t="str">
        <f t="shared" si="88"/>
        <v>Oui</v>
      </c>
      <c r="K1892" t="str">
        <f t="shared" si="89"/>
        <v>95PFE-L2M</v>
      </c>
    </row>
    <row r="1893" spans="1:11" ht="15" x14ac:dyDescent="0.25">
      <c r="A1893" s="307">
        <v>13806</v>
      </c>
      <c r="B1893" s="359" t="s">
        <v>4637</v>
      </c>
      <c r="C1893" s="359" t="s">
        <v>435</v>
      </c>
      <c r="D1893" s="359" t="s">
        <v>103</v>
      </c>
      <c r="E1893" s="359" t="s">
        <v>4946</v>
      </c>
      <c r="F1893" s="360">
        <v>422</v>
      </c>
      <c r="G1893" s="359" t="s">
        <v>3528</v>
      </c>
      <c r="H1893" s="359" t="s">
        <v>6010</v>
      </c>
      <c r="I1893" s="363">
        <f t="shared" si="87"/>
        <v>45861</v>
      </c>
      <c r="J1893" t="str">
        <f t="shared" si="88"/>
        <v>Oui</v>
      </c>
      <c r="K1893" t="str">
        <f t="shared" si="89"/>
        <v>95PFE-L2S</v>
      </c>
    </row>
    <row r="1894" spans="1:11" ht="15" x14ac:dyDescent="0.25">
      <c r="A1894" s="307">
        <v>13023</v>
      </c>
      <c r="B1894" s="359" t="s">
        <v>5587</v>
      </c>
      <c r="C1894" s="359" t="s">
        <v>221</v>
      </c>
      <c r="D1894" s="359" t="s">
        <v>103</v>
      </c>
      <c r="E1894" s="359" t="s">
        <v>4946</v>
      </c>
      <c r="F1894" s="360">
        <v>422</v>
      </c>
      <c r="G1894" s="359" t="s">
        <v>3528</v>
      </c>
      <c r="H1894" s="359" t="s">
        <v>6010</v>
      </c>
      <c r="I1894" s="363">
        <f t="shared" si="87"/>
        <v>45861</v>
      </c>
      <c r="J1894" t="str">
        <f t="shared" si="88"/>
        <v>Oui</v>
      </c>
      <c r="K1894" t="str">
        <f t="shared" si="89"/>
        <v>95PFE-L2M</v>
      </c>
    </row>
    <row r="1895" spans="1:11" ht="15" x14ac:dyDescent="0.25">
      <c r="A1895" s="307">
        <v>5517</v>
      </c>
      <c r="B1895" s="359" t="s">
        <v>302</v>
      </c>
      <c r="C1895" s="359" t="s">
        <v>303</v>
      </c>
      <c r="D1895" s="359" t="s">
        <v>103</v>
      </c>
      <c r="E1895" s="359" t="s">
        <v>4946</v>
      </c>
      <c r="F1895" s="360">
        <v>422</v>
      </c>
      <c r="G1895" s="359" t="s">
        <v>3528</v>
      </c>
      <c r="H1895" s="359" t="s">
        <v>6010</v>
      </c>
      <c r="I1895" s="363">
        <f t="shared" si="87"/>
        <v>45896</v>
      </c>
      <c r="J1895" t="str">
        <f t="shared" si="88"/>
        <v>Oui</v>
      </c>
      <c r="K1895" t="str">
        <f t="shared" si="89"/>
        <v>95PFE-L2M</v>
      </c>
    </row>
    <row r="1896" spans="1:11" ht="15" x14ac:dyDescent="0.25">
      <c r="A1896" s="307">
        <v>13853</v>
      </c>
      <c r="B1896" s="359" t="s">
        <v>3699</v>
      </c>
      <c r="C1896" s="359" t="s">
        <v>358</v>
      </c>
      <c r="D1896" s="359" t="s">
        <v>103</v>
      </c>
      <c r="E1896" s="359" t="s">
        <v>4946</v>
      </c>
      <c r="F1896" s="360">
        <v>422</v>
      </c>
      <c r="G1896" s="359" t="s">
        <v>3528</v>
      </c>
      <c r="H1896" s="359" t="s">
        <v>6010</v>
      </c>
      <c r="I1896" s="363">
        <f t="shared" si="87"/>
        <v>45910</v>
      </c>
      <c r="J1896" t="str">
        <f t="shared" si="88"/>
        <v>Oui</v>
      </c>
      <c r="K1896" t="str">
        <f t="shared" si="89"/>
        <v>95PFE-L2S</v>
      </c>
    </row>
    <row r="1897" spans="1:11" ht="15" x14ac:dyDescent="0.25">
      <c r="A1897" s="307">
        <v>3924</v>
      </c>
      <c r="B1897" s="359" t="s">
        <v>4173</v>
      </c>
      <c r="C1897" s="359" t="s">
        <v>281</v>
      </c>
      <c r="D1897" s="359" t="s">
        <v>2098</v>
      </c>
      <c r="E1897" s="359" t="s">
        <v>4946</v>
      </c>
      <c r="F1897" s="360">
        <v>422</v>
      </c>
      <c r="G1897" s="359" t="s">
        <v>3528</v>
      </c>
      <c r="H1897" s="359" t="s">
        <v>6010</v>
      </c>
      <c r="I1897" s="363">
        <f t="shared" si="87"/>
        <v>45910</v>
      </c>
      <c r="J1897" t="str">
        <f t="shared" si="88"/>
        <v>Oui</v>
      </c>
      <c r="K1897" t="str">
        <f t="shared" si="89"/>
        <v>1870 +</v>
      </c>
    </row>
    <row r="1898" spans="1:11" ht="15" x14ac:dyDescent="0.25">
      <c r="A1898" s="307">
        <v>5730</v>
      </c>
      <c r="B1898" s="359" t="s">
        <v>2117</v>
      </c>
      <c r="C1898" s="359" t="s">
        <v>690</v>
      </c>
      <c r="D1898" s="359" t="s">
        <v>103</v>
      </c>
      <c r="E1898" s="359" t="s">
        <v>4946</v>
      </c>
      <c r="F1898" s="360">
        <v>422</v>
      </c>
      <c r="G1898" s="359" t="s">
        <v>3528</v>
      </c>
      <c r="H1898" s="359" t="s">
        <v>6010</v>
      </c>
      <c r="I1898" s="363">
        <f t="shared" si="87"/>
        <v>45924</v>
      </c>
      <c r="J1898" t="str">
        <f t="shared" si="88"/>
        <v>Oui</v>
      </c>
      <c r="K1898" t="str">
        <f t="shared" si="89"/>
        <v>F550</v>
      </c>
    </row>
    <row r="1899" spans="1:11" ht="15" x14ac:dyDescent="0.25">
      <c r="A1899" s="307">
        <v>6108</v>
      </c>
      <c r="B1899" s="359" t="s">
        <v>545</v>
      </c>
      <c r="C1899" s="359" t="s">
        <v>546</v>
      </c>
      <c r="D1899" s="359" t="s">
        <v>103</v>
      </c>
      <c r="E1899" s="359" t="s">
        <v>4946</v>
      </c>
      <c r="F1899" s="360">
        <v>422</v>
      </c>
      <c r="G1899" s="359" t="s">
        <v>3528</v>
      </c>
      <c r="H1899" s="359" t="s">
        <v>6010</v>
      </c>
      <c r="I1899" s="363">
        <f t="shared" si="87"/>
        <v>45931</v>
      </c>
      <c r="J1899" t="str">
        <f t="shared" si="88"/>
        <v>Oui</v>
      </c>
      <c r="K1899" t="str">
        <f t="shared" si="89"/>
        <v>1870 +</v>
      </c>
    </row>
    <row r="1900" spans="1:11" ht="15" x14ac:dyDescent="0.25">
      <c r="A1900" s="307">
        <v>11392</v>
      </c>
      <c r="B1900" s="359" t="s">
        <v>4000</v>
      </c>
      <c r="C1900" s="359" t="s">
        <v>4001</v>
      </c>
      <c r="D1900" s="359" t="s">
        <v>64</v>
      </c>
      <c r="E1900" s="359" t="s">
        <v>4955</v>
      </c>
      <c r="F1900" s="360">
        <v>280</v>
      </c>
      <c r="G1900" s="359" t="s">
        <v>3476</v>
      </c>
      <c r="H1900" s="359" t="s">
        <v>6010</v>
      </c>
      <c r="I1900" s="363" t="str">
        <f t="shared" si="87"/>
        <v xml:space="preserve"> </v>
      </c>
      <c r="J1900" t="str">
        <f t="shared" si="88"/>
        <v>Non</v>
      </c>
      <c r="K1900" t="str">
        <f t="shared" si="89"/>
        <v xml:space="preserve"> </v>
      </c>
    </row>
    <row r="1901" spans="1:11" ht="15" x14ac:dyDescent="0.25">
      <c r="A1901" s="307">
        <v>10735</v>
      </c>
      <c r="B1901" s="359" t="s">
        <v>3940</v>
      </c>
      <c r="C1901" s="359" t="s">
        <v>1386</v>
      </c>
      <c r="D1901" s="359" t="s">
        <v>103</v>
      </c>
      <c r="E1901" s="359" t="s">
        <v>4955</v>
      </c>
      <c r="F1901" s="360">
        <v>280</v>
      </c>
      <c r="G1901" s="359" t="s">
        <v>3476</v>
      </c>
      <c r="H1901" s="359" t="s">
        <v>6010</v>
      </c>
      <c r="I1901" s="363">
        <f t="shared" si="87"/>
        <v>44143</v>
      </c>
      <c r="J1901" t="str">
        <f t="shared" si="88"/>
        <v>Oui</v>
      </c>
      <c r="K1901" t="str">
        <f t="shared" si="89"/>
        <v>1860-S</v>
      </c>
    </row>
    <row r="1902" spans="1:11" ht="15" x14ac:dyDescent="0.25">
      <c r="A1902" s="307">
        <v>4761</v>
      </c>
      <c r="B1902" s="359" t="s">
        <v>1836</v>
      </c>
      <c r="C1902" s="359" t="s">
        <v>435</v>
      </c>
      <c r="D1902" s="359" t="s">
        <v>103</v>
      </c>
      <c r="E1902" s="359" t="s">
        <v>4955</v>
      </c>
      <c r="F1902" s="360">
        <v>280</v>
      </c>
      <c r="G1902" s="359" t="s">
        <v>3476</v>
      </c>
      <c r="H1902" s="359" t="s">
        <v>6010</v>
      </c>
      <c r="I1902" s="363">
        <f t="shared" si="87"/>
        <v>44575</v>
      </c>
      <c r="J1902" t="str">
        <f t="shared" si="88"/>
        <v>Oui</v>
      </c>
      <c r="K1902" t="str">
        <f t="shared" si="89"/>
        <v>1870 +</v>
      </c>
    </row>
    <row r="1903" spans="1:11" ht="15" x14ac:dyDescent="0.25">
      <c r="A1903" s="307">
        <v>5238</v>
      </c>
      <c r="B1903" s="359" t="s">
        <v>1500</v>
      </c>
      <c r="C1903" s="359" t="s">
        <v>1501</v>
      </c>
      <c r="D1903" s="361" t="s">
        <v>2098</v>
      </c>
      <c r="E1903" s="359" t="s">
        <v>4955</v>
      </c>
      <c r="F1903" s="360">
        <v>280</v>
      </c>
      <c r="G1903" s="359" t="s">
        <v>3476</v>
      </c>
      <c r="H1903" s="359" t="s">
        <v>6010</v>
      </c>
      <c r="I1903" s="363">
        <f t="shared" si="87"/>
        <v>44580</v>
      </c>
      <c r="J1903" t="str">
        <f t="shared" si="88"/>
        <v>Oui</v>
      </c>
      <c r="K1903" t="str">
        <f t="shared" si="89"/>
        <v>95PFE-L2M</v>
      </c>
    </row>
    <row r="1904" spans="1:11" ht="15" x14ac:dyDescent="0.25">
      <c r="A1904" s="307">
        <v>4921</v>
      </c>
      <c r="B1904" s="359" t="s">
        <v>1964</v>
      </c>
      <c r="C1904" s="359" t="s">
        <v>364</v>
      </c>
      <c r="D1904" s="359" t="s">
        <v>103</v>
      </c>
      <c r="E1904" s="359" t="s">
        <v>4955</v>
      </c>
      <c r="F1904" s="360">
        <v>280</v>
      </c>
      <c r="G1904" s="359" t="s">
        <v>3476</v>
      </c>
      <c r="H1904" s="359" t="s">
        <v>6010</v>
      </c>
      <c r="I1904" s="363">
        <f t="shared" si="87"/>
        <v>44587</v>
      </c>
      <c r="J1904" t="str">
        <f t="shared" si="88"/>
        <v>Oui</v>
      </c>
      <c r="K1904" t="str">
        <f t="shared" si="89"/>
        <v>95PFE-L2M</v>
      </c>
    </row>
    <row r="1905" spans="1:11" ht="15" x14ac:dyDescent="0.25">
      <c r="A1905" s="307">
        <v>3778</v>
      </c>
      <c r="B1905" s="359" t="s">
        <v>2286</v>
      </c>
      <c r="C1905" s="359" t="s">
        <v>2287</v>
      </c>
      <c r="D1905" s="359" t="s">
        <v>64</v>
      </c>
      <c r="E1905" s="359" t="s">
        <v>4955</v>
      </c>
      <c r="F1905" s="360">
        <v>280</v>
      </c>
      <c r="G1905" s="359" t="s">
        <v>3476</v>
      </c>
      <c r="H1905" s="359" t="s">
        <v>6010</v>
      </c>
      <c r="I1905" s="363">
        <f t="shared" si="87"/>
        <v>44592</v>
      </c>
      <c r="J1905" t="str">
        <f t="shared" si="88"/>
        <v>Oui</v>
      </c>
      <c r="K1905" t="str">
        <f t="shared" si="89"/>
        <v>95PFE-L2M</v>
      </c>
    </row>
    <row r="1906" spans="1:11" ht="15" x14ac:dyDescent="0.25">
      <c r="A1906" s="307">
        <v>9455</v>
      </c>
      <c r="B1906" s="359" t="s">
        <v>5872</v>
      </c>
      <c r="C1906" s="359" t="s">
        <v>5895</v>
      </c>
      <c r="D1906" s="359" t="s">
        <v>64</v>
      </c>
      <c r="E1906" s="359" t="s">
        <v>4955</v>
      </c>
      <c r="F1906" s="360">
        <v>280</v>
      </c>
      <c r="G1906" s="359" t="s">
        <v>3476</v>
      </c>
      <c r="H1906" s="359" t="s">
        <v>6010</v>
      </c>
      <c r="I1906" s="363">
        <f t="shared" si="87"/>
        <v>44593</v>
      </c>
      <c r="J1906" t="str">
        <f t="shared" si="88"/>
        <v>Oui</v>
      </c>
      <c r="K1906" t="str">
        <f t="shared" si="89"/>
        <v>95PFE-L2S</v>
      </c>
    </row>
    <row r="1907" spans="1:11" ht="15" x14ac:dyDescent="0.25">
      <c r="A1907" s="307">
        <v>13305</v>
      </c>
      <c r="B1907" s="359" t="s">
        <v>4506</v>
      </c>
      <c r="C1907" s="359" t="s">
        <v>1693</v>
      </c>
      <c r="D1907" s="359" t="s">
        <v>103</v>
      </c>
      <c r="E1907" s="359" t="s">
        <v>4950</v>
      </c>
      <c r="F1907" s="360">
        <v>385</v>
      </c>
      <c r="G1907" s="359" t="s">
        <v>183</v>
      </c>
      <c r="H1907" s="359" t="s">
        <v>6010</v>
      </c>
      <c r="I1907" s="363" t="str">
        <f t="shared" si="87"/>
        <v xml:space="preserve"> </v>
      </c>
      <c r="J1907" t="str">
        <f t="shared" si="88"/>
        <v>Non</v>
      </c>
      <c r="K1907" t="str">
        <f t="shared" si="89"/>
        <v xml:space="preserve"> </v>
      </c>
    </row>
    <row r="1908" spans="1:11" ht="15" x14ac:dyDescent="0.25">
      <c r="A1908" s="307">
        <v>3976</v>
      </c>
      <c r="B1908" s="359" t="s">
        <v>1263</v>
      </c>
      <c r="C1908" s="359" t="s">
        <v>584</v>
      </c>
      <c r="D1908" s="359" t="s">
        <v>1095</v>
      </c>
      <c r="E1908" s="359" t="s">
        <v>4950</v>
      </c>
      <c r="F1908" s="360">
        <v>385</v>
      </c>
      <c r="G1908" s="359" t="s">
        <v>183</v>
      </c>
      <c r="H1908" s="359" t="s">
        <v>6010</v>
      </c>
      <c r="I1908" s="363" t="str">
        <f t="shared" si="87"/>
        <v xml:space="preserve"> </v>
      </c>
      <c r="J1908" t="str">
        <f t="shared" si="88"/>
        <v>Non</v>
      </c>
      <c r="K1908" t="str">
        <f t="shared" si="89"/>
        <v xml:space="preserve"> </v>
      </c>
    </row>
    <row r="1909" spans="1:11" ht="15" x14ac:dyDescent="0.25">
      <c r="A1909" s="307">
        <v>13615</v>
      </c>
      <c r="B1909" s="359" t="s">
        <v>1823</v>
      </c>
      <c r="C1909" s="359" t="s">
        <v>5314</v>
      </c>
      <c r="D1909" s="359" t="s">
        <v>2098</v>
      </c>
      <c r="E1909" s="359" t="s">
        <v>4950</v>
      </c>
      <c r="F1909" s="360">
        <v>385</v>
      </c>
      <c r="G1909" s="359" t="s">
        <v>183</v>
      </c>
      <c r="H1909" s="359" t="s">
        <v>6010</v>
      </c>
      <c r="I1909" s="363" t="str">
        <f t="shared" si="87"/>
        <v xml:space="preserve"> </v>
      </c>
      <c r="J1909" t="str">
        <f t="shared" si="88"/>
        <v>Non</v>
      </c>
      <c r="K1909" t="str">
        <f t="shared" si="89"/>
        <v xml:space="preserve"> </v>
      </c>
    </row>
    <row r="1910" spans="1:11" ht="15" x14ac:dyDescent="0.25">
      <c r="A1910" s="307">
        <v>13092</v>
      </c>
      <c r="B1910" s="359" t="s">
        <v>5951</v>
      </c>
      <c r="C1910" s="359" t="s">
        <v>5952</v>
      </c>
      <c r="D1910" s="359" t="s">
        <v>234</v>
      </c>
      <c r="E1910" s="359" t="s">
        <v>4950</v>
      </c>
      <c r="F1910" s="360">
        <v>385</v>
      </c>
      <c r="G1910" s="359" t="s">
        <v>183</v>
      </c>
      <c r="H1910" s="359" t="s">
        <v>6010</v>
      </c>
      <c r="I1910" s="363" t="str">
        <f t="shared" si="87"/>
        <v xml:space="preserve"> </v>
      </c>
      <c r="J1910" t="str">
        <f t="shared" si="88"/>
        <v>Non</v>
      </c>
      <c r="K1910" t="str">
        <f t="shared" si="89"/>
        <v xml:space="preserve"> </v>
      </c>
    </row>
    <row r="1911" spans="1:11" ht="15" x14ac:dyDescent="0.25">
      <c r="A1911" s="307">
        <v>10732</v>
      </c>
      <c r="B1911" s="359" t="s">
        <v>1603</v>
      </c>
      <c r="C1911" s="359" t="s">
        <v>1604</v>
      </c>
      <c r="D1911" s="359" t="s">
        <v>2098</v>
      </c>
      <c r="E1911" s="359" t="s">
        <v>4950</v>
      </c>
      <c r="F1911" s="360">
        <v>385</v>
      </c>
      <c r="G1911" s="359" t="s">
        <v>183</v>
      </c>
      <c r="H1911" s="359" t="s">
        <v>6010</v>
      </c>
      <c r="I1911" s="363">
        <f t="shared" si="87"/>
        <v>43866</v>
      </c>
      <c r="J1911" t="str">
        <f t="shared" si="88"/>
        <v>Oui</v>
      </c>
      <c r="K1911">
        <f t="shared" si="89"/>
        <v>1860</v>
      </c>
    </row>
    <row r="1912" spans="1:11" ht="15" x14ac:dyDescent="0.25">
      <c r="A1912" s="307">
        <v>6305</v>
      </c>
      <c r="B1912" s="359" t="s">
        <v>2740</v>
      </c>
      <c r="C1912" s="359" t="s">
        <v>231</v>
      </c>
      <c r="D1912" s="359" t="s">
        <v>2416</v>
      </c>
      <c r="E1912" s="359" t="s">
        <v>4950</v>
      </c>
      <c r="F1912" s="360">
        <v>385</v>
      </c>
      <c r="G1912" s="359" t="s">
        <v>183</v>
      </c>
      <c r="H1912" s="359" t="s">
        <v>6010</v>
      </c>
      <c r="I1912" s="363">
        <f t="shared" si="87"/>
        <v>44152</v>
      </c>
      <c r="J1912" t="str">
        <f t="shared" si="88"/>
        <v>Oui</v>
      </c>
      <c r="K1912" t="str">
        <f t="shared" si="89"/>
        <v>1511-S</v>
      </c>
    </row>
    <row r="1913" spans="1:11" ht="15" x14ac:dyDescent="0.25">
      <c r="A1913" s="307">
        <v>4200</v>
      </c>
      <c r="B1913" s="359" t="s">
        <v>6265</v>
      </c>
      <c r="C1913" s="359" t="s">
        <v>134</v>
      </c>
      <c r="D1913" s="359" t="s">
        <v>2098</v>
      </c>
      <c r="E1913" s="359" t="s">
        <v>4950</v>
      </c>
      <c r="F1913" s="360">
        <v>385</v>
      </c>
      <c r="G1913" s="359" t="s">
        <v>183</v>
      </c>
      <c r="H1913" s="359" t="s">
        <v>6010</v>
      </c>
      <c r="I1913" s="363">
        <f t="shared" si="87"/>
        <v>44223</v>
      </c>
      <c r="J1913" t="str">
        <f t="shared" si="88"/>
        <v>Oui</v>
      </c>
      <c r="K1913" t="str">
        <f t="shared" si="89"/>
        <v>1860-S</v>
      </c>
    </row>
    <row r="1914" spans="1:11" ht="15" x14ac:dyDescent="0.25">
      <c r="A1914" s="307">
        <v>6317</v>
      </c>
      <c r="B1914" s="359" t="s">
        <v>456</v>
      </c>
      <c r="C1914" s="359" t="s">
        <v>458</v>
      </c>
      <c r="D1914" s="359" t="s">
        <v>1095</v>
      </c>
      <c r="E1914" s="359" t="s">
        <v>4950</v>
      </c>
      <c r="F1914" s="360">
        <v>385</v>
      </c>
      <c r="G1914" s="359" t="s">
        <v>183</v>
      </c>
      <c r="H1914" s="359" t="s">
        <v>6010</v>
      </c>
      <c r="I1914" s="363">
        <f t="shared" si="87"/>
        <v>44228</v>
      </c>
      <c r="J1914" t="str">
        <f t="shared" si="88"/>
        <v>Oui</v>
      </c>
      <c r="K1914" t="str">
        <f t="shared" si="89"/>
        <v>95PFE-L2M</v>
      </c>
    </row>
    <row r="1915" spans="1:11" ht="15" x14ac:dyDescent="0.25">
      <c r="A1915" s="307">
        <v>11168</v>
      </c>
      <c r="B1915" s="359" t="s">
        <v>2602</v>
      </c>
      <c r="C1915" s="359" t="s">
        <v>602</v>
      </c>
      <c r="D1915" s="359" t="s">
        <v>103</v>
      </c>
      <c r="E1915" s="359" t="s">
        <v>4950</v>
      </c>
      <c r="F1915" s="360">
        <v>385</v>
      </c>
      <c r="G1915" s="359" t="s">
        <v>183</v>
      </c>
      <c r="H1915" s="359" t="s">
        <v>6010</v>
      </c>
      <c r="I1915" s="363">
        <f t="shared" si="87"/>
        <v>44392</v>
      </c>
      <c r="J1915" t="str">
        <f t="shared" si="88"/>
        <v>Oui</v>
      </c>
      <c r="K1915" t="str">
        <f t="shared" si="89"/>
        <v>95PFE-L2M</v>
      </c>
    </row>
    <row r="1916" spans="1:11" ht="15" x14ac:dyDescent="0.25">
      <c r="A1916" s="307">
        <v>11167</v>
      </c>
      <c r="B1916" s="359" t="s">
        <v>2256</v>
      </c>
      <c r="C1916" s="359" t="s">
        <v>2257</v>
      </c>
      <c r="D1916" s="359" t="s">
        <v>103</v>
      </c>
      <c r="E1916" s="359" t="s">
        <v>4950</v>
      </c>
      <c r="F1916" s="360">
        <v>385</v>
      </c>
      <c r="G1916" s="359" t="s">
        <v>183</v>
      </c>
      <c r="H1916" s="359" t="s">
        <v>6010</v>
      </c>
      <c r="I1916" s="363">
        <f t="shared" si="87"/>
        <v>44424</v>
      </c>
      <c r="J1916" t="str">
        <f t="shared" si="88"/>
        <v>Oui</v>
      </c>
      <c r="K1916" t="str">
        <f t="shared" si="89"/>
        <v>95PFE-L2S</v>
      </c>
    </row>
    <row r="1917" spans="1:11" ht="15" x14ac:dyDescent="0.25">
      <c r="A1917" s="307">
        <v>1736</v>
      </c>
      <c r="B1917" s="359" t="s">
        <v>862</v>
      </c>
      <c r="C1917" s="359" t="s">
        <v>276</v>
      </c>
      <c r="D1917" s="359" t="s">
        <v>747</v>
      </c>
      <c r="E1917" s="359" t="s">
        <v>4950</v>
      </c>
      <c r="F1917" s="360">
        <v>385</v>
      </c>
      <c r="G1917" s="359" t="s">
        <v>183</v>
      </c>
      <c r="H1917" s="359" t="s">
        <v>6010</v>
      </c>
      <c r="I1917" s="363">
        <f t="shared" si="87"/>
        <v>44518</v>
      </c>
      <c r="J1917" t="str">
        <f t="shared" si="88"/>
        <v>Oui</v>
      </c>
      <c r="K1917" t="str">
        <f t="shared" si="89"/>
        <v>1511-S</v>
      </c>
    </row>
    <row r="1918" spans="1:11" ht="15" x14ac:dyDescent="0.25">
      <c r="A1918" s="307">
        <v>8442</v>
      </c>
      <c r="B1918" s="359" t="s">
        <v>2787</v>
      </c>
      <c r="C1918" s="359" t="s">
        <v>2788</v>
      </c>
      <c r="D1918" s="359" t="s">
        <v>64</v>
      </c>
      <c r="E1918" s="359" t="s">
        <v>4950</v>
      </c>
      <c r="F1918" s="360">
        <v>385</v>
      </c>
      <c r="G1918" s="359" t="s">
        <v>183</v>
      </c>
      <c r="H1918" s="359" t="s">
        <v>6010</v>
      </c>
      <c r="I1918" s="363">
        <f t="shared" si="87"/>
        <v>44566</v>
      </c>
      <c r="J1918" t="str">
        <f t="shared" si="88"/>
        <v>Oui</v>
      </c>
      <c r="K1918" t="str">
        <f t="shared" si="89"/>
        <v>95PFE-L2M</v>
      </c>
    </row>
    <row r="1919" spans="1:11" ht="15" x14ac:dyDescent="0.25">
      <c r="A1919" s="307">
        <v>2240</v>
      </c>
      <c r="B1919" s="359" t="s">
        <v>1179</v>
      </c>
      <c r="C1919" s="359" t="s">
        <v>297</v>
      </c>
      <c r="D1919" s="359" t="s">
        <v>103</v>
      </c>
      <c r="E1919" s="359" t="s">
        <v>4950</v>
      </c>
      <c r="F1919" s="360">
        <v>385</v>
      </c>
      <c r="G1919" s="359" t="s">
        <v>183</v>
      </c>
      <c r="H1919" s="359" t="s">
        <v>6010</v>
      </c>
      <c r="I1919" s="363">
        <f t="shared" si="87"/>
        <v>44572</v>
      </c>
      <c r="J1919" t="str">
        <f t="shared" si="88"/>
        <v>Oui</v>
      </c>
      <c r="K1919" t="str">
        <f t="shared" si="89"/>
        <v>1870 +</v>
      </c>
    </row>
    <row r="1920" spans="1:11" ht="15" x14ac:dyDescent="0.25">
      <c r="A1920" s="307">
        <v>3238</v>
      </c>
      <c r="B1920" s="359" t="s">
        <v>1518</v>
      </c>
      <c r="C1920" s="359" t="s">
        <v>328</v>
      </c>
      <c r="D1920" s="359" t="s">
        <v>2098</v>
      </c>
      <c r="E1920" s="359" t="s">
        <v>4950</v>
      </c>
      <c r="F1920" s="360">
        <v>385</v>
      </c>
      <c r="G1920" s="359" t="s">
        <v>183</v>
      </c>
      <c r="H1920" s="359" t="s">
        <v>6010</v>
      </c>
      <c r="I1920" s="363">
        <f t="shared" si="87"/>
        <v>44572</v>
      </c>
      <c r="J1920" t="str">
        <f t="shared" si="88"/>
        <v>Oui</v>
      </c>
      <c r="K1920" t="str">
        <f t="shared" si="89"/>
        <v>95PFE-L2S</v>
      </c>
    </row>
    <row r="1921" spans="1:11" ht="15" x14ac:dyDescent="0.25">
      <c r="A1921" s="307">
        <v>2506</v>
      </c>
      <c r="B1921" s="359" t="s">
        <v>1607</v>
      </c>
      <c r="C1921" s="359" t="s">
        <v>982</v>
      </c>
      <c r="D1921" s="359" t="s">
        <v>319</v>
      </c>
      <c r="E1921" s="359" t="s">
        <v>4950</v>
      </c>
      <c r="F1921" s="360">
        <v>385</v>
      </c>
      <c r="G1921" s="359" t="s">
        <v>183</v>
      </c>
      <c r="H1921" s="359" t="s">
        <v>6010</v>
      </c>
      <c r="I1921" s="363">
        <f t="shared" si="87"/>
        <v>44572</v>
      </c>
      <c r="J1921" t="str">
        <f t="shared" si="88"/>
        <v>Oui</v>
      </c>
      <c r="K1921" t="str">
        <f t="shared" si="89"/>
        <v>1870 +</v>
      </c>
    </row>
    <row r="1922" spans="1:11" ht="15" x14ac:dyDescent="0.25">
      <c r="A1922" s="307">
        <v>5272</v>
      </c>
      <c r="B1922" s="359" t="s">
        <v>2041</v>
      </c>
      <c r="C1922" s="359" t="s">
        <v>1269</v>
      </c>
      <c r="D1922" s="359" t="s">
        <v>103</v>
      </c>
      <c r="E1922" s="359" t="s">
        <v>4950</v>
      </c>
      <c r="F1922" s="360">
        <v>385</v>
      </c>
      <c r="G1922" s="359" t="s">
        <v>183</v>
      </c>
      <c r="H1922" s="359" t="s">
        <v>6010</v>
      </c>
      <c r="I1922" s="363">
        <f t="shared" ref="I1922:I1985" si="90">IFERROR(VLOOKUP(A1922,Pour_Suivi,31,FALSE)," ")</f>
        <v>44572</v>
      </c>
      <c r="J1922" t="str">
        <f t="shared" ref="J1922:J1985" si="91">IF(IFERROR(VLOOKUP(A1922,Pour_Suivi,1,FALSE),"Non")="Non","Non","Oui")</f>
        <v>Oui</v>
      </c>
      <c r="K1922" t="str">
        <f t="shared" ref="K1922:K1985" si="92">IFERROR(VLOOKUP(A1922,Pour_Suivi,33,FALSE)," ")</f>
        <v>95PFE-L2S</v>
      </c>
    </row>
    <row r="1923" spans="1:11" ht="15" x14ac:dyDescent="0.25">
      <c r="A1923" s="307">
        <v>10709</v>
      </c>
      <c r="B1923" s="359" t="s">
        <v>2145</v>
      </c>
      <c r="C1923" s="359" t="s">
        <v>435</v>
      </c>
      <c r="D1923" s="359" t="s">
        <v>103</v>
      </c>
      <c r="E1923" s="359" t="s">
        <v>4950</v>
      </c>
      <c r="F1923" s="360">
        <v>385</v>
      </c>
      <c r="G1923" s="359" t="s">
        <v>183</v>
      </c>
      <c r="H1923" s="359" t="s">
        <v>6010</v>
      </c>
      <c r="I1923" s="363" t="str">
        <f t="shared" si="90"/>
        <v xml:space="preserve"> </v>
      </c>
      <c r="J1923" t="str">
        <f t="shared" si="91"/>
        <v>Non</v>
      </c>
      <c r="K1923" t="str">
        <f t="shared" si="92"/>
        <v xml:space="preserve"> </v>
      </c>
    </row>
    <row r="1924" spans="1:11" ht="15" x14ac:dyDescent="0.25">
      <c r="A1924" s="307">
        <v>10084</v>
      </c>
      <c r="B1924" s="359" t="s">
        <v>3871</v>
      </c>
      <c r="C1924" s="359" t="s">
        <v>223</v>
      </c>
      <c r="D1924" s="359" t="s">
        <v>182</v>
      </c>
      <c r="E1924" s="359" t="s">
        <v>4950</v>
      </c>
      <c r="F1924" s="360">
        <v>385</v>
      </c>
      <c r="G1924" s="359" t="s">
        <v>183</v>
      </c>
      <c r="H1924" s="359" t="s">
        <v>6010</v>
      </c>
      <c r="I1924" s="363">
        <f t="shared" si="90"/>
        <v>44573</v>
      </c>
      <c r="J1924" t="str">
        <f t="shared" si="91"/>
        <v>Oui</v>
      </c>
      <c r="K1924" t="str">
        <f t="shared" si="92"/>
        <v>95PFE-L2M</v>
      </c>
    </row>
    <row r="1925" spans="1:11" ht="15" x14ac:dyDescent="0.25">
      <c r="A1925" s="307">
        <v>666</v>
      </c>
      <c r="B1925" s="359" t="s">
        <v>624</v>
      </c>
      <c r="C1925" s="359" t="s">
        <v>625</v>
      </c>
      <c r="D1925" s="359" t="s">
        <v>2098</v>
      </c>
      <c r="E1925" s="359" t="s">
        <v>4950</v>
      </c>
      <c r="F1925" s="360">
        <v>385</v>
      </c>
      <c r="G1925" s="359" t="s">
        <v>183</v>
      </c>
      <c r="H1925" s="359" t="s">
        <v>6010</v>
      </c>
      <c r="I1925" s="363">
        <f t="shared" si="90"/>
        <v>44574</v>
      </c>
      <c r="J1925" t="str">
        <f t="shared" si="91"/>
        <v>Oui</v>
      </c>
      <c r="K1925" t="str">
        <f t="shared" si="92"/>
        <v>1870 +</v>
      </c>
    </row>
    <row r="1926" spans="1:11" ht="15" x14ac:dyDescent="0.25">
      <c r="A1926" s="307">
        <v>3769</v>
      </c>
      <c r="B1926" s="359" t="s">
        <v>922</v>
      </c>
      <c r="C1926" s="359" t="s">
        <v>273</v>
      </c>
      <c r="D1926" s="359" t="s">
        <v>2098</v>
      </c>
      <c r="E1926" s="359" t="s">
        <v>4950</v>
      </c>
      <c r="F1926" s="360">
        <v>385</v>
      </c>
      <c r="G1926" s="359" t="s">
        <v>183</v>
      </c>
      <c r="H1926" s="359" t="s">
        <v>6010</v>
      </c>
      <c r="I1926" s="363">
        <f t="shared" si="90"/>
        <v>44574</v>
      </c>
      <c r="J1926" t="str">
        <f t="shared" si="91"/>
        <v>Oui</v>
      </c>
      <c r="K1926" t="str">
        <f t="shared" si="92"/>
        <v>1870 +</v>
      </c>
    </row>
    <row r="1927" spans="1:11" ht="15" x14ac:dyDescent="0.25">
      <c r="A1927" s="307">
        <v>3447</v>
      </c>
      <c r="B1927" s="359" t="s">
        <v>1258</v>
      </c>
      <c r="C1927" s="359" t="s">
        <v>519</v>
      </c>
      <c r="D1927" s="359" t="s">
        <v>1095</v>
      </c>
      <c r="E1927" s="359" t="s">
        <v>4950</v>
      </c>
      <c r="F1927" s="360">
        <v>385</v>
      </c>
      <c r="G1927" s="359" t="s">
        <v>183</v>
      </c>
      <c r="H1927" s="359" t="s">
        <v>6010</v>
      </c>
      <c r="I1927" s="363">
        <f t="shared" si="90"/>
        <v>44574</v>
      </c>
      <c r="J1927" t="str">
        <f t="shared" si="91"/>
        <v>Oui</v>
      </c>
      <c r="K1927" t="str">
        <f t="shared" si="92"/>
        <v>1870 +</v>
      </c>
    </row>
    <row r="1928" spans="1:11" ht="15" x14ac:dyDescent="0.25">
      <c r="A1928" s="307">
        <v>344</v>
      </c>
      <c r="B1928" s="359" t="s">
        <v>667</v>
      </c>
      <c r="C1928" s="359" t="s">
        <v>368</v>
      </c>
      <c r="D1928" s="359" t="s">
        <v>2098</v>
      </c>
      <c r="E1928" s="359" t="s">
        <v>4950</v>
      </c>
      <c r="F1928" s="360">
        <v>385</v>
      </c>
      <c r="G1928" s="359" t="s">
        <v>183</v>
      </c>
      <c r="H1928" s="359" t="s">
        <v>6010</v>
      </c>
      <c r="I1928" s="363">
        <f t="shared" si="90"/>
        <v>44574</v>
      </c>
      <c r="J1928" t="str">
        <f t="shared" si="91"/>
        <v>Oui</v>
      </c>
      <c r="K1928" t="str">
        <f t="shared" si="92"/>
        <v>1870 +</v>
      </c>
    </row>
    <row r="1929" spans="1:11" ht="15" x14ac:dyDescent="0.25">
      <c r="A1929" s="307">
        <v>8305</v>
      </c>
      <c r="B1929" s="359" t="s">
        <v>2354</v>
      </c>
      <c r="C1929" s="359" t="s">
        <v>2356</v>
      </c>
      <c r="D1929" s="359" t="s">
        <v>182</v>
      </c>
      <c r="E1929" s="359" t="s">
        <v>4950</v>
      </c>
      <c r="F1929" s="360">
        <v>385</v>
      </c>
      <c r="G1929" s="359" t="s">
        <v>183</v>
      </c>
      <c r="H1929" s="359" t="s">
        <v>6010</v>
      </c>
      <c r="I1929" s="363">
        <f t="shared" si="90"/>
        <v>44574</v>
      </c>
      <c r="J1929" t="str">
        <f t="shared" si="91"/>
        <v>Oui</v>
      </c>
      <c r="K1929" t="str">
        <f t="shared" si="92"/>
        <v>1870 +</v>
      </c>
    </row>
    <row r="1930" spans="1:11" ht="15" x14ac:dyDescent="0.25">
      <c r="A1930" s="307">
        <v>9876</v>
      </c>
      <c r="B1930" s="359" t="s">
        <v>95</v>
      </c>
      <c r="C1930" s="359" t="s">
        <v>96</v>
      </c>
      <c r="D1930" s="359" t="s">
        <v>103</v>
      </c>
      <c r="E1930" s="359" t="s">
        <v>4950</v>
      </c>
      <c r="F1930" s="360">
        <v>385</v>
      </c>
      <c r="G1930" s="359" t="s">
        <v>183</v>
      </c>
      <c r="H1930" s="359" t="s">
        <v>6010</v>
      </c>
      <c r="I1930" s="363">
        <f t="shared" si="90"/>
        <v>44575</v>
      </c>
      <c r="J1930" t="str">
        <f t="shared" si="91"/>
        <v>Oui</v>
      </c>
      <c r="K1930">
        <f t="shared" si="92"/>
        <v>1860</v>
      </c>
    </row>
    <row r="1931" spans="1:11" ht="15" x14ac:dyDescent="0.25">
      <c r="A1931" s="307">
        <v>8987</v>
      </c>
      <c r="B1931" s="359" t="s">
        <v>2140</v>
      </c>
      <c r="C1931" s="359" t="s">
        <v>2141</v>
      </c>
      <c r="D1931" s="359" t="s">
        <v>182</v>
      </c>
      <c r="E1931" s="359" t="s">
        <v>4950</v>
      </c>
      <c r="F1931" s="360">
        <v>385</v>
      </c>
      <c r="G1931" s="359" t="s">
        <v>183</v>
      </c>
      <c r="H1931" s="359" t="s">
        <v>6010</v>
      </c>
      <c r="I1931" s="363">
        <f t="shared" si="90"/>
        <v>44575</v>
      </c>
      <c r="J1931" t="str">
        <f t="shared" si="91"/>
        <v>Oui</v>
      </c>
      <c r="K1931" t="str">
        <f t="shared" si="92"/>
        <v>95PFE-L2S</v>
      </c>
    </row>
    <row r="1932" spans="1:11" ht="15" x14ac:dyDescent="0.25">
      <c r="A1932" s="307">
        <v>11432</v>
      </c>
      <c r="B1932" s="359" t="s">
        <v>846</v>
      </c>
      <c r="C1932" s="359" t="s">
        <v>847</v>
      </c>
      <c r="D1932" s="359" t="s">
        <v>182</v>
      </c>
      <c r="E1932" s="359" t="s">
        <v>4950</v>
      </c>
      <c r="F1932" s="360">
        <v>385</v>
      </c>
      <c r="G1932" s="359" t="s">
        <v>183</v>
      </c>
      <c r="H1932" s="359" t="s">
        <v>6010</v>
      </c>
      <c r="I1932" s="363">
        <f t="shared" si="90"/>
        <v>44579</v>
      </c>
      <c r="J1932" t="str">
        <f t="shared" si="91"/>
        <v>Oui</v>
      </c>
      <c r="K1932" t="str">
        <f t="shared" si="92"/>
        <v>95PFE-L2M</v>
      </c>
    </row>
    <row r="1933" spans="1:11" ht="15" x14ac:dyDescent="0.25">
      <c r="A1933" s="307">
        <v>9908</v>
      </c>
      <c r="B1933" s="359" t="s">
        <v>2338</v>
      </c>
      <c r="C1933" s="359" t="s">
        <v>2339</v>
      </c>
      <c r="D1933" s="359" t="s">
        <v>103</v>
      </c>
      <c r="E1933" s="359" t="s">
        <v>4950</v>
      </c>
      <c r="F1933" s="360">
        <v>385</v>
      </c>
      <c r="G1933" s="359" t="s">
        <v>183</v>
      </c>
      <c r="H1933" s="359" t="s">
        <v>6010</v>
      </c>
      <c r="I1933" s="363">
        <f t="shared" si="90"/>
        <v>44579</v>
      </c>
      <c r="J1933" t="str">
        <f t="shared" si="91"/>
        <v>Oui</v>
      </c>
      <c r="K1933" t="str">
        <f t="shared" si="92"/>
        <v>95PFE-L2S</v>
      </c>
    </row>
    <row r="1934" spans="1:11" ht="15" x14ac:dyDescent="0.25">
      <c r="A1934" s="307">
        <v>11270</v>
      </c>
      <c r="B1934" s="359" t="s">
        <v>722</v>
      </c>
      <c r="C1934" s="359" t="s">
        <v>429</v>
      </c>
      <c r="D1934" s="359" t="s">
        <v>103</v>
      </c>
      <c r="E1934" s="359" t="s">
        <v>4950</v>
      </c>
      <c r="F1934" s="360">
        <v>385</v>
      </c>
      <c r="G1934" s="359" t="s">
        <v>183</v>
      </c>
      <c r="H1934" s="359" t="s">
        <v>6010</v>
      </c>
      <c r="I1934" s="363">
        <f t="shared" si="90"/>
        <v>44581</v>
      </c>
      <c r="J1934" t="str">
        <f t="shared" si="91"/>
        <v>Oui</v>
      </c>
      <c r="K1934" t="str">
        <f t="shared" si="92"/>
        <v>95PFE-L2S</v>
      </c>
    </row>
    <row r="1935" spans="1:11" ht="15" x14ac:dyDescent="0.25">
      <c r="A1935" s="307">
        <v>5273</v>
      </c>
      <c r="B1935" s="359" t="s">
        <v>995</v>
      </c>
      <c r="C1935" s="359" t="s">
        <v>443</v>
      </c>
      <c r="D1935" s="359" t="s">
        <v>103</v>
      </c>
      <c r="E1935" s="359" t="s">
        <v>4950</v>
      </c>
      <c r="F1935" s="360">
        <v>385</v>
      </c>
      <c r="G1935" s="359" t="s">
        <v>183</v>
      </c>
      <c r="H1935" s="359" t="s">
        <v>6010</v>
      </c>
      <c r="I1935" s="363">
        <f t="shared" si="90"/>
        <v>44581</v>
      </c>
      <c r="J1935" t="str">
        <f t="shared" si="91"/>
        <v>Oui</v>
      </c>
      <c r="K1935" t="str">
        <f t="shared" si="92"/>
        <v>95PFE-L2S</v>
      </c>
    </row>
    <row r="1936" spans="1:11" ht="15" x14ac:dyDescent="0.25">
      <c r="A1936" s="307">
        <v>5682</v>
      </c>
      <c r="B1936" s="359" t="s">
        <v>1433</v>
      </c>
      <c r="C1936" s="359" t="s">
        <v>892</v>
      </c>
      <c r="D1936" s="359" t="s">
        <v>182</v>
      </c>
      <c r="E1936" s="359" t="s">
        <v>4950</v>
      </c>
      <c r="F1936" s="360">
        <v>385</v>
      </c>
      <c r="G1936" s="359" t="s">
        <v>183</v>
      </c>
      <c r="H1936" s="359" t="s">
        <v>6010</v>
      </c>
      <c r="I1936" s="363">
        <f t="shared" si="90"/>
        <v>44581</v>
      </c>
      <c r="J1936" t="str">
        <f t="shared" si="91"/>
        <v>Oui</v>
      </c>
      <c r="K1936" t="str">
        <f t="shared" si="92"/>
        <v>1870 +</v>
      </c>
    </row>
    <row r="1937" spans="1:11" ht="15" x14ac:dyDescent="0.25">
      <c r="A1937" s="307">
        <v>11105</v>
      </c>
      <c r="B1937" s="359" t="s">
        <v>533</v>
      </c>
      <c r="C1937" s="359" t="s">
        <v>534</v>
      </c>
      <c r="D1937" s="359" t="s">
        <v>103</v>
      </c>
      <c r="E1937" s="359" t="s">
        <v>4950</v>
      </c>
      <c r="F1937" s="360">
        <v>385</v>
      </c>
      <c r="G1937" s="359" t="s">
        <v>183</v>
      </c>
      <c r="H1937" s="359" t="s">
        <v>6010</v>
      </c>
      <c r="I1937" s="363">
        <f t="shared" si="90"/>
        <v>44582</v>
      </c>
      <c r="J1937" t="str">
        <f t="shared" si="91"/>
        <v>Oui</v>
      </c>
      <c r="K1937" t="str">
        <f t="shared" si="92"/>
        <v>95PFE-L2M</v>
      </c>
    </row>
    <row r="1938" spans="1:11" ht="15" x14ac:dyDescent="0.25">
      <c r="A1938" s="307">
        <v>11492</v>
      </c>
      <c r="B1938" s="359" t="s">
        <v>5922</v>
      </c>
      <c r="C1938" s="359" t="s">
        <v>775</v>
      </c>
      <c r="D1938" s="359" t="s">
        <v>103</v>
      </c>
      <c r="E1938" s="359" t="s">
        <v>4950</v>
      </c>
      <c r="F1938" s="360">
        <v>385</v>
      </c>
      <c r="G1938" s="359" t="s">
        <v>183</v>
      </c>
      <c r="H1938" s="359" t="s">
        <v>6010</v>
      </c>
      <c r="I1938" s="363">
        <f t="shared" si="90"/>
        <v>44582</v>
      </c>
      <c r="J1938" t="str">
        <f t="shared" si="91"/>
        <v>Oui</v>
      </c>
      <c r="K1938" t="str">
        <f t="shared" si="92"/>
        <v>95PFE-L2M</v>
      </c>
    </row>
    <row r="1939" spans="1:11" ht="15" x14ac:dyDescent="0.25">
      <c r="A1939" s="307">
        <v>2583</v>
      </c>
      <c r="B1939" s="359" t="s">
        <v>533</v>
      </c>
      <c r="C1939" s="359" t="s">
        <v>349</v>
      </c>
      <c r="D1939" s="359" t="s">
        <v>1095</v>
      </c>
      <c r="E1939" s="359" t="s">
        <v>4950</v>
      </c>
      <c r="F1939" s="360">
        <v>385</v>
      </c>
      <c r="G1939" s="359" t="s">
        <v>183</v>
      </c>
      <c r="H1939" s="359" t="s">
        <v>6010</v>
      </c>
      <c r="I1939" s="363">
        <f t="shared" si="90"/>
        <v>44585</v>
      </c>
      <c r="J1939" t="str">
        <f t="shared" si="91"/>
        <v>Oui</v>
      </c>
      <c r="K1939" t="str">
        <f t="shared" si="92"/>
        <v>95PFE-L2M</v>
      </c>
    </row>
    <row r="1940" spans="1:11" ht="15" x14ac:dyDescent="0.25">
      <c r="A1940" s="307">
        <v>577</v>
      </c>
      <c r="B1940" s="359" t="s">
        <v>1200</v>
      </c>
      <c r="C1940" s="359" t="s">
        <v>1201</v>
      </c>
      <c r="D1940" s="359" t="s">
        <v>3384</v>
      </c>
      <c r="E1940" s="359" t="s">
        <v>4950</v>
      </c>
      <c r="F1940" s="360">
        <v>385</v>
      </c>
      <c r="G1940" s="359" t="s">
        <v>183</v>
      </c>
      <c r="H1940" s="359" t="s">
        <v>6010</v>
      </c>
      <c r="I1940" s="363">
        <f t="shared" si="90"/>
        <v>44585</v>
      </c>
      <c r="J1940" t="str">
        <f t="shared" si="91"/>
        <v>Oui</v>
      </c>
      <c r="K1940" t="str">
        <f t="shared" si="92"/>
        <v xml:space="preserve"> </v>
      </c>
    </row>
    <row r="1941" spans="1:11" ht="15" x14ac:dyDescent="0.25">
      <c r="A1941" s="307">
        <v>2837</v>
      </c>
      <c r="B1941" s="359" t="s">
        <v>1120</v>
      </c>
      <c r="C1941" s="359" t="s">
        <v>1121</v>
      </c>
      <c r="D1941" s="359" t="s">
        <v>2098</v>
      </c>
      <c r="E1941" s="359" t="s">
        <v>4950</v>
      </c>
      <c r="F1941" s="360">
        <v>385</v>
      </c>
      <c r="G1941" s="359" t="s">
        <v>183</v>
      </c>
      <c r="H1941" s="359" t="s">
        <v>6010</v>
      </c>
      <c r="I1941" s="363">
        <f t="shared" si="90"/>
        <v>44587</v>
      </c>
      <c r="J1941" t="str">
        <f t="shared" si="91"/>
        <v>Oui</v>
      </c>
      <c r="K1941" t="str">
        <f t="shared" si="92"/>
        <v>1870 +</v>
      </c>
    </row>
    <row r="1942" spans="1:11" ht="15" x14ac:dyDescent="0.25">
      <c r="A1942" s="307">
        <v>3860</v>
      </c>
      <c r="B1942" s="359" t="s">
        <v>2386</v>
      </c>
      <c r="C1942" s="359" t="s">
        <v>170</v>
      </c>
      <c r="D1942" s="359" t="s">
        <v>103</v>
      </c>
      <c r="E1942" s="359" t="s">
        <v>4950</v>
      </c>
      <c r="F1942" s="360">
        <v>385</v>
      </c>
      <c r="G1942" s="359" t="s">
        <v>183</v>
      </c>
      <c r="H1942" s="359" t="s">
        <v>6010</v>
      </c>
      <c r="I1942" s="363">
        <f t="shared" si="90"/>
        <v>44620</v>
      </c>
      <c r="J1942" t="str">
        <f t="shared" si="91"/>
        <v>Oui</v>
      </c>
      <c r="K1942" t="str">
        <f t="shared" si="92"/>
        <v>F550</v>
      </c>
    </row>
    <row r="1943" spans="1:11" ht="15" x14ac:dyDescent="0.25">
      <c r="A1943" s="307">
        <v>12023</v>
      </c>
      <c r="B1943" s="359" t="s">
        <v>2228</v>
      </c>
      <c r="C1943" s="359" t="s">
        <v>2229</v>
      </c>
      <c r="D1943" s="359" t="s">
        <v>103</v>
      </c>
      <c r="E1943" s="359" t="s">
        <v>4950</v>
      </c>
      <c r="F1943" s="360">
        <v>385</v>
      </c>
      <c r="G1943" s="359" t="s">
        <v>183</v>
      </c>
      <c r="H1943" s="359" t="s">
        <v>6010</v>
      </c>
      <c r="I1943" s="363">
        <f t="shared" si="90"/>
        <v>44623</v>
      </c>
      <c r="J1943" t="str">
        <f t="shared" si="91"/>
        <v>Oui</v>
      </c>
      <c r="K1943" t="str">
        <f t="shared" si="92"/>
        <v>95PFE-L2S</v>
      </c>
    </row>
    <row r="1944" spans="1:11" ht="15" x14ac:dyDescent="0.25">
      <c r="A1944" s="307">
        <v>12075</v>
      </c>
      <c r="B1944" s="359" t="s">
        <v>2805</v>
      </c>
      <c r="C1944" s="359" t="s">
        <v>2806</v>
      </c>
      <c r="D1944" s="359" t="s">
        <v>2098</v>
      </c>
      <c r="E1944" s="359" t="s">
        <v>4950</v>
      </c>
      <c r="F1944" s="360">
        <v>385</v>
      </c>
      <c r="G1944" s="359" t="s">
        <v>183</v>
      </c>
      <c r="H1944" s="359" t="s">
        <v>6010</v>
      </c>
      <c r="I1944" s="363">
        <f t="shared" si="90"/>
        <v>44677</v>
      </c>
      <c r="J1944" t="str">
        <f t="shared" si="91"/>
        <v>Oui</v>
      </c>
      <c r="K1944" t="str">
        <f t="shared" si="92"/>
        <v>95PFE-L2S</v>
      </c>
    </row>
    <row r="1945" spans="1:11" ht="15" x14ac:dyDescent="0.25">
      <c r="A1945" s="307">
        <v>10948</v>
      </c>
      <c r="B1945" s="359" t="s">
        <v>1658</v>
      </c>
      <c r="C1945" s="359" t="s">
        <v>1248</v>
      </c>
      <c r="D1945" s="359" t="s">
        <v>103</v>
      </c>
      <c r="E1945" s="359" t="s">
        <v>4950</v>
      </c>
      <c r="F1945" s="360">
        <v>385</v>
      </c>
      <c r="G1945" s="359" t="s">
        <v>183</v>
      </c>
      <c r="H1945" s="359" t="s">
        <v>6010</v>
      </c>
      <c r="I1945" s="363">
        <f t="shared" si="90"/>
        <v>44771</v>
      </c>
      <c r="J1945" t="str">
        <f t="shared" si="91"/>
        <v>Oui</v>
      </c>
      <c r="K1945" t="str">
        <f t="shared" si="92"/>
        <v>95PFE-L2M</v>
      </c>
    </row>
    <row r="1946" spans="1:11" ht="15" x14ac:dyDescent="0.25">
      <c r="A1946" s="307">
        <v>12639</v>
      </c>
      <c r="B1946" s="359" t="s">
        <v>3017</v>
      </c>
      <c r="C1946" s="359" t="s">
        <v>3018</v>
      </c>
      <c r="D1946" s="359" t="s">
        <v>103</v>
      </c>
      <c r="E1946" s="359" t="s">
        <v>4950</v>
      </c>
      <c r="F1946" s="360">
        <v>385</v>
      </c>
      <c r="G1946" s="359" t="s">
        <v>183</v>
      </c>
      <c r="H1946" s="359" t="s">
        <v>6010</v>
      </c>
      <c r="I1946" s="363">
        <f t="shared" si="90"/>
        <v>44846</v>
      </c>
      <c r="J1946" t="str">
        <f t="shared" si="91"/>
        <v>Oui</v>
      </c>
      <c r="K1946" t="str">
        <f t="shared" si="92"/>
        <v>95PFE-L2S</v>
      </c>
    </row>
    <row r="1947" spans="1:11" ht="15" x14ac:dyDescent="0.25">
      <c r="A1947" s="307">
        <v>11843</v>
      </c>
      <c r="B1947" s="359" t="s">
        <v>1229</v>
      </c>
      <c r="C1947" s="359" t="s">
        <v>1230</v>
      </c>
      <c r="D1947" s="359" t="s">
        <v>103</v>
      </c>
      <c r="E1947" s="359" t="s">
        <v>4950</v>
      </c>
      <c r="F1947" s="360">
        <v>385</v>
      </c>
      <c r="G1947" s="359" t="s">
        <v>183</v>
      </c>
      <c r="H1947" s="359" t="s">
        <v>6010</v>
      </c>
      <c r="I1947" s="363">
        <f t="shared" si="90"/>
        <v>44867</v>
      </c>
      <c r="J1947" t="str">
        <f t="shared" si="91"/>
        <v>Oui</v>
      </c>
      <c r="K1947" t="str">
        <f t="shared" si="92"/>
        <v>95PFE-L2S</v>
      </c>
    </row>
    <row r="1948" spans="1:11" ht="15" x14ac:dyDescent="0.25">
      <c r="A1948" s="307">
        <v>4752</v>
      </c>
      <c r="B1948" s="359" t="s">
        <v>310</v>
      </c>
      <c r="C1948" s="359" t="s">
        <v>6272</v>
      </c>
      <c r="D1948" s="359" t="s">
        <v>2098</v>
      </c>
      <c r="E1948" s="359" t="s">
        <v>4950</v>
      </c>
      <c r="F1948" s="360">
        <v>385</v>
      </c>
      <c r="G1948" s="359" t="s">
        <v>183</v>
      </c>
      <c r="H1948" s="359" t="s">
        <v>6010</v>
      </c>
      <c r="I1948" s="363">
        <f t="shared" si="90"/>
        <v>45022</v>
      </c>
      <c r="J1948" t="str">
        <f t="shared" si="91"/>
        <v>Oui</v>
      </c>
      <c r="K1948" t="str">
        <f t="shared" si="92"/>
        <v>95PFE-L2S</v>
      </c>
    </row>
    <row r="1949" spans="1:11" ht="15" x14ac:dyDescent="0.25">
      <c r="A1949" s="307">
        <v>11351</v>
      </c>
      <c r="B1949" s="359" t="s">
        <v>1139</v>
      </c>
      <c r="C1949" s="359" t="s">
        <v>1136</v>
      </c>
      <c r="D1949" s="359" t="s">
        <v>2098</v>
      </c>
      <c r="E1949" s="359" t="s">
        <v>4950</v>
      </c>
      <c r="F1949" s="360">
        <v>385</v>
      </c>
      <c r="G1949" s="359" t="s">
        <v>183</v>
      </c>
      <c r="H1949" s="359" t="s">
        <v>6010</v>
      </c>
      <c r="I1949" s="363">
        <f t="shared" si="90"/>
        <v>45027</v>
      </c>
      <c r="J1949" t="str">
        <f t="shared" si="91"/>
        <v>Oui</v>
      </c>
      <c r="K1949" t="str">
        <f t="shared" si="92"/>
        <v>95PFE-L2S</v>
      </c>
    </row>
    <row r="1950" spans="1:11" ht="15" x14ac:dyDescent="0.25">
      <c r="A1950" s="307">
        <v>13202</v>
      </c>
      <c r="B1950" s="359" t="s">
        <v>4384</v>
      </c>
      <c r="C1950" s="359" t="s">
        <v>3215</v>
      </c>
      <c r="D1950" s="359" t="s">
        <v>103</v>
      </c>
      <c r="E1950" s="359" t="s">
        <v>4950</v>
      </c>
      <c r="F1950" s="360">
        <v>385</v>
      </c>
      <c r="G1950" s="359" t="s">
        <v>183</v>
      </c>
      <c r="H1950" s="359" t="s">
        <v>6010</v>
      </c>
      <c r="I1950" s="363">
        <f t="shared" si="90"/>
        <v>45227</v>
      </c>
      <c r="J1950" t="str">
        <f t="shared" si="91"/>
        <v>Oui</v>
      </c>
      <c r="K1950" t="str">
        <f t="shared" si="92"/>
        <v>95PFE-L2M</v>
      </c>
    </row>
    <row r="1951" spans="1:11" ht="15" x14ac:dyDescent="0.25">
      <c r="A1951" s="307">
        <v>9685</v>
      </c>
      <c r="B1951" s="359" t="s">
        <v>3835</v>
      </c>
      <c r="C1951" s="359" t="s">
        <v>3836</v>
      </c>
      <c r="D1951" s="359" t="s">
        <v>69</v>
      </c>
      <c r="E1951" s="359" t="s">
        <v>4950</v>
      </c>
      <c r="F1951" s="360">
        <v>385</v>
      </c>
      <c r="G1951" s="359" t="s">
        <v>183</v>
      </c>
      <c r="H1951" s="359" t="s">
        <v>6010</v>
      </c>
      <c r="I1951" s="363">
        <f t="shared" si="90"/>
        <v>45259</v>
      </c>
      <c r="J1951" t="str">
        <f t="shared" si="91"/>
        <v>Oui</v>
      </c>
      <c r="K1951" t="str">
        <f t="shared" si="92"/>
        <v>95PFE-L2S</v>
      </c>
    </row>
    <row r="1952" spans="1:11" ht="15" x14ac:dyDescent="0.25">
      <c r="A1952" s="307">
        <v>13115</v>
      </c>
      <c r="B1952" s="359" t="s">
        <v>4649</v>
      </c>
      <c r="C1952" s="359" t="s">
        <v>4650</v>
      </c>
      <c r="D1952" s="359" t="s">
        <v>103</v>
      </c>
      <c r="E1952" s="359" t="s">
        <v>4950</v>
      </c>
      <c r="F1952" s="360">
        <v>385</v>
      </c>
      <c r="G1952" s="359" t="s">
        <v>183</v>
      </c>
      <c r="H1952" s="359" t="s">
        <v>6010</v>
      </c>
      <c r="I1952" s="363">
        <f t="shared" si="90"/>
        <v>45308</v>
      </c>
      <c r="J1952" t="str">
        <f t="shared" si="91"/>
        <v>Oui</v>
      </c>
      <c r="K1952" t="str">
        <f t="shared" si="92"/>
        <v>F550</v>
      </c>
    </row>
    <row r="1953" spans="1:11" ht="15" x14ac:dyDescent="0.25">
      <c r="A1953" s="307">
        <v>13327</v>
      </c>
      <c r="B1953" s="359" t="s">
        <v>5041</v>
      </c>
      <c r="C1953" s="359" t="s">
        <v>391</v>
      </c>
      <c r="D1953" s="359" t="s">
        <v>103</v>
      </c>
      <c r="E1953" s="359" t="s">
        <v>4950</v>
      </c>
      <c r="F1953" s="360">
        <v>385</v>
      </c>
      <c r="G1953" s="359" t="s">
        <v>183</v>
      </c>
      <c r="H1953" s="359" t="s">
        <v>6010</v>
      </c>
      <c r="I1953" s="363">
        <f t="shared" si="90"/>
        <v>45356</v>
      </c>
      <c r="J1953" t="str">
        <f t="shared" si="91"/>
        <v>Oui</v>
      </c>
      <c r="K1953" t="str">
        <f t="shared" si="92"/>
        <v>F550</v>
      </c>
    </row>
    <row r="1954" spans="1:11" ht="15" x14ac:dyDescent="0.25">
      <c r="A1954" s="307">
        <v>11527</v>
      </c>
      <c r="B1954" s="359" t="s">
        <v>3699</v>
      </c>
      <c r="C1954" s="359" t="s">
        <v>467</v>
      </c>
      <c r="D1954" s="359" t="s">
        <v>103</v>
      </c>
      <c r="E1954" s="359" t="s">
        <v>4950</v>
      </c>
      <c r="F1954" s="360">
        <v>385</v>
      </c>
      <c r="G1954" s="359" t="s">
        <v>183</v>
      </c>
      <c r="H1954" s="359" t="s">
        <v>6010</v>
      </c>
      <c r="I1954" s="363">
        <f t="shared" si="90"/>
        <v>45448</v>
      </c>
      <c r="J1954" t="str">
        <f t="shared" si="91"/>
        <v>Oui</v>
      </c>
      <c r="K1954" t="str">
        <f t="shared" si="92"/>
        <v>95PFE-L2L</v>
      </c>
    </row>
    <row r="1955" spans="1:11" ht="15" x14ac:dyDescent="0.25">
      <c r="A1955" s="307">
        <v>13784</v>
      </c>
      <c r="B1955" s="359" t="s">
        <v>5552</v>
      </c>
      <c r="C1955" s="359" t="s">
        <v>5553</v>
      </c>
      <c r="D1955" s="359" t="s">
        <v>103</v>
      </c>
      <c r="E1955" s="359" t="s">
        <v>4950</v>
      </c>
      <c r="F1955" s="360">
        <v>385</v>
      </c>
      <c r="G1955" s="359" t="s">
        <v>183</v>
      </c>
      <c r="H1955" s="359" t="s">
        <v>6010</v>
      </c>
      <c r="I1955" s="363">
        <f t="shared" si="90"/>
        <v>45518</v>
      </c>
      <c r="J1955" t="str">
        <f t="shared" si="91"/>
        <v>Oui</v>
      </c>
      <c r="K1955" t="str">
        <f t="shared" si="92"/>
        <v>95PFE-L2M</v>
      </c>
    </row>
    <row r="1956" spans="1:11" ht="15" x14ac:dyDescent="0.25">
      <c r="A1956" s="307">
        <v>13607</v>
      </c>
      <c r="B1956" s="359" t="s">
        <v>5310</v>
      </c>
      <c r="C1956" s="359" t="s">
        <v>2109</v>
      </c>
      <c r="D1956" s="359" t="s">
        <v>103</v>
      </c>
      <c r="E1956" s="359" t="s">
        <v>4950</v>
      </c>
      <c r="F1956" s="360">
        <v>385</v>
      </c>
      <c r="G1956" s="359" t="s">
        <v>183</v>
      </c>
      <c r="H1956" s="359" t="s">
        <v>6010</v>
      </c>
      <c r="I1956" s="363">
        <f t="shared" si="90"/>
        <v>45532</v>
      </c>
      <c r="J1956" t="str">
        <f t="shared" si="91"/>
        <v>Oui</v>
      </c>
      <c r="K1956" t="str">
        <f t="shared" si="92"/>
        <v>1511-S</v>
      </c>
    </row>
    <row r="1957" spans="1:11" ht="15" x14ac:dyDescent="0.25">
      <c r="A1957" s="307">
        <v>13835</v>
      </c>
      <c r="B1957" s="359" t="s">
        <v>3818</v>
      </c>
      <c r="C1957" s="359" t="s">
        <v>881</v>
      </c>
      <c r="D1957" s="359" t="s">
        <v>103</v>
      </c>
      <c r="E1957" s="359" t="s">
        <v>4950</v>
      </c>
      <c r="F1957" s="360">
        <v>385</v>
      </c>
      <c r="G1957" s="359" t="s">
        <v>183</v>
      </c>
      <c r="H1957" s="359" t="s">
        <v>6010</v>
      </c>
      <c r="I1957" s="363">
        <f t="shared" si="90"/>
        <v>45580</v>
      </c>
      <c r="J1957" t="str">
        <f t="shared" si="91"/>
        <v>Oui</v>
      </c>
      <c r="K1957" t="str">
        <f t="shared" si="92"/>
        <v>95PFE-L2M</v>
      </c>
    </row>
    <row r="1958" spans="1:11" ht="15" x14ac:dyDescent="0.25">
      <c r="A1958" s="307">
        <v>13840</v>
      </c>
      <c r="B1958" s="359" t="s">
        <v>5621</v>
      </c>
      <c r="C1958" s="359" t="s">
        <v>5622</v>
      </c>
      <c r="D1958" s="359" t="s">
        <v>103</v>
      </c>
      <c r="E1958" s="359" t="s">
        <v>4950</v>
      </c>
      <c r="F1958" s="360">
        <v>385</v>
      </c>
      <c r="G1958" s="359" t="s">
        <v>183</v>
      </c>
      <c r="H1958" s="359" t="s">
        <v>6010</v>
      </c>
      <c r="I1958" s="363">
        <f t="shared" si="90"/>
        <v>45580</v>
      </c>
      <c r="J1958" t="str">
        <f t="shared" si="91"/>
        <v>Oui</v>
      </c>
      <c r="K1958" t="str">
        <f t="shared" si="92"/>
        <v>95PFE-L2M</v>
      </c>
    </row>
    <row r="1959" spans="1:11" ht="15" x14ac:dyDescent="0.25">
      <c r="A1959" s="307">
        <v>13986</v>
      </c>
      <c r="B1959" s="359" t="s">
        <v>2172</v>
      </c>
      <c r="C1959" s="359" t="s">
        <v>564</v>
      </c>
      <c r="D1959" s="359" t="s">
        <v>103</v>
      </c>
      <c r="E1959" s="359" t="s">
        <v>4950</v>
      </c>
      <c r="F1959" s="360">
        <v>385</v>
      </c>
      <c r="G1959" s="359" t="s">
        <v>183</v>
      </c>
      <c r="H1959" s="359" t="s">
        <v>6010</v>
      </c>
      <c r="I1959" s="363">
        <f t="shared" si="90"/>
        <v>45721</v>
      </c>
      <c r="J1959" t="str">
        <f t="shared" si="91"/>
        <v>Oui</v>
      </c>
      <c r="K1959" t="str">
        <f t="shared" si="92"/>
        <v>95PFE-L2M</v>
      </c>
    </row>
    <row r="1960" spans="1:11" ht="15" x14ac:dyDescent="0.25">
      <c r="A1960" s="307">
        <v>14123</v>
      </c>
      <c r="B1960" s="359" t="s">
        <v>6226</v>
      </c>
      <c r="C1960" s="359" t="s">
        <v>806</v>
      </c>
      <c r="D1960" s="359" t="s">
        <v>103</v>
      </c>
      <c r="E1960" s="359" t="s">
        <v>4950</v>
      </c>
      <c r="F1960" s="360">
        <v>385</v>
      </c>
      <c r="G1960" s="359" t="s">
        <v>183</v>
      </c>
      <c r="H1960" s="359" t="s">
        <v>6010</v>
      </c>
      <c r="I1960" s="363">
        <f t="shared" si="90"/>
        <v>45903</v>
      </c>
      <c r="J1960" t="str">
        <f t="shared" si="91"/>
        <v>Oui</v>
      </c>
      <c r="K1960" t="str">
        <f t="shared" si="92"/>
        <v>1870 +</v>
      </c>
    </row>
    <row r="1961" spans="1:11" ht="15" x14ac:dyDescent="0.25">
      <c r="A1961" s="307" t="s">
        <v>4754</v>
      </c>
      <c r="B1961" s="359" t="s">
        <v>4755</v>
      </c>
      <c r="C1961" s="359" t="s">
        <v>775</v>
      </c>
      <c r="D1961" s="359" t="s">
        <v>72</v>
      </c>
      <c r="E1961" s="359" t="s">
        <v>4964</v>
      </c>
      <c r="F1961" s="360">
        <v>335</v>
      </c>
      <c r="G1961" s="359" t="s">
        <v>1889</v>
      </c>
      <c r="H1961" s="359" t="s">
        <v>6010</v>
      </c>
      <c r="I1961" s="363" t="str">
        <f t="shared" si="90"/>
        <v xml:space="preserve"> </v>
      </c>
      <c r="J1961" t="str">
        <f t="shared" si="91"/>
        <v>Non</v>
      </c>
      <c r="K1961" t="str">
        <f t="shared" si="92"/>
        <v xml:space="preserve"> </v>
      </c>
    </row>
    <row r="1962" spans="1:11" ht="15" x14ac:dyDescent="0.25">
      <c r="A1962" s="307">
        <v>12435</v>
      </c>
      <c r="B1962" s="359" t="s">
        <v>4151</v>
      </c>
      <c r="C1962" s="359" t="s">
        <v>4152</v>
      </c>
      <c r="D1962" s="359" t="s">
        <v>72</v>
      </c>
      <c r="E1962" s="359" t="s">
        <v>4964</v>
      </c>
      <c r="F1962" s="360">
        <v>335</v>
      </c>
      <c r="G1962" s="359" t="s">
        <v>1889</v>
      </c>
      <c r="H1962" s="359" t="s">
        <v>6010</v>
      </c>
      <c r="I1962" s="363" t="str">
        <f t="shared" si="90"/>
        <v xml:space="preserve"> </v>
      </c>
      <c r="J1962" t="str">
        <f t="shared" si="91"/>
        <v>Non</v>
      </c>
      <c r="K1962" t="str">
        <f t="shared" si="92"/>
        <v xml:space="preserve"> </v>
      </c>
    </row>
    <row r="1963" spans="1:11" ht="15" x14ac:dyDescent="0.25">
      <c r="A1963" s="307">
        <v>14167</v>
      </c>
      <c r="B1963" s="359" t="s">
        <v>6314</v>
      </c>
      <c r="C1963" s="359" t="s">
        <v>391</v>
      </c>
      <c r="D1963" s="359" t="s">
        <v>72</v>
      </c>
      <c r="E1963" s="359" t="s">
        <v>4964</v>
      </c>
      <c r="F1963" s="360">
        <v>335</v>
      </c>
      <c r="G1963" s="359" t="s">
        <v>1889</v>
      </c>
      <c r="H1963" s="359" t="s">
        <v>6010</v>
      </c>
      <c r="I1963" s="363" t="str">
        <f t="shared" si="90"/>
        <v xml:space="preserve"> </v>
      </c>
      <c r="J1963" t="str">
        <f t="shared" si="91"/>
        <v>Non</v>
      </c>
      <c r="K1963" t="str">
        <f t="shared" si="92"/>
        <v xml:space="preserve"> </v>
      </c>
    </row>
    <row r="1964" spans="1:11" ht="15" x14ac:dyDescent="0.25">
      <c r="A1964" s="307">
        <v>5820</v>
      </c>
      <c r="B1964" s="359" t="s">
        <v>2602</v>
      </c>
      <c r="C1964" s="359" t="s">
        <v>2603</v>
      </c>
      <c r="D1964" s="359" t="s">
        <v>72</v>
      </c>
      <c r="E1964" s="359" t="s">
        <v>4964</v>
      </c>
      <c r="F1964" s="360">
        <v>335</v>
      </c>
      <c r="G1964" s="359" t="s">
        <v>1889</v>
      </c>
      <c r="H1964" s="359" t="s">
        <v>6010</v>
      </c>
      <c r="I1964" s="363">
        <f t="shared" si="90"/>
        <v>43872</v>
      </c>
      <c r="J1964" t="str">
        <f t="shared" si="91"/>
        <v>Oui</v>
      </c>
      <c r="K1964" t="str">
        <f t="shared" si="92"/>
        <v>1870 +</v>
      </c>
    </row>
    <row r="1965" spans="1:11" ht="15" x14ac:dyDescent="0.25">
      <c r="A1965" s="307">
        <v>1894</v>
      </c>
      <c r="B1965" s="359" t="s">
        <v>2489</v>
      </c>
      <c r="C1965" s="359" t="s">
        <v>306</v>
      </c>
      <c r="D1965" s="359" t="s">
        <v>72</v>
      </c>
      <c r="E1965" s="359" t="s">
        <v>4964</v>
      </c>
      <c r="F1965" s="360">
        <v>335</v>
      </c>
      <c r="G1965" s="359" t="s">
        <v>1889</v>
      </c>
      <c r="H1965" s="359" t="s">
        <v>6010</v>
      </c>
      <c r="I1965" s="363">
        <f t="shared" si="90"/>
        <v>43914</v>
      </c>
      <c r="J1965" t="str">
        <f t="shared" si="91"/>
        <v>Oui</v>
      </c>
      <c r="K1965" t="str">
        <f t="shared" si="92"/>
        <v>1511-S</v>
      </c>
    </row>
    <row r="1966" spans="1:11" ht="15" x14ac:dyDescent="0.25">
      <c r="A1966" s="307">
        <v>5743</v>
      </c>
      <c r="B1966" s="359" t="s">
        <v>977</v>
      </c>
      <c r="C1966" s="359" t="s">
        <v>978</v>
      </c>
      <c r="D1966" s="359" t="s">
        <v>3387</v>
      </c>
      <c r="E1966" s="359" t="s">
        <v>4964</v>
      </c>
      <c r="F1966" s="360">
        <v>335</v>
      </c>
      <c r="G1966" s="359" t="s">
        <v>1889</v>
      </c>
      <c r="H1966" s="359" t="s">
        <v>6010</v>
      </c>
      <c r="I1966" s="363">
        <f t="shared" si="90"/>
        <v>44568</v>
      </c>
      <c r="J1966" t="str">
        <f t="shared" si="91"/>
        <v>Oui</v>
      </c>
      <c r="K1966" t="str">
        <f t="shared" si="92"/>
        <v>95PFE-L2M</v>
      </c>
    </row>
    <row r="1967" spans="1:11" ht="15" x14ac:dyDescent="0.25">
      <c r="A1967" s="307">
        <v>2822</v>
      </c>
      <c r="B1967" s="359" t="s">
        <v>1393</v>
      </c>
      <c r="C1967" s="359" t="s">
        <v>564</v>
      </c>
      <c r="D1967" s="359" t="s">
        <v>72</v>
      </c>
      <c r="E1967" s="359" t="s">
        <v>4964</v>
      </c>
      <c r="F1967" s="360">
        <v>335</v>
      </c>
      <c r="G1967" s="359" t="s">
        <v>1889</v>
      </c>
      <c r="H1967" s="359" t="s">
        <v>6010</v>
      </c>
      <c r="I1967" s="363">
        <f t="shared" si="90"/>
        <v>44574</v>
      </c>
      <c r="J1967" t="str">
        <f t="shared" si="91"/>
        <v>Oui</v>
      </c>
      <c r="K1967" t="str">
        <f t="shared" si="92"/>
        <v>1870 +</v>
      </c>
    </row>
    <row r="1968" spans="1:11" ht="15" x14ac:dyDescent="0.25">
      <c r="A1968" s="307">
        <v>3907</v>
      </c>
      <c r="B1968" s="359" t="s">
        <v>3379</v>
      </c>
      <c r="C1968" s="359" t="s">
        <v>592</v>
      </c>
      <c r="D1968" s="359" t="s">
        <v>72</v>
      </c>
      <c r="E1968" s="359" t="s">
        <v>4964</v>
      </c>
      <c r="F1968" s="360">
        <v>335</v>
      </c>
      <c r="G1968" s="359" t="s">
        <v>1889</v>
      </c>
      <c r="H1968" s="359" t="s">
        <v>6010</v>
      </c>
      <c r="I1968" s="363">
        <f t="shared" si="90"/>
        <v>44575</v>
      </c>
      <c r="J1968" t="str">
        <f t="shared" si="91"/>
        <v>Oui</v>
      </c>
      <c r="K1968" t="str">
        <f t="shared" si="92"/>
        <v>1870 +</v>
      </c>
    </row>
    <row r="1969" spans="1:11" ht="15" x14ac:dyDescent="0.25">
      <c r="A1969" s="307">
        <v>3174</v>
      </c>
      <c r="B1969" s="359" t="s">
        <v>2245</v>
      </c>
      <c r="C1969" s="359" t="s">
        <v>816</v>
      </c>
      <c r="D1969" s="359" t="s">
        <v>3426</v>
      </c>
      <c r="E1969" s="359" t="s">
        <v>4964</v>
      </c>
      <c r="F1969" s="360">
        <v>335</v>
      </c>
      <c r="G1969" s="359" t="s">
        <v>1889</v>
      </c>
      <c r="H1969" s="359" t="s">
        <v>6010</v>
      </c>
      <c r="I1969" s="363">
        <f t="shared" si="90"/>
        <v>44575</v>
      </c>
      <c r="J1969" t="str">
        <f t="shared" si="91"/>
        <v>Oui</v>
      </c>
      <c r="K1969" t="str">
        <f t="shared" si="92"/>
        <v>95PFE-L2M</v>
      </c>
    </row>
    <row r="1970" spans="1:11" ht="15" x14ac:dyDescent="0.25">
      <c r="A1970" s="307">
        <v>5387</v>
      </c>
      <c r="B1970" s="359" t="s">
        <v>750</v>
      </c>
      <c r="C1970" s="359" t="s">
        <v>751</v>
      </c>
      <c r="D1970" s="359" t="s">
        <v>72</v>
      </c>
      <c r="E1970" s="359" t="s">
        <v>4964</v>
      </c>
      <c r="F1970" s="360">
        <v>335</v>
      </c>
      <c r="G1970" s="359" t="s">
        <v>1889</v>
      </c>
      <c r="H1970" s="359" t="s">
        <v>6010</v>
      </c>
      <c r="I1970" s="363">
        <f t="shared" si="90"/>
        <v>44577</v>
      </c>
      <c r="J1970" t="str">
        <f t="shared" si="91"/>
        <v>Oui</v>
      </c>
      <c r="K1970" t="str">
        <f t="shared" si="92"/>
        <v>95PFE-L2M</v>
      </c>
    </row>
    <row r="1971" spans="1:11" ht="15" x14ac:dyDescent="0.25">
      <c r="A1971" s="307">
        <v>6454</v>
      </c>
      <c r="B1971" s="359" t="s">
        <v>441</v>
      </c>
      <c r="C1971" s="359" t="s">
        <v>221</v>
      </c>
      <c r="D1971" s="359" t="s">
        <v>72</v>
      </c>
      <c r="E1971" s="359" t="s">
        <v>4964</v>
      </c>
      <c r="F1971" s="360">
        <v>335</v>
      </c>
      <c r="G1971" s="359" t="s">
        <v>1889</v>
      </c>
      <c r="H1971" s="359" t="s">
        <v>6010</v>
      </c>
      <c r="I1971" s="363">
        <f t="shared" si="90"/>
        <v>44581</v>
      </c>
      <c r="J1971" t="str">
        <f t="shared" si="91"/>
        <v>Oui</v>
      </c>
      <c r="K1971" t="str">
        <f t="shared" si="92"/>
        <v>1870 +</v>
      </c>
    </row>
    <row r="1972" spans="1:11" ht="15" x14ac:dyDescent="0.25">
      <c r="A1972" s="307">
        <v>3212</v>
      </c>
      <c r="B1972" s="359" t="s">
        <v>646</v>
      </c>
      <c r="C1972" s="359" t="s">
        <v>1269</v>
      </c>
      <c r="D1972" s="359" t="s">
        <v>72</v>
      </c>
      <c r="E1972" s="359" t="s">
        <v>4964</v>
      </c>
      <c r="F1972" s="360">
        <v>335</v>
      </c>
      <c r="G1972" s="359" t="s">
        <v>1889</v>
      </c>
      <c r="H1972" s="359" t="s">
        <v>6010</v>
      </c>
      <c r="I1972" s="363">
        <f t="shared" si="90"/>
        <v>44587</v>
      </c>
      <c r="J1972" t="str">
        <f t="shared" si="91"/>
        <v>Oui</v>
      </c>
      <c r="K1972" t="str">
        <f t="shared" si="92"/>
        <v>95PFE-L2S</v>
      </c>
    </row>
    <row r="1973" spans="1:11" ht="15" x14ac:dyDescent="0.25">
      <c r="A1973" s="307">
        <v>4861</v>
      </c>
      <c r="B1973" s="359" t="s">
        <v>6349</v>
      </c>
      <c r="C1973" s="359" t="s">
        <v>6350</v>
      </c>
      <c r="D1973" s="359" t="s">
        <v>72</v>
      </c>
      <c r="E1973" s="359" t="s">
        <v>4964</v>
      </c>
      <c r="F1973" s="360">
        <v>335</v>
      </c>
      <c r="G1973" s="359" t="s">
        <v>1889</v>
      </c>
      <c r="H1973" s="359" t="s">
        <v>6010</v>
      </c>
      <c r="I1973" s="363">
        <f t="shared" si="90"/>
        <v>44587</v>
      </c>
      <c r="J1973" t="str">
        <f t="shared" si="91"/>
        <v>Oui</v>
      </c>
      <c r="K1973" t="str">
        <f t="shared" si="92"/>
        <v>SH-9550</v>
      </c>
    </row>
    <row r="1974" spans="1:11" ht="15" x14ac:dyDescent="0.25">
      <c r="A1974" s="307">
        <v>8519</v>
      </c>
      <c r="B1974" s="359" t="s">
        <v>2456</v>
      </c>
      <c r="C1974" s="359" t="s">
        <v>3153</v>
      </c>
      <c r="D1974" s="359" t="s">
        <v>3426</v>
      </c>
      <c r="E1974" s="359" t="s">
        <v>4964</v>
      </c>
      <c r="F1974" s="360">
        <v>335</v>
      </c>
      <c r="G1974" s="359" t="s">
        <v>1889</v>
      </c>
      <c r="H1974" s="359" t="s">
        <v>6010</v>
      </c>
      <c r="I1974" s="363">
        <f t="shared" si="90"/>
        <v>44588</v>
      </c>
      <c r="J1974" t="str">
        <f t="shared" si="91"/>
        <v>Oui</v>
      </c>
      <c r="K1974" t="str">
        <f t="shared" si="92"/>
        <v>1870 +</v>
      </c>
    </row>
    <row r="1975" spans="1:11" ht="15" x14ac:dyDescent="0.25">
      <c r="A1975" s="307">
        <v>8640</v>
      </c>
      <c r="B1975" s="359" t="s">
        <v>1145</v>
      </c>
      <c r="C1975" s="359" t="s">
        <v>1146</v>
      </c>
      <c r="D1975" s="359" t="s">
        <v>72</v>
      </c>
      <c r="E1975" s="359" t="s">
        <v>4964</v>
      </c>
      <c r="F1975" s="360">
        <v>335</v>
      </c>
      <c r="G1975" s="359" t="s">
        <v>1889</v>
      </c>
      <c r="H1975" s="359" t="s">
        <v>6010</v>
      </c>
      <c r="I1975" s="363">
        <f t="shared" si="90"/>
        <v>44778</v>
      </c>
      <c r="J1975" t="str">
        <f t="shared" si="91"/>
        <v>Oui</v>
      </c>
      <c r="K1975" t="str">
        <f t="shared" si="92"/>
        <v>F550</v>
      </c>
    </row>
    <row r="1976" spans="1:11" ht="15" x14ac:dyDescent="0.25">
      <c r="A1976" s="307">
        <v>10586</v>
      </c>
      <c r="B1976" s="359" t="s">
        <v>3919</v>
      </c>
      <c r="C1976" s="359" t="s">
        <v>3920</v>
      </c>
      <c r="D1976" s="359" t="s">
        <v>72</v>
      </c>
      <c r="E1976" s="359" t="s">
        <v>4964</v>
      </c>
      <c r="F1976" s="360">
        <v>335</v>
      </c>
      <c r="G1976" s="359" t="s">
        <v>1889</v>
      </c>
      <c r="H1976" s="359" t="s">
        <v>6010</v>
      </c>
      <c r="I1976" s="363">
        <f t="shared" si="90"/>
        <v>45343</v>
      </c>
      <c r="J1976" t="str">
        <f t="shared" si="91"/>
        <v>Oui</v>
      </c>
      <c r="K1976" t="str">
        <f t="shared" si="92"/>
        <v>95PFE-L2S</v>
      </c>
    </row>
    <row r="1977" spans="1:11" ht="15" x14ac:dyDescent="0.25">
      <c r="A1977" s="307">
        <v>6671</v>
      </c>
      <c r="B1977" s="359" t="s">
        <v>70</v>
      </c>
      <c r="C1977" s="359" t="s">
        <v>71</v>
      </c>
      <c r="D1977" s="359" t="s">
        <v>72</v>
      </c>
      <c r="E1977" s="359" t="s">
        <v>4964</v>
      </c>
      <c r="F1977" s="360">
        <v>335</v>
      </c>
      <c r="G1977" s="359" t="s">
        <v>1889</v>
      </c>
      <c r="H1977" s="359" t="s">
        <v>6010</v>
      </c>
      <c r="I1977" s="363">
        <f t="shared" si="90"/>
        <v>45574</v>
      </c>
      <c r="J1977" t="str">
        <f t="shared" si="91"/>
        <v>Oui</v>
      </c>
      <c r="K1977" t="str">
        <f t="shared" si="92"/>
        <v>95PFE-L2M</v>
      </c>
    </row>
    <row r="1978" spans="1:11" ht="15" x14ac:dyDescent="0.25">
      <c r="A1978" s="307">
        <v>13719</v>
      </c>
      <c r="B1978" s="359" t="s">
        <v>4351</v>
      </c>
      <c r="C1978" s="359" t="s">
        <v>368</v>
      </c>
      <c r="D1978" s="359" t="s">
        <v>72</v>
      </c>
      <c r="E1978" s="359" t="s">
        <v>4964</v>
      </c>
      <c r="F1978" s="360">
        <v>335</v>
      </c>
      <c r="G1978" s="359" t="s">
        <v>1889</v>
      </c>
      <c r="H1978" s="359" t="s">
        <v>6010</v>
      </c>
      <c r="I1978" s="363">
        <f t="shared" si="90"/>
        <v>45602</v>
      </c>
      <c r="J1978" t="str">
        <f t="shared" si="91"/>
        <v>Oui</v>
      </c>
      <c r="K1978" t="str">
        <f t="shared" si="92"/>
        <v>95PFE-L2M</v>
      </c>
    </row>
    <row r="1979" spans="1:11" ht="15" x14ac:dyDescent="0.25">
      <c r="A1979" s="307">
        <v>11489</v>
      </c>
      <c r="B1979" s="359" t="s">
        <v>4009</v>
      </c>
      <c r="C1979" s="359" t="s">
        <v>4010</v>
      </c>
      <c r="D1979" s="359" t="s">
        <v>72</v>
      </c>
      <c r="E1979" s="359" t="s">
        <v>4964</v>
      </c>
      <c r="F1979" s="360">
        <v>335</v>
      </c>
      <c r="G1979" s="359" t="s">
        <v>1889</v>
      </c>
      <c r="H1979" s="359" t="s">
        <v>6010</v>
      </c>
      <c r="I1979" s="363">
        <f t="shared" si="90"/>
        <v>45679</v>
      </c>
      <c r="J1979" t="str">
        <f t="shared" si="91"/>
        <v>Oui</v>
      </c>
      <c r="K1979" t="str">
        <f t="shared" si="92"/>
        <v>95PFE-L2S</v>
      </c>
    </row>
    <row r="1980" spans="1:11" ht="15" x14ac:dyDescent="0.25">
      <c r="A1980" s="307">
        <v>13484</v>
      </c>
      <c r="B1980" s="359" t="s">
        <v>5135</v>
      </c>
      <c r="C1980" s="359" t="s">
        <v>5136</v>
      </c>
      <c r="D1980" s="359" t="s">
        <v>72</v>
      </c>
      <c r="E1980" s="359" t="s">
        <v>4964</v>
      </c>
      <c r="F1980" s="360">
        <v>335</v>
      </c>
      <c r="G1980" s="359" t="s">
        <v>1889</v>
      </c>
      <c r="H1980" s="359" t="s">
        <v>6010</v>
      </c>
      <c r="I1980" s="363">
        <f t="shared" si="90"/>
        <v>45743</v>
      </c>
      <c r="J1980" t="str">
        <f t="shared" si="91"/>
        <v>Oui</v>
      </c>
      <c r="K1980" t="str">
        <f t="shared" si="92"/>
        <v>95PFE-L2S</v>
      </c>
    </row>
    <row r="1981" spans="1:11" ht="15" x14ac:dyDescent="0.25">
      <c r="A1981" s="307">
        <v>6385</v>
      </c>
      <c r="B1981" s="359" t="s">
        <v>1854</v>
      </c>
      <c r="C1981" s="359" t="s">
        <v>592</v>
      </c>
      <c r="D1981" s="359" t="s">
        <v>72</v>
      </c>
      <c r="E1981" s="359" t="s">
        <v>4964</v>
      </c>
      <c r="F1981" s="360">
        <v>335</v>
      </c>
      <c r="G1981" s="359" t="s">
        <v>1889</v>
      </c>
      <c r="H1981" s="359" t="s">
        <v>6010</v>
      </c>
      <c r="I1981" s="363">
        <f t="shared" si="90"/>
        <v>45812</v>
      </c>
      <c r="J1981" t="str">
        <f t="shared" si="91"/>
        <v>Oui</v>
      </c>
      <c r="K1981" t="str">
        <f t="shared" si="92"/>
        <v>1870 +</v>
      </c>
    </row>
    <row r="1982" spans="1:11" ht="15" x14ac:dyDescent="0.25">
      <c r="A1982" s="307">
        <v>8019</v>
      </c>
      <c r="B1982" s="359" t="s">
        <v>428</v>
      </c>
      <c r="C1982" s="359" t="s">
        <v>142</v>
      </c>
      <c r="D1982" s="359" t="s">
        <v>72</v>
      </c>
      <c r="E1982" s="359" t="s">
        <v>4964</v>
      </c>
      <c r="F1982" s="360">
        <v>335</v>
      </c>
      <c r="G1982" s="359" t="s">
        <v>1889</v>
      </c>
      <c r="H1982" s="359" t="s">
        <v>6010</v>
      </c>
      <c r="I1982" s="363">
        <f t="shared" si="90"/>
        <v>45819</v>
      </c>
      <c r="J1982" t="str">
        <f t="shared" si="91"/>
        <v>Oui</v>
      </c>
      <c r="K1982" t="str">
        <f t="shared" si="92"/>
        <v>1804S</v>
      </c>
    </row>
    <row r="1983" spans="1:11" ht="15" x14ac:dyDescent="0.25">
      <c r="A1983" s="307">
        <v>6278</v>
      </c>
      <c r="B1983" s="359" t="s">
        <v>1576</v>
      </c>
      <c r="C1983" s="359" t="s">
        <v>1577</v>
      </c>
      <c r="D1983" s="359" t="s">
        <v>72</v>
      </c>
      <c r="E1983" s="359" t="s">
        <v>4964</v>
      </c>
      <c r="F1983" s="360">
        <v>335</v>
      </c>
      <c r="G1983" s="359" t="s">
        <v>1889</v>
      </c>
      <c r="H1983" s="359" t="s">
        <v>6010</v>
      </c>
      <c r="I1983" s="363">
        <f t="shared" si="90"/>
        <v>45819</v>
      </c>
      <c r="J1983" t="str">
        <f t="shared" si="91"/>
        <v>Oui</v>
      </c>
      <c r="K1983" t="str">
        <f t="shared" si="92"/>
        <v>1870 +</v>
      </c>
    </row>
    <row r="1984" spans="1:11" ht="15" x14ac:dyDescent="0.25">
      <c r="A1984" s="307">
        <v>5243</v>
      </c>
      <c r="B1984" s="359" t="s">
        <v>2730</v>
      </c>
      <c r="C1984" s="359" t="s">
        <v>3638</v>
      </c>
      <c r="D1984" s="359" t="s">
        <v>72</v>
      </c>
      <c r="E1984" s="359" t="s">
        <v>4964</v>
      </c>
      <c r="F1984" s="360">
        <v>335</v>
      </c>
      <c r="G1984" s="359" t="s">
        <v>1889</v>
      </c>
      <c r="H1984" s="359" t="s">
        <v>6010</v>
      </c>
      <c r="I1984" s="363">
        <f t="shared" si="90"/>
        <v>45819</v>
      </c>
      <c r="J1984" t="str">
        <f t="shared" si="91"/>
        <v>Oui</v>
      </c>
      <c r="K1984" t="str">
        <f t="shared" si="92"/>
        <v>95PFE-L2M</v>
      </c>
    </row>
    <row r="1985" spans="1:11" ht="15" x14ac:dyDescent="0.25">
      <c r="A1985" s="307">
        <v>9872</v>
      </c>
      <c r="B1985" s="359" t="s">
        <v>1017</v>
      </c>
      <c r="C1985" s="359" t="s">
        <v>1018</v>
      </c>
      <c r="D1985" s="359" t="s">
        <v>72</v>
      </c>
      <c r="E1985" s="359" t="s">
        <v>4964</v>
      </c>
      <c r="F1985" s="360">
        <v>335</v>
      </c>
      <c r="G1985" s="359" t="s">
        <v>1889</v>
      </c>
      <c r="H1985" s="359" t="s">
        <v>6010</v>
      </c>
      <c r="I1985" s="363">
        <f t="shared" si="90"/>
        <v>45822</v>
      </c>
      <c r="J1985" t="str">
        <f t="shared" si="91"/>
        <v>Oui</v>
      </c>
      <c r="K1985" t="str">
        <f t="shared" si="92"/>
        <v>1870 +</v>
      </c>
    </row>
    <row r="1986" spans="1:11" ht="15" x14ac:dyDescent="0.25">
      <c r="A1986" s="307">
        <v>9716</v>
      </c>
      <c r="B1986" s="359" t="s">
        <v>1885</v>
      </c>
      <c r="C1986" s="359" t="s">
        <v>5883</v>
      </c>
      <c r="D1986" s="359" t="s">
        <v>72</v>
      </c>
      <c r="E1986" s="359" t="s">
        <v>4964</v>
      </c>
      <c r="F1986" s="360">
        <v>335</v>
      </c>
      <c r="G1986" s="359" t="s">
        <v>1889</v>
      </c>
      <c r="H1986" s="359" t="s">
        <v>6010</v>
      </c>
      <c r="I1986" s="363">
        <f t="shared" ref="I1986:I2049" si="93">IFERROR(VLOOKUP(A1986,Pour_Suivi,31,FALSE)," ")</f>
        <v>45822</v>
      </c>
      <c r="J1986" t="str">
        <f t="shared" ref="J1986:J2049" si="94">IF(IFERROR(VLOOKUP(A1986,Pour_Suivi,1,FALSE),"Non")="Non","Non","Oui")</f>
        <v>Oui</v>
      </c>
      <c r="K1986" t="str">
        <f t="shared" ref="K1986:K2049" si="95">IFERROR(VLOOKUP(A1986,Pour_Suivi,33,FALSE)," ")</f>
        <v>1870 +</v>
      </c>
    </row>
    <row r="1987" spans="1:11" ht="15" x14ac:dyDescent="0.25">
      <c r="A1987" s="307" t="s">
        <v>4756</v>
      </c>
      <c r="B1987" s="359" t="s">
        <v>4757</v>
      </c>
      <c r="C1987" s="359" t="s">
        <v>1394</v>
      </c>
      <c r="D1987" s="359" t="s">
        <v>72</v>
      </c>
      <c r="E1987" s="359" t="s">
        <v>4955</v>
      </c>
      <c r="F1987" s="360">
        <v>325</v>
      </c>
      <c r="G1987" s="359" t="s">
        <v>3388</v>
      </c>
      <c r="H1987" s="359" t="s">
        <v>6010</v>
      </c>
      <c r="I1987" s="363" t="str">
        <f t="shared" si="93"/>
        <v xml:space="preserve"> </v>
      </c>
      <c r="J1987" t="str">
        <f t="shared" si="94"/>
        <v>Non</v>
      </c>
      <c r="K1987" t="str">
        <f t="shared" si="95"/>
        <v xml:space="preserve"> </v>
      </c>
    </row>
    <row r="1988" spans="1:11" ht="15" x14ac:dyDescent="0.25">
      <c r="A1988" s="307">
        <v>14107</v>
      </c>
      <c r="B1988" s="359" t="s">
        <v>267</v>
      </c>
      <c r="C1988" s="359" t="s">
        <v>1496</v>
      </c>
      <c r="D1988" s="359" t="s">
        <v>72</v>
      </c>
      <c r="E1988" s="359" t="s">
        <v>4955</v>
      </c>
      <c r="F1988" s="360">
        <v>325</v>
      </c>
      <c r="G1988" s="359" t="s">
        <v>3388</v>
      </c>
      <c r="H1988" s="359" t="s">
        <v>6010</v>
      </c>
      <c r="I1988" s="363" t="str">
        <f t="shared" si="93"/>
        <v xml:space="preserve"> </v>
      </c>
      <c r="J1988" t="str">
        <f t="shared" si="94"/>
        <v>Non</v>
      </c>
      <c r="K1988" t="str">
        <f t="shared" si="95"/>
        <v xml:space="preserve"> </v>
      </c>
    </row>
    <row r="1989" spans="1:11" ht="15" x14ac:dyDescent="0.25">
      <c r="A1989" s="307">
        <v>13226</v>
      </c>
      <c r="B1989" s="359" t="s">
        <v>507</v>
      </c>
      <c r="C1989" s="359" t="s">
        <v>891</v>
      </c>
      <c r="D1989" s="359" t="s">
        <v>72</v>
      </c>
      <c r="E1989" s="359" t="s">
        <v>4955</v>
      </c>
      <c r="F1989" s="360">
        <v>325</v>
      </c>
      <c r="G1989" s="359" t="s">
        <v>3388</v>
      </c>
      <c r="H1989" s="359" t="s">
        <v>6010</v>
      </c>
      <c r="I1989" s="363" t="str">
        <f t="shared" si="93"/>
        <v xml:space="preserve"> </v>
      </c>
      <c r="J1989" t="str">
        <f t="shared" si="94"/>
        <v>Non</v>
      </c>
      <c r="K1989" t="str">
        <f t="shared" si="95"/>
        <v xml:space="preserve"> </v>
      </c>
    </row>
    <row r="1990" spans="1:11" ht="15" x14ac:dyDescent="0.25">
      <c r="A1990" s="307">
        <v>13427</v>
      </c>
      <c r="B1990" s="359" t="s">
        <v>6190</v>
      </c>
      <c r="C1990" s="359" t="s">
        <v>2155</v>
      </c>
      <c r="D1990" s="359" t="s">
        <v>72</v>
      </c>
      <c r="E1990" s="359" t="s">
        <v>4955</v>
      </c>
      <c r="F1990" s="360">
        <v>325</v>
      </c>
      <c r="G1990" s="359" t="s">
        <v>3388</v>
      </c>
      <c r="H1990" s="359" t="s">
        <v>6010</v>
      </c>
      <c r="I1990" s="363" t="str">
        <f t="shared" si="93"/>
        <v xml:space="preserve"> </v>
      </c>
      <c r="J1990" t="str">
        <f t="shared" si="94"/>
        <v>Non</v>
      </c>
      <c r="K1990" t="str">
        <f t="shared" si="95"/>
        <v xml:space="preserve"> </v>
      </c>
    </row>
    <row r="1991" spans="1:11" ht="15" x14ac:dyDescent="0.25">
      <c r="A1991" s="307">
        <v>13419</v>
      </c>
      <c r="B1991" s="359" t="s">
        <v>5120</v>
      </c>
      <c r="C1991" s="359" t="s">
        <v>5121</v>
      </c>
      <c r="D1991" s="359" t="s">
        <v>72</v>
      </c>
      <c r="E1991" s="359" t="s">
        <v>4955</v>
      </c>
      <c r="F1991" s="360">
        <v>325</v>
      </c>
      <c r="G1991" s="359" t="s">
        <v>3388</v>
      </c>
      <c r="H1991" s="359" t="s">
        <v>6010</v>
      </c>
      <c r="I1991" s="363" t="str">
        <f t="shared" si="93"/>
        <v xml:space="preserve"> </v>
      </c>
      <c r="J1991" t="str">
        <f t="shared" si="94"/>
        <v>Non</v>
      </c>
      <c r="K1991" t="str">
        <f t="shared" si="95"/>
        <v xml:space="preserve"> </v>
      </c>
    </row>
    <row r="1992" spans="1:11" ht="15" x14ac:dyDescent="0.25">
      <c r="A1992" s="307">
        <v>12765</v>
      </c>
      <c r="B1992" s="359" t="s">
        <v>4239</v>
      </c>
      <c r="C1992" s="359" t="s">
        <v>141</v>
      </c>
      <c r="D1992" s="359" t="s">
        <v>72</v>
      </c>
      <c r="E1992" s="359" t="s">
        <v>4955</v>
      </c>
      <c r="F1992" s="360">
        <v>325</v>
      </c>
      <c r="G1992" s="359" t="s">
        <v>3388</v>
      </c>
      <c r="H1992" s="359" t="s">
        <v>6010</v>
      </c>
      <c r="I1992" s="363" t="str">
        <f t="shared" si="93"/>
        <v xml:space="preserve"> </v>
      </c>
      <c r="J1992" t="str">
        <f t="shared" si="94"/>
        <v>Non</v>
      </c>
      <c r="K1992" t="str">
        <f t="shared" si="95"/>
        <v xml:space="preserve"> </v>
      </c>
    </row>
    <row r="1993" spans="1:11" ht="15" x14ac:dyDescent="0.25">
      <c r="A1993" s="307">
        <v>13465</v>
      </c>
      <c r="B1993" s="359" t="s">
        <v>3209</v>
      </c>
      <c r="C1993" s="359" t="s">
        <v>555</v>
      </c>
      <c r="D1993" s="359" t="s">
        <v>72</v>
      </c>
      <c r="E1993" s="359" t="s">
        <v>4955</v>
      </c>
      <c r="F1993" s="360">
        <v>325</v>
      </c>
      <c r="G1993" s="359" t="s">
        <v>3388</v>
      </c>
      <c r="H1993" s="359" t="s">
        <v>6010</v>
      </c>
      <c r="I1993" s="363" t="str">
        <f t="shared" si="93"/>
        <v xml:space="preserve"> </v>
      </c>
      <c r="J1993" t="str">
        <f t="shared" si="94"/>
        <v>Non</v>
      </c>
      <c r="K1993" t="str">
        <f t="shared" si="95"/>
        <v xml:space="preserve"> </v>
      </c>
    </row>
    <row r="1994" spans="1:11" ht="15" x14ac:dyDescent="0.25">
      <c r="A1994" s="307">
        <v>13799</v>
      </c>
      <c r="B1994" s="359" t="s">
        <v>2637</v>
      </c>
      <c r="C1994" s="359" t="s">
        <v>5900</v>
      </c>
      <c r="D1994" s="359" t="s">
        <v>72</v>
      </c>
      <c r="E1994" s="359" t="s">
        <v>4955</v>
      </c>
      <c r="F1994" s="360">
        <v>325</v>
      </c>
      <c r="G1994" s="359" t="s">
        <v>3388</v>
      </c>
      <c r="H1994" s="359" t="s">
        <v>6010</v>
      </c>
      <c r="I1994" s="363" t="str">
        <f t="shared" si="93"/>
        <v xml:space="preserve"> </v>
      </c>
      <c r="J1994" t="str">
        <f t="shared" si="94"/>
        <v>Non</v>
      </c>
      <c r="K1994" t="str">
        <f t="shared" si="95"/>
        <v xml:space="preserve"> </v>
      </c>
    </row>
    <row r="1995" spans="1:11" ht="15" x14ac:dyDescent="0.25">
      <c r="A1995" s="307">
        <v>12715</v>
      </c>
      <c r="B1995" s="359" t="s">
        <v>4223</v>
      </c>
      <c r="C1995" s="359" t="s">
        <v>806</v>
      </c>
      <c r="D1995" s="359" t="s">
        <v>72</v>
      </c>
      <c r="E1995" s="359" t="s">
        <v>4955</v>
      </c>
      <c r="F1995" s="360">
        <v>325</v>
      </c>
      <c r="G1995" s="359" t="s">
        <v>3388</v>
      </c>
      <c r="H1995" s="359" t="s">
        <v>6010</v>
      </c>
      <c r="I1995" s="363" t="str">
        <f t="shared" si="93"/>
        <v xml:space="preserve"> </v>
      </c>
      <c r="J1995" t="str">
        <f t="shared" si="94"/>
        <v>Non</v>
      </c>
      <c r="K1995" t="str">
        <f t="shared" si="95"/>
        <v xml:space="preserve"> </v>
      </c>
    </row>
    <row r="1996" spans="1:11" ht="15" x14ac:dyDescent="0.25">
      <c r="A1996" s="307">
        <v>13378</v>
      </c>
      <c r="B1996" s="359" t="s">
        <v>4558</v>
      </c>
      <c r="C1996" s="359" t="s">
        <v>4559</v>
      </c>
      <c r="D1996" s="359" t="s">
        <v>72</v>
      </c>
      <c r="E1996" s="359" t="s">
        <v>4955</v>
      </c>
      <c r="F1996" s="360">
        <v>325</v>
      </c>
      <c r="G1996" s="359" t="s">
        <v>3388</v>
      </c>
      <c r="H1996" s="359" t="s">
        <v>6010</v>
      </c>
      <c r="I1996" s="363" t="str">
        <f t="shared" si="93"/>
        <v xml:space="preserve"> </v>
      </c>
      <c r="J1996" t="str">
        <f t="shared" si="94"/>
        <v>Non</v>
      </c>
      <c r="K1996" t="str">
        <f t="shared" si="95"/>
        <v xml:space="preserve"> </v>
      </c>
    </row>
    <row r="1997" spans="1:11" ht="15" x14ac:dyDescent="0.25">
      <c r="A1997" s="307">
        <v>2346</v>
      </c>
      <c r="B1997" s="359" t="s">
        <v>267</v>
      </c>
      <c r="C1997" s="359" t="s">
        <v>231</v>
      </c>
      <c r="D1997" s="359" t="s">
        <v>72</v>
      </c>
      <c r="E1997" s="359" t="s">
        <v>4955</v>
      </c>
      <c r="F1997" s="360">
        <v>325</v>
      </c>
      <c r="G1997" s="359" t="s">
        <v>3388</v>
      </c>
      <c r="H1997" s="359" t="s">
        <v>6010</v>
      </c>
      <c r="I1997" s="363">
        <f t="shared" si="93"/>
        <v>44572</v>
      </c>
      <c r="J1997" t="str">
        <f t="shared" si="94"/>
        <v>Oui</v>
      </c>
      <c r="K1997" t="str">
        <f t="shared" si="95"/>
        <v>95PFE-L2M</v>
      </c>
    </row>
    <row r="1998" spans="1:11" ht="15" x14ac:dyDescent="0.25">
      <c r="A1998" s="307">
        <v>2821</v>
      </c>
      <c r="B1998" s="359" t="s">
        <v>1477</v>
      </c>
      <c r="C1998" s="359" t="s">
        <v>1478</v>
      </c>
      <c r="D1998" s="359" t="s">
        <v>72</v>
      </c>
      <c r="E1998" s="359" t="s">
        <v>4955</v>
      </c>
      <c r="F1998" s="360">
        <v>325</v>
      </c>
      <c r="G1998" s="359" t="s">
        <v>3388</v>
      </c>
      <c r="H1998" s="359" t="s">
        <v>6010</v>
      </c>
      <c r="I1998" s="363">
        <f t="shared" si="93"/>
        <v>44572</v>
      </c>
      <c r="J1998" t="str">
        <f t="shared" si="94"/>
        <v>Oui</v>
      </c>
      <c r="K1998" t="str">
        <f t="shared" si="95"/>
        <v>1870 +</v>
      </c>
    </row>
    <row r="1999" spans="1:11" ht="15" x14ac:dyDescent="0.25">
      <c r="A1999" s="307">
        <v>10440</v>
      </c>
      <c r="B1999" s="359" t="s">
        <v>2775</v>
      </c>
      <c r="C1999" s="359" t="s">
        <v>2776</v>
      </c>
      <c r="D1999" s="359" t="s">
        <v>72</v>
      </c>
      <c r="E1999" s="359" t="s">
        <v>4955</v>
      </c>
      <c r="F1999" s="360">
        <v>325</v>
      </c>
      <c r="G1999" s="359" t="s">
        <v>3388</v>
      </c>
      <c r="H1999" s="359" t="s">
        <v>6010</v>
      </c>
      <c r="I1999" s="363">
        <f t="shared" si="93"/>
        <v>44572</v>
      </c>
      <c r="J1999" t="str">
        <f t="shared" si="94"/>
        <v>Oui</v>
      </c>
      <c r="K1999" t="str">
        <f t="shared" si="95"/>
        <v>95PFE-L2L</v>
      </c>
    </row>
    <row r="2000" spans="1:11" ht="15" x14ac:dyDescent="0.25">
      <c r="A2000" s="307">
        <v>6652</v>
      </c>
      <c r="B2000" s="359" t="s">
        <v>428</v>
      </c>
      <c r="C2000" s="359" t="s">
        <v>432</v>
      </c>
      <c r="D2000" s="359" t="s">
        <v>72</v>
      </c>
      <c r="E2000" s="359" t="s">
        <v>4955</v>
      </c>
      <c r="F2000" s="360">
        <v>325</v>
      </c>
      <c r="G2000" s="359" t="s">
        <v>3388</v>
      </c>
      <c r="H2000" s="359" t="s">
        <v>6010</v>
      </c>
      <c r="I2000" s="363">
        <f t="shared" si="93"/>
        <v>44574</v>
      </c>
      <c r="J2000" t="str">
        <f t="shared" si="94"/>
        <v>Oui</v>
      </c>
      <c r="K2000" t="str">
        <f t="shared" si="95"/>
        <v>1870 +</v>
      </c>
    </row>
    <row r="2001" spans="1:11" ht="15" x14ac:dyDescent="0.25">
      <c r="A2001" s="307">
        <v>833</v>
      </c>
      <c r="B2001" s="359" t="s">
        <v>1399</v>
      </c>
      <c r="C2001" s="359" t="s">
        <v>935</v>
      </c>
      <c r="D2001" s="359" t="s">
        <v>3387</v>
      </c>
      <c r="E2001" s="359" t="s">
        <v>4955</v>
      </c>
      <c r="F2001" s="360">
        <v>325</v>
      </c>
      <c r="G2001" s="359" t="s">
        <v>3388</v>
      </c>
      <c r="H2001" s="359" t="s">
        <v>6010</v>
      </c>
      <c r="I2001" s="363">
        <f t="shared" si="93"/>
        <v>44574</v>
      </c>
      <c r="J2001" t="str">
        <f t="shared" si="94"/>
        <v>Oui</v>
      </c>
      <c r="K2001" t="str">
        <f t="shared" si="95"/>
        <v>1870 +</v>
      </c>
    </row>
    <row r="2002" spans="1:11" ht="15" x14ac:dyDescent="0.25">
      <c r="A2002" s="307">
        <v>4169</v>
      </c>
      <c r="B2002" s="359" t="s">
        <v>554</v>
      </c>
      <c r="C2002" s="359" t="s">
        <v>557</v>
      </c>
      <c r="D2002" s="359" t="s">
        <v>72</v>
      </c>
      <c r="E2002" s="359" t="s">
        <v>4955</v>
      </c>
      <c r="F2002" s="360">
        <v>325</v>
      </c>
      <c r="G2002" s="359" t="s">
        <v>3388</v>
      </c>
      <c r="H2002" s="359" t="s">
        <v>6010</v>
      </c>
      <c r="I2002" s="363">
        <f t="shared" si="93"/>
        <v>44575</v>
      </c>
      <c r="J2002" t="str">
        <f t="shared" si="94"/>
        <v>Oui</v>
      </c>
      <c r="K2002" t="str">
        <f t="shared" si="95"/>
        <v>95PFE-L2M</v>
      </c>
    </row>
    <row r="2003" spans="1:11" ht="15" x14ac:dyDescent="0.25">
      <c r="A2003" s="307">
        <v>10360</v>
      </c>
      <c r="B2003" s="359" t="s">
        <v>608</v>
      </c>
      <c r="C2003" s="359" t="s">
        <v>440</v>
      </c>
      <c r="D2003" s="359" t="s">
        <v>72</v>
      </c>
      <c r="E2003" s="359" t="s">
        <v>4955</v>
      </c>
      <c r="F2003" s="360">
        <v>325</v>
      </c>
      <c r="G2003" s="359" t="s">
        <v>3388</v>
      </c>
      <c r="H2003" s="359" t="s">
        <v>6010</v>
      </c>
      <c r="I2003" s="363">
        <f t="shared" si="93"/>
        <v>44575</v>
      </c>
      <c r="J2003" t="str">
        <f t="shared" si="94"/>
        <v>Oui</v>
      </c>
      <c r="K2003" t="str">
        <f t="shared" si="95"/>
        <v>1870 +</v>
      </c>
    </row>
    <row r="2004" spans="1:11" ht="15" x14ac:dyDescent="0.25">
      <c r="A2004" s="307">
        <v>3228</v>
      </c>
      <c r="B2004" s="359" t="s">
        <v>133</v>
      </c>
      <c r="C2004" s="359" t="s">
        <v>134</v>
      </c>
      <c r="D2004" s="359" t="s">
        <v>72</v>
      </c>
      <c r="E2004" s="359" t="s">
        <v>4955</v>
      </c>
      <c r="F2004" s="360">
        <v>325</v>
      </c>
      <c r="G2004" s="359" t="s">
        <v>3388</v>
      </c>
      <c r="H2004" s="359" t="s">
        <v>6010</v>
      </c>
      <c r="I2004" s="363">
        <f t="shared" si="93"/>
        <v>44580</v>
      </c>
      <c r="J2004" t="str">
        <f t="shared" si="94"/>
        <v>Oui</v>
      </c>
      <c r="K2004" t="str">
        <f t="shared" si="95"/>
        <v>1870 +</v>
      </c>
    </row>
    <row r="2005" spans="1:11" ht="15" x14ac:dyDescent="0.25">
      <c r="A2005" s="307">
        <v>9956</v>
      </c>
      <c r="B2005" s="359" t="s">
        <v>1843</v>
      </c>
      <c r="C2005" s="359" t="s">
        <v>816</v>
      </c>
      <c r="D2005" s="359" t="s">
        <v>72</v>
      </c>
      <c r="E2005" s="359" t="s">
        <v>4955</v>
      </c>
      <c r="F2005" s="360">
        <v>325</v>
      </c>
      <c r="G2005" s="359" t="s">
        <v>3388</v>
      </c>
      <c r="H2005" s="359" t="s">
        <v>6010</v>
      </c>
      <c r="I2005" s="363">
        <f t="shared" si="93"/>
        <v>44580</v>
      </c>
      <c r="J2005" t="str">
        <f t="shared" si="94"/>
        <v>Oui</v>
      </c>
      <c r="K2005" t="str">
        <f t="shared" si="95"/>
        <v>1870 +</v>
      </c>
    </row>
    <row r="2006" spans="1:11" ht="15" x14ac:dyDescent="0.25">
      <c r="A2006" s="307">
        <v>2250</v>
      </c>
      <c r="B2006" s="359" t="s">
        <v>2106</v>
      </c>
      <c r="C2006" s="359" t="s">
        <v>2032</v>
      </c>
      <c r="D2006" s="359" t="s">
        <v>3426</v>
      </c>
      <c r="E2006" s="359" t="s">
        <v>4955</v>
      </c>
      <c r="F2006" s="360">
        <v>325</v>
      </c>
      <c r="G2006" s="359" t="s">
        <v>3388</v>
      </c>
      <c r="H2006" s="359" t="s">
        <v>6010</v>
      </c>
      <c r="I2006" s="363">
        <f t="shared" si="93"/>
        <v>44585</v>
      </c>
      <c r="J2006" t="str">
        <f t="shared" si="94"/>
        <v>Oui</v>
      </c>
      <c r="K2006" t="str">
        <f t="shared" si="95"/>
        <v>95PFE-L2M</v>
      </c>
    </row>
    <row r="2007" spans="1:11" ht="15" x14ac:dyDescent="0.25">
      <c r="A2007" s="307">
        <v>4522</v>
      </c>
      <c r="B2007" s="359" t="s">
        <v>1246</v>
      </c>
      <c r="C2007" s="359" t="s">
        <v>170</v>
      </c>
      <c r="D2007" s="359" t="s">
        <v>72</v>
      </c>
      <c r="E2007" s="359" t="s">
        <v>4955</v>
      </c>
      <c r="F2007" s="360">
        <v>325</v>
      </c>
      <c r="G2007" s="359" t="s">
        <v>3388</v>
      </c>
      <c r="H2007" s="359" t="s">
        <v>6010</v>
      </c>
      <c r="I2007" s="363">
        <f t="shared" si="93"/>
        <v>44586</v>
      </c>
      <c r="J2007" t="str">
        <f t="shared" si="94"/>
        <v>Oui</v>
      </c>
      <c r="K2007" t="str">
        <f t="shared" si="95"/>
        <v>95PFE-L2M</v>
      </c>
    </row>
    <row r="2008" spans="1:11" ht="15" x14ac:dyDescent="0.25">
      <c r="A2008" s="307">
        <v>8462</v>
      </c>
      <c r="B2008" s="359" t="s">
        <v>2384</v>
      </c>
      <c r="C2008" s="359" t="s">
        <v>423</v>
      </c>
      <c r="D2008" s="359" t="s">
        <v>72</v>
      </c>
      <c r="E2008" s="359" t="s">
        <v>4955</v>
      </c>
      <c r="F2008" s="360">
        <v>325</v>
      </c>
      <c r="G2008" s="359" t="s">
        <v>3388</v>
      </c>
      <c r="H2008" s="359" t="s">
        <v>6010</v>
      </c>
      <c r="I2008" s="363">
        <f t="shared" si="93"/>
        <v>44587</v>
      </c>
      <c r="J2008" t="str">
        <f t="shared" si="94"/>
        <v>Oui</v>
      </c>
      <c r="K2008" t="str">
        <f t="shared" si="95"/>
        <v>95PFE-L2S</v>
      </c>
    </row>
    <row r="2009" spans="1:11" ht="15" x14ac:dyDescent="0.25">
      <c r="A2009" s="307">
        <v>5826</v>
      </c>
      <c r="B2009" s="359" t="s">
        <v>240</v>
      </c>
      <c r="C2009" s="359" t="s">
        <v>3086</v>
      </c>
      <c r="D2009" s="359" t="s">
        <v>72</v>
      </c>
      <c r="E2009" s="359" t="s">
        <v>4955</v>
      </c>
      <c r="F2009" s="360">
        <v>325</v>
      </c>
      <c r="G2009" s="359" t="s">
        <v>3388</v>
      </c>
      <c r="H2009" s="359" t="s">
        <v>6010</v>
      </c>
      <c r="I2009" s="363">
        <f t="shared" si="93"/>
        <v>44592</v>
      </c>
      <c r="J2009" t="str">
        <f t="shared" si="94"/>
        <v>Oui</v>
      </c>
      <c r="K2009" t="str">
        <f t="shared" si="95"/>
        <v>95PFE-L2M</v>
      </c>
    </row>
    <row r="2010" spans="1:11" ht="15" x14ac:dyDescent="0.25">
      <c r="A2010" s="307">
        <v>1427</v>
      </c>
      <c r="B2010" s="359" t="s">
        <v>1512</v>
      </c>
      <c r="C2010" s="359" t="s">
        <v>1515</v>
      </c>
      <c r="D2010" s="359" t="s">
        <v>72</v>
      </c>
      <c r="E2010" s="359" t="s">
        <v>4955</v>
      </c>
      <c r="F2010" s="360">
        <v>325</v>
      </c>
      <c r="G2010" s="359" t="s">
        <v>3388</v>
      </c>
      <c r="H2010" s="359" t="s">
        <v>6010</v>
      </c>
      <c r="I2010" s="363">
        <f t="shared" si="93"/>
        <v>44592</v>
      </c>
      <c r="J2010" t="str">
        <f t="shared" si="94"/>
        <v>Oui</v>
      </c>
      <c r="K2010" t="str">
        <f t="shared" si="95"/>
        <v>95PFE-L2M</v>
      </c>
    </row>
    <row r="2011" spans="1:11" ht="15" x14ac:dyDescent="0.25">
      <c r="A2011" s="307">
        <v>3211</v>
      </c>
      <c r="B2011" s="359" t="s">
        <v>1580</v>
      </c>
      <c r="C2011" s="359" t="s">
        <v>170</v>
      </c>
      <c r="D2011" s="359" t="s">
        <v>72</v>
      </c>
      <c r="E2011" s="359" t="s">
        <v>4955</v>
      </c>
      <c r="F2011" s="360">
        <v>325</v>
      </c>
      <c r="G2011" s="359" t="s">
        <v>3388</v>
      </c>
      <c r="H2011" s="359" t="s">
        <v>6010</v>
      </c>
      <c r="I2011" s="363">
        <f t="shared" si="93"/>
        <v>44600</v>
      </c>
      <c r="J2011" t="str">
        <f t="shared" si="94"/>
        <v>Oui</v>
      </c>
      <c r="K2011" t="str">
        <f t="shared" si="95"/>
        <v>95PFE-L2S</v>
      </c>
    </row>
    <row r="2012" spans="1:11" ht="15" x14ac:dyDescent="0.25">
      <c r="A2012" s="307">
        <v>4246</v>
      </c>
      <c r="B2012" s="359" t="s">
        <v>2493</v>
      </c>
      <c r="C2012" s="359" t="s">
        <v>1071</v>
      </c>
      <c r="D2012" s="359" t="s">
        <v>72</v>
      </c>
      <c r="E2012" s="359" t="s">
        <v>4955</v>
      </c>
      <c r="F2012" s="360">
        <v>325</v>
      </c>
      <c r="G2012" s="359" t="s">
        <v>3388</v>
      </c>
      <c r="H2012" s="359" t="s">
        <v>6010</v>
      </c>
      <c r="I2012" s="363">
        <f t="shared" si="93"/>
        <v>44642</v>
      </c>
      <c r="J2012" t="str">
        <f t="shared" si="94"/>
        <v>Oui</v>
      </c>
      <c r="K2012" t="str">
        <f t="shared" si="95"/>
        <v>95PFE-L2S</v>
      </c>
    </row>
    <row r="2013" spans="1:11" ht="15" x14ac:dyDescent="0.25">
      <c r="A2013" s="307">
        <v>8018</v>
      </c>
      <c r="B2013" s="359" t="s">
        <v>745</v>
      </c>
      <c r="C2013" s="359" t="s">
        <v>543</v>
      </c>
      <c r="D2013" s="359" t="s">
        <v>72</v>
      </c>
      <c r="E2013" s="359" t="s">
        <v>4955</v>
      </c>
      <c r="F2013" s="360">
        <v>325</v>
      </c>
      <c r="G2013" s="359" t="s">
        <v>3388</v>
      </c>
      <c r="H2013" s="359" t="s">
        <v>6010</v>
      </c>
      <c r="I2013" s="363">
        <f t="shared" si="93"/>
        <v>45322</v>
      </c>
      <c r="J2013" t="str">
        <f t="shared" si="94"/>
        <v>Oui</v>
      </c>
      <c r="K2013" t="str">
        <f t="shared" si="95"/>
        <v>95PFE-L2S</v>
      </c>
    </row>
    <row r="2014" spans="1:11" ht="15" x14ac:dyDescent="0.25">
      <c r="A2014" s="307">
        <v>13959</v>
      </c>
      <c r="B2014" s="359" t="s">
        <v>4733</v>
      </c>
      <c r="C2014" s="359" t="s">
        <v>6154</v>
      </c>
      <c r="D2014" s="359" t="s">
        <v>72</v>
      </c>
      <c r="E2014" s="359" t="s">
        <v>4955</v>
      </c>
      <c r="F2014" s="360">
        <v>325</v>
      </c>
      <c r="G2014" s="359" t="s">
        <v>3388</v>
      </c>
      <c r="H2014" s="359" t="s">
        <v>6010</v>
      </c>
      <c r="I2014" s="363">
        <f t="shared" si="93"/>
        <v>45861</v>
      </c>
      <c r="J2014" t="str">
        <f t="shared" si="94"/>
        <v>Oui</v>
      </c>
      <c r="K2014" t="str">
        <f t="shared" si="95"/>
        <v>95PFE-L2S</v>
      </c>
    </row>
    <row r="2015" spans="1:11" ht="15" x14ac:dyDescent="0.25">
      <c r="A2015" s="307">
        <v>14208</v>
      </c>
      <c r="B2015" s="359" t="s">
        <v>6389</v>
      </c>
      <c r="C2015" s="359" t="s">
        <v>1818</v>
      </c>
      <c r="D2015" s="359" t="s">
        <v>3438</v>
      </c>
      <c r="E2015" s="359" t="s">
        <v>4973</v>
      </c>
      <c r="F2015" s="360">
        <v>370</v>
      </c>
      <c r="G2015" s="359" t="s">
        <v>171</v>
      </c>
      <c r="H2015" s="359" t="s">
        <v>6010</v>
      </c>
      <c r="I2015" s="363" t="str">
        <f t="shared" si="93"/>
        <v xml:space="preserve"> </v>
      </c>
      <c r="J2015" t="str">
        <f t="shared" si="94"/>
        <v>Non</v>
      </c>
      <c r="K2015" t="str">
        <f t="shared" si="95"/>
        <v xml:space="preserve"> </v>
      </c>
    </row>
    <row r="2016" spans="1:11" ht="15" x14ac:dyDescent="0.25">
      <c r="A2016" s="307">
        <v>9351</v>
      </c>
      <c r="B2016" s="359" t="s">
        <v>2035</v>
      </c>
      <c r="C2016" s="359" t="s">
        <v>1429</v>
      </c>
      <c r="D2016" s="359" t="s">
        <v>3765</v>
      </c>
      <c r="E2016" s="359" t="s">
        <v>4973</v>
      </c>
      <c r="F2016" s="360">
        <v>370</v>
      </c>
      <c r="G2016" s="359" t="s">
        <v>171</v>
      </c>
      <c r="H2016" s="359" t="s">
        <v>6010</v>
      </c>
      <c r="I2016" s="363" t="str">
        <f t="shared" si="93"/>
        <v xml:space="preserve"> </v>
      </c>
      <c r="J2016" t="str">
        <f t="shared" si="94"/>
        <v>Non</v>
      </c>
      <c r="K2016" t="str">
        <f t="shared" si="95"/>
        <v xml:space="preserve"> </v>
      </c>
    </row>
    <row r="2017" spans="1:11" ht="15" x14ac:dyDescent="0.25">
      <c r="A2017" s="307">
        <v>8966</v>
      </c>
      <c r="B2017" s="359" t="s">
        <v>5893</v>
      </c>
      <c r="C2017" s="359" t="s">
        <v>782</v>
      </c>
      <c r="D2017" s="359" t="s">
        <v>875</v>
      </c>
      <c r="E2017" s="359" t="s">
        <v>4973</v>
      </c>
      <c r="F2017" s="360">
        <v>370</v>
      </c>
      <c r="G2017" s="359" t="s">
        <v>171</v>
      </c>
      <c r="H2017" s="359" t="s">
        <v>6010</v>
      </c>
      <c r="I2017" s="363" t="str">
        <f t="shared" si="93"/>
        <v xml:space="preserve"> </v>
      </c>
      <c r="J2017" t="str">
        <f t="shared" si="94"/>
        <v>Non</v>
      </c>
      <c r="K2017" t="str">
        <f t="shared" si="95"/>
        <v xml:space="preserve"> </v>
      </c>
    </row>
    <row r="2018" spans="1:11" ht="15" x14ac:dyDescent="0.25">
      <c r="A2018" s="307">
        <v>10408</v>
      </c>
      <c r="B2018" s="359" t="s">
        <v>2243</v>
      </c>
      <c r="C2018" s="359" t="s">
        <v>2244</v>
      </c>
      <c r="D2018" s="359" t="s">
        <v>3765</v>
      </c>
      <c r="E2018" s="359" t="s">
        <v>4973</v>
      </c>
      <c r="F2018" s="360">
        <v>370</v>
      </c>
      <c r="G2018" s="359" t="s">
        <v>171</v>
      </c>
      <c r="H2018" s="359" t="s">
        <v>6010</v>
      </c>
      <c r="I2018" s="363">
        <f t="shared" si="93"/>
        <v>44575</v>
      </c>
      <c r="J2018" t="str">
        <f t="shared" si="94"/>
        <v>Oui</v>
      </c>
      <c r="K2018" t="str">
        <f t="shared" si="95"/>
        <v>1510-XS</v>
      </c>
    </row>
    <row r="2019" spans="1:11" ht="15" x14ac:dyDescent="0.25">
      <c r="A2019" s="307">
        <v>8659</v>
      </c>
      <c r="B2019" s="359" t="s">
        <v>2637</v>
      </c>
      <c r="C2019" s="359" t="s">
        <v>134</v>
      </c>
      <c r="D2019" s="359" t="s">
        <v>3765</v>
      </c>
      <c r="E2019" s="359" t="s">
        <v>4973</v>
      </c>
      <c r="F2019" s="360">
        <v>370</v>
      </c>
      <c r="G2019" s="359" t="s">
        <v>171</v>
      </c>
      <c r="H2019" s="359" t="s">
        <v>6010</v>
      </c>
      <c r="I2019" s="363">
        <f t="shared" si="93"/>
        <v>44575</v>
      </c>
      <c r="J2019" t="str">
        <f t="shared" si="94"/>
        <v>Oui</v>
      </c>
      <c r="K2019" t="str">
        <f t="shared" si="95"/>
        <v>1870 +</v>
      </c>
    </row>
    <row r="2020" spans="1:11" ht="15" x14ac:dyDescent="0.25">
      <c r="A2020" s="307">
        <v>3492</v>
      </c>
      <c r="B2020" s="359" t="s">
        <v>1885</v>
      </c>
      <c r="C2020" s="359" t="s">
        <v>231</v>
      </c>
      <c r="D2020" s="359" t="s">
        <v>1888</v>
      </c>
      <c r="E2020" s="359" t="s">
        <v>4973</v>
      </c>
      <c r="F2020" s="360">
        <v>370</v>
      </c>
      <c r="G2020" s="359" t="s">
        <v>171</v>
      </c>
      <c r="H2020" s="359" t="s">
        <v>6010</v>
      </c>
      <c r="I2020" s="363">
        <f t="shared" si="93"/>
        <v>44587</v>
      </c>
      <c r="J2020" t="str">
        <f t="shared" si="94"/>
        <v>Oui</v>
      </c>
      <c r="K2020" t="str">
        <f t="shared" si="95"/>
        <v>1510-XS</v>
      </c>
    </row>
    <row r="2021" spans="1:11" ht="15" x14ac:dyDescent="0.25">
      <c r="A2021" s="307">
        <v>8646</v>
      </c>
      <c r="B2021" s="359" t="s">
        <v>169</v>
      </c>
      <c r="C2021" s="359" t="s">
        <v>170</v>
      </c>
      <c r="D2021" s="359" t="s">
        <v>3764</v>
      </c>
      <c r="E2021" s="359" t="s">
        <v>4973</v>
      </c>
      <c r="F2021" s="360">
        <v>370</v>
      </c>
      <c r="G2021" s="359" t="s">
        <v>171</v>
      </c>
      <c r="H2021" s="359" t="s">
        <v>6010</v>
      </c>
      <c r="I2021" s="363">
        <f t="shared" si="93"/>
        <v>44588</v>
      </c>
      <c r="J2021" t="str">
        <f t="shared" si="94"/>
        <v>Oui</v>
      </c>
      <c r="K2021" t="str">
        <f t="shared" si="95"/>
        <v>1870 +</v>
      </c>
    </row>
    <row r="2022" spans="1:11" ht="15" x14ac:dyDescent="0.25">
      <c r="A2022" s="307">
        <v>5607</v>
      </c>
      <c r="B2022" s="359" t="s">
        <v>341</v>
      </c>
      <c r="C2022" s="359" t="s">
        <v>336</v>
      </c>
      <c r="D2022" s="359" t="s">
        <v>3692</v>
      </c>
      <c r="E2022" s="359" t="s">
        <v>4973</v>
      </c>
      <c r="F2022" s="360">
        <v>370</v>
      </c>
      <c r="G2022" s="359" t="s">
        <v>171</v>
      </c>
      <c r="H2022" s="359" t="s">
        <v>6010</v>
      </c>
      <c r="I2022" s="363">
        <f t="shared" si="93"/>
        <v>44588</v>
      </c>
      <c r="J2022" t="str">
        <f t="shared" si="94"/>
        <v>Oui</v>
      </c>
      <c r="K2022" t="str">
        <f t="shared" si="95"/>
        <v>1860-S</v>
      </c>
    </row>
    <row r="2023" spans="1:11" ht="15" x14ac:dyDescent="0.25">
      <c r="A2023" s="307">
        <v>10233</v>
      </c>
      <c r="B2023" s="359" t="s">
        <v>1186</v>
      </c>
      <c r="C2023" s="359" t="s">
        <v>1187</v>
      </c>
      <c r="D2023" s="359" t="s">
        <v>2416</v>
      </c>
      <c r="E2023" s="359" t="s">
        <v>4973</v>
      </c>
      <c r="F2023" s="360">
        <v>370</v>
      </c>
      <c r="G2023" s="359" t="s">
        <v>171</v>
      </c>
      <c r="H2023" s="359" t="s">
        <v>6010</v>
      </c>
      <c r="I2023" s="363">
        <f t="shared" si="93"/>
        <v>44588</v>
      </c>
      <c r="J2023" t="str">
        <f t="shared" si="94"/>
        <v>Oui</v>
      </c>
      <c r="K2023" t="str">
        <f t="shared" si="95"/>
        <v>1517-LP</v>
      </c>
    </row>
    <row r="2024" spans="1:11" ht="15" x14ac:dyDescent="0.25">
      <c r="A2024" s="307">
        <v>10921</v>
      </c>
      <c r="B2024" s="359" t="s">
        <v>2187</v>
      </c>
      <c r="C2024" s="359" t="s">
        <v>2188</v>
      </c>
      <c r="D2024" s="359" t="s">
        <v>3958</v>
      </c>
      <c r="E2024" s="359" t="s">
        <v>4973</v>
      </c>
      <c r="F2024" s="360">
        <v>370</v>
      </c>
      <c r="G2024" s="359" t="s">
        <v>171</v>
      </c>
      <c r="H2024" s="359" t="s">
        <v>6010</v>
      </c>
      <c r="I2024" s="363">
        <f t="shared" si="93"/>
        <v>44588</v>
      </c>
      <c r="J2024" t="str">
        <f t="shared" si="94"/>
        <v>Oui</v>
      </c>
      <c r="K2024" t="str">
        <f t="shared" si="95"/>
        <v>1870 +</v>
      </c>
    </row>
    <row r="2025" spans="1:11" ht="15" x14ac:dyDescent="0.25">
      <c r="A2025" s="307">
        <v>9575</v>
      </c>
      <c r="B2025" s="359" t="s">
        <v>950</v>
      </c>
      <c r="C2025" s="359" t="s">
        <v>5897</v>
      </c>
      <c r="D2025" s="359" t="s">
        <v>3692</v>
      </c>
      <c r="E2025" s="359" t="s">
        <v>4973</v>
      </c>
      <c r="F2025" s="360">
        <v>370</v>
      </c>
      <c r="G2025" s="359" t="s">
        <v>171</v>
      </c>
      <c r="H2025" s="359" t="s">
        <v>6010</v>
      </c>
      <c r="I2025" s="363">
        <f t="shared" si="93"/>
        <v>44589</v>
      </c>
      <c r="J2025" t="str">
        <f t="shared" si="94"/>
        <v>Oui</v>
      </c>
      <c r="K2025" t="str">
        <f t="shared" si="95"/>
        <v>95PFE-L2M</v>
      </c>
    </row>
    <row r="2026" spans="1:11" ht="15" x14ac:dyDescent="0.25">
      <c r="A2026" s="307">
        <v>6267</v>
      </c>
      <c r="B2026" s="359" t="s">
        <v>785</v>
      </c>
      <c r="C2026" s="359" t="s">
        <v>435</v>
      </c>
      <c r="D2026" s="359" t="s">
        <v>3692</v>
      </c>
      <c r="E2026" s="359" t="s">
        <v>4973</v>
      </c>
      <c r="F2026" s="360">
        <v>370</v>
      </c>
      <c r="G2026" s="359" t="s">
        <v>171</v>
      </c>
      <c r="H2026" s="359" t="s">
        <v>6010</v>
      </c>
      <c r="I2026" s="363">
        <f t="shared" si="93"/>
        <v>44589</v>
      </c>
      <c r="J2026" t="str">
        <f t="shared" si="94"/>
        <v>Oui</v>
      </c>
      <c r="K2026" t="str">
        <f t="shared" si="95"/>
        <v>1511-S</v>
      </c>
    </row>
    <row r="2027" spans="1:11" ht="15" x14ac:dyDescent="0.25">
      <c r="A2027" s="307">
        <v>8842</v>
      </c>
      <c r="B2027" s="359" t="s">
        <v>2612</v>
      </c>
      <c r="C2027" s="359" t="s">
        <v>458</v>
      </c>
      <c r="D2027" s="359" t="s">
        <v>3692</v>
      </c>
      <c r="E2027" s="359" t="s">
        <v>4973</v>
      </c>
      <c r="F2027" s="360">
        <v>370</v>
      </c>
      <c r="G2027" s="359" t="s">
        <v>171</v>
      </c>
      <c r="H2027" s="359" t="s">
        <v>6010</v>
      </c>
      <c r="I2027" s="363">
        <f t="shared" si="93"/>
        <v>44589</v>
      </c>
      <c r="J2027" t="str">
        <f t="shared" si="94"/>
        <v>Oui</v>
      </c>
      <c r="K2027" t="str">
        <f t="shared" si="95"/>
        <v>95PFE-L2S</v>
      </c>
    </row>
    <row r="2028" spans="1:11" ht="15" x14ac:dyDescent="0.25">
      <c r="A2028" s="307">
        <v>11904</v>
      </c>
      <c r="B2028" s="359" t="s">
        <v>2731</v>
      </c>
      <c r="C2028" s="359" t="s">
        <v>2732</v>
      </c>
      <c r="D2028" s="359" t="s">
        <v>342</v>
      </c>
      <c r="E2028" s="359" t="s">
        <v>4973</v>
      </c>
      <c r="F2028" s="360">
        <v>370</v>
      </c>
      <c r="G2028" s="359" t="s">
        <v>171</v>
      </c>
      <c r="H2028" s="359" t="s">
        <v>6010</v>
      </c>
      <c r="I2028" s="363">
        <f t="shared" si="93"/>
        <v>44909</v>
      </c>
      <c r="J2028" t="str">
        <f t="shared" si="94"/>
        <v>Oui</v>
      </c>
      <c r="K2028" t="str">
        <f t="shared" si="95"/>
        <v>95PFE-L2S</v>
      </c>
    </row>
    <row r="2029" spans="1:11" ht="15" x14ac:dyDescent="0.25">
      <c r="A2029" s="307">
        <v>12347</v>
      </c>
      <c r="B2029" s="359" t="s">
        <v>3095</v>
      </c>
      <c r="C2029" s="359" t="s">
        <v>161</v>
      </c>
      <c r="D2029" s="359" t="s">
        <v>3765</v>
      </c>
      <c r="E2029" s="359" t="s">
        <v>4973</v>
      </c>
      <c r="F2029" s="360">
        <v>370</v>
      </c>
      <c r="G2029" s="359" t="s">
        <v>171</v>
      </c>
      <c r="H2029" s="359" t="s">
        <v>6010</v>
      </c>
      <c r="I2029" s="363">
        <f t="shared" si="93"/>
        <v>44916</v>
      </c>
      <c r="J2029" t="str">
        <f t="shared" si="94"/>
        <v>Oui</v>
      </c>
      <c r="K2029" t="str">
        <f t="shared" si="95"/>
        <v>95PFE-L2S</v>
      </c>
    </row>
    <row r="2030" spans="1:11" ht="15" x14ac:dyDescent="0.25">
      <c r="A2030" s="307">
        <v>10633</v>
      </c>
      <c r="B2030" s="359" t="s">
        <v>3205</v>
      </c>
      <c r="C2030" s="359" t="s">
        <v>435</v>
      </c>
      <c r="D2030" s="359" t="s">
        <v>875</v>
      </c>
      <c r="E2030" s="359" t="s">
        <v>4973</v>
      </c>
      <c r="F2030" s="360">
        <v>370</v>
      </c>
      <c r="G2030" s="359" t="s">
        <v>171</v>
      </c>
      <c r="H2030" s="359" t="s">
        <v>6010</v>
      </c>
      <c r="I2030" s="363">
        <f t="shared" si="93"/>
        <v>45021</v>
      </c>
      <c r="J2030" t="str">
        <f t="shared" si="94"/>
        <v>Oui</v>
      </c>
      <c r="K2030" t="str">
        <f t="shared" si="95"/>
        <v>95PFE-L2M</v>
      </c>
    </row>
    <row r="2031" spans="1:11" ht="15" x14ac:dyDescent="0.25">
      <c r="A2031" s="307">
        <v>12389</v>
      </c>
      <c r="B2031" s="359" t="s">
        <v>1495</v>
      </c>
      <c r="C2031" s="359" t="s">
        <v>2315</v>
      </c>
      <c r="D2031" s="359" t="s">
        <v>570</v>
      </c>
      <c r="E2031" s="359" t="s">
        <v>4960</v>
      </c>
      <c r="F2031" s="360">
        <v>386</v>
      </c>
      <c r="G2031" s="359" t="s">
        <v>1371</v>
      </c>
      <c r="H2031" s="359" t="s">
        <v>6010</v>
      </c>
      <c r="I2031" s="363">
        <f t="shared" si="93"/>
        <v>44755</v>
      </c>
      <c r="J2031" t="str">
        <f t="shared" si="94"/>
        <v>Oui</v>
      </c>
      <c r="K2031" t="str">
        <f t="shared" si="95"/>
        <v>95PFE-L2S</v>
      </c>
    </row>
    <row r="2032" spans="1:11" ht="15" x14ac:dyDescent="0.25">
      <c r="A2032" s="307">
        <v>3681</v>
      </c>
      <c r="B2032" s="359" t="s">
        <v>136</v>
      </c>
      <c r="C2032" s="359" t="s">
        <v>139</v>
      </c>
      <c r="D2032" s="359" t="s">
        <v>570</v>
      </c>
      <c r="E2032" s="359" t="s">
        <v>4960</v>
      </c>
      <c r="F2032" s="360">
        <v>386</v>
      </c>
      <c r="G2032" s="359" t="s">
        <v>1371</v>
      </c>
      <c r="H2032" s="359" t="s">
        <v>6010</v>
      </c>
      <c r="I2032" s="363">
        <f t="shared" si="93"/>
        <v>45308</v>
      </c>
      <c r="J2032" t="str">
        <f t="shared" si="94"/>
        <v>Oui</v>
      </c>
      <c r="K2032" t="str">
        <f t="shared" si="95"/>
        <v>95PFE-L2S</v>
      </c>
    </row>
    <row r="2033" spans="1:11" ht="15" x14ac:dyDescent="0.25">
      <c r="A2033" s="307">
        <v>3022</v>
      </c>
      <c r="B2033" s="359" t="s">
        <v>488</v>
      </c>
      <c r="C2033" s="359" t="s">
        <v>281</v>
      </c>
      <c r="D2033" s="359" t="s">
        <v>570</v>
      </c>
      <c r="E2033" s="359" t="s">
        <v>4960</v>
      </c>
      <c r="F2033" s="360">
        <v>386</v>
      </c>
      <c r="G2033" s="359" t="s">
        <v>1371</v>
      </c>
      <c r="H2033" s="359" t="s">
        <v>6010</v>
      </c>
      <c r="I2033" s="363">
        <f t="shared" si="93"/>
        <v>45314</v>
      </c>
      <c r="J2033" t="str">
        <f t="shared" si="94"/>
        <v>Oui</v>
      </c>
      <c r="K2033" t="str">
        <f t="shared" si="95"/>
        <v>1804S</v>
      </c>
    </row>
    <row r="2034" spans="1:11" ht="15" x14ac:dyDescent="0.25">
      <c r="A2034" s="307">
        <v>4285</v>
      </c>
      <c r="B2034" s="359" t="s">
        <v>1854</v>
      </c>
      <c r="C2034" s="359" t="s">
        <v>564</v>
      </c>
      <c r="D2034" s="359" t="s">
        <v>570</v>
      </c>
      <c r="E2034" s="359" t="s">
        <v>4960</v>
      </c>
      <c r="F2034" s="360">
        <v>386</v>
      </c>
      <c r="G2034" s="359" t="s">
        <v>1371</v>
      </c>
      <c r="H2034" s="359" t="s">
        <v>6010</v>
      </c>
      <c r="I2034" s="363">
        <f t="shared" si="93"/>
        <v>45315</v>
      </c>
      <c r="J2034" t="str">
        <f t="shared" si="94"/>
        <v>Oui</v>
      </c>
      <c r="K2034" t="str">
        <f t="shared" si="95"/>
        <v>1870 +</v>
      </c>
    </row>
    <row r="2035" spans="1:11" ht="15" x14ac:dyDescent="0.25">
      <c r="A2035" s="307">
        <v>4652</v>
      </c>
      <c r="B2035" s="359" t="s">
        <v>624</v>
      </c>
      <c r="C2035" s="359" t="s">
        <v>432</v>
      </c>
      <c r="D2035" s="359" t="s">
        <v>570</v>
      </c>
      <c r="E2035" s="359" t="s">
        <v>4960</v>
      </c>
      <c r="F2035" s="360">
        <v>386</v>
      </c>
      <c r="G2035" s="359" t="s">
        <v>1371</v>
      </c>
      <c r="H2035" s="359" t="s">
        <v>6010</v>
      </c>
      <c r="I2035" s="363">
        <f t="shared" si="93"/>
        <v>45321</v>
      </c>
      <c r="J2035" t="str">
        <f t="shared" si="94"/>
        <v>Oui</v>
      </c>
      <c r="K2035" t="str">
        <f t="shared" si="95"/>
        <v>95PFE-L2M</v>
      </c>
    </row>
    <row r="2036" spans="1:11" ht="15" x14ac:dyDescent="0.25">
      <c r="A2036" s="307">
        <v>6918</v>
      </c>
      <c r="B2036" s="359" t="s">
        <v>3736</v>
      </c>
      <c r="C2036" s="359" t="s">
        <v>368</v>
      </c>
      <c r="D2036" s="359" t="s">
        <v>570</v>
      </c>
      <c r="E2036" s="359" t="s">
        <v>4960</v>
      </c>
      <c r="F2036" s="360">
        <v>386</v>
      </c>
      <c r="G2036" s="359" t="s">
        <v>1371</v>
      </c>
      <c r="H2036" s="359" t="s">
        <v>6010</v>
      </c>
      <c r="I2036" s="363">
        <f t="shared" si="93"/>
        <v>45336</v>
      </c>
      <c r="J2036" t="str">
        <f t="shared" si="94"/>
        <v>Oui</v>
      </c>
      <c r="K2036" t="str">
        <f t="shared" si="95"/>
        <v>95PFE-L2M</v>
      </c>
    </row>
    <row r="2037" spans="1:11" ht="15" x14ac:dyDescent="0.25">
      <c r="A2037" s="307">
        <v>12636</v>
      </c>
      <c r="B2037" s="359" t="s">
        <v>4198</v>
      </c>
      <c r="C2037" s="359" t="s">
        <v>4199</v>
      </c>
      <c r="D2037" s="359" t="s">
        <v>570</v>
      </c>
      <c r="E2037" s="359" t="s">
        <v>4960</v>
      </c>
      <c r="F2037" s="360">
        <v>386</v>
      </c>
      <c r="G2037" s="359" t="s">
        <v>1371</v>
      </c>
      <c r="H2037" s="359" t="s">
        <v>6010</v>
      </c>
      <c r="I2037" s="363">
        <f t="shared" si="93"/>
        <v>45364</v>
      </c>
      <c r="J2037" t="str">
        <f t="shared" si="94"/>
        <v>Oui</v>
      </c>
      <c r="K2037" t="str">
        <f t="shared" si="95"/>
        <v>95PFE-L2M</v>
      </c>
    </row>
    <row r="2038" spans="1:11" ht="15" x14ac:dyDescent="0.25">
      <c r="A2038" s="307">
        <v>2463</v>
      </c>
      <c r="B2038" s="359" t="s">
        <v>1817</v>
      </c>
      <c r="C2038" s="359" t="s">
        <v>1818</v>
      </c>
      <c r="D2038" s="359" t="s">
        <v>570</v>
      </c>
      <c r="E2038" s="359" t="s">
        <v>4960</v>
      </c>
      <c r="F2038" s="360">
        <v>386</v>
      </c>
      <c r="G2038" s="359" t="s">
        <v>1371</v>
      </c>
      <c r="H2038" s="359" t="s">
        <v>6010</v>
      </c>
      <c r="I2038" s="363">
        <f t="shared" si="93"/>
        <v>45756</v>
      </c>
      <c r="J2038" t="str">
        <f t="shared" si="94"/>
        <v>Oui</v>
      </c>
      <c r="K2038" t="str">
        <f t="shared" si="95"/>
        <v>1870 +</v>
      </c>
    </row>
    <row r="2039" spans="1:11" ht="15" x14ac:dyDescent="0.25">
      <c r="A2039" s="307">
        <v>9982</v>
      </c>
      <c r="B2039" s="359" t="s">
        <v>2504</v>
      </c>
      <c r="C2039" s="359" t="s">
        <v>2505</v>
      </c>
      <c r="D2039" s="359" t="s">
        <v>747</v>
      </c>
      <c r="E2039" s="359" t="s">
        <v>616</v>
      </c>
      <c r="F2039" s="360">
        <v>313</v>
      </c>
      <c r="G2039" s="359" t="s">
        <v>616</v>
      </c>
      <c r="H2039" s="359" t="s">
        <v>6010</v>
      </c>
      <c r="I2039" s="363">
        <f t="shared" si="93"/>
        <v>44580</v>
      </c>
      <c r="J2039" t="str">
        <f t="shared" si="94"/>
        <v>Oui</v>
      </c>
      <c r="K2039" t="str">
        <f t="shared" si="95"/>
        <v>1870 +</v>
      </c>
    </row>
    <row r="2040" spans="1:11" ht="15" x14ac:dyDescent="0.25">
      <c r="A2040" s="307">
        <v>3081</v>
      </c>
      <c r="B2040" s="359" t="s">
        <v>554</v>
      </c>
      <c r="C2040" s="359" t="s">
        <v>233</v>
      </c>
      <c r="D2040" s="359" t="s">
        <v>2098</v>
      </c>
      <c r="E2040" s="359" t="s">
        <v>616</v>
      </c>
      <c r="F2040" s="360">
        <v>313</v>
      </c>
      <c r="G2040" s="359" t="s">
        <v>616</v>
      </c>
      <c r="H2040" s="359" t="s">
        <v>6010</v>
      </c>
      <c r="I2040" s="363">
        <f t="shared" si="93"/>
        <v>45910</v>
      </c>
      <c r="J2040" t="str">
        <f t="shared" si="94"/>
        <v>Oui</v>
      </c>
      <c r="K2040" t="str">
        <f t="shared" si="95"/>
        <v>95PFE-L2S</v>
      </c>
    </row>
    <row r="2041" spans="1:11" ht="15" x14ac:dyDescent="0.25">
      <c r="A2041" s="307">
        <v>2466</v>
      </c>
      <c r="B2041" s="359" t="s">
        <v>2318</v>
      </c>
      <c r="C2041" s="359" t="s">
        <v>2319</v>
      </c>
      <c r="D2041" s="359" t="s">
        <v>103</v>
      </c>
      <c r="E2041" s="359" t="s">
        <v>616</v>
      </c>
      <c r="F2041" s="360">
        <v>313</v>
      </c>
      <c r="G2041" s="359" t="s">
        <v>616</v>
      </c>
      <c r="H2041" s="359" t="s">
        <v>6010</v>
      </c>
      <c r="I2041" s="363">
        <f t="shared" si="93"/>
        <v>45910</v>
      </c>
      <c r="J2041" t="str">
        <f t="shared" si="94"/>
        <v>Oui</v>
      </c>
      <c r="K2041" t="str">
        <f t="shared" si="95"/>
        <v>95PFE-L2S</v>
      </c>
    </row>
    <row r="2042" spans="1:11" ht="15" x14ac:dyDescent="0.25">
      <c r="A2042" s="307">
        <v>2814</v>
      </c>
      <c r="B2042" s="359" t="s">
        <v>357</v>
      </c>
      <c r="C2042" s="359" t="s">
        <v>358</v>
      </c>
      <c r="D2042" s="359" t="s">
        <v>2098</v>
      </c>
      <c r="E2042" s="359" t="s">
        <v>616</v>
      </c>
      <c r="F2042" s="360">
        <v>313</v>
      </c>
      <c r="G2042" s="359" t="s">
        <v>616</v>
      </c>
      <c r="H2042" s="359" t="s">
        <v>6010</v>
      </c>
      <c r="I2042" s="363">
        <f t="shared" si="93"/>
        <v>45924</v>
      </c>
      <c r="J2042" t="str">
        <f t="shared" si="94"/>
        <v>Oui</v>
      </c>
      <c r="K2042" t="str">
        <f t="shared" si="95"/>
        <v>1870 +</v>
      </c>
    </row>
    <row r="2043" spans="1:11" ht="15" x14ac:dyDescent="0.25">
      <c r="A2043" s="307">
        <v>13514</v>
      </c>
      <c r="B2043" s="359" t="s">
        <v>5187</v>
      </c>
      <c r="C2043" s="359" t="s">
        <v>5271</v>
      </c>
      <c r="D2043" s="359" t="s">
        <v>3965</v>
      </c>
      <c r="E2043" s="359" t="s">
        <v>616</v>
      </c>
      <c r="F2043" s="360">
        <v>313</v>
      </c>
      <c r="G2043" s="359" t="s">
        <v>616</v>
      </c>
      <c r="H2043" s="359" t="s">
        <v>6010</v>
      </c>
      <c r="I2043" s="363">
        <f t="shared" si="93"/>
        <v>45924</v>
      </c>
      <c r="J2043" t="str">
        <f t="shared" si="94"/>
        <v>Oui</v>
      </c>
      <c r="K2043" t="str">
        <f t="shared" si="95"/>
        <v>F550</v>
      </c>
    </row>
    <row r="2044" spans="1:11" ht="15" x14ac:dyDescent="0.25">
      <c r="A2044" s="307">
        <v>2902</v>
      </c>
      <c r="B2044" s="359" t="s">
        <v>1031</v>
      </c>
      <c r="C2044" s="359" t="s">
        <v>592</v>
      </c>
      <c r="D2044" s="359" t="s">
        <v>69</v>
      </c>
      <c r="E2044" s="359" t="s">
        <v>616</v>
      </c>
      <c r="F2044" s="360">
        <v>313</v>
      </c>
      <c r="G2044" s="359" t="s">
        <v>616</v>
      </c>
      <c r="H2044" s="359" t="s">
        <v>6010</v>
      </c>
      <c r="I2044" s="363">
        <f t="shared" si="93"/>
        <v>45931</v>
      </c>
      <c r="J2044" t="str">
        <f t="shared" si="94"/>
        <v>Oui</v>
      </c>
      <c r="K2044" t="str">
        <f t="shared" si="95"/>
        <v>1870 +</v>
      </c>
    </row>
    <row r="2045" spans="1:11" ht="15" x14ac:dyDescent="0.25">
      <c r="A2045" s="307">
        <v>10327</v>
      </c>
      <c r="B2045" s="359" t="s">
        <v>428</v>
      </c>
      <c r="C2045" s="359" t="s">
        <v>429</v>
      </c>
      <c r="D2045" s="359" t="s">
        <v>1867</v>
      </c>
      <c r="E2045" s="359" t="s">
        <v>122</v>
      </c>
      <c r="F2045" s="360">
        <v>457</v>
      </c>
      <c r="G2045" s="359" t="s">
        <v>3399</v>
      </c>
      <c r="H2045" s="359" t="s">
        <v>6010</v>
      </c>
      <c r="I2045" s="363">
        <f t="shared" si="93"/>
        <v>44231</v>
      </c>
      <c r="J2045" t="str">
        <f t="shared" si="94"/>
        <v>Oui</v>
      </c>
      <c r="K2045" t="str">
        <f t="shared" si="95"/>
        <v>95PFE-L2S</v>
      </c>
    </row>
    <row r="2046" spans="1:11" ht="15" x14ac:dyDescent="0.25">
      <c r="A2046" s="307">
        <v>11998</v>
      </c>
      <c r="B2046" s="359" t="s">
        <v>1399</v>
      </c>
      <c r="C2046" s="359" t="s">
        <v>1403</v>
      </c>
      <c r="D2046" s="359" t="s">
        <v>1867</v>
      </c>
      <c r="E2046" s="359" t="s">
        <v>122</v>
      </c>
      <c r="F2046" s="360">
        <v>457</v>
      </c>
      <c r="G2046" s="359" t="s">
        <v>3399</v>
      </c>
      <c r="H2046" s="359" t="s">
        <v>6010</v>
      </c>
      <c r="I2046" s="363">
        <f t="shared" si="93"/>
        <v>44581</v>
      </c>
      <c r="J2046" t="str">
        <f t="shared" si="94"/>
        <v>Oui</v>
      </c>
      <c r="K2046" t="str">
        <f t="shared" si="95"/>
        <v>95PFE-L2M</v>
      </c>
    </row>
    <row r="2047" spans="1:11" ht="15" x14ac:dyDescent="0.25">
      <c r="A2047" s="307">
        <v>6824</v>
      </c>
      <c r="B2047" s="359" t="s">
        <v>2421</v>
      </c>
      <c r="C2047" s="359" t="s">
        <v>68</v>
      </c>
      <c r="D2047" s="359" t="s">
        <v>1867</v>
      </c>
      <c r="E2047" s="359" t="s">
        <v>122</v>
      </c>
      <c r="F2047" s="360">
        <v>457</v>
      </c>
      <c r="G2047" s="359" t="s">
        <v>3399</v>
      </c>
      <c r="H2047" s="359" t="s">
        <v>6010</v>
      </c>
      <c r="I2047" s="363">
        <f t="shared" si="93"/>
        <v>44586</v>
      </c>
      <c r="J2047" t="str">
        <f t="shared" si="94"/>
        <v>Oui</v>
      </c>
      <c r="K2047" t="str">
        <f t="shared" si="95"/>
        <v>1511-S</v>
      </c>
    </row>
    <row r="2048" spans="1:11" ht="15" x14ac:dyDescent="0.25">
      <c r="A2048" s="307">
        <v>10956</v>
      </c>
      <c r="B2048" s="359" t="s">
        <v>5915</v>
      </c>
      <c r="C2048" s="359" t="s">
        <v>1136</v>
      </c>
      <c r="D2048" s="359" t="s">
        <v>1867</v>
      </c>
      <c r="E2048" s="359" t="s">
        <v>122</v>
      </c>
      <c r="F2048" s="360">
        <v>457</v>
      </c>
      <c r="G2048" s="359" t="s">
        <v>3399</v>
      </c>
      <c r="H2048" s="359" t="s">
        <v>6010</v>
      </c>
      <c r="I2048" s="363">
        <f t="shared" si="93"/>
        <v>44623</v>
      </c>
      <c r="J2048" t="str">
        <f t="shared" si="94"/>
        <v>Oui</v>
      </c>
      <c r="K2048" t="str">
        <f t="shared" si="95"/>
        <v>95PFE-L2S</v>
      </c>
    </row>
    <row r="2049" spans="1:11" ht="15" x14ac:dyDescent="0.25">
      <c r="A2049" s="307">
        <v>12379</v>
      </c>
      <c r="B2049" s="359" t="s">
        <v>2917</v>
      </c>
      <c r="C2049" s="359" t="s">
        <v>3215</v>
      </c>
      <c r="D2049" s="359" t="s">
        <v>1867</v>
      </c>
      <c r="E2049" s="359" t="s">
        <v>122</v>
      </c>
      <c r="F2049" s="360">
        <v>457</v>
      </c>
      <c r="G2049" s="359" t="s">
        <v>3399</v>
      </c>
      <c r="H2049" s="359" t="s">
        <v>6010</v>
      </c>
      <c r="I2049" s="363">
        <f t="shared" si="93"/>
        <v>44760</v>
      </c>
      <c r="J2049" t="str">
        <f t="shared" si="94"/>
        <v>Oui</v>
      </c>
      <c r="K2049" t="str">
        <f t="shared" si="95"/>
        <v>95PFE-L2S</v>
      </c>
    </row>
    <row r="2050" spans="1:11" ht="15" x14ac:dyDescent="0.25">
      <c r="A2050" s="307">
        <v>6233</v>
      </c>
      <c r="B2050" s="359" t="s">
        <v>3689</v>
      </c>
      <c r="C2050" s="359" t="s">
        <v>627</v>
      </c>
      <c r="D2050" s="359" t="s">
        <v>1867</v>
      </c>
      <c r="E2050" s="359" t="s">
        <v>122</v>
      </c>
      <c r="F2050" s="360">
        <v>457</v>
      </c>
      <c r="G2050" s="359" t="s">
        <v>3399</v>
      </c>
      <c r="H2050" s="359" t="s">
        <v>6010</v>
      </c>
      <c r="I2050" s="363">
        <f t="shared" ref="I2050:I2113" si="96">IFERROR(VLOOKUP(A2050,Pour_Suivi,31,FALSE)," ")</f>
        <v>44783</v>
      </c>
      <c r="J2050" t="str">
        <f t="shared" ref="J2050:J2113" si="97">IF(IFERROR(VLOOKUP(A2050,Pour_Suivi,1,FALSE),"Non")="Non","Non","Oui")</f>
        <v>Oui</v>
      </c>
      <c r="K2050" t="str">
        <f t="shared" ref="K2050:K2113" si="98">IFERROR(VLOOKUP(A2050,Pour_Suivi,33,FALSE)," ")</f>
        <v>1870 +</v>
      </c>
    </row>
    <row r="2051" spans="1:11" ht="15" x14ac:dyDescent="0.25">
      <c r="A2051" s="307">
        <v>12741</v>
      </c>
      <c r="B2051" s="359" t="s">
        <v>3147</v>
      </c>
      <c r="C2051" s="359" t="s">
        <v>3148</v>
      </c>
      <c r="D2051" s="359" t="s">
        <v>1867</v>
      </c>
      <c r="E2051" s="359" t="s">
        <v>122</v>
      </c>
      <c r="F2051" s="360">
        <v>457</v>
      </c>
      <c r="G2051" s="359" t="s">
        <v>3399</v>
      </c>
      <c r="H2051" s="359" t="s">
        <v>6010</v>
      </c>
      <c r="I2051" s="363">
        <f t="shared" si="96"/>
        <v>44972</v>
      </c>
      <c r="J2051" t="str">
        <f t="shared" si="97"/>
        <v>Oui</v>
      </c>
      <c r="K2051" t="str">
        <f t="shared" si="98"/>
        <v>95PFE-L2M</v>
      </c>
    </row>
    <row r="2052" spans="1:11" ht="15" x14ac:dyDescent="0.25">
      <c r="A2052" s="307">
        <v>12894</v>
      </c>
      <c r="B2052" s="359" t="s">
        <v>3175</v>
      </c>
      <c r="C2052" s="359" t="s">
        <v>3176</v>
      </c>
      <c r="D2052" s="359" t="s">
        <v>1867</v>
      </c>
      <c r="E2052" s="359" t="s">
        <v>122</v>
      </c>
      <c r="F2052" s="360">
        <v>457</v>
      </c>
      <c r="G2052" s="359" t="s">
        <v>3399</v>
      </c>
      <c r="H2052" s="359" t="s">
        <v>6010</v>
      </c>
      <c r="I2052" s="363">
        <f t="shared" si="96"/>
        <v>44986</v>
      </c>
      <c r="J2052" t="str">
        <f t="shared" si="97"/>
        <v>Oui</v>
      </c>
      <c r="K2052" t="str">
        <f t="shared" si="98"/>
        <v>F550</v>
      </c>
    </row>
    <row r="2053" spans="1:11" ht="15" x14ac:dyDescent="0.25">
      <c r="A2053" s="307">
        <v>12612</v>
      </c>
      <c r="B2053" s="359" t="s">
        <v>4188</v>
      </c>
      <c r="C2053" s="359" t="s">
        <v>5934</v>
      </c>
      <c r="D2053" s="359" t="s">
        <v>972</v>
      </c>
      <c r="E2053" s="359" t="s">
        <v>4949</v>
      </c>
      <c r="F2053" s="360">
        <v>453</v>
      </c>
      <c r="G2053" s="359" t="s">
        <v>3418</v>
      </c>
      <c r="H2053" s="359" t="s">
        <v>6010</v>
      </c>
      <c r="I2053" s="363" t="str">
        <f t="shared" si="96"/>
        <v xml:space="preserve"> </v>
      </c>
      <c r="J2053" t="str">
        <f t="shared" si="97"/>
        <v>Non</v>
      </c>
      <c r="K2053" t="str">
        <f t="shared" si="98"/>
        <v xml:space="preserve"> </v>
      </c>
    </row>
    <row r="2054" spans="1:11" ht="15" x14ac:dyDescent="0.25">
      <c r="A2054" s="307">
        <v>2984</v>
      </c>
      <c r="B2054" s="359" t="s">
        <v>169</v>
      </c>
      <c r="C2054" s="359" t="s">
        <v>447</v>
      </c>
      <c r="D2054" s="359" t="s">
        <v>64</v>
      </c>
      <c r="E2054" s="359" t="s">
        <v>4949</v>
      </c>
      <c r="F2054" s="360">
        <v>453</v>
      </c>
      <c r="G2054" s="359" t="s">
        <v>3418</v>
      </c>
      <c r="H2054" s="359" t="s">
        <v>6010</v>
      </c>
      <c r="I2054" s="363" t="str">
        <f t="shared" si="96"/>
        <v xml:space="preserve"> </v>
      </c>
      <c r="J2054" t="str">
        <f t="shared" si="97"/>
        <v>Non</v>
      </c>
      <c r="K2054" t="str">
        <f t="shared" si="98"/>
        <v xml:space="preserve"> </v>
      </c>
    </row>
    <row r="2055" spans="1:11" ht="15" x14ac:dyDescent="0.25">
      <c r="A2055" s="307">
        <v>12538</v>
      </c>
      <c r="B2055" s="359" t="s">
        <v>4174</v>
      </c>
      <c r="C2055" s="359" t="s">
        <v>519</v>
      </c>
      <c r="D2055" s="359" t="s">
        <v>972</v>
      </c>
      <c r="E2055" s="359" t="s">
        <v>4949</v>
      </c>
      <c r="F2055" s="360">
        <v>453</v>
      </c>
      <c r="G2055" s="359" t="s">
        <v>3418</v>
      </c>
      <c r="H2055" s="359" t="s">
        <v>6010</v>
      </c>
      <c r="I2055" s="363" t="str">
        <f t="shared" si="96"/>
        <v xml:space="preserve"> </v>
      </c>
      <c r="J2055" t="str">
        <f t="shared" si="97"/>
        <v>Non</v>
      </c>
      <c r="K2055" t="str">
        <f t="shared" si="98"/>
        <v xml:space="preserve"> </v>
      </c>
    </row>
    <row r="2056" spans="1:11" ht="15" x14ac:dyDescent="0.25">
      <c r="A2056" s="307">
        <v>10651</v>
      </c>
      <c r="B2056" s="359" t="s">
        <v>3927</v>
      </c>
      <c r="C2056" s="359" t="s">
        <v>3928</v>
      </c>
      <c r="D2056" s="359" t="s">
        <v>972</v>
      </c>
      <c r="E2056" s="359" t="s">
        <v>4949</v>
      </c>
      <c r="F2056" s="360">
        <v>453</v>
      </c>
      <c r="G2056" s="359" t="s">
        <v>3418</v>
      </c>
      <c r="H2056" s="359" t="s">
        <v>6010</v>
      </c>
      <c r="I2056" s="363" t="str">
        <f t="shared" si="96"/>
        <v xml:space="preserve"> </v>
      </c>
      <c r="J2056" t="str">
        <f t="shared" si="97"/>
        <v>Non</v>
      </c>
      <c r="K2056" t="str">
        <f t="shared" si="98"/>
        <v xml:space="preserve"> </v>
      </c>
    </row>
    <row r="2057" spans="1:11" ht="15" x14ac:dyDescent="0.25">
      <c r="A2057" s="307">
        <v>9916</v>
      </c>
      <c r="B2057" s="359" t="s">
        <v>1375</v>
      </c>
      <c r="C2057" s="359" t="s">
        <v>835</v>
      </c>
      <c r="D2057" s="359" t="s">
        <v>2416</v>
      </c>
      <c r="E2057" s="359" t="s">
        <v>4949</v>
      </c>
      <c r="F2057" s="360">
        <v>453</v>
      </c>
      <c r="G2057" s="359" t="s">
        <v>3418</v>
      </c>
      <c r="H2057" s="359" t="s">
        <v>6010</v>
      </c>
      <c r="I2057" s="363" t="str">
        <f t="shared" si="96"/>
        <v xml:space="preserve"> </v>
      </c>
      <c r="J2057" t="str">
        <f t="shared" si="97"/>
        <v>Non</v>
      </c>
      <c r="K2057" t="str">
        <f t="shared" si="98"/>
        <v xml:space="preserve"> </v>
      </c>
    </row>
    <row r="2058" spans="1:11" ht="15" x14ac:dyDescent="0.25">
      <c r="A2058" s="307">
        <v>12972</v>
      </c>
      <c r="B2058" s="359" t="s">
        <v>1831</v>
      </c>
      <c r="C2058" s="359" t="s">
        <v>1475</v>
      </c>
      <c r="D2058" s="359" t="s">
        <v>64</v>
      </c>
      <c r="E2058" s="359" t="s">
        <v>4949</v>
      </c>
      <c r="F2058" s="360">
        <v>453</v>
      </c>
      <c r="G2058" s="359" t="s">
        <v>3418</v>
      </c>
      <c r="H2058" s="359" t="s">
        <v>6010</v>
      </c>
      <c r="I2058" s="363" t="str">
        <f t="shared" si="96"/>
        <v xml:space="preserve"> </v>
      </c>
      <c r="J2058" t="str">
        <f t="shared" si="97"/>
        <v>Non</v>
      </c>
      <c r="K2058" t="str">
        <f t="shared" si="98"/>
        <v xml:space="preserve"> </v>
      </c>
    </row>
    <row r="2059" spans="1:11" ht="15" x14ac:dyDescent="0.25">
      <c r="A2059" s="307">
        <v>13027</v>
      </c>
      <c r="B2059" s="359" t="s">
        <v>5948</v>
      </c>
      <c r="C2059" s="359" t="s">
        <v>4324</v>
      </c>
      <c r="D2059" s="359" t="s">
        <v>64</v>
      </c>
      <c r="E2059" s="359" t="s">
        <v>4949</v>
      </c>
      <c r="F2059" s="360">
        <v>453</v>
      </c>
      <c r="G2059" s="359" t="s">
        <v>3418</v>
      </c>
      <c r="H2059" s="359" t="s">
        <v>6010</v>
      </c>
      <c r="I2059" s="363" t="str">
        <f t="shared" si="96"/>
        <v xml:space="preserve"> </v>
      </c>
      <c r="J2059" t="str">
        <f t="shared" si="97"/>
        <v>Non</v>
      </c>
      <c r="K2059" t="str">
        <f t="shared" si="98"/>
        <v xml:space="preserve"> </v>
      </c>
    </row>
    <row r="2060" spans="1:11" ht="15" x14ac:dyDescent="0.25">
      <c r="A2060" s="307">
        <v>8848</v>
      </c>
      <c r="B2060" s="359" t="s">
        <v>5884</v>
      </c>
      <c r="C2060" s="359" t="s">
        <v>437</v>
      </c>
      <c r="D2060" s="359" t="s">
        <v>3556</v>
      </c>
      <c r="E2060" s="359" t="s">
        <v>4949</v>
      </c>
      <c r="F2060" s="360">
        <v>453</v>
      </c>
      <c r="G2060" s="359" t="s">
        <v>3418</v>
      </c>
      <c r="H2060" s="359" t="s">
        <v>6010</v>
      </c>
      <c r="I2060" s="363" t="str">
        <f t="shared" si="96"/>
        <v xml:space="preserve"> </v>
      </c>
      <c r="J2060" t="str">
        <f t="shared" si="97"/>
        <v>Non</v>
      </c>
      <c r="K2060" t="str">
        <f t="shared" si="98"/>
        <v xml:space="preserve"> </v>
      </c>
    </row>
    <row r="2061" spans="1:11" ht="15" x14ac:dyDescent="0.25">
      <c r="A2061" s="307">
        <v>12634</v>
      </c>
      <c r="B2061" s="359" t="s">
        <v>4196</v>
      </c>
      <c r="C2061" s="359" t="s">
        <v>4197</v>
      </c>
      <c r="D2061" s="359" t="s">
        <v>972</v>
      </c>
      <c r="E2061" s="359" t="s">
        <v>4949</v>
      </c>
      <c r="F2061" s="360">
        <v>453</v>
      </c>
      <c r="G2061" s="359" t="s">
        <v>3418</v>
      </c>
      <c r="H2061" s="359" t="s">
        <v>6010</v>
      </c>
      <c r="I2061" s="363" t="str">
        <f t="shared" si="96"/>
        <v xml:space="preserve"> </v>
      </c>
      <c r="J2061" t="str">
        <f t="shared" si="97"/>
        <v>Non</v>
      </c>
      <c r="K2061" t="str">
        <f t="shared" si="98"/>
        <v xml:space="preserve"> </v>
      </c>
    </row>
    <row r="2062" spans="1:11" ht="15" x14ac:dyDescent="0.25">
      <c r="A2062" s="307">
        <v>12631</v>
      </c>
      <c r="B2062" s="359" t="s">
        <v>4192</v>
      </c>
      <c r="C2062" s="359" t="s">
        <v>4193</v>
      </c>
      <c r="D2062" s="359" t="s">
        <v>972</v>
      </c>
      <c r="E2062" s="359" t="s">
        <v>4949</v>
      </c>
      <c r="F2062" s="360">
        <v>453</v>
      </c>
      <c r="G2062" s="359" t="s">
        <v>3418</v>
      </c>
      <c r="H2062" s="359" t="s">
        <v>6010</v>
      </c>
      <c r="I2062" s="363" t="str">
        <f t="shared" si="96"/>
        <v xml:space="preserve"> </v>
      </c>
      <c r="J2062" t="str">
        <f t="shared" si="97"/>
        <v>Non</v>
      </c>
      <c r="K2062" t="str">
        <f t="shared" si="98"/>
        <v xml:space="preserve"> </v>
      </c>
    </row>
    <row r="2063" spans="1:11" ht="15" x14ac:dyDescent="0.25">
      <c r="A2063" s="307">
        <v>11150</v>
      </c>
      <c r="B2063" s="359" t="s">
        <v>3914</v>
      </c>
      <c r="C2063" s="359" t="s">
        <v>3976</v>
      </c>
      <c r="D2063" s="359" t="s">
        <v>972</v>
      </c>
      <c r="E2063" s="359" t="s">
        <v>4949</v>
      </c>
      <c r="F2063" s="360">
        <v>453</v>
      </c>
      <c r="G2063" s="359" t="s">
        <v>3418</v>
      </c>
      <c r="H2063" s="359" t="s">
        <v>6010</v>
      </c>
      <c r="I2063" s="363" t="str">
        <f t="shared" si="96"/>
        <v xml:space="preserve"> </v>
      </c>
      <c r="J2063" t="str">
        <f t="shared" si="97"/>
        <v>Non</v>
      </c>
      <c r="K2063" t="str">
        <f t="shared" si="98"/>
        <v xml:space="preserve"> </v>
      </c>
    </row>
    <row r="2064" spans="1:11" ht="15" x14ac:dyDescent="0.25">
      <c r="A2064" s="307">
        <v>12417</v>
      </c>
      <c r="B2064" s="359" t="s">
        <v>4146</v>
      </c>
      <c r="C2064" s="359" t="s">
        <v>2244</v>
      </c>
      <c r="D2064" s="359" t="s">
        <v>972</v>
      </c>
      <c r="E2064" s="359" t="s">
        <v>4949</v>
      </c>
      <c r="F2064" s="360">
        <v>453</v>
      </c>
      <c r="G2064" s="359" t="s">
        <v>3418</v>
      </c>
      <c r="H2064" s="359" t="s">
        <v>6010</v>
      </c>
      <c r="I2064" s="363" t="str">
        <f t="shared" si="96"/>
        <v xml:space="preserve"> </v>
      </c>
      <c r="J2064" t="str">
        <f t="shared" si="97"/>
        <v>Non</v>
      </c>
      <c r="K2064" t="str">
        <f t="shared" si="98"/>
        <v xml:space="preserve"> </v>
      </c>
    </row>
    <row r="2065" spans="1:11" ht="15" x14ac:dyDescent="0.25">
      <c r="A2065" s="307">
        <v>9634</v>
      </c>
      <c r="B2065" s="359" t="s">
        <v>5898</v>
      </c>
      <c r="C2065" s="359" t="s">
        <v>444</v>
      </c>
      <c r="D2065" s="359" t="s">
        <v>64</v>
      </c>
      <c r="E2065" s="359" t="s">
        <v>4949</v>
      </c>
      <c r="F2065" s="360">
        <v>453</v>
      </c>
      <c r="G2065" s="359" t="s">
        <v>3418</v>
      </c>
      <c r="H2065" s="359" t="s">
        <v>6010</v>
      </c>
      <c r="I2065" s="363">
        <f t="shared" si="96"/>
        <v>42832</v>
      </c>
      <c r="J2065" t="str">
        <f t="shared" si="97"/>
        <v>Oui</v>
      </c>
      <c r="K2065" t="str">
        <f t="shared" si="98"/>
        <v>1860-S</v>
      </c>
    </row>
    <row r="2066" spans="1:11" ht="15" x14ac:dyDescent="0.25">
      <c r="A2066" s="307">
        <v>2797</v>
      </c>
      <c r="B2066" s="359" t="s">
        <v>1442</v>
      </c>
      <c r="C2066" s="359" t="s">
        <v>1443</v>
      </c>
      <c r="D2066" s="359" t="s">
        <v>3441</v>
      </c>
      <c r="E2066" s="359" t="s">
        <v>4949</v>
      </c>
      <c r="F2066" s="360">
        <v>453</v>
      </c>
      <c r="G2066" s="359" t="s">
        <v>3418</v>
      </c>
      <c r="H2066" s="359" t="s">
        <v>6010</v>
      </c>
      <c r="I2066" s="363">
        <f t="shared" si="96"/>
        <v>43887</v>
      </c>
      <c r="J2066" t="str">
        <f t="shared" si="97"/>
        <v>Oui</v>
      </c>
      <c r="K2066" t="str">
        <f t="shared" si="98"/>
        <v>1517-LP</v>
      </c>
    </row>
    <row r="2067" spans="1:11" ht="15" x14ac:dyDescent="0.25">
      <c r="A2067" s="307">
        <v>10876</v>
      </c>
      <c r="B2067" s="359" t="s">
        <v>1678</v>
      </c>
      <c r="C2067" s="359" t="s">
        <v>1684</v>
      </c>
      <c r="D2067" s="359" t="s">
        <v>972</v>
      </c>
      <c r="E2067" s="359" t="s">
        <v>4949</v>
      </c>
      <c r="F2067" s="360">
        <v>453</v>
      </c>
      <c r="G2067" s="359" t="s">
        <v>3418</v>
      </c>
      <c r="H2067" s="359" t="s">
        <v>6010</v>
      </c>
      <c r="I2067" s="363">
        <f t="shared" si="96"/>
        <v>44228</v>
      </c>
      <c r="J2067" t="str">
        <f t="shared" si="97"/>
        <v>Oui</v>
      </c>
      <c r="K2067" t="str">
        <f t="shared" si="98"/>
        <v>1860-S</v>
      </c>
    </row>
    <row r="2068" spans="1:11" ht="15" x14ac:dyDescent="0.25">
      <c r="A2068" s="307">
        <v>10747</v>
      </c>
      <c r="B2068" s="359" t="s">
        <v>1170</v>
      </c>
      <c r="C2068" s="359" t="s">
        <v>1171</v>
      </c>
      <c r="D2068" s="359" t="s">
        <v>972</v>
      </c>
      <c r="E2068" s="359" t="s">
        <v>4949</v>
      </c>
      <c r="F2068" s="360">
        <v>453</v>
      </c>
      <c r="G2068" s="359" t="s">
        <v>3418</v>
      </c>
      <c r="H2068" s="359" t="s">
        <v>6010</v>
      </c>
      <c r="I2068" s="363">
        <f t="shared" si="96"/>
        <v>44342</v>
      </c>
      <c r="J2068" t="str">
        <f t="shared" si="97"/>
        <v>Oui</v>
      </c>
      <c r="K2068" t="str">
        <f t="shared" si="98"/>
        <v>95PFE-L2M</v>
      </c>
    </row>
    <row r="2069" spans="1:11" ht="15" x14ac:dyDescent="0.25">
      <c r="A2069" s="307">
        <v>1982</v>
      </c>
      <c r="B2069" s="359" t="s">
        <v>2348</v>
      </c>
      <c r="C2069" s="359" t="s">
        <v>1771</v>
      </c>
      <c r="D2069" s="359" t="s">
        <v>3396</v>
      </c>
      <c r="E2069" s="359" t="s">
        <v>4949</v>
      </c>
      <c r="F2069" s="360">
        <v>453</v>
      </c>
      <c r="G2069" s="359" t="s">
        <v>3418</v>
      </c>
      <c r="H2069" s="359" t="s">
        <v>6010</v>
      </c>
      <c r="I2069" s="363">
        <f t="shared" si="96"/>
        <v>44572</v>
      </c>
      <c r="J2069" t="str">
        <f t="shared" si="97"/>
        <v>Oui</v>
      </c>
      <c r="K2069" t="str">
        <f t="shared" si="98"/>
        <v>1870 +</v>
      </c>
    </row>
    <row r="2070" spans="1:11" ht="15" x14ac:dyDescent="0.25">
      <c r="A2070" s="307">
        <v>11255</v>
      </c>
      <c r="B2070" s="359" t="s">
        <v>1060</v>
      </c>
      <c r="C2070" s="359" t="s">
        <v>1061</v>
      </c>
      <c r="D2070" s="359" t="s">
        <v>972</v>
      </c>
      <c r="E2070" s="359" t="s">
        <v>4949</v>
      </c>
      <c r="F2070" s="360">
        <v>453</v>
      </c>
      <c r="G2070" s="359" t="s">
        <v>3418</v>
      </c>
      <c r="H2070" s="359" t="s">
        <v>6010</v>
      </c>
      <c r="I2070" s="363">
        <f t="shared" si="96"/>
        <v>44574</v>
      </c>
      <c r="J2070" t="str">
        <f t="shared" si="97"/>
        <v>Oui</v>
      </c>
      <c r="K2070" t="str">
        <f t="shared" si="98"/>
        <v>1870 +</v>
      </c>
    </row>
    <row r="2071" spans="1:11" ht="15" x14ac:dyDescent="0.25">
      <c r="A2071" s="307">
        <v>4548</v>
      </c>
      <c r="B2071" s="359" t="s">
        <v>1330</v>
      </c>
      <c r="C2071" s="359" t="s">
        <v>1006</v>
      </c>
      <c r="D2071" s="359" t="s">
        <v>972</v>
      </c>
      <c r="E2071" s="359" t="s">
        <v>4949</v>
      </c>
      <c r="F2071" s="360">
        <v>453</v>
      </c>
      <c r="G2071" s="359" t="s">
        <v>3418</v>
      </c>
      <c r="H2071" s="359" t="s">
        <v>6010</v>
      </c>
      <c r="I2071" s="363">
        <f t="shared" si="96"/>
        <v>44575</v>
      </c>
      <c r="J2071" t="str">
        <f t="shared" si="97"/>
        <v>Oui</v>
      </c>
      <c r="K2071" t="str">
        <f t="shared" si="98"/>
        <v>95PFE-L2S</v>
      </c>
    </row>
    <row r="2072" spans="1:11" ht="15" x14ac:dyDescent="0.25">
      <c r="A2072" s="307">
        <v>11260</v>
      </c>
      <c r="B2072" s="359" t="s">
        <v>969</v>
      </c>
      <c r="C2072" s="359" t="s">
        <v>971</v>
      </c>
      <c r="D2072" s="359" t="s">
        <v>972</v>
      </c>
      <c r="E2072" s="359" t="s">
        <v>4949</v>
      </c>
      <c r="F2072" s="360">
        <v>453</v>
      </c>
      <c r="G2072" s="359" t="s">
        <v>3418</v>
      </c>
      <c r="H2072" s="359" t="s">
        <v>6010</v>
      </c>
      <c r="I2072" s="363">
        <f t="shared" si="96"/>
        <v>44586</v>
      </c>
      <c r="J2072" t="str">
        <f t="shared" si="97"/>
        <v>Oui</v>
      </c>
      <c r="K2072" t="str">
        <f t="shared" si="98"/>
        <v>95PFE-L2S</v>
      </c>
    </row>
    <row r="2073" spans="1:11" ht="15" x14ac:dyDescent="0.25">
      <c r="A2073" s="307">
        <v>5747</v>
      </c>
      <c r="B2073" s="359" t="s">
        <v>2056</v>
      </c>
      <c r="C2073" s="359" t="s">
        <v>368</v>
      </c>
      <c r="D2073" s="359" t="s">
        <v>972</v>
      </c>
      <c r="E2073" s="359" t="s">
        <v>4949</v>
      </c>
      <c r="F2073" s="360">
        <v>453</v>
      </c>
      <c r="G2073" s="359" t="s">
        <v>3418</v>
      </c>
      <c r="H2073" s="359" t="s">
        <v>6010</v>
      </c>
      <c r="I2073" s="363">
        <f t="shared" si="96"/>
        <v>44596</v>
      </c>
      <c r="J2073" t="str">
        <f t="shared" si="97"/>
        <v>Oui</v>
      </c>
      <c r="K2073" t="str">
        <f t="shared" si="98"/>
        <v>1870 +</v>
      </c>
    </row>
    <row r="2074" spans="1:11" ht="15" x14ac:dyDescent="0.25">
      <c r="A2074" s="307">
        <v>12291</v>
      </c>
      <c r="B2074" s="359" t="s">
        <v>665</v>
      </c>
      <c r="C2074" s="359" t="s">
        <v>368</v>
      </c>
      <c r="D2074" s="359" t="s">
        <v>972</v>
      </c>
      <c r="E2074" s="359" t="s">
        <v>4949</v>
      </c>
      <c r="F2074" s="360">
        <v>453</v>
      </c>
      <c r="G2074" s="359" t="s">
        <v>3418</v>
      </c>
      <c r="H2074" s="359" t="s">
        <v>6010</v>
      </c>
      <c r="I2074" s="363">
        <f t="shared" si="96"/>
        <v>44867</v>
      </c>
      <c r="J2074" t="str">
        <f t="shared" si="97"/>
        <v>Oui</v>
      </c>
      <c r="K2074" t="str">
        <f t="shared" si="98"/>
        <v>F550</v>
      </c>
    </row>
    <row r="2075" spans="1:11" ht="15" x14ac:dyDescent="0.25">
      <c r="A2075" s="307">
        <v>5357</v>
      </c>
      <c r="B2075" s="359" t="s">
        <v>3645</v>
      </c>
      <c r="C2075" s="359" t="s">
        <v>892</v>
      </c>
      <c r="D2075" s="359" t="s">
        <v>3396</v>
      </c>
      <c r="E2075" s="359" t="s">
        <v>4949</v>
      </c>
      <c r="F2075" s="360">
        <v>453</v>
      </c>
      <c r="G2075" s="359" t="s">
        <v>3418</v>
      </c>
      <c r="H2075" s="359" t="s">
        <v>6010</v>
      </c>
      <c r="I2075" s="363">
        <f t="shared" si="96"/>
        <v>45881</v>
      </c>
      <c r="J2075" t="str">
        <f t="shared" si="97"/>
        <v>Oui</v>
      </c>
      <c r="K2075" t="str">
        <f t="shared" si="98"/>
        <v>1870 +</v>
      </c>
    </row>
    <row r="2076" spans="1:11" ht="15" x14ac:dyDescent="0.25">
      <c r="A2076" s="307">
        <v>4727</v>
      </c>
      <c r="B2076" s="359" t="s">
        <v>3575</v>
      </c>
      <c r="C2076" s="359" t="s">
        <v>3561</v>
      </c>
      <c r="D2076" s="359" t="s">
        <v>3396</v>
      </c>
      <c r="E2076" s="359" t="s">
        <v>4949</v>
      </c>
      <c r="F2076" s="360">
        <v>453</v>
      </c>
      <c r="G2076" s="359" t="s">
        <v>3418</v>
      </c>
      <c r="H2076" s="359" t="s">
        <v>6010</v>
      </c>
      <c r="I2076" s="363">
        <f t="shared" si="96"/>
        <v>45931</v>
      </c>
      <c r="J2076" t="str">
        <f t="shared" si="97"/>
        <v>Oui</v>
      </c>
      <c r="K2076" t="str">
        <f t="shared" si="98"/>
        <v>95PFE-L2S</v>
      </c>
    </row>
    <row r="2077" spans="1:11" ht="15" x14ac:dyDescent="0.25">
      <c r="A2077" s="307">
        <v>9244</v>
      </c>
      <c r="B2077" s="359" t="s">
        <v>1504</v>
      </c>
      <c r="C2077" s="359" t="s">
        <v>351</v>
      </c>
      <c r="D2077" s="359" t="s">
        <v>2416</v>
      </c>
      <c r="E2077" s="359" t="s">
        <v>209</v>
      </c>
      <c r="F2077" s="360">
        <v>380</v>
      </c>
      <c r="G2077" s="359" t="s">
        <v>209</v>
      </c>
      <c r="H2077" s="359" t="s">
        <v>6010</v>
      </c>
      <c r="I2077" s="363" t="str">
        <f t="shared" si="96"/>
        <v xml:space="preserve"> </v>
      </c>
      <c r="J2077" t="str">
        <f t="shared" si="97"/>
        <v>Non</v>
      </c>
      <c r="K2077" t="str">
        <f t="shared" si="98"/>
        <v xml:space="preserve"> </v>
      </c>
    </row>
    <row r="2078" spans="1:11" ht="15" x14ac:dyDescent="0.25">
      <c r="A2078" s="307">
        <v>14045</v>
      </c>
      <c r="B2078" s="359" t="s">
        <v>1858</v>
      </c>
      <c r="C2078" s="359" t="s">
        <v>6074</v>
      </c>
      <c r="D2078" s="359" t="s">
        <v>4910</v>
      </c>
      <c r="E2078" s="359" t="s">
        <v>209</v>
      </c>
      <c r="F2078" s="360">
        <v>380</v>
      </c>
      <c r="G2078" s="359" t="s">
        <v>209</v>
      </c>
      <c r="H2078" s="359" t="s">
        <v>6010</v>
      </c>
      <c r="I2078" s="363" t="str">
        <f t="shared" si="96"/>
        <v xml:space="preserve"> </v>
      </c>
      <c r="J2078" t="str">
        <f t="shared" si="97"/>
        <v>Non</v>
      </c>
      <c r="K2078" t="str">
        <f t="shared" si="98"/>
        <v xml:space="preserve"> </v>
      </c>
    </row>
    <row r="2079" spans="1:11" ht="15" x14ac:dyDescent="0.25">
      <c r="A2079" s="307">
        <v>14187</v>
      </c>
      <c r="B2079" s="359" t="s">
        <v>6339</v>
      </c>
      <c r="C2079" s="359" t="s">
        <v>6340</v>
      </c>
      <c r="D2079" s="359" t="s">
        <v>4927</v>
      </c>
      <c r="E2079" s="359" t="s">
        <v>209</v>
      </c>
      <c r="F2079" s="360">
        <v>380</v>
      </c>
      <c r="G2079" s="359" t="s">
        <v>209</v>
      </c>
      <c r="H2079" s="359" t="s">
        <v>6010</v>
      </c>
      <c r="I2079" s="363" t="str">
        <f t="shared" si="96"/>
        <v xml:space="preserve"> </v>
      </c>
      <c r="J2079" t="str">
        <f t="shared" si="97"/>
        <v>Non</v>
      </c>
      <c r="K2079" t="str">
        <f t="shared" si="98"/>
        <v xml:space="preserve"> </v>
      </c>
    </row>
    <row r="2080" spans="1:11" ht="15" x14ac:dyDescent="0.25">
      <c r="A2080" s="307">
        <v>11845</v>
      </c>
      <c r="B2080" s="359" t="s">
        <v>4048</v>
      </c>
      <c r="C2080" s="359" t="s">
        <v>4049</v>
      </c>
      <c r="D2080" s="359" t="s">
        <v>3395</v>
      </c>
      <c r="E2080" s="359" t="s">
        <v>209</v>
      </c>
      <c r="F2080" s="360">
        <v>380</v>
      </c>
      <c r="G2080" s="359" t="s">
        <v>209</v>
      </c>
      <c r="H2080" s="359" t="s">
        <v>6010</v>
      </c>
      <c r="I2080" s="363" t="str">
        <f t="shared" si="96"/>
        <v xml:space="preserve"> </v>
      </c>
      <c r="J2080" t="str">
        <f t="shared" si="97"/>
        <v>Non</v>
      </c>
      <c r="K2080" t="str">
        <f t="shared" si="98"/>
        <v xml:space="preserve"> </v>
      </c>
    </row>
    <row r="2081" spans="1:11" ht="15" x14ac:dyDescent="0.25">
      <c r="A2081" s="307">
        <v>14188</v>
      </c>
      <c r="B2081" s="359" t="s">
        <v>2504</v>
      </c>
      <c r="C2081" s="359" t="s">
        <v>6341</v>
      </c>
      <c r="D2081" s="359" t="s">
        <v>4927</v>
      </c>
      <c r="E2081" s="359" t="s">
        <v>209</v>
      </c>
      <c r="F2081" s="360">
        <v>380</v>
      </c>
      <c r="G2081" s="359" t="s">
        <v>209</v>
      </c>
      <c r="H2081" s="359" t="s">
        <v>6010</v>
      </c>
      <c r="I2081" s="363" t="str">
        <f t="shared" si="96"/>
        <v xml:space="preserve"> </v>
      </c>
      <c r="J2081" t="str">
        <f t="shared" si="97"/>
        <v>Non</v>
      </c>
      <c r="K2081" t="str">
        <f t="shared" si="98"/>
        <v xml:space="preserve"> </v>
      </c>
    </row>
    <row r="2082" spans="1:11" ht="15" x14ac:dyDescent="0.25">
      <c r="A2082" s="307">
        <v>14189</v>
      </c>
      <c r="B2082" s="359" t="s">
        <v>6342</v>
      </c>
      <c r="C2082" s="359" t="s">
        <v>6343</v>
      </c>
      <c r="D2082" s="359" t="s">
        <v>4927</v>
      </c>
      <c r="E2082" s="359" t="s">
        <v>209</v>
      </c>
      <c r="F2082" s="360">
        <v>380</v>
      </c>
      <c r="G2082" s="359" t="s">
        <v>209</v>
      </c>
      <c r="H2082" s="359" t="s">
        <v>6010</v>
      </c>
      <c r="I2082" s="363" t="str">
        <f t="shared" si="96"/>
        <v xml:space="preserve"> </v>
      </c>
      <c r="J2082" t="str">
        <f t="shared" si="97"/>
        <v>Non</v>
      </c>
      <c r="K2082" t="str">
        <f t="shared" si="98"/>
        <v xml:space="preserve"> </v>
      </c>
    </row>
    <row r="2083" spans="1:11" ht="15" x14ac:dyDescent="0.25">
      <c r="A2083" s="307">
        <v>14190</v>
      </c>
      <c r="B2083" s="359" t="s">
        <v>2681</v>
      </c>
      <c r="C2083" s="359" t="s">
        <v>467</v>
      </c>
      <c r="D2083" s="359" t="s">
        <v>4927</v>
      </c>
      <c r="E2083" s="359" t="s">
        <v>209</v>
      </c>
      <c r="F2083" s="360">
        <v>380</v>
      </c>
      <c r="G2083" s="359" t="s">
        <v>209</v>
      </c>
      <c r="H2083" s="359" t="s">
        <v>6010</v>
      </c>
      <c r="I2083" s="363" t="str">
        <f t="shared" si="96"/>
        <v xml:space="preserve"> </v>
      </c>
      <c r="J2083" t="str">
        <f t="shared" si="97"/>
        <v>Non</v>
      </c>
      <c r="K2083" t="str">
        <f t="shared" si="98"/>
        <v xml:space="preserve"> </v>
      </c>
    </row>
    <row r="2084" spans="1:11" ht="15" x14ac:dyDescent="0.25">
      <c r="A2084" s="307">
        <v>10240</v>
      </c>
      <c r="B2084" s="359" t="s">
        <v>2060</v>
      </c>
      <c r="C2084" s="359" t="s">
        <v>2061</v>
      </c>
      <c r="D2084" s="359" t="s">
        <v>3395</v>
      </c>
      <c r="E2084" s="359" t="s">
        <v>209</v>
      </c>
      <c r="F2084" s="360">
        <v>380</v>
      </c>
      <c r="G2084" s="359" t="s">
        <v>209</v>
      </c>
      <c r="H2084" s="359" t="s">
        <v>6010</v>
      </c>
      <c r="I2084" s="363">
        <f t="shared" si="96"/>
        <v>44539</v>
      </c>
      <c r="J2084" t="str">
        <f t="shared" si="97"/>
        <v>Oui</v>
      </c>
      <c r="K2084" t="str">
        <f t="shared" si="98"/>
        <v>1511-S</v>
      </c>
    </row>
    <row r="2085" spans="1:11" ht="15" x14ac:dyDescent="0.25">
      <c r="A2085" s="307">
        <v>9679</v>
      </c>
      <c r="B2085" s="359" t="s">
        <v>3834</v>
      </c>
      <c r="C2085" s="359" t="s">
        <v>2724</v>
      </c>
      <c r="D2085" s="359" t="s">
        <v>3395</v>
      </c>
      <c r="E2085" s="359" t="s">
        <v>209</v>
      </c>
      <c r="F2085" s="360">
        <v>380</v>
      </c>
      <c r="G2085" s="359" t="s">
        <v>209</v>
      </c>
      <c r="H2085" s="359" t="s">
        <v>6010</v>
      </c>
      <c r="I2085" s="363">
        <f t="shared" si="96"/>
        <v>45216</v>
      </c>
      <c r="J2085" t="str">
        <f t="shared" si="97"/>
        <v>Oui</v>
      </c>
      <c r="K2085" t="str">
        <f t="shared" si="98"/>
        <v>95PFE-L2L</v>
      </c>
    </row>
    <row r="2086" spans="1:11" ht="15" x14ac:dyDescent="0.25">
      <c r="A2086" s="307">
        <v>11321</v>
      </c>
      <c r="B2086" s="359" t="s">
        <v>3995</v>
      </c>
      <c r="C2086" s="359" t="s">
        <v>1071</v>
      </c>
      <c r="D2086" s="359" t="s">
        <v>3395</v>
      </c>
      <c r="E2086" s="359" t="s">
        <v>209</v>
      </c>
      <c r="F2086" s="360">
        <v>380</v>
      </c>
      <c r="G2086" s="359" t="s">
        <v>209</v>
      </c>
      <c r="H2086" s="359" t="s">
        <v>6010</v>
      </c>
      <c r="I2086" s="363">
        <f t="shared" si="96"/>
        <v>45252</v>
      </c>
      <c r="J2086" t="str">
        <f t="shared" si="97"/>
        <v>Oui</v>
      </c>
      <c r="K2086" t="str">
        <f t="shared" si="98"/>
        <v>1870 +</v>
      </c>
    </row>
    <row r="2087" spans="1:11" ht="15" x14ac:dyDescent="0.25">
      <c r="A2087" s="307">
        <v>12553</v>
      </c>
      <c r="B2087" s="359" t="s">
        <v>4178</v>
      </c>
      <c r="C2087" s="359" t="s">
        <v>408</v>
      </c>
      <c r="D2087" s="359" t="s">
        <v>3395</v>
      </c>
      <c r="E2087" s="359" t="s">
        <v>209</v>
      </c>
      <c r="F2087" s="360">
        <v>380</v>
      </c>
      <c r="G2087" s="359" t="s">
        <v>209</v>
      </c>
      <c r="H2087" s="359" t="s">
        <v>6010</v>
      </c>
      <c r="I2087" s="363">
        <f t="shared" si="96"/>
        <v>45252</v>
      </c>
      <c r="J2087" t="str">
        <f t="shared" si="97"/>
        <v>Oui</v>
      </c>
      <c r="K2087" t="str">
        <f t="shared" si="98"/>
        <v>95PFE-L2M</v>
      </c>
    </row>
    <row r="2088" spans="1:11" ht="15" x14ac:dyDescent="0.25">
      <c r="A2088" s="307">
        <v>5482</v>
      </c>
      <c r="B2088" s="359" t="s">
        <v>1758</v>
      </c>
      <c r="C2088" s="359" t="s">
        <v>449</v>
      </c>
      <c r="D2088" s="359" t="s">
        <v>3652</v>
      </c>
      <c r="E2088" s="359" t="s">
        <v>209</v>
      </c>
      <c r="F2088" s="360">
        <v>380</v>
      </c>
      <c r="G2088" s="359" t="s">
        <v>209</v>
      </c>
      <c r="H2088" s="359" t="s">
        <v>6010</v>
      </c>
      <c r="I2088" s="363">
        <f t="shared" si="96"/>
        <v>45252</v>
      </c>
      <c r="J2088" t="str">
        <f t="shared" si="97"/>
        <v>Oui</v>
      </c>
      <c r="K2088" t="str">
        <f t="shared" si="98"/>
        <v>95PFE-L2M</v>
      </c>
    </row>
    <row r="2089" spans="1:11" ht="15" x14ac:dyDescent="0.25">
      <c r="A2089" s="307">
        <v>2494</v>
      </c>
      <c r="B2089" s="359" t="s">
        <v>2202</v>
      </c>
      <c r="C2089" s="359" t="s">
        <v>768</v>
      </c>
      <c r="D2089" s="359" t="s">
        <v>3395</v>
      </c>
      <c r="E2089" s="359" t="s">
        <v>209</v>
      </c>
      <c r="F2089" s="360">
        <v>380</v>
      </c>
      <c r="G2089" s="359" t="s">
        <v>209</v>
      </c>
      <c r="H2089" s="359" t="s">
        <v>6010</v>
      </c>
      <c r="I2089" s="363">
        <f t="shared" si="96"/>
        <v>45252</v>
      </c>
      <c r="J2089" t="str">
        <f t="shared" si="97"/>
        <v>Oui</v>
      </c>
      <c r="K2089" t="str">
        <f t="shared" si="98"/>
        <v>F550</v>
      </c>
    </row>
    <row r="2090" spans="1:11" ht="15" x14ac:dyDescent="0.25">
      <c r="A2090" s="307">
        <v>10648</v>
      </c>
      <c r="B2090" s="359" t="s">
        <v>3924</v>
      </c>
      <c r="C2090" s="359" t="s">
        <v>3925</v>
      </c>
      <c r="D2090" s="359" t="s">
        <v>3395</v>
      </c>
      <c r="E2090" s="359" t="s">
        <v>209</v>
      </c>
      <c r="F2090" s="360">
        <v>380</v>
      </c>
      <c r="G2090" s="359" t="s">
        <v>209</v>
      </c>
      <c r="H2090" s="359" t="s">
        <v>6010</v>
      </c>
      <c r="I2090" s="363">
        <f t="shared" si="96"/>
        <v>45252</v>
      </c>
      <c r="J2090" t="str">
        <f t="shared" si="97"/>
        <v>Oui</v>
      </c>
      <c r="K2090" t="str">
        <f t="shared" si="98"/>
        <v>95PFE-L2M</v>
      </c>
    </row>
    <row r="2091" spans="1:11" ht="15" x14ac:dyDescent="0.25">
      <c r="A2091" s="307">
        <v>3521</v>
      </c>
      <c r="B2091" s="359" t="s">
        <v>3472</v>
      </c>
      <c r="C2091" s="359" t="s">
        <v>997</v>
      </c>
      <c r="D2091" s="359" t="s">
        <v>3395</v>
      </c>
      <c r="E2091" s="359" t="s">
        <v>209</v>
      </c>
      <c r="F2091" s="360">
        <v>380</v>
      </c>
      <c r="G2091" s="359" t="s">
        <v>209</v>
      </c>
      <c r="H2091" s="359" t="s">
        <v>6010</v>
      </c>
      <c r="I2091" s="363">
        <f t="shared" si="96"/>
        <v>45252</v>
      </c>
      <c r="J2091" t="str">
        <f t="shared" si="97"/>
        <v>Oui</v>
      </c>
      <c r="K2091" t="str">
        <f t="shared" si="98"/>
        <v>95PFE-L2M</v>
      </c>
    </row>
    <row r="2092" spans="1:11" ht="15" x14ac:dyDescent="0.25">
      <c r="A2092" s="307">
        <v>10211</v>
      </c>
      <c r="B2092" s="359" t="s">
        <v>3324</v>
      </c>
      <c r="C2092" s="359" t="s">
        <v>336</v>
      </c>
      <c r="D2092" s="359" t="s">
        <v>641</v>
      </c>
      <c r="E2092" s="359" t="s">
        <v>209</v>
      </c>
      <c r="F2092" s="360">
        <v>380</v>
      </c>
      <c r="G2092" s="359" t="s">
        <v>209</v>
      </c>
      <c r="H2092" s="359" t="s">
        <v>6010</v>
      </c>
      <c r="I2092" s="363">
        <f t="shared" si="96"/>
        <v>45259</v>
      </c>
      <c r="J2092" t="str">
        <f t="shared" si="97"/>
        <v>Oui</v>
      </c>
      <c r="K2092" t="str">
        <f t="shared" si="98"/>
        <v>95PFE-L2M</v>
      </c>
    </row>
    <row r="2093" spans="1:11" ht="15" x14ac:dyDescent="0.25">
      <c r="A2093" s="307">
        <v>12861</v>
      </c>
      <c r="B2093" s="359" t="s">
        <v>4274</v>
      </c>
      <c r="C2093" s="359" t="s">
        <v>4142</v>
      </c>
      <c r="D2093" s="359" t="s">
        <v>641</v>
      </c>
      <c r="E2093" s="359" t="s">
        <v>209</v>
      </c>
      <c r="F2093" s="360">
        <v>380</v>
      </c>
      <c r="G2093" s="359" t="s">
        <v>209</v>
      </c>
      <c r="H2093" s="359" t="s">
        <v>6010</v>
      </c>
      <c r="I2093" s="363">
        <f t="shared" si="96"/>
        <v>45264</v>
      </c>
      <c r="J2093" t="str">
        <f t="shared" si="97"/>
        <v>Oui</v>
      </c>
      <c r="K2093" t="str">
        <f t="shared" si="98"/>
        <v>F550</v>
      </c>
    </row>
    <row r="2094" spans="1:11" ht="15" x14ac:dyDescent="0.25">
      <c r="A2094" s="307">
        <v>9843</v>
      </c>
      <c r="B2094" s="359" t="s">
        <v>643</v>
      </c>
      <c r="C2094" s="359" t="s">
        <v>644</v>
      </c>
      <c r="D2094" s="359" t="s">
        <v>641</v>
      </c>
      <c r="E2094" s="359" t="s">
        <v>209</v>
      </c>
      <c r="F2094" s="360">
        <v>380</v>
      </c>
      <c r="G2094" s="359" t="s">
        <v>209</v>
      </c>
      <c r="H2094" s="359" t="s">
        <v>6010</v>
      </c>
      <c r="I2094" s="363">
        <f t="shared" si="96"/>
        <v>45264</v>
      </c>
      <c r="J2094" t="str">
        <f t="shared" si="97"/>
        <v>Oui</v>
      </c>
      <c r="K2094" t="str">
        <f t="shared" si="98"/>
        <v>95PFE-L2M</v>
      </c>
    </row>
    <row r="2095" spans="1:11" ht="15" x14ac:dyDescent="0.25">
      <c r="A2095" s="307">
        <v>5711</v>
      </c>
      <c r="B2095" s="359" t="s">
        <v>818</v>
      </c>
      <c r="C2095" s="359" t="s">
        <v>819</v>
      </c>
      <c r="D2095" s="359" t="s">
        <v>641</v>
      </c>
      <c r="E2095" s="359" t="s">
        <v>209</v>
      </c>
      <c r="F2095" s="360">
        <v>380</v>
      </c>
      <c r="G2095" s="359" t="s">
        <v>209</v>
      </c>
      <c r="H2095" s="359" t="s">
        <v>6010</v>
      </c>
      <c r="I2095" s="363">
        <f t="shared" si="96"/>
        <v>45264</v>
      </c>
      <c r="J2095" t="str">
        <f t="shared" si="97"/>
        <v>Oui</v>
      </c>
      <c r="K2095" t="str">
        <f t="shared" si="98"/>
        <v>95PFE-L2S</v>
      </c>
    </row>
    <row r="2096" spans="1:11" ht="15" x14ac:dyDescent="0.25">
      <c r="A2096" s="307">
        <v>8295</v>
      </c>
      <c r="B2096" s="359" t="s">
        <v>1251</v>
      </c>
      <c r="C2096" s="359" t="s">
        <v>3447</v>
      </c>
      <c r="D2096" s="359" t="s">
        <v>641</v>
      </c>
      <c r="E2096" s="359" t="s">
        <v>209</v>
      </c>
      <c r="F2096" s="360">
        <v>380</v>
      </c>
      <c r="G2096" s="359" t="s">
        <v>209</v>
      </c>
      <c r="H2096" s="359" t="s">
        <v>6010</v>
      </c>
      <c r="I2096" s="363">
        <f t="shared" si="96"/>
        <v>45264</v>
      </c>
      <c r="J2096" t="str">
        <f t="shared" si="97"/>
        <v>Oui</v>
      </c>
      <c r="K2096" t="str">
        <f t="shared" si="98"/>
        <v>95PFE-L2M</v>
      </c>
    </row>
    <row r="2097" spans="1:11" ht="15" x14ac:dyDescent="0.25">
      <c r="A2097" s="307">
        <v>4764</v>
      </c>
      <c r="B2097" s="359" t="s">
        <v>4484</v>
      </c>
      <c r="C2097" s="359" t="s">
        <v>4485</v>
      </c>
      <c r="D2097" s="359" t="s">
        <v>641</v>
      </c>
      <c r="E2097" s="359" t="s">
        <v>209</v>
      </c>
      <c r="F2097" s="360">
        <v>380</v>
      </c>
      <c r="G2097" s="359" t="s">
        <v>209</v>
      </c>
      <c r="H2097" s="359" t="s">
        <v>6010</v>
      </c>
      <c r="I2097" s="363">
        <f t="shared" si="96"/>
        <v>45264</v>
      </c>
      <c r="J2097" t="str">
        <f t="shared" si="97"/>
        <v>Oui</v>
      </c>
      <c r="K2097" t="str">
        <f t="shared" si="98"/>
        <v>95PFE-L2S</v>
      </c>
    </row>
    <row r="2098" spans="1:11" ht="15" x14ac:dyDescent="0.25">
      <c r="A2098" s="307">
        <v>11146</v>
      </c>
      <c r="B2098" s="359" t="s">
        <v>1552</v>
      </c>
      <c r="C2098" s="359" t="s">
        <v>1553</v>
      </c>
      <c r="D2098" s="359" t="s">
        <v>641</v>
      </c>
      <c r="E2098" s="359" t="s">
        <v>209</v>
      </c>
      <c r="F2098" s="360">
        <v>380</v>
      </c>
      <c r="G2098" s="359" t="s">
        <v>209</v>
      </c>
      <c r="H2098" s="359" t="s">
        <v>6010</v>
      </c>
      <c r="I2098" s="363">
        <f t="shared" si="96"/>
        <v>45264</v>
      </c>
      <c r="J2098" t="str">
        <f t="shared" si="97"/>
        <v>Oui</v>
      </c>
      <c r="K2098" t="str">
        <f t="shared" si="98"/>
        <v>1870 +</v>
      </c>
    </row>
    <row r="2099" spans="1:11" ht="15" x14ac:dyDescent="0.25">
      <c r="A2099" s="307">
        <v>8487</v>
      </c>
      <c r="B2099" s="359" t="s">
        <v>1852</v>
      </c>
      <c r="C2099" s="359" t="s">
        <v>1853</v>
      </c>
      <c r="D2099" s="359" t="s">
        <v>3395</v>
      </c>
      <c r="E2099" s="359" t="s">
        <v>209</v>
      </c>
      <c r="F2099" s="360">
        <v>380</v>
      </c>
      <c r="G2099" s="359" t="s">
        <v>209</v>
      </c>
      <c r="H2099" s="359" t="s">
        <v>6010</v>
      </c>
      <c r="I2099" s="363">
        <f t="shared" si="96"/>
        <v>45264</v>
      </c>
      <c r="J2099" t="str">
        <f t="shared" si="97"/>
        <v>Oui</v>
      </c>
      <c r="K2099" t="str">
        <f t="shared" si="98"/>
        <v>95PFE-L2M</v>
      </c>
    </row>
    <row r="2100" spans="1:11" ht="15" x14ac:dyDescent="0.25">
      <c r="A2100" s="307">
        <v>9962</v>
      </c>
      <c r="B2100" s="359" t="s">
        <v>3858</v>
      </c>
      <c r="C2100" s="359" t="s">
        <v>1864</v>
      </c>
      <c r="D2100" s="359" t="s">
        <v>641</v>
      </c>
      <c r="E2100" s="359" t="s">
        <v>209</v>
      </c>
      <c r="F2100" s="360">
        <v>380</v>
      </c>
      <c r="G2100" s="359" t="s">
        <v>209</v>
      </c>
      <c r="H2100" s="359" t="s">
        <v>6010</v>
      </c>
      <c r="I2100" s="363">
        <f t="shared" si="96"/>
        <v>45264</v>
      </c>
      <c r="J2100" t="str">
        <f t="shared" si="97"/>
        <v>Oui</v>
      </c>
      <c r="K2100" t="str">
        <f t="shared" si="98"/>
        <v>95PFE-L2S</v>
      </c>
    </row>
    <row r="2101" spans="1:11" ht="15" x14ac:dyDescent="0.25">
      <c r="A2101" s="307">
        <v>4330</v>
      </c>
      <c r="B2101" s="359" t="s">
        <v>1031</v>
      </c>
      <c r="C2101" s="359" t="s">
        <v>447</v>
      </c>
      <c r="D2101" s="359" t="s">
        <v>3395</v>
      </c>
      <c r="E2101" s="359" t="s">
        <v>209</v>
      </c>
      <c r="F2101" s="360">
        <v>380</v>
      </c>
      <c r="G2101" s="359" t="s">
        <v>209</v>
      </c>
      <c r="H2101" s="359" t="s">
        <v>6010</v>
      </c>
      <c r="I2101" s="363">
        <f t="shared" si="96"/>
        <v>45266</v>
      </c>
      <c r="J2101" t="str">
        <f t="shared" si="97"/>
        <v>Oui</v>
      </c>
      <c r="K2101" t="str">
        <f t="shared" si="98"/>
        <v>F550</v>
      </c>
    </row>
    <row r="2102" spans="1:11" ht="15" x14ac:dyDescent="0.25">
      <c r="A2102" s="307">
        <v>4766</v>
      </c>
      <c r="B2102" s="359" t="s">
        <v>5019</v>
      </c>
      <c r="C2102" s="359" t="s">
        <v>700</v>
      </c>
      <c r="D2102" s="359" t="s">
        <v>5353</v>
      </c>
      <c r="E2102" s="359" t="s">
        <v>209</v>
      </c>
      <c r="F2102" s="360">
        <v>380</v>
      </c>
      <c r="G2102" s="359" t="s">
        <v>209</v>
      </c>
      <c r="H2102" s="359" t="s">
        <v>6010</v>
      </c>
      <c r="I2102" s="363">
        <f t="shared" si="96"/>
        <v>45267</v>
      </c>
      <c r="J2102" t="str">
        <f t="shared" si="97"/>
        <v>Oui</v>
      </c>
      <c r="K2102" t="str">
        <f t="shared" si="98"/>
        <v>F550</v>
      </c>
    </row>
    <row r="2103" spans="1:11" ht="15" x14ac:dyDescent="0.25">
      <c r="A2103" s="307">
        <v>1191</v>
      </c>
      <c r="B2103" s="359" t="s">
        <v>742</v>
      </c>
      <c r="C2103" s="359" t="s">
        <v>648</v>
      </c>
      <c r="D2103" s="359" t="s">
        <v>3395</v>
      </c>
      <c r="E2103" s="359" t="s">
        <v>209</v>
      </c>
      <c r="F2103" s="360">
        <v>380</v>
      </c>
      <c r="G2103" s="359" t="s">
        <v>209</v>
      </c>
      <c r="H2103" s="359" t="s">
        <v>6010</v>
      </c>
      <c r="I2103" s="363">
        <f t="shared" si="96"/>
        <v>45267</v>
      </c>
      <c r="J2103" t="str">
        <f t="shared" si="97"/>
        <v>Oui</v>
      </c>
      <c r="K2103" t="str">
        <f t="shared" si="98"/>
        <v>95PFE-L2S</v>
      </c>
    </row>
    <row r="2104" spans="1:11" ht="15" x14ac:dyDescent="0.25">
      <c r="A2104" s="307">
        <v>6179</v>
      </c>
      <c r="B2104" s="359" t="s">
        <v>1272</v>
      </c>
      <c r="C2104" s="359" t="s">
        <v>336</v>
      </c>
      <c r="D2104" s="359" t="s">
        <v>641</v>
      </c>
      <c r="E2104" s="359" t="s">
        <v>209</v>
      </c>
      <c r="F2104" s="360">
        <v>380</v>
      </c>
      <c r="G2104" s="359" t="s">
        <v>209</v>
      </c>
      <c r="H2104" s="359" t="s">
        <v>6010</v>
      </c>
      <c r="I2104" s="363">
        <f t="shared" si="96"/>
        <v>45267</v>
      </c>
      <c r="J2104" t="str">
        <f t="shared" si="97"/>
        <v>Oui</v>
      </c>
      <c r="K2104" t="str">
        <f t="shared" si="98"/>
        <v>F550</v>
      </c>
    </row>
    <row r="2105" spans="1:11" ht="15" x14ac:dyDescent="0.25">
      <c r="A2105" s="307">
        <v>6154</v>
      </c>
      <c r="B2105" s="359" t="s">
        <v>1587</v>
      </c>
      <c r="C2105" s="359" t="s">
        <v>695</v>
      </c>
      <c r="D2105" s="359" t="s">
        <v>641</v>
      </c>
      <c r="E2105" s="359" t="s">
        <v>209</v>
      </c>
      <c r="F2105" s="360">
        <v>380</v>
      </c>
      <c r="G2105" s="359" t="s">
        <v>209</v>
      </c>
      <c r="H2105" s="359" t="s">
        <v>6010</v>
      </c>
      <c r="I2105" s="363">
        <f t="shared" si="96"/>
        <v>45267</v>
      </c>
      <c r="J2105" t="str">
        <f t="shared" si="97"/>
        <v>Oui</v>
      </c>
      <c r="K2105">
        <f t="shared" si="98"/>
        <v>1804</v>
      </c>
    </row>
    <row r="2106" spans="1:11" ht="15" x14ac:dyDescent="0.25">
      <c r="A2106" s="307">
        <v>2263</v>
      </c>
      <c r="B2106" s="359" t="s">
        <v>1907</v>
      </c>
      <c r="C2106" s="359" t="s">
        <v>485</v>
      </c>
      <c r="D2106" s="359" t="s">
        <v>641</v>
      </c>
      <c r="E2106" s="359" t="s">
        <v>209</v>
      </c>
      <c r="F2106" s="360">
        <v>380</v>
      </c>
      <c r="G2106" s="359" t="s">
        <v>209</v>
      </c>
      <c r="H2106" s="359" t="s">
        <v>6010</v>
      </c>
      <c r="I2106" s="363">
        <f t="shared" si="96"/>
        <v>45267</v>
      </c>
      <c r="J2106" t="str">
        <f t="shared" si="97"/>
        <v>Oui</v>
      </c>
      <c r="K2106" t="str">
        <f t="shared" si="98"/>
        <v>95PFE-L2S</v>
      </c>
    </row>
    <row r="2107" spans="1:11" ht="15" x14ac:dyDescent="0.25">
      <c r="A2107" s="307">
        <v>4429</v>
      </c>
      <c r="B2107" s="359" t="s">
        <v>2304</v>
      </c>
      <c r="C2107" s="359" t="s">
        <v>2134</v>
      </c>
      <c r="D2107" s="359" t="s">
        <v>641</v>
      </c>
      <c r="E2107" s="359" t="s">
        <v>209</v>
      </c>
      <c r="F2107" s="360">
        <v>380</v>
      </c>
      <c r="G2107" s="359" t="s">
        <v>209</v>
      </c>
      <c r="H2107" s="359" t="s">
        <v>6010</v>
      </c>
      <c r="I2107" s="363">
        <f t="shared" si="96"/>
        <v>45267</v>
      </c>
      <c r="J2107" t="str">
        <f t="shared" si="97"/>
        <v>Oui</v>
      </c>
      <c r="K2107" t="str">
        <f t="shared" si="98"/>
        <v>95PFE-L2M</v>
      </c>
    </row>
    <row r="2108" spans="1:11" ht="15" x14ac:dyDescent="0.25">
      <c r="A2108" s="307">
        <v>3480</v>
      </c>
      <c r="B2108" s="359" t="s">
        <v>2709</v>
      </c>
      <c r="C2108" s="359" t="s">
        <v>592</v>
      </c>
      <c r="D2108" s="359" t="s">
        <v>641</v>
      </c>
      <c r="E2108" s="359" t="s">
        <v>209</v>
      </c>
      <c r="F2108" s="360">
        <v>380</v>
      </c>
      <c r="G2108" s="359" t="s">
        <v>209</v>
      </c>
      <c r="H2108" s="359" t="s">
        <v>6010</v>
      </c>
      <c r="I2108" s="363">
        <f t="shared" si="96"/>
        <v>45272</v>
      </c>
      <c r="J2108" t="str">
        <f t="shared" si="97"/>
        <v>Oui</v>
      </c>
      <c r="K2108" t="str">
        <f t="shared" si="98"/>
        <v>95PFE-L2S</v>
      </c>
    </row>
    <row r="2109" spans="1:11" ht="15" x14ac:dyDescent="0.25">
      <c r="A2109" s="307">
        <v>4649</v>
      </c>
      <c r="B2109" s="359" t="s">
        <v>3565</v>
      </c>
      <c r="C2109" s="359" t="s">
        <v>3566</v>
      </c>
      <c r="D2109" s="359" t="s">
        <v>641</v>
      </c>
      <c r="E2109" s="359" t="s">
        <v>209</v>
      </c>
      <c r="F2109" s="360">
        <v>380</v>
      </c>
      <c r="G2109" s="359" t="s">
        <v>209</v>
      </c>
      <c r="H2109" s="359" t="s">
        <v>6010</v>
      </c>
      <c r="I2109" s="363">
        <f t="shared" si="96"/>
        <v>45273</v>
      </c>
      <c r="J2109" t="str">
        <f t="shared" si="97"/>
        <v>Oui</v>
      </c>
      <c r="K2109" t="str">
        <f t="shared" si="98"/>
        <v>95PFE-L2S</v>
      </c>
    </row>
    <row r="2110" spans="1:11" ht="15" x14ac:dyDescent="0.25">
      <c r="A2110" s="307">
        <v>6350</v>
      </c>
      <c r="B2110" s="359" t="s">
        <v>1860</v>
      </c>
      <c r="C2110" s="359" t="s">
        <v>1861</v>
      </c>
      <c r="D2110" s="359" t="s">
        <v>3395</v>
      </c>
      <c r="E2110" s="359" t="s">
        <v>209</v>
      </c>
      <c r="F2110" s="360">
        <v>380</v>
      </c>
      <c r="G2110" s="359" t="s">
        <v>209</v>
      </c>
      <c r="H2110" s="359" t="s">
        <v>6010</v>
      </c>
      <c r="I2110" s="363">
        <f t="shared" si="96"/>
        <v>45273</v>
      </c>
      <c r="J2110" t="str">
        <f t="shared" si="97"/>
        <v>Oui</v>
      </c>
      <c r="K2110" t="str">
        <f t="shared" si="98"/>
        <v>95PFE-L2M</v>
      </c>
    </row>
    <row r="2111" spans="1:11" ht="15" x14ac:dyDescent="0.25">
      <c r="A2111" s="307">
        <v>6173</v>
      </c>
      <c r="B2111" s="359" t="s">
        <v>267</v>
      </c>
      <c r="C2111" s="359" t="s">
        <v>634</v>
      </c>
      <c r="D2111" s="359" t="s">
        <v>641</v>
      </c>
      <c r="E2111" s="359" t="s">
        <v>209</v>
      </c>
      <c r="F2111" s="360">
        <v>380</v>
      </c>
      <c r="G2111" s="359" t="s">
        <v>209</v>
      </c>
      <c r="H2111" s="359" t="s">
        <v>6010</v>
      </c>
      <c r="I2111" s="363">
        <f t="shared" si="96"/>
        <v>45335</v>
      </c>
      <c r="J2111" t="str">
        <f t="shared" si="97"/>
        <v>Oui</v>
      </c>
      <c r="K2111" t="str">
        <f t="shared" si="98"/>
        <v>95PFE-L2M</v>
      </c>
    </row>
    <row r="2112" spans="1:11" ht="15" x14ac:dyDescent="0.25">
      <c r="A2112" s="307">
        <v>3665</v>
      </c>
      <c r="B2112" s="359" t="s">
        <v>288</v>
      </c>
      <c r="C2112" s="359" t="s">
        <v>289</v>
      </c>
      <c r="D2112" s="359" t="s">
        <v>3395</v>
      </c>
      <c r="E2112" s="359" t="s">
        <v>209</v>
      </c>
      <c r="F2112" s="360">
        <v>380</v>
      </c>
      <c r="G2112" s="359" t="s">
        <v>209</v>
      </c>
      <c r="H2112" s="359" t="s">
        <v>6010</v>
      </c>
      <c r="I2112" s="363">
        <f t="shared" si="96"/>
        <v>45336</v>
      </c>
      <c r="J2112" t="str">
        <f t="shared" si="97"/>
        <v>Oui</v>
      </c>
      <c r="K2112" t="str">
        <f t="shared" si="98"/>
        <v>95PFE-L2S</v>
      </c>
    </row>
    <row r="2113" spans="1:11" ht="15" x14ac:dyDescent="0.25">
      <c r="A2113" s="307">
        <v>12804</v>
      </c>
      <c r="B2113" s="359" t="s">
        <v>4250</v>
      </c>
      <c r="C2113" s="359" t="s">
        <v>1679</v>
      </c>
      <c r="D2113" s="359" t="s">
        <v>3395</v>
      </c>
      <c r="E2113" s="359" t="s">
        <v>209</v>
      </c>
      <c r="F2113" s="360">
        <v>380</v>
      </c>
      <c r="G2113" s="359" t="s">
        <v>209</v>
      </c>
      <c r="H2113" s="359" t="s">
        <v>6010</v>
      </c>
      <c r="I2113" s="363">
        <f t="shared" si="96"/>
        <v>45349</v>
      </c>
      <c r="J2113" t="str">
        <f t="shared" si="97"/>
        <v>Oui</v>
      </c>
      <c r="K2113" t="str">
        <f t="shared" si="98"/>
        <v>95PFE-L2M</v>
      </c>
    </row>
    <row r="2114" spans="1:11" ht="15" x14ac:dyDescent="0.25">
      <c r="A2114" s="307">
        <v>11319</v>
      </c>
      <c r="B2114" s="359" t="s">
        <v>3147</v>
      </c>
      <c r="C2114" s="359" t="s">
        <v>3994</v>
      </c>
      <c r="D2114" s="359" t="s">
        <v>3395</v>
      </c>
      <c r="E2114" s="359" t="s">
        <v>209</v>
      </c>
      <c r="F2114" s="360">
        <v>380</v>
      </c>
      <c r="G2114" s="359" t="s">
        <v>209</v>
      </c>
      <c r="H2114" s="359" t="s">
        <v>6010</v>
      </c>
      <c r="I2114" s="363">
        <f t="shared" ref="I2114:I2177" si="99">IFERROR(VLOOKUP(A2114,Pour_Suivi,31,FALSE)," ")</f>
        <v>45349</v>
      </c>
      <c r="J2114" t="str">
        <f t="shared" ref="J2114:J2177" si="100">IF(IFERROR(VLOOKUP(A2114,Pour_Suivi,1,FALSE),"Non")="Non","Non","Oui")</f>
        <v>Oui</v>
      </c>
      <c r="K2114" t="str">
        <f t="shared" ref="K2114:K2177" si="101">IFERROR(VLOOKUP(A2114,Pour_Suivi,33,FALSE)," ")</f>
        <v>95PFE-L2M</v>
      </c>
    </row>
    <row r="2115" spans="1:11" ht="15" x14ac:dyDescent="0.25">
      <c r="A2115" s="307">
        <v>10617</v>
      </c>
      <c r="B2115" s="359" t="s">
        <v>3350</v>
      </c>
      <c r="C2115" s="359" t="s">
        <v>4437</v>
      </c>
      <c r="D2115" s="359" t="s">
        <v>3395</v>
      </c>
      <c r="E2115" s="359" t="s">
        <v>209</v>
      </c>
      <c r="F2115" s="360">
        <v>380</v>
      </c>
      <c r="G2115" s="359" t="s">
        <v>209</v>
      </c>
      <c r="H2115" s="359" t="s">
        <v>6010</v>
      </c>
      <c r="I2115" s="363">
        <f t="shared" si="99"/>
        <v>45349</v>
      </c>
      <c r="J2115" t="str">
        <f t="shared" si="100"/>
        <v>Oui</v>
      </c>
      <c r="K2115" t="str">
        <f t="shared" si="101"/>
        <v>95PFE-L2S</v>
      </c>
    </row>
    <row r="2116" spans="1:11" ht="15" x14ac:dyDescent="0.25">
      <c r="A2116" s="307">
        <v>13551</v>
      </c>
      <c r="B2116" s="359" t="s">
        <v>5202</v>
      </c>
      <c r="C2116" s="359" t="s">
        <v>5203</v>
      </c>
      <c r="D2116" s="359" t="s">
        <v>641</v>
      </c>
      <c r="E2116" s="359" t="s">
        <v>209</v>
      </c>
      <c r="F2116" s="360">
        <v>380</v>
      </c>
      <c r="G2116" s="359" t="s">
        <v>209</v>
      </c>
      <c r="H2116" s="359" t="s">
        <v>6010</v>
      </c>
      <c r="I2116" s="363">
        <f t="shared" si="99"/>
        <v>45356</v>
      </c>
      <c r="J2116" t="str">
        <f t="shared" si="100"/>
        <v>Oui</v>
      </c>
      <c r="K2116" t="str">
        <f t="shared" si="101"/>
        <v>95PFE-L2M</v>
      </c>
    </row>
    <row r="2117" spans="1:11" ht="15" x14ac:dyDescent="0.25">
      <c r="A2117" s="307">
        <v>12108</v>
      </c>
      <c r="B2117" s="359" t="s">
        <v>4090</v>
      </c>
      <c r="C2117" s="359" t="s">
        <v>4091</v>
      </c>
      <c r="D2117" s="359" t="s">
        <v>641</v>
      </c>
      <c r="E2117" s="359" t="s">
        <v>209</v>
      </c>
      <c r="F2117" s="360">
        <v>380</v>
      </c>
      <c r="G2117" s="359" t="s">
        <v>209</v>
      </c>
      <c r="H2117" s="359" t="s">
        <v>6010</v>
      </c>
      <c r="I2117" s="363">
        <f t="shared" si="99"/>
        <v>45378</v>
      </c>
      <c r="J2117" t="str">
        <f t="shared" si="100"/>
        <v>Oui</v>
      </c>
      <c r="K2117" t="str">
        <f t="shared" si="101"/>
        <v>1804S</v>
      </c>
    </row>
    <row r="2118" spans="1:11" ht="15" x14ac:dyDescent="0.25">
      <c r="A2118" s="307">
        <v>9811</v>
      </c>
      <c r="B2118" s="359" t="s">
        <v>3034</v>
      </c>
      <c r="C2118" s="359" t="s">
        <v>5159</v>
      </c>
      <c r="D2118" s="359" t="s">
        <v>3395</v>
      </c>
      <c r="E2118" s="359" t="s">
        <v>209</v>
      </c>
      <c r="F2118" s="360">
        <v>380</v>
      </c>
      <c r="G2118" s="359" t="s">
        <v>209</v>
      </c>
      <c r="H2118" s="359" t="s">
        <v>6010</v>
      </c>
      <c r="I2118" s="363">
        <f t="shared" si="99"/>
        <v>45378</v>
      </c>
      <c r="J2118" t="str">
        <f t="shared" si="100"/>
        <v>Oui</v>
      </c>
      <c r="K2118" t="str">
        <f t="shared" si="101"/>
        <v>95PFE-L2S</v>
      </c>
    </row>
    <row r="2119" spans="1:11" ht="15" x14ac:dyDescent="0.25">
      <c r="A2119" s="307">
        <v>5500</v>
      </c>
      <c r="B2119" s="359" t="s">
        <v>2320</v>
      </c>
      <c r="C2119" s="359" t="s">
        <v>306</v>
      </c>
      <c r="D2119" s="359" t="s">
        <v>641</v>
      </c>
      <c r="E2119" s="359" t="s">
        <v>209</v>
      </c>
      <c r="F2119" s="360">
        <v>380</v>
      </c>
      <c r="G2119" s="359" t="s">
        <v>209</v>
      </c>
      <c r="H2119" s="359" t="s">
        <v>6010</v>
      </c>
      <c r="I2119" s="363">
        <f t="shared" si="99"/>
        <v>45385</v>
      </c>
      <c r="J2119" t="str">
        <f t="shared" si="100"/>
        <v>Oui</v>
      </c>
      <c r="K2119" t="str">
        <f t="shared" si="101"/>
        <v>1870 +</v>
      </c>
    </row>
    <row r="2120" spans="1:11" ht="15" x14ac:dyDescent="0.25">
      <c r="A2120" s="307">
        <v>13662</v>
      </c>
      <c r="B2120" s="359" t="s">
        <v>2352</v>
      </c>
      <c r="C2120" s="359" t="s">
        <v>618</v>
      </c>
      <c r="D2120" s="359" t="s">
        <v>5353</v>
      </c>
      <c r="E2120" s="359" t="s">
        <v>209</v>
      </c>
      <c r="F2120" s="360">
        <v>380</v>
      </c>
      <c r="G2120" s="359" t="s">
        <v>209</v>
      </c>
      <c r="H2120" s="359" t="s">
        <v>6010</v>
      </c>
      <c r="I2120" s="363">
        <f t="shared" si="99"/>
        <v>45483</v>
      </c>
      <c r="J2120" t="str">
        <f t="shared" si="100"/>
        <v>Oui</v>
      </c>
      <c r="K2120" t="str">
        <f t="shared" si="101"/>
        <v>95PFE-L2L</v>
      </c>
    </row>
    <row r="2121" spans="1:11" ht="15" x14ac:dyDescent="0.25">
      <c r="A2121" s="307">
        <v>13656</v>
      </c>
      <c r="B2121" s="359" t="s">
        <v>1015</v>
      </c>
      <c r="C2121" s="359" t="s">
        <v>5352</v>
      </c>
      <c r="D2121" s="359" t="s">
        <v>5353</v>
      </c>
      <c r="E2121" s="359" t="s">
        <v>209</v>
      </c>
      <c r="F2121" s="360">
        <v>380</v>
      </c>
      <c r="G2121" s="359" t="s">
        <v>209</v>
      </c>
      <c r="H2121" s="359" t="s">
        <v>6010</v>
      </c>
      <c r="I2121" s="363">
        <f t="shared" si="99"/>
        <v>45560</v>
      </c>
      <c r="J2121" t="str">
        <f t="shared" si="100"/>
        <v>Oui</v>
      </c>
      <c r="K2121" t="str">
        <f t="shared" si="101"/>
        <v>95PFE-L2S</v>
      </c>
    </row>
    <row r="2122" spans="1:11" ht="15" x14ac:dyDescent="0.25">
      <c r="A2122" s="307">
        <v>13866</v>
      </c>
      <c r="B2122" s="359" t="s">
        <v>2124</v>
      </c>
      <c r="C2122" s="359" t="s">
        <v>564</v>
      </c>
      <c r="D2122" s="359" t="s">
        <v>641</v>
      </c>
      <c r="E2122" s="359" t="s">
        <v>209</v>
      </c>
      <c r="F2122" s="360">
        <v>380</v>
      </c>
      <c r="G2122" s="359" t="s">
        <v>209</v>
      </c>
      <c r="H2122" s="359" t="s">
        <v>6010</v>
      </c>
      <c r="I2122" s="363">
        <f t="shared" si="99"/>
        <v>45574</v>
      </c>
      <c r="J2122" t="str">
        <f t="shared" si="100"/>
        <v>Oui</v>
      </c>
      <c r="K2122" t="str">
        <f t="shared" si="101"/>
        <v>1804S</v>
      </c>
    </row>
    <row r="2123" spans="1:11" ht="15" x14ac:dyDescent="0.25">
      <c r="A2123" s="307">
        <v>4076</v>
      </c>
      <c r="B2123" s="359" t="s">
        <v>3501</v>
      </c>
      <c r="C2123" s="359" t="s">
        <v>1651</v>
      </c>
      <c r="D2123" s="359" t="s">
        <v>641</v>
      </c>
      <c r="E2123" s="359" t="s">
        <v>209</v>
      </c>
      <c r="F2123" s="360">
        <v>380</v>
      </c>
      <c r="G2123" s="359" t="s">
        <v>209</v>
      </c>
      <c r="H2123" s="359" t="s">
        <v>6010</v>
      </c>
      <c r="I2123" s="363">
        <f t="shared" si="99"/>
        <v>45665</v>
      </c>
      <c r="J2123" t="str">
        <f t="shared" si="100"/>
        <v>Oui</v>
      </c>
      <c r="K2123" t="str">
        <f t="shared" si="101"/>
        <v>95PFE-L2L</v>
      </c>
    </row>
    <row r="2124" spans="1:11" ht="15" x14ac:dyDescent="0.25">
      <c r="A2124" s="307">
        <v>12959</v>
      </c>
      <c r="B2124" s="359" t="s">
        <v>3267</v>
      </c>
      <c r="C2124" s="359" t="s">
        <v>3268</v>
      </c>
      <c r="D2124" s="359" t="s">
        <v>3395</v>
      </c>
      <c r="E2124" s="359" t="s">
        <v>209</v>
      </c>
      <c r="F2124" s="360">
        <v>380</v>
      </c>
      <c r="G2124" s="359" t="s">
        <v>209</v>
      </c>
      <c r="H2124" s="359" t="s">
        <v>6010</v>
      </c>
      <c r="I2124" s="363">
        <f t="shared" si="99"/>
        <v>45826</v>
      </c>
      <c r="J2124" t="str">
        <f t="shared" si="100"/>
        <v>Oui</v>
      </c>
      <c r="K2124" t="str">
        <f t="shared" si="101"/>
        <v>F550</v>
      </c>
    </row>
    <row r="2125" spans="1:11" ht="15" x14ac:dyDescent="0.25">
      <c r="A2125" s="307">
        <v>12359</v>
      </c>
      <c r="B2125" s="359" t="s">
        <v>5756</v>
      </c>
      <c r="C2125" s="359" t="s">
        <v>5757</v>
      </c>
      <c r="D2125" s="359" t="s">
        <v>4927</v>
      </c>
      <c r="E2125" s="359" t="s">
        <v>209</v>
      </c>
      <c r="F2125" s="360">
        <v>380</v>
      </c>
      <c r="G2125" s="359" t="s">
        <v>209</v>
      </c>
      <c r="H2125" s="359" t="s">
        <v>6010</v>
      </c>
      <c r="I2125" s="363">
        <f t="shared" si="99"/>
        <v>45833</v>
      </c>
      <c r="J2125" t="str">
        <f t="shared" si="100"/>
        <v>Oui</v>
      </c>
      <c r="K2125" t="str">
        <f t="shared" si="101"/>
        <v>1870 +</v>
      </c>
    </row>
    <row r="2126" spans="1:11" ht="15" x14ac:dyDescent="0.25">
      <c r="A2126" s="307">
        <v>13910</v>
      </c>
      <c r="B2126" s="359" t="s">
        <v>5769</v>
      </c>
      <c r="C2126" s="359" t="s">
        <v>5770</v>
      </c>
      <c r="D2126" s="359" t="s">
        <v>4927</v>
      </c>
      <c r="E2126" s="359" t="s">
        <v>209</v>
      </c>
      <c r="F2126" s="360">
        <v>380</v>
      </c>
      <c r="G2126" s="359" t="s">
        <v>209</v>
      </c>
      <c r="H2126" s="359" t="s">
        <v>6010</v>
      </c>
      <c r="I2126" s="363">
        <f t="shared" si="99"/>
        <v>45833</v>
      </c>
      <c r="J2126" t="str">
        <f t="shared" si="100"/>
        <v>Oui</v>
      </c>
      <c r="K2126" t="str">
        <f t="shared" si="101"/>
        <v>1870 +</v>
      </c>
    </row>
    <row r="2127" spans="1:11" ht="15" x14ac:dyDescent="0.25">
      <c r="A2127" s="307">
        <v>13907</v>
      </c>
      <c r="B2127" s="359" t="s">
        <v>5064</v>
      </c>
      <c r="C2127" s="359" t="s">
        <v>5767</v>
      </c>
      <c r="D2127" s="359" t="s">
        <v>4927</v>
      </c>
      <c r="E2127" s="359" t="s">
        <v>209</v>
      </c>
      <c r="F2127" s="360">
        <v>380</v>
      </c>
      <c r="G2127" s="359" t="s">
        <v>209</v>
      </c>
      <c r="H2127" s="359" t="s">
        <v>6010</v>
      </c>
      <c r="I2127" s="363">
        <f t="shared" si="99"/>
        <v>45841</v>
      </c>
      <c r="J2127" t="str">
        <f t="shared" si="100"/>
        <v>Oui</v>
      </c>
      <c r="K2127" t="str">
        <f t="shared" si="101"/>
        <v>F550</v>
      </c>
    </row>
    <row r="2128" spans="1:11" ht="15" x14ac:dyDescent="0.25">
      <c r="A2128" s="307">
        <v>14046</v>
      </c>
      <c r="B2128" s="359" t="s">
        <v>2709</v>
      </c>
      <c r="C2128" s="359" t="s">
        <v>5199</v>
      </c>
      <c r="D2128" s="359" t="s">
        <v>4910</v>
      </c>
      <c r="E2128" s="359" t="s">
        <v>209</v>
      </c>
      <c r="F2128" s="360">
        <v>380</v>
      </c>
      <c r="G2128" s="359" t="s">
        <v>209</v>
      </c>
      <c r="H2128" s="359" t="s">
        <v>6010</v>
      </c>
      <c r="I2128" s="363">
        <f t="shared" si="99"/>
        <v>45841</v>
      </c>
      <c r="J2128" t="str">
        <f t="shared" si="100"/>
        <v>Oui</v>
      </c>
      <c r="K2128" t="str">
        <f t="shared" si="101"/>
        <v>95PFE-L2S</v>
      </c>
    </row>
    <row r="2129" spans="1:11" ht="15" x14ac:dyDescent="0.25">
      <c r="A2129" s="307">
        <v>14166</v>
      </c>
      <c r="B2129" s="359" t="s">
        <v>6293</v>
      </c>
      <c r="C2129" s="359" t="s">
        <v>2890</v>
      </c>
      <c r="D2129" s="359" t="s">
        <v>5353</v>
      </c>
      <c r="E2129" s="359" t="s">
        <v>209</v>
      </c>
      <c r="F2129" s="360">
        <v>380</v>
      </c>
      <c r="G2129" s="359" t="s">
        <v>209</v>
      </c>
      <c r="H2129" s="359" t="s">
        <v>6010</v>
      </c>
      <c r="I2129" s="363">
        <f t="shared" si="99"/>
        <v>45910</v>
      </c>
      <c r="J2129" t="str">
        <f t="shared" si="100"/>
        <v>Oui</v>
      </c>
      <c r="K2129" t="str">
        <f t="shared" si="101"/>
        <v>95PFE-L2S</v>
      </c>
    </row>
    <row r="2130" spans="1:11" ht="15" x14ac:dyDescent="0.25">
      <c r="A2130" s="307">
        <v>13908</v>
      </c>
      <c r="B2130" s="359" t="s">
        <v>1495</v>
      </c>
      <c r="C2130" s="359" t="s">
        <v>4333</v>
      </c>
      <c r="D2130" s="359" t="s">
        <v>4927</v>
      </c>
      <c r="E2130" s="359" t="s">
        <v>209</v>
      </c>
      <c r="F2130" s="360">
        <v>380</v>
      </c>
      <c r="G2130" s="359" t="s">
        <v>209</v>
      </c>
      <c r="H2130" s="359" t="s">
        <v>6010</v>
      </c>
      <c r="I2130" s="363">
        <f t="shared" si="99"/>
        <v>45917</v>
      </c>
      <c r="J2130" t="str">
        <f t="shared" si="100"/>
        <v>Oui</v>
      </c>
      <c r="K2130" t="str">
        <f t="shared" si="101"/>
        <v>95PFE-L2S</v>
      </c>
    </row>
    <row r="2131" spans="1:11" ht="15" x14ac:dyDescent="0.25">
      <c r="A2131" s="307">
        <v>10950</v>
      </c>
      <c r="B2131" s="359" t="s">
        <v>3966</v>
      </c>
      <c r="C2131" s="359" t="s">
        <v>3967</v>
      </c>
      <c r="D2131" s="359" t="s">
        <v>641</v>
      </c>
      <c r="E2131" s="359" t="s">
        <v>209</v>
      </c>
      <c r="F2131" s="360">
        <v>380</v>
      </c>
      <c r="G2131" s="359" t="s">
        <v>209</v>
      </c>
      <c r="H2131" s="359" t="s">
        <v>6010</v>
      </c>
      <c r="I2131" s="363">
        <f t="shared" si="99"/>
        <v>45924</v>
      </c>
      <c r="J2131" t="str">
        <f t="shared" si="100"/>
        <v>Oui</v>
      </c>
      <c r="K2131" t="str">
        <f t="shared" si="101"/>
        <v>95PFE-L2M</v>
      </c>
    </row>
    <row r="2132" spans="1:11" ht="15" x14ac:dyDescent="0.25">
      <c r="A2132" s="307">
        <v>608</v>
      </c>
      <c r="B2132" s="359" t="s">
        <v>736</v>
      </c>
      <c r="C2132" s="359" t="s">
        <v>328</v>
      </c>
      <c r="D2132" s="359" t="s">
        <v>109</v>
      </c>
      <c r="E2132" s="359" t="s">
        <v>110</v>
      </c>
      <c r="F2132" s="360">
        <v>387</v>
      </c>
      <c r="G2132" s="359" t="s">
        <v>110</v>
      </c>
      <c r="H2132" s="359" t="s">
        <v>6010</v>
      </c>
      <c r="I2132" s="363" t="str">
        <f t="shared" si="99"/>
        <v xml:space="preserve"> </v>
      </c>
      <c r="J2132" t="str">
        <f t="shared" si="100"/>
        <v>Non</v>
      </c>
      <c r="K2132" t="str">
        <f t="shared" si="101"/>
        <v xml:space="preserve"> </v>
      </c>
    </row>
    <row r="2133" spans="1:11" ht="15" x14ac:dyDescent="0.25">
      <c r="A2133" s="307">
        <v>5386</v>
      </c>
      <c r="B2133" s="359" t="s">
        <v>1447</v>
      </c>
      <c r="C2133" s="359" t="s">
        <v>1448</v>
      </c>
      <c r="D2133" s="359" t="s">
        <v>69</v>
      </c>
      <c r="E2133" s="359" t="s">
        <v>110</v>
      </c>
      <c r="F2133" s="360">
        <v>387</v>
      </c>
      <c r="G2133" s="359" t="s">
        <v>110</v>
      </c>
      <c r="H2133" s="359" t="s">
        <v>6010</v>
      </c>
      <c r="I2133" s="363">
        <f t="shared" si="99"/>
        <v>41621</v>
      </c>
      <c r="J2133" t="str">
        <f t="shared" si="100"/>
        <v>Oui</v>
      </c>
      <c r="K2133" t="str">
        <f t="shared" si="101"/>
        <v>1512-M</v>
      </c>
    </row>
    <row r="2134" spans="1:11" ht="15" x14ac:dyDescent="0.25">
      <c r="A2134" s="307">
        <v>4170</v>
      </c>
      <c r="B2134" s="359" t="s">
        <v>1037</v>
      </c>
      <c r="C2134" s="359" t="s">
        <v>1038</v>
      </c>
      <c r="D2134" s="359" t="s">
        <v>109</v>
      </c>
      <c r="E2134" s="359" t="s">
        <v>110</v>
      </c>
      <c r="F2134" s="360">
        <v>387</v>
      </c>
      <c r="G2134" s="359" t="s">
        <v>110</v>
      </c>
      <c r="H2134" s="359" t="s">
        <v>6010</v>
      </c>
      <c r="I2134" s="363">
        <f t="shared" si="99"/>
        <v>45223</v>
      </c>
      <c r="J2134" t="str">
        <f t="shared" si="100"/>
        <v>Oui</v>
      </c>
      <c r="K2134" t="str">
        <f t="shared" si="101"/>
        <v>95PFE-L2S</v>
      </c>
    </row>
    <row r="2135" spans="1:11" ht="15" x14ac:dyDescent="0.25">
      <c r="A2135" s="307">
        <v>6299</v>
      </c>
      <c r="B2135" s="359" t="s">
        <v>1261</v>
      </c>
      <c r="C2135" s="359" t="s">
        <v>1146</v>
      </c>
      <c r="D2135" s="359" t="s">
        <v>109</v>
      </c>
      <c r="E2135" s="359" t="s">
        <v>110</v>
      </c>
      <c r="F2135" s="360">
        <v>387</v>
      </c>
      <c r="G2135" s="359" t="s">
        <v>110</v>
      </c>
      <c r="H2135" s="359" t="s">
        <v>6010</v>
      </c>
      <c r="I2135" s="363">
        <f t="shared" si="99"/>
        <v>45223</v>
      </c>
      <c r="J2135" t="str">
        <f t="shared" si="100"/>
        <v>Oui</v>
      </c>
      <c r="K2135" t="str">
        <f t="shared" si="101"/>
        <v>1870 +</v>
      </c>
    </row>
    <row r="2136" spans="1:11" ht="15" x14ac:dyDescent="0.25">
      <c r="A2136" s="307">
        <v>8113</v>
      </c>
      <c r="B2136" s="359" t="s">
        <v>1361</v>
      </c>
      <c r="C2136" s="359" t="s">
        <v>312</v>
      </c>
      <c r="D2136" s="359" t="s">
        <v>109</v>
      </c>
      <c r="E2136" s="359" t="s">
        <v>110</v>
      </c>
      <c r="F2136" s="360">
        <v>387</v>
      </c>
      <c r="G2136" s="359" t="s">
        <v>110</v>
      </c>
      <c r="H2136" s="359" t="s">
        <v>6010</v>
      </c>
      <c r="I2136" s="363">
        <f t="shared" si="99"/>
        <v>45223</v>
      </c>
      <c r="J2136" t="str">
        <f t="shared" si="100"/>
        <v>Oui</v>
      </c>
      <c r="K2136" t="str">
        <f t="shared" si="101"/>
        <v>1804S</v>
      </c>
    </row>
    <row r="2137" spans="1:11" ht="15" x14ac:dyDescent="0.25">
      <c r="A2137" s="307">
        <v>8768</v>
      </c>
      <c r="B2137" s="359" t="s">
        <v>348</v>
      </c>
      <c r="C2137" s="359" t="s">
        <v>349</v>
      </c>
      <c r="D2137" s="359" t="s">
        <v>109</v>
      </c>
      <c r="E2137" s="359" t="s">
        <v>110</v>
      </c>
      <c r="F2137" s="360">
        <v>387</v>
      </c>
      <c r="G2137" s="359" t="s">
        <v>110</v>
      </c>
      <c r="H2137" s="359" t="s">
        <v>6010</v>
      </c>
      <c r="I2137" s="363">
        <f t="shared" si="99"/>
        <v>45952</v>
      </c>
      <c r="J2137" t="str">
        <f t="shared" si="100"/>
        <v>Oui</v>
      </c>
      <c r="K2137" t="str">
        <f t="shared" si="101"/>
        <v>1870 +</v>
      </c>
    </row>
    <row r="2138" spans="1:11" ht="15" x14ac:dyDescent="0.25">
      <c r="A2138" s="307">
        <v>11456</v>
      </c>
      <c r="B2138" s="359" t="s">
        <v>2365</v>
      </c>
      <c r="C2138" s="359" t="s">
        <v>2366</v>
      </c>
      <c r="D2138" s="359" t="s">
        <v>109</v>
      </c>
      <c r="E2138" s="359" t="s">
        <v>110</v>
      </c>
      <c r="F2138" s="360">
        <v>387</v>
      </c>
      <c r="G2138" s="359" t="s">
        <v>110</v>
      </c>
      <c r="H2138" s="359" t="s">
        <v>6010</v>
      </c>
      <c r="I2138" s="363">
        <f t="shared" si="99"/>
        <v>45265</v>
      </c>
      <c r="J2138" t="str">
        <f t="shared" si="100"/>
        <v>Oui</v>
      </c>
      <c r="K2138" t="str">
        <f t="shared" si="101"/>
        <v>1870 +</v>
      </c>
    </row>
    <row r="2139" spans="1:11" ht="15" x14ac:dyDescent="0.25">
      <c r="A2139" s="307">
        <v>6884</v>
      </c>
      <c r="B2139" s="359" t="s">
        <v>714</v>
      </c>
      <c r="C2139" s="359" t="s">
        <v>2435</v>
      </c>
      <c r="D2139" s="359" t="s">
        <v>69</v>
      </c>
      <c r="E2139" s="359" t="s">
        <v>110</v>
      </c>
      <c r="F2139" s="360">
        <v>387</v>
      </c>
      <c r="G2139" s="359" t="s">
        <v>110</v>
      </c>
      <c r="H2139" s="359" t="s">
        <v>6010</v>
      </c>
      <c r="I2139" s="363">
        <f t="shared" si="99"/>
        <v>45265</v>
      </c>
      <c r="J2139" t="str">
        <f t="shared" si="100"/>
        <v>Oui</v>
      </c>
      <c r="K2139" t="str">
        <f t="shared" si="101"/>
        <v>95PFE-L2S</v>
      </c>
    </row>
    <row r="2140" spans="1:11" ht="15" x14ac:dyDescent="0.25">
      <c r="A2140" s="307">
        <v>11899</v>
      </c>
      <c r="B2140" s="359" t="s">
        <v>805</v>
      </c>
      <c r="C2140" s="359" t="s">
        <v>806</v>
      </c>
      <c r="D2140" s="359" t="s">
        <v>109</v>
      </c>
      <c r="E2140" s="359" t="s">
        <v>110</v>
      </c>
      <c r="F2140" s="360">
        <v>387</v>
      </c>
      <c r="G2140" s="359" t="s">
        <v>110</v>
      </c>
      <c r="H2140" s="359" t="s">
        <v>6010</v>
      </c>
      <c r="I2140" s="363">
        <f t="shared" si="99"/>
        <v>45302</v>
      </c>
      <c r="J2140" t="str">
        <f t="shared" si="100"/>
        <v>Oui</v>
      </c>
      <c r="K2140" t="str">
        <f t="shared" si="101"/>
        <v>95PFE-L2S</v>
      </c>
    </row>
    <row r="2141" spans="1:11" ht="15" x14ac:dyDescent="0.25">
      <c r="A2141" s="307">
        <v>1620</v>
      </c>
      <c r="B2141" s="359" t="s">
        <v>1462</v>
      </c>
      <c r="C2141" s="359" t="s">
        <v>1357</v>
      </c>
      <c r="D2141" s="359" t="s">
        <v>109</v>
      </c>
      <c r="E2141" s="359" t="s">
        <v>110</v>
      </c>
      <c r="F2141" s="360">
        <v>387</v>
      </c>
      <c r="G2141" s="359" t="s">
        <v>110</v>
      </c>
      <c r="H2141" s="359" t="s">
        <v>6010</v>
      </c>
      <c r="I2141" s="363">
        <f t="shared" si="99"/>
        <v>45321</v>
      </c>
      <c r="J2141" t="str">
        <f t="shared" si="100"/>
        <v>Oui</v>
      </c>
      <c r="K2141" t="str">
        <f t="shared" si="101"/>
        <v>95PFE-L2M</v>
      </c>
    </row>
    <row r="2142" spans="1:11" ht="15" x14ac:dyDescent="0.25">
      <c r="A2142" s="307">
        <v>2703</v>
      </c>
      <c r="B2142" s="359" t="s">
        <v>232</v>
      </c>
      <c r="C2142" s="359" t="s">
        <v>170</v>
      </c>
      <c r="D2142" s="359" t="s">
        <v>3438</v>
      </c>
      <c r="E2142" s="359" t="s">
        <v>110</v>
      </c>
      <c r="F2142" s="360">
        <v>387</v>
      </c>
      <c r="G2142" s="359" t="s">
        <v>110</v>
      </c>
      <c r="H2142" s="359" t="s">
        <v>6010</v>
      </c>
      <c r="I2142" s="363">
        <f t="shared" si="99"/>
        <v>45329</v>
      </c>
      <c r="J2142" t="str">
        <f t="shared" si="100"/>
        <v>Oui</v>
      </c>
      <c r="K2142" t="str">
        <f t="shared" si="101"/>
        <v>95PFE-L2M</v>
      </c>
    </row>
    <row r="2143" spans="1:11" ht="15" x14ac:dyDescent="0.25">
      <c r="A2143" s="307">
        <v>12025</v>
      </c>
      <c r="B2143" s="359" t="s">
        <v>107</v>
      </c>
      <c r="C2143" s="359" t="s">
        <v>108</v>
      </c>
      <c r="D2143" s="359" t="s">
        <v>109</v>
      </c>
      <c r="E2143" s="359" t="s">
        <v>110</v>
      </c>
      <c r="F2143" s="360">
        <v>387</v>
      </c>
      <c r="G2143" s="359" t="s">
        <v>110</v>
      </c>
      <c r="H2143" s="359" t="s">
        <v>6010</v>
      </c>
      <c r="I2143" s="363">
        <f t="shared" si="99"/>
        <v>45343</v>
      </c>
      <c r="J2143" t="str">
        <f t="shared" si="100"/>
        <v>Oui</v>
      </c>
      <c r="K2143" t="str">
        <f t="shared" si="101"/>
        <v>95PFE-L2S</v>
      </c>
    </row>
    <row r="2144" spans="1:11" ht="15" x14ac:dyDescent="0.25">
      <c r="A2144" s="307">
        <v>13713</v>
      </c>
      <c r="B2144" s="359" t="s">
        <v>5254</v>
      </c>
      <c r="C2144" s="359" t="s">
        <v>1832</v>
      </c>
      <c r="D2144" s="359" t="s">
        <v>109</v>
      </c>
      <c r="E2144" s="359" t="s">
        <v>110</v>
      </c>
      <c r="F2144" s="360">
        <v>387</v>
      </c>
      <c r="G2144" s="359" t="s">
        <v>110</v>
      </c>
      <c r="H2144" s="359" t="s">
        <v>6010</v>
      </c>
      <c r="I2144" s="363">
        <f t="shared" si="99"/>
        <v>45363</v>
      </c>
      <c r="J2144" t="str">
        <f t="shared" si="100"/>
        <v>Oui</v>
      </c>
      <c r="K2144" t="str">
        <f t="shared" si="101"/>
        <v>1870 +</v>
      </c>
    </row>
    <row r="2145" spans="1:11" ht="15" x14ac:dyDescent="0.25">
      <c r="A2145" s="307">
        <v>11788</v>
      </c>
      <c r="B2145" s="359" t="s">
        <v>4038</v>
      </c>
      <c r="C2145" s="359" t="s">
        <v>4039</v>
      </c>
      <c r="D2145" s="359" t="s">
        <v>109</v>
      </c>
      <c r="E2145" s="359" t="s">
        <v>110</v>
      </c>
      <c r="F2145" s="360">
        <v>387</v>
      </c>
      <c r="G2145" s="359" t="s">
        <v>110</v>
      </c>
      <c r="H2145" s="359" t="s">
        <v>6010</v>
      </c>
      <c r="I2145" s="363">
        <f t="shared" si="99"/>
        <v>45615</v>
      </c>
      <c r="J2145" t="str">
        <f t="shared" si="100"/>
        <v>Oui</v>
      </c>
      <c r="K2145" t="str">
        <f t="shared" si="101"/>
        <v>1870 +</v>
      </c>
    </row>
    <row r="2146" spans="1:11" ht="15" x14ac:dyDescent="0.25">
      <c r="A2146" s="307">
        <v>10940</v>
      </c>
      <c r="B2146" s="359" t="s">
        <v>2142</v>
      </c>
      <c r="C2146" s="359" t="s">
        <v>2143</v>
      </c>
      <c r="D2146" s="359" t="s">
        <v>109</v>
      </c>
      <c r="E2146" s="359" t="s">
        <v>110</v>
      </c>
      <c r="F2146" s="360">
        <v>387</v>
      </c>
      <c r="G2146" s="359" t="s">
        <v>110</v>
      </c>
      <c r="H2146" s="359" t="s">
        <v>6010</v>
      </c>
      <c r="I2146" s="363" t="str">
        <f t="shared" si="99"/>
        <v xml:space="preserve"> </v>
      </c>
      <c r="J2146" t="str">
        <f t="shared" si="100"/>
        <v>Non</v>
      </c>
      <c r="K2146" t="str">
        <f t="shared" si="101"/>
        <v xml:space="preserve"> </v>
      </c>
    </row>
    <row r="2147" spans="1:11" ht="15" x14ac:dyDescent="0.25">
      <c r="A2147" s="307">
        <v>2965</v>
      </c>
      <c r="B2147" s="359" t="s">
        <v>1915</v>
      </c>
      <c r="C2147" s="359" t="s">
        <v>520</v>
      </c>
      <c r="D2147" s="359" t="s">
        <v>64</v>
      </c>
      <c r="E2147" s="359" t="s">
        <v>110</v>
      </c>
      <c r="F2147" s="360">
        <v>387</v>
      </c>
      <c r="G2147" s="359" t="s">
        <v>110</v>
      </c>
      <c r="H2147" s="359" t="s">
        <v>6010</v>
      </c>
      <c r="I2147" s="363">
        <f t="shared" si="99"/>
        <v>45798</v>
      </c>
      <c r="J2147" t="str">
        <f t="shared" si="100"/>
        <v>Oui</v>
      </c>
      <c r="K2147" t="str">
        <f t="shared" si="101"/>
        <v>1870 +</v>
      </c>
    </row>
    <row r="2148" spans="1:11" ht="15" x14ac:dyDescent="0.25">
      <c r="A2148" s="307">
        <v>4207</v>
      </c>
      <c r="B2148" s="359" t="s">
        <v>1560</v>
      </c>
      <c r="C2148" s="359" t="s">
        <v>1561</v>
      </c>
      <c r="D2148" s="359" t="s">
        <v>109</v>
      </c>
      <c r="E2148" s="359" t="s">
        <v>110</v>
      </c>
      <c r="F2148" s="360">
        <v>387</v>
      </c>
      <c r="G2148" s="359" t="s">
        <v>110</v>
      </c>
      <c r="H2148" s="359" t="s">
        <v>6010</v>
      </c>
      <c r="I2148" s="363">
        <f t="shared" si="99"/>
        <v>45808</v>
      </c>
      <c r="J2148" t="str">
        <f t="shared" si="100"/>
        <v>Oui</v>
      </c>
      <c r="K2148" t="str">
        <f t="shared" si="101"/>
        <v>1870 +</v>
      </c>
    </row>
    <row r="2149" spans="1:11" ht="15" x14ac:dyDescent="0.25">
      <c r="A2149" s="307">
        <v>8483</v>
      </c>
      <c r="B2149" s="359" t="s">
        <v>1506</v>
      </c>
      <c r="C2149" s="359" t="s">
        <v>423</v>
      </c>
      <c r="D2149" s="359" t="s">
        <v>109</v>
      </c>
      <c r="E2149" s="359" t="s">
        <v>110</v>
      </c>
      <c r="F2149" s="360">
        <v>387</v>
      </c>
      <c r="G2149" s="359" t="s">
        <v>110</v>
      </c>
      <c r="H2149" s="359" t="s">
        <v>6010</v>
      </c>
      <c r="I2149" s="363">
        <f t="shared" si="99"/>
        <v>45809</v>
      </c>
      <c r="J2149" t="str">
        <f t="shared" si="100"/>
        <v>Oui</v>
      </c>
      <c r="K2149" t="str">
        <f t="shared" si="101"/>
        <v>1870 +</v>
      </c>
    </row>
    <row r="2150" spans="1:11" ht="15" x14ac:dyDescent="0.25">
      <c r="A2150" s="307">
        <v>8840</v>
      </c>
      <c r="B2150" s="359" t="s">
        <v>799</v>
      </c>
      <c r="C2150" s="359" t="s">
        <v>800</v>
      </c>
      <c r="D2150" s="359" t="s">
        <v>109</v>
      </c>
      <c r="E2150" s="359" t="s">
        <v>110</v>
      </c>
      <c r="F2150" s="360">
        <v>387</v>
      </c>
      <c r="G2150" s="359" t="s">
        <v>110</v>
      </c>
      <c r="H2150" s="359" t="s">
        <v>6010</v>
      </c>
      <c r="I2150" s="363">
        <f t="shared" si="99"/>
        <v>45826</v>
      </c>
      <c r="J2150" t="str">
        <f t="shared" si="100"/>
        <v>Oui</v>
      </c>
      <c r="K2150" t="str">
        <f t="shared" si="101"/>
        <v>95PFE-L2S</v>
      </c>
    </row>
    <row r="2151" spans="1:11" ht="15" x14ac:dyDescent="0.25">
      <c r="A2151" s="307">
        <v>4974</v>
      </c>
      <c r="B2151" s="359" t="s">
        <v>1427</v>
      </c>
      <c r="C2151" s="359" t="s">
        <v>519</v>
      </c>
      <c r="D2151" s="359" t="s">
        <v>103</v>
      </c>
      <c r="E2151" s="359" t="s">
        <v>616</v>
      </c>
      <c r="F2151" s="360">
        <v>304</v>
      </c>
      <c r="G2151" s="359" t="s">
        <v>5055</v>
      </c>
      <c r="H2151" s="359" t="s">
        <v>6010</v>
      </c>
      <c r="I2151" s="363">
        <f t="shared" si="99"/>
        <v>44580</v>
      </c>
      <c r="J2151" t="str">
        <f t="shared" si="100"/>
        <v>Oui</v>
      </c>
      <c r="K2151" t="str">
        <f t="shared" si="101"/>
        <v>1870 +</v>
      </c>
    </row>
    <row r="2152" spans="1:11" ht="15" x14ac:dyDescent="0.25">
      <c r="A2152" s="307">
        <v>10117</v>
      </c>
      <c r="B2152" s="359" t="s">
        <v>1673</v>
      </c>
      <c r="C2152" s="359" t="s">
        <v>3215</v>
      </c>
      <c r="D2152" s="359" t="s">
        <v>3394</v>
      </c>
      <c r="E2152" s="359" t="s">
        <v>4954</v>
      </c>
      <c r="F2152" s="360">
        <v>277</v>
      </c>
      <c r="G2152" s="359" t="s">
        <v>5426</v>
      </c>
      <c r="H2152" s="359" t="s">
        <v>6010</v>
      </c>
      <c r="I2152" s="363">
        <f t="shared" si="99"/>
        <v>44582</v>
      </c>
      <c r="J2152" t="str">
        <f t="shared" si="100"/>
        <v>Oui</v>
      </c>
      <c r="K2152" t="str">
        <f t="shared" si="101"/>
        <v>1510-XS</v>
      </c>
    </row>
    <row r="2153" spans="1:11" ht="15" x14ac:dyDescent="0.25">
      <c r="A2153" s="307">
        <v>12459</v>
      </c>
      <c r="B2153" s="359" t="s">
        <v>4153</v>
      </c>
      <c r="C2153" s="359" t="s">
        <v>4154</v>
      </c>
      <c r="D2153" s="359" t="s">
        <v>4913</v>
      </c>
      <c r="E2153" s="359" t="s">
        <v>4983</v>
      </c>
      <c r="F2153" s="360">
        <v>375</v>
      </c>
      <c r="G2153" s="359" t="s">
        <v>4914</v>
      </c>
      <c r="H2153" s="359" t="s">
        <v>6010</v>
      </c>
      <c r="I2153" s="363" t="str">
        <f t="shared" si="99"/>
        <v xml:space="preserve"> </v>
      </c>
      <c r="J2153" t="str">
        <f t="shared" si="100"/>
        <v>Non</v>
      </c>
      <c r="K2153" t="str">
        <f t="shared" si="101"/>
        <v xml:space="preserve"> </v>
      </c>
    </row>
    <row r="2154" spans="1:11" ht="15" x14ac:dyDescent="0.25">
      <c r="A2154" s="307">
        <v>10460</v>
      </c>
      <c r="B2154" s="359" t="s">
        <v>1019</v>
      </c>
      <c r="C2154" s="359" t="s">
        <v>1020</v>
      </c>
      <c r="D2154" s="359" t="s">
        <v>570</v>
      </c>
      <c r="E2154" s="359" t="s">
        <v>4949</v>
      </c>
      <c r="F2154" s="360">
        <v>393</v>
      </c>
      <c r="G2154" s="359" t="s">
        <v>1742</v>
      </c>
      <c r="H2154" s="359" t="s">
        <v>6010</v>
      </c>
      <c r="I2154" s="363">
        <f t="shared" si="99"/>
        <v>43767</v>
      </c>
      <c r="J2154" t="str">
        <f t="shared" si="100"/>
        <v>Oui</v>
      </c>
      <c r="K2154" t="str">
        <f t="shared" si="101"/>
        <v>1511-S</v>
      </c>
    </row>
    <row r="2155" spans="1:11" ht="15" x14ac:dyDescent="0.25">
      <c r="A2155" s="307">
        <v>12351</v>
      </c>
      <c r="B2155" s="359" t="s">
        <v>2697</v>
      </c>
      <c r="C2155" s="359" t="s">
        <v>5929</v>
      </c>
      <c r="D2155" s="359" t="s">
        <v>570</v>
      </c>
      <c r="E2155" s="359" t="s">
        <v>4949</v>
      </c>
      <c r="F2155" s="360">
        <v>393</v>
      </c>
      <c r="G2155" s="359" t="s">
        <v>1742</v>
      </c>
      <c r="H2155" s="359" t="s">
        <v>6010</v>
      </c>
      <c r="I2155" s="363">
        <f t="shared" si="99"/>
        <v>45539</v>
      </c>
      <c r="J2155" t="str">
        <f t="shared" si="100"/>
        <v>Oui</v>
      </c>
      <c r="K2155" t="str">
        <f t="shared" si="101"/>
        <v>1870 +</v>
      </c>
    </row>
    <row r="2156" spans="1:11" ht="15" x14ac:dyDescent="0.25">
      <c r="A2156" s="307">
        <v>1106</v>
      </c>
      <c r="B2156" s="359" t="s">
        <v>2645</v>
      </c>
      <c r="C2156" s="359" t="s">
        <v>287</v>
      </c>
      <c r="D2156" s="359" t="s">
        <v>570</v>
      </c>
      <c r="E2156" s="359" t="s">
        <v>4949</v>
      </c>
      <c r="F2156" s="360">
        <v>393</v>
      </c>
      <c r="G2156" s="359" t="s">
        <v>1742</v>
      </c>
      <c r="H2156" s="359" t="s">
        <v>6010</v>
      </c>
      <c r="I2156" s="363">
        <f t="shared" si="99"/>
        <v>45560</v>
      </c>
      <c r="J2156" t="str">
        <f t="shared" si="100"/>
        <v>Oui</v>
      </c>
      <c r="K2156">
        <f t="shared" si="101"/>
        <v>1804</v>
      </c>
    </row>
    <row r="2157" spans="1:11" ht="15" x14ac:dyDescent="0.25">
      <c r="A2157" s="307">
        <v>8561</v>
      </c>
      <c r="B2157" s="359" t="s">
        <v>1591</v>
      </c>
      <c r="C2157" s="359" t="s">
        <v>241</v>
      </c>
      <c r="D2157" s="359" t="s">
        <v>3563</v>
      </c>
      <c r="E2157" s="359" t="s">
        <v>4949</v>
      </c>
      <c r="F2157" s="360">
        <v>393</v>
      </c>
      <c r="G2157" s="359" t="s">
        <v>1742</v>
      </c>
      <c r="H2157" s="359" t="s">
        <v>6010</v>
      </c>
      <c r="I2157" s="363">
        <f t="shared" si="99"/>
        <v>45665</v>
      </c>
      <c r="J2157" t="str">
        <f t="shared" si="100"/>
        <v>Oui</v>
      </c>
      <c r="K2157" t="str">
        <f t="shared" si="101"/>
        <v>95PFE-L2S</v>
      </c>
    </row>
    <row r="2158" spans="1:11" ht="15" x14ac:dyDescent="0.25">
      <c r="A2158" s="307">
        <v>11693</v>
      </c>
      <c r="B2158" s="359" t="s">
        <v>1369</v>
      </c>
      <c r="C2158" s="359" t="s">
        <v>1370</v>
      </c>
      <c r="D2158" s="359" t="s">
        <v>570</v>
      </c>
      <c r="E2158" s="359" t="s">
        <v>4949</v>
      </c>
      <c r="F2158" s="360">
        <v>393</v>
      </c>
      <c r="G2158" s="359" t="s">
        <v>1742</v>
      </c>
      <c r="H2158" s="359" t="s">
        <v>6010</v>
      </c>
      <c r="I2158" s="363">
        <f t="shared" si="99"/>
        <v>45701</v>
      </c>
      <c r="J2158" t="str">
        <f t="shared" si="100"/>
        <v>Oui</v>
      </c>
      <c r="K2158" t="str">
        <f t="shared" si="101"/>
        <v>95PFE-L2S</v>
      </c>
    </row>
    <row r="2159" spans="1:11" ht="15" x14ac:dyDescent="0.25">
      <c r="A2159" s="307">
        <v>8946</v>
      </c>
      <c r="B2159" s="359" t="s">
        <v>1497</v>
      </c>
      <c r="C2159" s="359" t="s">
        <v>968</v>
      </c>
      <c r="D2159" s="359" t="s">
        <v>570</v>
      </c>
      <c r="E2159" s="359" t="s">
        <v>4949</v>
      </c>
      <c r="F2159" s="360">
        <v>393</v>
      </c>
      <c r="G2159" s="359" t="s">
        <v>1742</v>
      </c>
      <c r="H2159" s="359" t="s">
        <v>6010</v>
      </c>
      <c r="I2159" s="363">
        <f t="shared" si="99"/>
        <v>45701</v>
      </c>
      <c r="J2159" t="str">
        <f t="shared" si="100"/>
        <v>Oui</v>
      </c>
      <c r="K2159" t="str">
        <f t="shared" si="101"/>
        <v>1870 +</v>
      </c>
    </row>
    <row r="2160" spans="1:11" ht="15" x14ac:dyDescent="0.25">
      <c r="A2160" s="307">
        <v>10749</v>
      </c>
      <c r="B2160" s="359" t="s">
        <v>446</v>
      </c>
      <c r="C2160" s="359" t="s">
        <v>447</v>
      </c>
      <c r="D2160" s="359" t="s">
        <v>570</v>
      </c>
      <c r="E2160" s="359" t="s">
        <v>4949</v>
      </c>
      <c r="F2160" s="360">
        <v>393</v>
      </c>
      <c r="G2160" s="359" t="s">
        <v>1742</v>
      </c>
      <c r="H2160" s="359" t="s">
        <v>6010</v>
      </c>
      <c r="I2160" s="363">
        <f t="shared" si="99"/>
        <v>45707</v>
      </c>
      <c r="J2160" t="str">
        <f t="shared" si="100"/>
        <v>Oui</v>
      </c>
      <c r="K2160" t="str">
        <f t="shared" si="101"/>
        <v>95PFE-L2M</v>
      </c>
    </row>
    <row r="2161" spans="1:11" ht="15" x14ac:dyDescent="0.25">
      <c r="A2161" s="307">
        <v>6338</v>
      </c>
      <c r="B2161" s="359" t="s">
        <v>1433</v>
      </c>
      <c r="C2161" s="359" t="s">
        <v>1434</v>
      </c>
      <c r="D2161" s="359" t="s">
        <v>570</v>
      </c>
      <c r="E2161" s="359" t="s">
        <v>4949</v>
      </c>
      <c r="F2161" s="360">
        <v>393</v>
      </c>
      <c r="G2161" s="359" t="s">
        <v>1742</v>
      </c>
      <c r="H2161" s="359" t="s">
        <v>6010</v>
      </c>
      <c r="I2161" s="363">
        <f t="shared" si="99"/>
        <v>45917</v>
      </c>
      <c r="J2161" t="str">
        <f t="shared" si="100"/>
        <v>Oui</v>
      </c>
      <c r="K2161" t="str">
        <f t="shared" si="101"/>
        <v>1870 +</v>
      </c>
    </row>
    <row r="2162" spans="1:11" ht="15" x14ac:dyDescent="0.25">
      <c r="A2162" s="307">
        <v>13900</v>
      </c>
      <c r="B2162" s="359" t="s">
        <v>2667</v>
      </c>
      <c r="C2162" s="359" t="s">
        <v>435</v>
      </c>
      <c r="D2162" s="359" t="s">
        <v>570</v>
      </c>
      <c r="E2162" s="359" t="s">
        <v>4957</v>
      </c>
      <c r="F2162" s="360">
        <v>397</v>
      </c>
      <c r="G2162" s="359" t="s">
        <v>3432</v>
      </c>
      <c r="H2162" s="359" t="s">
        <v>6010</v>
      </c>
      <c r="I2162" s="363">
        <f t="shared" si="99"/>
        <v>45616</v>
      </c>
      <c r="J2162" t="str">
        <f t="shared" si="100"/>
        <v>Oui</v>
      </c>
      <c r="K2162" t="str">
        <f t="shared" si="101"/>
        <v>1870 +</v>
      </c>
    </row>
    <row r="2163" spans="1:11" ht="15" x14ac:dyDescent="0.25">
      <c r="A2163" s="307">
        <v>4932</v>
      </c>
      <c r="B2163" s="359" t="s">
        <v>3613</v>
      </c>
      <c r="C2163" s="359" t="s">
        <v>3614</v>
      </c>
      <c r="D2163" s="359" t="s">
        <v>570</v>
      </c>
      <c r="E2163" s="359" t="s">
        <v>4957</v>
      </c>
      <c r="F2163" s="360">
        <v>397</v>
      </c>
      <c r="G2163" s="359" t="s">
        <v>3432</v>
      </c>
      <c r="H2163" s="359" t="s">
        <v>6010</v>
      </c>
      <c r="I2163" s="363">
        <f t="shared" si="99"/>
        <v>45693</v>
      </c>
      <c r="J2163" t="str">
        <f t="shared" si="100"/>
        <v>Oui</v>
      </c>
      <c r="K2163" t="str">
        <f t="shared" si="101"/>
        <v>1860-S</v>
      </c>
    </row>
    <row r="2164" spans="1:11" ht="15" x14ac:dyDescent="0.25">
      <c r="A2164" s="307">
        <v>1492</v>
      </c>
      <c r="B2164" s="359" t="s">
        <v>3401</v>
      </c>
      <c r="C2164" s="359" t="s">
        <v>1357</v>
      </c>
      <c r="D2164" s="359" t="s">
        <v>570</v>
      </c>
      <c r="E2164" s="359" t="s">
        <v>4957</v>
      </c>
      <c r="F2164" s="360">
        <v>397</v>
      </c>
      <c r="G2164" s="359" t="s">
        <v>3432</v>
      </c>
      <c r="H2164" s="359" t="s">
        <v>6010</v>
      </c>
      <c r="I2164" s="363">
        <f t="shared" si="99"/>
        <v>45707</v>
      </c>
      <c r="J2164" t="str">
        <f t="shared" si="100"/>
        <v>Oui</v>
      </c>
      <c r="K2164" t="str">
        <f t="shared" si="101"/>
        <v>95PFE-L2M</v>
      </c>
    </row>
    <row r="2165" spans="1:11" ht="15" x14ac:dyDescent="0.25">
      <c r="A2165" s="307">
        <v>2581</v>
      </c>
      <c r="B2165" s="359" t="s">
        <v>388</v>
      </c>
      <c r="C2165" s="359" t="s">
        <v>389</v>
      </c>
      <c r="D2165" s="359" t="s">
        <v>3398</v>
      </c>
      <c r="E2165" s="359" t="s">
        <v>4957</v>
      </c>
      <c r="F2165" s="360">
        <v>397</v>
      </c>
      <c r="G2165" s="359" t="s">
        <v>3432</v>
      </c>
      <c r="H2165" s="359" t="s">
        <v>6010</v>
      </c>
      <c r="I2165" s="363">
        <f t="shared" si="99"/>
        <v>45715</v>
      </c>
      <c r="J2165" t="str">
        <f t="shared" si="100"/>
        <v>Oui</v>
      </c>
      <c r="K2165" t="str">
        <f t="shared" si="101"/>
        <v>1804S</v>
      </c>
    </row>
    <row r="2166" spans="1:11" ht="15" x14ac:dyDescent="0.25">
      <c r="A2166" s="307">
        <v>4228</v>
      </c>
      <c r="B2166" s="359" t="s">
        <v>2470</v>
      </c>
      <c r="C2166" s="359" t="s">
        <v>277</v>
      </c>
      <c r="D2166" s="359" t="s">
        <v>570</v>
      </c>
      <c r="E2166" s="359" t="s">
        <v>4957</v>
      </c>
      <c r="F2166" s="360">
        <v>397</v>
      </c>
      <c r="G2166" s="359" t="s">
        <v>3432</v>
      </c>
      <c r="H2166" s="359" t="s">
        <v>6010</v>
      </c>
      <c r="I2166" s="363">
        <f t="shared" si="99"/>
        <v>45715</v>
      </c>
      <c r="J2166" t="str">
        <f t="shared" si="100"/>
        <v>Oui</v>
      </c>
      <c r="K2166" t="str">
        <f t="shared" si="101"/>
        <v>95PFE-L2S</v>
      </c>
    </row>
    <row r="2167" spans="1:11" ht="15" x14ac:dyDescent="0.25">
      <c r="A2167" s="307">
        <v>4931</v>
      </c>
      <c r="B2167" s="359" t="s">
        <v>3611</v>
      </c>
      <c r="C2167" s="359" t="s">
        <v>3612</v>
      </c>
      <c r="D2167" s="359" t="s">
        <v>570</v>
      </c>
      <c r="E2167" s="359" t="s">
        <v>4957</v>
      </c>
      <c r="F2167" s="360">
        <v>397</v>
      </c>
      <c r="G2167" s="359" t="s">
        <v>3432</v>
      </c>
      <c r="H2167" s="359" t="s">
        <v>6010</v>
      </c>
      <c r="I2167" s="363">
        <f t="shared" si="99"/>
        <v>45917</v>
      </c>
      <c r="J2167" t="str">
        <f t="shared" si="100"/>
        <v>Oui</v>
      </c>
      <c r="K2167" t="str">
        <f t="shared" si="101"/>
        <v>1870 +</v>
      </c>
    </row>
    <row r="2168" spans="1:11" ht="15" x14ac:dyDescent="0.25">
      <c r="A2168" s="307">
        <v>5355</v>
      </c>
      <c r="B2168" s="359" t="s">
        <v>2650</v>
      </c>
      <c r="C2168" s="359" t="s">
        <v>336</v>
      </c>
      <c r="D2168" s="359" t="s">
        <v>570</v>
      </c>
      <c r="E2168" s="359" t="s">
        <v>4957</v>
      </c>
      <c r="F2168" s="360">
        <v>397</v>
      </c>
      <c r="G2168" s="359" t="s">
        <v>3432</v>
      </c>
      <c r="H2168" s="359" t="s">
        <v>6010</v>
      </c>
      <c r="I2168" s="363">
        <f t="shared" si="99"/>
        <v>45917</v>
      </c>
      <c r="J2168" t="str">
        <f t="shared" si="100"/>
        <v>Oui</v>
      </c>
      <c r="K2168" t="str">
        <f t="shared" si="101"/>
        <v>1870 +</v>
      </c>
    </row>
    <row r="2169" spans="1:11" ht="15" x14ac:dyDescent="0.25">
      <c r="A2169" s="307">
        <v>3313</v>
      </c>
      <c r="B2169" s="359" t="s">
        <v>1854</v>
      </c>
      <c r="C2169" s="359" t="s">
        <v>3464</v>
      </c>
      <c r="D2169" s="359" t="s">
        <v>570</v>
      </c>
      <c r="E2169" s="359" t="s">
        <v>4957</v>
      </c>
      <c r="F2169" s="360">
        <v>413</v>
      </c>
      <c r="G2169" s="359" t="s">
        <v>6255</v>
      </c>
      <c r="H2169" s="359" t="s">
        <v>6010</v>
      </c>
      <c r="I2169" s="363">
        <f t="shared" si="99"/>
        <v>45701</v>
      </c>
      <c r="J2169" t="str">
        <f t="shared" si="100"/>
        <v>Oui</v>
      </c>
      <c r="K2169" t="str">
        <f t="shared" si="101"/>
        <v>95PFE-L2M</v>
      </c>
    </row>
    <row r="2170" spans="1:11" ht="15" x14ac:dyDescent="0.25">
      <c r="A2170" s="307">
        <v>4226</v>
      </c>
      <c r="B2170" s="359" t="s">
        <v>2639</v>
      </c>
      <c r="C2170" s="359" t="s">
        <v>358</v>
      </c>
      <c r="D2170" s="359" t="s">
        <v>570</v>
      </c>
      <c r="E2170" s="359" t="s">
        <v>4957</v>
      </c>
      <c r="F2170" s="360">
        <v>413</v>
      </c>
      <c r="G2170" s="359" t="s">
        <v>6255</v>
      </c>
      <c r="H2170" s="359" t="s">
        <v>6010</v>
      </c>
      <c r="I2170" s="363">
        <f t="shared" si="99"/>
        <v>45707</v>
      </c>
      <c r="J2170" t="str">
        <f t="shared" si="100"/>
        <v>Oui</v>
      </c>
      <c r="K2170" t="str">
        <f t="shared" si="101"/>
        <v>95PFE-L2S</v>
      </c>
    </row>
    <row r="2171" spans="1:11" ht="15" x14ac:dyDescent="0.25">
      <c r="A2171" s="307">
        <v>12475</v>
      </c>
      <c r="B2171" s="359" t="s">
        <v>4159</v>
      </c>
      <c r="C2171" s="359" t="s">
        <v>4160</v>
      </c>
      <c r="D2171" s="359" t="s">
        <v>234</v>
      </c>
      <c r="E2171" s="359" t="s">
        <v>4955</v>
      </c>
      <c r="F2171" s="360">
        <v>326</v>
      </c>
      <c r="G2171" s="359" t="s">
        <v>152</v>
      </c>
      <c r="H2171" s="359" t="s">
        <v>6010</v>
      </c>
      <c r="I2171" s="363" t="str">
        <f t="shared" si="99"/>
        <v xml:space="preserve"> </v>
      </c>
      <c r="J2171" t="str">
        <f t="shared" si="100"/>
        <v>Non</v>
      </c>
      <c r="K2171" t="str">
        <f t="shared" si="101"/>
        <v xml:space="preserve"> </v>
      </c>
    </row>
    <row r="2172" spans="1:11" ht="15" x14ac:dyDescent="0.25">
      <c r="A2172" s="307">
        <v>13003</v>
      </c>
      <c r="B2172" s="359" t="s">
        <v>4320</v>
      </c>
      <c r="C2172" s="359" t="s">
        <v>170</v>
      </c>
      <c r="D2172" s="359" t="s">
        <v>103</v>
      </c>
      <c r="E2172" s="359" t="s">
        <v>4955</v>
      </c>
      <c r="F2172" s="360">
        <v>326</v>
      </c>
      <c r="G2172" s="359" t="s">
        <v>152</v>
      </c>
      <c r="H2172" s="359" t="s">
        <v>6010</v>
      </c>
      <c r="I2172" s="363" t="str">
        <f t="shared" si="99"/>
        <v xml:space="preserve"> </v>
      </c>
      <c r="J2172" t="str">
        <f t="shared" si="100"/>
        <v>Non</v>
      </c>
      <c r="K2172" t="str">
        <f t="shared" si="101"/>
        <v xml:space="preserve"> </v>
      </c>
    </row>
    <row r="2173" spans="1:11" ht="15" x14ac:dyDescent="0.25">
      <c r="A2173" s="307">
        <v>14122</v>
      </c>
      <c r="B2173" s="359" t="s">
        <v>3422</v>
      </c>
      <c r="C2173" s="359" t="s">
        <v>1146</v>
      </c>
      <c r="D2173" s="359" t="s">
        <v>721</v>
      </c>
      <c r="E2173" s="359" t="s">
        <v>4955</v>
      </c>
      <c r="F2173" s="360">
        <v>326</v>
      </c>
      <c r="G2173" s="359" t="s">
        <v>152</v>
      </c>
      <c r="H2173" s="359" t="s">
        <v>6010</v>
      </c>
      <c r="I2173" s="363" t="str">
        <f t="shared" si="99"/>
        <v xml:space="preserve"> </v>
      </c>
      <c r="J2173" t="str">
        <f t="shared" si="100"/>
        <v>Non</v>
      </c>
      <c r="K2173" t="str">
        <f t="shared" si="101"/>
        <v xml:space="preserve"> </v>
      </c>
    </row>
    <row r="2174" spans="1:11" ht="15" x14ac:dyDescent="0.25">
      <c r="A2174" s="307">
        <v>6855</v>
      </c>
      <c r="B2174" s="359" t="s">
        <v>646</v>
      </c>
      <c r="C2174" s="359" t="s">
        <v>592</v>
      </c>
      <c r="D2174" s="359" t="s">
        <v>2416</v>
      </c>
      <c r="E2174" s="359" t="s">
        <v>4955</v>
      </c>
      <c r="F2174" s="360">
        <v>326</v>
      </c>
      <c r="G2174" s="359" t="s">
        <v>152</v>
      </c>
      <c r="H2174" s="359" t="s">
        <v>6010</v>
      </c>
      <c r="I2174" s="363">
        <f t="shared" si="99"/>
        <v>41963</v>
      </c>
      <c r="J2174" t="str">
        <f t="shared" si="100"/>
        <v>Oui</v>
      </c>
      <c r="K2174">
        <f t="shared" si="101"/>
        <v>1860</v>
      </c>
    </row>
    <row r="2175" spans="1:11" ht="15" x14ac:dyDescent="0.25">
      <c r="A2175" s="307">
        <v>6579</v>
      </c>
      <c r="B2175" s="359" t="s">
        <v>226</v>
      </c>
      <c r="C2175" s="359" t="s">
        <v>227</v>
      </c>
      <c r="D2175" s="359" t="s">
        <v>2098</v>
      </c>
      <c r="E2175" s="359" t="s">
        <v>4955</v>
      </c>
      <c r="F2175" s="360">
        <v>326</v>
      </c>
      <c r="G2175" s="359" t="s">
        <v>152</v>
      </c>
      <c r="H2175" s="359" t="s">
        <v>6010</v>
      </c>
      <c r="I2175" s="363">
        <f t="shared" si="99"/>
        <v>42047</v>
      </c>
      <c r="J2175" t="str">
        <f t="shared" si="100"/>
        <v>Oui</v>
      </c>
      <c r="K2175">
        <f t="shared" si="101"/>
        <v>1860</v>
      </c>
    </row>
    <row r="2176" spans="1:11" ht="15" x14ac:dyDescent="0.25">
      <c r="A2176" s="307">
        <v>10488</v>
      </c>
      <c r="B2176" s="359" t="s">
        <v>5908</v>
      </c>
      <c r="C2176" s="359" t="s">
        <v>447</v>
      </c>
      <c r="D2176" s="359" t="s">
        <v>2098</v>
      </c>
      <c r="E2176" s="359" t="s">
        <v>4955</v>
      </c>
      <c r="F2176" s="360">
        <v>326</v>
      </c>
      <c r="G2176" s="359" t="s">
        <v>152</v>
      </c>
      <c r="H2176" s="359" t="s">
        <v>6010</v>
      </c>
      <c r="I2176" s="363">
        <f t="shared" si="99"/>
        <v>44572</v>
      </c>
      <c r="J2176" t="str">
        <f t="shared" si="100"/>
        <v>Oui</v>
      </c>
      <c r="K2176" t="str">
        <f t="shared" si="101"/>
        <v>95PFE-L2M</v>
      </c>
    </row>
    <row r="2177" spans="1:11" ht="15" x14ac:dyDescent="0.25">
      <c r="A2177" s="307">
        <v>4214</v>
      </c>
      <c r="B2177" s="359" t="s">
        <v>2514</v>
      </c>
      <c r="C2177" s="359" t="s">
        <v>728</v>
      </c>
      <c r="D2177" s="359" t="s">
        <v>182</v>
      </c>
      <c r="E2177" s="359" t="s">
        <v>4955</v>
      </c>
      <c r="F2177" s="360">
        <v>326</v>
      </c>
      <c r="G2177" s="359" t="s">
        <v>152</v>
      </c>
      <c r="H2177" s="359" t="s">
        <v>6010</v>
      </c>
      <c r="I2177" s="363">
        <f t="shared" si="99"/>
        <v>44572</v>
      </c>
      <c r="J2177" t="str">
        <f t="shared" si="100"/>
        <v>Oui</v>
      </c>
      <c r="K2177" t="str">
        <f t="shared" si="101"/>
        <v>1870 +</v>
      </c>
    </row>
    <row r="2178" spans="1:11" ht="15" x14ac:dyDescent="0.25">
      <c r="A2178" s="307">
        <v>3881</v>
      </c>
      <c r="B2178" s="359" t="s">
        <v>864</v>
      </c>
      <c r="C2178" s="359" t="s">
        <v>353</v>
      </c>
      <c r="D2178" s="359" t="s">
        <v>103</v>
      </c>
      <c r="E2178" s="359" t="s">
        <v>4955</v>
      </c>
      <c r="F2178" s="360">
        <v>326</v>
      </c>
      <c r="G2178" s="359" t="s">
        <v>152</v>
      </c>
      <c r="H2178" s="359" t="s">
        <v>6010</v>
      </c>
      <c r="I2178" s="363">
        <f t="shared" ref="I2178:I2241" si="102">IFERROR(VLOOKUP(A2178,Pour_Suivi,31,FALSE)," ")</f>
        <v>44574</v>
      </c>
      <c r="J2178" t="str">
        <f t="shared" ref="J2178:J2241" si="103">IF(IFERROR(VLOOKUP(A2178,Pour_Suivi,1,FALSE),"Non")="Non","Non","Oui")</f>
        <v>Oui</v>
      </c>
      <c r="K2178" t="str">
        <f t="shared" ref="K2178:K2241" si="104">IFERROR(VLOOKUP(A2178,Pour_Suivi,33,FALSE)," ")</f>
        <v>1870 +</v>
      </c>
    </row>
    <row r="2179" spans="1:11" ht="15" x14ac:dyDescent="0.25">
      <c r="A2179" s="307">
        <v>10821</v>
      </c>
      <c r="B2179" s="359" t="s">
        <v>1427</v>
      </c>
      <c r="C2179" s="359" t="s">
        <v>486</v>
      </c>
      <c r="D2179" s="359" t="s">
        <v>2098</v>
      </c>
      <c r="E2179" s="359" t="s">
        <v>4955</v>
      </c>
      <c r="F2179" s="360">
        <v>326</v>
      </c>
      <c r="G2179" s="359" t="s">
        <v>152</v>
      </c>
      <c r="H2179" s="359" t="s">
        <v>6010</v>
      </c>
      <c r="I2179" s="363">
        <f t="shared" si="102"/>
        <v>44574</v>
      </c>
      <c r="J2179" t="str">
        <f t="shared" si="103"/>
        <v>Oui</v>
      </c>
      <c r="K2179" t="str">
        <f t="shared" si="104"/>
        <v>1870 +</v>
      </c>
    </row>
    <row r="2180" spans="1:11" ht="15" x14ac:dyDescent="0.25">
      <c r="A2180" s="307">
        <v>8512</v>
      </c>
      <c r="B2180" s="359" t="s">
        <v>5891</v>
      </c>
      <c r="C2180" s="359" t="s">
        <v>68</v>
      </c>
      <c r="D2180" s="359" t="s">
        <v>103</v>
      </c>
      <c r="E2180" s="359" t="s">
        <v>4955</v>
      </c>
      <c r="F2180" s="360">
        <v>326</v>
      </c>
      <c r="G2180" s="359" t="s">
        <v>152</v>
      </c>
      <c r="H2180" s="359" t="s">
        <v>6010</v>
      </c>
      <c r="I2180" s="363">
        <f t="shared" si="102"/>
        <v>44574</v>
      </c>
      <c r="J2180" t="str">
        <f t="shared" si="103"/>
        <v>Oui</v>
      </c>
      <c r="K2180" t="str">
        <f t="shared" si="104"/>
        <v>1870 +</v>
      </c>
    </row>
    <row r="2181" spans="1:11" ht="15" x14ac:dyDescent="0.25">
      <c r="A2181" s="307">
        <v>8204</v>
      </c>
      <c r="B2181" s="359" t="s">
        <v>2381</v>
      </c>
      <c r="C2181" s="359" t="s">
        <v>1005</v>
      </c>
      <c r="D2181" s="359" t="s">
        <v>2098</v>
      </c>
      <c r="E2181" s="359" t="s">
        <v>4955</v>
      </c>
      <c r="F2181" s="360">
        <v>326</v>
      </c>
      <c r="G2181" s="359" t="s">
        <v>152</v>
      </c>
      <c r="H2181" s="359" t="s">
        <v>6010</v>
      </c>
      <c r="I2181" s="363">
        <f t="shared" si="102"/>
        <v>44574</v>
      </c>
      <c r="J2181" t="str">
        <f t="shared" si="103"/>
        <v>Oui</v>
      </c>
      <c r="K2181" t="str">
        <f t="shared" si="104"/>
        <v>95PFE-L2S</v>
      </c>
    </row>
    <row r="2182" spans="1:11" ht="15" x14ac:dyDescent="0.25">
      <c r="A2182" s="307">
        <v>2548</v>
      </c>
      <c r="B2182" s="359" t="s">
        <v>2440</v>
      </c>
      <c r="C2182" s="359" t="s">
        <v>447</v>
      </c>
      <c r="D2182" s="359" t="s">
        <v>103</v>
      </c>
      <c r="E2182" s="359" t="s">
        <v>4955</v>
      </c>
      <c r="F2182" s="360">
        <v>326</v>
      </c>
      <c r="G2182" s="359" t="s">
        <v>152</v>
      </c>
      <c r="H2182" s="359" t="s">
        <v>6010</v>
      </c>
      <c r="I2182" s="363">
        <f t="shared" si="102"/>
        <v>44574</v>
      </c>
      <c r="J2182" t="str">
        <f t="shared" si="103"/>
        <v>Oui</v>
      </c>
      <c r="K2182" t="str">
        <f t="shared" si="104"/>
        <v>1870 +</v>
      </c>
    </row>
    <row r="2183" spans="1:11" ht="15" x14ac:dyDescent="0.25">
      <c r="A2183" s="307">
        <v>8310</v>
      </c>
      <c r="B2183" s="359" t="s">
        <v>2770</v>
      </c>
      <c r="C2183" s="359" t="s">
        <v>364</v>
      </c>
      <c r="D2183" s="359" t="s">
        <v>103</v>
      </c>
      <c r="E2183" s="359" t="s">
        <v>4955</v>
      </c>
      <c r="F2183" s="360">
        <v>326</v>
      </c>
      <c r="G2183" s="359" t="s">
        <v>152</v>
      </c>
      <c r="H2183" s="359" t="s">
        <v>6010</v>
      </c>
      <c r="I2183" s="363">
        <f t="shared" si="102"/>
        <v>44574</v>
      </c>
      <c r="J2183" t="str">
        <f t="shared" si="103"/>
        <v>Oui</v>
      </c>
      <c r="K2183" t="str">
        <f t="shared" si="104"/>
        <v>1870 +</v>
      </c>
    </row>
    <row r="2184" spans="1:11" ht="15" x14ac:dyDescent="0.25">
      <c r="A2184" s="307">
        <v>9729</v>
      </c>
      <c r="B2184" s="359" t="s">
        <v>1844</v>
      </c>
      <c r="C2184" s="359" t="s">
        <v>170</v>
      </c>
      <c r="D2184" s="359" t="s">
        <v>2098</v>
      </c>
      <c r="E2184" s="359" t="s">
        <v>4955</v>
      </c>
      <c r="F2184" s="360">
        <v>326</v>
      </c>
      <c r="G2184" s="359" t="s">
        <v>152</v>
      </c>
      <c r="H2184" s="359" t="s">
        <v>6010</v>
      </c>
      <c r="I2184" s="363">
        <f t="shared" si="102"/>
        <v>44575</v>
      </c>
      <c r="J2184" t="str">
        <f t="shared" si="103"/>
        <v>Oui</v>
      </c>
      <c r="K2184" t="str">
        <f t="shared" si="104"/>
        <v>95PFE-L2S</v>
      </c>
    </row>
    <row r="2185" spans="1:11" ht="15" x14ac:dyDescent="0.25">
      <c r="A2185" s="307">
        <v>5960</v>
      </c>
      <c r="B2185" s="359" t="s">
        <v>1925</v>
      </c>
      <c r="C2185" s="359" t="s">
        <v>241</v>
      </c>
      <c r="D2185" s="359" t="s">
        <v>182</v>
      </c>
      <c r="E2185" s="359" t="s">
        <v>4955</v>
      </c>
      <c r="F2185" s="360">
        <v>326</v>
      </c>
      <c r="G2185" s="359" t="s">
        <v>152</v>
      </c>
      <c r="H2185" s="359" t="s">
        <v>6010</v>
      </c>
      <c r="I2185" s="363">
        <f t="shared" si="102"/>
        <v>44579</v>
      </c>
      <c r="J2185" t="str">
        <f t="shared" si="103"/>
        <v>Oui</v>
      </c>
      <c r="K2185" t="str">
        <f t="shared" si="104"/>
        <v>95PFE-L2S</v>
      </c>
    </row>
    <row r="2186" spans="1:11" ht="15" x14ac:dyDescent="0.25">
      <c r="A2186" s="307">
        <v>9242</v>
      </c>
      <c r="B2186" s="359" t="s">
        <v>752</v>
      </c>
      <c r="C2186" s="359" t="s">
        <v>447</v>
      </c>
      <c r="D2186" s="359" t="s">
        <v>103</v>
      </c>
      <c r="E2186" s="359" t="s">
        <v>4955</v>
      </c>
      <c r="F2186" s="360">
        <v>326</v>
      </c>
      <c r="G2186" s="359" t="s">
        <v>152</v>
      </c>
      <c r="H2186" s="359" t="s">
        <v>6010</v>
      </c>
      <c r="I2186" s="363">
        <f t="shared" si="102"/>
        <v>44582</v>
      </c>
      <c r="J2186" t="str">
        <f t="shared" si="103"/>
        <v>Oui</v>
      </c>
      <c r="K2186" t="str">
        <f t="shared" si="104"/>
        <v>95PFE-L2S</v>
      </c>
    </row>
    <row r="2187" spans="1:11" ht="15" x14ac:dyDescent="0.25">
      <c r="A2187" s="307">
        <v>1496</v>
      </c>
      <c r="B2187" s="359" t="s">
        <v>1824</v>
      </c>
      <c r="C2187" s="359" t="s">
        <v>559</v>
      </c>
      <c r="D2187" s="359" t="s">
        <v>182</v>
      </c>
      <c r="E2187" s="359" t="s">
        <v>4955</v>
      </c>
      <c r="F2187" s="360">
        <v>326</v>
      </c>
      <c r="G2187" s="359" t="s">
        <v>152</v>
      </c>
      <c r="H2187" s="359" t="s">
        <v>6010</v>
      </c>
      <c r="I2187" s="363">
        <f t="shared" si="102"/>
        <v>44585</v>
      </c>
      <c r="J2187" t="str">
        <f t="shared" si="103"/>
        <v>Oui</v>
      </c>
      <c r="K2187" t="str">
        <f t="shared" si="104"/>
        <v>95PFE-L2M</v>
      </c>
    </row>
    <row r="2188" spans="1:11" ht="15" x14ac:dyDescent="0.25">
      <c r="A2188" s="307">
        <v>10148</v>
      </c>
      <c r="B2188" s="359" t="s">
        <v>1641</v>
      </c>
      <c r="C2188" s="359" t="s">
        <v>1642</v>
      </c>
      <c r="D2188" s="359" t="s">
        <v>2098</v>
      </c>
      <c r="E2188" s="359" t="s">
        <v>4955</v>
      </c>
      <c r="F2188" s="360">
        <v>326</v>
      </c>
      <c r="G2188" s="359" t="s">
        <v>152</v>
      </c>
      <c r="H2188" s="359" t="s">
        <v>6010</v>
      </c>
      <c r="I2188" s="363">
        <f t="shared" si="102"/>
        <v>44587</v>
      </c>
      <c r="J2188" t="str">
        <f t="shared" si="103"/>
        <v>Oui</v>
      </c>
      <c r="K2188" t="str">
        <f t="shared" si="104"/>
        <v>95PFE-L2M</v>
      </c>
    </row>
    <row r="2189" spans="1:11" ht="15" x14ac:dyDescent="0.25">
      <c r="A2189" s="307">
        <v>3706</v>
      </c>
      <c r="B2189" s="359" t="s">
        <v>1835</v>
      </c>
      <c r="C2189" s="359" t="s">
        <v>68</v>
      </c>
      <c r="D2189" s="359" t="s">
        <v>182</v>
      </c>
      <c r="E2189" s="359" t="s">
        <v>4955</v>
      </c>
      <c r="F2189" s="360">
        <v>326</v>
      </c>
      <c r="G2189" s="359" t="s">
        <v>152</v>
      </c>
      <c r="H2189" s="359" t="s">
        <v>6010</v>
      </c>
      <c r="I2189" s="363">
        <f t="shared" si="102"/>
        <v>44587</v>
      </c>
      <c r="J2189" t="str">
        <f t="shared" si="103"/>
        <v>Oui</v>
      </c>
      <c r="K2189" t="str">
        <f t="shared" si="104"/>
        <v>1870 +</v>
      </c>
    </row>
    <row r="2190" spans="1:11" ht="15" x14ac:dyDescent="0.25">
      <c r="A2190" s="307">
        <v>11263</v>
      </c>
      <c r="B2190" s="359" t="s">
        <v>2450</v>
      </c>
      <c r="C2190" s="359" t="s">
        <v>457</v>
      </c>
      <c r="D2190" s="359" t="s">
        <v>2098</v>
      </c>
      <c r="E2190" s="359" t="s">
        <v>4955</v>
      </c>
      <c r="F2190" s="360">
        <v>326</v>
      </c>
      <c r="G2190" s="359" t="s">
        <v>152</v>
      </c>
      <c r="H2190" s="359" t="s">
        <v>6010</v>
      </c>
      <c r="I2190" s="363">
        <f t="shared" si="102"/>
        <v>44588</v>
      </c>
      <c r="J2190" t="str">
        <f t="shared" si="103"/>
        <v>Oui</v>
      </c>
      <c r="K2190" t="str">
        <f t="shared" si="104"/>
        <v>95PFE-L2S</v>
      </c>
    </row>
    <row r="2191" spans="1:11" ht="15" x14ac:dyDescent="0.25">
      <c r="A2191" s="307">
        <v>9353</v>
      </c>
      <c r="B2191" s="359" t="s">
        <v>402</v>
      </c>
      <c r="C2191" s="359" t="s">
        <v>351</v>
      </c>
      <c r="D2191" s="359" t="s">
        <v>319</v>
      </c>
      <c r="E2191" s="359" t="s">
        <v>4955</v>
      </c>
      <c r="F2191" s="360">
        <v>326</v>
      </c>
      <c r="G2191" s="359" t="s">
        <v>152</v>
      </c>
      <c r="H2191" s="359" t="s">
        <v>6010</v>
      </c>
      <c r="I2191" s="363">
        <f t="shared" si="102"/>
        <v>44589</v>
      </c>
      <c r="J2191" t="str">
        <f t="shared" si="103"/>
        <v>Oui</v>
      </c>
      <c r="K2191" t="str">
        <f t="shared" si="104"/>
        <v>95PFE-L2M</v>
      </c>
    </row>
    <row r="2192" spans="1:11" ht="15" x14ac:dyDescent="0.25">
      <c r="A2192" s="307">
        <v>6430</v>
      </c>
      <c r="B2192" s="359" t="s">
        <v>2559</v>
      </c>
      <c r="C2192" s="359" t="s">
        <v>233</v>
      </c>
      <c r="D2192" s="359" t="s">
        <v>2098</v>
      </c>
      <c r="E2192" s="359" t="s">
        <v>4955</v>
      </c>
      <c r="F2192" s="360">
        <v>326</v>
      </c>
      <c r="G2192" s="359" t="s">
        <v>152</v>
      </c>
      <c r="H2192" s="359" t="s">
        <v>6010</v>
      </c>
      <c r="I2192" s="363">
        <f t="shared" si="102"/>
        <v>44600</v>
      </c>
      <c r="J2192" t="str">
        <f t="shared" si="103"/>
        <v>Oui</v>
      </c>
      <c r="K2192" t="str">
        <f t="shared" si="104"/>
        <v>95PFE-L2S</v>
      </c>
    </row>
    <row r="2193" spans="1:11" ht="15" x14ac:dyDescent="0.25">
      <c r="A2193" s="307">
        <v>9926</v>
      </c>
      <c r="B2193" s="359" t="s">
        <v>1862</v>
      </c>
      <c r="C2193" s="359" t="s">
        <v>1863</v>
      </c>
      <c r="D2193" s="359" t="s">
        <v>103</v>
      </c>
      <c r="E2193" s="359" t="s">
        <v>4955</v>
      </c>
      <c r="F2193" s="360">
        <v>326</v>
      </c>
      <c r="G2193" s="359" t="s">
        <v>152</v>
      </c>
      <c r="H2193" s="359" t="s">
        <v>6010</v>
      </c>
      <c r="I2193" s="363">
        <f t="shared" si="102"/>
        <v>44699</v>
      </c>
      <c r="J2193" t="str">
        <f t="shared" si="103"/>
        <v>Oui</v>
      </c>
      <c r="K2193" t="str">
        <f t="shared" si="104"/>
        <v>95PFE-L2M</v>
      </c>
    </row>
    <row r="2194" spans="1:11" ht="15" x14ac:dyDescent="0.25">
      <c r="A2194" s="307">
        <v>9735</v>
      </c>
      <c r="B2194" s="359" t="s">
        <v>2316</v>
      </c>
      <c r="C2194" s="359" t="s">
        <v>2317</v>
      </c>
      <c r="D2194" s="359" t="s">
        <v>103</v>
      </c>
      <c r="E2194" s="359" t="s">
        <v>4955</v>
      </c>
      <c r="F2194" s="360">
        <v>326</v>
      </c>
      <c r="G2194" s="359" t="s">
        <v>152</v>
      </c>
      <c r="H2194" s="359" t="s">
        <v>6010</v>
      </c>
      <c r="I2194" s="363">
        <f t="shared" si="102"/>
        <v>44772</v>
      </c>
      <c r="J2194" t="str">
        <f t="shared" si="103"/>
        <v>Oui</v>
      </c>
      <c r="K2194" t="str">
        <f t="shared" si="104"/>
        <v>95PFE-L2S</v>
      </c>
    </row>
    <row r="2195" spans="1:11" ht="15" x14ac:dyDescent="0.25">
      <c r="A2195" s="307">
        <v>4254</v>
      </c>
      <c r="B2195" s="359" t="s">
        <v>2453</v>
      </c>
      <c r="C2195" s="359" t="s">
        <v>2454</v>
      </c>
      <c r="D2195" s="359" t="s">
        <v>747</v>
      </c>
      <c r="E2195" s="359" t="s">
        <v>4955</v>
      </c>
      <c r="F2195" s="360">
        <v>326</v>
      </c>
      <c r="G2195" s="359" t="s">
        <v>152</v>
      </c>
      <c r="H2195" s="359" t="s">
        <v>6010</v>
      </c>
      <c r="I2195" s="363">
        <f t="shared" si="102"/>
        <v>44860</v>
      </c>
      <c r="J2195" t="str">
        <f t="shared" si="103"/>
        <v>Oui</v>
      </c>
      <c r="K2195" t="str">
        <f t="shared" si="104"/>
        <v>1870 +</v>
      </c>
    </row>
    <row r="2196" spans="1:11" ht="15" x14ac:dyDescent="0.25">
      <c r="A2196" s="307">
        <v>12823</v>
      </c>
      <c r="B2196" s="359" t="s">
        <v>3156</v>
      </c>
      <c r="C2196" s="359" t="s">
        <v>2474</v>
      </c>
      <c r="D2196" s="359" t="s">
        <v>103</v>
      </c>
      <c r="E2196" s="359" t="s">
        <v>4955</v>
      </c>
      <c r="F2196" s="360">
        <v>326</v>
      </c>
      <c r="G2196" s="359" t="s">
        <v>152</v>
      </c>
      <c r="H2196" s="359" t="s">
        <v>6010</v>
      </c>
      <c r="I2196" s="363">
        <f t="shared" si="102"/>
        <v>44993</v>
      </c>
      <c r="J2196" t="str">
        <f t="shared" si="103"/>
        <v>Oui</v>
      </c>
      <c r="K2196" t="str">
        <f t="shared" si="104"/>
        <v>1870 +</v>
      </c>
    </row>
    <row r="2197" spans="1:11" ht="15" x14ac:dyDescent="0.25">
      <c r="A2197" s="307">
        <v>10315</v>
      </c>
      <c r="B2197" s="359" t="s">
        <v>2111</v>
      </c>
      <c r="C2197" s="359" t="s">
        <v>2112</v>
      </c>
      <c r="D2197" s="359" t="s">
        <v>69</v>
      </c>
      <c r="E2197" s="359" t="s">
        <v>4955</v>
      </c>
      <c r="F2197" s="360">
        <v>326</v>
      </c>
      <c r="G2197" s="359" t="s">
        <v>152</v>
      </c>
      <c r="H2197" s="359" t="s">
        <v>6010</v>
      </c>
      <c r="I2197" s="363">
        <f t="shared" si="102"/>
        <v>45255</v>
      </c>
      <c r="J2197" t="str">
        <f t="shared" si="103"/>
        <v>Oui</v>
      </c>
      <c r="K2197" t="str">
        <f t="shared" si="104"/>
        <v>95PFE-L2L</v>
      </c>
    </row>
    <row r="2198" spans="1:11" ht="15" x14ac:dyDescent="0.25">
      <c r="A2198" s="307">
        <v>13356</v>
      </c>
      <c r="B2198" s="359" t="s">
        <v>4654</v>
      </c>
      <c r="C2198" s="359" t="s">
        <v>4655</v>
      </c>
      <c r="D2198" s="359" t="s">
        <v>103</v>
      </c>
      <c r="E2198" s="359" t="s">
        <v>4955</v>
      </c>
      <c r="F2198" s="360">
        <v>326</v>
      </c>
      <c r="G2198" s="359" t="s">
        <v>152</v>
      </c>
      <c r="H2198" s="359" t="s">
        <v>6010</v>
      </c>
      <c r="I2198" s="363">
        <f t="shared" si="102"/>
        <v>45311</v>
      </c>
      <c r="J2198" t="str">
        <f t="shared" si="103"/>
        <v>Oui</v>
      </c>
      <c r="K2198" t="str">
        <f t="shared" si="104"/>
        <v>95PFE-L2L</v>
      </c>
    </row>
    <row r="2199" spans="1:11" ht="15" x14ac:dyDescent="0.25">
      <c r="A2199" s="307">
        <v>13424</v>
      </c>
      <c r="B2199" s="359" t="s">
        <v>5042</v>
      </c>
      <c r="C2199" s="359" t="s">
        <v>5043</v>
      </c>
      <c r="D2199" s="359" t="s">
        <v>103</v>
      </c>
      <c r="E2199" s="359" t="s">
        <v>4955</v>
      </c>
      <c r="F2199" s="360">
        <v>326</v>
      </c>
      <c r="G2199" s="359" t="s">
        <v>152</v>
      </c>
      <c r="H2199" s="359" t="s">
        <v>6010</v>
      </c>
      <c r="I2199" s="363">
        <f t="shared" si="102"/>
        <v>45349</v>
      </c>
      <c r="J2199" t="str">
        <f t="shared" si="103"/>
        <v>Oui</v>
      </c>
      <c r="K2199" t="str">
        <f t="shared" si="104"/>
        <v>95PFE-L2S</v>
      </c>
    </row>
    <row r="2200" spans="1:11" ht="15" x14ac:dyDescent="0.25">
      <c r="A2200" s="307">
        <v>5945</v>
      </c>
      <c r="B2200" s="359" t="s">
        <v>1480</v>
      </c>
      <c r="C2200" s="359" t="s">
        <v>3406</v>
      </c>
      <c r="D2200" s="359" t="s">
        <v>182</v>
      </c>
      <c r="E2200" s="359" t="s">
        <v>4955</v>
      </c>
      <c r="F2200" s="360">
        <v>326</v>
      </c>
      <c r="G2200" s="359" t="s">
        <v>152</v>
      </c>
      <c r="H2200" s="359" t="s">
        <v>6010</v>
      </c>
      <c r="I2200" s="363">
        <f t="shared" si="102"/>
        <v>45399</v>
      </c>
      <c r="J2200" t="str">
        <f t="shared" si="103"/>
        <v>Oui</v>
      </c>
      <c r="K2200" t="str">
        <f t="shared" si="104"/>
        <v>95PFE-L2S</v>
      </c>
    </row>
    <row r="2201" spans="1:11" ht="15" x14ac:dyDescent="0.25">
      <c r="A2201" s="307">
        <v>12983</v>
      </c>
      <c r="B2201" s="359" t="s">
        <v>4312</v>
      </c>
      <c r="C2201" s="359" t="s">
        <v>2838</v>
      </c>
      <c r="D2201" s="359" t="s">
        <v>103</v>
      </c>
      <c r="E2201" s="359" t="s">
        <v>4955</v>
      </c>
      <c r="F2201" s="360">
        <v>326</v>
      </c>
      <c r="G2201" s="359" t="s">
        <v>152</v>
      </c>
      <c r="H2201" s="359" t="s">
        <v>6010</v>
      </c>
      <c r="I2201" s="363">
        <f t="shared" si="102"/>
        <v>45812</v>
      </c>
      <c r="J2201" t="str">
        <f t="shared" si="103"/>
        <v>Oui</v>
      </c>
      <c r="K2201" t="str">
        <f t="shared" si="104"/>
        <v>95PFE-L2M</v>
      </c>
    </row>
    <row r="2202" spans="1:11" ht="15" x14ac:dyDescent="0.25">
      <c r="A2202" s="307">
        <v>4577</v>
      </c>
      <c r="B2202" s="359" t="s">
        <v>3551</v>
      </c>
      <c r="C2202" s="359" t="s">
        <v>141</v>
      </c>
      <c r="D2202" s="359" t="s">
        <v>103</v>
      </c>
      <c r="E2202" s="359" t="s">
        <v>4955</v>
      </c>
      <c r="F2202" s="360">
        <v>326</v>
      </c>
      <c r="G2202" s="359" t="s">
        <v>152</v>
      </c>
      <c r="H2202" s="359" t="s">
        <v>6010</v>
      </c>
      <c r="I2202" s="363">
        <f t="shared" si="102"/>
        <v>45812</v>
      </c>
      <c r="J2202" t="str">
        <f t="shared" si="103"/>
        <v>Oui</v>
      </c>
      <c r="K2202" t="str">
        <f t="shared" si="104"/>
        <v>1870 +</v>
      </c>
    </row>
    <row r="2203" spans="1:11" ht="15" x14ac:dyDescent="0.25">
      <c r="A2203" s="307">
        <v>8274</v>
      </c>
      <c r="B2203" s="359" t="s">
        <v>6068</v>
      </c>
      <c r="C2203" s="359" t="s">
        <v>1386</v>
      </c>
      <c r="D2203" s="359" t="s">
        <v>103</v>
      </c>
      <c r="E2203" s="359" t="s">
        <v>4955</v>
      </c>
      <c r="F2203" s="360">
        <v>326</v>
      </c>
      <c r="G2203" s="359" t="s">
        <v>152</v>
      </c>
      <c r="H2203" s="359" t="s">
        <v>6010</v>
      </c>
      <c r="I2203" s="363">
        <f t="shared" si="102"/>
        <v>45826</v>
      </c>
      <c r="J2203" t="str">
        <f t="shared" si="103"/>
        <v>Oui</v>
      </c>
      <c r="K2203">
        <f t="shared" si="104"/>
        <v>46827</v>
      </c>
    </row>
    <row r="2204" spans="1:11" ht="15" x14ac:dyDescent="0.25">
      <c r="A2204" s="307">
        <v>3776</v>
      </c>
      <c r="B2204" s="359" t="s">
        <v>2757</v>
      </c>
      <c r="C2204" s="359" t="s">
        <v>782</v>
      </c>
      <c r="D2204" s="359" t="s">
        <v>103</v>
      </c>
      <c r="E2204" s="359" t="s">
        <v>4955</v>
      </c>
      <c r="F2204" s="360">
        <v>326</v>
      </c>
      <c r="G2204" s="359" t="s">
        <v>152</v>
      </c>
      <c r="H2204" s="359" t="s">
        <v>6010</v>
      </c>
      <c r="I2204" s="363">
        <f t="shared" si="102"/>
        <v>45826</v>
      </c>
      <c r="J2204" t="str">
        <f t="shared" si="103"/>
        <v>Oui</v>
      </c>
      <c r="K2204" t="str">
        <f t="shared" si="104"/>
        <v>1870 +</v>
      </c>
    </row>
    <row r="2205" spans="1:11" ht="15" x14ac:dyDescent="0.25">
      <c r="A2205" s="307">
        <v>2650</v>
      </c>
      <c r="B2205" s="359" t="s">
        <v>1618</v>
      </c>
      <c r="C2205" s="359" t="s">
        <v>1619</v>
      </c>
      <c r="D2205" s="359" t="s">
        <v>103</v>
      </c>
      <c r="E2205" s="359" t="s">
        <v>4955</v>
      </c>
      <c r="F2205" s="360">
        <v>326</v>
      </c>
      <c r="G2205" s="359" t="s">
        <v>152</v>
      </c>
      <c r="H2205" s="359" t="s">
        <v>6010</v>
      </c>
      <c r="I2205" s="363">
        <f t="shared" si="102"/>
        <v>45833</v>
      </c>
      <c r="J2205" t="str">
        <f t="shared" si="103"/>
        <v>Oui</v>
      </c>
      <c r="K2205" t="str">
        <f t="shared" si="104"/>
        <v>95PFE-L2M</v>
      </c>
    </row>
    <row r="2206" spans="1:11" ht="15" x14ac:dyDescent="0.25">
      <c r="A2206" s="307">
        <v>11953</v>
      </c>
      <c r="B2206" s="359" t="s">
        <v>2051</v>
      </c>
      <c r="C2206" s="359" t="s">
        <v>2052</v>
      </c>
      <c r="D2206" s="359" t="s">
        <v>103</v>
      </c>
      <c r="E2206" s="359" t="s">
        <v>4955</v>
      </c>
      <c r="F2206" s="360">
        <v>326</v>
      </c>
      <c r="G2206" s="359" t="s">
        <v>152</v>
      </c>
      <c r="H2206" s="359" t="s">
        <v>6010</v>
      </c>
      <c r="I2206" s="363">
        <f t="shared" si="102"/>
        <v>45833</v>
      </c>
      <c r="J2206" t="str">
        <f t="shared" si="103"/>
        <v>Oui</v>
      </c>
      <c r="K2206" t="str">
        <f t="shared" si="104"/>
        <v>1804S</v>
      </c>
    </row>
    <row r="2207" spans="1:11" ht="15" x14ac:dyDescent="0.25">
      <c r="A2207" s="307">
        <v>4494</v>
      </c>
      <c r="B2207" s="359" t="s">
        <v>698</v>
      </c>
      <c r="C2207" s="359" t="s">
        <v>423</v>
      </c>
      <c r="D2207" s="359" t="s">
        <v>2416</v>
      </c>
      <c r="E2207" s="359" t="s">
        <v>4955</v>
      </c>
      <c r="F2207" s="360">
        <v>328</v>
      </c>
      <c r="G2207" s="359" t="s">
        <v>3452</v>
      </c>
      <c r="H2207" s="359" t="s">
        <v>6010</v>
      </c>
      <c r="I2207" s="363" t="str">
        <f t="shared" si="102"/>
        <v xml:space="preserve"> </v>
      </c>
      <c r="J2207" t="str">
        <f t="shared" si="103"/>
        <v>Non</v>
      </c>
      <c r="K2207" t="str">
        <f t="shared" si="104"/>
        <v xml:space="preserve"> </v>
      </c>
    </row>
    <row r="2208" spans="1:11" ht="15" x14ac:dyDescent="0.25">
      <c r="A2208" s="307">
        <v>5454</v>
      </c>
      <c r="B2208" s="359" t="s">
        <v>1507</v>
      </c>
      <c r="C2208" s="359" t="s">
        <v>3650</v>
      </c>
      <c r="D2208" s="359" t="s">
        <v>1405</v>
      </c>
      <c r="E2208" s="359" t="s">
        <v>4955</v>
      </c>
      <c r="F2208" s="360">
        <v>328</v>
      </c>
      <c r="G2208" s="359" t="s">
        <v>3452</v>
      </c>
      <c r="H2208" s="359" t="s">
        <v>6010</v>
      </c>
      <c r="I2208" s="363" t="str">
        <f t="shared" si="102"/>
        <v xml:space="preserve"> </v>
      </c>
      <c r="J2208" t="str">
        <f t="shared" si="103"/>
        <v>Non</v>
      </c>
      <c r="K2208" t="str">
        <f t="shared" si="104"/>
        <v xml:space="preserve"> </v>
      </c>
    </row>
    <row r="2209" spans="1:11" ht="15" x14ac:dyDescent="0.25">
      <c r="A2209" s="307">
        <v>5881</v>
      </c>
      <c r="B2209" s="359" t="s">
        <v>1797</v>
      </c>
      <c r="C2209" s="359" t="s">
        <v>564</v>
      </c>
      <c r="D2209" s="359" t="s">
        <v>2416</v>
      </c>
      <c r="E2209" s="359" t="s">
        <v>4955</v>
      </c>
      <c r="F2209" s="360">
        <v>328</v>
      </c>
      <c r="G2209" s="359" t="s">
        <v>3452</v>
      </c>
      <c r="H2209" s="359" t="s">
        <v>6010</v>
      </c>
      <c r="I2209" s="363">
        <f t="shared" si="102"/>
        <v>44592</v>
      </c>
      <c r="J2209" t="str">
        <f t="shared" si="103"/>
        <v>Oui</v>
      </c>
      <c r="K2209" t="str">
        <f t="shared" si="104"/>
        <v>95PFE-L2M</v>
      </c>
    </row>
    <row r="2210" spans="1:11" ht="15" x14ac:dyDescent="0.25">
      <c r="A2210" s="307">
        <v>9324</v>
      </c>
      <c r="B2210" s="359" t="s">
        <v>3806</v>
      </c>
      <c r="C2210" s="359" t="s">
        <v>2890</v>
      </c>
      <c r="D2210" s="359" t="s">
        <v>64</v>
      </c>
      <c r="E2210" s="359" t="s">
        <v>4959</v>
      </c>
      <c r="F2210" s="360">
        <v>356</v>
      </c>
      <c r="G2210" s="359" t="s">
        <v>3425</v>
      </c>
      <c r="H2210" s="359" t="s">
        <v>6010</v>
      </c>
      <c r="I2210" s="363" t="str">
        <f t="shared" si="102"/>
        <v xml:space="preserve"> </v>
      </c>
      <c r="J2210" t="str">
        <f t="shared" si="103"/>
        <v>Non</v>
      </c>
      <c r="K2210" t="str">
        <f t="shared" si="104"/>
        <v xml:space="preserve"> </v>
      </c>
    </row>
    <row r="2211" spans="1:11" ht="15" x14ac:dyDescent="0.25">
      <c r="A2211" s="307">
        <v>13435</v>
      </c>
      <c r="B2211" s="359" t="s">
        <v>5048</v>
      </c>
      <c r="C2211" s="359" t="s">
        <v>5049</v>
      </c>
      <c r="D2211" s="359" t="s">
        <v>2416</v>
      </c>
      <c r="E2211" s="359" t="s">
        <v>4959</v>
      </c>
      <c r="F2211" s="360">
        <v>356</v>
      </c>
      <c r="G2211" s="359" t="s">
        <v>3425</v>
      </c>
      <c r="H2211" s="359" t="s">
        <v>6010</v>
      </c>
      <c r="I2211" s="363" t="str">
        <f t="shared" si="102"/>
        <v xml:space="preserve"> </v>
      </c>
      <c r="J2211" t="str">
        <f t="shared" si="103"/>
        <v>Non</v>
      </c>
      <c r="K2211" t="str">
        <f t="shared" si="104"/>
        <v xml:space="preserve"> </v>
      </c>
    </row>
    <row r="2212" spans="1:11" ht="15" x14ac:dyDescent="0.25">
      <c r="A2212" s="307">
        <v>10195</v>
      </c>
      <c r="B2212" s="359" t="s">
        <v>594</v>
      </c>
      <c r="C2212" s="359" t="s">
        <v>2317</v>
      </c>
      <c r="D2212" s="359" t="s">
        <v>64</v>
      </c>
      <c r="E2212" s="359" t="s">
        <v>4959</v>
      </c>
      <c r="F2212" s="360">
        <v>356</v>
      </c>
      <c r="G2212" s="359" t="s">
        <v>3425</v>
      </c>
      <c r="H2212" s="359" t="s">
        <v>6010</v>
      </c>
      <c r="I2212" s="363" t="str">
        <f t="shared" si="102"/>
        <v xml:space="preserve"> </v>
      </c>
      <c r="J2212" t="str">
        <f t="shared" si="103"/>
        <v>Non</v>
      </c>
      <c r="K2212" t="str">
        <f t="shared" si="104"/>
        <v xml:space="preserve"> </v>
      </c>
    </row>
    <row r="2213" spans="1:11" ht="15" x14ac:dyDescent="0.25">
      <c r="A2213" s="307">
        <v>8762</v>
      </c>
      <c r="B2213" s="359" t="s">
        <v>3769</v>
      </c>
      <c r="C2213" s="359" t="s">
        <v>5892</v>
      </c>
      <c r="D2213" s="359" t="s">
        <v>517</v>
      </c>
      <c r="E2213" s="359" t="s">
        <v>4959</v>
      </c>
      <c r="F2213" s="360">
        <v>356</v>
      </c>
      <c r="G2213" s="359" t="s">
        <v>3425</v>
      </c>
      <c r="H2213" s="359" t="s">
        <v>6010</v>
      </c>
      <c r="I2213" s="363" t="str">
        <f t="shared" si="102"/>
        <v xml:space="preserve"> </v>
      </c>
      <c r="J2213" t="str">
        <f t="shared" si="103"/>
        <v>Non</v>
      </c>
      <c r="K2213" t="str">
        <f t="shared" si="104"/>
        <v xml:space="preserve"> </v>
      </c>
    </row>
    <row r="2214" spans="1:11" ht="15" x14ac:dyDescent="0.25">
      <c r="A2214" s="307">
        <v>10047</v>
      </c>
      <c r="B2214" s="359" t="s">
        <v>3866</v>
      </c>
      <c r="C2214" s="359" t="s">
        <v>3867</v>
      </c>
      <c r="D2214" s="359" t="s">
        <v>972</v>
      </c>
      <c r="E2214" s="359" t="s">
        <v>4959</v>
      </c>
      <c r="F2214" s="360">
        <v>356</v>
      </c>
      <c r="G2214" s="359" t="s">
        <v>3425</v>
      </c>
      <c r="H2214" s="359" t="s">
        <v>6010</v>
      </c>
      <c r="I2214" s="363" t="str">
        <f t="shared" si="102"/>
        <v xml:space="preserve"> </v>
      </c>
      <c r="J2214" t="str">
        <f t="shared" si="103"/>
        <v>Non</v>
      </c>
      <c r="K2214" t="str">
        <f t="shared" si="104"/>
        <v xml:space="preserve"> </v>
      </c>
    </row>
    <row r="2215" spans="1:11" ht="15" x14ac:dyDescent="0.25">
      <c r="A2215" s="307">
        <v>11909</v>
      </c>
      <c r="B2215" s="359" t="s">
        <v>4056</v>
      </c>
      <c r="C2215" s="359" t="s">
        <v>499</v>
      </c>
      <c r="D2215" s="359" t="s">
        <v>64</v>
      </c>
      <c r="E2215" s="359" t="s">
        <v>4959</v>
      </c>
      <c r="F2215" s="360">
        <v>356</v>
      </c>
      <c r="G2215" s="359" t="s">
        <v>3425</v>
      </c>
      <c r="H2215" s="359" t="s">
        <v>6010</v>
      </c>
      <c r="I2215" s="363" t="str">
        <f t="shared" si="102"/>
        <v xml:space="preserve"> </v>
      </c>
      <c r="J2215" t="str">
        <f t="shared" si="103"/>
        <v>Non</v>
      </c>
      <c r="K2215" t="str">
        <f t="shared" si="104"/>
        <v xml:space="preserve"> </v>
      </c>
    </row>
    <row r="2216" spans="1:11" ht="15" x14ac:dyDescent="0.25">
      <c r="A2216" s="307">
        <v>12762</v>
      </c>
      <c r="B2216" s="359" t="s">
        <v>4237</v>
      </c>
      <c r="C2216" s="359" t="s">
        <v>4238</v>
      </c>
      <c r="D2216" s="359" t="s">
        <v>64</v>
      </c>
      <c r="E2216" s="359" t="s">
        <v>4959</v>
      </c>
      <c r="F2216" s="360">
        <v>356</v>
      </c>
      <c r="G2216" s="359" t="s">
        <v>3425</v>
      </c>
      <c r="H2216" s="359" t="s">
        <v>6010</v>
      </c>
      <c r="I2216" s="363" t="str">
        <f t="shared" si="102"/>
        <v xml:space="preserve"> </v>
      </c>
      <c r="J2216" t="str">
        <f t="shared" si="103"/>
        <v>Non</v>
      </c>
      <c r="K2216" t="str">
        <f t="shared" si="104"/>
        <v xml:space="preserve"> </v>
      </c>
    </row>
    <row r="2217" spans="1:11" ht="15" x14ac:dyDescent="0.25">
      <c r="A2217" s="307">
        <v>12425</v>
      </c>
      <c r="B2217" s="359" t="s">
        <v>4147</v>
      </c>
      <c r="C2217" s="359" t="s">
        <v>4148</v>
      </c>
      <c r="D2217" s="359" t="s">
        <v>972</v>
      </c>
      <c r="E2217" s="359" t="s">
        <v>4959</v>
      </c>
      <c r="F2217" s="360">
        <v>356</v>
      </c>
      <c r="G2217" s="359" t="s">
        <v>3425</v>
      </c>
      <c r="H2217" s="359" t="s">
        <v>6010</v>
      </c>
      <c r="I2217" s="363" t="str">
        <f t="shared" si="102"/>
        <v xml:space="preserve"> </v>
      </c>
      <c r="J2217" t="str">
        <f t="shared" si="103"/>
        <v>Non</v>
      </c>
      <c r="K2217" t="str">
        <f t="shared" si="104"/>
        <v xml:space="preserve"> </v>
      </c>
    </row>
    <row r="2218" spans="1:11" ht="15" x14ac:dyDescent="0.25">
      <c r="A2218" s="307">
        <v>9301</v>
      </c>
      <c r="B2218" s="359" t="s">
        <v>3803</v>
      </c>
      <c r="C2218" s="359" t="s">
        <v>161</v>
      </c>
      <c r="D2218" s="359" t="s">
        <v>64</v>
      </c>
      <c r="E2218" s="359" t="s">
        <v>4959</v>
      </c>
      <c r="F2218" s="360">
        <v>356</v>
      </c>
      <c r="G2218" s="359" t="s">
        <v>3425</v>
      </c>
      <c r="H2218" s="359" t="s">
        <v>6010</v>
      </c>
      <c r="I2218" s="363" t="str">
        <f t="shared" si="102"/>
        <v xml:space="preserve"> </v>
      </c>
      <c r="J2218" t="str">
        <f t="shared" si="103"/>
        <v>Non</v>
      </c>
      <c r="K2218" t="str">
        <f t="shared" si="104"/>
        <v xml:space="preserve"> </v>
      </c>
    </row>
    <row r="2219" spans="1:11" ht="15" x14ac:dyDescent="0.25">
      <c r="A2219" s="307">
        <v>10835</v>
      </c>
      <c r="B2219" s="359" t="s">
        <v>3950</v>
      </c>
      <c r="C2219" s="359" t="s">
        <v>3951</v>
      </c>
      <c r="D2219" s="359" t="s">
        <v>64</v>
      </c>
      <c r="E2219" s="359" t="s">
        <v>4959</v>
      </c>
      <c r="F2219" s="360">
        <v>356</v>
      </c>
      <c r="G2219" s="359" t="s">
        <v>3425</v>
      </c>
      <c r="H2219" s="359" t="s">
        <v>6010</v>
      </c>
      <c r="I2219" s="363" t="str">
        <f t="shared" si="102"/>
        <v xml:space="preserve"> </v>
      </c>
      <c r="J2219" t="str">
        <f t="shared" si="103"/>
        <v>Non</v>
      </c>
      <c r="K2219" t="str">
        <f t="shared" si="104"/>
        <v xml:space="preserve"> </v>
      </c>
    </row>
    <row r="2220" spans="1:11" ht="15" x14ac:dyDescent="0.25">
      <c r="A2220" s="307">
        <v>12467</v>
      </c>
      <c r="B2220" s="359" t="s">
        <v>4157</v>
      </c>
      <c r="C2220" s="359" t="s">
        <v>499</v>
      </c>
      <c r="D2220" s="359" t="s">
        <v>64</v>
      </c>
      <c r="E2220" s="359" t="s">
        <v>4959</v>
      </c>
      <c r="F2220" s="360">
        <v>356</v>
      </c>
      <c r="G2220" s="359" t="s">
        <v>3425</v>
      </c>
      <c r="H2220" s="359" t="s">
        <v>6010</v>
      </c>
      <c r="I2220" s="363" t="str">
        <f t="shared" si="102"/>
        <v xml:space="preserve"> </v>
      </c>
      <c r="J2220" t="str">
        <f t="shared" si="103"/>
        <v>Non</v>
      </c>
      <c r="K2220" t="str">
        <f t="shared" si="104"/>
        <v xml:space="preserve"> </v>
      </c>
    </row>
    <row r="2221" spans="1:11" ht="15" x14ac:dyDescent="0.25">
      <c r="A2221" s="307">
        <v>11710</v>
      </c>
      <c r="B2221" s="359" t="s">
        <v>4028</v>
      </c>
      <c r="C2221" s="359" t="s">
        <v>4029</v>
      </c>
      <c r="D2221" s="359" t="s">
        <v>64</v>
      </c>
      <c r="E2221" s="359" t="s">
        <v>4959</v>
      </c>
      <c r="F2221" s="360">
        <v>356</v>
      </c>
      <c r="G2221" s="359" t="s">
        <v>3425</v>
      </c>
      <c r="H2221" s="359" t="s">
        <v>6010</v>
      </c>
      <c r="I2221" s="363" t="str">
        <f t="shared" si="102"/>
        <v xml:space="preserve"> </v>
      </c>
      <c r="J2221" t="str">
        <f t="shared" si="103"/>
        <v>Non</v>
      </c>
      <c r="K2221" t="str">
        <f t="shared" si="104"/>
        <v xml:space="preserve"> </v>
      </c>
    </row>
    <row r="2222" spans="1:11" ht="15" x14ac:dyDescent="0.25">
      <c r="A2222" s="307">
        <v>2945</v>
      </c>
      <c r="B2222" s="359" t="s">
        <v>1823</v>
      </c>
      <c r="C2222" s="359" t="s">
        <v>1594</v>
      </c>
      <c r="D2222" s="359" t="s">
        <v>3444</v>
      </c>
      <c r="E2222" s="359" t="s">
        <v>4959</v>
      </c>
      <c r="F2222" s="360">
        <v>356</v>
      </c>
      <c r="G2222" s="359" t="s">
        <v>3425</v>
      </c>
      <c r="H2222" s="359" t="s">
        <v>6010</v>
      </c>
      <c r="I2222" s="363" t="str">
        <f t="shared" si="102"/>
        <v xml:space="preserve"> </v>
      </c>
      <c r="J2222" t="str">
        <f t="shared" si="103"/>
        <v>Non</v>
      </c>
      <c r="K2222" t="str">
        <f t="shared" si="104"/>
        <v xml:space="preserve"> </v>
      </c>
    </row>
    <row r="2223" spans="1:11" ht="15" x14ac:dyDescent="0.25">
      <c r="A2223" s="307">
        <v>11698</v>
      </c>
      <c r="B2223" s="359" t="s">
        <v>3218</v>
      </c>
      <c r="C2223" s="359" t="s">
        <v>599</v>
      </c>
      <c r="D2223" s="359" t="s">
        <v>972</v>
      </c>
      <c r="E2223" s="359" t="s">
        <v>4959</v>
      </c>
      <c r="F2223" s="360">
        <v>356</v>
      </c>
      <c r="G2223" s="359" t="s">
        <v>3425</v>
      </c>
      <c r="H2223" s="359" t="s">
        <v>6010</v>
      </c>
      <c r="I2223" s="363" t="str">
        <f t="shared" si="102"/>
        <v xml:space="preserve"> </v>
      </c>
      <c r="J2223" t="str">
        <f t="shared" si="103"/>
        <v>Non</v>
      </c>
      <c r="K2223" t="str">
        <f t="shared" si="104"/>
        <v xml:space="preserve"> </v>
      </c>
    </row>
    <row r="2224" spans="1:11" ht="15" x14ac:dyDescent="0.25">
      <c r="A2224" s="307">
        <v>12670</v>
      </c>
      <c r="B2224" s="359" t="s">
        <v>4207</v>
      </c>
      <c r="C2224" s="359" t="s">
        <v>312</v>
      </c>
      <c r="D2224" s="359" t="s">
        <v>64</v>
      </c>
      <c r="E2224" s="359" t="s">
        <v>4959</v>
      </c>
      <c r="F2224" s="360">
        <v>356</v>
      </c>
      <c r="G2224" s="359" t="s">
        <v>3425</v>
      </c>
      <c r="H2224" s="359" t="s">
        <v>6010</v>
      </c>
      <c r="I2224" s="363" t="str">
        <f t="shared" si="102"/>
        <v xml:space="preserve"> </v>
      </c>
      <c r="J2224" t="str">
        <f t="shared" si="103"/>
        <v>Non</v>
      </c>
      <c r="K2224" t="str">
        <f t="shared" si="104"/>
        <v xml:space="preserve"> </v>
      </c>
    </row>
    <row r="2225" spans="1:11" ht="15" x14ac:dyDescent="0.25">
      <c r="A2225" s="307">
        <v>12069</v>
      </c>
      <c r="B2225" s="359" t="s">
        <v>4083</v>
      </c>
      <c r="C2225" s="359" t="s">
        <v>4084</v>
      </c>
      <c r="D2225" s="359" t="s">
        <v>64</v>
      </c>
      <c r="E2225" s="359" t="s">
        <v>4959</v>
      </c>
      <c r="F2225" s="360">
        <v>356</v>
      </c>
      <c r="G2225" s="359" t="s">
        <v>3425</v>
      </c>
      <c r="H2225" s="359" t="s">
        <v>6010</v>
      </c>
      <c r="I2225" s="363" t="str">
        <f t="shared" si="102"/>
        <v xml:space="preserve"> </v>
      </c>
      <c r="J2225" t="str">
        <f t="shared" si="103"/>
        <v>Non</v>
      </c>
      <c r="K2225" t="str">
        <f t="shared" si="104"/>
        <v xml:space="preserve"> </v>
      </c>
    </row>
    <row r="2226" spans="1:11" ht="15" x14ac:dyDescent="0.25">
      <c r="A2226" s="307">
        <v>12383</v>
      </c>
      <c r="B2226" s="359" t="s">
        <v>4135</v>
      </c>
      <c r="C2226" s="359" t="s">
        <v>4136</v>
      </c>
      <c r="D2226" s="359" t="s">
        <v>64</v>
      </c>
      <c r="E2226" s="359" t="s">
        <v>4959</v>
      </c>
      <c r="F2226" s="360">
        <v>356</v>
      </c>
      <c r="G2226" s="359" t="s">
        <v>3425</v>
      </c>
      <c r="H2226" s="359" t="s">
        <v>6010</v>
      </c>
      <c r="I2226" s="363" t="str">
        <f t="shared" si="102"/>
        <v xml:space="preserve"> </v>
      </c>
      <c r="J2226" t="str">
        <f t="shared" si="103"/>
        <v>Non</v>
      </c>
      <c r="K2226" t="str">
        <f t="shared" si="104"/>
        <v xml:space="preserve"> </v>
      </c>
    </row>
    <row r="2227" spans="1:11" ht="15" x14ac:dyDescent="0.25">
      <c r="A2227" s="307">
        <v>9349</v>
      </c>
      <c r="B2227" s="359" t="s">
        <v>2275</v>
      </c>
      <c r="C2227" s="359" t="s">
        <v>281</v>
      </c>
      <c r="D2227" s="359" t="s">
        <v>972</v>
      </c>
      <c r="E2227" s="359" t="s">
        <v>4959</v>
      </c>
      <c r="F2227" s="360">
        <v>356</v>
      </c>
      <c r="G2227" s="359" t="s">
        <v>3425</v>
      </c>
      <c r="H2227" s="359" t="s">
        <v>6010</v>
      </c>
      <c r="I2227" s="363" t="str">
        <f t="shared" si="102"/>
        <v xml:space="preserve"> </v>
      </c>
      <c r="J2227" t="str">
        <f t="shared" si="103"/>
        <v>Non</v>
      </c>
      <c r="K2227" t="str">
        <f t="shared" si="104"/>
        <v xml:space="preserve"> </v>
      </c>
    </row>
    <row r="2228" spans="1:11" ht="15" x14ac:dyDescent="0.25">
      <c r="A2228" s="307">
        <v>9175</v>
      </c>
      <c r="B2228" s="359" t="s">
        <v>3797</v>
      </c>
      <c r="C2228" s="359" t="s">
        <v>606</v>
      </c>
      <c r="D2228" s="359" t="s">
        <v>2416</v>
      </c>
      <c r="E2228" s="359" t="s">
        <v>4959</v>
      </c>
      <c r="F2228" s="360">
        <v>356</v>
      </c>
      <c r="G2228" s="359" t="s">
        <v>3425</v>
      </c>
      <c r="H2228" s="359" t="s">
        <v>6010</v>
      </c>
      <c r="I2228" s="363" t="str">
        <f t="shared" si="102"/>
        <v xml:space="preserve"> </v>
      </c>
      <c r="J2228" t="str">
        <f t="shared" si="103"/>
        <v>Non</v>
      </c>
      <c r="K2228" t="str">
        <f t="shared" si="104"/>
        <v xml:space="preserve"> </v>
      </c>
    </row>
    <row r="2229" spans="1:11" ht="15" x14ac:dyDescent="0.25">
      <c r="A2229" s="307">
        <v>13455</v>
      </c>
      <c r="B2229" s="359" t="s">
        <v>5070</v>
      </c>
      <c r="C2229" s="359" t="s">
        <v>966</v>
      </c>
      <c r="D2229" s="359" t="s">
        <v>64</v>
      </c>
      <c r="E2229" s="359" t="s">
        <v>4959</v>
      </c>
      <c r="F2229" s="360">
        <v>356</v>
      </c>
      <c r="G2229" s="359" t="s">
        <v>3425</v>
      </c>
      <c r="H2229" s="359" t="s">
        <v>6010</v>
      </c>
      <c r="I2229" s="363" t="str">
        <f t="shared" si="102"/>
        <v xml:space="preserve"> </v>
      </c>
      <c r="J2229" t="str">
        <f t="shared" si="103"/>
        <v>Non</v>
      </c>
      <c r="K2229" t="str">
        <f t="shared" si="104"/>
        <v xml:space="preserve"> </v>
      </c>
    </row>
    <row r="2230" spans="1:11" ht="15" x14ac:dyDescent="0.25">
      <c r="A2230" s="307">
        <v>13233</v>
      </c>
      <c r="B2230" s="359" t="s">
        <v>4398</v>
      </c>
      <c r="C2230" s="359" t="s">
        <v>4399</v>
      </c>
      <c r="D2230" s="359" t="s">
        <v>64</v>
      </c>
      <c r="E2230" s="359" t="s">
        <v>4959</v>
      </c>
      <c r="F2230" s="360">
        <v>356</v>
      </c>
      <c r="G2230" s="359" t="s">
        <v>3425</v>
      </c>
      <c r="H2230" s="359" t="s">
        <v>6010</v>
      </c>
      <c r="I2230" s="363" t="str">
        <f t="shared" si="102"/>
        <v xml:space="preserve"> </v>
      </c>
      <c r="J2230" t="str">
        <f t="shared" si="103"/>
        <v>Non</v>
      </c>
      <c r="K2230" t="str">
        <f t="shared" si="104"/>
        <v xml:space="preserve"> </v>
      </c>
    </row>
    <row r="2231" spans="1:11" ht="15" x14ac:dyDescent="0.25">
      <c r="A2231" s="307">
        <v>10643</v>
      </c>
      <c r="B2231" s="359" t="s">
        <v>5912</v>
      </c>
      <c r="C2231" s="359" t="s">
        <v>2327</v>
      </c>
      <c r="D2231" s="359" t="s">
        <v>972</v>
      </c>
      <c r="E2231" s="359" t="s">
        <v>4959</v>
      </c>
      <c r="F2231" s="360">
        <v>356</v>
      </c>
      <c r="G2231" s="359" t="s">
        <v>3425</v>
      </c>
      <c r="H2231" s="359" t="s">
        <v>6010</v>
      </c>
      <c r="I2231" s="363" t="str">
        <f t="shared" si="102"/>
        <v xml:space="preserve"> </v>
      </c>
      <c r="J2231" t="str">
        <f t="shared" si="103"/>
        <v>Non</v>
      </c>
      <c r="K2231" t="str">
        <f t="shared" si="104"/>
        <v xml:space="preserve"> </v>
      </c>
    </row>
    <row r="2232" spans="1:11" ht="15" x14ac:dyDescent="0.25">
      <c r="A2232" s="307">
        <v>8068</v>
      </c>
      <c r="B2232" s="359" t="s">
        <v>3740</v>
      </c>
      <c r="C2232" s="359" t="s">
        <v>3741</v>
      </c>
      <c r="D2232" s="359" t="s">
        <v>64</v>
      </c>
      <c r="E2232" s="359" t="s">
        <v>4959</v>
      </c>
      <c r="F2232" s="360">
        <v>356</v>
      </c>
      <c r="G2232" s="359" t="s">
        <v>3425</v>
      </c>
      <c r="H2232" s="359" t="s">
        <v>6010</v>
      </c>
      <c r="I2232" s="363" t="str">
        <f t="shared" si="102"/>
        <v xml:space="preserve"> </v>
      </c>
      <c r="J2232" t="str">
        <f t="shared" si="103"/>
        <v>Non</v>
      </c>
      <c r="K2232" t="str">
        <f t="shared" si="104"/>
        <v xml:space="preserve"> </v>
      </c>
    </row>
    <row r="2233" spans="1:11" ht="15" x14ac:dyDescent="0.25">
      <c r="A2233" s="307">
        <v>12401</v>
      </c>
      <c r="B2233" s="359" t="s">
        <v>4141</v>
      </c>
      <c r="C2233" s="359" t="s">
        <v>4142</v>
      </c>
      <c r="D2233" s="359" t="s">
        <v>2416</v>
      </c>
      <c r="E2233" s="359" t="s">
        <v>4959</v>
      </c>
      <c r="F2233" s="360">
        <v>356</v>
      </c>
      <c r="G2233" s="359" t="s">
        <v>3425</v>
      </c>
      <c r="H2233" s="359" t="s">
        <v>6010</v>
      </c>
      <c r="I2233" s="363" t="str">
        <f t="shared" si="102"/>
        <v xml:space="preserve"> </v>
      </c>
      <c r="J2233" t="str">
        <f t="shared" si="103"/>
        <v>Non</v>
      </c>
      <c r="K2233" t="str">
        <f t="shared" si="104"/>
        <v xml:space="preserve"> </v>
      </c>
    </row>
    <row r="2234" spans="1:11" ht="15" x14ac:dyDescent="0.25">
      <c r="A2234" s="307">
        <v>10017</v>
      </c>
      <c r="B2234" s="359" t="s">
        <v>1350</v>
      </c>
      <c r="C2234" s="359" t="s">
        <v>1351</v>
      </c>
      <c r="D2234" s="359" t="s">
        <v>64</v>
      </c>
      <c r="E2234" s="359" t="s">
        <v>4959</v>
      </c>
      <c r="F2234" s="360">
        <v>356</v>
      </c>
      <c r="G2234" s="359" t="s">
        <v>3425</v>
      </c>
      <c r="H2234" s="359" t="s">
        <v>6010</v>
      </c>
      <c r="I2234" s="363">
        <f t="shared" si="102"/>
        <v>43888</v>
      </c>
      <c r="J2234" t="str">
        <f t="shared" si="103"/>
        <v>Oui</v>
      </c>
      <c r="K2234" t="str">
        <f t="shared" si="104"/>
        <v>1860-S</v>
      </c>
    </row>
    <row r="2235" spans="1:11" ht="15" x14ac:dyDescent="0.25">
      <c r="A2235" s="307">
        <v>11869</v>
      </c>
      <c r="B2235" s="359" t="s">
        <v>1056</v>
      </c>
      <c r="C2235" s="359" t="s">
        <v>1057</v>
      </c>
      <c r="D2235" s="359" t="s">
        <v>64</v>
      </c>
      <c r="E2235" s="359" t="s">
        <v>4959</v>
      </c>
      <c r="F2235" s="360">
        <v>356</v>
      </c>
      <c r="G2235" s="359" t="s">
        <v>3425</v>
      </c>
      <c r="H2235" s="359" t="s">
        <v>6010</v>
      </c>
      <c r="I2235" s="363">
        <f t="shared" si="102"/>
        <v>44573</v>
      </c>
      <c r="J2235" t="str">
        <f t="shared" si="103"/>
        <v>Oui</v>
      </c>
      <c r="K2235" t="str">
        <f t="shared" si="104"/>
        <v xml:space="preserve"> </v>
      </c>
    </row>
    <row r="2236" spans="1:11" ht="15" x14ac:dyDescent="0.25">
      <c r="A2236" s="307">
        <v>11521</v>
      </c>
      <c r="B2236" s="359" t="s">
        <v>871</v>
      </c>
      <c r="C2236" s="359" t="s">
        <v>876</v>
      </c>
      <c r="D2236" s="359" t="s">
        <v>64</v>
      </c>
      <c r="E2236" s="359" t="s">
        <v>4959</v>
      </c>
      <c r="F2236" s="360">
        <v>356</v>
      </c>
      <c r="G2236" s="359" t="s">
        <v>3425</v>
      </c>
      <c r="H2236" s="359" t="s">
        <v>6010</v>
      </c>
      <c r="I2236" s="363">
        <f t="shared" si="102"/>
        <v>44586</v>
      </c>
      <c r="J2236" t="str">
        <f t="shared" si="103"/>
        <v>Oui</v>
      </c>
      <c r="K2236" t="str">
        <f t="shared" si="104"/>
        <v>1870 +</v>
      </c>
    </row>
    <row r="2237" spans="1:11" ht="15" x14ac:dyDescent="0.25">
      <c r="A2237" s="307">
        <v>10145</v>
      </c>
      <c r="B2237" s="359" t="s">
        <v>1093</v>
      </c>
      <c r="C2237" s="359" t="s">
        <v>1096</v>
      </c>
      <c r="D2237" s="359" t="s">
        <v>972</v>
      </c>
      <c r="E2237" s="359" t="s">
        <v>4959</v>
      </c>
      <c r="F2237" s="360">
        <v>356</v>
      </c>
      <c r="G2237" s="359" t="s">
        <v>3425</v>
      </c>
      <c r="H2237" s="359" t="s">
        <v>6010</v>
      </c>
      <c r="I2237" s="363">
        <f t="shared" si="102"/>
        <v>44586</v>
      </c>
      <c r="J2237" t="str">
        <f t="shared" si="103"/>
        <v>Oui</v>
      </c>
      <c r="K2237" t="str">
        <f t="shared" si="104"/>
        <v>95PFE-L2M</v>
      </c>
    </row>
    <row r="2238" spans="1:11" ht="15" x14ac:dyDescent="0.25">
      <c r="A2238" s="307">
        <v>3035</v>
      </c>
      <c r="B2238" s="359" t="s">
        <v>428</v>
      </c>
      <c r="C2238" s="359" t="s">
        <v>435</v>
      </c>
      <c r="D2238" s="359" t="s">
        <v>234</v>
      </c>
      <c r="E2238" s="359" t="s">
        <v>4959</v>
      </c>
      <c r="F2238" s="360">
        <v>356</v>
      </c>
      <c r="G2238" s="359" t="s">
        <v>3425</v>
      </c>
      <c r="H2238" s="359" t="s">
        <v>6010</v>
      </c>
      <c r="I2238" s="363">
        <f t="shared" si="102"/>
        <v>44588</v>
      </c>
      <c r="J2238" t="str">
        <f t="shared" si="103"/>
        <v>Oui</v>
      </c>
      <c r="K2238" t="str">
        <f t="shared" si="104"/>
        <v>95PFE-L2S</v>
      </c>
    </row>
    <row r="2239" spans="1:11" ht="15" x14ac:dyDescent="0.25">
      <c r="A2239" s="307">
        <v>11648</v>
      </c>
      <c r="B2239" s="359" t="s">
        <v>1338</v>
      </c>
      <c r="C2239" s="359" t="s">
        <v>1339</v>
      </c>
      <c r="D2239" s="359" t="s">
        <v>64</v>
      </c>
      <c r="E2239" s="359" t="s">
        <v>4959</v>
      </c>
      <c r="F2239" s="360">
        <v>356</v>
      </c>
      <c r="G2239" s="359" t="s">
        <v>3425</v>
      </c>
      <c r="H2239" s="359" t="s">
        <v>6010</v>
      </c>
      <c r="I2239" s="363">
        <f t="shared" si="102"/>
        <v>44588</v>
      </c>
      <c r="J2239" t="str">
        <f t="shared" si="103"/>
        <v>Oui</v>
      </c>
      <c r="K2239" t="str">
        <f t="shared" si="104"/>
        <v>95PFE-L2S</v>
      </c>
    </row>
    <row r="2240" spans="1:11" ht="15" x14ac:dyDescent="0.25">
      <c r="A2240" s="307">
        <v>11687</v>
      </c>
      <c r="B2240" s="359" t="s">
        <v>899</v>
      </c>
      <c r="C2240" s="359" t="s">
        <v>900</v>
      </c>
      <c r="D2240" s="359" t="s">
        <v>972</v>
      </c>
      <c r="E2240" s="359" t="s">
        <v>4959</v>
      </c>
      <c r="F2240" s="360">
        <v>356</v>
      </c>
      <c r="G2240" s="359" t="s">
        <v>3425</v>
      </c>
      <c r="H2240" s="359" t="s">
        <v>6010</v>
      </c>
      <c r="I2240" s="363">
        <f t="shared" si="102"/>
        <v>44589</v>
      </c>
      <c r="J2240" t="str">
        <f t="shared" si="103"/>
        <v>Oui</v>
      </c>
      <c r="K2240" t="str">
        <f t="shared" si="104"/>
        <v>95PFE-L2M</v>
      </c>
    </row>
    <row r="2241" spans="1:11" ht="15" x14ac:dyDescent="0.25">
      <c r="A2241" s="307">
        <v>10220</v>
      </c>
      <c r="B2241" s="359" t="s">
        <v>6302</v>
      </c>
      <c r="C2241" s="359" t="s">
        <v>6303</v>
      </c>
      <c r="D2241" s="359" t="s">
        <v>517</v>
      </c>
      <c r="E2241" s="359" t="s">
        <v>4959</v>
      </c>
      <c r="F2241" s="360">
        <v>356</v>
      </c>
      <c r="G2241" s="359" t="s">
        <v>3425</v>
      </c>
      <c r="H2241" s="359" t="s">
        <v>6010</v>
      </c>
      <c r="I2241" s="363">
        <f t="shared" si="102"/>
        <v>44589</v>
      </c>
      <c r="J2241" t="str">
        <f t="shared" si="103"/>
        <v>Oui</v>
      </c>
      <c r="K2241" t="str">
        <f t="shared" si="104"/>
        <v>95PFE-L2M</v>
      </c>
    </row>
    <row r="2242" spans="1:11" ht="15" x14ac:dyDescent="0.25">
      <c r="A2242" s="307">
        <v>11873</v>
      </c>
      <c r="B2242" s="359" t="s">
        <v>1013</v>
      </c>
      <c r="C2242" s="359" t="s">
        <v>420</v>
      </c>
      <c r="D2242" s="359" t="s">
        <v>972</v>
      </c>
      <c r="E2242" s="359" t="s">
        <v>4959</v>
      </c>
      <c r="F2242" s="360">
        <v>356</v>
      </c>
      <c r="G2242" s="359" t="s">
        <v>3425</v>
      </c>
      <c r="H2242" s="359" t="s">
        <v>6010</v>
      </c>
      <c r="I2242" s="363">
        <f t="shared" ref="I2242:I2305" si="105">IFERROR(VLOOKUP(A2242,Pour_Suivi,31,FALSE)," ")</f>
        <v>44589</v>
      </c>
      <c r="J2242" t="str">
        <f t="shared" ref="J2242:J2305" si="106">IF(IFERROR(VLOOKUP(A2242,Pour_Suivi,1,FALSE),"Non")="Non","Non","Oui")</f>
        <v>Oui</v>
      </c>
      <c r="K2242" t="str">
        <f t="shared" ref="K2242:K2305" si="107">IFERROR(VLOOKUP(A2242,Pour_Suivi,33,FALSE)," ")</f>
        <v>95PFE-L2M</v>
      </c>
    </row>
    <row r="2243" spans="1:11" ht="15" x14ac:dyDescent="0.25">
      <c r="A2243" s="307">
        <v>9572</v>
      </c>
      <c r="B2243" s="359" t="s">
        <v>526</v>
      </c>
      <c r="C2243" s="359" t="s">
        <v>527</v>
      </c>
      <c r="D2243" s="359" t="s">
        <v>972</v>
      </c>
      <c r="E2243" s="359" t="s">
        <v>4959</v>
      </c>
      <c r="F2243" s="360">
        <v>356</v>
      </c>
      <c r="G2243" s="359" t="s">
        <v>3425</v>
      </c>
      <c r="H2243" s="359" t="s">
        <v>6010</v>
      </c>
      <c r="I2243" s="363">
        <f t="shared" si="105"/>
        <v>44596</v>
      </c>
      <c r="J2243" t="str">
        <f t="shared" si="106"/>
        <v>Oui</v>
      </c>
      <c r="K2243" t="str">
        <f t="shared" si="107"/>
        <v>95PFE-L2L</v>
      </c>
    </row>
    <row r="2244" spans="1:11" ht="15" x14ac:dyDescent="0.25">
      <c r="A2244" s="307">
        <v>10527</v>
      </c>
      <c r="B2244" s="359" t="s">
        <v>801</v>
      </c>
      <c r="C2244" s="359" t="s">
        <v>802</v>
      </c>
      <c r="D2244" s="359" t="s">
        <v>972</v>
      </c>
      <c r="E2244" s="359" t="s">
        <v>4959</v>
      </c>
      <c r="F2244" s="360">
        <v>356</v>
      </c>
      <c r="G2244" s="359" t="s">
        <v>3425</v>
      </c>
      <c r="H2244" s="359" t="s">
        <v>6010</v>
      </c>
      <c r="I2244" s="363">
        <f t="shared" si="105"/>
        <v>44596</v>
      </c>
      <c r="J2244" t="str">
        <f t="shared" si="106"/>
        <v>Oui</v>
      </c>
      <c r="K2244" t="str">
        <f t="shared" si="107"/>
        <v>95PFE-L2M</v>
      </c>
    </row>
    <row r="2245" spans="1:11" ht="15" x14ac:dyDescent="0.25">
      <c r="A2245" s="307">
        <v>3648</v>
      </c>
      <c r="B2245" s="359" t="s">
        <v>1263</v>
      </c>
      <c r="C2245" s="359" t="s">
        <v>949</v>
      </c>
      <c r="D2245" s="359" t="s">
        <v>972</v>
      </c>
      <c r="E2245" s="359" t="s">
        <v>4959</v>
      </c>
      <c r="F2245" s="360">
        <v>356</v>
      </c>
      <c r="G2245" s="359" t="s">
        <v>3425</v>
      </c>
      <c r="H2245" s="359" t="s">
        <v>6010</v>
      </c>
      <c r="I2245" s="363">
        <f t="shared" si="105"/>
        <v>44596</v>
      </c>
      <c r="J2245" t="str">
        <f t="shared" si="106"/>
        <v>Oui</v>
      </c>
      <c r="K2245" t="str">
        <f t="shared" si="107"/>
        <v>95PFE-L2M</v>
      </c>
    </row>
    <row r="2246" spans="1:11" ht="15" x14ac:dyDescent="0.25">
      <c r="A2246" s="307">
        <v>10059</v>
      </c>
      <c r="B2246" s="359" t="s">
        <v>337</v>
      </c>
      <c r="C2246" s="359" t="s">
        <v>5902</v>
      </c>
      <c r="D2246" s="359" t="s">
        <v>64</v>
      </c>
      <c r="E2246" s="359" t="s">
        <v>4959</v>
      </c>
      <c r="F2246" s="360">
        <v>356</v>
      </c>
      <c r="G2246" s="359" t="s">
        <v>3425</v>
      </c>
      <c r="H2246" s="359" t="s">
        <v>6010</v>
      </c>
      <c r="I2246" s="363">
        <f t="shared" si="105"/>
        <v>44609</v>
      </c>
      <c r="J2246" t="str">
        <f t="shared" si="106"/>
        <v>Oui</v>
      </c>
      <c r="K2246" t="str">
        <f t="shared" si="107"/>
        <v>95PFE-L2S</v>
      </c>
    </row>
    <row r="2247" spans="1:11" ht="15" x14ac:dyDescent="0.25">
      <c r="A2247" s="307">
        <v>4280</v>
      </c>
      <c r="B2247" s="359" t="s">
        <v>735</v>
      </c>
      <c r="C2247" s="359" t="s">
        <v>543</v>
      </c>
      <c r="D2247" s="359" t="s">
        <v>103</v>
      </c>
      <c r="E2247" s="359" t="s">
        <v>4959</v>
      </c>
      <c r="F2247" s="360">
        <v>356</v>
      </c>
      <c r="G2247" s="359" t="s">
        <v>3425</v>
      </c>
      <c r="H2247" s="359" t="s">
        <v>6010</v>
      </c>
      <c r="I2247" s="363">
        <f t="shared" si="105"/>
        <v>44727</v>
      </c>
      <c r="J2247" t="str">
        <f t="shared" si="106"/>
        <v>Oui</v>
      </c>
      <c r="K2247" t="str">
        <f t="shared" si="107"/>
        <v>F550</v>
      </c>
    </row>
    <row r="2248" spans="1:11" ht="15" x14ac:dyDescent="0.25">
      <c r="A2248" s="307">
        <v>12424</v>
      </c>
      <c r="B2248" s="359" t="s">
        <v>2941</v>
      </c>
      <c r="C2248" s="359" t="s">
        <v>2942</v>
      </c>
      <c r="D2248" s="359" t="s">
        <v>64</v>
      </c>
      <c r="E2248" s="359" t="s">
        <v>4959</v>
      </c>
      <c r="F2248" s="360">
        <v>356</v>
      </c>
      <c r="G2248" s="359" t="s">
        <v>3425</v>
      </c>
      <c r="H2248" s="359" t="s">
        <v>6010</v>
      </c>
      <c r="I2248" s="363">
        <f t="shared" si="105"/>
        <v>44790</v>
      </c>
      <c r="J2248" t="str">
        <f t="shared" si="106"/>
        <v>Oui</v>
      </c>
      <c r="K2248" t="str">
        <f t="shared" si="107"/>
        <v>95PFE-L2S</v>
      </c>
    </row>
    <row r="2249" spans="1:11" ht="15" x14ac:dyDescent="0.25">
      <c r="A2249" s="307">
        <v>8567</v>
      </c>
      <c r="B2249" s="359" t="s">
        <v>1584</v>
      </c>
      <c r="C2249" s="359" t="s">
        <v>891</v>
      </c>
      <c r="D2249" s="359" t="s">
        <v>103</v>
      </c>
      <c r="E2249" s="359" t="s">
        <v>4959</v>
      </c>
      <c r="F2249" s="360">
        <v>356</v>
      </c>
      <c r="G2249" s="359" t="s">
        <v>3425</v>
      </c>
      <c r="H2249" s="359" t="s">
        <v>6010</v>
      </c>
      <c r="I2249" s="363">
        <f t="shared" si="105"/>
        <v>45819</v>
      </c>
      <c r="J2249" t="str">
        <f t="shared" si="106"/>
        <v>Oui</v>
      </c>
      <c r="K2249" t="str">
        <f t="shared" si="107"/>
        <v>95PFE-L2S</v>
      </c>
    </row>
    <row r="2250" spans="1:11" ht="15" x14ac:dyDescent="0.25">
      <c r="A2250" s="307">
        <v>2227</v>
      </c>
      <c r="B2250" s="359" t="s">
        <v>3424</v>
      </c>
      <c r="C2250" s="359" t="s">
        <v>592</v>
      </c>
      <c r="D2250" s="359" t="s">
        <v>747</v>
      </c>
      <c r="E2250" s="359" t="s">
        <v>4959</v>
      </c>
      <c r="F2250" s="360">
        <v>356</v>
      </c>
      <c r="G2250" s="359" t="s">
        <v>3425</v>
      </c>
      <c r="H2250" s="359" t="s">
        <v>6010</v>
      </c>
      <c r="I2250" s="363">
        <f t="shared" si="105"/>
        <v>45882</v>
      </c>
      <c r="J2250" t="str">
        <f t="shared" si="106"/>
        <v>Oui</v>
      </c>
      <c r="K2250" t="str">
        <f t="shared" si="107"/>
        <v>95PFE-L2S</v>
      </c>
    </row>
    <row r="2251" spans="1:11" ht="15" x14ac:dyDescent="0.25">
      <c r="A2251" s="307">
        <v>5115</v>
      </c>
      <c r="B2251" s="359" t="s">
        <v>2331</v>
      </c>
      <c r="C2251" s="359" t="s">
        <v>2332</v>
      </c>
      <c r="D2251" s="359" t="s">
        <v>103</v>
      </c>
      <c r="E2251" s="359" t="s">
        <v>4959</v>
      </c>
      <c r="F2251" s="360">
        <v>356</v>
      </c>
      <c r="G2251" s="359" t="s">
        <v>3425</v>
      </c>
      <c r="H2251" s="359" t="s">
        <v>6010</v>
      </c>
      <c r="I2251" s="363">
        <f t="shared" si="105"/>
        <v>45889</v>
      </c>
      <c r="J2251" t="str">
        <f t="shared" si="106"/>
        <v>Oui</v>
      </c>
      <c r="K2251" t="str">
        <f t="shared" si="107"/>
        <v>1870 +</v>
      </c>
    </row>
    <row r="2252" spans="1:11" ht="15" x14ac:dyDescent="0.25">
      <c r="A2252" s="307">
        <v>14088</v>
      </c>
      <c r="B2252" s="359" t="s">
        <v>5647</v>
      </c>
      <c r="C2252" s="359" t="s">
        <v>6128</v>
      </c>
      <c r="D2252" s="359" t="s">
        <v>4935</v>
      </c>
      <c r="E2252" s="359" t="s">
        <v>4983</v>
      </c>
      <c r="F2252" s="360">
        <v>391</v>
      </c>
      <c r="G2252" s="359" t="s">
        <v>2270</v>
      </c>
      <c r="H2252" s="359" t="s">
        <v>6010</v>
      </c>
      <c r="I2252" s="363" t="str">
        <f t="shared" si="105"/>
        <v xml:space="preserve"> </v>
      </c>
      <c r="J2252" t="str">
        <f t="shared" si="106"/>
        <v>Non</v>
      </c>
      <c r="K2252" t="str">
        <f t="shared" si="107"/>
        <v xml:space="preserve"> </v>
      </c>
    </row>
    <row r="2253" spans="1:11" ht="15" x14ac:dyDescent="0.25">
      <c r="A2253" s="307">
        <v>13110</v>
      </c>
      <c r="B2253" s="359" t="s">
        <v>5956</v>
      </c>
      <c r="C2253" s="359" t="s">
        <v>4353</v>
      </c>
      <c r="D2253" s="359" t="s">
        <v>3738</v>
      </c>
      <c r="E2253" s="359" t="s">
        <v>4983</v>
      </c>
      <c r="F2253" s="360">
        <v>391</v>
      </c>
      <c r="G2253" s="359" t="s">
        <v>2270</v>
      </c>
      <c r="H2253" s="359" t="s">
        <v>6010</v>
      </c>
      <c r="I2253" s="363" t="str">
        <f t="shared" si="105"/>
        <v xml:space="preserve"> </v>
      </c>
      <c r="J2253" t="str">
        <f t="shared" si="106"/>
        <v>Non</v>
      </c>
      <c r="K2253" t="str">
        <f t="shared" si="107"/>
        <v xml:space="preserve"> </v>
      </c>
    </row>
    <row r="2254" spans="1:11" ht="15" x14ac:dyDescent="0.25">
      <c r="A2254" s="307">
        <v>14053</v>
      </c>
      <c r="B2254" s="359" t="s">
        <v>5632</v>
      </c>
      <c r="C2254" s="359" t="s">
        <v>5633</v>
      </c>
      <c r="D2254" s="359" t="s">
        <v>4935</v>
      </c>
      <c r="E2254" s="359" t="s">
        <v>4983</v>
      </c>
      <c r="F2254" s="360">
        <v>391</v>
      </c>
      <c r="G2254" s="359" t="s">
        <v>2270</v>
      </c>
      <c r="H2254" s="359" t="s">
        <v>6010</v>
      </c>
      <c r="I2254" s="363" t="str">
        <f t="shared" si="105"/>
        <v xml:space="preserve"> </v>
      </c>
      <c r="J2254" t="str">
        <f t="shared" si="106"/>
        <v>Non</v>
      </c>
      <c r="K2254" t="str">
        <f t="shared" si="107"/>
        <v xml:space="preserve"> </v>
      </c>
    </row>
    <row r="2255" spans="1:11" ht="15" x14ac:dyDescent="0.25">
      <c r="A2255" s="307">
        <v>13197</v>
      </c>
      <c r="B2255" s="359" t="s">
        <v>726</v>
      </c>
      <c r="C2255" s="359" t="s">
        <v>662</v>
      </c>
      <c r="D2255" s="359" t="s">
        <v>4935</v>
      </c>
      <c r="E2255" s="359" t="s">
        <v>4983</v>
      </c>
      <c r="F2255" s="360">
        <v>391</v>
      </c>
      <c r="G2255" s="359" t="s">
        <v>2270</v>
      </c>
      <c r="H2255" s="359" t="s">
        <v>6010</v>
      </c>
      <c r="I2255" s="363" t="str">
        <f t="shared" si="105"/>
        <v xml:space="preserve"> </v>
      </c>
      <c r="J2255" t="str">
        <f t="shared" si="106"/>
        <v>Non</v>
      </c>
      <c r="K2255" t="str">
        <f t="shared" si="107"/>
        <v xml:space="preserve"> </v>
      </c>
    </row>
    <row r="2256" spans="1:11" ht="15" x14ac:dyDescent="0.25">
      <c r="A2256" s="307">
        <v>13103</v>
      </c>
      <c r="B2256" s="359" t="s">
        <v>2279</v>
      </c>
      <c r="C2256" s="359" t="s">
        <v>2979</v>
      </c>
      <c r="D2256" s="359" t="s">
        <v>4935</v>
      </c>
      <c r="E2256" s="359" t="s">
        <v>4983</v>
      </c>
      <c r="F2256" s="360">
        <v>391</v>
      </c>
      <c r="G2256" s="359" t="s">
        <v>2270</v>
      </c>
      <c r="H2256" s="359" t="s">
        <v>6010</v>
      </c>
      <c r="I2256" s="363" t="str">
        <f t="shared" si="105"/>
        <v xml:space="preserve"> </v>
      </c>
      <c r="J2256" t="str">
        <f t="shared" si="106"/>
        <v>Non</v>
      </c>
      <c r="K2256" t="str">
        <f t="shared" si="107"/>
        <v xml:space="preserve"> </v>
      </c>
    </row>
    <row r="2257" spans="1:11" ht="15" x14ac:dyDescent="0.25">
      <c r="A2257" s="307">
        <v>9611</v>
      </c>
      <c r="B2257" s="359" t="s">
        <v>1638</v>
      </c>
      <c r="C2257" s="359" t="s">
        <v>3829</v>
      </c>
      <c r="D2257" s="359" t="s">
        <v>5845</v>
      </c>
      <c r="E2257" s="359" t="s">
        <v>4983</v>
      </c>
      <c r="F2257" s="360">
        <v>391</v>
      </c>
      <c r="G2257" s="359" t="s">
        <v>2270</v>
      </c>
      <c r="H2257" s="359" t="s">
        <v>6010</v>
      </c>
      <c r="I2257" s="363">
        <f t="shared" si="105"/>
        <v>42776</v>
      </c>
      <c r="J2257" t="str">
        <f t="shared" si="106"/>
        <v>Oui</v>
      </c>
      <c r="K2257" t="str">
        <f t="shared" si="107"/>
        <v xml:space="preserve"> </v>
      </c>
    </row>
    <row r="2258" spans="1:11" ht="15" x14ac:dyDescent="0.25">
      <c r="A2258" s="307">
        <v>6993</v>
      </c>
      <c r="B2258" s="359" t="s">
        <v>827</v>
      </c>
      <c r="C2258" s="359" t="s">
        <v>5886</v>
      </c>
      <c r="D2258" s="359" t="s">
        <v>3738</v>
      </c>
      <c r="E2258" s="359" t="s">
        <v>4983</v>
      </c>
      <c r="F2258" s="360">
        <v>391</v>
      </c>
      <c r="G2258" s="359" t="s">
        <v>2270</v>
      </c>
      <c r="H2258" s="359" t="s">
        <v>6010</v>
      </c>
      <c r="I2258" s="363">
        <f t="shared" si="105"/>
        <v>44565</v>
      </c>
      <c r="J2258" t="str">
        <f t="shared" si="106"/>
        <v>Oui</v>
      </c>
      <c r="K2258" t="str">
        <f t="shared" si="107"/>
        <v>95PFE-L2M</v>
      </c>
    </row>
    <row r="2259" spans="1:11" ht="15" x14ac:dyDescent="0.25">
      <c r="A2259" s="307">
        <v>8889</v>
      </c>
      <c r="B2259" s="359" t="s">
        <v>1406</v>
      </c>
      <c r="C2259" s="359" t="s">
        <v>137</v>
      </c>
      <c r="D2259" s="359" t="s">
        <v>3738</v>
      </c>
      <c r="E2259" s="359" t="s">
        <v>4983</v>
      </c>
      <c r="F2259" s="360">
        <v>391</v>
      </c>
      <c r="G2259" s="359" t="s">
        <v>2270</v>
      </c>
      <c r="H2259" s="359" t="s">
        <v>6010</v>
      </c>
      <c r="I2259" s="363">
        <f t="shared" si="105"/>
        <v>44565</v>
      </c>
      <c r="J2259" t="str">
        <f t="shared" si="106"/>
        <v>Oui</v>
      </c>
      <c r="K2259" t="str">
        <f t="shared" si="107"/>
        <v>1512-M</v>
      </c>
    </row>
    <row r="2260" spans="1:11" ht="15" x14ac:dyDescent="0.25">
      <c r="A2260" s="307">
        <v>9895</v>
      </c>
      <c r="B2260" s="359" t="s">
        <v>2145</v>
      </c>
      <c r="C2260" s="359" t="s">
        <v>982</v>
      </c>
      <c r="D2260" s="359" t="s">
        <v>3738</v>
      </c>
      <c r="E2260" s="359" t="s">
        <v>4983</v>
      </c>
      <c r="F2260" s="360">
        <v>391</v>
      </c>
      <c r="G2260" s="359" t="s">
        <v>2270</v>
      </c>
      <c r="H2260" s="359" t="s">
        <v>6010</v>
      </c>
      <c r="I2260" s="363">
        <f t="shared" si="105"/>
        <v>44565</v>
      </c>
      <c r="J2260" t="str">
        <f t="shared" si="106"/>
        <v>Oui</v>
      </c>
      <c r="K2260" t="str">
        <f t="shared" si="107"/>
        <v>1511-S</v>
      </c>
    </row>
    <row r="2261" spans="1:11" ht="15" x14ac:dyDescent="0.25">
      <c r="A2261" s="307">
        <v>11626</v>
      </c>
      <c r="B2261" s="359" t="s">
        <v>2407</v>
      </c>
      <c r="C2261" s="359" t="s">
        <v>1419</v>
      </c>
      <c r="D2261" s="359" t="s">
        <v>3738</v>
      </c>
      <c r="E2261" s="359" t="s">
        <v>4983</v>
      </c>
      <c r="F2261" s="360">
        <v>391</v>
      </c>
      <c r="G2261" s="359" t="s">
        <v>2270</v>
      </c>
      <c r="H2261" s="359" t="s">
        <v>6010</v>
      </c>
      <c r="I2261" s="363">
        <f t="shared" si="105"/>
        <v>44565</v>
      </c>
      <c r="J2261" t="str">
        <f t="shared" si="106"/>
        <v>Oui</v>
      </c>
      <c r="K2261">
        <f t="shared" si="107"/>
        <v>1860</v>
      </c>
    </row>
    <row r="2262" spans="1:11" ht="15" x14ac:dyDescent="0.25">
      <c r="A2262" s="307">
        <v>12159</v>
      </c>
      <c r="B2262" s="359" t="s">
        <v>2500</v>
      </c>
      <c r="C2262" s="359" t="s">
        <v>1149</v>
      </c>
      <c r="D2262" s="359" t="s">
        <v>3738</v>
      </c>
      <c r="E2262" s="359" t="s">
        <v>4983</v>
      </c>
      <c r="F2262" s="360">
        <v>391</v>
      </c>
      <c r="G2262" s="359" t="s">
        <v>2270</v>
      </c>
      <c r="H2262" s="359" t="s">
        <v>6010</v>
      </c>
      <c r="I2262" s="363">
        <f t="shared" si="105"/>
        <v>44589</v>
      </c>
      <c r="J2262" t="str">
        <f t="shared" si="106"/>
        <v>Oui</v>
      </c>
      <c r="K2262" t="str">
        <f t="shared" si="107"/>
        <v>95PFE-L2M</v>
      </c>
    </row>
    <row r="2263" spans="1:11" ht="15" x14ac:dyDescent="0.25">
      <c r="A2263" s="307">
        <v>12952</v>
      </c>
      <c r="B2263" s="359" t="s">
        <v>3197</v>
      </c>
      <c r="C2263" s="359" t="s">
        <v>3198</v>
      </c>
      <c r="D2263" s="359" t="s">
        <v>3738</v>
      </c>
      <c r="E2263" s="359" t="s">
        <v>4983</v>
      </c>
      <c r="F2263" s="360">
        <v>391</v>
      </c>
      <c r="G2263" s="359" t="s">
        <v>2270</v>
      </c>
      <c r="H2263" s="359" t="s">
        <v>6010</v>
      </c>
      <c r="I2263" s="363">
        <f t="shared" si="105"/>
        <v>45007</v>
      </c>
      <c r="J2263" t="str">
        <f t="shared" si="106"/>
        <v>Oui</v>
      </c>
      <c r="K2263" t="str">
        <f t="shared" si="107"/>
        <v>F550</v>
      </c>
    </row>
    <row r="2264" spans="1:11" ht="15" x14ac:dyDescent="0.25">
      <c r="A2264" s="307">
        <v>10612</v>
      </c>
      <c r="B2264" s="359" t="s">
        <v>2480</v>
      </c>
      <c r="C2264" s="359" t="s">
        <v>597</v>
      </c>
      <c r="D2264" s="359" t="s">
        <v>3738</v>
      </c>
      <c r="E2264" s="359" t="s">
        <v>4983</v>
      </c>
      <c r="F2264" s="360">
        <v>391</v>
      </c>
      <c r="G2264" s="359" t="s">
        <v>2270</v>
      </c>
      <c r="H2264" s="359" t="s">
        <v>6010</v>
      </c>
      <c r="I2264" s="363">
        <f t="shared" si="105"/>
        <v>45252</v>
      </c>
      <c r="J2264" t="str">
        <f t="shared" si="106"/>
        <v>Oui</v>
      </c>
      <c r="K2264" t="str">
        <f t="shared" si="107"/>
        <v>1870 +</v>
      </c>
    </row>
    <row r="2265" spans="1:11" ht="15" x14ac:dyDescent="0.25">
      <c r="A2265" s="307">
        <v>9499</v>
      </c>
      <c r="B2265" s="359" t="s">
        <v>3817</v>
      </c>
      <c r="C2265" s="359" t="s">
        <v>2413</v>
      </c>
      <c r="D2265" s="359" t="s">
        <v>1435</v>
      </c>
      <c r="E2265" s="359" t="s">
        <v>4980</v>
      </c>
      <c r="F2265" s="360">
        <v>443</v>
      </c>
      <c r="G2265" s="359" t="s">
        <v>3632</v>
      </c>
      <c r="H2265" s="359" t="s">
        <v>6010</v>
      </c>
      <c r="I2265" s="363">
        <f t="shared" si="105"/>
        <v>44562</v>
      </c>
      <c r="J2265" t="str">
        <f t="shared" si="106"/>
        <v>Oui</v>
      </c>
      <c r="K2265" t="str">
        <f t="shared" si="107"/>
        <v>1860-S</v>
      </c>
    </row>
    <row r="2266" spans="1:11" ht="15" x14ac:dyDescent="0.25">
      <c r="A2266" s="307">
        <v>5113</v>
      </c>
      <c r="B2266" s="359" t="s">
        <v>2702</v>
      </c>
      <c r="C2266" s="359" t="s">
        <v>1698</v>
      </c>
      <c r="D2266" s="359" t="s">
        <v>1435</v>
      </c>
      <c r="E2266" s="359" t="s">
        <v>4980</v>
      </c>
      <c r="F2266" s="360">
        <v>443</v>
      </c>
      <c r="G2266" s="359" t="s">
        <v>3632</v>
      </c>
      <c r="H2266" s="359" t="s">
        <v>6010</v>
      </c>
      <c r="I2266" s="363">
        <f t="shared" si="105"/>
        <v>44575</v>
      </c>
      <c r="J2266" t="str">
        <f t="shared" si="106"/>
        <v>Oui</v>
      </c>
      <c r="K2266" t="str">
        <f t="shared" si="107"/>
        <v>1870 +</v>
      </c>
    </row>
    <row r="2267" spans="1:11" ht="15" x14ac:dyDescent="0.25">
      <c r="A2267" s="307">
        <v>9289</v>
      </c>
      <c r="B2267" s="359" t="s">
        <v>1433</v>
      </c>
      <c r="C2267" s="359" t="s">
        <v>564</v>
      </c>
      <c r="D2267" s="359" t="s">
        <v>1435</v>
      </c>
      <c r="E2267" s="359" t="s">
        <v>4980</v>
      </c>
      <c r="F2267" s="360">
        <v>443</v>
      </c>
      <c r="G2267" s="359" t="s">
        <v>3632</v>
      </c>
      <c r="H2267" s="359" t="s">
        <v>6010</v>
      </c>
      <c r="I2267" s="363">
        <f t="shared" si="105"/>
        <v>44588</v>
      </c>
      <c r="J2267" t="str">
        <f t="shared" si="106"/>
        <v>Oui</v>
      </c>
      <c r="K2267" t="str">
        <f t="shared" si="107"/>
        <v>95PFE-L2M</v>
      </c>
    </row>
    <row r="2268" spans="1:11" ht="15" x14ac:dyDescent="0.25">
      <c r="A2268" s="307">
        <v>2376</v>
      </c>
      <c r="B2268" s="359" t="s">
        <v>2017</v>
      </c>
      <c r="C2268" s="359" t="s">
        <v>277</v>
      </c>
      <c r="D2268" s="359" t="s">
        <v>3396</v>
      </c>
      <c r="E2268" s="359" t="s">
        <v>4960</v>
      </c>
      <c r="F2268" s="360">
        <v>388</v>
      </c>
      <c r="G2268" s="359" t="s">
        <v>3397</v>
      </c>
      <c r="H2268" s="359" t="s">
        <v>6010</v>
      </c>
      <c r="I2268" s="363">
        <f t="shared" si="105"/>
        <v>45315</v>
      </c>
      <c r="J2268" t="str">
        <f t="shared" si="106"/>
        <v>Oui</v>
      </c>
      <c r="K2268" t="str">
        <f t="shared" si="107"/>
        <v>1804S</v>
      </c>
    </row>
    <row r="2269" spans="1:11" ht="15" x14ac:dyDescent="0.25">
      <c r="A2269" s="307">
        <v>1497</v>
      </c>
      <c r="B2269" s="359" t="s">
        <v>1011</v>
      </c>
      <c r="C2269" s="359" t="s">
        <v>564</v>
      </c>
      <c r="D2269" s="359" t="s">
        <v>3398</v>
      </c>
      <c r="E2269" s="359" t="s">
        <v>4969</v>
      </c>
      <c r="F2269" s="360">
        <v>382</v>
      </c>
      <c r="G2269" s="359" t="s">
        <v>1319</v>
      </c>
      <c r="H2269" s="359" t="s">
        <v>6010</v>
      </c>
      <c r="I2269" s="363">
        <f t="shared" si="105"/>
        <v>45314</v>
      </c>
      <c r="J2269" t="str">
        <f t="shared" si="106"/>
        <v>Oui</v>
      </c>
      <c r="K2269" t="str">
        <f t="shared" si="107"/>
        <v>1804S</v>
      </c>
    </row>
    <row r="2270" spans="1:11" ht="15" x14ac:dyDescent="0.25">
      <c r="A2270" s="307">
        <v>9966</v>
      </c>
      <c r="B2270" s="359" t="s">
        <v>1317</v>
      </c>
      <c r="C2270" s="359" t="s">
        <v>1318</v>
      </c>
      <c r="D2270" s="359" t="s">
        <v>570</v>
      </c>
      <c r="E2270" s="359" t="s">
        <v>4969</v>
      </c>
      <c r="F2270" s="360">
        <v>382</v>
      </c>
      <c r="G2270" s="359" t="s">
        <v>1319</v>
      </c>
      <c r="H2270" s="359" t="s">
        <v>6010</v>
      </c>
      <c r="I2270" s="363">
        <f t="shared" si="105"/>
        <v>45315</v>
      </c>
      <c r="J2270" t="str">
        <f t="shared" si="106"/>
        <v>Oui</v>
      </c>
      <c r="K2270" t="str">
        <f t="shared" si="107"/>
        <v>95PFE-L2M</v>
      </c>
    </row>
    <row r="2271" spans="1:11" ht="15" x14ac:dyDescent="0.25">
      <c r="A2271" s="307">
        <v>10877</v>
      </c>
      <c r="B2271" s="359" t="s">
        <v>2021</v>
      </c>
      <c r="C2271" s="359" t="s">
        <v>1774</v>
      </c>
      <c r="D2271" s="359" t="s">
        <v>570</v>
      </c>
      <c r="E2271" s="359" t="s">
        <v>4969</v>
      </c>
      <c r="F2271" s="360">
        <v>382</v>
      </c>
      <c r="G2271" s="359" t="s">
        <v>1319</v>
      </c>
      <c r="H2271" s="359" t="s">
        <v>6010</v>
      </c>
      <c r="I2271" s="363">
        <f t="shared" si="105"/>
        <v>45315</v>
      </c>
      <c r="J2271" t="str">
        <f t="shared" si="106"/>
        <v>Oui</v>
      </c>
      <c r="K2271" t="str">
        <f t="shared" si="107"/>
        <v>1870 +</v>
      </c>
    </row>
    <row r="2272" spans="1:11" ht="15" x14ac:dyDescent="0.25">
      <c r="A2272" s="307">
        <v>9952</v>
      </c>
      <c r="B2272" s="359" t="s">
        <v>2568</v>
      </c>
      <c r="C2272" s="359" t="s">
        <v>1694</v>
      </c>
      <c r="D2272" s="359" t="s">
        <v>570</v>
      </c>
      <c r="E2272" s="359" t="s">
        <v>4969</v>
      </c>
      <c r="F2272" s="360">
        <v>382</v>
      </c>
      <c r="G2272" s="359" t="s">
        <v>1319</v>
      </c>
      <c r="H2272" s="359" t="s">
        <v>6010</v>
      </c>
      <c r="I2272" s="363">
        <f t="shared" si="105"/>
        <v>45321</v>
      </c>
      <c r="J2272" t="str">
        <f t="shared" si="106"/>
        <v>Oui</v>
      </c>
      <c r="K2272">
        <f t="shared" si="107"/>
        <v>1804</v>
      </c>
    </row>
    <row r="2273" spans="1:11" ht="15" x14ac:dyDescent="0.25">
      <c r="A2273" s="307">
        <v>8888</v>
      </c>
      <c r="B2273" s="359" t="s">
        <v>1238</v>
      </c>
      <c r="C2273" s="359" t="s">
        <v>138</v>
      </c>
      <c r="D2273" s="359" t="s">
        <v>570</v>
      </c>
      <c r="E2273" s="359" t="s">
        <v>4969</v>
      </c>
      <c r="F2273" s="360">
        <v>382</v>
      </c>
      <c r="G2273" s="359" t="s">
        <v>1319</v>
      </c>
      <c r="H2273" s="359" t="s">
        <v>6010</v>
      </c>
      <c r="I2273" s="363">
        <f t="shared" si="105"/>
        <v>45364</v>
      </c>
      <c r="J2273" t="str">
        <f t="shared" si="106"/>
        <v>Oui</v>
      </c>
      <c r="K2273" t="str">
        <f t="shared" si="107"/>
        <v>95PFE-L2M</v>
      </c>
    </row>
    <row r="2274" spans="1:11" ht="15" x14ac:dyDescent="0.25">
      <c r="A2274" s="307">
        <v>12279</v>
      </c>
      <c r="B2274" s="359" t="s">
        <v>2965</v>
      </c>
      <c r="C2274" s="359" t="s">
        <v>2966</v>
      </c>
      <c r="D2274" s="359" t="s">
        <v>570</v>
      </c>
      <c r="E2274" s="359" t="s">
        <v>4969</v>
      </c>
      <c r="F2274" s="360">
        <v>382</v>
      </c>
      <c r="G2274" s="359" t="s">
        <v>1319</v>
      </c>
      <c r="H2274" s="359" t="s">
        <v>6010</v>
      </c>
      <c r="I2274" s="363">
        <f t="shared" si="105"/>
        <v>45546</v>
      </c>
      <c r="J2274" t="str">
        <f t="shared" si="106"/>
        <v>Oui</v>
      </c>
      <c r="K2274" t="str">
        <f t="shared" si="107"/>
        <v>1804S</v>
      </c>
    </row>
    <row r="2275" spans="1:11" ht="15" x14ac:dyDescent="0.25">
      <c r="A2275" s="307">
        <v>11531</v>
      </c>
      <c r="B2275" s="359" t="s">
        <v>807</v>
      </c>
      <c r="C2275" s="359" t="s">
        <v>810</v>
      </c>
      <c r="D2275" s="359" t="s">
        <v>570</v>
      </c>
      <c r="E2275" s="359" t="s">
        <v>4969</v>
      </c>
      <c r="F2275" s="360">
        <v>382</v>
      </c>
      <c r="G2275" s="359" t="s">
        <v>1319</v>
      </c>
      <c r="H2275" s="359" t="s">
        <v>6010</v>
      </c>
      <c r="I2275" s="363">
        <f t="shared" si="105"/>
        <v>45679</v>
      </c>
      <c r="J2275" t="str">
        <f t="shared" si="106"/>
        <v>Oui</v>
      </c>
      <c r="K2275" t="str">
        <f t="shared" si="107"/>
        <v>95PFE-L2S</v>
      </c>
    </row>
    <row r="2276" spans="1:11" ht="15" x14ac:dyDescent="0.25">
      <c r="A2276" s="307">
        <v>6676</v>
      </c>
      <c r="B2276" s="359" t="s">
        <v>1361</v>
      </c>
      <c r="C2276" s="359" t="s">
        <v>686</v>
      </c>
      <c r="D2276" s="359" t="s">
        <v>570</v>
      </c>
      <c r="E2276" s="359" t="s">
        <v>4969</v>
      </c>
      <c r="F2276" s="360">
        <v>382</v>
      </c>
      <c r="G2276" s="359" t="s">
        <v>1319</v>
      </c>
      <c r="H2276" s="359" t="s">
        <v>6010</v>
      </c>
      <c r="I2276" s="363">
        <f t="shared" si="105"/>
        <v>45707</v>
      </c>
      <c r="J2276" t="str">
        <f t="shared" si="106"/>
        <v>Oui</v>
      </c>
      <c r="K2276" t="str">
        <f t="shared" si="107"/>
        <v>1870 +</v>
      </c>
    </row>
    <row r="2277" spans="1:11" ht="15" x14ac:dyDescent="0.25">
      <c r="A2277" s="307">
        <v>9723</v>
      </c>
      <c r="B2277" s="359" t="s">
        <v>568</v>
      </c>
      <c r="C2277" s="359" t="s">
        <v>569</v>
      </c>
      <c r="D2277" s="359" t="s">
        <v>570</v>
      </c>
      <c r="E2277" s="359" t="s">
        <v>4969</v>
      </c>
      <c r="F2277" s="360">
        <v>382</v>
      </c>
      <c r="G2277" s="359" t="s">
        <v>1319</v>
      </c>
      <c r="H2277" s="359" t="s">
        <v>6010</v>
      </c>
      <c r="I2277" s="363">
        <f t="shared" si="105"/>
        <v>45728</v>
      </c>
      <c r="J2277" t="str">
        <f t="shared" si="106"/>
        <v>Oui</v>
      </c>
      <c r="K2277" t="str">
        <f t="shared" si="107"/>
        <v>95PFE-L2M</v>
      </c>
    </row>
    <row r="2278" spans="1:11" ht="15" x14ac:dyDescent="0.25">
      <c r="A2278" s="307">
        <v>4619</v>
      </c>
      <c r="B2278" s="359" t="s">
        <v>871</v>
      </c>
      <c r="C2278" s="359" t="s">
        <v>873</v>
      </c>
      <c r="D2278" s="359" t="s">
        <v>570</v>
      </c>
      <c r="E2278" s="359" t="s">
        <v>4957</v>
      </c>
      <c r="F2278" s="360">
        <v>396</v>
      </c>
      <c r="G2278" s="359" t="s">
        <v>3392</v>
      </c>
      <c r="H2278" s="359" t="s">
        <v>6010</v>
      </c>
      <c r="I2278" s="363">
        <f t="shared" si="105"/>
        <v>45539</v>
      </c>
      <c r="J2278" t="str">
        <f t="shared" si="106"/>
        <v>Oui</v>
      </c>
      <c r="K2278" t="str">
        <f t="shared" si="107"/>
        <v>95PFE-L2M</v>
      </c>
    </row>
    <row r="2279" spans="1:11" ht="15" x14ac:dyDescent="0.25">
      <c r="A2279" s="307">
        <v>6848</v>
      </c>
      <c r="B2279" s="359" t="s">
        <v>5885</v>
      </c>
      <c r="C2279" s="359" t="s">
        <v>618</v>
      </c>
      <c r="D2279" s="359" t="s">
        <v>3398</v>
      </c>
      <c r="E2279" s="359" t="s">
        <v>4957</v>
      </c>
      <c r="F2279" s="360">
        <v>396</v>
      </c>
      <c r="G2279" s="359" t="s">
        <v>3392</v>
      </c>
      <c r="H2279" s="359" t="s">
        <v>6010</v>
      </c>
      <c r="I2279" s="363">
        <f t="shared" si="105"/>
        <v>45539</v>
      </c>
      <c r="J2279" t="str">
        <f t="shared" si="106"/>
        <v>Oui</v>
      </c>
      <c r="K2279" t="str">
        <f t="shared" si="107"/>
        <v>95PFE-L2M</v>
      </c>
    </row>
    <row r="2280" spans="1:11" ht="15" x14ac:dyDescent="0.25">
      <c r="A2280" s="307">
        <v>6916</v>
      </c>
      <c r="B2280" s="359" t="s">
        <v>1852</v>
      </c>
      <c r="C2280" s="359" t="s">
        <v>1760</v>
      </c>
      <c r="D2280" s="359" t="s">
        <v>570</v>
      </c>
      <c r="E2280" s="359" t="s">
        <v>4957</v>
      </c>
      <c r="F2280" s="360">
        <v>396</v>
      </c>
      <c r="G2280" s="359" t="s">
        <v>3392</v>
      </c>
      <c r="H2280" s="359" t="s">
        <v>6010</v>
      </c>
      <c r="I2280" s="363">
        <f t="shared" si="105"/>
        <v>45539</v>
      </c>
      <c r="J2280" t="str">
        <f t="shared" si="106"/>
        <v>Oui</v>
      </c>
      <c r="K2280" t="str">
        <f t="shared" si="107"/>
        <v>95PFE-L2M</v>
      </c>
    </row>
    <row r="2281" spans="1:11" ht="15" x14ac:dyDescent="0.25">
      <c r="A2281" s="307">
        <v>10089</v>
      </c>
      <c r="B2281" s="359" t="s">
        <v>419</v>
      </c>
      <c r="C2281" s="359" t="s">
        <v>422</v>
      </c>
      <c r="D2281" s="359" t="s">
        <v>570</v>
      </c>
      <c r="E2281" s="359" t="s">
        <v>4957</v>
      </c>
      <c r="F2281" s="360">
        <v>396</v>
      </c>
      <c r="G2281" s="359" t="s">
        <v>3392</v>
      </c>
      <c r="H2281" s="359" t="s">
        <v>6010</v>
      </c>
      <c r="I2281" s="363">
        <f t="shared" si="105"/>
        <v>45560</v>
      </c>
      <c r="J2281" t="str">
        <f t="shared" si="106"/>
        <v>Oui</v>
      </c>
      <c r="K2281" t="str">
        <f t="shared" si="107"/>
        <v>95PFE-L2S</v>
      </c>
    </row>
    <row r="2282" spans="1:11" ht="15" x14ac:dyDescent="0.25">
      <c r="A2282" s="307">
        <v>6631</v>
      </c>
      <c r="B2282" s="359" t="s">
        <v>2037</v>
      </c>
      <c r="C2282" s="359" t="s">
        <v>1374</v>
      </c>
      <c r="D2282" s="359" t="s">
        <v>570</v>
      </c>
      <c r="E2282" s="359" t="s">
        <v>4957</v>
      </c>
      <c r="F2282" s="360">
        <v>396</v>
      </c>
      <c r="G2282" s="359" t="s">
        <v>3392</v>
      </c>
      <c r="H2282" s="359" t="s">
        <v>6010</v>
      </c>
      <c r="I2282" s="363">
        <f t="shared" si="105"/>
        <v>45595</v>
      </c>
      <c r="J2282" t="str">
        <f t="shared" si="106"/>
        <v>Oui</v>
      </c>
      <c r="K2282" t="str">
        <f t="shared" si="107"/>
        <v>1870 +</v>
      </c>
    </row>
    <row r="2283" spans="1:11" ht="15" x14ac:dyDescent="0.25">
      <c r="A2283" s="307">
        <v>4225</v>
      </c>
      <c r="B2283" s="359" t="s">
        <v>1904</v>
      </c>
      <c r="C2283" s="359" t="s">
        <v>404</v>
      </c>
      <c r="D2283" s="359" t="s">
        <v>3398</v>
      </c>
      <c r="E2283" s="359" t="s">
        <v>4949</v>
      </c>
      <c r="F2283" s="360">
        <v>394</v>
      </c>
      <c r="G2283" s="359" t="s">
        <v>2668</v>
      </c>
      <c r="H2283" s="359" t="s">
        <v>6010</v>
      </c>
      <c r="I2283" s="363">
        <f t="shared" si="105"/>
        <v>45539</v>
      </c>
      <c r="J2283" t="str">
        <f t="shared" si="106"/>
        <v>Oui</v>
      </c>
      <c r="K2283" t="str">
        <f t="shared" si="107"/>
        <v>95PFE-L2M</v>
      </c>
    </row>
    <row r="2284" spans="1:11" ht="15" x14ac:dyDescent="0.25">
      <c r="A2284" s="307">
        <v>5354</v>
      </c>
      <c r="B2284" s="359" t="s">
        <v>2667</v>
      </c>
      <c r="C2284" s="359" t="s">
        <v>806</v>
      </c>
      <c r="D2284" s="359" t="s">
        <v>570</v>
      </c>
      <c r="E2284" s="359" t="s">
        <v>4949</v>
      </c>
      <c r="F2284" s="360">
        <v>394</v>
      </c>
      <c r="G2284" s="359" t="s">
        <v>2668</v>
      </c>
      <c r="H2284" s="359" t="s">
        <v>6010</v>
      </c>
      <c r="I2284" s="363">
        <f t="shared" si="105"/>
        <v>45539</v>
      </c>
      <c r="J2284" t="str">
        <f t="shared" si="106"/>
        <v>Oui</v>
      </c>
      <c r="K2284" t="str">
        <f t="shared" si="107"/>
        <v>95PFE-L2M</v>
      </c>
    </row>
    <row r="2285" spans="1:11" ht="15" x14ac:dyDescent="0.25">
      <c r="A2285" s="307">
        <v>2663</v>
      </c>
      <c r="B2285" s="359" t="s">
        <v>129</v>
      </c>
      <c r="C2285" s="359" t="s">
        <v>437</v>
      </c>
      <c r="D2285" s="359" t="s">
        <v>2098</v>
      </c>
      <c r="E2285" s="359" t="s">
        <v>4971</v>
      </c>
      <c r="F2285" s="360">
        <v>482</v>
      </c>
      <c r="G2285" s="359" t="s">
        <v>3437</v>
      </c>
      <c r="H2285" s="359" t="s">
        <v>6019</v>
      </c>
      <c r="I2285" s="363">
        <f t="shared" si="105"/>
        <v>44705</v>
      </c>
      <c r="J2285" t="str">
        <f t="shared" si="106"/>
        <v>Oui</v>
      </c>
      <c r="K2285" t="str">
        <f t="shared" si="107"/>
        <v>95PFE-L2S</v>
      </c>
    </row>
    <row r="2286" spans="1:11" ht="15" x14ac:dyDescent="0.25">
      <c r="A2286" s="307">
        <v>2681</v>
      </c>
      <c r="B2286" s="359" t="s">
        <v>1949</v>
      </c>
      <c r="C2286" s="359" t="s">
        <v>279</v>
      </c>
      <c r="D2286" s="359" t="s">
        <v>2098</v>
      </c>
      <c r="E2286" s="359" t="s">
        <v>4971</v>
      </c>
      <c r="F2286" s="360">
        <v>482</v>
      </c>
      <c r="G2286" s="359" t="s">
        <v>3437</v>
      </c>
      <c r="H2286" s="359" t="s">
        <v>6019</v>
      </c>
      <c r="I2286" s="363">
        <f t="shared" si="105"/>
        <v>45223</v>
      </c>
      <c r="J2286" t="str">
        <f t="shared" si="106"/>
        <v>Oui</v>
      </c>
      <c r="K2286" t="str">
        <f t="shared" si="107"/>
        <v>95PFE-L2M</v>
      </c>
    </row>
    <row r="2287" spans="1:11" ht="15" x14ac:dyDescent="0.25">
      <c r="A2287" s="307">
        <v>9939</v>
      </c>
      <c r="B2287" s="359" t="s">
        <v>428</v>
      </c>
      <c r="C2287" s="359" t="s">
        <v>3857</v>
      </c>
      <c r="D2287" s="359" t="s">
        <v>2416</v>
      </c>
      <c r="E2287" s="359" t="s">
        <v>4946</v>
      </c>
      <c r="F2287" s="360">
        <v>433</v>
      </c>
      <c r="G2287" s="359" t="s">
        <v>3436</v>
      </c>
      <c r="H2287" s="359" t="s">
        <v>6019</v>
      </c>
      <c r="I2287" s="363" t="str">
        <f t="shared" si="105"/>
        <v xml:space="preserve"> </v>
      </c>
      <c r="J2287" t="str">
        <f t="shared" si="106"/>
        <v>Non</v>
      </c>
      <c r="K2287" t="str">
        <f t="shared" si="107"/>
        <v xml:space="preserve"> </v>
      </c>
    </row>
    <row r="2288" spans="1:11" ht="15" x14ac:dyDescent="0.25">
      <c r="A2288" s="307">
        <v>11465</v>
      </c>
      <c r="B2288" s="359" t="s">
        <v>4005</v>
      </c>
      <c r="C2288" s="359" t="s">
        <v>2400</v>
      </c>
      <c r="D2288" s="359" t="s">
        <v>972</v>
      </c>
      <c r="E2288" s="359" t="s">
        <v>4946</v>
      </c>
      <c r="F2288" s="360">
        <v>433</v>
      </c>
      <c r="G2288" s="359" t="s">
        <v>3436</v>
      </c>
      <c r="H2288" s="359" t="s">
        <v>6019</v>
      </c>
      <c r="I2288" s="363" t="str">
        <f t="shared" si="105"/>
        <v xml:space="preserve"> </v>
      </c>
      <c r="J2288" t="str">
        <f t="shared" si="106"/>
        <v>Non</v>
      </c>
      <c r="K2288" t="str">
        <f t="shared" si="107"/>
        <v xml:space="preserve"> </v>
      </c>
    </row>
    <row r="2289" spans="1:11" ht="15" x14ac:dyDescent="0.25">
      <c r="A2289" s="307">
        <v>12606</v>
      </c>
      <c r="B2289" s="359" t="s">
        <v>4187</v>
      </c>
      <c r="C2289" s="359" t="s">
        <v>268</v>
      </c>
      <c r="D2289" s="359" t="s">
        <v>1074</v>
      </c>
      <c r="E2289" s="359" t="s">
        <v>4946</v>
      </c>
      <c r="F2289" s="360">
        <v>433</v>
      </c>
      <c r="G2289" s="359" t="s">
        <v>3436</v>
      </c>
      <c r="H2289" s="359" t="s">
        <v>6019</v>
      </c>
      <c r="I2289" s="363" t="str">
        <f t="shared" si="105"/>
        <v xml:space="preserve"> </v>
      </c>
      <c r="J2289" t="str">
        <f t="shared" si="106"/>
        <v>Non</v>
      </c>
      <c r="K2289" t="str">
        <f t="shared" si="107"/>
        <v xml:space="preserve"> </v>
      </c>
    </row>
    <row r="2290" spans="1:11" ht="15" x14ac:dyDescent="0.25">
      <c r="A2290" s="307">
        <v>4881</v>
      </c>
      <c r="B2290" s="359" t="s">
        <v>3597</v>
      </c>
      <c r="C2290" s="359" t="s">
        <v>499</v>
      </c>
      <c r="D2290" s="359" t="s">
        <v>3444</v>
      </c>
      <c r="E2290" s="359" t="s">
        <v>4946</v>
      </c>
      <c r="F2290" s="360">
        <v>433</v>
      </c>
      <c r="G2290" s="359" t="s">
        <v>3436</v>
      </c>
      <c r="H2290" s="359" t="s">
        <v>6019</v>
      </c>
      <c r="I2290" s="363" t="str">
        <f t="shared" si="105"/>
        <v xml:space="preserve"> </v>
      </c>
      <c r="J2290" t="str">
        <f t="shared" si="106"/>
        <v>Non</v>
      </c>
      <c r="K2290" t="str">
        <f t="shared" si="107"/>
        <v xml:space="preserve"> </v>
      </c>
    </row>
    <row r="2291" spans="1:11" ht="15" x14ac:dyDescent="0.25">
      <c r="A2291" s="307">
        <v>13880</v>
      </c>
      <c r="B2291" s="359" t="s">
        <v>2645</v>
      </c>
      <c r="C2291" s="359" t="s">
        <v>2646</v>
      </c>
      <c r="D2291" s="359" t="s">
        <v>5730</v>
      </c>
      <c r="E2291" s="359" t="s">
        <v>4946</v>
      </c>
      <c r="F2291" s="360">
        <v>433</v>
      </c>
      <c r="G2291" s="359" t="s">
        <v>3436</v>
      </c>
      <c r="H2291" s="359" t="s">
        <v>6019</v>
      </c>
      <c r="I2291" s="363" t="str">
        <f t="shared" si="105"/>
        <v xml:space="preserve"> </v>
      </c>
      <c r="J2291" t="str">
        <f t="shared" si="106"/>
        <v>Non</v>
      </c>
      <c r="K2291" t="str">
        <f t="shared" si="107"/>
        <v xml:space="preserve"> </v>
      </c>
    </row>
    <row r="2292" spans="1:11" ht="15" x14ac:dyDescent="0.25">
      <c r="A2292" s="307">
        <v>6748</v>
      </c>
      <c r="B2292" s="359" t="s">
        <v>2216</v>
      </c>
      <c r="C2292" s="359" t="s">
        <v>141</v>
      </c>
      <c r="D2292" s="359" t="s">
        <v>1405</v>
      </c>
      <c r="E2292" s="359" t="s">
        <v>4946</v>
      </c>
      <c r="F2292" s="360">
        <v>433</v>
      </c>
      <c r="G2292" s="359" t="s">
        <v>3436</v>
      </c>
      <c r="H2292" s="359" t="s">
        <v>6019</v>
      </c>
      <c r="I2292" s="363">
        <f t="shared" si="105"/>
        <v>43922</v>
      </c>
      <c r="J2292" t="str">
        <f t="shared" si="106"/>
        <v>Oui</v>
      </c>
      <c r="K2292" t="str">
        <f t="shared" si="107"/>
        <v>1511-S</v>
      </c>
    </row>
    <row r="2293" spans="1:11" ht="15" x14ac:dyDescent="0.25">
      <c r="A2293" s="307">
        <v>12492</v>
      </c>
      <c r="B2293" s="359" t="s">
        <v>2493</v>
      </c>
      <c r="C2293" s="359" t="s">
        <v>4161</v>
      </c>
      <c r="D2293" s="359" t="s">
        <v>4917</v>
      </c>
      <c r="E2293" s="359" t="s">
        <v>4946</v>
      </c>
      <c r="F2293" s="360">
        <v>433</v>
      </c>
      <c r="G2293" s="359" t="s">
        <v>3436</v>
      </c>
      <c r="H2293" s="359" t="s">
        <v>6019</v>
      </c>
      <c r="I2293" s="363">
        <f t="shared" si="105"/>
        <v>45695</v>
      </c>
      <c r="J2293" t="str">
        <f t="shared" si="106"/>
        <v>Oui</v>
      </c>
      <c r="K2293" t="str">
        <f t="shared" si="107"/>
        <v>95PFE-L2M</v>
      </c>
    </row>
    <row r="2294" spans="1:11" ht="15" x14ac:dyDescent="0.25">
      <c r="A2294" s="307" t="s">
        <v>4609</v>
      </c>
      <c r="B2294" s="359" t="s">
        <v>4610</v>
      </c>
      <c r="C2294" s="359" t="s">
        <v>4611</v>
      </c>
      <c r="D2294" s="359" t="s">
        <v>1410</v>
      </c>
      <c r="E2294" s="359" t="s">
        <v>1398</v>
      </c>
      <c r="F2294" s="360">
        <v>420</v>
      </c>
      <c r="G2294" s="359" t="s">
        <v>1398</v>
      </c>
      <c r="H2294" s="359" t="s">
        <v>6019</v>
      </c>
      <c r="I2294" s="363" t="str">
        <f t="shared" si="105"/>
        <v xml:space="preserve"> </v>
      </c>
      <c r="J2294" t="str">
        <f t="shared" si="106"/>
        <v>Non</v>
      </c>
      <c r="K2294" t="str">
        <f t="shared" si="107"/>
        <v xml:space="preserve"> </v>
      </c>
    </row>
    <row r="2295" spans="1:11" ht="15" x14ac:dyDescent="0.25">
      <c r="A2295" s="307" t="s">
        <v>4585</v>
      </c>
      <c r="B2295" s="359" t="s">
        <v>4586</v>
      </c>
      <c r="C2295" s="359" t="s">
        <v>1336</v>
      </c>
      <c r="D2295" s="359" t="s">
        <v>1410</v>
      </c>
      <c r="E2295" s="359" t="s">
        <v>1398</v>
      </c>
      <c r="F2295" s="360">
        <v>420</v>
      </c>
      <c r="G2295" s="359" t="s">
        <v>1398</v>
      </c>
      <c r="H2295" s="359" t="s">
        <v>6019</v>
      </c>
      <c r="I2295" s="363" t="str">
        <f t="shared" si="105"/>
        <v xml:space="preserve"> </v>
      </c>
      <c r="J2295" t="str">
        <f t="shared" si="106"/>
        <v>Non</v>
      </c>
      <c r="K2295" t="str">
        <f t="shared" si="107"/>
        <v xml:space="preserve"> </v>
      </c>
    </row>
    <row r="2296" spans="1:11" ht="15" x14ac:dyDescent="0.25">
      <c r="A2296" s="307" t="s">
        <v>4619</v>
      </c>
      <c r="B2296" s="359" t="s">
        <v>4620</v>
      </c>
      <c r="C2296" s="359" t="s">
        <v>4225</v>
      </c>
      <c r="D2296" s="359" t="s">
        <v>1410</v>
      </c>
      <c r="E2296" s="359" t="s">
        <v>1398</v>
      </c>
      <c r="F2296" s="360">
        <v>420</v>
      </c>
      <c r="G2296" s="359" t="s">
        <v>1398</v>
      </c>
      <c r="H2296" s="359" t="s">
        <v>6019</v>
      </c>
      <c r="I2296" s="363" t="str">
        <f t="shared" si="105"/>
        <v xml:space="preserve"> </v>
      </c>
      <c r="J2296" t="str">
        <f t="shared" si="106"/>
        <v>Non</v>
      </c>
      <c r="K2296" t="str">
        <f t="shared" si="107"/>
        <v xml:space="preserve"> </v>
      </c>
    </row>
    <row r="2297" spans="1:11" ht="15" x14ac:dyDescent="0.25">
      <c r="A2297" s="307">
        <v>7701</v>
      </c>
      <c r="B2297" s="359" t="s">
        <v>6185</v>
      </c>
      <c r="C2297" s="359" t="s">
        <v>6186</v>
      </c>
      <c r="D2297" s="359" t="s">
        <v>4844</v>
      </c>
      <c r="E2297" s="359" t="s">
        <v>1398</v>
      </c>
      <c r="F2297" s="360">
        <v>420</v>
      </c>
      <c r="G2297" s="359" t="s">
        <v>1398</v>
      </c>
      <c r="H2297" s="359" t="s">
        <v>6019</v>
      </c>
      <c r="I2297" s="363" t="str">
        <f t="shared" si="105"/>
        <v xml:space="preserve"> </v>
      </c>
      <c r="J2297" t="str">
        <f t="shared" si="106"/>
        <v>Non</v>
      </c>
      <c r="K2297" t="str">
        <f t="shared" si="107"/>
        <v xml:space="preserve"> </v>
      </c>
    </row>
    <row r="2298" spans="1:11" ht="15" x14ac:dyDescent="0.25">
      <c r="A2298" s="307">
        <v>7702</v>
      </c>
      <c r="B2298" s="359" t="s">
        <v>428</v>
      </c>
      <c r="C2298" s="359" t="s">
        <v>1897</v>
      </c>
      <c r="D2298" s="359" t="s">
        <v>4844</v>
      </c>
      <c r="E2298" s="359" t="s">
        <v>1398</v>
      </c>
      <c r="F2298" s="360">
        <v>420</v>
      </c>
      <c r="G2298" s="359" t="s">
        <v>1398</v>
      </c>
      <c r="H2298" s="359" t="s">
        <v>6019</v>
      </c>
      <c r="I2298" s="363" t="str">
        <f t="shared" si="105"/>
        <v xml:space="preserve"> </v>
      </c>
      <c r="J2298" t="str">
        <f t="shared" si="106"/>
        <v>Non</v>
      </c>
      <c r="K2298" t="str">
        <f t="shared" si="107"/>
        <v xml:space="preserve"> </v>
      </c>
    </row>
    <row r="2299" spans="1:11" ht="15" x14ac:dyDescent="0.25">
      <c r="A2299" s="307">
        <v>7699</v>
      </c>
      <c r="B2299" s="359" t="s">
        <v>5529</v>
      </c>
      <c r="C2299" s="359" t="s">
        <v>3325</v>
      </c>
      <c r="D2299" s="359" t="s">
        <v>4840</v>
      </c>
      <c r="E2299" s="359" t="s">
        <v>1398</v>
      </c>
      <c r="F2299" s="360">
        <v>420</v>
      </c>
      <c r="G2299" s="359" t="s">
        <v>1398</v>
      </c>
      <c r="H2299" s="359" t="s">
        <v>6019</v>
      </c>
      <c r="I2299" s="363" t="str">
        <f t="shared" si="105"/>
        <v xml:space="preserve"> </v>
      </c>
      <c r="J2299" t="str">
        <f t="shared" si="106"/>
        <v>Non</v>
      </c>
      <c r="K2299" t="str">
        <f t="shared" si="107"/>
        <v xml:space="preserve"> </v>
      </c>
    </row>
    <row r="2300" spans="1:11" ht="15" x14ac:dyDescent="0.25">
      <c r="A2300" s="307" t="s">
        <v>4623</v>
      </c>
      <c r="B2300" s="359" t="s">
        <v>4624</v>
      </c>
      <c r="C2300" s="359" t="s">
        <v>1547</v>
      </c>
      <c r="D2300" s="359" t="s">
        <v>1410</v>
      </c>
      <c r="E2300" s="359" t="s">
        <v>1398</v>
      </c>
      <c r="F2300" s="360">
        <v>420</v>
      </c>
      <c r="G2300" s="359" t="s">
        <v>1398</v>
      </c>
      <c r="H2300" s="359" t="s">
        <v>6019</v>
      </c>
      <c r="I2300" s="363" t="str">
        <f t="shared" si="105"/>
        <v xml:space="preserve"> </v>
      </c>
      <c r="J2300" t="str">
        <f t="shared" si="106"/>
        <v>Non</v>
      </c>
      <c r="K2300" t="str">
        <f t="shared" si="107"/>
        <v xml:space="preserve"> </v>
      </c>
    </row>
    <row r="2301" spans="1:11" ht="15" x14ac:dyDescent="0.25">
      <c r="A2301" s="307">
        <v>7695</v>
      </c>
      <c r="B2301" s="359" t="s">
        <v>701</v>
      </c>
      <c r="C2301" s="359" t="s">
        <v>5525</v>
      </c>
      <c r="D2301" s="359" t="s">
        <v>4840</v>
      </c>
      <c r="E2301" s="359" t="s">
        <v>1398</v>
      </c>
      <c r="F2301" s="360">
        <v>420</v>
      </c>
      <c r="G2301" s="359" t="s">
        <v>1398</v>
      </c>
      <c r="H2301" s="359" t="s">
        <v>6019</v>
      </c>
      <c r="I2301" s="363" t="str">
        <f t="shared" si="105"/>
        <v xml:space="preserve"> </v>
      </c>
      <c r="J2301" t="str">
        <f t="shared" si="106"/>
        <v>Non</v>
      </c>
      <c r="K2301" t="str">
        <f t="shared" si="107"/>
        <v xml:space="preserve"> </v>
      </c>
    </row>
    <row r="2302" spans="1:11" ht="15" x14ac:dyDescent="0.25">
      <c r="A2302" s="307">
        <v>7691</v>
      </c>
      <c r="B2302" s="359" t="s">
        <v>5521</v>
      </c>
      <c r="C2302" s="359" t="s">
        <v>1111</v>
      </c>
      <c r="D2302" s="359" t="s">
        <v>4840</v>
      </c>
      <c r="E2302" s="359" t="s">
        <v>1398</v>
      </c>
      <c r="F2302" s="360">
        <v>420</v>
      </c>
      <c r="G2302" s="359" t="s">
        <v>1398</v>
      </c>
      <c r="H2302" s="359" t="s">
        <v>6019</v>
      </c>
      <c r="I2302" s="363" t="str">
        <f t="shared" si="105"/>
        <v xml:space="preserve"> </v>
      </c>
      <c r="J2302" t="str">
        <f t="shared" si="106"/>
        <v>Non</v>
      </c>
      <c r="K2302" t="str">
        <f t="shared" si="107"/>
        <v xml:space="preserve"> </v>
      </c>
    </row>
    <row r="2303" spans="1:11" ht="15" x14ac:dyDescent="0.25">
      <c r="A2303" s="307">
        <v>7663</v>
      </c>
      <c r="B2303" s="359" t="s">
        <v>3677</v>
      </c>
      <c r="C2303" s="359" t="s">
        <v>947</v>
      </c>
      <c r="D2303" s="359" t="s">
        <v>4840</v>
      </c>
      <c r="E2303" s="359" t="s">
        <v>1398</v>
      </c>
      <c r="F2303" s="360">
        <v>420</v>
      </c>
      <c r="G2303" s="359" t="s">
        <v>1398</v>
      </c>
      <c r="H2303" s="359" t="s">
        <v>6019</v>
      </c>
      <c r="I2303" s="363" t="str">
        <f t="shared" si="105"/>
        <v xml:space="preserve"> </v>
      </c>
      <c r="J2303" t="str">
        <f t="shared" si="106"/>
        <v>Non</v>
      </c>
      <c r="K2303" t="str">
        <f t="shared" si="107"/>
        <v xml:space="preserve"> </v>
      </c>
    </row>
    <row r="2304" spans="1:11" ht="15" x14ac:dyDescent="0.25">
      <c r="A2304" s="307" t="s">
        <v>4616</v>
      </c>
      <c r="B2304" s="359" t="s">
        <v>4617</v>
      </c>
      <c r="C2304" s="359" t="s">
        <v>4618</v>
      </c>
      <c r="D2304" s="359" t="s">
        <v>1410</v>
      </c>
      <c r="E2304" s="359" t="s">
        <v>1398</v>
      </c>
      <c r="F2304" s="360">
        <v>420</v>
      </c>
      <c r="G2304" s="359" t="s">
        <v>1398</v>
      </c>
      <c r="H2304" s="359" t="s">
        <v>6019</v>
      </c>
      <c r="I2304" s="363" t="str">
        <f t="shared" si="105"/>
        <v xml:space="preserve"> </v>
      </c>
      <c r="J2304" t="str">
        <f t="shared" si="106"/>
        <v>Non</v>
      </c>
      <c r="K2304" t="str">
        <f t="shared" si="107"/>
        <v xml:space="preserve"> </v>
      </c>
    </row>
    <row r="2305" spans="1:11" ht="15" x14ac:dyDescent="0.25">
      <c r="A2305" s="307">
        <v>7685</v>
      </c>
      <c r="B2305" s="359" t="s">
        <v>3313</v>
      </c>
      <c r="C2305" s="359" t="s">
        <v>4575</v>
      </c>
      <c r="D2305" s="359" t="s">
        <v>4839</v>
      </c>
      <c r="E2305" s="359" t="s">
        <v>1398</v>
      </c>
      <c r="F2305" s="360">
        <v>420</v>
      </c>
      <c r="G2305" s="359" t="s">
        <v>1398</v>
      </c>
      <c r="H2305" s="359" t="s">
        <v>6019</v>
      </c>
      <c r="I2305" s="363" t="str">
        <f t="shared" si="105"/>
        <v xml:space="preserve"> </v>
      </c>
      <c r="J2305" t="str">
        <f t="shared" si="106"/>
        <v>Non</v>
      </c>
      <c r="K2305" t="str">
        <f t="shared" si="107"/>
        <v xml:space="preserve"> </v>
      </c>
    </row>
    <row r="2306" spans="1:11" ht="15" x14ac:dyDescent="0.25">
      <c r="A2306" s="307">
        <v>7696</v>
      </c>
      <c r="B2306" s="359" t="s">
        <v>4456</v>
      </c>
      <c r="C2306" s="359" t="s">
        <v>4457</v>
      </c>
      <c r="D2306" s="359" t="s">
        <v>4842</v>
      </c>
      <c r="E2306" s="359" t="s">
        <v>1398</v>
      </c>
      <c r="F2306" s="360">
        <v>420</v>
      </c>
      <c r="G2306" s="359" t="s">
        <v>1398</v>
      </c>
      <c r="H2306" s="359" t="s">
        <v>6019</v>
      </c>
      <c r="I2306" s="363" t="str">
        <f t="shared" ref="I2306:I2369" si="108">IFERROR(VLOOKUP(A2306,Pour_Suivi,31,FALSE)," ")</f>
        <v xml:space="preserve"> </v>
      </c>
      <c r="J2306" t="str">
        <f t="shared" ref="J2306:J2369" si="109">IF(IFERROR(VLOOKUP(A2306,Pour_Suivi,1,FALSE),"Non")="Non","Non","Oui")</f>
        <v>Non</v>
      </c>
      <c r="K2306" t="str">
        <f t="shared" ref="K2306:K2369" si="110">IFERROR(VLOOKUP(A2306,Pour_Suivi,33,FALSE)," ")</f>
        <v xml:space="preserve"> </v>
      </c>
    </row>
    <row r="2307" spans="1:11" ht="15" x14ac:dyDescent="0.25">
      <c r="A2307" s="307">
        <v>7689</v>
      </c>
      <c r="B2307" s="359" t="s">
        <v>5056</v>
      </c>
      <c r="C2307" s="359" t="s">
        <v>5057</v>
      </c>
      <c r="D2307" s="359" t="s">
        <v>4840</v>
      </c>
      <c r="E2307" s="359" t="s">
        <v>1398</v>
      </c>
      <c r="F2307" s="360">
        <v>420</v>
      </c>
      <c r="G2307" s="359" t="s">
        <v>1398</v>
      </c>
      <c r="H2307" s="359" t="s">
        <v>6019</v>
      </c>
      <c r="I2307" s="363" t="str">
        <f t="shared" si="108"/>
        <v xml:space="preserve"> </v>
      </c>
      <c r="J2307" t="str">
        <f t="shared" si="109"/>
        <v>Non</v>
      </c>
      <c r="K2307" t="str">
        <f t="shared" si="110"/>
        <v xml:space="preserve"> </v>
      </c>
    </row>
    <row r="2308" spans="1:11" ht="15" x14ac:dyDescent="0.25">
      <c r="A2308" s="307">
        <v>7683</v>
      </c>
      <c r="B2308" s="359" t="s">
        <v>4571</v>
      </c>
      <c r="C2308" s="359" t="s">
        <v>4572</v>
      </c>
      <c r="D2308" s="359" t="s">
        <v>4841</v>
      </c>
      <c r="E2308" s="359" t="s">
        <v>1398</v>
      </c>
      <c r="F2308" s="360">
        <v>420</v>
      </c>
      <c r="G2308" s="359" t="s">
        <v>1398</v>
      </c>
      <c r="H2308" s="359" t="s">
        <v>6019</v>
      </c>
      <c r="I2308" s="363" t="str">
        <f t="shared" si="108"/>
        <v xml:space="preserve"> </v>
      </c>
      <c r="J2308" t="str">
        <f t="shared" si="109"/>
        <v>Non</v>
      </c>
      <c r="K2308" t="str">
        <f t="shared" si="110"/>
        <v xml:space="preserve"> </v>
      </c>
    </row>
    <row r="2309" spans="1:11" ht="15" x14ac:dyDescent="0.25">
      <c r="A2309" s="307">
        <v>7700</v>
      </c>
      <c r="B2309" s="359" t="s">
        <v>1433</v>
      </c>
      <c r="C2309" s="359" t="s">
        <v>336</v>
      </c>
      <c r="D2309" s="359" t="s">
        <v>4838</v>
      </c>
      <c r="E2309" s="359" t="s">
        <v>1398</v>
      </c>
      <c r="F2309" s="360">
        <v>420</v>
      </c>
      <c r="G2309" s="359" t="s">
        <v>1398</v>
      </c>
      <c r="H2309" s="359" t="s">
        <v>6019</v>
      </c>
      <c r="I2309" s="363" t="str">
        <f t="shared" si="108"/>
        <v xml:space="preserve"> </v>
      </c>
      <c r="J2309" t="str">
        <f t="shared" si="109"/>
        <v>Non</v>
      </c>
      <c r="K2309" t="str">
        <f t="shared" si="110"/>
        <v xml:space="preserve"> </v>
      </c>
    </row>
    <row r="2310" spans="1:11" ht="15" x14ac:dyDescent="0.25">
      <c r="A2310" s="307" t="s">
        <v>4622</v>
      </c>
      <c r="B2310" s="359" t="s">
        <v>4224</v>
      </c>
      <c r="C2310" s="359" t="s">
        <v>4225</v>
      </c>
      <c r="D2310" s="359" t="s">
        <v>1410</v>
      </c>
      <c r="E2310" s="359" t="s">
        <v>1398</v>
      </c>
      <c r="F2310" s="360">
        <v>420</v>
      </c>
      <c r="G2310" s="359" t="s">
        <v>1398</v>
      </c>
      <c r="H2310" s="359" t="s">
        <v>6019</v>
      </c>
      <c r="I2310" s="363" t="str">
        <f t="shared" si="108"/>
        <v xml:space="preserve"> </v>
      </c>
      <c r="J2310" t="str">
        <f t="shared" si="109"/>
        <v>Non</v>
      </c>
      <c r="K2310" t="str">
        <f t="shared" si="110"/>
        <v xml:space="preserve"> </v>
      </c>
    </row>
    <row r="2311" spans="1:11" ht="15" x14ac:dyDescent="0.25">
      <c r="A2311" s="307">
        <v>7703</v>
      </c>
      <c r="B2311" s="359" t="s">
        <v>6187</v>
      </c>
      <c r="C2311" s="359" t="s">
        <v>6188</v>
      </c>
      <c r="D2311" s="359" t="s">
        <v>4844</v>
      </c>
      <c r="E2311" s="359" t="s">
        <v>1398</v>
      </c>
      <c r="F2311" s="360">
        <v>420</v>
      </c>
      <c r="G2311" s="359" t="s">
        <v>1398</v>
      </c>
      <c r="H2311" s="359" t="s">
        <v>6019</v>
      </c>
      <c r="I2311" s="363" t="str">
        <f t="shared" si="108"/>
        <v xml:space="preserve"> </v>
      </c>
      <c r="J2311" t="str">
        <f t="shared" si="109"/>
        <v>Non</v>
      </c>
      <c r="K2311" t="str">
        <f t="shared" si="110"/>
        <v xml:space="preserve"> </v>
      </c>
    </row>
    <row r="2312" spans="1:11" ht="15" x14ac:dyDescent="0.25">
      <c r="A2312" s="307">
        <v>7704</v>
      </c>
      <c r="B2312" s="359" t="s">
        <v>6215</v>
      </c>
      <c r="C2312" s="359" t="s">
        <v>667</v>
      </c>
      <c r="D2312" s="359" t="s">
        <v>4844</v>
      </c>
      <c r="E2312" s="359" t="s">
        <v>1398</v>
      </c>
      <c r="F2312" s="360">
        <v>420</v>
      </c>
      <c r="G2312" s="359" t="s">
        <v>1398</v>
      </c>
      <c r="H2312" s="359" t="s">
        <v>6019</v>
      </c>
      <c r="I2312" s="363" t="str">
        <f t="shared" si="108"/>
        <v xml:space="preserve"> </v>
      </c>
      <c r="J2312" t="str">
        <f t="shared" si="109"/>
        <v>Non</v>
      </c>
      <c r="K2312" t="str">
        <f t="shared" si="110"/>
        <v xml:space="preserve"> </v>
      </c>
    </row>
    <row r="2313" spans="1:11" ht="15" x14ac:dyDescent="0.25">
      <c r="A2313" s="307" t="s">
        <v>4612</v>
      </c>
      <c r="B2313" s="359" t="s">
        <v>4613</v>
      </c>
      <c r="C2313" s="359" t="s">
        <v>4614</v>
      </c>
      <c r="D2313" s="359" t="s">
        <v>1410</v>
      </c>
      <c r="E2313" s="359" t="s">
        <v>1398</v>
      </c>
      <c r="F2313" s="360">
        <v>420</v>
      </c>
      <c r="G2313" s="359" t="s">
        <v>1398</v>
      </c>
      <c r="H2313" s="359" t="s">
        <v>6019</v>
      </c>
      <c r="I2313" s="363" t="str">
        <f t="shared" si="108"/>
        <v xml:space="preserve"> </v>
      </c>
      <c r="J2313" t="str">
        <f t="shared" si="109"/>
        <v>Non</v>
      </c>
      <c r="K2313" t="str">
        <f t="shared" si="110"/>
        <v xml:space="preserve"> </v>
      </c>
    </row>
    <row r="2314" spans="1:11" ht="15" x14ac:dyDescent="0.25">
      <c r="A2314" s="307" t="s">
        <v>4615</v>
      </c>
      <c r="B2314" s="359" t="s">
        <v>4017</v>
      </c>
      <c r="C2314" s="359" t="s">
        <v>4018</v>
      </c>
      <c r="D2314" s="359" t="s">
        <v>1410</v>
      </c>
      <c r="E2314" s="359" t="s">
        <v>1398</v>
      </c>
      <c r="F2314" s="360">
        <v>420</v>
      </c>
      <c r="G2314" s="359" t="s">
        <v>1398</v>
      </c>
      <c r="H2314" s="359" t="s">
        <v>6019</v>
      </c>
      <c r="I2314" s="363" t="str">
        <f t="shared" si="108"/>
        <v xml:space="preserve"> </v>
      </c>
      <c r="J2314" t="str">
        <f t="shared" si="109"/>
        <v>Non</v>
      </c>
      <c r="K2314" t="str">
        <f t="shared" si="110"/>
        <v xml:space="preserve"> </v>
      </c>
    </row>
    <row r="2315" spans="1:11" ht="15" x14ac:dyDescent="0.25">
      <c r="A2315" s="307">
        <v>7675</v>
      </c>
      <c r="B2315" s="359" t="s">
        <v>462</v>
      </c>
      <c r="C2315" s="359" t="s">
        <v>462</v>
      </c>
      <c r="D2315" s="359" t="s">
        <v>4844</v>
      </c>
      <c r="E2315" s="359" t="s">
        <v>1398</v>
      </c>
      <c r="F2315" s="360">
        <v>420</v>
      </c>
      <c r="G2315" s="359" t="s">
        <v>1398</v>
      </c>
      <c r="H2315" s="359" t="s">
        <v>6019</v>
      </c>
      <c r="I2315" s="363" t="str">
        <f t="shared" si="108"/>
        <v xml:space="preserve"> </v>
      </c>
      <c r="J2315" t="str">
        <f t="shared" si="109"/>
        <v>Non</v>
      </c>
      <c r="K2315" t="str">
        <f t="shared" si="110"/>
        <v xml:space="preserve"> </v>
      </c>
    </row>
    <row r="2316" spans="1:11" ht="15" x14ac:dyDescent="0.25">
      <c r="A2316" s="307">
        <v>7697</v>
      </c>
      <c r="B2316" s="359" t="s">
        <v>5526</v>
      </c>
      <c r="C2316" s="359" t="s">
        <v>4064</v>
      </c>
      <c r="D2316" s="359" t="s">
        <v>4840</v>
      </c>
      <c r="E2316" s="359" t="s">
        <v>1398</v>
      </c>
      <c r="F2316" s="360">
        <v>420</v>
      </c>
      <c r="G2316" s="359" t="s">
        <v>1398</v>
      </c>
      <c r="H2316" s="359" t="s">
        <v>6019</v>
      </c>
      <c r="I2316" s="363" t="str">
        <f t="shared" si="108"/>
        <v xml:space="preserve"> </v>
      </c>
      <c r="J2316" t="str">
        <f t="shared" si="109"/>
        <v>Non</v>
      </c>
      <c r="K2316" t="str">
        <f t="shared" si="110"/>
        <v xml:space="preserve"> </v>
      </c>
    </row>
    <row r="2317" spans="1:11" ht="15" x14ac:dyDescent="0.25">
      <c r="A2317" s="307">
        <v>7705</v>
      </c>
      <c r="B2317" s="359" t="s">
        <v>6216</v>
      </c>
      <c r="C2317" s="359" t="s">
        <v>549</v>
      </c>
      <c r="D2317" s="359" t="s">
        <v>4838</v>
      </c>
      <c r="E2317" s="359" t="s">
        <v>1398</v>
      </c>
      <c r="F2317" s="360">
        <v>420</v>
      </c>
      <c r="G2317" s="359" t="s">
        <v>1398</v>
      </c>
      <c r="H2317" s="359" t="s">
        <v>6019</v>
      </c>
      <c r="I2317" s="363" t="str">
        <f t="shared" si="108"/>
        <v xml:space="preserve"> </v>
      </c>
      <c r="J2317" t="str">
        <f t="shared" si="109"/>
        <v>Non</v>
      </c>
      <c r="K2317" t="str">
        <f t="shared" si="110"/>
        <v xml:space="preserve"> </v>
      </c>
    </row>
    <row r="2318" spans="1:11" ht="15" x14ac:dyDescent="0.25">
      <c r="A2318" s="307" t="s">
        <v>1876</v>
      </c>
      <c r="B2318" s="359" t="s">
        <v>1874</v>
      </c>
      <c r="C2318" s="359" t="s">
        <v>1875</v>
      </c>
      <c r="D2318" s="359" t="s">
        <v>1410</v>
      </c>
      <c r="E2318" s="359" t="s">
        <v>1398</v>
      </c>
      <c r="F2318" s="360">
        <v>420</v>
      </c>
      <c r="G2318" s="359" t="s">
        <v>1398</v>
      </c>
      <c r="H2318" s="359" t="s">
        <v>6019</v>
      </c>
      <c r="I2318" s="363" t="str">
        <f t="shared" si="108"/>
        <v xml:space="preserve"> </v>
      </c>
      <c r="J2318" t="str">
        <f t="shared" si="109"/>
        <v>Non</v>
      </c>
      <c r="K2318" t="str">
        <f t="shared" si="110"/>
        <v xml:space="preserve"> </v>
      </c>
    </row>
    <row r="2319" spans="1:11" ht="15" x14ac:dyDescent="0.25">
      <c r="A2319" s="307">
        <v>7684</v>
      </c>
      <c r="B2319" s="359" t="s">
        <v>4573</v>
      </c>
      <c r="C2319" s="359" t="s">
        <v>4574</v>
      </c>
      <c r="D2319" s="359" t="s">
        <v>4839</v>
      </c>
      <c r="E2319" s="359" t="s">
        <v>1398</v>
      </c>
      <c r="F2319" s="360">
        <v>420</v>
      </c>
      <c r="G2319" s="359" t="s">
        <v>1398</v>
      </c>
      <c r="H2319" s="359" t="s">
        <v>6019</v>
      </c>
      <c r="I2319" s="363" t="str">
        <f t="shared" si="108"/>
        <v xml:space="preserve"> </v>
      </c>
      <c r="J2319" t="str">
        <f t="shared" si="109"/>
        <v>Non</v>
      </c>
      <c r="K2319" t="str">
        <f t="shared" si="110"/>
        <v xml:space="preserve"> </v>
      </c>
    </row>
    <row r="2320" spans="1:11" ht="15" x14ac:dyDescent="0.25">
      <c r="A2320" s="307">
        <v>7686</v>
      </c>
      <c r="B2320" s="359" t="s">
        <v>4576</v>
      </c>
      <c r="C2320" s="359" t="s">
        <v>358</v>
      </c>
      <c r="D2320" s="359" t="s">
        <v>4839</v>
      </c>
      <c r="E2320" s="359" t="s">
        <v>1398</v>
      </c>
      <c r="F2320" s="360">
        <v>420</v>
      </c>
      <c r="G2320" s="359" t="s">
        <v>1398</v>
      </c>
      <c r="H2320" s="359" t="s">
        <v>6019</v>
      </c>
      <c r="I2320" s="363" t="str">
        <f t="shared" si="108"/>
        <v xml:space="preserve"> </v>
      </c>
      <c r="J2320" t="str">
        <f t="shared" si="109"/>
        <v>Non</v>
      </c>
      <c r="K2320" t="str">
        <f t="shared" si="110"/>
        <v xml:space="preserve"> </v>
      </c>
    </row>
    <row r="2321" spans="1:11" ht="15" x14ac:dyDescent="0.25">
      <c r="A2321" s="307">
        <v>7687</v>
      </c>
      <c r="B2321" s="359" t="s">
        <v>4577</v>
      </c>
      <c r="C2321" s="359" t="s">
        <v>4578</v>
      </c>
      <c r="D2321" s="359" t="s">
        <v>4839</v>
      </c>
      <c r="E2321" s="359" t="s">
        <v>1398</v>
      </c>
      <c r="F2321" s="360">
        <v>420</v>
      </c>
      <c r="G2321" s="359" t="s">
        <v>1398</v>
      </c>
      <c r="H2321" s="359" t="s">
        <v>6019</v>
      </c>
      <c r="I2321" s="363" t="str">
        <f t="shared" si="108"/>
        <v xml:space="preserve"> </v>
      </c>
      <c r="J2321" t="str">
        <f t="shared" si="109"/>
        <v>Non</v>
      </c>
      <c r="K2321" t="str">
        <f t="shared" si="110"/>
        <v xml:space="preserve"> </v>
      </c>
    </row>
    <row r="2322" spans="1:11" ht="15" x14ac:dyDescent="0.25">
      <c r="A2322" s="307">
        <v>7688</v>
      </c>
      <c r="B2322" s="359" t="s">
        <v>3578</v>
      </c>
      <c r="C2322" s="359" t="s">
        <v>2474</v>
      </c>
      <c r="D2322" s="359" t="s">
        <v>4839</v>
      </c>
      <c r="E2322" s="359" t="s">
        <v>1398</v>
      </c>
      <c r="F2322" s="360">
        <v>420</v>
      </c>
      <c r="G2322" s="359" t="s">
        <v>1398</v>
      </c>
      <c r="H2322" s="359" t="s">
        <v>6019</v>
      </c>
      <c r="I2322" s="363" t="str">
        <f t="shared" si="108"/>
        <v xml:space="preserve"> </v>
      </c>
      <c r="J2322" t="str">
        <f t="shared" si="109"/>
        <v>Non</v>
      </c>
      <c r="K2322" t="str">
        <f t="shared" si="110"/>
        <v xml:space="preserve"> </v>
      </c>
    </row>
    <row r="2323" spans="1:11" ht="15" x14ac:dyDescent="0.25">
      <c r="A2323" s="307">
        <v>7707</v>
      </c>
      <c r="B2323" s="359" t="s">
        <v>6217</v>
      </c>
      <c r="C2323" s="359" t="s">
        <v>4403</v>
      </c>
      <c r="D2323" s="359" t="s">
        <v>4844</v>
      </c>
      <c r="E2323" s="359" t="s">
        <v>1398</v>
      </c>
      <c r="F2323" s="360">
        <v>420</v>
      </c>
      <c r="G2323" s="359" t="s">
        <v>1398</v>
      </c>
      <c r="H2323" s="359" t="s">
        <v>6019</v>
      </c>
      <c r="I2323" s="363" t="str">
        <f t="shared" si="108"/>
        <v xml:space="preserve"> </v>
      </c>
      <c r="J2323" t="str">
        <f t="shared" si="109"/>
        <v>Non</v>
      </c>
      <c r="K2323" t="str">
        <f t="shared" si="110"/>
        <v xml:space="preserve"> </v>
      </c>
    </row>
    <row r="2324" spans="1:11" ht="15" x14ac:dyDescent="0.25">
      <c r="A2324" s="307">
        <v>7708</v>
      </c>
      <c r="B2324" s="359" t="s">
        <v>6218</v>
      </c>
      <c r="C2324" s="359" t="s">
        <v>482</v>
      </c>
      <c r="D2324" s="359" t="s">
        <v>4844</v>
      </c>
      <c r="E2324" s="359" t="s">
        <v>1398</v>
      </c>
      <c r="F2324" s="360">
        <v>420</v>
      </c>
      <c r="G2324" s="359" t="s">
        <v>1398</v>
      </c>
      <c r="H2324" s="359" t="s">
        <v>6019</v>
      </c>
      <c r="I2324" s="363" t="str">
        <f t="shared" si="108"/>
        <v xml:space="preserve"> </v>
      </c>
      <c r="J2324" t="str">
        <f t="shared" si="109"/>
        <v>Non</v>
      </c>
      <c r="K2324" t="str">
        <f t="shared" si="110"/>
        <v xml:space="preserve"> </v>
      </c>
    </row>
    <row r="2325" spans="1:11" ht="15" x14ac:dyDescent="0.25">
      <c r="A2325" s="307" t="s">
        <v>4580</v>
      </c>
      <c r="B2325" s="359" t="s">
        <v>4581</v>
      </c>
      <c r="C2325" s="359" t="s">
        <v>4582</v>
      </c>
      <c r="D2325" s="359" t="s">
        <v>1410</v>
      </c>
      <c r="E2325" s="359" t="s">
        <v>1398</v>
      </c>
      <c r="F2325" s="360">
        <v>420</v>
      </c>
      <c r="G2325" s="359" t="s">
        <v>1398</v>
      </c>
      <c r="H2325" s="359" t="s">
        <v>6019</v>
      </c>
      <c r="I2325" s="363" t="str">
        <f t="shared" si="108"/>
        <v xml:space="preserve"> </v>
      </c>
      <c r="J2325" t="str">
        <f t="shared" si="109"/>
        <v>Non</v>
      </c>
      <c r="K2325" t="str">
        <f t="shared" si="110"/>
        <v xml:space="preserve"> </v>
      </c>
    </row>
    <row r="2326" spans="1:11" ht="15" x14ac:dyDescent="0.25">
      <c r="A2326" s="307">
        <v>7693</v>
      </c>
      <c r="B2326" s="359" t="s">
        <v>5522</v>
      </c>
      <c r="C2326" s="359" t="s">
        <v>5523</v>
      </c>
      <c r="D2326" s="359" t="s">
        <v>4840</v>
      </c>
      <c r="E2326" s="359" t="s">
        <v>1398</v>
      </c>
      <c r="F2326" s="360">
        <v>420</v>
      </c>
      <c r="G2326" s="359" t="s">
        <v>1398</v>
      </c>
      <c r="H2326" s="359" t="s">
        <v>6019</v>
      </c>
      <c r="I2326" s="363" t="str">
        <f t="shared" si="108"/>
        <v xml:space="preserve"> </v>
      </c>
      <c r="J2326" t="str">
        <f t="shared" si="109"/>
        <v>Non</v>
      </c>
      <c r="K2326" t="str">
        <f t="shared" si="110"/>
        <v xml:space="preserve"> </v>
      </c>
    </row>
    <row r="2327" spans="1:11" ht="15" x14ac:dyDescent="0.25">
      <c r="A2327" s="307">
        <v>7678</v>
      </c>
      <c r="B2327" s="359" t="s">
        <v>4570</v>
      </c>
      <c r="C2327" s="359" t="s">
        <v>2264</v>
      </c>
      <c r="D2327" s="359" t="s">
        <v>4839</v>
      </c>
      <c r="E2327" s="359" t="s">
        <v>1398</v>
      </c>
      <c r="F2327" s="360">
        <v>420</v>
      </c>
      <c r="G2327" s="359" t="s">
        <v>1398</v>
      </c>
      <c r="H2327" s="359" t="s">
        <v>6019</v>
      </c>
      <c r="I2327" s="363" t="str">
        <f t="shared" si="108"/>
        <v xml:space="preserve"> </v>
      </c>
      <c r="J2327" t="str">
        <f t="shared" si="109"/>
        <v>Non</v>
      </c>
      <c r="K2327" t="str">
        <f t="shared" si="110"/>
        <v xml:space="preserve"> </v>
      </c>
    </row>
    <row r="2328" spans="1:11" ht="15" x14ac:dyDescent="0.25">
      <c r="A2328" s="307">
        <v>7698</v>
      </c>
      <c r="B2328" s="359" t="s">
        <v>5527</v>
      </c>
      <c r="C2328" s="359" t="s">
        <v>5528</v>
      </c>
      <c r="D2328" s="359" t="s">
        <v>4840</v>
      </c>
      <c r="E2328" s="359" t="s">
        <v>1398</v>
      </c>
      <c r="F2328" s="360">
        <v>420</v>
      </c>
      <c r="G2328" s="359" t="s">
        <v>1398</v>
      </c>
      <c r="H2328" s="359" t="s">
        <v>6019</v>
      </c>
      <c r="I2328" s="363" t="str">
        <f t="shared" si="108"/>
        <v xml:space="preserve"> </v>
      </c>
      <c r="J2328" t="str">
        <f t="shared" si="109"/>
        <v>Non</v>
      </c>
      <c r="K2328" t="str">
        <f t="shared" si="110"/>
        <v xml:space="preserve"> </v>
      </c>
    </row>
    <row r="2329" spans="1:11" ht="15" x14ac:dyDescent="0.25">
      <c r="A2329" s="307" t="s">
        <v>4604</v>
      </c>
      <c r="B2329" s="359" t="s">
        <v>4605</v>
      </c>
      <c r="C2329" s="359" t="s">
        <v>2564</v>
      </c>
      <c r="D2329" s="359" t="s">
        <v>1410</v>
      </c>
      <c r="E2329" s="359" t="s">
        <v>1398</v>
      </c>
      <c r="F2329" s="360">
        <v>420</v>
      </c>
      <c r="G2329" s="359" t="s">
        <v>1398</v>
      </c>
      <c r="H2329" s="359" t="s">
        <v>6019</v>
      </c>
      <c r="I2329" s="363" t="str">
        <f t="shared" si="108"/>
        <v xml:space="preserve"> </v>
      </c>
      <c r="J2329" t="str">
        <f t="shared" si="109"/>
        <v>Non</v>
      </c>
      <c r="K2329" t="str">
        <f t="shared" si="110"/>
        <v xml:space="preserve"> </v>
      </c>
    </row>
    <row r="2330" spans="1:11" ht="15" x14ac:dyDescent="0.25">
      <c r="A2330" s="307">
        <v>7709</v>
      </c>
      <c r="B2330" s="359" t="s">
        <v>6219</v>
      </c>
      <c r="C2330" s="359" t="s">
        <v>6220</v>
      </c>
      <c r="D2330" s="359" t="s">
        <v>4843</v>
      </c>
      <c r="E2330" s="359" t="s">
        <v>1398</v>
      </c>
      <c r="F2330" s="360">
        <v>420</v>
      </c>
      <c r="G2330" s="359" t="s">
        <v>1398</v>
      </c>
      <c r="H2330" s="359" t="s">
        <v>6019</v>
      </c>
      <c r="I2330" s="363" t="str">
        <f t="shared" si="108"/>
        <v xml:space="preserve"> </v>
      </c>
      <c r="J2330" t="str">
        <f t="shared" si="109"/>
        <v>Non</v>
      </c>
      <c r="K2330" t="str">
        <f t="shared" si="110"/>
        <v xml:space="preserve"> </v>
      </c>
    </row>
    <row r="2331" spans="1:11" ht="15" x14ac:dyDescent="0.25">
      <c r="A2331" s="307" t="s">
        <v>4606</v>
      </c>
      <c r="B2331" s="359" t="s">
        <v>4607</v>
      </c>
      <c r="C2331" s="359" t="s">
        <v>4608</v>
      </c>
      <c r="D2331" s="359" t="s">
        <v>1410</v>
      </c>
      <c r="E2331" s="359" t="s">
        <v>1398</v>
      </c>
      <c r="F2331" s="360">
        <v>420</v>
      </c>
      <c r="G2331" s="359" t="s">
        <v>1398</v>
      </c>
      <c r="H2331" s="359" t="s">
        <v>6019</v>
      </c>
      <c r="I2331" s="363" t="str">
        <f t="shared" si="108"/>
        <v xml:space="preserve"> </v>
      </c>
      <c r="J2331" t="str">
        <f t="shared" si="109"/>
        <v>Non</v>
      </c>
      <c r="K2331" t="str">
        <f t="shared" si="110"/>
        <v xml:space="preserve"> </v>
      </c>
    </row>
    <row r="2332" spans="1:11" ht="15" x14ac:dyDescent="0.25">
      <c r="A2332" s="307" t="s">
        <v>4621</v>
      </c>
      <c r="B2332" s="359" t="s">
        <v>2745</v>
      </c>
      <c r="C2332" s="359" t="s">
        <v>2746</v>
      </c>
      <c r="D2332" s="359" t="s">
        <v>1410</v>
      </c>
      <c r="E2332" s="359" t="s">
        <v>1398</v>
      </c>
      <c r="F2332" s="360">
        <v>420</v>
      </c>
      <c r="G2332" s="359" t="s">
        <v>1398</v>
      </c>
      <c r="H2332" s="359" t="s">
        <v>6019</v>
      </c>
      <c r="I2332" s="363" t="str">
        <f t="shared" si="108"/>
        <v xml:space="preserve"> </v>
      </c>
      <c r="J2332" t="str">
        <f t="shared" si="109"/>
        <v>Non</v>
      </c>
      <c r="K2332" t="str">
        <f t="shared" si="110"/>
        <v xml:space="preserve"> </v>
      </c>
    </row>
    <row r="2333" spans="1:11" ht="15" x14ac:dyDescent="0.25">
      <c r="A2333" s="307">
        <v>7694</v>
      </c>
      <c r="B2333" s="359" t="s">
        <v>5524</v>
      </c>
      <c r="C2333" s="359" t="s">
        <v>1071</v>
      </c>
      <c r="D2333" s="359" t="s">
        <v>4840</v>
      </c>
      <c r="E2333" s="359" t="s">
        <v>1398</v>
      </c>
      <c r="F2333" s="360">
        <v>420</v>
      </c>
      <c r="G2333" s="359" t="s">
        <v>1398</v>
      </c>
      <c r="H2333" s="359" t="s">
        <v>6019</v>
      </c>
      <c r="I2333" s="363" t="str">
        <f t="shared" si="108"/>
        <v xml:space="preserve"> </v>
      </c>
      <c r="J2333" t="str">
        <f t="shared" si="109"/>
        <v>Non</v>
      </c>
      <c r="K2333" t="str">
        <f t="shared" si="110"/>
        <v xml:space="preserve"> </v>
      </c>
    </row>
    <row r="2334" spans="1:11" ht="15" x14ac:dyDescent="0.25">
      <c r="A2334" s="307" t="s">
        <v>2779</v>
      </c>
      <c r="B2334" s="359" t="s">
        <v>2777</v>
      </c>
      <c r="C2334" s="359" t="s">
        <v>2778</v>
      </c>
      <c r="D2334" s="359" t="s">
        <v>1410</v>
      </c>
      <c r="E2334" s="359" t="s">
        <v>1398</v>
      </c>
      <c r="F2334" s="360">
        <v>420</v>
      </c>
      <c r="G2334" s="359" t="s">
        <v>1398</v>
      </c>
      <c r="H2334" s="359" t="s">
        <v>6019</v>
      </c>
      <c r="I2334" s="363" t="str">
        <f t="shared" si="108"/>
        <v xml:space="preserve"> </v>
      </c>
      <c r="J2334" t="str">
        <f t="shared" si="109"/>
        <v>Non</v>
      </c>
      <c r="K2334" t="str">
        <f t="shared" si="110"/>
        <v xml:space="preserve"> </v>
      </c>
    </row>
    <row r="2335" spans="1:11" ht="15" x14ac:dyDescent="0.25">
      <c r="A2335" s="307">
        <v>7710</v>
      </c>
      <c r="B2335" s="359" t="s">
        <v>6103</v>
      </c>
      <c r="C2335" s="359" t="s">
        <v>6221</v>
      </c>
      <c r="D2335" s="359" t="s">
        <v>4844</v>
      </c>
      <c r="E2335" s="359" t="s">
        <v>1398</v>
      </c>
      <c r="F2335" s="360">
        <v>420</v>
      </c>
      <c r="G2335" s="359" t="s">
        <v>1398</v>
      </c>
      <c r="H2335" s="359" t="s">
        <v>6019</v>
      </c>
      <c r="I2335" s="363" t="str">
        <f t="shared" si="108"/>
        <v xml:space="preserve"> </v>
      </c>
      <c r="J2335" t="str">
        <f t="shared" si="109"/>
        <v>Non</v>
      </c>
      <c r="K2335" t="str">
        <f t="shared" si="110"/>
        <v xml:space="preserve"> </v>
      </c>
    </row>
    <row r="2336" spans="1:11" ht="15" x14ac:dyDescent="0.25">
      <c r="A2336" s="307">
        <v>12226</v>
      </c>
      <c r="B2336" s="359" t="s">
        <v>4631</v>
      </c>
      <c r="C2336" s="359" t="s">
        <v>4632</v>
      </c>
      <c r="D2336" s="359" t="s">
        <v>517</v>
      </c>
      <c r="E2336" s="359" t="s">
        <v>4968</v>
      </c>
      <c r="F2336" s="360">
        <v>442</v>
      </c>
      <c r="G2336" s="359" t="s">
        <v>1505</v>
      </c>
      <c r="H2336" s="359" t="s">
        <v>6017</v>
      </c>
      <c r="I2336" s="363" t="str">
        <f t="shared" si="108"/>
        <v xml:space="preserve"> </v>
      </c>
      <c r="J2336" t="str">
        <f t="shared" si="109"/>
        <v>Non</v>
      </c>
      <c r="K2336" t="str">
        <f t="shared" si="110"/>
        <v xml:space="preserve"> </v>
      </c>
    </row>
    <row r="2337" spans="1:11" ht="15" x14ac:dyDescent="0.25">
      <c r="A2337" s="307">
        <v>13248</v>
      </c>
      <c r="B2337" s="359" t="s">
        <v>2090</v>
      </c>
      <c r="C2337" s="359" t="s">
        <v>4433</v>
      </c>
      <c r="D2337" s="359" t="s">
        <v>517</v>
      </c>
      <c r="E2337" s="359" t="s">
        <v>4968</v>
      </c>
      <c r="F2337" s="360">
        <v>442</v>
      </c>
      <c r="G2337" s="359" t="s">
        <v>1505</v>
      </c>
      <c r="H2337" s="359" t="s">
        <v>6017</v>
      </c>
      <c r="I2337" s="363" t="str">
        <f t="shared" si="108"/>
        <v xml:space="preserve"> </v>
      </c>
      <c r="J2337" t="str">
        <f t="shared" si="109"/>
        <v>Non</v>
      </c>
      <c r="K2337" t="str">
        <f t="shared" si="110"/>
        <v xml:space="preserve"> </v>
      </c>
    </row>
    <row r="2338" spans="1:11" ht="15" x14ac:dyDescent="0.25">
      <c r="A2338" s="307">
        <v>12005</v>
      </c>
      <c r="B2338" s="359" t="s">
        <v>4071</v>
      </c>
      <c r="C2338" s="359" t="s">
        <v>4072</v>
      </c>
      <c r="D2338" s="359" t="s">
        <v>517</v>
      </c>
      <c r="E2338" s="359" t="s">
        <v>4968</v>
      </c>
      <c r="F2338" s="360">
        <v>442</v>
      </c>
      <c r="G2338" s="359" t="s">
        <v>1505</v>
      </c>
      <c r="H2338" s="359" t="s">
        <v>6017</v>
      </c>
      <c r="I2338" s="363" t="str">
        <f t="shared" si="108"/>
        <v xml:space="preserve"> </v>
      </c>
      <c r="J2338" t="str">
        <f t="shared" si="109"/>
        <v>Non</v>
      </c>
      <c r="K2338" t="str">
        <f t="shared" si="110"/>
        <v xml:space="preserve"> </v>
      </c>
    </row>
    <row r="2339" spans="1:11" ht="15" x14ac:dyDescent="0.25">
      <c r="A2339" s="307">
        <v>13405</v>
      </c>
      <c r="B2339" s="359" t="s">
        <v>4992</v>
      </c>
      <c r="C2339" s="359" t="s">
        <v>4993</v>
      </c>
      <c r="D2339" s="359" t="s">
        <v>517</v>
      </c>
      <c r="E2339" s="359" t="s">
        <v>4968</v>
      </c>
      <c r="F2339" s="360">
        <v>442</v>
      </c>
      <c r="G2339" s="359" t="s">
        <v>1505</v>
      </c>
      <c r="H2339" s="359" t="s">
        <v>6017</v>
      </c>
      <c r="I2339" s="363" t="str">
        <f t="shared" si="108"/>
        <v xml:space="preserve"> </v>
      </c>
      <c r="J2339" t="str">
        <f t="shared" si="109"/>
        <v>Non</v>
      </c>
      <c r="K2339" t="str">
        <f t="shared" si="110"/>
        <v xml:space="preserve"> </v>
      </c>
    </row>
    <row r="2340" spans="1:11" ht="15" x14ac:dyDescent="0.25">
      <c r="A2340" s="307">
        <v>10843</v>
      </c>
      <c r="B2340" s="359" t="s">
        <v>2090</v>
      </c>
      <c r="C2340" s="359" t="s">
        <v>2091</v>
      </c>
      <c r="D2340" s="359" t="s">
        <v>517</v>
      </c>
      <c r="E2340" s="359" t="s">
        <v>4968</v>
      </c>
      <c r="F2340" s="360">
        <v>442</v>
      </c>
      <c r="G2340" s="359" t="s">
        <v>1505</v>
      </c>
      <c r="H2340" s="359" t="s">
        <v>6017</v>
      </c>
      <c r="I2340" s="363">
        <f t="shared" si="108"/>
        <v>43892</v>
      </c>
      <c r="J2340" t="str">
        <f t="shared" si="109"/>
        <v>Oui</v>
      </c>
      <c r="K2340">
        <f t="shared" si="110"/>
        <v>1860</v>
      </c>
    </row>
    <row r="2341" spans="1:11" ht="15" x14ac:dyDescent="0.25">
      <c r="A2341" s="307">
        <v>12548</v>
      </c>
      <c r="B2341" s="359" t="s">
        <v>617</v>
      </c>
      <c r="C2341" s="359" t="s">
        <v>233</v>
      </c>
      <c r="D2341" s="359" t="s">
        <v>54</v>
      </c>
      <c r="E2341" s="359" t="s">
        <v>4956</v>
      </c>
      <c r="F2341" s="360">
        <v>463</v>
      </c>
      <c r="G2341" s="359" t="s">
        <v>705</v>
      </c>
      <c r="H2341" s="359" t="s">
        <v>6017</v>
      </c>
      <c r="I2341" s="363">
        <f t="shared" si="108"/>
        <v>45050</v>
      </c>
      <c r="J2341" t="str">
        <f t="shared" si="109"/>
        <v>Oui</v>
      </c>
      <c r="K2341" t="str">
        <f t="shared" si="110"/>
        <v>95PFE-L2M</v>
      </c>
    </row>
    <row r="2342" spans="1:11" ht="15" x14ac:dyDescent="0.25">
      <c r="A2342" s="307">
        <v>5818</v>
      </c>
      <c r="B2342" s="359" t="s">
        <v>2314</v>
      </c>
      <c r="C2342" s="359" t="s">
        <v>2315</v>
      </c>
      <c r="D2342" s="359" t="s">
        <v>54</v>
      </c>
      <c r="E2342" s="359" t="s">
        <v>4956</v>
      </c>
      <c r="F2342" s="360">
        <v>463</v>
      </c>
      <c r="G2342" s="359" t="s">
        <v>705</v>
      </c>
      <c r="H2342" s="359" t="s">
        <v>6017</v>
      </c>
      <c r="I2342" s="363">
        <f t="shared" si="108"/>
        <v>45630</v>
      </c>
      <c r="J2342" t="str">
        <f t="shared" si="109"/>
        <v>Oui</v>
      </c>
      <c r="K2342" t="str">
        <f t="shared" si="110"/>
        <v>95PFE-L2S</v>
      </c>
    </row>
    <row r="2343" spans="1:11" ht="15" x14ac:dyDescent="0.25">
      <c r="A2343" s="307">
        <v>11619</v>
      </c>
      <c r="B2343" s="359" t="s">
        <v>5923</v>
      </c>
      <c r="C2343" s="359" t="s">
        <v>728</v>
      </c>
      <c r="D2343" s="359" t="s">
        <v>54</v>
      </c>
      <c r="E2343" s="359" t="s">
        <v>4956</v>
      </c>
      <c r="F2343" s="360">
        <v>463</v>
      </c>
      <c r="G2343" s="359" t="s">
        <v>705</v>
      </c>
      <c r="H2343" s="359" t="s">
        <v>6017</v>
      </c>
      <c r="I2343" s="363">
        <f t="shared" si="108"/>
        <v>45673</v>
      </c>
      <c r="J2343" t="str">
        <f t="shared" si="109"/>
        <v>Oui</v>
      </c>
      <c r="K2343" t="str">
        <f t="shared" si="110"/>
        <v>95PFE-L2M</v>
      </c>
    </row>
    <row r="2344" spans="1:11" ht="15" x14ac:dyDescent="0.25">
      <c r="A2344" s="307">
        <v>10723</v>
      </c>
      <c r="B2344" s="359" t="s">
        <v>1652</v>
      </c>
      <c r="C2344" s="359" t="s">
        <v>349</v>
      </c>
      <c r="D2344" s="359" t="s">
        <v>54</v>
      </c>
      <c r="E2344" s="359" t="s">
        <v>4956</v>
      </c>
      <c r="F2344" s="360">
        <v>463</v>
      </c>
      <c r="G2344" s="359" t="s">
        <v>705</v>
      </c>
      <c r="H2344" s="359" t="s">
        <v>6017</v>
      </c>
      <c r="I2344" s="363">
        <f t="shared" si="108"/>
        <v>45679</v>
      </c>
      <c r="J2344" t="str">
        <f t="shared" si="109"/>
        <v>Oui</v>
      </c>
      <c r="K2344" t="str">
        <f t="shared" si="110"/>
        <v>1870 +</v>
      </c>
    </row>
    <row r="2345" spans="1:11" ht="15" x14ac:dyDescent="0.25">
      <c r="A2345" s="307">
        <v>13775</v>
      </c>
      <c r="B2345" s="359" t="s">
        <v>5545</v>
      </c>
      <c r="C2345" s="359" t="s">
        <v>855</v>
      </c>
      <c r="D2345" s="359" t="s">
        <v>54</v>
      </c>
      <c r="E2345" s="359" t="s">
        <v>4956</v>
      </c>
      <c r="F2345" s="360">
        <v>463</v>
      </c>
      <c r="G2345" s="359" t="s">
        <v>705</v>
      </c>
      <c r="H2345" s="359" t="s">
        <v>6017</v>
      </c>
      <c r="I2345" s="363">
        <f t="shared" si="108"/>
        <v>45703</v>
      </c>
      <c r="J2345" t="str">
        <f t="shared" si="109"/>
        <v>Oui</v>
      </c>
      <c r="K2345">
        <f t="shared" si="110"/>
        <v>1804</v>
      </c>
    </row>
    <row r="2346" spans="1:11" ht="15" x14ac:dyDescent="0.25">
      <c r="A2346" s="307">
        <v>11348</v>
      </c>
      <c r="B2346" s="359" t="s">
        <v>2563</v>
      </c>
      <c r="C2346" s="359" t="s">
        <v>147</v>
      </c>
      <c r="D2346" s="359" t="s">
        <v>54</v>
      </c>
      <c r="E2346" s="359" t="s">
        <v>4956</v>
      </c>
      <c r="F2346" s="360">
        <v>463</v>
      </c>
      <c r="G2346" s="359" t="s">
        <v>705</v>
      </c>
      <c r="H2346" s="359" t="s">
        <v>6017</v>
      </c>
      <c r="I2346" s="363">
        <f t="shared" si="108"/>
        <v>45707</v>
      </c>
      <c r="J2346" t="str">
        <f t="shared" si="109"/>
        <v>Oui</v>
      </c>
      <c r="K2346" t="str">
        <f t="shared" si="110"/>
        <v>95PFE-L2S</v>
      </c>
    </row>
    <row r="2347" spans="1:11" ht="15" x14ac:dyDescent="0.25">
      <c r="A2347" s="307">
        <v>13638</v>
      </c>
      <c r="B2347" s="359" t="s">
        <v>5969</v>
      </c>
      <c r="C2347" s="359" t="s">
        <v>5822</v>
      </c>
      <c r="D2347" s="359" t="s">
        <v>54</v>
      </c>
      <c r="E2347" s="359" t="s">
        <v>4956</v>
      </c>
      <c r="F2347" s="360">
        <v>463</v>
      </c>
      <c r="G2347" s="359" t="s">
        <v>705</v>
      </c>
      <c r="H2347" s="359" t="s">
        <v>6017</v>
      </c>
      <c r="I2347" s="363">
        <f t="shared" si="108"/>
        <v>45724</v>
      </c>
      <c r="J2347" t="str">
        <f t="shared" si="109"/>
        <v>Oui</v>
      </c>
      <c r="K2347" t="str">
        <f t="shared" si="110"/>
        <v>95PFE-L2M</v>
      </c>
    </row>
    <row r="2348" spans="1:11" ht="15" x14ac:dyDescent="0.25">
      <c r="A2348" s="307">
        <v>12846</v>
      </c>
      <c r="B2348" s="359" t="s">
        <v>3248</v>
      </c>
      <c r="C2348" s="359" t="s">
        <v>2482</v>
      </c>
      <c r="D2348" s="359" t="s">
        <v>54</v>
      </c>
      <c r="E2348" s="359" t="s">
        <v>4956</v>
      </c>
      <c r="F2348" s="360">
        <v>463</v>
      </c>
      <c r="G2348" s="359" t="s">
        <v>705</v>
      </c>
      <c r="H2348" s="359" t="s">
        <v>6017</v>
      </c>
      <c r="I2348" s="363">
        <f t="shared" si="108"/>
        <v>45805</v>
      </c>
      <c r="J2348" t="str">
        <f t="shared" si="109"/>
        <v>Oui</v>
      </c>
      <c r="K2348" t="str">
        <f t="shared" si="110"/>
        <v>95PFE-L2M</v>
      </c>
    </row>
    <row r="2349" spans="1:11" ht="15" x14ac:dyDescent="0.25">
      <c r="A2349" s="307">
        <v>12815</v>
      </c>
      <c r="B2349" s="359" t="s">
        <v>3246</v>
      </c>
      <c r="C2349" s="359" t="s">
        <v>3247</v>
      </c>
      <c r="D2349" s="359" t="s">
        <v>54</v>
      </c>
      <c r="E2349" s="359" t="s">
        <v>4956</v>
      </c>
      <c r="F2349" s="360">
        <v>463</v>
      </c>
      <c r="G2349" s="359" t="s">
        <v>705</v>
      </c>
      <c r="H2349" s="359" t="s">
        <v>6017</v>
      </c>
      <c r="I2349" s="363">
        <f t="shared" si="108"/>
        <v>45882</v>
      </c>
      <c r="J2349" t="str">
        <f t="shared" si="109"/>
        <v>Oui</v>
      </c>
      <c r="K2349" t="str">
        <f t="shared" si="110"/>
        <v>95PFE-L2S</v>
      </c>
    </row>
    <row r="2350" spans="1:11" ht="15" x14ac:dyDescent="0.25">
      <c r="A2350" s="307">
        <v>13317</v>
      </c>
      <c r="B2350" s="359" t="s">
        <v>4512</v>
      </c>
      <c r="C2350" s="359" t="s">
        <v>4513</v>
      </c>
      <c r="D2350" s="359" t="s">
        <v>4941</v>
      </c>
      <c r="E2350" s="359" t="s">
        <v>4965</v>
      </c>
      <c r="F2350" s="360">
        <v>480</v>
      </c>
      <c r="G2350" s="359" t="s">
        <v>1395</v>
      </c>
      <c r="H2350" s="359" t="s">
        <v>6017</v>
      </c>
      <c r="I2350" s="363" t="str">
        <f t="shared" si="108"/>
        <v xml:space="preserve"> </v>
      </c>
      <c r="J2350" t="str">
        <f t="shared" si="109"/>
        <v>Non</v>
      </c>
      <c r="K2350" t="str">
        <f t="shared" si="110"/>
        <v xml:space="preserve"> </v>
      </c>
    </row>
    <row r="2351" spans="1:11" ht="15" x14ac:dyDescent="0.25">
      <c r="A2351" s="307">
        <v>9534</v>
      </c>
      <c r="B2351" s="359" t="s">
        <v>3820</v>
      </c>
      <c r="C2351" s="359" t="s">
        <v>3821</v>
      </c>
      <c r="D2351" s="359" t="s">
        <v>961</v>
      </c>
      <c r="E2351" s="359" t="s">
        <v>4965</v>
      </c>
      <c r="F2351" s="360">
        <v>480</v>
      </c>
      <c r="G2351" s="359" t="s">
        <v>1395</v>
      </c>
      <c r="H2351" s="359" t="s">
        <v>6017</v>
      </c>
      <c r="I2351" s="363" t="str">
        <f t="shared" si="108"/>
        <v xml:space="preserve"> </v>
      </c>
      <c r="J2351" t="str">
        <f t="shared" si="109"/>
        <v>Non</v>
      </c>
      <c r="K2351" t="str">
        <f t="shared" si="110"/>
        <v xml:space="preserve"> </v>
      </c>
    </row>
    <row r="2352" spans="1:11" ht="15" x14ac:dyDescent="0.25">
      <c r="A2352" s="307">
        <v>14031</v>
      </c>
      <c r="B2352" s="359" t="s">
        <v>2645</v>
      </c>
      <c r="C2352" s="359" t="s">
        <v>486</v>
      </c>
      <c r="D2352" s="359" t="s">
        <v>6073</v>
      </c>
      <c r="E2352" s="359" t="s">
        <v>4965</v>
      </c>
      <c r="F2352" s="360">
        <v>480</v>
      </c>
      <c r="G2352" s="359" t="s">
        <v>1395</v>
      </c>
      <c r="H2352" s="359" t="s">
        <v>6017</v>
      </c>
      <c r="I2352" s="363" t="str">
        <f t="shared" si="108"/>
        <v xml:space="preserve"> </v>
      </c>
      <c r="J2352" t="str">
        <f t="shared" si="109"/>
        <v>Non</v>
      </c>
      <c r="K2352" t="str">
        <f t="shared" si="110"/>
        <v xml:space="preserve"> </v>
      </c>
    </row>
    <row r="2353" spans="1:11" ht="15" x14ac:dyDescent="0.25">
      <c r="A2353" s="307">
        <v>4926</v>
      </c>
      <c r="B2353" s="359" t="s">
        <v>1393</v>
      </c>
      <c r="C2353" s="359" t="s">
        <v>1394</v>
      </c>
      <c r="D2353" s="359" t="s">
        <v>961</v>
      </c>
      <c r="E2353" s="359" t="s">
        <v>4965</v>
      </c>
      <c r="F2353" s="360">
        <v>480</v>
      </c>
      <c r="G2353" s="359" t="s">
        <v>1395</v>
      </c>
      <c r="H2353" s="359" t="s">
        <v>6017</v>
      </c>
      <c r="I2353" s="363">
        <f t="shared" si="108"/>
        <v>41445</v>
      </c>
      <c r="J2353" t="str">
        <f t="shared" si="109"/>
        <v>Oui</v>
      </c>
      <c r="K2353" t="str">
        <f t="shared" si="110"/>
        <v>1870 +</v>
      </c>
    </row>
    <row r="2354" spans="1:11" ht="15" x14ac:dyDescent="0.25">
      <c r="A2354" s="307">
        <v>10618</v>
      </c>
      <c r="B2354" s="359" t="s">
        <v>2456</v>
      </c>
      <c r="C2354" s="359" t="s">
        <v>838</v>
      </c>
      <c r="D2354" s="359" t="s">
        <v>3918</v>
      </c>
      <c r="E2354" s="359" t="s">
        <v>4965</v>
      </c>
      <c r="F2354" s="360">
        <v>480</v>
      </c>
      <c r="G2354" s="359" t="s">
        <v>1395</v>
      </c>
      <c r="H2354" s="359" t="s">
        <v>6017</v>
      </c>
      <c r="I2354" s="363">
        <f t="shared" si="108"/>
        <v>44152</v>
      </c>
      <c r="J2354" t="str">
        <f t="shared" si="109"/>
        <v>Oui</v>
      </c>
      <c r="K2354" t="str">
        <f t="shared" si="110"/>
        <v>1517-LP</v>
      </c>
    </row>
    <row r="2355" spans="1:11" ht="15" x14ac:dyDescent="0.25">
      <c r="A2355" s="307">
        <v>10569</v>
      </c>
      <c r="B2355" s="359" t="s">
        <v>2525</v>
      </c>
      <c r="C2355" s="359" t="s">
        <v>2526</v>
      </c>
      <c r="D2355" s="359" t="s">
        <v>3918</v>
      </c>
      <c r="E2355" s="359" t="s">
        <v>4965</v>
      </c>
      <c r="F2355" s="360">
        <v>480</v>
      </c>
      <c r="G2355" s="359" t="s">
        <v>1395</v>
      </c>
      <c r="H2355" s="359" t="s">
        <v>6017</v>
      </c>
      <c r="I2355" s="363">
        <f t="shared" si="108"/>
        <v>44155</v>
      </c>
      <c r="J2355" t="str">
        <f t="shared" si="109"/>
        <v>Oui</v>
      </c>
      <c r="K2355" t="str">
        <f t="shared" si="110"/>
        <v>1512-M</v>
      </c>
    </row>
    <row r="2356" spans="1:11" ht="15" x14ac:dyDescent="0.25">
      <c r="A2356" s="307">
        <v>2050</v>
      </c>
      <c r="B2356" s="359" t="s">
        <v>1914</v>
      </c>
      <c r="C2356" s="359" t="s">
        <v>1130</v>
      </c>
      <c r="D2356" s="359" t="s">
        <v>3421</v>
      </c>
      <c r="E2356" s="359" t="s">
        <v>4965</v>
      </c>
      <c r="F2356" s="360">
        <v>480</v>
      </c>
      <c r="G2356" s="359" t="s">
        <v>1395</v>
      </c>
      <c r="H2356" s="359" t="s">
        <v>6017</v>
      </c>
      <c r="I2356" s="363">
        <f t="shared" si="108"/>
        <v>44166</v>
      </c>
      <c r="J2356" t="str">
        <f t="shared" si="109"/>
        <v>Oui</v>
      </c>
      <c r="K2356" t="str">
        <f t="shared" si="110"/>
        <v>1512-M</v>
      </c>
    </row>
    <row r="2357" spans="1:11" ht="15" x14ac:dyDescent="0.25">
      <c r="A2357" s="307">
        <v>6909</v>
      </c>
      <c r="B2357" s="359" t="s">
        <v>2145</v>
      </c>
      <c r="C2357" s="359" t="s">
        <v>2146</v>
      </c>
      <c r="D2357" s="359" t="s">
        <v>3683</v>
      </c>
      <c r="E2357" s="359" t="s">
        <v>4965</v>
      </c>
      <c r="F2357" s="360">
        <v>480</v>
      </c>
      <c r="G2357" s="359" t="s">
        <v>1395</v>
      </c>
      <c r="H2357" s="359" t="s">
        <v>6017</v>
      </c>
      <c r="I2357" s="363">
        <f t="shared" si="108"/>
        <v>44581</v>
      </c>
      <c r="J2357" t="str">
        <f t="shared" si="109"/>
        <v>Oui</v>
      </c>
      <c r="K2357" t="str">
        <f t="shared" si="110"/>
        <v>95PFE-L2M</v>
      </c>
    </row>
    <row r="2358" spans="1:11" ht="15" x14ac:dyDescent="0.25">
      <c r="A2358" s="307">
        <v>6886</v>
      </c>
      <c r="B2358" s="359" t="s">
        <v>2701</v>
      </c>
      <c r="C2358" s="359" t="s">
        <v>999</v>
      </c>
      <c r="D2358" s="359" t="s">
        <v>3477</v>
      </c>
      <c r="E2358" s="359" t="s">
        <v>4965</v>
      </c>
      <c r="F2358" s="360">
        <v>480</v>
      </c>
      <c r="G2358" s="359" t="s">
        <v>1395</v>
      </c>
      <c r="H2358" s="359" t="s">
        <v>6017</v>
      </c>
      <c r="I2358" s="363">
        <f t="shared" si="108"/>
        <v>44581</v>
      </c>
      <c r="J2358" t="str">
        <f t="shared" si="109"/>
        <v>Oui</v>
      </c>
      <c r="K2358" t="str">
        <f t="shared" si="110"/>
        <v>1870 +</v>
      </c>
    </row>
    <row r="2359" spans="1:11" ht="15" x14ac:dyDescent="0.25">
      <c r="A2359" s="307">
        <v>8872</v>
      </c>
      <c r="B2359" s="359" t="s">
        <v>646</v>
      </c>
      <c r="C2359" s="359" t="s">
        <v>273</v>
      </c>
      <c r="D2359" s="359" t="s">
        <v>961</v>
      </c>
      <c r="E2359" s="359" t="s">
        <v>4965</v>
      </c>
      <c r="F2359" s="360">
        <v>480</v>
      </c>
      <c r="G2359" s="359" t="s">
        <v>1395</v>
      </c>
      <c r="H2359" s="359" t="s">
        <v>6017</v>
      </c>
      <c r="I2359" s="363">
        <f t="shared" si="108"/>
        <v>44587</v>
      </c>
      <c r="J2359" t="str">
        <f t="shared" si="109"/>
        <v>Oui</v>
      </c>
      <c r="K2359" t="str">
        <f t="shared" si="110"/>
        <v>95PFE-L2M</v>
      </c>
    </row>
    <row r="2360" spans="1:11" ht="15" x14ac:dyDescent="0.25">
      <c r="A2360" s="307">
        <v>6589</v>
      </c>
      <c r="B2360" s="359" t="s">
        <v>3335</v>
      </c>
      <c r="C2360" s="359" t="s">
        <v>281</v>
      </c>
      <c r="D2360" s="359" t="s">
        <v>961</v>
      </c>
      <c r="E2360" s="359" t="s">
        <v>4965</v>
      </c>
      <c r="F2360" s="360">
        <v>480</v>
      </c>
      <c r="G2360" s="359" t="s">
        <v>1395</v>
      </c>
      <c r="H2360" s="359" t="s">
        <v>6017</v>
      </c>
      <c r="I2360" s="363">
        <f t="shared" si="108"/>
        <v>44587</v>
      </c>
      <c r="J2360" t="str">
        <f t="shared" si="109"/>
        <v>Oui</v>
      </c>
      <c r="K2360" t="str">
        <f t="shared" si="110"/>
        <v>95PFE-L2S</v>
      </c>
    </row>
    <row r="2361" spans="1:11" ht="15" x14ac:dyDescent="0.25">
      <c r="A2361" s="307">
        <v>3785</v>
      </c>
      <c r="B2361" s="359" t="s">
        <v>1763</v>
      </c>
      <c r="C2361" s="359" t="s">
        <v>714</v>
      </c>
      <c r="D2361" s="359" t="s">
        <v>3477</v>
      </c>
      <c r="E2361" s="359" t="s">
        <v>4965</v>
      </c>
      <c r="F2361" s="360">
        <v>480</v>
      </c>
      <c r="G2361" s="359" t="s">
        <v>1395</v>
      </c>
      <c r="H2361" s="359" t="s">
        <v>6017</v>
      </c>
      <c r="I2361" s="363">
        <f t="shared" si="108"/>
        <v>44587</v>
      </c>
      <c r="J2361" t="str">
        <f t="shared" si="109"/>
        <v>Oui</v>
      </c>
      <c r="K2361" t="str">
        <f t="shared" si="110"/>
        <v>95PFE-L2S</v>
      </c>
    </row>
    <row r="2362" spans="1:11" ht="15" x14ac:dyDescent="0.25">
      <c r="A2362" s="307">
        <v>11296</v>
      </c>
      <c r="B2362" s="359" t="s">
        <v>2068</v>
      </c>
      <c r="C2362" s="359" t="s">
        <v>2069</v>
      </c>
      <c r="D2362" s="359" t="s">
        <v>3918</v>
      </c>
      <c r="E2362" s="359" t="s">
        <v>4965</v>
      </c>
      <c r="F2362" s="360">
        <v>480</v>
      </c>
      <c r="G2362" s="359" t="s">
        <v>1395</v>
      </c>
      <c r="H2362" s="359" t="s">
        <v>6017</v>
      </c>
      <c r="I2362" s="363">
        <f t="shared" si="108"/>
        <v>44587</v>
      </c>
      <c r="J2362" t="str">
        <f t="shared" si="109"/>
        <v>Oui</v>
      </c>
      <c r="K2362" t="str">
        <f t="shared" si="110"/>
        <v>95PFE-L2L</v>
      </c>
    </row>
    <row r="2363" spans="1:11" ht="15" x14ac:dyDescent="0.25">
      <c r="A2363" s="307">
        <v>14168</v>
      </c>
      <c r="B2363" s="359" t="s">
        <v>745</v>
      </c>
      <c r="C2363" s="359" t="s">
        <v>3215</v>
      </c>
      <c r="D2363" s="359" t="s">
        <v>54</v>
      </c>
      <c r="E2363" s="359" t="s">
        <v>4956</v>
      </c>
      <c r="F2363" s="360">
        <v>464</v>
      </c>
      <c r="G2363" s="359" t="s">
        <v>55</v>
      </c>
      <c r="H2363" s="359" t="s">
        <v>6017</v>
      </c>
      <c r="I2363" s="363" t="str">
        <f t="shared" si="108"/>
        <v xml:space="preserve"> </v>
      </c>
      <c r="J2363" t="str">
        <f t="shared" si="109"/>
        <v>Non</v>
      </c>
      <c r="K2363" t="str">
        <f t="shared" si="110"/>
        <v xml:space="preserve"> </v>
      </c>
    </row>
    <row r="2364" spans="1:11" ht="15" x14ac:dyDescent="0.25">
      <c r="A2364" s="307">
        <v>14198</v>
      </c>
      <c r="B2364" s="359" t="s">
        <v>6363</v>
      </c>
      <c r="C2364" s="359" t="s">
        <v>6364</v>
      </c>
      <c r="D2364" s="359" t="s">
        <v>54</v>
      </c>
      <c r="E2364" s="359" t="s">
        <v>4956</v>
      </c>
      <c r="F2364" s="360">
        <v>464</v>
      </c>
      <c r="G2364" s="359" t="s">
        <v>55</v>
      </c>
      <c r="H2364" s="359" t="s">
        <v>6017</v>
      </c>
      <c r="I2364" s="363" t="str">
        <f t="shared" si="108"/>
        <v xml:space="preserve"> </v>
      </c>
      <c r="J2364" t="str">
        <f t="shared" si="109"/>
        <v>Non</v>
      </c>
      <c r="K2364" t="str">
        <f t="shared" si="110"/>
        <v xml:space="preserve"> </v>
      </c>
    </row>
    <row r="2365" spans="1:11" ht="15" x14ac:dyDescent="0.25">
      <c r="A2365" s="307">
        <v>14207</v>
      </c>
      <c r="B2365" s="359" t="s">
        <v>6388</v>
      </c>
      <c r="C2365" s="359" t="s">
        <v>4578</v>
      </c>
      <c r="D2365" s="359" t="s">
        <v>54</v>
      </c>
      <c r="E2365" s="359" t="s">
        <v>4956</v>
      </c>
      <c r="F2365" s="360">
        <v>464</v>
      </c>
      <c r="G2365" s="359" t="s">
        <v>55</v>
      </c>
      <c r="H2365" s="359" t="s">
        <v>6017</v>
      </c>
      <c r="I2365" s="363" t="str">
        <f t="shared" si="108"/>
        <v xml:space="preserve"> </v>
      </c>
      <c r="J2365" t="str">
        <f t="shared" si="109"/>
        <v>Non</v>
      </c>
      <c r="K2365" t="str">
        <f t="shared" si="110"/>
        <v xml:space="preserve"> </v>
      </c>
    </row>
    <row r="2366" spans="1:11" ht="15" x14ac:dyDescent="0.25">
      <c r="A2366" s="307">
        <v>14201</v>
      </c>
      <c r="B2366" s="359" t="s">
        <v>6386</v>
      </c>
      <c r="C2366" s="359" t="s">
        <v>6387</v>
      </c>
      <c r="D2366" s="359" t="s">
        <v>54</v>
      </c>
      <c r="E2366" s="359" t="s">
        <v>4956</v>
      </c>
      <c r="F2366" s="360">
        <v>464</v>
      </c>
      <c r="G2366" s="359" t="s">
        <v>55</v>
      </c>
      <c r="H2366" s="359" t="s">
        <v>6017</v>
      </c>
      <c r="I2366" s="363" t="str">
        <f t="shared" si="108"/>
        <v xml:space="preserve"> </v>
      </c>
      <c r="J2366" t="str">
        <f t="shared" si="109"/>
        <v>Non</v>
      </c>
      <c r="K2366" t="str">
        <f t="shared" si="110"/>
        <v xml:space="preserve"> </v>
      </c>
    </row>
    <row r="2367" spans="1:11" ht="15" x14ac:dyDescent="0.25">
      <c r="A2367" s="307">
        <v>12120</v>
      </c>
      <c r="B2367" s="359" t="s">
        <v>1734</v>
      </c>
      <c r="C2367" s="359" t="s">
        <v>1735</v>
      </c>
      <c r="D2367" s="359" t="s">
        <v>54</v>
      </c>
      <c r="E2367" s="359" t="s">
        <v>4956</v>
      </c>
      <c r="F2367" s="360">
        <v>464</v>
      </c>
      <c r="G2367" s="359" t="s">
        <v>55</v>
      </c>
      <c r="H2367" s="359" t="s">
        <v>6017</v>
      </c>
      <c r="I2367" s="363">
        <f t="shared" si="108"/>
        <v>0</v>
      </c>
      <c r="J2367" t="str">
        <f t="shared" si="109"/>
        <v>Oui</v>
      </c>
      <c r="K2367" t="str">
        <f t="shared" si="110"/>
        <v>1870 +</v>
      </c>
    </row>
    <row r="2368" spans="1:11" ht="15" x14ac:dyDescent="0.25">
      <c r="A2368" s="307">
        <v>6571</v>
      </c>
      <c r="B2368" s="359" t="s">
        <v>3713</v>
      </c>
      <c r="C2368" s="359" t="s">
        <v>2574</v>
      </c>
      <c r="D2368" s="359" t="s">
        <v>3714</v>
      </c>
      <c r="E2368" s="359" t="s">
        <v>4956</v>
      </c>
      <c r="F2368" s="360">
        <v>464</v>
      </c>
      <c r="G2368" s="359" t="s">
        <v>55</v>
      </c>
      <c r="H2368" s="359" t="s">
        <v>6017</v>
      </c>
      <c r="I2368" s="363">
        <f t="shared" si="108"/>
        <v>44263</v>
      </c>
      <c r="J2368" t="str">
        <f t="shared" si="109"/>
        <v>Oui</v>
      </c>
      <c r="K2368" t="str">
        <f t="shared" si="110"/>
        <v>95PFE-L2S</v>
      </c>
    </row>
    <row r="2369" spans="1:11" ht="15" x14ac:dyDescent="0.25">
      <c r="A2369" s="307">
        <v>11924</v>
      </c>
      <c r="B2369" s="359" t="s">
        <v>1654</v>
      </c>
      <c r="C2369" s="359" t="s">
        <v>1655</v>
      </c>
      <c r="D2369" s="359" t="s">
        <v>54</v>
      </c>
      <c r="E2369" s="359" t="s">
        <v>4956</v>
      </c>
      <c r="F2369" s="360">
        <v>464</v>
      </c>
      <c r="G2369" s="359" t="s">
        <v>55</v>
      </c>
      <c r="H2369" s="359" t="s">
        <v>6017</v>
      </c>
      <c r="I2369" s="363">
        <f t="shared" si="108"/>
        <v>44565</v>
      </c>
      <c r="J2369" t="str">
        <f t="shared" si="109"/>
        <v>Oui</v>
      </c>
      <c r="K2369" t="str">
        <f t="shared" si="110"/>
        <v>95PFE-L2M</v>
      </c>
    </row>
    <row r="2370" spans="1:11" ht="15" x14ac:dyDescent="0.25">
      <c r="A2370" s="307">
        <v>12133</v>
      </c>
      <c r="B2370" s="359" t="s">
        <v>2431</v>
      </c>
      <c r="C2370" s="359" t="s">
        <v>2432</v>
      </c>
      <c r="D2370" s="359" t="s">
        <v>54</v>
      </c>
      <c r="E2370" s="359" t="s">
        <v>4956</v>
      </c>
      <c r="F2370" s="360">
        <v>464</v>
      </c>
      <c r="G2370" s="359" t="s">
        <v>55</v>
      </c>
      <c r="H2370" s="359" t="s">
        <v>6017</v>
      </c>
      <c r="I2370" s="363">
        <f t="shared" ref="I2370:I2433" si="111">IFERROR(VLOOKUP(A2370,Pour_Suivi,31,FALSE)," ")</f>
        <v>44581</v>
      </c>
      <c r="J2370" t="str">
        <f t="shared" ref="J2370:J2433" si="112">IF(IFERROR(VLOOKUP(A2370,Pour_Suivi,1,FALSE),"Non")="Non","Non","Oui")</f>
        <v>Oui</v>
      </c>
      <c r="K2370" t="str">
        <f t="shared" ref="K2370:K2433" si="113">IFERROR(VLOOKUP(A2370,Pour_Suivi,33,FALSE)," ")</f>
        <v>1870 +</v>
      </c>
    </row>
    <row r="2371" spans="1:11" ht="15" x14ac:dyDescent="0.25">
      <c r="A2371" s="307">
        <v>6638</v>
      </c>
      <c r="B2371" s="359" t="s">
        <v>259</v>
      </c>
      <c r="C2371" s="359" t="s">
        <v>260</v>
      </c>
      <c r="D2371" s="359" t="s">
        <v>54</v>
      </c>
      <c r="E2371" s="359" t="s">
        <v>4956</v>
      </c>
      <c r="F2371" s="360">
        <v>464</v>
      </c>
      <c r="G2371" s="359" t="s">
        <v>55</v>
      </c>
      <c r="H2371" s="359" t="s">
        <v>6017</v>
      </c>
      <c r="I2371" s="363">
        <f t="shared" si="111"/>
        <v>44741</v>
      </c>
      <c r="J2371" t="str">
        <f t="shared" si="112"/>
        <v>Oui</v>
      </c>
      <c r="K2371" t="str">
        <f t="shared" si="113"/>
        <v xml:space="preserve"> </v>
      </c>
    </row>
    <row r="2372" spans="1:11" ht="15" x14ac:dyDescent="0.25">
      <c r="A2372" s="307">
        <v>12650</v>
      </c>
      <c r="B2372" s="359" t="s">
        <v>3029</v>
      </c>
      <c r="C2372" s="359" t="s">
        <v>3030</v>
      </c>
      <c r="D2372" s="359" t="s">
        <v>54</v>
      </c>
      <c r="E2372" s="359" t="s">
        <v>4956</v>
      </c>
      <c r="F2372" s="360">
        <v>464</v>
      </c>
      <c r="G2372" s="359" t="s">
        <v>55</v>
      </c>
      <c r="H2372" s="359" t="s">
        <v>6017</v>
      </c>
      <c r="I2372" s="363" t="str">
        <f t="shared" si="111"/>
        <v xml:space="preserve"> </v>
      </c>
      <c r="J2372" t="str">
        <f t="shared" si="112"/>
        <v>Non</v>
      </c>
      <c r="K2372" t="str">
        <f t="shared" si="113"/>
        <v xml:space="preserve"> </v>
      </c>
    </row>
    <row r="2373" spans="1:11" ht="15" x14ac:dyDescent="0.25">
      <c r="A2373" s="307">
        <v>13231</v>
      </c>
      <c r="B2373" s="359" t="s">
        <v>4417</v>
      </c>
      <c r="C2373" s="359" t="s">
        <v>4418</v>
      </c>
      <c r="D2373" s="359" t="s">
        <v>54</v>
      </c>
      <c r="E2373" s="359" t="s">
        <v>4956</v>
      </c>
      <c r="F2373" s="360">
        <v>464</v>
      </c>
      <c r="G2373" s="359" t="s">
        <v>55</v>
      </c>
      <c r="H2373" s="359" t="s">
        <v>6017</v>
      </c>
      <c r="I2373" s="363">
        <f t="shared" si="111"/>
        <v>45167</v>
      </c>
      <c r="J2373" t="str">
        <f t="shared" si="112"/>
        <v>Oui</v>
      </c>
      <c r="K2373" t="str">
        <f t="shared" si="113"/>
        <v>95PFE-L2M</v>
      </c>
    </row>
    <row r="2374" spans="1:11" ht="15" x14ac:dyDescent="0.25">
      <c r="A2374" s="307">
        <v>13290</v>
      </c>
      <c r="B2374" s="359" t="s">
        <v>4476</v>
      </c>
      <c r="C2374" s="359" t="s">
        <v>4502</v>
      </c>
      <c r="D2374" s="359" t="s">
        <v>54</v>
      </c>
      <c r="E2374" s="359" t="s">
        <v>4956</v>
      </c>
      <c r="F2374" s="360">
        <v>464</v>
      </c>
      <c r="G2374" s="359" t="s">
        <v>55</v>
      </c>
      <c r="H2374" s="359" t="s">
        <v>6017</v>
      </c>
      <c r="I2374" s="363">
        <f t="shared" si="111"/>
        <v>45937</v>
      </c>
      <c r="J2374" t="str">
        <f t="shared" si="112"/>
        <v>Oui</v>
      </c>
      <c r="K2374" t="str">
        <f t="shared" si="113"/>
        <v>95PFE-L2M</v>
      </c>
    </row>
    <row r="2375" spans="1:11" ht="15" x14ac:dyDescent="0.25">
      <c r="A2375" s="307">
        <v>13342</v>
      </c>
      <c r="B2375" s="359" t="s">
        <v>4540</v>
      </c>
      <c r="C2375" s="359" t="s">
        <v>4541</v>
      </c>
      <c r="D2375" s="359" t="s">
        <v>54</v>
      </c>
      <c r="E2375" s="359" t="s">
        <v>4956</v>
      </c>
      <c r="F2375" s="360">
        <v>464</v>
      </c>
      <c r="G2375" s="359" t="s">
        <v>55</v>
      </c>
      <c r="H2375" s="359" t="s">
        <v>6017</v>
      </c>
      <c r="I2375" s="363">
        <f t="shared" si="111"/>
        <v>45224</v>
      </c>
      <c r="J2375" t="str">
        <f t="shared" si="112"/>
        <v>Oui</v>
      </c>
      <c r="K2375" t="str">
        <f t="shared" si="113"/>
        <v>95PFE-L2M</v>
      </c>
    </row>
    <row r="2376" spans="1:11" ht="15" x14ac:dyDescent="0.25">
      <c r="A2376" s="307">
        <v>13244</v>
      </c>
      <c r="B2376" s="359" t="s">
        <v>1507</v>
      </c>
      <c r="C2376" s="359" t="s">
        <v>5957</v>
      </c>
      <c r="D2376" s="359" t="s">
        <v>54</v>
      </c>
      <c r="E2376" s="359" t="s">
        <v>4956</v>
      </c>
      <c r="F2376" s="360">
        <v>464</v>
      </c>
      <c r="G2376" s="359" t="s">
        <v>55</v>
      </c>
      <c r="H2376" s="359" t="s">
        <v>6017</v>
      </c>
      <c r="I2376" s="363">
        <f t="shared" si="111"/>
        <v>45227</v>
      </c>
      <c r="J2376" t="str">
        <f t="shared" si="112"/>
        <v>Oui</v>
      </c>
      <c r="K2376" t="str">
        <f t="shared" si="113"/>
        <v>95PFE-L2S</v>
      </c>
    </row>
    <row r="2377" spans="1:11" ht="15" x14ac:dyDescent="0.25">
      <c r="A2377" s="307">
        <v>13168</v>
      </c>
      <c r="B2377" s="359" t="s">
        <v>4372</v>
      </c>
      <c r="C2377" s="359" t="s">
        <v>546</v>
      </c>
      <c r="D2377" s="359" t="s">
        <v>54</v>
      </c>
      <c r="E2377" s="359" t="s">
        <v>4956</v>
      </c>
      <c r="F2377" s="360">
        <v>464</v>
      </c>
      <c r="G2377" s="359" t="s">
        <v>55</v>
      </c>
      <c r="H2377" s="359" t="s">
        <v>6017</v>
      </c>
      <c r="I2377" s="363">
        <f t="shared" si="111"/>
        <v>45227</v>
      </c>
      <c r="J2377" t="str">
        <f t="shared" si="112"/>
        <v>Oui</v>
      </c>
      <c r="K2377" t="str">
        <f t="shared" si="113"/>
        <v>95PFE-L2M</v>
      </c>
    </row>
    <row r="2378" spans="1:11" ht="15" x14ac:dyDescent="0.25">
      <c r="A2378" s="307">
        <v>13426</v>
      </c>
      <c r="B2378" s="359" t="s">
        <v>5044</v>
      </c>
      <c r="C2378" s="359" t="s">
        <v>2942</v>
      </c>
      <c r="D2378" s="359" t="s">
        <v>54</v>
      </c>
      <c r="E2378" s="359" t="s">
        <v>4956</v>
      </c>
      <c r="F2378" s="360">
        <v>464</v>
      </c>
      <c r="G2378" s="359" t="s">
        <v>55</v>
      </c>
      <c r="H2378" s="359" t="s">
        <v>6017</v>
      </c>
      <c r="I2378" s="363">
        <f t="shared" si="111"/>
        <v>45308</v>
      </c>
      <c r="J2378" t="str">
        <f t="shared" si="112"/>
        <v>Oui</v>
      </c>
      <c r="K2378" t="str">
        <f t="shared" si="113"/>
        <v>95PFE-L2S</v>
      </c>
    </row>
    <row r="2379" spans="1:11" ht="15" x14ac:dyDescent="0.25">
      <c r="A2379" s="307">
        <v>13257</v>
      </c>
      <c r="B2379" s="359" t="s">
        <v>4416</v>
      </c>
      <c r="C2379" s="359" t="s">
        <v>881</v>
      </c>
      <c r="D2379" s="359" t="s">
        <v>54</v>
      </c>
      <c r="E2379" s="359" t="s">
        <v>4956</v>
      </c>
      <c r="F2379" s="360">
        <v>464</v>
      </c>
      <c r="G2379" s="359" t="s">
        <v>55</v>
      </c>
      <c r="H2379" s="359" t="s">
        <v>6017</v>
      </c>
      <c r="I2379" s="363">
        <f t="shared" si="111"/>
        <v>45311</v>
      </c>
      <c r="J2379" t="str">
        <f t="shared" si="112"/>
        <v>Oui</v>
      </c>
      <c r="K2379" t="str">
        <f t="shared" si="113"/>
        <v>F550</v>
      </c>
    </row>
    <row r="2380" spans="1:11" ht="15" x14ac:dyDescent="0.25">
      <c r="A2380" s="307">
        <v>13443</v>
      </c>
      <c r="B2380" s="359" t="s">
        <v>5053</v>
      </c>
      <c r="C2380" s="359" t="s">
        <v>5054</v>
      </c>
      <c r="D2380" s="359" t="s">
        <v>54</v>
      </c>
      <c r="E2380" s="359" t="s">
        <v>4956</v>
      </c>
      <c r="F2380" s="360">
        <v>464</v>
      </c>
      <c r="G2380" s="359" t="s">
        <v>55</v>
      </c>
      <c r="H2380" s="359" t="s">
        <v>6017</v>
      </c>
      <c r="I2380" s="363">
        <f t="shared" si="111"/>
        <v>45356</v>
      </c>
      <c r="J2380" t="str">
        <f t="shared" si="112"/>
        <v>Oui</v>
      </c>
      <c r="K2380" t="str">
        <f t="shared" si="113"/>
        <v>95PFE-L2M</v>
      </c>
    </row>
    <row r="2381" spans="1:11" ht="15" x14ac:dyDescent="0.25">
      <c r="A2381" s="307">
        <v>13399</v>
      </c>
      <c r="B2381" s="359" t="s">
        <v>4567</v>
      </c>
      <c r="C2381" s="359" t="s">
        <v>4568</v>
      </c>
      <c r="D2381" s="359" t="s">
        <v>54</v>
      </c>
      <c r="E2381" s="359" t="s">
        <v>4956</v>
      </c>
      <c r="F2381" s="360">
        <v>464</v>
      </c>
      <c r="G2381" s="359" t="s">
        <v>55</v>
      </c>
      <c r="H2381" s="359" t="s">
        <v>6017</v>
      </c>
      <c r="I2381" s="363">
        <f t="shared" si="111"/>
        <v>45357</v>
      </c>
      <c r="J2381" t="str">
        <f t="shared" si="112"/>
        <v>Oui</v>
      </c>
      <c r="K2381" t="str">
        <f t="shared" si="113"/>
        <v>F550</v>
      </c>
    </row>
    <row r="2382" spans="1:11" ht="15" x14ac:dyDescent="0.25">
      <c r="A2382" s="307">
        <v>6176</v>
      </c>
      <c r="B2382" s="359" t="s">
        <v>1470</v>
      </c>
      <c r="C2382" s="359" t="s">
        <v>134</v>
      </c>
      <c r="D2382" s="359" t="s">
        <v>2416</v>
      </c>
      <c r="E2382" s="359" t="s">
        <v>4956</v>
      </c>
      <c r="F2382" s="360">
        <v>464</v>
      </c>
      <c r="G2382" s="359" t="s">
        <v>55</v>
      </c>
      <c r="H2382" s="359" t="s">
        <v>6017</v>
      </c>
      <c r="I2382" s="363">
        <f t="shared" si="111"/>
        <v>45364</v>
      </c>
      <c r="J2382" t="str">
        <f t="shared" si="112"/>
        <v>Oui</v>
      </c>
      <c r="K2382">
        <f t="shared" si="113"/>
        <v>1804</v>
      </c>
    </row>
    <row r="2383" spans="1:11" ht="15" x14ac:dyDescent="0.25">
      <c r="A2383" s="307">
        <v>13461</v>
      </c>
      <c r="B2383" s="359" t="s">
        <v>5124</v>
      </c>
      <c r="C2383" s="359" t="s">
        <v>5125</v>
      </c>
      <c r="D2383" s="359" t="s">
        <v>54</v>
      </c>
      <c r="E2383" s="359" t="s">
        <v>4956</v>
      </c>
      <c r="F2383" s="360">
        <v>464</v>
      </c>
      <c r="G2383" s="359" t="s">
        <v>55</v>
      </c>
      <c r="H2383" s="359" t="s">
        <v>6017</v>
      </c>
      <c r="I2383" s="363">
        <f t="shared" si="111"/>
        <v>45490</v>
      </c>
      <c r="J2383" t="str">
        <f t="shared" si="112"/>
        <v>Oui</v>
      </c>
      <c r="K2383" t="str">
        <f t="shared" si="113"/>
        <v>1870 +</v>
      </c>
    </row>
    <row r="2384" spans="1:11" ht="15" x14ac:dyDescent="0.25">
      <c r="A2384" s="307">
        <v>13727</v>
      </c>
      <c r="B2384" s="359" t="s">
        <v>138</v>
      </c>
      <c r="C2384" s="359" t="s">
        <v>5451</v>
      </c>
      <c r="D2384" s="359" t="s">
        <v>54</v>
      </c>
      <c r="E2384" s="359" t="s">
        <v>4956</v>
      </c>
      <c r="F2384" s="360">
        <v>464</v>
      </c>
      <c r="G2384" s="359" t="s">
        <v>55</v>
      </c>
      <c r="H2384" s="359" t="s">
        <v>6017</v>
      </c>
      <c r="I2384" s="363">
        <f t="shared" si="111"/>
        <v>45490</v>
      </c>
      <c r="J2384" t="str">
        <f t="shared" si="112"/>
        <v>Oui</v>
      </c>
      <c r="K2384" t="str">
        <f t="shared" si="113"/>
        <v>1870 +</v>
      </c>
    </row>
    <row r="2385" spans="1:11" ht="15" x14ac:dyDescent="0.25">
      <c r="A2385" s="307">
        <v>13616</v>
      </c>
      <c r="B2385" s="359" t="s">
        <v>5315</v>
      </c>
      <c r="C2385" s="359" t="s">
        <v>458</v>
      </c>
      <c r="D2385" s="359" t="s">
        <v>54</v>
      </c>
      <c r="E2385" s="359" t="s">
        <v>4956</v>
      </c>
      <c r="F2385" s="360">
        <v>464</v>
      </c>
      <c r="G2385" s="359" t="s">
        <v>55</v>
      </c>
      <c r="H2385" s="359" t="s">
        <v>6017</v>
      </c>
      <c r="I2385" s="363">
        <f t="shared" si="111"/>
        <v>45497</v>
      </c>
      <c r="J2385" t="str">
        <f t="shared" si="112"/>
        <v>Oui</v>
      </c>
      <c r="K2385" t="str">
        <f t="shared" si="113"/>
        <v>95PFE-L2M</v>
      </c>
    </row>
    <row r="2386" spans="1:11" ht="15" x14ac:dyDescent="0.25">
      <c r="A2386" s="307">
        <v>13486</v>
      </c>
      <c r="B2386" s="359" t="s">
        <v>5138</v>
      </c>
      <c r="C2386" s="359" t="s">
        <v>5139</v>
      </c>
      <c r="D2386" s="359" t="s">
        <v>54</v>
      </c>
      <c r="E2386" s="359" t="s">
        <v>4956</v>
      </c>
      <c r="F2386" s="360">
        <v>464</v>
      </c>
      <c r="G2386" s="359" t="s">
        <v>55</v>
      </c>
      <c r="H2386" s="359" t="s">
        <v>6017</v>
      </c>
      <c r="I2386" s="363">
        <f t="shared" si="111"/>
        <v>45505</v>
      </c>
      <c r="J2386" t="str">
        <f t="shared" si="112"/>
        <v>Oui</v>
      </c>
      <c r="K2386" t="str">
        <f t="shared" si="113"/>
        <v>95PFE-L2L</v>
      </c>
    </row>
    <row r="2387" spans="1:11" ht="15" x14ac:dyDescent="0.25">
      <c r="A2387" s="307">
        <v>13645</v>
      </c>
      <c r="B2387" s="359" t="s">
        <v>1205</v>
      </c>
      <c r="C2387" s="359" t="s">
        <v>5337</v>
      </c>
      <c r="D2387" s="359" t="s">
        <v>54</v>
      </c>
      <c r="E2387" s="359" t="s">
        <v>4956</v>
      </c>
      <c r="F2387" s="360">
        <v>464</v>
      </c>
      <c r="G2387" s="359" t="s">
        <v>55</v>
      </c>
      <c r="H2387" s="359" t="s">
        <v>6017</v>
      </c>
      <c r="I2387" s="363">
        <f t="shared" si="111"/>
        <v>45505</v>
      </c>
      <c r="J2387" t="str">
        <f t="shared" si="112"/>
        <v>Oui</v>
      </c>
      <c r="K2387" t="str">
        <f t="shared" si="113"/>
        <v>F550</v>
      </c>
    </row>
    <row r="2388" spans="1:11" ht="15" x14ac:dyDescent="0.25">
      <c r="A2388" s="307">
        <v>13630</v>
      </c>
      <c r="B2388" s="359" t="s">
        <v>5335</v>
      </c>
      <c r="C2388" s="359" t="s">
        <v>5968</v>
      </c>
      <c r="D2388" s="359" t="s">
        <v>54</v>
      </c>
      <c r="E2388" s="359" t="s">
        <v>4956</v>
      </c>
      <c r="F2388" s="360">
        <v>464</v>
      </c>
      <c r="G2388" s="359" t="s">
        <v>55</v>
      </c>
      <c r="H2388" s="359" t="s">
        <v>6017</v>
      </c>
      <c r="I2388" s="363">
        <f t="shared" si="111"/>
        <v>45521</v>
      </c>
      <c r="J2388" t="str">
        <f t="shared" si="112"/>
        <v>Oui</v>
      </c>
      <c r="K2388" t="str">
        <f t="shared" si="113"/>
        <v>95PFE-L2M</v>
      </c>
    </row>
    <row r="2389" spans="1:11" ht="15" x14ac:dyDescent="0.25">
      <c r="A2389" s="307">
        <v>13728</v>
      </c>
      <c r="B2389" s="359" t="s">
        <v>5452</v>
      </c>
      <c r="C2389" s="359" t="s">
        <v>5453</v>
      </c>
      <c r="D2389" s="359" t="s">
        <v>54</v>
      </c>
      <c r="E2389" s="359" t="s">
        <v>4956</v>
      </c>
      <c r="F2389" s="360">
        <v>464</v>
      </c>
      <c r="G2389" s="359" t="s">
        <v>55</v>
      </c>
      <c r="H2389" s="359" t="s">
        <v>6017</v>
      </c>
      <c r="I2389" s="363">
        <f t="shared" si="111"/>
        <v>45521</v>
      </c>
      <c r="J2389" t="str">
        <f t="shared" si="112"/>
        <v>Oui</v>
      </c>
      <c r="K2389" t="str">
        <f t="shared" si="113"/>
        <v>95PFE-L2M</v>
      </c>
    </row>
    <row r="2390" spans="1:11" ht="15" x14ac:dyDescent="0.25">
      <c r="A2390" s="307">
        <v>13684</v>
      </c>
      <c r="B2390" s="359" t="s">
        <v>5399</v>
      </c>
      <c r="C2390" s="359" t="s">
        <v>5400</v>
      </c>
      <c r="D2390" s="359" t="s">
        <v>54</v>
      </c>
      <c r="E2390" s="359" t="s">
        <v>4956</v>
      </c>
      <c r="F2390" s="360">
        <v>464</v>
      </c>
      <c r="G2390" s="359" t="s">
        <v>55</v>
      </c>
      <c r="H2390" s="359" t="s">
        <v>6017</v>
      </c>
      <c r="I2390" s="363">
        <f t="shared" si="111"/>
        <v>45560</v>
      </c>
      <c r="J2390" t="str">
        <f t="shared" si="112"/>
        <v>Oui</v>
      </c>
      <c r="K2390" t="str">
        <f t="shared" si="113"/>
        <v>F550</v>
      </c>
    </row>
    <row r="2391" spans="1:11" ht="15" x14ac:dyDescent="0.25">
      <c r="A2391" s="307">
        <v>13222</v>
      </c>
      <c r="B2391" s="359" t="s">
        <v>4394</v>
      </c>
      <c r="C2391" s="359" t="s">
        <v>4395</v>
      </c>
      <c r="D2391" s="359" t="s">
        <v>54</v>
      </c>
      <c r="E2391" s="359" t="s">
        <v>4956</v>
      </c>
      <c r="F2391" s="360">
        <v>464</v>
      </c>
      <c r="G2391" s="359" t="s">
        <v>55</v>
      </c>
      <c r="H2391" s="359" t="s">
        <v>6017</v>
      </c>
      <c r="I2391" s="363">
        <f t="shared" si="111"/>
        <v>45560</v>
      </c>
      <c r="J2391" t="str">
        <f t="shared" si="112"/>
        <v>Oui</v>
      </c>
      <c r="K2391" t="str">
        <f t="shared" si="113"/>
        <v>95PFE-L2M</v>
      </c>
    </row>
    <row r="2392" spans="1:11" ht="15" x14ac:dyDescent="0.25">
      <c r="A2392" s="307">
        <v>13663</v>
      </c>
      <c r="B2392" s="359" t="s">
        <v>5357</v>
      </c>
      <c r="C2392" s="359" t="s">
        <v>4376</v>
      </c>
      <c r="D2392" s="359" t="s">
        <v>54</v>
      </c>
      <c r="E2392" s="359" t="s">
        <v>4956</v>
      </c>
      <c r="F2392" s="360">
        <v>464</v>
      </c>
      <c r="G2392" s="359" t="s">
        <v>55</v>
      </c>
      <c r="H2392" s="359" t="s">
        <v>6017</v>
      </c>
      <c r="I2392" s="363">
        <f t="shared" si="111"/>
        <v>45560</v>
      </c>
      <c r="J2392" t="str">
        <f t="shared" si="112"/>
        <v>Oui</v>
      </c>
      <c r="K2392" t="str">
        <f t="shared" si="113"/>
        <v>F550</v>
      </c>
    </row>
    <row r="2393" spans="1:11" ht="15" x14ac:dyDescent="0.25">
      <c r="A2393" s="307">
        <v>13753</v>
      </c>
      <c r="B2393" s="359" t="s">
        <v>5468</v>
      </c>
      <c r="C2393" s="359" t="s">
        <v>2482</v>
      </c>
      <c r="D2393" s="359" t="s">
        <v>54</v>
      </c>
      <c r="E2393" s="359" t="s">
        <v>4956</v>
      </c>
      <c r="F2393" s="360">
        <v>464</v>
      </c>
      <c r="G2393" s="359" t="s">
        <v>55</v>
      </c>
      <c r="H2393" s="359" t="s">
        <v>6017</v>
      </c>
      <c r="I2393" s="363">
        <f t="shared" si="111"/>
        <v>45563</v>
      </c>
      <c r="J2393" t="str">
        <f t="shared" si="112"/>
        <v>Oui</v>
      </c>
      <c r="K2393" t="str">
        <f t="shared" si="113"/>
        <v>1804S</v>
      </c>
    </row>
    <row r="2394" spans="1:11" ht="15" x14ac:dyDescent="0.25">
      <c r="A2394" s="307">
        <v>8697</v>
      </c>
      <c r="B2394" s="359" t="s">
        <v>530</v>
      </c>
      <c r="C2394" s="359" t="s">
        <v>464</v>
      </c>
      <c r="D2394" s="359" t="s">
        <v>54</v>
      </c>
      <c r="E2394" s="359" t="s">
        <v>4956</v>
      </c>
      <c r="F2394" s="360">
        <v>464</v>
      </c>
      <c r="G2394" s="359" t="s">
        <v>55</v>
      </c>
      <c r="H2394" s="359" t="s">
        <v>6017</v>
      </c>
      <c r="I2394" s="363">
        <f t="shared" si="111"/>
        <v>45630</v>
      </c>
      <c r="J2394" t="str">
        <f t="shared" si="112"/>
        <v>Oui</v>
      </c>
      <c r="K2394" t="str">
        <f t="shared" si="113"/>
        <v>95PFE-L2S</v>
      </c>
    </row>
    <row r="2395" spans="1:11" ht="15" x14ac:dyDescent="0.25">
      <c r="A2395" s="307">
        <v>8787</v>
      </c>
      <c r="B2395" s="359" t="s">
        <v>713</v>
      </c>
      <c r="C2395" s="359" t="s">
        <v>714</v>
      </c>
      <c r="D2395" s="359" t="s">
        <v>54</v>
      </c>
      <c r="E2395" s="359" t="s">
        <v>4956</v>
      </c>
      <c r="F2395" s="360">
        <v>464</v>
      </c>
      <c r="G2395" s="359" t="s">
        <v>55</v>
      </c>
      <c r="H2395" s="359" t="s">
        <v>6017</v>
      </c>
      <c r="I2395" s="363">
        <f t="shared" si="111"/>
        <v>45630</v>
      </c>
      <c r="J2395" t="str">
        <f t="shared" si="112"/>
        <v>Oui</v>
      </c>
      <c r="K2395" t="str">
        <f t="shared" si="113"/>
        <v>1870 +</v>
      </c>
    </row>
    <row r="2396" spans="1:11" ht="15" x14ac:dyDescent="0.25">
      <c r="A2396" s="307">
        <v>8684</v>
      </c>
      <c r="B2396" s="359" t="s">
        <v>2071</v>
      </c>
      <c r="C2396" s="359" t="s">
        <v>2072</v>
      </c>
      <c r="D2396" s="359" t="s">
        <v>54</v>
      </c>
      <c r="E2396" s="359" t="s">
        <v>4956</v>
      </c>
      <c r="F2396" s="360">
        <v>464</v>
      </c>
      <c r="G2396" s="359" t="s">
        <v>55</v>
      </c>
      <c r="H2396" s="359" t="s">
        <v>6017</v>
      </c>
      <c r="I2396" s="363">
        <f t="shared" si="111"/>
        <v>45630</v>
      </c>
      <c r="J2396" t="str">
        <f t="shared" si="112"/>
        <v>Oui</v>
      </c>
      <c r="K2396" t="str">
        <f t="shared" si="113"/>
        <v>1870 +</v>
      </c>
    </row>
    <row r="2397" spans="1:11" ht="15" x14ac:dyDescent="0.25">
      <c r="A2397" s="307">
        <v>9430</v>
      </c>
      <c r="B2397" s="359" t="s">
        <v>2271</v>
      </c>
      <c r="C2397" s="359" t="s">
        <v>970</v>
      </c>
      <c r="D2397" s="359" t="s">
        <v>54</v>
      </c>
      <c r="E2397" s="359" t="s">
        <v>4956</v>
      </c>
      <c r="F2397" s="360">
        <v>464</v>
      </c>
      <c r="G2397" s="359" t="s">
        <v>55</v>
      </c>
      <c r="H2397" s="359" t="s">
        <v>6017</v>
      </c>
      <c r="I2397" s="363">
        <f t="shared" si="111"/>
        <v>45630</v>
      </c>
      <c r="J2397" t="str">
        <f t="shared" si="112"/>
        <v>Oui</v>
      </c>
      <c r="K2397" t="str">
        <f t="shared" si="113"/>
        <v>1870 +</v>
      </c>
    </row>
    <row r="2398" spans="1:11" ht="15" x14ac:dyDescent="0.25">
      <c r="A2398" s="307">
        <v>9460</v>
      </c>
      <c r="B2398" s="359" t="s">
        <v>326</v>
      </c>
      <c r="C2398" s="359" t="s">
        <v>982</v>
      </c>
      <c r="D2398" s="359" t="s">
        <v>54</v>
      </c>
      <c r="E2398" s="359" t="s">
        <v>4956</v>
      </c>
      <c r="F2398" s="360">
        <v>464</v>
      </c>
      <c r="G2398" s="359" t="s">
        <v>55</v>
      </c>
      <c r="H2398" s="359" t="s">
        <v>6017</v>
      </c>
      <c r="I2398" s="363">
        <f t="shared" si="111"/>
        <v>45631</v>
      </c>
      <c r="J2398" t="str">
        <f t="shared" si="112"/>
        <v>Oui</v>
      </c>
      <c r="K2398" t="str">
        <f t="shared" si="113"/>
        <v>95PFE-L2S</v>
      </c>
    </row>
    <row r="2399" spans="1:11" ht="15" x14ac:dyDescent="0.25">
      <c r="A2399" s="307">
        <v>8774</v>
      </c>
      <c r="B2399" s="359" t="s">
        <v>1024</v>
      </c>
      <c r="C2399" s="359" t="s">
        <v>728</v>
      </c>
      <c r="D2399" s="359" t="s">
        <v>54</v>
      </c>
      <c r="E2399" s="359" t="s">
        <v>4956</v>
      </c>
      <c r="F2399" s="360">
        <v>464</v>
      </c>
      <c r="G2399" s="359" t="s">
        <v>55</v>
      </c>
      <c r="H2399" s="359" t="s">
        <v>6017</v>
      </c>
      <c r="I2399" s="363">
        <f t="shared" si="111"/>
        <v>45631</v>
      </c>
      <c r="J2399" t="str">
        <f t="shared" si="112"/>
        <v>Oui</v>
      </c>
      <c r="K2399" t="str">
        <f t="shared" si="113"/>
        <v>95PFE-L2M</v>
      </c>
    </row>
    <row r="2400" spans="1:11" ht="15" x14ac:dyDescent="0.25">
      <c r="A2400" s="307">
        <v>2712</v>
      </c>
      <c r="B2400" s="359" t="s">
        <v>1678</v>
      </c>
      <c r="C2400" s="359" t="s">
        <v>1382</v>
      </c>
      <c r="D2400" s="359" t="s">
        <v>54</v>
      </c>
      <c r="E2400" s="359" t="s">
        <v>4956</v>
      </c>
      <c r="F2400" s="360">
        <v>464</v>
      </c>
      <c r="G2400" s="359" t="s">
        <v>55</v>
      </c>
      <c r="H2400" s="359" t="s">
        <v>6017</v>
      </c>
      <c r="I2400" s="363">
        <f t="shared" si="111"/>
        <v>45631</v>
      </c>
      <c r="J2400" t="str">
        <f t="shared" si="112"/>
        <v>Oui</v>
      </c>
      <c r="K2400" t="str">
        <f t="shared" si="113"/>
        <v>95PFE-L2M</v>
      </c>
    </row>
    <row r="2401" spans="1:11" ht="15" x14ac:dyDescent="0.25">
      <c r="A2401" s="307">
        <v>5556</v>
      </c>
      <c r="B2401" s="359" t="s">
        <v>2602</v>
      </c>
      <c r="C2401" s="359" t="s">
        <v>2172</v>
      </c>
      <c r="D2401" s="359" t="s">
        <v>54</v>
      </c>
      <c r="E2401" s="359" t="s">
        <v>4956</v>
      </c>
      <c r="F2401" s="360">
        <v>464</v>
      </c>
      <c r="G2401" s="359" t="s">
        <v>55</v>
      </c>
      <c r="H2401" s="359" t="s">
        <v>6017</v>
      </c>
      <c r="I2401" s="363">
        <f t="shared" si="111"/>
        <v>45631</v>
      </c>
      <c r="J2401" t="str">
        <f t="shared" si="112"/>
        <v>Oui</v>
      </c>
      <c r="K2401" t="str">
        <f t="shared" si="113"/>
        <v>1870 +</v>
      </c>
    </row>
    <row r="2402" spans="1:11" ht="15" x14ac:dyDescent="0.25">
      <c r="A2402" s="307">
        <v>12530</v>
      </c>
      <c r="B2402" s="359" t="s">
        <v>2933</v>
      </c>
      <c r="C2402" s="359" t="s">
        <v>2934</v>
      </c>
      <c r="D2402" s="359" t="s">
        <v>54</v>
      </c>
      <c r="E2402" s="359" t="s">
        <v>4956</v>
      </c>
      <c r="F2402" s="360">
        <v>464</v>
      </c>
      <c r="G2402" s="359" t="s">
        <v>55</v>
      </c>
      <c r="H2402" s="359" t="s">
        <v>6017</v>
      </c>
      <c r="I2402" s="363">
        <f t="shared" si="111"/>
        <v>45632</v>
      </c>
      <c r="J2402" t="str">
        <f t="shared" si="112"/>
        <v>Oui</v>
      </c>
      <c r="K2402" t="str">
        <f t="shared" si="113"/>
        <v>95PFE-L2M</v>
      </c>
    </row>
    <row r="2403" spans="1:11" ht="15" x14ac:dyDescent="0.25">
      <c r="A2403" s="307">
        <v>12199</v>
      </c>
      <c r="B2403" s="359" t="s">
        <v>2984</v>
      </c>
      <c r="C2403" s="359" t="s">
        <v>349</v>
      </c>
      <c r="D2403" s="359" t="s">
        <v>54</v>
      </c>
      <c r="E2403" s="359" t="s">
        <v>4956</v>
      </c>
      <c r="F2403" s="360">
        <v>464</v>
      </c>
      <c r="G2403" s="359" t="s">
        <v>55</v>
      </c>
      <c r="H2403" s="359" t="s">
        <v>6017</v>
      </c>
      <c r="I2403" s="363">
        <f t="shared" si="111"/>
        <v>45632</v>
      </c>
      <c r="J2403" t="str">
        <f t="shared" si="112"/>
        <v>Oui</v>
      </c>
      <c r="K2403" t="str">
        <f t="shared" si="113"/>
        <v>1870 +</v>
      </c>
    </row>
    <row r="2404" spans="1:11" ht="15" x14ac:dyDescent="0.25">
      <c r="A2404" s="307">
        <v>9639</v>
      </c>
      <c r="B2404" s="359" t="s">
        <v>5815</v>
      </c>
      <c r="C2404" s="359" t="s">
        <v>2400</v>
      </c>
      <c r="D2404" s="359" t="s">
        <v>54</v>
      </c>
      <c r="E2404" s="359" t="s">
        <v>4956</v>
      </c>
      <c r="F2404" s="360">
        <v>464</v>
      </c>
      <c r="G2404" s="359" t="s">
        <v>55</v>
      </c>
      <c r="H2404" s="359" t="s">
        <v>6017</v>
      </c>
      <c r="I2404" s="363">
        <f t="shared" si="111"/>
        <v>45632</v>
      </c>
      <c r="J2404" t="str">
        <f t="shared" si="112"/>
        <v>Oui</v>
      </c>
      <c r="K2404" t="str">
        <f t="shared" si="113"/>
        <v>F550</v>
      </c>
    </row>
    <row r="2405" spans="1:11" ht="15" x14ac:dyDescent="0.25">
      <c r="A2405" s="307">
        <v>13875</v>
      </c>
      <c r="B2405" s="359" t="s">
        <v>3505</v>
      </c>
      <c r="C2405" s="359" t="s">
        <v>5684</v>
      </c>
      <c r="D2405" s="359" t="s">
        <v>54</v>
      </c>
      <c r="E2405" s="359" t="s">
        <v>4956</v>
      </c>
      <c r="F2405" s="360">
        <v>464</v>
      </c>
      <c r="G2405" s="359" t="s">
        <v>55</v>
      </c>
      <c r="H2405" s="359" t="s">
        <v>6017</v>
      </c>
      <c r="I2405" s="363">
        <f t="shared" si="111"/>
        <v>45638</v>
      </c>
      <c r="J2405" t="str">
        <f t="shared" si="112"/>
        <v>Oui</v>
      </c>
      <c r="K2405" t="str">
        <f t="shared" si="113"/>
        <v>95PFE-L2M</v>
      </c>
    </row>
    <row r="2406" spans="1:11" ht="15" x14ac:dyDescent="0.25">
      <c r="A2406" s="307">
        <v>11486</v>
      </c>
      <c r="B2406" s="359" t="s">
        <v>2560</v>
      </c>
      <c r="C2406" s="359" t="s">
        <v>2561</v>
      </c>
      <c r="D2406" s="359" t="s">
        <v>54</v>
      </c>
      <c r="E2406" s="359" t="s">
        <v>4956</v>
      </c>
      <c r="F2406" s="360">
        <v>464</v>
      </c>
      <c r="G2406" s="359" t="s">
        <v>55</v>
      </c>
      <c r="H2406" s="359" t="s">
        <v>6017</v>
      </c>
      <c r="I2406" s="363">
        <f t="shared" si="111"/>
        <v>45642</v>
      </c>
      <c r="J2406" t="str">
        <f t="shared" si="112"/>
        <v>Oui</v>
      </c>
      <c r="K2406">
        <f t="shared" si="113"/>
        <v>8210</v>
      </c>
    </row>
    <row r="2407" spans="1:11" ht="15" x14ac:dyDescent="0.25">
      <c r="A2407" s="307">
        <v>12136</v>
      </c>
      <c r="B2407" s="359" t="s">
        <v>2667</v>
      </c>
      <c r="C2407" s="359" t="s">
        <v>231</v>
      </c>
      <c r="D2407" s="359" t="s">
        <v>54</v>
      </c>
      <c r="E2407" s="359" t="s">
        <v>4956</v>
      </c>
      <c r="F2407" s="360">
        <v>464</v>
      </c>
      <c r="G2407" s="359" t="s">
        <v>55</v>
      </c>
      <c r="H2407" s="359" t="s">
        <v>6017</v>
      </c>
      <c r="I2407" s="363">
        <f t="shared" si="111"/>
        <v>45642</v>
      </c>
      <c r="J2407" t="str">
        <f t="shared" si="112"/>
        <v>Oui</v>
      </c>
      <c r="K2407" t="str">
        <f t="shared" si="113"/>
        <v>95PFE-L2S</v>
      </c>
    </row>
    <row r="2408" spans="1:11" ht="15" x14ac:dyDescent="0.25">
      <c r="A2408" s="307">
        <v>10820</v>
      </c>
      <c r="B2408" s="359" t="s">
        <v>2683</v>
      </c>
      <c r="C2408" s="359" t="s">
        <v>1141</v>
      </c>
      <c r="D2408" s="359" t="s">
        <v>54</v>
      </c>
      <c r="E2408" s="359" t="s">
        <v>4956</v>
      </c>
      <c r="F2408" s="360">
        <v>464</v>
      </c>
      <c r="G2408" s="359" t="s">
        <v>55</v>
      </c>
      <c r="H2408" s="359" t="s">
        <v>6017</v>
      </c>
      <c r="I2408" s="363">
        <f t="shared" si="111"/>
        <v>45642</v>
      </c>
      <c r="J2408" t="str">
        <f t="shared" si="112"/>
        <v>Oui</v>
      </c>
      <c r="K2408" t="str">
        <f t="shared" si="113"/>
        <v>1870 +</v>
      </c>
    </row>
    <row r="2409" spans="1:11" ht="15" x14ac:dyDescent="0.25">
      <c r="A2409" s="307">
        <v>9710</v>
      </c>
      <c r="B2409" s="359" t="s">
        <v>5899</v>
      </c>
      <c r="C2409" s="359" t="s">
        <v>170</v>
      </c>
      <c r="D2409" s="359" t="s">
        <v>54</v>
      </c>
      <c r="E2409" s="359" t="s">
        <v>4956</v>
      </c>
      <c r="F2409" s="360">
        <v>464</v>
      </c>
      <c r="G2409" s="359" t="s">
        <v>55</v>
      </c>
      <c r="H2409" s="359" t="s">
        <v>6017</v>
      </c>
      <c r="I2409" s="363">
        <f t="shared" si="111"/>
        <v>45642</v>
      </c>
      <c r="J2409" t="str">
        <f t="shared" si="112"/>
        <v>Oui</v>
      </c>
      <c r="K2409" t="str">
        <f t="shared" si="113"/>
        <v>95PFE-L2M</v>
      </c>
    </row>
    <row r="2410" spans="1:11" ht="15" x14ac:dyDescent="0.25">
      <c r="A2410" s="307">
        <v>10874</v>
      </c>
      <c r="B2410" s="359" t="s">
        <v>939</v>
      </c>
      <c r="C2410" s="359" t="s">
        <v>940</v>
      </c>
      <c r="D2410" s="359" t="s">
        <v>54</v>
      </c>
      <c r="E2410" s="359" t="s">
        <v>4956</v>
      </c>
      <c r="F2410" s="360">
        <v>464</v>
      </c>
      <c r="G2410" s="359" t="s">
        <v>55</v>
      </c>
      <c r="H2410" s="359" t="s">
        <v>6017</v>
      </c>
      <c r="I2410" s="363">
        <f t="shared" si="111"/>
        <v>45643</v>
      </c>
      <c r="J2410" t="str">
        <f t="shared" si="112"/>
        <v>Oui</v>
      </c>
      <c r="K2410" t="str">
        <f t="shared" si="113"/>
        <v>1512-M</v>
      </c>
    </row>
    <row r="2411" spans="1:11" ht="15" x14ac:dyDescent="0.25">
      <c r="A2411" s="307">
        <v>11645</v>
      </c>
      <c r="B2411" s="359" t="s">
        <v>2145</v>
      </c>
      <c r="C2411" s="359" t="s">
        <v>5924</v>
      </c>
      <c r="D2411" s="359" t="s">
        <v>54</v>
      </c>
      <c r="E2411" s="359" t="s">
        <v>4956</v>
      </c>
      <c r="F2411" s="360">
        <v>464</v>
      </c>
      <c r="G2411" s="359" t="s">
        <v>55</v>
      </c>
      <c r="H2411" s="359" t="s">
        <v>6017</v>
      </c>
      <c r="I2411" s="363">
        <f t="shared" si="111"/>
        <v>45643</v>
      </c>
      <c r="J2411" t="str">
        <f t="shared" si="112"/>
        <v>Oui</v>
      </c>
      <c r="K2411">
        <f t="shared" si="113"/>
        <v>8210</v>
      </c>
    </row>
    <row r="2412" spans="1:11" ht="15" x14ac:dyDescent="0.25">
      <c r="A2412" s="307">
        <v>12146</v>
      </c>
      <c r="B2412" s="359" t="s">
        <v>5115</v>
      </c>
      <c r="C2412" s="359" t="s">
        <v>540</v>
      </c>
      <c r="D2412" s="359" t="s">
        <v>54</v>
      </c>
      <c r="E2412" s="359" t="s">
        <v>4956</v>
      </c>
      <c r="F2412" s="360">
        <v>464</v>
      </c>
      <c r="G2412" s="359" t="s">
        <v>55</v>
      </c>
      <c r="H2412" s="359" t="s">
        <v>6017</v>
      </c>
      <c r="I2412" s="363">
        <f t="shared" si="111"/>
        <v>45644</v>
      </c>
      <c r="J2412" t="str">
        <f t="shared" si="112"/>
        <v>Oui</v>
      </c>
      <c r="K2412" t="str">
        <f t="shared" si="113"/>
        <v>1870 +</v>
      </c>
    </row>
    <row r="2413" spans="1:11" ht="15" x14ac:dyDescent="0.25">
      <c r="A2413" s="307">
        <v>12566</v>
      </c>
      <c r="B2413" s="359" t="s">
        <v>3011</v>
      </c>
      <c r="C2413" s="359" t="s">
        <v>3012</v>
      </c>
      <c r="D2413" s="359" t="s">
        <v>54</v>
      </c>
      <c r="E2413" s="359" t="s">
        <v>4956</v>
      </c>
      <c r="F2413" s="360">
        <v>464</v>
      </c>
      <c r="G2413" s="359" t="s">
        <v>55</v>
      </c>
      <c r="H2413" s="359" t="s">
        <v>6017</v>
      </c>
      <c r="I2413" s="363">
        <f t="shared" si="111"/>
        <v>45644</v>
      </c>
      <c r="J2413" t="str">
        <f t="shared" si="112"/>
        <v>Oui</v>
      </c>
      <c r="K2413" t="str">
        <f t="shared" si="113"/>
        <v>F550</v>
      </c>
    </row>
    <row r="2414" spans="1:11" ht="15" x14ac:dyDescent="0.25">
      <c r="A2414" s="307">
        <v>12645</v>
      </c>
      <c r="B2414" s="359" t="s">
        <v>1584</v>
      </c>
      <c r="C2414" s="359" t="s">
        <v>476</v>
      </c>
      <c r="D2414" s="359" t="s">
        <v>54</v>
      </c>
      <c r="E2414" s="359" t="s">
        <v>4956</v>
      </c>
      <c r="F2414" s="360">
        <v>464</v>
      </c>
      <c r="G2414" s="359" t="s">
        <v>55</v>
      </c>
      <c r="H2414" s="359" t="s">
        <v>6017</v>
      </c>
      <c r="I2414" s="363">
        <f t="shared" si="111"/>
        <v>45644</v>
      </c>
      <c r="J2414" t="str">
        <f t="shared" si="112"/>
        <v>Oui</v>
      </c>
      <c r="K2414" t="str">
        <f t="shared" si="113"/>
        <v>F550</v>
      </c>
    </row>
    <row r="2415" spans="1:11" ht="15" x14ac:dyDescent="0.25">
      <c r="A2415" s="307">
        <v>12564</v>
      </c>
      <c r="B2415" s="359" t="s">
        <v>2948</v>
      </c>
      <c r="C2415" s="359" t="s">
        <v>2949</v>
      </c>
      <c r="D2415" s="359" t="s">
        <v>54</v>
      </c>
      <c r="E2415" s="359" t="s">
        <v>4956</v>
      </c>
      <c r="F2415" s="360">
        <v>464</v>
      </c>
      <c r="G2415" s="359" t="s">
        <v>55</v>
      </c>
      <c r="H2415" s="359" t="s">
        <v>6017</v>
      </c>
      <c r="I2415" s="363">
        <f t="shared" si="111"/>
        <v>45644</v>
      </c>
      <c r="J2415" t="str">
        <f t="shared" si="112"/>
        <v>Oui</v>
      </c>
      <c r="K2415" t="str">
        <f t="shared" si="113"/>
        <v>1512-M</v>
      </c>
    </row>
    <row r="2416" spans="1:11" ht="15" x14ac:dyDescent="0.25">
      <c r="A2416" s="307">
        <v>11008</v>
      </c>
      <c r="B2416" s="359" t="s">
        <v>1756</v>
      </c>
      <c r="C2416" s="359" t="s">
        <v>1757</v>
      </c>
      <c r="D2416" s="359" t="s">
        <v>54</v>
      </c>
      <c r="E2416" s="359" t="s">
        <v>4956</v>
      </c>
      <c r="F2416" s="360">
        <v>464</v>
      </c>
      <c r="G2416" s="359" t="s">
        <v>55</v>
      </c>
      <c r="H2416" s="359" t="s">
        <v>6017</v>
      </c>
      <c r="I2416" s="363">
        <f t="shared" si="111"/>
        <v>45644</v>
      </c>
      <c r="J2416" t="str">
        <f t="shared" si="112"/>
        <v>Oui</v>
      </c>
      <c r="K2416" t="str">
        <f t="shared" si="113"/>
        <v>1804S</v>
      </c>
    </row>
    <row r="2417" spans="1:11" ht="15" x14ac:dyDescent="0.25">
      <c r="A2417" s="307">
        <v>12716</v>
      </c>
      <c r="B2417" s="359" t="s">
        <v>3059</v>
      </c>
      <c r="C2417" s="359" t="s">
        <v>3060</v>
      </c>
      <c r="D2417" s="359" t="s">
        <v>54</v>
      </c>
      <c r="E2417" s="359" t="s">
        <v>4956</v>
      </c>
      <c r="F2417" s="360">
        <v>464</v>
      </c>
      <c r="G2417" s="359" t="s">
        <v>55</v>
      </c>
      <c r="H2417" s="359" t="s">
        <v>6017</v>
      </c>
      <c r="I2417" s="363">
        <f t="shared" si="111"/>
        <v>45644</v>
      </c>
      <c r="J2417" t="str">
        <f t="shared" si="112"/>
        <v>Oui</v>
      </c>
      <c r="K2417" t="str">
        <f t="shared" si="113"/>
        <v>1517-LP</v>
      </c>
    </row>
    <row r="2418" spans="1:11" ht="15" x14ac:dyDescent="0.25">
      <c r="A2418" s="307">
        <v>11641</v>
      </c>
      <c r="B2418" s="359" t="s">
        <v>2193</v>
      </c>
      <c r="C2418" s="359" t="s">
        <v>2194</v>
      </c>
      <c r="D2418" s="359" t="s">
        <v>54</v>
      </c>
      <c r="E2418" s="359" t="s">
        <v>4956</v>
      </c>
      <c r="F2418" s="360">
        <v>464</v>
      </c>
      <c r="G2418" s="359" t="s">
        <v>55</v>
      </c>
      <c r="H2418" s="359" t="s">
        <v>6017</v>
      </c>
      <c r="I2418" s="363">
        <f t="shared" si="111"/>
        <v>45644</v>
      </c>
      <c r="J2418" t="str">
        <f t="shared" si="112"/>
        <v>Oui</v>
      </c>
      <c r="K2418" t="str">
        <f t="shared" si="113"/>
        <v>95PFE-L2M</v>
      </c>
    </row>
    <row r="2419" spans="1:11" ht="15" x14ac:dyDescent="0.25">
      <c r="A2419" s="307">
        <v>12080</v>
      </c>
      <c r="B2419" s="359" t="s">
        <v>2493</v>
      </c>
      <c r="C2419" s="359" t="s">
        <v>902</v>
      </c>
      <c r="D2419" s="359" t="s">
        <v>5588</v>
      </c>
      <c r="E2419" s="359" t="s">
        <v>4956</v>
      </c>
      <c r="F2419" s="360">
        <v>464</v>
      </c>
      <c r="G2419" s="359" t="s">
        <v>55</v>
      </c>
      <c r="H2419" s="359" t="s">
        <v>6017</v>
      </c>
      <c r="I2419" s="363">
        <f t="shared" si="111"/>
        <v>45644</v>
      </c>
      <c r="J2419" t="str">
        <f t="shared" si="112"/>
        <v>Oui</v>
      </c>
      <c r="K2419" t="str">
        <f t="shared" si="113"/>
        <v>1870 +</v>
      </c>
    </row>
    <row r="2420" spans="1:11" ht="15" x14ac:dyDescent="0.25">
      <c r="A2420" s="307">
        <v>12587</v>
      </c>
      <c r="B2420" s="359" t="s">
        <v>3008</v>
      </c>
      <c r="C2420" s="359" t="s">
        <v>3009</v>
      </c>
      <c r="D2420" s="359" t="s">
        <v>54</v>
      </c>
      <c r="E2420" s="359" t="s">
        <v>4956</v>
      </c>
      <c r="F2420" s="360">
        <v>464</v>
      </c>
      <c r="G2420" s="359" t="s">
        <v>55</v>
      </c>
      <c r="H2420" s="359" t="s">
        <v>6017</v>
      </c>
      <c r="I2420" s="363">
        <f t="shared" si="111"/>
        <v>45663</v>
      </c>
      <c r="J2420" t="str">
        <f t="shared" si="112"/>
        <v>Oui</v>
      </c>
      <c r="K2420" t="str">
        <f t="shared" si="113"/>
        <v>1870 +</v>
      </c>
    </row>
    <row r="2421" spans="1:11" ht="15" x14ac:dyDescent="0.25">
      <c r="A2421" s="307">
        <v>13891</v>
      </c>
      <c r="B2421" s="359" t="s">
        <v>5735</v>
      </c>
      <c r="C2421" s="359" t="s">
        <v>5736</v>
      </c>
      <c r="D2421" s="359" t="s">
        <v>54</v>
      </c>
      <c r="E2421" s="359" t="s">
        <v>4956</v>
      </c>
      <c r="F2421" s="360">
        <v>464</v>
      </c>
      <c r="G2421" s="359" t="s">
        <v>55</v>
      </c>
      <c r="H2421" s="359" t="s">
        <v>6017</v>
      </c>
      <c r="I2421" s="363">
        <f t="shared" si="111"/>
        <v>45673</v>
      </c>
      <c r="J2421" t="str">
        <f t="shared" si="112"/>
        <v>Oui</v>
      </c>
      <c r="K2421" t="str">
        <f t="shared" si="113"/>
        <v>1870 +</v>
      </c>
    </row>
    <row r="2422" spans="1:11" ht="15" x14ac:dyDescent="0.25">
      <c r="A2422" s="307">
        <v>8122</v>
      </c>
      <c r="B2422" s="359" t="s">
        <v>703</v>
      </c>
      <c r="C2422" s="359" t="s">
        <v>1916</v>
      </c>
      <c r="D2422" s="359" t="s">
        <v>54</v>
      </c>
      <c r="E2422" s="359" t="s">
        <v>4956</v>
      </c>
      <c r="F2422" s="360">
        <v>464</v>
      </c>
      <c r="G2422" s="359" t="s">
        <v>55</v>
      </c>
      <c r="H2422" s="359" t="s">
        <v>6017</v>
      </c>
      <c r="I2422" s="363">
        <f t="shared" si="111"/>
        <v>45679</v>
      </c>
      <c r="J2422" t="str">
        <f t="shared" si="112"/>
        <v>Oui</v>
      </c>
      <c r="K2422" t="str">
        <f t="shared" si="113"/>
        <v>95PFE-L2S</v>
      </c>
    </row>
    <row r="2423" spans="1:11" ht="15" x14ac:dyDescent="0.25">
      <c r="A2423" s="307">
        <v>10062</v>
      </c>
      <c r="B2423" s="359" t="s">
        <v>2854</v>
      </c>
      <c r="C2423" s="359" t="s">
        <v>2853</v>
      </c>
      <c r="D2423" s="359" t="s">
        <v>54</v>
      </c>
      <c r="E2423" s="359" t="s">
        <v>4956</v>
      </c>
      <c r="F2423" s="360">
        <v>464</v>
      </c>
      <c r="G2423" s="359" t="s">
        <v>55</v>
      </c>
      <c r="H2423" s="359" t="s">
        <v>6017</v>
      </c>
      <c r="I2423" s="363">
        <f t="shared" si="111"/>
        <v>45679</v>
      </c>
      <c r="J2423" t="str">
        <f t="shared" si="112"/>
        <v>Oui</v>
      </c>
      <c r="K2423" t="str">
        <f t="shared" si="113"/>
        <v>95PFE-L2S</v>
      </c>
    </row>
    <row r="2424" spans="1:11" ht="15" x14ac:dyDescent="0.25">
      <c r="A2424" s="307">
        <v>11948</v>
      </c>
      <c r="B2424" s="359" t="s">
        <v>428</v>
      </c>
      <c r="C2424" s="359" t="s">
        <v>2300</v>
      </c>
      <c r="D2424" s="359" t="s">
        <v>54</v>
      </c>
      <c r="E2424" s="359" t="s">
        <v>4956</v>
      </c>
      <c r="F2424" s="360">
        <v>464</v>
      </c>
      <c r="G2424" s="359" t="s">
        <v>55</v>
      </c>
      <c r="H2424" s="359" t="s">
        <v>6017</v>
      </c>
      <c r="I2424" s="363">
        <f t="shared" si="111"/>
        <v>45696</v>
      </c>
      <c r="J2424" t="str">
        <f t="shared" si="112"/>
        <v>Oui</v>
      </c>
      <c r="K2424" t="str">
        <f t="shared" si="113"/>
        <v>95PFE-L2S</v>
      </c>
    </row>
    <row r="2425" spans="1:11" ht="15" x14ac:dyDescent="0.25">
      <c r="A2425" s="307">
        <v>12155</v>
      </c>
      <c r="B2425" s="359" t="s">
        <v>850</v>
      </c>
      <c r="C2425" s="359" t="s">
        <v>851</v>
      </c>
      <c r="D2425" s="359" t="s">
        <v>54</v>
      </c>
      <c r="E2425" s="359" t="s">
        <v>4956</v>
      </c>
      <c r="F2425" s="360">
        <v>464</v>
      </c>
      <c r="G2425" s="359" t="s">
        <v>55</v>
      </c>
      <c r="H2425" s="359" t="s">
        <v>6017</v>
      </c>
      <c r="I2425" s="363">
        <f t="shared" si="111"/>
        <v>45696</v>
      </c>
      <c r="J2425" t="str">
        <f t="shared" si="112"/>
        <v>Oui</v>
      </c>
      <c r="K2425" t="str">
        <f t="shared" si="113"/>
        <v>95PFE-L2M</v>
      </c>
    </row>
    <row r="2426" spans="1:11" ht="15" x14ac:dyDescent="0.25">
      <c r="A2426" s="307">
        <v>10588</v>
      </c>
      <c r="B2426" s="359" t="s">
        <v>1778</v>
      </c>
      <c r="C2426" s="359" t="s">
        <v>5910</v>
      </c>
      <c r="D2426" s="359" t="s">
        <v>54</v>
      </c>
      <c r="E2426" s="359" t="s">
        <v>4956</v>
      </c>
      <c r="F2426" s="360">
        <v>464</v>
      </c>
      <c r="G2426" s="359" t="s">
        <v>55</v>
      </c>
      <c r="H2426" s="359" t="s">
        <v>6017</v>
      </c>
      <c r="I2426" s="363">
        <f t="shared" si="111"/>
        <v>45696</v>
      </c>
      <c r="J2426" t="str">
        <f t="shared" si="112"/>
        <v>Oui</v>
      </c>
      <c r="K2426" t="str">
        <f t="shared" si="113"/>
        <v>95PFE-L2M</v>
      </c>
    </row>
    <row r="2427" spans="1:11" ht="15" x14ac:dyDescent="0.25">
      <c r="A2427" s="307">
        <v>13672</v>
      </c>
      <c r="B2427" s="359" t="s">
        <v>2145</v>
      </c>
      <c r="C2427" s="359" t="s">
        <v>5390</v>
      </c>
      <c r="D2427" s="359" t="s">
        <v>54</v>
      </c>
      <c r="E2427" s="359" t="s">
        <v>4956</v>
      </c>
      <c r="F2427" s="360">
        <v>464</v>
      </c>
      <c r="G2427" s="359" t="s">
        <v>55</v>
      </c>
      <c r="H2427" s="359" t="s">
        <v>6017</v>
      </c>
      <c r="I2427" s="363">
        <f t="shared" si="111"/>
        <v>45696</v>
      </c>
      <c r="J2427" t="str">
        <f t="shared" si="112"/>
        <v>Oui</v>
      </c>
      <c r="K2427" t="str">
        <f t="shared" si="113"/>
        <v>95PFE-L2S</v>
      </c>
    </row>
    <row r="2428" spans="1:11" ht="15" x14ac:dyDescent="0.25">
      <c r="A2428" s="307">
        <v>13911</v>
      </c>
      <c r="B2428" s="359" t="s">
        <v>5771</v>
      </c>
      <c r="C2428" s="359" t="s">
        <v>5772</v>
      </c>
      <c r="D2428" s="359" t="s">
        <v>54</v>
      </c>
      <c r="E2428" s="359" t="s">
        <v>4956</v>
      </c>
      <c r="F2428" s="360">
        <v>464</v>
      </c>
      <c r="G2428" s="359" t="s">
        <v>55</v>
      </c>
      <c r="H2428" s="359" t="s">
        <v>6017</v>
      </c>
      <c r="I2428" s="363">
        <f t="shared" si="111"/>
        <v>45703</v>
      </c>
      <c r="J2428" t="str">
        <f t="shared" si="112"/>
        <v>Oui</v>
      </c>
      <c r="K2428">
        <f t="shared" si="113"/>
        <v>1804</v>
      </c>
    </row>
    <row r="2429" spans="1:11" ht="15" x14ac:dyDescent="0.25">
      <c r="A2429" s="307">
        <v>13903</v>
      </c>
      <c r="B2429" s="359" t="s">
        <v>5763</v>
      </c>
      <c r="C2429" s="359" t="s">
        <v>1096</v>
      </c>
      <c r="D2429" s="359" t="s">
        <v>54</v>
      </c>
      <c r="E2429" s="359" t="s">
        <v>4956</v>
      </c>
      <c r="F2429" s="360">
        <v>464</v>
      </c>
      <c r="G2429" s="359" t="s">
        <v>55</v>
      </c>
      <c r="H2429" s="359" t="s">
        <v>6017</v>
      </c>
      <c r="I2429" s="363">
        <f t="shared" si="111"/>
        <v>45707</v>
      </c>
      <c r="J2429" t="str">
        <f t="shared" si="112"/>
        <v>Oui</v>
      </c>
      <c r="K2429">
        <f t="shared" si="113"/>
        <v>1804</v>
      </c>
    </row>
    <row r="2430" spans="1:11" ht="15" x14ac:dyDescent="0.25">
      <c r="A2430" s="307">
        <v>9867</v>
      </c>
      <c r="B2430" s="359" t="s">
        <v>52</v>
      </c>
      <c r="C2430" s="359" t="s">
        <v>53</v>
      </c>
      <c r="D2430" s="359" t="s">
        <v>54</v>
      </c>
      <c r="E2430" s="359" t="s">
        <v>4956</v>
      </c>
      <c r="F2430" s="360">
        <v>464</v>
      </c>
      <c r="G2430" s="359" t="s">
        <v>55</v>
      </c>
      <c r="H2430" s="359" t="s">
        <v>6017</v>
      </c>
      <c r="I2430" s="363">
        <f t="shared" si="111"/>
        <v>45731</v>
      </c>
      <c r="J2430" t="str">
        <f t="shared" si="112"/>
        <v>Oui</v>
      </c>
      <c r="K2430">
        <f t="shared" si="113"/>
        <v>8210</v>
      </c>
    </row>
    <row r="2431" spans="1:11" ht="15" x14ac:dyDescent="0.25">
      <c r="A2431" s="307">
        <v>12149</v>
      </c>
      <c r="B2431" s="359" t="s">
        <v>573</v>
      </c>
      <c r="C2431" s="359" t="s">
        <v>574</v>
      </c>
      <c r="D2431" s="359" t="s">
        <v>54</v>
      </c>
      <c r="E2431" s="359" t="s">
        <v>4956</v>
      </c>
      <c r="F2431" s="360">
        <v>464</v>
      </c>
      <c r="G2431" s="359" t="s">
        <v>55</v>
      </c>
      <c r="H2431" s="359" t="s">
        <v>6017</v>
      </c>
      <c r="I2431" s="363">
        <f t="shared" si="111"/>
        <v>45731</v>
      </c>
      <c r="J2431" t="str">
        <f t="shared" si="112"/>
        <v>Oui</v>
      </c>
      <c r="K2431" t="str">
        <f t="shared" si="113"/>
        <v>95PFE-L2S</v>
      </c>
    </row>
    <row r="2432" spans="1:11" ht="15" x14ac:dyDescent="0.25">
      <c r="A2432" s="307">
        <v>12840</v>
      </c>
      <c r="B2432" s="359" t="s">
        <v>3180</v>
      </c>
      <c r="C2432" s="359" t="s">
        <v>3033</v>
      </c>
      <c r="D2432" s="359" t="s">
        <v>54</v>
      </c>
      <c r="E2432" s="359" t="s">
        <v>4956</v>
      </c>
      <c r="F2432" s="360">
        <v>464</v>
      </c>
      <c r="G2432" s="359" t="s">
        <v>55</v>
      </c>
      <c r="H2432" s="359" t="s">
        <v>6017</v>
      </c>
      <c r="I2432" s="363">
        <f t="shared" si="111"/>
        <v>45798</v>
      </c>
      <c r="J2432" t="str">
        <f t="shared" si="112"/>
        <v>Oui</v>
      </c>
      <c r="K2432" t="str">
        <f t="shared" si="113"/>
        <v>95PFE-L2S</v>
      </c>
    </row>
    <row r="2433" spans="1:11" ht="15" x14ac:dyDescent="0.25">
      <c r="A2433" s="307">
        <v>12822</v>
      </c>
      <c r="B2433" s="359" t="s">
        <v>3181</v>
      </c>
      <c r="C2433" s="359" t="s">
        <v>1130</v>
      </c>
      <c r="D2433" s="359" t="s">
        <v>54</v>
      </c>
      <c r="E2433" s="359" t="s">
        <v>4956</v>
      </c>
      <c r="F2433" s="360">
        <v>464</v>
      </c>
      <c r="G2433" s="359" t="s">
        <v>55</v>
      </c>
      <c r="H2433" s="359" t="s">
        <v>6017</v>
      </c>
      <c r="I2433" s="363">
        <f t="shared" si="111"/>
        <v>45798</v>
      </c>
      <c r="J2433" t="str">
        <f t="shared" si="112"/>
        <v>Oui</v>
      </c>
      <c r="K2433" t="str">
        <f t="shared" si="113"/>
        <v>1870 +</v>
      </c>
    </row>
    <row r="2434" spans="1:11" ht="15" x14ac:dyDescent="0.25">
      <c r="A2434" s="307">
        <v>11272</v>
      </c>
      <c r="B2434" s="359" t="s">
        <v>343</v>
      </c>
      <c r="C2434" s="359" t="s">
        <v>344</v>
      </c>
      <c r="D2434" s="359" t="s">
        <v>3683</v>
      </c>
      <c r="E2434" s="359" t="s">
        <v>4956</v>
      </c>
      <c r="F2434" s="360">
        <v>464</v>
      </c>
      <c r="G2434" s="359" t="s">
        <v>55</v>
      </c>
      <c r="H2434" s="359" t="s">
        <v>6017</v>
      </c>
      <c r="I2434" s="363">
        <f t="shared" ref="I2434:I2497" si="114">IFERROR(VLOOKUP(A2434,Pour_Suivi,31,FALSE)," ")</f>
        <v>45799</v>
      </c>
      <c r="J2434" t="str">
        <f t="shared" ref="J2434:J2497" si="115">IF(IFERROR(VLOOKUP(A2434,Pour_Suivi,1,FALSE),"Non")="Non","Non","Oui")</f>
        <v>Oui</v>
      </c>
      <c r="K2434" t="str">
        <f t="shared" ref="K2434:K2497" si="116">IFERROR(VLOOKUP(A2434,Pour_Suivi,33,FALSE)," ")</f>
        <v>95PFE-L2M</v>
      </c>
    </row>
    <row r="2435" spans="1:11" ht="15" x14ac:dyDescent="0.25">
      <c r="A2435" s="307">
        <v>3554</v>
      </c>
      <c r="B2435" s="359" t="s">
        <v>530</v>
      </c>
      <c r="C2435" s="359" t="s">
        <v>423</v>
      </c>
      <c r="D2435" s="359" t="s">
        <v>532</v>
      </c>
      <c r="E2435" s="359" t="s">
        <v>4956</v>
      </c>
      <c r="F2435" s="360">
        <v>464</v>
      </c>
      <c r="G2435" s="359" t="s">
        <v>55</v>
      </c>
      <c r="H2435" s="359" t="s">
        <v>6017</v>
      </c>
      <c r="I2435" s="363">
        <f t="shared" si="114"/>
        <v>45799</v>
      </c>
      <c r="J2435" t="str">
        <f t="shared" si="115"/>
        <v>Oui</v>
      </c>
      <c r="K2435" t="str">
        <f t="shared" si="116"/>
        <v>95PFE-L2S</v>
      </c>
    </row>
    <row r="2436" spans="1:11" ht="15" x14ac:dyDescent="0.25">
      <c r="A2436" s="307">
        <v>11507</v>
      </c>
      <c r="B2436" s="359" t="s">
        <v>1329</v>
      </c>
      <c r="C2436" s="359" t="s">
        <v>1141</v>
      </c>
      <c r="D2436" s="359" t="s">
        <v>3683</v>
      </c>
      <c r="E2436" s="359" t="s">
        <v>4956</v>
      </c>
      <c r="F2436" s="360">
        <v>464</v>
      </c>
      <c r="G2436" s="359" t="s">
        <v>55</v>
      </c>
      <c r="H2436" s="359" t="s">
        <v>6017</v>
      </c>
      <c r="I2436" s="363">
        <f t="shared" si="114"/>
        <v>45799</v>
      </c>
      <c r="J2436" t="str">
        <f t="shared" si="115"/>
        <v>Oui</v>
      </c>
      <c r="K2436" t="str">
        <f t="shared" si="116"/>
        <v>1860-S</v>
      </c>
    </row>
    <row r="2437" spans="1:11" ht="15" x14ac:dyDescent="0.25">
      <c r="A2437" s="307">
        <v>11656</v>
      </c>
      <c r="B2437" s="359" t="s">
        <v>311</v>
      </c>
      <c r="C2437" s="359" t="s">
        <v>231</v>
      </c>
      <c r="D2437" s="359" t="s">
        <v>54</v>
      </c>
      <c r="E2437" s="359" t="s">
        <v>4956</v>
      </c>
      <c r="F2437" s="360">
        <v>464</v>
      </c>
      <c r="G2437" s="359" t="s">
        <v>55</v>
      </c>
      <c r="H2437" s="359" t="s">
        <v>6017</v>
      </c>
      <c r="I2437" s="363">
        <f t="shared" si="114"/>
        <v>45805</v>
      </c>
      <c r="J2437" t="str">
        <f t="shared" si="115"/>
        <v>Oui</v>
      </c>
      <c r="K2437" t="str">
        <f t="shared" si="116"/>
        <v>95PFE-L2S</v>
      </c>
    </row>
    <row r="2438" spans="1:11" ht="15" x14ac:dyDescent="0.25">
      <c r="A2438" s="307">
        <v>8997</v>
      </c>
      <c r="B2438" s="359" t="s">
        <v>1263</v>
      </c>
      <c r="C2438" s="359" t="s">
        <v>276</v>
      </c>
      <c r="D2438" s="359" t="s">
        <v>54</v>
      </c>
      <c r="E2438" s="359" t="s">
        <v>4956</v>
      </c>
      <c r="F2438" s="360">
        <v>464</v>
      </c>
      <c r="G2438" s="359" t="s">
        <v>55</v>
      </c>
      <c r="H2438" s="359" t="s">
        <v>6017</v>
      </c>
      <c r="I2438" s="363">
        <f t="shared" si="114"/>
        <v>45805</v>
      </c>
      <c r="J2438" t="str">
        <f t="shared" si="115"/>
        <v>Oui</v>
      </c>
      <c r="K2438" t="str">
        <f t="shared" si="116"/>
        <v>1870 +</v>
      </c>
    </row>
    <row r="2439" spans="1:11" ht="15" x14ac:dyDescent="0.25">
      <c r="A2439" s="307">
        <v>12806</v>
      </c>
      <c r="B2439" s="359" t="s">
        <v>3178</v>
      </c>
      <c r="C2439" s="359" t="s">
        <v>3179</v>
      </c>
      <c r="D2439" s="359" t="s">
        <v>54</v>
      </c>
      <c r="E2439" s="359" t="s">
        <v>4956</v>
      </c>
      <c r="F2439" s="360">
        <v>464</v>
      </c>
      <c r="G2439" s="359" t="s">
        <v>55</v>
      </c>
      <c r="H2439" s="359" t="s">
        <v>6017</v>
      </c>
      <c r="I2439" s="363">
        <f t="shared" si="114"/>
        <v>45805</v>
      </c>
      <c r="J2439" t="str">
        <f t="shared" si="115"/>
        <v>Oui</v>
      </c>
      <c r="K2439" t="str">
        <f t="shared" si="116"/>
        <v>95PFE-L2M</v>
      </c>
    </row>
    <row r="2440" spans="1:11" ht="15" x14ac:dyDescent="0.25">
      <c r="A2440" s="307">
        <v>13018</v>
      </c>
      <c r="B2440" s="359" t="s">
        <v>3252</v>
      </c>
      <c r="C2440" s="359" t="s">
        <v>5947</v>
      </c>
      <c r="D2440" s="359" t="s">
        <v>54</v>
      </c>
      <c r="E2440" s="359" t="s">
        <v>4956</v>
      </c>
      <c r="F2440" s="360">
        <v>464</v>
      </c>
      <c r="G2440" s="359" t="s">
        <v>55</v>
      </c>
      <c r="H2440" s="359" t="s">
        <v>6017</v>
      </c>
      <c r="I2440" s="363">
        <f t="shared" si="114"/>
        <v>45826</v>
      </c>
      <c r="J2440" t="str">
        <f t="shared" si="115"/>
        <v>Oui</v>
      </c>
      <c r="K2440" t="str">
        <f t="shared" si="116"/>
        <v>95PFE-L2S</v>
      </c>
    </row>
    <row r="2441" spans="1:11" ht="15" x14ac:dyDescent="0.25">
      <c r="A2441" s="307">
        <v>12919</v>
      </c>
      <c r="B2441" s="359" t="s">
        <v>2202</v>
      </c>
      <c r="C2441" s="359" t="s">
        <v>3256</v>
      </c>
      <c r="D2441" s="359" t="s">
        <v>54</v>
      </c>
      <c r="E2441" s="359" t="s">
        <v>4956</v>
      </c>
      <c r="F2441" s="360">
        <v>464</v>
      </c>
      <c r="G2441" s="359" t="s">
        <v>55</v>
      </c>
      <c r="H2441" s="359" t="s">
        <v>6017</v>
      </c>
      <c r="I2441" s="363">
        <f t="shared" si="114"/>
        <v>45829</v>
      </c>
      <c r="J2441" t="str">
        <f t="shared" si="115"/>
        <v>Oui</v>
      </c>
      <c r="K2441" t="str">
        <f t="shared" si="116"/>
        <v>95PFE-L2M</v>
      </c>
    </row>
    <row r="2442" spans="1:11" ht="15" x14ac:dyDescent="0.25">
      <c r="A2442" s="307">
        <v>12679</v>
      </c>
      <c r="B2442" s="359" t="s">
        <v>604</v>
      </c>
      <c r="C2442" s="359" t="s">
        <v>3464</v>
      </c>
      <c r="D2442" s="359" t="s">
        <v>54</v>
      </c>
      <c r="E2442" s="359" t="s">
        <v>4956</v>
      </c>
      <c r="F2442" s="360">
        <v>464</v>
      </c>
      <c r="G2442" s="359" t="s">
        <v>55</v>
      </c>
      <c r="H2442" s="359" t="s">
        <v>6017</v>
      </c>
      <c r="I2442" s="363">
        <f t="shared" si="114"/>
        <v>45861</v>
      </c>
      <c r="J2442" t="str">
        <f t="shared" si="115"/>
        <v>Oui</v>
      </c>
      <c r="K2442" t="str">
        <f t="shared" si="116"/>
        <v>1804S</v>
      </c>
    </row>
    <row r="2443" spans="1:11" ht="15" x14ac:dyDescent="0.25">
      <c r="A2443" s="307">
        <v>12843</v>
      </c>
      <c r="B2443" s="359" t="s">
        <v>3236</v>
      </c>
      <c r="C2443" s="359" t="s">
        <v>1336</v>
      </c>
      <c r="D2443" s="359" t="s">
        <v>54</v>
      </c>
      <c r="E2443" s="359" t="s">
        <v>4956</v>
      </c>
      <c r="F2443" s="360">
        <v>464</v>
      </c>
      <c r="G2443" s="359" t="s">
        <v>55</v>
      </c>
      <c r="H2443" s="359" t="s">
        <v>6017</v>
      </c>
      <c r="I2443" s="363">
        <f t="shared" si="114"/>
        <v>45862</v>
      </c>
      <c r="J2443" t="str">
        <f t="shared" si="115"/>
        <v>Oui</v>
      </c>
      <c r="K2443" t="str">
        <f t="shared" si="116"/>
        <v>1870 +</v>
      </c>
    </row>
    <row r="2444" spans="1:11" ht="15" x14ac:dyDescent="0.25">
      <c r="A2444" s="307">
        <v>13074</v>
      </c>
      <c r="B2444" s="359" t="s">
        <v>3254</v>
      </c>
      <c r="C2444" s="359" t="s">
        <v>3255</v>
      </c>
      <c r="D2444" s="359" t="s">
        <v>54</v>
      </c>
      <c r="E2444" s="359" t="s">
        <v>4956</v>
      </c>
      <c r="F2444" s="360">
        <v>464</v>
      </c>
      <c r="G2444" s="359" t="s">
        <v>55</v>
      </c>
      <c r="H2444" s="359" t="s">
        <v>6017</v>
      </c>
      <c r="I2444" s="363">
        <f t="shared" si="114"/>
        <v>45862</v>
      </c>
      <c r="J2444" t="str">
        <f t="shared" si="115"/>
        <v>Oui</v>
      </c>
      <c r="K2444" t="str">
        <f t="shared" si="116"/>
        <v>95PFE-L2M</v>
      </c>
    </row>
    <row r="2445" spans="1:11" ht="15" x14ac:dyDescent="0.25">
      <c r="A2445" s="307">
        <v>12380</v>
      </c>
      <c r="B2445" s="359" t="s">
        <v>1754</v>
      </c>
      <c r="C2445" s="359" t="s">
        <v>2951</v>
      </c>
      <c r="D2445" s="359" t="s">
        <v>54</v>
      </c>
      <c r="E2445" s="359" t="s">
        <v>4956</v>
      </c>
      <c r="F2445" s="360">
        <v>464</v>
      </c>
      <c r="G2445" s="359" t="s">
        <v>55</v>
      </c>
      <c r="H2445" s="359" t="s">
        <v>6017</v>
      </c>
      <c r="I2445" s="363">
        <f t="shared" si="114"/>
        <v>45864</v>
      </c>
      <c r="J2445" t="str">
        <f t="shared" si="115"/>
        <v>Oui</v>
      </c>
      <c r="K2445" t="str">
        <f t="shared" si="116"/>
        <v>1860-S</v>
      </c>
    </row>
    <row r="2446" spans="1:11" ht="15" x14ac:dyDescent="0.25">
      <c r="A2446" s="307">
        <v>14095</v>
      </c>
      <c r="B2446" s="359" t="s">
        <v>1885</v>
      </c>
      <c r="C2446" s="359" t="s">
        <v>485</v>
      </c>
      <c r="D2446" s="359" t="s">
        <v>54</v>
      </c>
      <c r="E2446" s="359" t="s">
        <v>4956</v>
      </c>
      <c r="F2446" s="360">
        <v>464</v>
      </c>
      <c r="G2446" s="359" t="s">
        <v>55</v>
      </c>
      <c r="H2446" s="359" t="s">
        <v>6017</v>
      </c>
      <c r="I2446" s="363">
        <f t="shared" si="114"/>
        <v>45864</v>
      </c>
      <c r="J2446" t="str">
        <f t="shared" si="115"/>
        <v>Oui</v>
      </c>
      <c r="K2446" t="str">
        <f t="shared" si="116"/>
        <v>1870 +</v>
      </c>
    </row>
    <row r="2447" spans="1:11" ht="15" x14ac:dyDescent="0.25">
      <c r="A2447" s="307">
        <v>14117</v>
      </c>
      <c r="B2447" s="359" t="s">
        <v>6165</v>
      </c>
      <c r="C2447" s="359" t="s">
        <v>768</v>
      </c>
      <c r="D2447" s="359" t="s">
        <v>54</v>
      </c>
      <c r="E2447" s="359" t="s">
        <v>4956</v>
      </c>
      <c r="F2447" s="360">
        <v>464</v>
      </c>
      <c r="G2447" s="359" t="s">
        <v>55</v>
      </c>
      <c r="H2447" s="359" t="s">
        <v>6017</v>
      </c>
      <c r="I2447" s="363">
        <f t="shared" si="114"/>
        <v>45864</v>
      </c>
      <c r="J2447" t="str">
        <f t="shared" si="115"/>
        <v>Oui</v>
      </c>
      <c r="K2447" t="str">
        <f t="shared" si="116"/>
        <v>1870 +</v>
      </c>
    </row>
    <row r="2448" spans="1:11" ht="15" x14ac:dyDescent="0.25">
      <c r="A2448" s="307">
        <v>13172</v>
      </c>
      <c r="B2448" s="359" t="s">
        <v>5917</v>
      </c>
      <c r="C2448" s="359" t="s">
        <v>1818</v>
      </c>
      <c r="D2448" s="359" t="s">
        <v>54</v>
      </c>
      <c r="E2448" s="359" t="s">
        <v>4956</v>
      </c>
      <c r="F2448" s="360">
        <v>464</v>
      </c>
      <c r="G2448" s="359" t="s">
        <v>55</v>
      </c>
      <c r="H2448" s="359" t="s">
        <v>6017</v>
      </c>
      <c r="I2448" s="363">
        <f t="shared" si="114"/>
        <v>45874</v>
      </c>
      <c r="J2448" t="str">
        <f t="shared" si="115"/>
        <v>Oui</v>
      </c>
      <c r="K2448" t="str">
        <f t="shared" si="116"/>
        <v>1870 +</v>
      </c>
    </row>
    <row r="2449" spans="1:11" ht="15" x14ac:dyDescent="0.25">
      <c r="A2449" s="307">
        <v>14116</v>
      </c>
      <c r="B2449" s="359" t="s">
        <v>6148</v>
      </c>
      <c r="C2449" s="359" t="s">
        <v>6149</v>
      </c>
      <c r="D2449" s="359" t="s">
        <v>54</v>
      </c>
      <c r="E2449" s="359" t="s">
        <v>4956</v>
      </c>
      <c r="F2449" s="360">
        <v>464</v>
      </c>
      <c r="G2449" s="359" t="s">
        <v>55</v>
      </c>
      <c r="H2449" s="359" t="s">
        <v>6017</v>
      </c>
      <c r="I2449" s="363">
        <f t="shared" si="114"/>
        <v>45878</v>
      </c>
      <c r="J2449" t="str">
        <f t="shared" si="115"/>
        <v>Oui</v>
      </c>
      <c r="K2449" t="str">
        <f t="shared" si="116"/>
        <v>1860-S</v>
      </c>
    </row>
    <row r="2450" spans="1:11" ht="15" x14ac:dyDescent="0.25">
      <c r="A2450" s="307">
        <v>10608</v>
      </c>
      <c r="B2450" s="359" t="s">
        <v>2185</v>
      </c>
      <c r="C2450" s="359" t="s">
        <v>2186</v>
      </c>
      <c r="D2450" s="359" t="s">
        <v>54</v>
      </c>
      <c r="E2450" s="359" t="s">
        <v>4956</v>
      </c>
      <c r="F2450" s="360">
        <v>464</v>
      </c>
      <c r="G2450" s="359" t="s">
        <v>55</v>
      </c>
      <c r="H2450" s="359" t="s">
        <v>6017</v>
      </c>
      <c r="I2450" s="363">
        <f t="shared" si="114"/>
        <v>45927</v>
      </c>
      <c r="J2450" t="str">
        <f t="shared" si="115"/>
        <v>Oui</v>
      </c>
      <c r="K2450" t="str">
        <f t="shared" si="116"/>
        <v>95PFE-L2M</v>
      </c>
    </row>
    <row r="2451" spans="1:11" ht="15" x14ac:dyDescent="0.25">
      <c r="A2451" s="307">
        <v>14114</v>
      </c>
      <c r="B2451" s="359" t="s">
        <v>3988</v>
      </c>
      <c r="C2451" s="359" t="s">
        <v>6164</v>
      </c>
      <c r="D2451" s="359" t="s">
        <v>54</v>
      </c>
      <c r="E2451" s="359" t="s">
        <v>4956</v>
      </c>
      <c r="F2451" s="360">
        <v>464</v>
      </c>
      <c r="G2451" s="359" t="s">
        <v>55</v>
      </c>
      <c r="H2451" s="359" t="s">
        <v>6017</v>
      </c>
      <c r="I2451" s="363">
        <f t="shared" si="114"/>
        <v>45927</v>
      </c>
      <c r="J2451" t="str">
        <f t="shared" si="115"/>
        <v>Oui</v>
      </c>
      <c r="K2451" t="str">
        <f t="shared" si="116"/>
        <v>95PFE-L2M</v>
      </c>
    </row>
    <row r="2452" spans="1:11" ht="15" x14ac:dyDescent="0.25">
      <c r="A2452" s="307">
        <v>10613</v>
      </c>
      <c r="B2452" s="359" t="s">
        <v>3922</v>
      </c>
      <c r="C2452" s="359" t="s">
        <v>3923</v>
      </c>
      <c r="D2452" s="359" t="s">
        <v>3712</v>
      </c>
      <c r="E2452" s="359" t="s">
        <v>4979</v>
      </c>
      <c r="F2452" s="360">
        <v>470</v>
      </c>
      <c r="G2452" s="359" t="s">
        <v>3625</v>
      </c>
      <c r="H2452" s="359" t="s">
        <v>6017</v>
      </c>
      <c r="I2452" s="363" t="str">
        <f t="shared" si="114"/>
        <v xml:space="preserve"> </v>
      </c>
      <c r="J2452" t="str">
        <f t="shared" si="115"/>
        <v>Non</v>
      </c>
      <c r="K2452" t="str">
        <f t="shared" si="116"/>
        <v xml:space="preserve"> </v>
      </c>
    </row>
    <row r="2453" spans="1:11" ht="15" x14ac:dyDescent="0.25">
      <c r="A2453" s="307">
        <v>12522</v>
      </c>
      <c r="B2453" s="359" t="s">
        <v>4171</v>
      </c>
      <c r="C2453" s="359" t="s">
        <v>4172</v>
      </c>
      <c r="D2453" s="359" t="s">
        <v>3729</v>
      </c>
      <c r="E2453" s="359" t="s">
        <v>4979</v>
      </c>
      <c r="F2453" s="360">
        <v>470</v>
      </c>
      <c r="G2453" s="359" t="s">
        <v>3625</v>
      </c>
      <c r="H2453" s="359" t="s">
        <v>6017</v>
      </c>
      <c r="I2453" s="363" t="str">
        <f t="shared" si="114"/>
        <v xml:space="preserve"> </v>
      </c>
      <c r="J2453" t="str">
        <f t="shared" si="115"/>
        <v>Non</v>
      </c>
      <c r="K2453" t="str">
        <f t="shared" si="116"/>
        <v xml:space="preserve"> </v>
      </c>
    </row>
    <row r="2454" spans="1:11" ht="15" x14ac:dyDescent="0.25">
      <c r="A2454" s="307">
        <v>14033</v>
      </c>
      <c r="B2454" s="359" t="s">
        <v>6060</v>
      </c>
      <c r="C2454" s="359" t="s">
        <v>6061</v>
      </c>
      <c r="D2454" s="359" t="s">
        <v>3712</v>
      </c>
      <c r="E2454" s="359" t="s">
        <v>4979</v>
      </c>
      <c r="F2454" s="360">
        <v>470</v>
      </c>
      <c r="G2454" s="359" t="s">
        <v>3625</v>
      </c>
      <c r="H2454" s="359" t="s">
        <v>6017</v>
      </c>
      <c r="I2454" s="363" t="str">
        <f t="shared" si="114"/>
        <v xml:space="preserve"> </v>
      </c>
      <c r="J2454" t="str">
        <f t="shared" si="115"/>
        <v>Non</v>
      </c>
      <c r="K2454" t="str">
        <f t="shared" si="116"/>
        <v xml:space="preserve"> </v>
      </c>
    </row>
    <row r="2455" spans="1:11" ht="15" x14ac:dyDescent="0.25">
      <c r="A2455" s="307">
        <v>5055</v>
      </c>
      <c r="B2455" s="359" t="s">
        <v>3624</v>
      </c>
      <c r="C2455" s="359" t="s">
        <v>569</v>
      </c>
      <c r="D2455" s="359" t="s">
        <v>2416</v>
      </c>
      <c r="E2455" s="359" t="s">
        <v>4979</v>
      </c>
      <c r="F2455" s="360">
        <v>470</v>
      </c>
      <c r="G2455" s="359" t="s">
        <v>3625</v>
      </c>
      <c r="H2455" s="359" t="s">
        <v>6017</v>
      </c>
      <c r="I2455" s="363" t="str">
        <f t="shared" si="114"/>
        <v xml:space="preserve"> </v>
      </c>
      <c r="J2455" t="str">
        <f t="shared" si="115"/>
        <v>Non</v>
      </c>
      <c r="K2455" t="str">
        <f t="shared" si="116"/>
        <v xml:space="preserve"> </v>
      </c>
    </row>
    <row r="2456" spans="1:11" ht="15" x14ac:dyDescent="0.25">
      <c r="A2456" s="307">
        <v>6568</v>
      </c>
      <c r="B2456" s="359" t="s">
        <v>3710</v>
      </c>
      <c r="C2456" s="359" t="s">
        <v>3711</v>
      </c>
      <c r="D2456" s="359" t="s">
        <v>3712</v>
      </c>
      <c r="E2456" s="359" t="s">
        <v>4979</v>
      </c>
      <c r="F2456" s="360">
        <v>470</v>
      </c>
      <c r="G2456" s="359" t="s">
        <v>3625</v>
      </c>
      <c r="H2456" s="359" t="s">
        <v>6017</v>
      </c>
      <c r="I2456" s="363">
        <f t="shared" si="114"/>
        <v>44152</v>
      </c>
      <c r="J2456" t="str">
        <f t="shared" si="115"/>
        <v>Oui</v>
      </c>
      <c r="K2456" t="str">
        <f t="shared" si="116"/>
        <v>1512-M</v>
      </c>
    </row>
    <row r="2457" spans="1:11" ht="15" x14ac:dyDescent="0.25">
      <c r="A2457" s="307">
        <v>10860</v>
      </c>
      <c r="B2457" s="359" t="s">
        <v>1364</v>
      </c>
      <c r="C2457" s="359" t="s">
        <v>3955</v>
      </c>
      <c r="D2457" s="359" t="s">
        <v>532</v>
      </c>
      <c r="E2457" s="359" t="s">
        <v>4979</v>
      </c>
      <c r="F2457" s="360">
        <v>470</v>
      </c>
      <c r="G2457" s="359" t="s">
        <v>3625</v>
      </c>
      <c r="H2457" s="359" t="s">
        <v>6017</v>
      </c>
      <c r="I2457" s="363">
        <f t="shared" si="114"/>
        <v>44155</v>
      </c>
      <c r="J2457" t="str">
        <f t="shared" si="115"/>
        <v>Oui</v>
      </c>
      <c r="K2457" t="str">
        <f t="shared" si="116"/>
        <v>1517-LP</v>
      </c>
    </row>
    <row r="2458" spans="1:11" ht="15" x14ac:dyDescent="0.25">
      <c r="A2458" s="307">
        <v>6701</v>
      </c>
      <c r="B2458" s="359" t="s">
        <v>528</v>
      </c>
      <c r="C2458" s="359" t="s">
        <v>529</v>
      </c>
      <c r="D2458" s="359" t="s">
        <v>3712</v>
      </c>
      <c r="E2458" s="359" t="s">
        <v>4979</v>
      </c>
      <c r="F2458" s="360">
        <v>470</v>
      </c>
      <c r="G2458" s="359" t="s">
        <v>3625</v>
      </c>
      <c r="H2458" s="359" t="s">
        <v>6017</v>
      </c>
      <c r="I2458" s="363">
        <f t="shared" si="114"/>
        <v>44158</v>
      </c>
      <c r="J2458" t="str">
        <f t="shared" si="115"/>
        <v>Oui</v>
      </c>
      <c r="K2458" t="str">
        <f t="shared" si="116"/>
        <v>1517-LP</v>
      </c>
    </row>
    <row r="2459" spans="1:11" ht="15" x14ac:dyDescent="0.25">
      <c r="A2459" s="307">
        <v>6823</v>
      </c>
      <c r="B2459" s="359" t="s">
        <v>2519</v>
      </c>
      <c r="C2459" s="359" t="s">
        <v>1130</v>
      </c>
      <c r="D2459" s="359" t="s">
        <v>3729</v>
      </c>
      <c r="E2459" s="359" t="s">
        <v>4979</v>
      </c>
      <c r="F2459" s="360">
        <v>470</v>
      </c>
      <c r="G2459" s="359" t="s">
        <v>3625</v>
      </c>
      <c r="H2459" s="359" t="s">
        <v>6017</v>
      </c>
      <c r="I2459" s="363">
        <f t="shared" si="114"/>
        <v>44581</v>
      </c>
      <c r="J2459" t="str">
        <f t="shared" si="115"/>
        <v>Oui</v>
      </c>
      <c r="K2459" t="str">
        <f t="shared" si="116"/>
        <v>1870 +</v>
      </c>
    </row>
    <row r="2460" spans="1:11" ht="15" x14ac:dyDescent="0.25">
      <c r="A2460" s="307">
        <v>13323</v>
      </c>
      <c r="B2460" s="359" t="s">
        <v>4529</v>
      </c>
      <c r="C2460" s="359" t="s">
        <v>4530</v>
      </c>
      <c r="D2460" s="359" t="s">
        <v>3712</v>
      </c>
      <c r="E2460" s="359" t="s">
        <v>4979</v>
      </c>
      <c r="F2460" s="360">
        <v>470</v>
      </c>
      <c r="G2460" s="359" t="s">
        <v>3625</v>
      </c>
      <c r="H2460" s="359" t="s">
        <v>6017</v>
      </c>
      <c r="I2460" s="363">
        <f t="shared" si="114"/>
        <v>45785</v>
      </c>
      <c r="J2460" t="str">
        <f t="shared" si="115"/>
        <v>Oui</v>
      </c>
      <c r="K2460">
        <f t="shared" si="116"/>
        <v>1804</v>
      </c>
    </row>
    <row r="2461" spans="1:11" ht="15" x14ac:dyDescent="0.25">
      <c r="A2461" s="307">
        <v>5438</v>
      </c>
      <c r="B2461" s="359" t="s">
        <v>564</v>
      </c>
      <c r="C2461" s="359" t="s">
        <v>1647</v>
      </c>
      <c r="D2461" s="359" t="s">
        <v>3649</v>
      </c>
      <c r="E2461" s="359" t="s">
        <v>4981</v>
      </c>
      <c r="F2461" s="360">
        <v>460</v>
      </c>
      <c r="G2461" s="359" t="s">
        <v>1648</v>
      </c>
      <c r="H2461" s="359" t="s">
        <v>6017</v>
      </c>
      <c r="I2461" s="363">
        <f t="shared" si="114"/>
        <v>45630</v>
      </c>
      <c r="J2461" t="str">
        <f t="shared" si="115"/>
        <v>Oui</v>
      </c>
      <c r="K2461" t="str">
        <f t="shared" si="116"/>
        <v>95PFE-L2M</v>
      </c>
    </row>
    <row r="2462" spans="1:11" ht="15" x14ac:dyDescent="0.25">
      <c r="A2462" s="307">
        <v>10437</v>
      </c>
      <c r="B2462" s="359" t="s">
        <v>2305</v>
      </c>
      <c r="C2462" s="359" t="s">
        <v>5907</v>
      </c>
      <c r="D2462" s="359" t="s">
        <v>5588</v>
      </c>
      <c r="E2462" s="359" t="s">
        <v>4981</v>
      </c>
      <c r="F2462" s="360">
        <v>460</v>
      </c>
      <c r="G2462" s="359" t="s">
        <v>1648</v>
      </c>
      <c r="H2462" s="359" t="s">
        <v>6017</v>
      </c>
      <c r="I2462" s="363">
        <f t="shared" si="114"/>
        <v>45642</v>
      </c>
      <c r="J2462" t="str">
        <f t="shared" si="115"/>
        <v>Oui</v>
      </c>
      <c r="K2462" t="str">
        <f t="shared" si="116"/>
        <v>1870 +</v>
      </c>
    </row>
    <row r="2463" spans="1:11" ht="15" x14ac:dyDescent="0.25">
      <c r="A2463" s="307">
        <v>5816</v>
      </c>
      <c r="B2463" s="359" t="s">
        <v>232</v>
      </c>
      <c r="C2463" s="359" t="s">
        <v>236</v>
      </c>
      <c r="D2463" s="359" t="s">
        <v>3670</v>
      </c>
      <c r="E2463" s="359" t="s">
        <v>4981</v>
      </c>
      <c r="F2463" s="360">
        <v>460</v>
      </c>
      <c r="G2463" s="359" t="s">
        <v>1648</v>
      </c>
      <c r="H2463" s="359" t="s">
        <v>6017</v>
      </c>
      <c r="I2463" s="363">
        <f t="shared" si="114"/>
        <v>45798</v>
      </c>
      <c r="J2463" t="str">
        <f t="shared" si="115"/>
        <v>Oui</v>
      </c>
      <c r="K2463" t="str">
        <f t="shared" si="116"/>
        <v>1870 +</v>
      </c>
    </row>
    <row r="2464" spans="1:11" ht="15" x14ac:dyDescent="0.25">
      <c r="A2464" s="307">
        <v>13380</v>
      </c>
      <c r="B2464" s="359" t="s">
        <v>4560</v>
      </c>
      <c r="C2464" s="359" t="s">
        <v>4561</v>
      </c>
      <c r="D2464" s="359" t="s">
        <v>3662</v>
      </c>
      <c r="E2464" s="359" t="s">
        <v>4978</v>
      </c>
      <c r="F2464" s="360">
        <v>478</v>
      </c>
      <c r="G2464" s="359" t="s">
        <v>3596</v>
      </c>
      <c r="H2464" s="359" t="s">
        <v>6017</v>
      </c>
      <c r="I2464" s="363" t="str">
        <f t="shared" si="114"/>
        <v xml:space="preserve"> </v>
      </c>
      <c r="J2464" t="str">
        <f t="shared" si="115"/>
        <v>Non</v>
      </c>
      <c r="K2464" t="str">
        <f t="shared" si="116"/>
        <v xml:space="preserve"> </v>
      </c>
    </row>
    <row r="2465" spans="1:11" ht="15" x14ac:dyDescent="0.25">
      <c r="A2465" s="307">
        <v>14150</v>
      </c>
      <c r="B2465" s="359" t="s">
        <v>6280</v>
      </c>
      <c r="C2465" s="359" t="s">
        <v>1897</v>
      </c>
      <c r="D2465" s="359" t="s">
        <v>1074</v>
      </c>
      <c r="E2465" s="359" t="s">
        <v>4978</v>
      </c>
      <c r="F2465" s="360">
        <v>478</v>
      </c>
      <c r="G2465" s="359" t="s">
        <v>3596</v>
      </c>
      <c r="H2465" s="359" t="s">
        <v>6017</v>
      </c>
      <c r="I2465" s="363" t="str">
        <f t="shared" si="114"/>
        <v xml:space="preserve"> </v>
      </c>
      <c r="J2465" t="str">
        <f t="shared" si="115"/>
        <v>Non</v>
      </c>
      <c r="K2465" t="str">
        <f t="shared" si="116"/>
        <v xml:space="preserve"> </v>
      </c>
    </row>
    <row r="2466" spans="1:11" ht="15" x14ac:dyDescent="0.25">
      <c r="A2466" s="307">
        <v>10386</v>
      </c>
      <c r="B2466" s="359" t="s">
        <v>3897</v>
      </c>
      <c r="C2466" s="359" t="s">
        <v>3898</v>
      </c>
      <c r="D2466" s="359" t="s">
        <v>2416</v>
      </c>
      <c r="E2466" s="359" t="s">
        <v>4978</v>
      </c>
      <c r="F2466" s="360">
        <v>478</v>
      </c>
      <c r="G2466" s="359" t="s">
        <v>3596</v>
      </c>
      <c r="H2466" s="359" t="s">
        <v>6017</v>
      </c>
      <c r="I2466" s="363" t="str">
        <f t="shared" si="114"/>
        <v xml:space="preserve"> </v>
      </c>
      <c r="J2466" t="str">
        <f t="shared" si="115"/>
        <v>Non</v>
      </c>
      <c r="K2466" t="str">
        <f t="shared" si="116"/>
        <v xml:space="preserve"> </v>
      </c>
    </row>
    <row r="2467" spans="1:11" ht="15" x14ac:dyDescent="0.25">
      <c r="A2467" s="307">
        <v>8239</v>
      </c>
      <c r="B2467" s="359" t="s">
        <v>3749</v>
      </c>
      <c r="C2467" s="359" t="s">
        <v>3750</v>
      </c>
      <c r="D2467" s="359" t="s">
        <v>3662</v>
      </c>
      <c r="E2467" s="359" t="s">
        <v>4978</v>
      </c>
      <c r="F2467" s="360">
        <v>478</v>
      </c>
      <c r="G2467" s="359" t="s">
        <v>3596</v>
      </c>
      <c r="H2467" s="359" t="s">
        <v>6017</v>
      </c>
      <c r="I2467" s="363" t="str">
        <f t="shared" si="114"/>
        <v xml:space="preserve"> </v>
      </c>
      <c r="J2467" t="str">
        <f t="shared" si="115"/>
        <v>Non</v>
      </c>
      <c r="K2467" t="str">
        <f t="shared" si="116"/>
        <v xml:space="preserve"> </v>
      </c>
    </row>
    <row r="2468" spans="1:11" ht="15" x14ac:dyDescent="0.25">
      <c r="A2468" s="307">
        <v>4879</v>
      </c>
      <c r="B2468" s="359" t="s">
        <v>3593</v>
      </c>
      <c r="C2468" s="359" t="s">
        <v>3594</v>
      </c>
      <c r="D2468" s="359" t="s">
        <v>3595</v>
      </c>
      <c r="E2468" s="359" t="s">
        <v>4978</v>
      </c>
      <c r="F2468" s="360">
        <v>478</v>
      </c>
      <c r="G2468" s="359" t="s">
        <v>3596</v>
      </c>
      <c r="H2468" s="359" t="s">
        <v>6017</v>
      </c>
      <c r="I2468" s="363" t="str">
        <f t="shared" si="114"/>
        <v xml:space="preserve"> </v>
      </c>
      <c r="J2468" t="str">
        <f t="shared" si="115"/>
        <v>Non</v>
      </c>
      <c r="K2468" t="str">
        <f t="shared" si="116"/>
        <v xml:space="preserve"> </v>
      </c>
    </row>
    <row r="2469" spans="1:11" ht="15" x14ac:dyDescent="0.25">
      <c r="A2469" s="307">
        <v>5636</v>
      </c>
      <c r="B2469" s="359" t="s">
        <v>1188</v>
      </c>
      <c r="C2469" s="359" t="s">
        <v>1189</v>
      </c>
      <c r="D2469" s="359" t="s">
        <v>3662</v>
      </c>
      <c r="E2469" s="359" t="s">
        <v>4978</v>
      </c>
      <c r="F2469" s="360">
        <v>478</v>
      </c>
      <c r="G2469" s="359" t="s">
        <v>3596</v>
      </c>
      <c r="H2469" s="359" t="s">
        <v>6017</v>
      </c>
      <c r="I2469" s="363">
        <f t="shared" si="114"/>
        <v>43874</v>
      </c>
      <c r="J2469" t="str">
        <f t="shared" si="115"/>
        <v>Oui</v>
      </c>
      <c r="K2469" t="str">
        <f t="shared" si="116"/>
        <v>1870 +</v>
      </c>
    </row>
    <row r="2470" spans="1:11" ht="15" x14ac:dyDescent="0.25">
      <c r="A2470" s="307">
        <v>5215</v>
      </c>
      <c r="B2470" s="359" t="s">
        <v>1815</v>
      </c>
      <c r="C2470" s="359" t="s">
        <v>686</v>
      </c>
      <c r="D2470" s="359" t="s">
        <v>5111</v>
      </c>
      <c r="E2470" s="359" t="s">
        <v>4978</v>
      </c>
      <c r="F2470" s="360">
        <v>478</v>
      </c>
      <c r="G2470" s="359" t="s">
        <v>3596</v>
      </c>
      <c r="H2470" s="359" t="s">
        <v>6017</v>
      </c>
      <c r="I2470" s="363">
        <f t="shared" si="114"/>
        <v>43943</v>
      </c>
      <c r="J2470" t="str">
        <f t="shared" si="115"/>
        <v>Oui</v>
      </c>
      <c r="K2470" t="str">
        <f t="shared" si="116"/>
        <v>1512-M</v>
      </c>
    </row>
    <row r="2471" spans="1:11" ht="15" x14ac:dyDescent="0.25">
      <c r="A2471" s="307">
        <v>10013</v>
      </c>
      <c r="B2471" s="359" t="s">
        <v>1613</v>
      </c>
      <c r="C2471" s="359" t="s">
        <v>1374</v>
      </c>
      <c r="D2471" s="359" t="s">
        <v>3634</v>
      </c>
      <c r="E2471" s="359" t="s">
        <v>4970</v>
      </c>
      <c r="F2471" s="360">
        <v>921</v>
      </c>
      <c r="G2471" s="359" t="s">
        <v>1614</v>
      </c>
      <c r="H2471" s="359" t="s">
        <v>6017</v>
      </c>
      <c r="I2471" s="363">
        <f t="shared" si="114"/>
        <v>44156</v>
      </c>
      <c r="J2471" t="str">
        <f t="shared" si="115"/>
        <v>Oui</v>
      </c>
      <c r="K2471">
        <f t="shared" si="116"/>
        <v>1860</v>
      </c>
    </row>
    <row r="2472" spans="1:11" ht="15" x14ac:dyDescent="0.25">
      <c r="A2472" s="307">
        <v>11850</v>
      </c>
      <c r="B2472" s="359" t="s">
        <v>1216</v>
      </c>
      <c r="C2472" s="359" t="s">
        <v>1217</v>
      </c>
      <c r="D2472" s="359" t="s">
        <v>3634</v>
      </c>
      <c r="E2472" s="359" t="s">
        <v>4970</v>
      </c>
      <c r="F2472" s="360">
        <v>921</v>
      </c>
      <c r="G2472" s="359" t="s">
        <v>1614</v>
      </c>
      <c r="H2472" s="359" t="s">
        <v>6017</v>
      </c>
      <c r="I2472" s="363">
        <f t="shared" si="114"/>
        <v>44580</v>
      </c>
      <c r="J2472" t="str">
        <f t="shared" si="115"/>
        <v>Oui</v>
      </c>
      <c r="K2472" t="str">
        <f t="shared" si="116"/>
        <v>95PFE-L2M</v>
      </c>
    </row>
    <row r="2473" spans="1:11" ht="15" x14ac:dyDescent="0.25">
      <c r="A2473" s="307">
        <v>13913</v>
      </c>
      <c r="B2473" s="359" t="s">
        <v>5974</v>
      </c>
      <c r="C2473" s="359" t="s">
        <v>467</v>
      </c>
      <c r="D2473" s="359" t="s">
        <v>3595</v>
      </c>
      <c r="E2473" s="359" t="s">
        <v>274</v>
      </c>
      <c r="F2473" s="360">
        <v>471</v>
      </c>
      <c r="G2473" s="359" t="s">
        <v>274</v>
      </c>
      <c r="H2473" s="359" t="s">
        <v>6017</v>
      </c>
      <c r="I2473" s="363" t="str">
        <f t="shared" si="114"/>
        <v xml:space="preserve"> </v>
      </c>
      <c r="J2473" t="str">
        <f t="shared" si="115"/>
        <v>Non</v>
      </c>
      <c r="K2473" t="str">
        <f t="shared" si="116"/>
        <v xml:space="preserve"> </v>
      </c>
    </row>
    <row r="2474" spans="1:11" ht="15" x14ac:dyDescent="0.25">
      <c r="A2474" s="307">
        <v>11135</v>
      </c>
      <c r="B2474" s="359" t="s">
        <v>5918</v>
      </c>
      <c r="C2474" s="359" t="s">
        <v>3973</v>
      </c>
      <c r="D2474" s="359" t="s">
        <v>3634</v>
      </c>
      <c r="E2474" s="359" t="s">
        <v>274</v>
      </c>
      <c r="F2474" s="360">
        <v>471</v>
      </c>
      <c r="G2474" s="359" t="s">
        <v>274</v>
      </c>
      <c r="H2474" s="359" t="s">
        <v>6017</v>
      </c>
      <c r="I2474" s="363" t="str">
        <f t="shared" si="114"/>
        <v xml:space="preserve"> </v>
      </c>
      <c r="J2474" t="str">
        <f t="shared" si="115"/>
        <v>Non</v>
      </c>
      <c r="K2474" t="str">
        <f t="shared" si="116"/>
        <v xml:space="preserve"> </v>
      </c>
    </row>
    <row r="2475" spans="1:11" ht="15" x14ac:dyDescent="0.25">
      <c r="A2475" s="307">
        <v>13898</v>
      </c>
      <c r="B2475" s="359" t="s">
        <v>5823</v>
      </c>
      <c r="C2475" s="359" t="s">
        <v>1525</v>
      </c>
      <c r="D2475" s="359" t="s">
        <v>3634</v>
      </c>
      <c r="E2475" s="359" t="s">
        <v>274</v>
      </c>
      <c r="F2475" s="360">
        <v>471</v>
      </c>
      <c r="G2475" s="359" t="s">
        <v>274</v>
      </c>
      <c r="H2475" s="359" t="s">
        <v>6017</v>
      </c>
      <c r="I2475" s="363" t="str">
        <f t="shared" si="114"/>
        <v xml:space="preserve"> </v>
      </c>
      <c r="J2475" t="str">
        <f t="shared" si="115"/>
        <v>Non</v>
      </c>
      <c r="K2475" t="str">
        <f t="shared" si="116"/>
        <v xml:space="preserve"> </v>
      </c>
    </row>
    <row r="2476" spans="1:11" ht="15" x14ac:dyDescent="0.25">
      <c r="A2476" s="307">
        <v>10627</v>
      </c>
      <c r="B2476" s="359" t="s">
        <v>5911</v>
      </c>
      <c r="C2476" s="359" t="s">
        <v>3484</v>
      </c>
      <c r="D2476" s="359" t="s">
        <v>345</v>
      </c>
      <c r="E2476" s="359" t="s">
        <v>274</v>
      </c>
      <c r="F2476" s="360">
        <v>471</v>
      </c>
      <c r="G2476" s="359" t="s">
        <v>274</v>
      </c>
      <c r="H2476" s="359" t="s">
        <v>6017</v>
      </c>
      <c r="I2476" s="363" t="str">
        <f t="shared" si="114"/>
        <v xml:space="preserve"> </v>
      </c>
      <c r="J2476" t="str">
        <f t="shared" si="115"/>
        <v>Non</v>
      </c>
      <c r="K2476" t="str">
        <f t="shared" si="116"/>
        <v xml:space="preserve"> </v>
      </c>
    </row>
    <row r="2477" spans="1:11" ht="15" x14ac:dyDescent="0.25">
      <c r="A2477" s="307" t="s">
        <v>4752</v>
      </c>
      <c r="B2477" s="359" t="s">
        <v>274</v>
      </c>
      <c r="C2477" s="359" t="s">
        <v>4753</v>
      </c>
      <c r="D2477" s="359" t="s">
        <v>3634</v>
      </c>
      <c r="E2477" s="359" t="s">
        <v>274</v>
      </c>
      <c r="F2477" s="360">
        <v>471</v>
      </c>
      <c r="G2477" s="359" t="s">
        <v>274</v>
      </c>
      <c r="H2477" s="359" t="s">
        <v>6017</v>
      </c>
      <c r="I2477" s="363" t="str">
        <f t="shared" si="114"/>
        <v xml:space="preserve"> </v>
      </c>
      <c r="J2477" t="str">
        <f t="shared" si="115"/>
        <v>Non</v>
      </c>
      <c r="K2477" t="str">
        <f t="shared" si="116"/>
        <v xml:space="preserve"> </v>
      </c>
    </row>
    <row r="2478" spans="1:11" ht="15" x14ac:dyDescent="0.25">
      <c r="A2478" s="307">
        <v>12868</v>
      </c>
      <c r="B2478" s="359" t="s">
        <v>4279</v>
      </c>
      <c r="C2478" s="359" t="s">
        <v>5941</v>
      </c>
      <c r="D2478" s="359" t="s">
        <v>3634</v>
      </c>
      <c r="E2478" s="359" t="s">
        <v>274</v>
      </c>
      <c r="F2478" s="360">
        <v>471</v>
      </c>
      <c r="G2478" s="359" t="s">
        <v>274</v>
      </c>
      <c r="H2478" s="359" t="s">
        <v>6017</v>
      </c>
      <c r="I2478" s="363" t="str">
        <f t="shared" si="114"/>
        <v xml:space="preserve"> </v>
      </c>
      <c r="J2478" t="str">
        <f t="shared" si="115"/>
        <v>Non</v>
      </c>
      <c r="K2478" t="str">
        <f t="shared" si="116"/>
        <v xml:space="preserve"> </v>
      </c>
    </row>
    <row r="2479" spans="1:11" ht="15" x14ac:dyDescent="0.25">
      <c r="A2479" s="307">
        <v>6127</v>
      </c>
      <c r="B2479" s="359" t="s">
        <v>2549</v>
      </c>
      <c r="C2479" s="359" t="s">
        <v>1248</v>
      </c>
      <c r="D2479" s="359" t="s">
        <v>3683</v>
      </c>
      <c r="E2479" s="359" t="s">
        <v>274</v>
      </c>
      <c r="F2479" s="360">
        <v>471</v>
      </c>
      <c r="G2479" s="359" t="s">
        <v>274</v>
      </c>
      <c r="H2479" s="359" t="s">
        <v>6017</v>
      </c>
      <c r="I2479" s="363">
        <f t="shared" si="114"/>
        <v>41445</v>
      </c>
      <c r="J2479" t="str">
        <f t="shared" si="115"/>
        <v>Oui</v>
      </c>
      <c r="K2479" t="str">
        <f t="shared" si="116"/>
        <v>1870 +</v>
      </c>
    </row>
    <row r="2480" spans="1:11" ht="15" x14ac:dyDescent="0.25">
      <c r="A2480" s="307">
        <v>8248</v>
      </c>
      <c r="B2480" s="359" t="s">
        <v>2493</v>
      </c>
      <c r="C2480" s="359" t="s">
        <v>423</v>
      </c>
      <c r="D2480" s="359" t="s">
        <v>3634</v>
      </c>
      <c r="E2480" s="359" t="s">
        <v>274</v>
      </c>
      <c r="F2480" s="360">
        <v>471</v>
      </c>
      <c r="G2480" s="359" t="s">
        <v>274</v>
      </c>
      <c r="H2480" s="359" t="s">
        <v>6017</v>
      </c>
      <c r="I2480" s="363">
        <f t="shared" si="114"/>
        <v>44131</v>
      </c>
      <c r="J2480" t="str">
        <f t="shared" si="115"/>
        <v>Oui</v>
      </c>
      <c r="K2480" t="str">
        <f t="shared" si="116"/>
        <v>1511-S</v>
      </c>
    </row>
    <row r="2481" spans="1:11" ht="15" x14ac:dyDescent="0.25">
      <c r="A2481" s="307">
        <v>2197</v>
      </c>
      <c r="B2481" s="359" t="s">
        <v>2265</v>
      </c>
      <c r="C2481" s="359" t="s">
        <v>700</v>
      </c>
      <c r="D2481" s="359" t="s">
        <v>3423</v>
      </c>
      <c r="E2481" s="359" t="s">
        <v>274</v>
      </c>
      <c r="F2481" s="360">
        <v>471</v>
      </c>
      <c r="G2481" s="359" t="s">
        <v>274</v>
      </c>
      <c r="H2481" s="359" t="s">
        <v>6017</v>
      </c>
      <c r="I2481" s="363">
        <f t="shared" si="114"/>
        <v>44418</v>
      </c>
      <c r="J2481" t="str">
        <f t="shared" si="115"/>
        <v>Oui</v>
      </c>
      <c r="K2481" t="str">
        <f t="shared" si="116"/>
        <v>95PFE-L2M</v>
      </c>
    </row>
    <row r="2482" spans="1:11" ht="15" x14ac:dyDescent="0.25">
      <c r="A2482" s="307">
        <v>5159</v>
      </c>
      <c r="B2482" s="359" t="s">
        <v>1918</v>
      </c>
      <c r="C2482" s="359" t="s">
        <v>838</v>
      </c>
      <c r="D2482" s="359" t="s">
        <v>3634</v>
      </c>
      <c r="E2482" s="359" t="s">
        <v>274</v>
      </c>
      <c r="F2482" s="360">
        <v>471</v>
      </c>
      <c r="G2482" s="359" t="s">
        <v>274</v>
      </c>
      <c r="H2482" s="359" t="s">
        <v>6017</v>
      </c>
      <c r="I2482" s="363">
        <f t="shared" si="114"/>
        <v>44425</v>
      </c>
      <c r="J2482" t="str">
        <f t="shared" si="115"/>
        <v>Oui</v>
      </c>
      <c r="K2482" t="str">
        <f t="shared" si="116"/>
        <v>1512-M</v>
      </c>
    </row>
    <row r="2483" spans="1:11" ht="15" x14ac:dyDescent="0.25">
      <c r="A2483" s="307">
        <v>10113</v>
      </c>
      <c r="B2483" s="359" t="s">
        <v>1934</v>
      </c>
      <c r="C2483" s="359" t="s">
        <v>5883</v>
      </c>
      <c r="D2483" s="359" t="s">
        <v>3634</v>
      </c>
      <c r="E2483" s="359" t="s">
        <v>274</v>
      </c>
      <c r="F2483" s="360">
        <v>471</v>
      </c>
      <c r="G2483" s="359" t="s">
        <v>274</v>
      </c>
      <c r="H2483" s="359" t="s">
        <v>6017</v>
      </c>
      <c r="I2483" s="363">
        <f t="shared" si="114"/>
        <v>44564</v>
      </c>
      <c r="J2483" t="str">
        <f t="shared" si="115"/>
        <v>Oui</v>
      </c>
      <c r="K2483" t="str">
        <f t="shared" si="116"/>
        <v>1870 +</v>
      </c>
    </row>
    <row r="2484" spans="1:11" ht="15" x14ac:dyDescent="0.25">
      <c r="A2484" s="307">
        <v>9922</v>
      </c>
      <c r="B2484" s="359" t="s">
        <v>2786</v>
      </c>
      <c r="C2484" s="359" t="s">
        <v>323</v>
      </c>
      <c r="D2484" s="359" t="s">
        <v>3634</v>
      </c>
      <c r="E2484" s="359" t="s">
        <v>274</v>
      </c>
      <c r="F2484" s="360">
        <v>471</v>
      </c>
      <c r="G2484" s="359" t="s">
        <v>274</v>
      </c>
      <c r="H2484" s="359" t="s">
        <v>6017</v>
      </c>
      <c r="I2484" s="363">
        <f t="shared" si="114"/>
        <v>44572</v>
      </c>
      <c r="J2484" t="str">
        <f t="shared" si="115"/>
        <v>Oui</v>
      </c>
      <c r="K2484" t="str">
        <f t="shared" si="116"/>
        <v>1870 +</v>
      </c>
    </row>
    <row r="2485" spans="1:11" ht="15" x14ac:dyDescent="0.25">
      <c r="A2485" s="307">
        <v>10727</v>
      </c>
      <c r="B2485" s="359" t="s">
        <v>2088</v>
      </c>
      <c r="C2485" s="359" t="s">
        <v>2003</v>
      </c>
      <c r="D2485" s="359" t="s">
        <v>3634</v>
      </c>
      <c r="E2485" s="359" t="s">
        <v>274</v>
      </c>
      <c r="F2485" s="360">
        <v>471</v>
      </c>
      <c r="G2485" s="359" t="s">
        <v>274</v>
      </c>
      <c r="H2485" s="359" t="s">
        <v>6017</v>
      </c>
      <c r="I2485" s="363">
        <f t="shared" si="114"/>
        <v>44574</v>
      </c>
      <c r="J2485" t="str">
        <f t="shared" si="115"/>
        <v>Oui</v>
      </c>
      <c r="K2485" t="str">
        <f t="shared" si="116"/>
        <v>1870 +</v>
      </c>
    </row>
    <row r="2486" spans="1:11" ht="15" x14ac:dyDescent="0.25">
      <c r="A2486" s="307">
        <v>11570</v>
      </c>
      <c r="B2486" s="359" t="s">
        <v>450</v>
      </c>
      <c r="C2486" s="359" t="s">
        <v>451</v>
      </c>
      <c r="D2486" s="359" t="s">
        <v>3634</v>
      </c>
      <c r="E2486" s="359" t="s">
        <v>274</v>
      </c>
      <c r="F2486" s="360">
        <v>471</v>
      </c>
      <c r="G2486" s="359" t="s">
        <v>274</v>
      </c>
      <c r="H2486" s="359" t="s">
        <v>6017</v>
      </c>
      <c r="I2486" s="363">
        <f t="shared" si="114"/>
        <v>44577</v>
      </c>
      <c r="J2486" t="str">
        <f t="shared" si="115"/>
        <v>Oui</v>
      </c>
      <c r="K2486" t="str">
        <f t="shared" si="116"/>
        <v>1870 +</v>
      </c>
    </row>
    <row r="2487" spans="1:11" ht="15" x14ac:dyDescent="0.25">
      <c r="A2487" s="307">
        <v>11851</v>
      </c>
      <c r="B2487" s="359" t="s">
        <v>2246</v>
      </c>
      <c r="C2487" s="359" t="s">
        <v>1698</v>
      </c>
      <c r="D2487" s="359" t="s">
        <v>3634</v>
      </c>
      <c r="E2487" s="359" t="s">
        <v>274</v>
      </c>
      <c r="F2487" s="360">
        <v>471</v>
      </c>
      <c r="G2487" s="359" t="s">
        <v>274</v>
      </c>
      <c r="H2487" s="359" t="s">
        <v>6017</v>
      </c>
      <c r="I2487" s="363">
        <f t="shared" si="114"/>
        <v>44577</v>
      </c>
      <c r="J2487" t="str">
        <f t="shared" si="115"/>
        <v>Oui</v>
      </c>
      <c r="K2487" t="str">
        <f t="shared" si="116"/>
        <v>1870 +</v>
      </c>
    </row>
    <row r="2488" spans="1:11" ht="15" x14ac:dyDescent="0.25">
      <c r="A2488" s="307">
        <v>12043</v>
      </c>
      <c r="B2488" s="359" t="s">
        <v>1630</v>
      </c>
      <c r="C2488" s="359" t="s">
        <v>1631</v>
      </c>
      <c r="D2488" s="359" t="s">
        <v>3634</v>
      </c>
      <c r="E2488" s="359" t="s">
        <v>274</v>
      </c>
      <c r="F2488" s="360">
        <v>471</v>
      </c>
      <c r="G2488" s="359" t="s">
        <v>274</v>
      </c>
      <c r="H2488" s="359" t="s">
        <v>6017</v>
      </c>
      <c r="I2488" s="363">
        <f t="shared" si="114"/>
        <v>44582</v>
      </c>
      <c r="J2488" t="str">
        <f t="shared" si="115"/>
        <v>Oui</v>
      </c>
      <c r="K2488" t="str">
        <f t="shared" si="116"/>
        <v>1870 +</v>
      </c>
    </row>
    <row r="2489" spans="1:11" ht="15" x14ac:dyDescent="0.25">
      <c r="A2489" s="307">
        <v>8051</v>
      </c>
      <c r="B2489" s="359" t="s">
        <v>1399</v>
      </c>
      <c r="C2489" s="359" t="s">
        <v>982</v>
      </c>
      <c r="D2489" s="359" t="s">
        <v>3634</v>
      </c>
      <c r="E2489" s="359" t="s">
        <v>274</v>
      </c>
      <c r="F2489" s="360">
        <v>471</v>
      </c>
      <c r="G2489" s="359" t="s">
        <v>274</v>
      </c>
      <c r="H2489" s="359" t="s">
        <v>6017</v>
      </c>
      <c r="I2489" s="363">
        <f t="shared" si="114"/>
        <v>44585</v>
      </c>
      <c r="J2489" t="str">
        <f t="shared" si="115"/>
        <v>Oui</v>
      </c>
      <c r="K2489" t="str">
        <f t="shared" si="116"/>
        <v>95PFE-L2M</v>
      </c>
    </row>
    <row r="2490" spans="1:11" ht="15" x14ac:dyDescent="0.25">
      <c r="A2490" s="307">
        <v>12875</v>
      </c>
      <c r="B2490" s="359" t="s">
        <v>3154</v>
      </c>
      <c r="C2490" s="359" t="s">
        <v>3155</v>
      </c>
      <c r="D2490" s="359" t="s">
        <v>3634</v>
      </c>
      <c r="E2490" s="359" t="s">
        <v>274</v>
      </c>
      <c r="F2490" s="360">
        <v>471</v>
      </c>
      <c r="G2490" s="359" t="s">
        <v>274</v>
      </c>
      <c r="H2490" s="359" t="s">
        <v>6017</v>
      </c>
      <c r="I2490" s="363">
        <f t="shared" si="114"/>
        <v>44979</v>
      </c>
      <c r="J2490" t="str">
        <f t="shared" si="115"/>
        <v>Oui</v>
      </c>
      <c r="K2490" t="str">
        <f t="shared" si="116"/>
        <v>95PFE-L2M</v>
      </c>
    </row>
    <row r="2491" spans="1:11" ht="15" x14ac:dyDescent="0.25">
      <c r="A2491" s="307">
        <v>13260</v>
      </c>
      <c r="B2491" s="359" t="s">
        <v>4443</v>
      </c>
      <c r="C2491" s="359" t="s">
        <v>4444</v>
      </c>
      <c r="D2491" s="359" t="s">
        <v>54</v>
      </c>
      <c r="E2491" s="359" t="s">
        <v>4956</v>
      </c>
      <c r="F2491" s="360">
        <v>462</v>
      </c>
      <c r="G2491" s="359" t="s">
        <v>531</v>
      </c>
      <c r="H2491" s="359" t="s">
        <v>6017</v>
      </c>
      <c r="I2491" s="363">
        <f t="shared" si="114"/>
        <v>45189</v>
      </c>
      <c r="J2491" t="str">
        <f t="shared" si="115"/>
        <v>Oui</v>
      </c>
      <c r="K2491" t="str">
        <f t="shared" si="116"/>
        <v>F550</v>
      </c>
    </row>
    <row r="2492" spans="1:11" ht="15" x14ac:dyDescent="0.25">
      <c r="A2492" s="307">
        <v>8402</v>
      </c>
      <c r="B2492" s="359" t="s">
        <v>1772</v>
      </c>
      <c r="C2492" s="359" t="s">
        <v>648</v>
      </c>
      <c r="D2492" s="359" t="s">
        <v>54</v>
      </c>
      <c r="E2492" s="359" t="s">
        <v>4956</v>
      </c>
      <c r="F2492" s="360">
        <v>462</v>
      </c>
      <c r="G2492" s="359" t="s">
        <v>531</v>
      </c>
      <c r="H2492" s="359" t="s">
        <v>6017</v>
      </c>
      <c r="I2492" s="363">
        <f t="shared" si="114"/>
        <v>45630</v>
      </c>
      <c r="J2492" t="str">
        <f t="shared" si="115"/>
        <v>Oui</v>
      </c>
      <c r="K2492" t="str">
        <f t="shared" si="116"/>
        <v>1870 +</v>
      </c>
    </row>
    <row r="2493" spans="1:11" ht="15" x14ac:dyDescent="0.25">
      <c r="A2493" s="307">
        <v>5926</v>
      </c>
      <c r="B2493" s="359" t="s">
        <v>409</v>
      </c>
      <c r="C2493" s="359" t="s">
        <v>410</v>
      </c>
      <c r="D2493" s="359" t="s">
        <v>54</v>
      </c>
      <c r="E2493" s="359" t="s">
        <v>4956</v>
      </c>
      <c r="F2493" s="360">
        <v>462</v>
      </c>
      <c r="G2493" s="359" t="s">
        <v>531</v>
      </c>
      <c r="H2493" s="359" t="s">
        <v>6017</v>
      </c>
      <c r="I2493" s="363">
        <f t="shared" si="114"/>
        <v>45638</v>
      </c>
      <c r="J2493" t="str">
        <f t="shared" si="115"/>
        <v>Oui</v>
      </c>
      <c r="K2493" t="str">
        <f t="shared" si="116"/>
        <v>95PFE-L2M</v>
      </c>
    </row>
    <row r="2494" spans="1:11" ht="15" x14ac:dyDescent="0.25">
      <c r="A2494" s="307">
        <v>10771</v>
      </c>
      <c r="B2494" s="359" t="s">
        <v>1536</v>
      </c>
      <c r="C2494" s="359" t="s">
        <v>1537</v>
      </c>
      <c r="D2494" s="359" t="s">
        <v>54</v>
      </c>
      <c r="E2494" s="359" t="s">
        <v>4956</v>
      </c>
      <c r="F2494" s="360">
        <v>462</v>
      </c>
      <c r="G2494" s="359" t="s">
        <v>531</v>
      </c>
      <c r="H2494" s="359" t="s">
        <v>6017</v>
      </c>
      <c r="I2494" s="363">
        <f t="shared" si="114"/>
        <v>45638</v>
      </c>
      <c r="J2494" t="str">
        <f t="shared" si="115"/>
        <v>Oui</v>
      </c>
      <c r="K2494" t="str">
        <f t="shared" si="116"/>
        <v>95PFE-L2M</v>
      </c>
    </row>
    <row r="2495" spans="1:11" ht="15" x14ac:dyDescent="0.25">
      <c r="A2495" s="307">
        <v>8989</v>
      </c>
      <c r="B2495" s="359" t="s">
        <v>2212</v>
      </c>
      <c r="C2495" s="359" t="s">
        <v>873</v>
      </c>
      <c r="D2495" s="359" t="s">
        <v>54</v>
      </c>
      <c r="E2495" s="359" t="s">
        <v>4956</v>
      </c>
      <c r="F2495" s="360">
        <v>462</v>
      </c>
      <c r="G2495" s="359" t="s">
        <v>531</v>
      </c>
      <c r="H2495" s="359" t="s">
        <v>6017</v>
      </c>
      <c r="I2495" s="363" t="str">
        <f t="shared" si="114"/>
        <v xml:space="preserve"> </v>
      </c>
      <c r="J2495" t="str">
        <f t="shared" si="115"/>
        <v>Non</v>
      </c>
      <c r="K2495" t="str">
        <f t="shared" si="116"/>
        <v xml:space="preserve"> </v>
      </c>
    </row>
    <row r="2496" spans="1:11" ht="15" x14ac:dyDescent="0.25">
      <c r="A2496" s="307">
        <v>12266</v>
      </c>
      <c r="B2496" s="359" t="s">
        <v>2822</v>
      </c>
      <c r="C2496" s="359" t="s">
        <v>231</v>
      </c>
      <c r="D2496" s="359" t="s">
        <v>54</v>
      </c>
      <c r="E2496" s="359" t="s">
        <v>4956</v>
      </c>
      <c r="F2496" s="360">
        <v>462</v>
      </c>
      <c r="G2496" s="359" t="s">
        <v>531</v>
      </c>
      <c r="H2496" s="359" t="s">
        <v>6017</v>
      </c>
      <c r="I2496" s="363">
        <f t="shared" si="114"/>
        <v>45644</v>
      </c>
      <c r="J2496" t="str">
        <f t="shared" si="115"/>
        <v>Oui</v>
      </c>
      <c r="K2496" t="str">
        <f t="shared" si="116"/>
        <v>1870 +</v>
      </c>
    </row>
    <row r="2497" spans="1:11" ht="15" x14ac:dyDescent="0.25">
      <c r="A2497" s="307">
        <v>11557</v>
      </c>
      <c r="B2497" s="359" t="s">
        <v>2342</v>
      </c>
      <c r="C2497" s="359" t="s">
        <v>2343</v>
      </c>
      <c r="D2497" s="359" t="s">
        <v>54</v>
      </c>
      <c r="E2497" s="359" t="s">
        <v>4956</v>
      </c>
      <c r="F2497" s="360">
        <v>462</v>
      </c>
      <c r="G2497" s="359" t="s">
        <v>531</v>
      </c>
      <c r="H2497" s="359" t="s">
        <v>6017</v>
      </c>
      <c r="I2497" s="363">
        <f t="shared" si="114"/>
        <v>45644</v>
      </c>
      <c r="J2497" t="str">
        <f t="shared" si="115"/>
        <v>Oui</v>
      </c>
      <c r="K2497">
        <f t="shared" si="116"/>
        <v>1804</v>
      </c>
    </row>
    <row r="2498" spans="1:11" ht="15" x14ac:dyDescent="0.25">
      <c r="A2498" s="307">
        <v>9761</v>
      </c>
      <c r="B2498" s="359" t="s">
        <v>937</v>
      </c>
      <c r="C2498" s="359" t="s">
        <v>938</v>
      </c>
      <c r="D2498" s="359" t="s">
        <v>54</v>
      </c>
      <c r="E2498" s="359" t="s">
        <v>4956</v>
      </c>
      <c r="F2498" s="360">
        <v>462</v>
      </c>
      <c r="G2498" s="359" t="s">
        <v>531</v>
      </c>
      <c r="H2498" s="359" t="s">
        <v>6017</v>
      </c>
      <c r="I2498" s="363">
        <f t="shared" ref="I2498:I2561" si="117">IFERROR(VLOOKUP(A2498,Pour_Suivi,31,FALSE)," ")</f>
        <v>45707</v>
      </c>
      <c r="J2498" t="str">
        <f t="shared" ref="J2498:J2561" si="118">IF(IFERROR(VLOOKUP(A2498,Pour_Suivi,1,FALSE),"Non")="Non","Non","Oui")</f>
        <v>Oui</v>
      </c>
      <c r="K2498" t="str">
        <f t="shared" ref="K2498:K2561" si="119">IFERROR(VLOOKUP(A2498,Pour_Suivi,33,FALSE)," ")</f>
        <v>95PFE-L2M</v>
      </c>
    </row>
    <row r="2499" spans="1:11" ht="15" x14ac:dyDescent="0.25">
      <c r="A2499" s="307">
        <v>12794</v>
      </c>
      <c r="B2499" s="359" t="s">
        <v>3242</v>
      </c>
      <c r="C2499" s="359" t="s">
        <v>3243</v>
      </c>
      <c r="D2499" s="359" t="s">
        <v>54</v>
      </c>
      <c r="E2499" s="359" t="s">
        <v>4956</v>
      </c>
      <c r="F2499" s="360">
        <v>462</v>
      </c>
      <c r="G2499" s="359" t="s">
        <v>531</v>
      </c>
      <c r="H2499" s="359" t="s">
        <v>6017</v>
      </c>
      <c r="I2499" s="363">
        <f t="shared" si="117"/>
        <v>45854</v>
      </c>
      <c r="J2499" t="str">
        <f t="shared" si="118"/>
        <v>Oui</v>
      </c>
      <c r="K2499" t="str">
        <f t="shared" si="119"/>
        <v>95PFE-L2L</v>
      </c>
    </row>
    <row r="2500" spans="1:11" ht="15" x14ac:dyDescent="0.25">
      <c r="A2500" s="307">
        <v>4709</v>
      </c>
      <c r="B2500" s="359" t="s">
        <v>3574</v>
      </c>
      <c r="C2500" s="359" t="s">
        <v>5880</v>
      </c>
      <c r="D2500" s="359" t="s">
        <v>54</v>
      </c>
      <c r="E2500" s="359" t="s">
        <v>4956</v>
      </c>
      <c r="F2500" s="360">
        <v>462</v>
      </c>
      <c r="G2500" s="359" t="s">
        <v>531</v>
      </c>
      <c r="H2500" s="359" t="s">
        <v>6017</v>
      </c>
      <c r="I2500" s="363">
        <f t="shared" si="117"/>
        <v>45889</v>
      </c>
      <c r="J2500" t="str">
        <f t="shared" si="118"/>
        <v>Oui</v>
      </c>
      <c r="K2500" t="str">
        <f t="shared" si="119"/>
        <v>1870 +</v>
      </c>
    </row>
    <row r="2501" spans="1:11" ht="15" x14ac:dyDescent="0.25">
      <c r="A2501" s="307">
        <v>13766</v>
      </c>
      <c r="B2501" s="359" t="s">
        <v>1893</v>
      </c>
      <c r="C2501" s="359" t="s">
        <v>3215</v>
      </c>
      <c r="D2501" s="359" t="s">
        <v>4806</v>
      </c>
      <c r="E2501" s="359" t="s">
        <v>4975</v>
      </c>
      <c r="F2501" s="360">
        <v>451</v>
      </c>
      <c r="G2501" s="359" t="s">
        <v>4807</v>
      </c>
      <c r="H2501" s="359" t="s">
        <v>6012</v>
      </c>
      <c r="I2501" s="363" t="str">
        <f t="shared" si="117"/>
        <v xml:space="preserve"> </v>
      </c>
      <c r="J2501" t="str">
        <f t="shared" si="118"/>
        <v>Non</v>
      </c>
      <c r="K2501" t="str">
        <f t="shared" si="119"/>
        <v xml:space="preserve"> </v>
      </c>
    </row>
    <row r="2502" spans="1:11" ht="15" x14ac:dyDescent="0.25">
      <c r="A2502" s="307">
        <v>11474</v>
      </c>
      <c r="B2502" s="359" t="s">
        <v>4006</v>
      </c>
      <c r="C2502" s="359" t="s">
        <v>4007</v>
      </c>
      <c r="D2502" s="359" t="s">
        <v>2416</v>
      </c>
      <c r="E2502" s="359" t="s">
        <v>4951</v>
      </c>
      <c r="F2502" s="360">
        <v>319</v>
      </c>
      <c r="G2502" s="359" t="s">
        <v>1197</v>
      </c>
      <c r="H2502" s="359" t="s">
        <v>6012</v>
      </c>
      <c r="I2502" s="363" t="str">
        <f t="shared" si="117"/>
        <v xml:space="preserve"> </v>
      </c>
      <c r="J2502" t="str">
        <f t="shared" si="118"/>
        <v>Non</v>
      </c>
      <c r="K2502" t="str">
        <f t="shared" si="119"/>
        <v xml:space="preserve"> </v>
      </c>
    </row>
    <row r="2503" spans="1:11" ht="15" x14ac:dyDescent="0.25">
      <c r="A2503" s="307">
        <v>13644</v>
      </c>
      <c r="B2503" s="359" t="s">
        <v>5346</v>
      </c>
      <c r="C2503" s="359" t="s">
        <v>5347</v>
      </c>
      <c r="D2503" s="359" t="s">
        <v>1074</v>
      </c>
      <c r="E2503" s="359" t="s">
        <v>4951</v>
      </c>
      <c r="F2503" s="360">
        <v>319</v>
      </c>
      <c r="G2503" s="359" t="s">
        <v>1197</v>
      </c>
      <c r="H2503" s="359" t="s">
        <v>6012</v>
      </c>
      <c r="I2503" s="363" t="str">
        <f t="shared" si="117"/>
        <v xml:space="preserve"> </v>
      </c>
      <c r="J2503" t="str">
        <f t="shared" si="118"/>
        <v>Non</v>
      </c>
      <c r="K2503" t="str">
        <f t="shared" si="119"/>
        <v xml:space="preserve"> </v>
      </c>
    </row>
    <row r="2504" spans="1:11" ht="15" x14ac:dyDescent="0.25">
      <c r="A2504" s="307">
        <v>13588</v>
      </c>
      <c r="B2504" s="359" t="s">
        <v>4319</v>
      </c>
      <c r="C2504" s="359" t="s">
        <v>432</v>
      </c>
      <c r="D2504" s="359" t="s">
        <v>4836</v>
      </c>
      <c r="E2504" s="359" t="s">
        <v>4951</v>
      </c>
      <c r="F2504" s="360">
        <v>319</v>
      </c>
      <c r="G2504" s="359" t="s">
        <v>1197</v>
      </c>
      <c r="H2504" s="359" t="s">
        <v>6012</v>
      </c>
      <c r="I2504" s="363" t="str">
        <f t="shared" si="117"/>
        <v xml:space="preserve"> </v>
      </c>
      <c r="J2504" t="str">
        <f t="shared" si="118"/>
        <v>Non</v>
      </c>
      <c r="K2504" t="str">
        <f t="shared" si="119"/>
        <v xml:space="preserve"> </v>
      </c>
    </row>
    <row r="2505" spans="1:11" ht="15" x14ac:dyDescent="0.25">
      <c r="A2505" s="307">
        <v>14001</v>
      </c>
      <c r="B2505" s="359" t="s">
        <v>6020</v>
      </c>
      <c r="C2505" s="359" t="s">
        <v>1693</v>
      </c>
      <c r="D2505" s="359" t="s">
        <v>1074</v>
      </c>
      <c r="E2505" s="359" t="s">
        <v>4951</v>
      </c>
      <c r="F2505" s="360">
        <v>319</v>
      </c>
      <c r="G2505" s="359" t="s">
        <v>1197</v>
      </c>
      <c r="H2505" s="359" t="s">
        <v>6012</v>
      </c>
      <c r="I2505" s="363" t="str">
        <f t="shared" si="117"/>
        <v xml:space="preserve"> </v>
      </c>
      <c r="J2505" t="str">
        <f t="shared" si="118"/>
        <v>Non</v>
      </c>
      <c r="K2505" t="str">
        <f t="shared" si="119"/>
        <v xml:space="preserve"> </v>
      </c>
    </row>
    <row r="2506" spans="1:11" ht="15" x14ac:dyDescent="0.25">
      <c r="A2506" s="307">
        <v>13526</v>
      </c>
      <c r="B2506" s="359" t="s">
        <v>5169</v>
      </c>
      <c r="C2506" s="359" t="s">
        <v>458</v>
      </c>
      <c r="D2506" s="359" t="s">
        <v>4836</v>
      </c>
      <c r="E2506" s="359" t="s">
        <v>4951</v>
      </c>
      <c r="F2506" s="360">
        <v>319</v>
      </c>
      <c r="G2506" s="359" t="s">
        <v>1197</v>
      </c>
      <c r="H2506" s="359" t="s">
        <v>6012</v>
      </c>
      <c r="I2506" s="363" t="str">
        <f t="shared" si="117"/>
        <v xml:space="preserve"> </v>
      </c>
      <c r="J2506" t="str">
        <f t="shared" si="118"/>
        <v>Non</v>
      </c>
      <c r="K2506" t="str">
        <f t="shared" si="119"/>
        <v xml:space="preserve"> </v>
      </c>
    </row>
    <row r="2507" spans="1:11" ht="15" x14ac:dyDescent="0.25">
      <c r="A2507" s="307">
        <v>14058</v>
      </c>
      <c r="B2507" s="359" t="s">
        <v>6119</v>
      </c>
      <c r="C2507" s="359" t="s">
        <v>6120</v>
      </c>
      <c r="D2507" s="359" t="s">
        <v>1074</v>
      </c>
      <c r="E2507" s="359" t="s">
        <v>4951</v>
      </c>
      <c r="F2507" s="360">
        <v>319</v>
      </c>
      <c r="G2507" s="359" t="s">
        <v>1197</v>
      </c>
      <c r="H2507" s="359" t="s">
        <v>6012</v>
      </c>
      <c r="I2507" s="363" t="str">
        <f t="shared" si="117"/>
        <v xml:space="preserve"> </v>
      </c>
      <c r="J2507" t="str">
        <f t="shared" si="118"/>
        <v>Non</v>
      </c>
      <c r="K2507" t="str">
        <f t="shared" si="119"/>
        <v xml:space="preserve"> </v>
      </c>
    </row>
    <row r="2508" spans="1:11" ht="15" x14ac:dyDescent="0.25">
      <c r="A2508" s="307">
        <v>5049</v>
      </c>
      <c r="B2508" s="359" t="s">
        <v>902</v>
      </c>
      <c r="C2508" s="359" t="s">
        <v>3623</v>
      </c>
      <c r="D2508" s="359" t="s">
        <v>2416</v>
      </c>
      <c r="E2508" s="359" t="s">
        <v>4951</v>
      </c>
      <c r="F2508" s="360">
        <v>319</v>
      </c>
      <c r="G2508" s="359" t="s">
        <v>1197</v>
      </c>
      <c r="H2508" s="359" t="s">
        <v>6012</v>
      </c>
      <c r="I2508" s="363" t="str">
        <f t="shared" si="117"/>
        <v xml:space="preserve"> </v>
      </c>
      <c r="J2508" t="str">
        <f t="shared" si="118"/>
        <v>Non</v>
      </c>
      <c r="K2508" t="str">
        <f t="shared" si="119"/>
        <v xml:space="preserve"> </v>
      </c>
    </row>
    <row r="2509" spans="1:11" ht="15" x14ac:dyDescent="0.25">
      <c r="A2509" s="307">
        <v>9601</v>
      </c>
      <c r="B2509" s="359" t="s">
        <v>1162</v>
      </c>
      <c r="C2509" s="359" t="s">
        <v>3828</v>
      </c>
      <c r="D2509" s="359" t="s">
        <v>3754</v>
      </c>
      <c r="E2509" s="359" t="s">
        <v>4951</v>
      </c>
      <c r="F2509" s="360">
        <v>319</v>
      </c>
      <c r="G2509" s="359" t="s">
        <v>1197</v>
      </c>
      <c r="H2509" s="359" t="s">
        <v>6012</v>
      </c>
      <c r="I2509" s="363">
        <f t="shared" si="117"/>
        <v>43858</v>
      </c>
      <c r="J2509" t="str">
        <f t="shared" si="118"/>
        <v>Oui</v>
      </c>
      <c r="K2509" t="str">
        <f t="shared" si="119"/>
        <v>1510-XS</v>
      </c>
    </row>
    <row r="2510" spans="1:11" ht="15" x14ac:dyDescent="0.25">
      <c r="A2510" s="307">
        <v>8334</v>
      </c>
      <c r="B2510" s="359" t="s">
        <v>2542</v>
      </c>
      <c r="C2510" s="359" t="s">
        <v>5890</v>
      </c>
      <c r="D2510" s="359" t="s">
        <v>3754</v>
      </c>
      <c r="E2510" s="359" t="s">
        <v>4951</v>
      </c>
      <c r="F2510" s="360">
        <v>319</v>
      </c>
      <c r="G2510" s="359" t="s">
        <v>1197</v>
      </c>
      <c r="H2510" s="359" t="s">
        <v>6012</v>
      </c>
      <c r="I2510" s="363">
        <f t="shared" si="117"/>
        <v>43868</v>
      </c>
      <c r="J2510" t="str">
        <f t="shared" si="118"/>
        <v>Oui</v>
      </c>
      <c r="K2510">
        <f t="shared" si="119"/>
        <v>1860</v>
      </c>
    </row>
    <row r="2511" spans="1:11" ht="15" x14ac:dyDescent="0.25">
      <c r="A2511" s="307">
        <v>421</v>
      </c>
      <c r="B2511" s="359" t="s">
        <v>3379</v>
      </c>
      <c r="C2511" s="359" t="s">
        <v>368</v>
      </c>
      <c r="D2511" s="359" t="s">
        <v>412</v>
      </c>
      <c r="E2511" s="359" t="s">
        <v>4951</v>
      </c>
      <c r="F2511" s="360">
        <v>319</v>
      </c>
      <c r="G2511" s="359" t="s">
        <v>1197</v>
      </c>
      <c r="H2511" s="359" t="s">
        <v>6012</v>
      </c>
      <c r="I2511" s="363">
        <f t="shared" si="117"/>
        <v>44539</v>
      </c>
      <c r="J2511" t="str">
        <f t="shared" si="118"/>
        <v>Oui</v>
      </c>
      <c r="K2511" t="str">
        <f t="shared" si="119"/>
        <v>95PFE-L2S</v>
      </c>
    </row>
    <row r="2512" spans="1:11" ht="15" x14ac:dyDescent="0.25">
      <c r="A2512" s="307">
        <v>8826</v>
      </c>
      <c r="B2512" s="359" t="s">
        <v>2271</v>
      </c>
      <c r="C2512" s="359" t="s">
        <v>2272</v>
      </c>
      <c r="D2512" s="359" t="s">
        <v>319</v>
      </c>
      <c r="E2512" s="359" t="s">
        <v>4951</v>
      </c>
      <c r="F2512" s="360">
        <v>319</v>
      </c>
      <c r="G2512" s="359" t="s">
        <v>1197</v>
      </c>
      <c r="H2512" s="359" t="s">
        <v>6012</v>
      </c>
      <c r="I2512" s="363">
        <f t="shared" si="117"/>
        <v>44569</v>
      </c>
      <c r="J2512" t="str">
        <f t="shared" si="118"/>
        <v>Oui</v>
      </c>
      <c r="K2512" t="str">
        <f t="shared" si="119"/>
        <v>1511-S</v>
      </c>
    </row>
    <row r="2513" spans="1:11" ht="15" x14ac:dyDescent="0.25">
      <c r="A2513" s="307">
        <v>4513</v>
      </c>
      <c r="B2513" s="359" t="s">
        <v>1014</v>
      </c>
      <c r="C2513" s="359" t="s">
        <v>808</v>
      </c>
      <c r="D2513" s="359" t="s">
        <v>412</v>
      </c>
      <c r="E2513" s="359" t="s">
        <v>4951</v>
      </c>
      <c r="F2513" s="360">
        <v>319</v>
      </c>
      <c r="G2513" s="359" t="s">
        <v>1197</v>
      </c>
      <c r="H2513" s="359" t="s">
        <v>6012</v>
      </c>
      <c r="I2513" s="363">
        <f t="shared" si="117"/>
        <v>44574</v>
      </c>
      <c r="J2513" t="str">
        <f t="shared" si="118"/>
        <v>Oui</v>
      </c>
      <c r="K2513" t="str">
        <f t="shared" si="119"/>
        <v>1870 +</v>
      </c>
    </row>
    <row r="2514" spans="1:11" ht="15" x14ac:dyDescent="0.25">
      <c r="A2514" s="307">
        <v>2679</v>
      </c>
      <c r="B2514" s="359" t="s">
        <v>1578</v>
      </c>
      <c r="C2514" s="359" t="s">
        <v>606</v>
      </c>
      <c r="D2514" s="359" t="s">
        <v>412</v>
      </c>
      <c r="E2514" s="359" t="s">
        <v>4951</v>
      </c>
      <c r="F2514" s="360">
        <v>319</v>
      </c>
      <c r="G2514" s="359" t="s">
        <v>1197</v>
      </c>
      <c r="H2514" s="359" t="s">
        <v>6012</v>
      </c>
      <c r="I2514" s="363">
        <f t="shared" si="117"/>
        <v>44574</v>
      </c>
      <c r="J2514" t="str">
        <f t="shared" si="118"/>
        <v>Oui</v>
      </c>
      <c r="K2514" t="str">
        <f t="shared" si="119"/>
        <v>1870 +</v>
      </c>
    </row>
    <row r="2515" spans="1:11" ht="15" x14ac:dyDescent="0.25">
      <c r="A2515" s="307">
        <v>3001</v>
      </c>
      <c r="B2515" s="359" t="s">
        <v>1338</v>
      </c>
      <c r="C2515" s="359" t="s">
        <v>368</v>
      </c>
      <c r="D2515" s="359" t="s">
        <v>412</v>
      </c>
      <c r="E2515" s="359" t="s">
        <v>4951</v>
      </c>
      <c r="F2515" s="360">
        <v>319</v>
      </c>
      <c r="G2515" s="359" t="s">
        <v>1197</v>
      </c>
      <c r="H2515" s="359" t="s">
        <v>6012</v>
      </c>
      <c r="I2515" s="363">
        <f t="shared" si="117"/>
        <v>44594</v>
      </c>
      <c r="J2515" t="str">
        <f t="shared" si="118"/>
        <v>Oui</v>
      </c>
      <c r="K2515" t="str">
        <f t="shared" si="119"/>
        <v>95PFE-L2S</v>
      </c>
    </row>
    <row r="2516" spans="1:11" ht="15" x14ac:dyDescent="0.25">
      <c r="A2516" s="307">
        <v>10000</v>
      </c>
      <c r="B2516" s="359" t="s">
        <v>1700</v>
      </c>
      <c r="C2516" s="359" t="s">
        <v>1698</v>
      </c>
      <c r="D2516" s="359" t="s">
        <v>412</v>
      </c>
      <c r="E2516" s="359" t="s">
        <v>4951</v>
      </c>
      <c r="F2516" s="360">
        <v>319</v>
      </c>
      <c r="G2516" s="359" t="s">
        <v>1197</v>
      </c>
      <c r="H2516" s="359" t="s">
        <v>6012</v>
      </c>
      <c r="I2516" s="363">
        <f t="shared" si="117"/>
        <v>44594</v>
      </c>
      <c r="J2516" t="str">
        <f t="shared" si="118"/>
        <v>Oui</v>
      </c>
      <c r="K2516" t="str">
        <f t="shared" si="119"/>
        <v>SH-9550</v>
      </c>
    </row>
    <row r="2517" spans="1:11" ht="15" x14ac:dyDescent="0.25">
      <c r="A2517" s="307">
        <v>12955</v>
      </c>
      <c r="B2517" s="359" t="s">
        <v>5945</v>
      </c>
      <c r="C2517" s="359" t="s">
        <v>881</v>
      </c>
      <c r="D2517" s="359" t="s">
        <v>2463</v>
      </c>
      <c r="E2517" s="359" t="s">
        <v>4951</v>
      </c>
      <c r="F2517" s="360">
        <v>319</v>
      </c>
      <c r="G2517" s="359" t="s">
        <v>1197</v>
      </c>
      <c r="H2517" s="359" t="s">
        <v>6012</v>
      </c>
      <c r="I2517" s="363">
        <f t="shared" si="117"/>
        <v>45013</v>
      </c>
      <c r="J2517" t="str">
        <f t="shared" si="118"/>
        <v>Oui</v>
      </c>
      <c r="K2517" t="str">
        <f t="shared" si="119"/>
        <v>95PFE-L2L</v>
      </c>
    </row>
    <row r="2518" spans="1:11" ht="15" x14ac:dyDescent="0.25">
      <c r="A2518" s="307">
        <v>10480</v>
      </c>
      <c r="B2518" s="359" t="s">
        <v>2965</v>
      </c>
      <c r="C2518" s="359" t="s">
        <v>368</v>
      </c>
      <c r="D2518" s="359" t="s">
        <v>3444</v>
      </c>
      <c r="E2518" s="359" t="s">
        <v>4975</v>
      </c>
      <c r="F2518" s="360">
        <v>390</v>
      </c>
      <c r="G2518" s="359" t="s">
        <v>4800</v>
      </c>
      <c r="H2518" s="359" t="s">
        <v>6012</v>
      </c>
      <c r="I2518" s="363" t="str">
        <f t="shared" si="117"/>
        <v xml:space="preserve"> </v>
      </c>
      <c r="J2518" t="str">
        <f t="shared" si="118"/>
        <v>Non</v>
      </c>
      <c r="K2518" t="str">
        <f t="shared" si="119"/>
        <v xml:space="preserve"> </v>
      </c>
    </row>
    <row r="2519" spans="1:11" ht="15" x14ac:dyDescent="0.25">
      <c r="A2519" s="307">
        <v>4133</v>
      </c>
      <c r="B2519" s="359" t="s">
        <v>944</v>
      </c>
      <c r="C2519" s="359" t="s">
        <v>3504</v>
      </c>
      <c r="D2519" s="359" t="s">
        <v>2416</v>
      </c>
      <c r="E2519" s="359" t="s">
        <v>4975</v>
      </c>
      <c r="F2519" s="360">
        <v>390</v>
      </c>
      <c r="G2519" s="359" t="s">
        <v>4800</v>
      </c>
      <c r="H2519" s="359" t="s">
        <v>6012</v>
      </c>
      <c r="I2519" s="363" t="str">
        <f t="shared" si="117"/>
        <v xml:space="preserve"> </v>
      </c>
      <c r="J2519" t="str">
        <f t="shared" si="118"/>
        <v>Non</v>
      </c>
      <c r="K2519" t="str">
        <f t="shared" si="119"/>
        <v xml:space="preserve"> </v>
      </c>
    </row>
    <row r="2520" spans="1:11" ht="15" x14ac:dyDescent="0.25">
      <c r="A2520" s="307">
        <v>9155</v>
      </c>
      <c r="B2520" s="359" t="s">
        <v>1113</v>
      </c>
      <c r="C2520" s="359" t="s">
        <v>172</v>
      </c>
      <c r="D2520" s="359" t="s">
        <v>4860</v>
      </c>
      <c r="E2520" s="359" t="s">
        <v>4975</v>
      </c>
      <c r="F2520" s="360">
        <v>390</v>
      </c>
      <c r="G2520" s="359" t="s">
        <v>4800</v>
      </c>
      <c r="H2520" s="359" t="s">
        <v>6012</v>
      </c>
      <c r="I2520" s="363" t="str">
        <f t="shared" si="117"/>
        <v xml:space="preserve"> </v>
      </c>
      <c r="J2520" t="str">
        <f t="shared" si="118"/>
        <v>Non</v>
      </c>
      <c r="K2520" t="str">
        <f t="shared" si="119"/>
        <v xml:space="preserve"> </v>
      </c>
    </row>
    <row r="2521" spans="1:11" ht="15" x14ac:dyDescent="0.25">
      <c r="A2521" s="307">
        <v>10690</v>
      </c>
      <c r="B2521" s="359" t="s">
        <v>3931</v>
      </c>
      <c r="C2521" s="359" t="s">
        <v>5913</v>
      </c>
      <c r="D2521" s="359" t="s">
        <v>2416</v>
      </c>
      <c r="E2521" s="359" t="s">
        <v>4975</v>
      </c>
      <c r="F2521" s="360">
        <v>390</v>
      </c>
      <c r="G2521" s="359" t="s">
        <v>4800</v>
      </c>
      <c r="H2521" s="359" t="s">
        <v>6012</v>
      </c>
      <c r="I2521" s="363" t="str">
        <f t="shared" si="117"/>
        <v xml:space="preserve"> </v>
      </c>
      <c r="J2521" t="str">
        <f t="shared" si="118"/>
        <v>Non</v>
      </c>
      <c r="K2521" t="str">
        <f t="shared" si="119"/>
        <v xml:space="preserve"> </v>
      </c>
    </row>
    <row r="2522" spans="1:11" ht="15" x14ac:dyDescent="0.25">
      <c r="A2522" s="307">
        <v>13629</v>
      </c>
      <c r="B2522" s="359" t="s">
        <v>5329</v>
      </c>
      <c r="C2522" s="359" t="s">
        <v>138</v>
      </c>
      <c r="D2522" s="359" t="s">
        <v>5330</v>
      </c>
      <c r="E2522" s="359" t="s">
        <v>4975</v>
      </c>
      <c r="F2522" s="360">
        <v>390</v>
      </c>
      <c r="G2522" s="359" t="s">
        <v>4800</v>
      </c>
      <c r="H2522" s="359" t="s">
        <v>6012</v>
      </c>
      <c r="I2522" s="363" t="str">
        <f t="shared" si="117"/>
        <v xml:space="preserve"> </v>
      </c>
      <c r="J2522" t="str">
        <f t="shared" si="118"/>
        <v>Non</v>
      </c>
      <c r="K2522" t="str">
        <f t="shared" si="119"/>
        <v xml:space="preserve"> </v>
      </c>
    </row>
    <row r="2523" spans="1:11" ht="15" x14ac:dyDescent="0.25">
      <c r="A2523" s="307">
        <v>3057</v>
      </c>
      <c r="B2523" s="359" t="s">
        <v>1673</v>
      </c>
      <c r="C2523" s="359" t="s">
        <v>1675</v>
      </c>
      <c r="D2523" s="359" t="s">
        <v>5650</v>
      </c>
      <c r="E2523" s="359" t="s">
        <v>4975</v>
      </c>
      <c r="F2523" s="360">
        <v>390</v>
      </c>
      <c r="G2523" s="359" t="s">
        <v>4800</v>
      </c>
      <c r="H2523" s="359" t="s">
        <v>6012</v>
      </c>
      <c r="I2523" s="363">
        <f t="shared" si="117"/>
        <v>44581</v>
      </c>
      <c r="J2523" t="str">
        <f t="shared" si="118"/>
        <v>Oui</v>
      </c>
      <c r="K2523" t="str">
        <f t="shared" si="119"/>
        <v>1870 +</v>
      </c>
    </row>
    <row r="2524" spans="1:11" ht="15" x14ac:dyDescent="0.25">
      <c r="A2524" s="307">
        <v>13606</v>
      </c>
      <c r="B2524" s="359" t="s">
        <v>5308</v>
      </c>
      <c r="C2524" s="359" t="s">
        <v>695</v>
      </c>
      <c r="D2524" s="359" t="s">
        <v>5309</v>
      </c>
      <c r="E2524" s="359" t="s">
        <v>4975</v>
      </c>
      <c r="F2524" s="360">
        <v>389</v>
      </c>
      <c r="G2524" s="359" t="s">
        <v>4837</v>
      </c>
      <c r="H2524" s="359" t="s">
        <v>6012</v>
      </c>
      <c r="I2524" s="363" t="str">
        <f t="shared" si="117"/>
        <v xml:space="preserve"> </v>
      </c>
      <c r="J2524" t="str">
        <f t="shared" si="118"/>
        <v>Non</v>
      </c>
      <c r="K2524" t="str">
        <f t="shared" si="119"/>
        <v xml:space="preserve"> </v>
      </c>
    </row>
    <row r="2525" spans="1:11" ht="15" x14ac:dyDescent="0.25">
      <c r="A2525" s="307">
        <v>6891</v>
      </c>
      <c r="B2525" s="359" t="s">
        <v>1868</v>
      </c>
      <c r="C2525" s="359" t="s">
        <v>277</v>
      </c>
      <c r="D2525" s="359" t="s">
        <v>4836</v>
      </c>
      <c r="E2525" s="359" t="s">
        <v>4975</v>
      </c>
      <c r="F2525" s="360">
        <v>389</v>
      </c>
      <c r="G2525" s="359" t="s">
        <v>4837</v>
      </c>
      <c r="H2525" s="359" t="s">
        <v>6012</v>
      </c>
      <c r="I2525" s="363" t="str">
        <f t="shared" si="117"/>
        <v xml:space="preserve"> </v>
      </c>
      <c r="J2525" t="str">
        <f t="shared" si="118"/>
        <v>Non</v>
      </c>
      <c r="K2525" t="str">
        <f t="shared" si="119"/>
        <v xml:space="preserve"> </v>
      </c>
    </row>
    <row r="2526" spans="1:11" ht="15" x14ac:dyDescent="0.25">
      <c r="A2526" s="307">
        <v>11815</v>
      </c>
      <c r="B2526" s="359" t="s">
        <v>709</v>
      </c>
      <c r="C2526" s="359" t="s">
        <v>1811</v>
      </c>
      <c r="D2526" s="359" t="s">
        <v>1074</v>
      </c>
      <c r="E2526" s="359" t="s">
        <v>913</v>
      </c>
      <c r="F2526" s="360">
        <v>597</v>
      </c>
      <c r="G2526" s="359" t="s">
        <v>3782</v>
      </c>
      <c r="H2526" s="359" t="s">
        <v>706</v>
      </c>
      <c r="I2526" s="363" t="str">
        <f t="shared" si="117"/>
        <v xml:space="preserve"> </v>
      </c>
      <c r="J2526" t="str">
        <f t="shared" si="118"/>
        <v>Non</v>
      </c>
      <c r="K2526" t="str">
        <f t="shared" si="119"/>
        <v xml:space="preserve"> </v>
      </c>
    </row>
    <row r="2527" spans="1:11" ht="15" x14ac:dyDescent="0.25">
      <c r="A2527" s="307">
        <v>8892</v>
      </c>
      <c r="B2527" s="359" t="s">
        <v>3780</v>
      </c>
      <c r="C2527" s="359" t="s">
        <v>3781</v>
      </c>
      <c r="D2527" s="359" t="s">
        <v>2416</v>
      </c>
      <c r="E2527" s="359" t="s">
        <v>913</v>
      </c>
      <c r="F2527" s="360">
        <v>597</v>
      </c>
      <c r="G2527" s="359" t="s">
        <v>3782</v>
      </c>
      <c r="H2527" s="359" t="s">
        <v>706</v>
      </c>
      <c r="I2527" s="363" t="str">
        <f t="shared" si="117"/>
        <v xml:space="preserve"> </v>
      </c>
      <c r="J2527" t="str">
        <f t="shared" si="118"/>
        <v>Non</v>
      </c>
      <c r="K2527" t="str">
        <f t="shared" si="119"/>
        <v xml:space="preserve"> </v>
      </c>
    </row>
    <row r="2528" spans="1:11" ht="15" x14ac:dyDescent="0.25">
      <c r="A2528" s="307">
        <v>13821</v>
      </c>
      <c r="B2528" s="359" t="s">
        <v>5613</v>
      </c>
      <c r="C2528" s="359" t="s">
        <v>3447</v>
      </c>
      <c r="D2528" s="359" t="s">
        <v>4890</v>
      </c>
      <c r="E2528" s="359" t="s">
        <v>913</v>
      </c>
      <c r="F2528" s="360">
        <v>597</v>
      </c>
      <c r="G2528" s="359" t="s">
        <v>3782</v>
      </c>
      <c r="H2528" s="359" t="s">
        <v>706</v>
      </c>
      <c r="I2528" s="363" t="str">
        <f t="shared" si="117"/>
        <v xml:space="preserve"> </v>
      </c>
      <c r="J2528" t="str">
        <f t="shared" si="118"/>
        <v>Non</v>
      </c>
      <c r="K2528" t="str">
        <f t="shared" si="119"/>
        <v xml:space="preserve"> </v>
      </c>
    </row>
    <row r="2529" spans="1:11" ht="15" x14ac:dyDescent="0.25">
      <c r="A2529" s="307">
        <v>5963</v>
      </c>
      <c r="B2529" s="359" t="s">
        <v>3676</v>
      </c>
      <c r="C2529" s="359" t="s">
        <v>634</v>
      </c>
      <c r="D2529" s="359" t="s">
        <v>2416</v>
      </c>
      <c r="E2529" s="359" t="s">
        <v>913</v>
      </c>
      <c r="F2529" s="360">
        <v>597</v>
      </c>
      <c r="G2529" s="359" t="s">
        <v>3782</v>
      </c>
      <c r="H2529" s="359" t="s">
        <v>706</v>
      </c>
      <c r="I2529" s="363">
        <f t="shared" si="117"/>
        <v>44587</v>
      </c>
      <c r="J2529" t="str">
        <f t="shared" si="118"/>
        <v>Oui</v>
      </c>
      <c r="K2529" t="str">
        <f t="shared" si="119"/>
        <v>95PFE-L2M</v>
      </c>
    </row>
    <row r="2530" spans="1:11" ht="15" x14ac:dyDescent="0.25">
      <c r="A2530" s="307">
        <v>11276</v>
      </c>
      <c r="B2530" s="359" t="s">
        <v>1502</v>
      </c>
      <c r="C2530" s="359" t="s">
        <v>816</v>
      </c>
      <c r="D2530" s="359" t="s">
        <v>972</v>
      </c>
      <c r="E2530" s="359" t="s">
        <v>913</v>
      </c>
      <c r="F2530" s="360">
        <v>597</v>
      </c>
      <c r="G2530" s="359" t="s">
        <v>3782</v>
      </c>
      <c r="H2530" s="359" t="s">
        <v>706</v>
      </c>
      <c r="I2530" s="363">
        <f t="shared" si="117"/>
        <v>44589</v>
      </c>
      <c r="J2530" t="str">
        <f t="shared" si="118"/>
        <v>Oui</v>
      </c>
      <c r="K2530" t="str">
        <f t="shared" si="119"/>
        <v>1870 +</v>
      </c>
    </row>
    <row r="2531" spans="1:11" ht="15" x14ac:dyDescent="0.25">
      <c r="A2531" s="307">
        <v>4987</v>
      </c>
      <c r="B2531" s="359" t="s">
        <v>2145</v>
      </c>
      <c r="C2531" s="359" t="s">
        <v>2989</v>
      </c>
      <c r="D2531" s="359" t="s">
        <v>961</v>
      </c>
      <c r="E2531" s="359" t="s">
        <v>913</v>
      </c>
      <c r="F2531" s="360">
        <v>574</v>
      </c>
      <c r="G2531" s="359" t="s">
        <v>3617</v>
      </c>
      <c r="H2531" s="359" t="s">
        <v>706</v>
      </c>
      <c r="I2531" s="363">
        <f t="shared" si="117"/>
        <v>43906</v>
      </c>
      <c r="J2531" t="str">
        <f t="shared" si="118"/>
        <v>Oui</v>
      </c>
      <c r="K2531" t="str">
        <f t="shared" si="119"/>
        <v>1511-S</v>
      </c>
    </row>
    <row r="2532" spans="1:11" ht="15" x14ac:dyDescent="0.25">
      <c r="A2532" s="307">
        <v>13277</v>
      </c>
      <c r="B2532" s="359" t="s">
        <v>4435</v>
      </c>
      <c r="C2532" s="359" t="s">
        <v>1719</v>
      </c>
      <c r="D2532" s="359" t="s">
        <v>54</v>
      </c>
      <c r="E2532" s="359" t="s">
        <v>4982</v>
      </c>
      <c r="F2532" s="360">
        <v>580</v>
      </c>
      <c r="G2532" s="359" t="s">
        <v>2308</v>
      </c>
      <c r="H2532" s="359" t="s">
        <v>706</v>
      </c>
      <c r="I2532" s="363">
        <f t="shared" si="117"/>
        <v>45189</v>
      </c>
      <c r="J2532" t="str">
        <f t="shared" si="118"/>
        <v>Oui</v>
      </c>
      <c r="K2532" t="str">
        <f t="shared" si="119"/>
        <v>F550</v>
      </c>
    </row>
    <row r="2533" spans="1:11" ht="15" x14ac:dyDescent="0.25">
      <c r="A2533" s="307">
        <v>13204</v>
      </c>
      <c r="B2533" s="359" t="s">
        <v>4499</v>
      </c>
      <c r="C2533" s="359" t="s">
        <v>4500</v>
      </c>
      <c r="D2533" s="359" t="s">
        <v>54</v>
      </c>
      <c r="E2533" s="359" t="s">
        <v>4982</v>
      </c>
      <c r="F2533" s="360">
        <v>580</v>
      </c>
      <c r="G2533" s="359" t="s">
        <v>2308</v>
      </c>
      <c r="H2533" s="359" t="s">
        <v>706</v>
      </c>
      <c r="I2533" s="363">
        <f t="shared" si="117"/>
        <v>45227</v>
      </c>
      <c r="J2533" t="str">
        <f t="shared" si="118"/>
        <v>Oui</v>
      </c>
      <c r="K2533" t="str">
        <f t="shared" si="119"/>
        <v>95PFE-L2M</v>
      </c>
    </row>
    <row r="2534" spans="1:11" ht="15" x14ac:dyDescent="0.25">
      <c r="A2534" s="307">
        <v>11133</v>
      </c>
      <c r="B2534" s="359" t="s">
        <v>1345</v>
      </c>
      <c r="C2534" s="359" t="s">
        <v>306</v>
      </c>
      <c r="D2534" s="359" t="s">
        <v>54</v>
      </c>
      <c r="E2534" s="359" t="s">
        <v>4982</v>
      </c>
      <c r="F2534" s="360">
        <v>580</v>
      </c>
      <c r="G2534" s="359" t="s">
        <v>2308</v>
      </c>
      <c r="H2534" s="359" t="s">
        <v>706</v>
      </c>
      <c r="I2534" s="363">
        <f t="shared" si="117"/>
        <v>45643</v>
      </c>
      <c r="J2534" t="str">
        <f t="shared" si="118"/>
        <v>Oui</v>
      </c>
      <c r="K2534" t="str">
        <f t="shared" si="119"/>
        <v>1513-L</v>
      </c>
    </row>
    <row r="2535" spans="1:11" ht="15" x14ac:dyDescent="0.25">
      <c r="A2535" s="307">
        <v>10307</v>
      </c>
      <c r="B2535" s="359" t="s">
        <v>807</v>
      </c>
      <c r="C2535" s="359" t="s">
        <v>808</v>
      </c>
      <c r="D2535" s="359" t="s">
        <v>54</v>
      </c>
      <c r="E2535" s="359" t="s">
        <v>4982</v>
      </c>
      <c r="F2535" s="360">
        <v>580</v>
      </c>
      <c r="G2535" s="359" t="s">
        <v>2308</v>
      </c>
      <c r="H2535" s="359" t="s">
        <v>706</v>
      </c>
      <c r="I2535" s="363">
        <f t="shared" si="117"/>
        <v>45644</v>
      </c>
      <c r="J2535" t="str">
        <f t="shared" si="118"/>
        <v>Oui</v>
      </c>
      <c r="K2535" t="str">
        <f t="shared" si="119"/>
        <v>95PFE-L2L</v>
      </c>
    </row>
    <row r="2536" spans="1:11" ht="15" x14ac:dyDescent="0.25">
      <c r="A2536" s="307">
        <v>12429</v>
      </c>
      <c r="B2536" s="359" t="s">
        <v>2921</v>
      </c>
      <c r="C2536" s="359" t="s">
        <v>2776</v>
      </c>
      <c r="D2536" s="359" t="s">
        <v>54</v>
      </c>
      <c r="E2536" s="359" t="s">
        <v>4982</v>
      </c>
      <c r="F2536" s="360">
        <v>580</v>
      </c>
      <c r="G2536" s="359" t="s">
        <v>2308</v>
      </c>
      <c r="H2536" s="359" t="s">
        <v>706</v>
      </c>
      <c r="I2536" s="363">
        <f t="shared" si="117"/>
        <v>45644</v>
      </c>
      <c r="J2536" t="str">
        <f t="shared" si="118"/>
        <v>Oui</v>
      </c>
      <c r="K2536" t="str">
        <f t="shared" si="119"/>
        <v>F550</v>
      </c>
    </row>
    <row r="2537" spans="1:11" ht="15" x14ac:dyDescent="0.25">
      <c r="A2537" s="307">
        <v>6678</v>
      </c>
      <c r="B2537" s="359" t="s">
        <v>1858</v>
      </c>
      <c r="C2537" s="359" t="s">
        <v>1859</v>
      </c>
      <c r="D2537" s="359" t="s">
        <v>54</v>
      </c>
      <c r="E2537" s="359" t="s">
        <v>4982</v>
      </c>
      <c r="F2537" s="360">
        <v>580</v>
      </c>
      <c r="G2537" s="359" t="s">
        <v>2308</v>
      </c>
      <c r="H2537" s="359" t="s">
        <v>706</v>
      </c>
      <c r="I2537" s="363">
        <f t="shared" si="117"/>
        <v>45731</v>
      </c>
      <c r="J2537" t="str">
        <f t="shared" si="118"/>
        <v>Oui</v>
      </c>
      <c r="K2537" t="str">
        <f t="shared" si="119"/>
        <v>1804S</v>
      </c>
    </row>
    <row r="2538" spans="1:11" ht="15" x14ac:dyDescent="0.25">
      <c r="A2538" s="307">
        <v>10718</v>
      </c>
      <c r="B2538" s="359" t="s">
        <v>1292</v>
      </c>
      <c r="C2538" s="359" t="s">
        <v>277</v>
      </c>
      <c r="D2538" s="359" t="s">
        <v>54</v>
      </c>
      <c r="E2538" s="359" t="s">
        <v>4982</v>
      </c>
      <c r="F2538" s="360">
        <v>580</v>
      </c>
      <c r="G2538" s="359" t="s">
        <v>2308</v>
      </c>
      <c r="H2538" s="359" t="s">
        <v>706</v>
      </c>
      <c r="I2538" s="363">
        <f t="shared" si="117"/>
        <v>45735</v>
      </c>
      <c r="J2538" t="str">
        <f t="shared" si="118"/>
        <v>Oui</v>
      </c>
      <c r="K2538" t="str">
        <f t="shared" si="119"/>
        <v>1870 +</v>
      </c>
    </row>
    <row r="2539" spans="1:11" ht="15" x14ac:dyDescent="0.25">
      <c r="A2539" s="307">
        <v>6368</v>
      </c>
      <c r="B2539" s="359" t="s">
        <v>1175</v>
      </c>
      <c r="C2539" s="359" t="s">
        <v>1178</v>
      </c>
      <c r="D2539" s="359" t="s">
        <v>54</v>
      </c>
      <c r="E2539" s="359" t="s">
        <v>4982</v>
      </c>
      <c r="F2539" s="360">
        <v>580</v>
      </c>
      <c r="G2539" s="359" t="s">
        <v>2308</v>
      </c>
      <c r="H2539" s="359" t="s">
        <v>706</v>
      </c>
      <c r="I2539" s="363">
        <f t="shared" si="117"/>
        <v>45808</v>
      </c>
      <c r="J2539" t="str">
        <f t="shared" si="118"/>
        <v>Oui</v>
      </c>
      <c r="K2539" t="str">
        <f t="shared" si="119"/>
        <v>F550</v>
      </c>
    </row>
    <row r="2540" spans="1:11" ht="15" x14ac:dyDescent="0.25">
      <c r="A2540" s="307">
        <v>11644</v>
      </c>
      <c r="B2540" s="359" t="s">
        <v>6099</v>
      </c>
      <c r="C2540" s="359" t="s">
        <v>435</v>
      </c>
      <c r="D2540" s="359" t="s">
        <v>1867</v>
      </c>
      <c r="E2540" s="359" t="s">
        <v>913</v>
      </c>
      <c r="F2540" s="360">
        <v>575</v>
      </c>
      <c r="G2540" s="359" t="s">
        <v>1404</v>
      </c>
      <c r="H2540" s="359" t="s">
        <v>706</v>
      </c>
      <c r="I2540" s="363" t="str">
        <f t="shared" si="117"/>
        <v xml:space="preserve"> </v>
      </c>
      <c r="J2540" t="str">
        <f t="shared" si="118"/>
        <v>Non</v>
      </c>
      <c r="K2540" t="str">
        <f t="shared" si="119"/>
        <v xml:space="preserve"> </v>
      </c>
    </row>
    <row r="2541" spans="1:11" ht="15" x14ac:dyDescent="0.25">
      <c r="A2541" s="307">
        <v>12845</v>
      </c>
      <c r="B2541" s="359" t="s">
        <v>4266</v>
      </c>
      <c r="C2541" s="359" t="s">
        <v>485</v>
      </c>
      <c r="D2541" s="359" t="s">
        <v>1867</v>
      </c>
      <c r="E2541" s="359" t="s">
        <v>913</v>
      </c>
      <c r="F2541" s="360">
        <v>575</v>
      </c>
      <c r="G2541" s="359" t="s">
        <v>1404</v>
      </c>
      <c r="H2541" s="359" t="s">
        <v>706</v>
      </c>
      <c r="I2541" s="363" t="str">
        <f t="shared" si="117"/>
        <v xml:space="preserve"> </v>
      </c>
      <c r="J2541" t="str">
        <f t="shared" si="118"/>
        <v>Non</v>
      </c>
      <c r="K2541" t="str">
        <f t="shared" si="119"/>
        <v xml:space="preserve"> </v>
      </c>
    </row>
    <row r="2542" spans="1:11" ht="15" x14ac:dyDescent="0.25">
      <c r="A2542" s="307">
        <v>13457</v>
      </c>
      <c r="B2542" s="359" t="s">
        <v>5071</v>
      </c>
      <c r="C2542" s="359" t="s">
        <v>5072</v>
      </c>
      <c r="D2542" s="359" t="s">
        <v>3892</v>
      </c>
      <c r="E2542" s="359" t="s">
        <v>913</v>
      </c>
      <c r="F2542" s="360">
        <v>608</v>
      </c>
      <c r="G2542" s="359" t="s">
        <v>3893</v>
      </c>
      <c r="H2542" s="359" t="s">
        <v>706</v>
      </c>
      <c r="I2542" s="363" t="str">
        <f t="shared" si="117"/>
        <v xml:space="preserve"> </v>
      </c>
      <c r="J2542" t="str">
        <f t="shared" si="118"/>
        <v>Non</v>
      </c>
      <c r="K2542" t="str">
        <f t="shared" si="119"/>
        <v xml:space="preserve"> </v>
      </c>
    </row>
    <row r="2543" spans="1:11" ht="15" x14ac:dyDescent="0.25">
      <c r="A2543" s="307">
        <v>14193</v>
      </c>
      <c r="B2543" s="359" t="s">
        <v>136</v>
      </c>
      <c r="C2543" s="359" t="s">
        <v>6358</v>
      </c>
      <c r="D2543" s="359" t="s">
        <v>3892</v>
      </c>
      <c r="E2543" s="359" t="s">
        <v>913</v>
      </c>
      <c r="F2543" s="360">
        <v>608</v>
      </c>
      <c r="G2543" s="359" t="s">
        <v>3893</v>
      </c>
      <c r="H2543" s="359" t="s">
        <v>706</v>
      </c>
      <c r="I2543" s="363" t="str">
        <f t="shared" si="117"/>
        <v xml:space="preserve"> </v>
      </c>
      <c r="J2543" t="str">
        <f t="shared" si="118"/>
        <v>Non</v>
      </c>
      <c r="K2543" t="str">
        <f t="shared" si="119"/>
        <v xml:space="preserve"> </v>
      </c>
    </row>
    <row r="2544" spans="1:11" ht="15" x14ac:dyDescent="0.25">
      <c r="A2544" s="307">
        <v>14178</v>
      </c>
      <c r="B2544" s="359" t="s">
        <v>6316</v>
      </c>
      <c r="C2544" s="359" t="s">
        <v>6317</v>
      </c>
      <c r="D2544" s="359" t="s">
        <v>3892</v>
      </c>
      <c r="E2544" s="359" t="s">
        <v>913</v>
      </c>
      <c r="F2544" s="360">
        <v>608</v>
      </c>
      <c r="G2544" s="359" t="s">
        <v>3893</v>
      </c>
      <c r="H2544" s="359" t="s">
        <v>706</v>
      </c>
      <c r="I2544" s="363" t="str">
        <f t="shared" si="117"/>
        <v xml:space="preserve"> </v>
      </c>
      <c r="J2544" t="str">
        <f t="shared" si="118"/>
        <v>Non</v>
      </c>
      <c r="K2544" t="str">
        <f t="shared" si="119"/>
        <v xml:space="preserve"> </v>
      </c>
    </row>
    <row r="2545" spans="1:11" ht="15" x14ac:dyDescent="0.25">
      <c r="A2545" s="307">
        <v>13339</v>
      </c>
      <c r="B2545" s="359" t="s">
        <v>4527</v>
      </c>
      <c r="C2545" s="359" t="s">
        <v>4528</v>
      </c>
      <c r="D2545" s="359" t="s">
        <v>3892</v>
      </c>
      <c r="E2545" s="359" t="s">
        <v>913</v>
      </c>
      <c r="F2545" s="360">
        <v>608</v>
      </c>
      <c r="G2545" s="359" t="s">
        <v>3893</v>
      </c>
      <c r="H2545" s="359" t="s">
        <v>706</v>
      </c>
      <c r="I2545" s="363" t="str">
        <f t="shared" si="117"/>
        <v xml:space="preserve"> </v>
      </c>
      <c r="J2545" t="str">
        <f t="shared" si="118"/>
        <v>Non</v>
      </c>
      <c r="K2545" t="str">
        <f t="shared" si="119"/>
        <v xml:space="preserve"> </v>
      </c>
    </row>
    <row r="2546" spans="1:11" ht="15" x14ac:dyDescent="0.25">
      <c r="A2546" s="307">
        <v>13902</v>
      </c>
      <c r="B2546" s="359" t="s">
        <v>5613</v>
      </c>
      <c r="C2546" s="359" t="s">
        <v>599</v>
      </c>
      <c r="D2546" s="359" t="s">
        <v>3892</v>
      </c>
      <c r="E2546" s="359" t="s">
        <v>913</v>
      </c>
      <c r="F2546" s="360">
        <v>608</v>
      </c>
      <c r="G2546" s="359" t="s">
        <v>3893</v>
      </c>
      <c r="H2546" s="359" t="s">
        <v>706</v>
      </c>
      <c r="I2546" s="363" t="str">
        <f t="shared" si="117"/>
        <v xml:space="preserve"> </v>
      </c>
      <c r="J2546" t="str">
        <f t="shared" si="118"/>
        <v>Non</v>
      </c>
      <c r="K2546" t="str">
        <f t="shared" si="119"/>
        <v xml:space="preserve"> </v>
      </c>
    </row>
    <row r="2547" spans="1:11" ht="15" x14ac:dyDescent="0.25">
      <c r="A2547" s="307">
        <v>14165</v>
      </c>
      <c r="B2547" s="359" t="s">
        <v>6285</v>
      </c>
      <c r="C2547" s="359" t="s">
        <v>6286</v>
      </c>
      <c r="D2547" s="359" t="s">
        <v>3892</v>
      </c>
      <c r="E2547" s="359" t="s">
        <v>913</v>
      </c>
      <c r="F2547" s="360">
        <v>608</v>
      </c>
      <c r="G2547" s="359" t="s">
        <v>3893</v>
      </c>
      <c r="H2547" s="359" t="s">
        <v>706</v>
      </c>
      <c r="I2547" s="363" t="str">
        <f t="shared" si="117"/>
        <v xml:space="preserve"> </v>
      </c>
      <c r="J2547" t="str">
        <f t="shared" si="118"/>
        <v>Non</v>
      </c>
      <c r="K2547" t="str">
        <f t="shared" si="119"/>
        <v xml:space="preserve"> </v>
      </c>
    </row>
    <row r="2548" spans="1:11" ht="15" x14ac:dyDescent="0.25">
      <c r="A2548" s="307">
        <v>10710</v>
      </c>
      <c r="B2548" s="359" t="s">
        <v>1052</v>
      </c>
      <c r="C2548" s="359" t="s">
        <v>1053</v>
      </c>
      <c r="D2548" s="359" t="s">
        <v>3892</v>
      </c>
      <c r="E2548" s="359" t="s">
        <v>913</v>
      </c>
      <c r="F2548" s="360">
        <v>608</v>
      </c>
      <c r="G2548" s="359" t="s">
        <v>3893</v>
      </c>
      <c r="H2548" s="359" t="s">
        <v>706</v>
      </c>
      <c r="I2548" s="363">
        <f t="shared" si="117"/>
        <v>44180</v>
      </c>
      <c r="J2548" t="str">
        <f t="shared" si="118"/>
        <v>Oui</v>
      </c>
      <c r="K2548" t="str">
        <f t="shared" si="119"/>
        <v>1512-M</v>
      </c>
    </row>
    <row r="2549" spans="1:11" ht="15" x14ac:dyDescent="0.25">
      <c r="A2549" s="307">
        <v>10361</v>
      </c>
      <c r="B2549" s="359" t="s">
        <v>1823</v>
      </c>
      <c r="C2549" s="359" t="s">
        <v>810</v>
      </c>
      <c r="D2549" s="359" t="s">
        <v>3892</v>
      </c>
      <c r="E2549" s="359" t="s">
        <v>913</v>
      </c>
      <c r="F2549" s="360">
        <v>608</v>
      </c>
      <c r="G2549" s="359" t="s">
        <v>3893</v>
      </c>
      <c r="H2549" s="359" t="s">
        <v>706</v>
      </c>
      <c r="I2549" s="363">
        <f t="shared" si="117"/>
        <v>44560</v>
      </c>
      <c r="J2549" t="str">
        <f t="shared" si="118"/>
        <v>Oui</v>
      </c>
      <c r="K2549" t="str">
        <f t="shared" si="119"/>
        <v>1511-S</v>
      </c>
    </row>
    <row r="2550" spans="1:11" ht="15" x14ac:dyDescent="0.25">
      <c r="A2550" s="307">
        <v>9698</v>
      </c>
      <c r="B2550" s="359" t="s">
        <v>278</v>
      </c>
      <c r="C2550" s="359" t="s">
        <v>279</v>
      </c>
      <c r="D2550" s="359" t="s">
        <v>103</v>
      </c>
      <c r="E2550" s="359" t="s">
        <v>913</v>
      </c>
      <c r="F2550" s="360">
        <v>599</v>
      </c>
      <c r="G2550" s="359" t="s">
        <v>781</v>
      </c>
      <c r="H2550" s="359" t="s">
        <v>706</v>
      </c>
      <c r="I2550" s="363" t="str">
        <f t="shared" si="117"/>
        <v xml:space="preserve"> </v>
      </c>
      <c r="J2550" t="str">
        <f t="shared" si="118"/>
        <v>Non</v>
      </c>
      <c r="K2550" t="str">
        <f t="shared" si="119"/>
        <v xml:space="preserve"> </v>
      </c>
    </row>
    <row r="2551" spans="1:11" ht="15" x14ac:dyDescent="0.25">
      <c r="A2551" s="307">
        <v>9635</v>
      </c>
      <c r="B2551" s="359" t="s">
        <v>3830</v>
      </c>
      <c r="C2551" s="359" t="s">
        <v>1288</v>
      </c>
      <c r="D2551" s="359" t="s">
        <v>72</v>
      </c>
      <c r="E2551" s="359" t="s">
        <v>913</v>
      </c>
      <c r="F2551" s="360">
        <v>599</v>
      </c>
      <c r="G2551" s="359" t="s">
        <v>781</v>
      </c>
      <c r="H2551" s="359" t="s">
        <v>706</v>
      </c>
      <c r="I2551" s="363">
        <f t="shared" si="117"/>
        <v>43916</v>
      </c>
      <c r="J2551" t="str">
        <f t="shared" si="118"/>
        <v>Oui</v>
      </c>
      <c r="K2551" t="str">
        <f t="shared" si="119"/>
        <v>1510-XS</v>
      </c>
    </row>
    <row r="2552" spans="1:11" ht="15" x14ac:dyDescent="0.25">
      <c r="A2552" s="307">
        <v>4164</v>
      </c>
      <c r="B2552" s="359" t="s">
        <v>197</v>
      </c>
      <c r="C2552" s="359" t="s">
        <v>982</v>
      </c>
      <c r="D2552" s="359" t="s">
        <v>64</v>
      </c>
      <c r="E2552" s="359" t="s">
        <v>913</v>
      </c>
      <c r="F2552" s="360">
        <v>599</v>
      </c>
      <c r="G2552" s="359" t="s">
        <v>781</v>
      </c>
      <c r="H2552" s="359" t="s">
        <v>706</v>
      </c>
      <c r="I2552" s="363">
        <f t="shared" si="117"/>
        <v>44594</v>
      </c>
      <c r="J2552" t="str">
        <f t="shared" si="118"/>
        <v>Oui</v>
      </c>
      <c r="K2552" t="str">
        <f t="shared" si="119"/>
        <v>95PFE-L2S</v>
      </c>
    </row>
    <row r="2553" spans="1:11" ht="15" x14ac:dyDescent="0.25">
      <c r="A2553" s="307">
        <v>5543</v>
      </c>
      <c r="B2553" s="359" t="s">
        <v>779</v>
      </c>
      <c r="C2553" s="359" t="s">
        <v>780</v>
      </c>
      <c r="D2553" s="359" t="s">
        <v>64</v>
      </c>
      <c r="E2553" s="359" t="s">
        <v>913</v>
      </c>
      <c r="F2553" s="360">
        <v>599</v>
      </c>
      <c r="G2553" s="359" t="s">
        <v>781</v>
      </c>
      <c r="H2553" s="359" t="s">
        <v>706</v>
      </c>
      <c r="I2553" s="363">
        <f t="shared" si="117"/>
        <v>44594</v>
      </c>
      <c r="J2553" t="str">
        <f t="shared" si="118"/>
        <v>Oui</v>
      </c>
      <c r="K2553" t="str">
        <f t="shared" si="119"/>
        <v>1870 +</v>
      </c>
    </row>
    <row r="2554" spans="1:11" ht="15" x14ac:dyDescent="0.25">
      <c r="A2554" s="307">
        <v>3862</v>
      </c>
      <c r="B2554" s="359" t="s">
        <v>1750</v>
      </c>
      <c r="C2554" s="359" t="s">
        <v>519</v>
      </c>
      <c r="D2554" s="359" t="s">
        <v>1174</v>
      </c>
      <c r="E2554" s="359" t="s">
        <v>913</v>
      </c>
      <c r="F2554" s="360">
        <v>599</v>
      </c>
      <c r="G2554" s="359" t="s">
        <v>781</v>
      </c>
      <c r="H2554" s="359" t="s">
        <v>706</v>
      </c>
      <c r="I2554" s="363">
        <f t="shared" si="117"/>
        <v>44595</v>
      </c>
      <c r="J2554" t="str">
        <f t="shared" si="118"/>
        <v>Oui</v>
      </c>
      <c r="K2554" t="str">
        <f t="shared" si="119"/>
        <v>95PFE-L2S</v>
      </c>
    </row>
    <row r="2555" spans="1:11" ht="15" x14ac:dyDescent="0.25">
      <c r="A2555" s="307">
        <v>13589</v>
      </c>
      <c r="B2555" s="359" t="s">
        <v>5142</v>
      </c>
      <c r="C2555" s="359" t="s">
        <v>5284</v>
      </c>
      <c r="D2555" s="359" t="s">
        <v>1821</v>
      </c>
      <c r="E2555" s="359" t="s">
        <v>913</v>
      </c>
      <c r="F2555" s="360">
        <v>598</v>
      </c>
      <c r="G2555" s="359" t="s">
        <v>553</v>
      </c>
      <c r="H2555" s="359" t="s">
        <v>706</v>
      </c>
      <c r="I2555" s="363" t="str">
        <f t="shared" si="117"/>
        <v xml:space="preserve"> </v>
      </c>
      <c r="J2555" t="str">
        <f t="shared" si="118"/>
        <v>Non</v>
      </c>
      <c r="K2555" t="str">
        <f t="shared" si="119"/>
        <v xml:space="preserve"> </v>
      </c>
    </row>
    <row r="2556" spans="1:11" ht="15" x14ac:dyDescent="0.25">
      <c r="A2556" s="307">
        <v>13193</v>
      </c>
      <c r="B2556" s="359" t="s">
        <v>3147</v>
      </c>
      <c r="C2556" s="359" t="s">
        <v>4383</v>
      </c>
      <c r="D2556" s="359" t="s">
        <v>1821</v>
      </c>
      <c r="E2556" s="359" t="s">
        <v>913</v>
      </c>
      <c r="F2556" s="360">
        <v>598</v>
      </c>
      <c r="G2556" s="359" t="s">
        <v>553</v>
      </c>
      <c r="H2556" s="359" t="s">
        <v>706</v>
      </c>
      <c r="I2556" s="363" t="str">
        <f t="shared" si="117"/>
        <v xml:space="preserve"> </v>
      </c>
      <c r="J2556" t="str">
        <f t="shared" si="118"/>
        <v>Non</v>
      </c>
      <c r="K2556" t="str">
        <f t="shared" si="119"/>
        <v xml:space="preserve"> </v>
      </c>
    </row>
    <row r="2557" spans="1:11" ht="15" x14ac:dyDescent="0.25">
      <c r="A2557" s="307">
        <v>14013</v>
      </c>
      <c r="B2557" s="359" t="s">
        <v>6024</v>
      </c>
      <c r="C2557" s="359" t="s">
        <v>599</v>
      </c>
      <c r="D2557" s="359" t="s">
        <v>1821</v>
      </c>
      <c r="E2557" s="359" t="s">
        <v>913</v>
      </c>
      <c r="F2557" s="360">
        <v>598</v>
      </c>
      <c r="G2557" s="359" t="s">
        <v>553</v>
      </c>
      <c r="H2557" s="359" t="s">
        <v>706</v>
      </c>
      <c r="I2557" s="363" t="str">
        <f t="shared" si="117"/>
        <v xml:space="preserve"> </v>
      </c>
      <c r="J2557" t="str">
        <f t="shared" si="118"/>
        <v>Non</v>
      </c>
      <c r="K2557" t="str">
        <f t="shared" si="119"/>
        <v xml:space="preserve"> </v>
      </c>
    </row>
    <row r="2558" spans="1:11" ht="15" x14ac:dyDescent="0.25">
      <c r="A2558" s="307">
        <v>6915</v>
      </c>
      <c r="B2558" s="359" t="s">
        <v>2493</v>
      </c>
      <c r="C2558" s="359" t="s">
        <v>3407</v>
      </c>
      <c r="D2558" s="359" t="s">
        <v>1821</v>
      </c>
      <c r="E2558" s="359" t="s">
        <v>913</v>
      </c>
      <c r="F2558" s="360">
        <v>598</v>
      </c>
      <c r="G2558" s="359" t="s">
        <v>553</v>
      </c>
      <c r="H2558" s="359" t="s">
        <v>706</v>
      </c>
      <c r="I2558" s="363">
        <f t="shared" si="117"/>
        <v>44377</v>
      </c>
      <c r="J2558" t="str">
        <f t="shared" si="118"/>
        <v>Oui</v>
      </c>
      <c r="K2558" t="str">
        <f t="shared" si="119"/>
        <v>1870 +</v>
      </c>
    </row>
    <row r="2559" spans="1:11" ht="15" x14ac:dyDescent="0.25">
      <c r="A2559" s="307">
        <v>9442</v>
      </c>
      <c r="B2559" s="359" t="s">
        <v>1031</v>
      </c>
      <c r="C2559" s="359" t="s">
        <v>602</v>
      </c>
      <c r="D2559" s="359" t="s">
        <v>1821</v>
      </c>
      <c r="E2559" s="359" t="s">
        <v>913</v>
      </c>
      <c r="F2559" s="360">
        <v>598</v>
      </c>
      <c r="G2559" s="359" t="s">
        <v>553</v>
      </c>
      <c r="H2559" s="359" t="s">
        <v>706</v>
      </c>
      <c r="I2559" s="363">
        <f t="shared" si="117"/>
        <v>44580</v>
      </c>
      <c r="J2559" t="str">
        <f t="shared" si="118"/>
        <v>Oui</v>
      </c>
      <c r="K2559" t="str">
        <f t="shared" si="119"/>
        <v>1870 +</v>
      </c>
    </row>
    <row r="2560" spans="1:11" ht="15" x14ac:dyDescent="0.25">
      <c r="A2560" s="307">
        <v>6067</v>
      </c>
      <c r="B2560" s="359" t="s">
        <v>3681</v>
      </c>
      <c r="C2560" s="359" t="s">
        <v>1594</v>
      </c>
      <c r="D2560" s="359" t="s">
        <v>1821</v>
      </c>
      <c r="E2560" s="359" t="s">
        <v>913</v>
      </c>
      <c r="F2560" s="360">
        <v>598</v>
      </c>
      <c r="G2560" s="359" t="s">
        <v>553</v>
      </c>
      <c r="H2560" s="359" t="s">
        <v>706</v>
      </c>
      <c r="I2560" s="363">
        <f t="shared" si="117"/>
        <v>44581</v>
      </c>
      <c r="J2560" t="str">
        <f t="shared" si="118"/>
        <v>Oui</v>
      </c>
      <c r="K2560" t="str">
        <f t="shared" si="119"/>
        <v>1870 +</v>
      </c>
    </row>
    <row r="2561" spans="1:11" ht="15" x14ac:dyDescent="0.25">
      <c r="A2561" s="307">
        <v>12041</v>
      </c>
      <c r="B2561" s="359" t="s">
        <v>1819</v>
      </c>
      <c r="C2561" s="359" t="s">
        <v>5914</v>
      </c>
      <c r="D2561" s="359" t="s">
        <v>1821</v>
      </c>
      <c r="E2561" s="359" t="s">
        <v>913</v>
      </c>
      <c r="F2561" s="360">
        <v>598</v>
      </c>
      <c r="G2561" s="359" t="s">
        <v>553</v>
      </c>
      <c r="H2561" s="359" t="s">
        <v>706</v>
      </c>
      <c r="I2561" s="363">
        <f t="shared" si="117"/>
        <v>44587</v>
      </c>
      <c r="J2561" t="str">
        <f t="shared" si="118"/>
        <v>Oui</v>
      </c>
      <c r="K2561" t="str">
        <f t="shared" si="119"/>
        <v>1512-M</v>
      </c>
    </row>
    <row r="2562" spans="1:11" ht="15" x14ac:dyDescent="0.25">
      <c r="A2562" s="307">
        <v>4256</v>
      </c>
      <c r="B2562" s="359" t="s">
        <v>551</v>
      </c>
      <c r="C2562" s="359" t="s">
        <v>410</v>
      </c>
      <c r="D2562" s="359" t="s">
        <v>1821</v>
      </c>
      <c r="E2562" s="359" t="s">
        <v>913</v>
      </c>
      <c r="F2562" s="360">
        <v>598</v>
      </c>
      <c r="G2562" s="359" t="s">
        <v>553</v>
      </c>
      <c r="H2562" s="359" t="s">
        <v>706</v>
      </c>
      <c r="I2562" s="363">
        <f t="shared" ref="I2562:I2579" si="120">IFERROR(VLOOKUP(A2562,Pour_Suivi,31,FALSE)," ")</f>
        <v>44600</v>
      </c>
      <c r="J2562" t="str">
        <f t="shared" ref="J2562:J2579" si="121">IF(IFERROR(VLOOKUP(A2562,Pour_Suivi,1,FALSE),"Non")="Non","Non","Oui")</f>
        <v>Oui</v>
      </c>
      <c r="K2562" t="str">
        <f t="shared" ref="K2562:K2579" si="122">IFERROR(VLOOKUP(A2562,Pour_Suivi,33,FALSE)," ")</f>
        <v>95PFE-L2S</v>
      </c>
    </row>
    <row r="2563" spans="1:11" ht="15" x14ac:dyDescent="0.25">
      <c r="A2563" s="307">
        <v>5217</v>
      </c>
      <c r="B2563" s="359" t="s">
        <v>1899</v>
      </c>
      <c r="C2563" s="359" t="s">
        <v>592</v>
      </c>
      <c r="D2563" s="359" t="s">
        <v>1821</v>
      </c>
      <c r="E2563" s="359" t="s">
        <v>913</v>
      </c>
      <c r="F2563" s="360">
        <v>598</v>
      </c>
      <c r="G2563" s="359" t="s">
        <v>553</v>
      </c>
      <c r="H2563" s="359" t="s">
        <v>706</v>
      </c>
      <c r="I2563" s="363">
        <f t="shared" si="120"/>
        <v>44613</v>
      </c>
      <c r="J2563" t="str">
        <f t="shared" si="121"/>
        <v>Oui</v>
      </c>
      <c r="K2563" t="str">
        <f t="shared" si="122"/>
        <v>95PFE-L2S</v>
      </c>
    </row>
    <row r="2564" spans="1:11" ht="15" x14ac:dyDescent="0.25">
      <c r="A2564" s="307">
        <v>12240</v>
      </c>
      <c r="B2564" s="359" t="s">
        <v>2835</v>
      </c>
      <c r="C2564" s="359" t="s">
        <v>2836</v>
      </c>
      <c r="D2564" s="359" t="s">
        <v>1821</v>
      </c>
      <c r="E2564" s="359" t="s">
        <v>913</v>
      </c>
      <c r="F2564" s="360">
        <v>598</v>
      </c>
      <c r="G2564" s="359" t="s">
        <v>553</v>
      </c>
      <c r="H2564" s="359" t="s">
        <v>706</v>
      </c>
      <c r="I2564" s="363">
        <f t="shared" si="120"/>
        <v>44699</v>
      </c>
      <c r="J2564" t="str">
        <f t="shared" si="121"/>
        <v>Oui</v>
      </c>
      <c r="K2564" t="str">
        <f t="shared" si="122"/>
        <v>95PFE-L2M</v>
      </c>
    </row>
    <row r="2565" spans="1:11" ht="15" x14ac:dyDescent="0.25">
      <c r="A2565" s="307">
        <v>12298</v>
      </c>
      <c r="B2565" s="359" t="s">
        <v>197</v>
      </c>
      <c r="C2565" s="359" t="s">
        <v>810</v>
      </c>
      <c r="D2565" s="359" t="s">
        <v>1821</v>
      </c>
      <c r="E2565" s="359" t="s">
        <v>913</v>
      </c>
      <c r="F2565" s="360">
        <v>598</v>
      </c>
      <c r="G2565" s="359" t="s">
        <v>553</v>
      </c>
      <c r="H2565" s="359" t="s">
        <v>706</v>
      </c>
      <c r="I2565" s="363">
        <f t="shared" si="120"/>
        <v>44705</v>
      </c>
      <c r="J2565" t="str">
        <f t="shared" si="121"/>
        <v>Oui</v>
      </c>
      <c r="K2565" t="str">
        <f t="shared" si="122"/>
        <v>95PFE-L2S</v>
      </c>
    </row>
    <row r="2566" spans="1:11" ht="15" x14ac:dyDescent="0.25">
      <c r="A2566" s="307">
        <v>12326</v>
      </c>
      <c r="B2566" s="359" t="s">
        <v>2844</v>
      </c>
      <c r="C2566" s="359" t="s">
        <v>2845</v>
      </c>
      <c r="D2566" s="359" t="s">
        <v>1821</v>
      </c>
      <c r="E2566" s="359" t="s">
        <v>913</v>
      </c>
      <c r="F2566" s="360">
        <v>598</v>
      </c>
      <c r="G2566" s="359" t="s">
        <v>553</v>
      </c>
      <c r="H2566" s="359" t="s">
        <v>706</v>
      </c>
      <c r="I2566" s="363">
        <f t="shared" si="120"/>
        <v>44705</v>
      </c>
      <c r="J2566" t="str">
        <f t="shared" si="121"/>
        <v>Oui</v>
      </c>
      <c r="K2566" t="str">
        <f t="shared" si="122"/>
        <v>95PFE-L2S</v>
      </c>
    </row>
    <row r="2567" spans="1:11" ht="15" x14ac:dyDescent="0.25">
      <c r="A2567" s="307">
        <v>12567</v>
      </c>
      <c r="B2567" s="359" t="s">
        <v>646</v>
      </c>
      <c r="C2567" s="359" t="s">
        <v>891</v>
      </c>
      <c r="D2567" s="359" t="s">
        <v>1821</v>
      </c>
      <c r="E2567" s="359" t="s">
        <v>913</v>
      </c>
      <c r="F2567" s="360">
        <v>598</v>
      </c>
      <c r="G2567" s="359" t="s">
        <v>553</v>
      </c>
      <c r="H2567" s="359" t="s">
        <v>706</v>
      </c>
      <c r="I2567" s="363">
        <f t="shared" si="120"/>
        <v>44818</v>
      </c>
      <c r="J2567" t="str">
        <f t="shared" si="121"/>
        <v>Oui</v>
      </c>
      <c r="K2567" t="str">
        <f t="shared" si="122"/>
        <v>95PFE-L2M</v>
      </c>
    </row>
    <row r="2568" spans="1:11" ht="15" x14ac:dyDescent="0.25">
      <c r="A2568" s="307">
        <v>12667</v>
      </c>
      <c r="B2568" s="359" t="s">
        <v>2326</v>
      </c>
      <c r="C2568" s="359" t="s">
        <v>877</v>
      </c>
      <c r="D2568" s="359" t="s">
        <v>1821</v>
      </c>
      <c r="E2568" s="359" t="s">
        <v>913</v>
      </c>
      <c r="F2568" s="360">
        <v>598</v>
      </c>
      <c r="G2568" s="359" t="s">
        <v>553</v>
      </c>
      <c r="H2568" s="359" t="s">
        <v>706</v>
      </c>
      <c r="I2568" s="363" t="str">
        <f t="shared" si="120"/>
        <v xml:space="preserve"> </v>
      </c>
      <c r="J2568" t="str">
        <f t="shared" si="121"/>
        <v>Non</v>
      </c>
      <c r="K2568" t="str">
        <f t="shared" si="122"/>
        <v xml:space="preserve"> </v>
      </c>
    </row>
    <row r="2569" spans="1:11" ht="15" x14ac:dyDescent="0.25">
      <c r="A2569" s="307">
        <v>13096</v>
      </c>
      <c r="B2569" s="359" t="s">
        <v>4351</v>
      </c>
      <c r="C2569" s="359" t="s">
        <v>2516</v>
      </c>
      <c r="D2569" s="359" t="s">
        <v>1821</v>
      </c>
      <c r="E2569" s="359" t="s">
        <v>913</v>
      </c>
      <c r="F2569" s="360">
        <v>598</v>
      </c>
      <c r="G2569" s="359" t="s">
        <v>553</v>
      </c>
      <c r="H2569" s="359" t="s">
        <v>706</v>
      </c>
      <c r="I2569" s="363">
        <f t="shared" si="120"/>
        <v>45195</v>
      </c>
      <c r="J2569" t="str">
        <f t="shared" si="121"/>
        <v>Oui</v>
      </c>
      <c r="K2569" t="str">
        <f t="shared" si="122"/>
        <v>F550</v>
      </c>
    </row>
    <row r="2570" spans="1:11" ht="15" x14ac:dyDescent="0.25">
      <c r="A2570" s="307">
        <v>6752</v>
      </c>
      <c r="B2570" s="359" t="s">
        <v>1738</v>
      </c>
      <c r="C2570" s="359" t="s">
        <v>1739</v>
      </c>
      <c r="D2570" s="359" t="s">
        <v>1821</v>
      </c>
      <c r="E2570" s="359" t="s">
        <v>913</v>
      </c>
      <c r="F2570" s="360">
        <v>598</v>
      </c>
      <c r="G2570" s="359" t="s">
        <v>553</v>
      </c>
      <c r="H2570" s="359" t="s">
        <v>706</v>
      </c>
      <c r="I2570" s="363">
        <f t="shared" si="120"/>
        <v>45553</v>
      </c>
      <c r="J2570" t="str">
        <f t="shared" si="121"/>
        <v>Oui</v>
      </c>
      <c r="K2570">
        <f t="shared" si="122"/>
        <v>1804</v>
      </c>
    </row>
    <row r="2571" spans="1:11" ht="15" x14ac:dyDescent="0.25">
      <c r="A2571" s="307">
        <v>13130</v>
      </c>
      <c r="B2571" s="359" t="s">
        <v>5119</v>
      </c>
      <c r="C2571" s="359" t="s">
        <v>433</v>
      </c>
      <c r="D2571" s="359" t="s">
        <v>1821</v>
      </c>
      <c r="E2571" s="359" t="s">
        <v>913</v>
      </c>
      <c r="F2571" s="360">
        <v>598</v>
      </c>
      <c r="G2571" s="359" t="s">
        <v>553</v>
      </c>
      <c r="H2571" s="359" t="s">
        <v>706</v>
      </c>
      <c r="I2571" s="363">
        <f t="shared" si="120"/>
        <v>45553</v>
      </c>
      <c r="J2571" t="str">
        <f t="shared" si="121"/>
        <v>Oui</v>
      </c>
      <c r="K2571" t="str">
        <f t="shared" si="122"/>
        <v>95PFE-L2L</v>
      </c>
    </row>
    <row r="2572" spans="1:11" ht="15" x14ac:dyDescent="0.25">
      <c r="A2572" s="307">
        <v>13671</v>
      </c>
      <c r="B2572" s="359" t="s">
        <v>1925</v>
      </c>
      <c r="C2572" s="359" t="s">
        <v>2146</v>
      </c>
      <c r="D2572" s="359" t="s">
        <v>1821</v>
      </c>
      <c r="E2572" s="359" t="s">
        <v>913</v>
      </c>
      <c r="F2572" s="360">
        <v>598</v>
      </c>
      <c r="G2572" s="359" t="s">
        <v>553</v>
      </c>
      <c r="H2572" s="359" t="s">
        <v>706</v>
      </c>
      <c r="I2572" s="363">
        <f t="shared" si="120"/>
        <v>45560</v>
      </c>
      <c r="J2572" t="str">
        <f t="shared" si="121"/>
        <v>Oui</v>
      </c>
      <c r="K2572" t="str">
        <f t="shared" si="122"/>
        <v>F550</v>
      </c>
    </row>
    <row r="2573" spans="1:11" ht="15" x14ac:dyDescent="0.25">
      <c r="A2573" s="307">
        <v>13392</v>
      </c>
      <c r="B2573" s="359" t="s">
        <v>4322</v>
      </c>
      <c r="C2573" s="359" t="s">
        <v>855</v>
      </c>
      <c r="D2573" s="359" t="s">
        <v>972</v>
      </c>
      <c r="E2573" s="359" t="s">
        <v>913</v>
      </c>
      <c r="F2573" s="360">
        <v>573</v>
      </c>
      <c r="G2573" s="359" t="s">
        <v>3643</v>
      </c>
      <c r="H2573" s="359" t="s">
        <v>706</v>
      </c>
      <c r="I2573" s="363" t="str">
        <f t="shared" si="120"/>
        <v xml:space="preserve"> </v>
      </c>
      <c r="J2573" t="str">
        <f t="shared" si="121"/>
        <v>Non</v>
      </c>
      <c r="K2573" t="str">
        <f t="shared" si="122"/>
        <v xml:space="preserve"> </v>
      </c>
    </row>
    <row r="2574" spans="1:11" ht="15" x14ac:dyDescent="0.25">
      <c r="A2574" s="307">
        <v>10825</v>
      </c>
      <c r="B2574" s="359" t="s">
        <v>2822</v>
      </c>
      <c r="C2574" s="359" t="s">
        <v>457</v>
      </c>
      <c r="D2574" s="359" t="s">
        <v>972</v>
      </c>
      <c r="E2574" s="359" t="s">
        <v>913</v>
      </c>
      <c r="F2574" s="360">
        <v>573</v>
      </c>
      <c r="G2574" s="359" t="s">
        <v>3643</v>
      </c>
      <c r="H2574" s="359" t="s">
        <v>706</v>
      </c>
      <c r="I2574" s="363" t="str">
        <f t="shared" si="120"/>
        <v xml:space="preserve"> </v>
      </c>
      <c r="J2574" t="str">
        <f t="shared" si="121"/>
        <v>Non</v>
      </c>
      <c r="K2574" t="str">
        <f t="shared" si="122"/>
        <v xml:space="preserve"> </v>
      </c>
    </row>
    <row r="2575" spans="1:11" ht="15" x14ac:dyDescent="0.25">
      <c r="A2575" s="307">
        <v>11713</v>
      </c>
      <c r="B2575" s="359" t="s">
        <v>1913</v>
      </c>
      <c r="C2575" s="359" t="s">
        <v>137</v>
      </c>
      <c r="D2575" s="359" t="s">
        <v>972</v>
      </c>
      <c r="E2575" s="359" t="s">
        <v>913</v>
      </c>
      <c r="F2575" s="360">
        <v>573</v>
      </c>
      <c r="G2575" s="359" t="s">
        <v>3643</v>
      </c>
      <c r="H2575" s="359" t="s">
        <v>706</v>
      </c>
      <c r="I2575" s="363">
        <f t="shared" si="120"/>
        <v>44370</v>
      </c>
      <c r="J2575" t="str">
        <f t="shared" si="121"/>
        <v>Oui</v>
      </c>
      <c r="K2575" t="str">
        <f t="shared" si="122"/>
        <v>95PFE-L2M</v>
      </c>
    </row>
    <row r="2576" spans="1:11" ht="15" x14ac:dyDescent="0.25">
      <c r="A2576" s="307">
        <v>11410</v>
      </c>
      <c r="B2576" s="359" t="s">
        <v>1589</v>
      </c>
      <c r="C2576" s="359" t="s">
        <v>1590</v>
      </c>
      <c r="D2576" s="359" t="s">
        <v>972</v>
      </c>
      <c r="E2576" s="359" t="s">
        <v>913</v>
      </c>
      <c r="F2576" s="360">
        <v>573</v>
      </c>
      <c r="G2576" s="359" t="s">
        <v>3643</v>
      </c>
      <c r="H2576" s="359" t="s">
        <v>706</v>
      </c>
      <c r="I2576" s="363">
        <f t="shared" si="120"/>
        <v>44504</v>
      </c>
      <c r="J2576" t="str">
        <f t="shared" si="121"/>
        <v>Oui</v>
      </c>
      <c r="K2576" t="str">
        <f t="shared" si="122"/>
        <v>1511-S</v>
      </c>
    </row>
    <row r="2577" spans="1:11" ht="15" x14ac:dyDescent="0.25">
      <c r="A2577" s="307">
        <v>11937</v>
      </c>
      <c r="B2577" s="359" t="s">
        <v>3071</v>
      </c>
      <c r="C2577" s="359" t="s">
        <v>510</v>
      </c>
      <c r="D2577" s="359" t="s">
        <v>972</v>
      </c>
      <c r="E2577" s="359" t="s">
        <v>913</v>
      </c>
      <c r="F2577" s="360">
        <v>573</v>
      </c>
      <c r="G2577" s="359" t="s">
        <v>3643</v>
      </c>
      <c r="H2577" s="359" t="s">
        <v>706</v>
      </c>
      <c r="I2577" s="363">
        <f t="shared" si="120"/>
        <v>44895</v>
      </c>
      <c r="J2577" t="str">
        <f t="shared" si="121"/>
        <v>Oui</v>
      </c>
      <c r="K2577" t="str">
        <f t="shared" si="122"/>
        <v>95PFE-L2M</v>
      </c>
    </row>
    <row r="2578" spans="1:11" ht="15" x14ac:dyDescent="0.25">
      <c r="A2578" s="307">
        <v>11935</v>
      </c>
      <c r="B2578" s="359" t="s">
        <v>3193</v>
      </c>
      <c r="C2578" s="359" t="s">
        <v>3194</v>
      </c>
      <c r="D2578" s="359" t="s">
        <v>972</v>
      </c>
      <c r="E2578" s="359" t="s">
        <v>913</v>
      </c>
      <c r="F2578" s="360">
        <v>573</v>
      </c>
      <c r="G2578" s="359" t="s">
        <v>3643</v>
      </c>
      <c r="H2578" s="359" t="s">
        <v>706</v>
      </c>
      <c r="I2578" s="363">
        <f t="shared" si="120"/>
        <v>44996</v>
      </c>
      <c r="J2578" t="str">
        <f t="shared" si="121"/>
        <v>Oui</v>
      </c>
      <c r="K2578" t="str">
        <f t="shared" si="122"/>
        <v>95PFE-L2M</v>
      </c>
    </row>
    <row r="2579" spans="1:11" ht="15" x14ac:dyDescent="0.25">
      <c r="A2579" s="307">
        <v>11139</v>
      </c>
      <c r="B2579" s="359" t="s">
        <v>3974</v>
      </c>
      <c r="C2579" s="359" t="s">
        <v>3975</v>
      </c>
      <c r="D2579" s="359" t="s">
        <v>972</v>
      </c>
      <c r="E2579" s="359" t="s">
        <v>913</v>
      </c>
      <c r="F2579" s="360">
        <v>573</v>
      </c>
      <c r="G2579" s="359" t="s">
        <v>3643</v>
      </c>
      <c r="H2579" s="359" t="s">
        <v>706</v>
      </c>
      <c r="I2579" s="363">
        <f t="shared" si="120"/>
        <v>45532</v>
      </c>
      <c r="J2579" t="str">
        <f t="shared" si="121"/>
        <v>Oui</v>
      </c>
      <c r="K2579" t="str">
        <f t="shared" si="122"/>
        <v>1804S</v>
      </c>
    </row>
  </sheetData>
  <sheetProtection algorithmName="SHA-512" hashValue="hTBSUiDM/NGuIdwHgWY74M32BD9FQtB5PxIJ5ecVT5VE12M+oG2gaVjogT2+F/hyfwqzo6LYcY3UF7zP60t9hA==" saltValue="A3yND0sDqWDbOJ6wQicfDg==" spinCount="100000" sheet="1" objects="1" scenarios="1"/>
  <autoFilter ref="A1:K2579"/>
  <sortState ref="A2:J2598">
    <sortCondition ref="H2:H2598"/>
    <sortCondition ref="G2:G2598"/>
    <sortCondition ref="J2:J2598"/>
    <sortCondition ref="I2:I2598"/>
    <sortCondition ref="B2:B2598"/>
    <sortCondition ref="C2:C2598"/>
  </sortState>
  <conditionalFormatting sqref="A2:J2579">
    <cfRule type="expression" dxfId="648" priority="16">
      <formula>ISBLANK($I2)</formula>
    </cfRule>
    <cfRule type="expression" dxfId="647" priority="5299">
      <formula>$I2=" "</formula>
    </cfRule>
    <cfRule type="expression" dxfId="646" priority="5300">
      <formula>$I2&lt;TODAY()-730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AN1989"/>
  <sheetViews>
    <sheetView topLeftCell="E1" workbookViewId="0">
      <selection activeCell="E8" sqref="E8"/>
    </sheetView>
  </sheetViews>
  <sheetFormatPr baseColWidth="10" defaultRowHeight="12.75" x14ac:dyDescent="0.2"/>
  <cols>
    <col min="1" max="1" width="8.140625" hidden="1" customWidth="1"/>
    <col min="2" max="2" width="20.28515625" hidden="1" customWidth="1"/>
    <col min="3" max="4" width="27.5703125" hidden="1" customWidth="1"/>
    <col min="5" max="5" width="32.7109375" bestFit="1" customWidth="1"/>
    <col min="6" max="6" width="25.85546875" bestFit="1" customWidth="1"/>
    <col min="7" max="7" width="10.7109375" bestFit="1" customWidth="1"/>
    <col min="8" max="8" width="49.5703125" bestFit="1" customWidth="1"/>
    <col min="9" max="9" width="55.140625" bestFit="1" customWidth="1"/>
    <col min="10" max="10" width="7.5703125" bestFit="1" customWidth="1"/>
    <col min="11" max="11" width="8.28515625" bestFit="1" customWidth="1"/>
    <col min="12" max="12" width="8.85546875" bestFit="1" customWidth="1"/>
    <col min="13" max="13" width="8.140625" bestFit="1" customWidth="1"/>
    <col min="14" max="14" width="8.28515625" bestFit="1" customWidth="1"/>
    <col min="15" max="15" width="9" bestFit="1" customWidth="1"/>
    <col min="16" max="16" width="11" bestFit="1" customWidth="1"/>
    <col min="17" max="17" width="5.85546875" bestFit="1" customWidth="1"/>
    <col min="18" max="18" width="6.85546875" bestFit="1" customWidth="1"/>
    <col min="19" max="20" width="7.28515625" bestFit="1" customWidth="1"/>
    <col min="21" max="23" width="11" bestFit="1" customWidth="1"/>
    <col min="24" max="24" width="5.28515625" bestFit="1" customWidth="1"/>
    <col min="25" max="25" width="6.85546875" bestFit="1" customWidth="1"/>
    <col min="26" max="26" width="7.7109375" bestFit="1" customWidth="1"/>
    <col min="27" max="27" width="5.85546875" bestFit="1" customWidth="1"/>
    <col min="28" max="28" width="6.42578125" bestFit="1" customWidth="1"/>
    <col min="29" max="29" width="5.7109375" bestFit="1" customWidth="1"/>
    <col min="30" max="30" width="6.5703125" bestFit="1" customWidth="1"/>
    <col min="31" max="31" width="8" bestFit="1" customWidth="1"/>
    <col min="32" max="33" width="4.42578125" bestFit="1" customWidth="1"/>
    <col min="34" max="34" width="10.42578125" bestFit="1" customWidth="1"/>
    <col min="35" max="35" width="16.42578125" bestFit="1" customWidth="1"/>
    <col min="36" max="36" width="27" bestFit="1" customWidth="1"/>
    <col min="37" max="37" width="10.140625" bestFit="1" customWidth="1"/>
    <col min="38" max="38" width="102.140625" bestFit="1" customWidth="1"/>
    <col min="39" max="40" width="10.85546875" hidden="1" customWidth="1"/>
  </cols>
  <sheetData>
    <row r="1" spans="1:40" ht="18" x14ac:dyDescent="0.2">
      <c r="A1" s="278"/>
      <c r="B1" s="379"/>
      <c r="C1" s="379"/>
      <c r="D1" s="379"/>
      <c r="E1" s="455">
        <v>45955</v>
      </c>
      <c r="F1" s="456"/>
      <c r="G1" s="457"/>
      <c r="H1" s="428" t="s">
        <v>6406</v>
      </c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1"/>
      <c r="AC1" s="1"/>
      <c r="AD1" s="1"/>
      <c r="AE1" s="1"/>
      <c r="AF1" s="1"/>
      <c r="AG1" s="1"/>
      <c r="AH1" s="1"/>
      <c r="AI1" s="1"/>
      <c r="AJ1" s="2"/>
      <c r="AK1" s="1"/>
      <c r="AL1" s="3"/>
      <c r="AM1" s="337"/>
      <c r="AN1" s="337"/>
    </row>
    <row r="2" spans="1:40" ht="18" x14ac:dyDescent="0.2">
      <c r="A2" s="280"/>
      <c r="B2" s="379"/>
      <c r="C2" s="379"/>
      <c r="D2" s="379"/>
      <c r="E2" s="456"/>
      <c r="F2" s="456"/>
      <c r="G2" s="457"/>
      <c r="H2" s="430" t="s">
        <v>6407</v>
      </c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1"/>
      <c r="AC2" s="1"/>
      <c r="AD2" s="1"/>
      <c r="AE2" s="1"/>
      <c r="AF2" s="1"/>
      <c r="AG2" s="1"/>
      <c r="AH2" s="1"/>
      <c r="AI2" s="1"/>
      <c r="AJ2" s="2"/>
      <c r="AK2" s="1"/>
      <c r="AL2" s="3"/>
      <c r="AM2" s="337"/>
      <c r="AN2" s="337"/>
    </row>
    <row r="3" spans="1:40" ht="18" x14ac:dyDescent="0.2">
      <c r="A3" s="280"/>
      <c r="B3" s="379"/>
      <c r="C3" s="379"/>
      <c r="D3" s="379"/>
      <c r="E3" s="456"/>
      <c r="F3" s="456"/>
      <c r="G3" s="457"/>
      <c r="H3" s="450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1"/>
      <c r="AC3" s="1"/>
      <c r="AD3" s="1"/>
      <c r="AE3" s="1"/>
      <c r="AF3" s="1"/>
      <c r="AG3" s="1"/>
      <c r="AH3" s="1"/>
      <c r="AI3" s="1"/>
      <c r="AJ3" s="2"/>
      <c r="AK3" s="1"/>
      <c r="AL3" s="3"/>
      <c r="AM3" s="337"/>
      <c r="AN3" s="337"/>
    </row>
    <row r="4" spans="1:40" ht="74.099999999999994" customHeight="1" thickBot="1" x14ac:dyDescent="0.25">
      <c r="A4" s="281"/>
      <c r="B4" s="282"/>
      <c r="C4" s="282"/>
      <c r="D4" s="282"/>
      <c r="E4" s="291" t="s">
        <v>2980</v>
      </c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337"/>
      <c r="AN4" s="337"/>
    </row>
    <row r="5" spans="1:40" ht="13.5" customHeight="1" thickBot="1" x14ac:dyDescent="0.25">
      <c r="A5" s="425" t="s">
        <v>4400</v>
      </c>
      <c r="B5" s="452" t="s">
        <v>3274</v>
      </c>
      <c r="C5" s="452" t="s">
        <v>3271</v>
      </c>
      <c r="D5" s="452" t="s">
        <v>3275</v>
      </c>
      <c r="E5" s="432" t="s">
        <v>2</v>
      </c>
      <c r="F5" s="435" t="s">
        <v>3</v>
      </c>
      <c r="G5" s="438" t="s">
        <v>4</v>
      </c>
      <c r="H5" s="441" t="s">
        <v>5</v>
      </c>
      <c r="I5" s="444" t="s">
        <v>6</v>
      </c>
      <c r="J5" s="447" t="s">
        <v>7</v>
      </c>
      <c r="K5" s="399" t="s">
        <v>8</v>
      </c>
      <c r="L5" s="400"/>
      <c r="M5" s="401"/>
      <c r="N5" s="207" t="s">
        <v>9</v>
      </c>
      <c r="O5" s="422" t="s">
        <v>11</v>
      </c>
      <c r="P5" s="423"/>
      <c r="Q5" s="423"/>
      <c r="R5" s="423"/>
      <c r="S5" s="423"/>
      <c r="T5" s="423"/>
      <c r="U5" s="423"/>
      <c r="V5" s="423"/>
      <c r="W5" s="424"/>
      <c r="X5" s="408" t="s">
        <v>5073</v>
      </c>
      <c r="Y5" s="409"/>
      <c r="Z5" s="402" t="s">
        <v>10</v>
      </c>
      <c r="AA5" s="403"/>
      <c r="AB5" s="403"/>
      <c r="AC5" s="403"/>
      <c r="AD5" s="404"/>
      <c r="AE5" s="221" t="s">
        <v>5074</v>
      </c>
      <c r="AF5" s="405">
        <v>8511</v>
      </c>
      <c r="AG5" s="419">
        <v>2130</v>
      </c>
      <c r="AH5" s="390" t="s">
        <v>13</v>
      </c>
      <c r="AI5" s="410" t="s">
        <v>14</v>
      </c>
      <c r="AJ5" s="413" t="s">
        <v>15</v>
      </c>
      <c r="AK5" s="416" t="s">
        <v>16</v>
      </c>
      <c r="AL5" s="393" t="s">
        <v>17</v>
      </c>
      <c r="AM5" s="338"/>
      <c r="AN5" s="338"/>
    </row>
    <row r="6" spans="1:40" ht="13.5" customHeight="1" thickBot="1" x14ac:dyDescent="0.25">
      <c r="A6" s="426"/>
      <c r="B6" s="453"/>
      <c r="C6" s="453"/>
      <c r="D6" s="453"/>
      <c r="E6" s="433"/>
      <c r="F6" s="436"/>
      <c r="G6" s="439"/>
      <c r="H6" s="442"/>
      <c r="I6" s="445"/>
      <c r="J6" s="448"/>
      <c r="K6" s="203" t="s">
        <v>18</v>
      </c>
      <c r="L6" s="204" t="s">
        <v>19</v>
      </c>
      <c r="M6" s="205" t="s">
        <v>20</v>
      </c>
      <c r="N6" s="208" t="s">
        <v>5802</v>
      </c>
      <c r="O6" s="335" t="s">
        <v>5864</v>
      </c>
      <c r="P6" s="211">
        <v>1804</v>
      </c>
      <c r="Q6" s="188" t="s">
        <v>26</v>
      </c>
      <c r="R6" s="189">
        <v>1860</v>
      </c>
      <c r="S6" s="189" t="s">
        <v>27</v>
      </c>
      <c r="T6" s="190">
        <v>8210</v>
      </c>
      <c r="U6" s="190" t="s">
        <v>5863</v>
      </c>
      <c r="V6" s="318" t="s">
        <v>5800</v>
      </c>
      <c r="W6" s="321">
        <v>6502</v>
      </c>
      <c r="X6" s="216">
        <v>46827</v>
      </c>
      <c r="Y6" s="217">
        <v>76727</v>
      </c>
      <c r="Z6" s="11" t="s">
        <v>21</v>
      </c>
      <c r="AA6" s="12" t="s">
        <v>22</v>
      </c>
      <c r="AB6" s="12" t="s">
        <v>23</v>
      </c>
      <c r="AC6" s="12" t="s">
        <v>24</v>
      </c>
      <c r="AD6" s="13" t="s">
        <v>25</v>
      </c>
      <c r="AE6" s="308" t="s">
        <v>29</v>
      </c>
      <c r="AF6" s="406"/>
      <c r="AG6" s="420"/>
      <c r="AH6" s="391"/>
      <c r="AI6" s="411"/>
      <c r="AJ6" s="414"/>
      <c r="AK6" s="417"/>
      <c r="AL6" s="394"/>
      <c r="AM6" s="338"/>
      <c r="AN6" s="338"/>
    </row>
    <row r="7" spans="1:40" ht="26.25" thickBot="1" x14ac:dyDescent="0.25">
      <c r="A7" s="427"/>
      <c r="B7" s="454"/>
      <c r="C7" s="454"/>
      <c r="D7" s="454"/>
      <c r="E7" s="434"/>
      <c r="F7" s="437"/>
      <c r="G7" s="440"/>
      <c r="H7" s="443"/>
      <c r="I7" s="446"/>
      <c r="J7" s="449"/>
      <c r="K7" s="206" t="s">
        <v>5005</v>
      </c>
      <c r="L7" s="206" t="s">
        <v>31</v>
      </c>
      <c r="M7" s="206" t="s">
        <v>32</v>
      </c>
      <c r="N7" s="209" t="s">
        <v>33</v>
      </c>
      <c r="O7" s="210" t="s">
        <v>5865</v>
      </c>
      <c r="P7" s="211" t="s">
        <v>5866</v>
      </c>
      <c r="Q7" s="191" t="s">
        <v>35</v>
      </c>
      <c r="R7" s="192" t="s">
        <v>3269</v>
      </c>
      <c r="S7" s="192" t="s">
        <v>33</v>
      </c>
      <c r="T7" s="193" t="s">
        <v>33</v>
      </c>
      <c r="U7" s="194" t="s">
        <v>5801</v>
      </c>
      <c r="V7" s="194" t="s">
        <v>5801</v>
      </c>
      <c r="W7" s="319" t="s">
        <v>5801</v>
      </c>
      <c r="X7" s="218" t="s">
        <v>35</v>
      </c>
      <c r="Y7" s="219" t="s">
        <v>3269</v>
      </c>
      <c r="Z7" s="20" t="s">
        <v>34</v>
      </c>
      <c r="AA7" s="21" t="s">
        <v>35</v>
      </c>
      <c r="AB7" s="21" t="s">
        <v>36</v>
      </c>
      <c r="AC7" s="21" t="s">
        <v>37</v>
      </c>
      <c r="AD7" s="22" t="s">
        <v>38</v>
      </c>
      <c r="AE7" s="223" t="s">
        <v>33</v>
      </c>
      <c r="AF7" s="407"/>
      <c r="AG7" s="421"/>
      <c r="AH7" s="392"/>
      <c r="AI7" s="412"/>
      <c r="AJ7" s="415"/>
      <c r="AK7" s="418"/>
      <c r="AL7" s="395"/>
      <c r="AM7" s="336" t="s">
        <v>5867</v>
      </c>
      <c r="AN7" s="336" t="s">
        <v>5868</v>
      </c>
    </row>
    <row r="8" spans="1:40" x14ac:dyDescent="0.2">
      <c r="A8" s="169" t="str">
        <f>IF(IFERROR(VLOOKUP(G8,EmployesActifs,1,FALSE),"Non")&lt;&gt;"Non","Oui","Non")</f>
        <v>Oui</v>
      </c>
      <c r="B8" s="172">
        <f>IF(A8="Oui",1,0)</f>
        <v>1</v>
      </c>
      <c r="C8" s="172">
        <f>IF(OR(G8="Médecin",H8="Médecin",I8="Médecin",I8="Médecins",H8="anesthésiste",H8="boursier univ.",H8="chercheur",H8="chirurgien",H8="Résident(e)",H8="Md Urg",H8="Md Card",LEFT(H8,6)="Fellow",H8="Externe Médecine",H8="Directeur de la biobanque Médecin",H8="monit.-boursier",),1,0)</f>
        <v>0</v>
      </c>
      <c r="D8" s="172">
        <f>IF(OR(G8=0,H8="Stagiaire",H8="Stagiaires",H8="Externe",H8="Externes",G8="agence",H8="STAGIAIRE INFIRMIER(ÈRE)",H8="STAGIAIRE SI",H8="STAGIAIRE S.I.",H8="STAGIAIRE PAB",H8="STAGIAIRE EN PERFUSION",H8="Stagiaire Physiothérapeute",H8="Stagiaire médecine",H8="Stagiaire - Service sociaux",H8="STAGIAIRE SOINS INFIRMIERS",H8="STAGIAIRE EXTERNE EN MÉDECINE",H8="ss",),1,0)</f>
        <v>0</v>
      </c>
      <c r="E8" s="28" t="s">
        <v>5044</v>
      </c>
      <c r="F8" s="28" t="s">
        <v>2942</v>
      </c>
      <c r="G8" s="262">
        <v>13426</v>
      </c>
      <c r="H8" s="79" t="s">
        <v>54</v>
      </c>
      <c r="I8" s="164" t="s">
        <v>55</v>
      </c>
      <c r="J8" s="273" t="str">
        <f ca="1">IF(AK8&lt;=Données!$B$2,1," ")</f>
        <v xml:space="preserve"> </v>
      </c>
      <c r="K8" s="45">
        <v>1</v>
      </c>
      <c r="L8" s="46"/>
      <c r="M8" s="47"/>
      <c r="N8" s="48"/>
      <c r="O8" s="185"/>
      <c r="P8" s="187"/>
      <c r="Q8" s="185"/>
      <c r="R8" s="186"/>
      <c r="S8" s="186"/>
      <c r="T8" s="187"/>
      <c r="U8" s="187"/>
      <c r="V8" s="187"/>
      <c r="W8" s="320"/>
      <c r="X8" s="214"/>
      <c r="Y8" s="215"/>
      <c r="Z8" s="34"/>
      <c r="AA8" s="35"/>
      <c r="AB8" s="35"/>
      <c r="AC8" s="35"/>
      <c r="AD8" s="36"/>
      <c r="AE8" s="224"/>
      <c r="AF8" s="53"/>
      <c r="AG8" s="54"/>
      <c r="AH8" s="55"/>
      <c r="AI8" s="56"/>
      <c r="AJ8" s="41" t="s">
        <v>4462</v>
      </c>
      <c r="AK8" s="42">
        <v>45308</v>
      </c>
      <c r="AL8" s="50"/>
      <c r="AM8" s="337" t="str">
        <f>INDEX($K$6:$AE$6,1,MATCH(1,K8:AE8,-1))</f>
        <v>95PFE-L2S</v>
      </c>
      <c r="AN8" s="337" t="str">
        <f>IF(INDEX($K$6:$AE$6,1,MATCH(1,K8:AE8,1))&lt;&gt;INDEX($K$6:$AE$6,1,MATCH(1,K8:AE8,-1)),INDEX($K$6:$AE$6,1,MATCH(1,K8:AE8,1)),"-")</f>
        <v>-</v>
      </c>
    </row>
    <row r="9" spans="1:40" x14ac:dyDescent="0.2">
      <c r="A9" s="169" t="str">
        <f>IF(IFERROR(VLOOKUP(G9,EmployesActifs,1,FALSE),"Non")&lt;&gt;"Non","Oui","Non")</f>
        <v>Oui</v>
      </c>
      <c r="B9" s="172">
        <f>IF(A9="Oui",1,0)</f>
        <v>1</v>
      </c>
      <c r="C9" s="172">
        <f>IF(OR(G9="Médecin",H9="Médecin",I9="Médecin",I9="Médecins",H9="anesthésiste",H9="boursier univ.",H9="chercheur",H9="chirurgien",H9="Résident(e)",H9="Md Urg",H9="Md Card",LEFT(H9,6)="Fellow",H9="Externe Médecine",H9="Directeur de la biobanque Médecin",H9="monit.-boursier",),1,0)</f>
        <v>0</v>
      </c>
      <c r="D9" s="172">
        <f>IF(OR(G9=0,H9="Stagiaire",H9="Stagiaires",H9="Externe",H9="Externes",G9="agence",H9="STAGIAIRE INFIRMIER(ÈRE)",H9="STAGIAIRE SI",H9="STAGIAIRE S.I.",H9="STAGIAIRE PAB",H9="STAGIAIRE EN PERFUSION",H9="Stagiaire Physiothérapeute",H9="Stagiaire médecine",H9="Stagiaire - Service sociaux",H9="STAGIAIRE SOINS INFIRMIERS",H9="STAGIAIRE EXTERNE EN MÉDECINE",H9="ss",),1,0)</f>
        <v>0</v>
      </c>
      <c r="E9" s="28" t="s">
        <v>40</v>
      </c>
      <c r="F9" s="28" t="s">
        <v>41</v>
      </c>
      <c r="G9" s="262">
        <v>6539</v>
      </c>
      <c r="H9" s="79" t="s">
        <v>42</v>
      </c>
      <c r="I9" s="164" t="s">
        <v>5716</v>
      </c>
      <c r="J9" s="273" t="str">
        <f ca="1">IF(AK9&lt;=Données!$B$2,1," ")</f>
        <v xml:space="preserve"> </v>
      </c>
      <c r="K9" s="45" t="s">
        <v>56</v>
      </c>
      <c r="L9" s="46"/>
      <c r="M9" s="47"/>
      <c r="N9" s="48"/>
      <c r="O9" s="185">
        <v>1</v>
      </c>
      <c r="P9" s="187"/>
      <c r="Q9" s="185" t="s">
        <v>56</v>
      </c>
      <c r="R9" s="186"/>
      <c r="S9" s="186"/>
      <c r="T9" s="187"/>
      <c r="U9" s="187"/>
      <c r="V9" s="187"/>
      <c r="W9" s="320"/>
      <c r="X9" s="214"/>
      <c r="Y9" s="215"/>
      <c r="Z9" s="34"/>
      <c r="AA9" s="35"/>
      <c r="AB9" s="35"/>
      <c r="AC9" s="35"/>
      <c r="AD9" s="36"/>
      <c r="AE9" s="224"/>
      <c r="AF9" s="53"/>
      <c r="AG9" s="54"/>
      <c r="AH9" s="55"/>
      <c r="AI9" s="56"/>
      <c r="AJ9" s="41" t="s">
        <v>5851</v>
      </c>
      <c r="AK9" s="42">
        <v>45749</v>
      </c>
      <c r="AL9" s="50"/>
      <c r="AM9" s="337" t="str">
        <f>INDEX($K$6:$AE$6,1,MATCH(1,K9:AE9,-1))</f>
        <v>1804S</v>
      </c>
      <c r="AN9" s="337" t="str">
        <f>IF(INDEX($K$6:$AE$6,1,MATCH(1,K9:AE9,1))&lt;&gt;INDEX($K$6:$AE$6,1,MATCH(1,K9:AE9,-1)),INDEX($K$6:$AE$6,1,MATCH(1,K9:AE9,1)),"-")</f>
        <v>-</v>
      </c>
    </row>
    <row r="10" spans="1:40" x14ac:dyDescent="0.2">
      <c r="A10" s="381"/>
      <c r="B10" s="172">
        <f>IF(A10="Oui",1,0)</f>
        <v>0</v>
      </c>
      <c r="C10" s="172">
        <f>IF(OR(G10="Médecin",H10="Médecin",I10="Médecin",I10="Médecins",H10="anesthésiste",H10="boursier univ.",H10="chercheur",H10="chirurgien",H10="Résident(e)",H10="Md Urg",H10="Md Card",LEFT(H10,6)="Fellow",H10="Externe Médecine",H10="Directeur de la biobanque Médecin",H10="monit.-boursier",),1,0)</f>
        <v>0</v>
      </c>
      <c r="D10" s="172">
        <f>IF(OR(G10=0,H10="Stagiaire",H10="Stagiaires",H10="Externe",H10="Externes",G10="agence",H10="STAGIAIRE INFIRMIER(ÈRE)",H10="STAGIAIRE SI",H10="STAGIAIRE S.I.",H10="STAGIAIRE PAB",H10="STAGIAIRE EN PERFUSION",H10="Stagiaire Physiothérapeute",H10="Stagiaire médecine",H10="Stagiaire - Service sociaux",H10="STAGIAIRE SOINS INFIRMIERS",H10="STAGIAIRE EXTERNE EN MÉDECINE",H10="ss",),1,0)</f>
        <v>1</v>
      </c>
      <c r="E10" s="28" t="s">
        <v>45</v>
      </c>
      <c r="F10" s="28" t="s">
        <v>46</v>
      </c>
      <c r="G10" s="262" t="s">
        <v>47</v>
      </c>
      <c r="H10" s="79" t="s">
        <v>48</v>
      </c>
      <c r="I10" s="164" t="s">
        <v>49</v>
      </c>
      <c r="J10" s="273">
        <f ca="1">IF(AK10&lt;=Données!$B$2,1," ")</f>
        <v>1</v>
      </c>
      <c r="K10" s="45"/>
      <c r="L10" s="46"/>
      <c r="M10" s="47"/>
      <c r="N10" s="48"/>
      <c r="O10" s="185"/>
      <c r="P10" s="187"/>
      <c r="Q10" s="185"/>
      <c r="R10" s="186"/>
      <c r="S10" s="186"/>
      <c r="T10" s="187"/>
      <c r="U10" s="187"/>
      <c r="V10" s="187"/>
      <c r="W10" s="320"/>
      <c r="X10" s="214"/>
      <c r="Y10" s="215"/>
      <c r="Z10" s="34"/>
      <c r="AA10" s="35"/>
      <c r="AB10" s="35"/>
      <c r="AC10" s="35"/>
      <c r="AD10" s="36"/>
      <c r="AE10" s="224"/>
      <c r="AF10" s="53"/>
      <c r="AG10" s="54"/>
      <c r="AH10" s="55"/>
      <c r="AI10" s="56"/>
      <c r="AJ10" s="41" t="s">
        <v>50</v>
      </c>
      <c r="AK10" s="42"/>
      <c r="AL10" s="50" t="s">
        <v>51</v>
      </c>
      <c r="AM10" s="337" t="e">
        <f>INDEX($K$6:$AE$6,1,MATCH(1,K10:AE10,-1))</f>
        <v>#N/A</v>
      </c>
      <c r="AN10" s="337" t="e">
        <f>IF(INDEX($K$6:$AE$6,1,MATCH(1,K10:AE10,1))&lt;&gt;INDEX($K$6:$AE$6,1,MATCH(1,K10:AE10,-1)),INDEX($K$6:$AE$6,1,MATCH(1,K10:AE10,1)),"-")</f>
        <v>#N/A</v>
      </c>
    </row>
    <row r="11" spans="1:40" x14ac:dyDescent="0.2">
      <c r="A11" s="169" t="str">
        <f>IF(IFERROR(VLOOKUP(G11,EmployesActifs,1,FALSE),"Non")&lt;&gt;"Non","Oui","Non")</f>
        <v>Oui</v>
      </c>
      <c r="B11" s="172">
        <f>IF(A11="Oui",1,0)</f>
        <v>1</v>
      </c>
      <c r="C11" s="172">
        <f>IF(OR(G11="Médecin",H11="Médecin",I11="Médecin",I11="Médecins",H11="anesthésiste",H11="boursier univ.",H11="chercheur",H11="chirurgien",H11="Résident(e)",H11="Md Urg",H11="Md Card",LEFT(H11,6)="Fellow",H11="Externe Médecine",H11="Directeur de la biobanque Médecin",H11="monit.-boursier",),1,0)</f>
        <v>0</v>
      </c>
      <c r="D11" s="172">
        <f>IF(OR(G11=0,H11="Stagiaire",H11="Stagiaires",H11="Externe",H11="Externes",G11="agence",H11="STAGIAIRE INFIRMIER(ÈRE)",H11="STAGIAIRE SI",H11="STAGIAIRE S.I.",H11="STAGIAIRE PAB",H11="STAGIAIRE EN PERFUSION",H11="Stagiaire Physiothérapeute",H11="Stagiaire médecine",H11="Stagiaire - Service sociaux",H11="STAGIAIRE SOINS INFIRMIERS",H11="STAGIAIRE EXTERNE EN MÉDECINE",H11="ss",),1,0)</f>
        <v>0</v>
      </c>
      <c r="E11" s="28" t="s">
        <v>4540</v>
      </c>
      <c r="F11" s="28" t="s">
        <v>4541</v>
      </c>
      <c r="G11" s="262">
        <v>13342</v>
      </c>
      <c r="H11" s="79" t="s">
        <v>54</v>
      </c>
      <c r="I11" s="164" t="s">
        <v>55</v>
      </c>
      <c r="J11" s="273">
        <f ca="1">IF(AK11&lt;=Données!$B$2,1," ")</f>
        <v>1</v>
      </c>
      <c r="K11" s="45"/>
      <c r="L11" s="46">
        <v>1</v>
      </c>
      <c r="M11" s="47"/>
      <c r="N11" s="48"/>
      <c r="O11" s="185"/>
      <c r="P11" s="187"/>
      <c r="Q11" s="185"/>
      <c r="R11" s="186"/>
      <c r="S11" s="186"/>
      <c r="T11" s="187"/>
      <c r="U11" s="187"/>
      <c r="V11" s="187"/>
      <c r="W11" s="320"/>
      <c r="X11" s="214"/>
      <c r="Y11" s="215"/>
      <c r="Z11" s="34"/>
      <c r="AA11" s="35"/>
      <c r="AB11" s="35"/>
      <c r="AC11" s="35"/>
      <c r="AD11" s="36"/>
      <c r="AE11" s="224"/>
      <c r="AF11" s="53"/>
      <c r="AG11" s="54"/>
      <c r="AH11" s="55"/>
      <c r="AI11" s="56"/>
      <c r="AJ11" s="41" t="s">
        <v>652</v>
      </c>
      <c r="AK11" s="42">
        <v>45224</v>
      </c>
      <c r="AL11" s="50"/>
      <c r="AM11" s="337" t="str">
        <f>INDEX($K$6:$AE$6,1,MATCH(1,K11:AE11,-1))</f>
        <v>95PFE-L2M</v>
      </c>
      <c r="AN11" s="337" t="str">
        <f>IF(INDEX($K$6:$AE$6,1,MATCH(1,K11:AE11,1))&lt;&gt;INDEX($K$6:$AE$6,1,MATCH(1,K11:AE11,-1)),INDEX($K$6:$AE$6,1,MATCH(1,K11:AE11,1)),"-")</f>
        <v>-</v>
      </c>
    </row>
    <row r="12" spans="1:40" x14ac:dyDescent="0.2">
      <c r="A12" s="169" t="str">
        <f>IF(IFERROR(VLOOKUP(G12,EmployesActifs,1,FALSE),"Non")&lt;&gt;"Non","Oui","Non")</f>
        <v>Oui</v>
      </c>
      <c r="B12" s="172">
        <f>IF(A12="Oui",1,0)</f>
        <v>1</v>
      </c>
      <c r="C12" s="172">
        <f>IF(OR(G12="Médecin",H12="Médecin",I12="Médecin",I12="Médecins",H12="anesthésiste",H12="boursier univ.",H12="chercheur",H12="chirurgien",H12="Résident(e)",H12="Md Urg",H12="Md Card",LEFT(H12,6)="Fellow",H12="Externe Médecine",H12="Directeur de la biobanque Médecin",H12="monit.-boursier",),1,0)</f>
        <v>0</v>
      </c>
      <c r="D12" s="172">
        <f>IF(OR(G12=0,H12="Stagiaire",H12="Stagiaires",H12="Externe",H12="Externes",G12="agence",H12="STAGIAIRE INFIRMIER(ÈRE)",H12="STAGIAIRE SI",H12="STAGIAIRE S.I.",H12="STAGIAIRE PAB",H12="STAGIAIRE EN PERFUSION",H12="Stagiaire Physiothérapeute",H12="Stagiaire médecine",H12="Stagiaire - Service sociaux",H12="STAGIAIRE SOINS INFIRMIERS",H12="STAGIAIRE EXTERNE EN MÉDECINE",H12="ss",),1,0)</f>
        <v>0</v>
      </c>
      <c r="E12" s="28" t="s">
        <v>52</v>
      </c>
      <c r="F12" s="28" t="s">
        <v>53</v>
      </c>
      <c r="G12" s="262">
        <v>9867</v>
      </c>
      <c r="H12" s="79" t="s">
        <v>54</v>
      </c>
      <c r="I12" s="164" t="s">
        <v>55</v>
      </c>
      <c r="J12" s="273" t="str">
        <f ca="1">IF(AK12&lt;=Données!$B$2,1," ")</f>
        <v xml:space="preserve"> </v>
      </c>
      <c r="K12" s="45"/>
      <c r="L12" s="46"/>
      <c r="M12" s="47"/>
      <c r="N12" s="48"/>
      <c r="O12" s="185"/>
      <c r="P12" s="187"/>
      <c r="Q12" s="185"/>
      <c r="R12" s="186"/>
      <c r="S12" s="186"/>
      <c r="T12" s="187">
        <v>1</v>
      </c>
      <c r="U12" s="187"/>
      <c r="V12" s="187"/>
      <c r="W12" s="320"/>
      <c r="X12" s="214"/>
      <c r="Y12" s="215"/>
      <c r="Z12" s="34"/>
      <c r="AA12" s="35"/>
      <c r="AB12" s="35"/>
      <c r="AC12" s="35"/>
      <c r="AD12" s="36"/>
      <c r="AE12" s="224"/>
      <c r="AF12" s="53"/>
      <c r="AG12" s="54"/>
      <c r="AH12" s="55"/>
      <c r="AI12" s="56"/>
      <c r="AJ12" s="41" t="s">
        <v>5851</v>
      </c>
      <c r="AK12" s="42">
        <v>45731</v>
      </c>
      <c r="AL12" s="50"/>
      <c r="AM12" s="337">
        <f>INDEX($K$6:$AE$6,1,MATCH(1,K12:AE12,-1))</f>
        <v>8210</v>
      </c>
      <c r="AN12" s="337" t="str">
        <f>IF(INDEX($K$6:$AE$6,1,MATCH(1,K12:AE12,1))&lt;&gt;INDEX($K$6:$AE$6,1,MATCH(1,K12:AE12,-1)),INDEX($K$6:$AE$6,1,MATCH(1,K12:AE12,1)),"-")</f>
        <v>-</v>
      </c>
    </row>
    <row r="13" spans="1:40" x14ac:dyDescent="0.2">
      <c r="A13" s="169" t="str">
        <f>IF(IFERROR(VLOOKUP(G13,EmployesActifs,1,FALSE),"Non")&lt;&gt;"Non","Oui","Non")</f>
        <v>Oui</v>
      </c>
      <c r="B13" s="172">
        <f>IF(A13="Oui",1,0)</f>
        <v>1</v>
      </c>
      <c r="C13" s="172">
        <f>IF(OR(G13="Médecin",H13="Médecin",I13="Médecin",I13="Médecins",H13="anesthésiste",H13="boursier univ.",H13="chercheur",H13="chirurgien",H13="Résident(e)",H13="Md Urg",H13="Md Card",LEFT(H13,6)="Fellow",H13="Externe Médecine",H13="Directeur de la biobanque Médecin",H13="monit.-boursier",),1,0)</f>
        <v>0</v>
      </c>
      <c r="D13" s="172">
        <f>IF(OR(G13=0,H13="Stagiaire",H13="Stagiaires",H13="Externe",H13="Externes",G13="agence",H13="STAGIAIRE INFIRMIER(ÈRE)",H13="STAGIAIRE SI",H13="STAGIAIRE S.I.",H13="STAGIAIRE PAB",H13="STAGIAIRE EN PERFUSION",H13="Stagiaire Physiothérapeute",H13="Stagiaire médecine",H13="Stagiaire - Service sociaux",H13="STAGIAIRE SOINS INFIRMIERS",H13="STAGIAIRE EXTERNE EN MÉDECINE",H13="ss",),1,0)</f>
        <v>0</v>
      </c>
      <c r="E13" s="28" t="s">
        <v>58</v>
      </c>
      <c r="F13" s="28" t="s">
        <v>4054</v>
      </c>
      <c r="G13" s="262">
        <v>11874</v>
      </c>
      <c r="H13" s="79" t="s">
        <v>42</v>
      </c>
      <c r="I13" s="164" t="s">
        <v>5715</v>
      </c>
      <c r="J13" s="273" t="str">
        <f ca="1">IF(AK13&lt;=Données!$B$2,1," ")</f>
        <v xml:space="preserve"> </v>
      </c>
      <c r="K13" s="45" t="s">
        <v>56</v>
      </c>
      <c r="L13" s="46"/>
      <c r="M13" s="47"/>
      <c r="N13" s="48"/>
      <c r="O13" s="185">
        <v>1</v>
      </c>
      <c r="P13" s="187"/>
      <c r="Q13" s="185"/>
      <c r="R13" s="186"/>
      <c r="S13" s="186"/>
      <c r="T13" s="187"/>
      <c r="U13" s="187"/>
      <c r="V13" s="187"/>
      <c r="W13" s="320"/>
      <c r="X13" s="214"/>
      <c r="Y13" s="215"/>
      <c r="Z13" s="34"/>
      <c r="AA13" s="35"/>
      <c r="AB13" s="35"/>
      <c r="AC13" s="35"/>
      <c r="AD13" s="36"/>
      <c r="AE13" s="224"/>
      <c r="AF13" s="53"/>
      <c r="AG13" s="54"/>
      <c r="AH13" s="55"/>
      <c r="AI13" s="56"/>
      <c r="AJ13" s="41" t="s">
        <v>4462</v>
      </c>
      <c r="AK13" s="42">
        <v>45265</v>
      </c>
      <c r="AL13" s="50"/>
      <c r="AM13" s="337" t="str">
        <f>INDEX($K$6:$AE$6,1,MATCH(1,K13:AE13,-1))</f>
        <v>1804S</v>
      </c>
      <c r="AN13" s="337" t="str">
        <f>IF(INDEX($K$6:$AE$6,1,MATCH(1,K13:AE13,1))&lt;&gt;INDEX($K$6:$AE$6,1,MATCH(1,K13:AE13,-1)),INDEX($K$6:$AE$6,1,MATCH(1,K13:AE13,1)),"-")</f>
        <v>-</v>
      </c>
    </row>
    <row r="14" spans="1:40" x14ac:dyDescent="0.2">
      <c r="A14" s="169" t="str">
        <f>IF(IFERROR(VLOOKUP(G14,EmployesActifs,1,FALSE),"Non")&lt;&gt;"Non","Oui","Non")</f>
        <v>Oui</v>
      </c>
      <c r="B14" s="172">
        <f>IF(A14="Oui",1,0)</f>
        <v>1</v>
      </c>
      <c r="C14" s="172">
        <f>IF(OR(G14="Médecin",H14="Médecin",I14="Médecin",I14="Médecins",H14="anesthésiste",H14="boursier univ.",H14="chercheur",H14="chirurgien",H14="Résident(e)",H14="Md Urg",H14="Md Card",LEFT(H14,6)="Fellow",H14="Externe Médecine",H14="Directeur de la biobanque Médecin",H14="monit.-boursier",),1,0)</f>
        <v>0</v>
      </c>
      <c r="D14" s="172">
        <f>IF(OR(G14=0,H14="Stagiaire",H14="Stagiaires",H14="Externe",H14="Externes",G14="agence",H14="STAGIAIRE INFIRMIER(ÈRE)",H14="STAGIAIRE SI",H14="STAGIAIRE S.I.",H14="STAGIAIRE PAB",H14="STAGIAIRE EN PERFUSION",H14="Stagiaire Physiothérapeute",H14="Stagiaire médecine",H14="Stagiaire - Service sociaux",H14="STAGIAIRE SOINS INFIRMIERS",H14="STAGIAIRE EXTERNE EN MÉDECINE",H14="ss",),1,0)</f>
        <v>0</v>
      </c>
      <c r="E14" s="28" t="s">
        <v>2823</v>
      </c>
      <c r="F14" s="28" t="s">
        <v>2824</v>
      </c>
      <c r="G14" s="262">
        <v>11803</v>
      </c>
      <c r="H14" s="79" t="s">
        <v>3965</v>
      </c>
      <c r="I14" s="164" t="s">
        <v>5715</v>
      </c>
      <c r="J14" s="273">
        <f ca="1">IF(AK14&lt;=Données!$B$2,1," ")</f>
        <v>1</v>
      </c>
      <c r="K14" s="45">
        <v>1</v>
      </c>
      <c r="L14" s="46"/>
      <c r="M14" s="47"/>
      <c r="N14" s="48"/>
      <c r="O14" s="185"/>
      <c r="P14" s="187"/>
      <c r="Q14" s="185"/>
      <c r="R14" s="186"/>
      <c r="S14" s="186"/>
      <c r="T14" s="187"/>
      <c r="U14" s="187"/>
      <c r="V14" s="187"/>
      <c r="W14" s="320"/>
      <c r="X14" s="214"/>
      <c r="Y14" s="215"/>
      <c r="Z14" s="34"/>
      <c r="AA14" s="35"/>
      <c r="AB14" s="35"/>
      <c r="AC14" s="35"/>
      <c r="AD14" s="36"/>
      <c r="AE14" s="224"/>
      <c r="AF14" s="53"/>
      <c r="AG14" s="54"/>
      <c r="AH14" s="55"/>
      <c r="AI14" s="56"/>
      <c r="AJ14" s="41" t="s">
        <v>159</v>
      </c>
      <c r="AK14" s="42">
        <v>44691</v>
      </c>
      <c r="AL14" s="50"/>
      <c r="AM14" s="337" t="str">
        <f>INDEX($K$6:$AE$6,1,MATCH(1,K14:AE14,-1))</f>
        <v>95PFE-L2S</v>
      </c>
      <c r="AN14" s="337" t="str">
        <f>IF(INDEX($K$6:$AE$6,1,MATCH(1,K14:AE14,1))&lt;&gt;INDEX($K$6:$AE$6,1,MATCH(1,K14:AE14,-1)),INDEX($K$6:$AE$6,1,MATCH(1,K14:AE14,1)),"-")</f>
        <v>-</v>
      </c>
    </row>
    <row r="15" spans="1:40" x14ac:dyDescent="0.2">
      <c r="A15" s="381"/>
      <c r="B15" s="172">
        <f>IF(A15="Oui",1,0)</f>
        <v>0</v>
      </c>
      <c r="C15" s="172">
        <f>IF(OR(G15="Médecin",H15="Médecin",I15="Médecin",I15="Médecins",H15="anesthésiste",H15="boursier univ.",H15="chercheur",H15="chirurgien",H15="Résident(e)",H15="Md Urg",H15="Md Card",LEFT(H15,6)="Fellow",H15="Externe Médecine",H15="Directeur de la biobanque Médecin",H15="monit.-boursier",),1,0)</f>
        <v>0</v>
      </c>
      <c r="D15" s="172">
        <f>IF(OR(G15=0,H15="Stagiaire",H15="Stagiaires",H15="Externe",H15="Externes",G15="agence",H15="STAGIAIRE INFIRMIER(ÈRE)",H15="STAGIAIRE SI",H15="STAGIAIRE S.I.",H15="STAGIAIRE PAB",H15="STAGIAIRE EN PERFUSION",H15="Stagiaire Physiothérapeute",H15="Stagiaire médecine",H15="Stagiaire - Service sociaux",H15="STAGIAIRE SOINS INFIRMIERS",H15="STAGIAIRE EXTERNE EN MÉDECINE",H15="ss",),1,0)</f>
        <v>1</v>
      </c>
      <c r="E15" s="28" t="s">
        <v>5417</v>
      </c>
      <c r="F15" s="28" t="s">
        <v>5418</v>
      </c>
      <c r="G15" s="262">
        <v>0</v>
      </c>
      <c r="H15" s="79" t="s">
        <v>5416</v>
      </c>
      <c r="I15" s="164" t="s">
        <v>3223</v>
      </c>
      <c r="J15" s="273" t="str">
        <f ca="1">IF(AK15&lt;=Données!$B$2,1," ")</f>
        <v xml:space="preserve"> </v>
      </c>
      <c r="K15" s="45"/>
      <c r="L15" s="46"/>
      <c r="M15" s="47"/>
      <c r="N15" s="48"/>
      <c r="O15" s="185"/>
      <c r="P15" s="187"/>
      <c r="Q15" s="185"/>
      <c r="R15" s="186"/>
      <c r="S15" s="186">
        <v>1</v>
      </c>
      <c r="T15" s="187"/>
      <c r="U15" s="187"/>
      <c r="V15" s="187"/>
      <c r="W15" s="320"/>
      <c r="X15" s="214"/>
      <c r="Y15" s="215"/>
      <c r="Z15" s="34"/>
      <c r="AA15" s="35"/>
      <c r="AB15" s="35"/>
      <c r="AC15" s="35"/>
      <c r="AD15" s="36"/>
      <c r="AE15" s="224"/>
      <c r="AF15" s="53"/>
      <c r="AG15" s="54"/>
      <c r="AH15" s="55"/>
      <c r="AI15" s="56"/>
      <c r="AJ15" s="41" t="s">
        <v>4462</v>
      </c>
      <c r="AK15" s="42">
        <v>45434</v>
      </c>
      <c r="AL15" s="50"/>
      <c r="AM15" s="337" t="str">
        <f>INDEX($K$6:$AE$6,1,MATCH(1,K15:AE15,-1))</f>
        <v>1870 +</v>
      </c>
      <c r="AN15" s="337" t="str">
        <f>IF(INDEX($K$6:$AE$6,1,MATCH(1,K15:AE15,1))&lt;&gt;INDEX($K$6:$AE$6,1,MATCH(1,K15:AE15,-1)),INDEX($K$6:$AE$6,1,MATCH(1,K15:AE15,1)),"-")</f>
        <v>-</v>
      </c>
    </row>
    <row r="16" spans="1:40" x14ac:dyDescent="0.2">
      <c r="A16" s="169" t="str">
        <f>IF(IFERROR(VLOOKUP(G16,EmployesActifs,1,FALSE),"Non")&lt;&gt;"Non","Oui","Non")</f>
        <v>Oui</v>
      </c>
      <c r="B16" s="172">
        <f>IF(A16="Oui",1,0)</f>
        <v>1</v>
      </c>
      <c r="C16" s="172">
        <f>IF(OR(G16="Médecin",H16="Médecin",I16="Médecin",I16="Médecins",H16="anesthésiste",H16="boursier univ.",H16="chercheur",H16="chirurgien",H16="Résident(e)",H16="Md Urg",H16="Md Card",LEFT(H16,6)="Fellow",H16="Externe Médecine",H16="Directeur de la biobanque Médecin",H16="monit.-boursier",),1,0)</f>
        <v>0</v>
      </c>
      <c r="D16" s="172">
        <f>IF(OR(G16=0,H16="Stagiaire",H16="Stagiaires",H16="Externe",H16="Externes",G16="agence",H16="STAGIAIRE INFIRMIER(ÈRE)",H16="STAGIAIRE SI",H16="STAGIAIRE S.I.",H16="STAGIAIRE PAB",H16="STAGIAIRE EN PERFUSION",H16="Stagiaire Physiothérapeute",H16="Stagiaire médecine",H16="Stagiaire - Service sociaux",H16="STAGIAIRE SOINS INFIRMIERS",H16="STAGIAIRE EXTERNE EN MÉDECINE",H16="ss",),1,0)</f>
        <v>0</v>
      </c>
      <c r="E16" s="28" t="s">
        <v>4087</v>
      </c>
      <c r="F16" s="28" t="s">
        <v>2936</v>
      </c>
      <c r="G16" s="262">
        <v>12098</v>
      </c>
      <c r="H16" s="79" t="s">
        <v>1681</v>
      </c>
      <c r="I16" s="164" t="s">
        <v>4422</v>
      </c>
      <c r="J16" s="273" t="str">
        <f ca="1">IF(AK16&lt;=Données!$B$2,1," ")</f>
        <v xml:space="preserve"> </v>
      </c>
      <c r="K16" s="45"/>
      <c r="L16" s="46"/>
      <c r="M16" s="47"/>
      <c r="N16" s="48">
        <v>1</v>
      </c>
      <c r="O16" s="185"/>
      <c r="P16" s="187"/>
      <c r="Q16" s="185"/>
      <c r="R16" s="186"/>
      <c r="S16" s="186"/>
      <c r="T16" s="187"/>
      <c r="U16" s="187"/>
      <c r="V16" s="187"/>
      <c r="W16" s="320"/>
      <c r="X16" s="214"/>
      <c r="Y16" s="215"/>
      <c r="Z16" s="34"/>
      <c r="AA16" s="35"/>
      <c r="AB16" s="35"/>
      <c r="AC16" s="35"/>
      <c r="AD16" s="36"/>
      <c r="AE16" s="224"/>
      <c r="AF16" s="53"/>
      <c r="AG16" s="54"/>
      <c r="AH16" s="55"/>
      <c r="AI16" s="56"/>
      <c r="AJ16" s="41" t="s">
        <v>4462</v>
      </c>
      <c r="AK16" s="42">
        <v>45896</v>
      </c>
      <c r="AL16" s="50"/>
      <c r="AM16" s="337" t="str">
        <f>INDEX($K$6:$AE$6,1,MATCH(1,K16:AE16,-1))</f>
        <v>F550</v>
      </c>
      <c r="AN16" s="337" t="str">
        <f>IF(INDEX($K$6:$AE$6,1,MATCH(1,K16:AE16,1))&lt;&gt;INDEX($K$6:$AE$6,1,MATCH(1,K16:AE16,-1)),INDEX($K$6:$AE$6,1,MATCH(1,K16:AE16,1)),"-")</f>
        <v>-</v>
      </c>
    </row>
    <row r="17" spans="1:40" x14ac:dyDescent="0.2">
      <c r="A17" s="169" t="str">
        <f>IF(IFERROR(VLOOKUP(G17,EmployesActifs,1,FALSE),"Non")&lt;&gt;"Non","Oui","Non")</f>
        <v>Oui</v>
      </c>
      <c r="B17" s="172">
        <f>IF(A17="Oui",1,0)</f>
        <v>1</v>
      </c>
      <c r="C17" s="172">
        <f>IF(OR(G17="Médecin",H17="Médecin",I17="Médecin",I17="Médecins",H17="anesthésiste",H17="boursier univ.",H17="chercheur",H17="chirurgien",H17="Résident(e)",H17="Md Urg",H17="Md Card",LEFT(H17,6)="Fellow",H17="Externe Médecine",H17="Directeur de la biobanque Médecin",H17="monit.-boursier",),1,0)</f>
        <v>0</v>
      </c>
      <c r="D17" s="172">
        <f>IF(OR(G17=0,H17="Stagiaire",H17="Stagiaires",H17="Externe",H17="Externes",G17="agence",H17="STAGIAIRE INFIRMIER(ÈRE)",H17="STAGIAIRE SI",H17="STAGIAIRE S.I.",H17="STAGIAIRE PAB",H17="STAGIAIRE EN PERFUSION",H17="Stagiaire Physiothérapeute",H17="Stagiaire médecine",H17="Stagiaire - Service sociaux",H17="STAGIAIRE SOINS INFIRMIERS",H17="STAGIAIRE EXTERNE EN MÉDECINE",H17="ss",),1,0)</f>
        <v>0</v>
      </c>
      <c r="E17" s="28" t="s">
        <v>62</v>
      </c>
      <c r="F17" s="28" t="s">
        <v>63</v>
      </c>
      <c r="G17" s="262">
        <v>3100</v>
      </c>
      <c r="H17" s="79" t="s">
        <v>64</v>
      </c>
      <c r="I17" s="164" t="s">
        <v>65</v>
      </c>
      <c r="J17" s="273">
        <f ca="1">IF(AK17&lt;=Données!$B$2,1," ")</f>
        <v>1</v>
      </c>
      <c r="K17" s="45">
        <v>1</v>
      </c>
      <c r="L17" s="46"/>
      <c r="M17" s="47"/>
      <c r="N17" s="48"/>
      <c r="O17" s="185"/>
      <c r="P17" s="187"/>
      <c r="Q17" s="185" t="s">
        <v>56</v>
      </c>
      <c r="R17" s="186" t="s">
        <v>56</v>
      </c>
      <c r="S17" s="186">
        <v>1</v>
      </c>
      <c r="T17" s="187"/>
      <c r="U17" s="187"/>
      <c r="V17" s="187"/>
      <c r="W17" s="320"/>
      <c r="X17" s="214"/>
      <c r="Y17" s="215"/>
      <c r="Z17" s="34" t="s">
        <v>56</v>
      </c>
      <c r="AA17" s="35">
        <v>1</v>
      </c>
      <c r="AB17" s="35"/>
      <c r="AC17" s="35"/>
      <c r="AD17" s="36"/>
      <c r="AE17" s="224"/>
      <c r="AF17" s="53"/>
      <c r="AG17" s="54"/>
      <c r="AH17" s="55"/>
      <c r="AI17" s="56"/>
      <c r="AJ17" s="41" t="s">
        <v>66</v>
      </c>
      <c r="AK17" s="42">
        <v>44295</v>
      </c>
      <c r="AL17" s="50"/>
      <c r="AM17" s="337" t="str">
        <f>INDEX($K$6:$AE$6,1,MATCH(1,K17:AE17,-1))</f>
        <v>95PFE-L2S</v>
      </c>
      <c r="AN17" s="337" t="str">
        <f>IF(INDEX($K$6:$AE$6,1,MATCH(1,K17:AE17,1))&lt;&gt;INDEX($K$6:$AE$6,1,MATCH(1,K17:AE17,-1)),INDEX($K$6:$AE$6,1,MATCH(1,K17:AE17,1)),"-")</f>
        <v>1511-S</v>
      </c>
    </row>
    <row r="18" spans="1:40" x14ac:dyDescent="0.2">
      <c r="A18" s="169" t="str">
        <f>IF(IFERROR(VLOOKUP(G18,EmployesActifs,1,FALSE),"Non")&lt;&gt;"Non","Oui","Non")</f>
        <v>Oui</v>
      </c>
      <c r="B18" s="172">
        <f>IF(A18="Oui",1,0)</f>
        <v>1</v>
      </c>
      <c r="C18" s="172">
        <f>IF(OR(G18="Médecin",H18="Médecin",I18="Médecin",I18="Médecins",H18="anesthésiste",H18="boursier univ.",H18="chercheur",H18="chirurgien",H18="Résident(e)",H18="Md Urg",H18="Md Card",LEFT(H18,6)="Fellow",H18="Externe Médecine",H18="Directeur de la biobanque Médecin",H18="monit.-boursier",),1,0)</f>
        <v>0</v>
      </c>
      <c r="D18" s="172">
        <f>IF(OR(G18=0,H18="Stagiaire",H18="Stagiaires",H18="Externe",H18="Externes",G18="agence",H18="STAGIAIRE INFIRMIER(ÈRE)",H18="STAGIAIRE SI",H18="STAGIAIRE S.I.",H18="STAGIAIRE PAB",H18="STAGIAIRE EN PERFUSION",H18="Stagiaire Physiothérapeute",H18="Stagiaire médecine",H18="Stagiaire - Service sociaux",H18="STAGIAIRE SOINS INFIRMIERS",H18="STAGIAIRE EXTERNE EN MÉDECINE",H18="ss",),1,0)</f>
        <v>0</v>
      </c>
      <c r="E18" s="28" t="s">
        <v>70</v>
      </c>
      <c r="F18" s="28" t="s">
        <v>71</v>
      </c>
      <c r="G18" s="262">
        <v>6671</v>
      </c>
      <c r="H18" s="79" t="s">
        <v>72</v>
      </c>
      <c r="I18" s="164" t="s">
        <v>888</v>
      </c>
      <c r="J18" s="273" t="str">
        <f ca="1">IF(AK18&lt;=Données!$B$2,1," ")</f>
        <v xml:space="preserve"> </v>
      </c>
      <c r="K18" s="45"/>
      <c r="L18" s="46">
        <v>1</v>
      </c>
      <c r="M18" s="47"/>
      <c r="N18" s="48"/>
      <c r="O18" s="185"/>
      <c r="P18" s="187"/>
      <c r="Q18" s="185"/>
      <c r="R18" s="186"/>
      <c r="S18" s="186"/>
      <c r="T18" s="187"/>
      <c r="U18" s="187"/>
      <c r="V18" s="187"/>
      <c r="W18" s="320"/>
      <c r="X18" s="214"/>
      <c r="Y18" s="215"/>
      <c r="Z18" s="34"/>
      <c r="AA18" s="35"/>
      <c r="AB18" s="35"/>
      <c r="AC18" s="35"/>
      <c r="AD18" s="36"/>
      <c r="AE18" s="224"/>
      <c r="AF18" s="53"/>
      <c r="AG18" s="54"/>
      <c r="AH18" s="55"/>
      <c r="AI18" s="56"/>
      <c r="AJ18" s="41" t="s">
        <v>4462</v>
      </c>
      <c r="AK18" s="42">
        <v>45574</v>
      </c>
      <c r="AL18" s="50"/>
      <c r="AM18" s="337" t="str">
        <f>INDEX($K$6:$AE$6,1,MATCH(1,K18:AE18,-1))</f>
        <v>95PFE-L2M</v>
      </c>
      <c r="AN18" s="337" t="str">
        <f>IF(INDEX($K$6:$AE$6,1,MATCH(1,K18:AE18,1))&lt;&gt;INDEX($K$6:$AE$6,1,MATCH(1,K18:AE18,-1)),INDEX($K$6:$AE$6,1,MATCH(1,K18:AE18,1)),"-")</f>
        <v>-</v>
      </c>
    </row>
    <row r="19" spans="1:40" x14ac:dyDescent="0.2">
      <c r="A19" s="169" t="str">
        <f>IF(IFERROR(VLOOKUP(G19,EmployesActifs,1,FALSE),"Non")&lt;&gt;"Non","Oui","Non")</f>
        <v>Oui</v>
      </c>
      <c r="B19" s="172">
        <f>IF(A19="Oui",1,0)</f>
        <v>1</v>
      </c>
      <c r="C19" s="172">
        <f>IF(OR(G19="Médecin",H19="Médecin",I19="Médecin",I19="Médecins",H19="anesthésiste",H19="boursier univ.",H19="chercheur",H19="chirurgien",H19="Résident(e)",H19="Md Urg",H19="Md Card",LEFT(H19,6)="Fellow",H19="Externe Médecine",H19="Directeur de la biobanque Médecin",H19="monit.-boursier",),1,0)</f>
        <v>0</v>
      </c>
      <c r="D19" s="172">
        <f>IF(OR(G19=0,H19="Stagiaire",H19="Stagiaires",H19="Externe",H19="Externes",G19="agence",H19="STAGIAIRE INFIRMIER(ÈRE)",H19="STAGIAIRE SI",H19="STAGIAIRE S.I.",H19="STAGIAIRE PAB",H19="STAGIAIRE EN PERFUSION",H19="Stagiaire Physiothérapeute",H19="Stagiaire médecine",H19="Stagiaire - Service sociaux",H19="STAGIAIRE SOINS INFIRMIERS",H19="STAGIAIRE EXTERNE EN MÉDECINE",H19="ss",),1,0)</f>
        <v>0</v>
      </c>
      <c r="E19" s="28" t="s">
        <v>74</v>
      </c>
      <c r="F19" s="28" t="s">
        <v>75</v>
      </c>
      <c r="G19" s="262">
        <v>9688</v>
      </c>
      <c r="H19" s="79" t="s">
        <v>69</v>
      </c>
      <c r="I19" s="164" t="s">
        <v>5717</v>
      </c>
      <c r="J19" s="273" t="str">
        <f ca="1">IF(AK19&lt;=Données!$B$2,1," ")</f>
        <v xml:space="preserve"> </v>
      </c>
      <c r="K19" s="45"/>
      <c r="L19" s="46">
        <v>1</v>
      </c>
      <c r="M19" s="47"/>
      <c r="N19" s="48"/>
      <c r="O19" s="185"/>
      <c r="P19" s="187"/>
      <c r="Q19" s="185"/>
      <c r="R19" s="186"/>
      <c r="S19" s="186"/>
      <c r="T19" s="187"/>
      <c r="U19" s="187"/>
      <c r="V19" s="187"/>
      <c r="W19" s="320"/>
      <c r="X19" s="214"/>
      <c r="Y19" s="215"/>
      <c r="Z19" s="34"/>
      <c r="AA19" s="35"/>
      <c r="AB19" s="35"/>
      <c r="AC19" s="35"/>
      <c r="AD19" s="36"/>
      <c r="AE19" s="224"/>
      <c r="AF19" s="53"/>
      <c r="AG19" s="54"/>
      <c r="AH19" s="55"/>
      <c r="AI19" s="56"/>
      <c r="AJ19" s="41" t="s">
        <v>5851</v>
      </c>
      <c r="AK19" s="42">
        <v>45829</v>
      </c>
      <c r="AL19" s="50"/>
      <c r="AM19" s="337" t="str">
        <f>INDEX($K$6:$AE$6,1,MATCH(1,K19:AE19,-1))</f>
        <v>95PFE-L2M</v>
      </c>
      <c r="AN19" s="337" t="str">
        <f>IF(INDEX($K$6:$AE$6,1,MATCH(1,K19:AE19,1))&lt;&gt;INDEX($K$6:$AE$6,1,MATCH(1,K19:AE19,-1)),INDEX($K$6:$AE$6,1,MATCH(1,K19:AE19,1)),"-")</f>
        <v>-</v>
      </c>
    </row>
    <row r="20" spans="1:40" x14ac:dyDescent="0.2">
      <c r="A20" s="383"/>
      <c r="B20" s="172">
        <f>IF(A20="Oui",1,0)</f>
        <v>0</v>
      </c>
      <c r="C20" s="172">
        <f>IF(OR(G20="Médecin",H20="Médecin",I20="Médecin",I20="Médecins",H20="anesthésiste",H20="boursier univ.",H20="chercheur",H20="chirurgien",H20="Résident(e)",H20="Md Urg",H20="Md Card",LEFT(H20,6)="Fellow",H20="Externe Médecine",H20="Directeur de la biobanque Médecin",H20="monit.-boursier",),1,0)</f>
        <v>1</v>
      </c>
      <c r="D20" s="172">
        <f>IF(OR(G20=0,H20="Stagiaire",H20="Stagiaires",H20="Externe",H20="Externes",G20="agence",H20="STAGIAIRE INFIRMIER(ÈRE)",H20="STAGIAIRE SI",H20="STAGIAIRE S.I.",H20="STAGIAIRE PAB",H20="STAGIAIRE EN PERFUSION",H20="Stagiaire Physiothérapeute",H20="Stagiaire médecine",H20="Stagiaire - Service sociaux",H20="STAGIAIRE SOINS INFIRMIERS",H20="STAGIAIRE EXTERNE EN MÉDECINE",H20="ss",),1,0)</f>
        <v>0</v>
      </c>
      <c r="E20" s="28" t="s">
        <v>77</v>
      </c>
      <c r="F20" s="28" t="s">
        <v>78</v>
      </c>
      <c r="G20" s="262" t="s">
        <v>79</v>
      </c>
      <c r="H20" s="79" t="s">
        <v>80</v>
      </c>
      <c r="I20" s="164" t="s">
        <v>81</v>
      </c>
      <c r="J20" s="273">
        <f ca="1">IF(AK20&lt;=Données!$B$2,1," ")</f>
        <v>1</v>
      </c>
      <c r="K20" s="45"/>
      <c r="L20" s="46"/>
      <c r="M20" s="47"/>
      <c r="N20" s="48"/>
      <c r="O20" s="185"/>
      <c r="P20" s="187"/>
      <c r="Q20" s="185"/>
      <c r="R20" s="186">
        <v>1</v>
      </c>
      <c r="S20" s="186"/>
      <c r="T20" s="187">
        <v>1</v>
      </c>
      <c r="U20" s="187"/>
      <c r="V20" s="187"/>
      <c r="W20" s="320"/>
      <c r="X20" s="214"/>
      <c r="Y20" s="215"/>
      <c r="Z20" s="34"/>
      <c r="AA20" s="35"/>
      <c r="AB20" s="35"/>
      <c r="AC20" s="35"/>
      <c r="AD20" s="36"/>
      <c r="AE20" s="224"/>
      <c r="AF20" s="53"/>
      <c r="AG20" s="54"/>
      <c r="AH20" s="55"/>
      <c r="AI20" s="56"/>
      <c r="AJ20" s="41" t="s">
        <v>44</v>
      </c>
      <c r="AK20" s="42">
        <v>43935</v>
      </c>
      <c r="AL20" s="50"/>
      <c r="AM20" s="337">
        <f>INDEX($K$6:$AE$6,1,MATCH(1,K20:AE20,-1))</f>
        <v>1860</v>
      </c>
      <c r="AN20" s="337" t="str">
        <f>IF(INDEX($K$6:$AE$6,1,MATCH(1,K20:AE20,1))&lt;&gt;INDEX($K$6:$AE$6,1,MATCH(1,K20:AE20,-1)),INDEX($K$6:$AE$6,1,MATCH(1,K20:AE20,1)),"-")</f>
        <v>-</v>
      </c>
    </row>
    <row r="21" spans="1:40" x14ac:dyDescent="0.2">
      <c r="A21" s="169" t="str">
        <f>IF(IFERROR(VLOOKUP(G21,EmployesActifs,1,FALSE),"Non")&lt;&gt;"Non","Oui","Non")</f>
        <v>Oui</v>
      </c>
      <c r="B21" s="172">
        <f>IF(A21="Oui",1,0)</f>
        <v>1</v>
      </c>
      <c r="C21" s="172">
        <f>IF(OR(G21="Médecin",H21="Médecin",I21="Médecin",I21="Médecins",H21="anesthésiste",H21="boursier univ.",H21="chercheur",H21="chirurgien",H21="Résident(e)",H21="Md Urg",H21="Md Card",LEFT(H21,6)="Fellow",H21="Externe Médecine",H21="Directeur de la biobanque Médecin",H21="monit.-boursier",),1,0)</f>
        <v>0</v>
      </c>
      <c r="D21" s="172">
        <f>IF(OR(G21=0,H21="Stagiaire",H21="Stagiaires",H21="Externe",H21="Externes",G21="agence",H21="STAGIAIRE INFIRMIER(ÈRE)",H21="STAGIAIRE SI",H21="STAGIAIRE S.I.",H21="STAGIAIRE PAB",H21="STAGIAIRE EN PERFUSION",H21="Stagiaire Physiothérapeute",H21="Stagiaire médecine",H21="Stagiaire - Service sociaux",H21="STAGIAIRE SOINS INFIRMIERS",H21="STAGIAIRE EXTERNE EN MÉDECINE",H21="ss",),1,0)</f>
        <v>0</v>
      </c>
      <c r="E21" s="28" t="s">
        <v>82</v>
      </c>
      <c r="F21" s="28" t="s">
        <v>83</v>
      </c>
      <c r="G21" s="262">
        <v>11691</v>
      </c>
      <c r="H21" s="79" t="s">
        <v>69</v>
      </c>
      <c r="I21" s="164" t="s">
        <v>4406</v>
      </c>
      <c r="J21" s="273" t="str">
        <f ca="1">IF(AK21&lt;=Données!$B$2,1," ")</f>
        <v xml:space="preserve"> </v>
      </c>
      <c r="K21" s="45"/>
      <c r="L21" s="46"/>
      <c r="M21" s="47" t="s">
        <v>56</v>
      </c>
      <c r="N21" s="48"/>
      <c r="O21" s="185"/>
      <c r="P21" s="187"/>
      <c r="Q21" s="185"/>
      <c r="R21" s="186"/>
      <c r="S21" s="186">
        <v>1</v>
      </c>
      <c r="T21" s="187"/>
      <c r="U21" s="187"/>
      <c r="V21" s="187"/>
      <c r="W21" s="320"/>
      <c r="X21" s="214"/>
      <c r="Y21" s="215"/>
      <c r="Z21" s="34"/>
      <c r="AA21" s="35"/>
      <c r="AB21" s="35"/>
      <c r="AC21" s="35"/>
      <c r="AD21" s="36"/>
      <c r="AE21" s="224"/>
      <c r="AF21" s="53"/>
      <c r="AG21" s="54"/>
      <c r="AH21" s="55"/>
      <c r="AI21" s="56"/>
      <c r="AJ21" s="41" t="s">
        <v>4462</v>
      </c>
      <c r="AK21" s="42">
        <v>45343</v>
      </c>
      <c r="AL21" s="50"/>
      <c r="AM21" s="337" t="str">
        <f>INDEX($K$6:$AE$6,1,MATCH(1,K21:AE21,-1))</f>
        <v>1870 +</v>
      </c>
      <c r="AN21" s="337" t="str">
        <f>IF(INDEX($K$6:$AE$6,1,MATCH(1,K21:AE21,1))&lt;&gt;INDEX($K$6:$AE$6,1,MATCH(1,K21:AE21,-1)),INDEX($K$6:$AE$6,1,MATCH(1,K21:AE21,1)),"-")</f>
        <v>-</v>
      </c>
    </row>
    <row r="22" spans="1:40" x14ac:dyDescent="0.2">
      <c r="A22" s="381"/>
      <c r="B22" s="172">
        <f>IF(A22="Oui",1,0)</f>
        <v>0</v>
      </c>
      <c r="C22" s="172">
        <f>IF(OR(G22="Médecin",H22="Médecin",I22="Médecin",I22="Médecins",H22="anesthésiste",H22="boursier univ.",H22="chercheur",H22="chirurgien",H22="Résident(e)",H22="Md Urg",H22="Md Card",LEFT(H22,6)="Fellow",H22="Externe Médecine",H22="Directeur de la biobanque Médecin",H22="monit.-boursier",),1,0)</f>
        <v>0</v>
      </c>
      <c r="D22" s="172">
        <f>IF(OR(G22=0,H22="Stagiaire",H22="Stagiaires",H22="Externe",H22="Externes",G22="agence",H22="STAGIAIRE INFIRMIER(ÈRE)",H22="STAGIAIRE SI",H22="STAGIAIRE S.I.",H22="STAGIAIRE PAB",H22="STAGIAIRE EN PERFUSION",H22="Stagiaire Physiothérapeute",H22="Stagiaire médecine",H22="Stagiaire - Service sociaux",H22="STAGIAIRE SOINS INFIRMIERS",H22="STAGIAIRE EXTERNE EN MÉDECINE",H22="ss",),1,0)</f>
        <v>1</v>
      </c>
      <c r="E22" s="28" t="s">
        <v>5248</v>
      </c>
      <c r="F22" s="28" t="s">
        <v>5249</v>
      </c>
      <c r="G22" s="262">
        <v>0</v>
      </c>
      <c r="H22" s="79" t="s">
        <v>479</v>
      </c>
      <c r="I22" s="164" t="s">
        <v>110</v>
      </c>
      <c r="J22" s="273" t="str">
        <f ca="1">IF(AK22&lt;=Données!$B$2,1," ")</f>
        <v xml:space="preserve"> </v>
      </c>
      <c r="K22" s="45"/>
      <c r="L22" s="46">
        <v>1</v>
      </c>
      <c r="M22" s="47"/>
      <c r="N22" s="48"/>
      <c r="O22" s="185"/>
      <c r="P22" s="187"/>
      <c r="Q22" s="185"/>
      <c r="R22" s="186"/>
      <c r="S22" s="186"/>
      <c r="T22" s="187"/>
      <c r="U22" s="187"/>
      <c r="V22" s="187"/>
      <c r="W22" s="320"/>
      <c r="X22" s="214"/>
      <c r="Y22" s="215"/>
      <c r="Z22" s="34"/>
      <c r="AA22" s="35"/>
      <c r="AB22" s="35"/>
      <c r="AC22" s="35"/>
      <c r="AD22" s="36"/>
      <c r="AE22" s="224"/>
      <c r="AF22" s="53"/>
      <c r="AG22" s="54"/>
      <c r="AH22" s="55"/>
      <c r="AI22" s="56"/>
      <c r="AJ22" s="41" t="s">
        <v>4462</v>
      </c>
      <c r="AK22" s="42">
        <v>45364</v>
      </c>
      <c r="AL22" s="50"/>
      <c r="AM22" s="337" t="str">
        <f>INDEX($K$6:$AE$6,1,MATCH(1,K22:AE22,-1))</f>
        <v>95PFE-L2M</v>
      </c>
      <c r="AN22" s="337" t="str">
        <f>IF(INDEX($K$6:$AE$6,1,MATCH(1,K22:AE22,1))&lt;&gt;INDEX($K$6:$AE$6,1,MATCH(1,K22:AE22,-1)),INDEX($K$6:$AE$6,1,MATCH(1,K22:AE22,1)),"-")</f>
        <v>-</v>
      </c>
    </row>
    <row r="23" spans="1:40" x14ac:dyDescent="0.2">
      <c r="A23" s="169" t="str">
        <f>IF(IFERROR(VLOOKUP(G23,EmployesActifs,1,FALSE),"Non")&lt;&gt;"Non","Oui","Non")</f>
        <v>Oui</v>
      </c>
      <c r="B23" s="172">
        <f>IF(A23="Oui",1,0)</f>
        <v>1</v>
      </c>
      <c r="C23" s="172">
        <f>IF(OR(G23="Médecin",H23="Médecin",I23="Médecin",I23="Médecins",H23="anesthésiste",H23="boursier univ.",H23="chercheur",H23="chirurgien",H23="Résident(e)",H23="Md Urg",H23="Md Card",LEFT(H23,6)="Fellow",H23="Externe Médecine",H23="Directeur de la biobanque Médecin",H23="monit.-boursier",),1,0)</f>
        <v>0</v>
      </c>
      <c r="D23" s="172">
        <f>IF(OR(G23=0,H23="Stagiaire",H23="Stagiaires",H23="Externe",H23="Externes",G23="agence",H23="STAGIAIRE INFIRMIER(ÈRE)",H23="STAGIAIRE SI",H23="STAGIAIRE S.I.",H23="STAGIAIRE PAB",H23="STAGIAIRE EN PERFUSION",H23="Stagiaire Physiothérapeute",H23="Stagiaire médecine",H23="Stagiaire - Service sociaux",H23="STAGIAIRE SOINS INFIRMIERS",H23="STAGIAIRE EXTERNE EN MÉDECINE",H23="ss",),1,0)</f>
        <v>0</v>
      </c>
      <c r="E23" s="28" t="s">
        <v>3966</v>
      </c>
      <c r="F23" s="28" t="s">
        <v>3967</v>
      </c>
      <c r="G23" s="262">
        <v>10950</v>
      </c>
      <c r="H23" s="79" t="s">
        <v>641</v>
      </c>
      <c r="I23" s="164" t="s">
        <v>209</v>
      </c>
      <c r="J23" s="273" t="str">
        <f ca="1">IF(AK23&lt;=Données!$B$2,1," ")</f>
        <v xml:space="preserve"> </v>
      </c>
      <c r="K23" s="45"/>
      <c r="L23" s="46">
        <v>1</v>
      </c>
      <c r="M23" s="47"/>
      <c r="N23" s="48"/>
      <c r="O23" s="185"/>
      <c r="P23" s="187"/>
      <c r="Q23" s="185"/>
      <c r="R23" s="186"/>
      <c r="S23" s="186"/>
      <c r="T23" s="187"/>
      <c r="U23" s="187"/>
      <c r="V23" s="187"/>
      <c r="W23" s="320"/>
      <c r="X23" s="214"/>
      <c r="Y23" s="215"/>
      <c r="Z23" s="34"/>
      <c r="AA23" s="35"/>
      <c r="AB23" s="35"/>
      <c r="AC23" s="35"/>
      <c r="AD23" s="36"/>
      <c r="AE23" s="224"/>
      <c r="AF23" s="53"/>
      <c r="AG23" s="54"/>
      <c r="AH23" s="55"/>
      <c r="AI23" s="56"/>
      <c r="AJ23" s="41" t="s">
        <v>4462</v>
      </c>
      <c r="AK23" s="42">
        <v>45924</v>
      </c>
      <c r="AL23" s="50"/>
      <c r="AM23" s="337" t="str">
        <f>INDEX($K$6:$AE$6,1,MATCH(1,K23:AE23,-1))</f>
        <v>95PFE-L2M</v>
      </c>
      <c r="AN23" s="337" t="str">
        <f>IF(INDEX($K$6:$AE$6,1,MATCH(1,K23:AE23,1))&lt;&gt;INDEX($K$6:$AE$6,1,MATCH(1,K23:AE23,-1)),INDEX($K$6:$AE$6,1,MATCH(1,K23:AE23,1)),"-")</f>
        <v>-</v>
      </c>
    </row>
    <row r="24" spans="1:40" x14ac:dyDescent="0.2">
      <c r="A24" s="169" t="str">
        <f>IF(IFERROR(VLOOKUP(G24,EmployesActifs,1,FALSE),"Non")&lt;&gt;"Non","Oui","Non")</f>
        <v>Oui</v>
      </c>
      <c r="B24" s="172">
        <f>IF(A24="Oui",1,0)</f>
        <v>1</v>
      </c>
      <c r="C24" s="172">
        <f>IF(OR(G24="Médecin",H24="Médecin",I24="Médecin",I24="Médecins",H24="anesthésiste",H24="boursier univ.",H24="chercheur",H24="chirurgien",H24="Résident(e)",H24="Md Urg",H24="Md Card",LEFT(H24,6)="Fellow",H24="Externe Médecine",H24="Directeur de la biobanque Médecin",H24="monit.-boursier",),1,0)</f>
        <v>0</v>
      </c>
      <c r="D24" s="172">
        <f>IF(OR(G24=0,H24="Stagiaire",H24="Stagiaires",H24="Externe",H24="Externes",G24="agence",H24="STAGIAIRE INFIRMIER(ÈRE)",H24="STAGIAIRE SI",H24="STAGIAIRE S.I.",H24="STAGIAIRE PAB",H24="STAGIAIRE EN PERFUSION",H24="Stagiaire Physiothérapeute",H24="Stagiaire médecine",H24="Stagiaire - Service sociaux",H24="STAGIAIRE SOINS INFIRMIERS",H24="STAGIAIRE EXTERNE EN MÉDECINE",H24="ss",),1,0)</f>
        <v>0</v>
      </c>
      <c r="E24" s="28" t="s">
        <v>3236</v>
      </c>
      <c r="F24" s="28" t="s">
        <v>1336</v>
      </c>
      <c r="G24" s="262">
        <v>12843</v>
      </c>
      <c r="H24" s="79" t="s">
        <v>54</v>
      </c>
      <c r="I24" s="164" t="s">
        <v>55</v>
      </c>
      <c r="J24" s="273" t="str">
        <f ca="1">IF(AK24&lt;=Données!$B$2,1," ")</f>
        <v xml:space="preserve"> </v>
      </c>
      <c r="K24" s="45"/>
      <c r="L24" s="46"/>
      <c r="M24" s="47"/>
      <c r="N24" s="48"/>
      <c r="O24" s="185"/>
      <c r="P24" s="187"/>
      <c r="Q24" s="185"/>
      <c r="R24" s="186"/>
      <c r="S24" s="186">
        <v>1</v>
      </c>
      <c r="T24" s="187"/>
      <c r="U24" s="187"/>
      <c r="V24" s="187"/>
      <c r="W24" s="320"/>
      <c r="X24" s="214"/>
      <c r="Y24" s="215"/>
      <c r="Z24" s="34"/>
      <c r="AA24" s="35"/>
      <c r="AB24" s="35"/>
      <c r="AC24" s="35"/>
      <c r="AD24" s="36"/>
      <c r="AE24" s="224"/>
      <c r="AF24" s="53"/>
      <c r="AG24" s="54"/>
      <c r="AH24" s="55"/>
      <c r="AI24" s="56"/>
      <c r="AJ24" s="41" t="s">
        <v>5851</v>
      </c>
      <c r="AK24" s="42">
        <v>45862</v>
      </c>
      <c r="AL24" s="50"/>
      <c r="AM24" s="337" t="str">
        <f>INDEX($K$6:$AE$6,1,MATCH(1,K24:AE24,-1))</f>
        <v>1870 +</v>
      </c>
      <c r="AN24" s="337" t="str">
        <f>IF(INDEX($K$6:$AE$6,1,MATCH(1,K24:AE24,1))&lt;&gt;INDEX($K$6:$AE$6,1,MATCH(1,K24:AE24,-1)),INDEX($K$6:$AE$6,1,MATCH(1,K24:AE24,1)),"-")</f>
        <v>-</v>
      </c>
    </row>
    <row r="25" spans="1:40" x14ac:dyDescent="0.2">
      <c r="A25" s="381"/>
      <c r="B25" s="172">
        <f>IF(A25="Oui",1,0)</f>
        <v>0</v>
      </c>
      <c r="C25" s="172">
        <f>IF(OR(G25="Médecin",H25="Médecin",I25="Médecin",I25="Médecins",H25="anesthésiste",H25="boursier univ.",H25="chercheur",H25="chirurgien",H25="Résident(e)",H25="Md Urg",H25="Md Card",LEFT(H25,6)="Fellow",H25="Externe Médecine",H25="Directeur de la biobanque Médecin",H25="monit.-boursier",),1,0)</f>
        <v>0</v>
      </c>
      <c r="D25" s="172">
        <f>IF(OR(G25=0,H25="Stagiaire",H25="Stagiaires",H25="Externe",H25="Externes",G25="agence",H25="STAGIAIRE INFIRMIER(ÈRE)",H25="STAGIAIRE SI",H25="STAGIAIRE S.I.",H25="STAGIAIRE PAB",H25="STAGIAIRE EN PERFUSION",H25="Stagiaire Physiothérapeute",H25="Stagiaire médecine",H25="Stagiaire - Service sociaux",H25="STAGIAIRE SOINS INFIRMIERS",H25="STAGIAIRE EXTERNE EN MÉDECINE",H25="ss",),1,0)</f>
        <v>1</v>
      </c>
      <c r="E25" s="28" t="s">
        <v>5316</v>
      </c>
      <c r="F25" s="28" t="s">
        <v>5317</v>
      </c>
      <c r="G25" s="262">
        <v>0</v>
      </c>
      <c r="H25" s="79" t="s">
        <v>479</v>
      </c>
      <c r="I25" s="164" t="s">
        <v>3189</v>
      </c>
      <c r="J25" s="273" t="str">
        <f ca="1">IF(AK25&lt;=Données!$B$2,1," ")</f>
        <v xml:space="preserve"> </v>
      </c>
      <c r="K25" s="45"/>
      <c r="L25" s="46">
        <v>1</v>
      </c>
      <c r="M25" s="47"/>
      <c r="N25" s="48"/>
      <c r="O25" s="185"/>
      <c r="P25" s="187"/>
      <c r="Q25" s="185"/>
      <c r="R25" s="186"/>
      <c r="S25" s="186"/>
      <c r="T25" s="187"/>
      <c r="U25" s="187"/>
      <c r="V25" s="187"/>
      <c r="W25" s="320"/>
      <c r="X25" s="214"/>
      <c r="Y25" s="215"/>
      <c r="Z25" s="34"/>
      <c r="AA25" s="35"/>
      <c r="AB25" s="35"/>
      <c r="AC25" s="35"/>
      <c r="AD25" s="36"/>
      <c r="AE25" s="224"/>
      <c r="AF25" s="53"/>
      <c r="AG25" s="54"/>
      <c r="AH25" s="55"/>
      <c r="AI25" s="56"/>
      <c r="AJ25" s="41" t="s">
        <v>4462</v>
      </c>
      <c r="AK25" s="42">
        <v>45384</v>
      </c>
      <c r="AL25" s="50"/>
      <c r="AM25" s="337" t="str">
        <f>INDEX($K$6:$AE$6,1,MATCH(1,K25:AE25,-1))</f>
        <v>95PFE-L2M</v>
      </c>
      <c r="AN25" s="337" t="str">
        <f>IF(INDEX($K$6:$AE$6,1,MATCH(1,K25:AE25,1))&lt;&gt;INDEX($K$6:$AE$6,1,MATCH(1,K25:AE25,-1)),INDEX($K$6:$AE$6,1,MATCH(1,K25:AE25,1)),"-")</f>
        <v>-</v>
      </c>
    </row>
    <row r="26" spans="1:40" x14ac:dyDescent="0.2">
      <c r="A26" s="169" t="str">
        <f>IF(IFERROR(VLOOKUP(G26,EmployesActifs,1,FALSE),"Non")&lt;&gt;"Non","Oui","Non")</f>
        <v>Oui</v>
      </c>
      <c r="B26" s="172">
        <f>IF(A26="Oui",1,0)</f>
        <v>1</v>
      </c>
      <c r="C26" s="172">
        <f>IF(OR(G26="Médecin",H26="Médecin",I26="Médecin",I26="Médecins",H26="anesthésiste",H26="boursier univ.",H26="chercheur",H26="chirurgien",H26="Résident(e)",H26="Md Urg",H26="Md Card",LEFT(H26,6)="Fellow",H26="Externe Médecine",H26="Directeur de la biobanque Médecin",H26="monit.-boursier",),1,0)</f>
        <v>1</v>
      </c>
      <c r="D26" s="172">
        <f>IF(OR(G26=0,H26="Stagiaire",H26="Stagiaires",H26="Externe",H26="Externes",G26="agence",H26="STAGIAIRE INFIRMIER(ÈRE)",H26="STAGIAIRE SI",H26="STAGIAIRE S.I.",H26="STAGIAIRE PAB",H26="STAGIAIRE EN PERFUSION",H26="Stagiaire Physiothérapeute",H26="Stagiaire médecine",H26="Stagiaire - Service sociaux",H26="STAGIAIRE SOINS INFIRMIERS",H26="STAGIAIRE EXTERNE EN MÉDECINE",H26="ss",),1,0)</f>
        <v>0</v>
      </c>
      <c r="E26" s="28" t="s">
        <v>5283</v>
      </c>
      <c r="F26" s="28" t="s">
        <v>4251</v>
      </c>
      <c r="G26" s="262">
        <v>13584</v>
      </c>
      <c r="H26" s="79" t="s">
        <v>6235</v>
      </c>
      <c r="I26" s="164" t="s">
        <v>84</v>
      </c>
      <c r="J26" s="273" t="s">
        <v>2976</v>
      </c>
      <c r="K26" s="45"/>
      <c r="L26" s="46"/>
      <c r="M26" s="47">
        <v>1</v>
      </c>
      <c r="N26" s="48"/>
      <c r="O26" s="185"/>
      <c r="P26" s="187"/>
      <c r="Q26" s="185"/>
      <c r="R26" s="186"/>
      <c r="S26" s="186"/>
      <c r="T26" s="187"/>
      <c r="U26" s="187"/>
      <c r="V26" s="187"/>
      <c r="W26" s="320"/>
      <c r="X26" s="214"/>
      <c r="Y26" s="215"/>
      <c r="Z26" s="34"/>
      <c r="AA26" s="35"/>
      <c r="AB26" s="35"/>
      <c r="AC26" s="35"/>
      <c r="AD26" s="36"/>
      <c r="AE26" s="49"/>
      <c r="AF26" s="53"/>
      <c r="AG26" s="54"/>
      <c r="AH26" s="55"/>
      <c r="AI26" s="56"/>
      <c r="AJ26" s="41" t="s">
        <v>4462</v>
      </c>
      <c r="AK26" s="42">
        <v>45378</v>
      </c>
      <c r="AL26" s="50"/>
      <c r="AM26" s="337" t="str">
        <f>INDEX($K$6:$AE$6,1,MATCH(1,K26:AE26,-1))</f>
        <v>95PFE-L2L</v>
      </c>
      <c r="AN26" s="337" t="str">
        <f>IF(INDEX($K$6:$AE$6,1,MATCH(1,K26:AE26,1))&lt;&gt;INDEX($K$6:$AE$6,1,MATCH(1,K26:AE26,-1)),INDEX($K$6:$AE$6,1,MATCH(1,K26:AE26,1)),"-")</f>
        <v>-</v>
      </c>
    </row>
    <row r="27" spans="1:40" x14ac:dyDescent="0.2">
      <c r="A27" s="381"/>
      <c r="B27" s="172">
        <f>IF(A27="Oui",1,0)</f>
        <v>0</v>
      </c>
      <c r="C27" s="172">
        <f>IF(OR(G27="Médecin",H27="Médecin",I27="Médecin",I27="Médecins",H27="anesthésiste",H27="boursier univ.",H27="chercheur",H27="chirurgien",H27="Résident(e)",H27="Md Urg",H27="Md Card",LEFT(H27,6)="Fellow",H27="Externe Médecine",H27="Directeur de la biobanque Médecin",H27="monit.-boursier",),1,0)</f>
        <v>1</v>
      </c>
      <c r="D27" s="172">
        <f>IF(OR(G27=0,H27="Stagiaire",H27="Stagiaires",H27="Externe",H27="Externes",G27="agence",H27="STAGIAIRE INFIRMIER(ÈRE)",H27="STAGIAIRE SI",H27="STAGIAIRE S.I.",H27="STAGIAIRE PAB",H27="STAGIAIRE EN PERFUSION",H27="Stagiaire Physiothérapeute",H27="Stagiaire médecine",H27="Stagiaire - Service sociaux",H27="STAGIAIRE SOINS INFIRMIERS",H27="STAGIAIRE EXTERNE EN MÉDECINE",H27="ss",),1,0)</f>
        <v>0</v>
      </c>
      <c r="E27" s="28" t="s">
        <v>5283</v>
      </c>
      <c r="F27" s="28" t="s">
        <v>4251</v>
      </c>
      <c r="G27" s="262">
        <v>13584</v>
      </c>
      <c r="H27" s="79" t="s">
        <v>6235</v>
      </c>
      <c r="I27" s="164" t="s">
        <v>84</v>
      </c>
      <c r="J27" s="273" t="str">
        <f ca="1">IF(AK27&lt;=Données!$B$2,1," ")</f>
        <v xml:space="preserve"> </v>
      </c>
      <c r="K27" s="45"/>
      <c r="L27" s="46"/>
      <c r="M27" s="47">
        <v>1</v>
      </c>
      <c r="N27" s="48"/>
      <c r="O27" s="185"/>
      <c r="P27" s="187"/>
      <c r="Q27" s="185"/>
      <c r="R27" s="186"/>
      <c r="S27" s="186"/>
      <c r="T27" s="187"/>
      <c r="U27" s="187"/>
      <c r="V27" s="187"/>
      <c r="W27" s="320"/>
      <c r="X27" s="214"/>
      <c r="Y27" s="215"/>
      <c r="Z27" s="34"/>
      <c r="AA27" s="35"/>
      <c r="AB27" s="35"/>
      <c r="AC27" s="35"/>
      <c r="AD27" s="36"/>
      <c r="AE27" s="224"/>
      <c r="AF27" s="53"/>
      <c r="AG27" s="54"/>
      <c r="AH27" s="55"/>
      <c r="AI27" s="56"/>
      <c r="AJ27" s="41" t="s">
        <v>4462</v>
      </c>
      <c r="AK27" s="42">
        <v>45378</v>
      </c>
      <c r="AL27" s="50"/>
      <c r="AM27" s="337" t="str">
        <f>INDEX($K$6:$AE$6,1,MATCH(1,K27:AE27,-1))</f>
        <v>95PFE-L2L</v>
      </c>
      <c r="AN27" s="337" t="str">
        <f>IF(INDEX($K$6:$AE$6,1,MATCH(1,K27:AE27,1))&lt;&gt;INDEX($K$6:$AE$6,1,MATCH(1,K27:AE27,-1)),INDEX($K$6:$AE$6,1,MATCH(1,K27:AE27,1)),"-")</f>
        <v>-</v>
      </c>
    </row>
    <row r="28" spans="1:40" x14ac:dyDescent="0.2">
      <c r="A28" s="169" t="str">
        <f>IF(IFERROR(VLOOKUP(G28,EmployesActifs,1,FALSE),"Non")&lt;&gt;"Non","Oui","Non")</f>
        <v>Oui</v>
      </c>
      <c r="B28" s="172">
        <f>IF(A28="Oui",1,0)</f>
        <v>1</v>
      </c>
      <c r="C28" s="172">
        <f>IF(OR(G28="Médecin",H28="Médecin",I28="Médecin",I28="Médecins",H28="anesthésiste",H28="boursier univ.",H28="chercheur",H28="chirurgien",H28="Résident(e)",H28="Md Urg",H28="Md Card",LEFT(H28,6)="Fellow",H28="Externe Médecine",H28="Directeur de la biobanque Médecin",H28="monit.-boursier",),1,0)</f>
        <v>0</v>
      </c>
      <c r="D28" s="172">
        <f>IF(OR(G28=0,H28="Stagiaire",H28="Stagiaires",H28="Externe",H28="Externes",G28="agence",H28="STAGIAIRE INFIRMIER(ÈRE)",H28="STAGIAIRE SI",H28="STAGIAIRE S.I.",H28="STAGIAIRE PAB",H28="STAGIAIRE EN PERFUSION",H28="Stagiaire Physiothérapeute",H28="Stagiaire médecine",H28="Stagiaire - Service sociaux",H28="STAGIAIRE SOINS INFIRMIERS",H28="STAGIAIRE EXTERNE EN MÉDECINE",H28="ss",),1,0)</f>
        <v>0</v>
      </c>
      <c r="E28" s="28" t="s">
        <v>95</v>
      </c>
      <c r="F28" s="28" t="s">
        <v>96</v>
      </c>
      <c r="G28" s="262">
        <v>9876</v>
      </c>
      <c r="H28" s="79" t="s">
        <v>747</v>
      </c>
      <c r="I28" s="164" t="s">
        <v>5709</v>
      </c>
      <c r="J28" s="273">
        <f ca="1">IF(AK28&lt;=Données!$B$2,1," ")</f>
        <v>1</v>
      </c>
      <c r="K28" s="45" t="s">
        <v>56</v>
      </c>
      <c r="L28" s="46"/>
      <c r="M28" s="47"/>
      <c r="N28" s="48"/>
      <c r="O28" s="185"/>
      <c r="P28" s="187"/>
      <c r="Q28" s="185"/>
      <c r="R28" s="186">
        <v>1</v>
      </c>
      <c r="S28" s="186"/>
      <c r="T28" s="187"/>
      <c r="U28" s="187"/>
      <c r="V28" s="187"/>
      <c r="W28" s="320"/>
      <c r="X28" s="214"/>
      <c r="Y28" s="215"/>
      <c r="Z28" s="34"/>
      <c r="AA28" s="35"/>
      <c r="AB28" s="35"/>
      <c r="AC28" s="35"/>
      <c r="AD28" s="36"/>
      <c r="AE28" s="224"/>
      <c r="AF28" s="53"/>
      <c r="AG28" s="54"/>
      <c r="AH28" s="55"/>
      <c r="AI28" s="56"/>
      <c r="AJ28" s="41" t="s">
        <v>98</v>
      </c>
      <c r="AK28" s="42">
        <v>44575</v>
      </c>
      <c r="AL28" s="50"/>
      <c r="AM28" s="337">
        <f>INDEX($K$6:$AE$6,1,MATCH(1,K28:AE28,-1))</f>
        <v>1860</v>
      </c>
      <c r="AN28" s="337" t="str">
        <f>IF(INDEX($K$6:$AE$6,1,MATCH(1,K28:AE28,1))&lt;&gt;INDEX($K$6:$AE$6,1,MATCH(1,K28:AE28,-1)),INDEX($K$6:$AE$6,1,MATCH(1,K28:AE28,1)),"-")</f>
        <v>-</v>
      </c>
    </row>
    <row r="29" spans="1:40" x14ac:dyDescent="0.2">
      <c r="A29" s="169" t="str">
        <f>IF(IFERROR(VLOOKUP(G29,EmployesActifs,1,FALSE),"Non")&lt;&gt;"Non","Oui","Non")</f>
        <v>Oui</v>
      </c>
      <c r="B29" s="172">
        <f>IF(A29="Oui",1,0)</f>
        <v>1</v>
      </c>
      <c r="C29" s="172">
        <f>IF(OR(G29="Médecin",H29="Médecin",I29="Médecin",I29="Médecins",H29="anesthésiste",H29="boursier univ.",H29="chercheur",H29="chirurgien",H29="Résident(e)",H29="Md Urg",H29="Md Card",LEFT(H29,6)="Fellow",H29="Externe Médecine",H29="Directeur de la biobanque Médecin",H29="monit.-boursier",),1,0)</f>
        <v>0</v>
      </c>
      <c r="D29" s="172">
        <f>IF(OR(G29=0,H29="Stagiaire",H29="Stagiaires",H29="Externe",H29="Externes",G29="agence",H29="STAGIAIRE INFIRMIER(ÈRE)",H29="STAGIAIRE SI",H29="STAGIAIRE S.I.",H29="STAGIAIRE PAB",H29="STAGIAIRE EN PERFUSION",H29="Stagiaire Physiothérapeute",H29="Stagiaire médecine",H29="Stagiaire - Service sociaux",H29="STAGIAIRE SOINS INFIRMIERS",H29="STAGIAIRE EXTERNE EN MÉDECINE",H29="ss",),1,0)</f>
        <v>0</v>
      </c>
      <c r="E29" s="28" t="s">
        <v>3959</v>
      </c>
      <c r="F29" s="28" t="s">
        <v>102</v>
      </c>
      <c r="G29" s="262">
        <v>10923</v>
      </c>
      <c r="H29" s="79" t="s">
        <v>103</v>
      </c>
      <c r="I29" s="164" t="s">
        <v>5715</v>
      </c>
      <c r="J29" s="273">
        <f ca="1">IF(AK29&lt;=Données!$B$2,1," ")</f>
        <v>1</v>
      </c>
      <c r="K29" s="45">
        <v>1</v>
      </c>
      <c r="L29" s="46"/>
      <c r="M29" s="47"/>
      <c r="N29" s="48"/>
      <c r="O29" s="185"/>
      <c r="P29" s="187"/>
      <c r="Q29" s="185"/>
      <c r="R29" s="186"/>
      <c r="S29" s="186"/>
      <c r="T29" s="187"/>
      <c r="U29" s="187"/>
      <c r="V29" s="187"/>
      <c r="W29" s="320"/>
      <c r="X29" s="214"/>
      <c r="Y29" s="215"/>
      <c r="Z29" s="34">
        <v>1</v>
      </c>
      <c r="AA29" s="35"/>
      <c r="AB29" s="35"/>
      <c r="AC29" s="35"/>
      <c r="AD29" s="36"/>
      <c r="AE29" s="224"/>
      <c r="AF29" s="53"/>
      <c r="AG29" s="54"/>
      <c r="AH29" s="55"/>
      <c r="AI29" s="56"/>
      <c r="AJ29" s="41" t="s">
        <v>85</v>
      </c>
      <c r="AK29" s="42">
        <v>44460</v>
      </c>
      <c r="AL29" s="50"/>
      <c r="AM29" s="337" t="str">
        <f>INDEX($K$6:$AE$6,1,MATCH(1,K29:AE29,-1))</f>
        <v>95PFE-L2S</v>
      </c>
      <c r="AN29" s="337" t="str">
        <f>IF(INDEX($K$6:$AE$6,1,MATCH(1,K29:AE29,1))&lt;&gt;INDEX($K$6:$AE$6,1,MATCH(1,K29:AE29,-1)),INDEX($K$6:$AE$6,1,MATCH(1,K29:AE29,1)),"-")</f>
        <v>1510-XS</v>
      </c>
    </row>
    <row r="30" spans="1:40" x14ac:dyDescent="0.2">
      <c r="A30" s="169" t="str">
        <f>IF(IFERROR(VLOOKUP(G30,EmployesActifs,1,FALSE),"Non")&lt;&gt;"Non","Oui","Non")</f>
        <v>Oui</v>
      </c>
      <c r="B30" s="172">
        <f>IF(A30="Oui",1,0)</f>
        <v>1</v>
      </c>
      <c r="C30" s="172">
        <f>IF(OR(G30="Médecin",H30="Médecin",I30="Médecin",I30="Médecins",H30="anesthésiste",H30="boursier univ.",H30="chercheur",H30="chirurgien",H30="Résident(e)",H30="Md Urg",H30="Md Card",LEFT(H30,6)="Fellow",H30="Externe Médecine",H30="Directeur de la biobanque Médecin",H30="monit.-boursier",),1,0)</f>
        <v>0</v>
      </c>
      <c r="D30" s="172">
        <f>IF(OR(G30=0,H30="Stagiaire",H30="Stagiaires",H30="Externe",H30="Externes",G30="agence",H30="STAGIAIRE INFIRMIER(ÈRE)",H30="STAGIAIRE SI",H30="STAGIAIRE S.I.",H30="STAGIAIRE PAB",H30="STAGIAIRE EN PERFUSION",H30="Stagiaire Physiothérapeute",H30="Stagiaire médecine",H30="Stagiaire - Service sociaux",H30="STAGIAIRE SOINS INFIRMIERS",H30="STAGIAIRE EXTERNE EN MÉDECINE",H30="ss",),1,0)</f>
        <v>0</v>
      </c>
      <c r="E30" s="28" t="s">
        <v>5468</v>
      </c>
      <c r="F30" s="28" t="s">
        <v>2482</v>
      </c>
      <c r="G30" s="262">
        <v>13753</v>
      </c>
      <c r="H30" s="79" t="s">
        <v>54</v>
      </c>
      <c r="I30" s="164" t="s">
        <v>55</v>
      </c>
      <c r="J30" s="273" t="str">
        <f ca="1">IF(AK30&lt;=Données!$B$2,1," ")</f>
        <v xml:space="preserve"> </v>
      </c>
      <c r="K30" s="45" t="s">
        <v>56</v>
      </c>
      <c r="L30" s="46"/>
      <c r="M30" s="47"/>
      <c r="N30" s="48" t="s">
        <v>56</v>
      </c>
      <c r="O30" s="185">
        <v>1</v>
      </c>
      <c r="P30" s="187"/>
      <c r="Q30" s="185"/>
      <c r="R30" s="186"/>
      <c r="S30" s="186"/>
      <c r="T30" s="187"/>
      <c r="U30" s="187"/>
      <c r="V30" s="187"/>
      <c r="W30" s="320"/>
      <c r="X30" s="214"/>
      <c r="Y30" s="215"/>
      <c r="Z30" s="34"/>
      <c r="AA30" s="35"/>
      <c r="AB30" s="35"/>
      <c r="AC30" s="35"/>
      <c r="AD30" s="36"/>
      <c r="AE30" s="224"/>
      <c r="AF30" s="53"/>
      <c r="AG30" s="54"/>
      <c r="AH30" s="55"/>
      <c r="AI30" s="56"/>
      <c r="AJ30" s="41" t="s">
        <v>652</v>
      </c>
      <c r="AK30" s="42">
        <v>45563</v>
      </c>
      <c r="AL30" s="50"/>
      <c r="AM30" s="337" t="str">
        <f>INDEX($K$6:$AE$6,1,MATCH(1,K30:AE30,-1))</f>
        <v>1804S</v>
      </c>
      <c r="AN30" s="337" t="str">
        <f>IF(INDEX($K$6:$AE$6,1,MATCH(1,K30:AE30,1))&lt;&gt;INDEX($K$6:$AE$6,1,MATCH(1,K30:AE30,-1)),INDEX($K$6:$AE$6,1,MATCH(1,K30:AE30,1)),"-")</f>
        <v>-</v>
      </c>
    </row>
    <row r="31" spans="1:40" x14ac:dyDescent="0.2">
      <c r="A31" s="169" t="str">
        <f>IF(IFERROR(VLOOKUP(G31,EmployesActifs,1,FALSE),"Non")&lt;&gt;"Non","Oui","Non")</f>
        <v>Oui</v>
      </c>
      <c r="B31" s="172">
        <f>IF(A31="Oui",1,0)</f>
        <v>1</v>
      </c>
      <c r="C31" s="172">
        <f>IF(OR(G31="Médecin",H31="Médecin",I31="Médecin",I31="Médecins",H31="anesthésiste",H31="boursier univ.",H31="chercheur",H31="chirurgien",H31="Résident(e)",H31="Md Urg",H31="Md Card",LEFT(H31,6)="Fellow",H31="Externe Médecine",H31="Directeur de la biobanque Médecin",H31="monit.-boursier",),1,0)</f>
        <v>0</v>
      </c>
      <c r="D31" s="172">
        <f>IF(OR(G31=0,H31="Stagiaire",H31="Stagiaires",H31="Externe",H31="Externes",G31="agence",H31="STAGIAIRE INFIRMIER(ÈRE)",H31="STAGIAIRE SI",H31="STAGIAIRE S.I.",H31="STAGIAIRE PAB",H31="STAGIAIRE EN PERFUSION",H31="Stagiaire Physiothérapeute",H31="Stagiaire médecine",H31="Stagiaire - Service sociaux",H31="STAGIAIRE SOINS INFIRMIERS",H31="STAGIAIRE EXTERNE EN MÉDECINE",H31="ss",),1,0)</f>
        <v>0</v>
      </c>
      <c r="E31" s="28" t="s">
        <v>4539</v>
      </c>
      <c r="F31" s="28" t="s">
        <v>1712</v>
      </c>
      <c r="G31" s="262">
        <v>13264</v>
      </c>
      <c r="H31" s="79" t="s">
        <v>1559</v>
      </c>
      <c r="I31" s="164" t="s">
        <v>5716</v>
      </c>
      <c r="J31" s="273" t="str">
        <f ca="1">IF(AK31&lt;=Données!$B$2,1," ")</f>
        <v xml:space="preserve"> </v>
      </c>
      <c r="K31" s="45"/>
      <c r="L31" s="46">
        <v>1</v>
      </c>
      <c r="M31" s="47"/>
      <c r="N31" s="48"/>
      <c r="O31" s="185"/>
      <c r="P31" s="187"/>
      <c r="Q31" s="185"/>
      <c r="R31" s="186"/>
      <c r="S31" s="186"/>
      <c r="T31" s="187"/>
      <c r="U31" s="187"/>
      <c r="V31" s="187"/>
      <c r="W31" s="320"/>
      <c r="X31" s="214"/>
      <c r="Y31" s="215"/>
      <c r="Z31" s="34"/>
      <c r="AA31" s="35"/>
      <c r="AB31" s="35"/>
      <c r="AC31" s="35"/>
      <c r="AD31" s="36"/>
      <c r="AE31" s="224"/>
      <c r="AF31" s="53"/>
      <c r="AG31" s="54"/>
      <c r="AH31" s="55"/>
      <c r="AI31" s="56"/>
      <c r="AJ31" s="41" t="s">
        <v>652</v>
      </c>
      <c r="AK31" s="42">
        <v>45255</v>
      </c>
      <c r="AL31" s="50"/>
      <c r="AM31" s="337" t="str">
        <f>INDEX($K$6:$AE$6,1,MATCH(1,K31:AE31,-1))</f>
        <v>95PFE-L2M</v>
      </c>
      <c r="AN31" s="337" t="str">
        <f>IF(INDEX($K$6:$AE$6,1,MATCH(1,K31:AE31,1))&lt;&gt;INDEX($K$6:$AE$6,1,MATCH(1,K31:AE31,-1)),INDEX($K$6:$AE$6,1,MATCH(1,K31:AE31,1)),"-")</f>
        <v>-</v>
      </c>
    </row>
    <row r="32" spans="1:40" x14ac:dyDescent="0.2">
      <c r="A32" s="169" t="str">
        <f>IF(IFERROR(VLOOKUP(G32,EmployesActifs,1,FALSE),"Non")&lt;&gt;"Non","Oui","Non")</f>
        <v>Oui</v>
      </c>
      <c r="B32" s="172">
        <f>IF(A32="Oui",1,0)</f>
        <v>1</v>
      </c>
      <c r="C32" s="172">
        <f>IF(OR(G32="Médecin",H32="Médecin",I32="Médecin",I32="Médecins",H32="anesthésiste",H32="boursier univ.",H32="chercheur",H32="chirurgien",H32="Résident(e)",H32="Md Urg",H32="Md Card",LEFT(H32,6)="Fellow",H32="Externe Médecine",H32="Directeur de la biobanque Médecin",H32="monit.-boursier",),1,0)</f>
        <v>0</v>
      </c>
      <c r="D32" s="172">
        <f>IF(OR(G32=0,H32="Stagiaire",H32="Stagiaires",H32="Externe",H32="Externes",G32="agence",H32="STAGIAIRE INFIRMIER(ÈRE)",H32="STAGIAIRE SI",H32="STAGIAIRE S.I.",H32="STAGIAIRE PAB",H32="STAGIAIRE EN PERFUSION",H32="Stagiaire Physiothérapeute",H32="Stagiaire médecine",H32="Stagiaire - Service sociaux",H32="STAGIAIRE SOINS INFIRMIERS",H32="STAGIAIRE EXTERNE EN MÉDECINE",H32="ss",),1,0)</f>
        <v>0</v>
      </c>
      <c r="E32" s="28" t="s">
        <v>107</v>
      </c>
      <c r="F32" s="28" t="s">
        <v>108</v>
      </c>
      <c r="G32" s="262">
        <v>12025</v>
      </c>
      <c r="H32" s="79" t="s">
        <v>109</v>
      </c>
      <c r="I32" s="164" t="s">
        <v>110</v>
      </c>
      <c r="J32" s="273" t="str">
        <f ca="1">IF(AK32&lt;=Données!$B$2,1," ")</f>
        <v xml:space="preserve"> </v>
      </c>
      <c r="K32" s="45">
        <v>1</v>
      </c>
      <c r="L32" s="46"/>
      <c r="M32" s="47"/>
      <c r="N32" s="48"/>
      <c r="O32" s="185"/>
      <c r="P32" s="187"/>
      <c r="Q32" s="185"/>
      <c r="R32" s="186"/>
      <c r="S32" s="186"/>
      <c r="T32" s="187"/>
      <c r="U32" s="187"/>
      <c r="V32" s="187"/>
      <c r="W32" s="320"/>
      <c r="X32" s="214"/>
      <c r="Y32" s="215"/>
      <c r="Z32" s="34"/>
      <c r="AA32" s="35"/>
      <c r="AB32" s="35"/>
      <c r="AC32" s="35"/>
      <c r="AD32" s="36"/>
      <c r="AE32" s="224"/>
      <c r="AF32" s="53"/>
      <c r="AG32" s="54"/>
      <c r="AH32" s="55"/>
      <c r="AI32" s="56"/>
      <c r="AJ32" s="41" t="s">
        <v>4462</v>
      </c>
      <c r="AK32" s="42">
        <v>45343</v>
      </c>
      <c r="AL32" s="50"/>
      <c r="AM32" s="337" t="str">
        <f>INDEX($K$6:$AE$6,1,MATCH(1,K32:AE32,-1))</f>
        <v>95PFE-L2S</v>
      </c>
      <c r="AN32" s="337" t="str">
        <f>IF(INDEX($K$6:$AE$6,1,MATCH(1,K32:AE32,1))&lt;&gt;INDEX($K$6:$AE$6,1,MATCH(1,K32:AE32,-1)),INDEX($K$6:$AE$6,1,MATCH(1,K32:AE32,1)),"-")</f>
        <v>-</v>
      </c>
    </row>
    <row r="33" spans="1:40" x14ac:dyDescent="0.2">
      <c r="A33" s="381"/>
      <c r="B33" s="172">
        <f>IF(A33="Oui",1,0)</f>
        <v>0</v>
      </c>
      <c r="C33" s="172">
        <f>IF(OR(G33="Médecin",H33="Médecin",I33="Médecin",I33="Médecins",H33="anesthésiste",H33="boursier univ.",H33="chercheur",H33="chirurgien",H33="Résident(e)",H33="Md Urg",H33="Md Card",LEFT(H33,6)="Fellow",H33="Externe Médecine",H33="Directeur de la biobanque Médecin",H33="monit.-boursier",),1,0)</f>
        <v>1</v>
      </c>
      <c r="D33" s="172">
        <f>IF(OR(G33=0,H33="Stagiaire",H33="Stagiaires",H33="Externe",H33="Externes",G33="agence",H33="STAGIAIRE INFIRMIER(ÈRE)",H33="STAGIAIRE SI",H33="STAGIAIRE S.I.",H33="STAGIAIRE PAB",H33="STAGIAIRE EN PERFUSION",H33="Stagiaire Physiothérapeute",H33="Stagiaire médecine",H33="Stagiaire - Service sociaux",H33="STAGIAIRE SOINS INFIRMIERS",H33="STAGIAIRE EXTERNE EN MÉDECINE",H33="ss",),1,0)</f>
        <v>0</v>
      </c>
      <c r="E33" s="28" t="s">
        <v>114</v>
      </c>
      <c r="F33" s="28" t="s">
        <v>115</v>
      </c>
      <c r="G33" s="262" t="s">
        <v>6371</v>
      </c>
      <c r="H33" s="79" t="s">
        <v>116</v>
      </c>
      <c r="I33" s="164" t="s">
        <v>117</v>
      </c>
      <c r="J33" s="273">
        <f ca="1">IF(AK33&lt;=Données!$B$2,1," ")</f>
        <v>1</v>
      </c>
      <c r="K33" s="45"/>
      <c r="L33" s="46"/>
      <c r="M33" s="47"/>
      <c r="N33" s="48"/>
      <c r="O33" s="185"/>
      <c r="P33" s="187"/>
      <c r="Q33" s="185"/>
      <c r="R33" s="186"/>
      <c r="S33" s="186">
        <v>1</v>
      </c>
      <c r="T33" s="187"/>
      <c r="U33" s="187"/>
      <c r="V33" s="187"/>
      <c r="W33" s="320"/>
      <c r="X33" s="214"/>
      <c r="Y33" s="215"/>
      <c r="Z33" s="34"/>
      <c r="AA33" s="35"/>
      <c r="AB33" s="35"/>
      <c r="AC33" s="35"/>
      <c r="AD33" s="36"/>
      <c r="AE33" s="224"/>
      <c r="AF33" s="53"/>
      <c r="AG33" s="54"/>
      <c r="AH33" s="55"/>
      <c r="AI33" s="56"/>
      <c r="AJ33" s="41" t="s">
        <v>44</v>
      </c>
      <c r="AK33" s="42">
        <v>43936</v>
      </c>
      <c r="AL33" s="50" t="s">
        <v>118</v>
      </c>
      <c r="AM33" s="337" t="str">
        <f>INDEX($K$6:$AE$6,1,MATCH(1,K33:AE33,-1))</f>
        <v>1870 +</v>
      </c>
      <c r="AN33" s="337" t="str">
        <f>IF(INDEX($K$6:$AE$6,1,MATCH(1,K33:AE33,1))&lt;&gt;INDEX($K$6:$AE$6,1,MATCH(1,K33:AE33,-1)),INDEX($K$6:$AE$6,1,MATCH(1,K33:AE33,1)),"-")</f>
        <v>-</v>
      </c>
    </row>
    <row r="34" spans="1:40" x14ac:dyDescent="0.2">
      <c r="A34" s="169" t="str">
        <f>IF(IFERROR(VLOOKUP(G34,EmployesActifs,1,FALSE),"Non")&lt;&gt;"Non","Oui","Non")</f>
        <v>Oui</v>
      </c>
      <c r="B34" s="172">
        <f>IF(A34="Oui",1,0)</f>
        <v>1</v>
      </c>
      <c r="C34" s="172">
        <f>IF(OR(G34="Médecin",H34="Médecin",I34="Médecin",I34="Médecins",H34="anesthésiste",H34="boursier univ.",H34="chercheur",H34="chirurgien",H34="Résident(e)",H34="Md Urg",H34="Md Card",LEFT(H34,6)="Fellow",H34="Externe Médecine",H34="Directeur de la biobanque Médecin",H34="monit.-boursier",),1,0)</f>
        <v>0</v>
      </c>
      <c r="D34" s="172">
        <f>IF(OR(G34=0,H34="Stagiaire",H34="Stagiaires",H34="Externe",H34="Externes",G34="agence",H34="STAGIAIRE INFIRMIER(ÈRE)",H34="STAGIAIRE SI",H34="STAGIAIRE S.I.",H34="STAGIAIRE PAB",H34="STAGIAIRE EN PERFUSION",H34="Stagiaire Physiothérapeute",H34="Stagiaire médecine",H34="Stagiaire - Service sociaux",H34="STAGIAIRE SOINS INFIRMIERS",H34="STAGIAIRE EXTERNE EN MÉDECINE",H34="ss",),1,0)</f>
        <v>0</v>
      </c>
      <c r="E34" s="28" t="s">
        <v>838</v>
      </c>
      <c r="F34" s="28" t="s">
        <v>1234</v>
      </c>
      <c r="G34" s="262">
        <v>12966</v>
      </c>
      <c r="H34" s="79" t="s">
        <v>1559</v>
      </c>
      <c r="I34" s="164" t="s">
        <v>5716</v>
      </c>
      <c r="J34" s="273" t="str">
        <f ca="1">IF(AK34&lt;=Données!$B$2,1," ")</f>
        <v xml:space="preserve"> </v>
      </c>
      <c r="K34" s="45" t="s">
        <v>56</v>
      </c>
      <c r="L34" s="46"/>
      <c r="M34" s="47"/>
      <c r="N34" s="48"/>
      <c r="O34" s="185">
        <v>1</v>
      </c>
      <c r="P34" s="187"/>
      <c r="Q34" s="185"/>
      <c r="R34" s="186"/>
      <c r="S34" s="186"/>
      <c r="T34" s="187"/>
      <c r="U34" s="187"/>
      <c r="V34" s="187"/>
      <c r="W34" s="320"/>
      <c r="X34" s="214"/>
      <c r="Y34" s="215"/>
      <c r="Z34" s="34"/>
      <c r="AA34" s="35"/>
      <c r="AB34" s="35"/>
      <c r="AC34" s="35"/>
      <c r="AD34" s="36"/>
      <c r="AE34" s="224"/>
      <c r="AF34" s="53"/>
      <c r="AG34" s="54"/>
      <c r="AH34" s="55"/>
      <c r="AI34" s="56"/>
      <c r="AJ34" s="41" t="s">
        <v>4462</v>
      </c>
      <c r="AK34" s="42">
        <v>45497</v>
      </c>
      <c r="AL34" s="50"/>
      <c r="AM34" s="337" t="str">
        <f>INDEX($K$6:$AE$6,1,MATCH(1,K34:AE34,-1))</f>
        <v>1804S</v>
      </c>
      <c r="AN34" s="337" t="str">
        <f>IF(INDEX($K$6:$AE$6,1,MATCH(1,K34:AE34,1))&lt;&gt;INDEX($K$6:$AE$6,1,MATCH(1,K34:AE34,-1)),INDEX($K$6:$AE$6,1,MATCH(1,K34:AE34,1)),"-")</f>
        <v>-</v>
      </c>
    </row>
    <row r="35" spans="1:40" x14ac:dyDescent="0.2">
      <c r="A35" s="169" t="str">
        <f>IF(IFERROR(VLOOKUP(G35,EmployesActifs,1,FALSE),"Non")&lt;&gt;"Non","Oui","Non")</f>
        <v>Oui</v>
      </c>
      <c r="B35" s="172">
        <f>IF(A35="Oui",1,0)</f>
        <v>1</v>
      </c>
      <c r="C35" s="172">
        <f>IF(OR(G35="Médecin",H35="Médecin",I35="Médecin",I35="Médecins",H35="anesthésiste",H35="boursier univ.",H35="chercheur",H35="chirurgien",H35="Résident(e)",H35="Md Urg",H35="Md Card",LEFT(H35,6)="Fellow",H35="Externe Médecine",H35="Directeur de la biobanque Médecin",H35="monit.-boursier",),1,0)</f>
        <v>0</v>
      </c>
      <c r="D35" s="172">
        <f>IF(OR(G35=0,H35="Stagiaire",H35="Stagiaires",H35="Externe",H35="Externes",G35="agence",H35="STAGIAIRE INFIRMIER(ÈRE)",H35="STAGIAIRE SI",H35="STAGIAIRE S.I.",H35="STAGIAIRE PAB",H35="STAGIAIRE EN PERFUSION",H35="Stagiaire Physiothérapeute",H35="Stagiaire médecine",H35="Stagiaire - Service sociaux",H35="STAGIAIRE SOINS INFIRMIERS",H35="STAGIAIRE EXTERNE EN MÉDECINE",H35="ss",),1,0)</f>
        <v>0</v>
      </c>
      <c r="E35" s="28" t="s">
        <v>119</v>
      </c>
      <c r="F35" s="28" t="s">
        <v>120</v>
      </c>
      <c r="G35" s="262">
        <v>10699</v>
      </c>
      <c r="H35" s="79" t="s">
        <v>544</v>
      </c>
      <c r="I35" s="164" t="s">
        <v>122</v>
      </c>
      <c r="J35" s="273">
        <f ca="1">IF(AK35&lt;=Données!$B$2,1," ")</f>
        <v>1</v>
      </c>
      <c r="K35" s="45"/>
      <c r="L35" s="46" t="s">
        <v>56</v>
      </c>
      <c r="M35" s="47" t="s">
        <v>56</v>
      </c>
      <c r="N35" s="48"/>
      <c r="O35" s="185"/>
      <c r="P35" s="187"/>
      <c r="Q35" s="185"/>
      <c r="R35" s="186"/>
      <c r="S35" s="186" t="s">
        <v>56</v>
      </c>
      <c r="T35" s="187"/>
      <c r="U35" s="187"/>
      <c r="V35" s="187"/>
      <c r="W35" s="320"/>
      <c r="X35" s="214"/>
      <c r="Y35" s="215"/>
      <c r="Z35" s="34"/>
      <c r="AA35" s="35"/>
      <c r="AB35" s="35">
        <v>1</v>
      </c>
      <c r="AC35" s="35"/>
      <c r="AD35" s="36" t="s">
        <v>56</v>
      </c>
      <c r="AE35" s="224"/>
      <c r="AF35" s="53"/>
      <c r="AG35" s="54"/>
      <c r="AH35" s="55"/>
      <c r="AI35" s="56"/>
      <c r="AJ35" s="41" t="s">
        <v>85</v>
      </c>
      <c r="AK35" s="42">
        <v>44588</v>
      </c>
      <c r="AL35" s="50"/>
      <c r="AM35" s="337" t="str">
        <f>INDEX($K$6:$AE$6,1,MATCH(1,K35:AE35,-1))</f>
        <v>1512-M</v>
      </c>
      <c r="AN35" s="337" t="str">
        <f>IF(INDEX($K$6:$AE$6,1,MATCH(1,K35:AE35,1))&lt;&gt;INDEX($K$6:$AE$6,1,MATCH(1,K35:AE35,-1)),INDEX($K$6:$AE$6,1,MATCH(1,K35:AE35,1)),"-")</f>
        <v>-</v>
      </c>
    </row>
    <row r="36" spans="1:40" x14ac:dyDescent="0.2">
      <c r="A36" s="169" t="str">
        <f>IF(IFERROR(VLOOKUP(G36,EmployesActifs,1,FALSE),"Non")&lt;&gt;"Non","Oui","Non")</f>
        <v>Oui</v>
      </c>
      <c r="B36" s="172">
        <f>IF(A36="Oui",1,0)</f>
        <v>1</v>
      </c>
      <c r="C36" s="172">
        <f>IF(OR(G36="Médecin",H36="Médecin",I36="Médecin",I36="Médecins",H36="anesthésiste",H36="boursier univ.",H36="chercheur",H36="chirurgien",H36="Résident(e)",H36="Md Urg",H36="Md Card",LEFT(H36,6)="Fellow",H36="Externe Médecine",H36="Directeur de la biobanque Médecin",H36="monit.-boursier",),1,0)</f>
        <v>0</v>
      </c>
      <c r="D36" s="172">
        <f>IF(OR(G36=0,H36="Stagiaire",H36="Stagiaires",H36="Externe",H36="Externes",G36="agence",H36="STAGIAIRE INFIRMIER(ÈRE)",H36="STAGIAIRE SI",H36="STAGIAIRE S.I.",H36="STAGIAIRE PAB",H36="STAGIAIRE EN PERFUSION",H36="Stagiaire Physiothérapeute",H36="Stagiaire médecine",H36="Stagiaire - Service sociaux",H36="STAGIAIRE SOINS INFIRMIERS",H36="STAGIAIRE EXTERNE EN MÉDECINE",H36="ss",),1,0)</f>
        <v>0</v>
      </c>
      <c r="E36" s="28" t="s">
        <v>123</v>
      </c>
      <c r="F36" s="28" t="s">
        <v>4068</v>
      </c>
      <c r="G36" s="262">
        <v>11988</v>
      </c>
      <c r="H36" s="79" t="s">
        <v>69</v>
      </c>
      <c r="I36" s="164" t="s">
        <v>5716</v>
      </c>
      <c r="J36" s="273">
        <f ca="1">IF(AK36&lt;=Données!$B$2,1," ")</f>
        <v>1</v>
      </c>
      <c r="K36" s="45"/>
      <c r="L36" s="46" t="s">
        <v>56</v>
      </c>
      <c r="M36" s="47"/>
      <c r="N36" s="48"/>
      <c r="O36" s="185"/>
      <c r="P36" s="187"/>
      <c r="Q36" s="185"/>
      <c r="R36" s="186"/>
      <c r="S36" s="186">
        <v>1</v>
      </c>
      <c r="T36" s="187"/>
      <c r="U36" s="187"/>
      <c r="V36" s="187"/>
      <c r="W36" s="320"/>
      <c r="X36" s="214"/>
      <c r="Y36" s="215"/>
      <c r="Z36" s="34"/>
      <c r="AA36" s="35" t="s">
        <v>56</v>
      </c>
      <c r="AB36" s="35" t="s">
        <v>56</v>
      </c>
      <c r="AC36" s="35"/>
      <c r="AD36" s="36" t="s">
        <v>56</v>
      </c>
      <c r="AE36" s="224"/>
      <c r="AF36" s="53"/>
      <c r="AG36" s="54"/>
      <c r="AH36" s="55"/>
      <c r="AI36" s="56"/>
      <c r="AJ36" s="41" t="s">
        <v>57</v>
      </c>
      <c r="AK36" s="42">
        <v>44566</v>
      </c>
      <c r="AL36" s="50"/>
      <c r="AM36" s="337" t="str">
        <f>INDEX($K$6:$AE$6,1,MATCH(1,K36:AE36,-1))</f>
        <v>1870 +</v>
      </c>
      <c r="AN36" s="337" t="str">
        <f>IF(INDEX($K$6:$AE$6,1,MATCH(1,K36:AE36,1))&lt;&gt;INDEX($K$6:$AE$6,1,MATCH(1,K36:AE36,-1)),INDEX($K$6:$AE$6,1,MATCH(1,K36:AE36,1)),"-")</f>
        <v>-</v>
      </c>
    </row>
    <row r="37" spans="1:40" x14ac:dyDescent="0.2">
      <c r="A37" s="169" t="str">
        <f>IF(IFERROR(VLOOKUP(G37,EmployesActifs,1,FALSE),"Non")&lt;&gt;"Non","Oui","Non")</f>
        <v>Oui</v>
      </c>
      <c r="B37" s="172">
        <f>IF(A37="Oui",1,0)</f>
        <v>1</v>
      </c>
      <c r="C37" s="172">
        <f>IF(OR(G37="Médecin",H37="Médecin",I37="Médecin",I37="Médecins",H37="anesthésiste",H37="boursier univ.",H37="chercheur",H37="chirurgien",H37="Résident(e)",H37="Md Urg",H37="Md Card",LEFT(H37,6)="Fellow",H37="Externe Médecine",H37="Directeur de la biobanque Médecin",H37="monit.-boursier",),1,0)</f>
        <v>0</v>
      </c>
      <c r="D37" s="172">
        <f>IF(OR(G37=0,H37="Stagiaire",H37="Stagiaires",H37="Externe",H37="Externes",G37="agence",H37="STAGIAIRE INFIRMIER(ÈRE)",H37="STAGIAIRE SI",H37="STAGIAIRE S.I.",H37="STAGIAIRE PAB",H37="STAGIAIRE EN PERFUSION",H37="Stagiaire Physiothérapeute",H37="Stagiaire médecine",H37="Stagiaire - Service sociaux",H37="STAGIAIRE SOINS INFIRMIERS",H37="STAGIAIRE EXTERNE EN MÉDECINE",H37="ss",),1,0)</f>
        <v>0</v>
      </c>
      <c r="E37" s="28" t="s">
        <v>127</v>
      </c>
      <c r="F37" s="28" t="s">
        <v>128</v>
      </c>
      <c r="G37" s="262">
        <v>5292</v>
      </c>
      <c r="H37" s="79" t="s">
        <v>103</v>
      </c>
      <c r="I37" s="164" t="s">
        <v>5716</v>
      </c>
      <c r="J37" s="273" t="str">
        <f ca="1">IF(AK37&lt;=Données!$B$2,1," ")</f>
        <v xml:space="preserve"> </v>
      </c>
      <c r="K37" s="45">
        <v>1</v>
      </c>
      <c r="L37" s="46"/>
      <c r="M37" s="47"/>
      <c r="N37" s="48"/>
      <c r="O37" s="185"/>
      <c r="P37" s="187"/>
      <c r="Q37" s="185"/>
      <c r="R37" s="186"/>
      <c r="S37" s="186"/>
      <c r="T37" s="187"/>
      <c r="U37" s="187"/>
      <c r="V37" s="187"/>
      <c r="W37" s="320"/>
      <c r="X37" s="214"/>
      <c r="Y37" s="215"/>
      <c r="Z37" s="34"/>
      <c r="AA37" s="35"/>
      <c r="AB37" s="35"/>
      <c r="AC37" s="35"/>
      <c r="AD37" s="36"/>
      <c r="AE37" s="224"/>
      <c r="AF37" s="53"/>
      <c r="AG37" s="54"/>
      <c r="AH37" s="55"/>
      <c r="AI37" s="56"/>
      <c r="AJ37" s="41" t="s">
        <v>4462</v>
      </c>
      <c r="AK37" s="42">
        <v>45847</v>
      </c>
      <c r="AL37" s="50"/>
      <c r="AM37" s="337" t="str">
        <f>INDEX($K$6:$AE$6,1,MATCH(1,K37:AE37,-1))</f>
        <v>95PFE-L2S</v>
      </c>
      <c r="AN37" s="337" t="str">
        <f>IF(INDEX($K$6:$AE$6,1,MATCH(1,K37:AE37,1))&lt;&gt;INDEX($K$6:$AE$6,1,MATCH(1,K37:AE37,-1)),INDEX($K$6:$AE$6,1,MATCH(1,K37:AE37,1)),"-")</f>
        <v>-</v>
      </c>
    </row>
    <row r="38" spans="1:40" x14ac:dyDescent="0.2">
      <c r="A38" s="169" t="str">
        <f>IF(IFERROR(VLOOKUP(G38,EmployesActifs,1,FALSE),"Non")&lt;&gt;"Non","Oui","Non")</f>
        <v>Oui</v>
      </c>
      <c r="B38" s="172">
        <f>IF(A38="Oui",1,0)</f>
        <v>1</v>
      </c>
      <c r="C38" s="172">
        <f>IF(OR(G38="Médecin",H38="Médecin",I38="Médecin",I38="Médecins",H38="anesthésiste",H38="boursier univ.",H38="chercheur",H38="chirurgien",H38="Résident(e)",H38="Md Urg",H38="Md Card",LEFT(H38,6)="Fellow",H38="Externe Médecine",H38="Directeur de la biobanque Médecin",H38="monit.-boursier",),1,0)</f>
        <v>0</v>
      </c>
      <c r="D38" s="172">
        <f>IF(OR(G38=0,H38="Stagiaire",H38="Stagiaires",H38="Externe",H38="Externes",G38="agence",H38="STAGIAIRE INFIRMIER(ÈRE)",H38="STAGIAIRE SI",H38="STAGIAIRE S.I.",H38="STAGIAIRE PAB",H38="STAGIAIRE EN PERFUSION",H38="Stagiaire Physiothérapeute",H38="Stagiaire médecine",H38="Stagiaire - Service sociaux",H38="STAGIAIRE SOINS INFIRMIERS",H38="STAGIAIRE EXTERNE EN MÉDECINE",H38="ss",),1,0)</f>
        <v>0</v>
      </c>
      <c r="E38" s="28" t="s">
        <v>129</v>
      </c>
      <c r="F38" s="28" t="s">
        <v>437</v>
      </c>
      <c r="G38" s="262">
        <v>2663</v>
      </c>
      <c r="H38" s="79" t="s">
        <v>2098</v>
      </c>
      <c r="I38" s="164" t="s">
        <v>3437</v>
      </c>
      <c r="J38" s="273">
        <f ca="1">IF(AK38&lt;=Données!$B$2,1," ")</f>
        <v>1</v>
      </c>
      <c r="K38" s="45">
        <v>1</v>
      </c>
      <c r="L38" s="46"/>
      <c r="M38" s="47"/>
      <c r="N38" s="48"/>
      <c r="O38" s="185"/>
      <c r="P38" s="187"/>
      <c r="Q38" s="185"/>
      <c r="R38" s="186"/>
      <c r="S38" s="186"/>
      <c r="T38" s="187"/>
      <c r="U38" s="187"/>
      <c r="V38" s="187"/>
      <c r="W38" s="320"/>
      <c r="X38" s="214"/>
      <c r="Y38" s="215"/>
      <c r="Z38" s="34"/>
      <c r="AA38" s="35"/>
      <c r="AB38" s="35"/>
      <c r="AC38" s="35"/>
      <c r="AD38" s="36"/>
      <c r="AE38" s="224"/>
      <c r="AF38" s="53"/>
      <c r="AG38" s="54"/>
      <c r="AH38" s="55"/>
      <c r="AI38" s="56"/>
      <c r="AJ38" s="41" t="s">
        <v>85</v>
      </c>
      <c r="AK38" s="42">
        <v>44705</v>
      </c>
      <c r="AL38" s="50"/>
      <c r="AM38" s="337" t="str">
        <f>INDEX($K$6:$AE$6,1,MATCH(1,K38:AE38,-1))</f>
        <v>95PFE-L2S</v>
      </c>
      <c r="AN38" s="337" t="str">
        <f>IF(INDEX($K$6:$AE$6,1,MATCH(1,K38:AE38,1))&lt;&gt;INDEX($K$6:$AE$6,1,MATCH(1,K38:AE38,-1)),INDEX($K$6:$AE$6,1,MATCH(1,K38:AE38,1)),"-")</f>
        <v>-</v>
      </c>
    </row>
    <row r="39" spans="1:40" x14ac:dyDescent="0.2">
      <c r="A39" s="169" t="str">
        <f>IF(IFERROR(VLOOKUP(G39,EmployesActifs,1,FALSE),"Non")&lt;&gt;"Non","Oui","Non")</f>
        <v>Oui</v>
      </c>
      <c r="B39" s="172">
        <f>IF(A39="Oui",1,0)</f>
        <v>1</v>
      </c>
      <c r="C39" s="172">
        <f>IF(OR(G39="Médecin",H39="Médecin",I39="Médecin",I39="Médecins",H39="anesthésiste",H39="boursier univ.",H39="chercheur",H39="chirurgien",H39="Résident(e)",H39="Md Urg",H39="Md Card",LEFT(H39,6)="Fellow",H39="Externe Médecine",H39="Directeur de la biobanque Médecin",H39="monit.-boursier",),1,0)</f>
        <v>0</v>
      </c>
      <c r="D39" s="172">
        <f>IF(OR(G39=0,H39="Stagiaire",H39="Stagiaires",H39="Externe",H39="Externes",G39="agence",H39="STAGIAIRE INFIRMIER(ÈRE)",H39="STAGIAIRE SI",H39="STAGIAIRE S.I.",H39="STAGIAIRE PAB",H39="STAGIAIRE EN PERFUSION",H39="Stagiaire Physiothérapeute",H39="Stagiaire médecine",H39="Stagiaire - Service sociaux",H39="STAGIAIRE SOINS INFIRMIERS",H39="STAGIAIRE EXTERNE EN MÉDECINE",H39="ss",),1,0)</f>
        <v>0</v>
      </c>
      <c r="E39" s="28" t="s">
        <v>130</v>
      </c>
      <c r="F39" s="28" t="s">
        <v>131</v>
      </c>
      <c r="G39" s="262">
        <v>10189</v>
      </c>
      <c r="H39" s="79" t="s">
        <v>972</v>
      </c>
      <c r="I39" s="164" t="s">
        <v>5702</v>
      </c>
      <c r="J39" s="273">
        <f ca="1">IF(AK39&lt;=Données!$B$2,1," ")</f>
        <v>1</v>
      </c>
      <c r="K39" s="45"/>
      <c r="L39" s="46" t="s">
        <v>56</v>
      </c>
      <c r="M39" s="47"/>
      <c r="N39" s="48"/>
      <c r="O39" s="185"/>
      <c r="P39" s="187"/>
      <c r="Q39" s="185"/>
      <c r="R39" s="186"/>
      <c r="S39" s="186">
        <v>1</v>
      </c>
      <c r="T39" s="187"/>
      <c r="U39" s="187"/>
      <c r="V39" s="187"/>
      <c r="W39" s="320"/>
      <c r="X39" s="214"/>
      <c r="Y39" s="215"/>
      <c r="Z39" s="34"/>
      <c r="AA39" s="35"/>
      <c r="AB39" s="35"/>
      <c r="AC39" s="35"/>
      <c r="AD39" s="36"/>
      <c r="AE39" s="224"/>
      <c r="AF39" s="53"/>
      <c r="AG39" s="54"/>
      <c r="AH39" s="55"/>
      <c r="AI39" s="56"/>
      <c r="AJ39" s="41" t="s">
        <v>57</v>
      </c>
      <c r="AK39" s="42">
        <v>44566</v>
      </c>
      <c r="AL39" s="50"/>
      <c r="AM39" s="337" t="str">
        <f>INDEX($K$6:$AE$6,1,MATCH(1,K39:AE39,-1))</f>
        <v>1870 +</v>
      </c>
      <c r="AN39" s="337" t="str">
        <f>IF(INDEX($K$6:$AE$6,1,MATCH(1,K39:AE39,1))&lt;&gt;INDEX($K$6:$AE$6,1,MATCH(1,K39:AE39,-1)),INDEX($K$6:$AE$6,1,MATCH(1,K39:AE39,1)),"-")</f>
        <v>-</v>
      </c>
    </row>
    <row r="40" spans="1:40" x14ac:dyDescent="0.2">
      <c r="A40" s="381"/>
      <c r="B40" s="172">
        <f>IF(A40="Oui",1,0)</f>
        <v>0</v>
      </c>
      <c r="C40" s="172">
        <f>IF(OR(G40="Médecin",H40="Médecin",I40="Médecin",I40="Médecins",H40="anesthésiste",H40="boursier univ.",H40="chercheur",H40="chirurgien",H40="Résident(e)",H40="Md Urg",H40="Md Card",LEFT(H40,6)="Fellow",H40="Externe Médecine",H40="Directeur de la biobanque Médecin",H40="monit.-boursier",),1,0)</f>
        <v>1</v>
      </c>
      <c r="D40" s="172">
        <f>IF(OR(G40=0,H40="Stagiaire",H40="Stagiaires",H40="Externe",H40="Externes",G40="agence",H40="STAGIAIRE INFIRMIER(ÈRE)",H40="STAGIAIRE SI",H40="STAGIAIRE S.I.",H40="STAGIAIRE PAB",H40="STAGIAIRE EN PERFUSION",H40="Stagiaire Physiothérapeute",H40="Stagiaire médecine",H40="Stagiaire - Service sociaux",H40="STAGIAIRE SOINS INFIRMIERS",H40="STAGIAIRE EXTERNE EN MÉDECINE",H40="ss",),1,0)</f>
        <v>0</v>
      </c>
      <c r="E40" s="28" t="s">
        <v>5782</v>
      </c>
      <c r="F40" s="28" t="s">
        <v>5780</v>
      </c>
      <c r="G40" s="262" t="s">
        <v>5781</v>
      </c>
      <c r="H40" s="79" t="s">
        <v>378</v>
      </c>
      <c r="I40" s="164" t="s">
        <v>651</v>
      </c>
      <c r="J40" s="273" t="str">
        <f ca="1">IF(AK40&lt;=Données!$B$2,1," ")</f>
        <v xml:space="preserve"> </v>
      </c>
      <c r="K40" s="45"/>
      <c r="L40" s="46" t="s">
        <v>56</v>
      </c>
      <c r="M40" s="47">
        <v>1</v>
      </c>
      <c r="N40" s="48"/>
      <c r="O40" s="185"/>
      <c r="P40" s="187"/>
      <c r="Q40" s="185"/>
      <c r="R40" s="186"/>
      <c r="S40" s="186"/>
      <c r="T40" s="187"/>
      <c r="U40" s="187"/>
      <c r="V40" s="187"/>
      <c r="W40" s="187"/>
      <c r="X40" s="214"/>
      <c r="Y40" s="215"/>
      <c r="Z40" s="34"/>
      <c r="AA40" s="35"/>
      <c r="AB40" s="35"/>
      <c r="AC40" s="35"/>
      <c r="AD40" s="36"/>
      <c r="AE40" s="224"/>
      <c r="AF40" s="53"/>
      <c r="AG40" s="54"/>
      <c r="AH40" s="55"/>
      <c r="AI40" s="56"/>
      <c r="AJ40" s="41" t="s">
        <v>4462</v>
      </c>
      <c r="AK40" s="42">
        <v>45616</v>
      </c>
      <c r="AL40" s="50"/>
      <c r="AM40" s="337" t="str">
        <f>INDEX($K$6:$AE$6,1,MATCH(1,K40:AE40,-1))</f>
        <v>95PFE-L2L</v>
      </c>
      <c r="AN40" s="337" t="str">
        <f>IF(INDEX($K$6:$AE$6,1,MATCH(1,K40:AE40,1))&lt;&gt;INDEX($K$6:$AE$6,1,MATCH(1,K40:AE40,-1)),INDEX($K$6:$AE$6,1,MATCH(1,K40:AE40,1)),"-")</f>
        <v>-</v>
      </c>
    </row>
    <row r="41" spans="1:40" x14ac:dyDescent="0.2">
      <c r="A41" s="169" t="str">
        <f>IF(IFERROR(VLOOKUP(G41,EmployesActifs,1,FALSE),"Non")&lt;&gt;"Non","Oui","Non")</f>
        <v>Oui</v>
      </c>
      <c r="B41" s="172">
        <f>IF(A41="Oui",1,0)</f>
        <v>1</v>
      </c>
      <c r="C41" s="172">
        <f>IF(OR(G41="Médecin",H41="Médecin",I41="Médecin",I41="Médecins",H41="anesthésiste",H41="boursier univ.",H41="chercheur",H41="chirurgien",H41="Résident(e)",H41="Md Urg",H41="Md Card",LEFT(H41,6)="Fellow",H41="Externe Médecine",H41="Directeur de la biobanque Médecin",H41="monit.-boursier",),1,0)</f>
        <v>0</v>
      </c>
      <c r="D41" s="172">
        <f>IF(OR(G41=0,H41="Stagiaire",H41="Stagiaires",H41="Externe",H41="Externes",G41="agence",H41="STAGIAIRE INFIRMIER(ÈRE)",H41="STAGIAIRE SI",H41="STAGIAIRE S.I.",H41="STAGIAIRE PAB",H41="STAGIAIRE EN PERFUSION",H41="Stagiaire Physiothérapeute",H41="Stagiaire médecine",H41="Stagiaire - Service sociaux",H41="STAGIAIRE SOINS INFIRMIERS",H41="STAGIAIRE EXTERNE EN MÉDECINE",H41="ss",),1,0)</f>
        <v>0</v>
      </c>
      <c r="E41" s="28" t="s">
        <v>133</v>
      </c>
      <c r="F41" s="28" t="s">
        <v>134</v>
      </c>
      <c r="G41" s="262">
        <v>3228</v>
      </c>
      <c r="H41" s="79" t="s">
        <v>72</v>
      </c>
      <c r="I41" s="164" t="s">
        <v>5708</v>
      </c>
      <c r="J41" s="273">
        <f ca="1">IF(AK41&lt;=Données!$B$2,1," ")</f>
        <v>1</v>
      </c>
      <c r="K41" s="45" t="s">
        <v>56</v>
      </c>
      <c r="L41" s="46" t="s">
        <v>56</v>
      </c>
      <c r="M41" s="47" t="s">
        <v>56</v>
      </c>
      <c r="N41" s="48"/>
      <c r="O41" s="185"/>
      <c r="P41" s="187"/>
      <c r="Q41" s="185"/>
      <c r="R41" s="186"/>
      <c r="S41" s="186">
        <v>1</v>
      </c>
      <c r="T41" s="187"/>
      <c r="U41" s="187"/>
      <c r="V41" s="187"/>
      <c r="W41" s="320"/>
      <c r="X41" s="214"/>
      <c r="Y41" s="215"/>
      <c r="Z41" s="34"/>
      <c r="AA41" s="35"/>
      <c r="AB41" s="35"/>
      <c r="AC41" s="35"/>
      <c r="AD41" s="36"/>
      <c r="AE41" s="224"/>
      <c r="AF41" s="53"/>
      <c r="AG41" s="54"/>
      <c r="AH41" s="55"/>
      <c r="AI41" s="56"/>
      <c r="AJ41" s="41" t="s">
        <v>98</v>
      </c>
      <c r="AK41" s="42">
        <v>44580</v>
      </c>
      <c r="AL41" s="50"/>
      <c r="AM41" s="337" t="str">
        <f>INDEX($K$6:$AE$6,1,MATCH(1,K41:AE41,-1))</f>
        <v>1870 +</v>
      </c>
      <c r="AN41" s="337" t="str">
        <f>IF(INDEX($K$6:$AE$6,1,MATCH(1,K41:AE41,1))&lt;&gt;INDEX($K$6:$AE$6,1,MATCH(1,K41:AE41,-1)),INDEX($K$6:$AE$6,1,MATCH(1,K41:AE41,1)),"-")</f>
        <v>-</v>
      </c>
    </row>
    <row r="42" spans="1:40" x14ac:dyDescent="0.2">
      <c r="A42" s="381"/>
      <c r="B42" s="172">
        <f>IF(A42="Oui",1,0)</f>
        <v>0</v>
      </c>
      <c r="C42" s="172">
        <f>IF(OR(G42="Médecin",H42="Médecin",I42="Médecin",I42="Médecins",H42="anesthésiste",H42="boursier univ.",H42="chercheur",H42="chirurgien",H42="Résident(e)",H42="Md Urg",H42="Md Card",LEFT(H42,6)="Fellow",H42="Externe Médecine",H42="Directeur de la biobanque Médecin",H42="monit.-boursier",),1,0)</f>
        <v>1</v>
      </c>
      <c r="D42" s="172">
        <f>IF(OR(G42=0,H42="Stagiaire",H42="Stagiaires",H42="Externe",H42="Externes",G42="agence",H42="STAGIAIRE INFIRMIER(ÈRE)",H42="STAGIAIRE SI",H42="STAGIAIRE S.I.",H42="STAGIAIRE PAB",H42="STAGIAIRE EN PERFUSION",H42="Stagiaire Physiothérapeute",H42="Stagiaire médecine",H42="Stagiaire - Service sociaux",H42="STAGIAIRE SOINS INFIRMIERS",H42="STAGIAIRE EXTERNE EN MÉDECINE",H42="ss",),1,0)</f>
        <v>0</v>
      </c>
      <c r="E42" s="28" t="s">
        <v>136</v>
      </c>
      <c r="F42" s="28" t="s">
        <v>137</v>
      </c>
      <c r="G42" s="262">
        <v>7637</v>
      </c>
      <c r="H42" s="79" t="s">
        <v>116</v>
      </c>
      <c r="I42" s="164" t="s">
        <v>117</v>
      </c>
      <c r="J42" s="273">
        <f ca="1">IF(AK42&lt;=Données!$B$2,1," ")</f>
        <v>1</v>
      </c>
      <c r="K42" s="45" t="s">
        <v>56</v>
      </c>
      <c r="L42" s="46"/>
      <c r="M42" s="47"/>
      <c r="N42" s="48"/>
      <c r="O42" s="185"/>
      <c r="P42" s="187"/>
      <c r="Q42" s="185"/>
      <c r="R42" s="186"/>
      <c r="S42" s="186">
        <v>1</v>
      </c>
      <c r="T42" s="187"/>
      <c r="U42" s="187"/>
      <c r="V42" s="187"/>
      <c r="W42" s="320"/>
      <c r="X42" s="214"/>
      <c r="Y42" s="215"/>
      <c r="Z42" s="34"/>
      <c r="AA42" s="35"/>
      <c r="AB42" s="35"/>
      <c r="AC42" s="35"/>
      <c r="AD42" s="36"/>
      <c r="AE42" s="224"/>
      <c r="AF42" s="53"/>
      <c r="AG42" s="54"/>
      <c r="AH42" s="55"/>
      <c r="AI42" s="56"/>
      <c r="AJ42" s="41" t="s">
        <v>85</v>
      </c>
      <c r="AK42" s="42">
        <v>44558</v>
      </c>
      <c r="AL42" s="50"/>
      <c r="AM42" s="337" t="str">
        <f>INDEX($K$6:$AE$6,1,MATCH(1,K42:AE42,-1))</f>
        <v>1870 +</v>
      </c>
      <c r="AN42" s="337" t="str">
        <f>IF(INDEX($K$6:$AE$6,1,MATCH(1,K42:AE42,1))&lt;&gt;INDEX($K$6:$AE$6,1,MATCH(1,K42:AE42,-1)),INDEX($K$6:$AE$6,1,MATCH(1,K42:AE42,1)),"-")</f>
        <v>-</v>
      </c>
    </row>
    <row r="43" spans="1:40" x14ac:dyDescent="0.2">
      <c r="A43" s="169" t="str">
        <f>IF(IFERROR(VLOOKUP(G43,EmployesActifs,1,FALSE),"Non")&lt;&gt;"Non","Oui","Non")</f>
        <v>Oui</v>
      </c>
      <c r="B43" s="172">
        <f>IF(A43="Oui",1,0)</f>
        <v>1</v>
      </c>
      <c r="C43" s="172">
        <f>IF(OR(G43="Médecin",H43="Médecin",I43="Médecin",I43="Médecins",H43="anesthésiste",H43="boursier univ.",H43="chercheur",H43="chirurgien",H43="Résident(e)",H43="Md Urg",H43="Md Card",LEFT(H43,6)="Fellow",H43="Externe Médecine",H43="Directeur de la biobanque Médecin",H43="monit.-boursier",),1,0)</f>
        <v>0</v>
      </c>
      <c r="D43" s="172">
        <f>IF(OR(G43=0,H43="Stagiaire",H43="Stagiaires",H43="Externe",H43="Externes",G43="agence",H43="STAGIAIRE INFIRMIER(ÈRE)",H43="STAGIAIRE SI",H43="STAGIAIRE S.I.",H43="STAGIAIRE PAB",H43="STAGIAIRE EN PERFUSION",H43="Stagiaire Physiothérapeute",H43="Stagiaire médecine",H43="Stagiaire - Service sociaux",H43="STAGIAIRE SOINS INFIRMIERS",H43="STAGIAIRE EXTERNE EN MÉDECINE",H43="ss",),1,0)</f>
        <v>0</v>
      </c>
      <c r="E43" s="28" t="s">
        <v>136</v>
      </c>
      <c r="F43" s="28" t="s">
        <v>138</v>
      </c>
      <c r="G43" s="262">
        <v>6487</v>
      </c>
      <c r="H43" s="79" t="s">
        <v>69</v>
      </c>
      <c r="I43" s="164" t="s">
        <v>65</v>
      </c>
      <c r="J43" s="273">
        <f ca="1">IF(AK43&lt;=Données!$B$2,1," ")</f>
        <v>1</v>
      </c>
      <c r="K43" s="45" t="s">
        <v>56</v>
      </c>
      <c r="L43" s="46">
        <v>1</v>
      </c>
      <c r="M43" s="47"/>
      <c r="N43" s="48"/>
      <c r="O43" s="185"/>
      <c r="P43" s="187"/>
      <c r="Q43" s="185"/>
      <c r="R43" s="186"/>
      <c r="S43" s="186"/>
      <c r="T43" s="187"/>
      <c r="U43" s="187"/>
      <c r="V43" s="187"/>
      <c r="W43" s="320"/>
      <c r="X43" s="214"/>
      <c r="Y43" s="215"/>
      <c r="Z43" s="34"/>
      <c r="AA43" s="35"/>
      <c r="AB43" s="35"/>
      <c r="AC43" s="35"/>
      <c r="AD43" s="36"/>
      <c r="AE43" s="224"/>
      <c r="AF43" s="53"/>
      <c r="AG43" s="54"/>
      <c r="AH43" s="55"/>
      <c r="AI43" s="56"/>
      <c r="AJ43" s="41" t="s">
        <v>66</v>
      </c>
      <c r="AK43" s="42">
        <v>44393</v>
      </c>
      <c r="AL43" s="50"/>
      <c r="AM43" s="337" t="str">
        <f>INDEX($K$6:$AE$6,1,MATCH(1,K43:AE43,-1))</f>
        <v>95PFE-L2M</v>
      </c>
      <c r="AN43" s="337" t="str">
        <f>IF(INDEX($K$6:$AE$6,1,MATCH(1,K43:AE43,1))&lt;&gt;INDEX($K$6:$AE$6,1,MATCH(1,K43:AE43,-1)),INDEX($K$6:$AE$6,1,MATCH(1,K43:AE43,1)),"-")</f>
        <v>-</v>
      </c>
    </row>
    <row r="44" spans="1:40" x14ac:dyDescent="0.2">
      <c r="A44" s="169" t="str">
        <f>IF(IFERROR(VLOOKUP(G44,EmployesActifs,1,FALSE),"Non")&lt;&gt;"Non","Oui","Non")</f>
        <v>Oui</v>
      </c>
      <c r="B44" s="172">
        <f>IF(A44="Oui",1,0)</f>
        <v>1</v>
      </c>
      <c r="C44" s="172">
        <f>IF(OR(G44="Médecin",H44="Médecin",I44="Médecin",I44="Médecins",H44="anesthésiste",H44="boursier univ.",H44="chercheur",H44="chirurgien",H44="Résident(e)",H44="Md Urg",H44="Md Card",LEFT(H44,6)="Fellow",H44="Externe Médecine",H44="Directeur de la biobanque Médecin",H44="monit.-boursier",),1,0)</f>
        <v>0</v>
      </c>
      <c r="D44" s="172">
        <f>IF(OR(G44=0,H44="Stagiaire",H44="Stagiaires",H44="Externe",H44="Externes",G44="agence",H44="STAGIAIRE INFIRMIER(ÈRE)",H44="STAGIAIRE SI",H44="STAGIAIRE S.I.",H44="STAGIAIRE PAB",H44="STAGIAIRE EN PERFUSION",H44="Stagiaire Physiothérapeute",H44="Stagiaire médecine",H44="Stagiaire - Service sociaux",H44="STAGIAIRE SOINS INFIRMIERS",H44="STAGIAIRE EXTERNE EN MÉDECINE",H44="ss",),1,0)</f>
        <v>0</v>
      </c>
      <c r="E44" s="28" t="s">
        <v>136</v>
      </c>
      <c r="F44" s="28" t="s">
        <v>139</v>
      </c>
      <c r="G44" s="262">
        <v>3681</v>
      </c>
      <c r="H44" s="79" t="s">
        <v>570</v>
      </c>
      <c r="I44" s="164" t="s">
        <v>5710</v>
      </c>
      <c r="J44" s="273" t="str">
        <f ca="1">IF(AK44&lt;=Données!$B$2,1," ")</f>
        <v xml:space="preserve"> </v>
      </c>
      <c r="K44" s="45">
        <v>1</v>
      </c>
      <c r="L44" s="46"/>
      <c r="M44" s="47"/>
      <c r="N44" s="48">
        <v>1</v>
      </c>
      <c r="O44" s="185">
        <v>1</v>
      </c>
      <c r="P44" s="187"/>
      <c r="Q44" s="185"/>
      <c r="R44" s="186"/>
      <c r="S44" s="186"/>
      <c r="T44" s="187"/>
      <c r="U44" s="187"/>
      <c r="V44" s="187"/>
      <c r="W44" s="320"/>
      <c r="X44" s="214"/>
      <c r="Y44" s="215"/>
      <c r="Z44" s="34"/>
      <c r="AA44" s="35"/>
      <c r="AB44" s="35"/>
      <c r="AC44" s="35"/>
      <c r="AD44" s="36"/>
      <c r="AE44" s="224"/>
      <c r="AF44" s="53"/>
      <c r="AG44" s="54"/>
      <c r="AH44" s="55"/>
      <c r="AI44" s="56"/>
      <c r="AJ44" s="41" t="s">
        <v>4462</v>
      </c>
      <c r="AK44" s="42">
        <v>45308</v>
      </c>
      <c r="AL44" s="50"/>
      <c r="AM44" s="337" t="str">
        <f>INDEX($K$6:$AE$6,1,MATCH(1,K44:AE44,-1))</f>
        <v>95PFE-L2S</v>
      </c>
      <c r="AN44" s="337" t="str">
        <f>IF(INDEX($K$6:$AE$6,1,MATCH(1,K44:AE44,1))&lt;&gt;INDEX($K$6:$AE$6,1,MATCH(1,K44:AE44,-1)),INDEX($K$6:$AE$6,1,MATCH(1,K44:AE44,1)),"-")</f>
        <v>1804S</v>
      </c>
    </row>
    <row r="45" spans="1:40" x14ac:dyDescent="0.2">
      <c r="A45" s="169" t="str">
        <f>IF(IFERROR(VLOOKUP(G45,EmployesActifs,1,FALSE),"Non")&lt;&gt;"Non","Oui","Non")</f>
        <v>Oui</v>
      </c>
      <c r="B45" s="172">
        <f>IF(A45="Oui",1,0)</f>
        <v>1</v>
      </c>
      <c r="C45" s="172">
        <f>IF(OR(G45="Médecin",H45="Médecin",I45="Médecin",I45="Médecins",H45="anesthésiste",H45="boursier univ.",H45="chercheur",H45="chirurgien",H45="Résident(e)",H45="Md Urg",H45="Md Card",LEFT(H45,6)="Fellow",H45="Externe Médecine",H45="Directeur de la biobanque Médecin",H45="monit.-boursier",),1,0)</f>
        <v>0</v>
      </c>
      <c r="D45" s="172">
        <f>IF(OR(G45=0,H45="Stagiaire",H45="Stagiaires",H45="Externe",H45="Externes",G45="agence",H45="STAGIAIRE INFIRMIER(ÈRE)",H45="STAGIAIRE SI",H45="STAGIAIRE S.I.",H45="STAGIAIRE PAB",H45="STAGIAIRE EN PERFUSION",H45="Stagiaire Physiothérapeute",H45="Stagiaire médecine",H45="Stagiaire - Service sociaux",H45="STAGIAIRE SOINS INFIRMIERS",H45="STAGIAIRE EXTERNE EN MÉDECINE",H45="ss",),1,0)</f>
        <v>0</v>
      </c>
      <c r="E45" s="28" t="s">
        <v>3602</v>
      </c>
      <c r="F45" s="28" t="s">
        <v>3603</v>
      </c>
      <c r="G45" s="262">
        <v>4901</v>
      </c>
      <c r="H45" s="79" t="s">
        <v>412</v>
      </c>
      <c r="I45" s="164" t="s">
        <v>1762</v>
      </c>
      <c r="J45" s="273">
        <f ca="1">IF(AK45&lt;=Données!$B$2,1," ")</f>
        <v>1</v>
      </c>
      <c r="K45" s="45"/>
      <c r="L45" s="46" t="s">
        <v>56</v>
      </c>
      <c r="M45" s="47" t="s">
        <v>56</v>
      </c>
      <c r="N45" s="48"/>
      <c r="O45" s="185"/>
      <c r="P45" s="187"/>
      <c r="Q45" s="185"/>
      <c r="R45" s="186"/>
      <c r="S45" s="186">
        <v>1</v>
      </c>
      <c r="T45" s="187"/>
      <c r="U45" s="187"/>
      <c r="V45" s="187"/>
      <c r="W45" s="320"/>
      <c r="X45" s="214"/>
      <c r="Y45" s="215"/>
      <c r="Z45" s="34"/>
      <c r="AA45" s="35"/>
      <c r="AB45" s="35"/>
      <c r="AC45" s="35"/>
      <c r="AD45" s="36"/>
      <c r="AE45" s="224"/>
      <c r="AF45" s="241"/>
      <c r="AG45" s="242"/>
      <c r="AH45" s="68"/>
      <c r="AI45" s="56"/>
      <c r="AJ45" s="41" t="s">
        <v>85</v>
      </c>
      <c r="AK45" s="42">
        <v>44571</v>
      </c>
      <c r="AL45" s="50"/>
      <c r="AM45" s="337" t="str">
        <f>INDEX($K$6:$AE$6,1,MATCH(1,K45:AE45,-1))</f>
        <v>1870 +</v>
      </c>
      <c r="AN45" s="337" t="str">
        <f>IF(INDEX($K$6:$AE$6,1,MATCH(1,K45:AE45,1))&lt;&gt;INDEX($K$6:$AE$6,1,MATCH(1,K45:AE45,-1)),INDEX($K$6:$AE$6,1,MATCH(1,K45:AE45,1)),"-")</f>
        <v>-</v>
      </c>
    </row>
    <row r="46" spans="1:40" x14ac:dyDescent="0.2">
      <c r="A46" s="169" t="str">
        <f>IF(IFERROR(VLOOKUP(G46,EmployesActifs,1,FALSE),"Non")&lt;&gt;"Non","Oui","Non")</f>
        <v>Oui</v>
      </c>
      <c r="B46" s="172">
        <f>IF(A46="Oui",1,0)</f>
        <v>1</v>
      </c>
      <c r="C46" s="172">
        <f>IF(OR(G46="Médecin",H46="Médecin",I46="Médecin",I46="Médecins",H46="anesthésiste",H46="boursier univ.",H46="chercheur",H46="chirurgien",H46="Résident(e)",H46="Md Urg",H46="Md Card",LEFT(H46,6)="Fellow",H46="Externe Médecine",H46="Directeur de la biobanque Médecin",H46="monit.-boursier",),1,0)</f>
        <v>0</v>
      </c>
      <c r="D46" s="172">
        <f>IF(OR(G46=0,H46="Stagiaire",H46="Stagiaires",H46="Externe",H46="Externes",G46="agence",H46="STAGIAIRE INFIRMIER(ÈRE)",H46="STAGIAIRE SI",H46="STAGIAIRE S.I.",H46="STAGIAIRE PAB",H46="STAGIAIRE EN PERFUSION",H46="Stagiaire Physiothérapeute",H46="Stagiaire médecine",H46="Stagiaire - Service sociaux",H46="STAGIAIRE SOINS INFIRMIERS",H46="STAGIAIRE EXTERNE EN MÉDECINE",H46="ss",),1,0)</f>
        <v>0</v>
      </c>
      <c r="E46" s="28" t="s">
        <v>136</v>
      </c>
      <c r="F46" s="28" t="s">
        <v>145</v>
      </c>
      <c r="G46" s="262">
        <v>2539</v>
      </c>
      <c r="H46" s="79" t="s">
        <v>69</v>
      </c>
      <c r="I46" s="164" t="s">
        <v>5715</v>
      </c>
      <c r="J46" s="273">
        <f ca="1">IF(AK46&lt;=Données!$B$2,1," ")</f>
        <v>1</v>
      </c>
      <c r="K46" s="45">
        <v>1</v>
      </c>
      <c r="L46" s="46" t="s">
        <v>56</v>
      </c>
      <c r="M46" s="47"/>
      <c r="N46" s="48"/>
      <c r="O46" s="185"/>
      <c r="P46" s="187"/>
      <c r="Q46" s="185"/>
      <c r="R46" s="186"/>
      <c r="S46" s="186" t="s">
        <v>56</v>
      </c>
      <c r="T46" s="187"/>
      <c r="U46" s="187"/>
      <c r="V46" s="187"/>
      <c r="W46" s="320"/>
      <c r="X46" s="214"/>
      <c r="Y46" s="215"/>
      <c r="Z46" s="34"/>
      <c r="AA46" s="35" t="s">
        <v>56</v>
      </c>
      <c r="AB46" s="35"/>
      <c r="AC46" s="35"/>
      <c r="AD46" s="36"/>
      <c r="AE46" s="224"/>
      <c r="AF46" s="53"/>
      <c r="AG46" s="54"/>
      <c r="AH46" s="55"/>
      <c r="AI46" s="56"/>
      <c r="AJ46" s="41" t="s">
        <v>57</v>
      </c>
      <c r="AK46" s="42">
        <v>44568</v>
      </c>
      <c r="AL46" s="50"/>
      <c r="AM46" s="337" t="str">
        <f>INDEX($K$6:$AE$6,1,MATCH(1,K46:AE46,-1))</f>
        <v>95PFE-L2S</v>
      </c>
      <c r="AN46" s="337" t="str">
        <f>IF(INDEX($K$6:$AE$6,1,MATCH(1,K46:AE46,1))&lt;&gt;INDEX($K$6:$AE$6,1,MATCH(1,K46:AE46,-1)),INDEX($K$6:$AE$6,1,MATCH(1,K46:AE46,1)),"-")</f>
        <v>-</v>
      </c>
    </row>
    <row r="47" spans="1:40" x14ac:dyDescent="0.2">
      <c r="A47" s="381"/>
      <c r="B47" s="172">
        <f>IF(A47="Oui",1,0)</f>
        <v>0</v>
      </c>
      <c r="C47" s="172">
        <f>IF(OR(G47="Médecin",H47="Médecin",I47="Médecin",I47="Médecins",H47="anesthésiste",H47="boursier univ.",H47="chercheur",H47="chirurgien",H47="Résident(e)",H47="Md Urg",H47="Md Card",LEFT(H47,6)="Fellow",H47="Externe Médecine",H47="Directeur de la biobanque Médecin",H47="monit.-boursier",),1,0)</f>
        <v>0</v>
      </c>
      <c r="D47" s="172">
        <f>IF(OR(G47=0,H47="Stagiaire",H47="Stagiaires",H47="Externe",H47="Externes",G47="agence",H47="STAGIAIRE INFIRMIER(ÈRE)",H47="STAGIAIRE SI",H47="STAGIAIRE S.I.",H47="STAGIAIRE PAB",H47="STAGIAIRE EN PERFUSION",H47="Stagiaire Physiothérapeute",H47="Stagiaire médecine",H47="Stagiaire - Service sociaux",H47="STAGIAIRE SOINS INFIRMIERS",H47="STAGIAIRE EXTERNE EN MÉDECINE",H47="ss",),1,0)</f>
        <v>1</v>
      </c>
      <c r="E47" s="28" t="s">
        <v>136</v>
      </c>
      <c r="F47" s="28" t="s">
        <v>147</v>
      </c>
      <c r="G47" s="262">
        <v>0</v>
      </c>
      <c r="H47" s="79" t="s">
        <v>148</v>
      </c>
      <c r="I47" s="164" t="s">
        <v>149</v>
      </c>
      <c r="J47" s="273">
        <f ca="1">IF(AK47&lt;=Données!$B$2,1," ")</f>
        <v>1</v>
      </c>
      <c r="K47" s="45">
        <v>1</v>
      </c>
      <c r="L47" s="46"/>
      <c r="M47" s="47"/>
      <c r="N47" s="48"/>
      <c r="O47" s="185"/>
      <c r="P47" s="187"/>
      <c r="Q47" s="185"/>
      <c r="R47" s="186"/>
      <c r="S47" s="186"/>
      <c r="T47" s="187"/>
      <c r="U47" s="187"/>
      <c r="V47" s="187"/>
      <c r="W47" s="320"/>
      <c r="X47" s="214"/>
      <c r="Y47" s="215"/>
      <c r="Z47" s="34"/>
      <c r="AA47" s="35"/>
      <c r="AB47" s="35"/>
      <c r="AC47" s="35"/>
      <c r="AD47" s="36"/>
      <c r="AE47" s="224"/>
      <c r="AF47" s="53"/>
      <c r="AG47" s="54"/>
      <c r="AH47" s="55"/>
      <c r="AI47" s="56"/>
      <c r="AJ47" s="41" t="s">
        <v>66</v>
      </c>
      <c r="AK47" s="42">
        <v>44242</v>
      </c>
      <c r="AL47" s="50"/>
      <c r="AM47" s="337" t="str">
        <f>INDEX($K$6:$AE$6,1,MATCH(1,K47:AE47,-1))</f>
        <v>95PFE-L2S</v>
      </c>
      <c r="AN47" s="337" t="str">
        <f>IF(INDEX($K$6:$AE$6,1,MATCH(1,K47:AE47,1))&lt;&gt;INDEX($K$6:$AE$6,1,MATCH(1,K47:AE47,-1)),INDEX($K$6:$AE$6,1,MATCH(1,K47:AE47,1)),"-")</f>
        <v>-</v>
      </c>
    </row>
    <row r="48" spans="1:40" x14ac:dyDescent="0.2">
      <c r="A48" s="169" t="str">
        <f>IF(IFERROR(VLOOKUP(G48,EmployesActifs,1,FALSE),"Non")&lt;&gt;"Non","Oui","Non")</f>
        <v>Oui</v>
      </c>
      <c r="B48" s="172">
        <f>IF(A48="Oui",1,0)</f>
        <v>1</v>
      </c>
      <c r="C48" s="172">
        <f>IF(OR(G48="Médecin",H48="Médecin",I48="Médecin",I48="Médecins",H48="anesthésiste",H48="boursier univ.",H48="chercheur",H48="chirurgien",H48="Résident(e)",H48="Md Urg",H48="Md Card",LEFT(H48,6)="Fellow",H48="Externe Médecine",H48="Directeur de la biobanque Médecin",H48="monit.-boursier",),1,0)</f>
        <v>0</v>
      </c>
      <c r="D48" s="172">
        <f>IF(OR(G48=0,H48="Stagiaire",H48="Stagiaires",H48="Externe",H48="Externes",G48="agence",H48="STAGIAIRE INFIRMIER(ÈRE)",H48="STAGIAIRE SI",H48="STAGIAIRE S.I.",H48="STAGIAIRE PAB",H48="STAGIAIRE EN PERFUSION",H48="Stagiaire Physiothérapeute",H48="Stagiaire médecine",H48="Stagiaire - Service sociaux",H48="STAGIAIRE SOINS INFIRMIERS",H48="STAGIAIRE EXTERNE EN MÉDECINE",H48="ss",),1,0)</f>
        <v>0</v>
      </c>
      <c r="E48" s="28" t="s">
        <v>4131</v>
      </c>
      <c r="F48" s="28" t="s">
        <v>618</v>
      </c>
      <c r="G48" s="262">
        <v>12368</v>
      </c>
      <c r="H48" s="79" t="s">
        <v>570</v>
      </c>
      <c r="I48" s="164" t="s">
        <v>5577</v>
      </c>
      <c r="J48" s="273" t="str">
        <f ca="1">IF(AK48&lt;=Données!$B$2,1," ")</f>
        <v xml:space="preserve"> </v>
      </c>
      <c r="K48" s="45">
        <v>1</v>
      </c>
      <c r="L48" s="46"/>
      <c r="M48" s="47"/>
      <c r="N48" s="48"/>
      <c r="O48" s="185"/>
      <c r="P48" s="187"/>
      <c r="Q48" s="185"/>
      <c r="R48" s="186"/>
      <c r="S48" s="186"/>
      <c r="T48" s="187"/>
      <c r="U48" s="187"/>
      <c r="V48" s="187"/>
      <c r="W48" s="320"/>
      <c r="X48" s="214"/>
      <c r="Y48" s="215"/>
      <c r="Z48" s="34"/>
      <c r="AA48" s="35"/>
      <c r="AB48" s="35"/>
      <c r="AC48" s="35"/>
      <c r="AD48" s="36"/>
      <c r="AE48" s="224"/>
      <c r="AF48" s="53"/>
      <c r="AG48" s="54"/>
      <c r="AH48" s="55"/>
      <c r="AI48" s="56"/>
      <c r="AJ48" s="41" t="s">
        <v>4462</v>
      </c>
      <c r="AK48" s="42">
        <v>45539</v>
      </c>
      <c r="AL48" s="50"/>
      <c r="AM48" s="337" t="str">
        <f>INDEX($K$6:$AE$6,1,MATCH(1,K48:AE48,-1))</f>
        <v>95PFE-L2S</v>
      </c>
      <c r="AN48" s="337" t="str">
        <f>IF(INDEX($K$6:$AE$6,1,MATCH(1,K48:AE48,1))&lt;&gt;INDEX($K$6:$AE$6,1,MATCH(1,K48:AE48,-1)),INDEX($K$6:$AE$6,1,MATCH(1,K48:AE48,1)),"-")</f>
        <v>-</v>
      </c>
    </row>
    <row r="49" spans="1:40" x14ac:dyDescent="0.2">
      <c r="A49" s="169" t="str">
        <f>IF(IFERROR(VLOOKUP(G49,EmployesActifs,1,FALSE),"Non")&lt;&gt;"Non","Oui","Non")</f>
        <v>Oui</v>
      </c>
      <c r="B49" s="172">
        <f>IF(A49="Oui",1,0)</f>
        <v>1</v>
      </c>
      <c r="C49" s="172">
        <f>IF(OR(G49="Médecin",H49="Médecin",I49="Médecin",I49="Médecins",H49="anesthésiste",H49="boursier univ.",H49="chercheur",H49="chirurgien",H49="Résident(e)",H49="Md Urg",H49="Md Card",LEFT(H49,6)="Fellow",H49="Externe Médecine",H49="Directeur de la biobanque Médecin",H49="monit.-boursier",),1,0)</f>
        <v>0</v>
      </c>
      <c r="D49" s="172">
        <f>IF(OR(G49=0,H49="Stagiaire",H49="Stagiaires",H49="Externe",H49="Externes",G49="agence",H49="STAGIAIRE INFIRMIER(ÈRE)",H49="STAGIAIRE SI",H49="STAGIAIRE S.I.",H49="STAGIAIRE PAB",H49="STAGIAIRE EN PERFUSION",H49="Stagiaire Physiothérapeute",H49="Stagiaire médecine",H49="Stagiaire - Service sociaux",H49="STAGIAIRE SOINS INFIRMIERS",H49="STAGIAIRE EXTERNE EN MÉDECINE",H49="ss",),1,0)</f>
        <v>0</v>
      </c>
      <c r="E49" s="28" t="s">
        <v>154</v>
      </c>
      <c r="F49" s="28" t="s">
        <v>155</v>
      </c>
      <c r="G49" s="262">
        <v>6549</v>
      </c>
      <c r="H49" s="79" t="s">
        <v>103</v>
      </c>
      <c r="I49" s="164" t="s">
        <v>3687</v>
      </c>
      <c r="J49" s="273">
        <f ca="1">IF(AK49&lt;=Données!$B$2,1," ")</f>
        <v>1</v>
      </c>
      <c r="K49" s="45" t="s">
        <v>56</v>
      </c>
      <c r="L49" s="46">
        <v>1</v>
      </c>
      <c r="M49" s="47"/>
      <c r="N49" s="48"/>
      <c r="O49" s="185"/>
      <c r="P49" s="187"/>
      <c r="Q49" s="185"/>
      <c r="R49" s="186"/>
      <c r="S49" s="186"/>
      <c r="T49" s="187"/>
      <c r="U49" s="187"/>
      <c r="V49" s="187"/>
      <c r="W49" s="320"/>
      <c r="X49" s="214"/>
      <c r="Y49" s="215"/>
      <c r="Z49" s="34"/>
      <c r="AA49" s="35"/>
      <c r="AB49" s="35"/>
      <c r="AC49" s="35"/>
      <c r="AD49" s="36"/>
      <c r="AE49" s="224"/>
      <c r="AF49" s="53"/>
      <c r="AG49" s="54"/>
      <c r="AH49" s="55"/>
      <c r="AI49" s="56"/>
      <c r="AJ49" s="41" t="s">
        <v>98</v>
      </c>
      <c r="AK49" s="42">
        <v>44580</v>
      </c>
      <c r="AL49" s="50"/>
      <c r="AM49" s="337" t="str">
        <f>INDEX($K$6:$AE$6,1,MATCH(1,K49:AE49,-1))</f>
        <v>95PFE-L2M</v>
      </c>
      <c r="AN49" s="337" t="str">
        <f>IF(INDEX($K$6:$AE$6,1,MATCH(1,K49:AE49,1))&lt;&gt;INDEX($K$6:$AE$6,1,MATCH(1,K49:AE49,-1)),INDEX($K$6:$AE$6,1,MATCH(1,K49:AE49,1)),"-")</f>
        <v>-</v>
      </c>
    </row>
    <row r="50" spans="1:40" x14ac:dyDescent="0.2">
      <c r="A50" s="169" t="str">
        <f>IF(IFERROR(VLOOKUP(G50,EmployesActifs,1,FALSE),"Non")&lt;&gt;"Non","Oui","Non")</f>
        <v>Oui</v>
      </c>
      <c r="B50" s="172">
        <f>IF(A50="Oui",1,0)</f>
        <v>1</v>
      </c>
      <c r="C50" s="172">
        <f>IF(OR(G50="Médecin",H50="Médecin",I50="Médecin",I50="Médecins",H50="anesthésiste",H50="boursier univ.",H50="chercheur",H50="chirurgien",H50="Résident(e)",H50="Md Urg",H50="Md Card",LEFT(H50,6)="Fellow",H50="Externe Médecine",H50="Directeur de la biobanque Médecin",H50="monit.-boursier",),1,0)</f>
        <v>0</v>
      </c>
      <c r="D50" s="172">
        <f>IF(OR(G50=0,H50="Stagiaire",H50="Stagiaires",H50="Externe",H50="Externes",G50="agence",H50="STAGIAIRE INFIRMIER(ÈRE)",H50="STAGIAIRE SI",H50="STAGIAIRE S.I.",H50="STAGIAIRE PAB",H50="STAGIAIRE EN PERFUSION",H50="Stagiaire Physiothérapeute",H50="Stagiaire médecine",H50="Stagiaire - Service sociaux",H50="STAGIAIRE SOINS INFIRMIERS",H50="STAGIAIRE EXTERNE EN MÉDECINE",H50="ss",),1,0)</f>
        <v>0</v>
      </c>
      <c r="E50" s="28" t="s">
        <v>157</v>
      </c>
      <c r="F50" s="28" t="s">
        <v>158</v>
      </c>
      <c r="G50" s="262">
        <v>10487</v>
      </c>
      <c r="H50" s="79" t="s">
        <v>747</v>
      </c>
      <c r="I50" s="164" t="s">
        <v>5716</v>
      </c>
      <c r="J50" s="273" t="str">
        <f ca="1">IF(AK50&lt;=Données!$B$2,1," ")</f>
        <v xml:space="preserve"> </v>
      </c>
      <c r="K50" s="45">
        <v>1</v>
      </c>
      <c r="L50" s="46"/>
      <c r="M50" s="47"/>
      <c r="N50" s="48"/>
      <c r="O50" s="185"/>
      <c r="P50" s="187"/>
      <c r="Q50" s="185"/>
      <c r="R50" s="186"/>
      <c r="S50" s="186"/>
      <c r="T50" s="187"/>
      <c r="U50" s="187"/>
      <c r="V50" s="187"/>
      <c r="W50" s="320"/>
      <c r="X50" s="214"/>
      <c r="Y50" s="215"/>
      <c r="Z50" s="34"/>
      <c r="AA50" s="35"/>
      <c r="AB50" s="35"/>
      <c r="AC50" s="35"/>
      <c r="AD50" s="36"/>
      <c r="AE50" s="224"/>
      <c r="AF50" s="53"/>
      <c r="AG50" s="54"/>
      <c r="AH50" s="55"/>
      <c r="AI50" s="56"/>
      <c r="AJ50" s="41" t="s">
        <v>5851</v>
      </c>
      <c r="AK50" s="42">
        <v>45752</v>
      </c>
      <c r="AL50" s="50"/>
      <c r="AM50" s="337" t="str">
        <f>INDEX($K$6:$AE$6,1,MATCH(1,K50:AE50,-1))</f>
        <v>95PFE-L2S</v>
      </c>
      <c r="AN50" s="337" t="str">
        <f>IF(INDEX($K$6:$AE$6,1,MATCH(1,K50:AE50,1))&lt;&gt;INDEX($K$6:$AE$6,1,MATCH(1,K50:AE50,-1)),INDEX($K$6:$AE$6,1,MATCH(1,K50:AE50,1)),"-")</f>
        <v>-</v>
      </c>
    </row>
    <row r="51" spans="1:40" x14ac:dyDescent="0.2">
      <c r="A51" s="169" t="str">
        <f>IF(IFERROR(VLOOKUP(G51,EmployesActifs,1,FALSE),"Non")&lt;&gt;"Non","Oui","Non")</f>
        <v>Oui</v>
      </c>
      <c r="B51" s="172">
        <f>IF(A51="Oui",1,0)</f>
        <v>1</v>
      </c>
      <c r="C51" s="172">
        <f>IF(OR(G51="Médecin",H51="Médecin",I51="Médecin",I51="Médecins",H51="anesthésiste",H51="boursier univ.",H51="chercheur",H51="chirurgien",H51="Résident(e)",H51="Md Urg",H51="Md Card",LEFT(H51,6)="Fellow",H51="Externe Médecine",H51="Directeur de la biobanque Médecin",H51="monit.-boursier",),1,0)</f>
        <v>0</v>
      </c>
      <c r="D51" s="172">
        <f>IF(OR(G51=0,H51="Stagiaire",H51="Stagiaires",H51="Externe",H51="Externes",G51="agence",H51="STAGIAIRE INFIRMIER(ÈRE)",H51="STAGIAIRE SI",H51="STAGIAIRE S.I.",H51="STAGIAIRE PAB",H51="STAGIAIRE EN PERFUSION",H51="Stagiaire Physiothérapeute",H51="Stagiaire médecine",H51="Stagiaire - Service sociaux",H51="STAGIAIRE SOINS INFIRMIERS",H51="STAGIAIRE EXTERNE EN MÉDECINE",H51="ss",),1,0)</f>
        <v>0</v>
      </c>
      <c r="E51" s="28" t="s">
        <v>160</v>
      </c>
      <c r="F51" s="28" t="s">
        <v>161</v>
      </c>
      <c r="G51" s="262">
        <v>10840</v>
      </c>
      <c r="H51" s="79" t="s">
        <v>69</v>
      </c>
      <c r="I51" s="164" t="s">
        <v>5215</v>
      </c>
      <c r="J51" s="273" t="str">
        <f ca="1">IF(AK51&lt;=Données!$B$2,1," ")</f>
        <v xml:space="preserve"> </v>
      </c>
      <c r="K51" s="45">
        <v>1</v>
      </c>
      <c r="L51" s="46"/>
      <c r="M51" s="47"/>
      <c r="N51" s="48"/>
      <c r="O51" s="185"/>
      <c r="P51" s="187"/>
      <c r="Q51" s="185"/>
      <c r="R51" s="186"/>
      <c r="S51" s="186"/>
      <c r="T51" s="187"/>
      <c r="U51" s="187"/>
      <c r="V51" s="187"/>
      <c r="W51" s="320"/>
      <c r="X51" s="214"/>
      <c r="Y51" s="215"/>
      <c r="Z51" s="34"/>
      <c r="AA51" s="35"/>
      <c r="AB51" s="35"/>
      <c r="AC51" s="35"/>
      <c r="AD51" s="36"/>
      <c r="AE51" s="224"/>
      <c r="AF51" s="53"/>
      <c r="AG51" s="54"/>
      <c r="AH51" s="55"/>
      <c r="AI51" s="56"/>
      <c r="AJ51" s="41" t="s">
        <v>5851</v>
      </c>
      <c r="AK51" s="42">
        <v>45812</v>
      </c>
      <c r="AL51" s="50"/>
      <c r="AM51" s="337" t="str">
        <f>INDEX($K$6:$AE$6,1,MATCH(1,K51:AE51,-1))</f>
        <v>95PFE-L2S</v>
      </c>
      <c r="AN51" s="337" t="str">
        <f>IF(INDEX($K$6:$AE$6,1,MATCH(1,K51:AE51,1))&lt;&gt;INDEX($K$6:$AE$6,1,MATCH(1,K51:AE51,-1)),INDEX($K$6:$AE$6,1,MATCH(1,K51:AE51,1)),"-")</f>
        <v>-</v>
      </c>
    </row>
    <row r="52" spans="1:40" x14ac:dyDescent="0.2">
      <c r="A52" s="169" t="str">
        <f>IF(IFERROR(VLOOKUP(G52,EmployesActifs,1,FALSE),"Non")&lt;&gt;"Non","Oui","Non")</f>
        <v>Oui</v>
      </c>
      <c r="B52" s="172">
        <f>IF(A52="Oui",1,0)</f>
        <v>1</v>
      </c>
      <c r="C52" s="172">
        <f>IF(OR(G52="Médecin",H52="Médecin",I52="Médecin",I52="Médecins",H52="anesthésiste",H52="boursier univ.",H52="chercheur",H52="chirurgien",H52="Résident(e)",H52="Md Urg",H52="Md Card",LEFT(H52,6)="Fellow",H52="Externe Médecine",H52="Directeur de la biobanque Médecin",H52="monit.-boursier",),1,0)</f>
        <v>0</v>
      </c>
      <c r="D52" s="172">
        <f>IF(OR(G52=0,H52="Stagiaire",H52="Stagiaires",H52="Externe",H52="Externes",G52="agence",H52="STAGIAIRE INFIRMIER(ÈRE)",H52="STAGIAIRE SI",H52="STAGIAIRE S.I.",H52="STAGIAIRE PAB",H52="STAGIAIRE EN PERFUSION",H52="Stagiaire Physiothérapeute",H52="Stagiaire médecine",H52="Stagiaire - Service sociaux",H52="STAGIAIRE SOINS INFIRMIERS",H52="STAGIAIRE EXTERNE EN MÉDECINE",H52="ss",),1,0)</f>
        <v>0</v>
      </c>
      <c r="E52" s="28" t="s">
        <v>163</v>
      </c>
      <c r="F52" s="28" t="s">
        <v>164</v>
      </c>
      <c r="G52" s="262">
        <v>10832</v>
      </c>
      <c r="H52" s="79" t="s">
        <v>3747</v>
      </c>
      <c r="I52" s="164" t="s">
        <v>4422</v>
      </c>
      <c r="J52" s="273" t="str">
        <f ca="1">IF(AK52&lt;=Données!$B$2,1," ")</f>
        <v xml:space="preserve"> </v>
      </c>
      <c r="K52" s="45"/>
      <c r="L52" s="46"/>
      <c r="M52" s="47">
        <v>1</v>
      </c>
      <c r="N52" s="48"/>
      <c r="O52" s="185"/>
      <c r="P52" s="187"/>
      <c r="Q52" s="185"/>
      <c r="R52" s="186"/>
      <c r="S52" s="186"/>
      <c r="T52" s="187"/>
      <c r="U52" s="187"/>
      <c r="V52" s="187"/>
      <c r="W52" s="320"/>
      <c r="X52" s="214"/>
      <c r="Y52" s="215"/>
      <c r="Z52" s="34"/>
      <c r="AA52" s="35"/>
      <c r="AB52" s="35"/>
      <c r="AC52" s="35"/>
      <c r="AD52" s="36"/>
      <c r="AE52" s="224"/>
      <c r="AF52" s="53"/>
      <c r="AG52" s="54"/>
      <c r="AH52" s="55"/>
      <c r="AI52" s="56"/>
      <c r="AJ52" s="41" t="s">
        <v>4462</v>
      </c>
      <c r="AK52" s="42">
        <v>45384</v>
      </c>
      <c r="AL52" s="50"/>
      <c r="AM52" s="337" t="str">
        <f>INDEX($K$6:$AE$6,1,MATCH(1,K52:AE52,-1))</f>
        <v>95PFE-L2L</v>
      </c>
      <c r="AN52" s="337" t="str">
        <f>IF(INDEX($K$6:$AE$6,1,MATCH(1,K52:AE52,1))&lt;&gt;INDEX($K$6:$AE$6,1,MATCH(1,K52:AE52,-1)),INDEX($K$6:$AE$6,1,MATCH(1,K52:AE52,1)),"-")</f>
        <v>-</v>
      </c>
    </row>
    <row r="53" spans="1:40" x14ac:dyDescent="0.2">
      <c r="A53" s="169" t="str">
        <f>IF(IFERROR(VLOOKUP(G53,EmployesActifs,1,FALSE),"Non")&lt;&gt;"Non","Oui","Non")</f>
        <v>Oui</v>
      </c>
      <c r="B53" s="172">
        <f>IF(A53="Oui",1,0)</f>
        <v>1</v>
      </c>
      <c r="C53" s="172">
        <f>IF(OR(G53="Médecin",H53="Médecin",I53="Médecin",I53="Médecins",H53="anesthésiste",H53="boursier univ.",H53="chercheur",H53="chirurgien",H53="Résident(e)",H53="Md Urg",H53="Md Card",LEFT(H53,6)="Fellow",H53="Externe Médecine",H53="Directeur de la biobanque Médecin",H53="monit.-boursier",),1,0)</f>
        <v>0</v>
      </c>
      <c r="D53" s="172">
        <f>IF(OR(G53=0,H53="Stagiaire",H53="Stagiaires",H53="Externe",H53="Externes",G53="agence",H53="STAGIAIRE INFIRMIER(ÈRE)",H53="STAGIAIRE SI",H53="STAGIAIRE S.I.",H53="STAGIAIRE PAB",H53="STAGIAIRE EN PERFUSION",H53="Stagiaire Physiothérapeute",H53="Stagiaire médecine",H53="Stagiaire - Service sociaux",H53="STAGIAIRE SOINS INFIRMIERS",H53="STAGIAIRE EXTERNE EN MÉDECINE",H53="ss",),1,0)</f>
        <v>0</v>
      </c>
      <c r="E53" s="28" t="s">
        <v>3121</v>
      </c>
      <c r="F53" s="28" t="s">
        <v>3122</v>
      </c>
      <c r="G53" s="262">
        <v>12683</v>
      </c>
      <c r="H53" s="79" t="s">
        <v>69</v>
      </c>
      <c r="I53" s="164" t="s">
        <v>4406</v>
      </c>
      <c r="J53" s="273">
        <f ca="1">IF(AK53&lt;=Données!$B$2,1," ")</f>
        <v>1</v>
      </c>
      <c r="K53" s="45" t="s">
        <v>56</v>
      </c>
      <c r="L53" s="46" t="s">
        <v>56</v>
      </c>
      <c r="M53" s="47"/>
      <c r="N53" s="48">
        <v>1</v>
      </c>
      <c r="O53" s="185"/>
      <c r="P53" s="187"/>
      <c r="Q53" s="185"/>
      <c r="R53" s="186"/>
      <c r="S53" s="186"/>
      <c r="T53" s="187"/>
      <c r="U53" s="187"/>
      <c r="V53" s="187"/>
      <c r="W53" s="320"/>
      <c r="X53" s="214"/>
      <c r="Y53" s="215"/>
      <c r="Z53" s="34"/>
      <c r="AA53" s="35"/>
      <c r="AB53" s="35"/>
      <c r="AC53" s="35"/>
      <c r="AD53" s="36"/>
      <c r="AE53" s="224"/>
      <c r="AF53" s="53"/>
      <c r="AG53" s="54"/>
      <c r="AH53" s="55"/>
      <c r="AI53" s="56"/>
      <c r="AJ53" s="41" t="s">
        <v>85</v>
      </c>
      <c r="AK53" s="42">
        <v>44965</v>
      </c>
      <c r="AL53" s="50"/>
      <c r="AM53" s="337" t="str">
        <f>INDEX($K$6:$AE$6,1,MATCH(1,K53:AE53,-1))</f>
        <v>F550</v>
      </c>
      <c r="AN53" s="337" t="str">
        <f>IF(INDEX($K$6:$AE$6,1,MATCH(1,K53:AE53,1))&lt;&gt;INDEX($K$6:$AE$6,1,MATCH(1,K53:AE53,-1)),INDEX($K$6:$AE$6,1,MATCH(1,K53:AE53,1)),"-")</f>
        <v>-</v>
      </c>
    </row>
    <row r="54" spans="1:40" x14ac:dyDescent="0.2">
      <c r="A54" s="169" t="str">
        <f>IF(IFERROR(VLOOKUP(G54,EmployesActifs,1,FALSE),"Non")&lt;&gt;"Non","Oui","Non")</f>
        <v>Oui</v>
      </c>
      <c r="B54" s="172">
        <f>IF(A54="Oui",1,0)</f>
        <v>1</v>
      </c>
      <c r="C54" s="172">
        <f>IF(OR(G54="Médecin",H54="Médecin",I54="Médecin",I54="Médecins",H54="anesthésiste",H54="boursier univ.",H54="chercheur",H54="chirurgien",H54="Résident(e)",H54="Md Urg",H54="Md Card",LEFT(H54,6)="Fellow",H54="Externe Médecine",H54="Directeur de la biobanque Médecin",H54="monit.-boursier",),1,0)</f>
        <v>0</v>
      </c>
      <c r="D54" s="172">
        <f>IF(OR(G54=0,H54="Stagiaire",H54="Stagiaires",H54="Externe",H54="Externes",G54="agence",H54="STAGIAIRE INFIRMIER(ÈRE)",H54="STAGIAIRE SI",H54="STAGIAIRE S.I.",H54="STAGIAIRE PAB",H54="STAGIAIRE EN PERFUSION",H54="Stagiaire Physiothérapeute",H54="Stagiaire médecine",H54="Stagiaire - Service sociaux",H54="STAGIAIRE SOINS INFIRMIERS",H54="STAGIAIRE EXTERNE EN MÉDECINE",H54="ss",),1,0)</f>
        <v>0</v>
      </c>
      <c r="E54" s="28" t="s">
        <v>4501</v>
      </c>
      <c r="F54" s="28" t="s">
        <v>3899</v>
      </c>
      <c r="G54" s="262">
        <v>13256</v>
      </c>
      <c r="H54" s="79" t="s">
        <v>314</v>
      </c>
      <c r="I54" s="164" t="s">
        <v>4422</v>
      </c>
      <c r="J54" s="273" t="str">
        <f ca="1">IF(AK54&lt;=Données!$B$2,1," ")</f>
        <v xml:space="preserve"> </v>
      </c>
      <c r="K54" s="45"/>
      <c r="L54" s="46">
        <v>1</v>
      </c>
      <c r="M54" s="47"/>
      <c r="N54" s="48"/>
      <c r="O54" s="185"/>
      <c r="P54" s="187"/>
      <c r="Q54" s="185"/>
      <c r="R54" s="186"/>
      <c r="S54" s="186"/>
      <c r="T54" s="187"/>
      <c r="U54" s="187"/>
      <c r="V54" s="187"/>
      <c r="W54" s="320"/>
      <c r="X54" s="214"/>
      <c r="Y54" s="215"/>
      <c r="Z54" s="34"/>
      <c r="AA54" s="35"/>
      <c r="AB54" s="35"/>
      <c r="AC54" s="35"/>
      <c r="AD54" s="36"/>
      <c r="AE54" s="224"/>
      <c r="AF54" s="53"/>
      <c r="AG54" s="54"/>
      <c r="AH54" s="55"/>
      <c r="AI54" s="56"/>
      <c r="AJ54" s="41" t="s">
        <v>4462</v>
      </c>
      <c r="AK54" s="42">
        <v>45363</v>
      </c>
      <c r="AL54" s="50"/>
      <c r="AM54" s="337" t="str">
        <f>INDEX($K$6:$AE$6,1,MATCH(1,K54:AE54,-1))</f>
        <v>95PFE-L2M</v>
      </c>
      <c r="AN54" s="337" t="str">
        <f>IF(INDEX($K$6:$AE$6,1,MATCH(1,K54:AE54,1))&lt;&gt;INDEX($K$6:$AE$6,1,MATCH(1,K54:AE54,-1)),INDEX($K$6:$AE$6,1,MATCH(1,K54:AE54,1)),"-")</f>
        <v>-</v>
      </c>
    </row>
    <row r="55" spans="1:40" x14ac:dyDescent="0.2">
      <c r="A55" s="169" t="str">
        <f>IF(IFERROR(VLOOKUP(G55,EmployesActifs,1,FALSE),"Non")&lt;&gt;"Non","Oui","Non")</f>
        <v>Oui</v>
      </c>
      <c r="B55" s="172">
        <f>IF(A55="Oui",1,0)</f>
        <v>1</v>
      </c>
      <c r="C55" s="172">
        <f>IF(OR(G55="Médecin",H55="Médecin",I55="Médecin",I55="Médecins",H55="anesthésiste",H55="boursier univ.",H55="chercheur",H55="chirurgien",H55="Résident(e)",H55="Md Urg",H55="Md Card",LEFT(H55,6)="Fellow",H55="Externe Médecine",H55="Directeur de la biobanque Médecin",H55="monit.-boursier",),1,0)</f>
        <v>0</v>
      </c>
      <c r="D55" s="172">
        <f>IF(OR(G55=0,H55="Stagiaire",H55="Stagiaires",H55="Externe",H55="Externes",G55="agence",H55="STAGIAIRE INFIRMIER(ÈRE)",H55="STAGIAIRE SI",H55="STAGIAIRE S.I.",H55="STAGIAIRE PAB",H55="STAGIAIRE EN PERFUSION",H55="Stagiaire Physiothérapeute",H55="Stagiaire médecine",H55="Stagiaire - Service sociaux",H55="STAGIAIRE SOINS INFIRMIERS",H55="STAGIAIRE EXTERNE EN MÉDECINE",H55="ss",),1,0)</f>
        <v>0</v>
      </c>
      <c r="E55" s="28" t="s">
        <v>169</v>
      </c>
      <c r="F55" s="28" t="s">
        <v>170</v>
      </c>
      <c r="G55" s="262">
        <v>8646</v>
      </c>
      <c r="H55" s="79" t="s">
        <v>3764</v>
      </c>
      <c r="I55" s="164" t="s">
        <v>171</v>
      </c>
      <c r="J55" s="273">
        <f ca="1">IF(AK55&lt;=Données!$B$2,1," ")</f>
        <v>1</v>
      </c>
      <c r="K55" s="45"/>
      <c r="L55" s="46" t="s">
        <v>56</v>
      </c>
      <c r="M55" s="47" t="s">
        <v>56</v>
      </c>
      <c r="N55" s="48"/>
      <c r="O55" s="185"/>
      <c r="P55" s="187"/>
      <c r="Q55" s="185"/>
      <c r="R55" s="186"/>
      <c r="S55" s="186">
        <v>1</v>
      </c>
      <c r="T55" s="187"/>
      <c r="U55" s="187"/>
      <c r="V55" s="187"/>
      <c r="W55" s="320"/>
      <c r="X55" s="214"/>
      <c r="Y55" s="215"/>
      <c r="Z55" s="34"/>
      <c r="AA55" s="35"/>
      <c r="AB55" s="35"/>
      <c r="AC55" s="35"/>
      <c r="AD55" s="36"/>
      <c r="AE55" s="224"/>
      <c r="AF55" s="53"/>
      <c r="AG55" s="54"/>
      <c r="AH55" s="55"/>
      <c r="AI55" s="56"/>
      <c r="AJ55" s="41" t="s">
        <v>50</v>
      </c>
      <c r="AK55" s="42">
        <v>44588</v>
      </c>
      <c r="AL55" s="50"/>
      <c r="AM55" s="337" t="str">
        <f>INDEX($K$6:$AE$6,1,MATCH(1,K55:AE55,-1))</f>
        <v>1870 +</v>
      </c>
      <c r="AN55" s="337" t="str">
        <f>IF(INDEX($K$6:$AE$6,1,MATCH(1,K55:AE55,1))&lt;&gt;INDEX($K$6:$AE$6,1,MATCH(1,K55:AE55,-1)),INDEX($K$6:$AE$6,1,MATCH(1,K55:AE55,1)),"-")</f>
        <v>-</v>
      </c>
    </row>
    <row r="56" spans="1:40" x14ac:dyDescent="0.2">
      <c r="A56" s="169" t="str">
        <f>IF(IFERROR(VLOOKUP(G56,EmployesActifs,1,FALSE),"Non")&lt;&gt;"Non","Oui","Non")</f>
        <v>Oui</v>
      </c>
      <c r="B56" s="172">
        <f>IF(A56="Oui",1,0)</f>
        <v>1</v>
      </c>
      <c r="C56" s="172">
        <f>IF(OR(G56="Médecin",H56="Médecin",I56="Médecin",I56="Médecins",H56="anesthésiste",H56="boursier univ.",H56="chercheur",H56="chirurgien",H56="Résident(e)",H56="Md Urg",H56="Md Card",LEFT(H56,6)="Fellow",H56="Externe Médecine",H56="Directeur de la biobanque Médecin",H56="monit.-boursier",),1,0)</f>
        <v>0</v>
      </c>
      <c r="D56" s="172">
        <f>IF(OR(G56=0,H56="Stagiaire",H56="Stagiaires",H56="Externe",H56="Externes",G56="agence",H56="STAGIAIRE INFIRMIER(ÈRE)",H56="STAGIAIRE SI",H56="STAGIAIRE S.I.",H56="STAGIAIRE PAB",H56="STAGIAIRE EN PERFUSION",H56="Stagiaire Physiothérapeute",H56="Stagiaire médecine",H56="Stagiaire - Service sociaux",H56="STAGIAIRE SOINS INFIRMIERS",H56="STAGIAIRE EXTERNE EN MÉDECINE",H56="ss",),1,0)</f>
        <v>0</v>
      </c>
      <c r="E56" s="28" t="s">
        <v>175</v>
      </c>
      <c r="F56" s="28" t="s">
        <v>173</v>
      </c>
      <c r="G56" s="262">
        <v>3845</v>
      </c>
      <c r="H56" s="79" t="s">
        <v>103</v>
      </c>
      <c r="I56" s="164" t="s">
        <v>174</v>
      </c>
      <c r="J56" s="273">
        <f ca="1">IF(AK56&lt;=Données!$B$2,1," ")</f>
        <v>1</v>
      </c>
      <c r="K56" s="45" t="s">
        <v>56</v>
      </c>
      <c r="L56" s="46"/>
      <c r="M56" s="47"/>
      <c r="N56" s="48"/>
      <c r="O56" s="185"/>
      <c r="P56" s="187"/>
      <c r="Q56" s="185"/>
      <c r="R56" s="186"/>
      <c r="S56" s="186">
        <v>1</v>
      </c>
      <c r="T56" s="187"/>
      <c r="U56" s="187"/>
      <c r="V56" s="187"/>
      <c r="W56" s="320"/>
      <c r="X56" s="214"/>
      <c r="Y56" s="215"/>
      <c r="Z56" s="34"/>
      <c r="AA56" s="35"/>
      <c r="AB56" s="35"/>
      <c r="AC56" s="35"/>
      <c r="AD56" s="36"/>
      <c r="AE56" s="224"/>
      <c r="AF56" s="53"/>
      <c r="AG56" s="54"/>
      <c r="AH56" s="55"/>
      <c r="AI56" s="56"/>
      <c r="AJ56" s="41" t="s">
        <v>98</v>
      </c>
      <c r="AK56" s="42">
        <v>44572</v>
      </c>
      <c r="AL56" s="50"/>
      <c r="AM56" s="337" t="str">
        <f>INDEX($K$6:$AE$6,1,MATCH(1,K56:AE56,-1))</f>
        <v>1870 +</v>
      </c>
      <c r="AN56" s="337" t="str">
        <f>IF(INDEX($K$6:$AE$6,1,MATCH(1,K56:AE56,1))&lt;&gt;INDEX($K$6:$AE$6,1,MATCH(1,K56:AE56,-1)),INDEX($K$6:$AE$6,1,MATCH(1,K56:AE56,1)),"-")</f>
        <v>-</v>
      </c>
    </row>
    <row r="57" spans="1:40" x14ac:dyDescent="0.2">
      <c r="A57" s="169" t="str">
        <f>IF(IFERROR(VLOOKUP(G57,EmployesActifs,1,FALSE),"Non")&lt;&gt;"Non","Oui","Non")</f>
        <v>Oui</v>
      </c>
      <c r="B57" s="172">
        <f>IF(A57="Oui",1,0)</f>
        <v>1</v>
      </c>
      <c r="C57" s="172">
        <f>IF(OR(G57="Médecin",H57="Médecin",I57="Médecin",I57="Médecins",H57="anesthésiste",H57="boursier univ.",H57="chercheur",H57="chirurgien",H57="Résident(e)",H57="Md Urg",H57="Md Card",LEFT(H57,6)="Fellow",H57="Externe Médecine",H57="Directeur de la biobanque Médecin",H57="monit.-boursier",),1,0)</f>
        <v>0</v>
      </c>
      <c r="D57" s="172">
        <f>IF(OR(G57=0,H57="Stagiaire",H57="Stagiaires",H57="Externe",H57="Externes",G57="agence",H57="STAGIAIRE INFIRMIER(ÈRE)",H57="STAGIAIRE SI",H57="STAGIAIRE S.I.",H57="STAGIAIRE PAB",H57="STAGIAIRE EN PERFUSION",H57="Stagiaire Physiothérapeute",H57="Stagiaire médecine",H57="Stagiaire - Service sociaux",H57="STAGIAIRE SOINS INFIRMIERS",H57="STAGIAIRE EXTERNE EN MÉDECINE",H57="ss",),1,0)</f>
        <v>0</v>
      </c>
      <c r="E57" s="28" t="s">
        <v>4038</v>
      </c>
      <c r="F57" s="28" t="s">
        <v>4039</v>
      </c>
      <c r="G57" s="262">
        <v>11788</v>
      </c>
      <c r="H57" s="79" t="s">
        <v>109</v>
      </c>
      <c r="I57" s="164" t="s">
        <v>110</v>
      </c>
      <c r="J57" s="273" t="str">
        <f ca="1">IF(AK57&lt;=Données!$B$2,1," ")</f>
        <v xml:space="preserve"> </v>
      </c>
      <c r="K57" s="45"/>
      <c r="L57" s="46"/>
      <c r="M57" s="47"/>
      <c r="N57" s="48"/>
      <c r="O57" s="185"/>
      <c r="P57" s="187"/>
      <c r="Q57" s="185"/>
      <c r="R57" s="186"/>
      <c r="S57" s="186">
        <v>1</v>
      </c>
      <c r="T57" s="187"/>
      <c r="U57" s="187"/>
      <c r="V57" s="187"/>
      <c r="W57" s="320"/>
      <c r="X57" s="214"/>
      <c r="Y57" s="215"/>
      <c r="Z57" s="34"/>
      <c r="AA57" s="35"/>
      <c r="AB57" s="35"/>
      <c r="AC57" s="35"/>
      <c r="AD57" s="36"/>
      <c r="AE57" s="224"/>
      <c r="AF57" s="53"/>
      <c r="AG57" s="54"/>
      <c r="AH57" s="55"/>
      <c r="AI57" s="56"/>
      <c r="AJ57" s="41"/>
      <c r="AK57" s="42">
        <v>45615</v>
      </c>
      <c r="AL57" s="50" t="s">
        <v>6067</v>
      </c>
      <c r="AM57" s="337" t="str">
        <f>INDEX($K$6:$AE$6,1,MATCH(1,K57:AE57,-1))</f>
        <v>1870 +</v>
      </c>
      <c r="AN57" s="337" t="str">
        <f>IF(INDEX($K$6:$AE$6,1,MATCH(1,K57:AE57,1))&lt;&gt;INDEX($K$6:$AE$6,1,MATCH(1,K57:AE57,-1)),INDEX($K$6:$AE$6,1,MATCH(1,K57:AE57,1)),"-")</f>
        <v>-</v>
      </c>
    </row>
    <row r="58" spans="1:40" x14ac:dyDescent="0.2">
      <c r="A58" s="169" t="str">
        <f>IF(IFERROR(VLOOKUP(G58,EmployesActifs,1,FALSE),"Non")&lt;&gt;"Non","Oui","Non")</f>
        <v>Oui</v>
      </c>
      <c r="B58" s="172">
        <f>IF(A58="Oui",1,0)</f>
        <v>1</v>
      </c>
      <c r="C58" s="172">
        <f>IF(OR(G58="Médecin",H58="Médecin",I58="Médecin",I58="Médecins",H58="anesthésiste",H58="boursier univ.",H58="chercheur",H58="chirurgien",H58="Résident(e)",H58="Md Urg",H58="Md Card",LEFT(H58,6)="Fellow",H58="Externe Médecine",H58="Directeur de la biobanque Médecin",H58="monit.-boursier",),1,0)</f>
        <v>0</v>
      </c>
      <c r="D58" s="172">
        <f>IF(OR(G58=0,H58="Stagiaire",H58="Stagiaires",H58="Externe",H58="Externes",G58="agence",H58="STAGIAIRE INFIRMIER(ÈRE)",H58="STAGIAIRE SI",H58="STAGIAIRE S.I.",H58="STAGIAIRE PAB",H58="STAGIAIRE EN PERFUSION",H58="Stagiaire Physiothérapeute",H58="Stagiaire médecine",H58="Stagiaire - Service sociaux",H58="STAGIAIRE SOINS INFIRMIERS",H58="STAGIAIRE EXTERNE EN MÉDECINE",H58="ss",),1,0)</f>
        <v>0</v>
      </c>
      <c r="E58" s="28" t="s">
        <v>4369</v>
      </c>
      <c r="F58" s="28" t="s">
        <v>4049</v>
      </c>
      <c r="G58" s="262">
        <v>13155</v>
      </c>
      <c r="H58" s="79" t="s">
        <v>4479</v>
      </c>
      <c r="I58" s="164" t="s">
        <v>61</v>
      </c>
      <c r="J58" s="273">
        <f ca="1">IF(AK58&lt;=Données!$B$2,1," ")</f>
        <v>1</v>
      </c>
      <c r="K58" s="45"/>
      <c r="L58" s="46">
        <v>1</v>
      </c>
      <c r="M58" s="47"/>
      <c r="N58" s="48"/>
      <c r="O58" s="185"/>
      <c r="P58" s="187"/>
      <c r="Q58" s="185"/>
      <c r="R58" s="186"/>
      <c r="S58" s="186"/>
      <c r="T58" s="187"/>
      <c r="U58" s="187"/>
      <c r="V58" s="187"/>
      <c r="W58" s="320"/>
      <c r="X58" s="214"/>
      <c r="Y58" s="215"/>
      <c r="Z58" s="34"/>
      <c r="AA58" s="35"/>
      <c r="AB58" s="35"/>
      <c r="AC58" s="35"/>
      <c r="AD58" s="36"/>
      <c r="AE58" s="224"/>
      <c r="AF58" s="53"/>
      <c r="AG58" s="54"/>
      <c r="AH58" s="55"/>
      <c r="AI58" s="56"/>
      <c r="AJ58" s="41" t="s">
        <v>652</v>
      </c>
      <c r="AK58" s="42">
        <v>45194</v>
      </c>
      <c r="AL58" s="50"/>
      <c r="AM58" s="337" t="str">
        <f>INDEX($K$6:$AE$6,1,MATCH(1,K58:AE58,-1))</f>
        <v>95PFE-L2M</v>
      </c>
      <c r="AN58" s="337" t="str">
        <f>IF(INDEX($K$6:$AE$6,1,MATCH(1,K58:AE58,1))&lt;&gt;INDEX($K$6:$AE$6,1,MATCH(1,K58:AE58,-1)),INDEX($K$6:$AE$6,1,MATCH(1,K58:AE58,1)),"-")</f>
        <v>-</v>
      </c>
    </row>
    <row r="59" spans="1:40" x14ac:dyDescent="0.2">
      <c r="A59" s="169" t="str">
        <f>IF(IFERROR(VLOOKUP(G59,EmployesActifs,1,FALSE),"Non")&lt;&gt;"Non","Oui","Non")</f>
        <v>Oui</v>
      </c>
      <c r="B59" s="172">
        <f>IF(A59="Oui",1,0)</f>
        <v>1</v>
      </c>
      <c r="C59" s="172">
        <f>IF(OR(G59="Médecin",H59="Médecin",I59="Médecin",I59="Médecins",H59="anesthésiste",H59="boursier univ.",H59="chercheur",H59="chirurgien",H59="Résident(e)",H59="Md Urg",H59="Md Card",LEFT(H59,6)="Fellow",H59="Externe Médecine",H59="Directeur de la biobanque Médecin",H59="monit.-boursier",),1,0)</f>
        <v>0</v>
      </c>
      <c r="D59" s="172">
        <f>IF(OR(G59=0,H59="Stagiaire",H59="Stagiaires",H59="Externe",H59="Externes",G59="agence",H59="STAGIAIRE INFIRMIER(ÈRE)",H59="STAGIAIRE SI",H59="STAGIAIRE S.I.",H59="STAGIAIRE PAB",H59="STAGIAIRE EN PERFUSION",H59="Stagiaire Physiothérapeute",H59="Stagiaire médecine",H59="Stagiaire - Service sociaux",H59="STAGIAIRE SOINS INFIRMIERS",H59="STAGIAIRE EXTERNE EN MÉDECINE",H59="ss",),1,0)</f>
        <v>0</v>
      </c>
      <c r="E59" s="28" t="s">
        <v>178</v>
      </c>
      <c r="F59" s="28" t="s">
        <v>179</v>
      </c>
      <c r="G59" s="262">
        <v>11612</v>
      </c>
      <c r="H59" s="79" t="s">
        <v>412</v>
      </c>
      <c r="I59" s="164" t="s">
        <v>1762</v>
      </c>
      <c r="J59" s="273" t="str">
        <f ca="1">IF(AK59&lt;=Données!$B$2,1," ")</f>
        <v xml:space="preserve"> </v>
      </c>
      <c r="K59" s="45">
        <v>1</v>
      </c>
      <c r="L59" s="46"/>
      <c r="M59" s="47"/>
      <c r="N59" s="48"/>
      <c r="O59" s="185"/>
      <c r="P59" s="187"/>
      <c r="Q59" s="185"/>
      <c r="R59" s="186"/>
      <c r="S59" s="186"/>
      <c r="T59" s="187"/>
      <c r="U59" s="187"/>
      <c r="V59" s="187"/>
      <c r="W59" s="320"/>
      <c r="X59" s="214"/>
      <c r="Y59" s="215"/>
      <c r="Z59" s="34"/>
      <c r="AA59" s="35"/>
      <c r="AB59" s="35"/>
      <c r="AC59" s="35"/>
      <c r="AD59" s="36"/>
      <c r="AE59" s="224"/>
      <c r="AF59" s="53"/>
      <c r="AG59" s="54"/>
      <c r="AH59" s="55"/>
      <c r="AI59" s="56"/>
      <c r="AJ59" s="41" t="s">
        <v>4462</v>
      </c>
      <c r="AK59" s="42">
        <v>45790</v>
      </c>
      <c r="AL59" s="50"/>
      <c r="AM59" s="337" t="str">
        <f>INDEX($K$6:$AE$6,1,MATCH(1,K59:AE59,-1))</f>
        <v>95PFE-L2S</v>
      </c>
      <c r="AN59" s="337" t="str">
        <f>IF(INDEX($K$6:$AE$6,1,MATCH(1,K59:AE59,1))&lt;&gt;INDEX($K$6:$AE$6,1,MATCH(1,K59:AE59,-1)),INDEX($K$6:$AE$6,1,MATCH(1,K59:AE59,1)),"-")</f>
        <v>-</v>
      </c>
    </row>
    <row r="60" spans="1:40" x14ac:dyDescent="0.2">
      <c r="A60" s="169" t="str">
        <f>IF(IFERROR(VLOOKUP(G60,EmployesActifs,1,FALSE),"Non")&lt;&gt;"Non","Oui","Non")</f>
        <v>Oui</v>
      </c>
      <c r="B60" s="172">
        <f>IF(A60="Oui",1,0)</f>
        <v>1</v>
      </c>
      <c r="C60" s="172">
        <f>IF(OR(G60="Médecin",H60="Médecin",I60="Médecin",I60="Médecins",H60="anesthésiste",H60="boursier univ.",H60="chercheur",H60="chirurgien",H60="Résident(e)",H60="Md Urg",H60="Md Card",LEFT(H60,6)="Fellow",H60="Externe Médecine",H60="Directeur de la biobanque Médecin",H60="monit.-boursier",),1,0)</f>
        <v>0</v>
      </c>
      <c r="D60" s="172">
        <f>IF(OR(G60=0,H60="Stagiaire",H60="Stagiaires",H60="Externe",H60="Externes",G60="agence",H60="STAGIAIRE INFIRMIER(ÈRE)",H60="STAGIAIRE SI",H60="STAGIAIRE S.I.",H60="STAGIAIRE PAB",H60="STAGIAIRE EN PERFUSION",H60="Stagiaire Physiothérapeute",H60="Stagiaire médecine",H60="Stagiaire - Service sociaux",H60="STAGIAIRE SOINS INFIRMIERS",H60="STAGIAIRE EXTERNE EN MÉDECINE",H60="ss",),1,0)</f>
        <v>0</v>
      </c>
      <c r="E60" s="28" t="s">
        <v>180</v>
      </c>
      <c r="F60" s="28" t="s">
        <v>181</v>
      </c>
      <c r="G60" s="262">
        <v>8401</v>
      </c>
      <c r="H60" s="79" t="s">
        <v>2463</v>
      </c>
      <c r="I60" s="164" t="s">
        <v>933</v>
      </c>
      <c r="J60" s="273" t="str">
        <f ca="1">IF(AK60&lt;=Données!$B$2,1," ")</f>
        <v xml:space="preserve"> </v>
      </c>
      <c r="K60" s="45" t="s">
        <v>56</v>
      </c>
      <c r="L60" s="46"/>
      <c r="M60" s="47"/>
      <c r="N60" s="48"/>
      <c r="O60" s="185" t="s">
        <v>56</v>
      </c>
      <c r="P60" s="187"/>
      <c r="Q60" s="185"/>
      <c r="R60" s="186"/>
      <c r="S60" s="186"/>
      <c r="T60" s="187"/>
      <c r="U60" s="187"/>
      <c r="V60" s="187"/>
      <c r="W60" s="320"/>
      <c r="X60" s="214">
        <v>1</v>
      </c>
      <c r="Y60" s="215"/>
      <c r="Z60" s="34"/>
      <c r="AA60" s="35"/>
      <c r="AB60" s="35"/>
      <c r="AC60" s="35"/>
      <c r="AD60" s="36"/>
      <c r="AE60" s="224"/>
      <c r="AF60" s="53"/>
      <c r="AG60" s="54"/>
      <c r="AH60" s="55"/>
      <c r="AI60" s="56"/>
      <c r="AJ60" s="41" t="s">
        <v>4462</v>
      </c>
      <c r="AK60" s="42">
        <v>45307</v>
      </c>
      <c r="AL60" s="50"/>
      <c r="AM60" s="337">
        <f>INDEX($K$6:$AE$6,1,MATCH(1,K60:AE60,-1))</f>
        <v>46827</v>
      </c>
      <c r="AN60" s="337" t="str">
        <f>IF(INDEX($K$6:$AE$6,1,MATCH(1,K60:AE60,1))&lt;&gt;INDEX($K$6:$AE$6,1,MATCH(1,K60:AE60,-1)),INDEX($K$6:$AE$6,1,MATCH(1,K60:AE60,1)),"-")</f>
        <v>-</v>
      </c>
    </row>
    <row r="61" spans="1:40" x14ac:dyDescent="0.2">
      <c r="A61" s="169" t="str">
        <f>IF(IFERROR(VLOOKUP(G61,EmployesActifs,1,FALSE),"Non")&lt;&gt;"Non","Oui","Non")</f>
        <v>Oui</v>
      </c>
      <c r="B61" s="172">
        <f>IF(A61="Oui",1,0)</f>
        <v>1</v>
      </c>
      <c r="C61" s="172">
        <f>IF(OR(G61="Médecin",H61="Médecin",I61="Médecin",I61="Médecins",H61="anesthésiste",H61="boursier univ.",H61="chercheur",H61="chirurgien",H61="Résident(e)",H61="Md Urg",H61="Md Card",LEFT(H61,6)="Fellow",H61="Externe Médecine",H61="Directeur de la biobanque Médecin",H61="monit.-boursier",),1,0)</f>
        <v>0</v>
      </c>
      <c r="D61" s="172">
        <f>IF(OR(G61=0,H61="Stagiaire",H61="Stagiaires",H61="Externe",H61="Externes",G61="agence",H61="STAGIAIRE INFIRMIER(ÈRE)",H61="STAGIAIRE SI",H61="STAGIAIRE S.I.",H61="STAGIAIRE PAB",H61="STAGIAIRE EN PERFUSION",H61="Stagiaire Physiothérapeute",H61="Stagiaire médecine",H61="Stagiaire - Service sociaux",H61="STAGIAIRE SOINS INFIRMIERS",H61="STAGIAIRE EXTERNE EN MÉDECINE",H61="ss",),1,0)</f>
        <v>0</v>
      </c>
      <c r="E61" s="28" t="s">
        <v>187</v>
      </c>
      <c r="F61" s="28" t="s">
        <v>188</v>
      </c>
      <c r="G61" s="262">
        <v>10903</v>
      </c>
      <c r="H61" s="79" t="s">
        <v>103</v>
      </c>
      <c r="I61" s="164" t="s">
        <v>5715</v>
      </c>
      <c r="J61" s="273">
        <f ca="1">IF(AK61&lt;=Données!$B$2,1," ")</f>
        <v>1</v>
      </c>
      <c r="K61" s="45">
        <v>1</v>
      </c>
      <c r="L61" s="46"/>
      <c r="M61" s="47"/>
      <c r="N61" s="48"/>
      <c r="O61" s="185"/>
      <c r="P61" s="187"/>
      <c r="Q61" s="185"/>
      <c r="R61" s="186"/>
      <c r="S61" s="186"/>
      <c r="T61" s="187"/>
      <c r="U61" s="187"/>
      <c r="V61" s="187"/>
      <c r="W61" s="320"/>
      <c r="X61" s="214"/>
      <c r="Y61" s="215"/>
      <c r="Z61" s="34"/>
      <c r="AA61" s="35"/>
      <c r="AB61" s="35"/>
      <c r="AC61" s="35"/>
      <c r="AD61" s="36"/>
      <c r="AE61" s="224"/>
      <c r="AF61" s="53"/>
      <c r="AG61" s="54"/>
      <c r="AH61" s="55"/>
      <c r="AI61" s="56"/>
      <c r="AJ61" s="41" t="s">
        <v>98</v>
      </c>
      <c r="AK61" s="42">
        <v>44588</v>
      </c>
      <c r="AL61" s="50"/>
      <c r="AM61" s="337" t="str">
        <f>INDEX($K$6:$AE$6,1,MATCH(1,K61:AE61,-1))</f>
        <v>95PFE-L2S</v>
      </c>
      <c r="AN61" s="337" t="str">
        <f>IF(INDEX($K$6:$AE$6,1,MATCH(1,K61:AE61,1))&lt;&gt;INDEX($K$6:$AE$6,1,MATCH(1,K61:AE61,-1)),INDEX($K$6:$AE$6,1,MATCH(1,K61:AE61,1)),"-")</f>
        <v>-</v>
      </c>
    </row>
    <row r="62" spans="1:40" x14ac:dyDescent="0.2">
      <c r="A62" s="169" t="str">
        <f>IF(IFERROR(VLOOKUP(G62,EmployesActifs,1,FALSE),"Non")&lt;&gt;"Non","Oui","Non")</f>
        <v>Oui</v>
      </c>
      <c r="B62" s="172">
        <f>IF(A62="Oui",1,0)</f>
        <v>1</v>
      </c>
      <c r="C62" s="172">
        <f>IF(OR(G62="Médecin",H62="Médecin",I62="Médecin",I62="Médecins",H62="anesthésiste",H62="boursier univ.",H62="chercheur",H62="chirurgien",H62="Résident(e)",H62="Md Urg",H62="Md Card",LEFT(H62,6)="Fellow",H62="Externe Médecine",H62="Directeur de la biobanque Médecin",H62="monit.-boursier",),1,0)</f>
        <v>0</v>
      </c>
      <c r="D62" s="172">
        <f>IF(OR(G62=0,H62="Stagiaire",H62="Stagiaires",H62="Externe",H62="Externes",G62="agence",H62="STAGIAIRE INFIRMIER(ÈRE)",H62="STAGIAIRE SI",H62="STAGIAIRE S.I.",H62="STAGIAIRE PAB",H62="STAGIAIRE EN PERFUSION",H62="Stagiaire Physiothérapeute",H62="Stagiaire médecine",H62="Stagiaire - Service sociaux",H62="STAGIAIRE SOINS INFIRMIERS",H62="STAGIAIRE EXTERNE EN MÉDECINE",H62="ss",),1,0)</f>
        <v>0</v>
      </c>
      <c r="E62" s="28" t="s">
        <v>5234</v>
      </c>
      <c r="F62" s="28" t="s">
        <v>5322</v>
      </c>
      <c r="G62" s="262">
        <v>12944</v>
      </c>
      <c r="H62" s="79" t="s">
        <v>69</v>
      </c>
      <c r="I62" s="164" t="s">
        <v>5709</v>
      </c>
      <c r="J62" s="273" t="str">
        <f ca="1">IF(AK62&lt;=Données!$B$2,1," ")</f>
        <v xml:space="preserve"> </v>
      </c>
      <c r="K62" s="45">
        <v>1</v>
      </c>
      <c r="L62" s="46"/>
      <c r="M62" s="47"/>
      <c r="N62" s="48"/>
      <c r="O62" s="185"/>
      <c r="P62" s="187"/>
      <c r="Q62" s="185"/>
      <c r="R62" s="186"/>
      <c r="S62" s="186"/>
      <c r="T62" s="187"/>
      <c r="U62" s="187"/>
      <c r="V62" s="187"/>
      <c r="W62" s="320"/>
      <c r="X62" s="214"/>
      <c r="Y62" s="215"/>
      <c r="Z62" s="34"/>
      <c r="AA62" s="35"/>
      <c r="AB62" s="35"/>
      <c r="AC62" s="35"/>
      <c r="AD62" s="36"/>
      <c r="AE62" s="224"/>
      <c r="AF62" s="53"/>
      <c r="AG62" s="54"/>
      <c r="AH62" s="55"/>
      <c r="AI62" s="56"/>
      <c r="AJ62" s="41" t="s">
        <v>4462</v>
      </c>
      <c r="AK62" s="42">
        <v>45385</v>
      </c>
      <c r="AL62" s="50"/>
      <c r="AM62" s="337" t="str">
        <f>INDEX($K$6:$AE$6,1,MATCH(1,K62:AE62,-1))</f>
        <v>95PFE-L2S</v>
      </c>
      <c r="AN62" s="337" t="str">
        <f>IF(INDEX($K$6:$AE$6,1,MATCH(1,K62:AE62,1))&lt;&gt;INDEX($K$6:$AE$6,1,MATCH(1,K62:AE62,-1)),INDEX($K$6:$AE$6,1,MATCH(1,K62:AE62,1)),"-")</f>
        <v>-</v>
      </c>
    </row>
    <row r="63" spans="1:40" x14ac:dyDescent="0.2">
      <c r="A63" s="169" t="str">
        <f>IF(IFERROR(VLOOKUP(G63,EmployesActifs,1,FALSE),"Non")&lt;&gt;"Non","Oui","Non")</f>
        <v>Oui</v>
      </c>
      <c r="B63" s="172">
        <f>IF(A63="Oui",1,0)</f>
        <v>1</v>
      </c>
      <c r="C63" s="172">
        <f>IF(OR(G63="Médecin",H63="Médecin",I63="Médecin",I63="Médecins",H63="anesthésiste",H63="boursier univ.",H63="chercheur",H63="chirurgien",H63="Résident(e)",H63="Md Urg",H63="Md Card",LEFT(H63,6)="Fellow",H63="Externe Médecine",H63="Directeur de la biobanque Médecin",H63="monit.-boursier",),1,0)</f>
        <v>0</v>
      </c>
      <c r="D63" s="172">
        <f>IF(OR(G63=0,H63="Stagiaire",H63="Stagiaires",H63="Externe",H63="Externes",G63="agence",H63="STAGIAIRE INFIRMIER(ÈRE)",H63="STAGIAIRE SI",H63="STAGIAIRE S.I.",H63="STAGIAIRE PAB",H63="STAGIAIRE EN PERFUSION",H63="Stagiaire Physiothérapeute",H63="Stagiaire médecine",H63="Stagiaire - Service sociaux",H63="STAGIAIRE SOINS INFIRMIERS",H63="STAGIAIRE EXTERNE EN MÉDECINE",H63="ss",),1,0)</f>
        <v>0</v>
      </c>
      <c r="E63" s="28" t="s">
        <v>191</v>
      </c>
      <c r="F63" s="28" t="s">
        <v>192</v>
      </c>
      <c r="G63" s="262">
        <v>10855</v>
      </c>
      <c r="H63" s="79" t="s">
        <v>2098</v>
      </c>
      <c r="I63" s="164" t="s">
        <v>5715</v>
      </c>
      <c r="J63" s="273">
        <f ca="1">IF(AK63&lt;=Données!$B$2,1," ")</f>
        <v>1</v>
      </c>
      <c r="K63" s="45"/>
      <c r="L63" s="46" t="s">
        <v>56</v>
      </c>
      <c r="M63" s="47"/>
      <c r="N63" s="48">
        <v>1</v>
      </c>
      <c r="O63" s="185"/>
      <c r="P63" s="187"/>
      <c r="Q63" s="185"/>
      <c r="R63" s="186"/>
      <c r="S63" s="186"/>
      <c r="T63" s="187"/>
      <c r="U63" s="187"/>
      <c r="V63" s="187"/>
      <c r="W63" s="320"/>
      <c r="X63" s="214"/>
      <c r="Y63" s="215"/>
      <c r="Z63" s="34"/>
      <c r="AA63" s="35"/>
      <c r="AB63" s="35"/>
      <c r="AC63" s="35"/>
      <c r="AD63" s="36"/>
      <c r="AE63" s="224"/>
      <c r="AF63" s="53"/>
      <c r="AG63" s="54"/>
      <c r="AH63" s="55"/>
      <c r="AI63" s="56"/>
      <c r="AJ63" s="41" t="s">
        <v>159</v>
      </c>
      <c r="AK63" s="42">
        <v>44691</v>
      </c>
      <c r="AL63" s="50"/>
      <c r="AM63" s="337" t="str">
        <f>INDEX($K$6:$AE$6,1,MATCH(1,K63:AE63,-1))</f>
        <v>F550</v>
      </c>
      <c r="AN63" s="337" t="str">
        <f>IF(INDEX($K$6:$AE$6,1,MATCH(1,K63:AE63,1))&lt;&gt;INDEX($K$6:$AE$6,1,MATCH(1,K63:AE63,-1)),INDEX($K$6:$AE$6,1,MATCH(1,K63:AE63,1)),"-")</f>
        <v>-</v>
      </c>
    </row>
    <row r="64" spans="1:40" x14ac:dyDescent="0.2">
      <c r="A64" s="169" t="str">
        <f>IF(IFERROR(VLOOKUP(G64,EmployesActifs,1,FALSE),"Non")&lt;&gt;"Non","Oui","Non")</f>
        <v>Oui</v>
      </c>
      <c r="B64" s="172">
        <f>IF(A64="Oui",1,0)</f>
        <v>1</v>
      </c>
      <c r="C64" s="172">
        <f>IF(OR(G64="Médecin",H64="Médecin",I64="Médecin",I64="Médecins",H64="anesthésiste",H64="boursier univ.",H64="chercheur",H64="chirurgien",H64="Résident(e)",H64="Md Urg",H64="Md Card",LEFT(H64,6)="Fellow",H64="Externe Médecine",H64="Directeur de la biobanque Médecin",H64="monit.-boursier",),1,0)</f>
        <v>0</v>
      </c>
      <c r="D64" s="172">
        <f>IF(OR(G64=0,H64="Stagiaire",H64="Stagiaires",H64="Externe",H64="Externes",G64="agence",H64="STAGIAIRE INFIRMIER(ÈRE)",H64="STAGIAIRE SI",H64="STAGIAIRE S.I.",H64="STAGIAIRE PAB",H64="STAGIAIRE EN PERFUSION",H64="Stagiaire Physiothérapeute",H64="Stagiaire médecine",H64="Stagiaire - Service sociaux",H64="STAGIAIRE SOINS INFIRMIERS",H64="STAGIAIRE EXTERNE EN MÉDECINE",H64="ss",),1,0)</f>
        <v>0</v>
      </c>
      <c r="E64" s="28" t="s">
        <v>3154</v>
      </c>
      <c r="F64" s="28" t="s">
        <v>3155</v>
      </c>
      <c r="G64" s="262">
        <v>12875</v>
      </c>
      <c r="H64" s="79" t="s">
        <v>3634</v>
      </c>
      <c r="I64" s="164" t="s">
        <v>5714</v>
      </c>
      <c r="J64" s="273">
        <f ca="1">IF(AK64&lt;=Données!$B$2,1," ")</f>
        <v>1</v>
      </c>
      <c r="K64" s="45"/>
      <c r="L64" s="46">
        <v>1</v>
      </c>
      <c r="M64" s="47"/>
      <c r="N64" s="48"/>
      <c r="O64" s="185"/>
      <c r="P64" s="187"/>
      <c r="Q64" s="185"/>
      <c r="R64" s="186"/>
      <c r="S64" s="186"/>
      <c r="T64" s="187"/>
      <c r="U64" s="187"/>
      <c r="V64" s="187"/>
      <c r="W64" s="320"/>
      <c r="X64" s="214"/>
      <c r="Y64" s="215"/>
      <c r="Z64" s="34"/>
      <c r="AA64" s="35"/>
      <c r="AB64" s="35"/>
      <c r="AC64" s="35"/>
      <c r="AD64" s="36"/>
      <c r="AE64" s="224"/>
      <c r="AF64" s="53"/>
      <c r="AG64" s="54"/>
      <c r="AH64" s="55"/>
      <c r="AI64" s="56"/>
      <c r="AJ64" s="41" t="s">
        <v>85</v>
      </c>
      <c r="AK64" s="42">
        <v>44979</v>
      </c>
      <c r="AL64" s="50"/>
      <c r="AM64" s="337" t="str">
        <f>INDEX($K$6:$AE$6,1,MATCH(1,K64:AE64,-1))</f>
        <v>95PFE-L2M</v>
      </c>
      <c r="AN64" s="337" t="str">
        <f>IF(INDEX($K$6:$AE$6,1,MATCH(1,K64:AE64,1))&lt;&gt;INDEX($K$6:$AE$6,1,MATCH(1,K64:AE64,-1)),INDEX($K$6:$AE$6,1,MATCH(1,K64:AE64,1)),"-")</f>
        <v>-</v>
      </c>
    </row>
    <row r="65" spans="1:40" x14ac:dyDescent="0.2">
      <c r="A65" s="169" t="str">
        <f>IF(IFERROR(VLOOKUP(G65,EmployesActifs,1,FALSE),"Non")&lt;&gt;"Non","Oui","Non")</f>
        <v>Oui</v>
      </c>
      <c r="B65" s="172">
        <f>IF(A65="Oui",1,0)</f>
        <v>1</v>
      </c>
      <c r="C65" s="172">
        <f>IF(OR(G65="Médecin",H65="Médecin",I65="Médecin",I65="Médecins",H65="anesthésiste",H65="boursier univ.",H65="chercheur",H65="chirurgien",H65="Résident(e)",H65="Md Urg",H65="Md Card",LEFT(H65,6)="Fellow",H65="Externe Médecine",H65="Directeur de la biobanque Médecin",H65="monit.-boursier",),1,0)</f>
        <v>0</v>
      </c>
      <c r="D65" s="172">
        <f>IF(OR(G65=0,H65="Stagiaire",H65="Stagiaires",H65="Externe",H65="Externes",G65="agence",H65="STAGIAIRE INFIRMIER(ÈRE)",H65="STAGIAIRE SI",H65="STAGIAIRE S.I.",H65="STAGIAIRE PAB",H65="STAGIAIRE EN PERFUSION",H65="Stagiaire Physiothérapeute",H65="Stagiaire médecine",H65="Stagiaire - Service sociaux",H65="STAGIAIRE SOINS INFIRMIERS",H65="STAGIAIRE EXTERNE EN MÉDECINE",H65="ss",),1,0)</f>
        <v>0</v>
      </c>
      <c r="E65" s="28" t="s">
        <v>194</v>
      </c>
      <c r="F65" s="28" t="s">
        <v>195</v>
      </c>
      <c r="G65" s="262">
        <v>12230</v>
      </c>
      <c r="H65" s="79" t="s">
        <v>517</v>
      </c>
      <c r="I65" s="164" t="s">
        <v>5713</v>
      </c>
      <c r="J65" s="273">
        <f ca="1">IF(AK65&lt;=Données!$B$2,1," ")</f>
        <v>1</v>
      </c>
      <c r="K65" s="45">
        <v>1</v>
      </c>
      <c r="L65" s="46"/>
      <c r="M65" s="47"/>
      <c r="N65" s="48"/>
      <c r="O65" s="185"/>
      <c r="P65" s="187"/>
      <c r="Q65" s="185"/>
      <c r="R65" s="186"/>
      <c r="S65" s="186"/>
      <c r="T65" s="187"/>
      <c r="U65" s="187"/>
      <c r="V65" s="187"/>
      <c r="W65" s="320"/>
      <c r="X65" s="214"/>
      <c r="Y65" s="215"/>
      <c r="Z65" s="34"/>
      <c r="AA65" s="35"/>
      <c r="AB65" s="35"/>
      <c r="AC65" s="35"/>
      <c r="AD65" s="36"/>
      <c r="AE65" s="224"/>
      <c r="AF65" s="73"/>
      <c r="AG65" s="74"/>
      <c r="AH65" s="75"/>
      <c r="AI65" s="76"/>
      <c r="AJ65" s="41" t="s">
        <v>85</v>
      </c>
      <c r="AK65" s="42">
        <v>44609</v>
      </c>
      <c r="AL65" s="50"/>
      <c r="AM65" s="337" t="str">
        <f>INDEX($K$6:$AE$6,1,MATCH(1,K65:AE65,-1))</f>
        <v>95PFE-L2S</v>
      </c>
      <c r="AN65" s="337" t="str">
        <f>IF(INDEX($K$6:$AE$6,1,MATCH(1,K65:AE65,1))&lt;&gt;INDEX($K$6:$AE$6,1,MATCH(1,K65:AE65,-1)),INDEX($K$6:$AE$6,1,MATCH(1,K65:AE65,1)),"-")</f>
        <v>-</v>
      </c>
    </row>
    <row r="66" spans="1:40" x14ac:dyDescent="0.2">
      <c r="A66" s="169" t="str">
        <f>IF(IFERROR(VLOOKUP(G66,EmployesActifs,1,FALSE),"Non")&lt;&gt;"Non","Oui","Non")</f>
        <v>Oui</v>
      </c>
      <c r="B66" s="172">
        <f>IF(A66="Oui",1,0)</f>
        <v>1</v>
      </c>
      <c r="C66" s="172">
        <f>IF(OR(G66="Médecin",H66="Médecin",I66="Médecin",I66="Médecins",H66="anesthésiste",H66="boursier univ.",H66="chercheur",H66="chirurgien",H66="Résident(e)",H66="Md Urg",H66="Md Card",LEFT(H66,6)="Fellow",H66="Externe Médecine",H66="Directeur de la biobanque Médecin",H66="monit.-boursier",),1,0)</f>
        <v>0</v>
      </c>
      <c r="D66" s="172">
        <f>IF(OR(G66=0,H66="Stagiaire",H66="Stagiaires",H66="Externe",H66="Externes",G66="agence",H66="STAGIAIRE INFIRMIER(ÈRE)",H66="STAGIAIRE SI",H66="STAGIAIRE S.I.",H66="STAGIAIRE PAB",H66="STAGIAIRE EN PERFUSION",H66="Stagiaire Physiothérapeute",H66="Stagiaire médecine",H66="Stagiaire - Service sociaux",H66="STAGIAIRE SOINS INFIRMIERS",H66="STAGIAIRE EXTERNE EN MÉDECINE",H66="ss",),1,0)</f>
        <v>0</v>
      </c>
      <c r="E66" s="28" t="s">
        <v>197</v>
      </c>
      <c r="F66" s="28" t="s">
        <v>982</v>
      </c>
      <c r="G66" s="262">
        <v>4164</v>
      </c>
      <c r="H66" s="79" t="s">
        <v>64</v>
      </c>
      <c r="I66" s="164" t="s">
        <v>203</v>
      </c>
      <c r="J66" s="273">
        <f ca="1">IF(AK66&lt;=Données!$B$2,1," ")</f>
        <v>1</v>
      </c>
      <c r="K66" s="45">
        <v>1</v>
      </c>
      <c r="L66" s="46"/>
      <c r="M66" s="47"/>
      <c r="N66" s="48"/>
      <c r="O66" s="185"/>
      <c r="P66" s="187"/>
      <c r="Q66" s="185"/>
      <c r="R66" s="186"/>
      <c r="S66" s="186"/>
      <c r="T66" s="187"/>
      <c r="U66" s="187"/>
      <c r="V66" s="187"/>
      <c r="W66" s="320"/>
      <c r="X66" s="214"/>
      <c r="Y66" s="215"/>
      <c r="Z66" s="34"/>
      <c r="AA66" s="35"/>
      <c r="AB66" s="35"/>
      <c r="AC66" s="35"/>
      <c r="AD66" s="36"/>
      <c r="AE66" s="224"/>
      <c r="AF66" s="53"/>
      <c r="AG66" s="54"/>
      <c r="AH66" s="55"/>
      <c r="AI66" s="56"/>
      <c r="AJ66" s="41" t="s">
        <v>94</v>
      </c>
      <c r="AK66" s="42">
        <v>44594</v>
      </c>
      <c r="AL66" s="50"/>
      <c r="AM66" s="337" t="str">
        <f>INDEX($K$6:$AE$6,1,MATCH(1,K66:AE66,-1))</f>
        <v>95PFE-L2S</v>
      </c>
      <c r="AN66" s="337" t="str">
        <f>IF(INDEX($K$6:$AE$6,1,MATCH(1,K66:AE66,1))&lt;&gt;INDEX($K$6:$AE$6,1,MATCH(1,K66:AE66,-1)),INDEX($K$6:$AE$6,1,MATCH(1,K66:AE66,1)),"-")</f>
        <v>-</v>
      </c>
    </row>
    <row r="67" spans="1:40" x14ac:dyDescent="0.2">
      <c r="A67" s="169" t="str">
        <f>IF(IFERROR(VLOOKUP(G67,EmployesActifs,1,FALSE),"Non")&lt;&gt;"Non","Oui","Non")</f>
        <v>Oui</v>
      </c>
      <c r="B67" s="172">
        <f>IF(A67="Oui",1,0)</f>
        <v>1</v>
      </c>
      <c r="C67" s="172">
        <f>IF(OR(G67="Médecin",H67="Médecin",I67="Médecin",I67="Médecins",H67="anesthésiste",H67="boursier univ.",H67="chercheur",H67="chirurgien",H67="Résident(e)",H67="Md Urg",H67="Md Card",LEFT(H67,6)="Fellow",H67="Externe Médecine",H67="Directeur de la biobanque Médecin",H67="monit.-boursier",),1,0)</f>
        <v>0</v>
      </c>
      <c r="D67" s="172">
        <f>IF(OR(G67=0,H67="Stagiaire",H67="Stagiaires",H67="Externe",H67="Externes",G67="agence",H67="STAGIAIRE INFIRMIER(ÈRE)",H67="STAGIAIRE SI",H67="STAGIAIRE S.I.",H67="STAGIAIRE PAB",H67="STAGIAIRE EN PERFUSION",H67="Stagiaire Physiothérapeute",H67="Stagiaire médecine",H67="Stagiaire - Service sociaux",H67="STAGIAIRE SOINS INFIRMIERS",H67="STAGIAIRE EXTERNE EN MÉDECINE",H67="ss",),1,0)</f>
        <v>0</v>
      </c>
      <c r="E67" s="28" t="s">
        <v>197</v>
      </c>
      <c r="F67" s="28" t="s">
        <v>204</v>
      </c>
      <c r="G67" s="262">
        <v>5331</v>
      </c>
      <c r="H67" s="79" t="s">
        <v>103</v>
      </c>
      <c r="I67" s="164" t="s">
        <v>1227</v>
      </c>
      <c r="J67" s="273">
        <f ca="1">IF(AK67&lt;=Données!$B$2,1," ")</f>
        <v>1</v>
      </c>
      <c r="K67" s="45" t="s">
        <v>56</v>
      </c>
      <c r="L67" s="46"/>
      <c r="M67" s="47"/>
      <c r="N67" s="48"/>
      <c r="O67" s="185"/>
      <c r="P67" s="187"/>
      <c r="Q67" s="185"/>
      <c r="R67" s="186"/>
      <c r="S67" s="186">
        <v>1</v>
      </c>
      <c r="T67" s="187"/>
      <c r="U67" s="187"/>
      <c r="V67" s="187"/>
      <c r="W67" s="320"/>
      <c r="X67" s="214"/>
      <c r="Y67" s="215"/>
      <c r="Z67" s="34"/>
      <c r="AA67" s="35"/>
      <c r="AB67" s="35"/>
      <c r="AC67" s="35"/>
      <c r="AD67" s="36"/>
      <c r="AE67" s="224"/>
      <c r="AF67" s="53"/>
      <c r="AG67" s="54"/>
      <c r="AH67" s="55"/>
      <c r="AI67" s="56"/>
      <c r="AJ67" s="41" t="s">
        <v>98</v>
      </c>
      <c r="AK67" s="42">
        <v>44574</v>
      </c>
      <c r="AL67" s="50"/>
      <c r="AM67" s="337" t="str">
        <f>INDEX($K$6:$AE$6,1,MATCH(1,K67:AE67,-1))</f>
        <v>1870 +</v>
      </c>
      <c r="AN67" s="337" t="str">
        <f>IF(INDEX($K$6:$AE$6,1,MATCH(1,K67:AE67,1))&lt;&gt;INDEX($K$6:$AE$6,1,MATCH(1,K67:AE67,-1)),INDEX($K$6:$AE$6,1,MATCH(1,K67:AE67,1)),"-")</f>
        <v>-</v>
      </c>
    </row>
    <row r="68" spans="1:40" x14ac:dyDescent="0.2">
      <c r="A68" s="169" t="str">
        <f>IF(IFERROR(VLOOKUP(G68,EmployesActifs,1,FALSE),"Non")&lt;&gt;"Non","Oui","Non")</f>
        <v>Oui</v>
      </c>
      <c r="B68" s="172">
        <f>IF(A68="Oui",1,0)</f>
        <v>1</v>
      </c>
      <c r="C68" s="172">
        <f>IF(OR(G68="Médecin",H68="Médecin",I68="Médecin",I68="Médecins",H68="anesthésiste",H68="boursier univ.",H68="chercheur",H68="chirurgien",H68="Résident(e)",H68="Md Urg",H68="Md Card",LEFT(H68,6)="Fellow",H68="Externe Médecine",H68="Directeur de la biobanque Médecin",H68="monit.-boursier",),1,0)</f>
        <v>0</v>
      </c>
      <c r="D68" s="172">
        <f>IF(OR(G68=0,H68="Stagiaire",H68="Stagiaires",H68="Externe",H68="Externes",G68="agence",H68="STAGIAIRE INFIRMIER(ÈRE)",H68="STAGIAIRE SI",H68="STAGIAIRE S.I.",H68="STAGIAIRE PAB",H68="STAGIAIRE EN PERFUSION",H68="Stagiaire Physiothérapeute",H68="Stagiaire médecine",H68="Stagiaire - Service sociaux",H68="STAGIAIRE SOINS INFIRMIERS",H68="STAGIAIRE EXTERNE EN MÉDECINE",H68="ss",),1,0)</f>
        <v>0</v>
      </c>
      <c r="E68" s="28" t="s">
        <v>197</v>
      </c>
      <c r="F68" s="28" t="s">
        <v>204</v>
      </c>
      <c r="G68" s="262">
        <v>8286</v>
      </c>
      <c r="H68" s="79" t="s">
        <v>721</v>
      </c>
      <c r="I68" s="164" t="s">
        <v>5717</v>
      </c>
      <c r="J68" s="273" t="str">
        <f ca="1">IF(AK68&lt;=Données!$B$2,1," ")</f>
        <v xml:space="preserve"> </v>
      </c>
      <c r="K68" s="45" t="s">
        <v>56</v>
      </c>
      <c r="L68" s="46"/>
      <c r="M68" s="47"/>
      <c r="N68" s="48"/>
      <c r="O68" s="185">
        <v>1</v>
      </c>
      <c r="P68" s="187"/>
      <c r="Q68" s="185"/>
      <c r="R68" s="186"/>
      <c r="S68" s="186" t="s">
        <v>56</v>
      </c>
      <c r="T68" s="187"/>
      <c r="U68" s="187"/>
      <c r="V68" s="187"/>
      <c r="W68" s="320"/>
      <c r="X68" s="214"/>
      <c r="Y68" s="215"/>
      <c r="Z68" s="34"/>
      <c r="AA68" s="35"/>
      <c r="AB68" s="35"/>
      <c r="AC68" s="35"/>
      <c r="AD68" s="36"/>
      <c r="AE68" s="224"/>
      <c r="AF68" s="53"/>
      <c r="AG68" s="54"/>
      <c r="AH68" s="55"/>
      <c r="AI68" s="56"/>
      <c r="AJ68" s="41" t="s">
        <v>4462</v>
      </c>
      <c r="AK68" s="42">
        <v>45945</v>
      </c>
      <c r="AL68" s="50"/>
      <c r="AM68" s="337" t="str">
        <f>INDEX($K$6:$AE$6,1,MATCH(1,K68:AE68,-1))</f>
        <v>1804S</v>
      </c>
      <c r="AN68" s="337" t="str">
        <f>IF(INDEX($K$6:$AE$6,1,MATCH(1,K68:AE68,1))&lt;&gt;INDEX($K$6:$AE$6,1,MATCH(1,K68:AE68,-1)),INDEX($K$6:$AE$6,1,MATCH(1,K68:AE68,1)),"-")</f>
        <v>-</v>
      </c>
    </row>
    <row r="69" spans="1:40" x14ac:dyDescent="0.2">
      <c r="A69" s="169" t="str">
        <f>IF(IFERROR(VLOOKUP(G69,EmployesActifs,1,FALSE),"Non")&lt;&gt;"Non","Oui","Non")</f>
        <v>Oui</v>
      </c>
      <c r="B69" s="172">
        <f>IF(A69="Oui",1,0)</f>
        <v>1</v>
      </c>
      <c r="C69" s="172">
        <f>IF(OR(G69="Médecin",H69="Médecin",I69="Médecin",I69="Médecins",H69="anesthésiste",H69="boursier univ.",H69="chercheur",H69="chirurgien",H69="Résident(e)",H69="Md Urg",H69="Md Card",LEFT(H69,6)="Fellow",H69="Externe Médecine",H69="Directeur de la biobanque Médecin",H69="monit.-boursier",),1,0)</f>
        <v>0</v>
      </c>
      <c r="D69" s="172">
        <f>IF(OR(G69=0,H69="Stagiaire",H69="Stagiaires",H69="Externe",H69="Externes",G69="agence",H69="STAGIAIRE INFIRMIER(ÈRE)",H69="STAGIAIRE SI",H69="STAGIAIRE S.I.",H69="STAGIAIRE PAB",H69="STAGIAIRE EN PERFUSION",H69="Stagiaire Physiothérapeute",H69="Stagiaire médecine",H69="Stagiaire - Service sociaux",H69="STAGIAIRE SOINS INFIRMIERS",H69="STAGIAIRE EXTERNE EN MÉDECINE",H69="ss",),1,0)</f>
        <v>0</v>
      </c>
      <c r="E69" s="28" t="s">
        <v>197</v>
      </c>
      <c r="F69" s="28" t="s">
        <v>810</v>
      </c>
      <c r="G69" s="262">
        <v>12298</v>
      </c>
      <c r="H69" s="79" t="s">
        <v>1821</v>
      </c>
      <c r="I69" s="164" t="s">
        <v>553</v>
      </c>
      <c r="J69" s="273">
        <f ca="1">IF(AK69&lt;=Données!$B$2,1," ")</f>
        <v>1</v>
      </c>
      <c r="K69" s="45">
        <v>1</v>
      </c>
      <c r="L69" s="46"/>
      <c r="M69" s="47"/>
      <c r="N69" s="48"/>
      <c r="O69" s="185"/>
      <c r="P69" s="187"/>
      <c r="Q69" s="185"/>
      <c r="R69" s="186"/>
      <c r="S69" s="186"/>
      <c r="T69" s="187"/>
      <c r="U69" s="187"/>
      <c r="V69" s="187"/>
      <c r="W69" s="320"/>
      <c r="X69" s="214"/>
      <c r="Y69" s="215"/>
      <c r="Z69" s="34"/>
      <c r="AA69" s="35"/>
      <c r="AB69" s="35"/>
      <c r="AC69" s="35"/>
      <c r="AD69" s="36"/>
      <c r="AE69" s="224"/>
      <c r="AF69" s="53"/>
      <c r="AG69" s="54"/>
      <c r="AH69" s="55"/>
      <c r="AI69" s="56"/>
      <c r="AJ69" s="41" t="s">
        <v>85</v>
      </c>
      <c r="AK69" s="42">
        <v>44705</v>
      </c>
      <c r="AL69" s="50"/>
      <c r="AM69" s="337" t="str">
        <f>INDEX($K$6:$AE$6,1,MATCH(1,K69:AE69,-1))</f>
        <v>95PFE-L2S</v>
      </c>
      <c r="AN69" s="337" t="str">
        <f>IF(INDEX($K$6:$AE$6,1,MATCH(1,K69:AE69,1))&lt;&gt;INDEX($K$6:$AE$6,1,MATCH(1,K69:AE69,-1)),INDEX($K$6:$AE$6,1,MATCH(1,K69:AE69,1)),"-")</f>
        <v>-</v>
      </c>
    </row>
    <row r="70" spans="1:40" x14ac:dyDescent="0.2">
      <c r="A70" s="381"/>
      <c r="B70" s="172">
        <f>IF(A70="Oui",1,0)</f>
        <v>0</v>
      </c>
      <c r="C70" s="172">
        <f>IF(OR(G70="Médecin",H70="Médecin",I70="Médecin",I70="Médecins",H70="anesthésiste",H70="boursier univ.",H70="chercheur",H70="chirurgien",H70="Résident(e)",H70="Md Urg",H70="Md Card",LEFT(H70,6)="Fellow",H70="Externe Médecine",H70="Directeur de la biobanque Médecin",H70="monit.-boursier",),1,0)</f>
        <v>0</v>
      </c>
      <c r="D70" s="172">
        <f>IF(OR(G70=0,H70="Stagiaire",H70="Stagiaires",H70="Externe",H70="Externes",G70="agence",H70="STAGIAIRE INFIRMIER(ÈRE)",H70="STAGIAIRE SI",H70="STAGIAIRE S.I.",H70="STAGIAIRE PAB",H70="STAGIAIRE EN PERFUSION",H70="Stagiaire Physiothérapeute",H70="Stagiaire médecine",H70="Stagiaire - Service sociaux",H70="STAGIAIRE SOINS INFIRMIERS",H70="STAGIAIRE EXTERNE EN MÉDECINE",H70="ss",),1,0)</f>
        <v>1</v>
      </c>
      <c r="E70" s="28" t="s">
        <v>210</v>
      </c>
      <c r="F70" s="28" t="s">
        <v>211</v>
      </c>
      <c r="G70" s="262">
        <v>0</v>
      </c>
      <c r="H70" s="79" t="s">
        <v>212</v>
      </c>
      <c r="I70" s="164" t="s">
        <v>213</v>
      </c>
      <c r="J70" s="273">
        <f ca="1">IF(AK70&lt;=Données!$B$2,1," ")</f>
        <v>1</v>
      </c>
      <c r="K70" s="45"/>
      <c r="L70" s="46">
        <v>1</v>
      </c>
      <c r="M70" s="47" t="s">
        <v>56</v>
      </c>
      <c r="N70" s="48"/>
      <c r="O70" s="185"/>
      <c r="P70" s="187"/>
      <c r="Q70" s="185"/>
      <c r="R70" s="186"/>
      <c r="S70" s="186"/>
      <c r="T70" s="187"/>
      <c r="U70" s="187"/>
      <c r="V70" s="187"/>
      <c r="W70" s="320"/>
      <c r="X70" s="214"/>
      <c r="Y70" s="215"/>
      <c r="Z70" s="34"/>
      <c r="AA70" s="35"/>
      <c r="AB70" s="35"/>
      <c r="AC70" s="35"/>
      <c r="AD70" s="36"/>
      <c r="AE70" s="224"/>
      <c r="AF70" s="53"/>
      <c r="AG70" s="54"/>
      <c r="AH70" s="55"/>
      <c r="AI70" s="56"/>
      <c r="AJ70" s="41" t="s">
        <v>85</v>
      </c>
      <c r="AK70" s="42">
        <v>44600</v>
      </c>
      <c r="AL70" s="50"/>
      <c r="AM70" s="337" t="str">
        <f>INDEX($K$6:$AE$6,1,MATCH(1,K70:AE70,-1))</f>
        <v>95PFE-L2M</v>
      </c>
      <c r="AN70" s="337" t="str">
        <f>IF(INDEX($K$6:$AE$6,1,MATCH(1,K70:AE70,1))&lt;&gt;INDEX($K$6:$AE$6,1,MATCH(1,K70:AE70,-1)),INDEX($K$6:$AE$6,1,MATCH(1,K70:AE70,1)),"-")</f>
        <v>-</v>
      </c>
    </row>
    <row r="71" spans="1:40" x14ac:dyDescent="0.2">
      <c r="A71" s="169" t="str">
        <f>IF(IFERROR(VLOOKUP(G71,EmployesActifs,1,FALSE),"Non")&lt;&gt;"Non","Oui","Non")</f>
        <v>Oui</v>
      </c>
      <c r="B71" s="172">
        <f>IF(A71="Oui",1,0)</f>
        <v>1</v>
      </c>
      <c r="C71" s="172">
        <f>IF(OR(G71="Médecin",H71="Médecin",I71="Médecin",I71="Médecins",H71="anesthésiste",H71="boursier univ.",H71="chercheur",H71="chirurgien",H71="Résident(e)",H71="Md Urg",H71="Md Card",LEFT(H71,6)="Fellow",H71="Externe Médecine",H71="Directeur de la biobanque Médecin",H71="monit.-boursier",),1,0)</f>
        <v>0</v>
      </c>
      <c r="D71" s="172">
        <f>IF(OR(G71=0,H71="Stagiaire",H71="Stagiaires",H71="Externe",H71="Externes",G71="agence",H71="STAGIAIRE INFIRMIER(ÈRE)",H71="STAGIAIRE SI",H71="STAGIAIRE S.I.",H71="STAGIAIRE PAB",H71="STAGIAIRE EN PERFUSION",H71="Stagiaire Physiothérapeute",H71="Stagiaire médecine",H71="Stagiaire - Service sociaux",H71="STAGIAIRE SOINS INFIRMIERS",H71="STAGIAIRE EXTERNE EN MÉDECINE",H71="ss",),1,0)</f>
        <v>0</v>
      </c>
      <c r="E71" s="28" t="s">
        <v>218</v>
      </c>
      <c r="F71" s="28" t="s">
        <v>219</v>
      </c>
      <c r="G71" s="262">
        <v>11158</v>
      </c>
      <c r="H71" s="79" t="s">
        <v>2098</v>
      </c>
      <c r="I71" s="164" t="s">
        <v>5716</v>
      </c>
      <c r="J71" s="273" t="str">
        <f ca="1">IF(AK71&lt;=Données!$B$2,1," ")</f>
        <v xml:space="preserve"> </v>
      </c>
      <c r="K71" s="45"/>
      <c r="L71" s="46"/>
      <c r="M71" s="47" t="s">
        <v>56</v>
      </c>
      <c r="N71" s="48"/>
      <c r="O71" s="185"/>
      <c r="P71" s="187"/>
      <c r="Q71" s="185"/>
      <c r="R71" s="186"/>
      <c r="S71" s="186">
        <v>1</v>
      </c>
      <c r="T71" s="187"/>
      <c r="U71" s="187"/>
      <c r="V71" s="187"/>
      <c r="W71" s="320"/>
      <c r="X71" s="214"/>
      <c r="Y71" s="215"/>
      <c r="Z71" s="34"/>
      <c r="AA71" s="35"/>
      <c r="AB71" s="35"/>
      <c r="AC71" s="35"/>
      <c r="AD71" s="36"/>
      <c r="AE71" s="224"/>
      <c r="AF71" s="53"/>
      <c r="AG71" s="54"/>
      <c r="AH71" s="55"/>
      <c r="AI71" s="56"/>
      <c r="AJ71" s="41" t="s">
        <v>5851</v>
      </c>
      <c r="AK71" s="42">
        <v>45857</v>
      </c>
      <c r="AL71" s="50"/>
      <c r="AM71" s="337" t="str">
        <f>INDEX($K$6:$AE$6,1,MATCH(1,K71:AE71,-1))</f>
        <v>1870 +</v>
      </c>
      <c r="AN71" s="337" t="str">
        <f>IF(INDEX($K$6:$AE$6,1,MATCH(1,K71:AE71,1))&lt;&gt;INDEX($K$6:$AE$6,1,MATCH(1,K71:AE71,-1)),INDEX($K$6:$AE$6,1,MATCH(1,K71:AE71,1)),"-")</f>
        <v>-</v>
      </c>
    </row>
    <row r="72" spans="1:40" x14ac:dyDescent="0.2">
      <c r="A72" s="169" t="str">
        <f>IF(IFERROR(VLOOKUP(G72,EmployesActifs,1,FALSE),"Non")&lt;&gt;"Non","Oui","Non")</f>
        <v>Oui</v>
      </c>
      <c r="B72" s="172">
        <f>IF(A72="Oui",1,0)</f>
        <v>1</v>
      </c>
      <c r="C72" s="172">
        <f>IF(OR(G72="Médecin",H72="Médecin",I72="Médecin",I72="Médecins",H72="anesthésiste",H72="boursier univ.",H72="chercheur",H72="chirurgien",H72="Résident(e)",H72="Md Urg",H72="Md Card",LEFT(H72,6)="Fellow",H72="Externe Médecine",H72="Directeur de la biobanque Médecin",H72="monit.-boursier",),1,0)</f>
        <v>0</v>
      </c>
      <c r="D72" s="172">
        <f>IF(OR(G72=0,H72="Stagiaire",H72="Stagiaires",H72="Externe",H72="Externes",G72="agence",H72="STAGIAIRE INFIRMIER(ÈRE)",H72="STAGIAIRE SI",H72="STAGIAIRE S.I.",H72="STAGIAIRE PAB",H72="STAGIAIRE EN PERFUSION",H72="Stagiaire Physiothérapeute",H72="Stagiaire médecine",H72="Stagiaire - Service sociaux",H72="STAGIAIRE SOINS INFIRMIERS",H72="STAGIAIRE EXTERNE EN MÉDECINE",H72="ss",),1,0)</f>
        <v>0</v>
      </c>
      <c r="E72" s="28" t="s">
        <v>220</v>
      </c>
      <c r="F72" s="28" t="s">
        <v>221</v>
      </c>
      <c r="G72" s="262">
        <v>4770</v>
      </c>
      <c r="H72" s="79" t="s">
        <v>103</v>
      </c>
      <c r="I72" s="164" t="s">
        <v>174</v>
      </c>
      <c r="J72" s="273">
        <f ca="1">IF(AK72&lt;=Données!$B$2,1," ")</f>
        <v>1</v>
      </c>
      <c r="K72" s="45">
        <v>1</v>
      </c>
      <c r="L72" s="46"/>
      <c r="M72" s="47"/>
      <c r="N72" s="48"/>
      <c r="O72" s="185"/>
      <c r="P72" s="187"/>
      <c r="Q72" s="185"/>
      <c r="R72" s="186"/>
      <c r="S72" s="186"/>
      <c r="T72" s="187"/>
      <c r="U72" s="187"/>
      <c r="V72" s="187"/>
      <c r="W72" s="320"/>
      <c r="X72" s="214"/>
      <c r="Y72" s="215"/>
      <c r="Z72" s="34"/>
      <c r="AA72" s="35"/>
      <c r="AB72" s="35"/>
      <c r="AC72" s="35"/>
      <c r="AD72" s="36"/>
      <c r="AE72" s="224"/>
      <c r="AF72" s="53"/>
      <c r="AG72" s="54"/>
      <c r="AH72" s="55"/>
      <c r="AI72" s="56"/>
      <c r="AJ72" s="41" t="s">
        <v>85</v>
      </c>
      <c r="AK72" s="42">
        <v>44790</v>
      </c>
      <c r="AL72" s="50"/>
      <c r="AM72" s="337" t="str">
        <f>INDEX($K$6:$AE$6,1,MATCH(1,K72:AE72,-1))</f>
        <v>95PFE-L2S</v>
      </c>
      <c r="AN72" s="337" t="str">
        <f>IF(INDEX($K$6:$AE$6,1,MATCH(1,K72:AE72,1))&lt;&gt;INDEX($K$6:$AE$6,1,MATCH(1,K72:AE72,-1)),INDEX($K$6:$AE$6,1,MATCH(1,K72:AE72,1)),"-")</f>
        <v>-</v>
      </c>
    </row>
    <row r="73" spans="1:40" x14ac:dyDescent="0.2">
      <c r="A73" s="169" t="str">
        <f>IF(IFERROR(VLOOKUP(G73,EmployesActifs,1,FALSE),"Non")&lt;&gt;"Non","Oui","Non")</f>
        <v>Oui</v>
      </c>
      <c r="B73" s="172">
        <f>IF(A73="Oui",1,0)</f>
        <v>1</v>
      </c>
      <c r="C73" s="172">
        <f>IF(OR(G73="Médecin",H73="Médecin",I73="Médecin",I73="Médecins",H73="anesthésiste",H73="boursier univ.",H73="chercheur",H73="chirurgien",H73="Résident(e)",H73="Md Urg",H73="Md Card",LEFT(H73,6)="Fellow",H73="Externe Médecine",H73="Directeur de la biobanque Médecin",H73="monit.-boursier",),1,0)</f>
        <v>0</v>
      </c>
      <c r="D73" s="172">
        <f>IF(OR(G73=0,H73="Stagiaire",H73="Stagiaires",H73="Externe",H73="Externes",G73="agence",H73="STAGIAIRE INFIRMIER(ÈRE)",H73="STAGIAIRE SI",H73="STAGIAIRE S.I.",H73="STAGIAIRE PAB",H73="STAGIAIRE EN PERFUSION",H73="Stagiaire Physiothérapeute",H73="Stagiaire médecine",H73="Stagiaire - Service sociaux",H73="STAGIAIRE SOINS INFIRMIERS",H73="STAGIAIRE EXTERNE EN MÉDECINE",H73="ss",),1,0)</f>
        <v>0</v>
      </c>
      <c r="E73" s="28" t="s">
        <v>3871</v>
      </c>
      <c r="F73" s="28" t="s">
        <v>223</v>
      </c>
      <c r="G73" s="262">
        <v>10084</v>
      </c>
      <c r="H73" s="79" t="s">
        <v>69</v>
      </c>
      <c r="I73" s="164" t="s">
        <v>4406</v>
      </c>
      <c r="J73" s="273">
        <f ca="1">IF(AK73&lt;=Données!$B$2,1," ")</f>
        <v>1</v>
      </c>
      <c r="K73" s="45"/>
      <c r="L73" s="46">
        <v>1</v>
      </c>
      <c r="M73" s="47"/>
      <c r="N73" s="48"/>
      <c r="O73" s="185"/>
      <c r="P73" s="187"/>
      <c r="Q73" s="185"/>
      <c r="R73" s="186"/>
      <c r="S73" s="186"/>
      <c r="T73" s="187"/>
      <c r="U73" s="187"/>
      <c r="V73" s="187"/>
      <c r="W73" s="320"/>
      <c r="X73" s="214"/>
      <c r="Y73" s="215"/>
      <c r="Z73" s="34"/>
      <c r="AA73" s="35"/>
      <c r="AB73" s="35"/>
      <c r="AC73" s="35"/>
      <c r="AD73" s="36"/>
      <c r="AE73" s="224"/>
      <c r="AF73" s="53"/>
      <c r="AG73" s="54"/>
      <c r="AH73" s="55"/>
      <c r="AI73" s="56"/>
      <c r="AJ73" s="41" t="s">
        <v>57</v>
      </c>
      <c r="AK73" s="42">
        <v>44573</v>
      </c>
      <c r="AL73" s="50"/>
      <c r="AM73" s="337" t="str">
        <f>INDEX($K$6:$AE$6,1,MATCH(1,K73:AE73,-1))</f>
        <v>95PFE-L2M</v>
      </c>
      <c r="AN73" s="337" t="str">
        <f>IF(INDEX($K$6:$AE$6,1,MATCH(1,K73:AE73,1))&lt;&gt;INDEX($K$6:$AE$6,1,MATCH(1,K73:AE73,-1)),INDEX($K$6:$AE$6,1,MATCH(1,K73:AE73,1)),"-")</f>
        <v>-</v>
      </c>
    </row>
    <row r="74" spans="1:40" x14ac:dyDescent="0.2">
      <c r="A74" s="169" t="str">
        <f>IF(IFERROR(VLOOKUP(G74,EmployesActifs,1,FALSE),"Non")&lt;&gt;"Non","Oui","Non")</f>
        <v>Oui</v>
      </c>
      <c r="B74" s="172">
        <f>IF(A74="Oui",1,0)</f>
        <v>1</v>
      </c>
      <c r="C74" s="172">
        <f>IF(OR(G74="Médecin",H74="Médecin",I74="Médecin",I74="Médecins",H74="anesthésiste",H74="boursier univ.",H74="chercheur",H74="chirurgien",H74="Résident(e)",H74="Md Urg",H74="Md Card",LEFT(H74,6)="Fellow",H74="Externe Médecine",H74="Directeur de la biobanque Médecin",H74="monit.-boursier",),1,0)</f>
        <v>0</v>
      </c>
      <c r="D74" s="172">
        <f>IF(OR(G74=0,H74="Stagiaire",H74="Stagiaires",H74="Externe",H74="Externes",G74="agence",H74="STAGIAIRE INFIRMIER(ÈRE)",H74="STAGIAIRE SI",H74="STAGIAIRE S.I.",H74="STAGIAIRE PAB",H74="STAGIAIRE EN PERFUSION",H74="Stagiaire Physiothérapeute",H74="Stagiaire médecine",H74="Stagiaire - Service sociaux",H74="STAGIAIRE SOINS INFIRMIERS",H74="STAGIAIRE EXTERNE EN MÉDECINE",H74="ss",),1,0)</f>
        <v>0</v>
      </c>
      <c r="E74" s="28" t="s">
        <v>224</v>
      </c>
      <c r="F74" s="28" t="s">
        <v>225</v>
      </c>
      <c r="G74" s="262">
        <v>11722</v>
      </c>
      <c r="H74" s="79" t="s">
        <v>103</v>
      </c>
      <c r="I74" s="164" t="s">
        <v>65</v>
      </c>
      <c r="J74" s="273">
        <f ca="1">IF(AK74&lt;=Données!$B$2,1," ")</f>
        <v>1</v>
      </c>
      <c r="K74" s="45"/>
      <c r="L74" s="46" t="s">
        <v>56</v>
      </c>
      <c r="M74" s="47" t="s">
        <v>56</v>
      </c>
      <c r="N74" s="48"/>
      <c r="O74" s="185"/>
      <c r="P74" s="187"/>
      <c r="Q74" s="185"/>
      <c r="R74" s="186"/>
      <c r="S74" s="186"/>
      <c r="T74" s="187">
        <v>1</v>
      </c>
      <c r="U74" s="187"/>
      <c r="V74" s="187"/>
      <c r="W74" s="320"/>
      <c r="X74" s="214"/>
      <c r="Y74" s="215"/>
      <c r="Z74" s="34"/>
      <c r="AA74" s="35"/>
      <c r="AB74" s="35"/>
      <c r="AC74" s="35"/>
      <c r="AD74" s="36"/>
      <c r="AE74" s="224"/>
      <c r="AF74" s="53"/>
      <c r="AG74" s="54"/>
      <c r="AH74" s="55"/>
      <c r="AI74" s="56"/>
      <c r="AJ74" s="41" t="s">
        <v>85</v>
      </c>
      <c r="AK74" s="42">
        <v>44523</v>
      </c>
      <c r="AL74" s="50"/>
      <c r="AM74" s="337">
        <f>INDEX($K$6:$AE$6,1,MATCH(1,K74:AE74,-1))</f>
        <v>8210</v>
      </c>
      <c r="AN74" s="337" t="str">
        <f>IF(INDEX($K$6:$AE$6,1,MATCH(1,K74:AE74,1))&lt;&gt;INDEX($K$6:$AE$6,1,MATCH(1,K74:AE74,-1)),INDEX($K$6:$AE$6,1,MATCH(1,K74:AE74,1)),"-")</f>
        <v>-</v>
      </c>
    </row>
    <row r="75" spans="1:40" x14ac:dyDescent="0.2">
      <c r="A75" s="169" t="str">
        <f>IF(IFERROR(VLOOKUP(G75,EmployesActifs,1,FALSE),"Non")&lt;&gt;"Non","Oui","Non")</f>
        <v>Oui</v>
      </c>
      <c r="B75" s="172">
        <f>IF(A75="Oui",1,0)</f>
        <v>1</v>
      </c>
      <c r="C75" s="172">
        <f>IF(OR(G75="Médecin",H75="Médecin",I75="Médecin",I75="Médecins",H75="anesthésiste",H75="boursier univ.",H75="chercheur",H75="chirurgien",H75="Résident(e)",H75="Md Urg",H75="Md Card",LEFT(H75,6)="Fellow",H75="Externe Médecine",H75="Directeur de la biobanque Médecin",H75="monit.-boursier",),1,0)</f>
        <v>0</v>
      </c>
      <c r="D75" s="172">
        <f>IF(OR(G75=0,H75="Stagiaire",H75="Stagiaires",H75="Externe",H75="Externes",G75="agence",H75="STAGIAIRE INFIRMIER(ÈRE)",H75="STAGIAIRE SI",H75="STAGIAIRE S.I.",H75="STAGIAIRE PAB",H75="STAGIAIRE EN PERFUSION",H75="Stagiaire Physiothérapeute",H75="Stagiaire médecine",H75="Stagiaire - Service sociaux",H75="STAGIAIRE SOINS INFIRMIERS",H75="STAGIAIRE EXTERNE EN MÉDECINE",H75="ss",),1,0)</f>
        <v>0</v>
      </c>
      <c r="E75" s="28" t="s">
        <v>226</v>
      </c>
      <c r="F75" s="28" t="s">
        <v>227</v>
      </c>
      <c r="G75" s="262">
        <v>6579</v>
      </c>
      <c r="H75" s="79" t="s">
        <v>2098</v>
      </c>
      <c r="I75" s="164" t="s">
        <v>152</v>
      </c>
      <c r="J75" s="273">
        <f ca="1">IF(AK75&lt;=Données!$B$2,1," ")</f>
        <v>1</v>
      </c>
      <c r="K75" s="45"/>
      <c r="L75" s="46"/>
      <c r="M75" s="47"/>
      <c r="N75" s="48"/>
      <c r="O75" s="185"/>
      <c r="P75" s="187"/>
      <c r="Q75" s="185"/>
      <c r="R75" s="186">
        <v>1</v>
      </c>
      <c r="S75" s="186"/>
      <c r="T75" s="187"/>
      <c r="U75" s="187"/>
      <c r="V75" s="187"/>
      <c r="W75" s="320"/>
      <c r="X75" s="214"/>
      <c r="Y75" s="215"/>
      <c r="Z75" s="34"/>
      <c r="AA75" s="35"/>
      <c r="AB75" s="35"/>
      <c r="AC75" s="35"/>
      <c r="AD75" s="36"/>
      <c r="AE75" s="224"/>
      <c r="AF75" s="53"/>
      <c r="AG75" s="54"/>
      <c r="AH75" s="55"/>
      <c r="AI75" s="56"/>
      <c r="AJ75" s="41" t="s">
        <v>229</v>
      </c>
      <c r="AK75" s="42">
        <v>42047</v>
      </c>
      <c r="AL75" s="50" t="s">
        <v>200</v>
      </c>
      <c r="AM75" s="337">
        <f>INDEX($K$6:$AE$6,1,MATCH(1,K75:AE75,-1))</f>
        <v>1860</v>
      </c>
      <c r="AN75" s="337" t="str">
        <f>IF(INDEX($K$6:$AE$6,1,MATCH(1,K75:AE75,1))&lt;&gt;INDEX($K$6:$AE$6,1,MATCH(1,K75:AE75,-1)),INDEX($K$6:$AE$6,1,MATCH(1,K75:AE75,1)),"-")</f>
        <v>-</v>
      </c>
    </row>
    <row r="76" spans="1:40" x14ac:dyDescent="0.2">
      <c r="A76" s="169" t="str">
        <f>IF(IFERROR(VLOOKUP(G76,EmployesActifs,1,FALSE),"Non")&lt;&gt;"Non","Oui","Non")</f>
        <v>Oui</v>
      </c>
      <c r="B76" s="172">
        <f>IF(A76="Oui",1,0)</f>
        <v>1</v>
      </c>
      <c r="C76" s="172">
        <f>IF(OR(G76="Médecin",H76="Médecin",I76="Médecin",I76="Médecins",H76="anesthésiste",H76="boursier univ.",H76="chercheur",H76="chirurgien",H76="Résident(e)",H76="Md Urg",H76="Md Card",LEFT(H76,6)="Fellow",H76="Externe Médecine",H76="Directeur de la biobanque Médecin",H76="monit.-boursier",),1,0)</f>
        <v>0</v>
      </c>
      <c r="D76" s="172">
        <f>IF(OR(G76=0,H76="Stagiaire",H76="Stagiaires",H76="Externe",H76="Externes",G76="agence",H76="STAGIAIRE INFIRMIER(ÈRE)",H76="STAGIAIRE SI",H76="STAGIAIRE S.I.",H76="STAGIAIRE PAB",H76="STAGIAIRE EN PERFUSION",H76="Stagiaire Physiothérapeute",H76="Stagiaire médecine",H76="Stagiaire - Service sociaux",H76="STAGIAIRE SOINS INFIRMIERS",H76="STAGIAIRE EXTERNE EN MÉDECINE",H76="ss",),1,0)</f>
        <v>0</v>
      </c>
      <c r="E76" s="28" t="s">
        <v>230</v>
      </c>
      <c r="F76" s="28" t="s">
        <v>231</v>
      </c>
      <c r="G76" s="262">
        <v>5748</v>
      </c>
      <c r="H76" s="79" t="s">
        <v>2098</v>
      </c>
      <c r="I76" s="164" t="s">
        <v>5709</v>
      </c>
      <c r="J76" s="273">
        <f ca="1">IF(AK76&lt;=Données!$B$2,1," ")</f>
        <v>1</v>
      </c>
      <c r="K76" s="45"/>
      <c r="L76" s="46"/>
      <c r="M76" s="47"/>
      <c r="N76" s="48"/>
      <c r="O76" s="185"/>
      <c r="P76" s="187"/>
      <c r="Q76" s="185"/>
      <c r="R76" s="186">
        <v>1</v>
      </c>
      <c r="S76" s="186"/>
      <c r="T76" s="187"/>
      <c r="U76" s="187"/>
      <c r="V76" s="187"/>
      <c r="W76" s="320"/>
      <c r="X76" s="214"/>
      <c r="Y76" s="215"/>
      <c r="Z76" s="34"/>
      <c r="AA76" s="35"/>
      <c r="AB76" s="35"/>
      <c r="AC76" s="35"/>
      <c r="AD76" s="36"/>
      <c r="AE76" s="224"/>
      <c r="AF76" s="53"/>
      <c r="AG76" s="54"/>
      <c r="AH76" s="55"/>
      <c r="AI76" s="56"/>
      <c r="AJ76" s="41" t="s">
        <v>44</v>
      </c>
      <c r="AK76" s="42">
        <v>43927</v>
      </c>
      <c r="AL76" s="50"/>
      <c r="AM76" s="337">
        <f>INDEX($K$6:$AE$6,1,MATCH(1,K76:AE76,-1))</f>
        <v>1860</v>
      </c>
      <c r="AN76" s="337" t="str">
        <f>IF(INDEX($K$6:$AE$6,1,MATCH(1,K76:AE76,1))&lt;&gt;INDEX($K$6:$AE$6,1,MATCH(1,K76:AE76,-1)),INDEX($K$6:$AE$6,1,MATCH(1,K76:AE76,1)),"-")</f>
        <v>-</v>
      </c>
    </row>
    <row r="77" spans="1:40" x14ac:dyDescent="0.2">
      <c r="A77" s="169" t="str">
        <f>IF(IFERROR(VLOOKUP(G77,EmployesActifs,1,FALSE),"Non")&lt;&gt;"Non","Oui","Non")</f>
        <v>Oui</v>
      </c>
      <c r="B77" s="172">
        <f>IF(A77="Oui",1,0)</f>
        <v>1</v>
      </c>
      <c r="C77" s="172">
        <f>IF(OR(G77="Médecin",H77="Médecin",I77="Médecin",I77="Médecins",H77="anesthésiste",H77="boursier univ.",H77="chercheur",H77="chirurgien",H77="Résident(e)",H77="Md Urg",H77="Md Card",LEFT(H77,6)="Fellow",H77="Externe Médecine",H77="Directeur de la biobanque Médecin",H77="monit.-boursier",),1,0)</f>
        <v>0</v>
      </c>
      <c r="D77" s="172">
        <f>IF(OR(G77=0,H77="Stagiaire",H77="Stagiaires",H77="Externe",H77="Externes",G77="agence",H77="STAGIAIRE INFIRMIER(ÈRE)",H77="STAGIAIRE SI",H77="STAGIAIRE S.I.",H77="STAGIAIRE PAB",H77="STAGIAIRE EN PERFUSION",H77="Stagiaire Physiothérapeute",H77="Stagiaire médecine",H77="Stagiaire - Service sociaux",H77="STAGIAIRE SOINS INFIRMIERS",H77="STAGIAIRE EXTERNE EN MÉDECINE",H77="ss",),1,0)</f>
        <v>0</v>
      </c>
      <c r="E77" s="28" t="s">
        <v>4654</v>
      </c>
      <c r="F77" s="28" t="s">
        <v>4655</v>
      </c>
      <c r="G77" s="262">
        <v>13356</v>
      </c>
      <c r="H77" s="79" t="s">
        <v>69</v>
      </c>
      <c r="I77" s="164" t="s">
        <v>65</v>
      </c>
      <c r="J77" s="273" t="str">
        <f ca="1">IF(AK77&lt;=Données!$B$2,1," ")</f>
        <v xml:space="preserve"> </v>
      </c>
      <c r="K77" s="45"/>
      <c r="L77" s="46" t="s">
        <v>56</v>
      </c>
      <c r="M77" s="47">
        <v>1</v>
      </c>
      <c r="N77" s="48"/>
      <c r="O77" s="185"/>
      <c r="P77" s="187"/>
      <c r="Q77" s="185"/>
      <c r="R77" s="186"/>
      <c r="S77" s="186"/>
      <c r="T77" s="187"/>
      <c r="U77" s="187"/>
      <c r="V77" s="187"/>
      <c r="W77" s="320"/>
      <c r="X77" s="214"/>
      <c r="Y77" s="215"/>
      <c r="Z77" s="34"/>
      <c r="AA77" s="35"/>
      <c r="AB77" s="35"/>
      <c r="AC77" s="35"/>
      <c r="AD77" s="36"/>
      <c r="AE77" s="224"/>
      <c r="AF77" s="53"/>
      <c r="AG77" s="54"/>
      <c r="AH77" s="55"/>
      <c r="AI77" s="56"/>
      <c r="AJ77" s="41" t="s">
        <v>652</v>
      </c>
      <c r="AK77" s="42">
        <v>45311</v>
      </c>
      <c r="AL77" s="50"/>
      <c r="AM77" s="337" t="str">
        <f>INDEX($K$6:$AE$6,1,MATCH(1,K77:AE77,-1))</f>
        <v>95PFE-L2L</v>
      </c>
      <c r="AN77" s="337" t="str">
        <f>IF(INDEX($K$6:$AE$6,1,MATCH(1,K77:AE77,1))&lt;&gt;INDEX($K$6:$AE$6,1,MATCH(1,K77:AE77,-1)),INDEX($K$6:$AE$6,1,MATCH(1,K77:AE77,1)),"-")</f>
        <v>-</v>
      </c>
    </row>
    <row r="78" spans="1:40" x14ac:dyDescent="0.2">
      <c r="A78" s="169" t="str">
        <f>IF(IFERROR(VLOOKUP(G78,EmployesActifs,1,FALSE),"Non")&lt;&gt;"Non","Oui","Non")</f>
        <v>Oui</v>
      </c>
      <c r="B78" s="172">
        <f>IF(A78="Oui",1,0)</f>
        <v>1</v>
      </c>
      <c r="C78" s="172">
        <f>IF(OR(G78="Médecin",H78="Médecin",I78="Médecin",I78="Médecins",H78="anesthésiste",H78="boursier univ.",H78="chercheur",H78="chirurgien",H78="Résident(e)",H78="Md Urg",H78="Md Card",LEFT(H78,6)="Fellow",H78="Externe Médecine",H78="Directeur de la biobanque Médecin",H78="monit.-boursier",),1,0)</f>
        <v>0</v>
      </c>
      <c r="D78" s="172">
        <f>IF(OR(G78=0,H78="Stagiaire",H78="Stagiaires",H78="Externe",H78="Externes",G78="agence",H78="STAGIAIRE INFIRMIER(ÈRE)",H78="STAGIAIRE SI",H78="STAGIAIRE S.I.",H78="STAGIAIRE PAB",H78="STAGIAIRE EN PERFUSION",H78="Stagiaire Physiothérapeute",H78="Stagiaire médecine",H78="Stagiaire - Service sociaux",H78="STAGIAIRE SOINS INFIRMIERS",H78="STAGIAIRE EXTERNE EN MÉDECINE",H78="ss",),1,0)</f>
        <v>0</v>
      </c>
      <c r="E78" s="28" t="s">
        <v>232</v>
      </c>
      <c r="F78" s="28" t="s">
        <v>236</v>
      </c>
      <c r="G78" s="262">
        <v>5816</v>
      </c>
      <c r="H78" s="79" t="s">
        <v>3670</v>
      </c>
      <c r="I78" s="164" t="s">
        <v>1648</v>
      </c>
      <c r="J78" s="273" t="str">
        <f ca="1">IF(AK78&lt;=Données!$B$2,1," ")</f>
        <v xml:space="preserve"> </v>
      </c>
      <c r="K78" s="45"/>
      <c r="L78" s="46"/>
      <c r="M78" s="47"/>
      <c r="N78" s="48"/>
      <c r="O78" s="185"/>
      <c r="P78" s="187"/>
      <c r="Q78" s="185"/>
      <c r="R78" s="186"/>
      <c r="S78" s="186">
        <v>1</v>
      </c>
      <c r="T78" s="187"/>
      <c r="U78" s="187"/>
      <c r="V78" s="187"/>
      <c r="W78" s="320"/>
      <c r="X78" s="214"/>
      <c r="Y78" s="215"/>
      <c r="Z78" s="34"/>
      <c r="AA78" s="35"/>
      <c r="AB78" s="35"/>
      <c r="AC78" s="35"/>
      <c r="AD78" s="36"/>
      <c r="AE78" s="224"/>
      <c r="AF78" s="53"/>
      <c r="AG78" s="54"/>
      <c r="AH78" s="55"/>
      <c r="AI78" s="56"/>
      <c r="AJ78" s="41" t="s">
        <v>4462</v>
      </c>
      <c r="AK78" s="42">
        <v>45798</v>
      </c>
      <c r="AL78" s="50"/>
      <c r="AM78" s="337" t="str">
        <f>INDEX($K$6:$AE$6,1,MATCH(1,K78:AE78,-1))</f>
        <v>1870 +</v>
      </c>
      <c r="AN78" s="337" t="str">
        <f>IF(INDEX($K$6:$AE$6,1,MATCH(1,K78:AE78,1))&lt;&gt;INDEX($K$6:$AE$6,1,MATCH(1,K78:AE78,-1)),INDEX($K$6:$AE$6,1,MATCH(1,K78:AE78,1)),"-")</f>
        <v>-</v>
      </c>
    </row>
    <row r="79" spans="1:40" x14ac:dyDescent="0.2">
      <c r="A79" s="169" t="str">
        <f>IF(IFERROR(VLOOKUP(G79,EmployesActifs,1,FALSE),"Non")&lt;&gt;"Non","Oui","Non")</f>
        <v>Oui</v>
      </c>
      <c r="B79" s="172">
        <f>IF(A79="Oui",1,0)</f>
        <v>1</v>
      </c>
      <c r="C79" s="172">
        <f>IF(OR(G79="Médecin",H79="Médecin",I79="Médecin",I79="Médecins",H79="anesthésiste",H79="boursier univ.",H79="chercheur",H79="chirurgien",H79="Résident(e)",H79="Md Urg",H79="Md Card",LEFT(H79,6)="Fellow",H79="Externe Médecine",H79="Directeur de la biobanque Médecin",H79="monit.-boursier",),1,0)</f>
        <v>0</v>
      </c>
      <c r="D79" s="172">
        <f>IF(OR(G79=0,H79="Stagiaire",H79="Stagiaires",H79="Externe",H79="Externes",G79="agence",H79="STAGIAIRE INFIRMIER(ÈRE)",H79="STAGIAIRE SI",H79="STAGIAIRE S.I.",H79="STAGIAIRE PAB",H79="STAGIAIRE EN PERFUSION",H79="Stagiaire Physiothérapeute",H79="Stagiaire médecine",H79="Stagiaire - Service sociaux",H79="STAGIAIRE SOINS INFIRMIERS",H79="STAGIAIRE EXTERNE EN MÉDECINE",H79="ss",),1,0)</f>
        <v>0</v>
      </c>
      <c r="E79" s="28" t="s">
        <v>232</v>
      </c>
      <c r="F79" s="28" t="s">
        <v>233</v>
      </c>
      <c r="G79" s="262">
        <v>4232</v>
      </c>
      <c r="H79" s="79" t="s">
        <v>234</v>
      </c>
      <c r="I79" s="164" t="s">
        <v>235</v>
      </c>
      <c r="J79" s="273">
        <f ca="1">IF(AK79&lt;=Données!$B$2,1," ")</f>
        <v>1</v>
      </c>
      <c r="K79" s="45"/>
      <c r="L79" s="46" t="s">
        <v>56</v>
      </c>
      <c r="M79" s="47"/>
      <c r="N79" s="48"/>
      <c r="O79" s="185"/>
      <c r="P79" s="187"/>
      <c r="Q79" s="185"/>
      <c r="R79" s="186"/>
      <c r="S79" s="186">
        <v>1</v>
      </c>
      <c r="T79" s="187"/>
      <c r="U79" s="187"/>
      <c r="V79" s="187"/>
      <c r="W79" s="320"/>
      <c r="X79" s="214"/>
      <c r="Y79" s="215"/>
      <c r="Z79" s="34"/>
      <c r="AA79" s="35"/>
      <c r="AB79" s="35"/>
      <c r="AC79" s="35"/>
      <c r="AD79" s="36"/>
      <c r="AE79" s="224"/>
      <c r="AF79" s="53"/>
      <c r="AG79" s="54"/>
      <c r="AH79" s="55"/>
      <c r="AI79" s="56"/>
      <c r="AJ79" s="41" t="s">
        <v>57</v>
      </c>
      <c r="AK79" s="42">
        <v>44586</v>
      </c>
      <c r="AL79" s="50"/>
      <c r="AM79" s="337" t="str">
        <f>INDEX($K$6:$AE$6,1,MATCH(1,K79:AE79,-1))</f>
        <v>1870 +</v>
      </c>
      <c r="AN79" s="337" t="str">
        <f>IF(INDEX($K$6:$AE$6,1,MATCH(1,K79:AE79,1))&lt;&gt;INDEX($K$6:$AE$6,1,MATCH(1,K79:AE79,-1)),INDEX($K$6:$AE$6,1,MATCH(1,K79:AE79,1)),"-")</f>
        <v>-</v>
      </c>
    </row>
    <row r="80" spans="1:40" x14ac:dyDescent="0.2">
      <c r="A80" s="169" t="str">
        <f>IF(IFERROR(VLOOKUP(G80,EmployesActifs,1,FALSE),"Non")&lt;&gt;"Non","Oui","Non")</f>
        <v>Oui</v>
      </c>
      <c r="B80" s="172">
        <f>IF(A80="Oui",1,0)</f>
        <v>1</v>
      </c>
      <c r="C80" s="172">
        <f>IF(OR(G80="Médecin",H80="Médecin",I80="Médecin",I80="Médecins",H80="anesthésiste",H80="boursier univ.",H80="chercheur",H80="chirurgien",H80="Résident(e)",H80="Md Urg",H80="Md Card",LEFT(H80,6)="Fellow",H80="Externe Médecine",H80="Directeur de la biobanque Médecin",H80="monit.-boursier",),1,0)</f>
        <v>0</v>
      </c>
      <c r="D80" s="172">
        <f>IF(OR(G80=0,H80="Stagiaire",H80="Stagiaires",H80="Externe",H80="Externes",G80="agence",H80="STAGIAIRE INFIRMIER(ÈRE)",H80="STAGIAIRE SI",H80="STAGIAIRE S.I.",H80="STAGIAIRE PAB",H80="STAGIAIRE EN PERFUSION",H80="Stagiaire Physiothérapeute",H80="Stagiaire médecine",H80="Stagiaire - Service sociaux",H80="STAGIAIRE SOINS INFIRMIERS",H80="STAGIAIRE EXTERNE EN MÉDECINE",H80="ss",),1,0)</f>
        <v>0</v>
      </c>
      <c r="E80" s="28" t="s">
        <v>232</v>
      </c>
      <c r="F80" s="28" t="s">
        <v>170</v>
      </c>
      <c r="G80" s="262">
        <v>2703</v>
      </c>
      <c r="H80" s="79" t="s">
        <v>3438</v>
      </c>
      <c r="I80" s="164" t="s">
        <v>110</v>
      </c>
      <c r="J80" s="273" t="str">
        <f ca="1">IF(AK80&lt;=Données!$B$2,1," ")</f>
        <v xml:space="preserve"> </v>
      </c>
      <c r="K80" s="45"/>
      <c r="L80" s="46">
        <v>1</v>
      </c>
      <c r="M80" s="47"/>
      <c r="N80" s="48"/>
      <c r="O80" s="185"/>
      <c r="P80" s="187"/>
      <c r="Q80" s="185"/>
      <c r="R80" s="186"/>
      <c r="S80" s="186"/>
      <c r="T80" s="187"/>
      <c r="U80" s="187"/>
      <c r="V80" s="187"/>
      <c r="W80" s="320"/>
      <c r="X80" s="214"/>
      <c r="Y80" s="215"/>
      <c r="Z80" s="34"/>
      <c r="AA80" s="35"/>
      <c r="AB80" s="35"/>
      <c r="AC80" s="35"/>
      <c r="AD80" s="36"/>
      <c r="AE80" s="224"/>
      <c r="AF80" s="53"/>
      <c r="AG80" s="54"/>
      <c r="AH80" s="55"/>
      <c r="AI80" s="56"/>
      <c r="AJ80" s="41" t="s">
        <v>4462</v>
      </c>
      <c r="AK80" s="42">
        <v>45329</v>
      </c>
      <c r="AL80" s="50"/>
      <c r="AM80" s="337" t="str">
        <f>INDEX($K$6:$AE$6,1,MATCH(1,K80:AE80,-1))</f>
        <v>95PFE-L2M</v>
      </c>
      <c r="AN80" s="337" t="str">
        <f>IF(INDEX($K$6:$AE$6,1,MATCH(1,K80:AE80,1))&lt;&gt;INDEX($K$6:$AE$6,1,MATCH(1,K80:AE80,-1)),INDEX($K$6:$AE$6,1,MATCH(1,K80:AE80,1)),"-")</f>
        <v>-</v>
      </c>
    </row>
    <row r="81" spans="1:40" x14ac:dyDescent="0.2">
      <c r="A81" s="169" t="str">
        <f>IF(IFERROR(VLOOKUP(G81,EmployesActifs,1,FALSE),"Non")&lt;&gt;"Non","Oui","Non")</f>
        <v>Oui</v>
      </c>
      <c r="B81" s="172">
        <f>IF(A81="Oui",1,0)</f>
        <v>1</v>
      </c>
      <c r="C81" s="172">
        <f>IF(OR(G81="Médecin",H81="Médecin",I81="Médecin",I81="Médecins",H81="anesthésiste",H81="boursier univ.",H81="chercheur",H81="chirurgien",H81="Résident(e)",H81="Md Urg",H81="Md Card",LEFT(H81,6)="Fellow",H81="Externe Médecine",H81="Directeur de la biobanque Médecin",H81="monit.-boursier",),1,0)</f>
        <v>0</v>
      </c>
      <c r="D81" s="172">
        <f>IF(OR(G81=0,H81="Stagiaire",H81="Stagiaires",H81="Externe",H81="Externes",G81="agence",H81="STAGIAIRE INFIRMIER(ÈRE)",H81="STAGIAIRE SI",H81="STAGIAIRE S.I.",H81="STAGIAIRE PAB",H81="STAGIAIRE EN PERFUSION",H81="Stagiaire Physiothérapeute",H81="Stagiaire médecine",H81="Stagiaire - Service sociaux",H81="STAGIAIRE SOINS INFIRMIERS",H81="STAGIAIRE EXTERNE EN MÉDECINE",H81="ss",),1,0)</f>
        <v>0</v>
      </c>
      <c r="E81" s="28" t="s">
        <v>237</v>
      </c>
      <c r="F81" s="28" t="s">
        <v>238</v>
      </c>
      <c r="G81" s="262">
        <v>11414</v>
      </c>
      <c r="H81" s="79" t="s">
        <v>69</v>
      </c>
      <c r="I81" s="164" t="s">
        <v>4406</v>
      </c>
      <c r="J81" s="273">
        <f ca="1">IF(AK81&lt;=Données!$B$2,1," ")</f>
        <v>1</v>
      </c>
      <c r="K81" s="45"/>
      <c r="L81" s="46" t="s">
        <v>56</v>
      </c>
      <c r="M81" s="47"/>
      <c r="N81" s="48"/>
      <c r="O81" s="185"/>
      <c r="P81" s="187"/>
      <c r="Q81" s="185"/>
      <c r="R81" s="186"/>
      <c r="S81" s="186">
        <v>1</v>
      </c>
      <c r="T81" s="187"/>
      <c r="U81" s="187"/>
      <c r="V81" s="187"/>
      <c r="W81" s="320"/>
      <c r="X81" s="214"/>
      <c r="Y81" s="215"/>
      <c r="Z81" s="34"/>
      <c r="AA81" s="35"/>
      <c r="AB81" s="35"/>
      <c r="AC81" s="35"/>
      <c r="AD81" s="36"/>
      <c r="AE81" s="224"/>
      <c r="AF81" s="53"/>
      <c r="AG81" s="54"/>
      <c r="AH81" s="55"/>
      <c r="AI81" s="56"/>
      <c r="AJ81" s="41" t="s">
        <v>239</v>
      </c>
      <c r="AK81" s="42">
        <v>44579</v>
      </c>
      <c r="AL81" s="50"/>
      <c r="AM81" s="337" t="str">
        <f>INDEX($K$6:$AE$6,1,MATCH(1,K81:AE81,-1))</f>
        <v>1870 +</v>
      </c>
      <c r="AN81" s="337" t="str">
        <f>IF(INDEX($K$6:$AE$6,1,MATCH(1,K81:AE81,1))&lt;&gt;INDEX($K$6:$AE$6,1,MATCH(1,K81:AE81,-1)),INDEX($K$6:$AE$6,1,MATCH(1,K81:AE81,1)),"-")</f>
        <v>-</v>
      </c>
    </row>
    <row r="82" spans="1:40" x14ac:dyDescent="0.2">
      <c r="A82" s="169" t="str">
        <f>IF(IFERROR(VLOOKUP(G82,EmployesActifs,1,FALSE),"Non")&lt;&gt;"Non","Oui","Non")</f>
        <v>Oui</v>
      </c>
      <c r="B82" s="172">
        <f>IF(A82="Oui",1,0)</f>
        <v>1</v>
      </c>
      <c r="C82" s="172">
        <f>IF(OR(G82="Médecin",H82="Médecin",I82="Médecin",I82="Médecins",H82="anesthésiste",H82="boursier univ.",H82="chercheur",H82="chirurgien",H82="Résident(e)",H82="Md Urg",H82="Md Card",LEFT(H82,6)="Fellow",H82="Externe Médecine",H82="Directeur de la biobanque Médecin",H82="monit.-boursier",),1,0)</f>
        <v>0</v>
      </c>
      <c r="D82" s="172">
        <f>IF(OR(G82=0,H82="Stagiaire",H82="Stagiaires",H82="Externe",H82="Externes",G82="agence",H82="STAGIAIRE INFIRMIER(ÈRE)",H82="STAGIAIRE SI",H82="STAGIAIRE S.I.",H82="STAGIAIRE PAB",H82="STAGIAIRE EN PERFUSION",H82="Stagiaire Physiothérapeute",H82="Stagiaire médecine",H82="Stagiaire - Service sociaux",H82="STAGIAIRE SOINS INFIRMIERS",H82="STAGIAIRE EXTERNE EN MÉDECINE",H82="ss",),1,0)</f>
        <v>0</v>
      </c>
      <c r="E82" s="28" t="s">
        <v>240</v>
      </c>
      <c r="F82" s="28" t="s">
        <v>3086</v>
      </c>
      <c r="G82" s="262">
        <v>5826</v>
      </c>
      <c r="H82" s="79" t="s">
        <v>72</v>
      </c>
      <c r="I82" s="164" t="s">
        <v>5708</v>
      </c>
      <c r="J82" s="273">
        <f ca="1">IF(AK82&lt;=Données!$B$2,1," ")</f>
        <v>1</v>
      </c>
      <c r="K82" s="45"/>
      <c r="L82" s="46">
        <v>1</v>
      </c>
      <c r="M82" s="47"/>
      <c r="N82" s="48"/>
      <c r="O82" s="185"/>
      <c r="P82" s="187"/>
      <c r="Q82" s="185"/>
      <c r="R82" s="186"/>
      <c r="S82" s="186"/>
      <c r="T82" s="187"/>
      <c r="U82" s="187"/>
      <c r="V82" s="187"/>
      <c r="W82" s="320"/>
      <c r="X82" s="214"/>
      <c r="Y82" s="215"/>
      <c r="Z82" s="34"/>
      <c r="AA82" s="35"/>
      <c r="AB82" s="35"/>
      <c r="AC82" s="35"/>
      <c r="AD82" s="36"/>
      <c r="AE82" s="224"/>
      <c r="AF82" s="53"/>
      <c r="AG82" s="54"/>
      <c r="AH82" s="55"/>
      <c r="AI82" s="56"/>
      <c r="AJ82" s="41" t="s">
        <v>85</v>
      </c>
      <c r="AK82" s="42">
        <v>44592</v>
      </c>
      <c r="AL82" s="50"/>
      <c r="AM82" s="337" t="str">
        <f>INDEX($K$6:$AE$6,1,MATCH(1,K82:AE82,-1))</f>
        <v>95PFE-L2M</v>
      </c>
      <c r="AN82" s="337" t="str">
        <f>IF(INDEX($K$6:$AE$6,1,MATCH(1,K82:AE82,1))&lt;&gt;INDEX($K$6:$AE$6,1,MATCH(1,K82:AE82,-1)),INDEX($K$6:$AE$6,1,MATCH(1,K82:AE82,1)),"-")</f>
        <v>-</v>
      </c>
    </row>
    <row r="83" spans="1:40" x14ac:dyDescent="0.2">
      <c r="A83" s="169" t="str">
        <f>IF(IFERROR(VLOOKUP(G83,EmployesActifs,1,FALSE),"Non")&lt;&gt;"Non","Oui","Non")</f>
        <v>Oui</v>
      </c>
      <c r="B83" s="172">
        <f>IF(A83="Oui",1,0)</f>
        <v>1</v>
      </c>
      <c r="C83" s="172">
        <f>IF(OR(G83="Médecin",H83="Médecin",I83="Médecin",I83="Médecins",H83="anesthésiste",H83="boursier univ.",H83="chercheur",H83="chirurgien",H83="Résident(e)",H83="Md Urg",H83="Md Card",LEFT(H83,6)="Fellow",H83="Externe Médecine",H83="Directeur de la biobanque Médecin",H83="monit.-boursier",),1,0)</f>
        <v>0</v>
      </c>
      <c r="D83" s="172">
        <f>IF(OR(G83=0,H83="Stagiaire",H83="Stagiaires",H83="Externe",H83="Externes",G83="agence",H83="STAGIAIRE INFIRMIER(ÈRE)",H83="STAGIAIRE SI",H83="STAGIAIRE S.I.",H83="STAGIAIRE PAB",H83="STAGIAIRE EN PERFUSION",H83="Stagiaire Physiothérapeute",H83="Stagiaire médecine",H83="Stagiaire - Service sociaux",H83="STAGIAIRE SOINS INFIRMIERS",H83="STAGIAIRE EXTERNE EN MÉDECINE",H83="ss",),1,0)</f>
        <v>0</v>
      </c>
      <c r="E83" s="28" t="s">
        <v>244</v>
      </c>
      <c r="F83" s="28" t="s">
        <v>245</v>
      </c>
      <c r="G83" s="262">
        <v>6380</v>
      </c>
      <c r="H83" s="79" t="s">
        <v>3390</v>
      </c>
      <c r="I83" s="164" t="s">
        <v>3391</v>
      </c>
      <c r="J83" s="273">
        <f ca="1">IF(AK83&lt;=Données!$B$2,1," ")</f>
        <v>1</v>
      </c>
      <c r="K83" s="45"/>
      <c r="L83" s="46">
        <v>1</v>
      </c>
      <c r="M83" s="47"/>
      <c r="N83" s="48"/>
      <c r="O83" s="185"/>
      <c r="P83" s="187"/>
      <c r="Q83" s="185"/>
      <c r="R83" s="186"/>
      <c r="S83" s="186"/>
      <c r="T83" s="187"/>
      <c r="U83" s="187"/>
      <c r="V83" s="187"/>
      <c r="W83" s="320"/>
      <c r="X83" s="214"/>
      <c r="Y83" s="215"/>
      <c r="Z83" s="34"/>
      <c r="AA83" s="35"/>
      <c r="AB83" s="35"/>
      <c r="AC83" s="35"/>
      <c r="AD83" s="36"/>
      <c r="AE83" s="224"/>
      <c r="AF83" s="53"/>
      <c r="AG83" s="54"/>
      <c r="AH83" s="55"/>
      <c r="AI83" s="56"/>
      <c r="AJ83" s="41" t="s">
        <v>50</v>
      </c>
      <c r="AK83" s="42">
        <v>44571</v>
      </c>
      <c r="AL83" s="50"/>
      <c r="AM83" s="337" t="str">
        <f>INDEX($K$6:$AE$6,1,MATCH(1,K83:AE83,-1))</f>
        <v>95PFE-L2M</v>
      </c>
      <c r="AN83" s="337" t="str">
        <f>IF(INDEX($K$6:$AE$6,1,MATCH(1,K83:AE83,1))&lt;&gt;INDEX($K$6:$AE$6,1,MATCH(1,K83:AE83,-1)),INDEX($K$6:$AE$6,1,MATCH(1,K83:AE83,1)),"-")</f>
        <v>-</v>
      </c>
    </row>
    <row r="84" spans="1:40" x14ac:dyDescent="0.2">
      <c r="A84" s="381"/>
      <c r="B84" s="172">
        <f>IF(A84="Oui",1,0)</f>
        <v>0</v>
      </c>
      <c r="C84" s="172">
        <f>IF(OR(G84="Médecin",H84="Médecin",I84="Médecin",I84="Médecins",H84="anesthésiste",H84="boursier univ.",H84="chercheur",H84="chirurgien",H84="Résident(e)",H84="Md Urg",H84="Md Card",LEFT(H84,6)="Fellow",H84="Externe Médecine",H84="Directeur de la biobanque Médecin",H84="monit.-boursier",),1,0)</f>
        <v>1</v>
      </c>
      <c r="D84" s="172">
        <f>IF(OR(G84=0,H84="Stagiaire",H84="Stagiaires",H84="Externe",H84="Externes",G84="agence",H84="STAGIAIRE INFIRMIER(ÈRE)",H84="STAGIAIRE SI",H84="STAGIAIRE S.I.",H84="STAGIAIRE PAB",H84="STAGIAIRE EN PERFUSION",H84="Stagiaire Physiothérapeute",H84="Stagiaire médecine",H84="Stagiaire - Service sociaux",H84="STAGIAIRE SOINS INFIRMIERS",H84="STAGIAIRE EXTERNE EN MÉDECINE",H84="ss",),1,0)</f>
        <v>0</v>
      </c>
      <c r="E84" s="28" t="s">
        <v>247</v>
      </c>
      <c r="F84" s="28" t="s">
        <v>248</v>
      </c>
      <c r="G84" s="262" t="s">
        <v>249</v>
      </c>
      <c r="H84" s="79" t="s">
        <v>80</v>
      </c>
      <c r="I84" s="164" t="s">
        <v>117</v>
      </c>
      <c r="J84" s="273">
        <f ca="1">IF(AK84&lt;=Données!$B$2,1," ")</f>
        <v>1</v>
      </c>
      <c r="K84" s="45" t="s">
        <v>56</v>
      </c>
      <c r="L84" s="46" t="s">
        <v>56</v>
      </c>
      <c r="M84" s="47"/>
      <c r="N84" s="48"/>
      <c r="O84" s="185"/>
      <c r="P84" s="187"/>
      <c r="Q84" s="185"/>
      <c r="R84" s="186">
        <v>1</v>
      </c>
      <c r="S84" s="186">
        <v>1</v>
      </c>
      <c r="T84" s="187" t="s">
        <v>56</v>
      </c>
      <c r="U84" s="187"/>
      <c r="V84" s="187"/>
      <c r="W84" s="320"/>
      <c r="X84" s="214"/>
      <c r="Y84" s="215"/>
      <c r="Z84" s="34"/>
      <c r="AA84" s="35"/>
      <c r="AB84" s="35"/>
      <c r="AC84" s="35"/>
      <c r="AD84" s="36"/>
      <c r="AE84" s="224"/>
      <c r="AF84" s="53"/>
      <c r="AG84" s="54"/>
      <c r="AH84" s="55"/>
      <c r="AI84" s="56"/>
      <c r="AJ84" s="41" t="s">
        <v>44</v>
      </c>
      <c r="AK84" s="42">
        <v>43935</v>
      </c>
      <c r="AL84" s="50" t="s">
        <v>250</v>
      </c>
      <c r="AM84" s="337">
        <f>INDEX($K$6:$AE$6,1,MATCH(1,K84:AE84,-1))</f>
        <v>1860</v>
      </c>
      <c r="AN84" s="337" t="str">
        <f>IF(INDEX($K$6:$AE$6,1,MATCH(1,K84:AE84,1))&lt;&gt;INDEX($K$6:$AE$6,1,MATCH(1,K84:AE84,-1)),INDEX($K$6:$AE$6,1,MATCH(1,K84:AE84,1)),"-")</f>
        <v>1870 +</v>
      </c>
    </row>
    <row r="85" spans="1:40" x14ac:dyDescent="0.2">
      <c r="A85" s="169" t="str">
        <f>IF(IFERROR(VLOOKUP(G85,EmployesActifs,1,FALSE),"Non")&lt;&gt;"Non","Oui","Non")</f>
        <v>Oui</v>
      </c>
      <c r="B85" s="172">
        <f>IF(A85="Oui",1,0)</f>
        <v>1</v>
      </c>
      <c r="C85" s="172">
        <f>IF(OR(G85="Médecin",H85="Médecin",I85="Médecin",I85="Médecins",H85="anesthésiste",H85="boursier univ.",H85="chercheur",H85="chirurgien",H85="Résident(e)",H85="Md Urg",H85="Md Card",LEFT(H85,6)="Fellow",H85="Externe Médecine",H85="Directeur de la biobanque Médecin",H85="monit.-boursier",),1,0)</f>
        <v>1</v>
      </c>
      <c r="D85" s="172">
        <f>IF(OR(G85=0,H85="Stagiaire",H85="Stagiaires",H85="Externe",H85="Externes",G85="agence",H85="STAGIAIRE INFIRMIER(ÈRE)",H85="STAGIAIRE SI",H85="STAGIAIRE S.I.",H85="STAGIAIRE PAB",H85="STAGIAIRE EN PERFUSION",H85="Stagiaire Physiothérapeute",H85="Stagiaire médecine",H85="Stagiaire - Service sociaux",H85="STAGIAIRE SOINS INFIRMIERS",H85="STAGIAIRE EXTERNE EN MÉDECINE",H85="ss",),1,0)</f>
        <v>0</v>
      </c>
      <c r="E85" s="28" t="s">
        <v>6028</v>
      </c>
      <c r="F85" s="28" t="s">
        <v>808</v>
      </c>
      <c r="G85" s="262">
        <v>14017</v>
      </c>
      <c r="H85" s="79" t="s">
        <v>6030</v>
      </c>
      <c r="I85" s="164" t="s">
        <v>5701</v>
      </c>
      <c r="J85" s="273" t="s">
        <v>2976</v>
      </c>
      <c r="K85" s="45"/>
      <c r="L85" s="46" t="s">
        <v>56</v>
      </c>
      <c r="M85" s="47"/>
      <c r="N85" s="48"/>
      <c r="O85" s="185"/>
      <c r="P85" s="187">
        <v>1</v>
      </c>
      <c r="Q85" s="185"/>
      <c r="R85" s="186"/>
      <c r="S85" s="186"/>
      <c r="T85" s="187"/>
      <c r="U85" s="187"/>
      <c r="V85" s="187"/>
      <c r="W85" s="320"/>
      <c r="X85" s="214"/>
      <c r="Y85" s="215"/>
      <c r="Z85" s="34"/>
      <c r="AA85" s="35"/>
      <c r="AB85" s="35"/>
      <c r="AC85" s="35"/>
      <c r="AD85" s="36"/>
      <c r="AE85" s="49"/>
      <c r="AF85" s="53"/>
      <c r="AG85" s="54"/>
      <c r="AH85" s="55"/>
      <c r="AI85" s="56"/>
      <c r="AJ85" s="41" t="s">
        <v>4462</v>
      </c>
      <c r="AK85" s="42">
        <v>45742</v>
      </c>
      <c r="AL85" s="50"/>
      <c r="AM85" s="337">
        <f>INDEX($K$6:$AE$6,1,MATCH(1,K85:AE85,-1))</f>
        <v>1804</v>
      </c>
      <c r="AN85" s="337" t="str">
        <f>IF(INDEX($K$6:$AE$6,1,MATCH(1,K85:AE85,1))&lt;&gt;INDEX($K$6:$AE$6,1,MATCH(1,K85:AE85,-1)),INDEX($K$6:$AE$6,1,MATCH(1,K85:AE85,1)),"-")</f>
        <v>-</v>
      </c>
    </row>
    <row r="86" spans="1:40" x14ac:dyDescent="0.2">
      <c r="A86" s="381"/>
      <c r="B86" s="172">
        <f>IF(A86="Oui",1,0)</f>
        <v>0</v>
      </c>
      <c r="C86" s="172">
        <f>IF(OR(G86="Médecin",H86="Médecin",I86="Médecin",I86="Médecins",H86="anesthésiste",H86="boursier univ.",H86="chercheur",H86="chirurgien",H86="Résident(e)",H86="Md Urg",H86="Md Card",LEFT(H86,6)="Fellow",H86="Externe Médecine",H86="Directeur de la biobanque Médecin",H86="monit.-boursier",),1,0)</f>
        <v>1</v>
      </c>
      <c r="D86" s="172">
        <f>IF(OR(G86=0,H86="Stagiaire",H86="Stagiaires",H86="Externe",H86="Externes",G86="agence",H86="STAGIAIRE INFIRMIER(ÈRE)",H86="STAGIAIRE SI",H86="STAGIAIRE S.I.",H86="STAGIAIRE PAB",H86="STAGIAIRE EN PERFUSION",H86="Stagiaire Physiothérapeute",H86="Stagiaire médecine",H86="Stagiaire - Service sociaux",H86="STAGIAIRE SOINS INFIRMIERS",H86="STAGIAIRE EXTERNE EN MÉDECINE",H86="ss",),1,0)</f>
        <v>0</v>
      </c>
      <c r="E86" s="28" t="s">
        <v>6028</v>
      </c>
      <c r="F86" s="28" t="s">
        <v>808</v>
      </c>
      <c r="G86" s="262">
        <v>14017</v>
      </c>
      <c r="H86" s="79" t="s">
        <v>6030</v>
      </c>
      <c r="I86" s="164" t="s">
        <v>5701</v>
      </c>
      <c r="J86" s="273" t="str">
        <f ca="1">IF(AK86&lt;=Données!$B$2,1," ")</f>
        <v xml:space="preserve"> </v>
      </c>
      <c r="K86" s="45"/>
      <c r="L86" s="46" t="s">
        <v>56</v>
      </c>
      <c r="M86" s="47"/>
      <c r="N86" s="48"/>
      <c r="O86" s="185"/>
      <c r="P86" s="187">
        <v>1</v>
      </c>
      <c r="Q86" s="185"/>
      <c r="R86" s="186"/>
      <c r="S86" s="186"/>
      <c r="T86" s="187"/>
      <c r="U86" s="187"/>
      <c r="V86" s="187"/>
      <c r="W86" s="320"/>
      <c r="X86" s="214"/>
      <c r="Y86" s="215"/>
      <c r="Z86" s="34"/>
      <c r="AA86" s="35"/>
      <c r="AB86" s="35"/>
      <c r="AC86" s="35"/>
      <c r="AD86" s="36"/>
      <c r="AE86" s="224"/>
      <c r="AF86" s="53"/>
      <c r="AG86" s="54"/>
      <c r="AH86" s="55"/>
      <c r="AI86" s="56"/>
      <c r="AJ86" s="41" t="s">
        <v>4462</v>
      </c>
      <c r="AK86" s="42">
        <v>45742</v>
      </c>
      <c r="AL86" s="50"/>
      <c r="AM86" s="337">
        <f>INDEX($K$6:$AE$6,1,MATCH(1,K86:AE86,-1))</f>
        <v>1804</v>
      </c>
      <c r="AN86" s="337" t="str">
        <f>IF(INDEX($K$6:$AE$6,1,MATCH(1,K86:AE86,1))&lt;&gt;INDEX($K$6:$AE$6,1,MATCH(1,K86:AE86,-1)),INDEX($K$6:$AE$6,1,MATCH(1,K86:AE86,1)),"-")</f>
        <v>-</v>
      </c>
    </row>
    <row r="87" spans="1:40" x14ac:dyDescent="0.2">
      <c r="A87" s="169" t="str">
        <f>IF(IFERROR(VLOOKUP(G87,EmployesActifs,1,FALSE),"Non")&lt;&gt;"Non","Oui","Non")</f>
        <v>Oui</v>
      </c>
      <c r="B87" s="172">
        <f>IF(A87="Oui",1,0)</f>
        <v>1</v>
      </c>
      <c r="C87" s="172">
        <f>IF(OR(G87="Médecin",H87="Médecin",I87="Médecin",I87="Médecins",H87="anesthésiste",H87="boursier univ.",H87="chercheur",H87="chirurgien",H87="Résident(e)",H87="Md Urg",H87="Md Card",LEFT(H87,6)="Fellow",H87="Externe Médecine",H87="Directeur de la biobanque Médecin",H87="monit.-boursier",),1,0)</f>
        <v>0</v>
      </c>
      <c r="D87" s="172">
        <f>IF(OR(G87=0,H87="Stagiaire",H87="Stagiaires",H87="Externe",H87="Externes",G87="agence",H87="STAGIAIRE INFIRMIER(ÈRE)",H87="STAGIAIRE SI",H87="STAGIAIRE S.I.",H87="STAGIAIRE PAB",H87="STAGIAIRE EN PERFUSION",H87="Stagiaire Physiothérapeute",H87="Stagiaire médecine",H87="Stagiaire - Service sociaux",H87="STAGIAIRE SOINS INFIRMIERS",H87="STAGIAIRE EXTERNE EN MÉDECINE",H87="ss",),1,0)</f>
        <v>0</v>
      </c>
      <c r="E87" s="28" t="s">
        <v>5625</v>
      </c>
      <c r="F87" s="28" t="s">
        <v>5336</v>
      </c>
      <c r="G87" s="262">
        <v>13630</v>
      </c>
      <c r="H87" s="79" t="s">
        <v>54</v>
      </c>
      <c r="I87" s="164" t="s">
        <v>55</v>
      </c>
      <c r="J87" s="273" t="str">
        <f ca="1">IF(AK87&lt;=Données!$B$2,1," ")</f>
        <v xml:space="preserve"> </v>
      </c>
      <c r="K87" s="46"/>
      <c r="L87" s="46">
        <v>1</v>
      </c>
      <c r="M87" s="93"/>
      <c r="N87" s="184"/>
      <c r="O87" s="185"/>
      <c r="P87" s="187"/>
      <c r="Q87" s="185"/>
      <c r="R87" s="186"/>
      <c r="S87" s="186"/>
      <c r="T87" s="187"/>
      <c r="U87" s="187"/>
      <c r="V87" s="187"/>
      <c r="W87" s="320"/>
      <c r="X87" s="214"/>
      <c r="Y87" s="215"/>
      <c r="Z87" s="34"/>
      <c r="AA87" s="35"/>
      <c r="AB87" s="35"/>
      <c r="AC87" s="35"/>
      <c r="AD87" s="35"/>
      <c r="AE87" s="225"/>
      <c r="AF87" s="313"/>
      <c r="AG87" s="54"/>
      <c r="AH87" s="55"/>
      <c r="AI87" s="56"/>
      <c r="AJ87" s="41" t="s">
        <v>652</v>
      </c>
      <c r="AK87" s="42">
        <v>45521</v>
      </c>
      <c r="AL87" s="50"/>
      <c r="AM87" s="337" t="str">
        <f>INDEX($K$6:$AE$6,1,MATCH(1,K87:AE87,-1))</f>
        <v>95PFE-L2M</v>
      </c>
      <c r="AN87" s="337" t="str">
        <f>IF(INDEX($K$6:$AE$6,1,MATCH(1,K87:AE87,1))&lt;&gt;INDEX($K$6:$AE$6,1,MATCH(1,K87:AE87,-1)),INDEX($K$6:$AE$6,1,MATCH(1,K87:AE87,1)),"-")</f>
        <v>-</v>
      </c>
    </row>
    <row r="88" spans="1:40" x14ac:dyDescent="0.2">
      <c r="A88" s="169" t="str">
        <f>IF(IFERROR(VLOOKUP(G88,EmployesActifs,1,FALSE),"Non")&lt;&gt;"Non","Oui","Non")</f>
        <v>Oui</v>
      </c>
      <c r="B88" s="172">
        <f>IF(A88="Oui",1,0)</f>
        <v>1</v>
      </c>
      <c r="C88" s="172">
        <f>IF(OR(G88="Médecin",H88="Médecin",I88="Médecin",I88="Médecins",H88="anesthésiste",H88="boursier univ.",H88="chercheur",H88="chirurgien",H88="Résident(e)",H88="Md Urg",H88="Md Card",LEFT(H88,6)="Fellow",H88="Externe Médecine",H88="Directeur de la biobanque Médecin",H88="monit.-boursier",),1,0)</f>
        <v>0</v>
      </c>
      <c r="D88" s="172">
        <f>IF(OR(G88=0,H88="Stagiaire",H88="Stagiaires",H88="Externe",H88="Externes",G88="agence",H88="STAGIAIRE INFIRMIER(ÈRE)",H88="STAGIAIRE SI",H88="STAGIAIRE S.I.",H88="STAGIAIRE PAB",H88="STAGIAIRE EN PERFUSION",H88="Stagiaire Physiothérapeute",H88="Stagiaire médecine",H88="Stagiaire - Service sociaux",H88="STAGIAIRE SOINS INFIRMIERS",H88="STAGIAIRE EXTERNE EN MÉDECINE",H88="ss",),1,0)</f>
        <v>0</v>
      </c>
      <c r="E88" s="28" t="s">
        <v>254</v>
      </c>
      <c r="F88" s="28" t="s">
        <v>255</v>
      </c>
      <c r="G88" s="262">
        <v>5987</v>
      </c>
      <c r="H88" s="79" t="s">
        <v>103</v>
      </c>
      <c r="I88" s="164" t="s">
        <v>765</v>
      </c>
      <c r="J88" s="273">
        <f ca="1">IF(AK88&lt;=Données!$B$2,1," ")</f>
        <v>1</v>
      </c>
      <c r="K88" s="45">
        <v>1</v>
      </c>
      <c r="L88" s="46"/>
      <c r="M88" s="47"/>
      <c r="N88" s="48"/>
      <c r="O88" s="185"/>
      <c r="P88" s="187"/>
      <c r="Q88" s="185"/>
      <c r="R88" s="186"/>
      <c r="S88" s="186"/>
      <c r="T88" s="187"/>
      <c r="U88" s="187"/>
      <c r="V88" s="187"/>
      <c r="W88" s="320"/>
      <c r="X88" s="214"/>
      <c r="Y88" s="215"/>
      <c r="Z88" s="34"/>
      <c r="AA88" s="35"/>
      <c r="AB88" s="35"/>
      <c r="AC88" s="35"/>
      <c r="AD88" s="36"/>
      <c r="AE88" s="224"/>
      <c r="AF88" s="53"/>
      <c r="AG88" s="54"/>
      <c r="AH88" s="55"/>
      <c r="AI88" s="56"/>
      <c r="AJ88" s="41" t="s">
        <v>85</v>
      </c>
      <c r="AK88" s="42">
        <v>44691</v>
      </c>
      <c r="AL88" s="50"/>
      <c r="AM88" s="337" t="str">
        <f>INDEX($K$6:$AE$6,1,MATCH(1,K88:AE88,-1))</f>
        <v>95PFE-L2S</v>
      </c>
      <c r="AN88" s="337" t="str">
        <f>IF(INDEX($K$6:$AE$6,1,MATCH(1,K88:AE88,1))&lt;&gt;INDEX($K$6:$AE$6,1,MATCH(1,K88:AE88,-1)),INDEX($K$6:$AE$6,1,MATCH(1,K88:AE88,1)),"-")</f>
        <v>-</v>
      </c>
    </row>
    <row r="89" spans="1:40" x14ac:dyDescent="0.2">
      <c r="A89" s="169" t="str">
        <f>IF(IFERROR(VLOOKUP(G89,EmployesActifs,1,FALSE),"Non")&lt;&gt;"Non","Oui","Non")</f>
        <v>Oui</v>
      </c>
      <c r="B89" s="172">
        <f>IF(A89="Oui",1,0)</f>
        <v>1</v>
      </c>
      <c r="C89" s="172">
        <f>IF(OR(G89="Médecin",H89="Médecin",I89="Médecin",I89="Médecins",H89="anesthésiste",H89="boursier univ.",H89="chercheur",H89="chirurgien",H89="Résident(e)",H89="Md Urg",H89="Md Card",LEFT(H89,6)="Fellow",H89="Externe Médecine",H89="Directeur de la biobanque Médecin",H89="monit.-boursier",),1,0)</f>
        <v>0</v>
      </c>
      <c r="D89" s="172">
        <f>IF(OR(G89=0,H89="Stagiaire",H89="Stagiaires",H89="Externe",H89="Externes",G89="agence",H89="STAGIAIRE INFIRMIER(ÈRE)",H89="STAGIAIRE SI",H89="STAGIAIRE S.I.",H89="STAGIAIRE PAB",H89="STAGIAIRE EN PERFUSION",H89="Stagiaire Physiothérapeute",H89="Stagiaire médecine",H89="Stagiaire - Service sociaux",H89="STAGIAIRE SOINS INFIRMIERS",H89="STAGIAIRE EXTERNE EN MÉDECINE",H89="ss",),1,0)</f>
        <v>0</v>
      </c>
      <c r="E89" s="28" t="s">
        <v>259</v>
      </c>
      <c r="F89" s="28" t="s">
        <v>260</v>
      </c>
      <c r="G89" s="262">
        <v>6638</v>
      </c>
      <c r="H89" s="79" t="s">
        <v>54</v>
      </c>
      <c r="I89" s="164" t="s">
        <v>55</v>
      </c>
      <c r="J89" s="273">
        <f ca="1">IF(AK89&lt;=Données!$B$2,1," ")</f>
        <v>1</v>
      </c>
      <c r="K89" s="45"/>
      <c r="L89" s="46"/>
      <c r="M89" s="47" t="s">
        <v>56</v>
      </c>
      <c r="N89" s="48"/>
      <c r="O89" s="185"/>
      <c r="P89" s="187"/>
      <c r="Q89" s="185"/>
      <c r="R89" s="186"/>
      <c r="S89" s="186" t="s">
        <v>56</v>
      </c>
      <c r="T89" s="187" t="s">
        <v>56</v>
      </c>
      <c r="U89" s="187" t="s">
        <v>56</v>
      </c>
      <c r="V89" s="187"/>
      <c r="W89" s="320"/>
      <c r="X89" s="214"/>
      <c r="Y89" s="215"/>
      <c r="Z89" s="34"/>
      <c r="AA89" s="35"/>
      <c r="AB89" s="35"/>
      <c r="AC89" s="35" t="s">
        <v>56</v>
      </c>
      <c r="AD89" s="36"/>
      <c r="AE89" s="224" t="s">
        <v>56</v>
      </c>
      <c r="AF89" s="53"/>
      <c r="AG89" s="54"/>
      <c r="AH89" s="55"/>
      <c r="AI89" s="56"/>
      <c r="AJ89" s="41" t="s">
        <v>85</v>
      </c>
      <c r="AK89" s="42">
        <v>44741</v>
      </c>
      <c r="AL89" s="50" t="s">
        <v>2874</v>
      </c>
      <c r="AM89" s="337" t="e">
        <f>INDEX($K$6:$AE$6,1,MATCH(1,K89:AE89,-1))</f>
        <v>#N/A</v>
      </c>
      <c r="AN89" s="337" t="e">
        <f>IF(INDEX($K$6:$AE$6,1,MATCH(1,K89:AE89,1))&lt;&gt;INDEX($K$6:$AE$6,1,MATCH(1,K89:AE89,-1)),INDEX($K$6:$AE$6,1,MATCH(1,K89:AE89,1)),"-")</f>
        <v>#N/A</v>
      </c>
    </row>
    <row r="90" spans="1:40" x14ac:dyDescent="0.2">
      <c r="A90" s="169" t="str">
        <f>IF(IFERROR(VLOOKUP(G90,EmployesActifs,1,FALSE),"Non")&lt;&gt;"Non","Oui","Non")</f>
        <v>Oui</v>
      </c>
      <c r="B90" s="172">
        <f>IF(A90="Oui",1,0)</f>
        <v>1</v>
      </c>
      <c r="C90" s="172">
        <f>IF(OR(G90="Médecin",H90="Médecin",I90="Médecin",I90="Médecins",H90="anesthésiste",H90="boursier univ.",H90="chercheur",H90="chirurgien",H90="Résident(e)",H90="Md Urg",H90="Md Card",LEFT(H90,6)="Fellow",H90="Externe Médecine",H90="Directeur de la biobanque Médecin",H90="monit.-boursier",),1,0)</f>
        <v>0</v>
      </c>
      <c r="D90" s="172">
        <f>IF(OR(G90=0,H90="Stagiaire",H90="Stagiaires",H90="Externe",H90="Externes",G90="agence",H90="STAGIAIRE INFIRMIER(ÈRE)",H90="STAGIAIRE SI",H90="STAGIAIRE S.I.",H90="STAGIAIRE PAB",H90="STAGIAIRE EN PERFUSION",H90="Stagiaire Physiothérapeute",H90="Stagiaire médecine",H90="Stagiaire - Service sociaux",H90="STAGIAIRE SOINS INFIRMIERS",H90="STAGIAIRE EXTERNE EN MÉDECINE",H90="ss",),1,0)</f>
        <v>0</v>
      </c>
      <c r="E90" s="28" t="s">
        <v>262</v>
      </c>
      <c r="F90" s="28" t="s">
        <v>266</v>
      </c>
      <c r="G90" s="262">
        <v>9366</v>
      </c>
      <c r="H90" s="79" t="s">
        <v>69</v>
      </c>
      <c r="I90" s="164" t="s">
        <v>65</v>
      </c>
      <c r="J90" s="273">
        <f ca="1">IF(AK90&lt;=Données!$B$2,1," ")</f>
        <v>1</v>
      </c>
      <c r="K90" s="45"/>
      <c r="L90" s="46">
        <v>1</v>
      </c>
      <c r="M90" s="47"/>
      <c r="N90" s="48"/>
      <c r="O90" s="185"/>
      <c r="P90" s="187"/>
      <c r="Q90" s="185"/>
      <c r="R90" s="186" t="s">
        <v>56</v>
      </c>
      <c r="S90" s="186"/>
      <c r="T90" s="187"/>
      <c r="U90" s="187"/>
      <c r="V90" s="187"/>
      <c r="W90" s="320"/>
      <c r="X90" s="214"/>
      <c r="Y90" s="215"/>
      <c r="Z90" s="34"/>
      <c r="AA90" s="35"/>
      <c r="AB90" s="35" t="s">
        <v>56</v>
      </c>
      <c r="AC90" s="35"/>
      <c r="AD90" s="36" t="s">
        <v>56</v>
      </c>
      <c r="AE90" s="224"/>
      <c r="AF90" s="53"/>
      <c r="AG90" s="54"/>
      <c r="AH90" s="55"/>
      <c r="AI90" s="56"/>
      <c r="AJ90" s="41" t="s">
        <v>85</v>
      </c>
      <c r="AK90" s="42">
        <v>44243</v>
      </c>
      <c r="AL90" s="50"/>
      <c r="AM90" s="337" t="str">
        <f>INDEX($K$6:$AE$6,1,MATCH(1,K90:AE90,-1))</f>
        <v>95PFE-L2M</v>
      </c>
      <c r="AN90" s="337" t="str">
        <f>IF(INDEX($K$6:$AE$6,1,MATCH(1,K90:AE90,1))&lt;&gt;INDEX($K$6:$AE$6,1,MATCH(1,K90:AE90,-1)),INDEX($K$6:$AE$6,1,MATCH(1,K90:AE90,1)),"-")</f>
        <v>-</v>
      </c>
    </row>
    <row r="91" spans="1:40" x14ac:dyDescent="0.2">
      <c r="A91" s="381"/>
      <c r="B91" s="172">
        <f>IF(A91="Oui",1,0)</f>
        <v>0</v>
      </c>
      <c r="C91" s="172">
        <f>IF(OR(G91="Médecin",H91="Médecin",I91="Médecin",I91="Médecins",H91="anesthésiste",H91="boursier univ.",H91="chercheur",H91="chirurgien",H91="Résident(e)",H91="Md Urg",H91="Md Card",LEFT(H91,6)="Fellow",H91="Externe Médecine",H91="Directeur de la biobanque Médecin",H91="monit.-boursier",),1,0)</f>
        <v>0</v>
      </c>
      <c r="D91" s="172">
        <f>IF(OR(G91=0,H91="Stagiaire",H91="Stagiaires",H91="Externe",H91="Externes",G91="agence",H91="STAGIAIRE INFIRMIER(ÈRE)",H91="STAGIAIRE SI",H91="STAGIAIRE S.I.",H91="STAGIAIRE PAB",H91="STAGIAIRE EN PERFUSION",H91="Stagiaire Physiothérapeute",H91="Stagiaire médecine",H91="Stagiaire - Service sociaux",H91="STAGIAIRE SOINS INFIRMIERS",H91="STAGIAIRE EXTERNE EN MÉDECINE",H91="ss",),1,0)</f>
        <v>1</v>
      </c>
      <c r="E91" s="28" t="s">
        <v>5647</v>
      </c>
      <c r="F91" s="28" t="s">
        <v>1432</v>
      </c>
      <c r="G91" s="262">
        <v>0</v>
      </c>
      <c r="H91" s="79" t="s">
        <v>479</v>
      </c>
      <c r="I91" s="164" t="s">
        <v>600</v>
      </c>
      <c r="J91" s="273" t="str">
        <f ca="1">IF(AK91&lt;=Données!$B$2,1," ")</f>
        <v xml:space="preserve"> </v>
      </c>
      <c r="K91" s="45"/>
      <c r="L91" s="46"/>
      <c r="M91" s="47"/>
      <c r="N91" s="48">
        <v>1</v>
      </c>
      <c r="O91" s="185"/>
      <c r="P91" s="187"/>
      <c r="Q91" s="185"/>
      <c r="R91" s="186"/>
      <c r="S91" s="186"/>
      <c r="T91" s="187"/>
      <c r="U91" s="187"/>
      <c r="V91" s="187"/>
      <c r="W91" s="320"/>
      <c r="X91" s="214"/>
      <c r="Y91" s="215"/>
      <c r="Z91" s="34"/>
      <c r="AA91" s="35"/>
      <c r="AB91" s="35"/>
      <c r="AC91" s="35"/>
      <c r="AD91" s="36"/>
      <c r="AE91" s="224"/>
      <c r="AF91" s="53"/>
      <c r="AG91" s="54"/>
      <c r="AH91" s="55"/>
      <c r="AI91" s="56"/>
      <c r="AJ91" s="41" t="s">
        <v>4462</v>
      </c>
      <c r="AK91" s="42">
        <v>45560</v>
      </c>
      <c r="AL91" s="50"/>
      <c r="AM91" s="337" t="str">
        <f>INDEX($K$6:$AE$6,1,MATCH(1,K91:AE91,-1))</f>
        <v>F550</v>
      </c>
      <c r="AN91" s="337" t="str">
        <f>IF(INDEX($K$6:$AE$6,1,MATCH(1,K91:AE91,1))&lt;&gt;INDEX($K$6:$AE$6,1,MATCH(1,K91:AE91,-1)),INDEX($K$6:$AE$6,1,MATCH(1,K91:AE91,1)),"-")</f>
        <v>-</v>
      </c>
    </row>
    <row r="92" spans="1:40" x14ac:dyDescent="0.2">
      <c r="A92" s="169" t="str">
        <f>IF(IFERROR(VLOOKUP(G92,EmployesActifs,1,FALSE),"Non")&lt;&gt;"Non","Oui","Non")</f>
        <v>Oui</v>
      </c>
      <c r="B92" s="172">
        <f>IF(A92="Oui",1,0)</f>
        <v>1</v>
      </c>
      <c r="C92" s="172">
        <f>IF(OR(G92="Médecin",H92="Médecin",I92="Médecin",I92="Médecins",H92="anesthésiste",H92="boursier univ.",H92="chercheur",H92="chirurgien",H92="Résident(e)",H92="Md Urg",H92="Md Card",LEFT(H92,6)="Fellow",H92="Externe Médecine",H92="Directeur de la biobanque Médecin",H92="monit.-boursier",),1,0)</f>
        <v>0</v>
      </c>
      <c r="D92" s="172">
        <f>IF(OR(G92=0,H92="Stagiaire",H92="Stagiaires",H92="Externe",H92="Externes",G92="agence",H92="STAGIAIRE INFIRMIER(ÈRE)",H92="STAGIAIRE SI",H92="STAGIAIRE S.I.",H92="STAGIAIRE PAB",H92="STAGIAIRE EN PERFUSION",H92="Stagiaire Physiothérapeute",H92="Stagiaire médecine",H92="Stagiaire - Service sociaux",H92="STAGIAIRE SOINS INFIRMIERS",H92="STAGIAIRE EXTERNE EN MÉDECINE",H92="ss",),1,0)</f>
        <v>0</v>
      </c>
      <c r="E92" s="28" t="s">
        <v>267</v>
      </c>
      <c r="F92" s="28" t="s">
        <v>231</v>
      </c>
      <c r="G92" s="262">
        <v>2346</v>
      </c>
      <c r="H92" s="79" t="s">
        <v>72</v>
      </c>
      <c r="I92" s="164" t="s">
        <v>5708</v>
      </c>
      <c r="J92" s="273">
        <f ca="1">IF(AK92&lt;=Données!$B$2,1," ")</f>
        <v>1</v>
      </c>
      <c r="K92" s="45"/>
      <c r="L92" s="46">
        <v>1</v>
      </c>
      <c r="M92" s="47"/>
      <c r="N92" s="48"/>
      <c r="O92" s="185"/>
      <c r="P92" s="187"/>
      <c r="Q92" s="185"/>
      <c r="R92" s="186"/>
      <c r="S92" s="186"/>
      <c r="T92" s="187"/>
      <c r="U92" s="187"/>
      <c r="V92" s="187"/>
      <c r="W92" s="320"/>
      <c r="X92" s="214"/>
      <c r="Y92" s="215"/>
      <c r="Z92" s="34"/>
      <c r="AA92" s="35"/>
      <c r="AB92" s="35"/>
      <c r="AC92" s="35"/>
      <c r="AD92" s="36"/>
      <c r="AE92" s="224"/>
      <c r="AF92" s="53"/>
      <c r="AG92" s="54"/>
      <c r="AH92" s="55"/>
      <c r="AI92" s="56"/>
      <c r="AJ92" s="41" t="s">
        <v>98</v>
      </c>
      <c r="AK92" s="42">
        <v>44572</v>
      </c>
      <c r="AL92" s="50"/>
      <c r="AM92" s="337" t="str">
        <f>INDEX($K$6:$AE$6,1,MATCH(1,K92:AE92,-1))</f>
        <v>95PFE-L2M</v>
      </c>
      <c r="AN92" s="337" t="str">
        <f>IF(INDEX($K$6:$AE$6,1,MATCH(1,K92:AE92,1))&lt;&gt;INDEX($K$6:$AE$6,1,MATCH(1,K92:AE92,-1)),INDEX($K$6:$AE$6,1,MATCH(1,K92:AE92,1)),"-")</f>
        <v>-</v>
      </c>
    </row>
    <row r="93" spans="1:40" x14ac:dyDescent="0.2">
      <c r="A93" s="169" t="str">
        <f>IF(IFERROR(VLOOKUP(G93,EmployesActifs,1,FALSE),"Non")&lt;&gt;"Non","Oui","Non")</f>
        <v>Oui</v>
      </c>
      <c r="B93" s="172">
        <f>IF(A93="Oui",1,0)</f>
        <v>1</v>
      </c>
      <c r="C93" s="172">
        <f>IF(OR(G93="Médecin",H93="Médecin",I93="Médecin",I93="Médecins",H93="anesthésiste",H93="boursier univ.",H93="chercheur",H93="chirurgien",H93="Résident(e)",H93="Md Urg",H93="Md Card",LEFT(H93,6)="Fellow",H93="Externe Médecine",H93="Directeur de la biobanque Médecin",H93="monit.-boursier",),1,0)</f>
        <v>0</v>
      </c>
      <c r="D93" s="172">
        <f>IF(OR(G93=0,H93="Stagiaire",H93="Stagiaires",H93="Externe",H93="Externes",G93="agence",H93="STAGIAIRE INFIRMIER(ÈRE)",H93="STAGIAIRE SI",H93="STAGIAIRE S.I.",H93="STAGIAIRE PAB",H93="STAGIAIRE EN PERFUSION",H93="Stagiaire Physiothérapeute",H93="Stagiaire médecine",H93="Stagiaire - Service sociaux",H93="STAGIAIRE SOINS INFIRMIERS",H93="STAGIAIRE EXTERNE EN MÉDECINE",H93="ss",),1,0)</f>
        <v>0</v>
      </c>
      <c r="E93" s="28" t="s">
        <v>272</v>
      </c>
      <c r="F93" s="28" t="s">
        <v>634</v>
      </c>
      <c r="G93" s="262">
        <v>6173</v>
      </c>
      <c r="H93" s="79" t="s">
        <v>5006</v>
      </c>
      <c r="I93" s="164" t="s">
        <v>209</v>
      </c>
      <c r="J93" s="273" t="str">
        <f ca="1">IF(AK93&lt;=Données!$B$2,1," ")</f>
        <v xml:space="preserve"> </v>
      </c>
      <c r="K93" s="45"/>
      <c r="L93" s="46">
        <v>1</v>
      </c>
      <c r="M93" s="47"/>
      <c r="N93" s="48"/>
      <c r="O93" s="185"/>
      <c r="P93" s="187"/>
      <c r="Q93" s="185"/>
      <c r="R93" s="186"/>
      <c r="S93" s="186"/>
      <c r="T93" s="187"/>
      <c r="U93" s="187"/>
      <c r="V93" s="187"/>
      <c r="W93" s="320"/>
      <c r="X93" s="214"/>
      <c r="Y93" s="215"/>
      <c r="Z93" s="34"/>
      <c r="AA93" s="35"/>
      <c r="AB93" s="35"/>
      <c r="AC93" s="35"/>
      <c r="AD93" s="36"/>
      <c r="AE93" s="224"/>
      <c r="AF93" s="53"/>
      <c r="AG93" s="54"/>
      <c r="AH93" s="55"/>
      <c r="AI93" s="56"/>
      <c r="AJ93" s="41" t="s">
        <v>4462</v>
      </c>
      <c r="AK93" s="42">
        <v>45335</v>
      </c>
      <c r="AL93" s="50"/>
      <c r="AM93" s="337" t="str">
        <f>INDEX($K$6:$AE$6,1,MATCH(1,K93:AE93,-1))</f>
        <v>95PFE-L2M</v>
      </c>
      <c r="AN93" s="337" t="str">
        <f>IF(INDEX($K$6:$AE$6,1,MATCH(1,K93:AE93,1))&lt;&gt;INDEX($K$6:$AE$6,1,MATCH(1,K93:AE93,-1)),INDEX($K$6:$AE$6,1,MATCH(1,K93:AE93,1)),"-")</f>
        <v>-</v>
      </c>
    </row>
    <row r="94" spans="1:40" x14ac:dyDescent="0.2">
      <c r="A94" s="169" t="str">
        <f>IF(IFERROR(VLOOKUP(G94,EmployesActifs,1,FALSE),"Non")&lt;&gt;"Non","Oui","Non")</f>
        <v>Oui</v>
      </c>
      <c r="B94" s="172">
        <f>IF(A94="Oui",1,0)</f>
        <v>1</v>
      </c>
      <c r="C94" s="172">
        <f>IF(OR(G94="Médecin",H94="Médecin",I94="Médecin",I94="Médecins",H94="anesthésiste",H94="boursier univ.",H94="chercheur",H94="chirurgien",H94="Résident(e)",H94="Md Urg",H94="Md Card",LEFT(H94,6)="Fellow",H94="Externe Médecine",H94="Directeur de la biobanque Médecin",H94="monit.-boursier",),1,0)</f>
        <v>0</v>
      </c>
      <c r="D94" s="172">
        <f>IF(OR(G94=0,H94="Stagiaire",H94="Stagiaires",H94="Externe",H94="Externes",G94="agence",H94="STAGIAIRE INFIRMIER(ÈRE)",H94="STAGIAIRE SI",H94="STAGIAIRE S.I.",H94="STAGIAIRE PAB",H94="STAGIAIRE EN PERFUSION",H94="Stagiaire Physiothérapeute",H94="Stagiaire médecine",H94="Stagiaire - Service sociaux",H94="STAGIAIRE SOINS INFIRMIERS",H94="STAGIAIRE EXTERNE EN MÉDECINE",H94="ss",),1,0)</f>
        <v>0</v>
      </c>
      <c r="E94" s="28" t="s">
        <v>6118</v>
      </c>
      <c r="F94" s="28" t="s">
        <v>1515</v>
      </c>
      <c r="G94" s="262">
        <v>14057</v>
      </c>
      <c r="H94" s="79" t="s">
        <v>69</v>
      </c>
      <c r="I94" s="164" t="s">
        <v>5215</v>
      </c>
      <c r="J94" s="273" t="str">
        <f ca="1">IF(AK94&lt;=Données!$B$2,1," ")</f>
        <v xml:space="preserve"> </v>
      </c>
      <c r="K94" s="45"/>
      <c r="L94" s="46">
        <v>1</v>
      </c>
      <c r="M94" s="47" t="s">
        <v>56</v>
      </c>
      <c r="N94" s="48"/>
      <c r="O94" s="185"/>
      <c r="P94" s="187"/>
      <c r="Q94" s="185"/>
      <c r="R94" s="186"/>
      <c r="S94" s="186"/>
      <c r="T94" s="187"/>
      <c r="U94" s="187"/>
      <c r="V94" s="187"/>
      <c r="W94" s="320"/>
      <c r="X94" s="214"/>
      <c r="Y94" s="215"/>
      <c r="Z94" s="34"/>
      <c r="AA94" s="35"/>
      <c r="AB94" s="35"/>
      <c r="AC94" s="35"/>
      <c r="AD94" s="36"/>
      <c r="AE94" s="224"/>
      <c r="AF94" s="53"/>
      <c r="AG94" s="54"/>
      <c r="AH94" s="55"/>
      <c r="AI94" s="56"/>
      <c r="AJ94" s="41" t="s">
        <v>4462</v>
      </c>
      <c r="AK94" s="42">
        <v>45854</v>
      </c>
      <c r="AL94" s="50"/>
      <c r="AM94" s="337" t="str">
        <f>INDEX($K$6:$AE$6,1,MATCH(1,K94:AE94,-1))</f>
        <v>95PFE-L2M</v>
      </c>
      <c r="AN94" s="337" t="str">
        <f>IF(INDEX($K$6:$AE$6,1,MATCH(1,K94:AE94,1))&lt;&gt;INDEX($K$6:$AE$6,1,MATCH(1,K94:AE94,-1)),INDEX($K$6:$AE$6,1,MATCH(1,K94:AE94,1)),"-")</f>
        <v>-</v>
      </c>
    </row>
    <row r="95" spans="1:40" x14ac:dyDescent="0.2">
      <c r="A95" s="169" t="str">
        <f>IF(IFERROR(VLOOKUP(G95,EmployesActifs,1,FALSE),"Non")&lt;&gt;"Non","Oui","Non")</f>
        <v>Oui</v>
      </c>
      <c r="B95" s="172">
        <f>IF(A95="Oui",1,0)</f>
        <v>1</v>
      </c>
      <c r="C95" s="172">
        <f>IF(OR(G95="Médecin",H95="Médecin",I95="Médecin",I95="Médecins",H95="anesthésiste",H95="boursier univ.",H95="chercheur",H95="chirurgien",H95="Résident(e)",H95="Md Urg",H95="Md Card",LEFT(H95,6)="Fellow",H95="Externe Médecine",H95="Directeur de la biobanque Médecin",H95="monit.-boursier",),1,0)</f>
        <v>0</v>
      </c>
      <c r="D95" s="172">
        <f>IF(OR(G95=0,H95="Stagiaire",H95="Stagiaires",H95="Externe",H95="Externes",G95="agence",H95="STAGIAIRE INFIRMIER(ÈRE)",H95="STAGIAIRE SI",H95="STAGIAIRE S.I.",H95="STAGIAIRE PAB",H95="STAGIAIRE EN PERFUSION",H95="Stagiaire Physiothérapeute",H95="Stagiaire médecine",H95="Stagiaire - Service sociaux",H95="STAGIAIRE SOINS INFIRMIERS",H95="STAGIAIRE EXTERNE EN MÉDECINE",H95="ss",),1,0)</f>
        <v>0</v>
      </c>
      <c r="E95" s="28" t="s">
        <v>275</v>
      </c>
      <c r="F95" s="28" t="s">
        <v>276</v>
      </c>
      <c r="G95" s="262">
        <v>11536</v>
      </c>
      <c r="H95" s="79" t="s">
        <v>103</v>
      </c>
      <c r="I95" s="164" t="s">
        <v>61</v>
      </c>
      <c r="J95" s="273">
        <f ca="1">IF(AK95&lt;=Données!$B$2,1," ")</f>
        <v>1</v>
      </c>
      <c r="K95" s="45" t="s">
        <v>56</v>
      </c>
      <c r="L95" s="46"/>
      <c r="M95" s="47"/>
      <c r="N95" s="48"/>
      <c r="O95" s="185"/>
      <c r="P95" s="187"/>
      <c r="Q95" s="185" t="s">
        <v>56</v>
      </c>
      <c r="R95" s="186"/>
      <c r="S95" s="186" t="s">
        <v>56</v>
      </c>
      <c r="T95" s="187">
        <v>1</v>
      </c>
      <c r="U95" s="187"/>
      <c r="V95" s="187"/>
      <c r="W95" s="320"/>
      <c r="X95" s="214"/>
      <c r="Y95" s="215"/>
      <c r="Z95" s="34" t="s">
        <v>56</v>
      </c>
      <c r="AA95" s="35" t="s">
        <v>56</v>
      </c>
      <c r="AB95" s="35"/>
      <c r="AC95" s="35"/>
      <c r="AD95" s="36"/>
      <c r="AE95" s="224"/>
      <c r="AF95" s="53"/>
      <c r="AG95" s="54"/>
      <c r="AH95" s="55"/>
      <c r="AI95" s="56"/>
      <c r="AJ95" s="41" t="s">
        <v>159</v>
      </c>
      <c r="AK95" s="42">
        <v>44447</v>
      </c>
      <c r="AL95" s="50"/>
      <c r="AM95" s="337">
        <f>INDEX($K$6:$AE$6,1,MATCH(1,K95:AE95,-1))</f>
        <v>8210</v>
      </c>
      <c r="AN95" s="337" t="str">
        <f>IF(INDEX($K$6:$AE$6,1,MATCH(1,K95:AE95,1))&lt;&gt;INDEX($K$6:$AE$6,1,MATCH(1,K95:AE95,-1)),INDEX($K$6:$AE$6,1,MATCH(1,K95:AE95,1)),"-")</f>
        <v>-</v>
      </c>
    </row>
    <row r="96" spans="1:40" x14ac:dyDescent="0.2">
      <c r="A96" s="169" t="str">
        <f>IF(IFERROR(VLOOKUP(G96,EmployesActifs,1,FALSE),"Non")&lt;&gt;"Non","Oui","Non")</f>
        <v>Oui</v>
      </c>
      <c r="B96" s="172">
        <f>IF(A96="Oui",1,0)</f>
        <v>1</v>
      </c>
      <c r="C96" s="172">
        <f>IF(OR(G96="Médecin",H96="Médecin",I96="Médecin",I96="Médecins",H96="anesthésiste",H96="boursier univ.",H96="chercheur",H96="chirurgien",H96="Résident(e)",H96="Md Urg",H96="Md Card",LEFT(H96,6)="Fellow",H96="Externe Médecine",H96="Directeur de la biobanque Médecin",H96="monit.-boursier",),1,0)</f>
        <v>0</v>
      </c>
      <c r="D96" s="172">
        <f>IF(OR(G96=0,H96="Stagiaire",H96="Stagiaires",H96="Externe",H96="Externes",G96="agence",H96="STAGIAIRE INFIRMIER(ÈRE)",H96="STAGIAIRE SI",H96="STAGIAIRE S.I.",H96="STAGIAIRE PAB",H96="STAGIAIRE EN PERFUSION",H96="Stagiaire Physiothérapeute",H96="Stagiaire médecine",H96="Stagiaire - Service sociaux",H96="STAGIAIRE SOINS INFIRMIERS",H96="STAGIAIRE EXTERNE EN MÉDECINE",H96="ss",),1,0)</f>
        <v>0</v>
      </c>
      <c r="E96" s="28" t="s">
        <v>3600</v>
      </c>
      <c r="F96" s="28" t="s">
        <v>3500</v>
      </c>
      <c r="G96" s="262">
        <v>4892</v>
      </c>
      <c r="H96" s="79" t="s">
        <v>3601</v>
      </c>
      <c r="I96" s="164" t="s">
        <v>143</v>
      </c>
      <c r="J96" s="273">
        <f ca="1">IF(AK96&lt;=Données!$B$2,1," ")</f>
        <v>1</v>
      </c>
      <c r="K96" s="45"/>
      <c r="L96" s="46" t="s">
        <v>56</v>
      </c>
      <c r="M96" s="47" t="s">
        <v>56</v>
      </c>
      <c r="N96" s="48">
        <v>1</v>
      </c>
      <c r="O96" s="185"/>
      <c r="P96" s="187"/>
      <c r="Q96" s="185"/>
      <c r="R96" s="186"/>
      <c r="S96" s="186">
        <v>1</v>
      </c>
      <c r="T96" s="187"/>
      <c r="U96" s="187"/>
      <c r="V96" s="187"/>
      <c r="W96" s="320"/>
      <c r="X96" s="214"/>
      <c r="Y96" s="215"/>
      <c r="Z96" s="34"/>
      <c r="AA96" s="35"/>
      <c r="AB96" s="35"/>
      <c r="AC96" s="35"/>
      <c r="AD96" s="36"/>
      <c r="AE96" s="224"/>
      <c r="AF96" s="53"/>
      <c r="AG96" s="54"/>
      <c r="AH96" s="55"/>
      <c r="AI96" s="56"/>
      <c r="AJ96" s="41" t="s">
        <v>85</v>
      </c>
      <c r="AK96" s="42">
        <v>44620</v>
      </c>
      <c r="AL96" s="50"/>
      <c r="AM96" s="337" t="str">
        <f>INDEX($K$6:$AE$6,1,MATCH(1,K96:AE96,-1))</f>
        <v>F550</v>
      </c>
      <c r="AN96" s="337" t="str">
        <f>IF(INDEX($K$6:$AE$6,1,MATCH(1,K96:AE96,1))&lt;&gt;INDEX($K$6:$AE$6,1,MATCH(1,K96:AE96,-1)),INDEX($K$6:$AE$6,1,MATCH(1,K96:AE96,1)),"-")</f>
        <v>1870 +</v>
      </c>
    </row>
    <row r="97" spans="1:40" x14ac:dyDescent="0.2">
      <c r="A97" s="169" t="str">
        <f>IF(IFERROR(VLOOKUP(G97,EmployesActifs,1,FALSE),"Non")&lt;&gt;"Non","Oui","Non")</f>
        <v>Oui</v>
      </c>
      <c r="B97" s="172">
        <f>IF(A97="Oui",1,0)</f>
        <v>1</v>
      </c>
      <c r="C97" s="172">
        <f>IF(OR(G97="Médecin",H97="Médecin",I97="Médecin",I97="Médecins",H97="anesthésiste",H97="boursier univ.",H97="chercheur",H97="chirurgien",H97="Résident(e)",H97="Md Urg",H97="Md Card",LEFT(H97,6)="Fellow",H97="Externe Médecine",H97="Directeur de la biobanque Médecin",H97="monit.-boursier",),1,0)</f>
        <v>0</v>
      </c>
      <c r="D97" s="172">
        <f>IF(OR(G97=0,H97="Stagiaire",H97="Stagiaires",H97="Externe",H97="Externes",G97="agence",H97="STAGIAIRE INFIRMIER(ÈRE)",H97="STAGIAIRE SI",H97="STAGIAIRE S.I.",H97="STAGIAIRE PAB",H97="STAGIAIRE EN PERFUSION",H97="Stagiaire Physiothérapeute",H97="Stagiaire médecine",H97="Stagiaire - Service sociaux",H97="STAGIAIRE SOINS INFIRMIERS",H97="STAGIAIRE EXTERNE EN MÉDECINE",H97="ss",),1,0)</f>
        <v>0</v>
      </c>
      <c r="E97" s="28" t="s">
        <v>288</v>
      </c>
      <c r="F97" s="28" t="s">
        <v>289</v>
      </c>
      <c r="G97" s="262">
        <v>3665</v>
      </c>
      <c r="H97" s="79" t="s">
        <v>3395</v>
      </c>
      <c r="I97" s="164" t="s">
        <v>209</v>
      </c>
      <c r="J97" s="273" t="str">
        <f ca="1">IF(AK97&lt;=Données!$B$2,1," ")</f>
        <v xml:space="preserve"> </v>
      </c>
      <c r="K97" s="45">
        <v>1</v>
      </c>
      <c r="L97" s="46"/>
      <c r="M97" s="47"/>
      <c r="N97" s="48"/>
      <c r="O97" s="185"/>
      <c r="P97" s="187"/>
      <c r="Q97" s="185"/>
      <c r="R97" s="186"/>
      <c r="S97" s="186"/>
      <c r="T97" s="187"/>
      <c r="U97" s="187"/>
      <c r="V97" s="187"/>
      <c r="W97" s="320"/>
      <c r="X97" s="214"/>
      <c r="Y97" s="215"/>
      <c r="Z97" s="34"/>
      <c r="AA97" s="35"/>
      <c r="AB97" s="35"/>
      <c r="AC97" s="35"/>
      <c r="AD97" s="36"/>
      <c r="AE97" s="224"/>
      <c r="AF97" s="53"/>
      <c r="AG97" s="54"/>
      <c r="AH97" s="55"/>
      <c r="AI97" s="56"/>
      <c r="AJ97" s="41" t="s">
        <v>4462</v>
      </c>
      <c r="AK97" s="42">
        <v>45336</v>
      </c>
      <c r="AL97" s="50"/>
      <c r="AM97" s="337" t="str">
        <f>INDEX($K$6:$AE$6,1,MATCH(1,K97:AE97,-1))</f>
        <v>95PFE-L2S</v>
      </c>
      <c r="AN97" s="337" t="str">
        <f>IF(INDEX($K$6:$AE$6,1,MATCH(1,K97:AE97,1))&lt;&gt;INDEX($K$6:$AE$6,1,MATCH(1,K97:AE97,-1)),INDEX($K$6:$AE$6,1,MATCH(1,K97:AE97,1)),"-")</f>
        <v>-</v>
      </c>
    </row>
    <row r="98" spans="1:40" x14ac:dyDescent="0.2">
      <c r="A98" s="381"/>
      <c r="B98" s="172">
        <f>IF(A98="Oui",1,0)</f>
        <v>0</v>
      </c>
      <c r="C98" s="172">
        <f>IF(OR(G98="Médecin",H98="Médecin",I98="Médecin",I98="Médecins",H98="anesthésiste",H98="boursier univ.",H98="chercheur",H98="chirurgien",H98="Résident(e)",H98="Md Urg",H98="Md Card",LEFT(H98,6)="Fellow",H98="Externe Médecine",H98="Directeur de la biobanque Médecin",H98="monit.-boursier",),1,0)</f>
        <v>0</v>
      </c>
      <c r="D98" s="172">
        <f>IF(OR(G98=0,H98="Stagiaire",H98="Stagiaires",H98="Externe",H98="Externes",G98="agence",H98="STAGIAIRE INFIRMIER(ÈRE)",H98="STAGIAIRE SI",H98="STAGIAIRE S.I.",H98="STAGIAIRE PAB",H98="STAGIAIRE EN PERFUSION",H98="Stagiaire Physiothérapeute",H98="Stagiaire médecine",H98="Stagiaire - Service sociaux",H98="STAGIAIRE SOINS INFIRMIERS",H98="STAGIAIRE EXTERNE EN MÉDECINE",H98="ss",),1,0)</f>
        <v>1</v>
      </c>
      <c r="E98" s="28" t="s">
        <v>3127</v>
      </c>
      <c r="F98" s="28" t="s">
        <v>956</v>
      </c>
      <c r="G98" s="262">
        <v>0</v>
      </c>
      <c r="H98" s="79" t="s">
        <v>479</v>
      </c>
      <c r="I98" s="164" t="s">
        <v>3054</v>
      </c>
      <c r="J98" s="273">
        <f ca="1">IF(AK98&lt;=Données!$B$2,1," ")</f>
        <v>1</v>
      </c>
      <c r="K98" s="45" t="s">
        <v>56</v>
      </c>
      <c r="L98" s="46" t="s">
        <v>56</v>
      </c>
      <c r="M98" s="47" t="s">
        <v>56</v>
      </c>
      <c r="N98" s="48" t="s">
        <v>56</v>
      </c>
      <c r="O98" s="185"/>
      <c r="P98" s="187"/>
      <c r="Q98" s="185"/>
      <c r="R98" s="186"/>
      <c r="S98" s="186">
        <v>1</v>
      </c>
      <c r="T98" s="187"/>
      <c r="U98" s="187"/>
      <c r="V98" s="187"/>
      <c r="W98" s="320"/>
      <c r="X98" s="214"/>
      <c r="Y98" s="215"/>
      <c r="Z98" s="34"/>
      <c r="AA98" s="35"/>
      <c r="AB98" s="35"/>
      <c r="AC98" s="35"/>
      <c r="AD98" s="36"/>
      <c r="AE98" s="224"/>
      <c r="AF98" s="53"/>
      <c r="AG98" s="54"/>
      <c r="AH98" s="55"/>
      <c r="AI98" s="56"/>
      <c r="AJ98" s="41" t="s">
        <v>2858</v>
      </c>
      <c r="AK98" s="42">
        <v>44965</v>
      </c>
      <c r="AL98" s="50" t="s">
        <v>3130</v>
      </c>
      <c r="AM98" s="337" t="str">
        <f>INDEX($K$6:$AE$6,1,MATCH(1,K98:AE98,-1))</f>
        <v>1870 +</v>
      </c>
      <c r="AN98" s="337" t="str">
        <f>IF(INDEX($K$6:$AE$6,1,MATCH(1,K98:AE98,1))&lt;&gt;INDEX($K$6:$AE$6,1,MATCH(1,K98:AE98,-1)),INDEX($K$6:$AE$6,1,MATCH(1,K98:AE98,1)),"-")</f>
        <v>-</v>
      </c>
    </row>
    <row r="99" spans="1:40" x14ac:dyDescent="0.2">
      <c r="A99" s="169" t="str">
        <f>IF(IFERROR(VLOOKUP(G99,EmployesActifs,1,FALSE),"Non")&lt;&gt;"Non","Oui","Non")</f>
        <v>Oui</v>
      </c>
      <c r="B99" s="172">
        <f>IF(A99="Oui",1,0)</f>
        <v>1</v>
      </c>
      <c r="C99" s="172">
        <f>IF(OR(G99="Médecin",H99="Médecin",I99="Médecin",I99="Médecins",H99="anesthésiste",H99="boursier univ.",H99="chercheur",H99="chirurgien",H99="Résident(e)",H99="Md Urg",H99="Md Card",LEFT(H99,6)="Fellow",H99="Externe Médecine",H99="Directeur de la biobanque Médecin",H99="monit.-boursier",),1,0)</f>
        <v>0</v>
      </c>
      <c r="D99" s="172">
        <f>IF(OR(G99=0,H99="Stagiaire",H99="Stagiaires",H99="Externe",H99="Externes",G99="agence",H99="STAGIAIRE INFIRMIER(ÈRE)",H99="STAGIAIRE SI",H99="STAGIAIRE S.I.",H99="STAGIAIRE PAB",H99="STAGIAIRE EN PERFUSION",H99="Stagiaire Physiothérapeute",H99="Stagiaire médecine",H99="Stagiaire - Service sociaux",H99="STAGIAIRE SOINS INFIRMIERS",H99="STAGIAIRE EXTERNE EN MÉDECINE",H99="ss",),1,0)</f>
        <v>0</v>
      </c>
      <c r="E99" s="28" t="s">
        <v>291</v>
      </c>
      <c r="F99" s="28" t="s">
        <v>1771</v>
      </c>
      <c r="G99" s="262">
        <v>530</v>
      </c>
      <c r="H99" s="79" t="s">
        <v>2098</v>
      </c>
      <c r="I99" s="164" t="s">
        <v>2714</v>
      </c>
      <c r="J99" s="273" t="str">
        <f ca="1">IF(AK99&lt;=Données!$B$2,1," ")</f>
        <v xml:space="preserve"> </v>
      </c>
      <c r="K99" s="45"/>
      <c r="L99" s="46">
        <v>1</v>
      </c>
      <c r="M99" s="47"/>
      <c r="N99" s="48"/>
      <c r="O99" s="185"/>
      <c r="P99" s="187"/>
      <c r="Q99" s="185"/>
      <c r="R99" s="186"/>
      <c r="S99" s="186"/>
      <c r="T99" s="187"/>
      <c r="U99" s="187"/>
      <c r="V99" s="187"/>
      <c r="W99" s="320"/>
      <c r="X99" s="214"/>
      <c r="Y99" s="215"/>
      <c r="Z99" s="34"/>
      <c r="AA99" s="35"/>
      <c r="AB99" s="35"/>
      <c r="AC99" s="35"/>
      <c r="AD99" s="36"/>
      <c r="AE99" s="224"/>
      <c r="AF99" s="53"/>
      <c r="AG99" s="54"/>
      <c r="AH99" s="55"/>
      <c r="AI99" s="56"/>
      <c r="AJ99" s="41" t="s">
        <v>4462</v>
      </c>
      <c r="AK99" s="42">
        <v>45302</v>
      </c>
      <c r="AL99" s="50"/>
      <c r="AM99" s="337" t="str">
        <f>INDEX($K$6:$AE$6,1,MATCH(1,K99:AE99,-1))</f>
        <v>95PFE-L2M</v>
      </c>
      <c r="AN99" s="337" t="str">
        <f>IF(INDEX($K$6:$AE$6,1,MATCH(1,K99:AE99,1))&lt;&gt;INDEX($K$6:$AE$6,1,MATCH(1,K99:AE99,-1)),INDEX($K$6:$AE$6,1,MATCH(1,K99:AE99,1)),"-")</f>
        <v>-</v>
      </c>
    </row>
    <row r="100" spans="1:40" x14ac:dyDescent="0.2">
      <c r="A100" s="381"/>
      <c r="B100" s="172">
        <f>IF(A100="Oui",1,0)</f>
        <v>0</v>
      </c>
      <c r="C100" s="172">
        <f>IF(OR(G100="Médecin",H100="Médecin",I100="Médecin",I100="Médecins",H100="anesthésiste",H100="boursier univ.",H100="chercheur",H100="chirurgien",H100="Résident(e)",H100="Md Urg",H100="Md Card",LEFT(H100,6)="Fellow",H100="Externe Médecine",H100="Directeur de la biobanque Médecin",H100="monit.-boursier",),1,0)</f>
        <v>1</v>
      </c>
      <c r="D100" s="172">
        <f>IF(OR(G100=0,H100="Stagiaire",H100="Stagiaires",H100="Externe",H100="Externes",G100="agence",H100="STAGIAIRE INFIRMIER(ÈRE)",H100="STAGIAIRE SI",H100="STAGIAIRE S.I.",H100="STAGIAIRE PAB",H100="STAGIAIRE EN PERFUSION",H100="Stagiaire Physiothérapeute",H100="Stagiaire médecine",H100="Stagiaire - Service sociaux",H100="STAGIAIRE SOINS INFIRMIERS",H100="STAGIAIRE EXTERNE EN MÉDECINE",H100="ss",),1,0)</f>
        <v>0</v>
      </c>
      <c r="E100" s="28" t="s">
        <v>293</v>
      </c>
      <c r="F100" s="28" t="s">
        <v>294</v>
      </c>
      <c r="G100" s="262" t="s">
        <v>80</v>
      </c>
      <c r="H100" s="79" t="s">
        <v>80</v>
      </c>
      <c r="I100" s="164" t="s">
        <v>117</v>
      </c>
      <c r="J100" s="273">
        <f ca="1">IF(AK100&lt;=Données!$B$2,1," ")</f>
        <v>1</v>
      </c>
      <c r="K100" s="45"/>
      <c r="L100" s="46"/>
      <c r="M100" s="47"/>
      <c r="N100" s="48"/>
      <c r="O100" s="185"/>
      <c r="P100" s="187"/>
      <c r="Q100" s="185">
        <v>1</v>
      </c>
      <c r="R100" s="186"/>
      <c r="S100" s="186">
        <v>1</v>
      </c>
      <c r="T100" s="187"/>
      <c r="U100" s="187"/>
      <c r="V100" s="187"/>
      <c r="W100" s="320"/>
      <c r="X100" s="214"/>
      <c r="Y100" s="215"/>
      <c r="Z100" s="34"/>
      <c r="AA100" s="35">
        <v>1</v>
      </c>
      <c r="AB100" s="35"/>
      <c r="AC100" s="35"/>
      <c r="AD100" s="36"/>
      <c r="AE100" s="224">
        <v>1</v>
      </c>
      <c r="AF100" s="53"/>
      <c r="AG100" s="54"/>
      <c r="AH100" s="55"/>
      <c r="AI100" s="56"/>
      <c r="AJ100" s="41" t="s">
        <v>44</v>
      </c>
      <c r="AK100" s="42">
        <v>43939</v>
      </c>
      <c r="AL100" s="50" t="s">
        <v>295</v>
      </c>
      <c r="AM100" s="337" t="str">
        <f>INDEX($K$6:$AE$6,1,MATCH(1,K100:AE100,-1))</f>
        <v>1860-S</v>
      </c>
      <c r="AN100" s="337" t="str">
        <f>IF(INDEX($K$6:$AE$6,1,MATCH(1,K100:AE100,1))&lt;&gt;INDEX($K$6:$AE$6,1,MATCH(1,K100:AE100,-1)),INDEX($K$6:$AE$6,1,MATCH(1,K100:AE100,1)),"-")</f>
        <v>1511-S</v>
      </c>
    </row>
    <row r="101" spans="1:40" x14ac:dyDescent="0.2">
      <c r="A101" s="381"/>
      <c r="B101" s="172">
        <f>IF(A101="Oui",1,0)</f>
        <v>0</v>
      </c>
      <c r="C101" s="172">
        <f>IF(OR(G101="Médecin",H101="Médecin",I101="Médecin",I101="Médecins",H101="anesthésiste",H101="boursier univ.",H101="chercheur",H101="chirurgien",H101="Résident(e)",H101="Md Urg",H101="Md Card",LEFT(H101,6)="Fellow",H101="Externe Médecine",H101="Directeur de la biobanque Médecin",H101="monit.-boursier",),1,0)</f>
        <v>1</v>
      </c>
      <c r="D101" s="172">
        <f>IF(OR(G101=0,H101="Stagiaire",H101="Stagiaires",H101="Externe",H101="Externes",G101="agence",H101="STAGIAIRE INFIRMIER(ÈRE)",H101="STAGIAIRE SI",H101="STAGIAIRE S.I.",H101="STAGIAIRE PAB",H101="STAGIAIRE EN PERFUSION",H101="Stagiaire Physiothérapeute",H101="Stagiaire médecine",H101="Stagiaire - Service sociaux",H101="STAGIAIRE SOINS INFIRMIERS",H101="STAGIAIRE EXTERNE EN MÉDECINE",H101="ss",),1,0)</f>
        <v>0</v>
      </c>
      <c r="E101" s="28" t="s">
        <v>296</v>
      </c>
      <c r="F101" s="28" t="s">
        <v>297</v>
      </c>
      <c r="G101" s="262" t="s">
        <v>298</v>
      </c>
      <c r="H101" s="79" t="s">
        <v>80</v>
      </c>
      <c r="I101" s="164" t="s">
        <v>117</v>
      </c>
      <c r="J101" s="273">
        <f ca="1">IF(AK101&lt;=Données!$B$2,1," ")</f>
        <v>1</v>
      </c>
      <c r="K101" s="45"/>
      <c r="L101" s="46"/>
      <c r="M101" s="47"/>
      <c r="N101" s="48"/>
      <c r="O101" s="185"/>
      <c r="P101" s="187"/>
      <c r="Q101" s="185"/>
      <c r="R101" s="186"/>
      <c r="S101" s="186"/>
      <c r="T101" s="187"/>
      <c r="U101" s="187"/>
      <c r="V101" s="187"/>
      <c r="W101" s="320"/>
      <c r="X101" s="214"/>
      <c r="Y101" s="215"/>
      <c r="Z101" s="34"/>
      <c r="AA101" s="35">
        <v>1</v>
      </c>
      <c r="AB101" s="35"/>
      <c r="AC101" s="35"/>
      <c r="AD101" s="36"/>
      <c r="AE101" s="224"/>
      <c r="AF101" s="53"/>
      <c r="AG101" s="54"/>
      <c r="AH101" s="55"/>
      <c r="AI101" s="56"/>
      <c r="AJ101" s="41" t="s">
        <v>299</v>
      </c>
      <c r="AK101" s="42">
        <v>43909</v>
      </c>
      <c r="AL101" s="50"/>
      <c r="AM101" s="337" t="str">
        <f>INDEX($K$6:$AE$6,1,MATCH(1,K101:AE101,-1))</f>
        <v>1511-S</v>
      </c>
      <c r="AN101" s="337" t="str">
        <f>IF(INDEX($K$6:$AE$6,1,MATCH(1,K101:AE101,1))&lt;&gt;INDEX($K$6:$AE$6,1,MATCH(1,K101:AE101,-1)),INDEX($K$6:$AE$6,1,MATCH(1,K101:AE101,1)),"-")</f>
        <v>-</v>
      </c>
    </row>
    <row r="102" spans="1:40" x14ac:dyDescent="0.2">
      <c r="A102" s="169" t="str">
        <f>IF(IFERROR(VLOOKUP(G102,EmployesActifs,1,FALSE),"Non")&lt;&gt;"Non","Oui","Non")</f>
        <v>Oui</v>
      </c>
      <c r="B102" s="172">
        <f>IF(A102="Oui",1,0)</f>
        <v>1</v>
      </c>
      <c r="C102" s="172">
        <f>IF(OR(G102="Médecin",H102="Médecin",I102="Médecin",I102="Médecins",H102="anesthésiste",H102="boursier univ.",H102="chercheur",H102="chirurgien",H102="Résident(e)",H102="Md Urg",H102="Md Card",LEFT(H102,6)="Fellow",H102="Externe Médecine",H102="Directeur de la biobanque Médecin",H102="monit.-boursier",),1,0)</f>
        <v>0</v>
      </c>
      <c r="D102" s="172">
        <f>IF(OR(G102=0,H102="Stagiaire",H102="Stagiaires",H102="Externe",H102="Externes",G102="agence",H102="STAGIAIRE INFIRMIER(ÈRE)",H102="STAGIAIRE SI",H102="STAGIAIRE S.I.",H102="STAGIAIRE PAB",H102="STAGIAIRE EN PERFUSION",H102="Stagiaire Physiothérapeute",H102="Stagiaire médecine",H102="Stagiaire - Service sociaux",H102="STAGIAIRE SOINS INFIRMIERS",H102="STAGIAIRE EXTERNE EN MÉDECINE",H102="ss",),1,0)</f>
        <v>0</v>
      </c>
      <c r="E102" s="28" t="s">
        <v>300</v>
      </c>
      <c r="F102" s="28" t="s">
        <v>301</v>
      </c>
      <c r="G102" s="262">
        <v>9340</v>
      </c>
      <c r="H102" s="79" t="s">
        <v>517</v>
      </c>
      <c r="I102" s="164" t="s">
        <v>5706</v>
      </c>
      <c r="J102" s="273">
        <f ca="1">IF(AK102&lt;=Données!$B$2,1," ")</f>
        <v>1</v>
      </c>
      <c r="K102" s="45"/>
      <c r="L102" s="46" t="s">
        <v>56</v>
      </c>
      <c r="M102" s="47"/>
      <c r="N102" s="48"/>
      <c r="O102" s="185"/>
      <c r="P102" s="187"/>
      <c r="Q102" s="185"/>
      <c r="R102" s="186"/>
      <c r="S102" s="186">
        <v>1</v>
      </c>
      <c r="T102" s="187"/>
      <c r="U102" s="187"/>
      <c r="V102" s="187"/>
      <c r="W102" s="320"/>
      <c r="X102" s="214"/>
      <c r="Y102" s="215"/>
      <c r="Z102" s="34"/>
      <c r="AA102" s="35"/>
      <c r="AB102" s="35"/>
      <c r="AC102" s="35"/>
      <c r="AD102" s="36"/>
      <c r="AE102" s="224"/>
      <c r="AF102" s="53"/>
      <c r="AG102" s="54"/>
      <c r="AH102" s="55"/>
      <c r="AI102" s="56"/>
      <c r="AJ102" s="41" t="s">
        <v>57</v>
      </c>
      <c r="AK102" s="42">
        <v>44582</v>
      </c>
      <c r="AL102" s="50"/>
      <c r="AM102" s="337" t="str">
        <f>INDEX($K$6:$AE$6,1,MATCH(1,K102:AE102,-1))</f>
        <v>1870 +</v>
      </c>
      <c r="AN102" s="337" t="str">
        <f>IF(INDEX($K$6:$AE$6,1,MATCH(1,K102:AE102,1))&lt;&gt;INDEX($K$6:$AE$6,1,MATCH(1,K102:AE102,-1)),INDEX($K$6:$AE$6,1,MATCH(1,K102:AE102,1)),"-")</f>
        <v>-</v>
      </c>
    </row>
    <row r="103" spans="1:40" x14ac:dyDescent="0.2">
      <c r="A103" s="381"/>
      <c r="B103" s="172">
        <f>IF(A103="Oui",1,0)</f>
        <v>0</v>
      </c>
      <c r="C103" s="172">
        <f>IF(OR(G103="Médecin",H103="Médecin",I103="Médecin",I103="Médecins",H103="anesthésiste",H103="boursier univ.",H103="chercheur",H103="chirurgien",H103="Résident(e)",H103="Md Urg",H103="Md Card",LEFT(H103,6)="Fellow",H103="Externe Médecine",H103="Directeur de la biobanque Médecin",H103="monit.-boursier",),1,0)</f>
        <v>0</v>
      </c>
      <c r="D103" s="172">
        <f>IF(OR(G103=0,H103="Stagiaire",H103="Stagiaires",H103="Externe",H103="Externes",G103="agence",H103="STAGIAIRE INFIRMIER(ÈRE)",H103="STAGIAIRE SI",H103="STAGIAIRE S.I.",H103="STAGIAIRE PAB",H103="STAGIAIRE EN PERFUSION",H103="Stagiaire Physiothérapeute",H103="Stagiaire médecine",H103="Stagiaire - Service sociaux",H103="STAGIAIRE SOINS INFIRMIERS",H103="STAGIAIRE EXTERNE EN MÉDECINE",H103="ss",),1,0)</f>
        <v>1</v>
      </c>
      <c r="E103" s="28" t="s">
        <v>4042</v>
      </c>
      <c r="F103" s="28" t="s">
        <v>5297</v>
      </c>
      <c r="G103" s="262">
        <v>0</v>
      </c>
      <c r="H103" s="79" t="s">
        <v>479</v>
      </c>
      <c r="I103" s="164" t="s">
        <v>43</v>
      </c>
      <c r="J103" s="273" t="str">
        <f ca="1">IF(AK103&lt;=Données!$B$2,1," ")</f>
        <v xml:space="preserve"> </v>
      </c>
      <c r="K103" s="45"/>
      <c r="L103" s="46" t="s">
        <v>56</v>
      </c>
      <c r="M103" s="47" t="s">
        <v>56</v>
      </c>
      <c r="N103" s="48"/>
      <c r="O103" s="185"/>
      <c r="P103" s="187">
        <v>1</v>
      </c>
      <c r="Q103" s="185"/>
      <c r="R103" s="186"/>
      <c r="S103" s="186"/>
      <c r="T103" s="187"/>
      <c r="U103" s="187"/>
      <c r="V103" s="187"/>
      <c r="W103" s="320"/>
      <c r="X103" s="214"/>
      <c r="Y103" s="215"/>
      <c r="Z103" s="34"/>
      <c r="AA103" s="35"/>
      <c r="AB103" s="35"/>
      <c r="AC103" s="35"/>
      <c r="AD103" s="36"/>
      <c r="AE103" s="224"/>
      <c r="AF103" s="53"/>
      <c r="AG103" s="54"/>
      <c r="AH103" s="55"/>
      <c r="AI103" s="56"/>
      <c r="AJ103" s="41" t="s">
        <v>4462</v>
      </c>
      <c r="AK103" s="42">
        <v>45377</v>
      </c>
      <c r="AL103" s="50"/>
      <c r="AM103" s="337">
        <f>INDEX($K$6:$AE$6,1,MATCH(1,K103:AE103,-1))</f>
        <v>1804</v>
      </c>
      <c r="AN103" s="337" t="str">
        <f>IF(INDEX($K$6:$AE$6,1,MATCH(1,K103:AE103,1))&lt;&gt;INDEX($K$6:$AE$6,1,MATCH(1,K103:AE103,-1)),INDEX($K$6:$AE$6,1,MATCH(1,K103:AE103,1)),"-")</f>
        <v>-</v>
      </c>
    </row>
    <row r="104" spans="1:40" x14ac:dyDescent="0.2">
      <c r="A104" s="169" t="str">
        <f>IF(IFERROR(VLOOKUP(G104,EmployesActifs,1,FALSE),"Non")&lt;&gt;"Non","Oui","Non")</f>
        <v>Oui</v>
      </c>
      <c r="B104" s="172">
        <f>IF(A104="Oui",1,0)</f>
        <v>1</v>
      </c>
      <c r="C104" s="172">
        <f>IF(OR(G104="Médecin",H104="Médecin",I104="Médecin",I104="Médecins",H104="anesthésiste",H104="boursier univ.",H104="chercheur",H104="chirurgien",H104="Résident(e)",H104="Md Urg",H104="Md Card",LEFT(H104,6)="Fellow",H104="Externe Médecine",H104="Directeur de la biobanque Médecin",H104="monit.-boursier",),1,0)</f>
        <v>1</v>
      </c>
      <c r="D104" s="172">
        <f>IF(OR(G104=0,H104="Stagiaire",H104="Stagiaires",H104="Externe",H104="Externes",G104="agence",H104="STAGIAIRE INFIRMIER(ÈRE)",H104="STAGIAIRE SI",H104="STAGIAIRE S.I.",H104="STAGIAIRE PAB",H104="STAGIAIRE EN PERFUSION",H104="Stagiaire Physiothérapeute",H104="Stagiaire médecine",H104="Stagiaire - Service sociaux",H104="STAGIAIRE SOINS INFIRMIERS",H104="STAGIAIRE EXTERNE EN MÉDECINE",H104="ss",),1,0)</f>
        <v>0</v>
      </c>
      <c r="E104" s="28" t="s">
        <v>4042</v>
      </c>
      <c r="F104" s="28" t="s">
        <v>5646</v>
      </c>
      <c r="G104" s="262">
        <v>13877</v>
      </c>
      <c r="H104" s="79" t="s">
        <v>378</v>
      </c>
      <c r="I104" s="164" t="s">
        <v>61</v>
      </c>
      <c r="J104" s="273" t="s">
        <v>2976</v>
      </c>
      <c r="K104" s="45"/>
      <c r="L104" s="46" t="s">
        <v>56</v>
      </c>
      <c r="M104" s="47" t="s">
        <v>56</v>
      </c>
      <c r="N104" s="48"/>
      <c r="O104" s="185"/>
      <c r="P104" s="187">
        <v>1</v>
      </c>
      <c r="Q104" s="185"/>
      <c r="R104" s="186"/>
      <c r="S104" s="186"/>
      <c r="T104" s="187"/>
      <c r="U104" s="187"/>
      <c r="V104" s="187"/>
      <c r="W104" s="320"/>
      <c r="X104" s="214"/>
      <c r="Y104" s="215"/>
      <c r="Z104" s="34"/>
      <c r="AA104" s="35"/>
      <c r="AB104" s="35"/>
      <c r="AC104" s="35"/>
      <c r="AD104" s="36"/>
      <c r="AE104" s="49"/>
      <c r="AF104" s="53"/>
      <c r="AG104" s="54"/>
      <c r="AH104" s="55"/>
      <c r="AI104" s="56"/>
      <c r="AJ104" s="41" t="s">
        <v>4462</v>
      </c>
      <c r="AK104" s="42">
        <v>45560</v>
      </c>
      <c r="AL104" s="50"/>
      <c r="AM104" s="337">
        <f>INDEX($K$6:$AE$6,1,MATCH(1,K104:AE104,-1))</f>
        <v>1804</v>
      </c>
      <c r="AN104" s="337" t="str">
        <f>IF(INDEX($K$6:$AE$6,1,MATCH(1,K104:AE104,1))&lt;&gt;INDEX($K$6:$AE$6,1,MATCH(1,K104:AE104,-1)),INDEX($K$6:$AE$6,1,MATCH(1,K104:AE104,1)),"-")</f>
        <v>-</v>
      </c>
    </row>
    <row r="105" spans="1:40" x14ac:dyDescent="0.2">
      <c r="A105" s="381"/>
      <c r="B105" s="172">
        <f>IF(A105="Oui",1,0)</f>
        <v>0</v>
      </c>
      <c r="C105" s="172">
        <f>IF(OR(G105="Médecin",H105="Médecin",I105="Médecin",I105="Médecins",H105="anesthésiste",H105="boursier univ.",H105="chercheur",H105="chirurgien",H105="Résident(e)",H105="Md Urg",H105="Md Card",LEFT(H105,6)="Fellow",H105="Externe Médecine",H105="Directeur de la biobanque Médecin",H105="monit.-boursier",),1,0)</f>
        <v>1</v>
      </c>
      <c r="D105" s="172">
        <f>IF(OR(G105=0,H105="Stagiaire",H105="Stagiaires",H105="Externe",H105="Externes",G105="agence",H105="STAGIAIRE INFIRMIER(ÈRE)",H105="STAGIAIRE SI",H105="STAGIAIRE S.I.",H105="STAGIAIRE PAB",H105="STAGIAIRE EN PERFUSION",H105="Stagiaire Physiothérapeute",H105="Stagiaire médecine",H105="Stagiaire - Service sociaux",H105="STAGIAIRE SOINS INFIRMIERS",H105="STAGIAIRE EXTERNE EN MÉDECINE",H105="ss",),1,0)</f>
        <v>0</v>
      </c>
      <c r="E105" s="28" t="s">
        <v>4042</v>
      </c>
      <c r="F105" s="28" t="s">
        <v>5646</v>
      </c>
      <c r="G105" s="262">
        <v>13877</v>
      </c>
      <c r="H105" s="79" t="s">
        <v>378</v>
      </c>
      <c r="I105" s="164" t="s">
        <v>61</v>
      </c>
      <c r="J105" s="273" t="str">
        <f ca="1">IF(AK105&lt;=Données!$B$2,1," ")</f>
        <v xml:space="preserve"> </v>
      </c>
      <c r="K105" s="45"/>
      <c r="L105" s="46" t="s">
        <v>56</v>
      </c>
      <c r="M105" s="47" t="s">
        <v>56</v>
      </c>
      <c r="N105" s="48"/>
      <c r="O105" s="185"/>
      <c r="P105" s="187">
        <v>1</v>
      </c>
      <c r="Q105" s="185"/>
      <c r="R105" s="186"/>
      <c r="S105" s="186"/>
      <c r="T105" s="187"/>
      <c r="U105" s="187"/>
      <c r="V105" s="187"/>
      <c r="W105" s="320"/>
      <c r="X105" s="214"/>
      <c r="Y105" s="215"/>
      <c r="Z105" s="34"/>
      <c r="AA105" s="35"/>
      <c r="AB105" s="35"/>
      <c r="AC105" s="35"/>
      <c r="AD105" s="36"/>
      <c r="AE105" s="224"/>
      <c r="AF105" s="53"/>
      <c r="AG105" s="54"/>
      <c r="AH105" s="55"/>
      <c r="AI105" s="56"/>
      <c r="AJ105" s="41" t="s">
        <v>4462</v>
      </c>
      <c r="AK105" s="42">
        <v>45560</v>
      </c>
      <c r="AL105" s="50"/>
      <c r="AM105" s="337">
        <f>INDEX($K$6:$AE$6,1,MATCH(1,K105:AE105,-1))</f>
        <v>1804</v>
      </c>
      <c r="AN105" s="337" t="str">
        <f>IF(INDEX($K$6:$AE$6,1,MATCH(1,K105:AE105,1))&lt;&gt;INDEX($K$6:$AE$6,1,MATCH(1,K105:AE105,-1)),INDEX($K$6:$AE$6,1,MATCH(1,K105:AE105,1)),"-")</f>
        <v>-</v>
      </c>
    </row>
    <row r="106" spans="1:40" x14ac:dyDescent="0.2">
      <c r="A106" s="381"/>
      <c r="B106" s="172">
        <f>IF(A106="Oui",1,0)</f>
        <v>0</v>
      </c>
      <c r="C106" s="172">
        <f>IF(OR(G106="Médecin",H106="Médecin",I106="Médecin",I106="Médecins",H106="anesthésiste",H106="boursier univ.",H106="chercheur",H106="chirurgien",H106="Résident(e)",H106="Md Urg",H106="Md Card",LEFT(H106,6)="Fellow",H106="Externe Médecine",H106="Directeur de la biobanque Médecin",H106="monit.-boursier",),1,0)</f>
        <v>1</v>
      </c>
      <c r="D106" s="172">
        <f>IF(OR(G106=0,H106="Stagiaire",H106="Stagiaires",H106="Externe",H106="Externes",G106="agence",H106="STAGIAIRE INFIRMIER(ÈRE)",H106="STAGIAIRE SI",H106="STAGIAIRE S.I.",H106="STAGIAIRE PAB",H106="STAGIAIRE EN PERFUSION",H106="Stagiaire Physiothérapeute",H106="Stagiaire médecine",H106="Stagiaire - Service sociaux",H106="STAGIAIRE SOINS INFIRMIERS",H106="STAGIAIRE EXTERNE EN MÉDECINE",H106="ss",),1,0)</f>
        <v>0</v>
      </c>
      <c r="E106" s="28" t="s">
        <v>5146</v>
      </c>
      <c r="F106" s="28" t="s">
        <v>433</v>
      </c>
      <c r="G106" s="262" t="s">
        <v>5147</v>
      </c>
      <c r="H106" s="79" t="s">
        <v>3185</v>
      </c>
      <c r="I106" s="164" t="s">
        <v>5148</v>
      </c>
      <c r="J106" s="273" t="str">
        <f ca="1">IF(AK106&lt;=Données!$B$2,1," ")</f>
        <v xml:space="preserve"> </v>
      </c>
      <c r="K106" s="45" t="s">
        <v>56</v>
      </c>
      <c r="L106" s="46" t="s">
        <v>56</v>
      </c>
      <c r="M106" s="47"/>
      <c r="N106" s="48">
        <v>1</v>
      </c>
      <c r="O106" s="185" t="s">
        <v>56</v>
      </c>
      <c r="P106" s="187" t="s">
        <v>56</v>
      </c>
      <c r="Q106" s="185"/>
      <c r="R106" s="186"/>
      <c r="S106" s="186"/>
      <c r="T106" s="187"/>
      <c r="U106" s="187"/>
      <c r="V106" s="187"/>
      <c r="W106" s="320"/>
      <c r="X106" s="214"/>
      <c r="Y106" s="215"/>
      <c r="Z106" s="34"/>
      <c r="AA106" s="35"/>
      <c r="AB106" s="35"/>
      <c r="AC106" s="35"/>
      <c r="AD106" s="36"/>
      <c r="AE106" s="224"/>
      <c r="AF106" s="53"/>
      <c r="AG106" s="54"/>
      <c r="AH106" s="55"/>
      <c r="AI106" s="56"/>
      <c r="AJ106" s="41" t="s">
        <v>4462</v>
      </c>
      <c r="AK106" s="42">
        <v>45329</v>
      </c>
      <c r="AL106" s="50"/>
      <c r="AM106" s="337" t="str">
        <f>INDEX($K$6:$AE$6,1,MATCH(1,K106:AE106,-1))</f>
        <v>F550</v>
      </c>
      <c r="AN106" s="337" t="str">
        <f>IF(INDEX($K$6:$AE$6,1,MATCH(1,K106:AE106,1))&lt;&gt;INDEX($K$6:$AE$6,1,MATCH(1,K106:AE106,-1)),INDEX($K$6:$AE$6,1,MATCH(1,K106:AE106,1)),"-")</f>
        <v>-</v>
      </c>
    </row>
    <row r="107" spans="1:40" x14ac:dyDescent="0.2">
      <c r="A107" s="169" t="str">
        <f>IF(IFERROR(VLOOKUP(G107,EmployesActifs,1,FALSE),"Non")&lt;&gt;"Non","Oui","Non")</f>
        <v>Oui</v>
      </c>
      <c r="B107" s="172">
        <f>IF(A107="Oui",1,0)</f>
        <v>1</v>
      </c>
      <c r="C107" s="172">
        <f>IF(OR(G107="Médecin",H107="Médecin",I107="Médecin",I107="Médecins",H107="anesthésiste",H107="boursier univ.",H107="chercheur",H107="chirurgien",H107="Résident(e)",H107="Md Urg",H107="Md Card",LEFT(H107,6)="Fellow",H107="Externe Médecine",H107="Directeur de la biobanque Médecin",H107="monit.-boursier",),1,0)</f>
        <v>0</v>
      </c>
      <c r="D107" s="172">
        <f>IF(OR(G107=0,H107="Stagiaire",H107="Stagiaires",H107="Externe",H107="Externes",G107="agence",H107="STAGIAIRE INFIRMIER(ÈRE)",H107="STAGIAIRE SI",H107="STAGIAIRE S.I.",H107="STAGIAIRE PAB",H107="STAGIAIRE EN PERFUSION",H107="Stagiaire Physiothérapeute",H107="Stagiaire médecine",H107="Stagiaire - Service sociaux",H107="STAGIAIRE SOINS INFIRMIERS",H107="STAGIAIRE EXTERNE EN MÉDECINE",H107="ss",),1,0)</f>
        <v>0</v>
      </c>
      <c r="E107" s="28" t="s">
        <v>302</v>
      </c>
      <c r="F107" s="28" t="s">
        <v>303</v>
      </c>
      <c r="G107" s="262">
        <v>5517</v>
      </c>
      <c r="H107" s="79" t="s">
        <v>103</v>
      </c>
      <c r="I107" s="164" t="s">
        <v>5706</v>
      </c>
      <c r="J107" s="273" t="str">
        <f ca="1">IF(AK107&lt;=Données!$B$2,1," ")</f>
        <v xml:space="preserve"> </v>
      </c>
      <c r="K107" s="45"/>
      <c r="L107" s="46">
        <v>1</v>
      </c>
      <c r="M107" s="47"/>
      <c r="N107" s="48"/>
      <c r="O107" s="185"/>
      <c r="P107" s="187"/>
      <c r="Q107" s="185"/>
      <c r="R107" s="186"/>
      <c r="S107" s="186"/>
      <c r="T107" s="187"/>
      <c r="U107" s="187"/>
      <c r="V107" s="187"/>
      <c r="W107" s="320"/>
      <c r="X107" s="214"/>
      <c r="Y107" s="215"/>
      <c r="Z107" s="34"/>
      <c r="AA107" s="35"/>
      <c r="AB107" s="35"/>
      <c r="AC107" s="35"/>
      <c r="AD107" s="36"/>
      <c r="AE107" s="224"/>
      <c r="AF107" s="53"/>
      <c r="AG107" s="54"/>
      <c r="AH107" s="55"/>
      <c r="AI107" s="56"/>
      <c r="AJ107" s="41" t="s">
        <v>4462</v>
      </c>
      <c r="AK107" s="42">
        <v>45896</v>
      </c>
      <c r="AL107" s="50"/>
      <c r="AM107" s="337" t="str">
        <f>INDEX($K$6:$AE$6,1,MATCH(1,K107:AE107,-1))</f>
        <v>95PFE-L2M</v>
      </c>
      <c r="AN107" s="337" t="str">
        <f>IF(INDEX($K$6:$AE$6,1,MATCH(1,K107:AE107,1))&lt;&gt;INDEX($K$6:$AE$6,1,MATCH(1,K107:AE107,-1)),INDEX($K$6:$AE$6,1,MATCH(1,K107:AE107,1)),"-")</f>
        <v>-</v>
      </c>
    </row>
    <row r="108" spans="1:40" x14ac:dyDescent="0.2">
      <c r="A108" s="169" t="str">
        <f>IF(IFERROR(VLOOKUP(G108,EmployesActifs,1,FALSE),"Non")&lt;&gt;"Non","Oui","Non")</f>
        <v>Oui</v>
      </c>
      <c r="B108" s="172">
        <f>IF(A108="Oui",1,0)</f>
        <v>1</v>
      </c>
      <c r="C108" s="172">
        <f>IF(OR(G108="Médecin",H108="Médecin",I108="Médecin",I108="Médecins",H108="anesthésiste",H108="boursier univ.",H108="chercheur",H108="chirurgien",H108="Résident(e)",H108="Md Urg",H108="Md Card",LEFT(H108,6)="Fellow",H108="Externe Médecine",H108="Directeur de la biobanque Médecin",H108="monit.-boursier",),1,0)</f>
        <v>0</v>
      </c>
      <c r="D108" s="172">
        <f>IF(OR(G108=0,H108="Stagiaire",H108="Stagiaires",H108="Externe",H108="Externes",G108="agence",H108="STAGIAIRE INFIRMIER(ÈRE)",H108="STAGIAIRE SI",H108="STAGIAIRE S.I.",H108="STAGIAIRE PAB",H108="STAGIAIRE EN PERFUSION",H108="Stagiaire Physiothérapeute",H108="Stagiaire médecine",H108="Stagiaire - Service sociaux",H108="STAGIAIRE SOINS INFIRMIERS",H108="STAGIAIRE EXTERNE EN MÉDECINE",H108="ss",),1,0)</f>
        <v>0</v>
      </c>
      <c r="E108" s="28" t="s">
        <v>3598</v>
      </c>
      <c r="F108" s="28" t="s">
        <v>3599</v>
      </c>
      <c r="G108" s="262">
        <v>4890</v>
      </c>
      <c r="H108" s="79" t="s">
        <v>2416</v>
      </c>
      <c r="I108" s="164" t="s">
        <v>3534</v>
      </c>
      <c r="J108" s="273">
        <f ca="1">IF(AK108&lt;=Données!$B$2,1," ")</f>
        <v>1</v>
      </c>
      <c r="K108" s="45">
        <v>1</v>
      </c>
      <c r="L108" s="46" t="s">
        <v>56</v>
      </c>
      <c r="M108" s="47"/>
      <c r="N108" s="48"/>
      <c r="O108" s="185"/>
      <c r="P108" s="187"/>
      <c r="Q108" s="185"/>
      <c r="R108" s="186"/>
      <c r="S108" s="186"/>
      <c r="T108" s="187"/>
      <c r="U108" s="187"/>
      <c r="V108" s="187"/>
      <c r="W108" s="320"/>
      <c r="X108" s="214"/>
      <c r="Y108" s="215"/>
      <c r="Z108" s="34"/>
      <c r="AA108" s="35"/>
      <c r="AB108" s="35"/>
      <c r="AC108" s="35"/>
      <c r="AD108" s="36"/>
      <c r="AE108" s="224"/>
      <c r="AF108" s="53"/>
      <c r="AG108" s="54"/>
      <c r="AH108" s="55"/>
      <c r="AI108" s="56"/>
      <c r="AJ108" s="41" t="s">
        <v>85</v>
      </c>
      <c r="AK108" s="42">
        <v>44571</v>
      </c>
      <c r="AL108" s="50"/>
      <c r="AM108" s="337" t="str">
        <f>INDEX($K$6:$AE$6,1,MATCH(1,K108:AE108,-1))</f>
        <v>95PFE-L2S</v>
      </c>
      <c r="AN108" s="337" t="str">
        <f>IF(INDEX($K$6:$AE$6,1,MATCH(1,K108:AE108,1))&lt;&gt;INDEX($K$6:$AE$6,1,MATCH(1,K108:AE108,-1)),INDEX($K$6:$AE$6,1,MATCH(1,K108:AE108,1)),"-")</f>
        <v>-</v>
      </c>
    </row>
    <row r="109" spans="1:40" x14ac:dyDescent="0.2">
      <c r="A109" s="169" t="str">
        <f>IF(IFERROR(VLOOKUP(G109,EmployesActifs,1,FALSE),"Non")&lt;&gt;"Non","Oui","Non")</f>
        <v>Oui</v>
      </c>
      <c r="B109" s="172">
        <f>IF(A109="Oui",1,0)</f>
        <v>1</v>
      </c>
      <c r="C109" s="172">
        <f>IF(OR(G109="Médecin",H109="Médecin",I109="Médecin",I109="Médecins",H109="anesthésiste",H109="boursier univ.",H109="chercheur",H109="chirurgien",H109="Résident(e)",H109="Md Urg",H109="Md Card",LEFT(H109,6)="Fellow",H109="Externe Médecine",H109="Directeur de la biobanque Médecin",H109="monit.-boursier",),1,0)</f>
        <v>0</v>
      </c>
      <c r="D109" s="172">
        <f>IF(OR(G109=0,H109="Stagiaire",H109="Stagiaires",H109="Externe",H109="Externes",G109="agence",H109="STAGIAIRE INFIRMIER(ÈRE)",H109="STAGIAIRE SI",H109="STAGIAIRE S.I.",H109="STAGIAIRE PAB",H109="STAGIAIRE EN PERFUSION",H109="Stagiaire Physiothérapeute",H109="Stagiaire médecine",H109="Stagiaire - Service sociaux",H109="STAGIAIRE SOINS INFIRMIERS",H109="STAGIAIRE EXTERNE EN MÉDECINE",H109="ss",),1,0)</f>
        <v>0</v>
      </c>
      <c r="E109" s="28" t="s">
        <v>310</v>
      </c>
      <c r="F109" s="28" t="s">
        <v>3577</v>
      </c>
      <c r="G109" s="262">
        <v>4752</v>
      </c>
      <c r="H109" s="79" t="s">
        <v>2098</v>
      </c>
      <c r="I109" s="164" t="s">
        <v>5701</v>
      </c>
      <c r="J109" s="273">
        <f ca="1">IF(AK109&lt;=Données!$B$2,1," ")</f>
        <v>1</v>
      </c>
      <c r="K109" s="45">
        <v>1</v>
      </c>
      <c r="L109" s="46"/>
      <c r="M109" s="47"/>
      <c r="N109" s="48"/>
      <c r="O109" s="185"/>
      <c r="P109" s="187"/>
      <c r="Q109" s="185"/>
      <c r="R109" s="186"/>
      <c r="S109" s="186"/>
      <c r="T109" s="187"/>
      <c r="U109" s="187"/>
      <c r="V109" s="187"/>
      <c r="W109" s="320"/>
      <c r="X109" s="214"/>
      <c r="Y109" s="215"/>
      <c r="Z109" s="34"/>
      <c r="AA109" s="35"/>
      <c r="AB109" s="35"/>
      <c r="AC109" s="35"/>
      <c r="AD109" s="36"/>
      <c r="AE109" s="224"/>
      <c r="AF109" s="53"/>
      <c r="AG109" s="54"/>
      <c r="AH109" s="55"/>
      <c r="AI109" s="56"/>
      <c r="AJ109" s="41" t="s">
        <v>2858</v>
      </c>
      <c r="AK109" s="42">
        <v>45022</v>
      </c>
      <c r="AL109" s="50"/>
      <c r="AM109" s="337" t="str">
        <f>INDEX($K$6:$AE$6,1,MATCH(1,K109:AE109,-1))</f>
        <v>95PFE-L2S</v>
      </c>
      <c r="AN109" s="337" t="str">
        <f>IF(INDEX($K$6:$AE$6,1,MATCH(1,K109:AE109,1))&lt;&gt;INDEX($K$6:$AE$6,1,MATCH(1,K109:AE109,-1)),INDEX($K$6:$AE$6,1,MATCH(1,K109:AE109,1)),"-")</f>
        <v>-</v>
      </c>
    </row>
    <row r="110" spans="1:40" x14ac:dyDescent="0.2">
      <c r="A110" s="169" t="str">
        <f>IF(IFERROR(VLOOKUP(G110,EmployesActifs,1,FALSE),"Non")&lt;&gt;"Non","Oui","Non")</f>
        <v>Oui</v>
      </c>
      <c r="B110" s="172">
        <f>IF(A110="Oui",1,0)</f>
        <v>1</v>
      </c>
      <c r="C110" s="172">
        <f>IF(OR(G110="Médecin",H110="Médecin",I110="Médecin",I110="Médecins",H110="anesthésiste",H110="boursier univ.",H110="chercheur",H110="chirurgien",H110="Résident(e)",H110="Md Urg",H110="Md Card",LEFT(H110,6)="Fellow",H110="Externe Médecine",H110="Directeur de la biobanque Médecin",H110="monit.-boursier",),1,0)</f>
        <v>0</v>
      </c>
      <c r="D110" s="172">
        <f>IF(OR(G110=0,H110="Stagiaire",H110="Stagiaires",H110="Externe",H110="Externes",G110="agence",H110="STAGIAIRE INFIRMIER(ÈRE)",H110="STAGIAIRE SI",H110="STAGIAIRE S.I.",H110="STAGIAIRE PAB",H110="STAGIAIRE EN PERFUSION",H110="Stagiaire Physiothérapeute",H110="Stagiaire médecine",H110="Stagiaire - Service sociaux",H110="STAGIAIRE SOINS INFIRMIERS",H110="STAGIAIRE EXTERNE EN MÉDECINE",H110="ss",),1,0)</f>
        <v>0</v>
      </c>
      <c r="E110" s="28" t="s">
        <v>311</v>
      </c>
      <c r="F110" s="28" t="s">
        <v>231</v>
      </c>
      <c r="G110" s="262">
        <v>11656</v>
      </c>
      <c r="H110" s="79" t="s">
        <v>54</v>
      </c>
      <c r="I110" s="164" t="s">
        <v>55</v>
      </c>
      <c r="J110" s="273" t="str">
        <f ca="1">IF(AK110&lt;=Données!$B$2,1," ")</f>
        <v xml:space="preserve"> </v>
      </c>
      <c r="K110" s="45">
        <v>1</v>
      </c>
      <c r="L110" s="46"/>
      <c r="M110" s="47"/>
      <c r="N110" s="48"/>
      <c r="O110" s="185"/>
      <c r="P110" s="187"/>
      <c r="Q110" s="185"/>
      <c r="R110" s="186"/>
      <c r="S110" s="186"/>
      <c r="T110" s="187"/>
      <c r="U110" s="187"/>
      <c r="V110" s="187"/>
      <c r="W110" s="320"/>
      <c r="X110" s="214"/>
      <c r="Y110" s="215"/>
      <c r="Z110" s="34"/>
      <c r="AA110" s="35"/>
      <c r="AB110" s="35"/>
      <c r="AC110" s="35"/>
      <c r="AD110" s="36"/>
      <c r="AE110" s="224"/>
      <c r="AF110" s="53"/>
      <c r="AG110" s="54"/>
      <c r="AH110" s="55"/>
      <c r="AI110" s="56"/>
      <c r="AJ110" s="41" t="s">
        <v>4462</v>
      </c>
      <c r="AK110" s="42">
        <v>45805</v>
      </c>
      <c r="AL110" s="50"/>
      <c r="AM110" s="337" t="str">
        <f>INDEX($K$6:$AE$6,1,MATCH(1,K110:AE110,-1))</f>
        <v>95PFE-L2S</v>
      </c>
      <c r="AN110" s="337" t="str">
        <f>IF(INDEX($K$6:$AE$6,1,MATCH(1,K110:AE110,1))&lt;&gt;INDEX($K$6:$AE$6,1,MATCH(1,K110:AE110,-1)),INDEX($K$6:$AE$6,1,MATCH(1,K110:AE110,1)),"-")</f>
        <v>-</v>
      </c>
    </row>
    <row r="111" spans="1:40" x14ac:dyDescent="0.2">
      <c r="A111" s="169" t="str">
        <f>IF(IFERROR(VLOOKUP(G111,EmployesActifs,1,FALSE),"Non")&lt;&gt;"Non","Oui","Non")</f>
        <v>Oui</v>
      </c>
      <c r="B111" s="172">
        <f>IF(A111="Oui",1,0)</f>
        <v>1</v>
      </c>
      <c r="C111" s="172">
        <f>IF(OR(G111="Médecin",H111="Médecin",I111="Médecin",I111="Médecins",H111="anesthésiste",H111="boursier univ.",H111="chercheur",H111="chirurgien",H111="Résident(e)",H111="Md Urg",H111="Md Card",LEFT(H111,6)="Fellow",H111="Externe Médecine",H111="Directeur de la biobanque Médecin",H111="monit.-boursier",),1,0)</f>
        <v>0</v>
      </c>
      <c r="D111" s="172">
        <f>IF(OR(G111=0,H111="Stagiaire",H111="Stagiaires",H111="Externe",H111="Externes",G111="agence",H111="STAGIAIRE INFIRMIER(ÈRE)",H111="STAGIAIRE SI",H111="STAGIAIRE S.I.",H111="STAGIAIRE PAB",H111="STAGIAIRE EN PERFUSION",H111="Stagiaire Physiothérapeute",H111="Stagiaire médecine",H111="Stagiaire - Service sociaux",H111="STAGIAIRE SOINS INFIRMIERS",H111="STAGIAIRE EXTERNE EN MÉDECINE",H111="ss",),1,0)</f>
        <v>0</v>
      </c>
      <c r="E111" s="28" t="s">
        <v>316</v>
      </c>
      <c r="F111" s="28" t="s">
        <v>317</v>
      </c>
      <c r="G111" s="262">
        <v>5495</v>
      </c>
      <c r="H111" s="79" t="s">
        <v>103</v>
      </c>
      <c r="I111" s="164" t="s">
        <v>1227</v>
      </c>
      <c r="J111" s="273">
        <f ca="1">IF(AK111&lt;=Données!$B$2,1," ")</f>
        <v>1</v>
      </c>
      <c r="K111" s="45" t="s">
        <v>56</v>
      </c>
      <c r="L111" s="46" t="s">
        <v>56</v>
      </c>
      <c r="M111" s="47" t="s">
        <v>56</v>
      </c>
      <c r="N111" s="48"/>
      <c r="O111" s="185"/>
      <c r="P111" s="187"/>
      <c r="Q111" s="185"/>
      <c r="R111" s="186"/>
      <c r="S111" s="186">
        <v>1</v>
      </c>
      <c r="T111" s="187"/>
      <c r="U111" s="187"/>
      <c r="V111" s="187"/>
      <c r="W111" s="320"/>
      <c r="X111" s="214"/>
      <c r="Y111" s="215"/>
      <c r="Z111" s="34"/>
      <c r="AA111" s="35"/>
      <c r="AB111" s="35"/>
      <c r="AC111" s="35"/>
      <c r="AD111" s="36"/>
      <c r="AE111" s="224"/>
      <c r="AF111" s="53"/>
      <c r="AG111" s="54"/>
      <c r="AH111" s="55"/>
      <c r="AI111" s="56"/>
      <c r="AJ111" s="41" t="s">
        <v>98</v>
      </c>
      <c r="AK111" s="42">
        <v>44581</v>
      </c>
      <c r="AL111" s="50"/>
      <c r="AM111" s="337" t="str">
        <f>INDEX($K$6:$AE$6,1,MATCH(1,K111:AE111,-1))</f>
        <v>1870 +</v>
      </c>
      <c r="AN111" s="337" t="str">
        <f>IF(INDEX($K$6:$AE$6,1,MATCH(1,K111:AE111,1))&lt;&gt;INDEX($K$6:$AE$6,1,MATCH(1,K111:AE111,-1)),INDEX($K$6:$AE$6,1,MATCH(1,K111:AE111,1)),"-")</f>
        <v>-</v>
      </c>
    </row>
    <row r="112" spans="1:40" x14ac:dyDescent="0.2">
      <c r="A112" s="381"/>
      <c r="B112" s="172">
        <f>IF(A112="Oui",1,0)</f>
        <v>0</v>
      </c>
      <c r="C112" s="172">
        <f>IF(OR(G112="Médecin",H112="Médecin",I112="Médecin",I112="Médecins",H112="anesthésiste",H112="boursier univ.",H112="chercheur",H112="chirurgien",H112="Résident(e)",H112="Md Urg",H112="Md Card",LEFT(H112,6)="Fellow",H112="Externe Médecine",H112="Directeur de la biobanque Médecin",H112="monit.-boursier",),1,0)</f>
        <v>1</v>
      </c>
      <c r="D112" s="172">
        <f>IF(OR(G112=0,H112="Stagiaire",H112="Stagiaires",H112="Externe",H112="Externes",G112="agence",H112="STAGIAIRE INFIRMIER(ÈRE)",H112="STAGIAIRE SI",H112="STAGIAIRE S.I.",H112="STAGIAIRE PAB",H112="STAGIAIRE EN PERFUSION",H112="Stagiaire Physiothérapeute",H112="Stagiaire médecine",H112="Stagiaire - Service sociaux",H112="STAGIAIRE SOINS INFIRMIERS",H112="STAGIAIRE EXTERNE EN MÉDECINE",H112="ss",),1,0)</f>
        <v>0</v>
      </c>
      <c r="E112" s="28" t="s">
        <v>5571</v>
      </c>
      <c r="F112" s="28" t="s">
        <v>5572</v>
      </c>
      <c r="G112" s="262" t="s">
        <v>5573</v>
      </c>
      <c r="H112" s="79" t="s">
        <v>3185</v>
      </c>
      <c r="I112" s="164" t="s">
        <v>2214</v>
      </c>
      <c r="J112" s="273" t="str">
        <f ca="1">IF(AK112&lt;=Données!$B$2,1," ")</f>
        <v xml:space="preserve"> </v>
      </c>
      <c r="K112" s="45"/>
      <c r="L112" s="46">
        <v>1</v>
      </c>
      <c r="M112" s="47"/>
      <c r="N112" s="48"/>
      <c r="O112" s="185"/>
      <c r="P112" s="187"/>
      <c r="Q112" s="185"/>
      <c r="R112" s="186"/>
      <c r="S112" s="186"/>
      <c r="T112" s="187"/>
      <c r="U112" s="187"/>
      <c r="V112" s="187"/>
      <c r="W112" s="320"/>
      <c r="X112" s="214"/>
      <c r="Y112" s="215"/>
      <c r="Z112" s="34"/>
      <c r="AA112" s="35"/>
      <c r="AB112" s="35"/>
      <c r="AC112" s="35"/>
      <c r="AD112" s="36"/>
      <c r="AE112" s="224"/>
      <c r="AF112" s="53"/>
      <c r="AG112" s="54"/>
      <c r="AH112" s="55"/>
      <c r="AI112" s="56"/>
      <c r="AJ112" s="41" t="s">
        <v>4462</v>
      </c>
      <c r="AK112" s="42">
        <v>45497</v>
      </c>
      <c r="AL112" s="50"/>
      <c r="AM112" s="337" t="str">
        <f>INDEX($K$6:$AE$6,1,MATCH(1,K112:AE112,-1))</f>
        <v>95PFE-L2M</v>
      </c>
      <c r="AN112" s="337" t="str">
        <f>IF(INDEX($K$6:$AE$6,1,MATCH(1,K112:AE112,1))&lt;&gt;INDEX($K$6:$AE$6,1,MATCH(1,K112:AE112,-1)),INDEX($K$6:$AE$6,1,MATCH(1,K112:AE112,1)),"-")</f>
        <v>-</v>
      </c>
    </row>
    <row r="113" spans="1:40" x14ac:dyDescent="0.2">
      <c r="A113" s="169" t="str">
        <f>IF(IFERROR(VLOOKUP(G113,EmployesActifs,1,FALSE),"Non")&lt;&gt;"Non","Oui","Non")</f>
        <v>Oui</v>
      </c>
      <c r="B113" s="172">
        <f>IF(A113="Oui",1,0)</f>
        <v>1</v>
      </c>
      <c r="C113" s="172">
        <f>IF(OR(G113="Médecin",H113="Médecin",I113="Médecin",I113="Médecins",H113="anesthésiste",H113="boursier univ.",H113="chercheur",H113="chirurgien",H113="Résident(e)",H113="Md Urg",H113="Md Card",LEFT(H113,6)="Fellow",H113="Externe Médecine",H113="Directeur de la biobanque Médecin",H113="monit.-boursier",),1,0)</f>
        <v>0</v>
      </c>
      <c r="D113" s="172">
        <f>IF(OR(G113=0,H113="Stagiaire",H113="Stagiaires",H113="Externe",H113="Externes",G113="agence",H113="STAGIAIRE INFIRMIER(ÈRE)",H113="STAGIAIRE SI",H113="STAGIAIRE S.I.",H113="STAGIAIRE PAB",H113="STAGIAIRE EN PERFUSION",H113="Stagiaire Physiothérapeute",H113="Stagiaire médecine",H113="Stagiaire - Service sociaux",H113="STAGIAIRE SOINS INFIRMIERS",H113="STAGIAIRE EXTERNE EN MÉDECINE",H113="ss",),1,0)</f>
        <v>0</v>
      </c>
      <c r="E113" s="28" t="s">
        <v>318</v>
      </c>
      <c r="F113" s="28" t="s">
        <v>277</v>
      </c>
      <c r="G113" s="262">
        <v>10100</v>
      </c>
      <c r="H113" s="79" t="s">
        <v>3620</v>
      </c>
      <c r="I113" s="164" t="s">
        <v>174</v>
      </c>
      <c r="J113" s="273">
        <f ca="1">IF(AK113&lt;=Données!$B$2,1," ")</f>
        <v>1</v>
      </c>
      <c r="K113" s="45" t="s">
        <v>56</v>
      </c>
      <c r="L113" s="46">
        <v>1</v>
      </c>
      <c r="M113" s="47"/>
      <c r="N113" s="48"/>
      <c r="O113" s="185"/>
      <c r="P113" s="187"/>
      <c r="Q113" s="185"/>
      <c r="R113" s="186"/>
      <c r="S113" s="186"/>
      <c r="T113" s="187"/>
      <c r="U113" s="187"/>
      <c r="V113" s="187"/>
      <c r="W113" s="320"/>
      <c r="X113" s="214"/>
      <c r="Y113" s="215"/>
      <c r="Z113" s="34"/>
      <c r="AA113" s="35"/>
      <c r="AB113" s="35"/>
      <c r="AC113" s="35"/>
      <c r="AD113" s="36"/>
      <c r="AE113" s="224"/>
      <c r="AF113" s="53"/>
      <c r="AG113" s="54"/>
      <c r="AH113" s="55"/>
      <c r="AI113" s="56"/>
      <c r="AJ113" s="41" t="s">
        <v>98</v>
      </c>
      <c r="AK113" s="42">
        <v>44587</v>
      </c>
      <c r="AL113" s="50"/>
      <c r="AM113" s="337" t="str">
        <f>INDEX($K$6:$AE$6,1,MATCH(1,K113:AE113,-1))</f>
        <v>95PFE-L2M</v>
      </c>
      <c r="AN113" s="337" t="str">
        <f>IF(INDEX($K$6:$AE$6,1,MATCH(1,K113:AE113,1))&lt;&gt;INDEX($K$6:$AE$6,1,MATCH(1,K113:AE113,-1)),INDEX($K$6:$AE$6,1,MATCH(1,K113:AE113,1)),"-")</f>
        <v>-</v>
      </c>
    </row>
    <row r="114" spans="1:40" x14ac:dyDescent="0.2">
      <c r="A114" s="169" t="str">
        <f>IF(IFERROR(VLOOKUP(G114,EmployesActifs,1,FALSE),"Non")&lt;&gt;"Non","Oui","Non")</f>
        <v>Oui</v>
      </c>
      <c r="B114" s="172">
        <f>IF(A114="Oui",1,0)</f>
        <v>1</v>
      </c>
      <c r="C114" s="172">
        <f>IF(OR(G114="Médecin",H114="Médecin",I114="Médecin",I114="Médecins",H114="anesthésiste",H114="boursier univ.",H114="chercheur",H114="chirurgien",H114="Résident(e)",H114="Md Urg",H114="Md Card",LEFT(H114,6)="Fellow",H114="Externe Médecine",H114="Directeur de la biobanque Médecin",H114="monit.-boursier",),1,0)</f>
        <v>0</v>
      </c>
      <c r="D114" s="172">
        <f>IF(OR(G114=0,H114="Stagiaire",H114="Stagiaires",H114="Externe",H114="Externes",G114="agence",H114="STAGIAIRE INFIRMIER(ÈRE)",H114="STAGIAIRE SI",H114="STAGIAIRE S.I.",H114="STAGIAIRE PAB",H114="STAGIAIRE EN PERFUSION",H114="Stagiaire Physiothérapeute",H114="Stagiaire médecine",H114="Stagiaire - Service sociaux",H114="STAGIAIRE SOINS INFIRMIERS",H114="STAGIAIRE EXTERNE EN MÉDECINE",H114="ss",),1,0)</f>
        <v>0</v>
      </c>
      <c r="E114" s="28" t="s">
        <v>5763</v>
      </c>
      <c r="F114" s="28" t="s">
        <v>1096</v>
      </c>
      <c r="G114" s="262">
        <v>13903</v>
      </c>
      <c r="H114" s="79" t="s">
        <v>54</v>
      </c>
      <c r="I114" s="164" t="s">
        <v>55</v>
      </c>
      <c r="J114" s="273" t="str">
        <f ca="1">IF(AK114&lt;=Données!$B$2,1," ")</f>
        <v xml:space="preserve"> </v>
      </c>
      <c r="K114" s="45" t="s">
        <v>56</v>
      </c>
      <c r="L114" s="46" t="s">
        <v>56</v>
      </c>
      <c r="M114" s="47"/>
      <c r="N114" s="48"/>
      <c r="O114" s="185"/>
      <c r="P114" s="187">
        <v>1</v>
      </c>
      <c r="Q114" s="185"/>
      <c r="R114" s="186"/>
      <c r="S114" s="186"/>
      <c r="T114" s="187"/>
      <c r="U114" s="187"/>
      <c r="V114" s="187"/>
      <c r="W114" s="320"/>
      <c r="X114" s="214"/>
      <c r="Y114" s="215"/>
      <c r="Z114" s="34"/>
      <c r="AA114" s="35"/>
      <c r="AB114" s="35"/>
      <c r="AC114" s="35"/>
      <c r="AD114" s="36"/>
      <c r="AE114" s="224"/>
      <c r="AF114" s="53"/>
      <c r="AG114" s="54"/>
      <c r="AH114" s="55"/>
      <c r="AI114" s="56"/>
      <c r="AJ114" s="41" t="s">
        <v>4462</v>
      </c>
      <c r="AK114" s="42">
        <v>45707</v>
      </c>
      <c r="AL114" s="50"/>
      <c r="AM114" s="337">
        <f>INDEX($K$6:$AE$6,1,MATCH(1,K114:AE114,-1))</f>
        <v>1804</v>
      </c>
      <c r="AN114" s="337" t="str">
        <f>IF(INDEX($K$6:$AE$6,1,MATCH(1,K114:AE114,1))&lt;&gt;INDEX($K$6:$AE$6,1,MATCH(1,K114:AE114,-1)),INDEX($K$6:$AE$6,1,MATCH(1,K114:AE114,1)),"-")</f>
        <v>-</v>
      </c>
    </row>
    <row r="115" spans="1:40" x14ac:dyDescent="0.2">
      <c r="A115" s="169" t="str">
        <f>IF(IFERROR(VLOOKUP(G115,EmployesActifs,1,FALSE),"Non")&lt;&gt;"Non","Oui","Non")</f>
        <v>Oui</v>
      </c>
      <c r="B115" s="172">
        <f>IF(A115="Oui",1,0)</f>
        <v>1</v>
      </c>
      <c r="C115" s="172">
        <f>IF(OR(G115="Médecin",H115="Médecin",I115="Médecin",I115="Médecins",H115="anesthésiste",H115="boursier univ.",H115="chercheur",H115="chirurgien",H115="Résident(e)",H115="Md Urg",H115="Md Card",LEFT(H115,6)="Fellow",H115="Externe Médecine",H115="Directeur de la biobanque Médecin",H115="monit.-boursier",),1,0)</f>
        <v>0</v>
      </c>
      <c r="D115" s="172">
        <f>IF(OR(G115=0,H115="Stagiaire",H115="Stagiaires",H115="Externe",H115="Externes",G115="agence",H115="STAGIAIRE INFIRMIER(ÈRE)",H115="STAGIAIRE SI",H115="STAGIAIRE S.I.",H115="STAGIAIRE PAB",H115="STAGIAIRE EN PERFUSION",H115="Stagiaire Physiothérapeute",H115="Stagiaire médecine",H115="Stagiaire - Service sociaux",H115="STAGIAIRE SOINS INFIRMIERS",H115="STAGIAIRE EXTERNE EN MÉDECINE",H115="ss",),1,0)</f>
        <v>0</v>
      </c>
      <c r="E115" s="28" t="s">
        <v>2861</v>
      </c>
      <c r="F115" s="28" t="s">
        <v>2862</v>
      </c>
      <c r="G115" s="262">
        <v>12228</v>
      </c>
      <c r="H115" s="79" t="s">
        <v>69</v>
      </c>
      <c r="I115" s="164" t="s">
        <v>5215</v>
      </c>
      <c r="J115" s="273" t="str">
        <f ca="1">IF(AK115&lt;=Données!$B$2,1," ")</f>
        <v xml:space="preserve"> </v>
      </c>
      <c r="K115" s="45"/>
      <c r="L115" s="46">
        <v>1</v>
      </c>
      <c r="M115" s="47"/>
      <c r="N115" s="48"/>
      <c r="O115" s="185"/>
      <c r="P115" s="187"/>
      <c r="Q115" s="185"/>
      <c r="R115" s="186"/>
      <c r="S115" s="186"/>
      <c r="T115" s="187"/>
      <c r="U115" s="187"/>
      <c r="V115" s="187"/>
      <c r="W115" s="320"/>
      <c r="X115" s="214"/>
      <c r="Y115" s="215"/>
      <c r="Z115" s="34"/>
      <c r="AA115" s="35"/>
      <c r="AB115" s="35"/>
      <c r="AC115" s="35"/>
      <c r="AD115" s="36"/>
      <c r="AE115" s="224"/>
      <c r="AF115" s="53"/>
      <c r="AG115" s="54"/>
      <c r="AH115" s="55"/>
      <c r="AI115" s="56"/>
      <c r="AJ115" s="41" t="s">
        <v>4462</v>
      </c>
      <c r="AK115" s="42">
        <v>45735</v>
      </c>
      <c r="AL115" s="50"/>
      <c r="AM115" s="337" t="str">
        <f>INDEX($K$6:$AE$6,1,MATCH(1,K115:AE115,-1))</f>
        <v>95PFE-L2M</v>
      </c>
      <c r="AN115" s="337" t="str">
        <f>IF(INDEX($K$6:$AE$6,1,MATCH(1,K115:AE115,1))&lt;&gt;INDEX($K$6:$AE$6,1,MATCH(1,K115:AE115,-1)),INDEX($K$6:$AE$6,1,MATCH(1,K115:AE115,1)),"-")</f>
        <v>-</v>
      </c>
    </row>
    <row r="116" spans="1:40" x14ac:dyDescent="0.2">
      <c r="A116" s="169" t="str">
        <f>IF(IFERROR(VLOOKUP(G116,EmployesActifs,1,FALSE),"Non")&lt;&gt;"Non","Oui","Non")</f>
        <v>Oui</v>
      </c>
      <c r="B116" s="172">
        <f>IF(A116="Oui",1,0)</f>
        <v>1</v>
      </c>
      <c r="C116" s="172">
        <f>IF(OR(G116="Médecin",H116="Médecin",I116="Médecin",I116="Médecins",H116="anesthésiste",H116="boursier univ.",H116="chercheur",H116="chirurgien",H116="Résident(e)",H116="Md Urg",H116="Md Card",LEFT(H116,6)="Fellow",H116="Externe Médecine",H116="Directeur de la biobanque Médecin",H116="monit.-boursier",),1,0)</f>
        <v>0</v>
      </c>
      <c r="D116" s="172">
        <f>IF(OR(G116=0,H116="Stagiaire",H116="Stagiaires",H116="Externe",H116="Externes",G116="agence",H116="STAGIAIRE INFIRMIER(ÈRE)",H116="STAGIAIRE SI",H116="STAGIAIRE S.I.",H116="STAGIAIRE PAB",H116="STAGIAIRE EN PERFUSION",H116="Stagiaire Physiothérapeute",H116="Stagiaire médecine",H116="Stagiaire - Service sociaux",H116="STAGIAIRE SOINS INFIRMIERS",H116="STAGIAIRE EXTERNE EN MÉDECINE",H116="ss",),1,0)</f>
        <v>0</v>
      </c>
      <c r="E116" s="28" t="s">
        <v>320</v>
      </c>
      <c r="F116" s="28" t="s">
        <v>2968</v>
      </c>
      <c r="G116" s="262">
        <v>12448</v>
      </c>
      <c r="H116" s="79" t="s">
        <v>103</v>
      </c>
      <c r="I116" s="164" t="s">
        <v>5717</v>
      </c>
      <c r="J116" s="273" t="str">
        <f ca="1">IF(AK116&lt;=Données!$B$2,1," ")</f>
        <v xml:space="preserve"> </v>
      </c>
      <c r="K116" s="45">
        <v>1</v>
      </c>
      <c r="L116" s="46"/>
      <c r="M116" s="47"/>
      <c r="N116" s="48"/>
      <c r="O116" s="185"/>
      <c r="P116" s="187"/>
      <c r="Q116" s="185"/>
      <c r="R116" s="186"/>
      <c r="S116" s="186"/>
      <c r="T116" s="187"/>
      <c r="U116" s="187"/>
      <c r="V116" s="187"/>
      <c r="W116" s="320"/>
      <c r="X116" s="214"/>
      <c r="Y116" s="215"/>
      <c r="Z116" s="34"/>
      <c r="AA116" s="35"/>
      <c r="AB116" s="35"/>
      <c r="AC116" s="35"/>
      <c r="AD116" s="36"/>
      <c r="AE116" s="224"/>
      <c r="AF116" s="53"/>
      <c r="AG116" s="54"/>
      <c r="AH116" s="55"/>
      <c r="AI116" s="56"/>
      <c r="AJ116" s="41" t="s">
        <v>4462</v>
      </c>
      <c r="AK116" s="42">
        <v>45815</v>
      </c>
      <c r="AL116" s="50"/>
      <c r="AM116" s="337" t="str">
        <f>INDEX($K$6:$AE$6,1,MATCH(1,K116:AE116,-1))</f>
        <v>95PFE-L2S</v>
      </c>
      <c r="AN116" s="337" t="str">
        <f>IF(INDEX($K$6:$AE$6,1,MATCH(1,K116:AE116,1))&lt;&gt;INDEX($K$6:$AE$6,1,MATCH(1,K116:AE116,-1)),INDEX($K$6:$AE$6,1,MATCH(1,K116:AE116,1)),"-")</f>
        <v>-</v>
      </c>
    </row>
    <row r="117" spans="1:40" x14ac:dyDescent="0.2">
      <c r="A117" s="381"/>
      <c r="B117" s="172">
        <f>IF(A117="Oui",1,0)</f>
        <v>0</v>
      </c>
      <c r="C117" s="172">
        <f>IF(OR(G117="Médecin",H117="Médecin",I117="Médecin",I117="Médecins",H117="anesthésiste",H117="boursier univ.",H117="chercheur",H117="chirurgien",H117="Résident(e)",H117="Md Urg",H117="Md Card",LEFT(H117,6)="Fellow",H117="Externe Médecine",H117="Directeur de la biobanque Médecin",H117="monit.-boursier",),1,0)</f>
        <v>0</v>
      </c>
      <c r="D117" s="172">
        <f>IF(OR(G117=0,H117="Stagiaire",H117="Stagiaires",H117="Externe",H117="Externes",G117="agence",H117="STAGIAIRE INFIRMIER(ÈRE)",H117="STAGIAIRE SI",H117="STAGIAIRE S.I.",H117="STAGIAIRE PAB",H117="STAGIAIRE EN PERFUSION",H117="Stagiaire Physiothérapeute",H117="Stagiaire médecine",H117="Stagiaire - Service sociaux",H117="STAGIAIRE SOINS INFIRMIERS",H117="STAGIAIRE EXTERNE EN MÉDECINE",H117="ss",),1,0)</f>
        <v>1</v>
      </c>
      <c r="E117" s="28" t="s">
        <v>320</v>
      </c>
      <c r="F117" s="28" t="s">
        <v>5326</v>
      </c>
      <c r="G117" s="262">
        <v>0</v>
      </c>
      <c r="H117" s="79" t="s">
        <v>479</v>
      </c>
      <c r="I117" s="164" t="s">
        <v>5327</v>
      </c>
      <c r="J117" s="273" t="str">
        <f ca="1">IF(AK117&lt;=Données!$B$2,1," ")</f>
        <v xml:space="preserve"> </v>
      </c>
      <c r="K117" s="45"/>
      <c r="L117" s="46">
        <v>1</v>
      </c>
      <c r="M117" s="47"/>
      <c r="N117" s="48"/>
      <c r="O117" s="185"/>
      <c r="P117" s="187"/>
      <c r="Q117" s="185"/>
      <c r="R117" s="186"/>
      <c r="S117" s="186"/>
      <c r="T117" s="187"/>
      <c r="U117" s="187"/>
      <c r="V117" s="187"/>
      <c r="W117" s="320"/>
      <c r="X117" s="214"/>
      <c r="Y117" s="215"/>
      <c r="Z117" s="34"/>
      <c r="AA117" s="35"/>
      <c r="AB117" s="35"/>
      <c r="AC117" s="35"/>
      <c r="AD117" s="36"/>
      <c r="AE117" s="224"/>
      <c r="AF117" s="53"/>
      <c r="AG117" s="54"/>
      <c r="AH117" s="55"/>
      <c r="AI117" s="56"/>
      <c r="AJ117" s="41" t="s">
        <v>652</v>
      </c>
      <c r="AK117" s="42">
        <v>45398</v>
      </c>
      <c r="AL117" s="50"/>
      <c r="AM117" s="337" t="str">
        <f>INDEX($K$6:$AE$6,1,MATCH(1,K117:AE117,-1))</f>
        <v>95PFE-L2M</v>
      </c>
      <c r="AN117" s="337" t="str">
        <f>IF(INDEX($K$6:$AE$6,1,MATCH(1,K117:AE117,1))&lt;&gt;INDEX($K$6:$AE$6,1,MATCH(1,K117:AE117,-1)),INDEX($K$6:$AE$6,1,MATCH(1,K117:AE117,1)),"-")</f>
        <v>-</v>
      </c>
    </row>
    <row r="118" spans="1:40" x14ac:dyDescent="0.2">
      <c r="A118" s="169" t="str">
        <f>IF(IFERROR(VLOOKUP(G118,EmployesActifs,1,FALSE),"Non")&lt;&gt;"Non","Oui","Non")</f>
        <v>Oui</v>
      </c>
      <c r="B118" s="172">
        <f>IF(A118="Oui",1,0)</f>
        <v>1</v>
      </c>
      <c r="C118" s="172">
        <f>IF(OR(G118="Médecin",H118="Médecin",I118="Médecin",I118="Médecins",H118="anesthésiste",H118="boursier univ.",H118="chercheur",H118="chirurgien",H118="Résident(e)",H118="Md Urg",H118="Md Card",LEFT(H118,6)="Fellow",H118="Externe Médecine",H118="Directeur de la biobanque Médecin",H118="monit.-boursier",),1,0)</f>
        <v>0</v>
      </c>
      <c r="D118" s="172">
        <f>IF(OR(G118=0,H118="Stagiaire",H118="Stagiaires",H118="Externe",H118="Externes",G118="agence",H118="STAGIAIRE INFIRMIER(ÈRE)",H118="STAGIAIRE SI",H118="STAGIAIRE S.I.",H118="STAGIAIRE PAB",H118="STAGIAIRE EN PERFUSION",H118="Stagiaire Physiothérapeute",H118="Stagiaire médecine",H118="Stagiaire - Service sociaux",H118="STAGIAIRE SOINS INFIRMIERS",H118="STAGIAIRE EXTERNE EN MÉDECINE",H118="ss",),1,0)</f>
        <v>0</v>
      </c>
      <c r="E118" s="28" t="s">
        <v>326</v>
      </c>
      <c r="F118" s="28" t="s">
        <v>201</v>
      </c>
      <c r="G118" s="262">
        <v>9460</v>
      </c>
      <c r="H118" s="79" t="s">
        <v>54</v>
      </c>
      <c r="I118" s="164" t="s">
        <v>55</v>
      </c>
      <c r="J118" s="273" t="str">
        <f ca="1">IF(AK118&lt;=Données!$B$2,1," ")</f>
        <v xml:space="preserve"> </v>
      </c>
      <c r="K118" s="45">
        <v>1</v>
      </c>
      <c r="L118" s="46"/>
      <c r="M118" s="47"/>
      <c r="N118" s="48"/>
      <c r="O118" s="185"/>
      <c r="P118" s="187"/>
      <c r="Q118" s="185"/>
      <c r="R118" s="186"/>
      <c r="S118" s="186"/>
      <c r="T118" s="187"/>
      <c r="U118" s="187"/>
      <c r="V118" s="187"/>
      <c r="W118" s="320"/>
      <c r="X118" s="214"/>
      <c r="Y118" s="215"/>
      <c r="Z118" s="34"/>
      <c r="AA118" s="35"/>
      <c r="AB118" s="35"/>
      <c r="AC118" s="35"/>
      <c r="AD118" s="36"/>
      <c r="AE118" s="224"/>
      <c r="AF118" s="53"/>
      <c r="AG118" s="54"/>
      <c r="AH118" s="55"/>
      <c r="AI118" s="56"/>
      <c r="AJ118" s="41" t="s">
        <v>50</v>
      </c>
      <c r="AK118" s="42">
        <v>45631</v>
      </c>
      <c r="AL118" s="50"/>
      <c r="AM118" s="337" t="str">
        <f>INDEX($K$6:$AE$6,1,MATCH(1,K118:AE118,-1))</f>
        <v>95PFE-L2S</v>
      </c>
      <c r="AN118" s="337" t="str">
        <f>IF(INDEX($K$6:$AE$6,1,MATCH(1,K118:AE118,1))&lt;&gt;INDEX($K$6:$AE$6,1,MATCH(1,K118:AE118,-1)),INDEX($K$6:$AE$6,1,MATCH(1,K118:AE118,1)),"-")</f>
        <v>-</v>
      </c>
    </row>
    <row r="119" spans="1:40" x14ac:dyDescent="0.2">
      <c r="A119" s="169" t="str">
        <f>IF(IFERROR(VLOOKUP(G119,EmployesActifs,1,FALSE),"Non")&lt;&gt;"Non","Oui","Non")</f>
        <v>Oui</v>
      </c>
      <c r="B119" s="172">
        <f>IF(A119="Oui",1,0)</f>
        <v>1</v>
      </c>
      <c r="C119" s="172">
        <f>IF(OR(G119="Médecin",H119="Médecin",I119="Médecin",I119="Médecins",H119="anesthésiste",H119="boursier univ.",H119="chercheur",H119="chirurgien",H119="Résident(e)",H119="Md Urg",H119="Md Card",LEFT(H119,6)="Fellow",H119="Externe Médecine",H119="Directeur de la biobanque Médecin",H119="monit.-boursier",),1,0)</f>
        <v>0</v>
      </c>
      <c r="D119" s="172">
        <f>IF(OR(G119=0,H119="Stagiaire",H119="Stagiaires",H119="Externe",H119="Externes",G119="agence",H119="STAGIAIRE INFIRMIER(ÈRE)",H119="STAGIAIRE SI",H119="STAGIAIRE S.I.",H119="STAGIAIRE PAB",H119="STAGIAIRE EN PERFUSION",H119="Stagiaire Physiothérapeute",H119="Stagiaire médecine",H119="Stagiaire - Service sociaux",H119="STAGIAIRE SOINS INFIRMIERS",H119="STAGIAIRE EXTERNE EN MÉDECINE",H119="ss",),1,0)</f>
        <v>0</v>
      </c>
      <c r="E119" s="28" t="s">
        <v>327</v>
      </c>
      <c r="F119" s="28" t="s">
        <v>328</v>
      </c>
      <c r="G119" s="262">
        <v>11721</v>
      </c>
      <c r="H119" s="79" t="s">
        <v>103</v>
      </c>
      <c r="I119" s="164" t="s">
        <v>5715</v>
      </c>
      <c r="J119" s="273">
        <f ca="1">IF(AK119&lt;=Données!$B$2,1," ")</f>
        <v>1</v>
      </c>
      <c r="K119" s="45" t="s">
        <v>56</v>
      </c>
      <c r="L119" s="46"/>
      <c r="M119" s="47"/>
      <c r="N119" s="48"/>
      <c r="O119" s="185"/>
      <c r="P119" s="187"/>
      <c r="Q119" s="185">
        <v>1</v>
      </c>
      <c r="R119" s="186"/>
      <c r="S119" s="186" t="s">
        <v>56</v>
      </c>
      <c r="T119" s="187"/>
      <c r="U119" s="187"/>
      <c r="V119" s="187"/>
      <c r="W119" s="320"/>
      <c r="X119" s="214"/>
      <c r="Y119" s="215"/>
      <c r="Z119" s="34"/>
      <c r="AA119" s="35"/>
      <c r="AB119" s="35"/>
      <c r="AC119" s="35"/>
      <c r="AD119" s="36"/>
      <c r="AE119" s="224"/>
      <c r="AF119" s="53"/>
      <c r="AG119" s="54"/>
      <c r="AH119" s="55"/>
      <c r="AI119" s="56"/>
      <c r="AJ119" s="41" t="s">
        <v>57</v>
      </c>
      <c r="AK119" s="42">
        <v>44580</v>
      </c>
      <c r="AL119" s="50"/>
      <c r="AM119" s="337" t="str">
        <f>INDEX($K$6:$AE$6,1,MATCH(1,K119:AE119,-1))</f>
        <v>1860-S</v>
      </c>
      <c r="AN119" s="337" t="str">
        <f>IF(INDEX($K$6:$AE$6,1,MATCH(1,K119:AE119,1))&lt;&gt;INDEX($K$6:$AE$6,1,MATCH(1,K119:AE119,-1)),INDEX($K$6:$AE$6,1,MATCH(1,K119:AE119,1)),"-")</f>
        <v>-</v>
      </c>
    </row>
    <row r="120" spans="1:40" x14ac:dyDescent="0.2">
      <c r="A120" s="169" t="str">
        <f>IF(IFERROR(VLOOKUP(G120,EmployesActifs,1,FALSE),"Non")&lt;&gt;"Non","Oui","Non")</f>
        <v>Oui</v>
      </c>
      <c r="B120" s="172">
        <f>IF(A120="Oui",1,0)</f>
        <v>1</v>
      </c>
      <c r="C120" s="172">
        <f>IF(OR(G120="Médecin",H120="Médecin",I120="Médecin",I120="Médecins",H120="anesthésiste",H120="boursier univ.",H120="chercheur",H120="chirurgien",H120="Résident(e)",H120="Md Urg",H120="Md Card",LEFT(H120,6)="Fellow",H120="Externe Médecine",H120="Directeur de la biobanque Médecin",H120="monit.-boursier",),1,0)</f>
        <v>0</v>
      </c>
      <c r="D120" s="172">
        <f>IF(OR(G120=0,H120="Stagiaire",H120="Stagiaires",H120="Externe",H120="Externes",G120="agence",H120="STAGIAIRE INFIRMIER(ÈRE)",H120="STAGIAIRE SI",H120="STAGIAIRE S.I.",H120="STAGIAIRE PAB",H120="STAGIAIRE EN PERFUSION",H120="Stagiaire Physiothérapeute",H120="Stagiaire médecine",H120="Stagiaire - Service sociaux",H120="STAGIAIRE SOINS INFIRMIERS",H120="STAGIAIRE EXTERNE EN MÉDECINE",H120="ss",),1,0)</f>
        <v>0</v>
      </c>
      <c r="E120" s="28" t="s">
        <v>3267</v>
      </c>
      <c r="F120" s="28" t="s">
        <v>3268</v>
      </c>
      <c r="G120" s="262">
        <v>12959</v>
      </c>
      <c r="H120" s="79" t="s">
        <v>6171</v>
      </c>
      <c r="I120" s="164" t="s">
        <v>209</v>
      </c>
      <c r="J120" s="273" t="str">
        <f ca="1">IF(AK120&lt;=Données!$B$2,1," ")</f>
        <v xml:space="preserve"> </v>
      </c>
      <c r="K120" s="45" t="s">
        <v>56</v>
      </c>
      <c r="L120" s="46"/>
      <c r="M120" s="47"/>
      <c r="N120" s="48">
        <v>1</v>
      </c>
      <c r="O120" s="185" t="s">
        <v>56</v>
      </c>
      <c r="P120" s="187"/>
      <c r="Q120" s="185"/>
      <c r="R120" s="186"/>
      <c r="S120" s="186" t="s">
        <v>56</v>
      </c>
      <c r="T120" s="187"/>
      <c r="U120" s="187"/>
      <c r="V120" s="187"/>
      <c r="W120" s="320"/>
      <c r="X120" s="214"/>
      <c r="Y120" s="215"/>
      <c r="Z120" s="34"/>
      <c r="AA120" s="35"/>
      <c r="AB120" s="35"/>
      <c r="AC120" s="35"/>
      <c r="AD120" s="36"/>
      <c r="AE120" s="224"/>
      <c r="AF120" s="53"/>
      <c r="AG120" s="54"/>
      <c r="AH120" s="55"/>
      <c r="AI120" s="56"/>
      <c r="AJ120" s="41" t="s">
        <v>4462</v>
      </c>
      <c r="AK120" s="42">
        <v>45826</v>
      </c>
      <c r="AL120" s="50"/>
      <c r="AM120" s="337" t="str">
        <f>INDEX($K$6:$AE$6,1,MATCH(1,K120:AE120,-1))</f>
        <v>F550</v>
      </c>
      <c r="AN120" s="337" t="str">
        <f>IF(INDEX($K$6:$AE$6,1,MATCH(1,K120:AE120,1))&lt;&gt;INDEX($K$6:$AE$6,1,MATCH(1,K120:AE120,-1)),INDEX($K$6:$AE$6,1,MATCH(1,K120:AE120,1)),"-")</f>
        <v>-</v>
      </c>
    </row>
    <row r="121" spans="1:40" x14ac:dyDescent="0.2">
      <c r="A121" s="169" t="str">
        <f>IF(IFERROR(VLOOKUP(G121,EmployesActifs,1,FALSE),"Non")&lt;&gt;"Non","Oui","Non")</f>
        <v>Oui</v>
      </c>
      <c r="B121" s="172">
        <f>IF(A121="Oui",1,0)</f>
        <v>1</v>
      </c>
      <c r="C121" s="172">
        <f>IF(OR(G121="Médecin",H121="Médecin",I121="Médecin",I121="Médecins",H121="anesthésiste",H121="boursier univ.",H121="chercheur",H121="chirurgien",H121="Résident(e)",H121="Md Urg",H121="Md Card",LEFT(H121,6)="Fellow",H121="Externe Médecine",H121="Directeur de la biobanque Médecin",H121="monit.-boursier",),1,0)</f>
        <v>0</v>
      </c>
      <c r="D121" s="172">
        <f>IF(OR(G121=0,H121="Stagiaire",H121="Stagiaires",H121="Externe",H121="Externes",G121="agence",H121="STAGIAIRE INFIRMIER(ÈRE)",H121="STAGIAIRE SI",H121="STAGIAIRE S.I.",H121="STAGIAIRE PAB",H121="STAGIAIRE EN PERFUSION",H121="Stagiaire Physiothérapeute",H121="Stagiaire médecine",H121="Stagiaire - Service sociaux",H121="STAGIAIRE SOINS INFIRMIERS",H121="STAGIAIRE EXTERNE EN MÉDECINE",H121="ss",),1,0)</f>
        <v>0</v>
      </c>
      <c r="E121" s="28" t="s">
        <v>329</v>
      </c>
      <c r="F121" s="28" t="s">
        <v>330</v>
      </c>
      <c r="G121" s="262">
        <v>11604</v>
      </c>
      <c r="H121" s="79" t="s">
        <v>103</v>
      </c>
      <c r="I121" s="164" t="s">
        <v>5716</v>
      </c>
      <c r="J121" s="273" t="str">
        <f ca="1">IF(AK121&lt;=Données!$B$2,1," ")</f>
        <v xml:space="preserve"> </v>
      </c>
      <c r="K121" s="45"/>
      <c r="L121" s="46"/>
      <c r="M121" s="47"/>
      <c r="N121" s="48"/>
      <c r="O121" s="185"/>
      <c r="P121" s="187"/>
      <c r="Q121" s="185"/>
      <c r="R121" s="186"/>
      <c r="S121" s="186">
        <v>1</v>
      </c>
      <c r="T121" s="187"/>
      <c r="U121" s="187"/>
      <c r="V121" s="187"/>
      <c r="W121" s="320"/>
      <c r="X121" s="214"/>
      <c r="Y121" s="215"/>
      <c r="Z121" s="34"/>
      <c r="AA121" s="35"/>
      <c r="AB121" s="35"/>
      <c r="AC121" s="35"/>
      <c r="AD121" s="36"/>
      <c r="AE121" s="224"/>
      <c r="AF121" s="53"/>
      <c r="AG121" s="54"/>
      <c r="AH121" s="55"/>
      <c r="AI121" s="56"/>
      <c r="AJ121" s="41" t="s">
        <v>4462</v>
      </c>
      <c r="AK121" s="42">
        <v>45847</v>
      </c>
      <c r="AL121" s="50"/>
      <c r="AM121" s="337" t="str">
        <f>INDEX($K$6:$AE$6,1,MATCH(1,K121:AE121,-1))</f>
        <v>1870 +</v>
      </c>
      <c r="AN121" s="337" t="str">
        <f>IF(INDEX($K$6:$AE$6,1,MATCH(1,K121:AE121,1))&lt;&gt;INDEX($K$6:$AE$6,1,MATCH(1,K121:AE121,-1)),INDEX($K$6:$AE$6,1,MATCH(1,K121:AE121,1)),"-")</f>
        <v>-</v>
      </c>
    </row>
    <row r="122" spans="1:40" x14ac:dyDescent="0.2">
      <c r="A122" s="381"/>
      <c r="B122" s="172">
        <f>IF(A122="Oui",1,0)</f>
        <v>0</v>
      </c>
      <c r="C122" s="172">
        <f>IF(OR(G122="Médecin",H122="Médecin",I122="Médecin",I122="Médecins",H122="anesthésiste",H122="boursier univ.",H122="chercheur",H122="chirurgien",H122="Résident(e)",H122="Md Urg",H122="Md Card",LEFT(H122,6)="Fellow",H122="Externe Médecine",H122="Directeur de la biobanque Médecin",H122="monit.-boursier",),1,0)</f>
        <v>1</v>
      </c>
      <c r="D122" s="172">
        <f>IF(OR(G122=0,H122="Stagiaire",H122="Stagiaires",H122="Externe",H122="Externes",G122="agence",H122="STAGIAIRE INFIRMIER(ÈRE)",H122="STAGIAIRE SI",H122="STAGIAIRE S.I.",H122="STAGIAIRE PAB",H122="STAGIAIRE EN PERFUSION",H122="Stagiaire Physiothérapeute",H122="Stagiaire médecine",H122="Stagiaire - Service sociaux",H122="STAGIAIRE SOINS INFIRMIERS",H122="STAGIAIRE EXTERNE EN MÉDECINE",H122="ss",),1,0)</f>
        <v>0</v>
      </c>
      <c r="E122" s="28" t="s">
        <v>331</v>
      </c>
      <c r="F122" s="28" t="s">
        <v>332</v>
      </c>
      <c r="G122" s="262" t="s">
        <v>333</v>
      </c>
      <c r="H122" s="79" t="s">
        <v>334</v>
      </c>
      <c r="I122" s="164" t="s">
        <v>117</v>
      </c>
      <c r="J122" s="273">
        <f ca="1">IF(AK122&lt;=Données!$B$2,1," ")</f>
        <v>1</v>
      </c>
      <c r="K122" s="45">
        <v>1</v>
      </c>
      <c r="L122" s="46"/>
      <c r="M122" s="47"/>
      <c r="N122" s="48"/>
      <c r="O122" s="185"/>
      <c r="P122" s="187"/>
      <c r="Q122" s="185"/>
      <c r="R122" s="186"/>
      <c r="S122" s="186"/>
      <c r="T122" s="187"/>
      <c r="U122" s="187"/>
      <c r="V122" s="187"/>
      <c r="W122" s="320"/>
      <c r="X122" s="214"/>
      <c r="Y122" s="215"/>
      <c r="Z122" s="34"/>
      <c r="AA122" s="35"/>
      <c r="AB122" s="35"/>
      <c r="AC122" s="35"/>
      <c r="AD122" s="36"/>
      <c r="AE122" s="224"/>
      <c r="AF122" s="53"/>
      <c r="AG122" s="54"/>
      <c r="AH122" s="55"/>
      <c r="AI122" s="56"/>
      <c r="AJ122" s="41" t="s">
        <v>66</v>
      </c>
      <c r="AK122" s="42">
        <v>44315</v>
      </c>
      <c r="AL122" s="50"/>
      <c r="AM122" s="337" t="str">
        <f>INDEX($K$6:$AE$6,1,MATCH(1,K122:AE122,-1))</f>
        <v>95PFE-L2S</v>
      </c>
      <c r="AN122" s="337" t="str">
        <f>IF(INDEX($K$6:$AE$6,1,MATCH(1,K122:AE122,1))&lt;&gt;INDEX($K$6:$AE$6,1,MATCH(1,K122:AE122,-1)),INDEX($K$6:$AE$6,1,MATCH(1,K122:AE122,1)),"-")</f>
        <v>-</v>
      </c>
    </row>
    <row r="123" spans="1:40" x14ac:dyDescent="0.2">
      <c r="A123" s="169" t="str">
        <f>IF(IFERROR(VLOOKUP(G123,EmployesActifs,1,FALSE),"Non")&lt;&gt;"Non","Oui","Non")</f>
        <v>Oui</v>
      </c>
      <c r="B123" s="172">
        <f>IF(A123="Oui",1,0)</f>
        <v>1</v>
      </c>
      <c r="C123" s="172">
        <f>IF(OR(G123="Médecin",H123="Médecin",I123="Médecin",I123="Médecins",H123="anesthésiste",H123="boursier univ.",H123="chercheur",H123="chirurgien",H123="Résident(e)",H123="Md Urg",H123="Md Card",LEFT(H123,6)="Fellow",H123="Externe Médecine",H123="Directeur de la biobanque Médecin",H123="monit.-boursier",),1,0)</f>
        <v>0</v>
      </c>
      <c r="D123" s="172">
        <f>IF(OR(G123=0,H123="Stagiaire",H123="Stagiaires",H123="Externe",H123="Externes",G123="agence",H123="STAGIAIRE INFIRMIER(ÈRE)",H123="STAGIAIRE SI",H123="STAGIAIRE S.I.",H123="STAGIAIRE PAB",H123="STAGIAIRE EN PERFUSION",H123="Stagiaire Physiothérapeute",H123="Stagiaire médecine",H123="Stagiaire - Service sociaux",H123="STAGIAIRE SOINS INFIRMIERS",H123="STAGIAIRE EXTERNE EN MÉDECINE",H123="ss",),1,0)</f>
        <v>0</v>
      </c>
      <c r="E123" s="28" t="s">
        <v>5991</v>
      </c>
      <c r="F123" s="28" t="s">
        <v>5994</v>
      </c>
      <c r="G123" s="262">
        <v>14006</v>
      </c>
      <c r="H123" s="79" t="s">
        <v>103</v>
      </c>
      <c r="I123" s="164" t="s">
        <v>5717</v>
      </c>
      <c r="J123" s="273" t="str">
        <f ca="1">IF(AK123&lt;=Données!$B$2,1," ")</f>
        <v xml:space="preserve"> </v>
      </c>
      <c r="K123" s="45"/>
      <c r="L123" s="46">
        <v>1</v>
      </c>
      <c r="M123" s="47"/>
      <c r="N123" s="48"/>
      <c r="O123" s="185"/>
      <c r="P123" s="187"/>
      <c r="Q123" s="185"/>
      <c r="R123" s="186"/>
      <c r="S123" s="186"/>
      <c r="T123" s="187"/>
      <c r="U123" s="187"/>
      <c r="V123" s="187"/>
      <c r="W123" s="320"/>
      <c r="X123" s="214"/>
      <c r="Y123" s="215"/>
      <c r="Z123" s="34"/>
      <c r="AA123" s="35"/>
      <c r="AB123" s="35"/>
      <c r="AC123" s="35"/>
      <c r="AD123" s="36"/>
      <c r="AE123" s="224"/>
      <c r="AF123" s="53"/>
      <c r="AG123" s="54"/>
      <c r="AH123" s="55"/>
      <c r="AI123" s="56"/>
      <c r="AJ123" s="41" t="s">
        <v>4462</v>
      </c>
      <c r="AK123" s="42">
        <v>45749</v>
      </c>
      <c r="AL123" s="50"/>
      <c r="AM123" s="337" t="str">
        <f>INDEX($K$6:$AE$6,1,MATCH(1,K123:AE123,-1))</f>
        <v>95PFE-L2M</v>
      </c>
      <c r="AN123" s="337" t="str">
        <f>IF(INDEX($K$6:$AE$6,1,MATCH(1,K123:AE123,1))&lt;&gt;INDEX($K$6:$AE$6,1,MATCH(1,K123:AE123,-1)),INDEX($K$6:$AE$6,1,MATCH(1,K123:AE123,1)),"-")</f>
        <v>-</v>
      </c>
    </row>
    <row r="124" spans="1:40" x14ac:dyDescent="0.2">
      <c r="A124" s="169" t="str">
        <f>IF(IFERROR(VLOOKUP(G124,EmployesActifs,1,FALSE),"Non")&lt;&gt;"Non","Oui","Non")</f>
        <v>Oui</v>
      </c>
      <c r="B124" s="172">
        <f>IF(A124="Oui",1,0)</f>
        <v>1</v>
      </c>
      <c r="C124" s="172">
        <f>IF(OR(G124="Médecin",H124="Médecin",I124="Médecin",I124="Médecins",H124="anesthésiste",H124="boursier univ.",H124="chercheur",H124="chirurgien",H124="Résident(e)",H124="Md Urg",H124="Md Card",LEFT(H124,6)="Fellow",H124="Externe Médecine",H124="Directeur de la biobanque Médecin",H124="monit.-boursier",),1,0)</f>
        <v>0</v>
      </c>
      <c r="D124" s="172">
        <f>IF(OR(G124=0,H124="Stagiaire",H124="Stagiaires",H124="Externe",H124="Externes",G124="agence",H124="STAGIAIRE INFIRMIER(ÈRE)",H124="STAGIAIRE SI",H124="STAGIAIRE S.I.",H124="STAGIAIRE PAB",H124="STAGIAIRE EN PERFUSION",H124="Stagiaire Physiothérapeute",H124="Stagiaire médecine",H124="Stagiaire - Service sociaux",H124="STAGIAIRE SOINS INFIRMIERS",H124="STAGIAIRE EXTERNE EN MÉDECINE",H124="ss",),1,0)</f>
        <v>0</v>
      </c>
      <c r="E124" s="28" t="s">
        <v>335</v>
      </c>
      <c r="F124" s="28" t="s">
        <v>336</v>
      </c>
      <c r="G124" s="262">
        <v>8044</v>
      </c>
      <c r="H124" s="79" t="s">
        <v>103</v>
      </c>
      <c r="I124" s="164" t="s">
        <v>5715</v>
      </c>
      <c r="J124" s="273" t="str">
        <f ca="1">IF(AK124&lt;=Données!$B$2,1," ")</f>
        <v xml:space="preserve"> </v>
      </c>
      <c r="K124" s="45"/>
      <c r="L124" s="46"/>
      <c r="M124" s="47">
        <v>1</v>
      </c>
      <c r="N124" s="48"/>
      <c r="O124" s="185"/>
      <c r="P124" s="187"/>
      <c r="Q124" s="185"/>
      <c r="R124" s="186"/>
      <c r="S124" s="186"/>
      <c r="T124" s="187"/>
      <c r="U124" s="187"/>
      <c r="V124" s="187"/>
      <c r="W124" s="320"/>
      <c r="X124" s="214"/>
      <c r="Y124" s="215"/>
      <c r="Z124" s="34"/>
      <c r="AA124" s="35"/>
      <c r="AB124" s="35"/>
      <c r="AC124" s="35"/>
      <c r="AD124" s="36"/>
      <c r="AE124" s="224"/>
      <c r="AF124" s="53"/>
      <c r="AG124" s="54"/>
      <c r="AH124" s="55"/>
      <c r="AI124" s="56"/>
      <c r="AJ124" s="41" t="s">
        <v>4462</v>
      </c>
      <c r="AK124" s="42">
        <v>45364</v>
      </c>
      <c r="AL124" s="50"/>
      <c r="AM124" s="337" t="str">
        <f>INDEX($K$6:$AE$6,1,MATCH(1,K124:AE124,-1))</f>
        <v>95PFE-L2L</v>
      </c>
      <c r="AN124" s="337" t="str">
        <f>IF(INDEX($K$6:$AE$6,1,MATCH(1,K124:AE124,1))&lt;&gt;INDEX($K$6:$AE$6,1,MATCH(1,K124:AE124,-1)),INDEX($K$6:$AE$6,1,MATCH(1,K124:AE124,1)),"-")</f>
        <v>-</v>
      </c>
    </row>
    <row r="125" spans="1:40" x14ac:dyDescent="0.2">
      <c r="A125" s="169" t="str">
        <f>IF(IFERROR(VLOOKUP(G125,EmployesActifs,1,FALSE),"Non")&lt;&gt;"Non","Oui","Non")</f>
        <v>Oui</v>
      </c>
      <c r="B125" s="172">
        <f>IF(A125="Oui",1,0)</f>
        <v>1</v>
      </c>
      <c r="C125" s="172">
        <f>IF(OR(G125="Médecin",H125="Médecin",I125="Médecin",I125="Médecins",H125="anesthésiste",H125="boursier univ.",H125="chercheur",H125="chirurgien",H125="Résident(e)",H125="Md Urg",H125="Md Card",LEFT(H125,6)="Fellow",H125="Externe Médecine",H125="Directeur de la biobanque Médecin",H125="monit.-boursier",),1,0)</f>
        <v>0</v>
      </c>
      <c r="D125" s="172">
        <f>IF(OR(G125=0,H125="Stagiaire",H125="Stagiaires",H125="Externe",H125="Externes",G125="agence",H125="STAGIAIRE INFIRMIER(ÈRE)",H125="STAGIAIRE SI",H125="STAGIAIRE S.I.",H125="STAGIAIRE PAB",H125="STAGIAIRE EN PERFUSION",H125="Stagiaire Physiothérapeute",H125="Stagiaire médecine",H125="Stagiaire - Service sociaux",H125="STAGIAIRE SOINS INFIRMIERS",H125="STAGIAIRE EXTERNE EN MÉDECINE",H125="ss",),1,0)</f>
        <v>0</v>
      </c>
      <c r="E125" s="28" t="s">
        <v>337</v>
      </c>
      <c r="F125" s="28" t="s">
        <v>338</v>
      </c>
      <c r="G125" s="262">
        <v>10059</v>
      </c>
      <c r="H125" s="79" t="s">
        <v>64</v>
      </c>
      <c r="I125" s="164" t="s">
        <v>3643</v>
      </c>
      <c r="J125" s="273">
        <f ca="1">IF(AK125&lt;=Données!$B$2,1," ")</f>
        <v>1</v>
      </c>
      <c r="K125" s="45">
        <v>1</v>
      </c>
      <c r="L125" s="46"/>
      <c r="M125" s="47"/>
      <c r="N125" s="48"/>
      <c r="O125" s="185"/>
      <c r="P125" s="187"/>
      <c r="Q125" s="185"/>
      <c r="R125" s="186"/>
      <c r="S125" s="186"/>
      <c r="T125" s="187"/>
      <c r="U125" s="187"/>
      <c r="V125" s="187"/>
      <c r="W125" s="320"/>
      <c r="X125" s="214"/>
      <c r="Y125" s="215"/>
      <c r="Z125" s="34"/>
      <c r="AA125" s="35"/>
      <c r="AB125" s="35"/>
      <c r="AC125" s="35"/>
      <c r="AD125" s="36"/>
      <c r="AE125" s="224"/>
      <c r="AF125" s="53"/>
      <c r="AG125" s="54"/>
      <c r="AH125" s="55"/>
      <c r="AI125" s="56"/>
      <c r="AJ125" s="41" t="s">
        <v>85</v>
      </c>
      <c r="AK125" s="42">
        <v>44609</v>
      </c>
      <c r="AL125" s="50"/>
      <c r="AM125" s="337" t="str">
        <f>INDEX($K$6:$AE$6,1,MATCH(1,K125:AE125,-1))</f>
        <v>95PFE-L2S</v>
      </c>
      <c r="AN125" s="337" t="str">
        <f>IF(INDEX($K$6:$AE$6,1,MATCH(1,K125:AE125,1))&lt;&gt;INDEX($K$6:$AE$6,1,MATCH(1,K125:AE125,-1)),INDEX($K$6:$AE$6,1,MATCH(1,K125:AE125,1)),"-")</f>
        <v>-</v>
      </c>
    </row>
    <row r="126" spans="1:40" x14ac:dyDescent="0.2">
      <c r="A126" s="169" t="str">
        <f>IF(IFERROR(VLOOKUP(G126,EmployesActifs,1,FALSE),"Non")&lt;&gt;"Non","Oui","Non")</f>
        <v>Oui</v>
      </c>
      <c r="B126" s="172">
        <f>IF(A126="Oui",1,0)</f>
        <v>1</v>
      </c>
      <c r="C126" s="172">
        <f>IF(OR(G126="Médecin",H126="Médecin",I126="Médecin",I126="Médecins",H126="anesthésiste",H126="boursier univ.",H126="chercheur",H126="chirurgien",H126="Résident(e)",H126="Md Urg",H126="Md Card",LEFT(H126,6)="Fellow",H126="Externe Médecine",H126="Directeur de la biobanque Médecin",H126="monit.-boursier",),1,0)</f>
        <v>0</v>
      </c>
      <c r="D126" s="172">
        <f>IF(OR(G126=0,H126="Stagiaire",H126="Stagiaires",H126="Externe",H126="Externes",G126="agence",H126="STAGIAIRE INFIRMIER(ÈRE)",H126="STAGIAIRE SI",H126="STAGIAIRE S.I.",H126="STAGIAIRE PAB",H126="STAGIAIRE EN PERFUSION",H126="Stagiaire Physiothérapeute",H126="Stagiaire médecine",H126="Stagiaire - Service sociaux",H126="STAGIAIRE SOINS INFIRMIERS",H126="STAGIAIRE EXTERNE EN MÉDECINE",H126="ss",),1,0)</f>
        <v>0</v>
      </c>
      <c r="E126" s="28" t="s">
        <v>337</v>
      </c>
      <c r="F126" s="28" t="s">
        <v>225</v>
      </c>
      <c r="G126" s="262">
        <v>11015</v>
      </c>
      <c r="H126" s="79" t="s">
        <v>103</v>
      </c>
      <c r="I126" s="164" t="s">
        <v>2714</v>
      </c>
      <c r="J126" s="273">
        <f ca="1">IF(AK126&lt;=Données!$B$2,1," ")</f>
        <v>1</v>
      </c>
      <c r="K126" s="45"/>
      <c r="L126" s="46"/>
      <c r="M126" s="47">
        <v>1</v>
      </c>
      <c r="N126" s="48"/>
      <c r="O126" s="185"/>
      <c r="P126" s="187"/>
      <c r="Q126" s="185"/>
      <c r="R126" s="186"/>
      <c r="S126" s="186"/>
      <c r="T126" s="187"/>
      <c r="U126" s="187"/>
      <c r="V126" s="187"/>
      <c r="W126" s="320"/>
      <c r="X126" s="214"/>
      <c r="Y126" s="215"/>
      <c r="Z126" s="34"/>
      <c r="AA126" s="35"/>
      <c r="AB126" s="35"/>
      <c r="AC126" s="35"/>
      <c r="AD126" s="36"/>
      <c r="AE126" s="224"/>
      <c r="AF126" s="53"/>
      <c r="AG126" s="54"/>
      <c r="AH126" s="55"/>
      <c r="AI126" s="56"/>
      <c r="AJ126" s="41" t="s">
        <v>2858</v>
      </c>
      <c r="AK126" s="42">
        <v>45216</v>
      </c>
      <c r="AL126" s="50"/>
      <c r="AM126" s="337" t="str">
        <f>INDEX($K$6:$AE$6,1,MATCH(1,K126:AE126,-1))</f>
        <v>95PFE-L2L</v>
      </c>
      <c r="AN126" s="337" t="str">
        <f>IF(INDEX($K$6:$AE$6,1,MATCH(1,K126:AE126,1))&lt;&gt;INDEX($K$6:$AE$6,1,MATCH(1,K126:AE126,-1)),INDEX($K$6:$AE$6,1,MATCH(1,K126:AE126,1)),"-")</f>
        <v>-</v>
      </c>
    </row>
    <row r="127" spans="1:40" x14ac:dyDescent="0.2">
      <c r="A127" s="169" t="str">
        <f>IF(IFERROR(VLOOKUP(G127,EmployesActifs,1,FALSE),"Non")&lt;&gt;"Non","Oui","Non")</f>
        <v>Oui</v>
      </c>
      <c r="B127" s="172">
        <f>IF(A127="Oui",1,0)</f>
        <v>1</v>
      </c>
      <c r="C127" s="172">
        <f>IF(OR(G127="Médecin",H127="Médecin",I127="Médecin",I127="Médecins",H127="anesthésiste",H127="boursier univ.",H127="chercheur",H127="chirurgien",H127="Résident(e)",H127="Md Urg",H127="Md Card",LEFT(H127,6)="Fellow",H127="Externe Médecine",H127="Directeur de la biobanque Médecin",H127="monit.-boursier",),1,0)</f>
        <v>0</v>
      </c>
      <c r="D127" s="172">
        <f>IF(OR(G127=0,H127="Stagiaire",H127="Stagiaires",H127="Externe",H127="Externes",G127="agence",H127="STAGIAIRE INFIRMIER(ÈRE)",H127="STAGIAIRE SI",H127="STAGIAIRE S.I.",H127="STAGIAIRE PAB",H127="STAGIAIRE EN PERFUSION",H127="Stagiaire Physiothérapeute",H127="Stagiaire médecine",H127="Stagiaire - Service sociaux",H127="STAGIAIRE SOINS INFIRMIERS",H127="STAGIAIRE EXTERNE EN MÉDECINE",H127="ss",),1,0)</f>
        <v>0</v>
      </c>
      <c r="E127" s="28" t="s">
        <v>3538</v>
      </c>
      <c r="F127" s="28" t="s">
        <v>3539</v>
      </c>
      <c r="G127" s="262">
        <v>4491</v>
      </c>
      <c r="H127" s="79" t="s">
        <v>103</v>
      </c>
      <c r="I127" s="164" t="s">
        <v>65</v>
      </c>
      <c r="J127" s="273">
        <f ca="1">IF(AK127&lt;=Données!$B$2,1," ")</f>
        <v>1</v>
      </c>
      <c r="K127" s="45" t="s">
        <v>56</v>
      </c>
      <c r="L127" s="46"/>
      <c r="M127" s="47"/>
      <c r="N127" s="48"/>
      <c r="O127" s="185"/>
      <c r="P127" s="187"/>
      <c r="Q127" s="185"/>
      <c r="R127" s="186"/>
      <c r="S127" s="186"/>
      <c r="T127" s="187"/>
      <c r="U127" s="187"/>
      <c r="V127" s="187"/>
      <c r="W127" s="320"/>
      <c r="X127" s="214"/>
      <c r="Y127" s="215"/>
      <c r="Z127" s="34"/>
      <c r="AA127" s="35">
        <v>1</v>
      </c>
      <c r="AB127" s="35"/>
      <c r="AC127" s="35"/>
      <c r="AD127" s="36"/>
      <c r="AE127" s="224"/>
      <c r="AF127" s="53"/>
      <c r="AG127" s="54"/>
      <c r="AH127" s="55"/>
      <c r="AI127" s="56"/>
      <c r="AJ127" s="41" t="s">
        <v>340</v>
      </c>
      <c r="AK127" s="42">
        <v>44569</v>
      </c>
      <c r="AL127" s="50"/>
      <c r="AM127" s="337" t="str">
        <f>INDEX($K$6:$AE$6,1,MATCH(1,K127:AE127,-1))</f>
        <v>1511-S</v>
      </c>
      <c r="AN127" s="337" t="str">
        <f>IF(INDEX($K$6:$AE$6,1,MATCH(1,K127:AE127,1))&lt;&gt;INDEX($K$6:$AE$6,1,MATCH(1,K127:AE127,-1)),INDEX($K$6:$AE$6,1,MATCH(1,K127:AE127,1)),"-")</f>
        <v>-</v>
      </c>
    </row>
    <row r="128" spans="1:40" x14ac:dyDescent="0.2">
      <c r="A128" s="169" t="str">
        <f>IF(IFERROR(VLOOKUP(G128,EmployesActifs,1,FALSE),"Non")&lt;&gt;"Non","Oui","Non")</f>
        <v>Oui</v>
      </c>
      <c r="B128" s="172">
        <f>IF(A128="Oui",1,0)</f>
        <v>1</v>
      </c>
      <c r="C128" s="172">
        <f>IF(OR(G128="Médecin",H128="Médecin",I128="Médecin",I128="Médecins",H128="anesthésiste",H128="boursier univ.",H128="chercheur",H128="chirurgien",H128="Résident(e)",H128="Md Urg",H128="Md Card",LEFT(H128,6)="Fellow",H128="Externe Médecine",H128="Directeur de la biobanque Médecin",H128="monit.-boursier",),1,0)</f>
        <v>0</v>
      </c>
      <c r="D128" s="172">
        <f>IF(OR(G128=0,H128="Stagiaire",H128="Stagiaires",H128="Externe",H128="Externes",G128="agence",H128="STAGIAIRE INFIRMIER(ÈRE)",H128="STAGIAIRE SI",H128="STAGIAIRE S.I.",H128="STAGIAIRE PAB",H128="STAGIAIRE EN PERFUSION",H128="Stagiaire Physiothérapeute",H128="Stagiaire médecine",H128="Stagiaire - Service sociaux",H128="STAGIAIRE SOINS INFIRMIERS",H128="STAGIAIRE EXTERNE EN MÉDECINE",H128="ss",),1,0)</f>
        <v>0</v>
      </c>
      <c r="E128" s="28" t="s">
        <v>341</v>
      </c>
      <c r="F128" s="28" t="s">
        <v>336</v>
      </c>
      <c r="G128" s="262">
        <v>5607</v>
      </c>
      <c r="H128" s="79" t="s">
        <v>342</v>
      </c>
      <c r="I128" s="164" t="s">
        <v>171</v>
      </c>
      <c r="J128" s="273">
        <f ca="1">IF(AK128&lt;=Données!$B$2,1," ")</f>
        <v>1</v>
      </c>
      <c r="K128" s="45" t="s">
        <v>56</v>
      </c>
      <c r="L128" s="46" t="s">
        <v>56</v>
      </c>
      <c r="M128" s="47"/>
      <c r="N128" s="48"/>
      <c r="O128" s="185"/>
      <c r="P128" s="187"/>
      <c r="Q128" s="185">
        <v>1</v>
      </c>
      <c r="R128" s="186"/>
      <c r="S128" s="186" t="s">
        <v>56</v>
      </c>
      <c r="T128" s="187"/>
      <c r="U128" s="187"/>
      <c r="V128" s="187"/>
      <c r="W128" s="320"/>
      <c r="X128" s="214"/>
      <c r="Y128" s="215"/>
      <c r="Z128" s="34" t="s">
        <v>56</v>
      </c>
      <c r="AA128" s="35"/>
      <c r="AB128" s="35"/>
      <c r="AC128" s="35"/>
      <c r="AD128" s="36"/>
      <c r="AE128" s="224"/>
      <c r="AF128" s="53"/>
      <c r="AG128" s="54"/>
      <c r="AH128" s="55"/>
      <c r="AI128" s="56"/>
      <c r="AJ128" s="41" t="s">
        <v>50</v>
      </c>
      <c r="AK128" s="42">
        <v>44588</v>
      </c>
      <c r="AL128" s="50"/>
      <c r="AM128" s="337" t="str">
        <f>INDEX($K$6:$AE$6,1,MATCH(1,K128:AE128,-1))</f>
        <v>1860-S</v>
      </c>
      <c r="AN128" s="337" t="str">
        <f>IF(INDEX($K$6:$AE$6,1,MATCH(1,K128:AE128,1))&lt;&gt;INDEX($K$6:$AE$6,1,MATCH(1,K128:AE128,-1)),INDEX($K$6:$AE$6,1,MATCH(1,K128:AE128,1)),"-")</f>
        <v>-</v>
      </c>
    </row>
    <row r="129" spans="1:40" x14ac:dyDescent="0.2">
      <c r="A129" s="169" t="str">
        <f>IF(IFERROR(VLOOKUP(G129,EmployesActifs,1,FALSE),"Non")&lt;&gt;"Non","Oui","Non")</f>
        <v>Oui</v>
      </c>
      <c r="B129" s="172">
        <f>IF(A129="Oui",1,0)</f>
        <v>1</v>
      </c>
      <c r="C129" s="172">
        <f>IF(OR(G129="Médecin",H129="Médecin",I129="Médecin",I129="Médecins",H129="anesthésiste",H129="boursier univ.",H129="chercheur",H129="chirurgien",H129="Résident(e)",H129="Md Urg",H129="Md Card",LEFT(H129,6)="Fellow",H129="Externe Médecine",H129="Directeur de la biobanque Médecin",H129="monit.-boursier",),1,0)</f>
        <v>0</v>
      </c>
      <c r="D129" s="172">
        <f>IF(OR(G129=0,H129="Stagiaire",H129="Stagiaires",H129="Externe",H129="Externes",G129="agence",H129="STAGIAIRE INFIRMIER(ÈRE)",H129="STAGIAIRE SI",H129="STAGIAIRE S.I.",H129="STAGIAIRE PAB",H129="STAGIAIRE EN PERFUSION",H129="Stagiaire Physiothérapeute",H129="Stagiaire médecine",H129="Stagiaire - Service sociaux",H129="STAGIAIRE SOINS INFIRMIERS",H129="STAGIAIRE EXTERNE EN MÉDECINE",H129="ss",),1,0)</f>
        <v>0</v>
      </c>
      <c r="E129" s="28" t="s">
        <v>343</v>
      </c>
      <c r="F129" s="28" t="s">
        <v>344</v>
      </c>
      <c r="G129" s="262">
        <v>11272</v>
      </c>
      <c r="H129" s="79" t="s">
        <v>345</v>
      </c>
      <c r="I129" s="164" t="s">
        <v>55</v>
      </c>
      <c r="J129" s="273" t="str">
        <f ca="1">IF(AK129&lt;=Données!$B$2,1," ")</f>
        <v xml:space="preserve"> </v>
      </c>
      <c r="K129" s="45"/>
      <c r="L129" s="46">
        <v>1</v>
      </c>
      <c r="M129" s="47"/>
      <c r="N129" s="48"/>
      <c r="O129" s="185"/>
      <c r="P129" s="187"/>
      <c r="Q129" s="185"/>
      <c r="R129" s="186"/>
      <c r="S129" s="186"/>
      <c r="T129" s="187"/>
      <c r="U129" s="187"/>
      <c r="V129" s="187"/>
      <c r="W129" s="320"/>
      <c r="X129" s="214"/>
      <c r="Y129" s="215"/>
      <c r="Z129" s="34"/>
      <c r="AA129" s="35"/>
      <c r="AB129" s="35"/>
      <c r="AC129" s="35"/>
      <c r="AD129" s="36"/>
      <c r="AE129" s="224"/>
      <c r="AF129" s="53"/>
      <c r="AG129" s="54"/>
      <c r="AH129" s="55"/>
      <c r="AI129" s="56"/>
      <c r="AJ129" s="41" t="s">
        <v>50</v>
      </c>
      <c r="AK129" s="42">
        <v>45799</v>
      </c>
      <c r="AL129" s="50"/>
      <c r="AM129" s="337" t="str">
        <f>INDEX($K$6:$AE$6,1,MATCH(1,K129:AE129,-1))</f>
        <v>95PFE-L2M</v>
      </c>
      <c r="AN129" s="337" t="str">
        <f>IF(INDEX($K$6:$AE$6,1,MATCH(1,K129:AE129,1))&lt;&gt;INDEX($K$6:$AE$6,1,MATCH(1,K129:AE129,-1)),INDEX($K$6:$AE$6,1,MATCH(1,K129:AE129,1)),"-")</f>
        <v>-</v>
      </c>
    </row>
    <row r="130" spans="1:40" x14ac:dyDescent="0.2">
      <c r="A130" s="169" t="str">
        <f>IF(IFERROR(VLOOKUP(G130,EmployesActifs,1,FALSE),"Non")&lt;&gt;"Non","Oui","Non")</f>
        <v>Oui</v>
      </c>
      <c r="B130" s="172">
        <f>IF(A130="Oui",1,0)</f>
        <v>1</v>
      </c>
      <c r="C130" s="172">
        <f>IF(OR(G130="Médecin",H130="Médecin",I130="Médecin",I130="Médecins",H130="anesthésiste",H130="boursier univ.",H130="chercheur",H130="chirurgien",H130="Résident(e)",H130="Md Urg",H130="Md Card",LEFT(H130,6)="Fellow",H130="Externe Médecine",H130="Directeur de la biobanque Médecin",H130="monit.-boursier",),1,0)</f>
        <v>0</v>
      </c>
      <c r="D130" s="172">
        <f>IF(OR(G130=0,H130="Stagiaire",H130="Stagiaires",H130="Externe",H130="Externes",G130="agence",H130="STAGIAIRE INFIRMIER(ÈRE)",H130="STAGIAIRE SI",H130="STAGIAIRE S.I.",H130="STAGIAIRE PAB",H130="STAGIAIRE EN PERFUSION",H130="Stagiaire Physiothérapeute",H130="Stagiaire médecine",H130="Stagiaire - Service sociaux",H130="STAGIAIRE SOINS INFIRMIERS",H130="STAGIAIRE EXTERNE EN MÉDECINE",H130="ss",),1,0)</f>
        <v>0</v>
      </c>
      <c r="E130" s="28" t="s">
        <v>346</v>
      </c>
      <c r="F130" s="28" t="s">
        <v>724</v>
      </c>
      <c r="G130" s="262">
        <v>5077</v>
      </c>
      <c r="H130" s="79" t="s">
        <v>2098</v>
      </c>
      <c r="I130" s="164" t="s">
        <v>836</v>
      </c>
      <c r="J130" s="273">
        <f ca="1">IF(AK130&lt;=Données!$B$2,1," ")</f>
        <v>1</v>
      </c>
      <c r="K130" s="45"/>
      <c r="L130" s="46"/>
      <c r="M130" s="47"/>
      <c r="N130" s="48"/>
      <c r="O130" s="185"/>
      <c r="P130" s="187"/>
      <c r="Q130" s="185">
        <v>1</v>
      </c>
      <c r="R130" s="186"/>
      <c r="S130" s="186">
        <v>1</v>
      </c>
      <c r="T130" s="187"/>
      <c r="U130" s="187"/>
      <c r="V130" s="187"/>
      <c r="W130" s="320"/>
      <c r="X130" s="214"/>
      <c r="Y130" s="215"/>
      <c r="Z130" s="34"/>
      <c r="AA130" s="35"/>
      <c r="AB130" s="35"/>
      <c r="AC130" s="35"/>
      <c r="AD130" s="36"/>
      <c r="AE130" s="224">
        <v>1</v>
      </c>
      <c r="AF130" s="53"/>
      <c r="AG130" s="54"/>
      <c r="AH130" s="55"/>
      <c r="AI130" s="56"/>
      <c r="AJ130" s="41" t="s">
        <v>44</v>
      </c>
      <c r="AK130" s="42">
        <v>43942</v>
      </c>
      <c r="AL130" s="50" t="s">
        <v>347</v>
      </c>
      <c r="AM130" s="337" t="str">
        <f>INDEX($K$6:$AE$6,1,MATCH(1,K130:AE130,-1))</f>
        <v>1860-S</v>
      </c>
      <c r="AN130" s="337" t="str">
        <f>IF(INDEX($K$6:$AE$6,1,MATCH(1,K130:AE130,1))&lt;&gt;INDEX($K$6:$AE$6,1,MATCH(1,K130:AE130,-1)),INDEX($K$6:$AE$6,1,MATCH(1,K130:AE130,1)),"-")</f>
        <v>SH-9550</v>
      </c>
    </row>
    <row r="131" spans="1:40" x14ac:dyDescent="0.2">
      <c r="A131" s="169" t="str">
        <f>IF(IFERROR(VLOOKUP(G131,EmployesActifs,1,FALSE),"Non")&lt;&gt;"Non","Oui","Non")</f>
        <v>Oui</v>
      </c>
      <c r="B131" s="172">
        <f>IF(A131="Oui",1,0)</f>
        <v>1</v>
      </c>
      <c r="C131" s="172">
        <f>IF(OR(G131="Médecin",H131="Médecin",I131="Médecin",I131="Médecins",H131="anesthésiste",H131="boursier univ.",H131="chercheur",H131="chirurgien",H131="Résident(e)",H131="Md Urg",H131="Md Card",LEFT(H131,6)="Fellow",H131="Externe Médecine",H131="Directeur de la biobanque Médecin",H131="monit.-boursier",),1,0)</f>
        <v>0</v>
      </c>
      <c r="D131" s="172">
        <f>IF(OR(G131=0,H131="Stagiaire",H131="Stagiaires",H131="Externe",H131="Externes",G131="agence",H131="STAGIAIRE INFIRMIER(ÈRE)",H131="STAGIAIRE SI",H131="STAGIAIRE S.I.",H131="STAGIAIRE PAB",H131="STAGIAIRE EN PERFUSION",H131="Stagiaire Physiothérapeute",H131="Stagiaire médecine",H131="Stagiaire - Service sociaux",H131="STAGIAIRE SOINS INFIRMIERS",H131="STAGIAIRE EXTERNE EN MÉDECINE",H131="ss",),1,0)</f>
        <v>0</v>
      </c>
      <c r="E131" s="28" t="s">
        <v>348</v>
      </c>
      <c r="F131" s="28" t="s">
        <v>535</v>
      </c>
      <c r="G131" s="262">
        <v>8768</v>
      </c>
      <c r="H131" s="79" t="s">
        <v>109</v>
      </c>
      <c r="I131" s="164" t="s">
        <v>110</v>
      </c>
      <c r="J131" s="273" t="str">
        <f ca="1">IF(AK131&lt;=Données!$B$2,1," ")</f>
        <v xml:space="preserve"> </v>
      </c>
      <c r="K131" s="45" t="s">
        <v>56</v>
      </c>
      <c r="L131" s="46" t="s">
        <v>56</v>
      </c>
      <c r="M131" s="47"/>
      <c r="N131" s="48"/>
      <c r="O131" s="185"/>
      <c r="P131" s="187"/>
      <c r="Q131" s="185"/>
      <c r="R131" s="186"/>
      <c r="S131" s="186">
        <v>1</v>
      </c>
      <c r="T131" s="187"/>
      <c r="U131" s="187"/>
      <c r="V131" s="187"/>
      <c r="W131" s="320"/>
      <c r="X131" s="214"/>
      <c r="Y131" s="215"/>
      <c r="Z131" s="34"/>
      <c r="AA131" s="35"/>
      <c r="AB131" s="35"/>
      <c r="AC131" s="35"/>
      <c r="AD131" s="36"/>
      <c r="AE131" s="224"/>
      <c r="AF131" s="53"/>
      <c r="AG131" s="54"/>
      <c r="AH131" s="55"/>
      <c r="AI131" s="56"/>
      <c r="AJ131" s="41" t="s">
        <v>4462</v>
      </c>
      <c r="AK131" s="42">
        <v>45952</v>
      </c>
      <c r="AL131" s="50"/>
      <c r="AM131" s="337" t="str">
        <f>INDEX($K$6:$AE$6,1,MATCH(1,K131:AE131,-1))</f>
        <v>1870 +</v>
      </c>
      <c r="AN131" s="337" t="str">
        <f>IF(INDEX($K$6:$AE$6,1,MATCH(1,K131:AE131,1))&lt;&gt;INDEX($K$6:$AE$6,1,MATCH(1,K131:AE131,-1)),INDEX($K$6:$AE$6,1,MATCH(1,K131:AE131,1)),"-")</f>
        <v>-</v>
      </c>
    </row>
    <row r="132" spans="1:40" x14ac:dyDescent="0.2">
      <c r="A132" s="169" t="str">
        <f>IF(IFERROR(VLOOKUP(G132,EmployesActifs,1,FALSE),"Non")&lt;&gt;"Non","Oui","Non")</f>
        <v>Oui</v>
      </c>
      <c r="B132" s="172">
        <f>IF(A132="Oui",1,0)</f>
        <v>1</v>
      </c>
      <c r="C132" s="172">
        <f>IF(OR(G132="Médecin",H132="Médecin",I132="Médecin",I132="Médecins",H132="anesthésiste",H132="boursier univ.",H132="chercheur",H132="chirurgien",H132="Résident(e)",H132="Md Urg",H132="Md Card",LEFT(H132,6)="Fellow",H132="Externe Médecine",H132="Directeur de la biobanque Médecin",H132="monit.-boursier",),1,0)</f>
        <v>0</v>
      </c>
      <c r="D132" s="172">
        <f>IF(OR(G132=0,H132="Stagiaire",H132="Stagiaires",H132="Externe",H132="Externes",G132="agence",H132="STAGIAIRE INFIRMIER(ÈRE)",H132="STAGIAIRE SI",H132="STAGIAIRE S.I.",H132="STAGIAIRE PAB",H132="STAGIAIRE EN PERFUSION",H132="Stagiaire Physiothérapeute",H132="Stagiaire médecine",H132="Stagiaire - Service sociaux",H132="STAGIAIRE SOINS INFIRMIERS",H132="STAGIAIRE EXTERNE EN MÉDECINE",H132="ss",),1,0)</f>
        <v>0</v>
      </c>
      <c r="E132" s="28" t="s">
        <v>350</v>
      </c>
      <c r="F132" s="28" t="s">
        <v>351</v>
      </c>
      <c r="G132" s="262">
        <v>4932</v>
      </c>
      <c r="H132" s="79" t="s">
        <v>570</v>
      </c>
      <c r="I132" s="164" t="s">
        <v>3400</v>
      </c>
      <c r="J132" s="273" t="str">
        <f ca="1">IF(AK132&lt;=Données!$B$2,1," ")</f>
        <v xml:space="preserve"> </v>
      </c>
      <c r="K132" s="45" t="s">
        <v>56</v>
      </c>
      <c r="L132" s="46"/>
      <c r="M132" s="47"/>
      <c r="N132" s="48"/>
      <c r="O132" s="185" t="s">
        <v>56</v>
      </c>
      <c r="P132" s="187"/>
      <c r="Q132" s="185">
        <v>1</v>
      </c>
      <c r="R132" s="186"/>
      <c r="S132" s="186" t="s">
        <v>56</v>
      </c>
      <c r="T132" s="187"/>
      <c r="U132" s="187"/>
      <c r="V132" s="187"/>
      <c r="W132" s="320"/>
      <c r="X132" s="214"/>
      <c r="Y132" s="215"/>
      <c r="Z132" s="34"/>
      <c r="AA132" s="35"/>
      <c r="AB132" s="35"/>
      <c r="AC132" s="35"/>
      <c r="AD132" s="36"/>
      <c r="AE132" s="224"/>
      <c r="AF132" s="53"/>
      <c r="AG132" s="54"/>
      <c r="AH132" s="55"/>
      <c r="AI132" s="56"/>
      <c r="AJ132" s="41" t="s">
        <v>4462</v>
      </c>
      <c r="AK132" s="42">
        <v>45693</v>
      </c>
      <c r="AL132" s="50"/>
      <c r="AM132" s="337" t="str">
        <f>INDEX($K$6:$AE$6,1,MATCH(1,K132:AE132,-1))</f>
        <v>1860-S</v>
      </c>
      <c r="AN132" s="337" t="str">
        <f>IF(INDEX($K$6:$AE$6,1,MATCH(1,K132:AE132,1))&lt;&gt;INDEX($K$6:$AE$6,1,MATCH(1,K132:AE132,-1)),INDEX($K$6:$AE$6,1,MATCH(1,K132:AE132,1)),"-")</f>
        <v>-</v>
      </c>
    </row>
    <row r="133" spans="1:40" x14ac:dyDescent="0.2">
      <c r="A133" s="381"/>
      <c r="B133" s="172">
        <f>IF(A133="Oui",1,0)</f>
        <v>0</v>
      </c>
      <c r="C133" s="172">
        <f>IF(OR(G133="Médecin",H133="Médecin",I133="Médecin",I133="Médecins",H133="anesthésiste",H133="boursier univ.",H133="chercheur",H133="chirurgien",H133="Résident(e)",H133="Md Urg",H133="Md Card",LEFT(H133,6)="Fellow",H133="Externe Médecine",H133="Directeur de la biobanque Médecin",H133="monit.-boursier",),1,0)</f>
        <v>1</v>
      </c>
      <c r="D133" s="172">
        <f>IF(OR(G133=0,H133="Stagiaire",H133="Stagiaires",H133="Externe",H133="Externes",G133="agence",H133="STAGIAIRE INFIRMIER(ÈRE)",H133="STAGIAIRE SI",H133="STAGIAIRE S.I.",H133="STAGIAIRE PAB",H133="STAGIAIRE EN PERFUSION",H133="Stagiaire Physiothérapeute",H133="Stagiaire médecine",H133="Stagiaire - Service sociaux",H133="STAGIAIRE SOINS INFIRMIERS",H133="STAGIAIRE EXTERNE EN MÉDECINE",H133="ss",),1,0)</f>
        <v>0</v>
      </c>
      <c r="E133" s="28" t="s">
        <v>350</v>
      </c>
      <c r="F133" s="28" t="s">
        <v>353</v>
      </c>
      <c r="G133" s="262" t="s">
        <v>80</v>
      </c>
      <c r="H133" s="79" t="s">
        <v>80</v>
      </c>
      <c r="I133" s="164" t="s">
        <v>354</v>
      </c>
      <c r="J133" s="273">
        <f ca="1">IF(AK133&lt;=Données!$B$2,1," ")</f>
        <v>1</v>
      </c>
      <c r="K133" s="45">
        <v>1</v>
      </c>
      <c r="L133" s="46"/>
      <c r="M133" s="47"/>
      <c r="N133" s="48"/>
      <c r="O133" s="185"/>
      <c r="P133" s="187"/>
      <c r="Q133" s="185"/>
      <c r="R133" s="186" t="s">
        <v>56</v>
      </c>
      <c r="S133" s="186"/>
      <c r="T133" s="187"/>
      <c r="U133" s="187"/>
      <c r="V133" s="187"/>
      <c r="W133" s="320"/>
      <c r="X133" s="214"/>
      <c r="Y133" s="215"/>
      <c r="Z133" s="34" t="s">
        <v>56</v>
      </c>
      <c r="AA133" s="35"/>
      <c r="AB133" s="35"/>
      <c r="AC133" s="35"/>
      <c r="AD133" s="36"/>
      <c r="AE133" s="224"/>
      <c r="AF133" s="53"/>
      <c r="AG133" s="54"/>
      <c r="AH133" s="55"/>
      <c r="AI133" s="56"/>
      <c r="AJ133" s="41" t="s">
        <v>153</v>
      </c>
      <c r="AK133" s="42">
        <v>44299</v>
      </c>
      <c r="AL133" s="50"/>
      <c r="AM133" s="337" t="str">
        <f>INDEX($K$6:$AE$6,1,MATCH(1,K133:AE133,-1))</f>
        <v>95PFE-L2S</v>
      </c>
      <c r="AN133" s="337" t="str">
        <f>IF(INDEX($K$6:$AE$6,1,MATCH(1,K133:AE133,1))&lt;&gt;INDEX($K$6:$AE$6,1,MATCH(1,K133:AE133,-1)),INDEX($K$6:$AE$6,1,MATCH(1,K133:AE133,1)),"-")</f>
        <v>-</v>
      </c>
    </row>
    <row r="134" spans="1:40" x14ac:dyDescent="0.2">
      <c r="A134" s="169" t="str">
        <f>IF(IFERROR(VLOOKUP(G134,EmployesActifs,1,FALSE),"Non")&lt;&gt;"Non","Oui","Non")</f>
        <v>Oui</v>
      </c>
      <c r="B134" s="172">
        <f>IF(A134="Oui",1,0)</f>
        <v>1</v>
      </c>
      <c r="C134" s="172">
        <f>IF(OR(G134="Médecin",H134="Médecin",I134="Médecin",I134="Médecins",H134="anesthésiste",H134="boursier univ.",H134="chercheur",H134="chirurgien",H134="Résident(e)",H134="Md Urg",H134="Md Card",LEFT(H134,6)="Fellow",H134="Externe Médecine",H134="Directeur de la biobanque Médecin",H134="monit.-boursier",),1,0)</f>
        <v>0</v>
      </c>
      <c r="D134" s="172">
        <f>IF(OR(G134=0,H134="Stagiaire",H134="Stagiaires",H134="Externe",H134="Externes",G134="agence",H134="STAGIAIRE INFIRMIER(ÈRE)",H134="STAGIAIRE SI",H134="STAGIAIRE S.I.",H134="STAGIAIRE PAB",H134="STAGIAIRE EN PERFUSION",H134="Stagiaire Physiothérapeute",H134="Stagiaire médecine",H134="Stagiaire - Service sociaux",H134="STAGIAIRE SOINS INFIRMIERS",H134="STAGIAIRE EXTERNE EN MÉDECINE",H134="ss",),1,0)</f>
        <v>0</v>
      </c>
      <c r="E134" s="28" t="s">
        <v>355</v>
      </c>
      <c r="F134" s="28" t="s">
        <v>356</v>
      </c>
      <c r="G134" s="262">
        <v>5436</v>
      </c>
      <c r="H134" s="79" t="s">
        <v>2098</v>
      </c>
      <c r="I134" s="164" t="s">
        <v>65</v>
      </c>
      <c r="J134" s="273">
        <f ca="1">IF(AK134&lt;=Données!$B$2,1," ")</f>
        <v>1</v>
      </c>
      <c r="K134" s="45">
        <v>1</v>
      </c>
      <c r="L134" s="46"/>
      <c r="M134" s="47"/>
      <c r="N134" s="48"/>
      <c r="O134" s="185"/>
      <c r="P134" s="187"/>
      <c r="Q134" s="185"/>
      <c r="R134" s="186"/>
      <c r="S134" s="186"/>
      <c r="T134" s="187"/>
      <c r="U134" s="187"/>
      <c r="V134" s="187"/>
      <c r="W134" s="320"/>
      <c r="X134" s="214"/>
      <c r="Y134" s="215"/>
      <c r="Z134" s="34"/>
      <c r="AA134" s="35" t="s">
        <v>56</v>
      </c>
      <c r="AB134" s="35"/>
      <c r="AC134" s="35"/>
      <c r="AD134" s="36"/>
      <c r="AE134" s="224"/>
      <c r="AF134" s="53"/>
      <c r="AG134" s="54"/>
      <c r="AH134" s="55"/>
      <c r="AI134" s="56"/>
      <c r="AJ134" s="41" t="s">
        <v>66</v>
      </c>
      <c r="AK134" s="42">
        <v>44382</v>
      </c>
      <c r="AL134" s="50"/>
      <c r="AM134" s="337" t="str">
        <f>INDEX($K$6:$AE$6,1,MATCH(1,K134:AE134,-1))</f>
        <v>95PFE-L2S</v>
      </c>
      <c r="AN134" s="337" t="str">
        <f>IF(INDEX($K$6:$AE$6,1,MATCH(1,K134:AE134,1))&lt;&gt;INDEX($K$6:$AE$6,1,MATCH(1,K134:AE134,-1)),INDEX($K$6:$AE$6,1,MATCH(1,K134:AE134,1)),"-")</f>
        <v>-</v>
      </c>
    </row>
    <row r="135" spans="1:40" x14ac:dyDescent="0.2">
      <c r="A135" s="169" t="str">
        <f>IF(IFERROR(VLOOKUP(G135,EmployesActifs,1,FALSE),"Non")&lt;&gt;"Non","Oui","Non")</f>
        <v>Oui</v>
      </c>
      <c r="B135" s="172">
        <f>IF(A135="Oui",1,0)</f>
        <v>1</v>
      </c>
      <c r="C135" s="172">
        <f>IF(OR(G135="Médecin",H135="Médecin",I135="Médecin",I135="Médecins",H135="anesthésiste",H135="boursier univ.",H135="chercheur",H135="chirurgien",H135="Résident(e)",H135="Md Urg",H135="Md Card",LEFT(H135,6)="Fellow",H135="Externe Médecine",H135="Directeur de la biobanque Médecin",H135="monit.-boursier",),1,0)</f>
        <v>0</v>
      </c>
      <c r="D135" s="172">
        <f>IF(OR(G135=0,H135="Stagiaire",H135="Stagiaires",H135="Externe",H135="Externes",G135="agence",H135="STAGIAIRE INFIRMIER(ÈRE)",H135="STAGIAIRE SI",H135="STAGIAIRE S.I.",H135="STAGIAIRE PAB",H135="STAGIAIRE EN PERFUSION",H135="Stagiaire Physiothérapeute",H135="Stagiaire médecine",H135="Stagiaire - Service sociaux",H135="STAGIAIRE SOINS INFIRMIERS",H135="STAGIAIRE EXTERNE EN MÉDECINE",H135="ss",),1,0)</f>
        <v>0</v>
      </c>
      <c r="E135" s="28" t="s">
        <v>3032</v>
      </c>
      <c r="F135" s="28" t="s">
        <v>3033</v>
      </c>
      <c r="G135" s="262">
        <v>12660</v>
      </c>
      <c r="H135" s="79" t="s">
        <v>69</v>
      </c>
      <c r="I135" s="164" t="s">
        <v>5215</v>
      </c>
      <c r="J135" s="273" t="str">
        <f ca="1">IF(AK135&lt;=Données!$B$2,1," ")</f>
        <v xml:space="preserve"> </v>
      </c>
      <c r="K135" s="45"/>
      <c r="L135" s="46">
        <v>1</v>
      </c>
      <c r="M135" s="47"/>
      <c r="N135" s="48"/>
      <c r="O135" s="185"/>
      <c r="P135" s="187"/>
      <c r="Q135" s="185"/>
      <c r="R135" s="186"/>
      <c r="S135" s="186"/>
      <c r="T135" s="187"/>
      <c r="U135" s="187"/>
      <c r="V135" s="187"/>
      <c r="W135" s="320"/>
      <c r="X135" s="214"/>
      <c r="Y135" s="215"/>
      <c r="Z135" s="34"/>
      <c r="AA135" s="35"/>
      <c r="AB135" s="35"/>
      <c r="AC135" s="35"/>
      <c r="AD135" s="36"/>
      <c r="AE135" s="224"/>
      <c r="AF135" s="53"/>
      <c r="AG135" s="54"/>
      <c r="AH135" s="55"/>
      <c r="AI135" s="56"/>
      <c r="AJ135" s="41" t="s">
        <v>4462</v>
      </c>
      <c r="AK135" s="42">
        <v>45721</v>
      </c>
      <c r="AL135" s="50"/>
      <c r="AM135" s="337" t="str">
        <f>INDEX($K$6:$AE$6,1,MATCH(1,K135:AE135,-1))</f>
        <v>95PFE-L2M</v>
      </c>
      <c r="AN135" s="337" t="str">
        <f>IF(INDEX($K$6:$AE$6,1,MATCH(1,K135:AE135,1))&lt;&gt;INDEX($K$6:$AE$6,1,MATCH(1,K135:AE135,-1)),INDEX($K$6:$AE$6,1,MATCH(1,K135:AE135,1)),"-")</f>
        <v>-</v>
      </c>
    </row>
    <row r="136" spans="1:40" x14ac:dyDescent="0.2">
      <c r="A136" s="169" t="str">
        <f>IF(IFERROR(VLOOKUP(G136,EmployesActifs,1,FALSE),"Non")&lt;&gt;"Non","Oui","Non")</f>
        <v>Oui</v>
      </c>
      <c r="B136" s="172">
        <f>IF(A136="Oui",1,0)</f>
        <v>1</v>
      </c>
      <c r="C136" s="172">
        <f>IF(OR(G136="Médecin",H136="Médecin",I136="Médecin",I136="Médecins",H136="anesthésiste",H136="boursier univ.",H136="chercheur",H136="chirurgien",H136="Résident(e)",H136="Md Urg",H136="Md Card",LEFT(H136,6)="Fellow",H136="Externe Médecine",H136="Directeur de la biobanque Médecin",H136="monit.-boursier",),1,0)</f>
        <v>0</v>
      </c>
      <c r="D136" s="172">
        <f>IF(OR(G136=0,H136="Stagiaire",H136="Stagiaires",H136="Externe",H136="Externes",G136="agence",H136="STAGIAIRE INFIRMIER(ÈRE)",H136="STAGIAIRE SI",H136="STAGIAIRE S.I.",H136="STAGIAIRE PAB",H136="STAGIAIRE EN PERFUSION",H136="Stagiaire Physiothérapeute",H136="Stagiaire médecine",H136="Stagiaire - Service sociaux",H136="STAGIAIRE SOINS INFIRMIERS",H136="STAGIAIRE EXTERNE EN MÉDECINE",H136="ss",),1,0)</f>
        <v>0</v>
      </c>
      <c r="E136" s="28" t="s">
        <v>357</v>
      </c>
      <c r="F136" s="28" t="s">
        <v>358</v>
      </c>
      <c r="G136" s="262">
        <v>2814</v>
      </c>
      <c r="H136" s="79" t="s">
        <v>2098</v>
      </c>
      <c r="I136" s="164" t="s">
        <v>5718</v>
      </c>
      <c r="J136" s="273" t="str">
        <f ca="1">IF(AK136&lt;=Données!$B$2,1," ")</f>
        <v xml:space="preserve"> </v>
      </c>
      <c r="K136" s="45"/>
      <c r="L136" s="46"/>
      <c r="M136" s="47"/>
      <c r="N136" s="48"/>
      <c r="O136" s="185"/>
      <c r="P136" s="187"/>
      <c r="Q136" s="185"/>
      <c r="R136" s="186"/>
      <c r="S136" s="186">
        <v>1</v>
      </c>
      <c r="T136" s="187"/>
      <c r="U136" s="187"/>
      <c r="V136" s="187"/>
      <c r="W136" s="320"/>
      <c r="X136" s="214"/>
      <c r="Y136" s="215"/>
      <c r="Z136" s="34"/>
      <c r="AA136" s="35"/>
      <c r="AB136" s="35"/>
      <c r="AC136" s="35"/>
      <c r="AD136" s="36"/>
      <c r="AE136" s="224"/>
      <c r="AF136" s="53"/>
      <c r="AG136" s="54"/>
      <c r="AH136" s="55"/>
      <c r="AI136" s="56"/>
      <c r="AJ136" s="41" t="s">
        <v>4462</v>
      </c>
      <c r="AK136" s="42">
        <v>45924</v>
      </c>
      <c r="AL136" s="50"/>
      <c r="AM136" s="337" t="str">
        <f>INDEX($K$6:$AE$6,1,MATCH(1,K136:AE136,-1))</f>
        <v>1870 +</v>
      </c>
      <c r="AN136" s="337" t="str">
        <f>IF(INDEX($K$6:$AE$6,1,MATCH(1,K136:AE136,1))&lt;&gt;INDEX($K$6:$AE$6,1,MATCH(1,K136:AE136,-1)),INDEX($K$6:$AE$6,1,MATCH(1,K136:AE136,1)),"-")</f>
        <v>-</v>
      </c>
    </row>
    <row r="137" spans="1:40" x14ac:dyDescent="0.2">
      <c r="A137" s="169" t="str">
        <f>IF(IFERROR(VLOOKUP(G137,EmployesActifs,1,FALSE),"Non")&lt;&gt;"Non","Oui","Non")</f>
        <v>Oui</v>
      </c>
      <c r="B137" s="172">
        <f>IF(A137="Oui",1,0)</f>
        <v>1</v>
      </c>
      <c r="C137" s="172">
        <f>IF(OR(G137="Médecin",H137="Médecin",I137="Médecin",I137="Médecins",H137="anesthésiste",H137="boursier univ.",H137="chercheur",H137="chirurgien",H137="Résident(e)",H137="Md Urg",H137="Md Card",LEFT(H137,6)="Fellow",H137="Externe Médecine",H137="Directeur de la biobanque Médecin",H137="monit.-boursier",),1,0)</f>
        <v>0</v>
      </c>
      <c r="D137" s="172">
        <f>IF(OR(G137=0,H137="Stagiaire",H137="Stagiaires",H137="Externe",H137="Externes",G137="agence",H137="STAGIAIRE INFIRMIER(ÈRE)",H137="STAGIAIRE SI",H137="STAGIAIRE S.I.",H137="STAGIAIRE PAB",H137="STAGIAIRE EN PERFUSION",H137="Stagiaire Physiothérapeute",H137="Stagiaire médecine",H137="Stagiaire - Service sociaux",H137="STAGIAIRE SOINS INFIRMIERS",H137="STAGIAIRE EXTERNE EN MÉDECINE",H137="ss",),1,0)</f>
        <v>0</v>
      </c>
      <c r="E137" s="28" t="s">
        <v>360</v>
      </c>
      <c r="F137" s="28" t="s">
        <v>361</v>
      </c>
      <c r="G137" s="262">
        <v>8616</v>
      </c>
      <c r="H137" s="79" t="s">
        <v>103</v>
      </c>
      <c r="I137" s="164" t="s">
        <v>3411</v>
      </c>
      <c r="J137" s="273">
        <f ca="1">IF(AK137&lt;=Données!$B$2,1," ")</f>
        <v>1</v>
      </c>
      <c r="K137" s="45"/>
      <c r="L137" s="46">
        <v>1</v>
      </c>
      <c r="M137" s="47"/>
      <c r="N137" s="48"/>
      <c r="O137" s="185"/>
      <c r="P137" s="187"/>
      <c r="Q137" s="185"/>
      <c r="R137" s="186"/>
      <c r="S137" s="186"/>
      <c r="T137" s="187"/>
      <c r="U137" s="187"/>
      <c r="V137" s="187"/>
      <c r="W137" s="320"/>
      <c r="X137" s="214"/>
      <c r="Y137" s="215"/>
      <c r="Z137" s="34"/>
      <c r="AA137" s="35"/>
      <c r="AB137" s="35"/>
      <c r="AC137" s="35"/>
      <c r="AD137" s="36"/>
      <c r="AE137" s="224"/>
      <c r="AF137" s="53"/>
      <c r="AG137" s="54"/>
      <c r="AH137" s="55"/>
      <c r="AI137" s="56"/>
      <c r="AJ137" s="41" t="s">
        <v>85</v>
      </c>
      <c r="AK137" s="42">
        <v>44705</v>
      </c>
      <c r="AL137" s="50"/>
      <c r="AM137" s="337" t="str">
        <f>INDEX($K$6:$AE$6,1,MATCH(1,K137:AE137,-1))</f>
        <v>95PFE-L2M</v>
      </c>
      <c r="AN137" s="337" t="str">
        <f>IF(INDEX($K$6:$AE$6,1,MATCH(1,K137:AE137,1))&lt;&gt;INDEX($K$6:$AE$6,1,MATCH(1,K137:AE137,-1)),INDEX($K$6:$AE$6,1,MATCH(1,K137:AE137,1)),"-")</f>
        <v>-</v>
      </c>
    </row>
    <row r="138" spans="1:40" x14ac:dyDescent="0.2">
      <c r="A138" s="169" t="str">
        <f>IF(IFERROR(VLOOKUP(G138,EmployesActifs,1,FALSE),"Non")&lt;&gt;"Non","Oui","Non")</f>
        <v>Oui</v>
      </c>
      <c r="B138" s="172">
        <f>IF(A138="Oui",1,0)</f>
        <v>1</v>
      </c>
      <c r="C138" s="172">
        <f>IF(OR(G138="Médecin",H138="Médecin",I138="Médecin",I138="Médecins",H138="anesthésiste",H138="boursier univ.",H138="chercheur",H138="chirurgien",H138="Résident(e)",H138="Md Urg",H138="Md Card",LEFT(H138,6)="Fellow",H138="Externe Médecine",H138="Directeur de la biobanque Médecin",H138="monit.-boursier",),1,0)</f>
        <v>0</v>
      </c>
      <c r="D138" s="172">
        <f>IF(OR(G138=0,H138="Stagiaire",H138="Stagiaires",H138="Externe",H138="Externes",G138="agence",H138="STAGIAIRE INFIRMIER(ÈRE)",H138="STAGIAIRE SI",H138="STAGIAIRE S.I.",H138="STAGIAIRE PAB",H138="STAGIAIRE EN PERFUSION",H138="Stagiaire Physiothérapeute",H138="Stagiaire médecine",H138="Stagiaire - Service sociaux",H138="STAGIAIRE SOINS INFIRMIERS",H138="STAGIAIRE EXTERNE EN MÉDECINE",H138="ss",),1,0)</f>
        <v>0</v>
      </c>
      <c r="E138" s="28" t="s">
        <v>362</v>
      </c>
      <c r="F138" s="28" t="s">
        <v>147</v>
      </c>
      <c r="G138" s="262">
        <v>6461</v>
      </c>
      <c r="H138" s="79" t="s">
        <v>2463</v>
      </c>
      <c r="I138" s="164" t="s">
        <v>933</v>
      </c>
      <c r="J138" s="273" t="str">
        <f ca="1">IF(AK138&lt;=Données!$B$2,1," ")</f>
        <v xml:space="preserve"> </v>
      </c>
      <c r="K138" s="45"/>
      <c r="L138" s="46"/>
      <c r="M138" s="47"/>
      <c r="N138" s="48"/>
      <c r="O138" s="185"/>
      <c r="P138" s="187"/>
      <c r="Q138" s="185"/>
      <c r="R138" s="186"/>
      <c r="S138" s="186">
        <v>1</v>
      </c>
      <c r="T138" s="187"/>
      <c r="U138" s="187"/>
      <c r="V138" s="187"/>
      <c r="W138" s="320"/>
      <c r="X138" s="214"/>
      <c r="Y138" s="215"/>
      <c r="Z138" s="34"/>
      <c r="AA138" s="35"/>
      <c r="AB138" s="35"/>
      <c r="AC138" s="35"/>
      <c r="AD138" s="36"/>
      <c r="AE138" s="224"/>
      <c r="AF138" s="53"/>
      <c r="AG138" s="54"/>
      <c r="AH138" s="55"/>
      <c r="AI138" s="56"/>
      <c r="AJ138" s="41" t="s">
        <v>5851</v>
      </c>
      <c r="AK138" s="42">
        <v>45792</v>
      </c>
      <c r="AL138" s="50"/>
      <c r="AM138" s="337" t="str">
        <f>INDEX($K$6:$AE$6,1,MATCH(1,K138:AE138,-1))</f>
        <v>1870 +</v>
      </c>
      <c r="AN138" s="337" t="str">
        <f>IF(INDEX($K$6:$AE$6,1,MATCH(1,K138:AE138,1))&lt;&gt;INDEX($K$6:$AE$6,1,MATCH(1,K138:AE138,-1)),INDEX($K$6:$AE$6,1,MATCH(1,K138:AE138,1)),"-")</f>
        <v>-</v>
      </c>
    </row>
    <row r="139" spans="1:40" x14ac:dyDescent="0.2">
      <c r="A139" s="169" t="str">
        <f>IF(IFERROR(VLOOKUP(G139,EmployesActifs,1,FALSE),"Non")&lt;&gt;"Non","Oui","Non")</f>
        <v>Oui</v>
      </c>
      <c r="B139" s="172">
        <f>IF(A139="Oui",1,0)</f>
        <v>1</v>
      </c>
      <c r="C139" s="172">
        <f>IF(OR(G139="Médecin",H139="Médecin",I139="Médecin",I139="Médecins",H139="anesthésiste",H139="boursier univ.",H139="chercheur",H139="chirurgien",H139="Résident(e)",H139="Md Urg",H139="Md Card",LEFT(H139,6)="Fellow",H139="Externe Médecine",H139="Directeur de la biobanque Médecin",H139="monit.-boursier",),1,0)</f>
        <v>0</v>
      </c>
      <c r="D139" s="172">
        <f>IF(OR(G139=0,H139="Stagiaire",H139="Stagiaires",H139="Externe",H139="Externes",G139="agence",H139="STAGIAIRE INFIRMIER(ÈRE)",H139="STAGIAIRE SI",H139="STAGIAIRE S.I.",H139="STAGIAIRE PAB",H139="STAGIAIRE EN PERFUSION",H139="Stagiaire Physiothérapeute",H139="Stagiaire médecine",H139="Stagiaire - Service sociaux",H139="STAGIAIRE SOINS INFIRMIERS",H139="STAGIAIRE EXTERNE EN MÉDECINE",H139="ss",),1,0)</f>
        <v>0</v>
      </c>
      <c r="E139" s="28" t="s">
        <v>2924</v>
      </c>
      <c r="F139" s="28" t="s">
        <v>2925</v>
      </c>
      <c r="G139" s="262">
        <v>12192</v>
      </c>
      <c r="H139" s="79" t="s">
        <v>734</v>
      </c>
      <c r="I139" s="164" t="s">
        <v>5715</v>
      </c>
      <c r="J139" s="273">
        <f ca="1">IF(AK139&lt;=Données!$B$2,1," ")</f>
        <v>1</v>
      </c>
      <c r="K139" s="45"/>
      <c r="L139" s="46" t="s">
        <v>56</v>
      </c>
      <c r="M139" s="47"/>
      <c r="N139" s="48" t="s">
        <v>56</v>
      </c>
      <c r="O139" s="185"/>
      <c r="P139" s="187"/>
      <c r="Q139" s="185"/>
      <c r="R139" s="186"/>
      <c r="S139" s="186">
        <v>1</v>
      </c>
      <c r="T139" s="187"/>
      <c r="U139" s="187"/>
      <c r="V139" s="187"/>
      <c r="W139" s="320"/>
      <c r="X139" s="214"/>
      <c r="Y139" s="215"/>
      <c r="Z139" s="34"/>
      <c r="AA139" s="35"/>
      <c r="AB139" s="35"/>
      <c r="AC139" s="35"/>
      <c r="AD139" s="36" t="s">
        <v>56</v>
      </c>
      <c r="AE139" s="224"/>
      <c r="AF139" s="53"/>
      <c r="AG139" s="54"/>
      <c r="AH139" s="55"/>
      <c r="AI139" s="56"/>
      <c r="AJ139" s="41" t="s">
        <v>159</v>
      </c>
      <c r="AK139" s="42">
        <v>44772</v>
      </c>
      <c r="AL139" s="50"/>
      <c r="AM139" s="337" t="str">
        <f>INDEX($K$6:$AE$6,1,MATCH(1,K139:AE139,-1))</f>
        <v>1870 +</v>
      </c>
      <c r="AN139" s="337" t="str">
        <f>IF(INDEX($K$6:$AE$6,1,MATCH(1,K139:AE139,1))&lt;&gt;INDEX($K$6:$AE$6,1,MATCH(1,K139:AE139,-1)),INDEX($K$6:$AE$6,1,MATCH(1,K139:AE139,1)),"-")</f>
        <v>-</v>
      </c>
    </row>
    <row r="140" spans="1:40" x14ac:dyDescent="0.2">
      <c r="A140" s="169" t="str">
        <f>IF(IFERROR(VLOOKUP(G140,EmployesActifs,1,FALSE),"Non")&lt;&gt;"Non","Oui","Non")</f>
        <v>Oui</v>
      </c>
      <c r="B140" s="172">
        <f>IF(A140="Oui",1,0)</f>
        <v>1</v>
      </c>
      <c r="C140" s="172">
        <f>IF(OR(G140="Médecin",H140="Médecin",I140="Médecin",I140="Médecins",H140="anesthésiste",H140="boursier univ.",H140="chercheur",H140="chirurgien",H140="Résident(e)",H140="Md Urg",H140="Md Card",LEFT(H140,6)="Fellow",H140="Externe Médecine",H140="Directeur de la biobanque Médecin",H140="monit.-boursier",),1,0)</f>
        <v>0</v>
      </c>
      <c r="D140" s="172">
        <f>IF(OR(G140=0,H140="Stagiaire",H140="Stagiaires",H140="Externe",H140="Externes",G140="agence",H140="STAGIAIRE INFIRMIER(ÈRE)",H140="STAGIAIRE SI",H140="STAGIAIRE S.I.",H140="STAGIAIRE PAB",H140="STAGIAIRE EN PERFUSION",H140="Stagiaire Physiothérapeute",H140="Stagiaire médecine",H140="Stagiaire - Service sociaux",H140="STAGIAIRE SOINS INFIRMIERS",H140="STAGIAIRE EXTERNE EN MÉDECINE",H140="ss",),1,0)</f>
        <v>0</v>
      </c>
      <c r="E140" s="28" t="s">
        <v>363</v>
      </c>
      <c r="F140" s="28" t="s">
        <v>3326</v>
      </c>
      <c r="G140" s="262">
        <v>3176</v>
      </c>
      <c r="H140" s="79" t="s">
        <v>2463</v>
      </c>
      <c r="I140" s="164" t="s">
        <v>933</v>
      </c>
      <c r="J140" s="273">
        <f ca="1">IF(AK140&lt;=Données!$B$2,1," ")</f>
        <v>1</v>
      </c>
      <c r="K140" s="45">
        <v>1</v>
      </c>
      <c r="L140" s="46"/>
      <c r="M140" s="47"/>
      <c r="N140" s="48"/>
      <c r="O140" s="185"/>
      <c r="P140" s="187"/>
      <c r="Q140" s="185"/>
      <c r="R140" s="186"/>
      <c r="S140" s="186"/>
      <c r="T140" s="187"/>
      <c r="U140" s="187"/>
      <c r="V140" s="187"/>
      <c r="W140" s="320"/>
      <c r="X140" s="214"/>
      <c r="Y140" s="215"/>
      <c r="Z140" s="34"/>
      <c r="AA140" s="35"/>
      <c r="AB140" s="35"/>
      <c r="AC140" s="35"/>
      <c r="AD140" s="36"/>
      <c r="AE140" s="224"/>
      <c r="AF140" s="53"/>
      <c r="AG140" s="54"/>
      <c r="AH140" s="55"/>
      <c r="AI140" s="56"/>
      <c r="AJ140" s="41" t="s">
        <v>85</v>
      </c>
      <c r="AK140" s="42">
        <v>45063</v>
      </c>
      <c r="AL140" s="50"/>
      <c r="AM140" s="337" t="str">
        <f>INDEX($K$6:$AE$6,1,MATCH(1,K140:AE140,-1))</f>
        <v>95PFE-L2S</v>
      </c>
      <c r="AN140" s="337" t="str">
        <f>IF(INDEX($K$6:$AE$6,1,MATCH(1,K140:AE140,1))&lt;&gt;INDEX($K$6:$AE$6,1,MATCH(1,K140:AE140,-1)),INDEX($K$6:$AE$6,1,MATCH(1,K140:AE140,1)),"-")</f>
        <v>-</v>
      </c>
    </row>
    <row r="141" spans="1:40" x14ac:dyDescent="0.2">
      <c r="A141" s="169" t="str">
        <f>IF(IFERROR(VLOOKUP(G141,EmployesActifs,1,FALSE),"Non")&lt;&gt;"Non","Oui","Non")</f>
        <v>Oui</v>
      </c>
      <c r="B141" s="172">
        <f>IF(A141="Oui",1,0)</f>
        <v>1</v>
      </c>
      <c r="C141" s="172">
        <f>IF(OR(G141="Médecin",H141="Médecin",I141="Médecin",I141="Médecins",H141="anesthésiste",H141="boursier univ.",H141="chercheur",H141="chirurgien",H141="Résident(e)",H141="Md Urg",H141="Md Card",LEFT(H141,6)="Fellow",H141="Externe Médecine",H141="Directeur de la biobanque Médecin",H141="monit.-boursier",),1,0)</f>
        <v>0</v>
      </c>
      <c r="D141" s="172">
        <f>IF(OR(G141=0,H141="Stagiaire",H141="Stagiaires",H141="Externe",H141="Externes",G141="agence",H141="STAGIAIRE INFIRMIER(ÈRE)",H141="STAGIAIRE SI",H141="STAGIAIRE S.I.",H141="STAGIAIRE PAB",H141="STAGIAIRE EN PERFUSION",H141="Stagiaire Physiothérapeute",H141="Stagiaire médecine",H141="Stagiaire - Service sociaux",H141="STAGIAIRE SOINS INFIRMIERS",H141="STAGIAIRE EXTERNE EN MÉDECINE",H141="ss",),1,0)</f>
        <v>0</v>
      </c>
      <c r="E141" s="28" t="s">
        <v>366</v>
      </c>
      <c r="F141" s="28" t="s">
        <v>367</v>
      </c>
      <c r="G141" s="262">
        <v>11316</v>
      </c>
      <c r="H141" s="79" t="s">
        <v>69</v>
      </c>
      <c r="I141" s="164" t="s">
        <v>5715</v>
      </c>
      <c r="J141" s="273">
        <f ca="1">IF(AK141&lt;=Données!$B$2,1," ")</f>
        <v>1</v>
      </c>
      <c r="K141" s="45" t="s">
        <v>56</v>
      </c>
      <c r="L141" s="46" t="s">
        <v>56</v>
      </c>
      <c r="M141" s="47" t="s">
        <v>56</v>
      </c>
      <c r="N141" s="48"/>
      <c r="O141" s="185"/>
      <c r="P141" s="187"/>
      <c r="Q141" s="185"/>
      <c r="R141" s="186" t="s">
        <v>56</v>
      </c>
      <c r="S141" s="186" t="s">
        <v>56</v>
      </c>
      <c r="T141" s="187" t="s">
        <v>56</v>
      </c>
      <c r="U141" s="187"/>
      <c r="V141" s="187"/>
      <c r="W141" s="320"/>
      <c r="X141" s="214"/>
      <c r="Y141" s="215"/>
      <c r="Z141" s="34">
        <v>1</v>
      </c>
      <c r="AA141" s="35" t="s">
        <v>56</v>
      </c>
      <c r="AB141" s="35" t="s">
        <v>56</v>
      </c>
      <c r="AC141" s="35"/>
      <c r="AD141" s="36" t="s">
        <v>56</v>
      </c>
      <c r="AE141" s="224"/>
      <c r="AF141" s="53"/>
      <c r="AG141" s="54"/>
      <c r="AH141" s="55"/>
      <c r="AI141" s="56"/>
      <c r="AJ141" s="41" t="s">
        <v>57</v>
      </c>
      <c r="AK141" s="42">
        <v>44577</v>
      </c>
      <c r="AL141" s="50"/>
      <c r="AM141" s="337" t="str">
        <f>INDEX($K$6:$AE$6,1,MATCH(1,K141:AE141,-1))</f>
        <v>1510-XS</v>
      </c>
      <c r="AN141" s="337" t="str">
        <f>IF(INDEX($K$6:$AE$6,1,MATCH(1,K141:AE141,1))&lt;&gt;INDEX($K$6:$AE$6,1,MATCH(1,K141:AE141,-1)),INDEX($K$6:$AE$6,1,MATCH(1,K141:AE141,1)),"-")</f>
        <v>-</v>
      </c>
    </row>
    <row r="142" spans="1:40" x14ac:dyDescent="0.2">
      <c r="A142" s="169" t="str">
        <f>IF(IFERROR(VLOOKUP(G142,EmployesActifs,1,FALSE),"Non")&lt;&gt;"Non","Oui","Non")</f>
        <v>Oui</v>
      </c>
      <c r="B142" s="172">
        <f>IF(A142="Oui",1,0)</f>
        <v>1</v>
      </c>
      <c r="C142" s="172">
        <f>IF(OR(G142="Médecin",H142="Médecin",I142="Médecin",I142="Médecins",H142="anesthésiste",H142="boursier univ.",H142="chercheur",H142="chirurgien",H142="Résident(e)",H142="Md Urg",H142="Md Card",LEFT(H142,6)="Fellow",H142="Externe Médecine",H142="Directeur de la biobanque Médecin",H142="monit.-boursier",),1,0)</f>
        <v>0</v>
      </c>
      <c r="D142" s="172">
        <f>IF(OR(G142=0,H142="Stagiaire",H142="Stagiaires",H142="Externe",H142="Externes",G142="agence",H142="STAGIAIRE INFIRMIER(ÈRE)",H142="STAGIAIRE SI",H142="STAGIAIRE S.I.",H142="STAGIAIRE PAB",H142="STAGIAIRE EN PERFUSION",H142="Stagiaire Physiothérapeute",H142="Stagiaire médecine",H142="Stagiaire - Service sociaux",H142="STAGIAIRE SOINS INFIRMIERS",H142="STAGIAIRE EXTERNE EN MÉDECINE",H142="ss",),1,0)</f>
        <v>0</v>
      </c>
      <c r="E142" s="28" t="s">
        <v>366</v>
      </c>
      <c r="F142" s="28" t="s">
        <v>368</v>
      </c>
      <c r="G142" s="262">
        <v>11043</v>
      </c>
      <c r="H142" s="79" t="s">
        <v>103</v>
      </c>
      <c r="I142" s="164" t="s">
        <v>61</v>
      </c>
      <c r="J142" s="273">
        <f ca="1">IF(AK142&lt;=Données!$B$2,1," ")</f>
        <v>1</v>
      </c>
      <c r="K142" s="45" t="s">
        <v>56</v>
      </c>
      <c r="L142" s="46" t="s">
        <v>56</v>
      </c>
      <c r="M142" s="47">
        <v>1</v>
      </c>
      <c r="N142" s="48"/>
      <c r="O142" s="185"/>
      <c r="P142" s="187"/>
      <c r="Q142" s="185"/>
      <c r="R142" s="186"/>
      <c r="S142" s="186"/>
      <c r="T142" s="187"/>
      <c r="U142" s="187"/>
      <c r="V142" s="187"/>
      <c r="W142" s="320"/>
      <c r="X142" s="214"/>
      <c r="Y142" s="215"/>
      <c r="Z142" s="34"/>
      <c r="AA142" s="35"/>
      <c r="AB142" s="35"/>
      <c r="AC142" s="35"/>
      <c r="AD142" s="36"/>
      <c r="AE142" s="224"/>
      <c r="AF142" s="53"/>
      <c r="AG142" s="54"/>
      <c r="AH142" s="55"/>
      <c r="AI142" s="56"/>
      <c r="AJ142" s="41" t="s">
        <v>98</v>
      </c>
      <c r="AK142" s="42">
        <v>44587</v>
      </c>
      <c r="AL142" s="50" t="s">
        <v>369</v>
      </c>
      <c r="AM142" s="337" t="str">
        <f>INDEX($K$6:$AE$6,1,MATCH(1,K142:AE142,-1))</f>
        <v>95PFE-L2L</v>
      </c>
      <c r="AN142" s="337" t="str">
        <f>IF(INDEX($K$6:$AE$6,1,MATCH(1,K142:AE142,1))&lt;&gt;INDEX($K$6:$AE$6,1,MATCH(1,K142:AE142,-1)),INDEX($K$6:$AE$6,1,MATCH(1,K142:AE142,1)),"-")</f>
        <v>-</v>
      </c>
    </row>
    <row r="143" spans="1:40" x14ac:dyDescent="0.2">
      <c r="A143" s="381"/>
      <c r="B143" s="172">
        <f>IF(A143="Oui",1,0)</f>
        <v>0</v>
      </c>
      <c r="C143" s="172">
        <f>IF(OR(G143="Médecin",H143="Médecin",I143="Médecin",I143="Médecins",H143="anesthésiste",H143="boursier univ.",H143="chercheur",H143="chirurgien",H143="Résident(e)",H143="Md Urg",H143="Md Card",LEFT(H143,6)="Fellow",H143="Externe Médecine",H143="Directeur de la biobanque Médecin",H143="monit.-boursier",),1,0)</f>
        <v>1</v>
      </c>
      <c r="D143" s="172">
        <f>IF(OR(G143=0,H143="Stagiaire",H143="Stagiaires",H143="Externe",H143="Externes",G143="agence",H143="STAGIAIRE INFIRMIER(ÈRE)",H143="STAGIAIRE SI",H143="STAGIAIRE S.I.",H143="STAGIAIRE PAB",H143="STAGIAIRE EN PERFUSION",H143="Stagiaire Physiothérapeute",H143="Stagiaire médecine",H143="Stagiaire - Service sociaux",H143="STAGIAIRE SOINS INFIRMIERS",H143="STAGIAIRE EXTERNE EN MÉDECINE",H143="ss",),1,0)</f>
        <v>0</v>
      </c>
      <c r="E143" s="28" t="s">
        <v>366</v>
      </c>
      <c r="F143" s="28" t="s">
        <v>370</v>
      </c>
      <c r="G143" s="262">
        <v>9380</v>
      </c>
      <c r="H143" s="79" t="s">
        <v>371</v>
      </c>
      <c r="I143" s="164" t="s">
        <v>372</v>
      </c>
      <c r="J143" s="273">
        <f ca="1">IF(AK143&lt;=Données!$B$2,1," ")</f>
        <v>1</v>
      </c>
      <c r="K143" s="45" t="s">
        <v>56</v>
      </c>
      <c r="L143" s="46" t="s">
        <v>56</v>
      </c>
      <c r="M143" s="47"/>
      <c r="N143" s="48"/>
      <c r="O143" s="185"/>
      <c r="P143" s="187"/>
      <c r="Q143" s="185"/>
      <c r="R143" s="186"/>
      <c r="S143" s="186">
        <v>1</v>
      </c>
      <c r="T143" s="187"/>
      <c r="U143" s="187"/>
      <c r="V143" s="187"/>
      <c r="W143" s="320"/>
      <c r="X143" s="214"/>
      <c r="Y143" s="215"/>
      <c r="Z143" s="34"/>
      <c r="AA143" s="35"/>
      <c r="AB143" s="35"/>
      <c r="AC143" s="35"/>
      <c r="AD143" s="36"/>
      <c r="AE143" s="224"/>
      <c r="AF143" s="53"/>
      <c r="AG143" s="54"/>
      <c r="AH143" s="55"/>
      <c r="AI143" s="56"/>
      <c r="AJ143" s="41" t="s">
        <v>57</v>
      </c>
      <c r="AK143" s="42">
        <v>44589</v>
      </c>
      <c r="AL143" s="50"/>
      <c r="AM143" s="337" t="str">
        <f>INDEX($K$6:$AE$6,1,MATCH(1,K143:AE143,-1))</f>
        <v>1870 +</v>
      </c>
      <c r="AN143" s="337" t="str">
        <f>IF(INDEX($K$6:$AE$6,1,MATCH(1,K143:AE143,1))&lt;&gt;INDEX($K$6:$AE$6,1,MATCH(1,K143:AE143,-1)),INDEX($K$6:$AE$6,1,MATCH(1,K143:AE143,1)),"-")</f>
        <v>-</v>
      </c>
    </row>
    <row r="144" spans="1:40" x14ac:dyDescent="0.2">
      <c r="A144" s="381"/>
      <c r="B144" s="172">
        <f>IF(A144="Oui",1,0)</f>
        <v>0</v>
      </c>
      <c r="C144" s="172">
        <f>IF(OR(G144="Médecin",H144="Médecin",I144="Médecin",I144="Médecins",H144="anesthésiste",H144="boursier univ.",H144="chercheur",H144="chirurgien",H144="Résident(e)",H144="Md Urg",H144="Md Card",LEFT(H144,6)="Fellow",H144="Externe Médecine",H144="Directeur de la biobanque Médecin",H144="monit.-boursier",),1,0)</f>
        <v>0</v>
      </c>
      <c r="D144" s="172">
        <f>IF(OR(G144=0,H144="Stagiaire",H144="Stagiaires",H144="Externe",H144="Externes",G144="agence",H144="STAGIAIRE INFIRMIER(ÈRE)",H144="STAGIAIRE SI",H144="STAGIAIRE S.I.",H144="STAGIAIRE PAB",H144="STAGIAIRE EN PERFUSION",H144="Stagiaire Physiothérapeute",H144="Stagiaire médecine",H144="Stagiaire - Service sociaux",H144="STAGIAIRE SOINS INFIRMIERS",H144="STAGIAIRE EXTERNE EN MÉDECINE",H144="ss",),1,0)</f>
        <v>1</v>
      </c>
      <c r="E144" s="28" t="s">
        <v>366</v>
      </c>
      <c r="F144" s="28" t="s">
        <v>5318</v>
      </c>
      <c r="G144" s="262">
        <v>0</v>
      </c>
      <c r="H144" s="79" t="s">
        <v>479</v>
      </c>
      <c r="I144" s="164" t="s">
        <v>146</v>
      </c>
      <c r="J144" s="273" t="str">
        <f ca="1">IF(AK144&lt;=Données!$B$2,1," ")</f>
        <v xml:space="preserve"> </v>
      </c>
      <c r="K144" s="45"/>
      <c r="L144" s="46" t="s">
        <v>56</v>
      </c>
      <c r="M144" s="47" t="s">
        <v>56</v>
      </c>
      <c r="N144" s="48"/>
      <c r="O144" s="185">
        <v>1</v>
      </c>
      <c r="P144" s="187" t="s">
        <v>56</v>
      </c>
      <c r="Q144" s="185"/>
      <c r="R144" s="186"/>
      <c r="S144" s="186" t="s">
        <v>56</v>
      </c>
      <c r="T144" s="187"/>
      <c r="U144" s="187"/>
      <c r="V144" s="187"/>
      <c r="W144" s="320"/>
      <c r="X144" s="214"/>
      <c r="Y144" s="215"/>
      <c r="Z144" s="34"/>
      <c r="AA144" s="35"/>
      <c r="AB144" s="35"/>
      <c r="AC144" s="35"/>
      <c r="AD144" s="36"/>
      <c r="AE144" s="224"/>
      <c r="AF144" s="53"/>
      <c r="AG144" s="54"/>
      <c r="AH144" s="55"/>
      <c r="AI144" s="56"/>
      <c r="AJ144" s="41" t="s">
        <v>4462</v>
      </c>
      <c r="AK144" s="42">
        <v>45384</v>
      </c>
      <c r="AL144" s="50"/>
      <c r="AM144" s="337" t="str">
        <f>INDEX($K$6:$AE$6,1,MATCH(1,K144:AE144,-1))</f>
        <v>1804S</v>
      </c>
      <c r="AN144" s="337" t="str">
        <f>IF(INDEX($K$6:$AE$6,1,MATCH(1,K144:AE144,1))&lt;&gt;INDEX($K$6:$AE$6,1,MATCH(1,K144:AE144,-1)),INDEX($K$6:$AE$6,1,MATCH(1,K144:AE144,1)),"-")</f>
        <v>-</v>
      </c>
    </row>
    <row r="145" spans="1:40" x14ac:dyDescent="0.2">
      <c r="A145" s="381"/>
      <c r="B145" s="172">
        <f>IF(A145="Oui",1,0)</f>
        <v>0</v>
      </c>
      <c r="C145" s="172">
        <f>IF(OR(G145="Médecin",H145="Médecin",I145="Médecin",I145="Médecins",H145="anesthésiste",H145="boursier univ.",H145="chercheur",H145="chirurgien",H145="Résident(e)",H145="Md Urg",H145="Md Card",LEFT(H145,6)="Fellow",H145="Externe Médecine",H145="Directeur de la biobanque Médecin",H145="monit.-boursier",),1,0)</f>
        <v>0</v>
      </c>
      <c r="D145" s="172">
        <f>IF(OR(G145=0,H145="Stagiaire",H145="Stagiaires",H145="Externe",H145="Externes",G145="agence",H145="STAGIAIRE INFIRMIER(ÈRE)",H145="STAGIAIRE SI",H145="STAGIAIRE S.I.",H145="STAGIAIRE PAB",H145="STAGIAIRE EN PERFUSION",H145="Stagiaire Physiothérapeute",H145="Stagiaire médecine",H145="Stagiaire - Service sociaux",H145="STAGIAIRE SOINS INFIRMIERS",H145="STAGIAIRE EXTERNE EN MÉDECINE",H145="ss",),1,0)</f>
        <v>1</v>
      </c>
      <c r="E145" s="28" t="s">
        <v>4482</v>
      </c>
      <c r="F145" s="28" t="s">
        <v>1146</v>
      </c>
      <c r="G145" s="262">
        <v>0</v>
      </c>
      <c r="H145" s="79" t="s">
        <v>479</v>
      </c>
      <c r="I145" s="164" t="s">
        <v>600</v>
      </c>
      <c r="J145" s="273" t="str">
        <f ca="1">IF(AK145&lt;=Données!$B$2,1," ")</f>
        <v xml:space="preserve"> </v>
      </c>
      <c r="K145" s="45" t="s">
        <v>56</v>
      </c>
      <c r="L145" s="46"/>
      <c r="M145" s="47"/>
      <c r="N145" s="48" t="s">
        <v>56</v>
      </c>
      <c r="O145" s="185" t="s">
        <v>56</v>
      </c>
      <c r="P145" s="187"/>
      <c r="Q145" s="185">
        <v>1</v>
      </c>
      <c r="R145" s="186"/>
      <c r="S145" s="186" t="s">
        <v>56</v>
      </c>
      <c r="T145" s="187"/>
      <c r="U145" s="187"/>
      <c r="V145" s="187"/>
      <c r="W145" s="320"/>
      <c r="X145" s="214" t="s">
        <v>56</v>
      </c>
      <c r="Y145" s="215"/>
      <c r="Z145" s="34" t="s">
        <v>56</v>
      </c>
      <c r="AA145" s="35"/>
      <c r="AB145" s="35"/>
      <c r="AC145" s="35"/>
      <c r="AD145" s="36"/>
      <c r="AE145" s="224"/>
      <c r="AF145" s="53"/>
      <c r="AG145" s="54"/>
      <c r="AH145" s="55"/>
      <c r="AI145" s="56"/>
      <c r="AJ145" s="41" t="s">
        <v>4462</v>
      </c>
      <c r="AK145" s="42">
        <v>45259</v>
      </c>
      <c r="AL145" s="50"/>
      <c r="AM145" s="337" t="str">
        <f>INDEX($K$6:$AE$6,1,MATCH(1,K145:AE145,-1))</f>
        <v>1860-S</v>
      </c>
      <c r="AN145" s="337" t="str">
        <f>IF(INDEX($K$6:$AE$6,1,MATCH(1,K145:AE145,1))&lt;&gt;INDEX($K$6:$AE$6,1,MATCH(1,K145:AE145,-1)),INDEX($K$6:$AE$6,1,MATCH(1,K145:AE145,1)),"-")</f>
        <v>-</v>
      </c>
    </row>
    <row r="146" spans="1:40" x14ac:dyDescent="0.2">
      <c r="A146" s="169" t="str">
        <f>IF(IFERROR(VLOOKUP(G146,EmployesActifs,1,FALSE),"Non")&lt;&gt;"Non","Oui","Non")</f>
        <v>Oui</v>
      </c>
      <c r="B146" s="172">
        <f>IF(A146="Oui",1,0)</f>
        <v>1</v>
      </c>
      <c r="C146" s="172">
        <f>IF(OR(G146="Médecin",H146="Médecin",I146="Médecin",I146="Médecins",H146="anesthésiste",H146="boursier univ.",H146="chercheur",H146="chirurgien",H146="Résident(e)",H146="Md Urg",H146="Md Card",LEFT(H146,6)="Fellow",H146="Externe Médecine",H146="Directeur de la biobanque Médecin",H146="monit.-boursier",),1,0)</f>
        <v>0</v>
      </c>
      <c r="D146" s="172">
        <f>IF(OR(G146=0,H146="Stagiaire",H146="Stagiaires",H146="Externe",H146="Externes",G146="agence",H146="STAGIAIRE INFIRMIER(ÈRE)",H146="STAGIAIRE SI",H146="STAGIAIRE S.I.",H146="STAGIAIRE PAB",H146="STAGIAIRE EN PERFUSION",H146="Stagiaire Physiothérapeute",H146="Stagiaire médecine",H146="Stagiaire - Service sociaux",H146="STAGIAIRE SOINS INFIRMIERS",H146="STAGIAIRE EXTERNE EN MÉDECINE",H146="ss",),1,0)</f>
        <v>0</v>
      </c>
      <c r="E146" s="28" t="s">
        <v>5437</v>
      </c>
      <c r="F146" s="28" t="s">
        <v>618</v>
      </c>
      <c r="G146" s="262">
        <v>13673</v>
      </c>
      <c r="H146" s="79" t="s">
        <v>6084</v>
      </c>
      <c r="I146" s="164" t="s">
        <v>3581</v>
      </c>
      <c r="J146" s="273" t="str">
        <f ca="1">IF(AK146&lt;=Données!$B$2,1," ")</f>
        <v xml:space="preserve"> </v>
      </c>
      <c r="K146" s="45"/>
      <c r="L146" s="46"/>
      <c r="M146" s="47"/>
      <c r="N146" s="48"/>
      <c r="O146" s="185"/>
      <c r="P146" s="187"/>
      <c r="Q146" s="185"/>
      <c r="R146" s="186"/>
      <c r="S146" s="186">
        <v>1</v>
      </c>
      <c r="T146" s="187"/>
      <c r="U146" s="187"/>
      <c r="V146" s="187"/>
      <c r="W146" s="320"/>
      <c r="X146" s="214"/>
      <c r="Y146" s="215"/>
      <c r="Z146" s="34"/>
      <c r="AA146" s="35"/>
      <c r="AB146" s="35"/>
      <c r="AC146" s="35"/>
      <c r="AD146" s="36"/>
      <c r="AE146" s="224"/>
      <c r="AF146" s="53"/>
      <c r="AG146" s="54"/>
      <c r="AH146" s="55"/>
      <c r="AI146" s="56"/>
      <c r="AJ146" s="41" t="s">
        <v>4462</v>
      </c>
      <c r="AK146" s="42">
        <v>45790</v>
      </c>
      <c r="AL146" s="50"/>
      <c r="AM146" s="337" t="str">
        <f>INDEX($K$6:$AE$6,1,MATCH(1,K146:AE146,-1))</f>
        <v>1870 +</v>
      </c>
      <c r="AN146" s="337" t="str">
        <f>IF(INDEX($K$6:$AE$6,1,MATCH(1,K146:AE146,1))&lt;&gt;INDEX($K$6:$AE$6,1,MATCH(1,K146:AE146,-1)),INDEX($K$6:$AE$6,1,MATCH(1,K146:AE146,1)),"-")</f>
        <v>-</v>
      </c>
    </row>
    <row r="147" spans="1:40" x14ac:dyDescent="0.2">
      <c r="A147" s="381"/>
      <c r="B147" s="172">
        <f>IF(A147="Oui",1,0)</f>
        <v>0</v>
      </c>
      <c r="C147" s="172">
        <f>IF(OR(G147="Médecin",H147="Médecin",I147="Médecin",I147="Médecins",H147="anesthésiste",H147="boursier univ.",H147="chercheur",H147="chirurgien",H147="Résident(e)",H147="Md Urg",H147="Md Card",LEFT(H147,6)="Fellow",H147="Externe Médecine",H147="Directeur de la biobanque Médecin",H147="monit.-boursier",),1,0)</f>
        <v>1</v>
      </c>
      <c r="D147" s="172">
        <f>IF(OR(G147=0,H147="Stagiaire",H147="Stagiaires",H147="Externe",H147="Externes",G147="agence",H147="STAGIAIRE INFIRMIER(ÈRE)",H147="STAGIAIRE SI",H147="STAGIAIRE S.I.",H147="STAGIAIRE PAB",H147="STAGIAIRE EN PERFUSION",H147="Stagiaire Physiothérapeute",H147="Stagiaire médecine",H147="Stagiaire - Service sociaux",H147="STAGIAIRE SOINS INFIRMIERS",H147="STAGIAIRE EXTERNE EN MÉDECINE",H147="ss",),1,0)</f>
        <v>0</v>
      </c>
      <c r="E147" s="28" t="s">
        <v>373</v>
      </c>
      <c r="F147" s="28" t="s">
        <v>374</v>
      </c>
      <c r="G147" s="262">
        <v>11595</v>
      </c>
      <c r="H147" s="79" t="s">
        <v>371</v>
      </c>
      <c r="I147" s="164" t="s">
        <v>375</v>
      </c>
      <c r="J147" s="273">
        <f ca="1">IF(AK147&lt;=Données!$B$2,1," ")</f>
        <v>1</v>
      </c>
      <c r="K147" s="45" t="s">
        <v>56</v>
      </c>
      <c r="L147" s="46"/>
      <c r="M147" s="47"/>
      <c r="N147" s="48"/>
      <c r="O147" s="185"/>
      <c r="P147" s="187"/>
      <c r="Q147" s="185">
        <v>1</v>
      </c>
      <c r="R147" s="186"/>
      <c r="S147" s="186" t="s">
        <v>56</v>
      </c>
      <c r="T147" s="187"/>
      <c r="U147" s="187"/>
      <c r="V147" s="187"/>
      <c r="W147" s="320"/>
      <c r="X147" s="214"/>
      <c r="Y147" s="215"/>
      <c r="Z147" s="34" t="s">
        <v>56</v>
      </c>
      <c r="AA147" s="35"/>
      <c r="AB147" s="35"/>
      <c r="AC147" s="35"/>
      <c r="AD147" s="36"/>
      <c r="AE147" s="224"/>
      <c r="AF147" s="53"/>
      <c r="AG147" s="54"/>
      <c r="AH147" s="55"/>
      <c r="AI147" s="56"/>
      <c r="AJ147" s="41" t="s">
        <v>50</v>
      </c>
      <c r="AK147" s="42">
        <v>44585</v>
      </c>
      <c r="AL147" s="50"/>
      <c r="AM147" s="337" t="str">
        <f>INDEX($K$6:$AE$6,1,MATCH(1,K147:AE147,-1))</f>
        <v>1860-S</v>
      </c>
      <c r="AN147" s="337" t="str">
        <f>IF(INDEX($K$6:$AE$6,1,MATCH(1,K147:AE147,1))&lt;&gt;INDEX($K$6:$AE$6,1,MATCH(1,K147:AE147,-1)),INDEX($K$6:$AE$6,1,MATCH(1,K147:AE147,1)),"-")</f>
        <v>-</v>
      </c>
    </row>
    <row r="148" spans="1:40" x14ac:dyDescent="0.2">
      <c r="A148" s="381"/>
      <c r="B148" s="172">
        <f>IF(A148="Oui",1,0)</f>
        <v>0</v>
      </c>
      <c r="C148" s="172">
        <f>IF(OR(G148="Médecin",H148="Médecin",I148="Médecin",I148="Médecins",H148="anesthésiste",H148="boursier univ.",H148="chercheur",H148="chirurgien",H148="Résident(e)",H148="Md Urg",H148="Md Card",LEFT(H148,6)="Fellow",H148="Externe Médecine",H148="Directeur de la biobanque Médecin",H148="monit.-boursier",),1,0)</f>
        <v>1</v>
      </c>
      <c r="D148" s="172">
        <f>IF(OR(G148=0,H148="Stagiaire",H148="Stagiaires",H148="Externe",H148="Externes",G148="agence",H148="STAGIAIRE INFIRMIER(ÈRE)",H148="STAGIAIRE SI",H148="STAGIAIRE S.I.",H148="STAGIAIRE PAB",H148="STAGIAIRE EN PERFUSION",H148="Stagiaire Physiothérapeute",H148="Stagiaire médecine",H148="Stagiaire - Service sociaux",H148="STAGIAIRE SOINS INFIRMIERS",H148="STAGIAIRE EXTERNE EN MÉDECINE",H148="ss",),1,0)</f>
        <v>0</v>
      </c>
      <c r="E148" s="28" t="s">
        <v>376</v>
      </c>
      <c r="F148" s="28" t="s">
        <v>377</v>
      </c>
      <c r="G148" s="262">
        <v>12196</v>
      </c>
      <c r="H148" s="79" t="s">
        <v>378</v>
      </c>
      <c r="I148" s="164" t="s">
        <v>379</v>
      </c>
      <c r="J148" s="273">
        <f ca="1">IF(AK148&lt;=Données!$B$2,1," ")</f>
        <v>1</v>
      </c>
      <c r="K148" s="45"/>
      <c r="L148" s="46" t="s">
        <v>56</v>
      </c>
      <c r="M148" s="47" t="s">
        <v>56</v>
      </c>
      <c r="N148" s="48"/>
      <c r="O148" s="185"/>
      <c r="P148" s="187"/>
      <c r="Q148" s="185"/>
      <c r="R148" s="186"/>
      <c r="S148" s="186">
        <v>1</v>
      </c>
      <c r="T148" s="187"/>
      <c r="U148" s="187"/>
      <c r="V148" s="187"/>
      <c r="W148" s="320"/>
      <c r="X148" s="214"/>
      <c r="Y148" s="215"/>
      <c r="Z148" s="34"/>
      <c r="AA148" s="35"/>
      <c r="AB148" s="35"/>
      <c r="AC148" s="35"/>
      <c r="AD148" s="36"/>
      <c r="AE148" s="224"/>
      <c r="AF148" s="53"/>
      <c r="AG148" s="54"/>
      <c r="AH148" s="55"/>
      <c r="AI148" s="56"/>
      <c r="AJ148" s="41" t="s">
        <v>85</v>
      </c>
      <c r="AK148" s="42">
        <v>44579</v>
      </c>
      <c r="AL148" s="50"/>
      <c r="AM148" s="337" t="str">
        <f>INDEX($K$6:$AE$6,1,MATCH(1,K148:AE148,-1))</f>
        <v>1870 +</v>
      </c>
      <c r="AN148" s="337" t="str">
        <f>IF(INDEX($K$6:$AE$6,1,MATCH(1,K148:AE148,1))&lt;&gt;INDEX($K$6:$AE$6,1,MATCH(1,K148:AE148,-1)),INDEX($K$6:$AE$6,1,MATCH(1,K148:AE148,1)),"-")</f>
        <v>-</v>
      </c>
    </row>
    <row r="149" spans="1:40" x14ac:dyDescent="0.2">
      <c r="A149" s="381"/>
      <c r="B149" s="172">
        <f>IF(A149="Oui",1,0)</f>
        <v>0</v>
      </c>
      <c r="C149" s="172">
        <f>IF(OR(G149="Médecin",H149="Médecin",I149="Médecin",I149="Médecins",H149="anesthésiste",H149="boursier univ.",H149="chercheur",H149="chirurgien",H149="Résident(e)",H149="Md Urg",H149="Md Card",LEFT(H149,6)="Fellow",H149="Externe Médecine",H149="Directeur de la biobanque Médecin",H149="monit.-boursier",),1,0)</f>
        <v>1</v>
      </c>
      <c r="D149" s="172">
        <f>IF(OR(G149=0,H149="Stagiaire",H149="Stagiaires",H149="Externe",H149="Externes",G149="agence",H149="STAGIAIRE INFIRMIER(ÈRE)",H149="STAGIAIRE SI",H149="STAGIAIRE S.I.",H149="STAGIAIRE PAB",H149="STAGIAIRE EN PERFUSION",H149="Stagiaire Physiothérapeute",H149="Stagiaire médecine",H149="Stagiaire - Service sociaux",H149="STAGIAIRE SOINS INFIRMIERS",H149="STAGIAIRE EXTERNE EN MÉDECINE",H149="ss",),1,0)</f>
        <v>0</v>
      </c>
      <c r="E149" s="28" t="s">
        <v>385</v>
      </c>
      <c r="F149" s="28" t="s">
        <v>386</v>
      </c>
      <c r="G149" s="262" t="s">
        <v>387</v>
      </c>
      <c r="H149" s="79" t="s">
        <v>80</v>
      </c>
      <c r="I149" s="164" t="s">
        <v>117</v>
      </c>
      <c r="J149" s="273">
        <f ca="1">IF(AK149&lt;=Données!$B$2,1," ")</f>
        <v>1</v>
      </c>
      <c r="K149" s="45" t="s">
        <v>56</v>
      </c>
      <c r="L149" s="46" t="s">
        <v>56</v>
      </c>
      <c r="M149" s="47" t="s">
        <v>56</v>
      </c>
      <c r="N149" s="48"/>
      <c r="O149" s="185"/>
      <c r="P149" s="187"/>
      <c r="Q149" s="185"/>
      <c r="R149" s="186"/>
      <c r="S149" s="186">
        <v>1</v>
      </c>
      <c r="T149" s="187"/>
      <c r="U149" s="187"/>
      <c r="V149" s="187"/>
      <c r="W149" s="320"/>
      <c r="X149" s="214"/>
      <c r="Y149" s="215"/>
      <c r="Z149" s="34"/>
      <c r="AA149" s="35"/>
      <c r="AB149" s="35"/>
      <c r="AC149" s="35"/>
      <c r="AD149" s="36"/>
      <c r="AE149" s="224"/>
      <c r="AF149" s="53"/>
      <c r="AG149" s="54"/>
      <c r="AH149" s="55"/>
      <c r="AI149" s="56"/>
      <c r="AJ149" s="41" t="s">
        <v>57</v>
      </c>
      <c r="AK149" s="42">
        <v>44580</v>
      </c>
      <c r="AL149" s="50"/>
      <c r="AM149" s="337" t="str">
        <f>INDEX($K$6:$AE$6,1,MATCH(1,K149:AE149,-1))</f>
        <v>1870 +</v>
      </c>
      <c r="AN149" s="337" t="str">
        <f>IF(INDEX($K$6:$AE$6,1,MATCH(1,K149:AE149,1))&lt;&gt;INDEX($K$6:$AE$6,1,MATCH(1,K149:AE149,-1)),INDEX($K$6:$AE$6,1,MATCH(1,K149:AE149,1)),"-")</f>
        <v>-</v>
      </c>
    </row>
    <row r="150" spans="1:40" x14ac:dyDescent="0.2">
      <c r="A150" s="169" t="str">
        <f>IF(IFERROR(VLOOKUP(G150,EmployesActifs,1,FALSE),"Non")&lt;&gt;"Non","Oui","Non")</f>
        <v>Oui</v>
      </c>
      <c r="B150" s="172">
        <f>IF(A150="Oui",1,0)</f>
        <v>1</v>
      </c>
      <c r="C150" s="172">
        <f>IF(OR(G150="Médecin",H150="Médecin",I150="Médecin",I150="Médecins",H150="anesthésiste",H150="boursier univ.",H150="chercheur",H150="chirurgien",H150="Résident(e)",H150="Md Urg",H150="Md Card",LEFT(H150,6)="Fellow",H150="Externe Médecine",H150="Directeur de la biobanque Médecin",H150="monit.-boursier",),1,0)</f>
        <v>0</v>
      </c>
      <c r="D150" s="172">
        <f>IF(OR(G150=0,H150="Stagiaire",H150="Stagiaires",H150="Externe",H150="Externes",G150="agence",H150="STAGIAIRE INFIRMIER(ÈRE)",H150="STAGIAIRE SI",H150="STAGIAIRE S.I.",H150="STAGIAIRE PAB",H150="STAGIAIRE EN PERFUSION",H150="Stagiaire Physiothérapeute",H150="Stagiaire médecine",H150="Stagiaire - Service sociaux",H150="STAGIAIRE SOINS INFIRMIERS",H150="STAGIAIRE EXTERNE EN MÉDECINE",H150="ss",),1,0)</f>
        <v>0</v>
      </c>
      <c r="E150" s="28" t="s">
        <v>388</v>
      </c>
      <c r="F150" s="28" t="s">
        <v>389</v>
      </c>
      <c r="G150" s="262">
        <v>2581</v>
      </c>
      <c r="H150" s="79" t="s">
        <v>3398</v>
      </c>
      <c r="I150" s="164" t="s">
        <v>3432</v>
      </c>
      <c r="J150" s="273" t="str">
        <f ca="1">IF(AK150&lt;=Données!$B$2,1," ")</f>
        <v xml:space="preserve"> </v>
      </c>
      <c r="K150" s="45" t="s">
        <v>56</v>
      </c>
      <c r="L150" s="46" t="s">
        <v>56</v>
      </c>
      <c r="M150" s="47"/>
      <c r="N150" s="48"/>
      <c r="O150" s="185">
        <v>1</v>
      </c>
      <c r="P150" s="187"/>
      <c r="Q150" s="185"/>
      <c r="R150" s="186"/>
      <c r="S150" s="186"/>
      <c r="T150" s="187"/>
      <c r="U150" s="187"/>
      <c r="V150" s="187"/>
      <c r="W150" s="320"/>
      <c r="X150" s="214"/>
      <c r="Y150" s="215"/>
      <c r="Z150" s="34"/>
      <c r="AA150" s="35"/>
      <c r="AB150" s="35"/>
      <c r="AC150" s="35"/>
      <c r="AD150" s="36"/>
      <c r="AE150" s="224"/>
      <c r="AF150" s="53"/>
      <c r="AG150" s="54"/>
      <c r="AH150" s="55"/>
      <c r="AI150" s="56"/>
      <c r="AJ150" s="41" t="s">
        <v>4462</v>
      </c>
      <c r="AK150" s="42">
        <v>45715</v>
      </c>
      <c r="AL150" s="50"/>
      <c r="AM150" s="337" t="str">
        <f>INDEX($K$6:$AE$6,1,MATCH(1,K150:AE150,-1))</f>
        <v>1804S</v>
      </c>
      <c r="AN150" s="337" t="str">
        <f>IF(INDEX($K$6:$AE$6,1,MATCH(1,K150:AE150,1))&lt;&gt;INDEX($K$6:$AE$6,1,MATCH(1,K150:AE150,-1)),INDEX($K$6:$AE$6,1,MATCH(1,K150:AE150,1)),"-")</f>
        <v>-</v>
      </c>
    </row>
    <row r="151" spans="1:40" x14ac:dyDescent="0.2">
      <c r="A151" s="381"/>
      <c r="B151" s="172">
        <f>IF(A151="Oui",1,0)</f>
        <v>0</v>
      </c>
      <c r="C151" s="172">
        <f>IF(OR(G151="Médecin",H151="Médecin",I151="Médecin",I151="Médecins",H151="anesthésiste",H151="boursier univ.",H151="chercheur",H151="chirurgien",H151="Résident(e)",H151="Md Urg",H151="Md Card",LEFT(H151,6)="Fellow",H151="Externe Médecine",H151="Directeur de la biobanque Médecin",H151="monit.-boursier",),1,0)</f>
        <v>0</v>
      </c>
      <c r="D151" s="172">
        <f>IF(OR(G151=0,H151="Stagiaire",H151="Stagiaires",H151="Externe",H151="Externes",G151="agence",H151="STAGIAIRE INFIRMIER(ÈRE)",H151="STAGIAIRE SI",H151="STAGIAIRE S.I.",H151="STAGIAIRE PAB",H151="STAGIAIRE EN PERFUSION",H151="Stagiaire Physiothérapeute",H151="Stagiaire médecine",H151="Stagiaire - Service sociaux",H151="STAGIAIRE SOINS INFIRMIERS",H151="STAGIAIRE EXTERNE EN MÉDECINE",H151="ss",),1,0)</f>
        <v>1</v>
      </c>
      <c r="E151" s="28" t="s">
        <v>390</v>
      </c>
      <c r="F151" s="28" t="s">
        <v>391</v>
      </c>
      <c r="G151" s="262">
        <v>0</v>
      </c>
      <c r="H151" s="79" t="s">
        <v>212</v>
      </c>
      <c r="I151" s="164" t="s">
        <v>213</v>
      </c>
      <c r="J151" s="273">
        <f ca="1">IF(AK151&lt;=Données!$B$2,1," ")</f>
        <v>1</v>
      </c>
      <c r="K151" s="45">
        <v>1</v>
      </c>
      <c r="L151" s="46"/>
      <c r="M151" s="47"/>
      <c r="N151" s="48"/>
      <c r="O151" s="185"/>
      <c r="P151" s="187"/>
      <c r="Q151" s="185"/>
      <c r="R151" s="186"/>
      <c r="S151" s="186"/>
      <c r="T151" s="187"/>
      <c r="U151" s="187"/>
      <c r="V151" s="187"/>
      <c r="W151" s="320"/>
      <c r="X151" s="214"/>
      <c r="Y151" s="215"/>
      <c r="Z151" s="34"/>
      <c r="AA151" s="35"/>
      <c r="AB151" s="35"/>
      <c r="AC151" s="35"/>
      <c r="AD151" s="36"/>
      <c r="AE151" s="224"/>
      <c r="AF151" s="53"/>
      <c r="AG151" s="54"/>
      <c r="AH151" s="55"/>
      <c r="AI151" s="56"/>
      <c r="AJ151" s="41" t="s">
        <v>85</v>
      </c>
      <c r="AK151" s="42">
        <v>44620</v>
      </c>
      <c r="AL151" s="50"/>
      <c r="AM151" s="337" t="str">
        <f>INDEX($K$6:$AE$6,1,MATCH(1,K151:AE151,-1))</f>
        <v>95PFE-L2S</v>
      </c>
      <c r="AN151" s="337" t="str">
        <f>IF(INDEX($K$6:$AE$6,1,MATCH(1,K151:AE151,1))&lt;&gt;INDEX($K$6:$AE$6,1,MATCH(1,K151:AE151,-1)),INDEX($K$6:$AE$6,1,MATCH(1,K151:AE151,1)),"-")</f>
        <v>-</v>
      </c>
    </row>
    <row r="152" spans="1:40" x14ac:dyDescent="0.2">
      <c r="A152" s="169" t="str">
        <f>IF(IFERROR(VLOOKUP(G152,EmployesActifs,1,FALSE),"Non")&lt;&gt;"Non","Oui","Non")</f>
        <v>Oui</v>
      </c>
      <c r="B152" s="172">
        <f>IF(A152="Oui",1,0)</f>
        <v>1</v>
      </c>
      <c r="C152" s="172">
        <f>IF(OR(G152="Médecin",H152="Médecin",I152="Médecin",I152="Médecins",H152="anesthésiste",H152="boursier univ.",H152="chercheur",H152="chirurgien",H152="Résident(e)",H152="Md Urg",H152="Md Card",LEFT(H152,6)="Fellow",H152="Externe Médecine",H152="Directeur de la biobanque Médecin",H152="monit.-boursier",),1,0)</f>
        <v>0</v>
      </c>
      <c r="D152" s="172">
        <f>IF(OR(G152=0,H152="Stagiaire",H152="Stagiaires",H152="Externe",H152="Externes",G152="agence",H152="STAGIAIRE INFIRMIER(ÈRE)",H152="STAGIAIRE SI",H152="STAGIAIRE S.I.",H152="STAGIAIRE PAB",H152="STAGIAIRE EN PERFUSION",H152="Stagiaire Physiothérapeute",H152="Stagiaire médecine",H152="Stagiaire - Service sociaux",H152="STAGIAIRE SOINS INFIRMIERS",H152="STAGIAIRE EXTERNE EN MÉDECINE",H152="ss",),1,0)</f>
        <v>0</v>
      </c>
      <c r="E152" s="28" t="s">
        <v>397</v>
      </c>
      <c r="F152" s="28" t="s">
        <v>398</v>
      </c>
      <c r="G152" s="262">
        <v>10841</v>
      </c>
      <c r="H152" s="79" t="s">
        <v>69</v>
      </c>
      <c r="I152" s="164" t="s">
        <v>61</v>
      </c>
      <c r="J152" s="273" t="str">
        <f ca="1">IF(AK152&lt;=Données!$B$2,1," ")</f>
        <v xml:space="preserve"> </v>
      </c>
      <c r="K152" s="45"/>
      <c r="L152" s="46">
        <v>1</v>
      </c>
      <c r="M152" s="47"/>
      <c r="N152" s="48"/>
      <c r="O152" s="185"/>
      <c r="P152" s="187"/>
      <c r="Q152" s="185"/>
      <c r="R152" s="186"/>
      <c r="S152" s="186"/>
      <c r="T152" s="187"/>
      <c r="U152" s="187"/>
      <c r="V152" s="187"/>
      <c r="W152" s="320"/>
      <c r="X152" s="214"/>
      <c r="Y152" s="215"/>
      <c r="Z152" s="34"/>
      <c r="AA152" s="35"/>
      <c r="AB152" s="35"/>
      <c r="AC152" s="35"/>
      <c r="AD152" s="36"/>
      <c r="AE152" s="224"/>
      <c r="AF152" s="53"/>
      <c r="AG152" s="54"/>
      <c r="AH152" s="55"/>
      <c r="AI152" s="56"/>
      <c r="AJ152" s="41" t="s">
        <v>5851</v>
      </c>
      <c r="AK152" s="42">
        <v>45809</v>
      </c>
      <c r="AL152" s="50"/>
      <c r="AM152" s="337" t="str">
        <f>INDEX($K$6:$AE$6,1,MATCH(1,K152:AE152,-1))</f>
        <v>95PFE-L2M</v>
      </c>
      <c r="AN152" s="337" t="str">
        <f>IF(INDEX($K$6:$AE$6,1,MATCH(1,K152:AE152,1))&lt;&gt;INDEX($K$6:$AE$6,1,MATCH(1,K152:AE152,-1)),INDEX($K$6:$AE$6,1,MATCH(1,K152:AE152,1)),"-")</f>
        <v>-</v>
      </c>
    </row>
    <row r="153" spans="1:40" x14ac:dyDescent="0.2">
      <c r="A153" s="169" t="str">
        <f>IF(IFERROR(VLOOKUP(G153,EmployesActifs,1,FALSE),"Non")&lt;&gt;"Non","Oui","Non")</f>
        <v>Oui</v>
      </c>
      <c r="B153" s="172">
        <f>IF(A153="Oui",1,0)</f>
        <v>1</v>
      </c>
      <c r="C153" s="172">
        <f>IF(OR(G153="Médecin",H153="Médecin",I153="Médecin",I153="Médecins",H153="anesthésiste",H153="boursier univ.",H153="chercheur",H153="chirurgien",H153="Résident(e)",H153="Md Urg",H153="Md Card",LEFT(H153,6)="Fellow",H153="Externe Médecine",H153="Directeur de la biobanque Médecin",H153="monit.-boursier",),1,0)</f>
        <v>0</v>
      </c>
      <c r="D153" s="172">
        <f>IF(OR(G153=0,H153="Stagiaire",H153="Stagiaires",H153="Externe",H153="Externes",G153="agence",H153="STAGIAIRE INFIRMIER(ÈRE)",H153="STAGIAIRE SI",H153="STAGIAIRE S.I.",H153="STAGIAIRE PAB",H153="STAGIAIRE EN PERFUSION",H153="Stagiaire Physiothérapeute",H153="Stagiaire médecine",H153="Stagiaire - Service sociaux",H153="STAGIAIRE SOINS INFIRMIERS",H153="STAGIAIRE EXTERNE EN MÉDECINE",H153="ss",),1,0)</f>
        <v>0</v>
      </c>
      <c r="E153" s="28" t="s">
        <v>399</v>
      </c>
      <c r="F153" s="28" t="s">
        <v>400</v>
      </c>
      <c r="G153" s="262">
        <v>10900</v>
      </c>
      <c r="H153" s="79" t="s">
        <v>69</v>
      </c>
      <c r="I153" s="164" t="s">
        <v>5717</v>
      </c>
      <c r="J153" s="273" t="str">
        <f ca="1">IF(AK153&lt;=Données!$B$2,1," ")</f>
        <v xml:space="preserve"> </v>
      </c>
      <c r="K153" s="45"/>
      <c r="L153" s="46"/>
      <c r="M153" s="47"/>
      <c r="N153" s="48"/>
      <c r="O153" s="185"/>
      <c r="P153" s="187"/>
      <c r="Q153" s="185"/>
      <c r="R153" s="186"/>
      <c r="S153" s="186">
        <v>1</v>
      </c>
      <c r="T153" s="187"/>
      <c r="U153" s="187"/>
      <c r="V153" s="187"/>
      <c r="W153" s="320"/>
      <c r="X153" s="214"/>
      <c r="Y153" s="215"/>
      <c r="Z153" s="34"/>
      <c r="AA153" s="35"/>
      <c r="AB153" s="35"/>
      <c r="AC153" s="35"/>
      <c r="AD153" s="36"/>
      <c r="AE153" s="224"/>
      <c r="AF153" s="53"/>
      <c r="AG153" s="54"/>
      <c r="AH153" s="55"/>
      <c r="AI153" s="56"/>
      <c r="AJ153" s="41" t="s">
        <v>4462</v>
      </c>
      <c r="AK153" s="42">
        <v>45749</v>
      </c>
      <c r="AL153" s="50"/>
      <c r="AM153" s="337" t="str">
        <f>INDEX($K$6:$AE$6,1,MATCH(1,K153:AE153,-1))</f>
        <v>1870 +</v>
      </c>
      <c r="AN153" s="337" t="str">
        <f>IF(INDEX($K$6:$AE$6,1,MATCH(1,K153:AE153,1))&lt;&gt;INDEX($K$6:$AE$6,1,MATCH(1,K153:AE153,-1)),INDEX($K$6:$AE$6,1,MATCH(1,K153:AE153,1)),"-")</f>
        <v>-</v>
      </c>
    </row>
    <row r="154" spans="1:40" x14ac:dyDescent="0.2">
      <c r="A154" s="169" t="str">
        <f>IF(IFERROR(VLOOKUP(G154,EmployesActifs,1,FALSE),"Non")&lt;&gt;"Non","Oui","Non")</f>
        <v>Oui</v>
      </c>
      <c r="B154" s="172">
        <f>IF(A154="Oui",1,0)</f>
        <v>1</v>
      </c>
      <c r="C154" s="172">
        <f>IF(OR(G154="Médecin",H154="Médecin",I154="Médecin",I154="Médecins",H154="anesthésiste",H154="boursier univ.",H154="chercheur",H154="chirurgien",H154="Résident(e)",H154="Md Urg",H154="Md Card",LEFT(H154,6)="Fellow",H154="Externe Médecine",H154="Directeur de la biobanque Médecin",H154="monit.-boursier",),1,0)</f>
        <v>0</v>
      </c>
      <c r="D154" s="172">
        <f>IF(OR(G154=0,H154="Stagiaire",H154="Stagiaires",H154="Externe",H154="Externes",G154="agence",H154="STAGIAIRE INFIRMIER(ÈRE)",H154="STAGIAIRE SI",H154="STAGIAIRE S.I.",H154="STAGIAIRE PAB",H154="STAGIAIRE EN PERFUSION",H154="Stagiaire Physiothérapeute",H154="Stagiaire médecine",H154="Stagiaire - Service sociaux",H154="STAGIAIRE SOINS INFIRMIERS",H154="STAGIAIRE EXTERNE EN MÉDECINE",H154="ss",),1,0)</f>
        <v>0</v>
      </c>
      <c r="E154" s="28" t="s">
        <v>4681</v>
      </c>
      <c r="F154" s="28" t="s">
        <v>4682</v>
      </c>
      <c r="G154" s="262">
        <v>13384</v>
      </c>
      <c r="H154" s="79" t="s">
        <v>103</v>
      </c>
      <c r="I154" s="164" t="s">
        <v>5716</v>
      </c>
      <c r="J154" s="273" t="str">
        <f ca="1">IF(AK154&lt;=Données!$B$2,1," ")</f>
        <v xml:space="preserve"> </v>
      </c>
      <c r="K154" s="45"/>
      <c r="L154" s="46">
        <v>1</v>
      </c>
      <c r="M154" s="47"/>
      <c r="N154" s="48"/>
      <c r="O154" s="185"/>
      <c r="P154" s="187"/>
      <c r="Q154" s="185"/>
      <c r="R154" s="186"/>
      <c r="S154" s="186"/>
      <c r="T154" s="187"/>
      <c r="U154" s="187"/>
      <c r="V154" s="187"/>
      <c r="W154" s="320"/>
      <c r="X154" s="214"/>
      <c r="Y154" s="215"/>
      <c r="Z154" s="34"/>
      <c r="AA154" s="35"/>
      <c r="AB154" s="35"/>
      <c r="AC154" s="35"/>
      <c r="AD154" s="36"/>
      <c r="AE154" s="224"/>
      <c r="AF154" s="53"/>
      <c r="AG154" s="54"/>
      <c r="AH154" s="55"/>
      <c r="AI154" s="56"/>
      <c r="AJ154" s="41" t="s">
        <v>4462</v>
      </c>
      <c r="AK154" s="42">
        <v>45328</v>
      </c>
      <c r="AL154" s="50"/>
      <c r="AM154" s="337" t="str">
        <f>INDEX($K$6:$AE$6,1,MATCH(1,K154:AE154,-1))</f>
        <v>95PFE-L2M</v>
      </c>
      <c r="AN154" s="337" t="str">
        <f>IF(INDEX($K$6:$AE$6,1,MATCH(1,K154:AE154,1))&lt;&gt;INDEX($K$6:$AE$6,1,MATCH(1,K154:AE154,-1)),INDEX($K$6:$AE$6,1,MATCH(1,K154:AE154,1)),"-")</f>
        <v>-</v>
      </c>
    </row>
    <row r="155" spans="1:40" x14ac:dyDescent="0.2">
      <c r="A155" s="169" t="str">
        <f>IF(IFERROR(VLOOKUP(G155,EmployesActifs,1,FALSE),"Non")&lt;&gt;"Non","Oui","Non")</f>
        <v>Oui</v>
      </c>
      <c r="B155" s="172">
        <f>IF(A155="Oui",1,0)</f>
        <v>1</v>
      </c>
      <c r="C155" s="172">
        <f>IF(OR(G155="Médecin",H155="Médecin",I155="Médecin",I155="Médecins",H155="anesthésiste",H155="boursier univ.",H155="chercheur",H155="chirurgien",H155="Résident(e)",H155="Md Urg",H155="Md Card",LEFT(H155,6)="Fellow",H155="Externe Médecine",H155="Directeur de la biobanque Médecin",H155="monit.-boursier",),1,0)</f>
        <v>0</v>
      </c>
      <c r="D155" s="172">
        <f>IF(OR(G155=0,H155="Stagiaire",H155="Stagiaires",H155="Externe",H155="Externes",G155="agence",H155="STAGIAIRE INFIRMIER(ÈRE)",H155="STAGIAIRE SI",H155="STAGIAIRE S.I.",H155="STAGIAIRE PAB",H155="STAGIAIRE EN PERFUSION",H155="Stagiaire Physiothérapeute",H155="Stagiaire médecine",H155="Stagiaire - Service sociaux",H155="STAGIAIRE SOINS INFIRMIERS",H155="STAGIAIRE EXTERNE EN MÉDECINE",H155="ss",),1,0)</f>
        <v>0</v>
      </c>
      <c r="E155" s="28" t="s">
        <v>402</v>
      </c>
      <c r="F155" s="28" t="s">
        <v>351</v>
      </c>
      <c r="G155" s="262">
        <v>9353</v>
      </c>
      <c r="H155" s="79" t="s">
        <v>319</v>
      </c>
      <c r="I155" s="164" t="s">
        <v>152</v>
      </c>
      <c r="J155" s="273">
        <f ca="1">IF(AK155&lt;=Données!$B$2,1," ")</f>
        <v>1</v>
      </c>
      <c r="K155" s="45"/>
      <c r="L155" s="46">
        <v>1</v>
      </c>
      <c r="M155" s="47"/>
      <c r="N155" s="48"/>
      <c r="O155" s="185"/>
      <c r="P155" s="187"/>
      <c r="Q155" s="185"/>
      <c r="R155" s="186"/>
      <c r="S155" s="186"/>
      <c r="T155" s="187"/>
      <c r="U155" s="187"/>
      <c r="V155" s="187"/>
      <c r="W155" s="320"/>
      <c r="X155" s="214"/>
      <c r="Y155" s="215"/>
      <c r="Z155" s="34"/>
      <c r="AA155" s="35"/>
      <c r="AB155" s="35"/>
      <c r="AC155" s="35"/>
      <c r="AD155" s="36"/>
      <c r="AE155" s="224"/>
      <c r="AF155" s="53"/>
      <c r="AG155" s="54"/>
      <c r="AH155" s="55"/>
      <c r="AI155" s="56"/>
      <c r="AJ155" s="41" t="s">
        <v>144</v>
      </c>
      <c r="AK155" s="42">
        <v>44589</v>
      </c>
      <c r="AL155" s="50"/>
      <c r="AM155" s="337" t="str">
        <f>INDEX($K$6:$AE$6,1,MATCH(1,K155:AE155,-1))</f>
        <v>95PFE-L2M</v>
      </c>
      <c r="AN155" s="337" t="str">
        <f>IF(INDEX($K$6:$AE$6,1,MATCH(1,K155:AE155,1))&lt;&gt;INDEX($K$6:$AE$6,1,MATCH(1,K155:AE155,-1)),INDEX($K$6:$AE$6,1,MATCH(1,K155:AE155,1)),"-")</f>
        <v>-</v>
      </c>
    </row>
    <row r="156" spans="1:40" x14ac:dyDescent="0.2">
      <c r="A156" s="381"/>
      <c r="B156" s="172">
        <f>IF(A156="Oui",1,0)</f>
        <v>0</v>
      </c>
      <c r="C156" s="172">
        <f>IF(OR(G156="Médecin",H156="Médecin",I156="Médecin",I156="Médecins",H156="anesthésiste",H156="boursier univ.",H156="chercheur",H156="chirurgien",H156="Résident(e)",H156="Md Urg",H156="Md Card",LEFT(H156,6)="Fellow",H156="Externe Médecine",H156="Directeur de la biobanque Médecin",H156="monit.-boursier",),1,0)</f>
        <v>0</v>
      </c>
      <c r="D156" s="172">
        <f>IF(OR(G156=0,H156="Stagiaire",H156="Stagiaires",H156="Externe",H156="Externes",G156="agence",H156="STAGIAIRE INFIRMIER(ÈRE)",H156="STAGIAIRE SI",H156="STAGIAIRE S.I.",H156="STAGIAIRE PAB",H156="STAGIAIRE EN PERFUSION",H156="Stagiaire Physiothérapeute",H156="Stagiaire médecine",H156="Stagiaire - Service sociaux",H156="STAGIAIRE SOINS INFIRMIERS",H156="STAGIAIRE EXTERNE EN MÉDECINE",H156="ss",),1,0)</f>
        <v>1</v>
      </c>
      <c r="E156" s="28" t="s">
        <v>403</v>
      </c>
      <c r="F156" s="28" t="s">
        <v>404</v>
      </c>
      <c r="G156" s="262">
        <v>0</v>
      </c>
      <c r="H156" s="79" t="s">
        <v>212</v>
      </c>
      <c r="I156" s="164" t="s">
        <v>405</v>
      </c>
      <c r="J156" s="273">
        <f ca="1">IF(AK156&lt;=Données!$B$2,1," ")</f>
        <v>1</v>
      </c>
      <c r="K156" s="45"/>
      <c r="L156" s="46">
        <v>1</v>
      </c>
      <c r="M156" s="47"/>
      <c r="N156" s="48"/>
      <c r="O156" s="185"/>
      <c r="P156" s="187"/>
      <c r="Q156" s="185"/>
      <c r="R156" s="186"/>
      <c r="S156" s="186"/>
      <c r="T156" s="187"/>
      <c r="U156" s="187"/>
      <c r="V156" s="187"/>
      <c r="W156" s="320"/>
      <c r="X156" s="214"/>
      <c r="Y156" s="215"/>
      <c r="Z156" s="34"/>
      <c r="AA156" s="35"/>
      <c r="AB156" s="35"/>
      <c r="AC156" s="35"/>
      <c r="AD156" s="36"/>
      <c r="AE156" s="224"/>
      <c r="AF156" s="73"/>
      <c r="AG156" s="74"/>
      <c r="AH156" s="75"/>
      <c r="AI156" s="76"/>
      <c r="AJ156" s="41" t="s">
        <v>85</v>
      </c>
      <c r="AK156" s="42">
        <v>44607</v>
      </c>
      <c r="AL156" s="50"/>
      <c r="AM156" s="337" t="str">
        <f>INDEX($K$6:$AE$6,1,MATCH(1,K156:AE156,-1))</f>
        <v>95PFE-L2M</v>
      </c>
      <c r="AN156" s="337" t="str">
        <f>IF(INDEX($K$6:$AE$6,1,MATCH(1,K156:AE156,1))&lt;&gt;INDEX($K$6:$AE$6,1,MATCH(1,K156:AE156,-1)),INDEX($K$6:$AE$6,1,MATCH(1,K156:AE156,1)),"-")</f>
        <v>-</v>
      </c>
    </row>
    <row r="157" spans="1:40" x14ac:dyDescent="0.2">
      <c r="A157" s="169" t="str">
        <f>IF(IFERROR(VLOOKUP(G157,EmployesActifs,1,FALSE),"Non")&lt;&gt;"Non","Oui","Non")</f>
        <v>Oui</v>
      </c>
      <c r="B157" s="172">
        <f>IF(A157="Oui",1,0)</f>
        <v>1</v>
      </c>
      <c r="C157" s="172">
        <f>IF(OR(G157="Médecin",H157="Médecin",I157="Médecin",I157="Médecins",H157="anesthésiste",H157="boursier univ.",H157="chercheur",H157="chirurgien",H157="Résident(e)",H157="Md Urg",H157="Md Card",LEFT(H157,6)="Fellow",H157="Externe Médecine",H157="Directeur de la biobanque Médecin",H157="monit.-boursier",),1,0)</f>
        <v>0</v>
      </c>
      <c r="D157" s="172">
        <f>IF(OR(G157=0,H157="Stagiaire",H157="Stagiaires",H157="Externe",H157="Externes",G157="agence",H157="STAGIAIRE INFIRMIER(ÈRE)",H157="STAGIAIRE SI",H157="STAGIAIRE S.I.",H157="STAGIAIRE PAB",H157="STAGIAIRE EN PERFUSION",H157="Stagiaire Physiothérapeute",H157="Stagiaire médecine",H157="Stagiaire - Service sociaux",H157="STAGIAIRE SOINS INFIRMIERS",H157="STAGIAIRE EXTERNE EN MÉDECINE",H157="ss",),1,0)</f>
        <v>0</v>
      </c>
      <c r="E157" s="28" t="s">
        <v>406</v>
      </c>
      <c r="F157" s="28" t="s">
        <v>408</v>
      </c>
      <c r="G157" s="262">
        <v>10344</v>
      </c>
      <c r="H157" s="79" t="s">
        <v>3809</v>
      </c>
      <c r="I157" s="164" t="s">
        <v>122</v>
      </c>
      <c r="J157" s="273">
        <f ca="1">IF(AK157&lt;=Données!$B$2,1," ")</f>
        <v>1</v>
      </c>
      <c r="K157" s="45">
        <v>1</v>
      </c>
      <c r="L157" s="46"/>
      <c r="M157" s="47"/>
      <c r="N157" s="48"/>
      <c r="O157" s="185"/>
      <c r="P157" s="187"/>
      <c r="Q157" s="185"/>
      <c r="R157" s="186"/>
      <c r="S157" s="186"/>
      <c r="T157" s="187"/>
      <c r="U157" s="187"/>
      <c r="V157" s="187"/>
      <c r="W157" s="320"/>
      <c r="X157" s="214"/>
      <c r="Y157" s="215"/>
      <c r="Z157" s="34"/>
      <c r="AA157" s="35"/>
      <c r="AB157" s="35"/>
      <c r="AC157" s="35"/>
      <c r="AD157" s="36"/>
      <c r="AE157" s="224"/>
      <c r="AF157" s="53"/>
      <c r="AG157" s="54"/>
      <c r="AH157" s="55"/>
      <c r="AI157" s="56"/>
      <c r="AJ157" s="41" t="s">
        <v>85</v>
      </c>
      <c r="AK157" s="42">
        <v>44581</v>
      </c>
      <c r="AL157" s="50"/>
      <c r="AM157" s="337" t="str">
        <f>INDEX($K$6:$AE$6,1,MATCH(1,K157:AE157,-1))</f>
        <v>95PFE-L2S</v>
      </c>
      <c r="AN157" s="337" t="str">
        <f>IF(INDEX($K$6:$AE$6,1,MATCH(1,K157:AE157,1))&lt;&gt;INDEX($K$6:$AE$6,1,MATCH(1,K157:AE157,-1)),INDEX($K$6:$AE$6,1,MATCH(1,K157:AE157,1)),"-")</f>
        <v>-</v>
      </c>
    </row>
    <row r="158" spans="1:40" x14ac:dyDescent="0.2">
      <c r="A158" s="169" t="str">
        <f>IF(IFERROR(VLOOKUP(G158,EmployesActifs,1,FALSE),"Non")&lt;&gt;"Non","Oui","Non")</f>
        <v>Oui</v>
      </c>
      <c r="B158" s="172">
        <f>IF(A158="Oui",1,0)</f>
        <v>1</v>
      </c>
      <c r="C158" s="172">
        <f>IF(OR(G158="Médecin",H158="Médecin",I158="Médecin",I158="Médecins",H158="anesthésiste",H158="boursier univ.",H158="chercheur",H158="chirurgien",H158="Résident(e)",H158="Md Urg",H158="Md Card",LEFT(H158,6)="Fellow",H158="Externe Médecine",H158="Directeur de la biobanque Médecin",H158="monit.-boursier",),1,0)</f>
        <v>0</v>
      </c>
      <c r="D158" s="172">
        <f>IF(OR(G158=0,H158="Stagiaire",H158="Stagiaires",H158="Externe",H158="Externes",G158="agence",H158="STAGIAIRE INFIRMIER(ÈRE)",H158="STAGIAIRE SI",H158="STAGIAIRE S.I.",H158="STAGIAIRE PAB",H158="STAGIAIRE EN PERFUSION",H158="Stagiaire Physiothérapeute",H158="Stagiaire médecine",H158="Stagiaire - Service sociaux",H158="STAGIAIRE SOINS INFIRMIERS",H158="STAGIAIRE EXTERNE EN MÉDECINE",H158="ss",),1,0)</f>
        <v>0</v>
      </c>
      <c r="E158" s="28" t="s">
        <v>406</v>
      </c>
      <c r="F158" s="28" t="s">
        <v>5623</v>
      </c>
      <c r="G158" s="262">
        <v>13759</v>
      </c>
      <c r="H158" s="79" t="s">
        <v>103</v>
      </c>
      <c r="I158" s="164" t="s">
        <v>65</v>
      </c>
      <c r="J158" s="273" t="str">
        <f ca="1">IF(AK158&lt;=Données!$B$2,1," ")</f>
        <v xml:space="preserve"> </v>
      </c>
      <c r="K158" s="45"/>
      <c r="L158" s="46">
        <v>1</v>
      </c>
      <c r="M158" s="47"/>
      <c r="N158" s="48"/>
      <c r="O158" s="185"/>
      <c r="P158" s="187"/>
      <c r="Q158" s="185"/>
      <c r="R158" s="186"/>
      <c r="S158" s="186"/>
      <c r="T158" s="187"/>
      <c r="U158" s="187"/>
      <c r="V158" s="187"/>
      <c r="W158" s="320"/>
      <c r="X158" s="214"/>
      <c r="Y158" s="215"/>
      <c r="Z158" s="34"/>
      <c r="AA158" s="35"/>
      <c r="AB158" s="35"/>
      <c r="AC158" s="35"/>
      <c r="AD158" s="36"/>
      <c r="AE158" s="224"/>
      <c r="AF158" s="53"/>
      <c r="AG158" s="54"/>
      <c r="AH158" s="55"/>
      <c r="AI158" s="56"/>
      <c r="AJ158" s="41" t="s">
        <v>4462</v>
      </c>
      <c r="AK158" s="42">
        <v>45532</v>
      </c>
      <c r="AL158" s="50"/>
      <c r="AM158" s="337" t="str">
        <f>INDEX($K$6:$AE$6,1,MATCH(1,K158:AE158,-1))</f>
        <v>95PFE-L2M</v>
      </c>
      <c r="AN158" s="337" t="str">
        <f>IF(INDEX($K$6:$AE$6,1,MATCH(1,K158:AE158,1))&lt;&gt;INDEX($K$6:$AE$6,1,MATCH(1,K158:AE158,-1)),INDEX($K$6:$AE$6,1,MATCH(1,K158:AE158,1)),"-")</f>
        <v>-</v>
      </c>
    </row>
    <row r="159" spans="1:40" x14ac:dyDescent="0.2">
      <c r="A159" s="169" t="str">
        <f>IF(IFERROR(VLOOKUP(G159,EmployesActifs,1,FALSE),"Non")&lt;&gt;"Non","Oui","Non")</f>
        <v>Oui</v>
      </c>
      <c r="B159" s="172">
        <f>IF(A159="Oui",1,0)</f>
        <v>1</v>
      </c>
      <c r="C159" s="172">
        <f>IF(OR(G159="Médecin",H159="Médecin",I159="Médecin",I159="Médecins",H159="anesthésiste",H159="boursier univ.",H159="chercheur",H159="chirurgien",H159="Résident(e)",H159="Md Urg",H159="Md Card",LEFT(H159,6)="Fellow",H159="Externe Médecine",H159="Directeur de la biobanque Médecin",H159="monit.-boursier",),1,0)</f>
        <v>0</v>
      </c>
      <c r="D159" s="172">
        <f>IF(OR(G159=0,H159="Stagiaire",H159="Stagiaires",H159="Externe",H159="Externes",G159="agence",H159="STAGIAIRE INFIRMIER(ÈRE)",H159="STAGIAIRE SI",H159="STAGIAIRE S.I.",H159="STAGIAIRE PAB",H159="STAGIAIRE EN PERFUSION",H159="Stagiaire Physiothérapeute",H159="Stagiaire médecine",H159="Stagiaire - Service sociaux",H159="STAGIAIRE SOINS INFIRMIERS",H159="STAGIAIRE EXTERNE EN MÉDECINE",H159="ss",),1,0)</f>
        <v>0</v>
      </c>
      <c r="E159" s="28" t="s">
        <v>409</v>
      </c>
      <c r="F159" s="28" t="s">
        <v>410</v>
      </c>
      <c r="G159" s="262">
        <v>5926</v>
      </c>
      <c r="H159" s="79" t="s">
        <v>54</v>
      </c>
      <c r="I159" s="164" t="s">
        <v>531</v>
      </c>
      <c r="J159" s="273" t="str">
        <f ca="1">IF(AK159&lt;=Données!$B$2,1," ")</f>
        <v xml:space="preserve"> </v>
      </c>
      <c r="K159" s="45"/>
      <c r="L159" s="46">
        <v>1</v>
      </c>
      <c r="M159" s="47"/>
      <c r="N159" s="48"/>
      <c r="O159" s="185"/>
      <c r="P159" s="187"/>
      <c r="Q159" s="185"/>
      <c r="R159" s="186"/>
      <c r="S159" s="186"/>
      <c r="T159" s="187"/>
      <c r="U159" s="187"/>
      <c r="V159" s="187"/>
      <c r="W159" s="320"/>
      <c r="X159" s="214"/>
      <c r="Y159" s="215"/>
      <c r="Z159" s="34"/>
      <c r="AA159" s="35"/>
      <c r="AB159" s="35"/>
      <c r="AC159" s="35"/>
      <c r="AD159" s="36"/>
      <c r="AE159" s="224"/>
      <c r="AF159" s="53"/>
      <c r="AG159" s="54"/>
      <c r="AH159" s="55"/>
      <c r="AI159" s="56"/>
      <c r="AJ159" s="41" t="s">
        <v>4462</v>
      </c>
      <c r="AK159" s="42">
        <v>45638</v>
      </c>
      <c r="AL159" s="50"/>
      <c r="AM159" s="337" t="str">
        <f>INDEX($K$6:$AE$6,1,MATCH(1,K159:AE159,-1))</f>
        <v>95PFE-L2M</v>
      </c>
      <c r="AN159" s="337" t="str">
        <f>IF(INDEX($K$6:$AE$6,1,MATCH(1,K159:AE159,1))&lt;&gt;INDEX($K$6:$AE$6,1,MATCH(1,K159:AE159,-1)),INDEX($K$6:$AE$6,1,MATCH(1,K159:AE159,1)),"-")</f>
        <v>-</v>
      </c>
    </row>
    <row r="160" spans="1:40" x14ac:dyDescent="0.2">
      <c r="A160" s="169" t="str">
        <f>IF(IFERROR(VLOOKUP(G160,EmployesActifs,1,FALSE),"Non")&lt;&gt;"Non","Oui","Non")</f>
        <v>Oui</v>
      </c>
      <c r="B160" s="172">
        <f>IF(A160="Oui",1,0)</f>
        <v>1</v>
      </c>
      <c r="C160" s="172">
        <f>IF(OR(G160="Médecin",H160="Médecin",I160="Médecin",I160="Médecins",H160="anesthésiste",H160="boursier univ.",H160="chercheur",H160="chirurgien",H160="Résident(e)",H160="Md Urg",H160="Md Card",LEFT(H160,6)="Fellow",H160="Externe Médecine",H160="Directeur de la biobanque Médecin",H160="monit.-boursier",),1,0)</f>
        <v>0</v>
      </c>
      <c r="D160" s="172">
        <f>IF(OR(G160=0,H160="Stagiaire",H160="Stagiaires",H160="Externe",H160="Externes",G160="agence",H160="STAGIAIRE INFIRMIER(ÈRE)",H160="STAGIAIRE SI",H160="STAGIAIRE S.I.",H160="STAGIAIRE PAB",H160="STAGIAIRE EN PERFUSION",H160="Stagiaire Physiothérapeute",H160="Stagiaire médecine",H160="Stagiaire - Service sociaux",H160="STAGIAIRE SOINS INFIRMIERS",H160="STAGIAIRE EXTERNE EN MÉDECINE",H160="ss",),1,0)</f>
        <v>0</v>
      </c>
      <c r="E160" s="28" t="s">
        <v>411</v>
      </c>
      <c r="F160" s="28" t="s">
        <v>3847</v>
      </c>
      <c r="G160" s="262">
        <v>9805</v>
      </c>
      <c r="H160" s="79" t="s">
        <v>412</v>
      </c>
      <c r="I160" s="164" t="s">
        <v>413</v>
      </c>
      <c r="J160" s="273">
        <f ca="1">IF(AK160&lt;=Données!$B$2,1," ")</f>
        <v>1</v>
      </c>
      <c r="K160" s="45">
        <v>1</v>
      </c>
      <c r="L160" s="46"/>
      <c r="M160" s="47"/>
      <c r="N160" s="48"/>
      <c r="O160" s="185"/>
      <c r="P160" s="187"/>
      <c r="Q160" s="185"/>
      <c r="R160" s="186"/>
      <c r="S160" s="186"/>
      <c r="T160" s="187"/>
      <c r="U160" s="187"/>
      <c r="V160" s="187"/>
      <c r="W160" s="320"/>
      <c r="X160" s="214"/>
      <c r="Y160" s="215"/>
      <c r="Z160" s="34"/>
      <c r="AA160" s="35"/>
      <c r="AB160" s="35"/>
      <c r="AC160" s="35"/>
      <c r="AD160" s="36"/>
      <c r="AE160" s="224"/>
      <c r="AF160" s="53"/>
      <c r="AG160" s="54"/>
      <c r="AH160" s="55"/>
      <c r="AI160" s="56"/>
      <c r="AJ160" s="41" t="s">
        <v>98</v>
      </c>
      <c r="AK160" s="42">
        <v>44587</v>
      </c>
      <c r="AL160" s="50" t="s">
        <v>414</v>
      </c>
      <c r="AM160" s="337" t="str">
        <f>INDEX($K$6:$AE$6,1,MATCH(1,K160:AE160,-1))</f>
        <v>95PFE-L2S</v>
      </c>
      <c r="AN160" s="337" t="str">
        <f>IF(INDEX($K$6:$AE$6,1,MATCH(1,K160:AE160,1))&lt;&gt;INDEX($K$6:$AE$6,1,MATCH(1,K160:AE160,-1)),INDEX($K$6:$AE$6,1,MATCH(1,K160:AE160,1)),"-")</f>
        <v>-</v>
      </c>
    </row>
    <row r="161" spans="1:40" x14ac:dyDescent="0.2">
      <c r="A161" s="169" t="str">
        <f>IF(IFERROR(VLOOKUP(G161,EmployesActifs,1,FALSE),"Non")&lt;&gt;"Non","Oui","Non")</f>
        <v>Oui</v>
      </c>
      <c r="B161" s="172">
        <f>IF(A161="Oui",1,0)</f>
        <v>1</v>
      </c>
      <c r="C161" s="172">
        <f>IF(OR(G161="Médecin",H161="Médecin",I161="Médecin",I161="Médecins",H161="anesthésiste",H161="boursier univ.",H161="chercheur",H161="chirurgien",H161="Résident(e)",H161="Md Urg",H161="Md Card",LEFT(H161,6)="Fellow",H161="Externe Médecine",H161="Directeur de la biobanque Médecin",H161="monit.-boursier",),1,0)</f>
        <v>0</v>
      </c>
      <c r="D161" s="172">
        <f>IF(OR(G161=0,H161="Stagiaire",H161="Stagiaires",H161="Externe",H161="Externes",G161="agence",H161="STAGIAIRE INFIRMIER(ÈRE)",H161="STAGIAIRE SI",H161="STAGIAIRE S.I.",H161="STAGIAIRE PAB",H161="STAGIAIRE EN PERFUSION",H161="Stagiaire Physiothérapeute",H161="Stagiaire médecine",H161="Stagiaire - Service sociaux",H161="STAGIAIRE SOINS INFIRMIERS",H161="STAGIAIRE EXTERNE EN MÉDECINE",H161="ss",),1,0)</f>
        <v>0</v>
      </c>
      <c r="E161" s="28" t="s">
        <v>411</v>
      </c>
      <c r="F161" s="28" t="s">
        <v>415</v>
      </c>
      <c r="G161" s="262">
        <v>5307</v>
      </c>
      <c r="H161" s="79" t="s">
        <v>3413</v>
      </c>
      <c r="I161" s="164" t="s">
        <v>3641</v>
      </c>
      <c r="J161" s="273">
        <f ca="1">IF(AK161&lt;=Données!$B$2,1," ")</f>
        <v>1</v>
      </c>
      <c r="K161" s="45"/>
      <c r="L161" s="46"/>
      <c r="M161" s="47"/>
      <c r="N161" s="48"/>
      <c r="O161" s="185"/>
      <c r="P161" s="187"/>
      <c r="Q161" s="185"/>
      <c r="R161" s="186"/>
      <c r="S161" s="186"/>
      <c r="T161" s="187"/>
      <c r="U161" s="187"/>
      <c r="V161" s="187"/>
      <c r="W161" s="320"/>
      <c r="X161" s="214"/>
      <c r="Y161" s="215"/>
      <c r="Z161" s="34"/>
      <c r="AA161" s="35"/>
      <c r="AB161" s="35"/>
      <c r="AC161" s="35"/>
      <c r="AD161" s="36">
        <v>1</v>
      </c>
      <c r="AE161" s="224"/>
      <c r="AF161" s="53"/>
      <c r="AG161" s="54"/>
      <c r="AH161" s="55"/>
      <c r="AI161" s="56"/>
      <c r="AJ161" s="41" t="s">
        <v>417</v>
      </c>
      <c r="AK161" s="42">
        <v>43959</v>
      </c>
      <c r="AL161" s="50" t="s">
        <v>200</v>
      </c>
      <c r="AM161" s="337" t="str">
        <f>INDEX($K$6:$AE$6,1,MATCH(1,K161:AE161,-1))</f>
        <v>1517-LP</v>
      </c>
      <c r="AN161" s="337" t="str">
        <f>IF(INDEX($K$6:$AE$6,1,MATCH(1,K161:AE161,1))&lt;&gt;INDEX($K$6:$AE$6,1,MATCH(1,K161:AE161,-1)),INDEX($K$6:$AE$6,1,MATCH(1,K161:AE161,1)),"-")</f>
        <v>-</v>
      </c>
    </row>
    <row r="162" spans="1:40" x14ac:dyDescent="0.2">
      <c r="A162" s="169" t="str">
        <f>IF(IFERROR(VLOOKUP(G162,EmployesActifs,1,FALSE),"Non")&lt;&gt;"Non","Oui","Non")</f>
        <v>Oui</v>
      </c>
      <c r="B162" s="172">
        <f>IF(A162="Oui",1,0)</f>
        <v>1</v>
      </c>
      <c r="C162" s="172">
        <f>IF(OR(G162="Médecin",H162="Médecin",I162="Médecin",I162="Médecins",H162="anesthésiste",H162="boursier univ.",H162="chercheur",H162="chirurgien",H162="Résident(e)",H162="Md Urg",H162="Md Card",LEFT(H162,6)="Fellow",H162="Externe Médecine",H162="Directeur de la biobanque Médecin",H162="monit.-boursier",),1,0)</f>
        <v>0</v>
      </c>
      <c r="D162" s="172">
        <f>IF(OR(G162=0,H162="Stagiaire",H162="Stagiaires",H162="Externe",H162="Externes",G162="agence",H162="STAGIAIRE INFIRMIER(ÈRE)",H162="STAGIAIRE SI",H162="STAGIAIRE S.I.",H162="STAGIAIRE PAB",H162="STAGIAIRE EN PERFUSION",H162="Stagiaire Physiothérapeute",H162="Stagiaire médecine",H162="Stagiaire - Service sociaux",H162="STAGIAIRE SOINS INFIRMIERS",H162="STAGIAIRE EXTERNE EN MÉDECINE",H162="ss",),1,0)</f>
        <v>0</v>
      </c>
      <c r="E162" s="28" t="s">
        <v>418</v>
      </c>
      <c r="F162" s="28" t="s">
        <v>233</v>
      </c>
      <c r="G162" s="262">
        <v>2738</v>
      </c>
      <c r="H162" s="79" t="s">
        <v>2098</v>
      </c>
      <c r="I162" s="164" t="s">
        <v>5709</v>
      </c>
      <c r="J162" s="273">
        <f ca="1">IF(AK162&lt;=Données!$B$2,1," ")</f>
        <v>1</v>
      </c>
      <c r="K162" s="45"/>
      <c r="L162" s="46"/>
      <c r="M162" s="47"/>
      <c r="N162" s="48"/>
      <c r="O162" s="185"/>
      <c r="P162" s="187"/>
      <c r="Q162" s="185"/>
      <c r="R162" s="186"/>
      <c r="S162" s="186"/>
      <c r="T162" s="187"/>
      <c r="U162" s="187"/>
      <c r="V162" s="187"/>
      <c r="W162" s="320"/>
      <c r="X162" s="214"/>
      <c r="Y162" s="215"/>
      <c r="Z162" s="34"/>
      <c r="AA162" s="35"/>
      <c r="AB162" s="35">
        <v>1</v>
      </c>
      <c r="AC162" s="35"/>
      <c r="AD162" s="36"/>
      <c r="AE162" s="224"/>
      <c r="AF162" s="53"/>
      <c r="AG162" s="54"/>
      <c r="AH162" s="55"/>
      <c r="AI162" s="56"/>
      <c r="AJ162" s="41" t="s">
        <v>44</v>
      </c>
      <c r="AK162" s="42">
        <v>43924</v>
      </c>
      <c r="AL162" s="50"/>
      <c r="AM162" s="337" t="str">
        <f>INDEX($K$6:$AE$6,1,MATCH(1,K162:AE162,-1))</f>
        <v>1512-M</v>
      </c>
      <c r="AN162" s="337" t="str">
        <f>IF(INDEX($K$6:$AE$6,1,MATCH(1,K162:AE162,1))&lt;&gt;INDEX($K$6:$AE$6,1,MATCH(1,K162:AE162,-1)),INDEX($K$6:$AE$6,1,MATCH(1,K162:AE162,1)),"-")</f>
        <v>-</v>
      </c>
    </row>
    <row r="163" spans="1:40" x14ac:dyDescent="0.2">
      <c r="A163" s="169" t="str">
        <f>IF(IFERROR(VLOOKUP(G163,EmployesActifs,1,FALSE),"Non")&lt;&gt;"Non","Oui","Non")</f>
        <v>Oui</v>
      </c>
      <c r="B163" s="172">
        <f>IF(A163="Oui",1,0)</f>
        <v>1</v>
      </c>
      <c r="C163" s="172">
        <f>IF(OR(G163="Médecin",H163="Médecin",I163="Médecin",I163="Médecins",H163="anesthésiste",H163="boursier univ.",H163="chercheur",H163="chirurgien",H163="Résident(e)",H163="Md Urg",H163="Md Card",LEFT(H163,6)="Fellow",H163="Externe Médecine",H163="Directeur de la biobanque Médecin",H163="monit.-boursier",),1,0)</f>
        <v>0</v>
      </c>
      <c r="D163" s="172">
        <f>IF(OR(G163=0,H163="Stagiaire",H163="Stagiaires",H163="Externe",H163="Externes",G163="agence",H163="STAGIAIRE INFIRMIER(ÈRE)",H163="STAGIAIRE SI",H163="STAGIAIRE S.I.",H163="STAGIAIRE PAB",H163="STAGIAIRE EN PERFUSION",H163="Stagiaire Physiothérapeute",H163="Stagiaire médecine",H163="Stagiaire - Service sociaux",H163="STAGIAIRE SOINS INFIRMIERS",H163="STAGIAIRE EXTERNE EN MÉDECINE",H163="ss",),1,0)</f>
        <v>0</v>
      </c>
      <c r="E163" s="28" t="s">
        <v>419</v>
      </c>
      <c r="F163" s="28" t="s">
        <v>420</v>
      </c>
      <c r="G163" s="262">
        <v>6065</v>
      </c>
      <c r="H163" s="79" t="s">
        <v>882</v>
      </c>
      <c r="I163" s="164" t="s">
        <v>122</v>
      </c>
      <c r="J163" s="273">
        <f ca="1">IF(AK163&lt;=Données!$B$2,1," ")</f>
        <v>1</v>
      </c>
      <c r="K163" s="45"/>
      <c r="L163" s="46">
        <v>1</v>
      </c>
      <c r="M163" s="47"/>
      <c r="N163" s="48"/>
      <c r="O163" s="185"/>
      <c r="P163" s="187"/>
      <c r="Q163" s="185"/>
      <c r="R163" s="186"/>
      <c r="S163" s="186"/>
      <c r="T163" s="187"/>
      <c r="U163" s="187"/>
      <c r="V163" s="187"/>
      <c r="W163" s="320"/>
      <c r="X163" s="214"/>
      <c r="Y163" s="215"/>
      <c r="Z163" s="34"/>
      <c r="AA163" s="35"/>
      <c r="AB163" s="35"/>
      <c r="AC163" s="35"/>
      <c r="AD163" s="36"/>
      <c r="AE163" s="224"/>
      <c r="AF163" s="53"/>
      <c r="AG163" s="54"/>
      <c r="AH163" s="55"/>
      <c r="AI163" s="56"/>
      <c r="AJ163" s="41" t="s">
        <v>57</v>
      </c>
      <c r="AK163" s="42">
        <v>44568</v>
      </c>
      <c r="AL163" s="50" t="s">
        <v>200</v>
      </c>
      <c r="AM163" s="337" t="str">
        <f>INDEX($K$6:$AE$6,1,MATCH(1,K163:AE163,-1))</f>
        <v>95PFE-L2M</v>
      </c>
      <c r="AN163" s="337" t="str">
        <f>IF(INDEX($K$6:$AE$6,1,MATCH(1,K163:AE163,1))&lt;&gt;INDEX($K$6:$AE$6,1,MATCH(1,K163:AE163,-1)),INDEX($K$6:$AE$6,1,MATCH(1,K163:AE163,1)),"-")</f>
        <v>-</v>
      </c>
    </row>
    <row r="164" spans="1:40" x14ac:dyDescent="0.2">
      <c r="A164" s="169" t="str">
        <f>IF(IFERROR(VLOOKUP(G164,EmployesActifs,1,FALSE),"Non")&lt;&gt;"Non","Oui","Non")</f>
        <v>Oui</v>
      </c>
      <c r="B164" s="172">
        <f>IF(A164="Oui",1,0)</f>
        <v>1</v>
      </c>
      <c r="C164" s="172">
        <f>IF(OR(G164="Médecin",H164="Médecin",I164="Médecin",I164="Médecins",H164="anesthésiste",H164="boursier univ.",H164="chercheur",H164="chirurgien",H164="Résident(e)",H164="Md Urg",H164="Md Card",LEFT(H164,6)="Fellow",H164="Externe Médecine",H164="Directeur de la biobanque Médecin",H164="monit.-boursier",),1,0)</f>
        <v>0</v>
      </c>
      <c r="D164" s="172">
        <f>IF(OR(G164=0,H164="Stagiaire",H164="Stagiaires",H164="Externe",H164="Externes",G164="agence",H164="STAGIAIRE INFIRMIER(ÈRE)",H164="STAGIAIRE SI",H164="STAGIAIRE S.I.",H164="STAGIAIRE PAB",H164="STAGIAIRE EN PERFUSION",H164="Stagiaire Physiothérapeute",H164="Stagiaire médecine",H164="Stagiaire - Service sociaux",H164="STAGIAIRE SOINS INFIRMIERS",H164="STAGIAIRE EXTERNE EN MÉDECINE",H164="ss",),1,0)</f>
        <v>0</v>
      </c>
      <c r="E164" s="28" t="s">
        <v>419</v>
      </c>
      <c r="F164" s="28" t="s">
        <v>422</v>
      </c>
      <c r="G164" s="262">
        <v>10089</v>
      </c>
      <c r="H164" s="79" t="s">
        <v>570</v>
      </c>
      <c r="I164" s="164" t="s">
        <v>3564</v>
      </c>
      <c r="J164" s="273" t="str">
        <f ca="1">IF(AK164&lt;=Données!$B$2,1," ")</f>
        <v xml:space="preserve"> </v>
      </c>
      <c r="K164" s="45">
        <v>1</v>
      </c>
      <c r="L164" s="46"/>
      <c r="M164" s="47"/>
      <c r="N164" s="48"/>
      <c r="O164" s="185"/>
      <c r="P164" s="187"/>
      <c r="Q164" s="185"/>
      <c r="R164" s="186"/>
      <c r="S164" s="186"/>
      <c r="T164" s="187"/>
      <c r="U164" s="187"/>
      <c r="V164" s="187"/>
      <c r="W164" s="320"/>
      <c r="X164" s="214"/>
      <c r="Y164" s="215"/>
      <c r="Z164" s="34"/>
      <c r="AA164" s="35"/>
      <c r="AB164" s="35"/>
      <c r="AC164" s="35"/>
      <c r="AD164" s="36"/>
      <c r="AE164" s="224"/>
      <c r="AF164" s="53"/>
      <c r="AG164" s="54"/>
      <c r="AH164" s="55"/>
      <c r="AI164" s="56"/>
      <c r="AJ164" s="41" t="s">
        <v>4462</v>
      </c>
      <c r="AK164" s="42">
        <v>45560</v>
      </c>
      <c r="AL164" s="50"/>
      <c r="AM164" s="337" t="str">
        <f>INDEX($K$6:$AE$6,1,MATCH(1,K164:AE164,-1))</f>
        <v>95PFE-L2S</v>
      </c>
      <c r="AN164" s="337" t="str">
        <f>IF(INDEX($K$6:$AE$6,1,MATCH(1,K164:AE164,1))&lt;&gt;INDEX($K$6:$AE$6,1,MATCH(1,K164:AE164,-1)),INDEX($K$6:$AE$6,1,MATCH(1,K164:AE164,1)),"-")</f>
        <v>-</v>
      </c>
    </row>
    <row r="165" spans="1:40" x14ac:dyDescent="0.2">
      <c r="A165" s="169" t="str">
        <f>IF(IFERROR(VLOOKUP(G165,EmployesActifs,1,FALSE),"Non")&lt;&gt;"Non","Oui","Non")</f>
        <v>Oui</v>
      </c>
      <c r="B165" s="172">
        <f>IF(A165="Oui",1,0)</f>
        <v>1</v>
      </c>
      <c r="C165" s="172">
        <f>IF(OR(G165="Médecin",H165="Médecin",I165="Médecin",I165="Médecins",H165="anesthésiste",H165="boursier univ.",H165="chercheur",H165="chirurgien",H165="Résident(e)",H165="Md Urg",H165="Md Card",LEFT(H165,6)="Fellow",H165="Externe Médecine",H165="Directeur de la biobanque Médecin",H165="monit.-boursier",),1,0)</f>
        <v>0</v>
      </c>
      <c r="D165" s="172">
        <f>IF(OR(G165=0,H165="Stagiaire",H165="Stagiaires",H165="Externe",H165="Externes",G165="agence",H165="STAGIAIRE INFIRMIER(ÈRE)",H165="STAGIAIRE SI",H165="STAGIAIRE S.I.",H165="STAGIAIRE PAB",H165="STAGIAIRE EN PERFUSION",H165="Stagiaire Physiothérapeute",H165="Stagiaire médecine",H165="Stagiaire - Service sociaux",H165="STAGIAIRE SOINS INFIRMIERS",H165="STAGIAIRE EXTERNE EN MÉDECINE",H165="ss",),1,0)</f>
        <v>0</v>
      </c>
      <c r="E165" s="28" t="s">
        <v>419</v>
      </c>
      <c r="F165" s="28" t="s">
        <v>425</v>
      </c>
      <c r="G165" s="262">
        <v>5924</v>
      </c>
      <c r="H165" s="79" t="s">
        <v>426</v>
      </c>
      <c r="I165" s="164" t="s">
        <v>1764</v>
      </c>
      <c r="J165" s="273">
        <f ca="1">IF(AK165&lt;=Données!$B$2,1," ")</f>
        <v>1</v>
      </c>
      <c r="K165" s="45"/>
      <c r="L165" s="46">
        <v>1</v>
      </c>
      <c r="M165" s="47"/>
      <c r="N165" s="48"/>
      <c r="O165" s="185"/>
      <c r="P165" s="187"/>
      <c r="Q165" s="185"/>
      <c r="R165" s="186"/>
      <c r="S165" s="186"/>
      <c r="T165" s="187"/>
      <c r="U165" s="187"/>
      <c r="V165" s="187"/>
      <c r="W165" s="320"/>
      <c r="X165" s="214"/>
      <c r="Y165" s="215"/>
      <c r="Z165" s="34"/>
      <c r="AA165" s="35"/>
      <c r="AB165" s="35"/>
      <c r="AC165" s="35"/>
      <c r="AD165" s="36"/>
      <c r="AE165" s="224"/>
      <c r="AF165" s="53"/>
      <c r="AG165" s="54"/>
      <c r="AH165" s="55"/>
      <c r="AI165" s="56"/>
      <c r="AJ165" s="41" t="s">
        <v>57</v>
      </c>
      <c r="AK165" s="42">
        <v>44573</v>
      </c>
      <c r="AL165" s="50"/>
      <c r="AM165" s="337" t="str">
        <f>INDEX($K$6:$AE$6,1,MATCH(1,K165:AE165,-1))</f>
        <v>95PFE-L2M</v>
      </c>
      <c r="AN165" s="337" t="str">
        <f>IF(INDEX($K$6:$AE$6,1,MATCH(1,K165:AE165,1))&lt;&gt;INDEX($K$6:$AE$6,1,MATCH(1,K165:AE165,-1)),INDEX($K$6:$AE$6,1,MATCH(1,K165:AE165,1)),"-")</f>
        <v>-</v>
      </c>
    </row>
    <row r="166" spans="1:40" x14ac:dyDescent="0.2">
      <c r="A166" s="169" t="str">
        <f>IF(IFERROR(VLOOKUP(G166,EmployesActifs,1,FALSE),"Non")&lt;&gt;"Non","Oui","Non")</f>
        <v>Oui</v>
      </c>
      <c r="B166" s="172">
        <f>IF(A166="Oui",1,0)</f>
        <v>1</v>
      </c>
      <c r="C166" s="172">
        <f>IF(OR(G166="Médecin",H166="Médecin",I166="Médecin",I166="Médecins",H166="anesthésiste",H166="boursier univ.",H166="chercheur",H166="chirurgien",H166="Résident(e)",H166="Md Urg",H166="Md Card",LEFT(H166,6)="Fellow",H166="Externe Médecine",H166="Directeur de la biobanque Médecin",H166="monit.-boursier",),1,0)</f>
        <v>0</v>
      </c>
      <c r="D166" s="172">
        <f>IF(OR(G166=0,H166="Stagiaire",H166="Stagiaires",H166="Externe",H166="Externes",G166="agence",H166="STAGIAIRE INFIRMIER(ÈRE)",H166="STAGIAIRE SI",H166="STAGIAIRE S.I.",H166="STAGIAIRE PAB",H166="STAGIAIRE EN PERFUSION",H166="Stagiaire Physiothérapeute",H166="Stagiaire médecine",H166="Stagiaire - Service sociaux",H166="STAGIAIRE SOINS INFIRMIERS",H166="STAGIAIRE EXTERNE EN MÉDECINE",H166="ss",),1,0)</f>
        <v>0</v>
      </c>
      <c r="E166" s="28" t="s">
        <v>6225</v>
      </c>
      <c r="F166" s="28" t="s">
        <v>574</v>
      </c>
      <c r="G166" s="262">
        <v>14098</v>
      </c>
      <c r="H166" s="79" t="s">
        <v>103</v>
      </c>
      <c r="I166" s="164" t="s">
        <v>5709</v>
      </c>
      <c r="J166" s="273" t="str">
        <f ca="1">IF(AK166&lt;=Données!$B$2,1," ")</f>
        <v xml:space="preserve"> </v>
      </c>
      <c r="K166" s="45" t="s">
        <v>56</v>
      </c>
      <c r="L166" s="46"/>
      <c r="M166" s="47"/>
      <c r="N166" s="48"/>
      <c r="O166" s="185" t="s">
        <v>56</v>
      </c>
      <c r="P166" s="187"/>
      <c r="Q166" s="185"/>
      <c r="R166" s="186"/>
      <c r="S166" s="186" t="s">
        <v>56</v>
      </c>
      <c r="T166" s="187"/>
      <c r="U166" s="187"/>
      <c r="V166" s="187"/>
      <c r="W166" s="320"/>
      <c r="X166" s="214">
        <v>1</v>
      </c>
      <c r="Y166" s="215"/>
      <c r="Z166" s="34"/>
      <c r="AA166" s="35"/>
      <c r="AB166" s="35"/>
      <c r="AC166" s="35"/>
      <c r="AD166" s="36"/>
      <c r="AE166" s="224"/>
      <c r="AF166" s="53"/>
      <c r="AG166" s="54"/>
      <c r="AH166" s="55"/>
      <c r="AI166" s="56"/>
      <c r="AJ166" s="41" t="s">
        <v>5851</v>
      </c>
      <c r="AK166" s="42">
        <v>45867</v>
      </c>
      <c r="AL166" s="50"/>
      <c r="AM166" s="337">
        <f>INDEX($K$6:$AE$6,1,MATCH(1,K166:AE166,-1))</f>
        <v>46827</v>
      </c>
      <c r="AN166" s="337" t="str">
        <f>IF(INDEX($K$6:$AE$6,1,MATCH(1,K166:AE166,1))&lt;&gt;INDEX($K$6:$AE$6,1,MATCH(1,K166:AE166,-1)),INDEX($K$6:$AE$6,1,MATCH(1,K166:AE166,1)),"-")</f>
        <v>-</v>
      </c>
    </row>
    <row r="167" spans="1:40" x14ac:dyDescent="0.2">
      <c r="A167" s="169" t="str">
        <f>IF(IFERROR(VLOOKUP(G167,EmployesActifs,1,FALSE),"Non")&lt;&gt;"Non","Oui","Non")</f>
        <v>Oui</v>
      </c>
      <c r="B167" s="172">
        <f>IF(A167="Oui",1,0)</f>
        <v>1</v>
      </c>
      <c r="C167" s="172">
        <f>IF(OR(G167="Médecin",H167="Médecin",I167="Médecin",I167="Médecins",H167="anesthésiste",H167="boursier univ.",H167="chercheur",H167="chirurgien",H167="Résident(e)",H167="Md Urg",H167="Md Card",LEFT(H167,6)="Fellow",H167="Externe Médecine",H167="Directeur de la biobanque Médecin",H167="monit.-boursier",),1,0)</f>
        <v>0</v>
      </c>
      <c r="D167" s="172">
        <f>IF(OR(G167=0,H167="Stagiaire",H167="Stagiaires",H167="Externe",H167="Externes",G167="agence",H167="STAGIAIRE INFIRMIER(ÈRE)",H167="STAGIAIRE SI",H167="STAGIAIRE S.I.",H167="STAGIAIRE PAB",H167="STAGIAIRE EN PERFUSION",H167="Stagiaire Physiothérapeute",H167="Stagiaire médecine",H167="Stagiaire - Service sociaux",H167="STAGIAIRE SOINS INFIRMIERS",H167="STAGIAIRE EXTERNE EN MÉDECINE",H167="ss",),1,0)</f>
        <v>0</v>
      </c>
      <c r="E167" s="28" t="s">
        <v>428</v>
      </c>
      <c r="F167" s="28" t="s">
        <v>429</v>
      </c>
      <c r="G167" s="262">
        <v>10327</v>
      </c>
      <c r="H167" s="79" t="s">
        <v>1867</v>
      </c>
      <c r="I167" s="164" t="s">
        <v>3399</v>
      </c>
      <c r="J167" s="273">
        <f ca="1">IF(AK167&lt;=Données!$B$2,1," ")</f>
        <v>1</v>
      </c>
      <c r="K167" s="45">
        <v>1</v>
      </c>
      <c r="L167" s="46"/>
      <c r="M167" s="47"/>
      <c r="N167" s="48"/>
      <c r="O167" s="185"/>
      <c r="P167" s="187"/>
      <c r="Q167" s="185"/>
      <c r="R167" s="186"/>
      <c r="S167" s="186"/>
      <c r="T167" s="187"/>
      <c r="U167" s="187"/>
      <c r="V167" s="187"/>
      <c r="W167" s="320"/>
      <c r="X167" s="214"/>
      <c r="Y167" s="215"/>
      <c r="Z167" s="34"/>
      <c r="AA167" s="35"/>
      <c r="AB167" s="35"/>
      <c r="AC167" s="35"/>
      <c r="AD167" s="36"/>
      <c r="AE167" s="224"/>
      <c r="AF167" s="53"/>
      <c r="AG167" s="54"/>
      <c r="AH167" s="55"/>
      <c r="AI167" s="56"/>
      <c r="AJ167" s="41" t="s">
        <v>66</v>
      </c>
      <c r="AK167" s="42">
        <v>44231</v>
      </c>
      <c r="AL167" s="50"/>
      <c r="AM167" s="337" t="str">
        <f>INDEX($K$6:$AE$6,1,MATCH(1,K167:AE167,-1))</f>
        <v>95PFE-L2S</v>
      </c>
      <c r="AN167" s="337" t="str">
        <f>IF(INDEX($K$6:$AE$6,1,MATCH(1,K167:AE167,1))&lt;&gt;INDEX($K$6:$AE$6,1,MATCH(1,K167:AE167,-1)),INDEX($K$6:$AE$6,1,MATCH(1,K167:AE167,1)),"-")</f>
        <v>-</v>
      </c>
    </row>
    <row r="168" spans="1:40" x14ac:dyDescent="0.2">
      <c r="A168" s="169" t="str">
        <f>IF(IFERROR(VLOOKUP(G168,EmployesActifs,1,FALSE),"Non")&lt;&gt;"Non","Oui","Non")</f>
        <v>Oui</v>
      </c>
      <c r="B168" s="172">
        <f>IF(A168="Oui",1,0)</f>
        <v>1</v>
      </c>
      <c r="C168" s="172">
        <f>IF(OR(G168="Médecin",H168="Médecin",I168="Médecin",I168="Médecins",H168="anesthésiste",H168="boursier univ.",H168="chercheur",H168="chirurgien",H168="Résident(e)",H168="Md Urg",H168="Md Card",LEFT(H168,6)="Fellow",H168="Externe Médecine",H168="Directeur de la biobanque Médecin",H168="monit.-boursier",),1,0)</f>
        <v>0</v>
      </c>
      <c r="D168" s="172">
        <f>IF(OR(G168=0,H168="Stagiaire",H168="Stagiaires",H168="Externe",H168="Externes",G168="agence",H168="STAGIAIRE INFIRMIER(ÈRE)",H168="STAGIAIRE SI",H168="STAGIAIRE S.I.",H168="STAGIAIRE PAB",H168="STAGIAIRE EN PERFUSION",H168="Stagiaire Physiothérapeute",H168="Stagiaire médecine",H168="Stagiaire - Service sociaux",H168="STAGIAIRE SOINS INFIRMIERS",H168="STAGIAIRE EXTERNE EN MÉDECINE",H168="ss",),1,0)</f>
        <v>0</v>
      </c>
      <c r="E168" s="28" t="s">
        <v>428</v>
      </c>
      <c r="F168" s="28" t="s">
        <v>2300</v>
      </c>
      <c r="G168" s="262">
        <v>11948</v>
      </c>
      <c r="H168" s="79" t="s">
        <v>54</v>
      </c>
      <c r="I168" s="164" t="s">
        <v>55</v>
      </c>
      <c r="J168" s="273" t="str">
        <f ca="1">IF(AK168&lt;=Données!$B$2,1," ")</f>
        <v xml:space="preserve"> </v>
      </c>
      <c r="K168" s="45">
        <v>1</v>
      </c>
      <c r="L168" s="46"/>
      <c r="M168" s="47"/>
      <c r="N168" s="48"/>
      <c r="O168" s="185"/>
      <c r="P168" s="187"/>
      <c r="Q168" s="185"/>
      <c r="R168" s="186"/>
      <c r="S168" s="186"/>
      <c r="T168" s="187"/>
      <c r="U168" s="187"/>
      <c r="V168" s="187"/>
      <c r="W168" s="320"/>
      <c r="X168" s="214"/>
      <c r="Y168" s="215"/>
      <c r="Z168" s="34"/>
      <c r="AA168" s="35"/>
      <c r="AB168" s="35"/>
      <c r="AC168" s="35"/>
      <c r="AD168" s="36"/>
      <c r="AE168" s="224"/>
      <c r="AF168" s="53"/>
      <c r="AG168" s="54"/>
      <c r="AH168" s="55"/>
      <c r="AI168" s="56"/>
      <c r="AJ168" s="41" t="s">
        <v>5851</v>
      </c>
      <c r="AK168" s="42">
        <v>45696</v>
      </c>
      <c r="AL168" s="50"/>
      <c r="AM168" s="337" t="str">
        <f>INDEX($K$6:$AE$6,1,MATCH(1,K168:AE168,-1))</f>
        <v>95PFE-L2S</v>
      </c>
      <c r="AN168" s="337" t="str">
        <f>IF(INDEX($K$6:$AE$6,1,MATCH(1,K168:AE168,1))&lt;&gt;INDEX($K$6:$AE$6,1,MATCH(1,K168:AE168,-1)),INDEX($K$6:$AE$6,1,MATCH(1,K168:AE168,1)),"-")</f>
        <v>-</v>
      </c>
    </row>
    <row r="169" spans="1:40" x14ac:dyDescent="0.2">
      <c r="A169" s="169" t="str">
        <f>IF(IFERROR(VLOOKUP(G169,EmployesActifs,1,FALSE),"Non")&lt;&gt;"Non","Oui","Non")</f>
        <v>Oui</v>
      </c>
      <c r="B169" s="172">
        <f>IF(A169="Oui",1,0)</f>
        <v>1</v>
      </c>
      <c r="C169" s="172">
        <f>IF(OR(G169="Médecin",H169="Médecin",I169="Médecin",I169="Médecins",H169="anesthésiste",H169="boursier univ.",H169="chercheur",H169="chirurgien",H169="Résident(e)",H169="Md Urg",H169="Md Card",LEFT(H169,6)="Fellow",H169="Externe Médecine",H169="Directeur de la biobanque Médecin",H169="monit.-boursier",),1,0)</f>
        <v>0</v>
      </c>
      <c r="D169" s="172">
        <f>IF(OR(G169=0,H169="Stagiaire",H169="Stagiaires",H169="Externe",H169="Externes",G169="agence",H169="STAGIAIRE INFIRMIER(ÈRE)",H169="STAGIAIRE SI",H169="STAGIAIRE S.I.",H169="STAGIAIRE PAB",H169="STAGIAIRE EN PERFUSION",H169="Stagiaire Physiothérapeute",H169="Stagiaire médecine",H169="Stagiaire - Service sociaux",H169="STAGIAIRE SOINS INFIRMIERS",H169="STAGIAIRE EXTERNE EN MÉDECINE",H169="ss",),1,0)</f>
        <v>0</v>
      </c>
      <c r="E169" s="28" t="s">
        <v>428</v>
      </c>
      <c r="F169" s="28" t="s">
        <v>1211</v>
      </c>
      <c r="G169" s="262">
        <v>13307</v>
      </c>
      <c r="H169" s="79" t="s">
        <v>3394</v>
      </c>
      <c r="I169" s="164" t="s">
        <v>143</v>
      </c>
      <c r="J169" s="273" t="str">
        <f ca="1">IF(AK169&lt;=Données!$B$2,1," ")</f>
        <v xml:space="preserve"> </v>
      </c>
      <c r="K169" s="45"/>
      <c r="L169" s="46"/>
      <c r="M169" s="47">
        <v>1</v>
      </c>
      <c r="N169" s="48"/>
      <c r="O169" s="185"/>
      <c r="P169" s="187">
        <v>1</v>
      </c>
      <c r="Q169" s="185"/>
      <c r="R169" s="186"/>
      <c r="S169" s="186"/>
      <c r="T169" s="187"/>
      <c r="U169" s="187"/>
      <c r="V169" s="187"/>
      <c r="W169" s="320"/>
      <c r="X169" s="214"/>
      <c r="Y169" s="215"/>
      <c r="Z169" s="34"/>
      <c r="AA169" s="35"/>
      <c r="AB169" s="35"/>
      <c r="AC169" s="35"/>
      <c r="AD169" s="36"/>
      <c r="AE169" s="224"/>
      <c r="AF169" s="53"/>
      <c r="AG169" s="54"/>
      <c r="AH169" s="55"/>
      <c r="AI169" s="56"/>
      <c r="AJ169" s="41" t="s">
        <v>4462</v>
      </c>
      <c r="AK169" s="42">
        <v>45370</v>
      </c>
      <c r="AL169" s="50"/>
      <c r="AM169" s="337" t="str">
        <f>INDEX($K$6:$AE$6,1,MATCH(1,K169:AE169,-1))</f>
        <v>95PFE-L2L</v>
      </c>
      <c r="AN169" s="337">
        <f>IF(INDEX($K$6:$AE$6,1,MATCH(1,K169:AE169,1))&lt;&gt;INDEX($K$6:$AE$6,1,MATCH(1,K169:AE169,-1)),INDEX($K$6:$AE$6,1,MATCH(1,K169:AE169,1)),"-")</f>
        <v>1804</v>
      </c>
    </row>
    <row r="170" spans="1:40" x14ac:dyDescent="0.2">
      <c r="A170" s="169" t="str">
        <f>IF(IFERROR(VLOOKUP(G170,EmployesActifs,1,FALSE),"Non")&lt;&gt;"Non","Oui","Non")</f>
        <v>Oui</v>
      </c>
      <c r="B170" s="172">
        <f>IF(A170="Oui",1,0)</f>
        <v>1</v>
      </c>
      <c r="C170" s="172">
        <f>IF(OR(G170="Médecin",H170="Médecin",I170="Médecin",I170="Médecins",H170="anesthésiste",H170="boursier univ.",H170="chercheur",H170="chirurgien",H170="Résident(e)",H170="Md Urg",H170="Md Card",LEFT(H170,6)="Fellow",H170="Externe Médecine",H170="Directeur de la biobanque Médecin",H170="monit.-boursier",),1,0)</f>
        <v>0</v>
      </c>
      <c r="D170" s="172">
        <f>IF(OR(G170=0,H170="Stagiaire",H170="Stagiaires",H170="Externe",H170="Externes",G170="agence",H170="STAGIAIRE INFIRMIER(ÈRE)",H170="STAGIAIRE SI",H170="STAGIAIRE S.I.",H170="STAGIAIRE PAB",H170="STAGIAIRE EN PERFUSION",H170="Stagiaire Physiothérapeute",H170="Stagiaire médecine",H170="Stagiaire - Service sociaux",H170="STAGIAIRE SOINS INFIRMIERS",H170="STAGIAIRE EXTERNE EN MÉDECINE",H170="ss",),1,0)</f>
        <v>0</v>
      </c>
      <c r="E170" s="28" t="s">
        <v>428</v>
      </c>
      <c r="F170" s="28" t="s">
        <v>142</v>
      </c>
      <c r="G170" s="262">
        <v>8019</v>
      </c>
      <c r="H170" s="79" t="s">
        <v>72</v>
      </c>
      <c r="I170" s="164" t="s">
        <v>888</v>
      </c>
      <c r="J170" s="273" t="str">
        <f ca="1">IF(AK170&lt;=Données!$B$2,1," ")</f>
        <v xml:space="preserve"> </v>
      </c>
      <c r="K170" s="45" t="s">
        <v>56</v>
      </c>
      <c r="L170" s="46"/>
      <c r="M170" s="47"/>
      <c r="N170" s="48"/>
      <c r="O170" s="185">
        <v>1</v>
      </c>
      <c r="P170" s="187"/>
      <c r="Q170" s="185"/>
      <c r="R170" s="186"/>
      <c r="S170" s="186"/>
      <c r="T170" s="187"/>
      <c r="U170" s="187"/>
      <c r="V170" s="187"/>
      <c r="W170" s="320"/>
      <c r="X170" s="214"/>
      <c r="Y170" s="215"/>
      <c r="Z170" s="34"/>
      <c r="AA170" s="35"/>
      <c r="AB170" s="35"/>
      <c r="AC170" s="35"/>
      <c r="AD170" s="36"/>
      <c r="AE170" s="224"/>
      <c r="AF170" s="53"/>
      <c r="AG170" s="54"/>
      <c r="AH170" s="55"/>
      <c r="AI170" s="56"/>
      <c r="AJ170" s="41" t="s">
        <v>4462</v>
      </c>
      <c r="AK170" s="42">
        <v>45819</v>
      </c>
      <c r="AL170" s="50"/>
      <c r="AM170" s="337" t="str">
        <f>INDEX($K$6:$AE$6,1,MATCH(1,K170:AE170,-1))</f>
        <v>1804S</v>
      </c>
      <c r="AN170" s="337" t="str">
        <f>IF(INDEX($K$6:$AE$6,1,MATCH(1,K170:AE170,1))&lt;&gt;INDEX($K$6:$AE$6,1,MATCH(1,K170:AE170,-1)),INDEX($K$6:$AE$6,1,MATCH(1,K170:AE170,1)),"-")</f>
        <v>-</v>
      </c>
    </row>
    <row r="171" spans="1:40" x14ac:dyDescent="0.2">
      <c r="A171" s="169" t="str">
        <f>IF(IFERROR(VLOOKUP(G171,EmployesActifs,1,FALSE),"Non")&lt;&gt;"Non","Oui","Non")</f>
        <v>Oui</v>
      </c>
      <c r="B171" s="172">
        <f>IF(A171="Oui",1,0)</f>
        <v>1</v>
      </c>
      <c r="C171" s="172">
        <f>IF(OR(G171="Médecin",H171="Médecin",I171="Médecin",I171="Médecins",H171="anesthésiste",H171="boursier univ.",H171="chercheur",H171="chirurgien",H171="Résident(e)",H171="Md Urg",H171="Md Card",LEFT(H171,6)="Fellow",H171="Externe Médecine",H171="Directeur de la biobanque Médecin",H171="monit.-boursier",),1,0)</f>
        <v>0</v>
      </c>
      <c r="D171" s="172">
        <f>IF(OR(G171=0,H171="Stagiaire",H171="Stagiaires",H171="Externe",H171="Externes",G171="agence",H171="STAGIAIRE INFIRMIER(ÈRE)",H171="STAGIAIRE SI",H171="STAGIAIRE S.I.",H171="STAGIAIRE PAB",H171="STAGIAIRE EN PERFUSION",H171="Stagiaire Physiothérapeute",H171="Stagiaire médecine",H171="Stagiaire - Service sociaux",H171="STAGIAIRE SOINS INFIRMIERS",H171="STAGIAIRE EXTERNE EN MÉDECINE",H171="ss",),1,0)</f>
        <v>0</v>
      </c>
      <c r="E171" s="28" t="s">
        <v>428</v>
      </c>
      <c r="F171" s="28" t="s">
        <v>432</v>
      </c>
      <c r="G171" s="262">
        <v>6652</v>
      </c>
      <c r="H171" s="79" t="s">
        <v>72</v>
      </c>
      <c r="I171" s="164" t="s">
        <v>5708</v>
      </c>
      <c r="J171" s="273">
        <f ca="1">IF(AK171&lt;=Données!$B$2,1," ")</f>
        <v>1</v>
      </c>
      <c r="K171" s="45" t="s">
        <v>56</v>
      </c>
      <c r="L171" s="46"/>
      <c r="M171" s="47"/>
      <c r="N171" s="48"/>
      <c r="O171" s="185"/>
      <c r="P171" s="187"/>
      <c r="Q171" s="185"/>
      <c r="R171" s="186"/>
      <c r="S171" s="186">
        <v>1</v>
      </c>
      <c r="T171" s="187"/>
      <c r="U171" s="187"/>
      <c r="V171" s="187"/>
      <c r="W171" s="320"/>
      <c r="X171" s="214"/>
      <c r="Y171" s="215"/>
      <c r="Z171" s="34"/>
      <c r="AA171" s="35"/>
      <c r="AB171" s="35"/>
      <c r="AC171" s="35"/>
      <c r="AD171" s="36"/>
      <c r="AE171" s="224"/>
      <c r="AF171" s="53"/>
      <c r="AG171" s="54"/>
      <c r="AH171" s="55"/>
      <c r="AI171" s="56"/>
      <c r="AJ171" s="41" t="s">
        <v>98</v>
      </c>
      <c r="AK171" s="42">
        <v>44574</v>
      </c>
      <c r="AL171" s="50"/>
      <c r="AM171" s="337" t="str">
        <f>INDEX($K$6:$AE$6,1,MATCH(1,K171:AE171,-1))</f>
        <v>1870 +</v>
      </c>
      <c r="AN171" s="337" t="str">
        <f>IF(INDEX($K$6:$AE$6,1,MATCH(1,K171:AE171,1))&lt;&gt;INDEX($K$6:$AE$6,1,MATCH(1,K171:AE171,-1)),INDEX($K$6:$AE$6,1,MATCH(1,K171:AE171,1)),"-")</f>
        <v>-</v>
      </c>
    </row>
    <row r="172" spans="1:40" x14ac:dyDescent="0.2">
      <c r="A172" s="169" t="str">
        <f>IF(IFERROR(VLOOKUP(G172,EmployesActifs,1,FALSE),"Non")&lt;&gt;"Non","Oui","Non")</f>
        <v>Oui</v>
      </c>
      <c r="B172" s="172">
        <f>IF(A172="Oui",1,0)</f>
        <v>1</v>
      </c>
      <c r="C172" s="172">
        <f>IF(OR(G172="Médecin",H172="Médecin",I172="Médecin",I172="Médecins",H172="anesthésiste",H172="boursier univ.",H172="chercheur",H172="chirurgien",H172="Résident(e)",H172="Md Urg",H172="Md Card",LEFT(H172,6)="Fellow",H172="Externe Médecine",H172="Directeur de la biobanque Médecin",H172="monit.-boursier",),1,0)</f>
        <v>0</v>
      </c>
      <c r="D172" s="172">
        <f>IF(OR(G172=0,H172="Stagiaire",H172="Stagiaires",H172="Externe",H172="Externes",G172="agence",H172="STAGIAIRE INFIRMIER(ÈRE)",H172="STAGIAIRE SI",H172="STAGIAIRE S.I.",H172="STAGIAIRE PAB",H172="STAGIAIRE EN PERFUSION",H172="Stagiaire Physiothérapeute",H172="Stagiaire médecine",H172="Stagiaire - Service sociaux",H172="STAGIAIRE SOINS INFIRMIERS",H172="STAGIAIRE EXTERNE EN MÉDECINE",H172="ss",),1,0)</f>
        <v>0</v>
      </c>
      <c r="E172" s="28" t="s">
        <v>428</v>
      </c>
      <c r="F172" s="28" t="s">
        <v>435</v>
      </c>
      <c r="G172" s="262">
        <v>3035</v>
      </c>
      <c r="H172" s="79" t="s">
        <v>234</v>
      </c>
      <c r="I172" s="164" t="s">
        <v>3643</v>
      </c>
      <c r="J172" s="273">
        <f ca="1">IF(AK172&lt;=Données!$B$2,1," ")</f>
        <v>1</v>
      </c>
      <c r="K172" s="45">
        <v>1</v>
      </c>
      <c r="L172" s="46"/>
      <c r="M172" s="47"/>
      <c r="N172" s="48"/>
      <c r="O172" s="185"/>
      <c r="P172" s="187"/>
      <c r="Q172" s="185"/>
      <c r="R172" s="186"/>
      <c r="S172" s="186"/>
      <c r="T172" s="187"/>
      <c r="U172" s="187"/>
      <c r="V172" s="187"/>
      <c r="W172" s="320"/>
      <c r="X172" s="214"/>
      <c r="Y172" s="215"/>
      <c r="Z172" s="34"/>
      <c r="AA172" s="35"/>
      <c r="AB172" s="35"/>
      <c r="AC172" s="35"/>
      <c r="AD172" s="36"/>
      <c r="AE172" s="224"/>
      <c r="AF172" s="53"/>
      <c r="AG172" s="54"/>
      <c r="AH172" s="55"/>
      <c r="AI172" s="56"/>
      <c r="AJ172" s="41" t="s">
        <v>98</v>
      </c>
      <c r="AK172" s="42">
        <v>44588</v>
      </c>
      <c r="AL172" s="50"/>
      <c r="AM172" s="337" t="str">
        <f>INDEX($K$6:$AE$6,1,MATCH(1,K172:AE172,-1))</f>
        <v>95PFE-L2S</v>
      </c>
      <c r="AN172" s="337" t="str">
        <f>IF(INDEX($K$6:$AE$6,1,MATCH(1,K172:AE172,1))&lt;&gt;INDEX($K$6:$AE$6,1,MATCH(1,K172:AE172,-1)),INDEX($K$6:$AE$6,1,MATCH(1,K172:AE172,1)),"-")</f>
        <v>-</v>
      </c>
    </row>
    <row r="173" spans="1:40" x14ac:dyDescent="0.2">
      <c r="A173" s="169" t="str">
        <f>IF(IFERROR(VLOOKUP(G173,EmployesActifs,1,FALSE),"Non")&lt;&gt;"Non","Oui","Non")</f>
        <v>Oui</v>
      </c>
      <c r="B173" s="172">
        <f>IF(A173="Oui",1,0)</f>
        <v>1</v>
      </c>
      <c r="C173" s="172">
        <f>IF(OR(G173="Médecin",H173="Médecin",I173="Médecin",I173="Médecins",H173="anesthésiste",H173="boursier univ.",H173="chercheur",H173="chirurgien",H173="Résident(e)",H173="Md Urg",H173="Md Card",LEFT(H173,6)="Fellow",H173="Externe Médecine",H173="Directeur de la biobanque Médecin",H173="monit.-boursier",),1,0)</f>
        <v>0</v>
      </c>
      <c r="D173" s="172">
        <f>IF(OR(G173=0,H173="Stagiaire",H173="Stagiaires",H173="Externe",H173="Externes",G173="agence",H173="STAGIAIRE INFIRMIER(ÈRE)",H173="STAGIAIRE SI",H173="STAGIAIRE S.I.",H173="STAGIAIRE PAB",H173="STAGIAIRE EN PERFUSION",H173="Stagiaire Physiothérapeute",H173="Stagiaire médecine",H173="Stagiaire - Service sociaux",H173="STAGIAIRE SOINS INFIRMIERS",H173="STAGIAIRE EXTERNE EN MÉDECINE",H173="ss",),1,0)</f>
        <v>0</v>
      </c>
      <c r="E173" s="28" t="s">
        <v>3962</v>
      </c>
      <c r="F173" s="28" t="s">
        <v>440</v>
      </c>
      <c r="G173" s="262">
        <v>10927</v>
      </c>
      <c r="H173" s="79" t="s">
        <v>103</v>
      </c>
      <c r="I173" s="164" t="s">
        <v>836</v>
      </c>
      <c r="J173" s="273" t="str">
        <f ca="1">IF(AK173&lt;=Données!$B$2,1," ")</f>
        <v xml:space="preserve"> </v>
      </c>
      <c r="K173" s="45"/>
      <c r="L173" s="46"/>
      <c r="M173" s="47"/>
      <c r="N173" s="48"/>
      <c r="O173" s="185"/>
      <c r="P173" s="187"/>
      <c r="Q173" s="185">
        <v>1</v>
      </c>
      <c r="R173" s="186"/>
      <c r="S173" s="186">
        <v>1</v>
      </c>
      <c r="T173" s="187"/>
      <c r="U173" s="187"/>
      <c r="V173" s="187"/>
      <c r="W173" s="320"/>
      <c r="X173" s="214"/>
      <c r="Y173" s="215"/>
      <c r="Z173" s="34"/>
      <c r="AA173" s="35"/>
      <c r="AB173" s="35"/>
      <c r="AC173" s="35"/>
      <c r="AD173" s="36"/>
      <c r="AE173" s="224"/>
      <c r="AF173" s="53"/>
      <c r="AG173" s="54"/>
      <c r="AH173" s="55"/>
      <c r="AI173" s="56"/>
      <c r="AJ173" s="41" t="s">
        <v>4462</v>
      </c>
      <c r="AK173" s="42">
        <v>45815</v>
      </c>
      <c r="AL173" s="50"/>
      <c r="AM173" s="337" t="str">
        <f>INDEX($K$6:$AE$6,1,MATCH(1,K173:AE173,-1))</f>
        <v>1860-S</v>
      </c>
      <c r="AN173" s="337" t="str">
        <f>IF(INDEX($K$6:$AE$6,1,MATCH(1,K173:AE173,1))&lt;&gt;INDEX($K$6:$AE$6,1,MATCH(1,K173:AE173,-1)),INDEX($K$6:$AE$6,1,MATCH(1,K173:AE173,1)),"-")</f>
        <v>-</v>
      </c>
    </row>
    <row r="174" spans="1:40" x14ac:dyDescent="0.2">
      <c r="A174" s="169" t="str">
        <f>IF(IFERROR(VLOOKUP(G174,EmployesActifs,1,FALSE),"Non")&lt;&gt;"Non","Oui","Non")</f>
        <v>Oui</v>
      </c>
      <c r="B174" s="172">
        <f>IF(A174="Oui",1,0)</f>
        <v>1</v>
      </c>
      <c r="C174" s="172">
        <f>IF(OR(G174="Médecin",H174="Médecin",I174="Médecin",I174="Médecins",H174="anesthésiste",H174="boursier univ.",H174="chercheur",H174="chirurgien",H174="Résident(e)",H174="Md Urg",H174="Md Card",LEFT(H174,6)="Fellow",H174="Externe Médecine",H174="Directeur de la biobanque Médecin",H174="monit.-boursier",),1,0)</f>
        <v>0</v>
      </c>
      <c r="D174" s="172">
        <f>IF(OR(G174=0,H174="Stagiaire",H174="Stagiaires",H174="Externe",H174="Externes",G174="agence",H174="STAGIAIRE INFIRMIER(ÈRE)",H174="STAGIAIRE SI",H174="STAGIAIRE S.I.",H174="STAGIAIRE PAB",H174="STAGIAIRE EN PERFUSION",H174="Stagiaire Physiothérapeute",H174="Stagiaire médecine",H174="Stagiaire - Service sociaux",H174="STAGIAIRE SOINS INFIRMIERS",H174="STAGIAIRE EXTERNE EN MÉDECINE",H174="ss",),1,0)</f>
        <v>0</v>
      </c>
      <c r="E174" s="28" t="s">
        <v>441</v>
      </c>
      <c r="F174" s="28" t="s">
        <v>221</v>
      </c>
      <c r="G174" s="262">
        <v>6454</v>
      </c>
      <c r="H174" s="79" t="s">
        <v>72</v>
      </c>
      <c r="I174" s="164" t="s">
        <v>888</v>
      </c>
      <c r="J174" s="273">
        <f ca="1">IF(AK174&lt;=Données!$B$2,1," ")</f>
        <v>1</v>
      </c>
      <c r="K174" s="45" t="s">
        <v>56</v>
      </c>
      <c r="L174" s="46" t="s">
        <v>56</v>
      </c>
      <c r="M174" s="47" t="s">
        <v>56</v>
      </c>
      <c r="N174" s="48"/>
      <c r="O174" s="185"/>
      <c r="P174" s="187"/>
      <c r="Q174" s="185"/>
      <c r="R174" s="186"/>
      <c r="S174" s="186">
        <v>1</v>
      </c>
      <c r="T174" s="187"/>
      <c r="U174" s="187"/>
      <c r="V174" s="187"/>
      <c r="W174" s="320"/>
      <c r="X174" s="214"/>
      <c r="Y174" s="215"/>
      <c r="Z174" s="34"/>
      <c r="AA174" s="35"/>
      <c r="AB174" s="35"/>
      <c r="AC174" s="35"/>
      <c r="AD174" s="36"/>
      <c r="AE174" s="224"/>
      <c r="AF174" s="53"/>
      <c r="AG174" s="54"/>
      <c r="AH174" s="55"/>
      <c r="AI174" s="56"/>
      <c r="AJ174" s="41" t="s">
        <v>98</v>
      </c>
      <c r="AK174" s="42">
        <v>44581</v>
      </c>
      <c r="AL174" s="50"/>
      <c r="AM174" s="337" t="str">
        <f>INDEX($K$6:$AE$6,1,MATCH(1,K174:AE174,-1))</f>
        <v>1870 +</v>
      </c>
      <c r="AN174" s="337" t="str">
        <f>IF(INDEX($K$6:$AE$6,1,MATCH(1,K174:AE174,1))&lt;&gt;INDEX($K$6:$AE$6,1,MATCH(1,K174:AE174,-1)),INDEX($K$6:$AE$6,1,MATCH(1,K174:AE174,1)),"-")</f>
        <v>-</v>
      </c>
    </row>
    <row r="175" spans="1:40" x14ac:dyDescent="0.2">
      <c r="A175" s="169" t="str">
        <f>IF(IFERROR(VLOOKUP(G175,EmployesActifs,1,FALSE),"Non")&lt;&gt;"Non","Oui","Non")</f>
        <v>Oui</v>
      </c>
      <c r="B175" s="172">
        <f>IF(A175="Oui",1,0)</f>
        <v>1</v>
      </c>
      <c r="C175" s="172">
        <f>IF(OR(G175="Médecin",H175="Médecin",I175="Médecin",I175="Médecins",H175="anesthésiste",H175="boursier univ.",H175="chercheur",H175="chirurgien",H175="Résident(e)",H175="Md Urg",H175="Md Card",LEFT(H175,6)="Fellow",H175="Externe Médecine",H175="Directeur de la biobanque Médecin",H175="monit.-boursier",),1,0)</f>
        <v>0</v>
      </c>
      <c r="D175" s="172">
        <f>IF(OR(G175=0,H175="Stagiaire",H175="Stagiaires",H175="Externe",H175="Externes",G175="agence",H175="STAGIAIRE INFIRMIER(ÈRE)",H175="STAGIAIRE SI",H175="STAGIAIRE S.I.",H175="STAGIAIRE PAB",H175="STAGIAIRE EN PERFUSION",H175="Stagiaire Physiothérapeute",H175="Stagiaire médecine",H175="Stagiaire - Service sociaux",H175="STAGIAIRE SOINS INFIRMIERS",H175="STAGIAIRE EXTERNE EN MÉDECINE",H175="ss",),1,0)</f>
        <v>0</v>
      </c>
      <c r="E175" s="28" t="s">
        <v>3068</v>
      </c>
      <c r="F175" s="28" t="s">
        <v>444</v>
      </c>
      <c r="G175" s="262">
        <v>9634</v>
      </c>
      <c r="H175" s="79" t="s">
        <v>64</v>
      </c>
      <c r="I175" s="164" t="s">
        <v>3418</v>
      </c>
      <c r="J175" s="273">
        <f ca="1">IF(AK175&lt;=Données!$B$2,1," ")</f>
        <v>1</v>
      </c>
      <c r="K175" s="45"/>
      <c r="L175" s="46"/>
      <c r="M175" s="47"/>
      <c r="N175" s="48"/>
      <c r="O175" s="185"/>
      <c r="P175" s="187"/>
      <c r="Q175" s="185">
        <v>1</v>
      </c>
      <c r="R175" s="186"/>
      <c r="S175" s="186"/>
      <c r="T175" s="187"/>
      <c r="U175" s="187"/>
      <c r="V175" s="187"/>
      <c r="W175" s="320"/>
      <c r="X175" s="214"/>
      <c r="Y175" s="215"/>
      <c r="Z175" s="34"/>
      <c r="AA175" s="35"/>
      <c r="AB175" s="35"/>
      <c r="AC175" s="35"/>
      <c r="AD175" s="36"/>
      <c r="AE175" s="224"/>
      <c r="AF175" s="53"/>
      <c r="AG175" s="54"/>
      <c r="AH175" s="55"/>
      <c r="AI175" s="56"/>
      <c r="AJ175" s="41" t="s">
        <v>439</v>
      </c>
      <c r="AK175" s="42">
        <v>42832</v>
      </c>
      <c r="AL175" s="50"/>
      <c r="AM175" s="337" t="str">
        <f>INDEX($K$6:$AE$6,1,MATCH(1,K175:AE175,-1))</f>
        <v>1860-S</v>
      </c>
      <c r="AN175" s="337" t="str">
        <f>IF(INDEX($K$6:$AE$6,1,MATCH(1,K175:AE175,1))&lt;&gt;INDEX($K$6:$AE$6,1,MATCH(1,K175:AE175,-1)),INDEX($K$6:$AE$6,1,MATCH(1,K175:AE175,1)),"-")</f>
        <v>-</v>
      </c>
    </row>
    <row r="176" spans="1:40" x14ac:dyDescent="0.2">
      <c r="A176" s="381"/>
      <c r="B176" s="172">
        <f>IF(A176="Oui",1,0)</f>
        <v>0</v>
      </c>
      <c r="C176" s="172">
        <f>IF(OR(G176="Médecin",H176="Médecin",I176="Médecin",I176="Médecins",H176="anesthésiste",H176="boursier univ.",H176="chercheur",H176="chirurgien",H176="Résident(e)",H176="Md Urg",H176="Md Card",LEFT(H176,6)="Fellow",H176="Externe Médecine",H176="Directeur de la biobanque Médecin",H176="monit.-boursier",),1,0)</f>
        <v>0</v>
      </c>
      <c r="D176" s="172">
        <f>IF(OR(G176=0,H176="Stagiaire",H176="Stagiaires",H176="Externe",H176="Externes",G176="agence",H176="STAGIAIRE INFIRMIER(ÈRE)",H176="STAGIAIRE SI",H176="STAGIAIRE S.I.",H176="STAGIAIRE PAB",H176="STAGIAIRE EN PERFUSION",H176="Stagiaire Physiothérapeute",H176="Stagiaire médecine",H176="Stagiaire - Service sociaux",H176="STAGIAIRE SOINS INFIRMIERS",H176="STAGIAIRE EXTERNE EN MÉDECINE",H176="ss",),1,0)</f>
        <v>1</v>
      </c>
      <c r="E176" s="28" t="s">
        <v>3068</v>
      </c>
      <c r="F176" s="28" t="s">
        <v>3069</v>
      </c>
      <c r="G176" s="262" t="s">
        <v>3070</v>
      </c>
      <c r="H176" s="79" t="s">
        <v>479</v>
      </c>
      <c r="I176" s="164" t="s">
        <v>3054</v>
      </c>
      <c r="J176" s="273">
        <f ca="1">IF(AK176&lt;=Données!$B$2,1," ")</f>
        <v>1</v>
      </c>
      <c r="K176" s="45" t="s">
        <v>56</v>
      </c>
      <c r="L176" s="46"/>
      <c r="M176" s="47"/>
      <c r="N176" s="48">
        <v>1</v>
      </c>
      <c r="O176" s="185"/>
      <c r="P176" s="187"/>
      <c r="Q176" s="185"/>
      <c r="R176" s="186"/>
      <c r="S176" s="186"/>
      <c r="T176" s="187"/>
      <c r="U176" s="187"/>
      <c r="V176" s="187"/>
      <c r="W176" s="320"/>
      <c r="X176" s="214"/>
      <c r="Y176" s="215"/>
      <c r="Z176" s="34"/>
      <c r="AA176" s="35"/>
      <c r="AB176" s="35"/>
      <c r="AC176" s="35"/>
      <c r="AD176" s="36"/>
      <c r="AE176" s="224"/>
      <c r="AF176" s="53"/>
      <c r="AG176" s="54"/>
      <c r="AH176" s="55"/>
      <c r="AI176" s="56"/>
      <c r="AJ176" s="41" t="s">
        <v>85</v>
      </c>
      <c r="AK176" s="42">
        <v>44895</v>
      </c>
      <c r="AL176" s="50"/>
      <c r="AM176" s="337" t="str">
        <f>INDEX($K$6:$AE$6,1,MATCH(1,K176:AE176,-1))</f>
        <v>F550</v>
      </c>
      <c r="AN176" s="337" t="str">
        <f>IF(INDEX($K$6:$AE$6,1,MATCH(1,K176:AE176,1))&lt;&gt;INDEX($K$6:$AE$6,1,MATCH(1,K176:AE176,-1)),INDEX($K$6:$AE$6,1,MATCH(1,K176:AE176,1)),"-")</f>
        <v>-</v>
      </c>
    </row>
    <row r="177" spans="1:40" x14ac:dyDescent="0.2">
      <c r="A177" s="169" t="str">
        <f>IF(IFERROR(VLOOKUP(G177,EmployesActifs,1,FALSE),"Non")&lt;&gt;"Non","Oui","Non")</f>
        <v>Oui</v>
      </c>
      <c r="B177" s="172">
        <f>IF(A177="Oui",1,0)</f>
        <v>1</v>
      </c>
      <c r="C177" s="172">
        <f>IF(OR(G177="Médecin",H177="Médecin",I177="Médecin",I177="Médecins",H177="anesthésiste",H177="boursier univ.",H177="chercheur",H177="chirurgien",H177="Résident(e)",H177="Md Urg",H177="Md Card",LEFT(H177,6)="Fellow",H177="Externe Médecine",H177="Directeur de la biobanque Médecin",H177="monit.-boursier",),1,0)</f>
        <v>0</v>
      </c>
      <c r="D177" s="172">
        <f>IF(OR(G177=0,H177="Stagiaire",H177="Stagiaires",H177="Externe",H177="Externes",G177="agence",H177="STAGIAIRE INFIRMIER(ÈRE)",H177="STAGIAIRE SI",H177="STAGIAIRE S.I.",H177="STAGIAIRE PAB",H177="STAGIAIRE EN PERFUSION",H177="Stagiaire Physiothérapeute",H177="Stagiaire médecine",H177="Stagiaire - Service sociaux",H177="STAGIAIRE SOINS INFIRMIERS",H177="STAGIAIRE EXTERNE EN MÉDECINE",H177="ss",),1,0)</f>
        <v>0</v>
      </c>
      <c r="E177" s="28" t="s">
        <v>446</v>
      </c>
      <c r="F177" s="28" t="s">
        <v>710</v>
      </c>
      <c r="G177" s="262">
        <v>10749</v>
      </c>
      <c r="H177" s="79" t="s">
        <v>570</v>
      </c>
      <c r="I177" s="164" t="s">
        <v>1742</v>
      </c>
      <c r="J177" s="273" t="str">
        <f ca="1">IF(AK177&lt;=Données!$B$2,1," ")</f>
        <v xml:space="preserve"> </v>
      </c>
      <c r="K177" s="45"/>
      <c r="L177" s="46">
        <v>1</v>
      </c>
      <c r="M177" s="47"/>
      <c r="N177" s="48"/>
      <c r="O177" s="185"/>
      <c r="P177" s="187"/>
      <c r="Q177" s="185"/>
      <c r="R177" s="186"/>
      <c r="S177" s="186"/>
      <c r="T177" s="187"/>
      <c r="U177" s="187"/>
      <c r="V177" s="187"/>
      <c r="W177" s="320"/>
      <c r="X177" s="214"/>
      <c r="Y177" s="215"/>
      <c r="Z177" s="34"/>
      <c r="AA177" s="35"/>
      <c r="AB177" s="35"/>
      <c r="AC177" s="35"/>
      <c r="AD177" s="36"/>
      <c r="AE177" s="224"/>
      <c r="AF177" s="53"/>
      <c r="AG177" s="54"/>
      <c r="AH177" s="55"/>
      <c r="AI177" s="56"/>
      <c r="AJ177" s="41" t="s">
        <v>4462</v>
      </c>
      <c r="AK177" s="42">
        <v>45707</v>
      </c>
      <c r="AL177" s="50"/>
      <c r="AM177" s="337" t="str">
        <f>INDEX($K$6:$AE$6,1,MATCH(1,K177:AE177,-1))</f>
        <v>95PFE-L2M</v>
      </c>
      <c r="AN177" s="337" t="str">
        <f>IF(INDEX($K$6:$AE$6,1,MATCH(1,K177:AE177,1))&lt;&gt;INDEX($K$6:$AE$6,1,MATCH(1,K177:AE177,-1)),INDEX($K$6:$AE$6,1,MATCH(1,K177:AE177,1)),"-")</f>
        <v>-</v>
      </c>
    </row>
    <row r="178" spans="1:40" x14ac:dyDescent="0.2">
      <c r="A178" s="169" t="str">
        <f>IF(IFERROR(VLOOKUP(G178,EmployesActifs,1,FALSE),"Non")&lt;&gt;"Non","Oui","Non")</f>
        <v>Oui</v>
      </c>
      <c r="B178" s="172">
        <f>IF(A178="Oui",1,0)</f>
        <v>1</v>
      </c>
      <c r="C178" s="172">
        <f>IF(OR(G178="Médecin",H178="Médecin",I178="Médecin",I178="Médecins",H178="anesthésiste",H178="boursier univ.",H178="chercheur",H178="chirurgien",H178="Résident(e)",H178="Md Urg",H178="Md Card",LEFT(H178,6)="Fellow",H178="Externe Médecine",H178="Directeur de la biobanque Médecin",H178="monit.-boursier",),1,0)</f>
        <v>0</v>
      </c>
      <c r="D178" s="172">
        <f>IF(OR(G178=0,H178="Stagiaire",H178="Stagiaires",H178="Externe",H178="Externes",G178="agence",H178="STAGIAIRE INFIRMIER(ÈRE)",H178="STAGIAIRE SI",H178="STAGIAIRE S.I.",H178="STAGIAIRE PAB",H178="STAGIAIRE EN PERFUSION",H178="Stagiaire Physiothérapeute",H178="Stagiaire médecine",H178="Stagiaire - Service sociaux",H178="STAGIAIRE SOINS INFIRMIERS",H178="STAGIAIRE EXTERNE EN MÉDECINE",H178="ss",),1,0)</f>
        <v>0</v>
      </c>
      <c r="E178" s="28" t="s">
        <v>448</v>
      </c>
      <c r="F178" s="28" t="s">
        <v>449</v>
      </c>
      <c r="G178" s="262">
        <v>3078</v>
      </c>
      <c r="H178" s="79" t="s">
        <v>3451</v>
      </c>
      <c r="I178" s="164" t="s">
        <v>3452</v>
      </c>
      <c r="J178" s="273">
        <f ca="1">IF(AK178&lt;=Données!$B$2,1," ")</f>
        <v>1</v>
      </c>
      <c r="K178" s="45" t="s">
        <v>56</v>
      </c>
      <c r="L178" s="46" t="s">
        <v>56</v>
      </c>
      <c r="M178" s="47"/>
      <c r="N178" s="48"/>
      <c r="O178" s="185"/>
      <c r="P178" s="187"/>
      <c r="Q178" s="185"/>
      <c r="R178" s="186"/>
      <c r="S178" s="186">
        <v>1</v>
      </c>
      <c r="T178" s="187"/>
      <c r="U178" s="187"/>
      <c r="V178" s="187"/>
      <c r="W178" s="320"/>
      <c r="X178" s="214"/>
      <c r="Y178" s="215"/>
      <c r="Z178" s="34"/>
      <c r="AA178" s="35"/>
      <c r="AB178" s="35"/>
      <c r="AC178" s="35"/>
      <c r="AD178" s="36"/>
      <c r="AE178" s="224"/>
      <c r="AF178" s="53"/>
      <c r="AG178" s="54"/>
      <c r="AH178" s="55"/>
      <c r="AI178" s="56"/>
      <c r="AJ178" s="41" t="s">
        <v>85</v>
      </c>
      <c r="AK178" s="42">
        <v>44588</v>
      </c>
      <c r="AL178" s="50"/>
      <c r="AM178" s="337" t="str">
        <f>INDEX($K$6:$AE$6,1,MATCH(1,K178:AE178,-1))</f>
        <v>1870 +</v>
      </c>
      <c r="AN178" s="337" t="str">
        <f>IF(INDEX($K$6:$AE$6,1,MATCH(1,K178:AE178,1))&lt;&gt;INDEX($K$6:$AE$6,1,MATCH(1,K178:AE178,-1)),INDEX($K$6:$AE$6,1,MATCH(1,K178:AE178,1)),"-")</f>
        <v>-</v>
      </c>
    </row>
    <row r="179" spans="1:40" x14ac:dyDescent="0.2">
      <c r="A179" s="169" t="str">
        <f>IF(IFERROR(VLOOKUP(G179,EmployesActifs,1,FALSE),"Non")&lt;&gt;"Non","Oui","Non")</f>
        <v>Oui</v>
      </c>
      <c r="B179" s="172">
        <f>IF(A179="Oui",1,0)</f>
        <v>1</v>
      </c>
      <c r="C179" s="172">
        <f>IF(OR(G179="Médecin",H179="Médecin",I179="Médecin",I179="Médecins",H179="anesthésiste",H179="boursier univ.",H179="chercheur",H179="chirurgien",H179="Résident(e)",H179="Md Urg",H179="Md Card",LEFT(H179,6)="Fellow",H179="Externe Médecine",H179="Directeur de la biobanque Médecin",H179="monit.-boursier",),1,0)</f>
        <v>0</v>
      </c>
      <c r="D179" s="172">
        <f>IF(OR(G179=0,H179="Stagiaire",H179="Stagiaires",H179="Externe",H179="Externes",G179="agence",H179="STAGIAIRE INFIRMIER(ÈRE)",H179="STAGIAIRE SI",H179="STAGIAIRE S.I.",H179="STAGIAIRE PAB",H179="STAGIAIRE EN PERFUSION",H179="Stagiaire Physiothérapeute",H179="Stagiaire médecine",H179="Stagiaire - Service sociaux",H179="STAGIAIRE SOINS INFIRMIERS",H179="STAGIAIRE EXTERNE EN MÉDECINE",H179="ss",),1,0)</f>
        <v>0</v>
      </c>
      <c r="E179" s="28" t="s">
        <v>5937</v>
      </c>
      <c r="F179" s="28" t="s">
        <v>4240</v>
      </c>
      <c r="G179" s="262">
        <v>12767</v>
      </c>
      <c r="H179" s="79" t="s">
        <v>42</v>
      </c>
      <c r="I179" s="164" t="s">
        <v>5717</v>
      </c>
      <c r="J179" s="273" t="str">
        <f ca="1">IF(AK179&lt;=Données!$B$2,1," ")</f>
        <v xml:space="preserve"> </v>
      </c>
      <c r="K179" s="45"/>
      <c r="L179" s="46"/>
      <c r="M179" s="47"/>
      <c r="N179" s="48"/>
      <c r="O179" s="185"/>
      <c r="P179" s="187"/>
      <c r="Q179" s="185"/>
      <c r="R179" s="186"/>
      <c r="S179" s="186">
        <v>1</v>
      </c>
      <c r="T179" s="187"/>
      <c r="U179" s="187"/>
      <c r="V179" s="187"/>
      <c r="W179" s="320"/>
      <c r="X179" s="214"/>
      <c r="Y179" s="215"/>
      <c r="Z179" s="34"/>
      <c r="AA179" s="35"/>
      <c r="AB179" s="35"/>
      <c r="AC179" s="35"/>
      <c r="AD179" s="36"/>
      <c r="AE179" s="224"/>
      <c r="AF179" s="53"/>
      <c r="AG179" s="54"/>
      <c r="AH179" s="55"/>
      <c r="AI179" s="56"/>
      <c r="AJ179" s="41" t="s">
        <v>5851</v>
      </c>
      <c r="AK179" s="42">
        <v>45853</v>
      </c>
      <c r="AL179" s="50"/>
      <c r="AM179" s="337" t="str">
        <f>INDEX($K$6:$AE$6,1,MATCH(1,K179:AE179,-1))</f>
        <v>1870 +</v>
      </c>
      <c r="AN179" s="337" t="str">
        <f>IF(INDEX($K$6:$AE$6,1,MATCH(1,K179:AE179,1))&lt;&gt;INDEX($K$6:$AE$6,1,MATCH(1,K179:AE179,-1)),INDEX($K$6:$AE$6,1,MATCH(1,K179:AE179,1)),"-")</f>
        <v>-</v>
      </c>
    </row>
    <row r="180" spans="1:40" x14ac:dyDescent="0.2">
      <c r="A180" s="169" t="str">
        <f>IF(IFERROR(VLOOKUP(G180,EmployesActifs,1,FALSE),"Non")&lt;&gt;"Non","Oui","Non")</f>
        <v>Oui</v>
      </c>
      <c r="B180" s="172">
        <f>IF(A180="Oui",1,0)</f>
        <v>1</v>
      </c>
      <c r="C180" s="172">
        <f>IF(OR(G180="Médecin",H180="Médecin",I180="Médecin",I180="Médecins",H180="anesthésiste",H180="boursier univ.",H180="chercheur",H180="chirurgien",H180="Résident(e)",H180="Md Urg",H180="Md Card",LEFT(H180,6)="Fellow",H180="Externe Médecine",H180="Directeur de la biobanque Médecin",H180="monit.-boursier",),1,0)</f>
        <v>0</v>
      </c>
      <c r="D180" s="172">
        <f>IF(OR(G180=0,H180="Stagiaire",H180="Stagiaires",H180="Externe",H180="Externes",G180="agence",H180="STAGIAIRE INFIRMIER(ÈRE)",H180="STAGIAIRE SI",H180="STAGIAIRE S.I.",H180="STAGIAIRE PAB",H180="STAGIAIRE EN PERFUSION",H180="Stagiaire Physiothérapeute",H180="Stagiaire médecine",H180="Stagiaire - Service sociaux",H180="STAGIAIRE SOINS INFIRMIERS",H180="STAGIAIRE EXTERNE EN MÉDECINE",H180="ss",),1,0)</f>
        <v>0</v>
      </c>
      <c r="E180" s="28" t="s">
        <v>450</v>
      </c>
      <c r="F180" s="28" t="s">
        <v>451</v>
      </c>
      <c r="G180" s="262">
        <v>11570</v>
      </c>
      <c r="H180" s="79" t="s">
        <v>3634</v>
      </c>
      <c r="I180" s="164" t="s">
        <v>5714</v>
      </c>
      <c r="J180" s="273">
        <f ca="1">IF(AK180&lt;=Données!$B$2,1," ")</f>
        <v>1</v>
      </c>
      <c r="K180" s="45"/>
      <c r="L180" s="46"/>
      <c r="M180" s="47" t="s">
        <v>56</v>
      </c>
      <c r="N180" s="48"/>
      <c r="O180" s="185"/>
      <c r="P180" s="187"/>
      <c r="Q180" s="185"/>
      <c r="R180" s="186"/>
      <c r="S180" s="186">
        <v>1</v>
      </c>
      <c r="T180" s="187"/>
      <c r="U180" s="187"/>
      <c r="V180" s="187"/>
      <c r="W180" s="320"/>
      <c r="X180" s="214"/>
      <c r="Y180" s="215"/>
      <c r="Z180" s="34"/>
      <c r="AA180" s="35"/>
      <c r="AB180" s="35"/>
      <c r="AC180" s="35"/>
      <c r="AD180" s="36"/>
      <c r="AE180" s="224"/>
      <c r="AF180" s="53"/>
      <c r="AG180" s="54"/>
      <c r="AH180" s="55"/>
      <c r="AI180" s="56"/>
      <c r="AJ180" s="41" t="s">
        <v>159</v>
      </c>
      <c r="AK180" s="42">
        <v>44577</v>
      </c>
      <c r="AL180" s="50"/>
      <c r="AM180" s="337" t="str">
        <f>INDEX($K$6:$AE$6,1,MATCH(1,K180:AE180,-1))</f>
        <v>1870 +</v>
      </c>
      <c r="AN180" s="337" t="str">
        <f>IF(INDEX($K$6:$AE$6,1,MATCH(1,K180:AE180,1))&lt;&gt;INDEX($K$6:$AE$6,1,MATCH(1,K180:AE180,-1)),INDEX($K$6:$AE$6,1,MATCH(1,K180:AE180,1)),"-")</f>
        <v>-</v>
      </c>
    </row>
    <row r="181" spans="1:40" x14ac:dyDescent="0.2">
      <c r="A181" s="381"/>
      <c r="B181" s="172">
        <f>IF(A181="Oui",1,0)</f>
        <v>0</v>
      </c>
      <c r="C181" s="172">
        <f>IF(OR(G181="Médecin",H181="Médecin",I181="Médecin",I181="Médecins",H181="anesthésiste",H181="boursier univ.",H181="chercheur",H181="chirurgien",H181="Résident(e)",H181="Md Urg",H181="Md Card",LEFT(H181,6)="Fellow",H181="Externe Médecine",H181="Directeur de la biobanque Médecin",H181="monit.-boursier",),1,0)</f>
        <v>0</v>
      </c>
      <c r="D181" s="172">
        <f>IF(OR(G181=0,H181="Stagiaire",H181="Stagiaires",H181="Externe",H181="Externes",G181="agence",H181="STAGIAIRE INFIRMIER(ÈRE)",H181="STAGIAIRE SI",H181="STAGIAIRE S.I.",H181="STAGIAIRE PAB",H181="STAGIAIRE EN PERFUSION",H181="Stagiaire Physiothérapeute",H181="Stagiaire médecine",H181="Stagiaire - Service sociaux",H181="STAGIAIRE SOINS INFIRMIERS",H181="STAGIAIRE EXTERNE EN MÉDECINE",H181="ss",),1,0)</f>
        <v>1</v>
      </c>
      <c r="E181" s="28" t="s">
        <v>454</v>
      </c>
      <c r="F181" s="28" t="s">
        <v>455</v>
      </c>
      <c r="G181" s="262">
        <v>0</v>
      </c>
      <c r="H181" s="79" t="s">
        <v>212</v>
      </c>
      <c r="I181" s="164" t="s">
        <v>213</v>
      </c>
      <c r="J181" s="273">
        <f ca="1">IF(AK181&lt;=Données!$B$2,1," ")</f>
        <v>1</v>
      </c>
      <c r="K181" s="45"/>
      <c r="L181" s="46" t="s">
        <v>56</v>
      </c>
      <c r="M181" s="47" t="s">
        <v>56</v>
      </c>
      <c r="N181" s="48">
        <v>1</v>
      </c>
      <c r="O181" s="185"/>
      <c r="P181" s="187"/>
      <c r="Q181" s="185"/>
      <c r="R181" s="186"/>
      <c r="S181" s="186">
        <v>1</v>
      </c>
      <c r="T181" s="187"/>
      <c r="U181" s="187"/>
      <c r="V181" s="187"/>
      <c r="W181" s="320"/>
      <c r="X181" s="214"/>
      <c r="Y181" s="215"/>
      <c r="Z181" s="34"/>
      <c r="AA181" s="35"/>
      <c r="AB181" s="35"/>
      <c r="AC181" s="35"/>
      <c r="AD181" s="36"/>
      <c r="AE181" s="224"/>
      <c r="AF181" s="53"/>
      <c r="AG181" s="54"/>
      <c r="AH181" s="55"/>
      <c r="AI181" s="56"/>
      <c r="AJ181" s="41" t="s">
        <v>85</v>
      </c>
      <c r="AK181" s="42">
        <v>44614</v>
      </c>
      <c r="AL181" s="50"/>
      <c r="AM181" s="337" t="str">
        <f>INDEX($K$6:$AE$6,1,MATCH(1,K181:AE181,-1))</f>
        <v>F550</v>
      </c>
      <c r="AN181" s="337" t="str">
        <f>IF(INDEX($K$6:$AE$6,1,MATCH(1,K181:AE181,1))&lt;&gt;INDEX($K$6:$AE$6,1,MATCH(1,K181:AE181,-1)),INDEX($K$6:$AE$6,1,MATCH(1,K181:AE181,1)),"-")</f>
        <v>1870 +</v>
      </c>
    </row>
    <row r="182" spans="1:40" x14ac:dyDescent="0.2">
      <c r="A182" s="169" t="str">
        <f>IF(IFERROR(VLOOKUP(G182,EmployesActifs,1,FALSE),"Non")&lt;&gt;"Non","Oui","Non")</f>
        <v>Oui</v>
      </c>
      <c r="B182" s="172">
        <f>IF(A182="Oui",1,0)</f>
        <v>1</v>
      </c>
      <c r="C182" s="172">
        <f>IF(OR(G182="Médecin",H182="Médecin",I182="Médecin",I182="Médecins",H182="anesthésiste",H182="boursier univ.",H182="chercheur",H182="chirurgien",H182="Résident(e)",H182="Md Urg",H182="Md Card",LEFT(H182,6)="Fellow",H182="Externe Médecine",H182="Directeur de la biobanque Médecin",H182="monit.-boursier",),1,0)</f>
        <v>0</v>
      </c>
      <c r="D182" s="172">
        <f>IF(OR(G182=0,H182="Stagiaire",H182="Stagiaires",H182="Externe",H182="Externes",G182="agence",H182="STAGIAIRE INFIRMIER(ÈRE)",H182="STAGIAIRE SI",H182="STAGIAIRE S.I.",H182="STAGIAIRE PAB",H182="STAGIAIRE EN PERFUSION",H182="Stagiaire Physiothérapeute",H182="Stagiaire médecine",H182="Stagiaire - Service sociaux",H182="STAGIAIRE SOINS INFIRMIERS",H182="STAGIAIRE EXTERNE EN MÉDECINE",H182="ss",),1,0)</f>
        <v>0</v>
      </c>
      <c r="E182" s="28" t="s">
        <v>456</v>
      </c>
      <c r="F182" s="28" t="s">
        <v>457</v>
      </c>
      <c r="G182" s="262">
        <v>10922</v>
      </c>
      <c r="H182" s="79" t="s">
        <v>69</v>
      </c>
      <c r="I182" s="164" t="s">
        <v>4406</v>
      </c>
      <c r="J182" s="273">
        <f ca="1">IF(AK182&lt;=Données!$B$2,1," ")</f>
        <v>1</v>
      </c>
      <c r="K182" s="45">
        <v>1</v>
      </c>
      <c r="L182" s="46"/>
      <c r="M182" s="47"/>
      <c r="N182" s="48"/>
      <c r="O182" s="185"/>
      <c r="P182" s="187"/>
      <c r="Q182" s="185"/>
      <c r="R182" s="186"/>
      <c r="S182" s="186"/>
      <c r="T182" s="187"/>
      <c r="U182" s="187"/>
      <c r="V182" s="187"/>
      <c r="W182" s="320"/>
      <c r="X182" s="214"/>
      <c r="Y182" s="215"/>
      <c r="Z182" s="34"/>
      <c r="AA182" s="35"/>
      <c r="AB182" s="35"/>
      <c r="AC182" s="35"/>
      <c r="AD182" s="36"/>
      <c r="AE182" s="224"/>
      <c r="AF182" s="53"/>
      <c r="AG182" s="54"/>
      <c r="AH182" s="55"/>
      <c r="AI182" s="56"/>
      <c r="AJ182" s="41" t="s">
        <v>2858</v>
      </c>
      <c r="AK182" s="42">
        <v>45223</v>
      </c>
      <c r="AL182" s="50"/>
      <c r="AM182" s="337" t="str">
        <f>INDEX($K$6:$AE$6,1,MATCH(1,K182:AE182,-1))</f>
        <v>95PFE-L2S</v>
      </c>
      <c r="AN182" s="337" t="str">
        <f>IF(INDEX($K$6:$AE$6,1,MATCH(1,K182:AE182,1))&lt;&gt;INDEX($K$6:$AE$6,1,MATCH(1,K182:AE182,-1)),INDEX($K$6:$AE$6,1,MATCH(1,K182:AE182,1)),"-")</f>
        <v>-</v>
      </c>
    </row>
    <row r="183" spans="1:40" x14ac:dyDescent="0.2">
      <c r="A183" s="169" t="str">
        <f>IF(IFERROR(VLOOKUP(G183,EmployesActifs,1,FALSE),"Non")&lt;&gt;"Non","Oui","Non")</f>
        <v>Oui</v>
      </c>
      <c r="B183" s="172">
        <f>IF(A183="Oui",1,0)</f>
        <v>1</v>
      </c>
      <c r="C183" s="172">
        <f>IF(OR(G183="Médecin",H183="Médecin",I183="Médecin",I183="Médecins",H183="anesthésiste",H183="boursier univ.",H183="chercheur",H183="chirurgien",H183="Résident(e)",H183="Md Urg",H183="Md Card",LEFT(H183,6)="Fellow",H183="Externe Médecine",H183="Directeur de la biobanque Médecin",H183="monit.-boursier",),1,0)</f>
        <v>0</v>
      </c>
      <c r="D183" s="172">
        <f>IF(OR(G183=0,H183="Stagiaire",H183="Stagiaires",H183="Externe",H183="Externes",G183="agence",H183="STAGIAIRE INFIRMIER(ÈRE)",H183="STAGIAIRE SI",H183="STAGIAIRE S.I.",H183="STAGIAIRE PAB",H183="STAGIAIRE EN PERFUSION",H183="Stagiaire Physiothérapeute",H183="Stagiaire médecine",H183="Stagiaire - Service sociaux",H183="STAGIAIRE SOINS INFIRMIERS",H183="STAGIAIRE EXTERNE EN MÉDECINE",H183="ss",),1,0)</f>
        <v>0</v>
      </c>
      <c r="E183" s="28" t="s">
        <v>456</v>
      </c>
      <c r="F183" s="28" t="s">
        <v>458</v>
      </c>
      <c r="G183" s="262">
        <v>6317</v>
      </c>
      <c r="H183" s="79" t="s">
        <v>54</v>
      </c>
      <c r="I183" s="164" t="s">
        <v>531</v>
      </c>
      <c r="J183" s="273">
        <f ca="1">IF(AK183&lt;=Données!$B$2,1," ")</f>
        <v>1</v>
      </c>
      <c r="K183" s="45"/>
      <c r="L183" s="46">
        <v>1</v>
      </c>
      <c r="M183" s="47"/>
      <c r="N183" s="48"/>
      <c r="O183" s="185"/>
      <c r="P183" s="187"/>
      <c r="Q183" s="185"/>
      <c r="R183" s="186"/>
      <c r="S183" s="186"/>
      <c r="T183" s="187"/>
      <c r="U183" s="187"/>
      <c r="V183" s="187"/>
      <c r="W183" s="320"/>
      <c r="X183" s="214"/>
      <c r="Y183" s="215"/>
      <c r="Z183" s="34"/>
      <c r="AA183" s="35"/>
      <c r="AB183" s="35"/>
      <c r="AC183" s="35"/>
      <c r="AD183" s="36"/>
      <c r="AE183" s="224"/>
      <c r="AF183" s="53"/>
      <c r="AG183" s="54"/>
      <c r="AH183" s="55"/>
      <c r="AI183" s="56"/>
      <c r="AJ183" s="41" t="s">
        <v>66</v>
      </c>
      <c r="AK183" s="42">
        <v>44228</v>
      </c>
      <c r="AL183" s="50"/>
      <c r="AM183" s="337" t="str">
        <f>INDEX($K$6:$AE$6,1,MATCH(1,K183:AE183,-1))</f>
        <v>95PFE-L2M</v>
      </c>
      <c r="AN183" s="337" t="str">
        <f>IF(INDEX($K$6:$AE$6,1,MATCH(1,K183:AE183,1))&lt;&gt;INDEX($K$6:$AE$6,1,MATCH(1,K183:AE183,-1)),INDEX($K$6:$AE$6,1,MATCH(1,K183:AE183,1)),"-")</f>
        <v>-</v>
      </c>
    </row>
    <row r="184" spans="1:40" x14ac:dyDescent="0.2">
      <c r="A184" s="169" t="str">
        <f>IF(IFERROR(VLOOKUP(G184,EmployesActifs,1,FALSE),"Non")&lt;&gt;"Non","Oui","Non")</f>
        <v>Oui</v>
      </c>
      <c r="B184" s="172">
        <f>IF(A184="Oui",1,0)</f>
        <v>1</v>
      </c>
      <c r="C184" s="172">
        <f>IF(OR(G184="Médecin",H184="Médecin",I184="Médecin",I184="Médecins",H184="anesthésiste",H184="boursier univ.",H184="chercheur",H184="chirurgien",H184="Résident(e)",H184="Md Urg",H184="Md Card",LEFT(H184,6)="Fellow",H184="Externe Médecine",H184="Directeur de la biobanque Médecin",H184="monit.-boursier",),1,0)</f>
        <v>0</v>
      </c>
      <c r="D184" s="172">
        <f>IF(OR(G184=0,H184="Stagiaire",H184="Stagiaires",H184="Externe",H184="Externes",G184="agence",H184="STAGIAIRE INFIRMIER(ÈRE)",H184="STAGIAIRE SI",H184="STAGIAIRE S.I.",H184="STAGIAIRE PAB",H184="STAGIAIRE EN PERFUSION",H184="Stagiaire Physiothérapeute",H184="Stagiaire médecine",H184="Stagiaire - Service sociaux",H184="STAGIAIRE SOINS INFIRMIERS",H184="STAGIAIRE EXTERNE EN MÉDECINE",H184="ss",),1,0)</f>
        <v>0</v>
      </c>
      <c r="E184" s="28" t="s">
        <v>5041</v>
      </c>
      <c r="F184" s="28" t="s">
        <v>391</v>
      </c>
      <c r="G184" s="262">
        <v>13327</v>
      </c>
      <c r="H184" s="79" t="s">
        <v>103</v>
      </c>
      <c r="I184" s="164" t="s">
        <v>5709</v>
      </c>
      <c r="J184" s="273" t="str">
        <f ca="1">IF(AK184&lt;=Données!$B$2,1," ")</f>
        <v xml:space="preserve"> </v>
      </c>
      <c r="K184" s="45" t="s">
        <v>56</v>
      </c>
      <c r="L184" s="46" t="s">
        <v>56</v>
      </c>
      <c r="M184" s="47"/>
      <c r="N184" s="48">
        <v>1</v>
      </c>
      <c r="O184" s="185" t="s">
        <v>56</v>
      </c>
      <c r="P184" s="187" t="s">
        <v>56</v>
      </c>
      <c r="Q184" s="185"/>
      <c r="R184" s="186"/>
      <c r="S184" s="186" t="s">
        <v>56</v>
      </c>
      <c r="T184" s="187"/>
      <c r="U184" s="187"/>
      <c r="V184" s="187"/>
      <c r="W184" s="320"/>
      <c r="X184" s="214"/>
      <c r="Y184" s="215"/>
      <c r="Z184" s="34"/>
      <c r="AA184" s="35"/>
      <c r="AB184" s="35"/>
      <c r="AC184" s="35"/>
      <c r="AD184" s="36"/>
      <c r="AE184" s="224"/>
      <c r="AF184" s="53"/>
      <c r="AG184" s="54"/>
      <c r="AH184" s="55"/>
      <c r="AI184" s="56"/>
      <c r="AJ184" s="41" t="s">
        <v>4462</v>
      </c>
      <c r="AK184" s="42">
        <v>45356</v>
      </c>
      <c r="AL184" s="50"/>
      <c r="AM184" s="337" t="str">
        <f>INDEX($K$6:$AE$6,1,MATCH(1,K184:AE184,-1))</f>
        <v>F550</v>
      </c>
      <c r="AN184" s="337" t="str">
        <f>IF(INDEX($K$6:$AE$6,1,MATCH(1,K184:AE184,1))&lt;&gt;INDEX($K$6:$AE$6,1,MATCH(1,K184:AE184,-1)),INDEX($K$6:$AE$6,1,MATCH(1,K184:AE184,1)),"-")</f>
        <v>-</v>
      </c>
    </row>
    <row r="185" spans="1:40" x14ac:dyDescent="0.2">
      <c r="A185" s="169" t="str">
        <f>IF(IFERROR(VLOOKUP(G185,EmployesActifs,1,FALSE),"Non")&lt;&gt;"Non","Oui","Non")</f>
        <v>Oui</v>
      </c>
      <c r="B185" s="172">
        <f>IF(A185="Oui",1,0)</f>
        <v>1</v>
      </c>
      <c r="C185" s="172">
        <f>IF(OR(G185="Médecin",H185="Médecin",I185="Médecin",I185="Médecins",H185="anesthésiste",H185="boursier univ.",H185="chercheur",H185="chirurgien",H185="Résident(e)",H185="Md Urg",H185="Md Card",LEFT(H185,6)="Fellow",H185="Externe Médecine",H185="Directeur de la biobanque Médecin",H185="monit.-boursier",),1,0)</f>
        <v>0</v>
      </c>
      <c r="D185" s="172">
        <f>IF(OR(G185=0,H185="Stagiaire",H185="Stagiaires",H185="Externe",H185="Externes",G185="agence",H185="STAGIAIRE INFIRMIER(ÈRE)",H185="STAGIAIRE SI",H185="STAGIAIRE S.I.",H185="STAGIAIRE PAB",H185="STAGIAIRE EN PERFUSION",H185="Stagiaire Physiothérapeute",H185="Stagiaire médecine",H185="Stagiaire - Service sociaux",H185="STAGIAIRE SOINS INFIRMIERS",H185="STAGIAIRE EXTERNE EN MÉDECINE",H185="ss",),1,0)</f>
        <v>0</v>
      </c>
      <c r="E185" s="28" t="s">
        <v>461</v>
      </c>
      <c r="F185" s="28" t="s">
        <v>462</v>
      </c>
      <c r="G185" s="262">
        <v>11238</v>
      </c>
      <c r="H185" s="79" t="s">
        <v>426</v>
      </c>
      <c r="I185" s="164" t="s">
        <v>1764</v>
      </c>
      <c r="J185" s="273">
        <f ca="1">IF(AK185&lt;=Données!$B$2,1," ")</f>
        <v>1</v>
      </c>
      <c r="K185" s="45"/>
      <c r="L185" s="46"/>
      <c r="M185" s="47"/>
      <c r="N185" s="48"/>
      <c r="O185" s="185"/>
      <c r="P185" s="187"/>
      <c r="Q185" s="185"/>
      <c r="R185" s="186"/>
      <c r="S185" s="186"/>
      <c r="T185" s="187"/>
      <c r="U185" s="187"/>
      <c r="V185" s="187"/>
      <c r="W185" s="320"/>
      <c r="X185" s="214"/>
      <c r="Y185" s="215"/>
      <c r="Z185" s="34"/>
      <c r="AA185" s="35">
        <v>1</v>
      </c>
      <c r="AB185" s="35"/>
      <c r="AC185" s="35"/>
      <c r="AD185" s="36"/>
      <c r="AE185" s="224"/>
      <c r="AF185" s="53"/>
      <c r="AG185" s="54"/>
      <c r="AH185" s="55"/>
      <c r="AI185" s="56"/>
      <c r="AJ185" s="41" t="s">
        <v>439</v>
      </c>
      <c r="AK185" s="42">
        <v>44119</v>
      </c>
      <c r="AL185" s="50"/>
      <c r="AM185" s="337" t="str">
        <f>INDEX($K$6:$AE$6,1,MATCH(1,K185:AE185,-1))</f>
        <v>1511-S</v>
      </c>
      <c r="AN185" s="337" t="str">
        <f>IF(INDEX($K$6:$AE$6,1,MATCH(1,K185:AE185,1))&lt;&gt;INDEX($K$6:$AE$6,1,MATCH(1,K185:AE185,-1)),INDEX($K$6:$AE$6,1,MATCH(1,K185:AE185,1)),"-")</f>
        <v>-</v>
      </c>
    </row>
    <row r="186" spans="1:40" x14ac:dyDescent="0.2">
      <c r="A186" s="381"/>
      <c r="B186" s="172">
        <f>IF(A186="Oui",1,0)</f>
        <v>0</v>
      </c>
      <c r="C186" s="172">
        <f>IF(OR(G186="Médecin",H186="Médecin",I186="Médecin",I186="Médecins",H186="anesthésiste",H186="boursier univ.",H186="chercheur",H186="chirurgien",H186="Résident(e)",H186="Md Urg",H186="Md Card",LEFT(H186,6)="Fellow",H186="Externe Médecine",H186="Directeur de la biobanque Médecin",H186="monit.-boursier",),1,0)</f>
        <v>0</v>
      </c>
      <c r="D186" s="172">
        <f>IF(OR(G186=0,H186="Stagiaire",H186="Stagiaires",H186="Externe",H186="Externes",G186="agence",H186="STAGIAIRE INFIRMIER(ÈRE)",H186="STAGIAIRE SI",H186="STAGIAIRE S.I.",H186="STAGIAIRE PAB",H186="STAGIAIRE EN PERFUSION",H186="Stagiaire Physiothérapeute",H186="Stagiaire médecine",H186="Stagiaire - Service sociaux",H186="STAGIAIRE SOINS INFIRMIERS",H186="STAGIAIRE EXTERNE EN MÉDECINE",H186="ss",),1,0)</f>
        <v>1</v>
      </c>
      <c r="E186" s="28" t="s">
        <v>463</v>
      </c>
      <c r="F186" s="28" t="s">
        <v>464</v>
      </c>
      <c r="G186" s="262">
        <v>0</v>
      </c>
      <c r="H186" s="79" t="s">
        <v>186</v>
      </c>
      <c r="I186" s="164" t="s">
        <v>65</v>
      </c>
      <c r="J186" s="273">
        <f ca="1">IF(AK186&lt;=Données!$B$2,1," ")</f>
        <v>1</v>
      </c>
      <c r="K186" s="45" t="s">
        <v>56</v>
      </c>
      <c r="L186" s="46"/>
      <c r="M186" s="47"/>
      <c r="N186" s="48"/>
      <c r="O186" s="185"/>
      <c r="P186" s="187"/>
      <c r="Q186" s="185"/>
      <c r="R186" s="186"/>
      <c r="S186" s="186">
        <v>1</v>
      </c>
      <c r="T186" s="187"/>
      <c r="U186" s="187"/>
      <c r="V186" s="187"/>
      <c r="W186" s="320"/>
      <c r="X186" s="214"/>
      <c r="Y186" s="215"/>
      <c r="Z186" s="34"/>
      <c r="AA186" s="35"/>
      <c r="AB186" s="35"/>
      <c r="AC186" s="35"/>
      <c r="AD186" s="36"/>
      <c r="AE186" s="224"/>
      <c r="AF186" s="53"/>
      <c r="AG186" s="54"/>
      <c r="AH186" s="55"/>
      <c r="AI186" s="56"/>
      <c r="AJ186" s="41" t="s">
        <v>290</v>
      </c>
      <c r="AK186" s="42">
        <v>44578</v>
      </c>
      <c r="AL186" s="50"/>
      <c r="AM186" s="337" t="str">
        <f>INDEX($K$6:$AE$6,1,MATCH(1,K186:AE186,-1))</f>
        <v>1870 +</v>
      </c>
      <c r="AN186" s="337" t="str">
        <f>IF(INDEX($K$6:$AE$6,1,MATCH(1,K186:AE186,1))&lt;&gt;INDEX($K$6:$AE$6,1,MATCH(1,K186:AE186,-1)),INDEX($K$6:$AE$6,1,MATCH(1,K186:AE186,1)),"-")</f>
        <v>-</v>
      </c>
    </row>
    <row r="187" spans="1:40" x14ac:dyDescent="0.2">
      <c r="A187" s="169" t="str">
        <f>IF(IFERROR(VLOOKUP(G187,EmployesActifs,1,FALSE),"Non")&lt;&gt;"Non","Oui","Non")</f>
        <v>Oui</v>
      </c>
      <c r="B187" s="172">
        <f>IF(A187="Oui",1,0)</f>
        <v>1</v>
      </c>
      <c r="C187" s="172">
        <f>IF(OR(G187="Médecin",H187="Médecin",I187="Médecin",I187="Médecins",H187="anesthésiste",H187="boursier univ.",H187="chercheur",H187="chirurgien",H187="Résident(e)",H187="Md Urg",H187="Md Card",LEFT(H187,6)="Fellow",H187="Externe Médecine",H187="Directeur de la biobanque Médecin",H187="monit.-boursier",),1,0)</f>
        <v>0</v>
      </c>
      <c r="D187" s="172">
        <f>IF(OR(G187=0,H187="Stagiaire",H187="Stagiaires",H187="Externe",H187="Externes",G187="agence",H187="STAGIAIRE INFIRMIER(ÈRE)",H187="STAGIAIRE SI",H187="STAGIAIRE S.I.",H187="STAGIAIRE PAB",H187="STAGIAIRE EN PERFUSION",H187="Stagiaire Physiothérapeute",H187="Stagiaire médecine",H187="Stagiaire - Service sociaux",H187="STAGIAIRE SOINS INFIRMIERS",H187="STAGIAIRE EXTERNE EN MÉDECINE",H187="ss",),1,0)</f>
        <v>0</v>
      </c>
      <c r="E187" s="28" t="s">
        <v>5138</v>
      </c>
      <c r="F187" s="28" t="s">
        <v>5139</v>
      </c>
      <c r="G187" s="262">
        <v>13486</v>
      </c>
      <c r="H187" s="79" t="s">
        <v>54</v>
      </c>
      <c r="I187" s="164" t="s">
        <v>55</v>
      </c>
      <c r="J187" s="273" t="str">
        <f ca="1">IF(AK187&lt;=Données!$B$2,1," ")</f>
        <v xml:space="preserve"> </v>
      </c>
      <c r="K187" s="45"/>
      <c r="L187" s="46" t="s">
        <v>56</v>
      </c>
      <c r="M187" s="47">
        <v>1</v>
      </c>
      <c r="N187" s="48"/>
      <c r="O187" s="185"/>
      <c r="P187" s="187"/>
      <c r="Q187" s="185"/>
      <c r="R187" s="186"/>
      <c r="S187" s="186"/>
      <c r="T187" s="187"/>
      <c r="U187" s="187"/>
      <c r="V187" s="187"/>
      <c r="W187" s="320"/>
      <c r="X187" s="214"/>
      <c r="Y187" s="215"/>
      <c r="Z187" s="34"/>
      <c r="AA187" s="35"/>
      <c r="AB187" s="35"/>
      <c r="AC187" s="35"/>
      <c r="AD187" s="36"/>
      <c r="AE187" s="224"/>
      <c r="AF187" s="53"/>
      <c r="AG187" s="54"/>
      <c r="AH187" s="55"/>
      <c r="AI187" s="56"/>
      <c r="AJ187" s="41" t="s">
        <v>652</v>
      </c>
      <c r="AK187" s="42">
        <v>45505</v>
      </c>
      <c r="AL187" s="50"/>
      <c r="AM187" s="337" t="str">
        <f>INDEX($K$6:$AE$6,1,MATCH(1,K187:AE187,-1))</f>
        <v>95PFE-L2L</v>
      </c>
      <c r="AN187" s="337" t="str">
        <f>IF(INDEX($K$6:$AE$6,1,MATCH(1,K187:AE187,1))&lt;&gt;INDEX($K$6:$AE$6,1,MATCH(1,K187:AE187,-1)),INDEX($K$6:$AE$6,1,MATCH(1,K187:AE187,1)),"-")</f>
        <v>-</v>
      </c>
    </row>
    <row r="188" spans="1:40" x14ac:dyDescent="0.2">
      <c r="A188" s="169" t="str">
        <f>IF(IFERROR(VLOOKUP(G188,EmployesActifs,1,FALSE),"Non")&lt;&gt;"Non","Oui","Non")</f>
        <v>Oui</v>
      </c>
      <c r="B188" s="172">
        <f>IF(A188="Oui",1,0)</f>
        <v>1</v>
      </c>
      <c r="C188" s="172">
        <f>IF(OR(G188="Médecin",H188="Médecin",I188="Médecin",I188="Médecins",H188="anesthésiste",H188="boursier univ.",H188="chercheur",H188="chirurgien",H188="Résident(e)",H188="Md Urg",H188="Md Card",LEFT(H188,6)="Fellow",H188="Externe Médecine",H188="Directeur de la biobanque Médecin",H188="monit.-boursier",),1,0)</f>
        <v>0</v>
      </c>
      <c r="D188" s="172">
        <f>IF(OR(G188=0,H188="Stagiaire",H188="Stagiaires",H188="Externe",H188="Externes",G188="agence",H188="STAGIAIRE INFIRMIER(ÈRE)",H188="STAGIAIRE SI",H188="STAGIAIRE S.I.",H188="STAGIAIRE PAB",H188="STAGIAIRE EN PERFUSION",H188="Stagiaire Physiothérapeute",H188="Stagiaire médecine",H188="Stagiaire - Service sociaux",H188="STAGIAIRE SOINS INFIRMIERS",H188="STAGIAIRE EXTERNE EN MÉDECINE",H188="ss",),1,0)</f>
        <v>0</v>
      </c>
      <c r="E188" s="28" t="s">
        <v>3699</v>
      </c>
      <c r="F188" s="28" t="s">
        <v>358</v>
      </c>
      <c r="G188" s="262">
        <v>13853</v>
      </c>
      <c r="H188" s="79" t="s">
        <v>103</v>
      </c>
      <c r="I188" s="164" t="s">
        <v>5706</v>
      </c>
      <c r="J188" s="273" t="str">
        <f ca="1">IF(AK188&lt;=Données!$B$2,1," ")</f>
        <v xml:space="preserve"> </v>
      </c>
      <c r="K188" s="45">
        <v>1</v>
      </c>
      <c r="L188" s="46"/>
      <c r="M188" s="47"/>
      <c r="N188" s="48"/>
      <c r="O188" s="185"/>
      <c r="P188" s="187"/>
      <c r="Q188" s="185"/>
      <c r="R188" s="186"/>
      <c r="S188" s="186"/>
      <c r="T188" s="187"/>
      <c r="U188" s="187"/>
      <c r="V188" s="187"/>
      <c r="W188" s="320"/>
      <c r="X188" s="214"/>
      <c r="Y188" s="215"/>
      <c r="Z188" s="34"/>
      <c r="AA188" s="35"/>
      <c r="AB188" s="35"/>
      <c r="AC188" s="35"/>
      <c r="AD188" s="36"/>
      <c r="AE188" s="224"/>
      <c r="AF188" s="53"/>
      <c r="AG188" s="54"/>
      <c r="AH188" s="55"/>
      <c r="AI188" s="56"/>
      <c r="AJ188" s="41" t="s">
        <v>4462</v>
      </c>
      <c r="AK188" s="42">
        <v>45910</v>
      </c>
      <c r="AL188" s="50"/>
      <c r="AM188" s="337" t="str">
        <f>INDEX($K$6:$AE$6,1,MATCH(1,K188:AE188,-1))</f>
        <v>95PFE-L2S</v>
      </c>
      <c r="AN188" s="337" t="str">
        <f>IF(INDEX($K$6:$AE$6,1,MATCH(1,K188:AE188,1))&lt;&gt;INDEX($K$6:$AE$6,1,MATCH(1,K188:AE188,-1)),INDEX($K$6:$AE$6,1,MATCH(1,K188:AE188,1)),"-")</f>
        <v>-</v>
      </c>
    </row>
    <row r="189" spans="1:40" x14ac:dyDescent="0.2">
      <c r="A189" s="381"/>
      <c r="B189" s="172">
        <f>IF(A189="Oui",1,0)</f>
        <v>0</v>
      </c>
      <c r="C189" s="172">
        <f>IF(OR(G189="Médecin",H189="Médecin",I189="Médecin",I189="Médecins",H189="anesthésiste",H189="boursier univ.",H189="chercheur",H189="chirurgien",H189="Résident(e)",H189="Md Urg",H189="Md Card",LEFT(H189,6)="Fellow",H189="Externe Médecine",H189="Directeur de la biobanque Médecin",H189="monit.-boursier",),1,0)</f>
        <v>1</v>
      </c>
      <c r="D189" s="172">
        <f>IF(OR(G189=0,H189="Stagiaire",H189="Stagiaires",H189="Externe",H189="Externes",G189="agence",H189="STAGIAIRE INFIRMIER(ÈRE)",H189="STAGIAIRE SI",H189="STAGIAIRE S.I.",H189="STAGIAIRE PAB",H189="STAGIAIRE EN PERFUSION",H189="Stagiaire Physiothérapeute",H189="Stagiaire médecine",H189="Stagiaire - Service sociaux",H189="STAGIAIRE SOINS INFIRMIERS",H189="STAGIAIRE EXTERNE EN MÉDECINE",H189="ss",),1,0)</f>
        <v>0</v>
      </c>
      <c r="E189" s="28" t="s">
        <v>465</v>
      </c>
      <c r="F189" s="28" t="s">
        <v>466</v>
      </c>
      <c r="G189" s="262" t="s">
        <v>6384</v>
      </c>
      <c r="H189" s="79" t="s">
        <v>116</v>
      </c>
      <c r="I189" s="164" t="s">
        <v>76</v>
      </c>
      <c r="J189" s="273">
        <f ca="1">IF(AK189&lt;=Données!$B$2,1," ")</f>
        <v>1</v>
      </c>
      <c r="K189" s="45" t="s">
        <v>56</v>
      </c>
      <c r="L189" s="46" t="s">
        <v>56</v>
      </c>
      <c r="M189" s="47"/>
      <c r="N189" s="48">
        <v>1</v>
      </c>
      <c r="O189" s="185"/>
      <c r="P189" s="187"/>
      <c r="Q189" s="185"/>
      <c r="R189" s="186"/>
      <c r="S189" s="186"/>
      <c r="T189" s="187"/>
      <c r="U189" s="187"/>
      <c r="V189" s="187"/>
      <c r="W189" s="320"/>
      <c r="X189" s="214"/>
      <c r="Y189" s="215"/>
      <c r="Z189" s="34"/>
      <c r="AA189" s="35"/>
      <c r="AB189" s="35"/>
      <c r="AC189" s="35"/>
      <c r="AD189" s="36"/>
      <c r="AE189" s="224"/>
      <c r="AF189" s="53"/>
      <c r="AG189" s="54"/>
      <c r="AH189" s="55"/>
      <c r="AI189" s="56"/>
      <c r="AJ189" s="41" t="s">
        <v>85</v>
      </c>
      <c r="AK189" s="42">
        <v>44671</v>
      </c>
      <c r="AL189" s="50"/>
      <c r="AM189" s="337" t="str">
        <f>INDEX($K$6:$AE$6,1,MATCH(1,K189:AE189,-1))</f>
        <v>F550</v>
      </c>
      <c r="AN189" s="337" t="str">
        <f>IF(INDEX($K$6:$AE$6,1,MATCH(1,K189:AE189,1))&lt;&gt;INDEX($K$6:$AE$6,1,MATCH(1,K189:AE189,-1)),INDEX($K$6:$AE$6,1,MATCH(1,K189:AE189,1)),"-")</f>
        <v>-</v>
      </c>
    </row>
    <row r="190" spans="1:40" x14ac:dyDescent="0.2">
      <c r="A190" s="169" t="str">
        <f>IF(IFERROR(VLOOKUP(G190,EmployesActifs,1,FALSE),"Non")&lt;&gt;"Non","Oui","Non")</f>
        <v>Oui</v>
      </c>
      <c r="B190" s="172">
        <f>IF(A190="Oui",1,0)</f>
        <v>1</v>
      </c>
      <c r="C190" s="172">
        <f>IF(OR(G190="Médecin",H190="Médecin",I190="Médecin",I190="Médecins",H190="anesthésiste",H190="boursier univ.",H190="chercheur",H190="chirurgien",H190="Résident(e)",H190="Md Urg",H190="Md Card",LEFT(H190,6)="Fellow",H190="Externe Médecine",H190="Directeur de la biobanque Médecin",H190="monit.-boursier",),1,0)</f>
        <v>0</v>
      </c>
      <c r="D190" s="172">
        <f>IF(OR(G190=0,H190="Stagiaire",H190="Stagiaires",H190="Externe",H190="Externes",G190="agence",H190="STAGIAIRE INFIRMIER(ÈRE)",H190="STAGIAIRE SI",H190="STAGIAIRE S.I.",H190="STAGIAIRE PAB",H190="STAGIAIRE EN PERFUSION",H190="Stagiaire Physiothérapeute",H190="Stagiaire médecine",H190="Stagiaire - Service sociaux",H190="STAGIAIRE SOINS INFIRMIERS",H190="STAGIAIRE EXTERNE EN MÉDECINE",H190="ss",),1,0)</f>
        <v>0</v>
      </c>
      <c r="E190" s="28" t="s">
        <v>465</v>
      </c>
      <c r="F190" s="28" t="s">
        <v>467</v>
      </c>
      <c r="G190" s="262">
        <v>11527</v>
      </c>
      <c r="H190" s="79" t="s">
        <v>42</v>
      </c>
      <c r="I190" s="164" t="s">
        <v>5701</v>
      </c>
      <c r="J190" s="273" t="str">
        <f ca="1">IF(AK190&lt;=Données!$B$2,1," ")</f>
        <v xml:space="preserve"> </v>
      </c>
      <c r="K190" s="45"/>
      <c r="L190" s="46" t="s">
        <v>56</v>
      </c>
      <c r="M190" s="47">
        <v>1</v>
      </c>
      <c r="N190" s="48"/>
      <c r="O190" s="185"/>
      <c r="P190" s="187"/>
      <c r="Q190" s="185"/>
      <c r="R190" s="186"/>
      <c r="S190" s="186"/>
      <c r="T190" s="187"/>
      <c r="U190" s="187"/>
      <c r="V190" s="187"/>
      <c r="W190" s="320"/>
      <c r="X190" s="214"/>
      <c r="Y190" s="215"/>
      <c r="Z190" s="34"/>
      <c r="AA190" s="35"/>
      <c r="AB190" s="35"/>
      <c r="AC190" s="35"/>
      <c r="AD190" s="36"/>
      <c r="AE190" s="224"/>
      <c r="AF190" s="53"/>
      <c r="AG190" s="54"/>
      <c r="AH190" s="55"/>
      <c r="AI190" s="56"/>
      <c r="AJ190" s="41" t="s">
        <v>4462</v>
      </c>
      <c r="AK190" s="42">
        <v>45448</v>
      </c>
      <c r="AL190" s="50"/>
      <c r="AM190" s="337" t="str">
        <f>INDEX($K$6:$AE$6,1,MATCH(1,K190:AE190,-1))</f>
        <v>95PFE-L2L</v>
      </c>
      <c r="AN190" s="337" t="str">
        <f>IF(INDEX($K$6:$AE$6,1,MATCH(1,K190:AE190,1))&lt;&gt;INDEX($K$6:$AE$6,1,MATCH(1,K190:AE190,-1)),INDEX($K$6:$AE$6,1,MATCH(1,K190:AE190,1)),"-")</f>
        <v>-</v>
      </c>
    </row>
    <row r="191" spans="1:40" x14ac:dyDescent="0.2">
      <c r="A191" s="169" t="str">
        <f>IF(IFERROR(VLOOKUP(G191,EmployesActifs,1,FALSE),"Non")&lt;&gt;"Non","Oui","Non")</f>
        <v>Oui</v>
      </c>
      <c r="B191" s="172">
        <f>IF(A191="Oui",1,0)</f>
        <v>1</v>
      </c>
      <c r="C191" s="172">
        <f>IF(OR(G191="Médecin",H191="Médecin",I191="Médecin",I191="Médecins",H191="anesthésiste",H191="boursier univ.",H191="chercheur",H191="chirurgien",H191="Résident(e)",H191="Md Urg",H191="Md Card",LEFT(H191,6)="Fellow",H191="Externe Médecine",H191="Directeur de la biobanque Médecin",H191="monit.-boursier",),1,0)</f>
        <v>0</v>
      </c>
      <c r="D191" s="172">
        <f>IF(OR(G191=0,H191="Stagiaire",H191="Stagiaires",H191="Externe",H191="Externes",G191="agence",H191="STAGIAIRE INFIRMIER(ÈRE)",H191="STAGIAIRE SI",H191="STAGIAIRE S.I.",H191="STAGIAIRE PAB",H191="STAGIAIRE EN PERFUSION",H191="Stagiaire Physiothérapeute",H191="Stagiaire médecine",H191="Stagiaire - Service sociaux",H191="STAGIAIRE SOINS INFIRMIERS",H191="STAGIAIRE EXTERNE EN MÉDECINE",H191="ss",),1,0)</f>
        <v>0</v>
      </c>
      <c r="E191" s="28" t="s">
        <v>2855</v>
      </c>
      <c r="F191" s="28" t="s">
        <v>2856</v>
      </c>
      <c r="G191" s="262">
        <v>12246</v>
      </c>
      <c r="H191" s="79" t="s">
        <v>570</v>
      </c>
      <c r="I191" s="164" t="s">
        <v>3564</v>
      </c>
      <c r="J191" s="273" t="str">
        <f ca="1">IF(AK191&lt;=Données!$B$2,1," ")</f>
        <v xml:space="preserve"> </v>
      </c>
      <c r="K191" s="45">
        <v>1</v>
      </c>
      <c r="L191" s="46"/>
      <c r="M191" s="47"/>
      <c r="N191" s="48"/>
      <c r="O191" s="185"/>
      <c r="P191" s="187"/>
      <c r="Q191" s="185"/>
      <c r="R191" s="186"/>
      <c r="S191" s="186"/>
      <c r="T191" s="187"/>
      <c r="U191" s="187"/>
      <c r="V191" s="187"/>
      <c r="W191" s="320"/>
      <c r="X191" s="214"/>
      <c r="Y191" s="215"/>
      <c r="Z191" s="34"/>
      <c r="AA191" s="35"/>
      <c r="AB191" s="35"/>
      <c r="AC191" s="35"/>
      <c r="AD191" s="36"/>
      <c r="AE191" s="224"/>
      <c r="AF191" s="53"/>
      <c r="AG191" s="54"/>
      <c r="AH191" s="55"/>
      <c r="AI191" s="56"/>
      <c r="AJ191" s="41" t="s">
        <v>4462</v>
      </c>
      <c r="AK191" s="42">
        <v>45610</v>
      </c>
      <c r="AL191" s="50"/>
      <c r="AM191" s="337" t="str">
        <f>INDEX($K$6:$AE$6,1,MATCH(1,K191:AE191,-1))</f>
        <v>95PFE-L2S</v>
      </c>
      <c r="AN191" s="337" t="str">
        <f>IF(INDEX($K$6:$AE$6,1,MATCH(1,K191:AE191,1))&lt;&gt;INDEX($K$6:$AE$6,1,MATCH(1,K191:AE191,-1)),INDEX($K$6:$AE$6,1,MATCH(1,K191:AE191,1)),"-")</f>
        <v>-</v>
      </c>
    </row>
    <row r="192" spans="1:40" x14ac:dyDescent="0.2">
      <c r="A192" s="169" t="str">
        <f>IF(IFERROR(VLOOKUP(G192,EmployesActifs,1,FALSE),"Non")&lt;&gt;"Non","Oui","Non")</f>
        <v>Oui</v>
      </c>
      <c r="B192" s="172">
        <f>IF(A192="Oui",1,0)</f>
        <v>1</v>
      </c>
      <c r="C192" s="172">
        <f>IF(OR(G192="Médecin",H192="Médecin",I192="Médecin",I192="Médecins",H192="anesthésiste",H192="boursier univ.",H192="chercheur",H192="chirurgien",H192="Résident(e)",H192="Md Urg",H192="Md Card",LEFT(H192,6)="Fellow",H192="Externe Médecine",H192="Directeur de la biobanque Médecin",H192="monit.-boursier",),1,0)</f>
        <v>0</v>
      </c>
      <c r="D192" s="172">
        <f>IF(OR(G192=0,H192="Stagiaire",H192="Stagiaires",H192="Externe",H192="Externes",G192="agence",H192="STAGIAIRE INFIRMIER(ÈRE)",H192="STAGIAIRE SI",H192="STAGIAIRE S.I.",H192="STAGIAIRE PAB",H192="STAGIAIRE EN PERFUSION",H192="Stagiaire Physiothérapeute",H192="Stagiaire médecine",H192="Stagiaire - Service sociaux",H192="STAGIAIRE SOINS INFIRMIERS",H192="STAGIAIRE EXTERNE EN MÉDECINE",H192="ss",),1,0)</f>
        <v>0</v>
      </c>
      <c r="E192" s="28" t="s">
        <v>2986</v>
      </c>
      <c r="F192" s="28" t="s">
        <v>2987</v>
      </c>
      <c r="G192" s="262">
        <v>10775</v>
      </c>
      <c r="H192" s="79" t="s">
        <v>2416</v>
      </c>
      <c r="I192" s="164" t="s">
        <v>3412</v>
      </c>
      <c r="J192" s="273">
        <f ca="1">IF(AK192&lt;=Données!$B$2,1," ")</f>
        <v>1</v>
      </c>
      <c r="K192" s="45">
        <v>1</v>
      </c>
      <c r="L192" s="46"/>
      <c r="M192" s="47"/>
      <c r="N192" s="48"/>
      <c r="O192" s="185"/>
      <c r="P192" s="187"/>
      <c r="Q192" s="185"/>
      <c r="R192" s="186"/>
      <c r="S192" s="186"/>
      <c r="T192" s="187"/>
      <c r="U192" s="187"/>
      <c r="V192" s="187"/>
      <c r="W192" s="320"/>
      <c r="X192" s="214"/>
      <c r="Y192" s="215"/>
      <c r="Z192" s="34"/>
      <c r="AA192" s="35"/>
      <c r="AB192" s="35"/>
      <c r="AC192" s="35"/>
      <c r="AD192" s="36"/>
      <c r="AE192" s="224"/>
      <c r="AF192" s="53"/>
      <c r="AG192" s="54"/>
      <c r="AH192" s="55"/>
      <c r="AI192" s="56"/>
      <c r="AJ192" s="41" t="s">
        <v>85</v>
      </c>
      <c r="AK192" s="42">
        <v>44832</v>
      </c>
      <c r="AL192" s="50"/>
      <c r="AM192" s="337" t="str">
        <f>INDEX($K$6:$AE$6,1,MATCH(1,K192:AE192,-1))</f>
        <v>95PFE-L2S</v>
      </c>
      <c r="AN192" s="337" t="str">
        <f>IF(INDEX($K$6:$AE$6,1,MATCH(1,K192:AE192,1))&lt;&gt;INDEX($K$6:$AE$6,1,MATCH(1,K192:AE192,-1)),INDEX($K$6:$AE$6,1,MATCH(1,K192:AE192,1)),"-")</f>
        <v>-</v>
      </c>
    </row>
    <row r="193" spans="1:40" x14ac:dyDescent="0.2">
      <c r="A193" s="169" t="str">
        <f>IF(IFERROR(VLOOKUP(G193,EmployesActifs,1,FALSE),"Non")&lt;&gt;"Non","Oui","Non")</f>
        <v>Oui</v>
      </c>
      <c r="B193" s="172">
        <f>IF(A193="Oui",1,0)</f>
        <v>1</v>
      </c>
      <c r="C193" s="172">
        <f>IF(OR(G193="Médecin",H193="Médecin",I193="Médecin",I193="Médecins",H193="anesthésiste",H193="boursier univ.",H193="chercheur",H193="chirurgien",H193="Résident(e)",H193="Md Urg",H193="Md Card",LEFT(H193,6)="Fellow",H193="Externe Médecine",H193="Directeur de la biobanque Médecin",H193="monit.-boursier",),1,0)</f>
        <v>0</v>
      </c>
      <c r="D193" s="172">
        <f>IF(OR(G193=0,H193="Stagiaire",H193="Stagiaires",H193="Externe",H193="Externes",G193="agence",H193="STAGIAIRE INFIRMIER(ÈRE)",H193="STAGIAIRE SI",H193="STAGIAIRE S.I.",H193="STAGIAIRE PAB",H193="STAGIAIRE EN PERFUSION",H193="Stagiaire Physiothérapeute",H193="Stagiaire médecine",H193="Stagiaire - Service sociaux",H193="STAGIAIRE SOINS INFIRMIERS",H193="STAGIAIRE EXTERNE EN MÉDECINE",H193="ss",),1,0)</f>
        <v>0</v>
      </c>
      <c r="E193" s="28" t="s">
        <v>4227</v>
      </c>
      <c r="F193" s="28" t="s">
        <v>4228</v>
      </c>
      <c r="G193" s="262">
        <v>12734</v>
      </c>
      <c r="H193" s="79" t="s">
        <v>103</v>
      </c>
      <c r="I193" s="164" t="s">
        <v>3189</v>
      </c>
      <c r="J193" s="273" t="str">
        <f ca="1">IF(AK193&lt;=Données!$B$2,1," ")</f>
        <v xml:space="preserve"> </v>
      </c>
      <c r="K193" s="45" t="s">
        <v>56</v>
      </c>
      <c r="L193" s="46"/>
      <c r="M193" s="47"/>
      <c r="N193" s="48"/>
      <c r="O193" s="185">
        <v>1</v>
      </c>
      <c r="P193" s="187"/>
      <c r="Q193" s="185"/>
      <c r="R193" s="186"/>
      <c r="S193" s="186"/>
      <c r="T193" s="187"/>
      <c r="U193" s="187"/>
      <c r="V193" s="187"/>
      <c r="W193" s="320"/>
      <c r="X193" s="214"/>
      <c r="Y193" s="215"/>
      <c r="Z193" s="34"/>
      <c r="AA193" s="35"/>
      <c r="AB193" s="35"/>
      <c r="AC193" s="35"/>
      <c r="AD193" s="36"/>
      <c r="AE193" s="224"/>
      <c r="AF193" s="53"/>
      <c r="AG193" s="54"/>
      <c r="AH193" s="55"/>
      <c r="AI193" s="56"/>
      <c r="AJ193" s="41" t="s">
        <v>4462</v>
      </c>
      <c r="AK193" s="42">
        <v>45567</v>
      </c>
      <c r="AL193" s="50"/>
      <c r="AM193" s="337" t="str">
        <f>INDEX($K$6:$AE$6,1,MATCH(1,K193:AE193,-1))</f>
        <v>1804S</v>
      </c>
      <c r="AN193" s="337" t="str">
        <f>IF(INDEX($K$6:$AE$6,1,MATCH(1,K193:AE193,1))&lt;&gt;INDEX($K$6:$AE$6,1,MATCH(1,K193:AE193,-1)),INDEX($K$6:$AE$6,1,MATCH(1,K193:AE193,1)),"-")</f>
        <v>-</v>
      </c>
    </row>
    <row r="194" spans="1:40" x14ac:dyDescent="0.2">
      <c r="A194" s="169" t="str">
        <f>IF(IFERROR(VLOOKUP(G194,EmployesActifs,1,FALSE),"Non")&lt;&gt;"Non","Oui","Non")</f>
        <v>Oui</v>
      </c>
      <c r="B194" s="172">
        <f>IF(A194="Oui",1,0)</f>
        <v>1</v>
      </c>
      <c r="C194" s="172">
        <f>IF(OR(G194="Médecin",H194="Médecin",I194="Médecin",I194="Médecins",H194="anesthésiste",H194="boursier univ.",H194="chercheur",H194="chirurgien",H194="Résident(e)",H194="Md Urg",H194="Md Card",LEFT(H194,6)="Fellow",H194="Externe Médecine",H194="Directeur de la biobanque Médecin",H194="monit.-boursier",),1,0)</f>
        <v>0</v>
      </c>
      <c r="D194" s="172">
        <f>IF(OR(G194=0,H194="Stagiaire",H194="Stagiaires",H194="Externe",H194="Externes",G194="agence",H194="STAGIAIRE INFIRMIER(ÈRE)",H194="STAGIAIRE SI",H194="STAGIAIRE S.I.",H194="STAGIAIRE PAB",H194="STAGIAIRE EN PERFUSION",H194="Stagiaire Physiothérapeute",H194="Stagiaire médecine",H194="Stagiaire - Service sociaux",H194="STAGIAIRE SOINS INFIRMIERS",H194="STAGIAIRE EXTERNE EN MÉDECINE",H194="ss",),1,0)</f>
        <v>0</v>
      </c>
      <c r="E194" s="28" t="s">
        <v>4274</v>
      </c>
      <c r="F194" s="28" t="s">
        <v>4142</v>
      </c>
      <c r="G194" s="262">
        <v>12861</v>
      </c>
      <c r="H194" s="79" t="s">
        <v>5006</v>
      </c>
      <c r="I194" s="164" t="s">
        <v>209</v>
      </c>
      <c r="J194" s="273" t="str">
        <f ca="1">IF(AK194&lt;=Données!$B$2,1," ")</f>
        <v xml:space="preserve"> </v>
      </c>
      <c r="K194" s="45"/>
      <c r="L194" s="46" t="s">
        <v>56</v>
      </c>
      <c r="M194" s="47" t="s">
        <v>56</v>
      </c>
      <c r="N194" s="48">
        <v>1</v>
      </c>
      <c r="O194" s="185"/>
      <c r="P194" s="187"/>
      <c r="Q194" s="185"/>
      <c r="R194" s="186"/>
      <c r="S194" s="186"/>
      <c r="T194" s="187"/>
      <c r="U194" s="187"/>
      <c r="V194" s="187"/>
      <c r="W194" s="320"/>
      <c r="X194" s="214"/>
      <c r="Y194" s="215"/>
      <c r="Z194" s="34"/>
      <c r="AA194" s="35"/>
      <c r="AB194" s="35"/>
      <c r="AC194" s="35"/>
      <c r="AD194" s="36"/>
      <c r="AE194" s="224"/>
      <c r="AF194" s="53"/>
      <c r="AG194" s="54"/>
      <c r="AH194" s="55"/>
      <c r="AI194" s="56"/>
      <c r="AJ194" s="41" t="s">
        <v>4462</v>
      </c>
      <c r="AK194" s="42">
        <v>45264</v>
      </c>
      <c r="AL194" s="50"/>
      <c r="AM194" s="337" t="str">
        <f>INDEX($K$6:$AE$6,1,MATCH(1,K194:AE194,-1))</f>
        <v>F550</v>
      </c>
      <c r="AN194" s="337" t="str">
        <f>IF(INDEX($K$6:$AE$6,1,MATCH(1,K194:AE194,1))&lt;&gt;INDEX($K$6:$AE$6,1,MATCH(1,K194:AE194,-1)),INDEX($K$6:$AE$6,1,MATCH(1,K194:AE194,1)),"-")</f>
        <v>-</v>
      </c>
    </row>
    <row r="195" spans="1:40" x14ac:dyDescent="0.2">
      <c r="A195" s="169" t="str">
        <f>IF(IFERROR(VLOOKUP(G195,EmployesActifs,1,FALSE),"Non")&lt;&gt;"Non","Oui","Non")</f>
        <v>Oui</v>
      </c>
      <c r="B195" s="172">
        <f>IF(A195="Oui",1,0)</f>
        <v>1</v>
      </c>
      <c r="C195" s="172">
        <f>IF(OR(G195="Médecin",H195="Médecin",I195="Médecin",I195="Médecins",H195="anesthésiste",H195="boursier univ.",H195="chercheur",H195="chirurgien",H195="Résident(e)",H195="Md Urg",H195="Md Card",LEFT(H195,6)="Fellow",H195="Externe Médecine",H195="Directeur de la biobanque Médecin",H195="monit.-boursier",),1,0)</f>
        <v>0</v>
      </c>
      <c r="D195" s="172">
        <f>IF(OR(G195=0,H195="Stagiaire",H195="Stagiaires",H195="Externe",H195="Externes",G195="agence",H195="STAGIAIRE INFIRMIER(ÈRE)",H195="STAGIAIRE SI",H195="STAGIAIRE S.I.",H195="STAGIAIRE PAB",H195="STAGIAIRE EN PERFUSION",H195="Stagiaire Physiothérapeute",H195="Stagiaire médecine",H195="Stagiaire - Service sociaux",H195="STAGIAIRE SOINS INFIRMIERS",H195="STAGIAIRE EXTERNE EN MÉDECINE",H195="ss",),1,0)</f>
        <v>0</v>
      </c>
      <c r="E195" s="28" t="s">
        <v>474</v>
      </c>
      <c r="F195" s="28" t="s">
        <v>3325</v>
      </c>
      <c r="G195" s="262">
        <v>3380</v>
      </c>
      <c r="H195" s="79" t="s">
        <v>3378</v>
      </c>
      <c r="I195" s="164" t="s">
        <v>282</v>
      </c>
      <c r="J195" s="273" t="str">
        <f ca="1">IF(AK195&lt;=Données!$B$2,1," ")</f>
        <v xml:space="preserve"> </v>
      </c>
      <c r="K195" s="45"/>
      <c r="L195" s="46"/>
      <c r="M195" s="47">
        <v>1</v>
      </c>
      <c r="N195" s="48"/>
      <c r="O195" s="185"/>
      <c r="P195" s="187"/>
      <c r="Q195" s="185"/>
      <c r="R195" s="186"/>
      <c r="S195" s="186"/>
      <c r="T195" s="187"/>
      <c r="U195" s="187"/>
      <c r="V195" s="187"/>
      <c r="W195" s="320"/>
      <c r="X195" s="214"/>
      <c r="Y195" s="215"/>
      <c r="Z195" s="34"/>
      <c r="AA195" s="35"/>
      <c r="AB195" s="35"/>
      <c r="AC195" s="35"/>
      <c r="AD195" s="36"/>
      <c r="AE195" s="224"/>
      <c r="AF195" s="53"/>
      <c r="AG195" s="54"/>
      <c r="AH195" s="55"/>
      <c r="AI195" s="56"/>
      <c r="AJ195" s="41" t="s">
        <v>4462</v>
      </c>
      <c r="AK195" s="42">
        <v>45574</v>
      </c>
      <c r="AL195" s="50"/>
      <c r="AM195" s="337" t="str">
        <f>INDEX($K$6:$AE$6,1,MATCH(1,K195:AE195,-1))</f>
        <v>95PFE-L2L</v>
      </c>
      <c r="AN195" s="337" t="str">
        <f>IF(INDEX($K$6:$AE$6,1,MATCH(1,K195:AE195,1))&lt;&gt;INDEX($K$6:$AE$6,1,MATCH(1,K195:AE195,-1)),INDEX($K$6:$AE$6,1,MATCH(1,K195:AE195,1)),"-")</f>
        <v>-</v>
      </c>
    </row>
    <row r="196" spans="1:40" x14ac:dyDescent="0.2">
      <c r="A196" s="169" t="str">
        <f>IF(IFERROR(VLOOKUP(G196,EmployesActifs,1,FALSE),"Non")&lt;&gt;"Non","Oui","Non")</f>
        <v>Oui</v>
      </c>
      <c r="B196" s="172">
        <f>IF(A196="Oui",1,0)</f>
        <v>1</v>
      </c>
      <c r="C196" s="172">
        <f>IF(OR(G196="Médecin",H196="Médecin",I196="Médecin",I196="Médecins",H196="anesthésiste",H196="boursier univ.",H196="chercheur",H196="chirurgien",H196="Résident(e)",H196="Md Urg",H196="Md Card",LEFT(H196,6)="Fellow",H196="Externe Médecine",H196="Directeur de la biobanque Médecin",H196="monit.-boursier",),1,0)</f>
        <v>0</v>
      </c>
      <c r="D196" s="172">
        <f>IF(OR(G196=0,H196="Stagiaire",H196="Stagiaires",H196="Externe",H196="Externes",G196="agence",H196="STAGIAIRE INFIRMIER(ÈRE)",H196="STAGIAIRE SI",H196="STAGIAIRE S.I.",H196="STAGIAIRE PAB",H196="STAGIAIRE EN PERFUSION",H196="Stagiaire Physiothérapeute",H196="Stagiaire médecine",H196="Stagiaire - Service sociaux",H196="STAGIAIRE SOINS INFIRMIERS",H196="STAGIAIRE EXTERNE EN MÉDECINE",H196="ss",),1,0)</f>
        <v>0</v>
      </c>
      <c r="E196" s="28" t="s">
        <v>5728</v>
      </c>
      <c r="F196" s="28" t="s">
        <v>5729</v>
      </c>
      <c r="G196" s="262">
        <v>13878</v>
      </c>
      <c r="H196" s="79" t="s">
        <v>2098</v>
      </c>
      <c r="I196" s="164" t="s">
        <v>5709</v>
      </c>
      <c r="J196" s="273" t="str">
        <f ca="1">IF(AK196&lt;=Données!$B$2,1," ")</f>
        <v xml:space="preserve"> </v>
      </c>
      <c r="K196" s="45" t="s">
        <v>56</v>
      </c>
      <c r="L196" s="46" t="s">
        <v>56</v>
      </c>
      <c r="M196" s="47"/>
      <c r="N196" s="48"/>
      <c r="O196" s="185"/>
      <c r="P196" s="187">
        <v>1</v>
      </c>
      <c r="Q196" s="185"/>
      <c r="R196" s="186"/>
      <c r="S196" s="186"/>
      <c r="T196" s="187"/>
      <c r="U196" s="187"/>
      <c r="V196" s="187"/>
      <c r="W196" s="320"/>
      <c r="X196" s="214"/>
      <c r="Y196" s="215"/>
      <c r="Z196" s="34"/>
      <c r="AA196" s="35"/>
      <c r="AB196" s="35"/>
      <c r="AC196" s="35"/>
      <c r="AD196" s="36"/>
      <c r="AE196" s="224"/>
      <c r="AF196" s="53"/>
      <c r="AG196" s="54"/>
      <c r="AH196" s="55"/>
      <c r="AI196" s="56"/>
      <c r="AJ196" s="41" t="s">
        <v>4462</v>
      </c>
      <c r="AK196" s="42">
        <v>45701</v>
      </c>
      <c r="AL196" s="50"/>
      <c r="AM196" s="337">
        <f>INDEX($K$6:$AE$6,1,MATCH(1,K196:AE196,-1))</f>
        <v>1804</v>
      </c>
      <c r="AN196" s="337" t="str">
        <f>IF(INDEX($K$6:$AE$6,1,MATCH(1,K196:AE196,1))&lt;&gt;INDEX($K$6:$AE$6,1,MATCH(1,K196:AE196,-1)),INDEX($K$6:$AE$6,1,MATCH(1,K196:AE196,1)),"-")</f>
        <v>-</v>
      </c>
    </row>
    <row r="197" spans="1:40" x14ac:dyDescent="0.2">
      <c r="A197" s="169" t="str">
        <f>IF(IFERROR(VLOOKUP(G197,EmployesActifs,1,FALSE),"Non")&lt;&gt;"Non","Oui","Non")</f>
        <v>Oui</v>
      </c>
      <c r="B197" s="172">
        <f>IF(A197="Oui",1,0)</f>
        <v>1</v>
      </c>
      <c r="C197" s="172">
        <f>IF(OR(G197="Médecin",H197="Médecin",I197="Médecin",I197="Médecins",H197="anesthésiste",H197="boursier univ.",H197="chercheur",H197="chirurgien",H197="Résident(e)",H197="Md Urg",H197="Md Card",LEFT(H197,6)="Fellow",H197="Externe Médecine",H197="Directeur de la biobanque Médecin",H197="monit.-boursier",),1,0)</f>
        <v>0</v>
      </c>
      <c r="D197" s="172">
        <f>IF(OR(G197=0,H197="Stagiaire",H197="Stagiaires",H197="Externe",H197="Externes",G197="agence",H197="STAGIAIRE INFIRMIER(ÈRE)",H197="STAGIAIRE SI",H197="STAGIAIRE S.I.",H197="STAGIAIRE PAB",H197="STAGIAIRE EN PERFUSION",H197="Stagiaire Physiothérapeute",H197="Stagiaire médecine",H197="Stagiaire - Service sociaux",H197="STAGIAIRE SOINS INFIRMIERS",H197="STAGIAIRE EXTERNE EN MÉDECINE",H197="ss",),1,0)</f>
        <v>0</v>
      </c>
      <c r="E197" s="28" t="s">
        <v>4567</v>
      </c>
      <c r="F197" s="28" t="s">
        <v>4568</v>
      </c>
      <c r="G197" s="262">
        <v>13399</v>
      </c>
      <c r="H197" s="79" t="s">
        <v>54</v>
      </c>
      <c r="I197" s="164" t="s">
        <v>55</v>
      </c>
      <c r="J197" s="273" t="str">
        <f ca="1">IF(AK197&lt;=Données!$B$2,1," ")</f>
        <v xml:space="preserve"> </v>
      </c>
      <c r="K197" s="45"/>
      <c r="L197" s="46" t="s">
        <v>56</v>
      </c>
      <c r="M197" s="47" t="s">
        <v>56</v>
      </c>
      <c r="N197" s="48">
        <v>1</v>
      </c>
      <c r="O197" s="185"/>
      <c r="P197" s="187"/>
      <c r="Q197" s="185"/>
      <c r="R197" s="186"/>
      <c r="S197" s="186"/>
      <c r="T197" s="187"/>
      <c r="U197" s="187"/>
      <c r="V197" s="187"/>
      <c r="W197" s="320"/>
      <c r="X197" s="214"/>
      <c r="Y197" s="215"/>
      <c r="Z197" s="34"/>
      <c r="AA197" s="35"/>
      <c r="AB197" s="35"/>
      <c r="AC197" s="35"/>
      <c r="AD197" s="36"/>
      <c r="AE197" s="224"/>
      <c r="AF197" s="53"/>
      <c r="AG197" s="54"/>
      <c r="AH197" s="55"/>
      <c r="AI197" s="56"/>
      <c r="AJ197" s="41" t="s">
        <v>652</v>
      </c>
      <c r="AK197" s="42">
        <v>45357</v>
      </c>
      <c r="AL197" s="50"/>
      <c r="AM197" s="337" t="str">
        <f>INDEX($K$6:$AE$6,1,MATCH(1,K197:AE197,-1))</f>
        <v>F550</v>
      </c>
      <c r="AN197" s="337" t="str">
        <f>IF(INDEX($K$6:$AE$6,1,MATCH(1,K197:AE197,1))&lt;&gt;INDEX($K$6:$AE$6,1,MATCH(1,K197:AE197,-1)),INDEX($K$6:$AE$6,1,MATCH(1,K197:AE197,1)),"-")</f>
        <v>-</v>
      </c>
    </row>
    <row r="198" spans="1:40" x14ac:dyDescent="0.2">
      <c r="A198" s="381"/>
      <c r="B198" s="172">
        <f>IF(A198="Oui",1,0)</f>
        <v>0</v>
      </c>
      <c r="C198" s="172">
        <f>IF(OR(G198="Médecin",H198="Médecin",I198="Médecin",I198="Médecins",H198="anesthésiste",H198="boursier univ.",H198="chercheur",H198="chirurgien",H198="Résident(e)",H198="Md Urg",H198="Md Card",LEFT(H198,6)="Fellow",H198="Externe Médecine",H198="Directeur de la biobanque Médecin",H198="monit.-boursier",),1,0)</f>
        <v>0</v>
      </c>
      <c r="D198" s="172">
        <f>IF(OR(G198=0,H198="Stagiaire",H198="Stagiaires",H198="Externe",H198="Externes",G198="agence",H198="STAGIAIRE INFIRMIER(ÈRE)",H198="STAGIAIRE SI",H198="STAGIAIRE S.I.",H198="STAGIAIRE PAB",H198="STAGIAIRE EN PERFUSION",H198="Stagiaire Physiothérapeute",H198="Stagiaire médecine",H198="Stagiaire - Service sociaux",H198="STAGIAIRE SOINS INFIRMIERS",H198="STAGIAIRE EXTERNE EN MÉDECINE",H198="ss",),1,0)</f>
        <v>1</v>
      </c>
      <c r="E198" s="28" t="s">
        <v>478</v>
      </c>
      <c r="F198" s="28" t="s">
        <v>208</v>
      </c>
      <c r="G198" s="262">
        <v>0</v>
      </c>
      <c r="H198" s="79" t="s">
        <v>479</v>
      </c>
      <c r="I198" s="164" t="s">
        <v>480</v>
      </c>
      <c r="J198" s="273">
        <f ca="1">IF(AK198&lt;=Données!$B$2,1," ")</f>
        <v>1</v>
      </c>
      <c r="K198" s="45"/>
      <c r="L198" s="46">
        <v>1</v>
      </c>
      <c r="M198" s="47"/>
      <c r="N198" s="48"/>
      <c r="O198" s="185"/>
      <c r="P198" s="187"/>
      <c r="Q198" s="185"/>
      <c r="R198" s="186"/>
      <c r="S198" s="186"/>
      <c r="T198" s="187"/>
      <c r="U198" s="187"/>
      <c r="V198" s="187"/>
      <c r="W198" s="320"/>
      <c r="X198" s="214"/>
      <c r="Y198" s="215"/>
      <c r="Z198" s="34"/>
      <c r="AA198" s="35"/>
      <c r="AB198" s="35"/>
      <c r="AC198" s="35"/>
      <c r="AD198" s="36"/>
      <c r="AE198" s="224"/>
      <c r="AF198" s="53"/>
      <c r="AG198" s="54"/>
      <c r="AH198" s="55"/>
      <c r="AI198" s="56"/>
      <c r="AJ198" s="41" t="s">
        <v>290</v>
      </c>
      <c r="AK198" s="42">
        <v>44649</v>
      </c>
      <c r="AL198" s="50"/>
      <c r="AM198" s="337" t="str">
        <f>INDEX($K$6:$AE$6,1,MATCH(1,K198:AE198,-1))</f>
        <v>95PFE-L2M</v>
      </c>
      <c r="AN198" s="337" t="str">
        <f>IF(INDEX($K$6:$AE$6,1,MATCH(1,K198:AE198,1))&lt;&gt;INDEX($K$6:$AE$6,1,MATCH(1,K198:AE198,-1)),INDEX($K$6:$AE$6,1,MATCH(1,K198:AE198,1)),"-")</f>
        <v>-</v>
      </c>
    </row>
    <row r="199" spans="1:40" x14ac:dyDescent="0.2">
      <c r="A199" s="381"/>
      <c r="B199" s="172">
        <f>IF(A199="Oui",1,0)</f>
        <v>0</v>
      </c>
      <c r="C199" s="172">
        <f>IF(OR(G199="Médecin",H199="Médecin",I199="Médecin",I199="Médecins",H199="anesthésiste",H199="boursier univ.",H199="chercheur",H199="chirurgien",H199="Résident(e)",H199="Md Urg",H199="Md Card",LEFT(H199,6)="Fellow",H199="Externe Médecine",H199="Directeur de la biobanque Médecin",H199="monit.-boursier",),1,0)</f>
        <v>0</v>
      </c>
      <c r="D199" s="172">
        <f>IF(OR(G199=0,H199="Stagiaire",H199="Stagiaires",H199="Externe",H199="Externes",G199="agence",H199="STAGIAIRE INFIRMIER(ÈRE)",H199="STAGIAIRE SI",H199="STAGIAIRE S.I.",H199="STAGIAIRE PAB",H199="STAGIAIRE EN PERFUSION",H199="Stagiaire Physiothérapeute",H199="Stagiaire médecine",H199="Stagiaire - Service sociaux",H199="STAGIAIRE SOINS INFIRMIERS",H199="STAGIAIRE EXTERNE EN MÉDECINE",H199="ss",),1,0)</f>
        <v>1</v>
      </c>
      <c r="E199" s="28" t="s">
        <v>481</v>
      </c>
      <c r="F199" s="28" t="s">
        <v>482</v>
      </c>
      <c r="G199" s="262">
        <v>0</v>
      </c>
      <c r="H199" s="79" t="s">
        <v>479</v>
      </c>
      <c r="I199" s="164" t="s">
        <v>483</v>
      </c>
      <c r="J199" s="273">
        <f ca="1">IF(AK199&lt;=Données!$B$2,1," ")</f>
        <v>1</v>
      </c>
      <c r="K199" s="45" t="s">
        <v>56</v>
      </c>
      <c r="L199" s="46" t="s">
        <v>56</v>
      </c>
      <c r="M199" s="47"/>
      <c r="N199" s="48"/>
      <c r="O199" s="185"/>
      <c r="P199" s="187"/>
      <c r="Q199" s="185"/>
      <c r="R199" s="186"/>
      <c r="S199" s="186">
        <v>1</v>
      </c>
      <c r="T199" s="187"/>
      <c r="U199" s="187"/>
      <c r="V199" s="187"/>
      <c r="W199" s="320"/>
      <c r="X199" s="214"/>
      <c r="Y199" s="215"/>
      <c r="Z199" s="34"/>
      <c r="AA199" s="35"/>
      <c r="AB199" s="35"/>
      <c r="AC199" s="35"/>
      <c r="AD199" s="36"/>
      <c r="AE199" s="224"/>
      <c r="AF199" s="53"/>
      <c r="AG199" s="54"/>
      <c r="AH199" s="55"/>
      <c r="AI199" s="56"/>
      <c r="AJ199" s="41" t="s">
        <v>85</v>
      </c>
      <c r="AK199" s="42">
        <v>44585</v>
      </c>
      <c r="AL199" s="50"/>
      <c r="AM199" s="337" t="str">
        <f>INDEX($K$6:$AE$6,1,MATCH(1,K199:AE199,-1))</f>
        <v>1870 +</v>
      </c>
      <c r="AN199" s="337" t="str">
        <f>IF(INDEX($K$6:$AE$6,1,MATCH(1,K199:AE199,1))&lt;&gt;INDEX($K$6:$AE$6,1,MATCH(1,K199:AE199,-1)),INDEX($K$6:$AE$6,1,MATCH(1,K199:AE199,1)),"-")</f>
        <v>-</v>
      </c>
    </row>
    <row r="200" spans="1:40" x14ac:dyDescent="0.2">
      <c r="A200" s="381"/>
      <c r="B200" s="172">
        <f>IF(A200="Oui",1,0)</f>
        <v>0</v>
      </c>
      <c r="C200" s="172">
        <f>IF(OR(G200="Médecin",H200="Médecin",I200="Médecin",I200="Médecins",H200="anesthésiste",H200="boursier univ.",H200="chercheur",H200="chirurgien",H200="Résident(e)",H200="Md Urg",H200="Md Card",LEFT(H200,6)="Fellow",H200="Externe Médecine",H200="Directeur de la biobanque Médecin",H200="monit.-boursier",),1,0)</f>
        <v>1</v>
      </c>
      <c r="D200" s="172">
        <f>IF(OR(G200=0,H200="Stagiaire",H200="Stagiaires",H200="Externe",H200="Externes",G200="agence",H200="STAGIAIRE INFIRMIER(ÈRE)",H200="STAGIAIRE SI",H200="STAGIAIRE S.I.",H200="STAGIAIRE PAB",H200="STAGIAIRE EN PERFUSION",H200="Stagiaire Physiothérapeute",H200="Stagiaire médecine",H200="Stagiaire - Service sociaux",H200="STAGIAIRE SOINS INFIRMIERS",H200="STAGIAIRE EXTERNE EN MÉDECINE",H200="ss",),1,0)</f>
        <v>0</v>
      </c>
      <c r="E200" s="28" t="s">
        <v>484</v>
      </c>
      <c r="F200" s="28" t="s">
        <v>486</v>
      </c>
      <c r="G200" s="262" t="s">
        <v>80</v>
      </c>
      <c r="H200" s="79" t="s">
        <v>487</v>
      </c>
      <c r="I200" s="164" t="s">
        <v>61</v>
      </c>
      <c r="J200" s="273">
        <f ca="1">IF(AK200&lt;=Données!$B$2,1," ")</f>
        <v>1</v>
      </c>
      <c r="K200" s="45">
        <v>1</v>
      </c>
      <c r="L200" s="46" t="s">
        <v>56</v>
      </c>
      <c r="M200" s="47" t="s">
        <v>56</v>
      </c>
      <c r="N200" s="48"/>
      <c r="O200" s="185"/>
      <c r="P200" s="187"/>
      <c r="Q200" s="185"/>
      <c r="R200" s="186"/>
      <c r="S200" s="186">
        <v>1</v>
      </c>
      <c r="T200" s="187"/>
      <c r="U200" s="187"/>
      <c r="V200" s="187"/>
      <c r="W200" s="320"/>
      <c r="X200" s="214"/>
      <c r="Y200" s="215"/>
      <c r="Z200" s="34"/>
      <c r="AA200" s="35"/>
      <c r="AB200" s="35"/>
      <c r="AC200" s="35"/>
      <c r="AD200" s="36"/>
      <c r="AE200" s="224"/>
      <c r="AF200" s="53"/>
      <c r="AG200" s="54"/>
      <c r="AH200" s="55"/>
      <c r="AI200" s="56"/>
      <c r="AJ200" s="41" t="s">
        <v>50</v>
      </c>
      <c r="AK200" s="42">
        <v>44579</v>
      </c>
      <c r="AL200" s="50"/>
      <c r="AM200" s="337" t="str">
        <f>INDEX($K$6:$AE$6,1,MATCH(1,K200:AE200,-1))</f>
        <v>95PFE-L2S</v>
      </c>
      <c r="AN200" s="337" t="str">
        <f>IF(INDEX($K$6:$AE$6,1,MATCH(1,K200:AE200,1))&lt;&gt;INDEX($K$6:$AE$6,1,MATCH(1,K200:AE200,-1)),INDEX($K$6:$AE$6,1,MATCH(1,K200:AE200,1)),"-")</f>
        <v>1870 +</v>
      </c>
    </row>
    <row r="201" spans="1:40" x14ac:dyDescent="0.2">
      <c r="A201" s="169" t="str">
        <f>IF(IFERROR(VLOOKUP(G201,EmployesActifs,1,FALSE),"Non")&lt;&gt;"Non","Oui","Non")</f>
        <v>Oui</v>
      </c>
      <c r="B201" s="172">
        <f>IF(A201="Oui",1,0)</f>
        <v>1</v>
      </c>
      <c r="C201" s="172">
        <f>IF(OR(G201="Médecin",H201="Médecin",I201="Médecin",I201="Médecins",H201="anesthésiste",H201="boursier univ.",H201="chercheur",H201="chirurgien",H201="Résident(e)",H201="Md Urg",H201="Md Card",LEFT(H201,6)="Fellow",H201="Externe Médecine",H201="Directeur de la biobanque Médecin",H201="monit.-boursier",),1,0)</f>
        <v>0</v>
      </c>
      <c r="D201" s="172">
        <f>IF(OR(G201=0,H201="Stagiaire",H201="Stagiaires",H201="Externe",H201="Externes",G201="agence",H201="STAGIAIRE INFIRMIER(ÈRE)",H201="STAGIAIRE SI",H201="STAGIAIRE S.I.",H201="STAGIAIRE PAB",H201="STAGIAIRE EN PERFUSION",H201="Stagiaire Physiothérapeute",H201="Stagiaire médecine",H201="Stagiaire - Service sociaux",H201="STAGIAIRE SOINS INFIRMIERS",H201="STAGIAIRE EXTERNE EN MÉDECINE",H201="ss",),1,0)</f>
        <v>0</v>
      </c>
      <c r="E201" s="28" t="s">
        <v>2833</v>
      </c>
      <c r="F201" s="28" t="s">
        <v>2834</v>
      </c>
      <c r="G201" s="262">
        <v>12400</v>
      </c>
      <c r="H201" s="79" t="s">
        <v>2416</v>
      </c>
      <c r="I201" s="164" t="s">
        <v>5713</v>
      </c>
      <c r="J201" s="273">
        <f ca="1">IF(AK201&lt;=Données!$B$2,1," ")</f>
        <v>1</v>
      </c>
      <c r="K201" s="45"/>
      <c r="L201" s="46">
        <v>1</v>
      </c>
      <c r="M201" s="47"/>
      <c r="N201" s="48"/>
      <c r="O201" s="185"/>
      <c r="P201" s="187"/>
      <c r="Q201" s="185"/>
      <c r="R201" s="186"/>
      <c r="S201" s="186"/>
      <c r="T201" s="187"/>
      <c r="U201" s="187"/>
      <c r="V201" s="187"/>
      <c r="W201" s="320"/>
      <c r="X201" s="214"/>
      <c r="Y201" s="215"/>
      <c r="Z201" s="34"/>
      <c r="AA201" s="35"/>
      <c r="AB201" s="35"/>
      <c r="AC201" s="35"/>
      <c r="AD201" s="36"/>
      <c r="AE201" s="224"/>
      <c r="AF201" s="53"/>
      <c r="AG201" s="54"/>
      <c r="AH201" s="55"/>
      <c r="AI201" s="56"/>
      <c r="AJ201" s="41" t="s">
        <v>85</v>
      </c>
      <c r="AK201" s="42">
        <v>44699</v>
      </c>
      <c r="AL201" s="50"/>
      <c r="AM201" s="337" t="str">
        <f>INDEX($K$6:$AE$6,1,MATCH(1,K201:AE201,-1))</f>
        <v>95PFE-L2M</v>
      </c>
      <c r="AN201" s="337" t="str">
        <f>IF(INDEX($K$6:$AE$6,1,MATCH(1,K201:AE201,1))&lt;&gt;INDEX($K$6:$AE$6,1,MATCH(1,K201:AE201,-1)),INDEX($K$6:$AE$6,1,MATCH(1,K201:AE201,1)),"-")</f>
        <v>-</v>
      </c>
    </row>
    <row r="202" spans="1:40" x14ac:dyDescent="0.2">
      <c r="A202" s="169" t="str">
        <f>IF(IFERROR(VLOOKUP(G202,EmployesActifs,1,FALSE),"Non")&lt;&gt;"Non","Oui","Non")</f>
        <v>Oui</v>
      </c>
      <c r="B202" s="172">
        <f>IF(A202="Oui",1,0)</f>
        <v>1</v>
      </c>
      <c r="C202" s="172">
        <f>IF(OR(G202="Médecin",H202="Médecin",I202="Médecin",I202="Médecins",H202="anesthésiste",H202="boursier univ.",H202="chercheur",H202="chirurgien",H202="Résident(e)",H202="Md Urg",H202="Md Card",LEFT(H202,6)="Fellow",H202="Externe Médecine",H202="Directeur de la biobanque Médecin",H202="monit.-boursier",),1,0)</f>
        <v>0</v>
      </c>
      <c r="D202" s="172">
        <f>IF(OR(G202=0,H202="Stagiaire",H202="Stagiaires",H202="Externe",H202="Externes",G202="agence",H202="STAGIAIRE INFIRMIER(ÈRE)",H202="STAGIAIRE SI",H202="STAGIAIRE S.I.",H202="STAGIAIRE PAB",H202="STAGIAIRE EN PERFUSION",H202="Stagiaire Physiothérapeute",H202="Stagiaire médecine",H202="Stagiaire - Service sociaux",H202="STAGIAIRE SOINS INFIRMIERS",H202="STAGIAIRE EXTERNE EN MÉDECINE",H202="ss",),1,0)</f>
        <v>0</v>
      </c>
      <c r="E202" s="28" t="s">
        <v>488</v>
      </c>
      <c r="F202" s="28" t="s">
        <v>281</v>
      </c>
      <c r="G202" s="262">
        <v>3022</v>
      </c>
      <c r="H202" s="79" t="s">
        <v>570</v>
      </c>
      <c r="I202" s="164" t="s">
        <v>5710</v>
      </c>
      <c r="J202" s="273" t="str">
        <f ca="1">IF(AK202&lt;=Données!$B$2,1," ")</f>
        <v xml:space="preserve"> </v>
      </c>
      <c r="K202" s="45" t="s">
        <v>56</v>
      </c>
      <c r="L202" s="46"/>
      <c r="M202" s="47"/>
      <c r="N202" s="48"/>
      <c r="O202" s="185">
        <v>1</v>
      </c>
      <c r="P202" s="187"/>
      <c r="Q202" s="185"/>
      <c r="R202" s="186"/>
      <c r="S202" s="186"/>
      <c r="T202" s="187"/>
      <c r="U202" s="187"/>
      <c r="V202" s="187"/>
      <c r="W202" s="320"/>
      <c r="X202" s="214"/>
      <c r="Y202" s="215"/>
      <c r="Z202" s="34"/>
      <c r="AA202" s="35"/>
      <c r="AB202" s="35"/>
      <c r="AC202" s="35"/>
      <c r="AD202" s="36"/>
      <c r="AE202" s="224"/>
      <c r="AF202" s="53"/>
      <c r="AG202" s="54"/>
      <c r="AH202" s="55"/>
      <c r="AI202" s="56"/>
      <c r="AJ202" s="41" t="s">
        <v>4462</v>
      </c>
      <c r="AK202" s="42">
        <v>45314</v>
      </c>
      <c r="AL202" s="50"/>
      <c r="AM202" s="337" t="str">
        <f>INDEX($K$6:$AE$6,1,MATCH(1,K202:AE202,-1))</f>
        <v>1804S</v>
      </c>
      <c r="AN202" s="337" t="str">
        <f>IF(INDEX($K$6:$AE$6,1,MATCH(1,K202:AE202,1))&lt;&gt;INDEX($K$6:$AE$6,1,MATCH(1,K202:AE202,-1)),INDEX($K$6:$AE$6,1,MATCH(1,K202:AE202,1)),"-")</f>
        <v>-</v>
      </c>
    </row>
    <row r="203" spans="1:40" x14ac:dyDescent="0.2">
      <c r="A203" s="169" t="str">
        <f>IF(IFERROR(VLOOKUP(G203,EmployesActifs,1,FALSE),"Non")&lt;&gt;"Non","Oui","Non")</f>
        <v>Oui</v>
      </c>
      <c r="B203" s="172">
        <f>IF(A203="Oui",1,0)</f>
        <v>1</v>
      </c>
      <c r="C203" s="172">
        <f>IF(OR(G203="Médecin",H203="Médecin",I203="Médecin",I203="Médecins",H203="anesthésiste",H203="boursier univ.",H203="chercheur",H203="chirurgien",H203="Résident(e)",H203="Md Urg",H203="Md Card",LEFT(H203,6)="Fellow",H203="Externe Médecine",H203="Directeur de la biobanque Médecin",H203="monit.-boursier",),1,0)</f>
        <v>0</v>
      </c>
      <c r="D203" s="172">
        <f>IF(OR(G203=0,H203="Stagiaire",H203="Stagiaires",H203="Externe",H203="Externes",G203="agence",H203="STAGIAIRE INFIRMIER(ÈRE)",H203="STAGIAIRE SI",H203="STAGIAIRE S.I.",H203="STAGIAIRE PAB",H203="STAGIAIRE EN PERFUSION",H203="Stagiaire Physiothérapeute",H203="Stagiaire médecine",H203="Stagiaire - Service sociaux",H203="STAGIAIRE SOINS INFIRMIERS",H203="STAGIAIRE EXTERNE EN MÉDECINE",H203="ss",),1,0)</f>
        <v>0</v>
      </c>
      <c r="E203" s="28" t="s">
        <v>491</v>
      </c>
      <c r="F203" s="28" t="s">
        <v>492</v>
      </c>
      <c r="G203" s="262">
        <v>5276</v>
      </c>
      <c r="H203" s="79" t="s">
        <v>2098</v>
      </c>
      <c r="I203" s="164" t="s">
        <v>5716</v>
      </c>
      <c r="J203" s="273" t="str">
        <f ca="1">IF(AK203&lt;=Données!$B$2,1," ")</f>
        <v xml:space="preserve"> </v>
      </c>
      <c r="K203" s="45" t="s">
        <v>56</v>
      </c>
      <c r="L203" s="46"/>
      <c r="M203" s="47"/>
      <c r="N203" s="48"/>
      <c r="O203" s="185" t="s">
        <v>56</v>
      </c>
      <c r="P203" s="187"/>
      <c r="Q203" s="185"/>
      <c r="R203" s="186"/>
      <c r="S203" s="186">
        <v>1</v>
      </c>
      <c r="T203" s="187"/>
      <c r="U203" s="187"/>
      <c r="V203" s="187"/>
      <c r="W203" s="320"/>
      <c r="X203" s="214"/>
      <c r="Y203" s="215"/>
      <c r="Z203" s="34"/>
      <c r="AA203" s="35"/>
      <c r="AB203" s="35"/>
      <c r="AC203" s="35"/>
      <c r="AD203" s="36"/>
      <c r="AE203" s="224"/>
      <c r="AF203" s="53"/>
      <c r="AG203" s="54"/>
      <c r="AH203" s="55"/>
      <c r="AI203" s="56"/>
      <c r="AJ203" s="41" t="s">
        <v>4462</v>
      </c>
      <c r="AK203" s="42">
        <v>45770</v>
      </c>
      <c r="AL203" s="50"/>
      <c r="AM203" s="337" t="str">
        <f>INDEX($K$6:$AE$6,1,MATCH(1,K203:AE203,-1))</f>
        <v>1870 +</v>
      </c>
      <c r="AN203" s="337" t="str">
        <f>IF(INDEX($K$6:$AE$6,1,MATCH(1,K203:AE203,1))&lt;&gt;INDEX($K$6:$AE$6,1,MATCH(1,K203:AE203,-1)),INDEX($K$6:$AE$6,1,MATCH(1,K203:AE203,1)),"-")</f>
        <v>-</v>
      </c>
    </row>
    <row r="204" spans="1:40" x14ac:dyDescent="0.2">
      <c r="A204" s="381"/>
      <c r="B204" s="172">
        <f>IF(A204="Oui",1,0)</f>
        <v>0</v>
      </c>
      <c r="C204" s="172">
        <f>IF(OR(G204="Médecin",H204="Médecin",I204="Médecin",I204="Médecins",H204="anesthésiste",H204="boursier univ.",H204="chercheur",H204="chirurgien",H204="Résident(e)",H204="Md Urg",H204="Md Card",LEFT(H204,6)="Fellow",H204="Externe Médecine",H204="Directeur de la biobanque Médecin",H204="monit.-boursier",),1,0)</f>
        <v>0</v>
      </c>
      <c r="D204" s="172">
        <f>IF(OR(G204=0,H204="Stagiaire",H204="Stagiaires",H204="Externe",H204="Externes",G204="agence",H204="STAGIAIRE INFIRMIER(ÈRE)",H204="STAGIAIRE SI",H204="STAGIAIRE S.I.",H204="STAGIAIRE PAB",H204="STAGIAIRE EN PERFUSION",H204="Stagiaire Physiothérapeute",H204="Stagiaire médecine",H204="Stagiaire - Service sociaux",H204="STAGIAIRE SOINS INFIRMIERS",H204="STAGIAIRE EXTERNE EN MÉDECINE",H204="ss",),1,0)</f>
        <v>1</v>
      </c>
      <c r="E204" s="28" t="s">
        <v>498</v>
      </c>
      <c r="F204" s="28" t="s">
        <v>499</v>
      </c>
      <c r="G204" s="262">
        <v>0</v>
      </c>
      <c r="H204" s="79" t="s">
        <v>479</v>
      </c>
      <c r="I204" s="164" t="s">
        <v>500</v>
      </c>
      <c r="J204" s="273">
        <f ca="1">IF(AK204&lt;=Données!$B$2,1," ")</f>
        <v>1</v>
      </c>
      <c r="K204" s="45" t="s">
        <v>56</v>
      </c>
      <c r="L204" s="46"/>
      <c r="M204" s="47"/>
      <c r="N204" s="48" t="s">
        <v>56</v>
      </c>
      <c r="O204" s="185"/>
      <c r="P204" s="187"/>
      <c r="Q204" s="185">
        <v>1</v>
      </c>
      <c r="R204" s="186"/>
      <c r="S204" s="186">
        <v>1</v>
      </c>
      <c r="T204" s="187"/>
      <c r="U204" s="187"/>
      <c r="V204" s="187"/>
      <c r="W204" s="320"/>
      <c r="X204" s="214"/>
      <c r="Y204" s="215"/>
      <c r="Z204" s="34" t="s">
        <v>56</v>
      </c>
      <c r="AA204" s="35"/>
      <c r="AB204" s="35"/>
      <c r="AC204" s="35"/>
      <c r="AD204" s="36"/>
      <c r="AE204" s="224"/>
      <c r="AF204" s="53"/>
      <c r="AG204" s="54"/>
      <c r="AH204" s="55"/>
      <c r="AI204" s="56"/>
      <c r="AJ204" s="41" t="s">
        <v>85</v>
      </c>
      <c r="AK204" s="42">
        <v>44616</v>
      </c>
      <c r="AL204" s="50"/>
      <c r="AM204" s="337" t="str">
        <f>INDEX($K$6:$AE$6,1,MATCH(1,K204:AE204,-1))</f>
        <v>1860-S</v>
      </c>
      <c r="AN204" s="337" t="str">
        <f>IF(INDEX($K$6:$AE$6,1,MATCH(1,K204:AE204,1))&lt;&gt;INDEX($K$6:$AE$6,1,MATCH(1,K204:AE204,-1)),INDEX($K$6:$AE$6,1,MATCH(1,K204:AE204,1)),"-")</f>
        <v>-</v>
      </c>
    </row>
    <row r="205" spans="1:40" x14ac:dyDescent="0.2">
      <c r="A205" s="169" t="str">
        <f>IF(IFERROR(VLOOKUP(G205,EmployesActifs,1,FALSE),"Non")&lt;&gt;"Non","Oui","Non")</f>
        <v>Oui</v>
      </c>
      <c r="B205" s="172">
        <f>IF(A205="Oui",1,0)</f>
        <v>1</v>
      </c>
      <c r="C205" s="172">
        <f>IF(OR(G205="Médecin",H205="Médecin",I205="Médecin",I205="Médecins",H205="anesthésiste",H205="boursier univ.",H205="chercheur",H205="chirurgien",H205="Résident(e)",H205="Md Urg",H205="Md Card",LEFT(H205,6)="Fellow",H205="Externe Médecine",H205="Directeur de la biobanque Médecin",H205="monit.-boursier",),1,0)</f>
        <v>0</v>
      </c>
      <c r="D205" s="172">
        <f>IF(OR(G205=0,H205="Stagiaire",H205="Stagiaires",H205="Externe",H205="Externes",G205="agence",H205="STAGIAIRE INFIRMIER(ÈRE)",H205="STAGIAIRE SI",H205="STAGIAIRE S.I.",H205="STAGIAIRE PAB",H205="STAGIAIRE EN PERFUSION",H205="Stagiaire Physiothérapeute",H205="Stagiaire médecine",H205="Stagiaire - Service sociaux",H205="STAGIAIRE SOINS INFIRMIERS",H205="STAGIAIRE EXTERNE EN MÉDECINE",H205="ss",),1,0)</f>
        <v>0</v>
      </c>
      <c r="E205" s="28" t="s">
        <v>501</v>
      </c>
      <c r="F205" s="28" t="s">
        <v>502</v>
      </c>
      <c r="G205" s="262">
        <v>11686</v>
      </c>
      <c r="H205" s="79" t="s">
        <v>69</v>
      </c>
      <c r="I205" s="164" t="s">
        <v>4406</v>
      </c>
      <c r="J205" s="273" t="str">
        <f ca="1">IF(AK205&lt;=Données!$B$2,1," ")</f>
        <v xml:space="preserve"> </v>
      </c>
      <c r="K205" s="45"/>
      <c r="L205" s="46" t="s">
        <v>56</v>
      </c>
      <c r="M205" s="47" t="s">
        <v>56</v>
      </c>
      <c r="N205" s="48"/>
      <c r="O205" s="185"/>
      <c r="P205" s="187">
        <v>1</v>
      </c>
      <c r="Q205" s="185"/>
      <c r="R205" s="186"/>
      <c r="S205" s="186"/>
      <c r="T205" s="187"/>
      <c r="U205" s="187"/>
      <c r="V205" s="187"/>
      <c r="W205" s="320"/>
      <c r="X205" s="214"/>
      <c r="Y205" s="215"/>
      <c r="Z205" s="34"/>
      <c r="AA205" s="35"/>
      <c r="AB205" s="35"/>
      <c r="AC205" s="35"/>
      <c r="AD205" s="36"/>
      <c r="AE205" s="224"/>
      <c r="AF205" s="53"/>
      <c r="AG205" s="54"/>
      <c r="AH205" s="55"/>
      <c r="AI205" s="56"/>
      <c r="AJ205" s="41" t="s">
        <v>4462</v>
      </c>
      <c r="AK205" s="42">
        <v>45665</v>
      </c>
      <c r="AL205" s="50"/>
      <c r="AM205" s="337">
        <f>INDEX($K$6:$AE$6,1,MATCH(1,K205:AE205,-1))</f>
        <v>1804</v>
      </c>
      <c r="AN205" s="337" t="str">
        <f>IF(INDEX($K$6:$AE$6,1,MATCH(1,K205:AE205,1))&lt;&gt;INDEX($K$6:$AE$6,1,MATCH(1,K205:AE205,-1)),INDEX($K$6:$AE$6,1,MATCH(1,K205:AE205,1)),"-")</f>
        <v>-</v>
      </c>
    </row>
    <row r="206" spans="1:40" x14ac:dyDescent="0.2">
      <c r="A206" s="169" t="str">
        <f>IF(IFERROR(VLOOKUP(G206,EmployesActifs,1,FALSE),"Non")&lt;&gt;"Non","Oui","Non")</f>
        <v>Oui</v>
      </c>
      <c r="B206" s="172">
        <f>IF(A206="Oui",1,0)</f>
        <v>1</v>
      </c>
      <c r="C206" s="172">
        <f>IF(OR(G206="Médecin",H206="Médecin",I206="Médecin",I206="Médecins",H206="anesthésiste",H206="boursier univ.",H206="chercheur",H206="chirurgien",H206="Résident(e)",H206="Md Urg",H206="Md Card",LEFT(H206,6)="Fellow",H206="Externe Médecine",H206="Directeur de la biobanque Médecin",H206="monit.-boursier",),1,0)</f>
        <v>0</v>
      </c>
      <c r="D206" s="172">
        <f>IF(OR(G206=0,H206="Stagiaire",H206="Stagiaires",H206="Externe",H206="Externes",G206="agence",H206="STAGIAIRE INFIRMIER(ÈRE)",H206="STAGIAIRE SI",H206="STAGIAIRE S.I.",H206="STAGIAIRE PAB",H206="STAGIAIRE EN PERFUSION",H206="Stagiaire Physiothérapeute",H206="Stagiaire médecine",H206="Stagiaire - Service sociaux",H206="STAGIAIRE SOINS INFIRMIERS",H206="STAGIAIRE EXTERNE EN MÉDECINE",H206="ss",),1,0)</f>
        <v>0</v>
      </c>
      <c r="E206" s="28" t="s">
        <v>6091</v>
      </c>
      <c r="F206" s="28" t="s">
        <v>503</v>
      </c>
      <c r="G206" s="262">
        <v>3932</v>
      </c>
      <c r="H206" s="79" t="s">
        <v>103</v>
      </c>
      <c r="I206" s="164" t="s">
        <v>3489</v>
      </c>
      <c r="J206" s="273" t="str">
        <f ca="1">IF(AK206&lt;=Données!$B$2,1," ")</f>
        <v xml:space="preserve"> </v>
      </c>
      <c r="K206" s="45"/>
      <c r="L206" s="46">
        <v>1</v>
      </c>
      <c r="M206" s="47"/>
      <c r="N206" s="48"/>
      <c r="O206" s="185"/>
      <c r="P206" s="187"/>
      <c r="Q206" s="185"/>
      <c r="R206" s="186"/>
      <c r="S206" s="186"/>
      <c r="T206" s="187"/>
      <c r="U206" s="187"/>
      <c r="V206" s="187"/>
      <c r="W206" s="320"/>
      <c r="X206" s="214"/>
      <c r="Y206" s="215"/>
      <c r="Z206" s="34"/>
      <c r="AA206" s="35"/>
      <c r="AB206" s="35"/>
      <c r="AC206" s="35"/>
      <c r="AD206" s="36"/>
      <c r="AE206" s="224"/>
      <c r="AF206" s="53"/>
      <c r="AG206" s="54"/>
      <c r="AH206" s="55"/>
      <c r="AI206" s="56"/>
      <c r="AJ206" s="41" t="s">
        <v>4462</v>
      </c>
      <c r="AK206" s="42">
        <v>45938</v>
      </c>
      <c r="AL206" s="50"/>
      <c r="AM206" s="337" t="str">
        <f>INDEX($K$6:$AE$6,1,MATCH(1,K206:AE206,-1))</f>
        <v>95PFE-L2M</v>
      </c>
      <c r="AN206" s="337" t="str">
        <f>IF(INDEX($K$6:$AE$6,1,MATCH(1,K206:AE206,1))&lt;&gt;INDEX($K$6:$AE$6,1,MATCH(1,K206:AE206,-1)),INDEX($K$6:$AE$6,1,MATCH(1,K206:AE206,1)),"-")</f>
        <v>-</v>
      </c>
    </row>
    <row r="207" spans="1:40" x14ac:dyDescent="0.2">
      <c r="A207" s="169" t="str">
        <f>IF(IFERROR(VLOOKUP(G207,EmployesActifs,1,FALSE),"Non")&lt;&gt;"Non","Oui","Non")</f>
        <v>Oui</v>
      </c>
      <c r="B207" s="172">
        <f>IF(A207="Oui",1,0)</f>
        <v>1</v>
      </c>
      <c r="C207" s="172">
        <f>IF(OR(G207="Médecin",H207="Médecin",I207="Médecin",I207="Médecins",H207="anesthésiste",H207="boursier univ.",H207="chercheur",H207="chirurgien",H207="Résident(e)",H207="Md Urg",H207="Md Card",LEFT(H207,6)="Fellow",H207="Externe Médecine",H207="Directeur de la biobanque Médecin",H207="monit.-boursier",),1,0)</f>
        <v>0</v>
      </c>
      <c r="D207" s="172">
        <f>IF(OR(G207=0,H207="Stagiaire",H207="Stagiaires",H207="Externe",H207="Externes",G207="agence",H207="STAGIAIRE INFIRMIER(ÈRE)",H207="STAGIAIRE SI",H207="STAGIAIRE S.I.",H207="STAGIAIRE PAB",H207="STAGIAIRE EN PERFUSION",H207="Stagiaire Physiothérapeute",H207="Stagiaire médecine",H207="Stagiaire - Service sociaux",H207="STAGIAIRE SOINS INFIRMIERS",H207="STAGIAIRE EXTERNE EN MÉDECINE",H207="ss",),1,0)</f>
        <v>0</v>
      </c>
      <c r="E207" s="28" t="s">
        <v>507</v>
      </c>
      <c r="F207" s="28" t="s">
        <v>508</v>
      </c>
      <c r="G207" s="262">
        <v>2508</v>
      </c>
      <c r="H207" s="79" t="s">
        <v>103</v>
      </c>
      <c r="I207" s="164" t="s">
        <v>5709</v>
      </c>
      <c r="J207" s="273">
        <f ca="1">IF(AK207&lt;=Données!$B$2,1," ")</f>
        <v>1</v>
      </c>
      <c r="K207" s="45" t="s">
        <v>56</v>
      </c>
      <c r="L207" s="46"/>
      <c r="M207" s="47"/>
      <c r="N207" s="48"/>
      <c r="O207" s="185"/>
      <c r="P207" s="187"/>
      <c r="Q207" s="185"/>
      <c r="R207" s="186"/>
      <c r="S207" s="186">
        <v>1</v>
      </c>
      <c r="T207" s="187"/>
      <c r="U207" s="187"/>
      <c r="V207" s="187"/>
      <c r="W207" s="320"/>
      <c r="X207" s="214"/>
      <c r="Y207" s="215"/>
      <c r="Z207" s="34"/>
      <c r="AA207" s="35"/>
      <c r="AB207" s="35"/>
      <c r="AC207" s="35"/>
      <c r="AD207" s="36"/>
      <c r="AE207" s="224"/>
      <c r="AF207" s="53"/>
      <c r="AG207" s="54"/>
      <c r="AH207" s="55"/>
      <c r="AI207" s="56"/>
      <c r="AJ207" s="41" t="s">
        <v>98</v>
      </c>
      <c r="AK207" s="42">
        <v>44572</v>
      </c>
      <c r="AL207" s="50"/>
      <c r="AM207" s="337" t="str">
        <f>INDEX($K$6:$AE$6,1,MATCH(1,K207:AE207,-1))</f>
        <v>1870 +</v>
      </c>
      <c r="AN207" s="337" t="str">
        <f>IF(INDEX($K$6:$AE$6,1,MATCH(1,K207:AE207,1))&lt;&gt;INDEX($K$6:$AE$6,1,MATCH(1,K207:AE207,-1)),INDEX($K$6:$AE$6,1,MATCH(1,K207:AE207,1)),"-")</f>
        <v>-</v>
      </c>
    </row>
    <row r="208" spans="1:40" x14ac:dyDescent="0.2">
      <c r="A208" s="169" t="str">
        <f>IF(IFERROR(VLOOKUP(G208,EmployesActifs,1,FALSE),"Non")&lt;&gt;"Non","Oui","Non")</f>
        <v>Oui</v>
      </c>
      <c r="B208" s="172">
        <f>IF(A208="Oui",1,0)</f>
        <v>1</v>
      </c>
      <c r="C208" s="172">
        <f>IF(OR(G208="Médecin",H208="Médecin",I208="Médecin",I208="Médecins",H208="anesthésiste",H208="boursier univ.",H208="chercheur",H208="chirurgien",H208="Résident(e)",H208="Md Urg",H208="Md Card",LEFT(H208,6)="Fellow",H208="Externe Médecine",H208="Directeur de la biobanque Médecin",H208="monit.-boursier",),1,0)</f>
        <v>0</v>
      </c>
      <c r="D208" s="172">
        <f>IF(OR(G208=0,H208="Stagiaire",H208="Stagiaires",H208="Externe",H208="Externes",G208="agence",H208="STAGIAIRE INFIRMIER(ÈRE)",H208="STAGIAIRE SI",H208="STAGIAIRE S.I.",H208="STAGIAIRE PAB",H208="STAGIAIRE EN PERFUSION",H208="Stagiaire Physiothérapeute",H208="Stagiaire médecine",H208="Stagiaire - Service sociaux",H208="STAGIAIRE SOINS INFIRMIERS",H208="STAGIAIRE EXTERNE EN MÉDECINE",H208="ss",),1,0)</f>
        <v>0</v>
      </c>
      <c r="E208" s="28" t="s">
        <v>5443</v>
      </c>
      <c r="F208" s="28" t="s">
        <v>490</v>
      </c>
      <c r="G208" s="262">
        <v>13707</v>
      </c>
      <c r="H208" s="79" t="s">
        <v>69</v>
      </c>
      <c r="I208" s="164" t="s">
        <v>4406</v>
      </c>
      <c r="J208" s="273" t="str">
        <f ca="1">IF(AK208&lt;=Données!$B$2,1," ")</f>
        <v xml:space="preserve"> </v>
      </c>
      <c r="K208" s="45"/>
      <c r="L208" s="46">
        <v>1</v>
      </c>
      <c r="M208" s="47"/>
      <c r="N208" s="48"/>
      <c r="O208" s="185"/>
      <c r="P208" s="187"/>
      <c r="Q208" s="185"/>
      <c r="R208" s="186"/>
      <c r="S208" s="186"/>
      <c r="T208" s="187"/>
      <c r="U208" s="187"/>
      <c r="V208" s="187"/>
      <c r="W208" s="320"/>
      <c r="X208" s="214"/>
      <c r="Y208" s="215"/>
      <c r="Z208" s="34"/>
      <c r="AA208" s="35"/>
      <c r="AB208" s="35"/>
      <c r="AC208" s="35"/>
      <c r="AD208" s="36"/>
      <c r="AE208" s="224"/>
      <c r="AF208" s="53"/>
      <c r="AG208" s="54"/>
      <c r="AH208" s="55"/>
      <c r="AI208" s="56"/>
      <c r="AJ208" s="41" t="s">
        <v>652</v>
      </c>
      <c r="AK208" s="42">
        <v>45521</v>
      </c>
      <c r="AL208" s="50"/>
      <c r="AM208" s="337" t="str">
        <f>INDEX($K$6:$AE$6,1,MATCH(1,K208:AE208,-1))</f>
        <v>95PFE-L2M</v>
      </c>
      <c r="AN208" s="337" t="str">
        <f>IF(INDEX($K$6:$AE$6,1,MATCH(1,K208:AE208,1))&lt;&gt;INDEX($K$6:$AE$6,1,MATCH(1,K208:AE208,-1)),INDEX($K$6:$AE$6,1,MATCH(1,K208:AE208,1)),"-")</f>
        <v>-</v>
      </c>
    </row>
    <row r="209" spans="1:40" x14ac:dyDescent="0.2">
      <c r="A209" s="169" t="str">
        <f>IF(IFERROR(VLOOKUP(G209,EmployesActifs,1,FALSE),"Non")&lt;&gt;"Non","Oui","Non")</f>
        <v>Oui</v>
      </c>
      <c r="B209" s="172">
        <f>IF(A209="Oui",1,0)</f>
        <v>1</v>
      </c>
      <c r="C209" s="172">
        <f>IF(OR(G209="Médecin",H209="Médecin",I209="Médecin",I209="Médecins",H209="anesthésiste",H209="boursier univ.",H209="chercheur",H209="chirurgien",H209="Résident(e)",H209="Md Urg",H209="Md Card",LEFT(H209,6)="Fellow",H209="Externe Médecine",H209="Directeur de la biobanque Médecin",H209="monit.-boursier",),1,0)</f>
        <v>0</v>
      </c>
      <c r="D209" s="172">
        <f>IF(OR(G209=0,H209="Stagiaire",H209="Stagiaires",H209="Externe",H209="Externes",G209="agence",H209="STAGIAIRE INFIRMIER(ÈRE)",H209="STAGIAIRE SI",H209="STAGIAIRE S.I.",H209="STAGIAIRE PAB",H209="STAGIAIRE EN PERFUSION",H209="Stagiaire Physiothérapeute",H209="Stagiaire médecine",H209="Stagiaire - Service sociaux",H209="STAGIAIRE SOINS INFIRMIERS",H209="STAGIAIRE EXTERNE EN MÉDECINE",H209="ss",),1,0)</f>
        <v>0</v>
      </c>
      <c r="E209" s="28" t="s">
        <v>509</v>
      </c>
      <c r="F209" s="28" t="s">
        <v>301</v>
      </c>
      <c r="G209" s="262">
        <v>6881</v>
      </c>
      <c r="H209" s="79" t="s">
        <v>64</v>
      </c>
      <c r="I209" s="164" t="s">
        <v>65</v>
      </c>
      <c r="J209" s="273">
        <f ca="1">IF(AK209&lt;=Données!$B$2,1," ")</f>
        <v>1</v>
      </c>
      <c r="K209" s="45">
        <v>1</v>
      </c>
      <c r="L209" s="46"/>
      <c r="M209" s="47"/>
      <c r="N209" s="48"/>
      <c r="O209" s="185"/>
      <c r="P209" s="187"/>
      <c r="Q209" s="185"/>
      <c r="R209" s="186"/>
      <c r="S209" s="186"/>
      <c r="T209" s="187"/>
      <c r="U209" s="187"/>
      <c r="V209" s="187"/>
      <c r="W209" s="320"/>
      <c r="X209" s="214"/>
      <c r="Y209" s="215"/>
      <c r="Z209" s="34"/>
      <c r="AA209" s="35"/>
      <c r="AB209" s="35"/>
      <c r="AC209" s="35"/>
      <c r="AD209" s="36"/>
      <c r="AE209" s="224"/>
      <c r="AF209" s="53"/>
      <c r="AG209" s="54"/>
      <c r="AH209" s="55"/>
      <c r="AI209" s="56"/>
      <c r="AJ209" s="41" t="s">
        <v>66</v>
      </c>
      <c r="AK209" s="42">
        <v>44295</v>
      </c>
      <c r="AL209" s="50"/>
      <c r="AM209" s="337" t="str">
        <f>INDEX($K$6:$AE$6,1,MATCH(1,K209:AE209,-1))</f>
        <v>95PFE-L2S</v>
      </c>
      <c r="AN209" s="337" t="str">
        <f>IF(INDEX($K$6:$AE$6,1,MATCH(1,K209:AE209,1))&lt;&gt;INDEX($K$6:$AE$6,1,MATCH(1,K209:AE209,-1)),INDEX($K$6:$AE$6,1,MATCH(1,K209:AE209,1)),"-")</f>
        <v>-</v>
      </c>
    </row>
    <row r="210" spans="1:40" x14ac:dyDescent="0.2">
      <c r="A210" s="169" t="str">
        <f>IF(IFERROR(VLOOKUP(G210,EmployesActifs,1,FALSE),"Non")&lt;&gt;"Non","Oui","Non")</f>
        <v>Oui</v>
      </c>
      <c r="B210" s="172">
        <f>IF(A210="Oui",1,0)</f>
        <v>1</v>
      </c>
      <c r="C210" s="172">
        <f>IF(OR(G210="Médecin",H210="Médecin",I210="Médecin",I210="Médecins",H210="anesthésiste",H210="boursier univ.",H210="chercheur",H210="chirurgien",H210="Résident(e)",H210="Md Urg",H210="Md Card",LEFT(H210,6)="Fellow",H210="Externe Médecine",H210="Directeur de la biobanque Médecin",H210="monit.-boursier",),1,0)</f>
        <v>0</v>
      </c>
      <c r="D210" s="172">
        <f>IF(OR(G210=0,H210="Stagiaire",H210="Stagiaires",H210="Externe",H210="Externes",G210="agence",H210="STAGIAIRE INFIRMIER(ÈRE)",H210="STAGIAIRE SI",H210="STAGIAIRE S.I.",H210="STAGIAIRE PAB",H210="STAGIAIRE EN PERFUSION",H210="Stagiaire Physiothérapeute",H210="Stagiaire médecine",H210="Stagiaire - Service sociaux",H210="STAGIAIRE SOINS INFIRMIERS",H210="STAGIAIRE EXTERNE EN MÉDECINE",H210="ss",),1,0)</f>
        <v>0</v>
      </c>
      <c r="E210" s="28" t="s">
        <v>509</v>
      </c>
      <c r="F210" s="28" t="s">
        <v>510</v>
      </c>
      <c r="G210" s="262">
        <v>11970</v>
      </c>
      <c r="H210" s="79" t="s">
        <v>2416</v>
      </c>
      <c r="I210" s="164" t="s">
        <v>781</v>
      </c>
      <c r="J210" s="273">
        <f ca="1">IF(AK210&lt;=Données!$B$2,1," ")</f>
        <v>1</v>
      </c>
      <c r="K210" s="45" t="s">
        <v>56</v>
      </c>
      <c r="L210" s="46"/>
      <c r="M210" s="47"/>
      <c r="N210" s="48"/>
      <c r="O210" s="185"/>
      <c r="P210" s="187"/>
      <c r="Q210" s="185"/>
      <c r="R210" s="186"/>
      <c r="S210" s="186">
        <v>1</v>
      </c>
      <c r="T210" s="187" t="s">
        <v>56</v>
      </c>
      <c r="U210" s="187"/>
      <c r="V210" s="187"/>
      <c r="W210" s="320"/>
      <c r="X210" s="214"/>
      <c r="Y210" s="215"/>
      <c r="Z210" s="34" t="s">
        <v>56</v>
      </c>
      <c r="AA210" s="35" t="s">
        <v>56</v>
      </c>
      <c r="AB210" s="35"/>
      <c r="AC210" s="35"/>
      <c r="AD210" s="36"/>
      <c r="AE210" s="224"/>
      <c r="AF210" s="53"/>
      <c r="AG210" s="54"/>
      <c r="AH210" s="55"/>
      <c r="AI210" s="56"/>
      <c r="AJ210" s="41" t="s">
        <v>85</v>
      </c>
      <c r="AK210" s="42">
        <v>44560</v>
      </c>
      <c r="AL210" s="50"/>
      <c r="AM210" s="337" t="str">
        <f>INDEX($K$6:$AE$6,1,MATCH(1,K210:AE210,-1))</f>
        <v>1870 +</v>
      </c>
      <c r="AN210" s="337" t="str">
        <f>IF(INDEX($K$6:$AE$6,1,MATCH(1,K210:AE210,1))&lt;&gt;INDEX($K$6:$AE$6,1,MATCH(1,K210:AE210,-1)),INDEX($K$6:$AE$6,1,MATCH(1,K210:AE210,1)),"-")</f>
        <v>-</v>
      </c>
    </row>
    <row r="211" spans="1:40" x14ac:dyDescent="0.2">
      <c r="A211" s="381"/>
      <c r="B211" s="172">
        <f>IF(A211="Oui",1,0)</f>
        <v>0</v>
      </c>
      <c r="C211" s="172">
        <f>IF(OR(G211="Médecin",H211="Médecin",I211="Médecin",I211="Médecins",H211="anesthésiste",H211="boursier univ.",H211="chercheur",H211="chirurgien",H211="Résident(e)",H211="Md Urg",H211="Md Card",LEFT(H211,6)="Fellow",H211="Externe Médecine",H211="Directeur de la biobanque Médecin",H211="monit.-boursier",),1,0)</f>
        <v>0</v>
      </c>
      <c r="D211" s="172">
        <f>IF(OR(G211=0,H211="Stagiaire",H211="Stagiaires",H211="Externe",H211="Externes",G211="agence",H211="STAGIAIRE INFIRMIER(ÈRE)",H211="STAGIAIRE SI",H211="STAGIAIRE S.I.",H211="STAGIAIRE PAB",H211="STAGIAIRE EN PERFUSION",H211="Stagiaire Physiothérapeute",H211="Stagiaire médecine",H211="Stagiaire - Service sociaux",H211="STAGIAIRE SOINS INFIRMIERS",H211="STAGIAIRE EXTERNE EN MÉDECINE",H211="ss",),1,0)</f>
        <v>1</v>
      </c>
      <c r="E211" s="28" t="s">
        <v>3104</v>
      </c>
      <c r="F211" s="28" t="s">
        <v>3105</v>
      </c>
      <c r="G211" s="262">
        <v>0</v>
      </c>
      <c r="H211" s="79" t="s">
        <v>479</v>
      </c>
      <c r="I211" s="164" t="s">
        <v>110</v>
      </c>
      <c r="J211" s="273">
        <f ca="1">IF(AK211&lt;=Données!$B$2,1," ")</f>
        <v>1</v>
      </c>
      <c r="K211" s="45">
        <v>1</v>
      </c>
      <c r="L211" s="46"/>
      <c r="M211" s="47"/>
      <c r="N211" s="48"/>
      <c r="O211" s="185"/>
      <c r="P211" s="187"/>
      <c r="Q211" s="185"/>
      <c r="R211" s="186"/>
      <c r="S211" s="186"/>
      <c r="T211" s="187"/>
      <c r="U211" s="187"/>
      <c r="V211" s="187"/>
      <c r="W211" s="320"/>
      <c r="X211" s="214"/>
      <c r="Y211" s="215"/>
      <c r="Z211" s="34"/>
      <c r="AA211" s="35"/>
      <c r="AB211" s="35"/>
      <c r="AC211" s="35"/>
      <c r="AD211" s="36"/>
      <c r="AE211" s="224"/>
      <c r="AF211" s="53"/>
      <c r="AG211" s="54"/>
      <c r="AH211" s="55"/>
      <c r="AI211" s="56"/>
      <c r="AJ211" s="41" t="s">
        <v>85</v>
      </c>
      <c r="AK211" s="42">
        <v>44944</v>
      </c>
      <c r="AL211" s="50"/>
      <c r="AM211" s="337" t="str">
        <f>INDEX($K$6:$AE$6,1,MATCH(1,K211:AE211,-1))</f>
        <v>95PFE-L2S</v>
      </c>
      <c r="AN211" s="337" t="str">
        <f>IF(INDEX($K$6:$AE$6,1,MATCH(1,K211:AE211,1))&lt;&gt;INDEX($K$6:$AE$6,1,MATCH(1,K211:AE211,-1)),INDEX($K$6:$AE$6,1,MATCH(1,K211:AE211,1)),"-")</f>
        <v>-</v>
      </c>
    </row>
    <row r="212" spans="1:40" x14ac:dyDescent="0.2">
      <c r="A212" s="169" t="str">
        <f>IF(IFERROR(VLOOKUP(G212,EmployesActifs,1,FALSE),"Non")&lt;&gt;"Non","Oui","Non")</f>
        <v>Oui</v>
      </c>
      <c r="B212" s="172">
        <f>IF(A212="Oui",1,0)</f>
        <v>1</v>
      </c>
      <c r="C212" s="172">
        <f>IF(OR(G212="Médecin",H212="Médecin",I212="Médecin",I212="Médecins",H212="anesthésiste",H212="boursier univ.",H212="chercheur",H212="chirurgien",H212="Résident(e)",H212="Md Urg",H212="Md Card",LEFT(H212,6)="Fellow",H212="Externe Médecine",H212="Directeur de la biobanque Médecin",H212="monit.-boursier",),1,0)</f>
        <v>0</v>
      </c>
      <c r="D212" s="172">
        <f>IF(OR(G212=0,H212="Stagiaire",H212="Stagiaires",H212="Externe",H212="Externes",G212="agence",H212="STAGIAIRE INFIRMIER(ÈRE)",H212="STAGIAIRE SI",H212="STAGIAIRE S.I.",H212="STAGIAIRE PAB",H212="STAGIAIRE EN PERFUSION",H212="Stagiaire Physiothérapeute",H212="Stagiaire médecine",H212="Stagiaire - Service sociaux",H212="STAGIAIRE SOINS INFIRMIERS",H212="STAGIAIRE EXTERNE EN MÉDECINE",H212="ss",),1,0)</f>
        <v>0</v>
      </c>
      <c r="E212" s="28" t="s">
        <v>5722</v>
      </c>
      <c r="F212" s="28" t="s">
        <v>2081</v>
      </c>
      <c r="G212" s="262">
        <v>13559</v>
      </c>
      <c r="H212" s="79" t="s">
        <v>103</v>
      </c>
      <c r="I212" s="164" t="s">
        <v>5716</v>
      </c>
      <c r="J212" s="273" t="str">
        <f ca="1">IF(AK212&lt;=Données!$B$2,1," ")</f>
        <v xml:space="preserve"> </v>
      </c>
      <c r="K212" s="45">
        <v>1</v>
      </c>
      <c r="L212" s="46"/>
      <c r="M212" s="47"/>
      <c r="N212" s="48"/>
      <c r="O212" s="185"/>
      <c r="P212" s="187"/>
      <c r="Q212" s="185"/>
      <c r="R212" s="186"/>
      <c r="S212" s="186"/>
      <c r="T212" s="187"/>
      <c r="U212" s="187"/>
      <c r="V212" s="187"/>
      <c r="W212" s="320"/>
      <c r="X212" s="214"/>
      <c r="Y212" s="215"/>
      <c r="Z212" s="34"/>
      <c r="AA212" s="35"/>
      <c r="AB212" s="35"/>
      <c r="AC212" s="35"/>
      <c r="AD212" s="36"/>
      <c r="AE212" s="224"/>
      <c r="AF212" s="53"/>
      <c r="AG212" s="54"/>
      <c r="AH212" s="55"/>
      <c r="AI212" s="56"/>
      <c r="AJ212" s="41" t="s">
        <v>4462</v>
      </c>
      <c r="AK212" s="42">
        <v>45756</v>
      </c>
      <c r="AL212" s="50"/>
      <c r="AM212" s="337" t="str">
        <f>INDEX($K$6:$AE$6,1,MATCH(1,K212:AE212,-1))</f>
        <v>95PFE-L2S</v>
      </c>
      <c r="AN212" s="337" t="str">
        <f>IF(INDEX($K$6:$AE$6,1,MATCH(1,K212:AE212,1))&lt;&gt;INDEX($K$6:$AE$6,1,MATCH(1,K212:AE212,-1)),INDEX($K$6:$AE$6,1,MATCH(1,K212:AE212,1)),"-")</f>
        <v>-</v>
      </c>
    </row>
    <row r="213" spans="1:40" x14ac:dyDescent="0.2">
      <c r="A213" s="169" t="str">
        <f>IF(IFERROR(VLOOKUP(G213,EmployesActifs,1,FALSE),"Non")&lt;&gt;"Non","Oui","Non")</f>
        <v>Oui</v>
      </c>
      <c r="B213" s="172">
        <f>IF(A213="Oui",1,0)</f>
        <v>1</v>
      </c>
      <c r="C213" s="172">
        <f>IF(OR(G213="Médecin",H213="Médecin",I213="Médecin",I213="Médecins",H213="anesthésiste",H213="boursier univ.",H213="chercheur",H213="chirurgien",H213="Résident(e)",H213="Md Urg",H213="Md Card",LEFT(H213,6)="Fellow",H213="Externe Médecine",H213="Directeur de la biobanque Médecin",H213="monit.-boursier",),1,0)</f>
        <v>0</v>
      </c>
      <c r="D213" s="172">
        <f>IF(OR(G213=0,H213="Stagiaire",H213="Stagiaires",H213="Externe",H213="Externes",G213="agence",H213="STAGIAIRE INFIRMIER(ÈRE)",H213="STAGIAIRE SI",H213="STAGIAIRE S.I.",H213="STAGIAIRE PAB",H213="STAGIAIRE EN PERFUSION",H213="Stagiaire Physiothérapeute",H213="Stagiaire médecine",H213="Stagiaire - Service sociaux",H213="STAGIAIRE SOINS INFIRMIERS",H213="STAGIAIRE EXTERNE EN MÉDECINE",H213="ss",),1,0)</f>
        <v>0</v>
      </c>
      <c r="E213" s="28" t="s">
        <v>5344</v>
      </c>
      <c r="F213" s="28" t="s">
        <v>5345</v>
      </c>
      <c r="G213" s="262">
        <v>13637</v>
      </c>
      <c r="H213" s="79" t="s">
        <v>103</v>
      </c>
      <c r="I213" s="164" t="s">
        <v>5715</v>
      </c>
      <c r="J213" s="273" t="str">
        <f ca="1">IF(AK213&lt;=Données!$B$2,1," ")</f>
        <v xml:space="preserve"> </v>
      </c>
      <c r="K213" s="45"/>
      <c r="L213" s="46"/>
      <c r="M213" s="47"/>
      <c r="N213" s="48"/>
      <c r="O213" s="185"/>
      <c r="P213" s="187"/>
      <c r="Q213" s="185"/>
      <c r="R213" s="186"/>
      <c r="S213" s="186">
        <v>1</v>
      </c>
      <c r="T213" s="187"/>
      <c r="U213" s="187"/>
      <c r="V213" s="187"/>
      <c r="W213" s="320"/>
      <c r="X213" s="214"/>
      <c r="Y213" s="215"/>
      <c r="Z213" s="34"/>
      <c r="AA213" s="35"/>
      <c r="AB213" s="35"/>
      <c r="AC213" s="35"/>
      <c r="AD213" s="36"/>
      <c r="AE213" s="224"/>
      <c r="AF213" s="53"/>
      <c r="AG213" s="54"/>
      <c r="AH213" s="55"/>
      <c r="AI213" s="56"/>
      <c r="AJ213" s="41" t="s">
        <v>5851</v>
      </c>
      <c r="AK213" s="42">
        <v>45731</v>
      </c>
      <c r="AL213" s="50"/>
      <c r="AM213" s="337" t="str">
        <f>INDEX($K$6:$AE$6,1,MATCH(1,K213:AE213,-1))</f>
        <v>1870 +</v>
      </c>
      <c r="AN213" s="337" t="str">
        <f>IF(INDEX($K$6:$AE$6,1,MATCH(1,K213:AE213,1))&lt;&gt;INDEX($K$6:$AE$6,1,MATCH(1,K213:AE213,-1)),INDEX($K$6:$AE$6,1,MATCH(1,K213:AE213,1)),"-")</f>
        <v>-</v>
      </c>
    </row>
    <row r="214" spans="1:40" x14ac:dyDescent="0.2">
      <c r="A214" s="169" t="str">
        <f>IF(IFERROR(VLOOKUP(G214,EmployesActifs,1,FALSE),"Non")&lt;&gt;"Non","Oui","Non")</f>
        <v>Oui</v>
      </c>
      <c r="B214" s="172">
        <f>IF(A214="Oui",1,0)</f>
        <v>1</v>
      </c>
      <c r="C214" s="172">
        <f>IF(OR(G214="Médecin",H214="Médecin",I214="Médecin",I214="Médecins",H214="anesthésiste",H214="boursier univ.",H214="chercheur",H214="chirurgien",H214="Résident(e)",H214="Md Urg",H214="Md Card",LEFT(H214,6)="Fellow",H214="Externe Médecine",H214="Directeur de la biobanque Médecin",H214="monit.-boursier",),1,0)</f>
        <v>0</v>
      </c>
      <c r="D214" s="172">
        <f>IF(OR(G214=0,H214="Stagiaire",H214="Stagiaires",H214="Externe",H214="Externes",G214="agence",H214="STAGIAIRE INFIRMIER(ÈRE)",H214="STAGIAIRE SI",H214="STAGIAIRE S.I.",H214="STAGIAIRE PAB",H214="STAGIAIRE EN PERFUSION",H214="Stagiaire Physiothérapeute",H214="Stagiaire médecine",H214="Stagiaire - Service sociaux",H214="STAGIAIRE SOINS INFIRMIERS",H214="STAGIAIRE EXTERNE EN MÉDECINE",H214="ss",),1,0)</f>
        <v>0</v>
      </c>
      <c r="E214" s="28" t="s">
        <v>3071</v>
      </c>
      <c r="F214" s="28" t="s">
        <v>510</v>
      </c>
      <c r="G214" s="262">
        <v>11937</v>
      </c>
      <c r="H214" s="79" t="s">
        <v>517</v>
      </c>
      <c r="I214" s="164" t="s">
        <v>5713</v>
      </c>
      <c r="J214" s="273">
        <f ca="1">IF(AK214&lt;=Données!$B$2,1," ")</f>
        <v>1</v>
      </c>
      <c r="K214" s="45"/>
      <c r="L214" s="46">
        <v>1</v>
      </c>
      <c r="M214" s="47"/>
      <c r="N214" s="48"/>
      <c r="O214" s="185"/>
      <c r="P214" s="187"/>
      <c r="Q214" s="185"/>
      <c r="R214" s="186"/>
      <c r="S214" s="186"/>
      <c r="T214" s="187"/>
      <c r="U214" s="187"/>
      <c r="V214" s="187"/>
      <c r="W214" s="320"/>
      <c r="X214" s="214"/>
      <c r="Y214" s="215"/>
      <c r="Z214" s="34"/>
      <c r="AA214" s="35"/>
      <c r="AB214" s="35"/>
      <c r="AC214" s="35"/>
      <c r="AD214" s="36"/>
      <c r="AE214" s="224"/>
      <c r="AF214" s="53"/>
      <c r="AG214" s="54"/>
      <c r="AH214" s="55"/>
      <c r="AI214" s="56"/>
      <c r="AJ214" s="41" t="s">
        <v>85</v>
      </c>
      <c r="AK214" s="42">
        <v>44895</v>
      </c>
      <c r="AL214" s="50"/>
      <c r="AM214" s="337" t="str">
        <f>INDEX($K$6:$AE$6,1,MATCH(1,K214:AE214,-1))</f>
        <v>95PFE-L2M</v>
      </c>
      <c r="AN214" s="337" t="str">
        <f>IF(INDEX($K$6:$AE$6,1,MATCH(1,K214:AE214,1))&lt;&gt;INDEX($K$6:$AE$6,1,MATCH(1,K214:AE214,-1)),INDEX($K$6:$AE$6,1,MATCH(1,K214:AE214,1)),"-")</f>
        <v>-</v>
      </c>
    </row>
    <row r="215" spans="1:40" x14ac:dyDescent="0.2">
      <c r="A215" s="169" t="str">
        <f>IF(IFERROR(VLOOKUP(G215,EmployesActifs,1,FALSE),"Non")&lt;&gt;"Non","Oui","Non")</f>
        <v>Oui</v>
      </c>
      <c r="B215" s="172">
        <f>IF(A215="Oui",1,0)</f>
        <v>1</v>
      </c>
      <c r="C215" s="172">
        <f>IF(OR(G215="Médecin",H215="Médecin",I215="Médecin",I215="Médecins",H215="anesthésiste",H215="boursier univ.",H215="chercheur",H215="chirurgien",H215="Résident(e)",H215="Md Urg",H215="Md Card",LEFT(H215,6)="Fellow",H215="Externe Médecine",H215="Directeur de la biobanque Médecin",H215="monit.-boursier",),1,0)</f>
        <v>0</v>
      </c>
      <c r="D215" s="172">
        <f>IF(OR(G215=0,H215="Stagiaire",H215="Stagiaires",H215="Externe",H215="Externes",G215="agence",H215="STAGIAIRE INFIRMIER(ÈRE)",H215="STAGIAIRE SI",H215="STAGIAIRE S.I.",H215="STAGIAIRE PAB",H215="STAGIAIRE EN PERFUSION",H215="Stagiaire Physiothérapeute",H215="Stagiaire médecine",H215="Stagiaire - Service sociaux",H215="STAGIAIRE SOINS INFIRMIERS",H215="STAGIAIRE EXTERNE EN MÉDECINE",H215="ss",),1,0)</f>
        <v>0</v>
      </c>
      <c r="E215" s="28" t="s">
        <v>522</v>
      </c>
      <c r="F215" s="28" t="s">
        <v>524</v>
      </c>
      <c r="G215" s="262">
        <v>11290</v>
      </c>
      <c r="H215" s="79" t="s">
        <v>3378</v>
      </c>
      <c r="I215" s="164" t="s">
        <v>282</v>
      </c>
      <c r="J215" s="273" t="str">
        <f ca="1">IF(AK215&lt;=Données!$B$2,1," ")</f>
        <v xml:space="preserve"> </v>
      </c>
      <c r="K215" s="45">
        <v>1</v>
      </c>
      <c r="L215" s="46"/>
      <c r="M215" s="47"/>
      <c r="N215" s="48"/>
      <c r="O215" s="185"/>
      <c r="P215" s="187"/>
      <c r="Q215" s="185"/>
      <c r="R215" s="186"/>
      <c r="S215" s="186"/>
      <c r="T215" s="187"/>
      <c r="U215" s="187"/>
      <c r="V215" s="187"/>
      <c r="W215" s="320"/>
      <c r="X215" s="214"/>
      <c r="Y215" s="215"/>
      <c r="Z215" s="34"/>
      <c r="AA215" s="35"/>
      <c r="AB215" s="35"/>
      <c r="AC215" s="35"/>
      <c r="AD215" s="36"/>
      <c r="AE215" s="224"/>
      <c r="AF215" s="53"/>
      <c r="AG215" s="54"/>
      <c r="AH215" s="55"/>
      <c r="AI215" s="56"/>
      <c r="AJ215" s="41" t="s">
        <v>652</v>
      </c>
      <c r="AK215" s="42">
        <v>45913</v>
      </c>
      <c r="AL215" s="50"/>
      <c r="AM215" s="337" t="str">
        <f>INDEX($K$6:$AE$6,1,MATCH(1,K215:AE215,-1))</f>
        <v>95PFE-L2S</v>
      </c>
      <c r="AN215" s="337" t="str">
        <f>IF(INDEX($K$6:$AE$6,1,MATCH(1,K215:AE215,1))&lt;&gt;INDEX($K$6:$AE$6,1,MATCH(1,K215:AE215,-1)),INDEX($K$6:$AE$6,1,MATCH(1,K215:AE215,1)),"-")</f>
        <v>-</v>
      </c>
    </row>
    <row r="216" spans="1:40" x14ac:dyDescent="0.2">
      <c r="A216" s="169" t="str">
        <f>IF(IFERROR(VLOOKUP(G216,EmployesActifs,1,FALSE),"Non")&lt;&gt;"Non","Oui","Non")</f>
        <v>Oui</v>
      </c>
      <c r="B216" s="172">
        <f>IF(A216="Oui",1,0)</f>
        <v>1</v>
      </c>
      <c r="C216" s="172">
        <f>IF(OR(G216="Médecin",H216="Médecin",I216="Médecin",I216="Médecins",H216="anesthésiste",H216="boursier univ.",H216="chercheur",H216="chirurgien",H216="Résident(e)",H216="Md Urg",H216="Md Card",LEFT(H216,6)="Fellow",H216="Externe Médecine",H216="Directeur de la biobanque Médecin",H216="monit.-boursier",),1,0)</f>
        <v>0</v>
      </c>
      <c r="D216" s="172">
        <f>IF(OR(G216=0,H216="Stagiaire",H216="Stagiaires",H216="Externe",H216="Externes",G216="agence",H216="STAGIAIRE INFIRMIER(ÈRE)",H216="STAGIAIRE SI",H216="STAGIAIRE S.I.",H216="STAGIAIRE PAB",H216="STAGIAIRE EN PERFUSION",H216="Stagiaire Physiothérapeute",H216="Stagiaire médecine",H216="Stagiaire - Service sociaux",H216="STAGIAIRE SOINS INFIRMIERS",H216="STAGIAIRE EXTERNE EN MÉDECINE",H216="ss",),1,0)</f>
        <v>0</v>
      </c>
      <c r="E216" s="28" t="s">
        <v>526</v>
      </c>
      <c r="F216" s="28" t="s">
        <v>527</v>
      </c>
      <c r="G216" s="262">
        <v>9572</v>
      </c>
      <c r="H216" s="79" t="s">
        <v>972</v>
      </c>
      <c r="I216" s="164" t="s">
        <v>3418</v>
      </c>
      <c r="J216" s="273">
        <f ca="1">IF(AK216&lt;=Données!$B$2,1," ")</f>
        <v>1</v>
      </c>
      <c r="K216" s="45"/>
      <c r="L216" s="46"/>
      <c r="M216" s="47">
        <v>1</v>
      </c>
      <c r="N216" s="48"/>
      <c r="O216" s="185"/>
      <c r="P216" s="187"/>
      <c r="Q216" s="185"/>
      <c r="R216" s="186"/>
      <c r="S216" s="186"/>
      <c r="T216" s="187"/>
      <c r="U216" s="187"/>
      <c r="V216" s="187"/>
      <c r="W216" s="320"/>
      <c r="X216" s="214"/>
      <c r="Y216" s="215"/>
      <c r="Z216" s="34"/>
      <c r="AA216" s="35"/>
      <c r="AB216" s="35"/>
      <c r="AC216" s="35"/>
      <c r="AD216" s="36"/>
      <c r="AE216" s="224"/>
      <c r="AF216" s="53"/>
      <c r="AG216" s="54"/>
      <c r="AH216" s="55"/>
      <c r="AI216" s="56"/>
      <c r="AJ216" s="41" t="s">
        <v>144</v>
      </c>
      <c r="AK216" s="42">
        <v>44596</v>
      </c>
      <c r="AL216" s="50"/>
      <c r="AM216" s="337" t="str">
        <f>INDEX($K$6:$AE$6,1,MATCH(1,K216:AE216,-1))</f>
        <v>95PFE-L2L</v>
      </c>
      <c r="AN216" s="337" t="str">
        <f>IF(INDEX($K$6:$AE$6,1,MATCH(1,K216:AE216,1))&lt;&gt;INDEX($K$6:$AE$6,1,MATCH(1,K216:AE216,-1)),INDEX($K$6:$AE$6,1,MATCH(1,K216:AE216,1)),"-")</f>
        <v>-</v>
      </c>
    </row>
    <row r="217" spans="1:40" x14ac:dyDescent="0.2">
      <c r="A217" s="169" t="str">
        <f>IF(IFERROR(VLOOKUP(G217,EmployesActifs,1,FALSE),"Non")&lt;&gt;"Non","Oui","Non")</f>
        <v>Oui</v>
      </c>
      <c r="B217" s="172">
        <f>IF(A217="Oui",1,0)</f>
        <v>1</v>
      </c>
      <c r="C217" s="172">
        <f>IF(OR(G217="Médecin",H217="Médecin",I217="Médecin",I217="Médecins",H217="anesthésiste",H217="boursier univ.",H217="chercheur",H217="chirurgien",H217="Résident(e)",H217="Md Urg",H217="Md Card",LEFT(H217,6)="Fellow",H217="Externe Médecine",H217="Directeur de la biobanque Médecin",H217="monit.-boursier",),1,0)</f>
        <v>0</v>
      </c>
      <c r="D217" s="172">
        <f>IF(OR(G217=0,H217="Stagiaire",H217="Stagiaires",H217="Externe",H217="Externes",G217="agence",H217="STAGIAIRE INFIRMIER(ÈRE)",H217="STAGIAIRE SI",H217="STAGIAIRE S.I.",H217="STAGIAIRE PAB",H217="STAGIAIRE EN PERFUSION",H217="Stagiaire Physiothérapeute",H217="Stagiaire médecine",H217="Stagiaire - Service sociaux",H217="STAGIAIRE SOINS INFIRMIERS",H217="STAGIAIRE EXTERNE EN MÉDECINE",H217="ss",),1,0)</f>
        <v>0</v>
      </c>
      <c r="E217" s="28" t="s">
        <v>4047</v>
      </c>
      <c r="F217" s="28" t="s">
        <v>277</v>
      </c>
      <c r="G217" s="262">
        <v>11837</v>
      </c>
      <c r="H217" s="79" t="s">
        <v>103</v>
      </c>
      <c r="I217" s="164" t="s">
        <v>3489</v>
      </c>
      <c r="J217" s="273" t="str">
        <f ca="1">IF(AK217&lt;=Données!$B$2,1," ")</f>
        <v xml:space="preserve"> </v>
      </c>
      <c r="K217" s="45" t="s">
        <v>56</v>
      </c>
      <c r="L217" s="46"/>
      <c r="M217" s="47"/>
      <c r="N217" s="48">
        <v>1</v>
      </c>
      <c r="O217" s="185"/>
      <c r="P217" s="187"/>
      <c r="Q217" s="185"/>
      <c r="R217" s="186"/>
      <c r="S217" s="186" t="s">
        <v>56</v>
      </c>
      <c r="T217" s="187"/>
      <c r="U217" s="187"/>
      <c r="V217" s="187"/>
      <c r="W217" s="320"/>
      <c r="X217" s="214"/>
      <c r="Y217" s="215"/>
      <c r="Z217" s="34"/>
      <c r="AA217" s="35"/>
      <c r="AB217" s="35"/>
      <c r="AC217" s="35"/>
      <c r="AD217" s="36"/>
      <c r="AE217" s="224"/>
      <c r="AF217" s="53"/>
      <c r="AG217" s="54"/>
      <c r="AH217" s="55"/>
      <c r="AI217" s="56"/>
      <c r="AJ217" s="41" t="s">
        <v>4462</v>
      </c>
      <c r="AK217" s="42">
        <v>45903</v>
      </c>
      <c r="AL217" s="50"/>
      <c r="AM217" s="337" t="str">
        <f>INDEX($K$6:$AE$6,1,MATCH(1,K217:AE217,-1))</f>
        <v>F550</v>
      </c>
      <c r="AN217" s="337" t="str">
        <f>IF(INDEX($K$6:$AE$6,1,MATCH(1,K217:AE217,1))&lt;&gt;INDEX($K$6:$AE$6,1,MATCH(1,K217:AE217,-1)),INDEX($K$6:$AE$6,1,MATCH(1,K217:AE217,1)),"-")</f>
        <v>-</v>
      </c>
    </row>
    <row r="218" spans="1:40" x14ac:dyDescent="0.2">
      <c r="A218" s="169" t="str">
        <f>IF(IFERROR(VLOOKUP(G218,EmployesActifs,1,FALSE),"Non")&lt;&gt;"Non","Oui","Non")</f>
        <v>Oui</v>
      </c>
      <c r="B218" s="172">
        <f>IF(A218="Oui",1,0)</f>
        <v>1</v>
      </c>
      <c r="C218" s="172">
        <f>IF(OR(G218="Médecin",H218="Médecin",I218="Médecin",I218="Médecins",H218="anesthésiste",H218="boursier univ.",H218="chercheur",H218="chirurgien",H218="Résident(e)",H218="Md Urg",H218="Md Card",LEFT(H218,6)="Fellow",H218="Externe Médecine",H218="Directeur de la biobanque Médecin",H218="monit.-boursier",),1,0)</f>
        <v>0</v>
      </c>
      <c r="D218" s="172">
        <f>IF(OR(G218=0,H218="Stagiaire",H218="Stagiaires",H218="Externe",H218="Externes",G218="agence",H218="STAGIAIRE INFIRMIER(ÈRE)",H218="STAGIAIRE SI",H218="STAGIAIRE S.I.",H218="STAGIAIRE PAB",H218="STAGIAIRE EN PERFUSION",H218="Stagiaire Physiothérapeute",H218="Stagiaire médecine",H218="Stagiaire - Service sociaux",H218="STAGIAIRE SOINS INFIRMIERS",H218="STAGIAIRE EXTERNE EN MÉDECINE",H218="ss",),1,0)</f>
        <v>0</v>
      </c>
      <c r="E218" s="28" t="s">
        <v>528</v>
      </c>
      <c r="F218" s="28" t="s">
        <v>529</v>
      </c>
      <c r="G218" s="262">
        <v>6701</v>
      </c>
      <c r="H218" s="79" t="s">
        <v>3712</v>
      </c>
      <c r="I218" s="164" t="s">
        <v>5707</v>
      </c>
      <c r="J218" s="273">
        <f ca="1">IF(AK218&lt;=Données!$B$2,1," ")</f>
        <v>1</v>
      </c>
      <c r="K218" s="45"/>
      <c r="L218" s="46"/>
      <c r="M218" s="47"/>
      <c r="N218" s="48"/>
      <c r="O218" s="185"/>
      <c r="P218" s="187"/>
      <c r="Q218" s="185"/>
      <c r="R218" s="186"/>
      <c r="S218" s="186"/>
      <c r="T218" s="187"/>
      <c r="U218" s="187"/>
      <c r="V218" s="187"/>
      <c r="W218" s="320"/>
      <c r="X218" s="214"/>
      <c r="Y218" s="215"/>
      <c r="Z218" s="34"/>
      <c r="AA218" s="35"/>
      <c r="AB218" s="35"/>
      <c r="AC218" s="35"/>
      <c r="AD218" s="36">
        <v>1</v>
      </c>
      <c r="AE218" s="224"/>
      <c r="AF218" s="53"/>
      <c r="AG218" s="54"/>
      <c r="AH218" s="55"/>
      <c r="AI218" s="56"/>
      <c r="AJ218" s="41" t="s">
        <v>308</v>
      </c>
      <c r="AK218" s="42">
        <v>44158</v>
      </c>
      <c r="AL218" s="50"/>
      <c r="AM218" s="337" t="str">
        <f>INDEX($K$6:$AE$6,1,MATCH(1,K218:AE218,-1))</f>
        <v>1517-LP</v>
      </c>
      <c r="AN218" s="337" t="str">
        <f>IF(INDEX($K$6:$AE$6,1,MATCH(1,K218:AE218,1))&lt;&gt;INDEX($K$6:$AE$6,1,MATCH(1,K218:AE218,-1)),INDEX($K$6:$AE$6,1,MATCH(1,K218:AE218,1)),"-")</f>
        <v>-</v>
      </c>
    </row>
    <row r="219" spans="1:40" x14ac:dyDescent="0.2">
      <c r="A219" s="169" t="str">
        <f>IF(IFERROR(VLOOKUP(G219,EmployesActifs,1,FALSE),"Non")&lt;&gt;"Non","Oui","Non")</f>
        <v>Oui</v>
      </c>
      <c r="B219" s="172">
        <f>IF(A219="Oui",1,0)</f>
        <v>1</v>
      </c>
      <c r="C219" s="172">
        <f>IF(OR(G219="Médecin",H219="Médecin",I219="Médecin",I219="Médecins",H219="anesthésiste",H219="boursier univ.",H219="chercheur",H219="chirurgien",H219="Résident(e)",H219="Md Urg",H219="Md Card",LEFT(H219,6)="Fellow",H219="Externe Médecine",H219="Directeur de la biobanque Médecin",H219="monit.-boursier",),1,0)</f>
        <v>0</v>
      </c>
      <c r="D219" s="172">
        <f>IF(OR(G219=0,H219="Stagiaire",H219="Stagiaires",H219="Externe",H219="Externes",G219="agence",H219="STAGIAIRE INFIRMIER(ÈRE)",H219="STAGIAIRE SI",H219="STAGIAIRE S.I.",H219="STAGIAIRE PAB",H219="STAGIAIRE EN PERFUSION",H219="Stagiaire Physiothérapeute",H219="Stagiaire médecine",H219="Stagiaire - Service sociaux",H219="STAGIAIRE SOINS INFIRMIERS",H219="STAGIAIRE EXTERNE EN MÉDECINE",H219="ss",),1,0)</f>
        <v>0</v>
      </c>
      <c r="E219" s="28" t="s">
        <v>6137</v>
      </c>
      <c r="F219" s="28" t="s">
        <v>6138</v>
      </c>
      <c r="G219" s="262">
        <v>13988</v>
      </c>
      <c r="H219" s="79" t="s">
        <v>734</v>
      </c>
      <c r="I219" s="164" t="s">
        <v>5716</v>
      </c>
      <c r="J219" s="273" t="str">
        <f ca="1">IF(AK219&lt;=Données!$B$2,1," ")</f>
        <v xml:space="preserve"> </v>
      </c>
      <c r="K219" s="45"/>
      <c r="L219" s="46">
        <v>1</v>
      </c>
      <c r="M219" s="47"/>
      <c r="N219" s="48"/>
      <c r="O219" s="185"/>
      <c r="P219" s="187"/>
      <c r="Q219" s="185"/>
      <c r="R219" s="186"/>
      <c r="S219" s="186"/>
      <c r="T219" s="187"/>
      <c r="U219" s="187"/>
      <c r="V219" s="187"/>
      <c r="W219" s="320"/>
      <c r="X219" s="214"/>
      <c r="Y219" s="215"/>
      <c r="Z219" s="34"/>
      <c r="AA219" s="35"/>
      <c r="AB219" s="35"/>
      <c r="AC219" s="35"/>
      <c r="AD219" s="36"/>
      <c r="AE219" s="224"/>
      <c r="AF219" s="53"/>
      <c r="AG219" s="54"/>
      <c r="AH219" s="55"/>
      <c r="AI219" s="56"/>
      <c r="AJ219" s="41" t="s">
        <v>4462</v>
      </c>
      <c r="AK219" s="42">
        <v>45931</v>
      </c>
      <c r="AL219" s="50"/>
      <c r="AM219" s="337" t="str">
        <f>INDEX($K$6:$AE$6,1,MATCH(1,K219:AE219,-1))</f>
        <v>95PFE-L2M</v>
      </c>
      <c r="AN219" s="337" t="str">
        <f>IF(INDEX($K$6:$AE$6,1,MATCH(1,K219:AE219,1))&lt;&gt;INDEX($K$6:$AE$6,1,MATCH(1,K219:AE219,-1)),INDEX($K$6:$AE$6,1,MATCH(1,K219:AE219,1)),"-")</f>
        <v>-</v>
      </c>
    </row>
    <row r="220" spans="1:40" x14ac:dyDescent="0.2">
      <c r="A220" s="169" t="str">
        <f>IF(IFERROR(VLOOKUP(G220,EmployesActifs,1,FALSE),"Non")&lt;&gt;"Non","Oui","Non")</f>
        <v>Oui</v>
      </c>
      <c r="B220" s="172">
        <f>IF(A220="Oui",1,0)</f>
        <v>1</v>
      </c>
      <c r="C220" s="172">
        <f>IF(OR(G220="Médecin",H220="Médecin",I220="Médecin",I220="Médecins",H220="anesthésiste",H220="boursier univ.",H220="chercheur",H220="chirurgien",H220="Résident(e)",H220="Md Urg",H220="Md Card",LEFT(H220,6)="Fellow",H220="Externe Médecine",H220="Directeur de la biobanque Médecin",H220="monit.-boursier",),1,0)</f>
        <v>0</v>
      </c>
      <c r="D220" s="172">
        <f>IF(OR(G220=0,H220="Stagiaire",H220="Stagiaires",H220="Externe",H220="Externes",G220="agence",H220="STAGIAIRE INFIRMIER(ÈRE)",H220="STAGIAIRE SI",H220="STAGIAIRE S.I.",H220="STAGIAIRE PAB",H220="STAGIAIRE EN PERFUSION",H220="Stagiaire Physiothérapeute",H220="Stagiaire médecine",H220="Stagiaire - Service sociaux",H220="STAGIAIRE SOINS INFIRMIERS",H220="STAGIAIRE EXTERNE EN MÉDECINE",H220="ss",),1,0)</f>
        <v>0</v>
      </c>
      <c r="E220" s="28" t="s">
        <v>530</v>
      </c>
      <c r="F220" s="28" t="s">
        <v>886</v>
      </c>
      <c r="G220" s="262">
        <v>8697</v>
      </c>
      <c r="H220" s="79" t="s">
        <v>54</v>
      </c>
      <c r="I220" s="164" t="s">
        <v>55</v>
      </c>
      <c r="J220" s="273" t="str">
        <f ca="1">IF(AK220&lt;=Données!$B$2,1," ")</f>
        <v xml:space="preserve"> </v>
      </c>
      <c r="K220" s="45">
        <v>1</v>
      </c>
      <c r="L220" s="46"/>
      <c r="M220" s="47"/>
      <c r="N220" s="48"/>
      <c r="O220" s="185"/>
      <c r="P220" s="187"/>
      <c r="Q220" s="185"/>
      <c r="R220" s="186"/>
      <c r="S220" s="186"/>
      <c r="T220" s="187"/>
      <c r="U220" s="187"/>
      <c r="V220" s="187"/>
      <c r="W220" s="320"/>
      <c r="X220" s="214"/>
      <c r="Y220" s="215"/>
      <c r="Z220" s="34"/>
      <c r="AA220" s="35"/>
      <c r="AB220" s="35"/>
      <c r="AC220" s="35"/>
      <c r="AD220" s="36"/>
      <c r="AE220" s="224"/>
      <c r="AF220" s="53"/>
      <c r="AG220" s="54"/>
      <c r="AH220" s="55"/>
      <c r="AI220" s="56"/>
      <c r="AJ220" s="41" t="s">
        <v>4462</v>
      </c>
      <c r="AK220" s="42">
        <v>45630</v>
      </c>
      <c r="AL220" s="50"/>
      <c r="AM220" s="337" t="str">
        <f>INDEX($K$6:$AE$6,1,MATCH(1,K220:AE220,-1))</f>
        <v>95PFE-L2S</v>
      </c>
      <c r="AN220" s="337" t="str">
        <f>IF(INDEX($K$6:$AE$6,1,MATCH(1,K220:AE220,1))&lt;&gt;INDEX($K$6:$AE$6,1,MATCH(1,K220:AE220,-1)),INDEX($K$6:$AE$6,1,MATCH(1,K220:AE220,1)),"-")</f>
        <v>-</v>
      </c>
    </row>
    <row r="221" spans="1:40" x14ac:dyDescent="0.2">
      <c r="A221" s="169" t="str">
        <f>IF(IFERROR(VLOOKUP(G221,EmployesActifs,1,FALSE),"Non")&lt;&gt;"Non","Oui","Non")</f>
        <v>Oui</v>
      </c>
      <c r="B221" s="172">
        <f>IF(A221="Oui",1,0)</f>
        <v>1</v>
      </c>
      <c r="C221" s="172">
        <f>IF(OR(G221="Médecin",H221="Médecin",I221="Médecin",I221="Médecins",H221="anesthésiste",H221="boursier univ.",H221="chercheur",H221="chirurgien",H221="Résident(e)",H221="Md Urg",H221="Md Card",LEFT(H221,6)="Fellow",H221="Externe Médecine",H221="Directeur de la biobanque Médecin",H221="monit.-boursier",),1,0)</f>
        <v>0</v>
      </c>
      <c r="D221" s="172">
        <f>IF(OR(G221=0,H221="Stagiaire",H221="Stagiaires",H221="Externe",H221="Externes",G221="agence",H221="STAGIAIRE INFIRMIER(ÈRE)",H221="STAGIAIRE SI",H221="STAGIAIRE S.I.",H221="STAGIAIRE PAB",H221="STAGIAIRE EN PERFUSION",H221="Stagiaire Physiothérapeute",H221="Stagiaire médecine",H221="Stagiaire - Service sociaux",H221="STAGIAIRE SOINS INFIRMIERS",H221="STAGIAIRE EXTERNE EN MÉDECINE",H221="ss",),1,0)</f>
        <v>0</v>
      </c>
      <c r="E221" s="28" t="s">
        <v>530</v>
      </c>
      <c r="F221" s="28" t="s">
        <v>423</v>
      </c>
      <c r="G221" s="262">
        <v>3554</v>
      </c>
      <c r="H221" s="79" t="s">
        <v>532</v>
      </c>
      <c r="I221" s="164" t="s">
        <v>55</v>
      </c>
      <c r="J221" s="273" t="str">
        <f ca="1">IF(AK221&lt;=Données!$B$2,1," ")</f>
        <v xml:space="preserve"> </v>
      </c>
      <c r="K221" s="45">
        <v>1</v>
      </c>
      <c r="L221" s="46"/>
      <c r="M221" s="47"/>
      <c r="N221" s="48"/>
      <c r="O221" s="185"/>
      <c r="P221" s="187"/>
      <c r="Q221" s="185"/>
      <c r="R221" s="186"/>
      <c r="S221" s="186"/>
      <c r="T221" s="187"/>
      <c r="U221" s="187"/>
      <c r="V221" s="187"/>
      <c r="W221" s="320"/>
      <c r="X221" s="214"/>
      <c r="Y221" s="215"/>
      <c r="Z221" s="34"/>
      <c r="AA221" s="35"/>
      <c r="AB221" s="35"/>
      <c r="AC221" s="35"/>
      <c r="AD221" s="36"/>
      <c r="AE221" s="224"/>
      <c r="AF221" s="53"/>
      <c r="AG221" s="54"/>
      <c r="AH221" s="55"/>
      <c r="AI221" s="56"/>
      <c r="AJ221" s="41" t="s">
        <v>50</v>
      </c>
      <c r="AK221" s="42">
        <v>45799</v>
      </c>
      <c r="AL221" s="50"/>
      <c r="AM221" s="337" t="str">
        <f>INDEX($K$6:$AE$6,1,MATCH(1,K221:AE221,-1))</f>
        <v>95PFE-L2S</v>
      </c>
      <c r="AN221" s="337" t="str">
        <f>IF(INDEX($K$6:$AE$6,1,MATCH(1,K221:AE221,1))&lt;&gt;INDEX($K$6:$AE$6,1,MATCH(1,K221:AE221,-1)),INDEX($K$6:$AE$6,1,MATCH(1,K221:AE221,1)),"-")</f>
        <v>-</v>
      </c>
    </row>
    <row r="222" spans="1:40" x14ac:dyDescent="0.2">
      <c r="A222" s="169" t="str">
        <f>IF(IFERROR(VLOOKUP(G222,EmployesActifs,1,FALSE),"Non")&lt;&gt;"Non","Oui","Non")</f>
        <v>Oui</v>
      </c>
      <c r="B222" s="172">
        <f>IF(A222="Oui",1,0)</f>
        <v>1</v>
      </c>
      <c r="C222" s="172">
        <f>IF(OR(G222="Médecin",H222="Médecin",I222="Médecin",I222="Médecins",H222="anesthésiste",H222="boursier univ.",H222="chercheur",H222="chirurgien",H222="Résident(e)",H222="Md Urg",H222="Md Card",LEFT(H222,6)="Fellow",H222="Externe Médecine",H222="Directeur de la biobanque Médecin",H222="monit.-boursier",),1,0)</f>
        <v>0</v>
      </c>
      <c r="D222" s="172">
        <f>IF(OR(G222=0,H222="Stagiaire",H222="Stagiaires",H222="Externe",H222="Externes",G222="agence",H222="STAGIAIRE INFIRMIER(ÈRE)",H222="STAGIAIRE SI",H222="STAGIAIRE S.I.",H222="STAGIAIRE PAB",H222="STAGIAIRE EN PERFUSION",H222="Stagiaire Physiothérapeute",H222="Stagiaire médecine",H222="Stagiaire - Service sociaux",H222="STAGIAIRE SOINS INFIRMIERS",H222="STAGIAIRE EXTERNE EN MÉDECINE",H222="ss",),1,0)</f>
        <v>0</v>
      </c>
      <c r="E222" s="28" t="s">
        <v>533</v>
      </c>
      <c r="F222" s="28" t="s">
        <v>534</v>
      </c>
      <c r="G222" s="262">
        <v>11105</v>
      </c>
      <c r="H222" s="79" t="s">
        <v>103</v>
      </c>
      <c r="I222" s="164" t="s">
        <v>5701</v>
      </c>
      <c r="J222" s="273">
        <f ca="1">IF(AK222&lt;=Données!$B$2,1," ")</f>
        <v>1</v>
      </c>
      <c r="K222" s="45" t="s">
        <v>56</v>
      </c>
      <c r="L222" s="46">
        <v>1</v>
      </c>
      <c r="M222" s="47"/>
      <c r="N222" s="48"/>
      <c r="O222" s="185"/>
      <c r="P222" s="187"/>
      <c r="Q222" s="185"/>
      <c r="R222" s="186"/>
      <c r="S222" s="186"/>
      <c r="T222" s="187"/>
      <c r="U222" s="187"/>
      <c r="V222" s="187"/>
      <c r="W222" s="320"/>
      <c r="X222" s="214"/>
      <c r="Y222" s="215"/>
      <c r="Z222" s="34"/>
      <c r="AA222" s="35"/>
      <c r="AB222" s="35"/>
      <c r="AC222" s="35"/>
      <c r="AD222" s="36"/>
      <c r="AE222" s="224"/>
      <c r="AF222" s="53"/>
      <c r="AG222" s="54"/>
      <c r="AH222" s="55"/>
      <c r="AI222" s="56"/>
      <c r="AJ222" s="41" t="s">
        <v>98</v>
      </c>
      <c r="AK222" s="42">
        <v>44582</v>
      </c>
      <c r="AL222" s="50"/>
      <c r="AM222" s="337" t="str">
        <f>INDEX($K$6:$AE$6,1,MATCH(1,K222:AE222,-1))</f>
        <v>95PFE-L2M</v>
      </c>
      <c r="AN222" s="337" t="str">
        <f>IF(INDEX($K$6:$AE$6,1,MATCH(1,K222:AE222,1))&lt;&gt;INDEX($K$6:$AE$6,1,MATCH(1,K222:AE222,-1)),INDEX($K$6:$AE$6,1,MATCH(1,K222:AE222,1)),"-")</f>
        <v>-</v>
      </c>
    </row>
    <row r="223" spans="1:40" x14ac:dyDescent="0.2">
      <c r="A223" s="381"/>
      <c r="B223" s="172">
        <f>IF(A223="Oui",1,0)</f>
        <v>0</v>
      </c>
      <c r="C223" s="172">
        <f>IF(OR(G223="Médecin",H223="Médecin",I223="Médecin",I223="Médecins",H223="anesthésiste",H223="boursier univ.",H223="chercheur",H223="chirurgien",H223="Résident(e)",H223="Md Urg",H223="Md Card",LEFT(H223,6)="Fellow",H223="Externe Médecine",H223="Directeur de la biobanque Médecin",H223="monit.-boursier",),1,0)</f>
        <v>1</v>
      </c>
      <c r="D223" s="172">
        <f>IF(OR(G223=0,H223="Stagiaire",H223="Stagiaires",H223="Externe",H223="Externes",G223="agence",H223="STAGIAIRE INFIRMIER(ÈRE)",H223="STAGIAIRE SI",H223="STAGIAIRE S.I.",H223="STAGIAIRE PAB",H223="STAGIAIRE EN PERFUSION",H223="Stagiaire Physiothérapeute",H223="Stagiaire médecine",H223="Stagiaire - Service sociaux",H223="STAGIAIRE SOINS INFIRMIERS",H223="STAGIAIRE EXTERNE EN MÉDECINE",H223="ss",),1,0)</f>
        <v>0</v>
      </c>
      <c r="E223" s="28" t="s">
        <v>533</v>
      </c>
      <c r="F223" s="28" t="s">
        <v>1232</v>
      </c>
      <c r="G223" s="262" t="s">
        <v>6373</v>
      </c>
      <c r="H223" s="79" t="s">
        <v>116</v>
      </c>
      <c r="I223" s="164" t="s">
        <v>65</v>
      </c>
      <c r="J223" s="273" t="str">
        <f ca="1">IF(AK223&lt;=Données!$B$2,1," ")</f>
        <v xml:space="preserve"> </v>
      </c>
      <c r="K223" s="45">
        <v>1</v>
      </c>
      <c r="L223" s="46"/>
      <c r="M223" s="47"/>
      <c r="N223" s="48"/>
      <c r="O223" s="185"/>
      <c r="P223" s="187"/>
      <c r="Q223" s="185"/>
      <c r="R223" s="186"/>
      <c r="S223" s="186" t="s">
        <v>56</v>
      </c>
      <c r="T223" s="187"/>
      <c r="U223" s="187"/>
      <c r="V223" s="187"/>
      <c r="W223" s="320"/>
      <c r="X223" s="214"/>
      <c r="Y223" s="215"/>
      <c r="Z223" s="34"/>
      <c r="AA223" s="35"/>
      <c r="AB223" s="35"/>
      <c r="AC223" s="35"/>
      <c r="AD223" s="36"/>
      <c r="AE223" s="224"/>
      <c r="AF223" s="53"/>
      <c r="AG223" s="54"/>
      <c r="AH223" s="55"/>
      <c r="AI223" s="56"/>
      <c r="AJ223" s="41" t="s">
        <v>4462</v>
      </c>
      <c r="AK223" s="42">
        <v>45728</v>
      </c>
      <c r="AL223" s="50"/>
      <c r="AM223" s="337" t="str">
        <f>INDEX($K$6:$AE$6,1,MATCH(1,K223:AE223,-1))</f>
        <v>95PFE-L2S</v>
      </c>
      <c r="AN223" s="337" t="str">
        <f>IF(INDEX($K$6:$AE$6,1,MATCH(1,K223:AE223,1))&lt;&gt;INDEX($K$6:$AE$6,1,MATCH(1,K223:AE223,-1)),INDEX($K$6:$AE$6,1,MATCH(1,K223:AE223,1)),"-")</f>
        <v>-</v>
      </c>
    </row>
    <row r="224" spans="1:40" x14ac:dyDescent="0.2">
      <c r="A224" s="169" t="str">
        <f>IF(IFERROR(VLOOKUP(G224,EmployesActifs,1,FALSE),"Non")&lt;&gt;"Non","Oui","Non")</f>
        <v>Oui</v>
      </c>
      <c r="B224" s="172">
        <f>IF(A224="Oui",1,0)</f>
        <v>1</v>
      </c>
      <c r="C224" s="172">
        <f>IF(OR(G224="Médecin",H224="Médecin",I224="Médecin",I224="Médecins",H224="anesthésiste",H224="boursier univ.",H224="chercheur",H224="chirurgien",H224="Résident(e)",H224="Md Urg",H224="Md Card",LEFT(H224,6)="Fellow",H224="Externe Médecine",H224="Directeur de la biobanque Médecin",H224="monit.-boursier",),1,0)</f>
        <v>0</v>
      </c>
      <c r="D224" s="172">
        <f>IF(OR(G224=0,H224="Stagiaire",H224="Stagiaires",H224="Externe",H224="Externes",G224="agence",H224="STAGIAIRE INFIRMIER(ÈRE)",H224="STAGIAIRE SI",H224="STAGIAIRE S.I.",H224="STAGIAIRE PAB",H224="STAGIAIRE EN PERFUSION",H224="Stagiaire Physiothérapeute",H224="Stagiaire médecine",H224="Stagiaire - Service sociaux",H224="STAGIAIRE SOINS INFIRMIERS",H224="STAGIAIRE EXTERNE EN MÉDECINE",H224="ss",),1,0)</f>
        <v>0</v>
      </c>
      <c r="E224" s="28" t="s">
        <v>533</v>
      </c>
      <c r="F224" s="28" t="s">
        <v>349</v>
      </c>
      <c r="G224" s="262">
        <v>2583</v>
      </c>
      <c r="H224" s="79" t="s">
        <v>1095</v>
      </c>
      <c r="I224" s="164" t="s">
        <v>5701</v>
      </c>
      <c r="J224" s="273">
        <f ca="1">IF(AK224&lt;=Données!$B$2,1," ")</f>
        <v>1</v>
      </c>
      <c r="K224" s="45"/>
      <c r="L224" s="46">
        <v>1</v>
      </c>
      <c r="M224" s="47" t="s">
        <v>56</v>
      </c>
      <c r="N224" s="48"/>
      <c r="O224" s="185"/>
      <c r="P224" s="187"/>
      <c r="Q224" s="185"/>
      <c r="R224" s="186"/>
      <c r="S224" s="186"/>
      <c r="T224" s="187"/>
      <c r="U224" s="187"/>
      <c r="V224" s="187"/>
      <c r="W224" s="320"/>
      <c r="X224" s="214"/>
      <c r="Y224" s="215"/>
      <c r="Z224" s="34"/>
      <c r="AA224" s="35"/>
      <c r="AB224" s="35">
        <v>1</v>
      </c>
      <c r="AC224" s="35"/>
      <c r="AD224" s="36"/>
      <c r="AE224" s="224"/>
      <c r="AF224" s="53"/>
      <c r="AG224" s="54"/>
      <c r="AH224" s="55"/>
      <c r="AI224" s="56"/>
      <c r="AJ224" s="41" t="s">
        <v>144</v>
      </c>
      <c r="AK224" s="42">
        <v>44585</v>
      </c>
      <c r="AL224" s="50" t="s">
        <v>536</v>
      </c>
      <c r="AM224" s="337" t="str">
        <f>INDEX($K$6:$AE$6,1,MATCH(1,K224:AE224,-1))</f>
        <v>95PFE-L2M</v>
      </c>
      <c r="AN224" s="337" t="str">
        <f>IF(INDEX($K$6:$AE$6,1,MATCH(1,K224:AE224,1))&lt;&gt;INDEX($K$6:$AE$6,1,MATCH(1,K224:AE224,-1)),INDEX($K$6:$AE$6,1,MATCH(1,K224:AE224,1)),"-")</f>
        <v>1512-M</v>
      </c>
    </row>
    <row r="225" spans="1:40" x14ac:dyDescent="0.2">
      <c r="A225" s="169" t="str">
        <f>IF(IFERROR(VLOOKUP(G225,EmployesActifs,1,FALSE),"Non")&lt;&gt;"Non","Oui","Non")</f>
        <v>Oui</v>
      </c>
      <c r="B225" s="172">
        <f>IF(A225="Oui",1,0)</f>
        <v>1</v>
      </c>
      <c r="C225" s="172">
        <f>IF(OR(G225="Médecin",H225="Médecin",I225="Médecin",I225="Médecins",H225="anesthésiste",H225="boursier univ.",H225="chercheur",H225="chirurgien",H225="Résident(e)",H225="Md Urg",H225="Md Card",LEFT(H225,6)="Fellow",H225="Externe Médecine",H225="Directeur de la biobanque Médecin",H225="monit.-boursier",),1,0)</f>
        <v>0</v>
      </c>
      <c r="D225" s="172">
        <f>IF(OR(G225=0,H225="Stagiaire",H225="Stagiaires",H225="Externe",H225="Externes",G225="agence",H225="STAGIAIRE INFIRMIER(ÈRE)",H225="STAGIAIRE SI",H225="STAGIAIRE S.I.",H225="STAGIAIRE PAB",H225="STAGIAIRE EN PERFUSION",H225="Stagiaire Physiothérapeute",H225="Stagiaire médecine",H225="Stagiaire - Service sociaux",H225="STAGIAIRE SOINS INFIRMIERS",H225="STAGIAIRE EXTERNE EN MÉDECINE",H225="ss",),1,0)</f>
        <v>0</v>
      </c>
      <c r="E225" s="28" t="s">
        <v>537</v>
      </c>
      <c r="F225" s="28" t="s">
        <v>138</v>
      </c>
      <c r="G225" s="262">
        <v>4866</v>
      </c>
      <c r="H225" s="79" t="s">
        <v>2098</v>
      </c>
      <c r="I225" s="164" t="s">
        <v>65</v>
      </c>
      <c r="J225" s="273">
        <f ca="1">IF(AK225&lt;=Données!$B$2,1," ")</f>
        <v>1</v>
      </c>
      <c r="K225" s="45" t="s">
        <v>56</v>
      </c>
      <c r="L225" s="46"/>
      <c r="M225" s="47"/>
      <c r="N225" s="48"/>
      <c r="O225" s="185"/>
      <c r="P225" s="187"/>
      <c r="Q225" s="185"/>
      <c r="R225" s="186"/>
      <c r="S225" s="186"/>
      <c r="T225" s="187"/>
      <c r="U225" s="187"/>
      <c r="V225" s="187"/>
      <c r="W225" s="320"/>
      <c r="X225" s="214"/>
      <c r="Y225" s="215"/>
      <c r="Z225" s="34">
        <v>1</v>
      </c>
      <c r="AA225" s="35"/>
      <c r="AB225" s="35"/>
      <c r="AC225" s="35"/>
      <c r="AD225" s="36"/>
      <c r="AE225" s="224"/>
      <c r="AF225" s="53"/>
      <c r="AG225" s="54"/>
      <c r="AH225" s="55"/>
      <c r="AI225" s="56"/>
      <c r="AJ225" s="41" t="s">
        <v>85</v>
      </c>
      <c r="AK225" s="42">
        <v>44418</v>
      </c>
      <c r="AL225" s="50"/>
      <c r="AM225" s="337" t="str">
        <f>INDEX($K$6:$AE$6,1,MATCH(1,K225:AE225,-1))</f>
        <v>1510-XS</v>
      </c>
      <c r="AN225" s="337" t="str">
        <f>IF(INDEX($K$6:$AE$6,1,MATCH(1,K225:AE225,1))&lt;&gt;INDEX($K$6:$AE$6,1,MATCH(1,K225:AE225,-1)),INDEX($K$6:$AE$6,1,MATCH(1,K225:AE225,1)),"-")</f>
        <v>-</v>
      </c>
    </row>
    <row r="226" spans="1:40" x14ac:dyDescent="0.2">
      <c r="A226" s="169" t="str">
        <f>IF(IFERROR(VLOOKUP(G226,EmployesActifs,1,FALSE),"Non")&lt;&gt;"Non","Oui","Non")</f>
        <v>Oui</v>
      </c>
      <c r="B226" s="172">
        <f>IF(A226="Oui",1,0)</f>
        <v>1</v>
      </c>
      <c r="C226" s="172">
        <f>IF(OR(G226="Médecin",H226="Médecin",I226="Médecin",I226="Médecins",H226="anesthésiste",H226="boursier univ.",H226="chercheur",H226="chirurgien",H226="Résident(e)",H226="Md Urg",H226="Md Card",LEFT(H226,6)="Fellow",H226="Externe Médecine",H226="Directeur de la biobanque Médecin",H226="monit.-boursier",),1,0)</f>
        <v>0</v>
      </c>
      <c r="D226" s="172">
        <f>IF(OR(G226=0,H226="Stagiaire",H226="Stagiaires",H226="Externe",H226="Externes",G226="agence",H226="STAGIAIRE INFIRMIER(ÈRE)",H226="STAGIAIRE SI",H226="STAGIAIRE S.I.",H226="STAGIAIRE PAB",H226="STAGIAIRE EN PERFUSION",H226="Stagiaire Physiothérapeute",H226="Stagiaire médecine",H226="Stagiaire - Service sociaux",H226="STAGIAIRE SOINS INFIRMIERS",H226="STAGIAIRE EXTERNE EN MÉDECINE",H226="ss",),1,0)</f>
        <v>0</v>
      </c>
      <c r="E226" s="28" t="s">
        <v>538</v>
      </c>
      <c r="F226" s="28" t="s">
        <v>539</v>
      </c>
      <c r="G226" s="262">
        <v>11946</v>
      </c>
      <c r="H226" s="79" t="s">
        <v>3390</v>
      </c>
      <c r="I226" s="164" t="s">
        <v>3391</v>
      </c>
      <c r="J226" s="273">
        <f ca="1">IF(AK226&lt;=Données!$B$2,1," ")</f>
        <v>1</v>
      </c>
      <c r="K226" s="45" t="s">
        <v>56</v>
      </c>
      <c r="L226" s="46"/>
      <c r="M226" s="47"/>
      <c r="N226" s="48"/>
      <c r="O226" s="185"/>
      <c r="P226" s="187"/>
      <c r="Q226" s="185"/>
      <c r="R226" s="186"/>
      <c r="S226" s="186">
        <v>1</v>
      </c>
      <c r="T226" s="187"/>
      <c r="U226" s="187"/>
      <c r="V226" s="187"/>
      <c r="W226" s="320"/>
      <c r="X226" s="214"/>
      <c r="Y226" s="215"/>
      <c r="Z226" s="34"/>
      <c r="AA226" s="35"/>
      <c r="AB226" s="35"/>
      <c r="AC226" s="35"/>
      <c r="AD226" s="36"/>
      <c r="AE226" s="224"/>
      <c r="AF226" s="53"/>
      <c r="AG226" s="54"/>
      <c r="AH226" s="55"/>
      <c r="AI226" s="56"/>
      <c r="AJ226" s="41" t="s">
        <v>98</v>
      </c>
      <c r="AK226" s="42">
        <v>44574</v>
      </c>
      <c r="AL226" s="50"/>
      <c r="AM226" s="337" t="str">
        <f>INDEX($K$6:$AE$6,1,MATCH(1,K226:AE226,-1))</f>
        <v>1870 +</v>
      </c>
      <c r="AN226" s="337" t="str">
        <f>IF(INDEX($K$6:$AE$6,1,MATCH(1,K226:AE226,1))&lt;&gt;INDEX($K$6:$AE$6,1,MATCH(1,K226:AE226,-1)),INDEX($K$6:$AE$6,1,MATCH(1,K226:AE226,1)),"-")</f>
        <v>-</v>
      </c>
    </row>
    <row r="227" spans="1:40" x14ac:dyDescent="0.2">
      <c r="A227" s="274" t="str">
        <f>IF(IFERROR(VLOOKUP(G227,EmployesActifs,1,FALSE),"Non")&lt;&gt;"Non","Oui","Non")</f>
        <v>Oui</v>
      </c>
      <c r="B227" s="172">
        <f>IF(A227="Oui",1,0)</f>
        <v>1</v>
      </c>
      <c r="C227" s="172">
        <f>IF(OR(G227="Médecin",H227="Médecin",I227="Médecin",I227="Médecins",H227="anesthésiste",H227="boursier univ.",H227="chercheur",H227="chirurgien",H227="Résident(e)",H227="Md Urg",H227="Md Card",LEFT(H227,6)="Fellow",H227="Externe Médecine",H227="Directeur de la biobanque Médecin",H227="monit.-boursier",),1,0)</f>
        <v>0</v>
      </c>
      <c r="D227" s="172">
        <f>IF(OR(G227=0,H227="Stagiaire",H227="Stagiaires",H227="Externe",H227="Externes",G227="agence",H227="STAGIAIRE INFIRMIER(ÈRE)",H227="STAGIAIRE SI",H227="STAGIAIRE S.I.",H227="STAGIAIRE PAB",H227="STAGIAIRE EN PERFUSION",H227="Stagiaire Physiothérapeute",H227="Stagiaire médecine",H227="Stagiaire - Service sociaux",H227="STAGIAIRE SOINS INFIRMIERS",H227="STAGIAIRE EXTERNE EN MÉDECINE",H227="ss",),1,0)</f>
        <v>0</v>
      </c>
      <c r="E227" s="28" t="s">
        <v>5115</v>
      </c>
      <c r="F227" s="28" t="s">
        <v>540</v>
      </c>
      <c r="G227" s="262">
        <v>12146</v>
      </c>
      <c r="H227" s="79" t="s">
        <v>54</v>
      </c>
      <c r="I227" s="164" t="s">
        <v>55</v>
      </c>
      <c r="J227" s="273" t="str">
        <f ca="1">IF(AK227&lt;=Données!$B$2,1," ")</f>
        <v xml:space="preserve"> </v>
      </c>
      <c r="K227" s="243"/>
      <c r="L227" s="244"/>
      <c r="M227" s="245"/>
      <c r="N227" s="246"/>
      <c r="O227" s="247"/>
      <c r="P227" s="248"/>
      <c r="Q227" s="249"/>
      <c r="R227" s="250"/>
      <c r="S227" s="250">
        <v>1</v>
      </c>
      <c r="T227" s="248"/>
      <c r="U227" s="248"/>
      <c r="V227" s="248"/>
      <c r="W227" s="248"/>
      <c r="X227" s="214"/>
      <c r="Y227" s="215"/>
      <c r="Z227" s="36"/>
      <c r="AA227" s="34"/>
      <c r="AB227" s="35"/>
      <c r="AC227" s="35"/>
      <c r="AD227" s="35"/>
      <c r="AE227" s="324"/>
      <c r="AF227" s="325"/>
      <c r="AG227" s="326"/>
      <c r="AH227" s="344"/>
      <c r="AI227" s="56"/>
      <c r="AJ227" s="41" t="s">
        <v>4462</v>
      </c>
      <c r="AK227" s="42">
        <v>45644</v>
      </c>
      <c r="AL227" s="50"/>
      <c r="AM227" s="337" t="str">
        <f>INDEX($K$6:$AE$6,1,MATCH(1,K227:AE227,-1))</f>
        <v>1870 +</v>
      </c>
      <c r="AN227" s="337" t="str">
        <f>IF(INDEX($K$6:$AE$6,1,MATCH(1,K227:AE227,1))&lt;&gt;INDEX($K$6:$AE$6,1,MATCH(1,K227:AE227,-1)),INDEX($K$6:$AE$6,1,MATCH(1,K227:AE227,1)),"-")</f>
        <v>-</v>
      </c>
    </row>
    <row r="228" spans="1:40" x14ac:dyDescent="0.2">
      <c r="A228" s="169" t="str">
        <f>IF(IFERROR(VLOOKUP(G228,EmployesActifs,1,FALSE),"Non")&lt;&gt;"Non","Oui","Non")</f>
        <v>Oui</v>
      </c>
      <c r="B228" s="172">
        <f>IF(A228="Oui",1,0)</f>
        <v>1</v>
      </c>
      <c r="C228" s="172">
        <f>IF(OR(G228="Médecin",H228="Médecin",I228="Médecin",I228="Médecins",H228="anesthésiste",H228="boursier univ.",H228="chercheur",H228="chirurgien",H228="Résident(e)",H228="Md Urg",H228="Md Card",LEFT(H228,6)="Fellow",H228="Externe Médecine",H228="Directeur de la biobanque Médecin",H228="monit.-boursier",),1,0)</f>
        <v>0</v>
      </c>
      <c r="D228" s="172">
        <f>IF(OR(G228=0,H228="Stagiaire",H228="Stagiaires",H228="Externe",H228="Externes",G228="agence",H228="STAGIAIRE INFIRMIER(ÈRE)",H228="STAGIAIRE SI",H228="STAGIAIRE S.I.",H228="STAGIAIRE PAB",H228="STAGIAIRE EN PERFUSION",H228="Stagiaire Physiothérapeute",H228="Stagiaire médecine",H228="Stagiaire - Service sociaux",H228="STAGIAIRE SOINS INFIRMIERS",H228="STAGIAIRE EXTERNE EN MÉDECINE",H228="ss",),1,0)</f>
        <v>0</v>
      </c>
      <c r="E228" s="28" t="s">
        <v>541</v>
      </c>
      <c r="F228" s="28" t="s">
        <v>3431</v>
      </c>
      <c r="G228" s="262">
        <v>2529</v>
      </c>
      <c r="H228" s="79" t="s">
        <v>2098</v>
      </c>
      <c r="I228" s="164" t="s">
        <v>5716</v>
      </c>
      <c r="J228" s="273" t="str">
        <f ca="1">IF(AK228&lt;=Données!$B$2,1," ")</f>
        <v xml:space="preserve"> </v>
      </c>
      <c r="K228" s="45"/>
      <c r="L228" s="46">
        <v>1</v>
      </c>
      <c r="M228" s="47"/>
      <c r="N228" s="48"/>
      <c r="O228" s="185"/>
      <c r="P228" s="187"/>
      <c r="Q228" s="185"/>
      <c r="R228" s="186"/>
      <c r="S228" s="186"/>
      <c r="T228" s="187"/>
      <c r="U228" s="187"/>
      <c r="V228" s="187"/>
      <c r="W228" s="320"/>
      <c r="X228" s="214"/>
      <c r="Y228" s="215"/>
      <c r="Z228" s="34"/>
      <c r="AA228" s="35"/>
      <c r="AB228" s="35"/>
      <c r="AC228" s="35"/>
      <c r="AD228" s="36"/>
      <c r="AE228" s="224"/>
      <c r="AF228" s="53"/>
      <c r="AG228" s="54"/>
      <c r="AH228" s="55"/>
      <c r="AI228" s="56"/>
      <c r="AJ228" s="41" t="s">
        <v>4462</v>
      </c>
      <c r="AK228" s="42">
        <v>45770</v>
      </c>
      <c r="AL228" s="50"/>
      <c r="AM228" s="337" t="str">
        <f>INDEX($K$6:$AE$6,1,MATCH(1,K228:AE228,-1))</f>
        <v>95PFE-L2M</v>
      </c>
      <c r="AN228" s="337" t="str">
        <f>IF(INDEX($K$6:$AE$6,1,MATCH(1,K228:AE228,1))&lt;&gt;INDEX($K$6:$AE$6,1,MATCH(1,K228:AE228,-1)),INDEX($K$6:$AE$6,1,MATCH(1,K228:AE228,1)),"-")</f>
        <v>-</v>
      </c>
    </row>
    <row r="229" spans="1:40" x14ac:dyDescent="0.2">
      <c r="A229" s="169" t="str">
        <f>IF(IFERROR(VLOOKUP(G229,EmployesActifs,1,FALSE),"Non")&lt;&gt;"Non","Oui","Non")</f>
        <v>Oui</v>
      </c>
      <c r="B229" s="172">
        <f>IF(A229="Oui",1,0)</f>
        <v>1</v>
      </c>
      <c r="C229" s="172">
        <f>IF(OR(G229="Médecin",H229="Médecin",I229="Médecin",I229="Médecins",H229="anesthésiste",H229="boursier univ.",H229="chercheur",H229="chirurgien",H229="Résident(e)",H229="Md Urg",H229="Md Card",LEFT(H229,6)="Fellow",H229="Externe Médecine",H229="Directeur de la biobanque Médecin",H229="monit.-boursier",),1,0)</f>
        <v>0</v>
      </c>
      <c r="D229" s="172">
        <f>IF(OR(G229=0,H229="Stagiaire",H229="Stagiaires",H229="Externe",H229="Externes",G229="agence",H229="STAGIAIRE INFIRMIER(ÈRE)",H229="STAGIAIRE SI",H229="STAGIAIRE S.I.",H229="STAGIAIRE PAB",H229="STAGIAIRE EN PERFUSION",H229="Stagiaire Physiothérapeute",H229="Stagiaire médecine",H229="Stagiaire - Service sociaux",H229="STAGIAIRE SOINS INFIRMIERS",H229="STAGIAIRE EXTERNE EN MÉDECINE",H229="ss",),1,0)</f>
        <v>0</v>
      </c>
      <c r="E229" s="28" t="s">
        <v>2646</v>
      </c>
      <c r="F229" s="28" t="s">
        <v>4323</v>
      </c>
      <c r="G229" s="262">
        <v>13025</v>
      </c>
      <c r="H229" s="79" t="s">
        <v>4521</v>
      </c>
      <c r="I229" s="164" t="s">
        <v>5716</v>
      </c>
      <c r="J229" s="273">
        <f ca="1">IF(AK229&lt;=Données!$B$2,1," ")</f>
        <v>1</v>
      </c>
      <c r="K229" s="45"/>
      <c r="L229" s="46">
        <v>1</v>
      </c>
      <c r="M229" s="47"/>
      <c r="N229" s="48"/>
      <c r="O229" s="185"/>
      <c r="P229" s="187"/>
      <c r="Q229" s="185"/>
      <c r="R229" s="186"/>
      <c r="S229" s="186"/>
      <c r="T229" s="187"/>
      <c r="U229" s="187"/>
      <c r="V229" s="187"/>
      <c r="W229" s="320"/>
      <c r="X229" s="214"/>
      <c r="Y229" s="215"/>
      <c r="Z229" s="34"/>
      <c r="AA229" s="35"/>
      <c r="AB229" s="35"/>
      <c r="AC229" s="35"/>
      <c r="AD229" s="36"/>
      <c r="AE229" s="224"/>
      <c r="AF229" s="53"/>
      <c r="AG229" s="54"/>
      <c r="AH229" s="55"/>
      <c r="AI229" s="56"/>
      <c r="AJ229" s="41" t="s">
        <v>2858</v>
      </c>
      <c r="AK229" s="42">
        <v>45216</v>
      </c>
      <c r="AL229" s="50"/>
      <c r="AM229" s="337" t="str">
        <f>INDEX($K$6:$AE$6,1,MATCH(1,K229:AE229,-1))</f>
        <v>95PFE-L2M</v>
      </c>
      <c r="AN229" s="337" t="str">
        <f>IF(INDEX($K$6:$AE$6,1,MATCH(1,K229:AE229,1))&lt;&gt;INDEX($K$6:$AE$6,1,MATCH(1,K229:AE229,-1)),INDEX($K$6:$AE$6,1,MATCH(1,K229:AE229,1)),"-")</f>
        <v>-</v>
      </c>
    </row>
    <row r="230" spans="1:40" x14ac:dyDescent="0.2">
      <c r="A230" s="169" t="str">
        <f>IF(IFERROR(VLOOKUP(G230,EmployesActifs,1,FALSE),"Non")&lt;&gt;"Non","Oui","Non")</f>
        <v>Oui</v>
      </c>
      <c r="B230" s="172">
        <f>IF(A230="Oui",1,0)</f>
        <v>1</v>
      </c>
      <c r="C230" s="172">
        <f>IF(OR(G230="Médecin",H230="Médecin",I230="Médecin",I230="Médecins",H230="anesthésiste",H230="boursier univ.",H230="chercheur",H230="chirurgien",H230="Résident(e)",H230="Md Urg",H230="Md Card",LEFT(H230,6)="Fellow",H230="Externe Médecine",H230="Directeur de la biobanque Médecin",H230="monit.-boursier",),1,0)</f>
        <v>0</v>
      </c>
      <c r="D230" s="172">
        <f>IF(OR(G230=0,H230="Stagiaire",H230="Stagiaires",H230="Externe",H230="Externes",G230="agence",H230="STAGIAIRE INFIRMIER(ÈRE)",H230="STAGIAIRE SI",H230="STAGIAIRE S.I.",H230="STAGIAIRE PAB",H230="STAGIAIRE EN PERFUSION",H230="Stagiaire Physiothérapeute",H230="Stagiaire médecine",H230="Stagiaire - Service sociaux",H230="STAGIAIRE SOINS INFIRMIERS",H230="STAGIAIRE EXTERNE EN MÉDECINE",H230="ss",),1,0)</f>
        <v>0</v>
      </c>
      <c r="E230" s="28" t="s">
        <v>542</v>
      </c>
      <c r="F230" s="28" t="s">
        <v>147</v>
      </c>
      <c r="G230" s="262">
        <v>1593</v>
      </c>
      <c r="H230" s="79" t="s">
        <v>1095</v>
      </c>
      <c r="I230" s="164" t="s">
        <v>282</v>
      </c>
      <c r="J230" s="273" t="str">
        <f ca="1">IF(AK230&lt;=Données!$B$2,1," ")</f>
        <v xml:space="preserve"> </v>
      </c>
      <c r="K230" s="45"/>
      <c r="L230" s="46"/>
      <c r="M230" s="47"/>
      <c r="N230" s="48"/>
      <c r="O230" s="185"/>
      <c r="P230" s="187"/>
      <c r="Q230" s="185"/>
      <c r="R230" s="186"/>
      <c r="S230" s="186">
        <v>1</v>
      </c>
      <c r="T230" s="187"/>
      <c r="U230" s="187"/>
      <c r="V230" s="187"/>
      <c r="W230" s="320"/>
      <c r="X230" s="214"/>
      <c r="Y230" s="215"/>
      <c r="Z230" s="34"/>
      <c r="AA230" s="35"/>
      <c r="AB230" s="35"/>
      <c r="AC230" s="35"/>
      <c r="AD230" s="36"/>
      <c r="AE230" s="224"/>
      <c r="AF230" s="53"/>
      <c r="AG230" s="54"/>
      <c r="AH230" s="55"/>
      <c r="AI230" s="56"/>
      <c r="AJ230" s="41" t="s">
        <v>4462</v>
      </c>
      <c r="AK230" s="42">
        <v>45574</v>
      </c>
      <c r="AL230" s="50"/>
      <c r="AM230" s="337" t="str">
        <f>INDEX($K$6:$AE$6,1,MATCH(1,K230:AE230,-1))</f>
        <v>1870 +</v>
      </c>
      <c r="AN230" s="337" t="str">
        <f>IF(INDEX($K$6:$AE$6,1,MATCH(1,K230:AE230,1))&lt;&gt;INDEX($K$6:$AE$6,1,MATCH(1,K230:AE230,-1)),INDEX($K$6:$AE$6,1,MATCH(1,K230:AE230,1)),"-")</f>
        <v>-</v>
      </c>
    </row>
    <row r="231" spans="1:40" x14ac:dyDescent="0.2">
      <c r="A231" s="169" t="str">
        <f>IF(IFERROR(VLOOKUP(G231,EmployesActifs,1,FALSE),"Non")&lt;&gt;"Non","Oui","Non")</f>
        <v>Oui</v>
      </c>
      <c r="B231" s="172">
        <f>IF(A231="Oui",1,0)</f>
        <v>1</v>
      </c>
      <c r="C231" s="172">
        <f>IF(OR(G231="Médecin",H231="Médecin",I231="Médecin",I231="Médecins",H231="anesthésiste",H231="boursier univ.",H231="chercheur",H231="chirurgien",H231="Résident(e)",H231="Md Urg",H231="Md Card",LEFT(H231,6)="Fellow",H231="Externe Médecine",H231="Directeur de la biobanque Médecin",H231="monit.-boursier",),1,0)</f>
        <v>0</v>
      </c>
      <c r="D231" s="172">
        <f>IF(OR(G231=0,H231="Stagiaire",H231="Stagiaires",H231="Externe",H231="Externes",G231="agence",H231="STAGIAIRE INFIRMIER(ÈRE)",H231="STAGIAIRE SI",H231="STAGIAIRE S.I.",H231="STAGIAIRE PAB",H231="STAGIAIRE EN PERFUSION",H231="Stagiaire Physiothérapeute",H231="Stagiaire médecine",H231="Stagiaire - Service sociaux",H231="STAGIAIRE SOINS INFIRMIERS",H231="STAGIAIRE EXTERNE EN MÉDECINE",H231="ss",),1,0)</f>
        <v>0</v>
      </c>
      <c r="E231" s="28" t="s">
        <v>545</v>
      </c>
      <c r="F231" s="28" t="s">
        <v>546</v>
      </c>
      <c r="G231" s="262">
        <v>6108</v>
      </c>
      <c r="H231" s="79" t="s">
        <v>103</v>
      </c>
      <c r="I231" s="164" t="s">
        <v>5706</v>
      </c>
      <c r="J231" s="273" t="str">
        <f ca="1">IF(AK231&lt;=Données!$B$2,1," ")</f>
        <v xml:space="preserve"> </v>
      </c>
      <c r="K231" s="45"/>
      <c r="L231" s="46"/>
      <c r="M231" s="47"/>
      <c r="N231" s="48"/>
      <c r="O231" s="185"/>
      <c r="P231" s="187"/>
      <c r="Q231" s="185"/>
      <c r="R231" s="186"/>
      <c r="S231" s="186">
        <v>1</v>
      </c>
      <c r="T231" s="187"/>
      <c r="U231" s="187"/>
      <c r="V231" s="187"/>
      <c r="W231" s="320"/>
      <c r="X231" s="214"/>
      <c r="Y231" s="215"/>
      <c r="Z231" s="34"/>
      <c r="AA231" s="35"/>
      <c r="AB231" s="35"/>
      <c r="AC231" s="35"/>
      <c r="AD231" s="36"/>
      <c r="AE231" s="224"/>
      <c r="AF231" s="53"/>
      <c r="AG231" s="54"/>
      <c r="AH231" s="55"/>
      <c r="AI231" s="56"/>
      <c r="AJ231" s="41" t="s">
        <v>4462</v>
      </c>
      <c r="AK231" s="42">
        <v>45931</v>
      </c>
      <c r="AL231" s="50"/>
      <c r="AM231" s="337" t="str">
        <f>INDEX($K$6:$AE$6,1,MATCH(1,K231:AE231,-1))</f>
        <v>1870 +</v>
      </c>
      <c r="AN231" s="337" t="str">
        <f>IF(INDEX($K$6:$AE$6,1,MATCH(1,K231:AE231,1))&lt;&gt;INDEX($K$6:$AE$6,1,MATCH(1,K231:AE231,-1)),INDEX($K$6:$AE$6,1,MATCH(1,K231:AE231,1)),"-")</f>
        <v>-</v>
      </c>
    </row>
    <row r="232" spans="1:40" x14ac:dyDescent="0.2">
      <c r="A232" s="381"/>
      <c r="B232" s="172">
        <f>IF(A232="Oui",1,0)</f>
        <v>0</v>
      </c>
      <c r="C232" s="172">
        <f>IF(OR(G232="Médecin",H232="Médecin",I232="Médecin",I232="Médecins",H232="anesthésiste",H232="boursier univ.",H232="chercheur",H232="chirurgien",H232="Résident(e)",H232="Md Urg",H232="Md Card",LEFT(H232,6)="Fellow",H232="Externe Médecine",H232="Directeur de la biobanque Médecin",H232="monit.-boursier",),1,0)</f>
        <v>0</v>
      </c>
      <c r="D232" s="172">
        <f>IF(OR(G232=0,H232="Stagiaire",H232="Stagiaires",H232="Externe",H232="Externes",G232="agence",H232="STAGIAIRE INFIRMIER(ÈRE)",H232="STAGIAIRE SI",H232="STAGIAIRE S.I.",H232="STAGIAIRE PAB",H232="STAGIAIRE EN PERFUSION",H232="Stagiaire Physiothérapeute",H232="Stagiaire médecine",H232="Stagiaire - Service sociaux",H232="STAGIAIRE SOINS INFIRMIERS",H232="STAGIAIRE EXTERNE EN MÉDECINE",H232="ss",),1,0)</f>
        <v>1</v>
      </c>
      <c r="E232" s="28" t="s">
        <v>548</v>
      </c>
      <c r="F232" s="28" t="s">
        <v>549</v>
      </c>
      <c r="G232" s="262">
        <v>0</v>
      </c>
      <c r="H232" s="79" t="s">
        <v>550</v>
      </c>
      <c r="I232" s="164" t="s">
        <v>65</v>
      </c>
      <c r="J232" s="273">
        <f ca="1">IF(AK232&lt;=Données!$B$2,1," ")</f>
        <v>1</v>
      </c>
      <c r="K232" s="45"/>
      <c r="L232" s="46" t="s">
        <v>56</v>
      </c>
      <c r="M232" s="47"/>
      <c r="N232" s="48"/>
      <c r="O232" s="185"/>
      <c r="P232" s="187"/>
      <c r="Q232" s="185"/>
      <c r="R232" s="186"/>
      <c r="S232" s="186">
        <v>1</v>
      </c>
      <c r="T232" s="187"/>
      <c r="U232" s="187"/>
      <c r="V232" s="187"/>
      <c r="W232" s="320"/>
      <c r="X232" s="214"/>
      <c r="Y232" s="215"/>
      <c r="Z232" s="34"/>
      <c r="AA232" s="35"/>
      <c r="AB232" s="35"/>
      <c r="AC232" s="35"/>
      <c r="AD232" s="36"/>
      <c r="AE232" s="224"/>
      <c r="AF232" s="53"/>
      <c r="AG232" s="54"/>
      <c r="AH232" s="55"/>
      <c r="AI232" s="56"/>
      <c r="AJ232" s="41" t="s">
        <v>144</v>
      </c>
      <c r="AK232" s="42">
        <v>44596</v>
      </c>
      <c r="AL232" s="50"/>
      <c r="AM232" s="337" t="str">
        <f>INDEX($K$6:$AE$6,1,MATCH(1,K232:AE232,-1))</f>
        <v>1870 +</v>
      </c>
      <c r="AN232" s="337" t="str">
        <f>IF(INDEX($K$6:$AE$6,1,MATCH(1,K232:AE232,1))&lt;&gt;INDEX($K$6:$AE$6,1,MATCH(1,K232:AE232,-1)),INDEX($K$6:$AE$6,1,MATCH(1,K232:AE232,1)),"-")</f>
        <v>-</v>
      </c>
    </row>
    <row r="233" spans="1:40" x14ac:dyDescent="0.2">
      <c r="A233" s="169" t="str">
        <f>IF(IFERROR(VLOOKUP(G233,EmployesActifs,1,FALSE),"Non")&lt;&gt;"Non","Oui","Non")</f>
        <v>Oui</v>
      </c>
      <c r="B233" s="172">
        <f>IF(A233="Oui",1,0)</f>
        <v>1</v>
      </c>
      <c r="C233" s="172">
        <f>IF(OR(G233="Médecin",H233="Médecin",I233="Médecin",I233="Médecins",H233="anesthésiste",H233="boursier univ.",H233="chercheur",H233="chirurgien",H233="Résident(e)",H233="Md Urg",H233="Md Card",LEFT(H233,6)="Fellow",H233="Externe Médecine",H233="Directeur de la biobanque Médecin",H233="monit.-boursier",),1,0)</f>
        <v>0</v>
      </c>
      <c r="D233" s="172">
        <f>IF(OR(G233=0,H233="Stagiaire",H233="Stagiaires",H233="Externe",H233="Externes",G233="agence",H233="STAGIAIRE INFIRMIER(ÈRE)",H233="STAGIAIRE SI",H233="STAGIAIRE S.I.",H233="STAGIAIRE PAB",H233="STAGIAIRE EN PERFUSION",H233="Stagiaire Physiothérapeute",H233="Stagiaire médecine",H233="Stagiaire - Service sociaux",H233="STAGIAIRE SOINS INFIRMIERS",H233="STAGIAIRE EXTERNE EN MÉDECINE",H233="ss",),1,0)</f>
        <v>0</v>
      </c>
      <c r="E233" s="28" t="s">
        <v>551</v>
      </c>
      <c r="F233" s="28" t="s">
        <v>410</v>
      </c>
      <c r="G233" s="262">
        <v>4256</v>
      </c>
      <c r="H233" s="79" t="s">
        <v>1821</v>
      </c>
      <c r="I233" s="164" t="s">
        <v>553</v>
      </c>
      <c r="J233" s="273">
        <f ca="1">IF(AK233&lt;=Données!$B$2,1," ")</f>
        <v>1</v>
      </c>
      <c r="K233" s="45">
        <v>1</v>
      </c>
      <c r="L233" s="46"/>
      <c r="M233" s="47"/>
      <c r="N233" s="48"/>
      <c r="O233" s="185"/>
      <c r="P233" s="187"/>
      <c r="Q233" s="185"/>
      <c r="R233" s="186"/>
      <c r="S233" s="186"/>
      <c r="T233" s="187"/>
      <c r="U233" s="187"/>
      <c r="V233" s="187"/>
      <c r="W233" s="320"/>
      <c r="X233" s="214"/>
      <c r="Y233" s="215"/>
      <c r="Z233" s="34"/>
      <c r="AA233" s="35"/>
      <c r="AB233" s="35"/>
      <c r="AC233" s="35"/>
      <c r="AD233" s="36"/>
      <c r="AE233" s="224"/>
      <c r="AF233" s="53"/>
      <c r="AG233" s="54"/>
      <c r="AH233" s="55"/>
      <c r="AI233" s="56"/>
      <c r="AJ233" s="41" t="s">
        <v>85</v>
      </c>
      <c r="AK233" s="42">
        <v>44600</v>
      </c>
      <c r="AL233" s="50"/>
      <c r="AM233" s="337" t="str">
        <f>INDEX($K$6:$AE$6,1,MATCH(1,K233:AE233,-1))</f>
        <v>95PFE-L2S</v>
      </c>
      <c r="AN233" s="337" t="str">
        <f>IF(INDEX($K$6:$AE$6,1,MATCH(1,K233:AE233,1))&lt;&gt;INDEX($K$6:$AE$6,1,MATCH(1,K233:AE233,-1)),INDEX($K$6:$AE$6,1,MATCH(1,K233:AE233,1)),"-")</f>
        <v>-</v>
      </c>
    </row>
    <row r="234" spans="1:40" x14ac:dyDescent="0.2">
      <c r="A234" s="381"/>
      <c r="B234" s="172">
        <f>IF(A234="Oui",1,0)</f>
        <v>0</v>
      </c>
      <c r="C234" s="172">
        <f>IF(OR(G234="Médecin",H234="Médecin",I234="Médecin",I234="Médecins",H234="anesthésiste",H234="boursier univ.",H234="chercheur",H234="chirurgien",H234="Résident(e)",H234="Md Urg",H234="Md Card",LEFT(H234,6)="Fellow",H234="Externe Médecine",H234="Directeur de la biobanque Médecin",H234="monit.-boursier",),1,0)</f>
        <v>0</v>
      </c>
      <c r="D234" s="172">
        <f>IF(OR(G234=0,H234="Stagiaire",H234="Stagiaires",H234="Externe",H234="Externes",G234="agence",H234="STAGIAIRE INFIRMIER(ÈRE)",H234="STAGIAIRE SI",H234="STAGIAIRE S.I.",H234="STAGIAIRE PAB",H234="STAGIAIRE EN PERFUSION",H234="Stagiaire Physiothérapeute",H234="Stagiaire médecine",H234="Stagiaire - Service sociaux",H234="STAGIAIRE SOINS INFIRMIERS",H234="STAGIAIRE EXTERNE EN MÉDECINE",H234="ss",),1,0)</f>
        <v>1</v>
      </c>
      <c r="E234" s="28" t="s">
        <v>5149</v>
      </c>
      <c r="F234" s="28" t="s">
        <v>5150</v>
      </c>
      <c r="G234" s="262">
        <v>0</v>
      </c>
      <c r="H234" s="79" t="s">
        <v>479</v>
      </c>
      <c r="I234" s="164" t="s">
        <v>3112</v>
      </c>
      <c r="J234" s="273" t="str">
        <f ca="1">IF(AK234&lt;=Données!$B$2,1," ")</f>
        <v xml:space="preserve"> </v>
      </c>
      <c r="K234" s="45"/>
      <c r="L234" s="46">
        <v>1</v>
      </c>
      <c r="M234" s="47"/>
      <c r="N234" s="48"/>
      <c r="O234" s="185"/>
      <c r="P234" s="187"/>
      <c r="Q234" s="185"/>
      <c r="R234" s="186"/>
      <c r="S234" s="186"/>
      <c r="T234" s="187"/>
      <c r="U234" s="187"/>
      <c r="V234" s="187"/>
      <c r="W234" s="320"/>
      <c r="X234" s="214"/>
      <c r="Y234" s="215"/>
      <c r="Z234" s="34"/>
      <c r="AA234" s="35"/>
      <c r="AB234" s="35"/>
      <c r="AC234" s="35"/>
      <c r="AD234" s="36"/>
      <c r="AE234" s="224"/>
      <c r="AF234" s="53"/>
      <c r="AG234" s="54"/>
      <c r="AH234" s="55"/>
      <c r="AI234" s="56"/>
      <c r="AJ234" s="41" t="s">
        <v>4462</v>
      </c>
      <c r="AK234" s="42">
        <v>45329</v>
      </c>
      <c r="AL234" s="50"/>
      <c r="AM234" s="337" t="str">
        <f>INDEX($K$6:$AE$6,1,MATCH(1,K234:AE234,-1))</f>
        <v>95PFE-L2M</v>
      </c>
      <c r="AN234" s="337" t="str">
        <f>IF(INDEX($K$6:$AE$6,1,MATCH(1,K234:AE234,1))&lt;&gt;INDEX($K$6:$AE$6,1,MATCH(1,K234:AE234,-1)),INDEX($K$6:$AE$6,1,MATCH(1,K234:AE234,1)),"-")</f>
        <v>-</v>
      </c>
    </row>
    <row r="235" spans="1:40" x14ac:dyDescent="0.2">
      <c r="A235" s="169" t="str">
        <f>IF(IFERROR(VLOOKUP(G235,EmployesActifs,1,FALSE),"Non")&lt;&gt;"Non","Oui","Non")</f>
        <v>Oui</v>
      </c>
      <c r="B235" s="172">
        <f>IF(A235="Oui",1,0)</f>
        <v>1</v>
      </c>
      <c r="C235" s="172">
        <f>IF(OR(G235="Médecin",H235="Médecin",I235="Médecin",I235="Médecins",H235="anesthésiste",H235="boursier univ.",H235="chercheur",H235="chirurgien",H235="Résident(e)",H235="Md Urg",H235="Md Card",LEFT(H235,6)="Fellow",H235="Externe Médecine",H235="Directeur de la biobanque Médecin",H235="monit.-boursier",),1,0)</f>
        <v>0</v>
      </c>
      <c r="D235" s="172">
        <f>IF(OR(G235=0,H235="Stagiaire",H235="Stagiaires",H235="Externe",H235="Externes",G235="agence",H235="STAGIAIRE INFIRMIER(ÈRE)",H235="STAGIAIRE SI",H235="STAGIAIRE S.I.",H235="STAGIAIRE PAB",H235="STAGIAIRE EN PERFUSION",H235="Stagiaire Physiothérapeute",H235="Stagiaire médecine",H235="Stagiaire - Service sociaux",H235="STAGIAIRE SOINS INFIRMIERS",H235="STAGIAIRE EXTERNE EN MÉDECINE",H235="ss",),1,0)</f>
        <v>0</v>
      </c>
      <c r="E235" s="28" t="s">
        <v>554</v>
      </c>
      <c r="F235" s="28" t="s">
        <v>233</v>
      </c>
      <c r="G235" s="262">
        <v>3081</v>
      </c>
      <c r="H235" s="79" t="s">
        <v>2098</v>
      </c>
      <c r="I235" s="164" t="s">
        <v>5718</v>
      </c>
      <c r="J235" s="273" t="str">
        <f ca="1">IF(AK235&lt;=Données!$B$2,1," ")</f>
        <v xml:space="preserve"> </v>
      </c>
      <c r="K235" s="45">
        <v>1</v>
      </c>
      <c r="L235" s="46"/>
      <c r="M235" s="47"/>
      <c r="N235" s="48"/>
      <c r="O235" s="185"/>
      <c r="P235" s="187"/>
      <c r="Q235" s="185"/>
      <c r="R235" s="186"/>
      <c r="S235" s="186"/>
      <c r="T235" s="187"/>
      <c r="U235" s="187"/>
      <c r="V235" s="187"/>
      <c r="W235" s="320"/>
      <c r="X235" s="214"/>
      <c r="Y235" s="215"/>
      <c r="Z235" s="34"/>
      <c r="AA235" s="35"/>
      <c r="AB235" s="35"/>
      <c r="AC235" s="35"/>
      <c r="AD235" s="36"/>
      <c r="AE235" s="224"/>
      <c r="AF235" s="53"/>
      <c r="AG235" s="54"/>
      <c r="AH235" s="55"/>
      <c r="AI235" s="56"/>
      <c r="AJ235" s="41" t="s">
        <v>4462</v>
      </c>
      <c r="AK235" s="42">
        <v>45910</v>
      </c>
      <c r="AL235" s="50"/>
      <c r="AM235" s="337" t="str">
        <f>INDEX($K$6:$AE$6,1,MATCH(1,K235:AE235,-1))</f>
        <v>95PFE-L2S</v>
      </c>
      <c r="AN235" s="337" t="str">
        <f>IF(INDEX($K$6:$AE$6,1,MATCH(1,K235:AE235,1))&lt;&gt;INDEX($K$6:$AE$6,1,MATCH(1,K235:AE235,-1)),INDEX($K$6:$AE$6,1,MATCH(1,K235:AE235,1)),"-")</f>
        <v>-</v>
      </c>
    </row>
    <row r="236" spans="1:40" x14ac:dyDescent="0.2">
      <c r="A236" s="169" t="str">
        <f>IF(IFERROR(VLOOKUP(G236,EmployesActifs,1,FALSE),"Non")&lt;&gt;"Non","Oui","Non")</f>
        <v>Oui</v>
      </c>
      <c r="B236" s="172">
        <f>IF(A236="Oui",1,0)</f>
        <v>1</v>
      </c>
      <c r="C236" s="172">
        <f>IF(OR(G236="Médecin",H236="Médecin",I236="Médecin",I236="Médecins",H236="anesthésiste",H236="boursier univ.",H236="chercheur",H236="chirurgien",H236="Résident(e)",H236="Md Urg",H236="Md Card",LEFT(H236,6)="Fellow",H236="Externe Médecine",H236="Directeur de la biobanque Médecin",H236="monit.-boursier",),1,0)</f>
        <v>0</v>
      </c>
      <c r="D236" s="172">
        <f>IF(OR(G236=0,H236="Stagiaire",H236="Stagiaires",H236="Externe",H236="Externes",G236="agence",H236="STAGIAIRE INFIRMIER(ÈRE)",H236="STAGIAIRE SI",H236="STAGIAIRE S.I.",H236="STAGIAIRE PAB",H236="STAGIAIRE EN PERFUSION",H236="Stagiaire Physiothérapeute",H236="Stagiaire médecine",H236="Stagiaire - Service sociaux",H236="STAGIAIRE SOINS INFIRMIERS",H236="STAGIAIRE EXTERNE EN MÉDECINE",H236="ss",),1,0)</f>
        <v>0</v>
      </c>
      <c r="E236" s="28" t="s">
        <v>554</v>
      </c>
      <c r="F236" s="28" t="s">
        <v>555</v>
      </c>
      <c r="G236" s="262">
        <v>10947</v>
      </c>
      <c r="H236" s="79" t="s">
        <v>103</v>
      </c>
      <c r="I236" s="164" t="s">
        <v>61</v>
      </c>
      <c r="J236" s="273">
        <f ca="1">IF(AK236&lt;=Données!$B$2,1," ")</f>
        <v>1</v>
      </c>
      <c r="K236" s="45" t="s">
        <v>56</v>
      </c>
      <c r="L236" s="46" t="s">
        <v>56</v>
      </c>
      <c r="M236" s="47"/>
      <c r="N236" s="48"/>
      <c r="O236" s="185"/>
      <c r="P236" s="187"/>
      <c r="Q236" s="185">
        <v>1</v>
      </c>
      <c r="R236" s="186"/>
      <c r="S236" s="186" t="s">
        <v>56</v>
      </c>
      <c r="T236" s="187"/>
      <c r="U236" s="187"/>
      <c r="V236" s="187"/>
      <c r="W236" s="320"/>
      <c r="X236" s="214"/>
      <c r="Y236" s="215"/>
      <c r="Z236" s="34"/>
      <c r="AA236" s="35"/>
      <c r="AB236" s="35"/>
      <c r="AC236" s="35"/>
      <c r="AD236" s="36"/>
      <c r="AE236" s="224"/>
      <c r="AF236" s="53"/>
      <c r="AG236" s="54"/>
      <c r="AH236" s="55"/>
      <c r="AI236" s="56"/>
      <c r="AJ236" s="41" t="s">
        <v>57</v>
      </c>
      <c r="AK236" s="42">
        <v>44569</v>
      </c>
      <c r="AL236" s="50"/>
      <c r="AM236" s="337" t="str">
        <f>INDEX($K$6:$AE$6,1,MATCH(1,K236:AE236,-1))</f>
        <v>1860-S</v>
      </c>
      <c r="AN236" s="337" t="str">
        <f>IF(INDEX($K$6:$AE$6,1,MATCH(1,K236:AE236,1))&lt;&gt;INDEX($K$6:$AE$6,1,MATCH(1,K236:AE236,-1)),INDEX($K$6:$AE$6,1,MATCH(1,K236:AE236,1)),"-")</f>
        <v>-</v>
      </c>
    </row>
    <row r="237" spans="1:40" x14ac:dyDescent="0.2">
      <c r="A237" s="381"/>
      <c r="B237" s="172">
        <f>IF(A237="Oui",1,0)</f>
        <v>0</v>
      </c>
      <c r="C237" s="172">
        <f>IF(OR(G237="Médecin",H237="Médecin",I237="Médecin",I237="Médecins",H237="anesthésiste",H237="boursier univ.",H237="chercheur",H237="chirurgien",H237="Résident(e)",H237="Md Urg",H237="Md Card",LEFT(H237,6)="Fellow",H237="Externe Médecine",H237="Directeur de la biobanque Médecin",H237="monit.-boursier",),1,0)</f>
        <v>0</v>
      </c>
      <c r="D237" s="172">
        <f>IF(OR(G237=0,H237="Stagiaire",H237="Stagiaires",H237="Externe",H237="Externes",G237="agence",H237="STAGIAIRE INFIRMIER(ÈRE)",H237="STAGIAIRE SI",H237="STAGIAIRE S.I.",H237="STAGIAIRE PAB",H237="STAGIAIRE EN PERFUSION",H237="Stagiaire Physiothérapeute",H237="Stagiaire médecine",H237="Stagiaire - Service sociaux",H237="STAGIAIRE SOINS INFIRMIERS",H237="STAGIAIRE EXTERNE EN MÉDECINE",H237="ss",),1,0)</f>
        <v>1</v>
      </c>
      <c r="E237" s="28" t="s">
        <v>554</v>
      </c>
      <c r="F237" s="28" t="s">
        <v>556</v>
      </c>
      <c r="G237" s="262">
        <v>0</v>
      </c>
      <c r="H237" s="79" t="s">
        <v>212</v>
      </c>
      <c r="I237" s="164" t="s">
        <v>213</v>
      </c>
      <c r="J237" s="273">
        <f ca="1">IF(AK237&lt;=Données!$B$2,1," ")</f>
        <v>1</v>
      </c>
      <c r="K237" s="45">
        <v>1</v>
      </c>
      <c r="L237" s="46"/>
      <c r="M237" s="47"/>
      <c r="N237" s="48"/>
      <c r="O237" s="185"/>
      <c r="P237" s="187"/>
      <c r="Q237" s="185"/>
      <c r="R237" s="186"/>
      <c r="S237" s="186"/>
      <c r="T237" s="187"/>
      <c r="U237" s="187"/>
      <c r="V237" s="187"/>
      <c r="W237" s="320"/>
      <c r="X237" s="214"/>
      <c r="Y237" s="215"/>
      <c r="Z237" s="34"/>
      <c r="AA237" s="35"/>
      <c r="AB237" s="35"/>
      <c r="AC237" s="35"/>
      <c r="AD237" s="36"/>
      <c r="AE237" s="224"/>
      <c r="AF237" s="53"/>
      <c r="AG237" s="54"/>
      <c r="AH237" s="55"/>
      <c r="AI237" s="56"/>
      <c r="AJ237" s="41" t="s">
        <v>85</v>
      </c>
      <c r="AK237" s="42">
        <v>44608</v>
      </c>
      <c r="AL237" s="50"/>
      <c r="AM237" s="337" t="str">
        <f>INDEX($K$6:$AE$6,1,MATCH(1,K237:AE237,-1))</f>
        <v>95PFE-L2S</v>
      </c>
      <c r="AN237" s="337" t="str">
        <f>IF(INDEX($K$6:$AE$6,1,MATCH(1,K237:AE237,1))&lt;&gt;INDEX($K$6:$AE$6,1,MATCH(1,K237:AE237,-1)),INDEX($K$6:$AE$6,1,MATCH(1,K237:AE237,1)),"-")</f>
        <v>-</v>
      </c>
    </row>
    <row r="238" spans="1:40" x14ac:dyDescent="0.2">
      <c r="A238" s="169" t="str">
        <f>IF(IFERROR(VLOOKUP(G238,EmployesActifs,1,FALSE),"Non")&lt;&gt;"Non","Oui","Non")</f>
        <v>Oui</v>
      </c>
      <c r="B238" s="172">
        <f>IF(A238="Oui",1,0)</f>
        <v>1</v>
      </c>
      <c r="C238" s="172">
        <f>IF(OR(G238="Médecin",H238="Médecin",I238="Médecin",I238="Médecins",H238="anesthésiste",H238="boursier univ.",H238="chercheur",H238="chirurgien",H238="Résident(e)",H238="Md Urg",H238="Md Card",LEFT(H238,6)="Fellow",H238="Externe Médecine",H238="Directeur de la biobanque Médecin",H238="monit.-boursier",),1,0)</f>
        <v>0</v>
      </c>
      <c r="D238" s="172">
        <f>IF(OR(G238=0,H238="Stagiaire",H238="Stagiaires",H238="Externe",H238="Externes",G238="agence",H238="STAGIAIRE INFIRMIER(ÈRE)",H238="STAGIAIRE SI",H238="STAGIAIRE S.I.",H238="STAGIAIRE PAB",H238="STAGIAIRE EN PERFUSION",H238="Stagiaire Physiothérapeute",H238="Stagiaire médecine",H238="Stagiaire - Service sociaux",H238="STAGIAIRE SOINS INFIRMIERS",H238="STAGIAIRE EXTERNE EN MÉDECINE",H238="ss",),1,0)</f>
        <v>0</v>
      </c>
      <c r="E238" s="28" t="s">
        <v>554</v>
      </c>
      <c r="F238" s="28" t="s">
        <v>4988</v>
      </c>
      <c r="G238" s="262">
        <v>13503</v>
      </c>
      <c r="H238" s="79" t="s">
        <v>734</v>
      </c>
      <c r="I238" s="164" t="s">
        <v>43</v>
      </c>
      <c r="J238" s="273" t="s">
        <v>2976</v>
      </c>
      <c r="K238" s="45"/>
      <c r="L238" s="46">
        <v>1</v>
      </c>
      <c r="M238" s="47"/>
      <c r="N238" s="48"/>
      <c r="O238" s="185"/>
      <c r="P238" s="187"/>
      <c r="Q238" s="185"/>
      <c r="R238" s="186"/>
      <c r="S238" s="186"/>
      <c r="T238" s="187"/>
      <c r="U238" s="187"/>
      <c r="V238" s="187"/>
      <c r="W238" s="320"/>
      <c r="X238" s="214"/>
      <c r="Y238" s="215"/>
      <c r="Z238" s="34"/>
      <c r="AA238" s="35"/>
      <c r="AB238" s="35"/>
      <c r="AC238" s="35"/>
      <c r="AD238" s="36"/>
      <c r="AE238" s="224"/>
      <c r="AF238" s="53"/>
      <c r="AG238" s="54"/>
      <c r="AH238" s="55"/>
      <c r="AI238" s="56"/>
      <c r="AJ238" s="41" t="s">
        <v>4462</v>
      </c>
      <c r="AK238" s="42">
        <v>45483</v>
      </c>
      <c r="AL238" s="50"/>
      <c r="AM238" s="337" t="str">
        <f>INDEX($K$6:$AE$6,1,MATCH(1,K238:AE238,-1))</f>
        <v>95PFE-L2M</v>
      </c>
      <c r="AN238" s="337" t="str">
        <f>IF(INDEX($K$6:$AE$6,1,MATCH(1,K238:AE238,1))&lt;&gt;INDEX($K$6:$AE$6,1,MATCH(1,K238:AE238,-1)),INDEX($K$6:$AE$6,1,MATCH(1,K238:AE238,1)),"-")</f>
        <v>-</v>
      </c>
    </row>
    <row r="239" spans="1:40" x14ac:dyDescent="0.2">
      <c r="A239" s="169" t="str">
        <f>IF(IFERROR(VLOOKUP(G239,EmployesActifs,1,FALSE),"Non")&lt;&gt;"Non","Oui","Non")</f>
        <v>Oui</v>
      </c>
      <c r="B239" s="172">
        <f>IF(A239="Oui",1,0)</f>
        <v>1</v>
      </c>
      <c r="C239" s="172">
        <f>IF(OR(G239="Médecin",H239="Médecin",I239="Médecin",I239="Médecins",H239="anesthésiste",H239="boursier univ.",H239="chercheur",H239="chirurgien",H239="Résident(e)",H239="Md Urg",H239="Md Card",LEFT(H239,6)="Fellow",H239="Externe Médecine",H239="Directeur de la biobanque Médecin",H239="monit.-boursier",),1,0)</f>
        <v>0</v>
      </c>
      <c r="D239" s="172">
        <f>IF(OR(G239=0,H239="Stagiaire",H239="Stagiaires",H239="Externe",H239="Externes",G239="agence",H239="STAGIAIRE INFIRMIER(ÈRE)",H239="STAGIAIRE SI",H239="STAGIAIRE S.I.",H239="STAGIAIRE PAB",H239="STAGIAIRE EN PERFUSION",H239="Stagiaire Physiothérapeute",H239="Stagiaire médecine",H239="Stagiaire - Service sociaux",H239="STAGIAIRE SOINS INFIRMIERS",H239="STAGIAIRE EXTERNE EN MÉDECINE",H239="ss",),1,0)</f>
        <v>0</v>
      </c>
      <c r="E239" s="28" t="s">
        <v>554</v>
      </c>
      <c r="F239" s="28" t="s">
        <v>557</v>
      </c>
      <c r="G239" s="262">
        <v>4169</v>
      </c>
      <c r="H239" s="79" t="s">
        <v>72</v>
      </c>
      <c r="I239" s="164" t="s">
        <v>5708</v>
      </c>
      <c r="J239" s="273">
        <f ca="1">IF(AK239&lt;=Données!$B$2,1," ")</f>
        <v>1</v>
      </c>
      <c r="K239" s="45"/>
      <c r="L239" s="46">
        <v>1</v>
      </c>
      <c r="M239" s="47"/>
      <c r="N239" s="48"/>
      <c r="O239" s="185"/>
      <c r="P239" s="187"/>
      <c r="Q239" s="185"/>
      <c r="R239" s="186"/>
      <c r="S239" s="186"/>
      <c r="T239" s="187"/>
      <c r="U239" s="187"/>
      <c r="V239" s="187"/>
      <c r="W239" s="320"/>
      <c r="X239" s="214"/>
      <c r="Y239" s="215"/>
      <c r="Z239" s="34"/>
      <c r="AA239" s="35"/>
      <c r="AB239" s="35"/>
      <c r="AC239" s="35"/>
      <c r="AD239" s="36"/>
      <c r="AE239" s="224"/>
      <c r="AF239" s="53"/>
      <c r="AG239" s="54"/>
      <c r="AH239" s="55"/>
      <c r="AI239" s="56"/>
      <c r="AJ239" s="41" t="s">
        <v>98</v>
      </c>
      <c r="AK239" s="42">
        <v>44575</v>
      </c>
      <c r="AL239" s="50"/>
      <c r="AM239" s="337" t="str">
        <f>INDEX($K$6:$AE$6,1,MATCH(1,K239:AE239,-1))</f>
        <v>95PFE-L2M</v>
      </c>
      <c r="AN239" s="337" t="str">
        <f>IF(INDEX($K$6:$AE$6,1,MATCH(1,K239:AE239,1))&lt;&gt;INDEX($K$6:$AE$6,1,MATCH(1,K239:AE239,-1)),INDEX($K$6:$AE$6,1,MATCH(1,K239:AE239,1)),"-")</f>
        <v>-</v>
      </c>
    </row>
    <row r="240" spans="1:40" x14ac:dyDescent="0.2">
      <c r="A240" s="169" t="str">
        <f>IF(IFERROR(VLOOKUP(G240,EmployesActifs,1,FALSE),"Non")&lt;&gt;"Non","Oui","Non")</f>
        <v>Oui</v>
      </c>
      <c r="B240" s="172">
        <f>IF(A240="Oui",1,0)</f>
        <v>1</v>
      </c>
      <c r="C240" s="172">
        <f>IF(OR(G240="Médecin",H240="Médecin",I240="Médecin",I240="Médecins",H240="anesthésiste",H240="boursier univ.",H240="chercheur",H240="chirurgien",H240="Résident(e)",H240="Md Urg",H240="Md Card",LEFT(H240,6)="Fellow",H240="Externe Médecine",H240="Directeur de la biobanque Médecin",H240="monit.-boursier",),1,0)</f>
        <v>0</v>
      </c>
      <c r="D240" s="172">
        <f>IF(OR(G240=0,H240="Stagiaire",H240="Stagiaires",H240="Externe",H240="Externes",G240="agence",H240="STAGIAIRE INFIRMIER(ÈRE)",H240="STAGIAIRE SI",H240="STAGIAIRE S.I.",H240="STAGIAIRE PAB",H240="STAGIAIRE EN PERFUSION",H240="Stagiaire Physiothérapeute",H240="Stagiaire médecine",H240="Stagiaire - Service sociaux",H240="STAGIAIRE SOINS INFIRMIERS",H240="STAGIAIRE EXTERNE EN MÉDECINE",H240="ss",),1,0)</f>
        <v>0</v>
      </c>
      <c r="E240" s="28" t="s">
        <v>558</v>
      </c>
      <c r="F240" s="28" t="s">
        <v>559</v>
      </c>
      <c r="G240" s="262">
        <v>1716</v>
      </c>
      <c r="H240" s="79" t="s">
        <v>3409</v>
      </c>
      <c r="I240" s="164" t="s">
        <v>3410</v>
      </c>
      <c r="J240" s="273">
        <f ca="1">IF(AK240&lt;=Données!$B$2,1," ")</f>
        <v>1</v>
      </c>
      <c r="K240" s="45" t="s">
        <v>56</v>
      </c>
      <c r="L240" s="46">
        <v>1</v>
      </c>
      <c r="M240" s="47"/>
      <c r="N240" s="48"/>
      <c r="O240" s="185"/>
      <c r="P240" s="187"/>
      <c r="Q240" s="185"/>
      <c r="R240" s="186"/>
      <c r="S240" s="186"/>
      <c r="T240" s="187"/>
      <c r="U240" s="187"/>
      <c r="V240" s="187"/>
      <c r="W240" s="320"/>
      <c r="X240" s="214"/>
      <c r="Y240" s="215"/>
      <c r="Z240" s="34"/>
      <c r="AA240" s="35"/>
      <c r="AB240" s="35"/>
      <c r="AC240" s="35"/>
      <c r="AD240" s="36"/>
      <c r="AE240" s="224"/>
      <c r="AF240" s="53"/>
      <c r="AG240" s="54"/>
      <c r="AH240" s="55"/>
      <c r="AI240" s="56"/>
      <c r="AJ240" s="41" t="s">
        <v>2858</v>
      </c>
      <c r="AK240" s="42">
        <v>45099</v>
      </c>
      <c r="AL240" s="50"/>
      <c r="AM240" s="337" t="str">
        <f>INDEX($K$6:$AE$6,1,MATCH(1,K240:AE240,-1))</f>
        <v>95PFE-L2M</v>
      </c>
      <c r="AN240" s="337" t="str">
        <f>IF(INDEX($K$6:$AE$6,1,MATCH(1,K240:AE240,1))&lt;&gt;INDEX($K$6:$AE$6,1,MATCH(1,K240:AE240,-1)),INDEX($K$6:$AE$6,1,MATCH(1,K240:AE240,1)),"-")</f>
        <v>-</v>
      </c>
    </row>
    <row r="241" spans="1:40" x14ac:dyDescent="0.2">
      <c r="A241" s="381"/>
      <c r="B241" s="172">
        <f>IF(A241="Oui",1,0)</f>
        <v>0</v>
      </c>
      <c r="C241" s="172">
        <f>IF(OR(G241="Médecin",H241="Médecin",I241="Médecin",I241="Médecins",H241="anesthésiste",H241="boursier univ.",H241="chercheur",H241="chirurgien",H241="Résident(e)",H241="Md Urg",H241="Md Card",LEFT(H241,6)="Fellow",H241="Externe Médecine",H241="Directeur de la biobanque Médecin",H241="monit.-boursier",),1,0)</f>
        <v>1</v>
      </c>
      <c r="D241" s="172">
        <f>IF(OR(G241=0,H241="Stagiaire",H241="Stagiaires",H241="Externe",H241="Externes",G241="agence",H241="STAGIAIRE INFIRMIER(ÈRE)",H241="STAGIAIRE SI",H241="STAGIAIRE S.I.",H241="STAGIAIRE PAB",H241="STAGIAIRE EN PERFUSION",H241="Stagiaire Physiothérapeute",H241="Stagiaire médecine",H241="Stagiaire - Service sociaux",H241="STAGIAIRE SOINS INFIRMIERS",H241="STAGIAIRE EXTERNE EN MÉDECINE",H241="ss",),1,0)</f>
        <v>0</v>
      </c>
      <c r="E241" s="28" t="s">
        <v>561</v>
      </c>
      <c r="F241" s="28" t="s">
        <v>562</v>
      </c>
      <c r="G241" s="262" t="s">
        <v>80</v>
      </c>
      <c r="H241" s="79" t="s">
        <v>116</v>
      </c>
      <c r="I241" s="164" t="s">
        <v>65</v>
      </c>
      <c r="J241" s="273">
        <f ca="1">IF(AK241&lt;=Données!$B$2,1," ")</f>
        <v>1</v>
      </c>
      <c r="K241" s="45"/>
      <c r="L241" s="46"/>
      <c r="M241" s="47">
        <v>1</v>
      </c>
      <c r="N241" s="48"/>
      <c r="O241" s="185"/>
      <c r="P241" s="187"/>
      <c r="Q241" s="185"/>
      <c r="R241" s="186"/>
      <c r="S241" s="186"/>
      <c r="T241" s="187"/>
      <c r="U241" s="187"/>
      <c r="V241" s="187"/>
      <c r="W241" s="320"/>
      <c r="X241" s="214"/>
      <c r="Y241" s="215"/>
      <c r="Z241" s="34"/>
      <c r="AA241" s="35"/>
      <c r="AB241" s="35"/>
      <c r="AC241" s="35"/>
      <c r="AD241" s="36"/>
      <c r="AE241" s="224"/>
      <c r="AF241" s="53"/>
      <c r="AG241" s="54"/>
      <c r="AH241" s="55"/>
      <c r="AI241" s="56"/>
      <c r="AJ241" s="41" t="s">
        <v>66</v>
      </c>
      <c r="AK241" s="42">
        <v>44321</v>
      </c>
      <c r="AL241" s="50"/>
      <c r="AM241" s="337" t="str">
        <f>INDEX($K$6:$AE$6,1,MATCH(1,K241:AE241,-1))</f>
        <v>95PFE-L2L</v>
      </c>
      <c r="AN241" s="337" t="str">
        <f>IF(INDEX($K$6:$AE$6,1,MATCH(1,K241:AE241,1))&lt;&gt;INDEX($K$6:$AE$6,1,MATCH(1,K241:AE241,-1)),INDEX($K$6:$AE$6,1,MATCH(1,K241:AE241,1)),"-")</f>
        <v>-</v>
      </c>
    </row>
    <row r="242" spans="1:40" x14ac:dyDescent="0.2">
      <c r="A242" s="381"/>
      <c r="B242" s="172">
        <f>IF(A242="Oui",1,0)</f>
        <v>0</v>
      </c>
      <c r="C242" s="172">
        <f>IF(OR(G242="Médecin",H242="Médecin",I242="Médecin",I242="Médecins",H242="anesthésiste",H242="boursier univ.",H242="chercheur",H242="chirurgien",H242="Résident(e)",H242="Md Urg",H242="Md Card",LEFT(H242,6)="Fellow",H242="Externe Médecine",H242="Directeur de la biobanque Médecin",H242="monit.-boursier",),1,0)</f>
        <v>1</v>
      </c>
      <c r="D242" s="172">
        <f>IF(OR(G242=0,H242="Stagiaire",H242="Stagiaires",H242="Externe",H242="Externes",G242="agence",H242="STAGIAIRE INFIRMIER(ÈRE)",H242="STAGIAIRE SI",H242="STAGIAIRE S.I.",H242="STAGIAIRE PAB",H242="STAGIAIRE EN PERFUSION",H242="Stagiaire Physiothérapeute",H242="Stagiaire médecine",H242="Stagiaire - Service sociaux",H242="STAGIAIRE SOINS INFIRMIERS",H242="STAGIAIRE EXTERNE EN MÉDECINE",H242="ss",),1,0)</f>
        <v>0</v>
      </c>
      <c r="E242" s="28" t="s">
        <v>561</v>
      </c>
      <c r="F242" s="28" t="s">
        <v>543</v>
      </c>
      <c r="G242" s="262" t="s">
        <v>5581</v>
      </c>
      <c r="H242" s="79" t="s">
        <v>116</v>
      </c>
      <c r="I242" s="164" t="s">
        <v>379</v>
      </c>
      <c r="J242" s="273" t="str">
        <f ca="1">IF(AK242&lt;=Données!$B$2,1," ")</f>
        <v xml:space="preserve"> </v>
      </c>
      <c r="K242" s="45">
        <v>1</v>
      </c>
      <c r="L242" s="46"/>
      <c r="M242" s="47"/>
      <c r="N242" s="48"/>
      <c r="O242" s="185"/>
      <c r="P242" s="187"/>
      <c r="Q242" s="185"/>
      <c r="R242" s="186"/>
      <c r="S242" s="186"/>
      <c r="T242" s="187"/>
      <c r="U242" s="187"/>
      <c r="V242" s="187"/>
      <c r="W242" s="320"/>
      <c r="X242" s="214"/>
      <c r="Y242" s="215"/>
      <c r="Z242" s="34"/>
      <c r="AA242" s="35"/>
      <c r="AB242" s="35"/>
      <c r="AC242" s="35"/>
      <c r="AD242" s="36"/>
      <c r="AE242" s="224"/>
      <c r="AF242" s="53"/>
      <c r="AG242" s="54"/>
      <c r="AH242" s="55"/>
      <c r="AI242" s="56"/>
      <c r="AJ242" s="41" t="s">
        <v>652</v>
      </c>
      <c r="AK242" s="42">
        <v>45505</v>
      </c>
      <c r="AL242" s="50"/>
      <c r="AM242" s="337" t="str">
        <f>INDEX($K$6:$AE$6,1,MATCH(1,K242:AE242,-1))</f>
        <v>95PFE-L2S</v>
      </c>
      <c r="AN242" s="337" t="str">
        <f>IF(INDEX($K$6:$AE$6,1,MATCH(1,K242:AE242,1))&lt;&gt;INDEX($K$6:$AE$6,1,MATCH(1,K242:AE242,-1)),INDEX($K$6:$AE$6,1,MATCH(1,K242:AE242,1)),"-")</f>
        <v>-</v>
      </c>
    </row>
    <row r="243" spans="1:40" x14ac:dyDescent="0.2">
      <c r="A243" s="169" t="str">
        <f>IF(IFERROR(VLOOKUP(G243,EmployesActifs,1,FALSE),"Non")&lt;&gt;"Non","Oui","Non")</f>
        <v>Oui</v>
      </c>
      <c r="B243" s="172">
        <f>IF(A243="Oui",1,0)</f>
        <v>1</v>
      </c>
      <c r="C243" s="172">
        <f>IF(OR(G243="Médecin",H243="Médecin",I243="Médecin",I243="Médecins",H243="anesthésiste",H243="boursier univ.",H243="chercheur",H243="chirurgien",H243="Résident(e)",H243="Md Urg",H243="Md Card",LEFT(H243,6)="Fellow",H243="Externe Médecine",H243="Directeur de la biobanque Médecin",H243="monit.-boursier",),1,0)</f>
        <v>0</v>
      </c>
      <c r="D243" s="172">
        <f>IF(OR(G243=0,H243="Stagiaire",H243="Stagiaires",H243="Externe",H243="Externes",G243="agence",H243="STAGIAIRE INFIRMIER(ÈRE)",H243="STAGIAIRE SI",H243="STAGIAIRE S.I.",H243="STAGIAIRE PAB",H243="STAGIAIRE EN PERFUSION",H243="Stagiaire Physiothérapeute",H243="Stagiaire médecine",H243="Stagiaire - Service sociaux",H243="STAGIAIRE SOINS INFIRMIERS",H243="STAGIAIRE EXTERNE EN MÉDECINE",H243="ss",),1,0)</f>
        <v>0</v>
      </c>
      <c r="E243" s="28" t="s">
        <v>5933</v>
      </c>
      <c r="F243" s="28" t="s">
        <v>5882</v>
      </c>
      <c r="G243" s="262">
        <v>12556</v>
      </c>
      <c r="H243" s="79" t="s">
        <v>6084</v>
      </c>
      <c r="I243" s="164" t="s">
        <v>6085</v>
      </c>
      <c r="J243" s="273" t="str">
        <f ca="1">IF(AK243&lt;=Données!$B$2,1," ")</f>
        <v xml:space="preserve"> </v>
      </c>
      <c r="K243" s="45">
        <v>1</v>
      </c>
      <c r="L243" s="46"/>
      <c r="M243" s="47"/>
      <c r="N243" s="48"/>
      <c r="O243" s="185"/>
      <c r="P243" s="187"/>
      <c r="Q243" s="185"/>
      <c r="R243" s="186"/>
      <c r="S243" s="186"/>
      <c r="T243" s="187"/>
      <c r="U243" s="187"/>
      <c r="V243" s="187"/>
      <c r="W243" s="320"/>
      <c r="X243" s="214"/>
      <c r="Y243" s="215"/>
      <c r="Z243" s="34"/>
      <c r="AA243" s="35"/>
      <c r="AB243" s="35"/>
      <c r="AC243" s="35"/>
      <c r="AD243" s="36"/>
      <c r="AE243" s="224"/>
      <c r="AF243" s="53"/>
      <c r="AG243" s="54"/>
      <c r="AH243" s="55"/>
      <c r="AI243" s="56"/>
      <c r="AJ243" s="41" t="s">
        <v>4462</v>
      </c>
      <c r="AK243" s="42">
        <v>45790</v>
      </c>
      <c r="AL243" s="50"/>
      <c r="AM243" s="337" t="str">
        <f>INDEX($K$6:$AE$6,1,MATCH(1,K243:AE243,-1))</f>
        <v>95PFE-L2S</v>
      </c>
      <c r="AN243" s="337" t="str">
        <f>IF(INDEX($K$6:$AE$6,1,MATCH(1,K243:AE243,1))&lt;&gt;INDEX($K$6:$AE$6,1,MATCH(1,K243:AE243,-1)),INDEX($K$6:$AE$6,1,MATCH(1,K243:AE243,1)),"-")</f>
        <v>-</v>
      </c>
    </row>
    <row r="244" spans="1:40" x14ac:dyDescent="0.2">
      <c r="A244" s="169" t="str">
        <f>IF(IFERROR(VLOOKUP(G244,EmployesActifs,1,FALSE),"Non")&lt;&gt;"Non","Oui","Non")</f>
        <v>Oui</v>
      </c>
      <c r="B244" s="172">
        <f>IF(A244="Oui",1,0)</f>
        <v>1</v>
      </c>
      <c r="C244" s="172">
        <f>IF(OR(G244="Médecin",H244="Médecin",I244="Médecin",I244="Médecins",H244="anesthésiste",H244="boursier univ.",H244="chercheur",H244="chirurgien",H244="Résident(e)",H244="Md Urg",H244="Md Card",LEFT(H244,6)="Fellow",H244="Externe Médecine",H244="Directeur de la biobanque Médecin",H244="monit.-boursier",),1,0)</f>
        <v>0</v>
      </c>
      <c r="D244" s="172">
        <f>IF(OR(G244=0,H244="Stagiaire",H244="Stagiaires",H244="Externe",H244="Externes",G244="agence",H244="STAGIAIRE INFIRMIER(ÈRE)",H244="STAGIAIRE SI",H244="STAGIAIRE S.I.",H244="STAGIAIRE PAB",H244="STAGIAIRE EN PERFUSION",H244="Stagiaire Physiothérapeute",H244="Stagiaire médecine",H244="Stagiaire - Service sociaux",H244="STAGIAIRE SOINS INFIRMIERS",H244="STAGIAIRE EXTERNE EN MÉDECINE",H244="ss",),1,0)</f>
        <v>0</v>
      </c>
      <c r="E244" s="28" t="s">
        <v>5839</v>
      </c>
      <c r="F244" s="28" t="s">
        <v>775</v>
      </c>
      <c r="G244" s="262">
        <v>13962</v>
      </c>
      <c r="H244" s="79" t="s">
        <v>103</v>
      </c>
      <c r="I244" s="164" t="s">
        <v>61</v>
      </c>
      <c r="J244" s="273" t="str">
        <f ca="1">IF(AK244&lt;=Données!$B$2,1," ")</f>
        <v xml:space="preserve"> </v>
      </c>
      <c r="K244" s="45">
        <v>1</v>
      </c>
      <c r="L244" s="46"/>
      <c r="M244" s="47"/>
      <c r="N244" s="48"/>
      <c r="O244" s="185"/>
      <c r="P244" s="187"/>
      <c r="Q244" s="185"/>
      <c r="R244" s="186"/>
      <c r="S244" s="186"/>
      <c r="T244" s="187"/>
      <c r="U244" s="187"/>
      <c r="V244" s="187"/>
      <c r="W244" s="320"/>
      <c r="X244" s="214"/>
      <c r="Y244" s="215"/>
      <c r="Z244" s="34"/>
      <c r="AA244" s="35"/>
      <c r="AB244" s="35"/>
      <c r="AC244" s="35"/>
      <c r="AD244" s="36"/>
      <c r="AE244" s="224"/>
      <c r="AF244" s="53"/>
      <c r="AG244" s="54"/>
      <c r="AH244" s="55"/>
      <c r="AI244" s="56"/>
      <c r="AJ244" s="41" t="s">
        <v>4462</v>
      </c>
      <c r="AK244" s="42">
        <v>45693</v>
      </c>
      <c r="AL244" s="50"/>
      <c r="AM244" s="337" t="str">
        <f>INDEX($K$6:$AE$6,1,MATCH(1,K244:AE244,-1))</f>
        <v>95PFE-L2S</v>
      </c>
      <c r="AN244" s="337" t="str">
        <f>IF(INDEX($K$6:$AE$6,1,MATCH(1,K244:AE244,1))&lt;&gt;INDEX($K$6:$AE$6,1,MATCH(1,K244:AE244,-1)),INDEX($K$6:$AE$6,1,MATCH(1,K244:AE244,1)),"-")</f>
        <v>-</v>
      </c>
    </row>
    <row r="245" spans="1:40" x14ac:dyDescent="0.2">
      <c r="A245" s="169" t="str">
        <f>IF(IFERROR(VLOOKUP(G245,EmployesActifs,1,FALSE),"Non")&lt;&gt;"Non","Oui","Non")</f>
        <v>Oui</v>
      </c>
      <c r="B245" s="172">
        <f>IF(A245="Oui",1,0)</f>
        <v>1</v>
      </c>
      <c r="C245" s="172">
        <f>IF(OR(G245="Médecin",H245="Médecin",I245="Médecin",I245="Médecins",H245="anesthésiste",H245="boursier univ.",H245="chercheur",H245="chirurgien",H245="Résident(e)",H245="Md Urg",H245="Md Card",LEFT(H245,6)="Fellow",H245="Externe Médecine",H245="Directeur de la biobanque Médecin",H245="monit.-boursier",),1,0)</f>
        <v>0</v>
      </c>
      <c r="D245" s="172">
        <f>IF(OR(G245=0,H245="Stagiaire",H245="Stagiaires",H245="Externe",H245="Externes",G245="agence",H245="STAGIAIRE INFIRMIER(ÈRE)",H245="STAGIAIRE SI",H245="STAGIAIRE S.I.",H245="STAGIAIRE PAB",H245="STAGIAIRE EN PERFUSION",H245="Stagiaire Physiothérapeute",H245="Stagiaire médecine",H245="Stagiaire - Service sociaux",H245="STAGIAIRE SOINS INFIRMIERS",H245="STAGIAIRE EXTERNE EN MÉDECINE",H245="ss",),1,0)</f>
        <v>0</v>
      </c>
      <c r="E245" s="28" t="s">
        <v>3478</v>
      </c>
      <c r="F245" s="28" t="s">
        <v>3479</v>
      </c>
      <c r="G245" s="262">
        <v>3826</v>
      </c>
      <c r="H245" s="79" t="s">
        <v>2098</v>
      </c>
      <c r="I245" s="164" t="s">
        <v>61</v>
      </c>
      <c r="J245" s="273" t="str">
        <f ca="1">IF(AK245&lt;=Données!$B$2,1," ")</f>
        <v xml:space="preserve"> </v>
      </c>
      <c r="K245" s="45"/>
      <c r="L245" s="46"/>
      <c r="M245" s="47">
        <v>1</v>
      </c>
      <c r="N245" s="48"/>
      <c r="O245" s="185"/>
      <c r="P245" s="187"/>
      <c r="Q245" s="185"/>
      <c r="R245" s="186"/>
      <c r="S245" s="186"/>
      <c r="T245" s="187"/>
      <c r="U245" s="187"/>
      <c r="V245" s="187"/>
      <c r="W245" s="320"/>
      <c r="X245" s="214"/>
      <c r="Y245" s="215"/>
      <c r="Z245" s="34"/>
      <c r="AA245" s="35"/>
      <c r="AB245" s="35"/>
      <c r="AC245" s="35"/>
      <c r="AD245" s="36"/>
      <c r="AE245" s="224"/>
      <c r="AF245" s="53"/>
      <c r="AG245" s="54"/>
      <c r="AH245" s="55"/>
      <c r="AI245" s="56"/>
      <c r="AJ245" s="41" t="s">
        <v>4462</v>
      </c>
      <c r="AK245" s="42">
        <v>45364</v>
      </c>
      <c r="AL245" s="50"/>
      <c r="AM245" s="337" t="str">
        <f>INDEX($K$6:$AE$6,1,MATCH(1,K245:AE245,-1))</f>
        <v>95PFE-L2L</v>
      </c>
      <c r="AN245" s="337" t="str">
        <f>IF(INDEX($K$6:$AE$6,1,MATCH(1,K245:AE245,1))&lt;&gt;INDEX($K$6:$AE$6,1,MATCH(1,K245:AE245,-1)),INDEX($K$6:$AE$6,1,MATCH(1,K245:AE245,1)),"-")</f>
        <v>-</v>
      </c>
    </row>
    <row r="246" spans="1:40" x14ac:dyDescent="0.2">
      <c r="A246" s="381"/>
      <c r="B246" s="172">
        <f>IF(A246="Oui",1,0)</f>
        <v>0</v>
      </c>
      <c r="C246" s="172">
        <f>IF(OR(G246="Médecin",H246="Médecin",I246="Médecin",I246="Médecins",H246="anesthésiste",H246="boursier univ.",H246="chercheur",H246="chirurgien",H246="Résident(e)",H246="Md Urg",H246="Md Card",LEFT(H246,6)="Fellow",H246="Externe Médecine",H246="Directeur de la biobanque Médecin",H246="monit.-boursier",),1,0)</f>
        <v>1</v>
      </c>
      <c r="D246" s="172">
        <f>IF(OR(G246=0,H246="Stagiaire",H246="Stagiaires",H246="Externe",H246="Externes",G246="agence",H246="STAGIAIRE INFIRMIER(ÈRE)",H246="STAGIAIRE SI",H246="STAGIAIRE S.I.",H246="STAGIAIRE PAB",H246="STAGIAIRE EN PERFUSION",H246="Stagiaire Physiothérapeute",H246="Stagiaire médecine",H246="Stagiaire - Service sociaux",H246="STAGIAIRE SOINS INFIRMIERS",H246="STAGIAIRE EXTERNE EN MÉDECINE",H246="ss",),1,0)</f>
        <v>0</v>
      </c>
      <c r="E246" s="28" t="s">
        <v>563</v>
      </c>
      <c r="F246" s="28" t="s">
        <v>564</v>
      </c>
      <c r="G246" s="262" t="s">
        <v>80</v>
      </c>
      <c r="H246" s="79" t="s">
        <v>80</v>
      </c>
      <c r="I246" s="164" t="s">
        <v>65</v>
      </c>
      <c r="J246" s="273">
        <f ca="1">IF(AK246&lt;=Données!$B$2,1," ")</f>
        <v>1</v>
      </c>
      <c r="K246" s="45">
        <v>1</v>
      </c>
      <c r="L246" s="46"/>
      <c r="M246" s="47"/>
      <c r="N246" s="48"/>
      <c r="O246" s="185"/>
      <c r="P246" s="187"/>
      <c r="Q246" s="185"/>
      <c r="R246" s="186"/>
      <c r="S246" s="186"/>
      <c r="T246" s="187"/>
      <c r="U246" s="187"/>
      <c r="V246" s="187"/>
      <c r="W246" s="320"/>
      <c r="X246" s="214"/>
      <c r="Y246" s="215"/>
      <c r="Z246" s="34"/>
      <c r="AA246" s="35"/>
      <c r="AB246" s="35"/>
      <c r="AC246" s="35"/>
      <c r="AD246" s="36"/>
      <c r="AE246" s="224"/>
      <c r="AF246" s="53"/>
      <c r="AG246" s="54"/>
      <c r="AH246" s="55"/>
      <c r="AI246" s="56"/>
      <c r="AJ246" s="41" t="s">
        <v>565</v>
      </c>
      <c r="AK246" s="42">
        <v>44329</v>
      </c>
      <c r="AL246" s="50"/>
      <c r="AM246" s="337" t="str">
        <f>INDEX($K$6:$AE$6,1,MATCH(1,K246:AE246,-1))</f>
        <v>95PFE-L2S</v>
      </c>
      <c r="AN246" s="337" t="str">
        <f>IF(INDEX($K$6:$AE$6,1,MATCH(1,K246:AE246,1))&lt;&gt;INDEX($K$6:$AE$6,1,MATCH(1,K246:AE246,-1)),INDEX($K$6:$AE$6,1,MATCH(1,K246:AE246,1)),"-")</f>
        <v>-</v>
      </c>
    </row>
    <row r="247" spans="1:40" x14ac:dyDescent="0.2">
      <c r="A247" s="169" t="str">
        <f>IF(IFERROR(VLOOKUP(G247,EmployesActifs,1,FALSE),"Non")&lt;&gt;"Non","Oui","Non")</f>
        <v>Oui</v>
      </c>
      <c r="B247" s="172">
        <f>IF(A247="Oui",1,0)</f>
        <v>1</v>
      </c>
      <c r="C247" s="172">
        <f>IF(OR(G247="Médecin",H247="Médecin",I247="Médecin",I247="Médecins",H247="anesthésiste",H247="boursier univ.",H247="chercheur",H247="chirurgien",H247="Résident(e)",H247="Md Urg",H247="Md Card",LEFT(H247,6)="Fellow",H247="Externe Médecine",H247="Directeur de la biobanque Médecin",H247="monit.-boursier",),1,0)</f>
        <v>0</v>
      </c>
      <c r="D247" s="172">
        <f>IF(OR(G247=0,H247="Stagiaire",H247="Stagiaires",H247="Externe",H247="Externes",G247="agence",H247="STAGIAIRE INFIRMIER(ÈRE)",H247="STAGIAIRE SI",H247="STAGIAIRE S.I.",H247="STAGIAIRE PAB",H247="STAGIAIRE EN PERFUSION",H247="Stagiaire Physiothérapeute",H247="Stagiaire médecine",H247="Stagiaire - Service sociaux",H247="STAGIAIRE SOINS INFIRMIERS",H247="STAGIAIRE EXTERNE EN MÉDECINE",H247="ss",),1,0)</f>
        <v>0</v>
      </c>
      <c r="E247" s="28" t="s">
        <v>4491</v>
      </c>
      <c r="F247" s="28" t="s">
        <v>4515</v>
      </c>
      <c r="G247" s="262">
        <v>12918</v>
      </c>
      <c r="H247" s="79" t="s">
        <v>4479</v>
      </c>
      <c r="I247" s="164" t="s">
        <v>5716</v>
      </c>
      <c r="J247" s="273">
        <f ca="1">IF(AK247&lt;=Données!$B$2,1," ")</f>
        <v>1</v>
      </c>
      <c r="K247" s="45">
        <v>1</v>
      </c>
      <c r="L247" s="46"/>
      <c r="M247" s="47"/>
      <c r="N247" s="48"/>
      <c r="O247" s="185"/>
      <c r="P247" s="187"/>
      <c r="Q247" s="185"/>
      <c r="R247" s="186"/>
      <c r="S247" s="186"/>
      <c r="T247" s="187"/>
      <c r="U247" s="187"/>
      <c r="V247" s="187"/>
      <c r="W247" s="320"/>
      <c r="X247" s="214"/>
      <c r="Y247" s="215"/>
      <c r="Z247" s="34"/>
      <c r="AA247" s="35"/>
      <c r="AB247" s="35"/>
      <c r="AC247" s="35"/>
      <c r="AD247" s="36"/>
      <c r="AE247" s="224"/>
      <c r="AF247" s="53"/>
      <c r="AG247" s="54"/>
      <c r="AH247" s="55"/>
      <c r="AI247" s="56"/>
      <c r="AJ247" s="41" t="s">
        <v>2858</v>
      </c>
      <c r="AK247" s="42">
        <v>45209</v>
      </c>
      <c r="AL247" s="50"/>
      <c r="AM247" s="337" t="str">
        <f>INDEX($K$6:$AE$6,1,MATCH(1,K247:AE247,-1))</f>
        <v>95PFE-L2S</v>
      </c>
      <c r="AN247" s="337" t="str">
        <f>IF(INDEX($K$6:$AE$6,1,MATCH(1,K247:AE247,1))&lt;&gt;INDEX($K$6:$AE$6,1,MATCH(1,K247:AE247,-1)),INDEX($K$6:$AE$6,1,MATCH(1,K247:AE247,1)),"-")</f>
        <v>-</v>
      </c>
    </row>
    <row r="248" spans="1:40" x14ac:dyDescent="0.2">
      <c r="A248" s="169" t="str">
        <f>IF(IFERROR(VLOOKUP(G248,EmployesActifs,1,FALSE),"Non")&lt;&gt;"Non","Oui","Non")</f>
        <v>Oui</v>
      </c>
      <c r="B248" s="172">
        <f>IF(A248="Oui",1,0)</f>
        <v>1</v>
      </c>
      <c r="C248" s="172">
        <f>IF(OR(G248="Médecin",H248="Médecin",I248="Médecin",I248="Médecins",H248="anesthésiste",H248="boursier univ.",H248="chercheur",H248="chirurgien",H248="Résident(e)",H248="Md Urg",H248="Md Card",LEFT(H248,6)="Fellow",H248="Externe Médecine",H248="Directeur de la biobanque Médecin",H248="monit.-boursier",),1,0)</f>
        <v>0</v>
      </c>
      <c r="D248" s="172">
        <f>IF(OR(G248=0,H248="Stagiaire",H248="Stagiaires",H248="Externe",H248="Externes",G248="agence",H248="STAGIAIRE INFIRMIER(ÈRE)",H248="STAGIAIRE SI",H248="STAGIAIRE S.I.",H248="STAGIAIRE PAB",H248="STAGIAIRE EN PERFUSION",H248="Stagiaire Physiothérapeute",H248="Stagiaire médecine",H248="Stagiaire - Service sociaux",H248="STAGIAIRE SOINS INFIRMIERS",H248="STAGIAIRE EXTERNE EN MÉDECINE",H248="ss",),1,0)</f>
        <v>0</v>
      </c>
      <c r="E248" s="28" t="s">
        <v>5466</v>
      </c>
      <c r="F248" s="28" t="s">
        <v>5467</v>
      </c>
      <c r="G248" s="262">
        <v>13751</v>
      </c>
      <c r="H248" s="79" t="s">
        <v>54</v>
      </c>
      <c r="I248" s="164" t="s">
        <v>55</v>
      </c>
      <c r="J248" s="273" t="str">
        <f ca="1">IF(AK248&lt;=Données!$B$2,1," ")</f>
        <v xml:space="preserve"> </v>
      </c>
      <c r="K248" s="45"/>
      <c r="L248" s="46" t="s">
        <v>56</v>
      </c>
      <c r="M248" s="47"/>
      <c r="N248" s="48"/>
      <c r="O248" s="185"/>
      <c r="P248" s="187">
        <v>1</v>
      </c>
      <c r="Q248" s="185"/>
      <c r="R248" s="186"/>
      <c r="S248" s="186"/>
      <c r="T248" s="187"/>
      <c r="U248" s="187"/>
      <c r="V248" s="187"/>
      <c r="W248" s="320"/>
      <c r="X248" s="214"/>
      <c r="Y248" s="215"/>
      <c r="Z248" s="34"/>
      <c r="AA248" s="35"/>
      <c r="AB248" s="35"/>
      <c r="AC248" s="35"/>
      <c r="AD248" s="36"/>
      <c r="AE248" s="224"/>
      <c r="AF248" s="53"/>
      <c r="AG248" s="54"/>
      <c r="AH248" s="55"/>
      <c r="AI248" s="56"/>
      <c r="AJ248" s="41" t="s">
        <v>5851</v>
      </c>
      <c r="AK248" s="42">
        <v>45703</v>
      </c>
      <c r="AL248" s="50"/>
      <c r="AM248" s="337">
        <f>INDEX($K$6:$AE$6,1,MATCH(1,K248:AE248,-1))</f>
        <v>1804</v>
      </c>
      <c r="AN248" s="337" t="str">
        <f>IF(INDEX($K$6:$AE$6,1,MATCH(1,K248:AE248,1))&lt;&gt;INDEX($K$6:$AE$6,1,MATCH(1,K248:AE248,-1)),INDEX($K$6:$AE$6,1,MATCH(1,K248:AE248,1)),"-")</f>
        <v>-</v>
      </c>
    </row>
    <row r="249" spans="1:40" x14ac:dyDescent="0.2">
      <c r="A249" s="169" t="str">
        <f>IF(IFERROR(VLOOKUP(G249,EmployesActifs,1,FALSE),"Non")&lt;&gt;"Non","Oui","Non")</f>
        <v>Oui</v>
      </c>
      <c r="B249" s="172">
        <f>IF(A249="Oui",1,0)</f>
        <v>1</v>
      </c>
      <c r="C249" s="172">
        <f>IF(OR(G249="Médecin",H249="Médecin",I249="Médecin",I249="Médecins",H249="anesthésiste",H249="boursier univ.",H249="chercheur",H249="chirurgien",H249="Résident(e)",H249="Md Urg",H249="Md Card",LEFT(H249,6)="Fellow",H249="Externe Médecine",H249="Directeur de la biobanque Médecin",H249="monit.-boursier",),1,0)</f>
        <v>0</v>
      </c>
      <c r="D249" s="172">
        <f>IF(OR(G249=0,H249="Stagiaire",H249="Stagiaires",H249="Externe",H249="Externes",G249="agence",H249="STAGIAIRE INFIRMIER(ÈRE)",H249="STAGIAIRE SI",H249="STAGIAIRE S.I.",H249="STAGIAIRE PAB",H249="STAGIAIRE EN PERFUSION",H249="Stagiaire Physiothérapeute",H249="Stagiaire médecine",H249="Stagiaire - Service sociaux",H249="STAGIAIRE SOINS INFIRMIERS",H249="STAGIAIRE EXTERNE EN MÉDECINE",H249="ss",),1,0)</f>
        <v>0</v>
      </c>
      <c r="E249" s="28" t="s">
        <v>5108</v>
      </c>
      <c r="F249" s="28" t="s">
        <v>5109</v>
      </c>
      <c r="G249" s="262">
        <v>13473</v>
      </c>
      <c r="H249" s="79" t="s">
        <v>69</v>
      </c>
      <c r="I249" s="164" t="s">
        <v>5716</v>
      </c>
      <c r="J249" s="273" t="str">
        <f ca="1">IF(AK249&lt;=Données!$B$2,1," ")</f>
        <v xml:space="preserve"> </v>
      </c>
      <c r="K249" s="45"/>
      <c r="L249" s="46">
        <v>1</v>
      </c>
      <c r="M249" s="47"/>
      <c r="N249" s="48"/>
      <c r="O249" s="185"/>
      <c r="P249" s="187"/>
      <c r="Q249" s="185"/>
      <c r="R249" s="186"/>
      <c r="S249" s="186"/>
      <c r="T249" s="187"/>
      <c r="U249" s="187"/>
      <c r="V249" s="187"/>
      <c r="W249" s="320"/>
      <c r="X249" s="214"/>
      <c r="Y249" s="215"/>
      <c r="Z249" s="34"/>
      <c r="AA249" s="35"/>
      <c r="AB249" s="35"/>
      <c r="AC249" s="35"/>
      <c r="AD249" s="36"/>
      <c r="AE249" s="224"/>
      <c r="AF249" s="53"/>
      <c r="AG249" s="54"/>
      <c r="AH249" s="55"/>
      <c r="AI249" s="56"/>
      <c r="AJ249" s="41" t="s">
        <v>4462</v>
      </c>
      <c r="AK249" s="42">
        <v>45322</v>
      </c>
      <c r="AL249" s="50"/>
      <c r="AM249" s="337" t="str">
        <f>INDEX($K$6:$AE$6,1,MATCH(1,K249:AE249,-1))</f>
        <v>95PFE-L2M</v>
      </c>
      <c r="AN249" s="337" t="str">
        <f>IF(INDEX($K$6:$AE$6,1,MATCH(1,K249:AE249,1))&lt;&gt;INDEX($K$6:$AE$6,1,MATCH(1,K249:AE249,-1)),INDEX($K$6:$AE$6,1,MATCH(1,K249:AE249,1)),"-")</f>
        <v>-</v>
      </c>
    </row>
    <row r="250" spans="1:40" x14ac:dyDescent="0.2">
      <c r="A250" s="169" t="str">
        <f>IF(IFERROR(VLOOKUP(G250,EmployesActifs,1,FALSE),"Non")&lt;&gt;"Non","Oui","Non")</f>
        <v>Oui</v>
      </c>
      <c r="B250" s="172">
        <f>IF(A250="Oui",1,0)</f>
        <v>1</v>
      </c>
      <c r="C250" s="172">
        <f>IF(OR(G250="Médecin",H250="Médecin",I250="Médecin",I250="Médecins",H250="anesthésiste",H250="boursier univ.",H250="chercheur",H250="chirurgien",H250="Résident(e)",H250="Md Urg",H250="Md Card",LEFT(H250,6)="Fellow",H250="Externe Médecine",H250="Directeur de la biobanque Médecin",H250="monit.-boursier",),1,0)</f>
        <v>0</v>
      </c>
      <c r="D250" s="172">
        <f>IF(OR(G250=0,H250="Stagiaire",H250="Stagiaires",H250="Externe",H250="Externes",G250="agence",H250="STAGIAIRE INFIRMIER(ÈRE)",H250="STAGIAIRE SI",H250="STAGIAIRE S.I.",H250="STAGIAIRE PAB",H250="STAGIAIRE EN PERFUSION",H250="Stagiaire Physiothérapeute",H250="Stagiaire médecine",H250="Stagiaire - Service sociaux",H250="STAGIAIRE SOINS INFIRMIERS",H250="STAGIAIRE EXTERNE EN MÉDECINE",H250="ss",),1,0)</f>
        <v>0</v>
      </c>
      <c r="E250" s="28" t="s">
        <v>5620</v>
      </c>
      <c r="F250" s="28" t="s">
        <v>881</v>
      </c>
      <c r="G250" s="262">
        <v>13835</v>
      </c>
      <c r="H250" s="79" t="s">
        <v>103</v>
      </c>
      <c r="I250" s="164" t="s">
        <v>5701</v>
      </c>
      <c r="J250" s="273" t="str">
        <f ca="1">IF(AK250&lt;=Données!$B$2,1," ")</f>
        <v xml:space="preserve"> </v>
      </c>
      <c r="K250" s="45"/>
      <c r="L250" s="46">
        <v>1</v>
      </c>
      <c r="M250" s="47"/>
      <c r="N250" s="48"/>
      <c r="O250" s="185"/>
      <c r="P250" s="187"/>
      <c r="Q250" s="185"/>
      <c r="R250" s="186"/>
      <c r="S250" s="186"/>
      <c r="T250" s="187"/>
      <c r="U250" s="187"/>
      <c r="V250" s="187"/>
      <c r="W250" s="320"/>
      <c r="X250" s="214"/>
      <c r="Y250" s="215"/>
      <c r="Z250" s="34"/>
      <c r="AA250" s="35"/>
      <c r="AB250" s="35"/>
      <c r="AC250" s="35"/>
      <c r="AD250" s="36"/>
      <c r="AE250" s="224"/>
      <c r="AF250" s="53"/>
      <c r="AG250" s="54"/>
      <c r="AH250" s="55"/>
      <c r="AI250" s="56"/>
      <c r="AJ250" s="41" t="s">
        <v>4462</v>
      </c>
      <c r="AK250" s="42">
        <v>45580</v>
      </c>
      <c r="AL250" s="50"/>
      <c r="AM250" s="337" t="str">
        <f>INDEX($K$6:$AE$6,1,MATCH(1,K250:AE250,-1))</f>
        <v>95PFE-L2M</v>
      </c>
      <c r="AN250" s="337" t="str">
        <f>IF(INDEX($K$6:$AE$6,1,MATCH(1,K250:AE250,1))&lt;&gt;INDEX($K$6:$AE$6,1,MATCH(1,K250:AE250,-1)),INDEX($K$6:$AE$6,1,MATCH(1,K250:AE250,1)),"-")</f>
        <v>-</v>
      </c>
    </row>
    <row r="251" spans="1:40" x14ac:dyDescent="0.2">
      <c r="A251" s="381"/>
      <c r="B251" s="172">
        <f>IF(A251="Oui",1,0)</f>
        <v>0</v>
      </c>
      <c r="C251" s="172">
        <f>IF(OR(G251="Médecin",H251="Médecin",I251="Médecin",I251="Médecins",H251="anesthésiste",H251="boursier univ.",H251="chercheur",H251="chirurgien",H251="Résident(e)",H251="Md Urg",H251="Md Card",LEFT(H251,6)="Fellow",H251="Externe Médecine",H251="Directeur de la biobanque Médecin",H251="monit.-boursier",),1,0)</f>
        <v>1</v>
      </c>
      <c r="D251" s="172">
        <f>IF(OR(G251=0,H251="Stagiaire",H251="Stagiaires",H251="Externe",H251="Externes",G251="agence",H251="STAGIAIRE INFIRMIER(ÈRE)",H251="STAGIAIRE SI",H251="STAGIAIRE S.I.",H251="STAGIAIRE PAB",H251="STAGIAIRE EN PERFUSION",H251="Stagiaire Physiothérapeute",H251="Stagiaire médecine",H251="Stagiaire - Service sociaux",H251="STAGIAIRE SOINS INFIRMIERS",H251="STAGIAIRE EXTERNE EN MÉDECINE",H251="ss",),1,0)</f>
        <v>0</v>
      </c>
      <c r="E251" s="28" t="s">
        <v>566</v>
      </c>
      <c r="F251" s="28" t="s">
        <v>567</v>
      </c>
      <c r="G251" s="262" t="s">
        <v>80</v>
      </c>
      <c r="H251" s="79" t="s">
        <v>80</v>
      </c>
      <c r="I251" s="164" t="s">
        <v>61</v>
      </c>
      <c r="J251" s="273">
        <f ca="1">IF(AK251&lt;=Données!$B$2,1," ")</f>
        <v>1</v>
      </c>
      <c r="K251" s="45"/>
      <c r="L251" s="46" t="s">
        <v>56</v>
      </c>
      <c r="M251" s="47"/>
      <c r="N251" s="48"/>
      <c r="O251" s="185"/>
      <c r="P251" s="187"/>
      <c r="Q251" s="185"/>
      <c r="R251" s="186"/>
      <c r="S251" s="186"/>
      <c r="T251" s="187" t="s">
        <v>56</v>
      </c>
      <c r="U251" s="187"/>
      <c r="V251" s="187"/>
      <c r="W251" s="320"/>
      <c r="X251" s="214"/>
      <c r="Y251" s="215"/>
      <c r="Z251" s="34"/>
      <c r="AA251" s="35"/>
      <c r="AB251" s="35">
        <v>1</v>
      </c>
      <c r="AC251" s="35"/>
      <c r="AD251" s="36"/>
      <c r="AE251" s="224"/>
      <c r="AF251" s="53"/>
      <c r="AG251" s="54"/>
      <c r="AH251" s="55"/>
      <c r="AI251" s="56"/>
      <c r="AJ251" s="41" t="s">
        <v>57</v>
      </c>
      <c r="AK251" s="42">
        <v>44564</v>
      </c>
      <c r="AL251" s="50"/>
      <c r="AM251" s="337" t="str">
        <f>INDEX($K$6:$AE$6,1,MATCH(1,K251:AE251,-1))</f>
        <v>1512-M</v>
      </c>
      <c r="AN251" s="337" t="str">
        <f>IF(INDEX($K$6:$AE$6,1,MATCH(1,K251:AE251,1))&lt;&gt;INDEX($K$6:$AE$6,1,MATCH(1,K251:AE251,-1)),INDEX($K$6:$AE$6,1,MATCH(1,K251:AE251,1)),"-")</f>
        <v>-</v>
      </c>
    </row>
    <row r="252" spans="1:40" x14ac:dyDescent="0.2">
      <c r="A252" s="169" t="str">
        <f>IF(IFERROR(VLOOKUP(G252,EmployesActifs,1,FALSE),"Non")&lt;&gt;"Non","Oui","Non")</f>
        <v>Oui</v>
      </c>
      <c r="B252" s="172">
        <f>IF(A252="Oui",1,0)</f>
        <v>1</v>
      </c>
      <c r="C252" s="172">
        <f>IF(OR(G252="Médecin",H252="Médecin",I252="Médecin",I252="Médecins",H252="anesthésiste",H252="boursier univ.",H252="chercheur",H252="chirurgien",H252="Résident(e)",H252="Md Urg",H252="Md Card",LEFT(H252,6)="Fellow",H252="Externe Médecine",H252="Directeur de la biobanque Médecin",H252="monit.-boursier",),1,0)</f>
        <v>0</v>
      </c>
      <c r="D252" s="172">
        <f>IF(OR(G252=0,H252="Stagiaire",H252="Stagiaires",H252="Externe",H252="Externes",G252="agence",H252="STAGIAIRE INFIRMIER(ÈRE)",H252="STAGIAIRE SI",H252="STAGIAIRE S.I.",H252="STAGIAIRE PAB",H252="STAGIAIRE EN PERFUSION",H252="Stagiaire Physiothérapeute",H252="Stagiaire médecine",H252="Stagiaire - Service sociaux",H252="STAGIAIRE SOINS INFIRMIERS",H252="STAGIAIRE EXTERNE EN MÉDECINE",H252="ss",),1,0)</f>
        <v>0</v>
      </c>
      <c r="E252" s="28" t="s">
        <v>568</v>
      </c>
      <c r="F252" s="28" t="s">
        <v>569</v>
      </c>
      <c r="G252" s="262">
        <v>9723</v>
      </c>
      <c r="H252" s="79" t="s">
        <v>570</v>
      </c>
      <c r="I252" s="164" t="s">
        <v>1319</v>
      </c>
      <c r="J252" s="273" t="str">
        <f ca="1">IF(AK252&lt;=Données!$B$2,1," ")</f>
        <v xml:space="preserve"> </v>
      </c>
      <c r="K252" s="45"/>
      <c r="L252" s="46">
        <v>1</v>
      </c>
      <c r="M252" s="47"/>
      <c r="N252" s="48"/>
      <c r="O252" s="185"/>
      <c r="P252" s="187"/>
      <c r="Q252" s="185"/>
      <c r="R252" s="186"/>
      <c r="S252" s="186"/>
      <c r="T252" s="187"/>
      <c r="U252" s="187"/>
      <c r="V252" s="187"/>
      <c r="W252" s="320"/>
      <c r="X252" s="214"/>
      <c r="Y252" s="215"/>
      <c r="Z252" s="34"/>
      <c r="AA252" s="35"/>
      <c r="AB252" s="35"/>
      <c r="AC252" s="35"/>
      <c r="AD252" s="36"/>
      <c r="AE252" s="224"/>
      <c r="AF252" s="53"/>
      <c r="AG252" s="54"/>
      <c r="AH252" s="55"/>
      <c r="AI252" s="56"/>
      <c r="AJ252" s="41" t="s">
        <v>4462</v>
      </c>
      <c r="AK252" s="42">
        <v>45728</v>
      </c>
      <c r="AL252" s="50"/>
      <c r="AM252" s="337" t="str">
        <f>INDEX($K$6:$AE$6,1,MATCH(1,K252:AE252,-1))</f>
        <v>95PFE-L2M</v>
      </c>
      <c r="AN252" s="337" t="str">
        <f>IF(INDEX($K$6:$AE$6,1,MATCH(1,K252:AE252,1))&lt;&gt;INDEX($K$6:$AE$6,1,MATCH(1,K252:AE252,-1)),INDEX($K$6:$AE$6,1,MATCH(1,K252:AE252,1)),"-")</f>
        <v>-</v>
      </c>
    </row>
    <row r="253" spans="1:40" x14ac:dyDescent="0.2">
      <c r="A253" s="381"/>
      <c r="B253" s="172">
        <f>IF(A253="Oui",1,0)</f>
        <v>0</v>
      </c>
      <c r="C253" s="172">
        <f>IF(OR(G253="Médecin",H253="Médecin",I253="Médecin",I253="Médecins",H253="anesthésiste",H253="boursier univ.",H253="chercheur",H253="chirurgien",H253="Résident(e)",H253="Md Urg",H253="Md Card",LEFT(H253,6)="Fellow",H253="Externe Médecine",H253="Directeur de la biobanque Médecin",H253="monit.-boursier",),1,0)</f>
        <v>0</v>
      </c>
      <c r="D253" s="172">
        <f>IF(OR(G253=0,H253="Stagiaire",H253="Stagiaires",H253="Externe",H253="Externes",G253="agence",H253="STAGIAIRE INFIRMIER(ÈRE)",H253="STAGIAIRE SI",H253="STAGIAIRE S.I.",H253="STAGIAIRE PAB",H253="STAGIAIRE EN PERFUSION",H253="Stagiaire Physiothérapeute",H253="Stagiaire médecine",H253="Stagiaire - Service sociaux",H253="STAGIAIRE SOINS INFIRMIERS",H253="STAGIAIRE EXTERNE EN MÉDECINE",H253="ss",),1,0)</f>
        <v>1</v>
      </c>
      <c r="E253" s="28" t="s">
        <v>2818</v>
      </c>
      <c r="F253" s="28" t="s">
        <v>2819</v>
      </c>
      <c r="G253" s="262">
        <v>0</v>
      </c>
      <c r="H253" s="79" t="s">
        <v>479</v>
      </c>
      <c r="I253" s="164" t="s">
        <v>61</v>
      </c>
      <c r="J253" s="273">
        <f ca="1">IF(AK253&lt;=Données!$B$2,1," ")</f>
        <v>1</v>
      </c>
      <c r="K253" s="45">
        <v>1</v>
      </c>
      <c r="L253" s="46"/>
      <c r="M253" s="47"/>
      <c r="N253" s="48"/>
      <c r="O253" s="185"/>
      <c r="P253" s="187"/>
      <c r="Q253" s="185"/>
      <c r="R253" s="186"/>
      <c r="S253" s="186"/>
      <c r="T253" s="187"/>
      <c r="U253" s="187"/>
      <c r="V253" s="187"/>
      <c r="W253" s="320"/>
      <c r="X253" s="214"/>
      <c r="Y253" s="215"/>
      <c r="Z253" s="34"/>
      <c r="AA253" s="35"/>
      <c r="AB253" s="35"/>
      <c r="AC253" s="35"/>
      <c r="AD253" s="36"/>
      <c r="AE253" s="224"/>
      <c r="AF253" s="53"/>
      <c r="AG253" s="54"/>
      <c r="AH253" s="55"/>
      <c r="AI253" s="56"/>
      <c r="AJ253" s="41" t="s">
        <v>85</v>
      </c>
      <c r="AK253" s="42">
        <v>44685</v>
      </c>
      <c r="AL253" s="50"/>
      <c r="AM253" s="337" t="str">
        <f>INDEX($K$6:$AE$6,1,MATCH(1,K253:AE253,-1))</f>
        <v>95PFE-L2S</v>
      </c>
      <c r="AN253" s="337" t="str">
        <f>IF(INDEX($K$6:$AE$6,1,MATCH(1,K253:AE253,1))&lt;&gt;INDEX($K$6:$AE$6,1,MATCH(1,K253:AE253,-1)),INDEX($K$6:$AE$6,1,MATCH(1,K253:AE253,1)),"-")</f>
        <v>-</v>
      </c>
    </row>
    <row r="254" spans="1:40" x14ac:dyDescent="0.2">
      <c r="A254" s="381"/>
      <c r="B254" s="172">
        <f>IF(A254="Oui",1,0)</f>
        <v>0</v>
      </c>
      <c r="C254" s="172">
        <f>IF(OR(G254="Médecin",H254="Médecin",I254="Médecin",I254="Médecins",H254="anesthésiste",H254="boursier univ.",H254="chercheur",H254="chirurgien",H254="Résident(e)",H254="Md Urg",H254="Md Card",LEFT(H254,6)="Fellow",H254="Externe Médecine",H254="Directeur de la biobanque Médecin",H254="monit.-boursier",),1,0)</f>
        <v>0</v>
      </c>
      <c r="D254" s="172">
        <f>IF(OR(G254=0,H254="Stagiaire",H254="Stagiaires",H254="Externe",H254="Externes",G254="agence",H254="STAGIAIRE INFIRMIER(ÈRE)",H254="STAGIAIRE SI",H254="STAGIAIRE S.I.",H254="STAGIAIRE PAB",H254="STAGIAIRE EN PERFUSION",H254="Stagiaire Physiothérapeute",H254="Stagiaire médecine",H254="Stagiaire - Service sociaux",H254="STAGIAIRE SOINS INFIRMIERS",H254="STAGIAIRE EXTERNE EN MÉDECINE",H254="ss",),1,0)</f>
        <v>1</v>
      </c>
      <c r="E254" s="28" t="s">
        <v>6044</v>
      </c>
      <c r="F254" s="28" t="s">
        <v>6089</v>
      </c>
      <c r="G254" s="262">
        <v>229383</v>
      </c>
      <c r="H254" s="79" t="s">
        <v>479</v>
      </c>
      <c r="I254" s="164" t="s">
        <v>43</v>
      </c>
      <c r="J254" s="273" t="str">
        <f ca="1">IF(AK254&lt;=Données!$B$2,1," ")</f>
        <v xml:space="preserve"> </v>
      </c>
      <c r="K254" s="45" t="s">
        <v>56</v>
      </c>
      <c r="L254" s="46"/>
      <c r="M254" s="47"/>
      <c r="N254" s="48">
        <v>1</v>
      </c>
      <c r="O254" s="185" t="s">
        <v>56</v>
      </c>
      <c r="P254" s="187"/>
      <c r="Q254" s="185"/>
      <c r="R254" s="186"/>
      <c r="S254" s="186" t="s">
        <v>56</v>
      </c>
      <c r="T254" s="187"/>
      <c r="U254" s="187"/>
      <c r="V254" s="187"/>
      <c r="W254" s="320"/>
      <c r="X254" s="214"/>
      <c r="Y254" s="215"/>
      <c r="Z254" s="34"/>
      <c r="AA254" s="35"/>
      <c r="AB254" s="35"/>
      <c r="AC254" s="35"/>
      <c r="AD254" s="36"/>
      <c r="AE254" s="224"/>
      <c r="AF254" s="53"/>
      <c r="AG254" s="54"/>
      <c r="AH254" s="55"/>
      <c r="AI254" s="56"/>
      <c r="AJ254" s="41" t="s">
        <v>4462</v>
      </c>
      <c r="AK254" s="42">
        <v>45763</v>
      </c>
      <c r="AL254" s="50"/>
      <c r="AM254" s="337" t="str">
        <f>INDEX($K$6:$AE$6,1,MATCH(1,K254:AE254,-1))</f>
        <v>F550</v>
      </c>
      <c r="AN254" s="337" t="str">
        <f>IF(INDEX($K$6:$AE$6,1,MATCH(1,K254:AE254,1))&lt;&gt;INDEX($K$6:$AE$6,1,MATCH(1,K254:AE254,-1)),INDEX($K$6:$AE$6,1,MATCH(1,K254:AE254,1)),"-")</f>
        <v>-</v>
      </c>
    </row>
    <row r="255" spans="1:40" x14ac:dyDescent="0.2">
      <c r="A255" s="169" t="str">
        <f>IF(IFERROR(VLOOKUP(G255,EmployesActifs,1,FALSE),"Non")&lt;&gt;"Non","Oui","Non")</f>
        <v>Oui</v>
      </c>
      <c r="B255" s="172">
        <f>IF(A255="Oui",1,0)</f>
        <v>1</v>
      </c>
      <c r="C255" s="172">
        <f>IF(OR(G255="Médecin",H255="Médecin",I255="Médecin",I255="Médecins",H255="anesthésiste",H255="boursier univ.",H255="chercheur",H255="chirurgien",H255="Résident(e)",H255="Md Urg",H255="Md Card",LEFT(H255,6)="Fellow",H255="Externe Médecine",H255="Directeur de la biobanque Médecin",H255="monit.-boursier",),1,0)</f>
        <v>0</v>
      </c>
      <c r="D255" s="172">
        <f>IF(OR(G255=0,H255="Stagiaire",H255="Stagiaires",H255="Externe",H255="Externes",G255="agence",H255="STAGIAIRE INFIRMIER(ÈRE)",H255="STAGIAIRE SI",H255="STAGIAIRE S.I.",H255="STAGIAIRE PAB",H255="STAGIAIRE EN PERFUSION",H255="Stagiaire Physiothérapeute",H255="Stagiaire médecine",H255="Stagiaire - Service sociaux",H255="STAGIAIRE SOINS INFIRMIERS",H255="STAGIAIRE EXTERNE EN MÉDECINE",H255="ss",),1,0)</f>
        <v>0</v>
      </c>
      <c r="E255" s="28" t="s">
        <v>5122</v>
      </c>
      <c r="F255" s="28" t="s">
        <v>201</v>
      </c>
      <c r="G255" s="262">
        <v>13458</v>
      </c>
      <c r="H255" s="79" t="s">
        <v>2098</v>
      </c>
      <c r="I255" s="164" t="s">
        <v>2714</v>
      </c>
      <c r="J255" s="273" t="str">
        <f ca="1">IF(AK255&lt;=Données!$B$2,1," ")</f>
        <v xml:space="preserve"> </v>
      </c>
      <c r="K255" s="45">
        <v>1</v>
      </c>
      <c r="L255" s="46" t="s">
        <v>56</v>
      </c>
      <c r="M255" s="47"/>
      <c r="N255" s="48"/>
      <c r="O255" s="185"/>
      <c r="P255" s="187"/>
      <c r="Q255" s="185"/>
      <c r="R255" s="186"/>
      <c r="S255" s="186"/>
      <c r="T255" s="187"/>
      <c r="U255" s="187"/>
      <c r="V255" s="187"/>
      <c r="W255" s="320"/>
      <c r="X255" s="214"/>
      <c r="Y255" s="215"/>
      <c r="Z255" s="34"/>
      <c r="AA255" s="35"/>
      <c r="AB255" s="35"/>
      <c r="AC255" s="35"/>
      <c r="AD255" s="36"/>
      <c r="AE255" s="224"/>
      <c r="AF255" s="53"/>
      <c r="AG255" s="54"/>
      <c r="AH255" s="55"/>
      <c r="AI255" s="56"/>
      <c r="AJ255" s="41" t="s">
        <v>4462</v>
      </c>
      <c r="AK255" s="42">
        <v>45335</v>
      </c>
      <c r="AL255" s="50"/>
      <c r="AM255" s="337" t="str">
        <f>INDEX($K$6:$AE$6,1,MATCH(1,K255:AE255,-1))</f>
        <v>95PFE-L2S</v>
      </c>
      <c r="AN255" s="337" t="str">
        <f>IF(INDEX($K$6:$AE$6,1,MATCH(1,K255:AE255,1))&lt;&gt;INDEX($K$6:$AE$6,1,MATCH(1,K255:AE255,-1)),INDEX($K$6:$AE$6,1,MATCH(1,K255:AE255,1)),"-")</f>
        <v>-</v>
      </c>
    </row>
    <row r="256" spans="1:40" x14ac:dyDescent="0.2">
      <c r="A256" s="169" t="str">
        <f>IF(IFERROR(VLOOKUP(G256,EmployesActifs,1,FALSE),"Non")&lt;&gt;"Non","Oui","Non")</f>
        <v>Oui</v>
      </c>
      <c r="B256" s="172">
        <f>IF(A256="Oui",1,0)</f>
        <v>1</v>
      </c>
      <c r="C256" s="172">
        <f>IF(OR(G256="Médecin",H256="Médecin",I256="Médecin",I256="Médecins",H256="anesthésiste",H256="boursier univ.",H256="chercheur",H256="chirurgien",H256="Résident(e)",H256="Md Urg",H256="Md Card",LEFT(H256,6)="Fellow",H256="Externe Médecine",H256="Directeur de la biobanque Médecin",H256="monit.-boursier",),1,0)</f>
        <v>0</v>
      </c>
      <c r="D256" s="172">
        <f>IF(OR(G256=0,H256="Stagiaire",H256="Stagiaires",H256="Externe",H256="Externes",G256="agence",H256="STAGIAIRE INFIRMIER(ÈRE)",H256="STAGIAIRE SI",H256="STAGIAIRE S.I.",H256="STAGIAIRE PAB",H256="STAGIAIRE EN PERFUSION",H256="Stagiaire Physiothérapeute",H256="Stagiaire médecine",H256="Stagiaire - Service sociaux",H256="STAGIAIRE SOINS INFIRMIERS",H256="STAGIAIRE EXTERNE EN MÉDECINE",H256="ss",),1,0)</f>
        <v>0</v>
      </c>
      <c r="E256" s="28" t="s">
        <v>3611</v>
      </c>
      <c r="F256" s="28" t="s">
        <v>3612</v>
      </c>
      <c r="G256" s="262">
        <v>4931</v>
      </c>
      <c r="H256" s="79" t="s">
        <v>570</v>
      </c>
      <c r="I256" s="164" t="s">
        <v>3432</v>
      </c>
      <c r="J256" s="273" t="str">
        <f ca="1">IF(AK256&lt;=Données!$B$2,1," ")</f>
        <v xml:space="preserve"> </v>
      </c>
      <c r="K256" s="45" t="s">
        <v>56</v>
      </c>
      <c r="L256" s="46"/>
      <c r="M256" s="47"/>
      <c r="N256" s="48"/>
      <c r="O256" s="185"/>
      <c r="P256" s="187"/>
      <c r="Q256" s="185"/>
      <c r="R256" s="186"/>
      <c r="S256" s="186">
        <v>1</v>
      </c>
      <c r="T256" s="187"/>
      <c r="U256" s="187"/>
      <c r="V256" s="187"/>
      <c r="W256" s="320"/>
      <c r="X256" s="214"/>
      <c r="Y256" s="215"/>
      <c r="Z256" s="34"/>
      <c r="AA256" s="35"/>
      <c r="AB256" s="35"/>
      <c r="AC256" s="35"/>
      <c r="AD256" s="36"/>
      <c r="AE256" s="224"/>
      <c r="AF256" s="53"/>
      <c r="AG256" s="54"/>
      <c r="AH256" s="55"/>
      <c r="AI256" s="56"/>
      <c r="AJ256" s="41" t="s">
        <v>4462</v>
      </c>
      <c r="AK256" s="42">
        <v>45917</v>
      </c>
      <c r="AL256" s="50"/>
      <c r="AM256" s="337" t="str">
        <f>INDEX($K$6:$AE$6,1,MATCH(1,K256:AE256,-1))</f>
        <v>1870 +</v>
      </c>
      <c r="AN256" s="337" t="str">
        <f>IF(INDEX($K$6:$AE$6,1,MATCH(1,K256:AE256,1))&lt;&gt;INDEX($K$6:$AE$6,1,MATCH(1,K256:AE256,-1)),INDEX($K$6:$AE$6,1,MATCH(1,K256:AE256,1)),"-")</f>
        <v>-</v>
      </c>
    </row>
    <row r="257" spans="1:40" x14ac:dyDescent="0.2">
      <c r="A257" s="169" t="str">
        <f>IF(IFERROR(VLOOKUP(G257,EmployesActifs,1,FALSE),"Non")&lt;&gt;"Non","Oui","Non")</f>
        <v>Oui</v>
      </c>
      <c r="B257" s="172">
        <f>IF(A257="Oui",1,0)</f>
        <v>1</v>
      </c>
      <c r="C257" s="172">
        <f>IF(OR(G257="Médecin",H257="Médecin",I257="Médecin",I257="Médecins",H257="anesthésiste",H257="boursier univ.",H257="chercheur",H257="chirurgien",H257="Résident(e)",H257="Md Urg",H257="Md Card",LEFT(H257,6)="Fellow",H257="Externe Médecine",H257="Directeur de la biobanque Médecin",H257="monit.-boursier",),1,0)</f>
        <v>0</v>
      </c>
      <c r="D257" s="172">
        <f>IF(OR(G257=0,H257="Stagiaire",H257="Stagiaires",H257="Externe",H257="Externes",G257="agence",H257="STAGIAIRE INFIRMIER(ÈRE)",H257="STAGIAIRE SI",H257="STAGIAIRE S.I.",H257="STAGIAIRE PAB",H257="STAGIAIRE EN PERFUSION",H257="Stagiaire Physiothérapeute",H257="Stagiaire médecine",H257="Stagiaire - Service sociaux",H257="STAGIAIRE SOINS INFIRMIERS",H257="STAGIAIRE EXTERNE EN MÉDECINE",H257="ss",),1,0)</f>
        <v>0</v>
      </c>
      <c r="E257" s="28" t="s">
        <v>572</v>
      </c>
      <c r="F257" s="28" t="s">
        <v>170</v>
      </c>
      <c r="G257" s="262">
        <v>9935</v>
      </c>
      <c r="H257" s="79" t="s">
        <v>747</v>
      </c>
      <c r="I257" s="164" t="s">
        <v>5715</v>
      </c>
      <c r="J257" s="273">
        <f ca="1">IF(AK257&lt;=Données!$B$2,1," ")</f>
        <v>1</v>
      </c>
      <c r="K257" s="45"/>
      <c r="L257" s="46"/>
      <c r="M257" s="47"/>
      <c r="N257" s="48"/>
      <c r="O257" s="185"/>
      <c r="P257" s="187"/>
      <c r="Q257" s="185"/>
      <c r="R257" s="186"/>
      <c r="S257" s="186">
        <v>1</v>
      </c>
      <c r="T257" s="187"/>
      <c r="U257" s="187"/>
      <c r="V257" s="187"/>
      <c r="W257" s="320"/>
      <c r="X257" s="214"/>
      <c r="Y257" s="215"/>
      <c r="Z257" s="34"/>
      <c r="AA257" s="35"/>
      <c r="AB257" s="35"/>
      <c r="AC257" s="35"/>
      <c r="AD257" s="36"/>
      <c r="AE257" s="224">
        <v>1</v>
      </c>
      <c r="AF257" s="53"/>
      <c r="AG257" s="54"/>
      <c r="AH257" s="55"/>
      <c r="AI257" s="56"/>
      <c r="AJ257" s="41" t="s">
        <v>44</v>
      </c>
      <c r="AK257" s="42">
        <v>43944</v>
      </c>
      <c r="AL257" s="50"/>
      <c r="AM257" s="337" t="str">
        <f>INDEX($K$6:$AE$6,1,MATCH(1,K257:AE257,-1))</f>
        <v>1870 +</v>
      </c>
      <c r="AN257" s="337" t="str">
        <f>IF(INDEX($K$6:$AE$6,1,MATCH(1,K257:AE257,1))&lt;&gt;INDEX($K$6:$AE$6,1,MATCH(1,K257:AE257,-1)),INDEX($K$6:$AE$6,1,MATCH(1,K257:AE257,1)),"-")</f>
        <v>SH-9550</v>
      </c>
    </row>
    <row r="258" spans="1:40" x14ac:dyDescent="0.2">
      <c r="A258" s="169" t="str">
        <f>IF(IFERROR(VLOOKUP(G258,EmployesActifs,1,FALSE),"Non")&lt;&gt;"Non","Oui","Non")</f>
        <v>Oui</v>
      </c>
      <c r="B258" s="172">
        <f>IF(A258="Oui",1,0)</f>
        <v>1</v>
      </c>
      <c r="C258" s="172">
        <f>IF(OR(G258="Médecin",H258="Médecin",I258="Médecin",I258="Médecins",H258="anesthésiste",H258="boursier univ.",H258="chercheur",H258="chirurgien",H258="Résident(e)",H258="Md Urg",H258="Md Card",LEFT(H258,6)="Fellow",H258="Externe Médecine",H258="Directeur de la biobanque Médecin",H258="monit.-boursier",),1,0)</f>
        <v>0</v>
      </c>
      <c r="D258" s="172">
        <f>IF(OR(G258=0,H258="Stagiaire",H258="Stagiaires",H258="Externe",H258="Externes",G258="agence",H258="STAGIAIRE INFIRMIER(ÈRE)",H258="STAGIAIRE SI",H258="STAGIAIRE S.I.",H258="STAGIAIRE PAB",H258="STAGIAIRE EN PERFUSION",H258="Stagiaire Physiothérapeute",H258="Stagiaire médecine",H258="Stagiaire - Service sociaux",H258="STAGIAIRE SOINS INFIRMIERS",H258="STAGIAIRE EXTERNE EN MÉDECINE",H258="ss",),1,0)</f>
        <v>0</v>
      </c>
      <c r="E258" s="28" t="s">
        <v>573</v>
      </c>
      <c r="F258" s="28" t="s">
        <v>574</v>
      </c>
      <c r="G258" s="262">
        <v>12149</v>
      </c>
      <c r="H258" s="79" t="s">
        <v>54</v>
      </c>
      <c r="I258" s="164" t="s">
        <v>55</v>
      </c>
      <c r="J258" s="273" t="str">
        <f ca="1">IF(AK258&lt;=Données!$B$2,1," ")</f>
        <v xml:space="preserve"> </v>
      </c>
      <c r="K258" s="45">
        <v>1</v>
      </c>
      <c r="L258" s="46"/>
      <c r="M258" s="47"/>
      <c r="N258" s="48"/>
      <c r="O258" s="185"/>
      <c r="P258" s="187"/>
      <c r="Q258" s="185"/>
      <c r="R258" s="186"/>
      <c r="S258" s="186"/>
      <c r="T258" s="187"/>
      <c r="U258" s="187"/>
      <c r="V258" s="187"/>
      <c r="W258" s="320"/>
      <c r="X258" s="214"/>
      <c r="Y258" s="215"/>
      <c r="Z258" s="34"/>
      <c r="AA258" s="35"/>
      <c r="AB258" s="35"/>
      <c r="AC258" s="35"/>
      <c r="AD258" s="36"/>
      <c r="AE258" s="224"/>
      <c r="AF258" s="53"/>
      <c r="AG258" s="54"/>
      <c r="AH258" s="55"/>
      <c r="AI258" s="56"/>
      <c r="AJ258" s="41" t="s">
        <v>5851</v>
      </c>
      <c r="AK258" s="42">
        <v>45731</v>
      </c>
      <c r="AL258" s="50"/>
      <c r="AM258" s="337" t="str">
        <f>INDEX($K$6:$AE$6,1,MATCH(1,K258:AE258,-1))</f>
        <v>95PFE-L2S</v>
      </c>
      <c r="AN258" s="337" t="str">
        <f>IF(INDEX($K$6:$AE$6,1,MATCH(1,K258:AE258,1))&lt;&gt;INDEX($K$6:$AE$6,1,MATCH(1,K258:AE258,-1)),INDEX($K$6:$AE$6,1,MATCH(1,K258:AE258,1)),"-")</f>
        <v>-</v>
      </c>
    </row>
    <row r="259" spans="1:40" x14ac:dyDescent="0.2">
      <c r="A259" s="169" t="str">
        <f>IF(IFERROR(VLOOKUP(G259,EmployesActifs,1,FALSE),"Non")&lt;&gt;"Non","Oui","Non")</f>
        <v>Oui</v>
      </c>
      <c r="B259" s="172">
        <f>IF(A259="Oui",1,0)</f>
        <v>1</v>
      </c>
      <c r="C259" s="172">
        <f>IF(OR(G259="Médecin",H259="Médecin",I259="Médecin",I259="Médecins",H259="anesthésiste",H259="boursier univ.",H259="chercheur",H259="chirurgien",H259="Résident(e)",H259="Md Urg",H259="Md Card",LEFT(H259,6)="Fellow",H259="Externe Médecine",H259="Directeur de la biobanque Médecin",H259="monit.-boursier",),1,0)</f>
        <v>0</v>
      </c>
      <c r="D259" s="172">
        <f>IF(OR(G259=0,H259="Stagiaire",H259="Stagiaires",H259="Externe",H259="Externes",G259="agence",H259="STAGIAIRE INFIRMIER(ÈRE)",H259="STAGIAIRE SI",H259="STAGIAIRE S.I.",H259="STAGIAIRE PAB",H259="STAGIAIRE EN PERFUSION",H259="Stagiaire Physiothérapeute",H259="Stagiaire médecine",H259="Stagiaire - Service sociaux",H259="STAGIAIRE SOINS INFIRMIERS",H259="STAGIAIRE EXTERNE EN MÉDECINE",H259="ss",),1,0)</f>
        <v>0</v>
      </c>
      <c r="E259" s="28" t="s">
        <v>577</v>
      </c>
      <c r="F259" s="28" t="s">
        <v>467</v>
      </c>
      <c r="G259" s="262">
        <v>12054</v>
      </c>
      <c r="H259" s="79" t="s">
        <v>103</v>
      </c>
      <c r="I259" s="164" t="s">
        <v>61</v>
      </c>
      <c r="J259" s="273">
        <f ca="1">IF(AK259&lt;=Données!$B$2,1," ")</f>
        <v>1</v>
      </c>
      <c r="K259" s="45" t="s">
        <v>56</v>
      </c>
      <c r="L259" s="46" t="s">
        <v>56</v>
      </c>
      <c r="M259" s="47" t="s">
        <v>56</v>
      </c>
      <c r="N259" s="48"/>
      <c r="O259" s="185"/>
      <c r="P259" s="187"/>
      <c r="Q259" s="185"/>
      <c r="R259" s="186"/>
      <c r="S259" s="186">
        <v>1</v>
      </c>
      <c r="T259" s="187"/>
      <c r="U259" s="187"/>
      <c r="V259" s="187"/>
      <c r="W259" s="320"/>
      <c r="X259" s="214"/>
      <c r="Y259" s="215"/>
      <c r="Z259" s="34"/>
      <c r="AA259" s="35"/>
      <c r="AB259" s="35"/>
      <c r="AC259" s="35"/>
      <c r="AD259" s="36"/>
      <c r="AE259" s="224"/>
      <c r="AF259" s="53"/>
      <c r="AG259" s="54"/>
      <c r="AH259" s="55"/>
      <c r="AI259" s="56"/>
      <c r="AJ259" s="41" t="s">
        <v>98</v>
      </c>
      <c r="AK259" s="42">
        <v>44582</v>
      </c>
      <c r="AL259" s="50"/>
      <c r="AM259" s="337" t="str">
        <f>INDEX($K$6:$AE$6,1,MATCH(1,K259:AE259,-1))</f>
        <v>1870 +</v>
      </c>
      <c r="AN259" s="337" t="str">
        <f>IF(INDEX($K$6:$AE$6,1,MATCH(1,K259:AE259,1))&lt;&gt;INDEX($K$6:$AE$6,1,MATCH(1,K259:AE259,-1)),INDEX($K$6:$AE$6,1,MATCH(1,K259:AE259,1)),"-")</f>
        <v>-</v>
      </c>
    </row>
    <row r="260" spans="1:40" x14ac:dyDescent="0.2">
      <c r="A260" s="169" t="str">
        <f>IF(IFERROR(VLOOKUP(G260,EmployesActifs,1,FALSE),"Non")&lt;&gt;"Non","Oui","Non")</f>
        <v>Oui</v>
      </c>
      <c r="B260" s="172">
        <f>IF(A260="Oui",1,0)</f>
        <v>1</v>
      </c>
      <c r="C260" s="172">
        <f>IF(OR(G260="Médecin",H260="Médecin",I260="Médecin",I260="Médecins",H260="anesthésiste",H260="boursier univ.",H260="chercheur",H260="chirurgien",H260="Résident(e)",H260="Md Urg",H260="Md Card",LEFT(H260,6)="Fellow",H260="Externe Médecine",H260="Directeur de la biobanque Médecin",H260="monit.-boursier",),1,0)</f>
        <v>0</v>
      </c>
      <c r="D260" s="172">
        <f>IF(OR(G260=0,H260="Stagiaire",H260="Stagiaires",H260="Externe",H260="Externes",G260="agence",H260="STAGIAIRE INFIRMIER(ÈRE)",H260="STAGIAIRE SI",H260="STAGIAIRE S.I.",H260="STAGIAIRE PAB",H260="STAGIAIRE EN PERFUSION",H260="Stagiaire Physiothérapeute",H260="Stagiaire médecine",H260="Stagiaire - Service sociaux",H260="STAGIAIRE SOINS INFIRMIERS",H260="STAGIAIRE EXTERNE EN MÉDECINE",H260="ss",),1,0)</f>
        <v>0</v>
      </c>
      <c r="E260" s="28" t="s">
        <v>577</v>
      </c>
      <c r="F260" s="28" t="s">
        <v>578</v>
      </c>
      <c r="G260" s="262">
        <v>6877</v>
      </c>
      <c r="H260" s="79" t="s">
        <v>69</v>
      </c>
      <c r="I260" s="164" t="s">
        <v>5715</v>
      </c>
      <c r="J260" s="273">
        <f ca="1">IF(AK260&lt;=Données!$B$2,1," ")</f>
        <v>1</v>
      </c>
      <c r="K260" s="45"/>
      <c r="L260" s="46" t="s">
        <v>56</v>
      </c>
      <c r="M260" s="47"/>
      <c r="N260" s="48"/>
      <c r="O260" s="185"/>
      <c r="P260" s="187"/>
      <c r="Q260" s="185"/>
      <c r="R260" s="186"/>
      <c r="S260" s="186" t="s">
        <v>56</v>
      </c>
      <c r="T260" s="187"/>
      <c r="U260" s="187"/>
      <c r="V260" s="187"/>
      <c r="W260" s="320"/>
      <c r="X260" s="214"/>
      <c r="Y260" s="215"/>
      <c r="Z260" s="34"/>
      <c r="AA260" s="35"/>
      <c r="AB260" s="35"/>
      <c r="AC260" s="35"/>
      <c r="AD260" s="36"/>
      <c r="AE260" s="224"/>
      <c r="AF260" s="53"/>
      <c r="AG260" s="54"/>
      <c r="AH260" s="55"/>
      <c r="AI260" s="56"/>
      <c r="AJ260" s="41" t="s">
        <v>579</v>
      </c>
      <c r="AK260" s="42">
        <v>44573</v>
      </c>
      <c r="AL260" s="50" t="s">
        <v>580</v>
      </c>
      <c r="AM260" s="337" t="e">
        <f>INDEX($K$6:$AE$6,1,MATCH(1,K260:AE260,-1))</f>
        <v>#N/A</v>
      </c>
      <c r="AN260" s="337" t="e">
        <f>IF(INDEX($K$6:$AE$6,1,MATCH(1,K260:AE260,1))&lt;&gt;INDEX($K$6:$AE$6,1,MATCH(1,K260:AE260,-1)),INDEX($K$6:$AE$6,1,MATCH(1,K260:AE260,1)),"-")</f>
        <v>#N/A</v>
      </c>
    </row>
    <row r="261" spans="1:40" x14ac:dyDescent="0.2">
      <c r="A261" s="381"/>
      <c r="B261" s="172">
        <f>IF(A261="Oui",1,0)</f>
        <v>0</v>
      </c>
      <c r="C261" s="172">
        <f>IF(OR(G261="Médecin",H261="Médecin",I261="Médecin",I261="Médecins",H261="anesthésiste",H261="boursier univ.",H261="chercheur",H261="chirurgien",H261="Résident(e)",H261="Md Urg",H261="Md Card",LEFT(H261,6)="Fellow",H261="Externe Médecine",H261="Directeur de la biobanque Médecin",H261="monit.-boursier",),1,0)</f>
        <v>1</v>
      </c>
      <c r="D261" s="172">
        <f>IF(OR(G261=0,H261="Stagiaire",H261="Stagiaires",H261="Externe",H261="Externes",G261="agence",H261="STAGIAIRE INFIRMIER(ÈRE)",H261="STAGIAIRE SI",H261="STAGIAIRE S.I.",H261="STAGIAIRE PAB",H261="STAGIAIRE EN PERFUSION",H261="Stagiaire Physiothérapeute",H261="Stagiaire médecine",H261="Stagiaire - Service sociaux",H261="STAGIAIRE SOINS INFIRMIERS",H261="STAGIAIRE EXTERNE EN MÉDECINE",H261="ss",),1,0)</f>
        <v>0</v>
      </c>
      <c r="E261" s="28" t="s">
        <v>581</v>
      </c>
      <c r="F261" s="28" t="s">
        <v>582</v>
      </c>
      <c r="G261" s="262" t="s">
        <v>80</v>
      </c>
      <c r="H261" s="79" t="s">
        <v>80</v>
      </c>
      <c r="I261" s="164" t="s">
        <v>117</v>
      </c>
      <c r="J261" s="273">
        <f ca="1">IF(AK261&lt;=Données!$B$2,1," ")</f>
        <v>1</v>
      </c>
      <c r="K261" s="45" t="s">
        <v>56</v>
      </c>
      <c r="L261" s="46">
        <v>1</v>
      </c>
      <c r="M261" s="47"/>
      <c r="N261" s="48"/>
      <c r="O261" s="185"/>
      <c r="P261" s="187"/>
      <c r="Q261" s="185"/>
      <c r="R261" s="186"/>
      <c r="S261" s="186"/>
      <c r="T261" s="187"/>
      <c r="U261" s="187"/>
      <c r="V261" s="187"/>
      <c r="W261" s="320"/>
      <c r="X261" s="214"/>
      <c r="Y261" s="215"/>
      <c r="Z261" s="34"/>
      <c r="AA261" s="35"/>
      <c r="AB261" s="35"/>
      <c r="AC261" s="35"/>
      <c r="AD261" s="36"/>
      <c r="AE261" s="224"/>
      <c r="AF261" s="53"/>
      <c r="AG261" s="54"/>
      <c r="AH261" s="55"/>
      <c r="AI261" s="56"/>
      <c r="AJ261" s="41" t="s">
        <v>66</v>
      </c>
      <c r="AK261" s="42">
        <v>44239</v>
      </c>
      <c r="AL261" s="50"/>
      <c r="AM261" s="337" t="str">
        <f>INDEX($K$6:$AE$6,1,MATCH(1,K261:AE261,-1))</f>
        <v>95PFE-L2M</v>
      </c>
      <c r="AN261" s="337" t="str">
        <f>IF(INDEX($K$6:$AE$6,1,MATCH(1,K261:AE261,1))&lt;&gt;INDEX($K$6:$AE$6,1,MATCH(1,K261:AE261,-1)),INDEX($K$6:$AE$6,1,MATCH(1,K261:AE261,1)),"-")</f>
        <v>-</v>
      </c>
    </row>
    <row r="262" spans="1:40" x14ac:dyDescent="0.2">
      <c r="A262" s="169" t="str">
        <f>IF(IFERROR(VLOOKUP(G262,EmployesActifs,1,FALSE),"Non")&lt;&gt;"Non","Oui","Non")</f>
        <v>Oui</v>
      </c>
      <c r="B262" s="172">
        <f>IF(A262="Oui",1,0)</f>
        <v>1</v>
      </c>
      <c r="C262" s="172">
        <f>IF(OR(G262="Médecin",H262="Médecin",I262="Médecin",I262="Médecins",H262="anesthésiste",H262="boursier univ.",H262="chercheur",H262="chirurgien",H262="Résident(e)",H262="Md Urg",H262="Md Card",LEFT(H262,6)="Fellow",H262="Externe Médecine",H262="Directeur de la biobanque Médecin",H262="monit.-boursier",),1,0)</f>
        <v>0</v>
      </c>
      <c r="D262" s="172">
        <f>IF(OR(G262=0,H262="Stagiaire",H262="Stagiaires",H262="Externe",H262="Externes",G262="agence",H262="STAGIAIRE INFIRMIER(ÈRE)",H262="STAGIAIRE SI",H262="STAGIAIRE S.I.",H262="STAGIAIRE PAB",H262="STAGIAIRE EN PERFUSION",H262="Stagiaire Physiothérapeute",H262="Stagiaire médecine",H262="Stagiaire - Service sociaux",H262="STAGIAIRE SOINS INFIRMIERS",H262="STAGIAIRE EXTERNE EN MÉDECINE",H262="ss",),1,0)</f>
        <v>0</v>
      </c>
      <c r="E262" s="28" t="s">
        <v>583</v>
      </c>
      <c r="F262" s="28" t="s">
        <v>584</v>
      </c>
      <c r="G262" s="262">
        <v>631</v>
      </c>
      <c r="H262" s="79" t="s">
        <v>517</v>
      </c>
      <c r="I262" s="164" t="s">
        <v>143</v>
      </c>
      <c r="J262" s="273">
        <f ca="1">IF(AK262&lt;=Données!$B$2,1," ")</f>
        <v>1</v>
      </c>
      <c r="K262" s="45" t="s">
        <v>56</v>
      </c>
      <c r="L262" s="46"/>
      <c r="M262" s="47"/>
      <c r="N262" s="48"/>
      <c r="O262" s="185"/>
      <c r="P262" s="187"/>
      <c r="Q262" s="185"/>
      <c r="R262" s="186"/>
      <c r="S262" s="186">
        <v>1</v>
      </c>
      <c r="T262" s="187"/>
      <c r="U262" s="187"/>
      <c r="V262" s="187"/>
      <c r="W262" s="320"/>
      <c r="X262" s="214"/>
      <c r="Y262" s="215"/>
      <c r="Z262" s="34"/>
      <c r="AA262" s="35"/>
      <c r="AB262" s="35"/>
      <c r="AC262" s="35"/>
      <c r="AD262" s="36"/>
      <c r="AE262" s="224"/>
      <c r="AF262" s="53"/>
      <c r="AG262" s="54"/>
      <c r="AH262" s="55"/>
      <c r="AI262" s="56"/>
      <c r="AJ262" s="41" t="s">
        <v>85</v>
      </c>
      <c r="AK262" s="42">
        <v>44585</v>
      </c>
      <c r="AL262" s="50"/>
      <c r="AM262" s="337" t="str">
        <f>INDEX($K$6:$AE$6,1,MATCH(1,K262:AE262,-1))</f>
        <v>1870 +</v>
      </c>
      <c r="AN262" s="337" t="str">
        <f>IF(INDEX($K$6:$AE$6,1,MATCH(1,K262:AE262,1))&lt;&gt;INDEX($K$6:$AE$6,1,MATCH(1,K262:AE262,-1)),INDEX($K$6:$AE$6,1,MATCH(1,K262:AE262,1)),"-")</f>
        <v>-</v>
      </c>
    </row>
    <row r="263" spans="1:40" x14ac:dyDescent="0.2">
      <c r="A263" s="169" t="str">
        <f>IF(IFERROR(VLOOKUP(G263,EmployesActifs,1,FALSE),"Non")&lt;&gt;"Non","Oui","Non")</f>
        <v>Oui</v>
      </c>
      <c r="B263" s="172">
        <f>IF(A263="Oui",1,0)</f>
        <v>1</v>
      </c>
      <c r="C263" s="172">
        <f>IF(OR(G263="Médecin",H263="Médecin",I263="Médecin",I263="Médecins",H263="anesthésiste",H263="boursier univ.",H263="chercheur",H263="chirurgien",H263="Résident(e)",H263="Md Urg",H263="Md Card",LEFT(H263,6)="Fellow",H263="Externe Médecine",H263="Directeur de la biobanque Médecin",H263="monit.-boursier",),1,0)</f>
        <v>0</v>
      </c>
      <c r="D263" s="172">
        <f>IF(OR(G263=0,H263="Stagiaire",H263="Stagiaires",H263="Externe",H263="Externes",G263="agence",H263="STAGIAIRE INFIRMIER(ÈRE)",H263="STAGIAIRE SI",H263="STAGIAIRE S.I.",H263="STAGIAIRE PAB",H263="STAGIAIRE EN PERFUSION",H263="Stagiaire Physiothérapeute",H263="Stagiaire médecine",H263="Stagiaire - Service sociaux",H263="STAGIAIRE SOINS INFIRMIERS",H263="STAGIAIRE EXTERNE EN MÉDECINE",H263="ss",),1,0)</f>
        <v>0</v>
      </c>
      <c r="E263" s="28" t="s">
        <v>3013</v>
      </c>
      <c r="F263" s="28" t="s">
        <v>3014</v>
      </c>
      <c r="G263" s="262">
        <v>8857</v>
      </c>
      <c r="H263" s="79" t="s">
        <v>3775</v>
      </c>
      <c r="I263" s="164" t="s">
        <v>3463</v>
      </c>
      <c r="J263" s="273">
        <f ca="1">IF(AK263&lt;=Données!$B$2,1," ")</f>
        <v>1</v>
      </c>
      <c r="K263" s="45"/>
      <c r="L263" s="46" t="s">
        <v>56</v>
      </c>
      <c r="M263" s="47"/>
      <c r="N263" s="48" t="s">
        <v>56</v>
      </c>
      <c r="O263" s="185"/>
      <c r="P263" s="187"/>
      <c r="Q263" s="185"/>
      <c r="R263" s="186"/>
      <c r="S263" s="186">
        <v>1</v>
      </c>
      <c r="T263" s="187"/>
      <c r="U263" s="187"/>
      <c r="V263" s="187"/>
      <c r="W263" s="320"/>
      <c r="X263" s="214"/>
      <c r="Y263" s="215"/>
      <c r="Z263" s="34"/>
      <c r="AA263" s="35"/>
      <c r="AB263" s="35"/>
      <c r="AC263" s="35"/>
      <c r="AD263" s="36"/>
      <c r="AE263" s="224"/>
      <c r="AF263" s="53"/>
      <c r="AG263" s="54"/>
      <c r="AH263" s="55"/>
      <c r="AI263" s="56"/>
      <c r="AJ263" s="41" t="s">
        <v>85</v>
      </c>
      <c r="AK263" s="42">
        <v>44839</v>
      </c>
      <c r="AL263" s="50"/>
      <c r="AM263" s="337" t="str">
        <f>INDEX($K$6:$AE$6,1,MATCH(1,K263:AE263,-1))</f>
        <v>1870 +</v>
      </c>
      <c r="AN263" s="337" t="str">
        <f>IF(INDEX($K$6:$AE$6,1,MATCH(1,K263:AE263,1))&lt;&gt;INDEX($K$6:$AE$6,1,MATCH(1,K263:AE263,-1)),INDEX($K$6:$AE$6,1,MATCH(1,K263:AE263,1)),"-")</f>
        <v>-</v>
      </c>
    </row>
    <row r="264" spans="1:40" x14ac:dyDescent="0.2">
      <c r="A264" s="381"/>
      <c r="B264" s="172">
        <f>IF(A264="Oui",1,0)</f>
        <v>0</v>
      </c>
      <c r="C264" s="172">
        <f>IF(OR(G264="Médecin",H264="Médecin",I264="Médecin",I264="Médecins",H264="anesthésiste",H264="boursier univ.",H264="chercheur",H264="chirurgien",H264="Résident(e)",H264="Md Urg",H264="Md Card",LEFT(H264,6)="Fellow",H264="Externe Médecine",H264="Directeur de la biobanque Médecin",H264="monit.-boursier",),1,0)</f>
        <v>1</v>
      </c>
      <c r="D264" s="172">
        <f>IF(OR(G264=0,H264="Stagiaire",H264="Stagiaires",H264="Externe",H264="Externes",G264="agence",H264="STAGIAIRE INFIRMIER(ÈRE)",H264="STAGIAIRE SI",H264="STAGIAIRE S.I.",H264="STAGIAIRE PAB",H264="STAGIAIRE EN PERFUSION",H264="Stagiaire Physiothérapeute",H264="Stagiaire médecine",H264="Stagiaire - Service sociaux",H264="STAGIAIRE SOINS INFIRMIERS",H264="STAGIAIRE EXTERNE EN MÉDECINE",H264="ss",),1,0)</f>
        <v>0</v>
      </c>
      <c r="E264" s="28" t="s">
        <v>586</v>
      </c>
      <c r="F264" s="28" t="s">
        <v>294</v>
      </c>
      <c r="G264" s="262" t="s">
        <v>80</v>
      </c>
      <c r="H264" s="79" t="s">
        <v>80</v>
      </c>
      <c r="I264" s="164" t="s">
        <v>117</v>
      </c>
      <c r="J264" s="273">
        <f ca="1">IF(AK264&lt;=Données!$B$2,1," ")</f>
        <v>1</v>
      </c>
      <c r="K264" s="45"/>
      <c r="L264" s="46"/>
      <c r="M264" s="47"/>
      <c r="N264" s="48"/>
      <c r="O264" s="185"/>
      <c r="P264" s="187"/>
      <c r="Q264" s="185"/>
      <c r="R264" s="186"/>
      <c r="S264" s="186"/>
      <c r="T264" s="187"/>
      <c r="U264" s="187"/>
      <c r="V264" s="187"/>
      <c r="W264" s="320"/>
      <c r="X264" s="214"/>
      <c r="Y264" s="215"/>
      <c r="Z264" s="34"/>
      <c r="AA264" s="35"/>
      <c r="AB264" s="35">
        <v>1</v>
      </c>
      <c r="AC264" s="35"/>
      <c r="AD264" s="36"/>
      <c r="AE264" s="224"/>
      <c r="AF264" s="53"/>
      <c r="AG264" s="54"/>
      <c r="AH264" s="55"/>
      <c r="AI264" s="56"/>
      <c r="AJ264" s="41" t="s">
        <v>587</v>
      </c>
      <c r="AK264" s="42">
        <v>41961</v>
      </c>
      <c r="AL264" s="50"/>
      <c r="AM264" s="337" t="str">
        <f>INDEX($K$6:$AE$6,1,MATCH(1,K264:AE264,-1))</f>
        <v>1512-M</v>
      </c>
      <c r="AN264" s="337" t="str">
        <f>IF(INDEX($K$6:$AE$6,1,MATCH(1,K264:AE264,1))&lt;&gt;INDEX($K$6:$AE$6,1,MATCH(1,K264:AE264,-1)),INDEX($K$6:$AE$6,1,MATCH(1,K264:AE264,1)),"-")</f>
        <v>-</v>
      </c>
    </row>
    <row r="265" spans="1:40" x14ac:dyDescent="0.2">
      <c r="A265" s="381"/>
      <c r="B265" s="172">
        <f>IF(A265="Oui",1,0)</f>
        <v>0</v>
      </c>
      <c r="C265" s="172">
        <f>IF(OR(G265="Médecin",H265="Médecin",I265="Médecin",I265="Médecins",H265="anesthésiste",H265="boursier univ.",H265="chercheur",H265="chirurgien",H265="Résident(e)",H265="Md Urg",H265="Md Card",LEFT(H265,6)="Fellow",H265="Externe Médecine",H265="Directeur de la biobanque Médecin",H265="monit.-boursier",),1,0)</f>
        <v>0</v>
      </c>
      <c r="D265" s="172">
        <f>IF(OR(G265=0,H265="Stagiaire",H265="Stagiaires",H265="Externe",H265="Externes",G265="agence",H265="STAGIAIRE INFIRMIER(ÈRE)",H265="STAGIAIRE SI",H265="STAGIAIRE S.I.",H265="STAGIAIRE PAB",H265="STAGIAIRE EN PERFUSION",H265="Stagiaire Physiothérapeute",H265="Stagiaire médecine",H265="Stagiaire - Service sociaux",H265="STAGIAIRE SOINS INFIRMIERS",H265="STAGIAIRE EXTERNE EN MÉDECINE",H265="ss",),1,0)</f>
        <v>1</v>
      </c>
      <c r="E265" s="28" t="s">
        <v>589</v>
      </c>
      <c r="F265" s="28" t="s">
        <v>590</v>
      </c>
      <c r="G265" s="262">
        <v>0</v>
      </c>
      <c r="H265" s="79" t="s">
        <v>186</v>
      </c>
      <c r="I265" s="164" t="s">
        <v>61</v>
      </c>
      <c r="J265" s="273">
        <f ca="1">IF(AK265&lt;=Données!$B$2,1," ")</f>
        <v>1</v>
      </c>
      <c r="K265" s="45"/>
      <c r="L265" s="46" t="s">
        <v>56</v>
      </c>
      <c r="M265" s="47"/>
      <c r="N265" s="48"/>
      <c r="O265" s="185"/>
      <c r="P265" s="187"/>
      <c r="Q265" s="185"/>
      <c r="R265" s="186"/>
      <c r="S265" s="186">
        <v>1</v>
      </c>
      <c r="T265" s="187"/>
      <c r="U265" s="187"/>
      <c r="V265" s="187"/>
      <c r="W265" s="320"/>
      <c r="X265" s="214"/>
      <c r="Y265" s="215"/>
      <c r="Z265" s="34"/>
      <c r="AA265" s="35"/>
      <c r="AB265" s="35"/>
      <c r="AC265" s="35"/>
      <c r="AD265" s="36"/>
      <c r="AE265" s="224"/>
      <c r="AF265" s="53"/>
      <c r="AG265" s="54"/>
      <c r="AH265" s="55"/>
      <c r="AI265" s="56"/>
      <c r="AJ265" s="41" t="s">
        <v>159</v>
      </c>
      <c r="AK265" s="42">
        <v>44576</v>
      </c>
      <c r="AL265" s="50"/>
      <c r="AM265" s="337" t="str">
        <f>INDEX($K$6:$AE$6,1,MATCH(1,K265:AE265,-1))</f>
        <v>1870 +</v>
      </c>
      <c r="AN265" s="337" t="str">
        <f>IF(INDEX($K$6:$AE$6,1,MATCH(1,K265:AE265,1))&lt;&gt;INDEX($K$6:$AE$6,1,MATCH(1,K265:AE265,-1)),INDEX($K$6:$AE$6,1,MATCH(1,K265:AE265,1)),"-")</f>
        <v>-</v>
      </c>
    </row>
    <row r="266" spans="1:40" x14ac:dyDescent="0.2">
      <c r="A266" s="169" t="str">
        <f>IF(IFERROR(VLOOKUP(G266,EmployesActifs,1,FALSE),"Non")&lt;&gt;"Non","Oui","Non")</f>
        <v>Oui</v>
      </c>
      <c r="B266" s="172">
        <f>IF(A266="Oui",1,0)</f>
        <v>1</v>
      </c>
      <c r="C266" s="172">
        <f>IF(OR(G266="Médecin",H266="Médecin",I266="Médecin",I266="Médecins",H266="anesthésiste",H266="boursier univ.",H266="chercheur",H266="chirurgien",H266="Résident(e)",H266="Md Urg",H266="Md Card",LEFT(H266,6)="Fellow",H266="Externe Médecine",H266="Directeur de la biobanque Médecin",H266="monit.-boursier",),1,0)</f>
        <v>0</v>
      </c>
      <c r="D266" s="172">
        <f>IF(OR(G266=0,H266="Stagiaire",H266="Stagiaires",H266="Externe",H266="Externes",G266="agence",H266="STAGIAIRE INFIRMIER(ÈRE)",H266="STAGIAIRE SI",H266="STAGIAIRE S.I.",H266="STAGIAIRE PAB",H266="STAGIAIRE EN PERFUSION",H266="Stagiaire Physiothérapeute",H266="Stagiaire médecine",H266="Stagiaire - Service sociaux",H266="STAGIAIRE SOINS INFIRMIERS",H266="STAGIAIRE EXTERNE EN MÉDECINE",H266="ss",),1,0)</f>
        <v>0</v>
      </c>
      <c r="E266" s="28" t="s">
        <v>591</v>
      </c>
      <c r="F266" s="28" t="s">
        <v>592</v>
      </c>
      <c r="G266" s="262">
        <v>6688</v>
      </c>
      <c r="H266" s="79" t="s">
        <v>103</v>
      </c>
      <c r="I266" s="164" t="s">
        <v>5701</v>
      </c>
      <c r="J266" s="273">
        <f ca="1">IF(AK266&lt;=Données!$B$2,1," ")</f>
        <v>1</v>
      </c>
      <c r="K266" s="45">
        <v>1</v>
      </c>
      <c r="L266" s="46"/>
      <c r="M266" s="47"/>
      <c r="N266" s="48"/>
      <c r="O266" s="185"/>
      <c r="P266" s="187"/>
      <c r="Q266" s="185"/>
      <c r="R266" s="186"/>
      <c r="S266" s="186"/>
      <c r="T266" s="187"/>
      <c r="U266" s="187"/>
      <c r="V266" s="187"/>
      <c r="W266" s="320"/>
      <c r="X266" s="214"/>
      <c r="Y266" s="215"/>
      <c r="Z266" s="34"/>
      <c r="AA266" s="35"/>
      <c r="AB266" s="35"/>
      <c r="AC266" s="35"/>
      <c r="AD266" s="36"/>
      <c r="AE266" s="224"/>
      <c r="AF266" s="53"/>
      <c r="AG266" s="54"/>
      <c r="AH266" s="55"/>
      <c r="AI266" s="56"/>
      <c r="AJ266" s="41" t="s">
        <v>85</v>
      </c>
      <c r="AK266" s="42">
        <v>44620</v>
      </c>
      <c r="AL266" s="50"/>
      <c r="AM266" s="337" t="str">
        <f>INDEX($K$6:$AE$6,1,MATCH(1,K266:AE266,-1))</f>
        <v>95PFE-L2S</v>
      </c>
      <c r="AN266" s="337" t="str">
        <f>IF(INDEX($K$6:$AE$6,1,MATCH(1,K266:AE266,1))&lt;&gt;INDEX($K$6:$AE$6,1,MATCH(1,K266:AE266,-1)),INDEX($K$6:$AE$6,1,MATCH(1,K266:AE266,1)),"-")</f>
        <v>-</v>
      </c>
    </row>
    <row r="267" spans="1:40" x14ac:dyDescent="0.2">
      <c r="A267" s="169" t="str">
        <f>IF(IFERROR(VLOOKUP(G267,EmployesActifs,1,FALSE),"Non")&lt;&gt;"Non","Oui","Non")</f>
        <v>Oui</v>
      </c>
      <c r="B267" s="172">
        <f>IF(A267="Oui",1,0)</f>
        <v>1</v>
      </c>
      <c r="C267" s="172">
        <f>IF(OR(G267="Médecin",H267="Médecin",I267="Médecin",I267="Médecins",H267="anesthésiste",H267="boursier univ.",H267="chercheur",H267="chirurgien",H267="Résident(e)",H267="Md Urg",H267="Md Card",LEFT(H267,6)="Fellow",H267="Externe Médecine",H267="Directeur de la biobanque Médecin",H267="monit.-boursier",),1,0)</f>
        <v>0</v>
      </c>
      <c r="D267" s="172">
        <f>IF(OR(G267=0,H267="Stagiaire",H267="Stagiaires",H267="Externe",H267="Externes",G267="agence",H267="STAGIAIRE INFIRMIER(ÈRE)",H267="STAGIAIRE SI",H267="STAGIAIRE S.I.",H267="STAGIAIRE PAB",H267="STAGIAIRE EN PERFUSION",H267="Stagiaire Physiothérapeute",H267="Stagiaire médecine",H267="Stagiaire - Service sociaux",H267="STAGIAIRE SOINS INFIRMIERS",H267="STAGIAIRE EXTERNE EN MÉDECINE",H267="ss",),1,0)</f>
        <v>0</v>
      </c>
      <c r="E267" s="28" t="s">
        <v>594</v>
      </c>
      <c r="F267" s="28" t="s">
        <v>595</v>
      </c>
      <c r="G267" s="262">
        <v>5345</v>
      </c>
      <c r="H267" s="79" t="s">
        <v>103</v>
      </c>
      <c r="I267" s="164" t="s">
        <v>1227</v>
      </c>
      <c r="J267" s="273">
        <f ca="1">IF(AK267&lt;=Données!$B$2,1," ")</f>
        <v>1</v>
      </c>
      <c r="K267" s="45" t="s">
        <v>56</v>
      </c>
      <c r="L267" s="46">
        <v>1</v>
      </c>
      <c r="M267" s="47"/>
      <c r="N267" s="48"/>
      <c r="O267" s="185"/>
      <c r="P267" s="187"/>
      <c r="Q267" s="185"/>
      <c r="R267" s="186"/>
      <c r="S267" s="186"/>
      <c r="T267" s="187"/>
      <c r="U267" s="187"/>
      <c r="V267" s="187"/>
      <c r="W267" s="320"/>
      <c r="X267" s="214"/>
      <c r="Y267" s="215"/>
      <c r="Z267" s="34"/>
      <c r="AA267" s="35"/>
      <c r="AB267" s="35"/>
      <c r="AC267" s="35"/>
      <c r="AD267" s="36"/>
      <c r="AE267" s="224"/>
      <c r="AF267" s="53"/>
      <c r="AG267" s="54"/>
      <c r="AH267" s="55"/>
      <c r="AI267" s="56"/>
      <c r="AJ267" s="41" t="s">
        <v>98</v>
      </c>
      <c r="AK267" s="42">
        <v>44581</v>
      </c>
      <c r="AL267" s="50"/>
      <c r="AM267" s="337" t="str">
        <f>INDEX($K$6:$AE$6,1,MATCH(1,K267:AE267,-1))</f>
        <v>95PFE-L2M</v>
      </c>
      <c r="AN267" s="337" t="str">
        <f>IF(INDEX($K$6:$AE$6,1,MATCH(1,K267:AE267,1))&lt;&gt;INDEX($K$6:$AE$6,1,MATCH(1,K267:AE267,-1)),INDEX($K$6:$AE$6,1,MATCH(1,K267:AE267,1)),"-")</f>
        <v>-</v>
      </c>
    </row>
    <row r="268" spans="1:40" x14ac:dyDescent="0.2">
      <c r="A268" s="381"/>
      <c r="B268" s="172">
        <f>IF(A268="Oui",1,0)</f>
        <v>0</v>
      </c>
      <c r="C268" s="172">
        <f>IF(OR(G268="Médecin",H268="Médecin",I268="Médecin",I268="Médecins",H268="anesthésiste",H268="boursier univ.",H268="chercheur",H268="chirurgien",H268="Résident(e)",H268="Md Urg",H268="Md Card",LEFT(H268,6)="Fellow",H268="Externe Médecine",H268="Directeur de la biobanque Médecin",H268="monit.-boursier",),1,0)</f>
        <v>0</v>
      </c>
      <c r="D268" s="172">
        <f>IF(OR(G268=0,H268="Stagiaire",H268="Stagiaires",H268="Externe",H268="Externes",G268="agence",H268="STAGIAIRE INFIRMIER(ÈRE)",H268="STAGIAIRE SI",H268="STAGIAIRE S.I.",H268="STAGIAIRE PAB",H268="STAGIAIRE EN PERFUSION",H268="Stagiaire Physiothérapeute",H268="Stagiaire médecine",H268="Stagiaire - Service sociaux",H268="STAGIAIRE SOINS INFIRMIERS",H268="STAGIAIRE EXTERNE EN MÉDECINE",H268="ss",),1,0)</f>
        <v>1</v>
      </c>
      <c r="E268" s="28" t="s">
        <v>596</v>
      </c>
      <c r="F268" s="28" t="s">
        <v>597</v>
      </c>
      <c r="G268" s="262">
        <v>0</v>
      </c>
      <c r="H268" s="79" t="s">
        <v>212</v>
      </c>
      <c r="I268" s="164" t="s">
        <v>213</v>
      </c>
      <c r="J268" s="273">
        <f ca="1">IF(AK268&lt;=Données!$B$2,1," ")</f>
        <v>1</v>
      </c>
      <c r="K268" s="45">
        <v>1</v>
      </c>
      <c r="L268" s="46"/>
      <c r="M268" s="47"/>
      <c r="N268" s="48"/>
      <c r="O268" s="185"/>
      <c r="P268" s="187"/>
      <c r="Q268" s="185"/>
      <c r="R268" s="186"/>
      <c r="S268" s="186"/>
      <c r="T268" s="187"/>
      <c r="U268" s="187"/>
      <c r="V268" s="187"/>
      <c r="W268" s="320"/>
      <c r="X268" s="214"/>
      <c r="Y268" s="215"/>
      <c r="Z268" s="34"/>
      <c r="AA268" s="35"/>
      <c r="AB268" s="35"/>
      <c r="AC268" s="35"/>
      <c r="AD268" s="36"/>
      <c r="AE268" s="224"/>
      <c r="AF268" s="53"/>
      <c r="AG268" s="54"/>
      <c r="AH268" s="55"/>
      <c r="AI268" s="56"/>
      <c r="AJ268" s="41" t="s">
        <v>85</v>
      </c>
      <c r="AK268" s="42">
        <v>44627</v>
      </c>
      <c r="AL268" s="50"/>
      <c r="AM268" s="337" t="str">
        <f>INDEX($K$6:$AE$6,1,MATCH(1,K268:AE268,-1))</f>
        <v>95PFE-L2S</v>
      </c>
      <c r="AN268" s="337" t="str">
        <f>IF(INDEX($K$6:$AE$6,1,MATCH(1,K268:AE268,1))&lt;&gt;INDEX($K$6:$AE$6,1,MATCH(1,K268:AE268,-1)),INDEX($K$6:$AE$6,1,MATCH(1,K268:AE268,1)),"-")</f>
        <v>-</v>
      </c>
    </row>
    <row r="269" spans="1:40" x14ac:dyDescent="0.2">
      <c r="A269" s="381"/>
      <c r="B269" s="172">
        <f>IF(A269="Oui",1,0)</f>
        <v>0</v>
      </c>
      <c r="C269" s="172">
        <f>IF(OR(G269="Médecin",H269="Médecin",I269="Médecin",I269="Médecins",H269="anesthésiste",H269="boursier univ.",H269="chercheur",H269="chirurgien",H269="Résident(e)",H269="Md Urg",H269="Md Card",LEFT(H269,6)="Fellow",H269="Externe Médecine",H269="Directeur de la biobanque Médecin",H269="monit.-boursier",),1,0)</f>
        <v>0</v>
      </c>
      <c r="D269" s="172">
        <f>IF(OR(G269=0,H269="Stagiaire",H269="Stagiaires",H269="Externe",H269="Externes",G269="agence",H269="STAGIAIRE INFIRMIER(ÈRE)",H269="STAGIAIRE SI",H269="STAGIAIRE S.I.",H269="STAGIAIRE PAB",H269="STAGIAIRE EN PERFUSION",H269="Stagiaire Physiothérapeute",H269="Stagiaire médecine",H269="Stagiaire - Service sociaux",H269="STAGIAIRE SOINS INFIRMIERS",H269="STAGIAIRE EXTERNE EN MÉDECINE",H269="ss",),1,0)</f>
        <v>1</v>
      </c>
      <c r="E269" s="28" t="s">
        <v>596</v>
      </c>
      <c r="F269" s="28" t="s">
        <v>5292</v>
      </c>
      <c r="G269" s="262">
        <v>0</v>
      </c>
      <c r="H269" s="79" t="s">
        <v>479</v>
      </c>
      <c r="I269" s="164" t="s">
        <v>43</v>
      </c>
      <c r="J269" s="273" t="str">
        <f ca="1">IF(AK269&lt;=Données!$B$2,1," ")</f>
        <v xml:space="preserve"> </v>
      </c>
      <c r="K269" s="45"/>
      <c r="L269" s="46">
        <v>1</v>
      </c>
      <c r="M269" s="47"/>
      <c r="N269" s="48"/>
      <c r="O269" s="185"/>
      <c r="P269" s="187"/>
      <c r="Q269" s="185"/>
      <c r="R269" s="186"/>
      <c r="S269" s="186"/>
      <c r="T269" s="187"/>
      <c r="U269" s="187"/>
      <c r="V269" s="187"/>
      <c r="W269" s="320"/>
      <c r="X269" s="214"/>
      <c r="Y269" s="215"/>
      <c r="Z269" s="34"/>
      <c r="AA269" s="35"/>
      <c r="AB269" s="35"/>
      <c r="AC269" s="35"/>
      <c r="AD269" s="36"/>
      <c r="AE269" s="224"/>
      <c r="AF269" s="53"/>
      <c r="AG269" s="54"/>
      <c r="AH269" s="55"/>
      <c r="AI269" s="56"/>
      <c r="AJ269" s="41" t="s">
        <v>4462</v>
      </c>
      <c r="AK269" s="42">
        <v>45377</v>
      </c>
      <c r="AL269" s="50"/>
      <c r="AM269" s="337" t="str">
        <f>INDEX($K$6:$AE$6,1,MATCH(1,K269:AE269,-1))</f>
        <v>95PFE-L2M</v>
      </c>
      <c r="AN269" s="337" t="str">
        <f>IF(INDEX($K$6:$AE$6,1,MATCH(1,K269:AE269,1))&lt;&gt;INDEX($K$6:$AE$6,1,MATCH(1,K269:AE269,-1)),INDEX($K$6:$AE$6,1,MATCH(1,K269:AE269,1)),"-")</f>
        <v>-</v>
      </c>
    </row>
    <row r="270" spans="1:40" x14ac:dyDescent="0.2">
      <c r="A270" s="381"/>
      <c r="B270" s="172">
        <f>IF(A270="Oui",1,0)</f>
        <v>0</v>
      </c>
      <c r="C270" s="172">
        <f>IF(OR(G270="Médecin",H270="Médecin",I270="Médecin",I270="Médecins",H270="anesthésiste",H270="boursier univ.",H270="chercheur",H270="chirurgien",H270="Résident(e)",H270="Md Urg",H270="Md Card",LEFT(H270,6)="Fellow",H270="Externe Médecine",H270="Directeur de la biobanque Médecin",H270="monit.-boursier",),1,0)</f>
        <v>0</v>
      </c>
      <c r="D270" s="172">
        <f>IF(OR(G270=0,H270="Stagiaire",H270="Stagiaires",H270="Externe",H270="Externes",G270="agence",H270="STAGIAIRE INFIRMIER(ÈRE)",H270="STAGIAIRE SI",H270="STAGIAIRE S.I.",H270="STAGIAIRE PAB",H270="STAGIAIRE EN PERFUSION",H270="Stagiaire Physiothérapeute",H270="Stagiaire médecine",H270="Stagiaire - Service sociaux",H270="STAGIAIRE SOINS INFIRMIERS",H270="STAGIAIRE EXTERNE EN MÉDECINE",H270="ss",),1,0)</f>
        <v>1</v>
      </c>
      <c r="E270" s="28" t="s">
        <v>596</v>
      </c>
      <c r="F270" s="28" t="s">
        <v>599</v>
      </c>
      <c r="G270" s="262">
        <v>0</v>
      </c>
      <c r="H270" s="79" t="s">
        <v>186</v>
      </c>
      <c r="I270" s="164" t="s">
        <v>600</v>
      </c>
      <c r="J270" s="273">
        <f ca="1">IF(AK270&lt;=Données!$B$2,1," ")</f>
        <v>1</v>
      </c>
      <c r="K270" s="45"/>
      <c r="L270" s="46" t="s">
        <v>56</v>
      </c>
      <c r="M270" s="47"/>
      <c r="N270" s="48"/>
      <c r="O270" s="185"/>
      <c r="P270" s="187"/>
      <c r="Q270" s="185"/>
      <c r="R270" s="186"/>
      <c r="S270" s="186">
        <v>1</v>
      </c>
      <c r="T270" s="187"/>
      <c r="U270" s="187"/>
      <c r="V270" s="187"/>
      <c r="W270" s="320"/>
      <c r="X270" s="214"/>
      <c r="Y270" s="215"/>
      <c r="Z270" s="34"/>
      <c r="AA270" s="35"/>
      <c r="AB270" s="35"/>
      <c r="AC270" s="35"/>
      <c r="AD270" s="36"/>
      <c r="AE270" s="224"/>
      <c r="AF270" s="53"/>
      <c r="AG270" s="54"/>
      <c r="AH270" s="55"/>
      <c r="AI270" s="56"/>
      <c r="AJ270" s="41" t="s">
        <v>57</v>
      </c>
      <c r="AK270" s="42">
        <v>44572</v>
      </c>
      <c r="AL270" s="50"/>
      <c r="AM270" s="337" t="str">
        <f>INDEX($K$6:$AE$6,1,MATCH(1,K270:AE270,-1))</f>
        <v>1870 +</v>
      </c>
      <c r="AN270" s="337" t="str">
        <f>IF(INDEX($K$6:$AE$6,1,MATCH(1,K270:AE270,1))&lt;&gt;INDEX($K$6:$AE$6,1,MATCH(1,K270:AE270,-1)),INDEX($K$6:$AE$6,1,MATCH(1,K270:AE270,1)),"-")</f>
        <v>-</v>
      </c>
    </row>
    <row r="271" spans="1:40" x14ac:dyDescent="0.2">
      <c r="A271" s="169" t="str">
        <f>IF(IFERROR(VLOOKUP(G271,EmployesActifs,1,FALSE),"Non")&lt;&gt;"Non","Oui","Non")</f>
        <v>Oui</v>
      </c>
      <c r="B271" s="172">
        <f>IF(A271="Oui",1,0)</f>
        <v>1</v>
      </c>
      <c r="C271" s="172">
        <f>IF(OR(G271="Médecin",H271="Médecin",I271="Médecin",I271="Médecins",H271="anesthésiste",H271="boursier univ.",H271="chercheur",H271="chirurgien",H271="Résident(e)",H271="Md Urg",H271="Md Card",LEFT(H271,6)="Fellow",H271="Externe Médecine",H271="Directeur de la biobanque Médecin",H271="monit.-boursier",),1,0)</f>
        <v>0</v>
      </c>
      <c r="D271" s="172">
        <f>IF(OR(G271=0,H271="Stagiaire",H271="Stagiaires",H271="Externe",H271="Externes",G271="agence",H271="STAGIAIRE INFIRMIER(ÈRE)",H271="STAGIAIRE SI",H271="STAGIAIRE S.I.",H271="STAGIAIRE PAB",H271="STAGIAIRE EN PERFUSION",H271="Stagiaire Physiothérapeute",H271="Stagiaire médecine",H271="Stagiaire - Service sociaux",H271="STAGIAIRE SOINS INFIRMIERS",H271="STAGIAIRE EXTERNE EN MÉDECINE",H271="ss",),1,0)</f>
        <v>0</v>
      </c>
      <c r="E271" s="28" t="s">
        <v>601</v>
      </c>
      <c r="F271" s="28" t="s">
        <v>603</v>
      </c>
      <c r="G271" s="262">
        <v>3379</v>
      </c>
      <c r="H271" s="79" t="s">
        <v>103</v>
      </c>
      <c r="I271" s="164" t="s">
        <v>5709</v>
      </c>
      <c r="J271" s="273">
        <f ca="1">IF(AK271&lt;=Données!$B$2,1," ")</f>
        <v>1</v>
      </c>
      <c r="K271" s="45" t="s">
        <v>56</v>
      </c>
      <c r="L271" s="46"/>
      <c r="M271" s="47"/>
      <c r="N271" s="48"/>
      <c r="O271" s="185"/>
      <c r="P271" s="187"/>
      <c r="Q271" s="185"/>
      <c r="R271" s="186"/>
      <c r="S271" s="186">
        <v>1</v>
      </c>
      <c r="T271" s="187"/>
      <c r="U271" s="187"/>
      <c r="V271" s="187"/>
      <c r="W271" s="320"/>
      <c r="X271" s="214"/>
      <c r="Y271" s="215"/>
      <c r="Z271" s="34"/>
      <c r="AA271" s="35"/>
      <c r="AB271" s="35"/>
      <c r="AC271" s="35"/>
      <c r="AD271" s="36"/>
      <c r="AE271" s="224"/>
      <c r="AF271" s="53"/>
      <c r="AG271" s="54"/>
      <c r="AH271" s="55"/>
      <c r="AI271" s="56"/>
      <c r="AJ271" s="41" t="s">
        <v>98</v>
      </c>
      <c r="AK271" s="42">
        <v>44572</v>
      </c>
      <c r="AL271" s="50"/>
      <c r="AM271" s="337" t="str">
        <f>INDEX($K$6:$AE$6,1,MATCH(1,K271:AE271,-1))</f>
        <v>1870 +</v>
      </c>
      <c r="AN271" s="337" t="str">
        <f>IF(INDEX($K$6:$AE$6,1,MATCH(1,K271:AE271,1))&lt;&gt;INDEX($K$6:$AE$6,1,MATCH(1,K271:AE271,-1)),INDEX($K$6:$AE$6,1,MATCH(1,K271:AE271,1)),"-")</f>
        <v>-</v>
      </c>
    </row>
    <row r="272" spans="1:40" x14ac:dyDescent="0.2">
      <c r="A272" s="169" t="str">
        <f>IF(IFERROR(VLOOKUP(G272,EmployesActifs,1,FALSE),"Non")&lt;&gt;"Non","Oui","Non")</f>
        <v>Oui</v>
      </c>
      <c r="B272" s="172">
        <f>IF(A272="Oui",1,0)</f>
        <v>1</v>
      </c>
      <c r="C272" s="172">
        <f>IF(OR(G272="Médecin",H272="Médecin",I272="Médecin",I272="Médecins",H272="anesthésiste",H272="boursier univ.",H272="chercheur",H272="chirurgien",H272="Résident(e)",H272="Md Urg",H272="Md Card",LEFT(H272,6)="Fellow",H272="Externe Médecine",H272="Directeur de la biobanque Médecin",H272="monit.-boursier",),1,0)</f>
        <v>0</v>
      </c>
      <c r="D272" s="172">
        <f>IF(OR(G272=0,H272="Stagiaire",H272="Stagiaires",H272="Externe",H272="Externes",G272="agence",H272="STAGIAIRE INFIRMIER(ÈRE)",H272="STAGIAIRE SI",H272="STAGIAIRE S.I.",H272="STAGIAIRE PAB",H272="STAGIAIRE EN PERFUSION",H272="Stagiaire Physiothérapeute",H272="Stagiaire médecine",H272="Stagiaire - Service sociaux",H272="STAGIAIRE SOINS INFIRMIERS",H272="STAGIAIRE EXTERNE EN MÉDECINE",H272="ss",),1,0)</f>
        <v>0</v>
      </c>
      <c r="E272" s="28" t="s">
        <v>604</v>
      </c>
      <c r="F272" s="28" t="s">
        <v>1856</v>
      </c>
      <c r="G272" s="262">
        <v>12679</v>
      </c>
      <c r="H272" s="79" t="s">
        <v>54</v>
      </c>
      <c r="I272" s="164" t="s">
        <v>55</v>
      </c>
      <c r="J272" s="273" t="str">
        <f ca="1">IF(AK272&lt;=Données!$B$2,1," ")</f>
        <v xml:space="preserve"> </v>
      </c>
      <c r="K272" s="45" t="s">
        <v>56</v>
      </c>
      <c r="L272" s="46"/>
      <c r="M272" s="47"/>
      <c r="N272" s="48"/>
      <c r="O272" s="185">
        <v>1</v>
      </c>
      <c r="P272" s="187"/>
      <c r="Q272" s="185"/>
      <c r="R272" s="186"/>
      <c r="S272" s="186" t="s">
        <v>56</v>
      </c>
      <c r="T272" s="187"/>
      <c r="U272" s="187"/>
      <c r="V272" s="187"/>
      <c r="W272" s="320"/>
      <c r="X272" s="214"/>
      <c r="Y272" s="215"/>
      <c r="Z272" s="34"/>
      <c r="AA272" s="35"/>
      <c r="AB272" s="35"/>
      <c r="AC272" s="35"/>
      <c r="AD272" s="36"/>
      <c r="AE272" s="224"/>
      <c r="AF272" s="53"/>
      <c r="AG272" s="54"/>
      <c r="AH272" s="55"/>
      <c r="AI272" s="56"/>
      <c r="AJ272" s="41" t="s">
        <v>4462</v>
      </c>
      <c r="AK272" s="42">
        <v>45861</v>
      </c>
      <c r="AL272" s="50"/>
      <c r="AM272" s="337" t="str">
        <f>INDEX($K$6:$AE$6,1,MATCH(1,K272:AE272,-1))</f>
        <v>1804S</v>
      </c>
      <c r="AN272" s="337" t="str">
        <f>IF(INDEX($K$6:$AE$6,1,MATCH(1,K272:AE272,1))&lt;&gt;INDEX($K$6:$AE$6,1,MATCH(1,K272:AE272,-1)),INDEX($K$6:$AE$6,1,MATCH(1,K272:AE272,1)),"-")</f>
        <v>-</v>
      </c>
    </row>
    <row r="273" spans="1:40" x14ac:dyDescent="0.2">
      <c r="A273" s="169" t="str">
        <f>IF(IFERROR(VLOOKUP(G273,EmployesActifs,1,FALSE),"Non")&lt;&gt;"Non","Oui","Non")</f>
        <v>Oui</v>
      </c>
      <c r="B273" s="172">
        <f>IF(A273="Oui",1,0)</f>
        <v>1</v>
      </c>
      <c r="C273" s="172">
        <f>IF(OR(G273="Médecin",H273="Médecin",I273="Médecin",I273="Médecins",H273="anesthésiste",H273="boursier univ.",H273="chercheur",H273="chirurgien",H273="Résident(e)",H273="Md Urg",H273="Md Card",LEFT(H273,6)="Fellow",H273="Externe Médecine",H273="Directeur de la biobanque Médecin",H273="monit.-boursier",),1,0)</f>
        <v>0</v>
      </c>
      <c r="D273" s="172">
        <f>IF(OR(G273=0,H273="Stagiaire",H273="Stagiaires",H273="Externe",H273="Externes",G273="agence",H273="STAGIAIRE INFIRMIER(ÈRE)",H273="STAGIAIRE SI",H273="STAGIAIRE S.I.",H273="STAGIAIRE PAB",H273="STAGIAIRE EN PERFUSION",H273="Stagiaire Physiothérapeute",H273="Stagiaire médecine",H273="Stagiaire - Service sociaux",H273="STAGIAIRE SOINS INFIRMIERS",H273="STAGIAIRE EXTERNE EN MÉDECINE",H273="ss",),1,0)</f>
        <v>0</v>
      </c>
      <c r="E273" s="28" t="s">
        <v>604</v>
      </c>
      <c r="F273" s="28" t="s">
        <v>597</v>
      </c>
      <c r="G273" s="262">
        <v>1819</v>
      </c>
      <c r="H273" s="79" t="s">
        <v>3413</v>
      </c>
      <c r="I273" s="164" t="s">
        <v>174</v>
      </c>
      <c r="J273" s="273">
        <f ca="1">IF(AK273&lt;=Données!$B$2,1," ")</f>
        <v>1</v>
      </c>
      <c r="K273" s="45"/>
      <c r="L273" s="46"/>
      <c r="M273" s="47">
        <v>1</v>
      </c>
      <c r="N273" s="48"/>
      <c r="O273" s="185"/>
      <c r="P273" s="187"/>
      <c r="Q273" s="185"/>
      <c r="R273" s="186"/>
      <c r="S273" s="186"/>
      <c r="T273" s="187"/>
      <c r="U273" s="187"/>
      <c r="V273" s="187"/>
      <c r="W273" s="320"/>
      <c r="X273" s="214"/>
      <c r="Y273" s="215"/>
      <c r="Z273" s="34"/>
      <c r="AA273" s="35"/>
      <c r="AB273" s="35"/>
      <c r="AC273" s="35"/>
      <c r="AD273" s="36"/>
      <c r="AE273" s="224"/>
      <c r="AF273" s="53"/>
      <c r="AG273" s="54"/>
      <c r="AH273" s="55"/>
      <c r="AI273" s="56"/>
      <c r="AJ273" s="41" t="s">
        <v>57</v>
      </c>
      <c r="AK273" s="42">
        <v>44586</v>
      </c>
      <c r="AL273" s="50" t="s">
        <v>605</v>
      </c>
      <c r="AM273" s="337" t="str">
        <f>INDEX($K$6:$AE$6,1,MATCH(1,K273:AE273,-1))</f>
        <v>95PFE-L2L</v>
      </c>
      <c r="AN273" s="337" t="str">
        <f>IF(INDEX($K$6:$AE$6,1,MATCH(1,K273:AE273,1))&lt;&gt;INDEX($K$6:$AE$6,1,MATCH(1,K273:AE273,-1)),INDEX($K$6:$AE$6,1,MATCH(1,K273:AE273,1)),"-")</f>
        <v>-</v>
      </c>
    </row>
    <row r="274" spans="1:40" x14ac:dyDescent="0.2">
      <c r="A274" s="169" t="str">
        <f>IF(IFERROR(VLOOKUP(G274,EmployesActifs,1,FALSE),"Non")&lt;&gt;"Non","Oui","Non")</f>
        <v>Oui</v>
      </c>
      <c r="B274" s="172">
        <f>IF(A274="Oui",1,0)</f>
        <v>1</v>
      </c>
      <c r="C274" s="172">
        <f>IF(OR(G274="Médecin",H274="Médecin",I274="Médecin",I274="Médecins",H274="anesthésiste",H274="boursier univ.",H274="chercheur",H274="chirurgien",H274="Résident(e)",H274="Md Urg",H274="Md Card",LEFT(H274,6)="Fellow",H274="Externe Médecine",H274="Directeur de la biobanque Médecin",H274="monit.-boursier",),1,0)</f>
        <v>0</v>
      </c>
      <c r="D274" s="172">
        <f>IF(OR(G274=0,H274="Stagiaire",H274="Stagiaires",H274="Externe",H274="Externes",G274="agence",H274="STAGIAIRE INFIRMIER(ÈRE)",H274="STAGIAIRE SI",H274="STAGIAIRE S.I.",H274="STAGIAIRE PAB",H274="STAGIAIRE EN PERFUSION",H274="Stagiaire Physiothérapeute",H274="Stagiaire médecine",H274="Stagiaire - Service sociaux",H274="STAGIAIRE SOINS INFIRMIERS",H274="STAGIAIRE EXTERNE EN MÉDECINE",H274="ss",),1,0)</f>
        <v>0</v>
      </c>
      <c r="E274" s="28" t="s">
        <v>5129</v>
      </c>
      <c r="F274" s="28" t="s">
        <v>221</v>
      </c>
      <c r="G274" s="262">
        <v>13472</v>
      </c>
      <c r="H274" s="79" t="s">
        <v>103</v>
      </c>
      <c r="I274" s="164" t="s">
        <v>2714</v>
      </c>
      <c r="J274" s="273" t="str">
        <f ca="1">IF(AK274&lt;=Données!$B$2,1," ")</f>
        <v xml:space="preserve"> </v>
      </c>
      <c r="K274" s="45"/>
      <c r="L274" s="46">
        <v>1</v>
      </c>
      <c r="M274" s="47"/>
      <c r="N274" s="48"/>
      <c r="O274" s="185"/>
      <c r="P274" s="187"/>
      <c r="Q274" s="185"/>
      <c r="R274" s="186"/>
      <c r="S274" s="186">
        <v>1</v>
      </c>
      <c r="T274" s="187"/>
      <c r="U274" s="187"/>
      <c r="V274" s="187"/>
      <c r="W274" s="320"/>
      <c r="X274" s="214"/>
      <c r="Y274" s="215"/>
      <c r="Z274" s="34"/>
      <c r="AA274" s="35"/>
      <c r="AB274" s="35"/>
      <c r="AC274" s="35"/>
      <c r="AD274" s="36"/>
      <c r="AE274" s="224"/>
      <c r="AF274" s="53"/>
      <c r="AG274" s="54"/>
      <c r="AH274" s="55"/>
      <c r="AI274" s="56"/>
      <c r="AJ274" s="41" t="s">
        <v>4462</v>
      </c>
      <c r="AK274" s="42">
        <v>45784</v>
      </c>
      <c r="AL274" s="50"/>
      <c r="AM274" s="337" t="str">
        <f>INDEX($K$6:$AE$6,1,MATCH(1,K274:AE274,-1))</f>
        <v>95PFE-L2M</v>
      </c>
      <c r="AN274" s="337" t="str">
        <f>IF(INDEX($K$6:$AE$6,1,MATCH(1,K274:AE274,1))&lt;&gt;INDEX($K$6:$AE$6,1,MATCH(1,K274:AE274,-1)),INDEX($K$6:$AE$6,1,MATCH(1,K274:AE274,1)),"-")</f>
        <v>1870 +</v>
      </c>
    </row>
    <row r="275" spans="1:40" x14ac:dyDescent="0.2">
      <c r="A275" s="169" t="str">
        <f>IF(IFERROR(VLOOKUP(G275,EmployesActifs,1,FALSE),"Non")&lt;&gt;"Non","Oui","Non")</f>
        <v>Oui</v>
      </c>
      <c r="B275" s="172">
        <f>IF(A275="Oui",1,0)</f>
        <v>1</v>
      </c>
      <c r="C275" s="172">
        <f>IF(OR(G275="Médecin",H275="Médecin",I275="Médecin",I275="Médecins",H275="anesthésiste",H275="boursier univ.",H275="chercheur",H275="chirurgien",H275="Résident(e)",H275="Md Urg",H275="Md Card",LEFT(H275,6)="Fellow",H275="Externe Médecine",H275="Directeur de la biobanque Médecin",H275="monit.-boursier",),1,0)</f>
        <v>0</v>
      </c>
      <c r="D275" s="172">
        <f>IF(OR(G275=0,H275="Stagiaire",H275="Stagiaires",H275="Externe",H275="Externes",G275="agence",H275="STAGIAIRE INFIRMIER(ÈRE)",H275="STAGIAIRE SI",H275="STAGIAIRE S.I.",H275="STAGIAIRE PAB",H275="STAGIAIRE EN PERFUSION",H275="Stagiaire Physiothérapeute",H275="Stagiaire médecine",H275="Stagiaire - Service sociaux",H275="STAGIAIRE SOINS INFIRMIERS",H275="STAGIAIRE EXTERNE EN MÉDECINE",H275="ss",),1,0)</f>
        <v>0</v>
      </c>
      <c r="E275" s="28" t="s">
        <v>3755</v>
      </c>
      <c r="F275" s="28" t="s">
        <v>606</v>
      </c>
      <c r="G275" s="262">
        <v>8340</v>
      </c>
      <c r="H275" s="79" t="s">
        <v>2416</v>
      </c>
      <c r="I275" s="164" t="s">
        <v>3374</v>
      </c>
      <c r="J275" s="273">
        <f ca="1">IF(AK275&lt;=Données!$B$2,1," ")</f>
        <v>1</v>
      </c>
      <c r="K275" s="45"/>
      <c r="L275" s="46"/>
      <c r="M275" s="47"/>
      <c r="N275" s="48"/>
      <c r="O275" s="185"/>
      <c r="P275" s="187"/>
      <c r="Q275" s="185"/>
      <c r="R275" s="186"/>
      <c r="S275" s="186"/>
      <c r="T275" s="187"/>
      <c r="U275" s="187"/>
      <c r="V275" s="187"/>
      <c r="W275" s="320"/>
      <c r="X275" s="214"/>
      <c r="Y275" s="215"/>
      <c r="Z275" s="34"/>
      <c r="AA275" s="35"/>
      <c r="AB275" s="35"/>
      <c r="AC275" s="35"/>
      <c r="AD275" s="36"/>
      <c r="AE275" s="224"/>
      <c r="AF275" s="85"/>
      <c r="AG275" s="86"/>
      <c r="AH275" s="87"/>
      <c r="AI275" s="56"/>
      <c r="AJ275" s="41" t="s">
        <v>607</v>
      </c>
      <c r="AK275" s="42">
        <v>42514</v>
      </c>
      <c r="AL275" s="50" t="s">
        <v>200</v>
      </c>
      <c r="AM275" s="337" t="e">
        <f>INDEX($K$6:$AE$6,1,MATCH(1,K275:AE275,-1))</f>
        <v>#N/A</v>
      </c>
      <c r="AN275" s="337" t="e">
        <f>IF(INDEX($K$6:$AE$6,1,MATCH(1,K275:AE275,1))&lt;&gt;INDEX($K$6:$AE$6,1,MATCH(1,K275:AE275,-1)),INDEX($K$6:$AE$6,1,MATCH(1,K275:AE275,1)),"-")</f>
        <v>#N/A</v>
      </c>
    </row>
    <row r="276" spans="1:40" x14ac:dyDescent="0.2">
      <c r="A276" s="169" t="str">
        <f>IF(IFERROR(VLOOKUP(G276,EmployesActifs,1,FALSE),"Non")&lt;&gt;"Non","Oui","Non")</f>
        <v>Oui</v>
      </c>
      <c r="B276" s="172">
        <f>IF(A276="Oui",1,0)</f>
        <v>1</v>
      </c>
      <c r="C276" s="172">
        <f>IF(OR(G276="Médecin",H276="Médecin",I276="Médecin",I276="Médecins",H276="anesthésiste",H276="boursier univ.",H276="chercheur",H276="chirurgien",H276="Résident(e)",H276="Md Urg",H276="Md Card",LEFT(H276,6)="Fellow",H276="Externe Médecine",H276="Directeur de la biobanque Médecin",H276="monit.-boursier",),1,0)</f>
        <v>0</v>
      </c>
      <c r="D276" s="172">
        <f>IF(OR(G276=0,H276="Stagiaire",H276="Stagiaires",H276="Externe",H276="Externes",G276="agence",H276="STAGIAIRE INFIRMIER(ÈRE)",H276="STAGIAIRE SI",H276="STAGIAIRE S.I.",H276="STAGIAIRE PAB",H276="STAGIAIRE EN PERFUSION",H276="Stagiaire Physiothérapeute",H276="Stagiaire médecine",H276="Stagiaire - Service sociaux",H276="STAGIAIRE SOINS INFIRMIERS",H276="STAGIAIRE EXTERNE EN MÉDECINE",H276="ss",),1,0)</f>
        <v>0</v>
      </c>
      <c r="E276" s="28" t="s">
        <v>608</v>
      </c>
      <c r="F276" s="28" t="s">
        <v>440</v>
      </c>
      <c r="G276" s="262">
        <v>10360</v>
      </c>
      <c r="H276" s="79" t="s">
        <v>72</v>
      </c>
      <c r="I276" s="164" t="s">
        <v>5708</v>
      </c>
      <c r="J276" s="273">
        <f ca="1">IF(AK276&lt;=Données!$B$2,1," ")</f>
        <v>1</v>
      </c>
      <c r="K276" s="45" t="s">
        <v>56</v>
      </c>
      <c r="L276" s="46"/>
      <c r="M276" s="47"/>
      <c r="N276" s="48"/>
      <c r="O276" s="185"/>
      <c r="P276" s="187"/>
      <c r="Q276" s="185"/>
      <c r="R276" s="186"/>
      <c r="S276" s="186">
        <v>1</v>
      </c>
      <c r="T276" s="187"/>
      <c r="U276" s="187"/>
      <c r="V276" s="187"/>
      <c r="W276" s="320"/>
      <c r="X276" s="214"/>
      <c r="Y276" s="215"/>
      <c r="Z276" s="34"/>
      <c r="AA276" s="35"/>
      <c r="AB276" s="35"/>
      <c r="AC276" s="35"/>
      <c r="AD276" s="36"/>
      <c r="AE276" s="224"/>
      <c r="AF276" s="85"/>
      <c r="AG276" s="86"/>
      <c r="AH276" s="87"/>
      <c r="AI276" s="56"/>
      <c r="AJ276" s="41" t="s">
        <v>98</v>
      </c>
      <c r="AK276" s="42">
        <v>44575</v>
      </c>
      <c r="AL276" s="50"/>
      <c r="AM276" s="337" t="str">
        <f>INDEX($K$6:$AE$6,1,MATCH(1,K276:AE276,-1))</f>
        <v>1870 +</v>
      </c>
      <c r="AN276" s="337" t="str">
        <f>IF(INDEX($K$6:$AE$6,1,MATCH(1,K276:AE276,1))&lt;&gt;INDEX($K$6:$AE$6,1,MATCH(1,K276:AE276,-1)),INDEX($K$6:$AE$6,1,MATCH(1,K276:AE276,1)),"-")</f>
        <v>-</v>
      </c>
    </row>
    <row r="277" spans="1:40" x14ac:dyDescent="0.2">
      <c r="A277" s="169" t="str">
        <f>IF(IFERROR(VLOOKUP(G277,EmployesActifs,1,FALSE),"Non")&lt;&gt;"Non","Oui","Non")</f>
        <v>Oui</v>
      </c>
      <c r="B277" s="172">
        <f>IF(A277="Oui",1,0)</f>
        <v>1</v>
      </c>
      <c r="C277" s="172">
        <f>IF(OR(G277="Médecin",H277="Médecin",I277="Médecin",I277="Médecins",H277="anesthésiste",H277="boursier univ.",H277="chercheur",H277="chirurgien",H277="Résident(e)",H277="Md Urg",H277="Md Card",LEFT(H277,6)="Fellow",H277="Externe Médecine",H277="Directeur de la biobanque Médecin",H277="monit.-boursier",),1,0)</f>
        <v>0</v>
      </c>
      <c r="D277" s="172">
        <f>IF(OR(G277=0,H277="Stagiaire",H277="Stagiaires",H277="Externe",H277="Externes",G277="agence",H277="STAGIAIRE INFIRMIER(ÈRE)",H277="STAGIAIRE SI",H277="STAGIAIRE S.I.",H277="STAGIAIRE PAB",H277="STAGIAIRE EN PERFUSION",H277="Stagiaire Physiothérapeute",H277="Stagiaire médecine",H277="Stagiaire - Service sociaux",H277="STAGIAIRE SOINS INFIRMIERS",H277="STAGIAIRE EXTERNE EN MÉDECINE",H277="ss",),1,0)</f>
        <v>0</v>
      </c>
      <c r="E277" s="28" t="s">
        <v>613</v>
      </c>
      <c r="F277" s="28" t="s">
        <v>231</v>
      </c>
      <c r="G277" s="262">
        <v>6988</v>
      </c>
      <c r="H277" s="79" t="s">
        <v>69</v>
      </c>
      <c r="I277" s="164" t="s">
        <v>5716</v>
      </c>
      <c r="J277" s="273" t="str">
        <f ca="1">IF(AK277&lt;=Données!$B$2,1," ")</f>
        <v xml:space="preserve"> </v>
      </c>
      <c r="K277" s="45" t="s">
        <v>56</v>
      </c>
      <c r="L277" s="46"/>
      <c r="M277" s="47"/>
      <c r="N277" s="48"/>
      <c r="O277" s="185">
        <v>1</v>
      </c>
      <c r="P277" s="187"/>
      <c r="Q277" s="185"/>
      <c r="R277" s="186"/>
      <c r="S277" s="186"/>
      <c r="T277" s="187"/>
      <c r="U277" s="187"/>
      <c r="V277" s="187"/>
      <c r="W277" s="320"/>
      <c r="X277" s="214"/>
      <c r="Y277" s="215"/>
      <c r="Z277" s="34"/>
      <c r="AA277" s="35"/>
      <c r="AB277" s="35"/>
      <c r="AC277" s="35"/>
      <c r="AD277" s="36"/>
      <c r="AE277" s="224"/>
      <c r="AF277" s="53"/>
      <c r="AG277" s="54"/>
      <c r="AH277" s="55"/>
      <c r="AI277" s="56"/>
      <c r="AJ277" s="41" t="s">
        <v>4462</v>
      </c>
      <c r="AK277" s="42">
        <v>45756</v>
      </c>
      <c r="AL277" s="50"/>
      <c r="AM277" s="337" t="str">
        <f>INDEX($K$6:$AE$6,1,MATCH(1,K277:AE277,-1))</f>
        <v>1804S</v>
      </c>
      <c r="AN277" s="337" t="str">
        <f>IF(INDEX($K$6:$AE$6,1,MATCH(1,K277:AE277,1))&lt;&gt;INDEX($K$6:$AE$6,1,MATCH(1,K277:AE277,-1)),INDEX($K$6:$AE$6,1,MATCH(1,K277:AE277,1)),"-")</f>
        <v>-</v>
      </c>
    </row>
    <row r="278" spans="1:40" x14ac:dyDescent="0.2">
      <c r="A278" s="169" t="str">
        <f>IF(IFERROR(VLOOKUP(G278,EmployesActifs,1,FALSE),"Non")&lt;&gt;"Non","Oui","Non")</f>
        <v>Oui</v>
      </c>
      <c r="B278" s="172">
        <f>IF(A278="Oui",1,0)</f>
        <v>1</v>
      </c>
      <c r="C278" s="172">
        <f>IF(OR(G278="Médecin",H278="Médecin",I278="Médecin",I278="Médecins",H278="anesthésiste",H278="boursier univ.",H278="chercheur",H278="chirurgien",H278="Résident(e)",H278="Md Urg",H278="Md Card",LEFT(H278,6)="Fellow",H278="Externe Médecine",H278="Directeur de la biobanque Médecin",H278="monit.-boursier",),1,0)</f>
        <v>0</v>
      </c>
      <c r="D278" s="172">
        <f>IF(OR(G278=0,H278="Stagiaire",H278="Stagiaires",H278="Externe",H278="Externes",G278="agence",H278="STAGIAIRE INFIRMIER(ÈRE)",H278="STAGIAIRE SI",H278="STAGIAIRE S.I.",H278="STAGIAIRE PAB",H278="STAGIAIRE EN PERFUSION",H278="Stagiaire Physiothérapeute",H278="Stagiaire médecine",H278="Stagiaire - Service sociaux",H278="STAGIAIRE SOINS INFIRMIERS",H278="STAGIAIRE EXTERNE EN MÉDECINE",H278="ss",),1,0)</f>
        <v>0</v>
      </c>
      <c r="E278" s="28" t="s">
        <v>617</v>
      </c>
      <c r="F278" s="28" t="s">
        <v>233</v>
      </c>
      <c r="G278" s="262">
        <v>12548</v>
      </c>
      <c r="H278" s="79" t="s">
        <v>54</v>
      </c>
      <c r="I278" s="164" t="s">
        <v>705</v>
      </c>
      <c r="J278" s="273">
        <f ca="1">IF(AK278&lt;=Données!$B$2,1," ")</f>
        <v>1</v>
      </c>
      <c r="K278" s="45"/>
      <c r="L278" s="46">
        <v>1</v>
      </c>
      <c r="M278" s="47"/>
      <c r="N278" s="48"/>
      <c r="O278" s="185"/>
      <c r="P278" s="187"/>
      <c r="Q278" s="185"/>
      <c r="R278" s="186"/>
      <c r="S278" s="186"/>
      <c r="T278" s="187"/>
      <c r="U278" s="187"/>
      <c r="V278" s="187"/>
      <c r="W278" s="320"/>
      <c r="X278" s="214"/>
      <c r="Y278" s="215"/>
      <c r="Z278" s="34"/>
      <c r="AA278" s="35"/>
      <c r="AB278" s="35"/>
      <c r="AC278" s="35"/>
      <c r="AD278" s="36"/>
      <c r="AE278" s="224"/>
      <c r="AF278" s="53"/>
      <c r="AG278" s="54"/>
      <c r="AH278" s="55"/>
      <c r="AI278" s="56"/>
      <c r="AJ278" s="41" t="s">
        <v>50</v>
      </c>
      <c r="AK278" s="42">
        <v>45050</v>
      </c>
      <c r="AL278" s="50"/>
      <c r="AM278" s="337" t="str">
        <f>INDEX($K$6:$AE$6,1,MATCH(1,K278:AE278,-1))</f>
        <v>95PFE-L2M</v>
      </c>
      <c r="AN278" s="337" t="str">
        <f>IF(INDEX($K$6:$AE$6,1,MATCH(1,K278:AE278,1))&lt;&gt;INDEX($K$6:$AE$6,1,MATCH(1,K278:AE278,-1)),INDEX($K$6:$AE$6,1,MATCH(1,K278:AE278,1)),"-")</f>
        <v>-</v>
      </c>
    </row>
    <row r="279" spans="1:40" x14ac:dyDescent="0.2">
      <c r="A279" s="169" t="str">
        <f>IF(IFERROR(VLOOKUP(G279,EmployesActifs,1,FALSE),"Non")&lt;&gt;"Non","Oui","Non")</f>
        <v>Oui</v>
      </c>
      <c r="B279" s="172">
        <f>IF(A279="Oui",1,0)</f>
        <v>1</v>
      </c>
      <c r="C279" s="172">
        <f>IF(OR(G279="Médecin",H279="Médecin",I279="Médecin",I279="Médecins",H279="anesthésiste",H279="boursier univ.",H279="chercheur",H279="chirurgien",H279="Résident(e)",H279="Md Urg",H279="Md Card",LEFT(H279,6)="Fellow",H279="Externe Médecine",H279="Directeur de la biobanque Médecin",H279="monit.-boursier",),1,0)</f>
        <v>0</v>
      </c>
      <c r="D279" s="172">
        <f>IF(OR(G279=0,H279="Stagiaire",H279="Stagiaires",H279="Externe",H279="Externes",G279="agence",H279="STAGIAIRE INFIRMIER(ÈRE)",H279="STAGIAIRE SI",H279="STAGIAIRE S.I.",H279="STAGIAIRE PAB",H279="STAGIAIRE EN PERFUSION",H279="Stagiaire Physiothérapeute",H279="Stagiaire médecine",H279="Stagiaire - Service sociaux",H279="STAGIAIRE SOINS INFIRMIERS",H279="STAGIAIRE EXTERNE EN MÉDECINE",H279="ss",),1,0)</f>
        <v>0</v>
      </c>
      <c r="E279" s="28" t="s">
        <v>617</v>
      </c>
      <c r="F279" s="28" t="s">
        <v>618</v>
      </c>
      <c r="G279" s="262">
        <v>8783</v>
      </c>
      <c r="H279" s="79" t="s">
        <v>319</v>
      </c>
      <c r="I279" s="164" t="s">
        <v>174</v>
      </c>
      <c r="J279" s="273" t="str">
        <f ca="1">IF(AK279&lt;=Données!$B$2,1," ")</f>
        <v xml:space="preserve"> </v>
      </c>
      <c r="K279" s="45">
        <v>1</v>
      </c>
      <c r="L279" s="46"/>
      <c r="M279" s="47"/>
      <c r="N279" s="48"/>
      <c r="O279" s="185"/>
      <c r="P279" s="187"/>
      <c r="Q279" s="185"/>
      <c r="R279" s="186"/>
      <c r="S279" s="186"/>
      <c r="T279" s="187"/>
      <c r="U279" s="187"/>
      <c r="V279" s="187"/>
      <c r="W279" s="320"/>
      <c r="X279" s="214"/>
      <c r="Y279" s="215"/>
      <c r="Z279" s="34"/>
      <c r="AA279" s="35"/>
      <c r="AB279" s="35"/>
      <c r="AC279" s="35"/>
      <c r="AD279" s="36"/>
      <c r="AE279" s="224"/>
      <c r="AF279" s="53"/>
      <c r="AG279" s="54"/>
      <c r="AH279" s="55"/>
      <c r="AI279" s="56"/>
      <c r="AJ279" s="41" t="s">
        <v>4462</v>
      </c>
      <c r="AK279" s="42">
        <v>45448</v>
      </c>
      <c r="AL279" s="50"/>
      <c r="AM279" s="337" t="str">
        <f>INDEX($K$6:$AE$6,1,MATCH(1,K279:AE279,-1))</f>
        <v>95PFE-L2S</v>
      </c>
      <c r="AN279" s="337" t="str">
        <f>IF(INDEX($K$6:$AE$6,1,MATCH(1,K279:AE279,1))&lt;&gt;INDEX($K$6:$AE$6,1,MATCH(1,K279:AE279,-1)),INDEX($K$6:$AE$6,1,MATCH(1,K279:AE279,1)),"-")</f>
        <v>-</v>
      </c>
    </row>
    <row r="280" spans="1:40" x14ac:dyDescent="0.2">
      <c r="A280" s="381"/>
      <c r="B280" s="172">
        <f>IF(A280="Oui",1,0)</f>
        <v>0</v>
      </c>
      <c r="C280" s="172">
        <f>IF(OR(G280="Médecin",H280="Médecin",I280="Médecin",I280="Médecins",H280="anesthésiste",H280="boursier univ.",H280="chercheur",H280="chirurgien",H280="Résident(e)",H280="Md Urg",H280="Md Card",LEFT(H280,6)="Fellow",H280="Externe Médecine",H280="Directeur de la biobanque Médecin",H280="monit.-boursier",),1,0)</f>
        <v>1</v>
      </c>
      <c r="D280" s="172">
        <f>IF(OR(G280=0,H280="Stagiaire",H280="Stagiaires",H280="Externe",H280="Externes",G280="agence",H280="STAGIAIRE INFIRMIER(ÈRE)",H280="STAGIAIRE SI",H280="STAGIAIRE S.I.",H280="STAGIAIRE PAB",H280="STAGIAIRE EN PERFUSION",H280="Stagiaire Physiothérapeute",H280="Stagiaire médecine",H280="Stagiaire - Service sociaux",H280="STAGIAIRE SOINS INFIRMIERS",H280="STAGIAIRE EXTERNE EN MÉDECINE",H280="ss",),1,0)</f>
        <v>0</v>
      </c>
      <c r="E280" s="28" t="s">
        <v>621</v>
      </c>
      <c r="F280" s="28" t="s">
        <v>571</v>
      </c>
      <c r="G280" s="262">
        <v>7647</v>
      </c>
      <c r="H280" s="79" t="s">
        <v>116</v>
      </c>
      <c r="I280" s="164" t="s">
        <v>117</v>
      </c>
      <c r="J280" s="273">
        <f ca="1">IF(AK280&lt;=Données!$B$2,1," ")</f>
        <v>1</v>
      </c>
      <c r="K280" s="45"/>
      <c r="L280" s="46">
        <v>1</v>
      </c>
      <c r="M280" s="47"/>
      <c r="N280" s="48"/>
      <c r="O280" s="185"/>
      <c r="P280" s="187"/>
      <c r="Q280" s="185">
        <v>1</v>
      </c>
      <c r="R280" s="186"/>
      <c r="S280" s="186" t="s">
        <v>56</v>
      </c>
      <c r="T280" s="187"/>
      <c r="U280" s="187"/>
      <c r="V280" s="187"/>
      <c r="W280" s="320"/>
      <c r="X280" s="214">
        <v>1</v>
      </c>
      <c r="Y280" s="215"/>
      <c r="Z280" s="34"/>
      <c r="AA280" s="35"/>
      <c r="AB280" s="35"/>
      <c r="AC280" s="35"/>
      <c r="AD280" s="36"/>
      <c r="AE280" s="224"/>
      <c r="AF280" s="53"/>
      <c r="AG280" s="54"/>
      <c r="AH280" s="55"/>
      <c r="AI280" s="56"/>
      <c r="AJ280" s="41" t="s">
        <v>85</v>
      </c>
      <c r="AK280" s="42">
        <v>45076</v>
      </c>
      <c r="AL280" s="50"/>
      <c r="AM280" s="337" t="str">
        <f>INDEX($K$6:$AE$6,1,MATCH(1,K280:AE280,-1))</f>
        <v>95PFE-L2M</v>
      </c>
      <c r="AN280" s="337">
        <f>IF(INDEX($K$6:$AE$6,1,MATCH(1,K280:AE280,1))&lt;&gt;INDEX($K$6:$AE$6,1,MATCH(1,K280:AE280,-1)),INDEX($K$6:$AE$6,1,MATCH(1,K280:AE280,1)),"-")</f>
        <v>46827</v>
      </c>
    </row>
    <row r="281" spans="1:40" x14ac:dyDescent="0.2">
      <c r="A281" s="169" t="str">
        <f>IF(IFERROR(VLOOKUP(G281,EmployesActifs,1,FALSE),"Non")&lt;&gt;"Non","Oui","Non")</f>
        <v>Oui</v>
      </c>
      <c r="B281" s="172">
        <f>IF(A281="Oui",1,0)</f>
        <v>1</v>
      </c>
      <c r="C281" s="172">
        <f>IF(OR(G281="Médecin",H281="Médecin",I281="Médecin",I281="Médecins",H281="anesthésiste",H281="boursier univ.",H281="chercheur",H281="chirurgien",H281="Résident(e)",H281="Md Urg",H281="Md Card",LEFT(H281,6)="Fellow",H281="Externe Médecine",H281="Directeur de la biobanque Médecin",H281="monit.-boursier",),1,0)</f>
        <v>0</v>
      </c>
      <c r="D281" s="172">
        <f>IF(OR(G281=0,H281="Stagiaire",H281="Stagiaires",H281="Externe",H281="Externes",G281="agence",H281="STAGIAIRE INFIRMIER(ÈRE)",H281="STAGIAIRE SI",H281="STAGIAIRE S.I.",H281="STAGIAIRE PAB",H281="STAGIAIRE EN PERFUSION",H281="Stagiaire Physiothérapeute",H281="Stagiaire médecine",H281="Stagiaire - Service sociaux",H281="STAGIAIRE SOINS INFIRMIERS",H281="STAGIAIRE EXTERNE EN MÉDECINE",H281="ss",),1,0)</f>
        <v>0</v>
      </c>
      <c r="E281" s="28" t="s">
        <v>622</v>
      </c>
      <c r="F281" s="28" t="s">
        <v>623</v>
      </c>
      <c r="G281" s="262">
        <v>6194</v>
      </c>
      <c r="H281" s="79" t="s">
        <v>3601</v>
      </c>
      <c r="I281" s="164" t="s">
        <v>143</v>
      </c>
      <c r="J281" s="273">
        <f ca="1">IF(AK281&lt;=Données!$B$2,1," ")</f>
        <v>1</v>
      </c>
      <c r="K281" s="45"/>
      <c r="L281" s="46" t="s">
        <v>56</v>
      </c>
      <c r="M281" s="47"/>
      <c r="N281" s="48"/>
      <c r="O281" s="185"/>
      <c r="P281" s="187"/>
      <c r="Q281" s="185"/>
      <c r="R281" s="186"/>
      <c r="S281" s="186">
        <v>1</v>
      </c>
      <c r="T281" s="187" t="s">
        <v>56</v>
      </c>
      <c r="U281" s="187"/>
      <c r="V281" s="187"/>
      <c r="W281" s="320"/>
      <c r="X281" s="214"/>
      <c r="Y281" s="215"/>
      <c r="Z281" s="34"/>
      <c r="AA281" s="35"/>
      <c r="AB281" s="35"/>
      <c r="AC281" s="35"/>
      <c r="AD281" s="36" t="s">
        <v>56</v>
      </c>
      <c r="AE281" s="224"/>
      <c r="AF281" s="53"/>
      <c r="AG281" s="54"/>
      <c r="AH281" s="55"/>
      <c r="AI281" s="56"/>
      <c r="AJ281" s="41" t="s">
        <v>57</v>
      </c>
      <c r="AK281" s="42">
        <v>44566</v>
      </c>
      <c r="AL281" s="50"/>
      <c r="AM281" s="337" t="str">
        <f>INDEX($K$6:$AE$6,1,MATCH(1,K281:AE281,-1))</f>
        <v>1870 +</v>
      </c>
      <c r="AN281" s="337" t="str">
        <f>IF(INDEX($K$6:$AE$6,1,MATCH(1,K281:AE281,1))&lt;&gt;INDEX($K$6:$AE$6,1,MATCH(1,K281:AE281,-1)),INDEX($K$6:$AE$6,1,MATCH(1,K281:AE281,1)),"-")</f>
        <v>-</v>
      </c>
    </row>
    <row r="282" spans="1:40" x14ac:dyDescent="0.2">
      <c r="A282" s="169" t="str">
        <f>IF(IFERROR(VLOOKUP(G282,EmployesActifs,1,FALSE),"Non")&lt;&gt;"Non","Oui","Non")</f>
        <v>Oui</v>
      </c>
      <c r="B282" s="172">
        <f>IF(A282="Oui",1,0)</f>
        <v>1</v>
      </c>
      <c r="C282" s="172">
        <f>IF(OR(G282="Médecin",H282="Médecin",I282="Médecin",I282="Médecins",H282="anesthésiste",H282="boursier univ.",H282="chercheur",H282="chirurgien",H282="Résident(e)",H282="Md Urg",H282="Md Card",LEFT(H282,6)="Fellow",H282="Externe Médecine",H282="Directeur de la biobanque Médecin",H282="monit.-boursier",),1,0)</f>
        <v>0</v>
      </c>
      <c r="D282" s="172">
        <f>IF(OR(G282=0,H282="Stagiaire",H282="Stagiaires",H282="Externe",H282="Externes",G282="agence",H282="STAGIAIRE INFIRMIER(ÈRE)",H282="STAGIAIRE SI",H282="STAGIAIRE S.I.",H282="STAGIAIRE PAB",H282="STAGIAIRE EN PERFUSION",H282="Stagiaire Physiothérapeute",H282="Stagiaire médecine",H282="Stagiaire - Service sociaux",H282="STAGIAIRE SOINS INFIRMIERS",H282="STAGIAIRE EXTERNE EN MÉDECINE",H282="ss",),1,0)</f>
        <v>0</v>
      </c>
      <c r="E282" s="28" t="s">
        <v>624</v>
      </c>
      <c r="F282" s="28" t="s">
        <v>336</v>
      </c>
      <c r="G282" s="262">
        <v>13721</v>
      </c>
      <c r="H282" s="79" t="s">
        <v>1559</v>
      </c>
      <c r="I282" s="164" t="s">
        <v>5716</v>
      </c>
      <c r="J282" s="273" t="str">
        <f ca="1">IF(AK282&lt;=Données!$B$2,1," ")</f>
        <v xml:space="preserve"> </v>
      </c>
      <c r="K282" s="45">
        <v>1</v>
      </c>
      <c r="L282" s="46"/>
      <c r="M282" s="47"/>
      <c r="N282" s="48"/>
      <c r="O282" s="185"/>
      <c r="P282" s="187"/>
      <c r="Q282" s="185"/>
      <c r="R282" s="186"/>
      <c r="S282" s="186"/>
      <c r="T282" s="187"/>
      <c r="U282" s="187"/>
      <c r="V282" s="187"/>
      <c r="W282" s="320"/>
      <c r="X282" s="214"/>
      <c r="Y282" s="215"/>
      <c r="Z282" s="34"/>
      <c r="AA282" s="35"/>
      <c r="AB282" s="35"/>
      <c r="AC282" s="35"/>
      <c r="AD282" s="36"/>
      <c r="AE282" s="224"/>
      <c r="AF282" s="53"/>
      <c r="AG282" s="54"/>
      <c r="AH282" s="55"/>
      <c r="AI282" s="56"/>
      <c r="AJ282" s="41" t="s">
        <v>5851</v>
      </c>
      <c r="AK282" s="42">
        <v>45773</v>
      </c>
      <c r="AL282" s="50"/>
      <c r="AM282" s="337" t="str">
        <f>INDEX($K$6:$AE$6,1,MATCH(1,K282:AE282,-1))</f>
        <v>95PFE-L2S</v>
      </c>
      <c r="AN282" s="337" t="str">
        <f>IF(INDEX($K$6:$AE$6,1,MATCH(1,K282:AE282,1))&lt;&gt;INDEX($K$6:$AE$6,1,MATCH(1,K282:AE282,-1)),INDEX($K$6:$AE$6,1,MATCH(1,K282:AE282,1)),"-")</f>
        <v>-</v>
      </c>
    </row>
    <row r="283" spans="1:40" x14ac:dyDescent="0.2">
      <c r="A283" s="169" t="str">
        <f>IF(IFERROR(VLOOKUP(G283,EmployesActifs,1,FALSE),"Non")&lt;&gt;"Non","Oui","Non")</f>
        <v>Oui</v>
      </c>
      <c r="B283" s="172">
        <f>IF(A283="Oui",1,0)</f>
        <v>1</v>
      </c>
      <c r="C283" s="172">
        <f>IF(OR(G283="Médecin",H283="Médecin",I283="Médecin",I283="Médecins",H283="anesthésiste",H283="boursier univ.",H283="chercheur",H283="chirurgien",H283="Résident(e)",H283="Md Urg",H283="Md Card",LEFT(H283,6)="Fellow",H283="Externe Médecine",H283="Directeur de la biobanque Médecin",H283="monit.-boursier",),1,0)</f>
        <v>0</v>
      </c>
      <c r="D283" s="172">
        <f>IF(OR(G283=0,H283="Stagiaire",H283="Stagiaires",H283="Externe",H283="Externes",G283="agence",H283="STAGIAIRE INFIRMIER(ÈRE)",H283="STAGIAIRE SI",H283="STAGIAIRE S.I.",H283="STAGIAIRE PAB",H283="STAGIAIRE EN PERFUSION",H283="Stagiaire Physiothérapeute",H283="Stagiaire médecine",H283="Stagiaire - Service sociaux",H283="STAGIAIRE SOINS INFIRMIERS",H283="STAGIAIRE EXTERNE EN MÉDECINE",H283="ss",),1,0)</f>
        <v>0</v>
      </c>
      <c r="E283" s="28" t="s">
        <v>624</v>
      </c>
      <c r="F283" s="28" t="s">
        <v>625</v>
      </c>
      <c r="G283" s="262">
        <v>666</v>
      </c>
      <c r="H283" s="79" t="s">
        <v>42</v>
      </c>
      <c r="I283" s="164" t="s">
        <v>5701</v>
      </c>
      <c r="J283" s="273">
        <f ca="1">IF(AK283&lt;=Données!$B$2,1," ")</f>
        <v>1</v>
      </c>
      <c r="K283" s="45"/>
      <c r="L283" s="46" t="s">
        <v>56</v>
      </c>
      <c r="M283" s="47"/>
      <c r="N283" s="48"/>
      <c r="O283" s="185"/>
      <c r="P283" s="187"/>
      <c r="Q283" s="185"/>
      <c r="R283" s="186"/>
      <c r="S283" s="186">
        <v>1</v>
      </c>
      <c r="T283" s="187"/>
      <c r="U283" s="187"/>
      <c r="V283" s="187"/>
      <c r="W283" s="320"/>
      <c r="X283" s="214"/>
      <c r="Y283" s="215"/>
      <c r="Z283" s="34"/>
      <c r="AA283" s="35"/>
      <c r="AB283" s="35"/>
      <c r="AC283" s="35"/>
      <c r="AD283" s="36"/>
      <c r="AE283" s="224"/>
      <c r="AF283" s="53"/>
      <c r="AG283" s="54"/>
      <c r="AH283" s="55"/>
      <c r="AI283" s="56"/>
      <c r="AJ283" s="41" t="s">
        <v>98</v>
      </c>
      <c r="AK283" s="42">
        <v>44574</v>
      </c>
      <c r="AL283" s="50"/>
      <c r="AM283" s="337" t="str">
        <f>INDEX($K$6:$AE$6,1,MATCH(1,K283:AE283,-1))</f>
        <v>1870 +</v>
      </c>
      <c r="AN283" s="337" t="str">
        <f>IF(INDEX($K$6:$AE$6,1,MATCH(1,K283:AE283,1))&lt;&gt;INDEX($K$6:$AE$6,1,MATCH(1,K283:AE283,-1)),INDEX($K$6:$AE$6,1,MATCH(1,K283:AE283,1)),"-")</f>
        <v>-</v>
      </c>
    </row>
    <row r="284" spans="1:40" x14ac:dyDescent="0.2">
      <c r="A284" s="169" t="str">
        <f>IF(IFERROR(VLOOKUP(G284,EmployesActifs,1,FALSE),"Non")&lt;&gt;"Non","Oui","Non")</f>
        <v>Oui</v>
      </c>
      <c r="B284" s="172">
        <f>IF(A284="Oui",1,0)</f>
        <v>1</v>
      </c>
      <c r="C284" s="172">
        <f>IF(OR(G284="Médecin",H284="Médecin",I284="Médecin",I284="Médecins",H284="anesthésiste",H284="boursier univ.",H284="chercheur",H284="chirurgien",H284="Résident(e)",H284="Md Urg",H284="Md Card",LEFT(H284,6)="Fellow",H284="Externe Médecine",H284="Directeur de la biobanque Médecin",H284="monit.-boursier",),1,0)</f>
        <v>0</v>
      </c>
      <c r="D284" s="172">
        <f>IF(OR(G284=0,H284="Stagiaire",H284="Stagiaires",H284="Externe",H284="Externes",G284="agence",H284="STAGIAIRE INFIRMIER(ÈRE)",H284="STAGIAIRE SI",H284="STAGIAIRE S.I.",H284="STAGIAIRE PAB",H284="STAGIAIRE EN PERFUSION",H284="Stagiaire Physiothérapeute",H284="Stagiaire médecine",H284="Stagiaire - Service sociaux",H284="STAGIAIRE SOINS INFIRMIERS",H284="STAGIAIRE EXTERNE EN MÉDECINE",H284="ss",),1,0)</f>
        <v>0</v>
      </c>
      <c r="E284" s="28" t="s">
        <v>624</v>
      </c>
      <c r="F284" s="28" t="s">
        <v>432</v>
      </c>
      <c r="G284" s="262">
        <v>4652</v>
      </c>
      <c r="H284" s="79" t="s">
        <v>570</v>
      </c>
      <c r="I284" s="164" t="s">
        <v>5710</v>
      </c>
      <c r="J284" s="273" t="str">
        <f ca="1">IF(AK284&lt;=Données!$B$2,1," ")</f>
        <v xml:space="preserve"> </v>
      </c>
      <c r="K284" s="45"/>
      <c r="L284" s="46">
        <v>1</v>
      </c>
      <c r="M284" s="47"/>
      <c r="N284" s="48"/>
      <c r="O284" s="185"/>
      <c r="P284" s="187"/>
      <c r="Q284" s="185"/>
      <c r="R284" s="186"/>
      <c r="S284" s="186"/>
      <c r="T284" s="187"/>
      <c r="U284" s="187"/>
      <c r="V284" s="187"/>
      <c r="W284" s="320"/>
      <c r="X284" s="214"/>
      <c r="Y284" s="215"/>
      <c r="Z284" s="34"/>
      <c r="AA284" s="35"/>
      <c r="AB284" s="35"/>
      <c r="AC284" s="35"/>
      <c r="AD284" s="36"/>
      <c r="AE284" s="224"/>
      <c r="AF284" s="53"/>
      <c r="AG284" s="54"/>
      <c r="AH284" s="55"/>
      <c r="AI284" s="56"/>
      <c r="AJ284" s="41" t="s">
        <v>4462</v>
      </c>
      <c r="AK284" s="42">
        <v>45321</v>
      </c>
      <c r="AL284" s="50"/>
      <c r="AM284" s="337" t="str">
        <f>INDEX($K$6:$AE$6,1,MATCH(1,K284:AE284,-1))</f>
        <v>95PFE-L2M</v>
      </c>
      <c r="AN284" s="337" t="str">
        <f>IF(INDEX($K$6:$AE$6,1,MATCH(1,K284:AE284,1))&lt;&gt;INDEX($K$6:$AE$6,1,MATCH(1,K284:AE284,-1)),INDEX($K$6:$AE$6,1,MATCH(1,K284:AE284,1)),"-")</f>
        <v>-</v>
      </c>
    </row>
    <row r="285" spans="1:40" x14ac:dyDescent="0.2">
      <c r="A285" s="169" t="str">
        <f>IF(IFERROR(VLOOKUP(G285,EmployesActifs,1,FALSE),"Non")&lt;&gt;"Non","Oui","Non")</f>
        <v>Oui</v>
      </c>
      <c r="B285" s="172">
        <f>IF(A285="Oui",1,0)</f>
        <v>1</v>
      </c>
      <c r="C285" s="172">
        <f>IF(OR(G285="Médecin",H285="Médecin",I285="Médecin",I285="Médecins",H285="anesthésiste",H285="boursier univ.",H285="chercheur",H285="chirurgien",H285="Résident(e)",H285="Md Urg",H285="Md Card",LEFT(H285,6)="Fellow",H285="Externe Médecine",H285="Directeur de la biobanque Médecin",H285="monit.-boursier",),1,0)</f>
        <v>0</v>
      </c>
      <c r="D285" s="172">
        <f>IF(OR(G285=0,H285="Stagiaire",H285="Stagiaires",H285="Externe",H285="Externes",G285="agence",H285="STAGIAIRE INFIRMIER(ÈRE)",H285="STAGIAIRE SI",H285="STAGIAIRE S.I.",H285="STAGIAIRE PAB",H285="STAGIAIRE EN PERFUSION",H285="Stagiaire Physiothérapeute",H285="Stagiaire médecine",H285="Stagiaire - Service sociaux",H285="STAGIAIRE SOINS INFIRMIERS",H285="STAGIAIRE EXTERNE EN MÉDECINE",H285="ss",),1,0)</f>
        <v>0</v>
      </c>
      <c r="E285" s="28" t="s">
        <v>629</v>
      </c>
      <c r="F285" s="28" t="s">
        <v>618</v>
      </c>
      <c r="G285" s="262">
        <v>9711</v>
      </c>
      <c r="H285" s="79" t="s">
        <v>103</v>
      </c>
      <c r="I285" s="164" t="s">
        <v>61</v>
      </c>
      <c r="J285" s="273">
        <f ca="1">IF(AK285&lt;=Données!$B$2,1," ")</f>
        <v>1</v>
      </c>
      <c r="K285" s="45"/>
      <c r="L285" s="46"/>
      <c r="M285" s="47"/>
      <c r="N285" s="48"/>
      <c r="O285" s="185"/>
      <c r="P285" s="187"/>
      <c r="Q285" s="185"/>
      <c r="R285" s="186">
        <v>1</v>
      </c>
      <c r="S285" s="186"/>
      <c r="T285" s="187"/>
      <c r="U285" s="187"/>
      <c r="V285" s="187"/>
      <c r="W285" s="320"/>
      <c r="X285" s="214"/>
      <c r="Y285" s="215"/>
      <c r="Z285" s="34"/>
      <c r="AA285" s="35"/>
      <c r="AB285" s="35"/>
      <c r="AC285" s="35"/>
      <c r="AD285" s="36"/>
      <c r="AE285" s="224"/>
      <c r="AF285" s="53"/>
      <c r="AG285" s="54"/>
      <c r="AH285" s="55"/>
      <c r="AI285" s="56"/>
      <c r="AJ285" s="41" t="s">
        <v>308</v>
      </c>
      <c r="AK285" s="42">
        <v>44178</v>
      </c>
      <c r="AL285" s="50"/>
      <c r="AM285" s="337">
        <f>INDEX($K$6:$AE$6,1,MATCH(1,K285:AE285,-1))</f>
        <v>1860</v>
      </c>
      <c r="AN285" s="337" t="str">
        <f>IF(INDEX($K$6:$AE$6,1,MATCH(1,K285:AE285,1))&lt;&gt;INDEX($K$6:$AE$6,1,MATCH(1,K285:AE285,-1)),INDEX($K$6:$AE$6,1,MATCH(1,K285:AE285,1)),"-")</f>
        <v>-</v>
      </c>
    </row>
    <row r="286" spans="1:40" x14ac:dyDescent="0.2">
      <c r="A286" s="381"/>
      <c r="B286" s="172">
        <f>IF(A286="Oui",1,0)</f>
        <v>0</v>
      </c>
      <c r="C286" s="172">
        <f>IF(OR(G286="Médecin",H286="Médecin",I286="Médecin",I286="Médecins",H286="anesthésiste",H286="boursier univ.",H286="chercheur",H286="chirurgien",H286="Résident(e)",H286="Md Urg",H286="Md Card",LEFT(H286,6)="Fellow",H286="Externe Médecine",H286="Directeur de la biobanque Médecin",H286="monit.-boursier",),1,0)</f>
        <v>1</v>
      </c>
      <c r="D286" s="172">
        <f>IF(OR(G286=0,H286="Stagiaire",H286="Stagiaires",H286="Externe",H286="Externes",G286="agence",H286="STAGIAIRE INFIRMIER(ÈRE)",H286="STAGIAIRE SI",H286="STAGIAIRE S.I.",H286="STAGIAIRE PAB",H286="STAGIAIRE EN PERFUSION",H286="Stagiaire Physiothérapeute",H286="Stagiaire médecine",H286="Stagiaire - Service sociaux",H286="STAGIAIRE SOINS INFIRMIERS",H286="STAGIAIRE EXTERNE EN MÉDECINE",H286="ss",),1,0)</f>
        <v>0</v>
      </c>
      <c r="E286" s="28" t="s">
        <v>630</v>
      </c>
      <c r="F286" s="28" t="s">
        <v>631</v>
      </c>
      <c r="G286" s="262" t="s">
        <v>632</v>
      </c>
      <c r="H286" s="79" t="s">
        <v>80</v>
      </c>
      <c r="I286" s="164" t="s">
        <v>117</v>
      </c>
      <c r="J286" s="273">
        <f ca="1">IF(AK286&lt;=Données!$B$2,1," ")</f>
        <v>1</v>
      </c>
      <c r="K286" s="45"/>
      <c r="L286" s="46"/>
      <c r="M286" s="47"/>
      <c r="N286" s="48"/>
      <c r="O286" s="185"/>
      <c r="P286" s="187"/>
      <c r="Q286" s="185"/>
      <c r="R286" s="186"/>
      <c r="S286" s="186">
        <v>1</v>
      </c>
      <c r="T286" s="187"/>
      <c r="U286" s="187"/>
      <c r="V286" s="187"/>
      <c r="W286" s="320"/>
      <c r="X286" s="214"/>
      <c r="Y286" s="215"/>
      <c r="Z286" s="34"/>
      <c r="AA286" s="35"/>
      <c r="AB286" s="35"/>
      <c r="AC286" s="35"/>
      <c r="AD286" s="36"/>
      <c r="AE286" s="224"/>
      <c r="AF286" s="53"/>
      <c r="AG286" s="54"/>
      <c r="AH286" s="55"/>
      <c r="AI286" s="56"/>
      <c r="AJ286" s="41" t="s">
        <v>98</v>
      </c>
      <c r="AK286" s="42">
        <v>44572</v>
      </c>
      <c r="AL286" s="50"/>
      <c r="AM286" s="337" t="str">
        <f>INDEX($K$6:$AE$6,1,MATCH(1,K286:AE286,-1))</f>
        <v>1870 +</v>
      </c>
      <c r="AN286" s="337" t="str">
        <f>IF(INDEX($K$6:$AE$6,1,MATCH(1,K286:AE286,1))&lt;&gt;INDEX($K$6:$AE$6,1,MATCH(1,K286:AE286,-1)),INDEX($K$6:$AE$6,1,MATCH(1,K286:AE286,1)),"-")</f>
        <v>-</v>
      </c>
    </row>
    <row r="287" spans="1:40" x14ac:dyDescent="0.2">
      <c r="A287" s="381"/>
      <c r="B287" s="172">
        <f>IF(A287="Oui",1,0)</f>
        <v>0</v>
      </c>
      <c r="C287" s="172">
        <f>IF(OR(G287="Médecin",H287="Médecin",I287="Médecin",I287="Médecins",H287="anesthésiste",H287="boursier univ.",H287="chercheur",H287="chirurgien",H287="Résident(e)",H287="Md Urg",H287="Md Card",LEFT(H287,6)="Fellow",H287="Externe Médecine",H287="Directeur de la biobanque Médecin",H287="monit.-boursier",),1,0)</f>
        <v>0</v>
      </c>
      <c r="D287" s="172">
        <f>IF(OR(G287=0,H287="Stagiaire",H287="Stagiaires",H287="Externe",H287="Externes",G287="agence",H287="STAGIAIRE INFIRMIER(ÈRE)",H287="STAGIAIRE SI",H287="STAGIAIRE S.I.",H287="STAGIAIRE PAB",H287="STAGIAIRE EN PERFUSION",H287="Stagiaire Physiothérapeute",H287="Stagiaire médecine",H287="Stagiaire - Service sociaux",H287="STAGIAIRE SOINS INFIRMIERS",H287="STAGIAIRE EXTERNE EN MÉDECINE",H287="ss",),1,0)</f>
        <v>1</v>
      </c>
      <c r="E287" s="28" t="s">
        <v>633</v>
      </c>
      <c r="F287" s="28" t="s">
        <v>634</v>
      </c>
      <c r="G287" s="262">
        <v>0</v>
      </c>
      <c r="H287" s="79" t="s">
        <v>42</v>
      </c>
      <c r="I287" s="164" t="s">
        <v>149</v>
      </c>
      <c r="J287" s="273">
        <f ca="1">IF(AK287&lt;=Données!$B$2,1," ")</f>
        <v>1</v>
      </c>
      <c r="K287" s="45" t="s">
        <v>56</v>
      </c>
      <c r="L287" s="46"/>
      <c r="M287" s="47"/>
      <c r="N287" s="48"/>
      <c r="O287" s="185"/>
      <c r="P287" s="187"/>
      <c r="Q287" s="185">
        <v>1</v>
      </c>
      <c r="R287" s="186"/>
      <c r="S287" s="186"/>
      <c r="T287" s="187"/>
      <c r="U287" s="187"/>
      <c r="V287" s="187"/>
      <c r="W287" s="320"/>
      <c r="X287" s="214"/>
      <c r="Y287" s="215"/>
      <c r="Z287" s="34"/>
      <c r="AA287" s="35"/>
      <c r="AB287" s="35"/>
      <c r="AC287" s="35"/>
      <c r="AD287" s="36"/>
      <c r="AE287" s="224"/>
      <c r="AF287" s="53"/>
      <c r="AG287" s="54"/>
      <c r="AH287" s="55"/>
      <c r="AI287" s="56"/>
      <c r="AJ287" s="41" t="s">
        <v>66</v>
      </c>
      <c r="AK287" s="42">
        <v>44244</v>
      </c>
      <c r="AL287" s="50"/>
      <c r="AM287" s="337" t="str">
        <f>INDEX($K$6:$AE$6,1,MATCH(1,K287:AE287,-1))</f>
        <v>1860-S</v>
      </c>
      <c r="AN287" s="337" t="str">
        <f>IF(INDEX($K$6:$AE$6,1,MATCH(1,K287:AE287,1))&lt;&gt;INDEX($K$6:$AE$6,1,MATCH(1,K287:AE287,-1)),INDEX($K$6:$AE$6,1,MATCH(1,K287:AE287,1)),"-")</f>
        <v>-</v>
      </c>
    </row>
    <row r="288" spans="1:40" x14ac:dyDescent="0.2">
      <c r="A288" s="381"/>
      <c r="B288" s="172">
        <f>IF(A288="Oui",1,0)</f>
        <v>0</v>
      </c>
      <c r="C288" s="172">
        <f>IF(OR(G288="Médecin",H288="Médecin",I288="Médecin",I288="Médecins",H288="anesthésiste",H288="boursier univ.",H288="chercheur",H288="chirurgien",H288="Résident(e)",H288="Md Urg",H288="Md Card",LEFT(H288,6)="Fellow",H288="Externe Médecine",H288="Directeur de la biobanque Médecin",H288="monit.-boursier",),1,0)</f>
        <v>1</v>
      </c>
      <c r="D288" s="172">
        <f>IF(OR(G288=0,H288="Stagiaire",H288="Stagiaires",H288="Externe",H288="Externes",G288="agence",H288="STAGIAIRE INFIRMIER(ÈRE)",H288="STAGIAIRE SI",H288="STAGIAIRE S.I.",H288="STAGIAIRE PAB",H288="STAGIAIRE EN PERFUSION",H288="Stagiaire Physiothérapeute",H288="Stagiaire médecine",H288="Stagiaire - Service sociaux",H288="STAGIAIRE SOINS INFIRMIERS",H288="STAGIAIRE EXTERNE EN MÉDECINE",H288="ss",),1,0)</f>
        <v>0</v>
      </c>
      <c r="E288" s="28" t="s">
        <v>5102</v>
      </c>
      <c r="F288" s="28" t="s">
        <v>902</v>
      </c>
      <c r="G288" s="262" t="s">
        <v>5103</v>
      </c>
      <c r="H288" s="79" t="s">
        <v>3185</v>
      </c>
      <c r="I288" s="164" t="s">
        <v>324</v>
      </c>
      <c r="J288" s="273" t="str">
        <f ca="1">IF(AK288&lt;=Données!$B$2,1," ")</f>
        <v xml:space="preserve"> </v>
      </c>
      <c r="K288" s="45"/>
      <c r="L288" s="46">
        <v>1</v>
      </c>
      <c r="M288" s="47"/>
      <c r="N288" s="48"/>
      <c r="O288" s="185"/>
      <c r="P288" s="187"/>
      <c r="Q288" s="185"/>
      <c r="R288" s="186"/>
      <c r="S288" s="186"/>
      <c r="T288" s="187"/>
      <c r="U288" s="187"/>
      <c r="V288" s="187"/>
      <c r="W288" s="320"/>
      <c r="X288" s="214"/>
      <c r="Y288" s="215"/>
      <c r="Z288" s="34"/>
      <c r="AA288" s="35"/>
      <c r="AB288" s="35"/>
      <c r="AC288" s="35"/>
      <c r="AD288" s="36"/>
      <c r="AE288" s="224"/>
      <c r="AF288" s="53"/>
      <c r="AG288" s="54"/>
      <c r="AH288" s="55"/>
      <c r="AI288" s="56"/>
      <c r="AJ288" s="41" t="s">
        <v>4462</v>
      </c>
      <c r="AK288" s="42">
        <v>45321</v>
      </c>
      <c r="AL288" s="50"/>
      <c r="AM288" s="337" t="str">
        <f>INDEX($K$6:$AE$6,1,MATCH(1,K288:AE288,-1))</f>
        <v>95PFE-L2M</v>
      </c>
      <c r="AN288" s="337" t="str">
        <f>IF(INDEX($K$6:$AE$6,1,MATCH(1,K288:AE288,1))&lt;&gt;INDEX($K$6:$AE$6,1,MATCH(1,K288:AE288,-1)),INDEX($K$6:$AE$6,1,MATCH(1,K288:AE288,1)),"-")</f>
        <v>-</v>
      </c>
    </row>
    <row r="289" spans="1:40" x14ac:dyDescent="0.2">
      <c r="A289" s="169" t="str">
        <f>IF(IFERROR(VLOOKUP(G289,EmployesActifs,1,FALSE),"Non")&lt;&gt;"Non","Oui","Non")</f>
        <v>Oui</v>
      </c>
      <c r="B289" s="172">
        <f>IF(A289="Oui",1,0)</f>
        <v>1</v>
      </c>
      <c r="C289" s="172">
        <f>IF(OR(G289="Médecin",H289="Médecin",I289="Médecin",I289="Médecins",H289="anesthésiste",H289="boursier univ.",H289="chercheur",H289="chirurgien",H289="Résident(e)",H289="Md Urg",H289="Md Card",LEFT(H289,6)="Fellow",H289="Externe Médecine",H289="Directeur de la biobanque Médecin",H289="monit.-boursier",),1,0)</f>
        <v>0</v>
      </c>
      <c r="D289" s="172">
        <f>IF(OR(G289=0,H289="Stagiaire",H289="Stagiaires",H289="Externe",H289="Externes",G289="agence",H289="STAGIAIRE INFIRMIER(ÈRE)",H289="STAGIAIRE SI",H289="STAGIAIRE S.I.",H289="STAGIAIRE PAB",H289="STAGIAIRE EN PERFUSION",H289="Stagiaire Physiothérapeute",H289="Stagiaire médecine",H289="Stagiaire - Service sociaux",H289="STAGIAIRE SOINS INFIRMIERS",H289="STAGIAIRE EXTERNE EN MÉDECINE",H289="ss",),1,0)</f>
        <v>0</v>
      </c>
      <c r="E289" s="28" t="s">
        <v>2958</v>
      </c>
      <c r="F289" s="28" t="s">
        <v>1005</v>
      </c>
      <c r="G289" s="262">
        <v>12344</v>
      </c>
      <c r="H289" s="79" t="s">
        <v>64</v>
      </c>
      <c r="I289" s="164" t="s">
        <v>2946</v>
      </c>
      <c r="J289" s="273">
        <f ca="1">IF(AK289&lt;=Données!$B$2,1," ")</f>
        <v>1</v>
      </c>
      <c r="K289" s="45" t="s">
        <v>56</v>
      </c>
      <c r="L289" s="46"/>
      <c r="M289" s="47"/>
      <c r="N289" s="48" t="s">
        <v>56</v>
      </c>
      <c r="O289" s="185"/>
      <c r="P289" s="187"/>
      <c r="Q289" s="185"/>
      <c r="R289" s="186"/>
      <c r="S289" s="186">
        <v>1</v>
      </c>
      <c r="T289" s="187"/>
      <c r="U289" s="187"/>
      <c r="V289" s="187"/>
      <c r="W289" s="320"/>
      <c r="X289" s="214"/>
      <c r="Y289" s="215"/>
      <c r="Z289" s="34"/>
      <c r="AA289" s="35"/>
      <c r="AB289" s="35"/>
      <c r="AC289" s="35"/>
      <c r="AD289" s="36"/>
      <c r="AE289" s="224"/>
      <c r="AF289" s="53"/>
      <c r="AG289" s="54"/>
      <c r="AH289" s="55"/>
      <c r="AI289" s="56"/>
      <c r="AJ289" s="41" t="s">
        <v>85</v>
      </c>
      <c r="AK289" s="42">
        <v>44797</v>
      </c>
      <c r="AL289" s="50"/>
      <c r="AM289" s="337" t="str">
        <f>INDEX($K$6:$AE$6,1,MATCH(1,K289:AE289,-1))</f>
        <v>1870 +</v>
      </c>
      <c r="AN289" s="337" t="str">
        <f>IF(INDEX($K$6:$AE$6,1,MATCH(1,K289:AE289,1))&lt;&gt;INDEX($K$6:$AE$6,1,MATCH(1,K289:AE289,-1)),INDEX($K$6:$AE$6,1,MATCH(1,K289:AE289,1)),"-")</f>
        <v>-</v>
      </c>
    </row>
    <row r="290" spans="1:40" x14ac:dyDescent="0.2">
      <c r="A290" s="169" t="str">
        <f>IF(IFERROR(VLOOKUP(G290,EmployesActifs,1,FALSE),"Non")&lt;&gt;"Non","Oui","Non")</f>
        <v>Oui</v>
      </c>
      <c r="B290" s="172">
        <f>IF(A290="Oui",1,0)</f>
        <v>1</v>
      </c>
      <c r="C290" s="172">
        <f>IF(OR(G290="Médecin",H290="Médecin",I290="Médecin",I290="Médecins",H290="anesthésiste",H290="boursier univ.",H290="chercheur",H290="chirurgien",H290="Résident(e)",H290="Md Urg",H290="Md Card",LEFT(H290,6)="Fellow",H290="Externe Médecine",H290="Directeur de la biobanque Médecin",H290="monit.-boursier",),1,0)</f>
        <v>1</v>
      </c>
      <c r="D290" s="172">
        <f>IF(OR(G290=0,H290="Stagiaire",H290="Stagiaires",H290="Externe",H290="Externes",G290="agence",H290="STAGIAIRE INFIRMIER(ÈRE)",H290="STAGIAIRE SI",H290="STAGIAIRE S.I.",H290="STAGIAIRE PAB",H290="STAGIAIRE EN PERFUSION",H290="Stagiaire Physiothérapeute",H290="Stagiaire médecine",H290="Stagiaire - Service sociaux",H290="STAGIAIRE SOINS INFIRMIERS",H290="STAGIAIRE EXTERNE EN MÉDECINE",H290="ss",),1,0)</f>
        <v>0</v>
      </c>
      <c r="E290" s="28" t="s">
        <v>5779</v>
      </c>
      <c r="F290" s="28" t="s">
        <v>1728</v>
      </c>
      <c r="G290" s="262">
        <v>13945</v>
      </c>
      <c r="H290" s="79" t="s">
        <v>6233</v>
      </c>
      <c r="I290" s="164" t="s">
        <v>651</v>
      </c>
      <c r="J290" s="273" t="s">
        <v>2976</v>
      </c>
      <c r="K290" s="45"/>
      <c r="L290" s="46">
        <v>1</v>
      </c>
      <c r="M290" s="47"/>
      <c r="N290" s="48"/>
      <c r="O290" s="185"/>
      <c r="P290" s="187"/>
      <c r="Q290" s="185"/>
      <c r="R290" s="186"/>
      <c r="S290" s="186"/>
      <c r="T290" s="187"/>
      <c r="U290" s="187"/>
      <c r="V290" s="187"/>
      <c r="W290" s="320"/>
      <c r="X290" s="214"/>
      <c r="Y290" s="215"/>
      <c r="Z290" s="34"/>
      <c r="AA290" s="35"/>
      <c r="AB290" s="35"/>
      <c r="AC290" s="35"/>
      <c r="AD290" s="36"/>
      <c r="AE290" s="49"/>
      <c r="AF290" s="53"/>
      <c r="AG290" s="54"/>
      <c r="AH290" s="55"/>
      <c r="AI290" s="56"/>
      <c r="AJ290" s="41" t="s">
        <v>4462</v>
      </c>
      <c r="AK290" s="42">
        <v>45616</v>
      </c>
      <c r="AL290" s="50"/>
      <c r="AM290" s="337" t="str">
        <f>INDEX($K$6:$AE$6,1,MATCH(1,K290:AE290,-1))</f>
        <v>95PFE-L2M</v>
      </c>
      <c r="AN290" s="337" t="str">
        <f>IF(INDEX($K$6:$AE$6,1,MATCH(1,K290:AE290,1))&lt;&gt;INDEX($K$6:$AE$6,1,MATCH(1,K290:AE290,-1)),INDEX($K$6:$AE$6,1,MATCH(1,K290:AE290,1)),"-")</f>
        <v>-</v>
      </c>
    </row>
    <row r="291" spans="1:40" x14ac:dyDescent="0.2">
      <c r="A291" s="381"/>
      <c r="B291" s="172">
        <f>IF(A291="Oui",1,0)</f>
        <v>0</v>
      </c>
      <c r="C291" s="172">
        <f>IF(OR(G291="Médecin",H291="Médecin",I291="Médecin",I291="Médecins",H291="anesthésiste",H291="boursier univ.",H291="chercheur",H291="chirurgien",H291="Résident(e)",H291="Md Urg",H291="Md Card",LEFT(H291,6)="Fellow",H291="Externe Médecine",H291="Directeur de la biobanque Médecin",H291="monit.-boursier",),1,0)</f>
        <v>1</v>
      </c>
      <c r="D291" s="172">
        <f>IF(OR(G291=0,H291="Stagiaire",H291="Stagiaires",H291="Externe",H291="Externes",G291="agence",H291="STAGIAIRE INFIRMIER(ÈRE)",H291="STAGIAIRE SI",H291="STAGIAIRE S.I.",H291="STAGIAIRE PAB",H291="STAGIAIRE EN PERFUSION",H291="Stagiaire Physiothérapeute",H291="Stagiaire médecine",H291="Stagiaire - Service sociaux",H291="STAGIAIRE SOINS INFIRMIERS",H291="STAGIAIRE EXTERNE EN MÉDECINE",H291="ss",),1,0)</f>
        <v>0</v>
      </c>
      <c r="E291" s="28" t="s">
        <v>5779</v>
      </c>
      <c r="F291" s="28" t="s">
        <v>1728</v>
      </c>
      <c r="G291" s="262">
        <v>13945</v>
      </c>
      <c r="H291" s="79" t="s">
        <v>6233</v>
      </c>
      <c r="I291" s="164" t="s">
        <v>651</v>
      </c>
      <c r="J291" s="273" t="str">
        <f ca="1">IF(AK291&lt;=Données!$B$2,1," ")</f>
        <v xml:space="preserve"> </v>
      </c>
      <c r="K291" s="45"/>
      <c r="L291" s="46">
        <v>1</v>
      </c>
      <c r="M291" s="47"/>
      <c r="N291" s="48"/>
      <c r="O291" s="185"/>
      <c r="P291" s="187"/>
      <c r="Q291" s="185"/>
      <c r="R291" s="186"/>
      <c r="S291" s="186"/>
      <c r="T291" s="187"/>
      <c r="U291" s="187"/>
      <c r="V291" s="187"/>
      <c r="W291" s="320"/>
      <c r="X291" s="214"/>
      <c r="Y291" s="215"/>
      <c r="Z291" s="34"/>
      <c r="AA291" s="35"/>
      <c r="AB291" s="35"/>
      <c r="AC291" s="35"/>
      <c r="AD291" s="36"/>
      <c r="AE291" s="224"/>
      <c r="AF291" s="53"/>
      <c r="AG291" s="54"/>
      <c r="AH291" s="55"/>
      <c r="AI291" s="56"/>
      <c r="AJ291" s="41" t="s">
        <v>4462</v>
      </c>
      <c r="AK291" s="42">
        <v>45616</v>
      </c>
      <c r="AL291" s="50"/>
      <c r="AM291" s="337" t="str">
        <f>INDEX($K$6:$AE$6,1,MATCH(1,K291:AE291,-1))</f>
        <v>95PFE-L2M</v>
      </c>
      <c r="AN291" s="337" t="str">
        <f>IF(INDEX($K$6:$AE$6,1,MATCH(1,K291:AE291,1))&lt;&gt;INDEX($K$6:$AE$6,1,MATCH(1,K291:AE291,-1)),INDEX($K$6:$AE$6,1,MATCH(1,K291:AE291,1)),"-")</f>
        <v>-</v>
      </c>
    </row>
    <row r="292" spans="1:40" x14ac:dyDescent="0.2">
      <c r="A292" s="169" t="str">
        <f>IF(IFERROR(VLOOKUP(G292,EmployesActifs,1,FALSE),"Non")&lt;&gt;"Non","Oui","Non")</f>
        <v>Oui</v>
      </c>
      <c r="B292" s="172">
        <f>IF(A292="Oui",1,0)</f>
        <v>1</v>
      </c>
      <c r="C292" s="172">
        <f>IF(OR(G292="Médecin",H292="Médecin",I292="Médecin",I292="Médecins",H292="anesthésiste",H292="boursier univ.",H292="chercheur",H292="chirurgien",H292="Résident(e)",H292="Md Urg",H292="Md Card",LEFT(H292,6)="Fellow",H292="Externe Médecine",H292="Directeur de la biobanque Médecin",H292="monit.-boursier",),1,0)</f>
        <v>0</v>
      </c>
      <c r="D292" s="172">
        <f>IF(OR(G292=0,H292="Stagiaire",H292="Stagiaires",H292="Externe",H292="Externes",G292="agence",H292="STAGIAIRE INFIRMIER(ÈRE)",H292="STAGIAIRE SI",H292="STAGIAIRE S.I.",H292="STAGIAIRE PAB",H292="STAGIAIRE EN PERFUSION",H292="Stagiaire Physiothérapeute",H292="Stagiaire médecine",H292="Stagiaire - Service sociaux",H292="STAGIAIRE SOINS INFIRMIERS",H292="STAGIAIRE EXTERNE EN MÉDECINE",H292="ss",),1,0)</f>
        <v>0</v>
      </c>
      <c r="E292" s="28" t="s">
        <v>639</v>
      </c>
      <c r="F292" s="28" t="s">
        <v>640</v>
      </c>
      <c r="G292" s="262">
        <v>9653</v>
      </c>
      <c r="H292" s="79" t="s">
        <v>6300</v>
      </c>
      <c r="I292" s="164" t="s">
        <v>6299</v>
      </c>
      <c r="J292" s="273" t="str">
        <f ca="1">IF(AK292&lt;=Données!$B$2,1," ")</f>
        <v xml:space="preserve"> </v>
      </c>
      <c r="K292" s="45">
        <v>1</v>
      </c>
      <c r="L292" s="46"/>
      <c r="M292" s="47"/>
      <c r="N292" s="48"/>
      <c r="O292" s="185"/>
      <c r="P292" s="187"/>
      <c r="Q292" s="185"/>
      <c r="R292" s="186"/>
      <c r="S292" s="186"/>
      <c r="T292" s="187"/>
      <c r="U292" s="187"/>
      <c r="V292" s="187"/>
      <c r="W292" s="320"/>
      <c r="X292" s="214"/>
      <c r="Y292" s="215"/>
      <c r="Z292" s="34"/>
      <c r="AA292" s="35"/>
      <c r="AB292" s="35"/>
      <c r="AC292" s="35"/>
      <c r="AD292" s="36"/>
      <c r="AE292" s="224"/>
      <c r="AF292" s="53"/>
      <c r="AG292" s="54"/>
      <c r="AH292" s="55"/>
      <c r="AI292" s="56"/>
      <c r="AJ292" s="41" t="s">
        <v>4462</v>
      </c>
      <c r="AK292" s="42">
        <v>45896</v>
      </c>
      <c r="AL292" s="50"/>
      <c r="AM292" s="337" t="str">
        <f>INDEX($K$6:$AE$6,1,MATCH(1,K292:AE292,-1))</f>
        <v>95PFE-L2S</v>
      </c>
      <c r="AN292" s="337" t="str">
        <f>IF(INDEX($K$6:$AE$6,1,MATCH(1,K292:AE292,1))&lt;&gt;INDEX($K$6:$AE$6,1,MATCH(1,K292:AE292,-1)),INDEX($K$6:$AE$6,1,MATCH(1,K292:AE292,1)),"-")</f>
        <v>-</v>
      </c>
    </row>
    <row r="293" spans="1:40" x14ac:dyDescent="0.2">
      <c r="A293" s="169" t="str">
        <f>IF(IFERROR(VLOOKUP(G293,EmployesActifs,1,FALSE),"Non")&lt;&gt;"Non","Oui","Non")</f>
        <v>Oui</v>
      </c>
      <c r="B293" s="172">
        <f>IF(A293="Oui",1,0)</f>
        <v>1</v>
      </c>
      <c r="C293" s="172">
        <f>IF(OR(G293="Médecin",H293="Médecin",I293="Médecin",I293="Médecins",H293="anesthésiste",H293="boursier univ.",H293="chercheur",H293="chirurgien",H293="Résident(e)",H293="Md Urg",H293="Md Card",LEFT(H293,6)="Fellow",H293="Externe Médecine",H293="Directeur de la biobanque Médecin",H293="monit.-boursier",),1,0)</f>
        <v>0</v>
      </c>
      <c r="D293" s="172">
        <f>IF(OR(G293=0,H293="Stagiaire",H293="Stagiaires",H293="Externe",H293="Externes",G293="agence",H293="STAGIAIRE INFIRMIER(ÈRE)",H293="STAGIAIRE SI",H293="STAGIAIRE S.I.",H293="STAGIAIRE PAB",H293="STAGIAIRE EN PERFUSION",H293="Stagiaire Physiothérapeute",H293="Stagiaire médecine",H293="Stagiaire - Service sociaux",H293="STAGIAIRE SOINS INFIRMIERS",H293="STAGIAIRE EXTERNE EN MÉDECINE",H293="ss",),1,0)</f>
        <v>0</v>
      </c>
      <c r="E293" s="28" t="s">
        <v>3565</v>
      </c>
      <c r="F293" s="28" t="s">
        <v>3566</v>
      </c>
      <c r="G293" s="262">
        <v>4649</v>
      </c>
      <c r="H293" s="79" t="s">
        <v>641</v>
      </c>
      <c r="I293" s="164" t="s">
        <v>209</v>
      </c>
      <c r="J293" s="273" t="str">
        <f ca="1">IF(AK293&lt;=Données!$B$2,1," ")</f>
        <v xml:space="preserve"> </v>
      </c>
      <c r="K293" s="45">
        <v>1</v>
      </c>
      <c r="L293" s="46"/>
      <c r="M293" s="47"/>
      <c r="N293" s="48"/>
      <c r="O293" s="185"/>
      <c r="P293" s="187"/>
      <c r="Q293" s="185"/>
      <c r="R293" s="186"/>
      <c r="S293" s="186"/>
      <c r="T293" s="187"/>
      <c r="U293" s="187"/>
      <c r="V293" s="187"/>
      <c r="W293" s="320"/>
      <c r="X293" s="214"/>
      <c r="Y293" s="215"/>
      <c r="Z293" s="34"/>
      <c r="AA293" s="35"/>
      <c r="AB293" s="35"/>
      <c r="AC293" s="35"/>
      <c r="AD293" s="36"/>
      <c r="AE293" s="224"/>
      <c r="AF293" s="53"/>
      <c r="AG293" s="54"/>
      <c r="AH293" s="55"/>
      <c r="AI293" s="56"/>
      <c r="AJ293" s="41" t="s">
        <v>4462</v>
      </c>
      <c r="AK293" s="42">
        <v>45273</v>
      </c>
      <c r="AL293" s="50"/>
      <c r="AM293" s="337" t="str">
        <f>INDEX($K$6:$AE$6,1,MATCH(1,K293:AE293,-1))</f>
        <v>95PFE-L2S</v>
      </c>
      <c r="AN293" s="337" t="str">
        <f>IF(INDEX($K$6:$AE$6,1,MATCH(1,K293:AE293,1))&lt;&gt;INDEX($K$6:$AE$6,1,MATCH(1,K293:AE293,-1)),INDEX($K$6:$AE$6,1,MATCH(1,K293:AE293,1)),"-")</f>
        <v>-</v>
      </c>
    </row>
    <row r="294" spans="1:40" x14ac:dyDescent="0.2">
      <c r="A294" s="169" t="str">
        <f>IF(IFERROR(VLOOKUP(G294,EmployesActifs,1,FALSE),"Non")&lt;&gt;"Non","Oui","Non")</f>
        <v>Oui</v>
      </c>
      <c r="B294" s="172">
        <f>IF(A294="Oui",1,0)</f>
        <v>1</v>
      </c>
      <c r="C294" s="172">
        <f>IF(OR(G294="Médecin",H294="Médecin",I294="Médecin",I294="Médecins",H294="anesthésiste",H294="boursier univ.",H294="chercheur",H294="chirurgien",H294="Résident(e)",H294="Md Urg",H294="Md Card",LEFT(H294,6)="Fellow",H294="Externe Médecine",H294="Directeur de la biobanque Médecin",H294="monit.-boursier",),1,0)</f>
        <v>0</v>
      </c>
      <c r="D294" s="172">
        <f>IF(OR(G294=0,H294="Stagiaire",H294="Stagiaires",H294="Externe",H294="Externes",G294="agence",H294="STAGIAIRE INFIRMIER(ÈRE)",H294="STAGIAIRE SI",H294="STAGIAIRE S.I.",H294="STAGIAIRE PAB",H294="STAGIAIRE EN PERFUSION",H294="Stagiaire Physiothérapeute",H294="Stagiaire médecine",H294="Stagiaire - Service sociaux",H294="STAGIAIRE SOINS INFIRMIERS",H294="STAGIAIRE EXTERNE EN MÉDECINE",H294="ss",),1,0)</f>
        <v>0</v>
      </c>
      <c r="E294" s="28" t="s">
        <v>3356</v>
      </c>
      <c r="F294" s="28" t="s">
        <v>1530</v>
      </c>
      <c r="G294" s="262">
        <v>13172</v>
      </c>
      <c r="H294" s="79" t="s">
        <v>54</v>
      </c>
      <c r="I294" s="164" t="s">
        <v>55</v>
      </c>
      <c r="J294" s="273" t="str">
        <f ca="1">IF(AK294&lt;=Données!$B$2,1," ")</f>
        <v xml:space="preserve"> </v>
      </c>
      <c r="K294" s="45"/>
      <c r="L294" s="46"/>
      <c r="M294" s="47" t="s">
        <v>56</v>
      </c>
      <c r="N294" s="48"/>
      <c r="O294" s="185"/>
      <c r="P294" s="187"/>
      <c r="Q294" s="185"/>
      <c r="R294" s="186"/>
      <c r="S294" s="186">
        <v>1</v>
      </c>
      <c r="T294" s="187"/>
      <c r="U294" s="187"/>
      <c r="V294" s="187"/>
      <c r="W294" s="320"/>
      <c r="X294" s="214"/>
      <c r="Y294" s="215"/>
      <c r="Z294" s="34"/>
      <c r="AA294" s="35"/>
      <c r="AB294" s="35"/>
      <c r="AC294" s="35"/>
      <c r="AD294" s="36"/>
      <c r="AE294" s="224"/>
      <c r="AF294" s="73"/>
      <c r="AG294" s="74"/>
      <c r="AH294" s="75"/>
      <c r="AI294" s="76"/>
      <c r="AJ294" s="41" t="s">
        <v>5851</v>
      </c>
      <c r="AK294" s="42">
        <v>45874</v>
      </c>
      <c r="AL294" s="50"/>
      <c r="AM294" s="337" t="str">
        <f>INDEX($K$6:$AE$6,1,MATCH(1,K294:AE294,-1))</f>
        <v>1870 +</v>
      </c>
      <c r="AN294" s="337" t="str">
        <f>IF(INDEX($K$6:$AE$6,1,MATCH(1,K294:AE294,1))&lt;&gt;INDEX($K$6:$AE$6,1,MATCH(1,K294:AE294,-1)),INDEX($K$6:$AE$6,1,MATCH(1,K294:AE294,1)),"-")</f>
        <v>-</v>
      </c>
    </row>
    <row r="295" spans="1:40" x14ac:dyDescent="0.2">
      <c r="A295" s="169" t="str">
        <f>IF(IFERROR(VLOOKUP(G295,EmployesActifs,1,FALSE),"Non")&lt;&gt;"Non","Oui","Non")</f>
        <v>Oui</v>
      </c>
      <c r="B295" s="172">
        <f>IF(A295="Oui",1,0)</f>
        <v>1</v>
      </c>
      <c r="C295" s="172">
        <f>IF(OR(G295="Médecin",H295="Médecin",I295="Médecin",I295="Médecins",H295="anesthésiste",H295="boursier univ.",H295="chercheur",H295="chirurgien",H295="Résident(e)",H295="Md Urg",H295="Md Card",LEFT(H295,6)="Fellow",H295="Externe Médecine",H295="Directeur de la biobanque Médecin",H295="monit.-boursier",),1,0)</f>
        <v>0</v>
      </c>
      <c r="D295" s="172">
        <f>IF(OR(G295=0,H295="Stagiaire",H295="Stagiaires",H295="Externe",H295="Externes",G295="agence",H295="STAGIAIRE INFIRMIER(ÈRE)",H295="STAGIAIRE SI",H295="STAGIAIRE S.I.",H295="STAGIAIRE PAB",H295="STAGIAIRE EN PERFUSION",H295="Stagiaire Physiothérapeute",H295="Stagiaire médecine",H295="Stagiaire - Service sociaux",H295="STAGIAIRE SOINS INFIRMIERS",H295="STAGIAIRE EXTERNE EN MÉDECINE",H295="ss",),1,0)</f>
        <v>0</v>
      </c>
      <c r="E295" s="28" t="s">
        <v>643</v>
      </c>
      <c r="F295" s="28" t="s">
        <v>644</v>
      </c>
      <c r="G295" s="262">
        <v>9843</v>
      </c>
      <c r="H295" s="79" t="s">
        <v>641</v>
      </c>
      <c r="I295" s="164" t="s">
        <v>209</v>
      </c>
      <c r="J295" s="273" t="str">
        <f ca="1">IF(AK295&lt;=Données!$B$2,1," ")</f>
        <v xml:space="preserve"> </v>
      </c>
      <c r="K295" s="45"/>
      <c r="L295" s="46">
        <v>1</v>
      </c>
      <c r="M295" s="47"/>
      <c r="N295" s="48"/>
      <c r="O295" s="185"/>
      <c r="P295" s="187"/>
      <c r="Q295" s="185"/>
      <c r="R295" s="186"/>
      <c r="S295" s="186"/>
      <c r="T295" s="187"/>
      <c r="U295" s="187"/>
      <c r="V295" s="187"/>
      <c r="W295" s="320"/>
      <c r="X295" s="214"/>
      <c r="Y295" s="215"/>
      <c r="Z295" s="34"/>
      <c r="AA295" s="35"/>
      <c r="AB295" s="35"/>
      <c r="AC295" s="35"/>
      <c r="AD295" s="36"/>
      <c r="AE295" s="224"/>
      <c r="AF295" s="53"/>
      <c r="AG295" s="54"/>
      <c r="AH295" s="55"/>
      <c r="AI295" s="56"/>
      <c r="AJ295" s="41" t="s">
        <v>4462</v>
      </c>
      <c r="AK295" s="42">
        <v>45264</v>
      </c>
      <c r="AL295" s="50"/>
      <c r="AM295" s="337" t="str">
        <f>INDEX($K$6:$AE$6,1,MATCH(1,K295:AE295,-1))</f>
        <v>95PFE-L2M</v>
      </c>
      <c r="AN295" s="337" t="str">
        <f>IF(INDEX($K$6:$AE$6,1,MATCH(1,K295:AE295,1))&lt;&gt;INDEX($K$6:$AE$6,1,MATCH(1,K295:AE295,-1)),INDEX($K$6:$AE$6,1,MATCH(1,K295:AE295,1)),"-")</f>
        <v>-</v>
      </c>
    </row>
    <row r="296" spans="1:40" x14ac:dyDescent="0.2">
      <c r="A296" s="381"/>
      <c r="B296" s="172">
        <f>IF(A296="Oui",1,0)</f>
        <v>0</v>
      </c>
      <c r="C296" s="172">
        <f>IF(OR(G296="Médecin",H296="Médecin",I296="Médecin",I296="Médecins",H296="anesthésiste",H296="boursier univ.",H296="chercheur",H296="chirurgien",H296="Résident(e)",H296="Md Urg",H296="Md Card",LEFT(H296,6)="Fellow",H296="Externe Médecine",H296="Directeur de la biobanque Médecin",H296="monit.-boursier",),1,0)</f>
        <v>1</v>
      </c>
      <c r="D296" s="172">
        <f>IF(OR(G296=0,H296="Stagiaire",H296="Stagiaires",H296="Externe",H296="Externes",G296="agence",H296="STAGIAIRE INFIRMIER(ÈRE)",H296="STAGIAIRE SI",H296="STAGIAIRE S.I.",H296="STAGIAIRE PAB",H296="STAGIAIRE EN PERFUSION",H296="Stagiaire Physiothérapeute",H296="Stagiaire médecine",H296="Stagiaire - Service sociaux",H296="STAGIAIRE SOINS INFIRMIERS",H296="STAGIAIRE EXTERNE EN MÉDECINE",H296="ss",),1,0)</f>
        <v>0</v>
      </c>
      <c r="E296" s="28" t="s">
        <v>645</v>
      </c>
      <c r="F296" s="28" t="s">
        <v>161</v>
      </c>
      <c r="G296" s="262" t="s">
        <v>80</v>
      </c>
      <c r="H296" s="79" t="s">
        <v>80</v>
      </c>
      <c r="I296" s="164" t="s">
        <v>117</v>
      </c>
      <c r="J296" s="273">
        <f ca="1">IF(AK296&lt;=Données!$B$2,1," ")</f>
        <v>1</v>
      </c>
      <c r="K296" s="45" t="s">
        <v>56</v>
      </c>
      <c r="L296" s="46"/>
      <c r="M296" s="47"/>
      <c r="N296" s="48"/>
      <c r="O296" s="185"/>
      <c r="P296" s="187"/>
      <c r="Q296" s="185"/>
      <c r="R296" s="186"/>
      <c r="S296" s="186">
        <v>1</v>
      </c>
      <c r="T296" s="187"/>
      <c r="U296" s="187"/>
      <c r="V296" s="187"/>
      <c r="W296" s="320"/>
      <c r="X296" s="214"/>
      <c r="Y296" s="215"/>
      <c r="Z296" s="34"/>
      <c r="AA296" s="35"/>
      <c r="AB296" s="35"/>
      <c r="AC296" s="35"/>
      <c r="AD296" s="36"/>
      <c r="AE296" s="224"/>
      <c r="AF296" s="53"/>
      <c r="AG296" s="54"/>
      <c r="AH296" s="55"/>
      <c r="AI296" s="56"/>
      <c r="AJ296" s="41" t="s">
        <v>98</v>
      </c>
      <c r="AK296" s="42">
        <v>44572</v>
      </c>
      <c r="AL296" s="50"/>
      <c r="AM296" s="337" t="str">
        <f>INDEX($K$6:$AE$6,1,MATCH(1,K296:AE296,-1))</f>
        <v>1870 +</v>
      </c>
      <c r="AN296" s="337" t="str">
        <f>IF(INDEX($K$6:$AE$6,1,MATCH(1,K296:AE296,1))&lt;&gt;INDEX($K$6:$AE$6,1,MATCH(1,K296:AE296,-1)),INDEX($K$6:$AE$6,1,MATCH(1,K296:AE296,1)),"-")</f>
        <v>-</v>
      </c>
    </row>
    <row r="297" spans="1:40" x14ac:dyDescent="0.2">
      <c r="A297" s="169" t="str">
        <f>IF(IFERROR(VLOOKUP(G297,EmployesActifs,1,FALSE),"Non")&lt;&gt;"Non","Oui","Non")</f>
        <v>Oui</v>
      </c>
      <c r="B297" s="172">
        <f>IF(A297="Oui",1,0)</f>
        <v>1</v>
      </c>
      <c r="C297" s="172">
        <f>IF(OR(G297="Médecin",H297="Médecin",I297="Médecin",I297="Médecins",H297="anesthésiste",H297="boursier univ.",H297="chercheur",H297="chirurgien",H297="Résident(e)",H297="Md Urg",H297="Md Card",LEFT(H297,6)="Fellow",H297="Externe Médecine",H297="Directeur de la biobanque Médecin",H297="monit.-boursier",),1,0)</f>
        <v>0</v>
      </c>
      <c r="D297" s="172">
        <f>IF(OR(G297=0,H297="Stagiaire",H297="Stagiaires",H297="Externe",H297="Externes",G297="agence",H297="STAGIAIRE INFIRMIER(ÈRE)",H297="STAGIAIRE SI",H297="STAGIAIRE S.I.",H297="STAGIAIRE PAB",H297="STAGIAIRE EN PERFUSION",H297="Stagiaire Physiothérapeute",H297="Stagiaire médecine",H297="Stagiaire - Service sociaux",H297="STAGIAIRE SOINS INFIRMIERS",H297="STAGIAIRE EXTERNE EN MÉDECINE",H297="ss",),1,0)</f>
        <v>0</v>
      </c>
      <c r="E297" s="28" t="s">
        <v>3157</v>
      </c>
      <c r="F297" s="28" t="s">
        <v>3158</v>
      </c>
      <c r="G297" s="262">
        <v>12693</v>
      </c>
      <c r="H297" s="79" t="s">
        <v>2098</v>
      </c>
      <c r="I297" s="164" t="s">
        <v>2714</v>
      </c>
      <c r="J297" s="273">
        <f ca="1">IF(AK297&lt;=Données!$B$2,1," ")</f>
        <v>1</v>
      </c>
      <c r="K297" s="45">
        <v>1</v>
      </c>
      <c r="L297" s="46"/>
      <c r="M297" s="47"/>
      <c r="N297" s="48"/>
      <c r="O297" s="185"/>
      <c r="P297" s="187"/>
      <c r="Q297" s="185"/>
      <c r="R297" s="186"/>
      <c r="S297" s="186"/>
      <c r="T297" s="187"/>
      <c r="U297" s="187"/>
      <c r="V297" s="187"/>
      <c r="W297" s="320"/>
      <c r="X297" s="214"/>
      <c r="Y297" s="215"/>
      <c r="Z297" s="34"/>
      <c r="AA297" s="35"/>
      <c r="AB297" s="35"/>
      <c r="AC297" s="35"/>
      <c r="AD297" s="36"/>
      <c r="AE297" s="224"/>
      <c r="AF297" s="53"/>
      <c r="AG297" s="54"/>
      <c r="AH297" s="55"/>
      <c r="AI297" s="56"/>
      <c r="AJ297" s="41" t="s">
        <v>2858</v>
      </c>
      <c r="AK297" s="42">
        <v>44979</v>
      </c>
      <c r="AL297" s="50"/>
      <c r="AM297" s="337" t="str">
        <f>INDEX($K$6:$AE$6,1,MATCH(1,K297:AE297,-1))</f>
        <v>95PFE-L2S</v>
      </c>
      <c r="AN297" s="337" t="str">
        <f>IF(INDEX($K$6:$AE$6,1,MATCH(1,K297:AE297,1))&lt;&gt;INDEX($K$6:$AE$6,1,MATCH(1,K297:AE297,-1)),INDEX($K$6:$AE$6,1,MATCH(1,K297:AE297,1)),"-")</f>
        <v>-</v>
      </c>
    </row>
    <row r="298" spans="1:40" x14ac:dyDescent="0.2">
      <c r="A298" s="169" t="str">
        <f>IF(IFERROR(VLOOKUP(G298,EmployesActifs,1,FALSE),"Non")&lt;&gt;"Non","Oui","Non")</f>
        <v>Oui</v>
      </c>
      <c r="B298" s="172">
        <f>IF(A298="Oui",1,0)</f>
        <v>1</v>
      </c>
      <c r="C298" s="172">
        <f>IF(OR(G298="Médecin",H298="Médecin",I298="Médecin",I298="Médecins",H298="anesthésiste",H298="boursier univ.",H298="chercheur",H298="chirurgien",H298="Résident(e)",H298="Md Urg",H298="Md Card",LEFT(H298,6)="Fellow",H298="Externe Médecine",H298="Directeur de la biobanque Médecin",H298="monit.-boursier",),1,0)</f>
        <v>0</v>
      </c>
      <c r="D298" s="172">
        <f>IF(OR(G298=0,H298="Stagiaire",H298="Stagiaires",H298="Externe",H298="Externes",G298="agence",H298="STAGIAIRE INFIRMIER(ÈRE)",H298="STAGIAIRE SI",H298="STAGIAIRE S.I.",H298="STAGIAIRE PAB",H298="STAGIAIRE EN PERFUSION",H298="Stagiaire Physiothérapeute",H298="Stagiaire médecine",H298="Stagiaire - Service sociaux",H298="STAGIAIRE SOINS INFIRMIERS",H298="STAGIAIRE EXTERNE EN MÉDECINE",H298="ss",),1,0)</f>
        <v>0</v>
      </c>
      <c r="E298" s="28" t="s">
        <v>646</v>
      </c>
      <c r="F298" s="28" t="s">
        <v>336</v>
      </c>
      <c r="G298" s="262">
        <v>5974</v>
      </c>
      <c r="H298" s="79" t="s">
        <v>2416</v>
      </c>
      <c r="I298" s="164" t="s">
        <v>3678</v>
      </c>
      <c r="J298" s="273">
        <f ca="1">IF(AK298&lt;=Données!$B$2,1," ")</f>
        <v>1</v>
      </c>
      <c r="K298" s="45"/>
      <c r="L298" s="46"/>
      <c r="M298" s="47"/>
      <c r="N298" s="48"/>
      <c r="O298" s="185"/>
      <c r="P298" s="187"/>
      <c r="Q298" s="185"/>
      <c r="R298" s="186"/>
      <c r="S298" s="186"/>
      <c r="T298" s="187"/>
      <c r="U298" s="187"/>
      <c r="V298" s="187"/>
      <c r="W298" s="320"/>
      <c r="X298" s="214"/>
      <c r="Y298" s="215"/>
      <c r="Z298" s="34"/>
      <c r="AA298" s="35"/>
      <c r="AB298" s="35"/>
      <c r="AC298" s="35"/>
      <c r="AD298" s="36"/>
      <c r="AE298" s="224"/>
      <c r="AF298" s="53"/>
      <c r="AG298" s="54"/>
      <c r="AH298" s="55"/>
      <c r="AI298" s="56"/>
      <c r="AJ298" s="41" t="s">
        <v>647</v>
      </c>
      <c r="AK298" s="42">
        <v>41919</v>
      </c>
      <c r="AL298" s="50" t="s">
        <v>200</v>
      </c>
      <c r="AM298" s="337" t="e">
        <f>INDEX($K$6:$AE$6,1,MATCH(1,K298:AE298,-1))</f>
        <v>#N/A</v>
      </c>
      <c r="AN298" s="337" t="e">
        <f>IF(INDEX($K$6:$AE$6,1,MATCH(1,K298:AE298,1))&lt;&gt;INDEX($K$6:$AE$6,1,MATCH(1,K298:AE298,-1)),INDEX($K$6:$AE$6,1,MATCH(1,K298:AE298,1)),"-")</f>
        <v>#N/A</v>
      </c>
    </row>
    <row r="299" spans="1:40" x14ac:dyDescent="0.2">
      <c r="A299" s="169" t="str">
        <f>IF(IFERROR(VLOOKUP(G299,EmployesActifs,1,FALSE),"Non")&lt;&gt;"Non","Oui","Non")</f>
        <v>Oui</v>
      </c>
      <c r="B299" s="172">
        <f>IF(A299="Oui",1,0)</f>
        <v>1</v>
      </c>
      <c r="C299" s="172">
        <f>IF(OR(G299="Médecin",H299="Médecin",I299="Médecin",I299="Médecins",H299="anesthésiste",H299="boursier univ.",H299="chercheur",H299="chirurgien",H299="Résident(e)",H299="Md Urg",H299="Md Card",LEFT(H299,6)="Fellow",H299="Externe Médecine",H299="Directeur de la biobanque Médecin",H299="monit.-boursier",),1,0)</f>
        <v>0</v>
      </c>
      <c r="D299" s="172">
        <f>IF(OR(G299=0,H299="Stagiaire",H299="Stagiaires",H299="Externe",H299="Externes",G299="agence",H299="STAGIAIRE INFIRMIER(ÈRE)",H299="STAGIAIRE SI",H299="STAGIAIRE S.I.",H299="STAGIAIRE PAB",H299="STAGIAIRE EN PERFUSION",H299="Stagiaire Physiothérapeute",H299="Stagiaire médecine",H299="Stagiaire - Service sociaux",H299="STAGIAIRE SOINS INFIRMIERS",H299="STAGIAIRE EXTERNE EN MÉDECINE",H299="ss",),1,0)</f>
        <v>0</v>
      </c>
      <c r="E299" s="28" t="s">
        <v>646</v>
      </c>
      <c r="F299" s="28" t="s">
        <v>273</v>
      </c>
      <c r="G299" s="262">
        <v>8872</v>
      </c>
      <c r="H299" s="79" t="s">
        <v>961</v>
      </c>
      <c r="I299" s="164" t="s">
        <v>1395</v>
      </c>
      <c r="J299" s="273">
        <f ca="1">IF(AK299&lt;=Données!$B$2,1," ")</f>
        <v>1</v>
      </c>
      <c r="K299" s="45" t="s">
        <v>56</v>
      </c>
      <c r="L299" s="46">
        <v>1</v>
      </c>
      <c r="M299" s="47"/>
      <c r="N299" s="48"/>
      <c r="O299" s="185"/>
      <c r="P299" s="187"/>
      <c r="Q299" s="185"/>
      <c r="R299" s="186"/>
      <c r="S299" s="186"/>
      <c r="T299" s="187"/>
      <c r="U299" s="187"/>
      <c r="V299" s="187"/>
      <c r="W299" s="320"/>
      <c r="X299" s="214"/>
      <c r="Y299" s="215"/>
      <c r="Z299" s="34"/>
      <c r="AA299" s="35"/>
      <c r="AB299" s="35"/>
      <c r="AC299" s="35"/>
      <c r="AD299" s="36"/>
      <c r="AE299" s="224"/>
      <c r="AF299" s="53"/>
      <c r="AG299" s="54"/>
      <c r="AH299" s="55"/>
      <c r="AI299" s="56"/>
      <c r="AJ299" s="41" t="s">
        <v>98</v>
      </c>
      <c r="AK299" s="42">
        <v>44587</v>
      </c>
      <c r="AL299" s="50" t="s">
        <v>414</v>
      </c>
      <c r="AM299" s="337" t="str">
        <f>INDEX($K$6:$AE$6,1,MATCH(1,K299:AE299,-1))</f>
        <v>95PFE-L2M</v>
      </c>
      <c r="AN299" s="337" t="str">
        <f>IF(INDEX($K$6:$AE$6,1,MATCH(1,K299:AE299,1))&lt;&gt;INDEX($K$6:$AE$6,1,MATCH(1,K299:AE299,-1)),INDEX($K$6:$AE$6,1,MATCH(1,K299:AE299,1)),"-")</f>
        <v>-</v>
      </c>
    </row>
    <row r="300" spans="1:40" x14ac:dyDescent="0.2">
      <c r="A300" s="381"/>
      <c r="B300" s="172">
        <f>IF(A300="Oui",1,0)</f>
        <v>0</v>
      </c>
      <c r="C300" s="172">
        <f>IF(OR(G300="Médecin",H300="Médecin",I300="Médecin",I300="Médecins",H300="anesthésiste",H300="boursier univ.",H300="chercheur",H300="chirurgien",H300="Résident(e)",H300="Md Urg",H300="Md Card",LEFT(H300,6)="Fellow",H300="Externe Médecine",H300="Directeur de la biobanque Médecin",H300="monit.-boursier",),1,0)</f>
        <v>1</v>
      </c>
      <c r="D300" s="172">
        <f>IF(OR(G300=0,H300="Stagiaire",H300="Stagiaires",H300="Externe",H300="Externes",G300="agence",H300="STAGIAIRE INFIRMIER(ÈRE)",H300="STAGIAIRE SI",H300="STAGIAIRE S.I.",H300="STAGIAIRE PAB",H300="STAGIAIRE EN PERFUSION",H300="Stagiaire Physiothérapeute",H300="Stagiaire médecine",H300="Stagiaire - Service sociaux",H300="STAGIAIRE SOINS INFIRMIERS",H300="STAGIAIRE EXTERNE EN MÉDECINE",H300="ss",),1,0)</f>
        <v>0</v>
      </c>
      <c r="E300" s="28" t="s">
        <v>646</v>
      </c>
      <c r="F300" s="28" t="s">
        <v>648</v>
      </c>
      <c r="G300" s="262" t="s">
        <v>649</v>
      </c>
      <c r="H300" s="79" t="s">
        <v>650</v>
      </c>
      <c r="I300" s="164" t="s">
        <v>651</v>
      </c>
      <c r="J300" s="273">
        <f ca="1">IF(AK300&lt;=Données!$B$2,1," ")</f>
        <v>1</v>
      </c>
      <c r="K300" s="45">
        <v>1</v>
      </c>
      <c r="L300" s="46"/>
      <c r="M300" s="47"/>
      <c r="N300" s="48"/>
      <c r="O300" s="185"/>
      <c r="P300" s="187"/>
      <c r="Q300" s="185"/>
      <c r="R300" s="186"/>
      <c r="S300" s="186"/>
      <c r="T300" s="187"/>
      <c r="U300" s="187"/>
      <c r="V300" s="187"/>
      <c r="W300" s="320"/>
      <c r="X300" s="214"/>
      <c r="Y300" s="215"/>
      <c r="Z300" s="34"/>
      <c r="AA300" s="35"/>
      <c r="AB300" s="35"/>
      <c r="AC300" s="35"/>
      <c r="AD300" s="36"/>
      <c r="AE300" s="224"/>
      <c r="AF300" s="53"/>
      <c r="AG300" s="54"/>
      <c r="AH300" s="55"/>
      <c r="AI300" s="56"/>
      <c r="AJ300" s="41" t="s">
        <v>652</v>
      </c>
      <c r="AK300" s="42">
        <v>44569</v>
      </c>
      <c r="AL300" s="50"/>
      <c r="AM300" s="337" t="str">
        <f>INDEX($K$6:$AE$6,1,MATCH(1,K300:AE300,-1))</f>
        <v>95PFE-L2S</v>
      </c>
      <c r="AN300" s="337" t="str">
        <f>IF(INDEX($K$6:$AE$6,1,MATCH(1,K300:AE300,1))&lt;&gt;INDEX($K$6:$AE$6,1,MATCH(1,K300:AE300,-1)),INDEX($K$6:$AE$6,1,MATCH(1,K300:AE300,1)),"-")</f>
        <v>-</v>
      </c>
    </row>
    <row r="301" spans="1:40" x14ac:dyDescent="0.2">
      <c r="A301" s="169" t="str">
        <f>IF(IFERROR(VLOOKUP(G301,EmployesActifs,1,FALSE),"Non")&lt;&gt;"Non","Oui","Non")</f>
        <v>Oui</v>
      </c>
      <c r="B301" s="172">
        <f>IF(A301="Oui",1,0)</f>
        <v>1</v>
      </c>
      <c r="C301" s="172">
        <f>IF(OR(G301="Médecin",H301="Médecin",I301="Médecin",I301="Médecins",H301="anesthésiste",H301="boursier univ.",H301="chercheur",H301="chirurgien",H301="Résident(e)",H301="Md Urg",H301="Md Card",LEFT(H301,6)="Fellow",H301="Externe Médecine",H301="Directeur de la biobanque Médecin",H301="monit.-boursier",),1,0)</f>
        <v>0</v>
      </c>
      <c r="D301" s="172">
        <f>IF(OR(G301=0,H301="Stagiaire",H301="Stagiaires",H301="Externe",H301="Externes",G301="agence",H301="STAGIAIRE INFIRMIER(ÈRE)",H301="STAGIAIRE SI",H301="STAGIAIRE S.I.",H301="STAGIAIRE PAB",H301="STAGIAIRE EN PERFUSION",H301="Stagiaire Physiothérapeute",H301="Stagiaire médecine",H301="Stagiaire - Service sociaux",H301="STAGIAIRE SOINS INFIRMIERS",H301="STAGIAIRE EXTERNE EN MÉDECINE",H301="ss",),1,0)</f>
        <v>0</v>
      </c>
      <c r="E301" s="28" t="s">
        <v>646</v>
      </c>
      <c r="F301" s="28" t="s">
        <v>653</v>
      </c>
      <c r="G301" s="262">
        <v>10369</v>
      </c>
      <c r="H301" s="79" t="s">
        <v>103</v>
      </c>
      <c r="I301" s="164" t="s">
        <v>5716</v>
      </c>
      <c r="J301" s="273">
        <f ca="1">IF(AK301&lt;=Données!$B$2,1," ")</f>
        <v>1</v>
      </c>
      <c r="K301" s="45"/>
      <c r="L301" s="46"/>
      <c r="M301" s="47"/>
      <c r="N301" s="48"/>
      <c r="O301" s="185"/>
      <c r="P301" s="187"/>
      <c r="Q301" s="185">
        <v>1</v>
      </c>
      <c r="R301" s="186"/>
      <c r="S301" s="186"/>
      <c r="T301" s="187"/>
      <c r="U301" s="187"/>
      <c r="V301" s="187"/>
      <c r="W301" s="320"/>
      <c r="X301" s="214"/>
      <c r="Y301" s="215"/>
      <c r="Z301" s="34"/>
      <c r="AA301" s="35"/>
      <c r="AB301" s="35"/>
      <c r="AC301" s="35"/>
      <c r="AD301" s="36"/>
      <c r="AE301" s="224"/>
      <c r="AF301" s="53"/>
      <c r="AG301" s="54"/>
      <c r="AH301" s="55"/>
      <c r="AI301" s="56"/>
      <c r="AJ301" s="41" t="s">
        <v>57</v>
      </c>
      <c r="AK301" s="42">
        <v>44572</v>
      </c>
      <c r="AL301" s="50"/>
      <c r="AM301" s="337" t="str">
        <f>INDEX($K$6:$AE$6,1,MATCH(1,K301:AE301,-1))</f>
        <v>1860-S</v>
      </c>
      <c r="AN301" s="337" t="str">
        <f>IF(INDEX($K$6:$AE$6,1,MATCH(1,K301:AE301,1))&lt;&gt;INDEX($K$6:$AE$6,1,MATCH(1,K301:AE301,-1)),INDEX($K$6:$AE$6,1,MATCH(1,K301:AE301,1)),"-")</f>
        <v>-</v>
      </c>
    </row>
    <row r="302" spans="1:40" x14ac:dyDescent="0.2">
      <c r="A302" s="169" t="str">
        <f>IF(IFERROR(VLOOKUP(G302,EmployesActifs,1,FALSE),"Non")&lt;&gt;"Non","Oui","Non")</f>
        <v>Oui</v>
      </c>
      <c r="B302" s="172">
        <f>IF(A302="Oui",1,0)</f>
        <v>1</v>
      </c>
      <c r="C302" s="172">
        <f>IF(OR(G302="Médecin",H302="Médecin",I302="Médecin",I302="Médecins",H302="anesthésiste",H302="boursier univ.",H302="chercheur",H302="chirurgien",H302="Résident(e)",H302="Md Urg",H302="Md Card",LEFT(H302,6)="Fellow",H302="Externe Médecine",H302="Directeur de la biobanque Médecin",H302="monit.-boursier",),1,0)</f>
        <v>0</v>
      </c>
      <c r="D302" s="172">
        <f>IF(OR(G302=0,H302="Stagiaire",H302="Stagiaires",H302="Externe",H302="Externes",G302="agence",H302="STAGIAIRE INFIRMIER(ÈRE)",H302="STAGIAIRE SI",H302="STAGIAIRE S.I.",H302="STAGIAIRE PAB",H302="STAGIAIRE EN PERFUSION",H302="Stagiaire Physiothérapeute",H302="Stagiaire médecine",H302="Stagiaire - Service sociaux",H302="STAGIAIRE SOINS INFIRMIERS",H302="STAGIAIRE EXTERNE EN MÉDECINE",H302="ss",),1,0)</f>
        <v>0</v>
      </c>
      <c r="E302" s="28" t="s">
        <v>646</v>
      </c>
      <c r="F302" s="28" t="s">
        <v>592</v>
      </c>
      <c r="G302" s="262">
        <v>6855</v>
      </c>
      <c r="H302" s="79" t="s">
        <v>2416</v>
      </c>
      <c r="I302" s="164" t="s">
        <v>152</v>
      </c>
      <c r="J302" s="273">
        <f ca="1">IF(AK302&lt;=Données!$B$2,1," ")</f>
        <v>1</v>
      </c>
      <c r="K302" s="45"/>
      <c r="L302" s="46"/>
      <c r="M302" s="47"/>
      <c r="N302" s="48"/>
      <c r="O302" s="185"/>
      <c r="P302" s="187"/>
      <c r="Q302" s="185"/>
      <c r="R302" s="186">
        <v>1</v>
      </c>
      <c r="S302" s="186"/>
      <c r="T302" s="187"/>
      <c r="U302" s="187"/>
      <c r="V302" s="187"/>
      <c r="W302" s="320"/>
      <c r="X302" s="214"/>
      <c r="Y302" s="215"/>
      <c r="Z302" s="34"/>
      <c r="AA302" s="35"/>
      <c r="AB302" s="35"/>
      <c r="AC302" s="35"/>
      <c r="AD302" s="36"/>
      <c r="AE302" s="224"/>
      <c r="AF302" s="53"/>
      <c r="AG302" s="54"/>
      <c r="AH302" s="55"/>
      <c r="AI302" s="56"/>
      <c r="AJ302" s="41" t="s">
        <v>439</v>
      </c>
      <c r="AK302" s="42">
        <v>41963</v>
      </c>
      <c r="AL302" s="50" t="s">
        <v>200</v>
      </c>
      <c r="AM302" s="337">
        <f>INDEX($K$6:$AE$6,1,MATCH(1,K302:AE302,-1))</f>
        <v>1860</v>
      </c>
      <c r="AN302" s="337" t="str">
        <f>IF(INDEX($K$6:$AE$6,1,MATCH(1,K302:AE302,1))&lt;&gt;INDEX($K$6:$AE$6,1,MATCH(1,K302:AE302,-1)),INDEX($K$6:$AE$6,1,MATCH(1,K302:AE302,1)),"-")</f>
        <v>-</v>
      </c>
    </row>
    <row r="303" spans="1:40" x14ac:dyDescent="0.2">
      <c r="A303" s="169" t="str">
        <f>IF(IFERROR(VLOOKUP(G303,EmployesActifs,1,FALSE),"Non")&lt;&gt;"Non","Oui","Non")</f>
        <v>Oui</v>
      </c>
      <c r="B303" s="172">
        <f>IF(A303="Oui",1,0)</f>
        <v>1</v>
      </c>
      <c r="C303" s="172">
        <f>IF(OR(G303="Médecin",H303="Médecin",I303="Médecin",I303="Médecins",H303="anesthésiste",H303="boursier univ.",H303="chercheur",H303="chirurgien",H303="Résident(e)",H303="Md Urg",H303="Md Card",LEFT(H303,6)="Fellow",H303="Externe Médecine",H303="Directeur de la biobanque Médecin",H303="monit.-boursier",),1,0)</f>
        <v>0</v>
      </c>
      <c r="D303" s="172">
        <f>IF(OR(G303=0,H303="Stagiaire",H303="Stagiaires",H303="Externe",H303="Externes",G303="agence",H303="STAGIAIRE INFIRMIER(ÈRE)",H303="STAGIAIRE SI",H303="STAGIAIRE S.I.",H303="STAGIAIRE PAB",H303="STAGIAIRE EN PERFUSION",H303="Stagiaire Physiothérapeute",H303="Stagiaire médecine",H303="Stagiaire - Service sociaux",H303="STAGIAIRE SOINS INFIRMIERS",H303="STAGIAIRE EXTERNE EN MÉDECINE",H303="ss",),1,0)</f>
        <v>0</v>
      </c>
      <c r="E303" s="28" t="s">
        <v>646</v>
      </c>
      <c r="F303" s="28" t="s">
        <v>891</v>
      </c>
      <c r="G303" s="262">
        <v>12567</v>
      </c>
      <c r="H303" s="79" t="s">
        <v>1821</v>
      </c>
      <c r="I303" s="164" t="s">
        <v>553</v>
      </c>
      <c r="J303" s="273">
        <f ca="1">IF(AK303&lt;=Données!$B$2,1," ")</f>
        <v>1</v>
      </c>
      <c r="K303" s="45" t="s">
        <v>56</v>
      </c>
      <c r="L303" s="46">
        <v>1</v>
      </c>
      <c r="M303" s="47"/>
      <c r="N303" s="48"/>
      <c r="O303" s="185"/>
      <c r="P303" s="187"/>
      <c r="Q303" s="185"/>
      <c r="R303" s="186"/>
      <c r="S303" s="186"/>
      <c r="T303" s="187"/>
      <c r="U303" s="187"/>
      <c r="V303" s="187"/>
      <c r="W303" s="320"/>
      <c r="X303" s="214"/>
      <c r="Y303" s="215"/>
      <c r="Z303" s="34"/>
      <c r="AA303" s="35"/>
      <c r="AB303" s="35"/>
      <c r="AC303" s="35"/>
      <c r="AD303" s="36"/>
      <c r="AE303" s="224"/>
      <c r="AF303" s="53"/>
      <c r="AG303" s="54"/>
      <c r="AH303" s="55"/>
      <c r="AI303" s="56"/>
      <c r="AJ303" s="41" t="s">
        <v>2858</v>
      </c>
      <c r="AK303" s="42">
        <v>44818</v>
      </c>
      <c r="AL303" s="50"/>
      <c r="AM303" s="337" t="str">
        <f>INDEX($K$6:$AE$6,1,MATCH(1,K303:AE303,-1))</f>
        <v>95PFE-L2M</v>
      </c>
      <c r="AN303" s="337" t="str">
        <f>IF(INDEX($K$6:$AE$6,1,MATCH(1,K303:AE303,1))&lt;&gt;INDEX($K$6:$AE$6,1,MATCH(1,K303:AE303,-1)),INDEX($K$6:$AE$6,1,MATCH(1,K303:AE303,1)),"-")</f>
        <v>-</v>
      </c>
    </row>
    <row r="304" spans="1:40" x14ac:dyDescent="0.2">
      <c r="A304" s="169" t="str">
        <f>IF(IFERROR(VLOOKUP(G304,EmployesActifs,1,FALSE),"Non")&lt;&gt;"Non","Oui","Non")</f>
        <v>Oui</v>
      </c>
      <c r="B304" s="172">
        <f>IF(A304="Oui",1,0)</f>
        <v>1</v>
      </c>
      <c r="C304" s="172">
        <f>IF(OR(G304="Médecin",H304="Médecin",I304="Médecin",I304="Médecins",H304="anesthésiste",H304="boursier univ.",H304="chercheur",H304="chirurgien",H304="Résident(e)",H304="Md Urg",H304="Md Card",LEFT(H304,6)="Fellow",H304="Externe Médecine",H304="Directeur de la biobanque Médecin",H304="monit.-boursier",),1,0)</f>
        <v>0</v>
      </c>
      <c r="D304" s="172">
        <f>IF(OR(G304=0,H304="Stagiaire",H304="Stagiaires",H304="Externe",H304="Externes",G304="agence",H304="STAGIAIRE INFIRMIER(ÈRE)",H304="STAGIAIRE SI",H304="STAGIAIRE S.I.",H304="STAGIAIRE PAB",H304="STAGIAIRE EN PERFUSION",H304="Stagiaire Physiothérapeute",H304="Stagiaire médecine",H304="Stagiaire - Service sociaux",H304="STAGIAIRE SOINS INFIRMIERS",H304="STAGIAIRE EXTERNE EN MÉDECINE",H304="ss",),1,0)</f>
        <v>0</v>
      </c>
      <c r="E304" s="28" t="s">
        <v>646</v>
      </c>
      <c r="F304" s="28" t="s">
        <v>408</v>
      </c>
      <c r="G304" s="262">
        <v>1326</v>
      </c>
      <c r="H304" s="79" t="s">
        <v>3386</v>
      </c>
      <c r="I304" s="164" t="s">
        <v>2153</v>
      </c>
      <c r="J304" s="273">
        <f ca="1">IF(AK304&lt;=Données!$B$2,1," ")</f>
        <v>1</v>
      </c>
      <c r="K304" s="45"/>
      <c r="L304" s="46">
        <v>1</v>
      </c>
      <c r="M304" s="47"/>
      <c r="N304" s="48"/>
      <c r="O304" s="185"/>
      <c r="P304" s="187"/>
      <c r="Q304" s="185"/>
      <c r="R304" s="186"/>
      <c r="S304" s="186"/>
      <c r="T304" s="187"/>
      <c r="U304" s="187"/>
      <c r="V304" s="187"/>
      <c r="W304" s="320"/>
      <c r="X304" s="214"/>
      <c r="Y304" s="215"/>
      <c r="Z304" s="34"/>
      <c r="AA304" s="35"/>
      <c r="AB304" s="35"/>
      <c r="AC304" s="35"/>
      <c r="AD304" s="36"/>
      <c r="AE304" s="224"/>
      <c r="AF304" s="53"/>
      <c r="AG304" s="54"/>
      <c r="AH304" s="55"/>
      <c r="AI304" s="56"/>
      <c r="AJ304" s="41" t="s">
        <v>85</v>
      </c>
      <c r="AK304" s="42">
        <v>44853</v>
      </c>
      <c r="AL304" s="50"/>
      <c r="AM304" s="337" t="str">
        <f>INDEX($K$6:$AE$6,1,MATCH(1,K304:AE304,-1))</f>
        <v>95PFE-L2M</v>
      </c>
      <c r="AN304" s="337" t="str">
        <f>IF(INDEX($K$6:$AE$6,1,MATCH(1,K304:AE304,1))&lt;&gt;INDEX($K$6:$AE$6,1,MATCH(1,K304:AE304,-1)),INDEX($K$6:$AE$6,1,MATCH(1,K304:AE304,1)),"-")</f>
        <v>-</v>
      </c>
    </row>
    <row r="305" spans="1:40" x14ac:dyDescent="0.2">
      <c r="A305" s="169" t="str">
        <f>IF(IFERROR(VLOOKUP(G305,EmployesActifs,1,FALSE),"Non")&lt;&gt;"Non","Oui","Non")</f>
        <v>Oui</v>
      </c>
      <c r="B305" s="172">
        <f>IF(A305="Oui",1,0)</f>
        <v>1</v>
      </c>
      <c r="C305" s="172">
        <f>IF(OR(G305="Médecin",H305="Médecin",I305="Médecin",I305="Médecins",H305="anesthésiste",H305="boursier univ.",H305="chercheur",H305="chirurgien",H305="Résident(e)",H305="Md Urg",H305="Md Card",LEFT(H305,6)="Fellow",H305="Externe Médecine",H305="Directeur de la biobanque Médecin",H305="monit.-boursier",),1,0)</f>
        <v>0</v>
      </c>
      <c r="D305" s="172">
        <f>IF(OR(G305=0,H305="Stagiaire",H305="Stagiaires",H305="Externe",H305="Externes",G305="agence",H305="STAGIAIRE INFIRMIER(ÈRE)",H305="STAGIAIRE SI",H305="STAGIAIRE S.I.",H305="STAGIAIRE PAB",H305="STAGIAIRE EN PERFUSION",H305="Stagiaire Physiothérapeute",H305="Stagiaire médecine",H305="Stagiaire - Service sociaux",H305="STAGIAIRE SOINS INFIRMIERS",H305="STAGIAIRE EXTERNE EN MÉDECINE",H305="ss",),1,0)</f>
        <v>0</v>
      </c>
      <c r="E305" s="28" t="s">
        <v>646</v>
      </c>
      <c r="F305" s="28" t="s">
        <v>654</v>
      </c>
      <c r="G305" s="262">
        <v>10982</v>
      </c>
      <c r="H305" s="79" t="s">
        <v>1847</v>
      </c>
      <c r="I305" s="164" t="s">
        <v>3382</v>
      </c>
      <c r="J305" s="273">
        <f ca="1">IF(AK305&lt;=Données!$B$2,1," ")</f>
        <v>1</v>
      </c>
      <c r="K305" s="45" t="s">
        <v>56</v>
      </c>
      <c r="L305" s="46"/>
      <c r="M305" s="47"/>
      <c r="N305" s="48">
        <v>1</v>
      </c>
      <c r="O305" s="185"/>
      <c r="P305" s="187"/>
      <c r="Q305" s="185"/>
      <c r="R305" s="186"/>
      <c r="S305" s="186">
        <v>1</v>
      </c>
      <c r="T305" s="187"/>
      <c r="U305" s="187"/>
      <c r="V305" s="187"/>
      <c r="W305" s="320"/>
      <c r="X305" s="214"/>
      <c r="Y305" s="215"/>
      <c r="Z305" s="34"/>
      <c r="AA305" s="35"/>
      <c r="AB305" s="35"/>
      <c r="AC305" s="35"/>
      <c r="AD305" s="36"/>
      <c r="AE305" s="224"/>
      <c r="AF305" s="53"/>
      <c r="AG305" s="54"/>
      <c r="AH305" s="55"/>
      <c r="AI305" s="56"/>
      <c r="AJ305" s="41" t="s">
        <v>85</v>
      </c>
      <c r="AK305" s="42">
        <v>44608</v>
      </c>
      <c r="AL305" s="50"/>
      <c r="AM305" s="337" t="str">
        <f>INDEX($K$6:$AE$6,1,MATCH(1,K305:AE305,-1))</f>
        <v>F550</v>
      </c>
      <c r="AN305" s="337" t="str">
        <f>IF(INDEX($K$6:$AE$6,1,MATCH(1,K305:AE305,1))&lt;&gt;INDEX($K$6:$AE$6,1,MATCH(1,K305:AE305,-1)),INDEX($K$6:$AE$6,1,MATCH(1,K305:AE305,1)),"-")</f>
        <v>1870 +</v>
      </c>
    </row>
    <row r="306" spans="1:40" x14ac:dyDescent="0.2">
      <c r="A306" s="381"/>
      <c r="B306" s="172">
        <f>IF(A306="Oui",1,0)</f>
        <v>0</v>
      </c>
      <c r="C306" s="172">
        <f>IF(OR(G306="Médecin",H306="Médecin",I306="Médecin",I306="Médecins",H306="anesthésiste",H306="boursier univ.",H306="chercheur",H306="chirurgien",H306="Résident(e)",H306="Md Urg",H306="Md Card",LEFT(H306,6)="Fellow",H306="Externe Médecine",H306="Directeur de la biobanque Médecin",H306="monit.-boursier",),1,0)</f>
        <v>1</v>
      </c>
      <c r="D306" s="172">
        <f>IF(OR(G306=0,H306="Stagiaire",H306="Stagiaires",H306="Externe",H306="Externes",G306="agence",H306="STAGIAIRE INFIRMIER(ÈRE)",H306="STAGIAIRE SI",H306="STAGIAIRE S.I.",H306="STAGIAIRE PAB",H306="STAGIAIRE EN PERFUSION",H306="Stagiaire Physiothérapeute",H306="Stagiaire médecine",H306="Stagiaire - Service sociaux",H306="STAGIAIRE SOINS INFIRMIERS",H306="STAGIAIRE EXTERNE EN MÉDECINE",H306="ss",),1,0)</f>
        <v>0</v>
      </c>
      <c r="E306" s="28" t="s">
        <v>646</v>
      </c>
      <c r="F306" s="28" t="s">
        <v>147</v>
      </c>
      <c r="G306" s="262" t="s">
        <v>658</v>
      </c>
      <c r="H306" s="79" t="s">
        <v>80</v>
      </c>
      <c r="I306" s="164" t="s">
        <v>65</v>
      </c>
      <c r="J306" s="273">
        <f ca="1">IF(AK306&lt;=Données!$B$2,1," ")</f>
        <v>1</v>
      </c>
      <c r="K306" s="45"/>
      <c r="L306" s="46"/>
      <c r="M306" s="47"/>
      <c r="N306" s="48"/>
      <c r="O306" s="185"/>
      <c r="P306" s="187"/>
      <c r="Q306" s="185"/>
      <c r="R306" s="186"/>
      <c r="S306" s="186"/>
      <c r="T306" s="187"/>
      <c r="U306" s="187"/>
      <c r="V306" s="187"/>
      <c r="W306" s="320"/>
      <c r="X306" s="214"/>
      <c r="Y306" s="215"/>
      <c r="Z306" s="34"/>
      <c r="AA306" s="35"/>
      <c r="AB306" s="35"/>
      <c r="AC306" s="35"/>
      <c r="AD306" s="36"/>
      <c r="AE306" s="224"/>
      <c r="AF306" s="53"/>
      <c r="AG306" s="54"/>
      <c r="AH306" s="55"/>
      <c r="AI306" s="56"/>
      <c r="AJ306" s="41" t="s">
        <v>66</v>
      </c>
      <c r="AK306" s="42"/>
      <c r="AL306" s="50" t="s">
        <v>659</v>
      </c>
      <c r="AM306" s="337" t="e">
        <f>INDEX($K$6:$AE$6,1,MATCH(1,K306:AE306,-1))</f>
        <v>#N/A</v>
      </c>
      <c r="AN306" s="337" t="e">
        <f>IF(INDEX($K$6:$AE$6,1,MATCH(1,K306:AE306,1))&lt;&gt;INDEX($K$6:$AE$6,1,MATCH(1,K306:AE306,-1)),INDEX($K$6:$AE$6,1,MATCH(1,K306:AE306,1)),"-")</f>
        <v>#N/A</v>
      </c>
    </row>
    <row r="307" spans="1:40" x14ac:dyDescent="0.2">
      <c r="A307" s="169" t="str">
        <f>IF(IFERROR(VLOOKUP(G307,EmployesActifs,1,FALSE),"Non")&lt;&gt;"Non","Oui","Non")</f>
        <v>Oui</v>
      </c>
      <c r="B307" s="172">
        <f>IF(A307="Oui",1,0)</f>
        <v>1</v>
      </c>
      <c r="C307" s="172">
        <f>IF(OR(G307="Médecin",H307="Médecin",I307="Médecin",I307="Médecins",H307="anesthésiste",H307="boursier univ.",H307="chercheur",H307="chirurgien",H307="Résident(e)",H307="Md Urg",H307="Md Card",LEFT(H307,6)="Fellow",H307="Externe Médecine",H307="Directeur de la biobanque Médecin",H307="monit.-boursier",),1,0)</f>
        <v>0</v>
      </c>
      <c r="D307" s="172">
        <f>IF(OR(G307=0,H307="Stagiaire",H307="Stagiaires",H307="Externe",H307="Externes",G307="agence",H307="STAGIAIRE INFIRMIER(ÈRE)",H307="STAGIAIRE SI",H307="STAGIAIRE S.I.",H307="STAGIAIRE PAB",H307="STAGIAIRE EN PERFUSION",H307="Stagiaire Physiothérapeute",H307="Stagiaire médecine",H307="Stagiaire - Service sociaux",H307="STAGIAIRE SOINS INFIRMIERS",H307="STAGIAIRE EXTERNE EN MÉDECINE",H307="ss",),1,0)</f>
        <v>0</v>
      </c>
      <c r="E307" s="28" t="s">
        <v>646</v>
      </c>
      <c r="F307" s="28" t="s">
        <v>1269</v>
      </c>
      <c r="G307" s="262">
        <v>3212</v>
      </c>
      <c r="H307" s="79" t="s">
        <v>72</v>
      </c>
      <c r="I307" s="164" t="s">
        <v>888</v>
      </c>
      <c r="J307" s="273">
        <f ca="1">IF(AK307&lt;=Données!$B$2,1," ")</f>
        <v>1</v>
      </c>
      <c r="K307" s="45">
        <v>1</v>
      </c>
      <c r="L307" s="46"/>
      <c r="M307" s="47"/>
      <c r="N307" s="48"/>
      <c r="O307" s="185"/>
      <c r="P307" s="187"/>
      <c r="Q307" s="185"/>
      <c r="R307" s="186"/>
      <c r="S307" s="186"/>
      <c r="T307" s="187"/>
      <c r="U307" s="187"/>
      <c r="V307" s="187"/>
      <c r="W307" s="320"/>
      <c r="X307" s="214"/>
      <c r="Y307" s="215"/>
      <c r="Z307" s="34"/>
      <c r="AA307" s="35"/>
      <c r="AB307" s="35"/>
      <c r="AC307" s="35"/>
      <c r="AD307" s="36"/>
      <c r="AE307" s="224"/>
      <c r="AF307" s="53"/>
      <c r="AG307" s="54"/>
      <c r="AH307" s="55"/>
      <c r="AI307" s="56"/>
      <c r="AJ307" s="41" t="s">
        <v>98</v>
      </c>
      <c r="AK307" s="42">
        <v>44587</v>
      </c>
      <c r="AL307" s="50" t="s">
        <v>661</v>
      </c>
      <c r="AM307" s="337" t="str">
        <f>INDEX($K$6:$AE$6,1,MATCH(1,K307:AE307,-1))</f>
        <v>95PFE-L2S</v>
      </c>
      <c r="AN307" s="337" t="str">
        <f>IF(INDEX($K$6:$AE$6,1,MATCH(1,K307:AE307,1))&lt;&gt;INDEX($K$6:$AE$6,1,MATCH(1,K307:AE307,-1)),INDEX($K$6:$AE$6,1,MATCH(1,K307:AE307,1)),"-")</f>
        <v>-</v>
      </c>
    </row>
    <row r="308" spans="1:40" x14ac:dyDescent="0.2">
      <c r="A308" s="169" t="str">
        <f>IF(IFERROR(VLOOKUP(G308,EmployesActifs,1,FALSE),"Non")&lt;&gt;"Non","Oui","Non")</f>
        <v>Oui</v>
      </c>
      <c r="B308" s="172">
        <f>IF(A308="Oui",1,0)</f>
        <v>1</v>
      </c>
      <c r="C308" s="172">
        <f>IF(OR(G308="Médecin",H308="Médecin",I308="Médecin",I308="Médecins",H308="anesthésiste",H308="boursier univ.",H308="chercheur",H308="chirurgien",H308="Résident(e)",H308="Md Urg",H308="Md Card",LEFT(H308,6)="Fellow",H308="Externe Médecine",H308="Directeur de la biobanque Médecin",H308="monit.-boursier",),1,0)</f>
        <v>0</v>
      </c>
      <c r="D308" s="172">
        <f>IF(OR(G308=0,H308="Stagiaire",H308="Stagiaires",H308="Externe",H308="Externes",G308="agence",H308="STAGIAIRE INFIRMIER(ÈRE)",H308="STAGIAIRE SI",H308="STAGIAIRE S.I.",H308="STAGIAIRE PAB",H308="STAGIAIRE EN PERFUSION",H308="Stagiaire Physiothérapeute",H308="Stagiaire médecine",H308="Stagiaire - Service sociaux",H308="STAGIAIRE SOINS INFIRMIERS",H308="STAGIAIRE EXTERNE EN MÉDECINE",H308="ss",),1,0)</f>
        <v>0</v>
      </c>
      <c r="E308" s="28" t="s">
        <v>646</v>
      </c>
      <c r="F308" s="28" t="s">
        <v>662</v>
      </c>
      <c r="G308" s="262">
        <v>1753</v>
      </c>
      <c r="H308" s="79" t="s">
        <v>1087</v>
      </c>
      <c r="I308" s="164" t="s">
        <v>5715</v>
      </c>
      <c r="J308" s="273">
        <f ca="1">IF(AK308&lt;=Données!$B$2,1," ")</f>
        <v>1</v>
      </c>
      <c r="K308" s="45"/>
      <c r="L308" s="46">
        <v>1</v>
      </c>
      <c r="M308" s="47" t="s">
        <v>56</v>
      </c>
      <c r="N308" s="48"/>
      <c r="O308" s="185"/>
      <c r="P308" s="187"/>
      <c r="Q308" s="185"/>
      <c r="R308" s="186"/>
      <c r="S308" s="186"/>
      <c r="T308" s="187"/>
      <c r="U308" s="187"/>
      <c r="V308" s="187"/>
      <c r="W308" s="320"/>
      <c r="X308" s="214"/>
      <c r="Y308" s="215"/>
      <c r="Z308" s="34"/>
      <c r="AA308" s="35"/>
      <c r="AB308" s="35"/>
      <c r="AC308" s="35"/>
      <c r="AD308" s="36"/>
      <c r="AE308" s="224"/>
      <c r="AF308" s="53"/>
      <c r="AG308" s="54"/>
      <c r="AH308" s="55"/>
      <c r="AI308" s="56"/>
      <c r="AJ308" s="41" t="s">
        <v>159</v>
      </c>
      <c r="AK308" s="42">
        <v>44691</v>
      </c>
      <c r="AL308" s="50"/>
      <c r="AM308" s="337" t="str">
        <f>INDEX($K$6:$AE$6,1,MATCH(1,K308:AE308,-1))</f>
        <v>95PFE-L2M</v>
      </c>
      <c r="AN308" s="337" t="str">
        <f>IF(INDEX($K$6:$AE$6,1,MATCH(1,K308:AE308,1))&lt;&gt;INDEX($K$6:$AE$6,1,MATCH(1,K308:AE308,-1)),INDEX($K$6:$AE$6,1,MATCH(1,K308:AE308,1)),"-")</f>
        <v>-</v>
      </c>
    </row>
    <row r="309" spans="1:40" x14ac:dyDescent="0.2">
      <c r="A309" s="169" t="str">
        <f>IF(IFERROR(VLOOKUP(G309,EmployesActifs,1,FALSE),"Non")&lt;&gt;"Non","Oui","Non")</f>
        <v>Oui</v>
      </c>
      <c r="B309" s="172">
        <f>IF(A309="Oui",1,0)</f>
        <v>1</v>
      </c>
      <c r="C309" s="172">
        <f>IF(OR(G309="Médecin",H309="Médecin",I309="Médecin",I309="Médecins",H309="anesthésiste",H309="boursier univ.",H309="chercheur",H309="chirurgien",H309="Résident(e)",H309="Md Urg",H309="Md Card",LEFT(H309,6)="Fellow",H309="Externe Médecine",H309="Directeur de la biobanque Médecin",H309="monit.-boursier",),1,0)</f>
        <v>0</v>
      </c>
      <c r="D309" s="172">
        <f>IF(OR(G309=0,H309="Stagiaire",H309="Stagiaires",H309="Externe",H309="Externes",G309="agence",H309="STAGIAIRE INFIRMIER(ÈRE)",H309="STAGIAIRE SI",H309="STAGIAIRE S.I.",H309="STAGIAIRE PAB",H309="STAGIAIRE EN PERFUSION",H309="Stagiaire Physiothérapeute",H309="Stagiaire médecine",H309="Stagiaire - Service sociaux",H309="STAGIAIRE SOINS INFIRMIERS",H309="STAGIAIRE EXTERNE EN MÉDECINE",H309="ss",),1,0)</f>
        <v>0</v>
      </c>
      <c r="E309" s="28" t="s">
        <v>663</v>
      </c>
      <c r="F309" s="28" t="s">
        <v>664</v>
      </c>
      <c r="G309" s="262">
        <v>8587</v>
      </c>
      <c r="H309" s="79" t="s">
        <v>3698</v>
      </c>
      <c r="I309" s="164" t="s">
        <v>3531</v>
      </c>
      <c r="J309" s="273">
        <f ca="1">IF(AK309&lt;=Données!$B$2,1," ")</f>
        <v>1</v>
      </c>
      <c r="K309" s="45"/>
      <c r="L309" s="46">
        <v>1</v>
      </c>
      <c r="M309" s="47"/>
      <c r="N309" s="48"/>
      <c r="O309" s="185"/>
      <c r="P309" s="187"/>
      <c r="Q309" s="185"/>
      <c r="R309" s="186"/>
      <c r="S309" s="186"/>
      <c r="T309" s="187"/>
      <c r="U309" s="187"/>
      <c r="V309" s="187"/>
      <c r="W309" s="320"/>
      <c r="X309" s="214"/>
      <c r="Y309" s="215"/>
      <c r="Z309" s="34"/>
      <c r="AA309" s="35"/>
      <c r="AB309" s="35"/>
      <c r="AC309" s="35"/>
      <c r="AD309" s="36"/>
      <c r="AE309" s="224"/>
      <c r="AF309" s="53"/>
      <c r="AG309" s="54"/>
      <c r="AH309" s="55"/>
      <c r="AI309" s="56"/>
      <c r="AJ309" s="41" t="s">
        <v>50</v>
      </c>
      <c r="AK309" s="42">
        <v>44588</v>
      </c>
      <c r="AL309" s="50"/>
      <c r="AM309" s="337" t="str">
        <f>INDEX($K$6:$AE$6,1,MATCH(1,K309:AE309,-1))</f>
        <v>95PFE-L2M</v>
      </c>
      <c r="AN309" s="337" t="str">
        <f>IF(INDEX($K$6:$AE$6,1,MATCH(1,K309:AE309,1))&lt;&gt;INDEX($K$6:$AE$6,1,MATCH(1,K309:AE309,-1)),INDEX($K$6:$AE$6,1,MATCH(1,K309:AE309,1)),"-")</f>
        <v>-</v>
      </c>
    </row>
    <row r="310" spans="1:40" x14ac:dyDescent="0.2">
      <c r="A310" s="169" t="str">
        <f>IF(IFERROR(VLOOKUP(G310,EmployesActifs,1,FALSE),"Non")&lt;&gt;"Non","Oui","Non")</f>
        <v>Oui</v>
      </c>
      <c r="B310" s="172">
        <f>IF(A310="Oui",1,0)</f>
        <v>1</v>
      </c>
      <c r="C310" s="172">
        <f>IF(OR(G310="Médecin",H310="Médecin",I310="Médecin",I310="Médecins",H310="anesthésiste",H310="boursier univ.",H310="chercheur",H310="chirurgien",H310="Résident(e)",H310="Md Urg",H310="Md Card",LEFT(H310,6)="Fellow",H310="Externe Médecine",H310="Directeur de la biobanque Médecin",H310="monit.-boursier",),1,0)</f>
        <v>0</v>
      </c>
      <c r="D310" s="172">
        <f>IF(OR(G310=0,H310="Stagiaire",H310="Stagiaires",H310="Externe",H310="Externes",G310="agence",H310="STAGIAIRE INFIRMIER(ÈRE)",H310="STAGIAIRE SI",H310="STAGIAIRE S.I.",H310="STAGIAIRE PAB",H310="STAGIAIRE EN PERFUSION",H310="Stagiaire Physiothérapeute",H310="Stagiaire médecine",H310="Stagiaire - Service sociaux",H310="STAGIAIRE SOINS INFIRMIERS",H310="STAGIAIRE EXTERNE EN MÉDECINE",H310="ss",),1,0)</f>
        <v>0</v>
      </c>
      <c r="E310" s="28" t="s">
        <v>6104</v>
      </c>
      <c r="F310" s="28" t="s">
        <v>6105</v>
      </c>
      <c r="G310" s="262">
        <v>13980</v>
      </c>
      <c r="H310" s="79" t="s">
        <v>103</v>
      </c>
      <c r="I310" s="164" t="s">
        <v>5717</v>
      </c>
      <c r="J310" s="273" t="str">
        <f ca="1">IF(AK310&lt;=Données!$B$2,1," ")</f>
        <v xml:space="preserve"> </v>
      </c>
      <c r="K310" s="45">
        <v>1</v>
      </c>
      <c r="L310" s="46"/>
      <c r="M310" s="47"/>
      <c r="N310" s="48"/>
      <c r="O310" s="185"/>
      <c r="P310" s="187"/>
      <c r="Q310" s="185"/>
      <c r="R310" s="186"/>
      <c r="S310" s="186"/>
      <c r="T310" s="187"/>
      <c r="U310" s="187"/>
      <c r="V310" s="187"/>
      <c r="W310" s="320"/>
      <c r="X310" s="214"/>
      <c r="Y310" s="215"/>
      <c r="Z310" s="34"/>
      <c r="AA310" s="35"/>
      <c r="AB310" s="35"/>
      <c r="AC310" s="35"/>
      <c r="AD310" s="36"/>
      <c r="AE310" s="224"/>
      <c r="AF310" s="53"/>
      <c r="AG310" s="54"/>
      <c r="AH310" s="55"/>
      <c r="AI310" s="56"/>
      <c r="AJ310" s="41" t="s">
        <v>5851</v>
      </c>
      <c r="AK310" s="42">
        <v>45822</v>
      </c>
      <c r="AL310" s="50"/>
      <c r="AM310" s="337" t="str">
        <f>INDEX($K$6:$AE$6,1,MATCH(1,K310:AE310,-1))</f>
        <v>95PFE-L2S</v>
      </c>
      <c r="AN310" s="337" t="str">
        <f>IF(INDEX($K$6:$AE$6,1,MATCH(1,K310:AE310,1))&lt;&gt;INDEX($K$6:$AE$6,1,MATCH(1,K310:AE310,-1)),INDEX($K$6:$AE$6,1,MATCH(1,K310:AE310,1)),"-")</f>
        <v>-</v>
      </c>
    </row>
    <row r="311" spans="1:40" x14ac:dyDescent="0.2">
      <c r="A311" s="169" t="str">
        <f>IF(IFERROR(VLOOKUP(G311,EmployesActifs,1,FALSE),"Non")&lt;&gt;"Non","Oui","Non")</f>
        <v>Oui</v>
      </c>
      <c r="B311" s="172">
        <f>IF(A311="Oui",1,0)</f>
        <v>1</v>
      </c>
      <c r="C311" s="172">
        <f>IF(OR(G311="Médecin",H311="Médecin",I311="Médecin",I311="Médecins",H311="anesthésiste",H311="boursier univ.",H311="chercheur",H311="chirurgien",H311="Résident(e)",H311="Md Urg",H311="Md Card",LEFT(H311,6)="Fellow",H311="Externe Médecine",H311="Directeur de la biobanque Médecin",H311="monit.-boursier",),1,0)</f>
        <v>0</v>
      </c>
      <c r="D311" s="172">
        <f>IF(OR(G311=0,H311="Stagiaire",H311="Stagiaires",H311="Externe",H311="Externes",G311="agence",H311="STAGIAIRE INFIRMIER(ÈRE)",H311="STAGIAIRE SI",H311="STAGIAIRE S.I.",H311="STAGIAIRE PAB",H311="STAGIAIRE EN PERFUSION",H311="Stagiaire Physiothérapeute",H311="Stagiaire médecine",H311="Stagiaire - Service sociaux",H311="STAGIAIRE SOINS INFIRMIERS",H311="STAGIAIRE EXTERNE EN MÉDECINE",H311="ss",),1,0)</f>
        <v>0</v>
      </c>
      <c r="E311" s="28" t="s">
        <v>665</v>
      </c>
      <c r="F311" s="28" t="s">
        <v>248</v>
      </c>
      <c r="G311" s="262">
        <v>3199</v>
      </c>
      <c r="H311" s="79" t="s">
        <v>69</v>
      </c>
      <c r="I311" s="164" t="s">
        <v>5717</v>
      </c>
      <c r="J311" s="273">
        <f ca="1">IF(AK311&lt;=Données!$B$2,1," ")</f>
        <v>1</v>
      </c>
      <c r="K311" s="45"/>
      <c r="L311" s="46"/>
      <c r="M311" s="47"/>
      <c r="N311" s="48"/>
      <c r="O311" s="185"/>
      <c r="P311" s="187"/>
      <c r="Q311" s="185"/>
      <c r="R311" s="186"/>
      <c r="S311" s="186"/>
      <c r="T311" s="187"/>
      <c r="U311" s="187"/>
      <c r="V311" s="187"/>
      <c r="W311" s="320"/>
      <c r="X311" s="214"/>
      <c r="Y311" s="215"/>
      <c r="Z311" s="34"/>
      <c r="AA311" s="35">
        <v>1</v>
      </c>
      <c r="AB311" s="35"/>
      <c r="AC311" s="35"/>
      <c r="AD311" s="36"/>
      <c r="AE311" s="224"/>
      <c r="AF311" s="53"/>
      <c r="AG311" s="54"/>
      <c r="AH311" s="55"/>
      <c r="AI311" s="56"/>
      <c r="AJ311" s="41" t="s">
        <v>666</v>
      </c>
      <c r="AK311" s="42">
        <v>42776</v>
      </c>
      <c r="AL311" s="50"/>
      <c r="AM311" s="337" t="str">
        <f>INDEX($K$6:$AE$6,1,MATCH(1,K311:AE311,-1))</f>
        <v>1511-S</v>
      </c>
      <c r="AN311" s="337" t="str">
        <f>IF(INDEX($K$6:$AE$6,1,MATCH(1,K311:AE311,1))&lt;&gt;INDEX($K$6:$AE$6,1,MATCH(1,K311:AE311,-1)),INDEX($K$6:$AE$6,1,MATCH(1,K311:AE311,1)),"-")</f>
        <v>-</v>
      </c>
    </row>
    <row r="312" spans="1:40" x14ac:dyDescent="0.2">
      <c r="A312" s="169" t="str">
        <f>IF(IFERROR(VLOOKUP(G312,EmployesActifs,1,FALSE),"Non")&lt;&gt;"Non","Oui","Non")</f>
        <v>Oui</v>
      </c>
      <c r="B312" s="172">
        <f>IF(A312="Oui",1,0)</f>
        <v>1</v>
      </c>
      <c r="C312" s="172">
        <f>IF(OR(G312="Médecin",H312="Médecin",I312="Médecin",I312="Médecins",H312="anesthésiste",H312="boursier univ.",H312="chercheur",H312="chirurgien",H312="Résident(e)",H312="Md Urg",H312="Md Card",LEFT(H312,6)="Fellow",H312="Externe Médecine",H312="Directeur de la biobanque Médecin",H312="monit.-boursier",),1,0)</f>
        <v>0</v>
      </c>
      <c r="D312" s="172">
        <f>IF(OR(G312=0,H312="Stagiaire",H312="Stagiaires",H312="Externe",H312="Externes",G312="agence",H312="STAGIAIRE INFIRMIER(ÈRE)",H312="STAGIAIRE SI",H312="STAGIAIRE S.I.",H312="STAGIAIRE PAB",H312="STAGIAIRE EN PERFUSION",H312="Stagiaire Physiothérapeute",H312="Stagiaire médecine",H312="Stagiaire - Service sociaux",H312="STAGIAIRE SOINS INFIRMIERS",H312="STAGIAIRE EXTERNE EN MÉDECINE",H312="ss",),1,0)</f>
        <v>0</v>
      </c>
      <c r="E312" s="28" t="s">
        <v>665</v>
      </c>
      <c r="F312" s="28" t="s">
        <v>368</v>
      </c>
      <c r="G312" s="262">
        <v>12291</v>
      </c>
      <c r="H312" s="79" t="s">
        <v>1405</v>
      </c>
      <c r="I312" s="164" t="s">
        <v>5713</v>
      </c>
      <c r="J312" s="273">
        <f ca="1">IF(AK312&lt;=Données!$B$2,1," ")</f>
        <v>1</v>
      </c>
      <c r="K312" s="45" t="s">
        <v>56</v>
      </c>
      <c r="L312" s="46"/>
      <c r="M312" s="47"/>
      <c r="N312" s="48">
        <v>1</v>
      </c>
      <c r="O312" s="185"/>
      <c r="P312" s="187"/>
      <c r="Q312" s="185"/>
      <c r="R312" s="186"/>
      <c r="S312" s="186"/>
      <c r="T312" s="187"/>
      <c r="U312" s="187"/>
      <c r="V312" s="187"/>
      <c r="W312" s="320"/>
      <c r="X312" s="214"/>
      <c r="Y312" s="215"/>
      <c r="Z312" s="34"/>
      <c r="AA312" s="35"/>
      <c r="AB312" s="35"/>
      <c r="AC312" s="35"/>
      <c r="AD312" s="36"/>
      <c r="AE312" s="224"/>
      <c r="AF312" s="53"/>
      <c r="AG312" s="54"/>
      <c r="AH312" s="55"/>
      <c r="AI312" s="56"/>
      <c r="AJ312" s="41" t="s">
        <v>85</v>
      </c>
      <c r="AK312" s="42">
        <v>44867</v>
      </c>
      <c r="AL312" s="50"/>
      <c r="AM312" s="337" t="str">
        <f>INDEX($K$6:$AE$6,1,MATCH(1,K312:AE312,-1))</f>
        <v>F550</v>
      </c>
      <c r="AN312" s="337" t="str">
        <f>IF(INDEX($K$6:$AE$6,1,MATCH(1,K312:AE312,1))&lt;&gt;INDEX($K$6:$AE$6,1,MATCH(1,K312:AE312,-1)),INDEX($K$6:$AE$6,1,MATCH(1,K312:AE312,1)),"-")</f>
        <v>-</v>
      </c>
    </row>
    <row r="313" spans="1:40" x14ac:dyDescent="0.2">
      <c r="A313" s="381"/>
      <c r="B313" s="172">
        <f>IF(A313="Oui",1,0)</f>
        <v>0</v>
      </c>
      <c r="C313" s="172">
        <f>IF(OR(G313="Médecin",H313="Médecin",I313="Médecin",I313="Médecins",H313="anesthésiste",H313="boursier univ.",H313="chercheur",H313="chirurgien",H313="Résident(e)",H313="Md Urg",H313="Md Card",LEFT(H313,6)="Fellow",H313="Externe Médecine",H313="Directeur de la biobanque Médecin",H313="monit.-boursier",),1,0)</f>
        <v>1</v>
      </c>
      <c r="D313" s="172">
        <f>IF(OR(G313=0,H313="Stagiaire",H313="Stagiaires",H313="Externe",H313="Externes",G313="agence",H313="STAGIAIRE INFIRMIER(ÈRE)",H313="STAGIAIRE SI",H313="STAGIAIRE S.I.",H313="STAGIAIRE PAB",H313="STAGIAIRE EN PERFUSION",H313="Stagiaire Physiothérapeute",H313="Stagiaire médecine",H313="Stagiaire - Service sociaux",H313="STAGIAIRE SOINS INFIRMIERS",H313="STAGIAIRE EXTERNE EN MÉDECINE",H313="ss",),1,0)</f>
        <v>0</v>
      </c>
      <c r="E313" s="28" t="s">
        <v>665</v>
      </c>
      <c r="F313" s="28" t="s">
        <v>667</v>
      </c>
      <c r="G313" s="262" t="s">
        <v>80</v>
      </c>
      <c r="H313" s="79" t="s">
        <v>80</v>
      </c>
      <c r="I313" s="164" t="s">
        <v>117</v>
      </c>
      <c r="J313" s="273">
        <f ca="1">IF(AK313&lt;=Données!$B$2,1," ")</f>
        <v>1</v>
      </c>
      <c r="K313" s="45"/>
      <c r="L313" s="46"/>
      <c r="M313" s="47">
        <v>1</v>
      </c>
      <c r="N313" s="48"/>
      <c r="O313" s="185"/>
      <c r="P313" s="187"/>
      <c r="Q313" s="185"/>
      <c r="R313" s="186"/>
      <c r="S313" s="186"/>
      <c r="T313" s="187"/>
      <c r="U313" s="187"/>
      <c r="V313" s="187"/>
      <c r="W313" s="320"/>
      <c r="X313" s="214"/>
      <c r="Y313" s="215"/>
      <c r="Z313" s="34"/>
      <c r="AA313" s="35"/>
      <c r="AB313" s="35"/>
      <c r="AC313" s="35"/>
      <c r="AD313" s="36"/>
      <c r="AE313" s="224"/>
      <c r="AF313" s="53"/>
      <c r="AG313" s="54"/>
      <c r="AH313" s="55"/>
      <c r="AI313" s="56"/>
      <c r="AJ313" s="41" t="s">
        <v>66</v>
      </c>
      <c r="AK313" s="42">
        <v>44312</v>
      </c>
      <c r="AL313" s="50"/>
      <c r="AM313" s="337" t="str">
        <f>INDEX($K$6:$AE$6,1,MATCH(1,K313:AE313,-1))</f>
        <v>95PFE-L2L</v>
      </c>
      <c r="AN313" s="337" t="str">
        <f>IF(INDEX($K$6:$AE$6,1,MATCH(1,K313:AE313,1))&lt;&gt;INDEX($K$6:$AE$6,1,MATCH(1,K313:AE313,-1)),INDEX($K$6:$AE$6,1,MATCH(1,K313:AE313,1)),"-")</f>
        <v>-</v>
      </c>
    </row>
    <row r="314" spans="1:40" x14ac:dyDescent="0.2">
      <c r="A314" s="381"/>
      <c r="B314" s="172">
        <f>IF(A314="Oui",1,0)</f>
        <v>0</v>
      </c>
      <c r="C314" s="172">
        <f>IF(OR(G314="Médecin",H314="Médecin",I314="Médecin",I314="Médecins",H314="anesthésiste",H314="boursier univ.",H314="chercheur",H314="chirurgien",H314="Résident(e)",H314="Md Urg",H314="Md Card",LEFT(H314,6)="Fellow",H314="Externe Médecine",H314="Directeur de la biobanque Médecin",H314="monit.-boursier",),1,0)</f>
        <v>0</v>
      </c>
      <c r="D314" s="172">
        <f>IF(OR(G314=0,H314="Stagiaire",H314="Stagiaires",H314="Externe",H314="Externes",G314="agence",H314="STAGIAIRE INFIRMIER(ÈRE)",H314="STAGIAIRE SI",H314="STAGIAIRE S.I.",H314="STAGIAIRE PAB",H314="STAGIAIRE EN PERFUSION",H314="Stagiaire Physiothérapeute",H314="Stagiaire médecine",H314="Stagiaire - Service sociaux",H314="STAGIAIRE SOINS INFIRMIERS",H314="STAGIAIRE EXTERNE EN MÉDECINE",H314="ss",),1,0)</f>
        <v>1</v>
      </c>
      <c r="E314" s="28" t="s">
        <v>665</v>
      </c>
      <c r="F314" s="28" t="s">
        <v>2155</v>
      </c>
      <c r="G314" s="262">
        <v>0</v>
      </c>
      <c r="H314" s="79" t="s">
        <v>186</v>
      </c>
      <c r="I314" s="164" t="s">
        <v>3112</v>
      </c>
      <c r="J314" s="273" t="str">
        <f ca="1">IF(AK314&lt;=Données!$B$2,1," ")</f>
        <v xml:space="preserve"> </v>
      </c>
      <c r="K314" s="45" t="s">
        <v>56</v>
      </c>
      <c r="L314" s="46" t="s">
        <v>56</v>
      </c>
      <c r="M314" s="47"/>
      <c r="N314" s="48"/>
      <c r="O314" s="185">
        <v>1</v>
      </c>
      <c r="P314" s="187"/>
      <c r="Q314" s="185"/>
      <c r="R314" s="186"/>
      <c r="S314" s="186"/>
      <c r="T314" s="187"/>
      <c r="U314" s="187"/>
      <c r="V314" s="187"/>
      <c r="W314" s="320"/>
      <c r="X314" s="214"/>
      <c r="Y314" s="215"/>
      <c r="Z314" s="34"/>
      <c r="AA314" s="35"/>
      <c r="AB314" s="35"/>
      <c r="AC314" s="35"/>
      <c r="AD314" s="36"/>
      <c r="AE314" s="224"/>
      <c r="AF314" s="53"/>
      <c r="AG314" s="54"/>
      <c r="AH314" s="55"/>
      <c r="AI314" s="56"/>
      <c r="AJ314" s="41" t="s">
        <v>4462</v>
      </c>
      <c r="AK314" s="42">
        <v>45370</v>
      </c>
      <c r="AL314" s="50"/>
      <c r="AM314" s="337" t="str">
        <f>INDEX($K$6:$AE$6,1,MATCH(1,K314:AE314,-1))</f>
        <v>1804S</v>
      </c>
      <c r="AN314" s="337" t="str">
        <f>IF(INDEX($K$6:$AE$6,1,MATCH(1,K314:AE314,1))&lt;&gt;INDEX($K$6:$AE$6,1,MATCH(1,K314:AE314,-1)),INDEX($K$6:$AE$6,1,MATCH(1,K314:AE314,1)),"-")</f>
        <v>-</v>
      </c>
    </row>
    <row r="315" spans="1:40" x14ac:dyDescent="0.2">
      <c r="A315" s="381"/>
      <c r="B315" s="172">
        <f>IF(A315="Oui",1,0)</f>
        <v>0</v>
      </c>
      <c r="C315" s="172">
        <f>IF(OR(G315="Médecin",H315="Médecin",I315="Médecin",I315="Médecins",H315="anesthésiste",H315="boursier univ.",H315="chercheur",H315="chirurgien",H315="Résident(e)",H315="Md Urg",H315="Md Card",LEFT(H315,6)="Fellow",H315="Externe Médecine",H315="Directeur de la biobanque Médecin",H315="monit.-boursier",),1,0)</f>
        <v>0</v>
      </c>
      <c r="D315" s="172">
        <f>IF(OR(G315=0,H315="Stagiaire",H315="Stagiaires",H315="Externe",H315="Externes",G315="agence",H315="STAGIAIRE INFIRMIER(ÈRE)",H315="STAGIAIRE SI",H315="STAGIAIRE S.I.",H315="STAGIAIRE PAB",H315="STAGIAIRE EN PERFUSION",H315="Stagiaire Physiothérapeute",H315="Stagiaire médecine",H315="Stagiaire - Service sociaux",H315="STAGIAIRE SOINS INFIRMIERS",H315="STAGIAIRE EXTERNE EN MÉDECINE",H315="ss",),1,0)</f>
        <v>1</v>
      </c>
      <c r="E315" s="28" t="s">
        <v>669</v>
      </c>
      <c r="F315" s="28" t="s">
        <v>670</v>
      </c>
      <c r="G315" s="262">
        <v>0</v>
      </c>
      <c r="H315" s="79" t="s">
        <v>212</v>
      </c>
      <c r="I315" s="164" t="s">
        <v>213</v>
      </c>
      <c r="J315" s="273">
        <f ca="1">IF(AK315&lt;=Données!$B$2,1," ")</f>
        <v>1</v>
      </c>
      <c r="K315" s="45"/>
      <c r="L315" s="46">
        <v>1</v>
      </c>
      <c r="M315" s="47"/>
      <c r="N315" s="48"/>
      <c r="O315" s="185"/>
      <c r="P315" s="187"/>
      <c r="Q315" s="185"/>
      <c r="R315" s="186"/>
      <c r="S315" s="186"/>
      <c r="T315" s="187"/>
      <c r="U315" s="187"/>
      <c r="V315" s="187"/>
      <c r="W315" s="320"/>
      <c r="X315" s="214"/>
      <c r="Y315" s="215"/>
      <c r="Z315" s="34"/>
      <c r="AA315" s="35"/>
      <c r="AB315" s="35"/>
      <c r="AC315" s="35"/>
      <c r="AD315" s="36"/>
      <c r="AE315" s="224"/>
      <c r="AF315" s="53"/>
      <c r="AG315" s="54"/>
      <c r="AH315" s="55"/>
      <c r="AI315" s="56"/>
      <c r="AJ315" s="41" t="s">
        <v>85</v>
      </c>
      <c r="AK315" s="42">
        <v>44602</v>
      </c>
      <c r="AL315" s="50"/>
      <c r="AM315" s="337" t="str">
        <f>INDEX($K$6:$AE$6,1,MATCH(1,K315:AE315,-1))</f>
        <v>95PFE-L2M</v>
      </c>
      <c r="AN315" s="337" t="str">
        <f>IF(INDEX($K$6:$AE$6,1,MATCH(1,K315:AE315,1))&lt;&gt;INDEX($K$6:$AE$6,1,MATCH(1,K315:AE315,-1)),INDEX($K$6:$AE$6,1,MATCH(1,K315:AE315,1)),"-")</f>
        <v>-</v>
      </c>
    </row>
    <row r="316" spans="1:40" x14ac:dyDescent="0.2">
      <c r="A316" s="169" t="str">
        <f>IF(IFERROR(VLOOKUP(G316,EmployesActifs,1,FALSE),"Non")&lt;&gt;"Non","Oui","Non")</f>
        <v>Oui</v>
      </c>
      <c r="B316" s="172">
        <f>IF(A316="Oui",1,0)</f>
        <v>1</v>
      </c>
      <c r="C316" s="172">
        <f>IF(OR(G316="Médecin",H316="Médecin",I316="Médecin",I316="Médecins",H316="anesthésiste",H316="boursier univ.",H316="chercheur",H316="chirurgien",H316="Résident(e)",H316="Md Urg",H316="Md Card",LEFT(H316,6)="Fellow",H316="Externe Médecine",H316="Directeur de la biobanque Médecin",H316="monit.-boursier",),1,0)</f>
        <v>0</v>
      </c>
      <c r="D316" s="172">
        <f>IF(OR(G316=0,H316="Stagiaire",H316="Stagiaires",H316="Externe",H316="Externes",G316="agence",H316="STAGIAIRE INFIRMIER(ÈRE)",H316="STAGIAIRE SI",H316="STAGIAIRE S.I.",H316="STAGIAIRE PAB",H316="STAGIAIRE EN PERFUSION",H316="Stagiaire Physiothérapeute",H316="Stagiaire médecine",H316="Stagiaire - Service sociaux",H316="STAGIAIRE SOINS INFIRMIERS",H316="STAGIAIRE EXTERNE EN MÉDECINE",H316="ss",),1,0)</f>
        <v>0</v>
      </c>
      <c r="E316" s="28" t="s">
        <v>671</v>
      </c>
      <c r="F316" s="28" t="s">
        <v>137</v>
      </c>
      <c r="G316" s="262">
        <v>9986</v>
      </c>
      <c r="H316" s="79" t="s">
        <v>69</v>
      </c>
      <c r="I316" s="164" t="s">
        <v>5715</v>
      </c>
      <c r="J316" s="273">
        <f ca="1">IF(AK316&lt;=Données!$B$2,1," ")</f>
        <v>1</v>
      </c>
      <c r="K316" s="45">
        <v>1</v>
      </c>
      <c r="L316" s="46" t="s">
        <v>56</v>
      </c>
      <c r="M316" s="47"/>
      <c r="N316" s="48"/>
      <c r="O316" s="185"/>
      <c r="P316" s="187"/>
      <c r="Q316" s="185"/>
      <c r="R316" s="186"/>
      <c r="S316" s="186"/>
      <c r="T316" s="187"/>
      <c r="U316" s="187"/>
      <c r="V316" s="187"/>
      <c r="W316" s="320"/>
      <c r="X316" s="214"/>
      <c r="Y316" s="215"/>
      <c r="Z316" s="34"/>
      <c r="AA316" s="35"/>
      <c r="AB316" s="35"/>
      <c r="AC316" s="35"/>
      <c r="AD316" s="36"/>
      <c r="AE316" s="224"/>
      <c r="AF316" s="53"/>
      <c r="AG316" s="54"/>
      <c r="AH316" s="55"/>
      <c r="AI316" s="56"/>
      <c r="AJ316" s="41" t="s">
        <v>57</v>
      </c>
      <c r="AK316" s="42">
        <v>44573</v>
      </c>
      <c r="AL316" s="50"/>
      <c r="AM316" s="337" t="str">
        <f>INDEX($K$6:$AE$6,1,MATCH(1,K316:AE316,-1))</f>
        <v>95PFE-L2S</v>
      </c>
      <c r="AN316" s="337" t="str">
        <f>IF(INDEX($K$6:$AE$6,1,MATCH(1,K316:AE316,1))&lt;&gt;INDEX($K$6:$AE$6,1,MATCH(1,K316:AE316,-1)),INDEX($K$6:$AE$6,1,MATCH(1,K316:AE316,1)),"-")</f>
        <v>-</v>
      </c>
    </row>
    <row r="317" spans="1:40" x14ac:dyDescent="0.2">
      <c r="A317" s="381"/>
      <c r="B317" s="172">
        <f>IF(A317="Oui",1,0)</f>
        <v>0</v>
      </c>
      <c r="C317" s="172">
        <f>IF(OR(G317="Médecin",H317="Médecin",I317="Médecin",I317="Médecins",H317="anesthésiste",H317="boursier univ.",H317="chercheur",H317="chirurgien",H317="Résident(e)",H317="Md Urg",H317="Md Card",LEFT(H317,6)="Fellow",H317="Externe Médecine",H317="Directeur de la biobanque Médecin",H317="monit.-boursier",),1,0)</f>
        <v>0</v>
      </c>
      <c r="D317" s="172">
        <f>IF(OR(G317=0,H317="Stagiaire",H317="Stagiaires",H317="Externe",H317="Externes",G317="agence",H317="STAGIAIRE INFIRMIER(ÈRE)",H317="STAGIAIRE SI",H317="STAGIAIRE S.I.",H317="STAGIAIRE PAB",H317="STAGIAIRE EN PERFUSION",H317="Stagiaire Physiothérapeute",H317="Stagiaire médecine",H317="Stagiaire - Service sociaux",H317="STAGIAIRE SOINS INFIRMIERS",H317="STAGIAIRE EXTERNE EN MÉDECINE",H317="ss",),1,0)</f>
        <v>1</v>
      </c>
      <c r="E317" s="28" t="s">
        <v>675</v>
      </c>
      <c r="F317" s="28" t="s">
        <v>676</v>
      </c>
      <c r="G317" s="262">
        <v>0</v>
      </c>
      <c r="H317" s="79" t="s">
        <v>212</v>
      </c>
      <c r="I317" s="164" t="s">
        <v>405</v>
      </c>
      <c r="J317" s="273">
        <f ca="1">IF(AK317&lt;=Données!$B$2,1," ")</f>
        <v>1</v>
      </c>
      <c r="K317" s="45"/>
      <c r="L317" s="46">
        <v>1</v>
      </c>
      <c r="M317" s="47"/>
      <c r="N317" s="48"/>
      <c r="O317" s="185"/>
      <c r="P317" s="187"/>
      <c r="Q317" s="185"/>
      <c r="R317" s="186"/>
      <c r="S317" s="186"/>
      <c r="T317" s="187"/>
      <c r="U317" s="187"/>
      <c r="V317" s="187"/>
      <c r="W317" s="320"/>
      <c r="X317" s="214"/>
      <c r="Y317" s="215"/>
      <c r="Z317" s="34"/>
      <c r="AA317" s="35"/>
      <c r="AB317" s="35"/>
      <c r="AC317" s="35"/>
      <c r="AD317" s="36"/>
      <c r="AE317" s="224"/>
      <c r="AF317" s="73"/>
      <c r="AG317" s="74"/>
      <c r="AH317" s="75"/>
      <c r="AI317" s="76"/>
      <c r="AJ317" s="41" t="s">
        <v>85</v>
      </c>
      <c r="AK317" s="42">
        <v>44607</v>
      </c>
      <c r="AL317" s="50"/>
      <c r="AM317" s="337" t="str">
        <f>INDEX($K$6:$AE$6,1,MATCH(1,K317:AE317,-1))</f>
        <v>95PFE-L2M</v>
      </c>
      <c r="AN317" s="337" t="str">
        <f>IF(INDEX($K$6:$AE$6,1,MATCH(1,K317:AE317,1))&lt;&gt;INDEX($K$6:$AE$6,1,MATCH(1,K317:AE317,-1)),INDEX($K$6:$AE$6,1,MATCH(1,K317:AE317,1)),"-")</f>
        <v>-</v>
      </c>
    </row>
    <row r="318" spans="1:40" x14ac:dyDescent="0.2">
      <c r="A318" s="169" t="str">
        <f>IF(IFERROR(VLOOKUP(G318,EmployesActifs,1,FALSE),"Non")&lt;&gt;"Non","Oui","Non")</f>
        <v>Oui</v>
      </c>
      <c r="B318" s="172">
        <f>IF(A318="Oui",1,0)</f>
        <v>1</v>
      </c>
      <c r="C318" s="172">
        <f>IF(OR(G318="Médecin",H318="Médecin",I318="Médecin",I318="Médecins",H318="anesthésiste",H318="boursier univ.",H318="chercheur",H318="chirurgien",H318="Résident(e)",H318="Md Urg",H318="Md Card",LEFT(H318,6)="Fellow",H318="Externe Médecine",H318="Directeur de la biobanque Médecin",H318="monit.-boursier",),1,0)</f>
        <v>0</v>
      </c>
      <c r="D318" s="172">
        <f>IF(OR(G318=0,H318="Stagiaire",H318="Stagiaires",H318="Externe",H318="Externes",G318="agence",H318="STAGIAIRE INFIRMIER(ÈRE)",H318="STAGIAIRE SI",H318="STAGIAIRE S.I.",H318="STAGIAIRE PAB",H318="STAGIAIRE EN PERFUSION",H318="Stagiaire Physiothérapeute",H318="Stagiaire médecine",H318="Stagiaire - Service sociaux",H318="STAGIAIRE SOINS INFIRMIERS",H318="STAGIAIRE EXTERNE EN MÉDECINE",H318="ss",),1,0)</f>
        <v>0</v>
      </c>
      <c r="E318" s="28" t="s">
        <v>3011</v>
      </c>
      <c r="F318" s="28" t="s">
        <v>3012</v>
      </c>
      <c r="G318" s="262">
        <v>12566</v>
      </c>
      <c r="H318" s="79" t="s">
        <v>54</v>
      </c>
      <c r="I318" s="164" t="s">
        <v>5703</v>
      </c>
      <c r="J318" s="273" t="str">
        <f ca="1">IF(AK318&lt;=Données!$B$2,1," ")</f>
        <v xml:space="preserve"> </v>
      </c>
      <c r="K318" s="45" t="s">
        <v>56</v>
      </c>
      <c r="L318" s="46"/>
      <c r="M318" s="47"/>
      <c r="N318" s="48">
        <v>1</v>
      </c>
      <c r="O318" s="185"/>
      <c r="P318" s="187"/>
      <c r="Q318" s="185"/>
      <c r="R318" s="186"/>
      <c r="S318" s="186"/>
      <c r="T318" s="187"/>
      <c r="U318" s="187"/>
      <c r="V318" s="187"/>
      <c r="W318" s="320"/>
      <c r="X318" s="214"/>
      <c r="Y318" s="215"/>
      <c r="Z318" s="34"/>
      <c r="AA318" s="35"/>
      <c r="AB318" s="35"/>
      <c r="AC318" s="35"/>
      <c r="AD318" s="36"/>
      <c r="AE318" s="224"/>
      <c r="AF318" s="53"/>
      <c r="AG318" s="54"/>
      <c r="AH318" s="55"/>
      <c r="AI318" s="56"/>
      <c r="AJ318" s="41" t="s">
        <v>50</v>
      </c>
      <c r="AK318" s="42">
        <v>45644</v>
      </c>
      <c r="AL318" s="50"/>
      <c r="AM318" s="337" t="str">
        <f>INDEX($K$6:$AE$6,1,MATCH(1,K318:AE318,-1))</f>
        <v>F550</v>
      </c>
      <c r="AN318" s="337" t="str">
        <f>IF(INDEX($K$6:$AE$6,1,MATCH(1,K318:AE318,1))&lt;&gt;INDEX($K$6:$AE$6,1,MATCH(1,K318:AE318,-1)),INDEX($K$6:$AE$6,1,MATCH(1,K318:AE318,1)),"-")</f>
        <v>-</v>
      </c>
    </row>
    <row r="319" spans="1:40" x14ac:dyDescent="0.2">
      <c r="A319" s="169" t="str">
        <f>IF(IFERROR(VLOOKUP(G319,EmployesActifs,1,FALSE),"Non")&lt;&gt;"Non","Oui","Non")</f>
        <v>Oui</v>
      </c>
      <c r="B319" s="172">
        <f>IF(A319="Oui",1,0)</f>
        <v>1</v>
      </c>
      <c r="C319" s="172">
        <f>IF(OR(G319="Médecin",H319="Médecin",I319="Médecin",I319="Médecins",H319="anesthésiste",H319="boursier univ.",H319="chercheur",H319="chirurgien",H319="Résident(e)",H319="Md Urg",H319="Md Card",LEFT(H319,6)="Fellow",H319="Externe Médecine",H319="Directeur de la biobanque Médecin",H319="monit.-boursier",),1,0)</f>
        <v>0</v>
      </c>
      <c r="D319" s="172">
        <f>IF(OR(G319=0,H319="Stagiaire",H319="Stagiaires",H319="Externe",H319="Externes",G319="agence",H319="STAGIAIRE INFIRMIER(ÈRE)",H319="STAGIAIRE SI",H319="STAGIAIRE S.I.",H319="STAGIAIRE PAB",H319="STAGIAIRE EN PERFUSION",H319="Stagiaire Physiothérapeute",H319="Stagiaire médecine",H319="Stagiaire - Service sociaux",H319="STAGIAIRE SOINS INFIRMIERS",H319="STAGIAIRE EXTERNE EN MÉDECINE",H319="ss",),1,0)</f>
        <v>0</v>
      </c>
      <c r="E319" s="28" t="s">
        <v>679</v>
      </c>
      <c r="F319" s="28" t="s">
        <v>680</v>
      </c>
      <c r="G319" s="262">
        <v>5229</v>
      </c>
      <c r="H319" s="79" t="s">
        <v>747</v>
      </c>
      <c r="I319" s="164" t="s">
        <v>5716</v>
      </c>
      <c r="J319" s="273" t="str">
        <f ca="1">IF(AK319&lt;=Données!$B$2,1," ")</f>
        <v xml:space="preserve"> </v>
      </c>
      <c r="K319" s="45"/>
      <c r="L319" s="46" t="s">
        <v>56</v>
      </c>
      <c r="M319" s="47" t="s">
        <v>56</v>
      </c>
      <c r="N319" s="48"/>
      <c r="O319" s="185"/>
      <c r="P319" s="187">
        <v>1</v>
      </c>
      <c r="Q319" s="185"/>
      <c r="R319" s="186"/>
      <c r="S319" s="186"/>
      <c r="T319" s="187"/>
      <c r="U319" s="187"/>
      <c r="V319" s="187"/>
      <c r="W319" s="320"/>
      <c r="X319" s="214"/>
      <c r="Y319" s="215"/>
      <c r="Z319" s="34"/>
      <c r="AA319" s="35"/>
      <c r="AB319" s="35"/>
      <c r="AC319" s="35"/>
      <c r="AD319" s="36"/>
      <c r="AE319" s="224"/>
      <c r="AF319" s="53"/>
      <c r="AG319" s="54"/>
      <c r="AH319" s="55"/>
      <c r="AI319" s="56"/>
      <c r="AJ319" s="41" t="s">
        <v>4462</v>
      </c>
      <c r="AK319" s="42">
        <v>45756</v>
      </c>
      <c r="AL319" s="50"/>
      <c r="AM319" s="337">
        <f>INDEX($K$6:$AE$6,1,MATCH(1,K319:AE319,-1))</f>
        <v>1804</v>
      </c>
      <c r="AN319" s="337" t="str">
        <f>IF(INDEX($K$6:$AE$6,1,MATCH(1,K319:AE319,1))&lt;&gt;INDEX($K$6:$AE$6,1,MATCH(1,K319:AE319,-1)),INDEX($K$6:$AE$6,1,MATCH(1,K319:AE319,1)),"-")</f>
        <v>-</v>
      </c>
    </row>
    <row r="320" spans="1:40" x14ac:dyDescent="0.2">
      <c r="A320" s="169" t="str">
        <f>IF(IFERROR(VLOOKUP(G320,EmployesActifs,1,FALSE),"Non")&lt;&gt;"Non","Oui","Non")</f>
        <v>Oui</v>
      </c>
      <c r="B320" s="172">
        <f>IF(A320="Oui",1,0)</f>
        <v>1</v>
      </c>
      <c r="C320" s="172">
        <f>IF(OR(G320="Médecin",H320="Médecin",I320="Médecin",I320="Médecins",H320="anesthésiste",H320="boursier univ.",H320="chercheur",H320="chirurgien",H320="Résident(e)",H320="Md Urg",H320="Md Card",LEFT(H320,6)="Fellow",H320="Externe Médecine",H320="Directeur de la biobanque Médecin",H320="monit.-boursier",),1,0)</f>
        <v>0</v>
      </c>
      <c r="D320" s="172">
        <f>IF(OR(G320=0,H320="Stagiaire",H320="Stagiaires",H320="Externe",H320="Externes",G320="agence",H320="STAGIAIRE INFIRMIER(ÈRE)",H320="STAGIAIRE SI",H320="STAGIAIRE S.I.",H320="STAGIAIRE PAB",H320="STAGIAIRE EN PERFUSION",H320="Stagiaire Physiothérapeute",H320="Stagiaire médecine",H320="Stagiaire - Service sociaux",H320="STAGIAIRE SOINS INFIRMIERS",H320="STAGIAIRE EXTERNE EN MÉDECINE",H320="ss",),1,0)</f>
        <v>0</v>
      </c>
      <c r="E320" s="28" t="s">
        <v>2965</v>
      </c>
      <c r="F320" s="28" t="s">
        <v>2966</v>
      </c>
      <c r="G320" s="262">
        <v>12279</v>
      </c>
      <c r="H320" s="79" t="s">
        <v>570</v>
      </c>
      <c r="I320" s="164" t="s">
        <v>1319</v>
      </c>
      <c r="J320" s="273" t="str">
        <f ca="1">IF(AK320&lt;=Données!$B$2,1," ")</f>
        <v xml:space="preserve"> </v>
      </c>
      <c r="K320" s="45"/>
      <c r="L320" s="46"/>
      <c r="M320" s="47"/>
      <c r="N320" s="48"/>
      <c r="O320" s="185">
        <v>1</v>
      </c>
      <c r="P320" s="187"/>
      <c r="Q320" s="185"/>
      <c r="R320" s="186"/>
      <c r="S320" s="186"/>
      <c r="T320" s="187"/>
      <c r="U320" s="187"/>
      <c r="V320" s="187"/>
      <c r="W320" s="320"/>
      <c r="X320" s="214"/>
      <c r="Y320" s="215"/>
      <c r="Z320" s="34"/>
      <c r="AA320" s="35"/>
      <c r="AB320" s="35"/>
      <c r="AC320" s="35"/>
      <c r="AD320" s="36"/>
      <c r="AE320" s="224"/>
      <c r="AF320" s="53"/>
      <c r="AG320" s="54"/>
      <c r="AH320" s="55"/>
      <c r="AI320" s="56"/>
      <c r="AJ320" s="41" t="s">
        <v>4462</v>
      </c>
      <c r="AK320" s="42">
        <v>45546</v>
      </c>
      <c r="AL320" s="50"/>
      <c r="AM320" s="337" t="str">
        <f>INDEX($K$6:$AE$6,1,MATCH(1,K320:AE320,-1))</f>
        <v>1804S</v>
      </c>
      <c r="AN320" s="337" t="str">
        <f>IF(INDEX($K$6:$AE$6,1,MATCH(1,K320:AE320,1))&lt;&gt;INDEX($K$6:$AE$6,1,MATCH(1,K320:AE320,-1)),INDEX($K$6:$AE$6,1,MATCH(1,K320:AE320,1)),"-")</f>
        <v>-</v>
      </c>
    </row>
    <row r="321" spans="1:40" x14ac:dyDescent="0.2">
      <c r="A321" s="169" t="str">
        <f>IF(IFERROR(VLOOKUP(G321,EmployesActifs,1,FALSE),"Non")&lt;&gt;"Non","Oui","Non")</f>
        <v>Oui</v>
      </c>
      <c r="B321" s="172">
        <f>IF(A321="Oui",1,0)</f>
        <v>1</v>
      </c>
      <c r="C321" s="172">
        <f>IF(OR(G321="Médecin",H321="Médecin",I321="Médecin",I321="Médecins",H321="anesthésiste",H321="boursier univ.",H321="chercheur",H321="chirurgien",H321="Résident(e)",H321="Md Urg",H321="Md Card",LEFT(H321,6)="Fellow",H321="Externe Médecine",H321="Directeur de la biobanque Médecin",H321="monit.-boursier",),1,0)</f>
        <v>0</v>
      </c>
      <c r="D321" s="172">
        <f>IF(OR(G321=0,H321="Stagiaire",H321="Stagiaires",H321="Externe",H321="Externes",G321="agence",H321="STAGIAIRE INFIRMIER(ÈRE)",H321="STAGIAIRE SI",H321="STAGIAIRE S.I.",H321="STAGIAIRE PAB",H321="STAGIAIRE EN PERFUSION",H321="Stagiaire Physiothérapeute",H321="Stagiaire médecine",H321="Stagiaire - Service sociaux",H321="STAGIAIRE SOINS INFIRMIERS",H321="STAGIAIRE EXTERNE EN MÉDECINE",H321="ss",),1,0)</f>
        <v>0</v>
      </c>
      <c r="E321" s="28" t="s">
        <v>685</v>
      </c>
      <c r="F321" s="28" t="s">
        <v>686</v>
      </c>
      <c r="G321" s="262">
        <v>1266</v>
      </c>
      <c r="H321" s="79" t="s">
        <v>2463</v>
      </c>
      <c r="I321" s="164" t="s">
        <v>933</v>
      </c>
      <c r="J321" s="273" t="str">
        <f ca="1">IF(AK321&lt;=Données!$B$2,1," ")</f>
        <v xml:space="preserve"> </v>
      </c>
      <c r="K321" s="45"/>
      <c r="L321" s="46" t="s">
        <v>56</v>
      </c>
      <c r="M321" s="47"/>
      <c r="N321" s="48"/>
      <c r="O321" s="185"/>
      <c r="P321" s="187">
        <v>1</v>
      </c>
      <c r="Q321" s="185"/>
      <c r="R321" s="186"/>
      <c r="S321" s="186"/>
      <c r="T321" s="187"/>
      <c r="U321" s="187"/>
      <c r="V321" s="187"/>
      <c r="W321" s="320"/>
      <c r="X321" s="214"/>
      <c r="Y321" s="215"/>
      <c r="Z321" s="34"/>
      <c r="AA321" s="35"/>
      <c r="AB321" s="35"/>
      <c r="AC321" s="35"/>
      <c r="AD321" s="36"/>
      <c r="AE321" s="224"/>
      <c r="AF321" s="53"/>
      <c r="AG321" s="54"/>
      <c r="AH321" s="55"/>
      <c r="AI321" s="56"/>
      <c r="AJ321" s="41" t="s">
        <v>5851</v>
      </c>
      <c r="AK321" s="42">
        <v>45804</v>
      </c>
      <c r="AL321" s="50"/>
      <c r="AM321" s="337">
        <f>INDEX($K$6:$AE$6,1,MATCH(1,K321:AE321,-1))</f>
        <v>1804</v>
      </c>
      <c r="AN321" s="337" t="str">
        <f>IF(INDEX($K$6:$AE$6,1,MATCH(1,K321:AE321,1))&lt;&gt;INDEX($K$6:$AE$6,1,MATCH(1,K321:AE321,-1)),INDEX($K$6:$AE$6,1,MATCH(1,K321:AE321,1)),"-")</f>
        <v>-</v>
      </c>
    </row>
    <row r="322" spans="1:40" x14ac:dyDescent="0.2">
      <c r="A322" s="169" t="str">
        <f>IF(IFERROR(VLOOKUP(G322,EmployesActifs,1,FALSE),"Non")&lt;&gt;"Non","Oui","Non")</f>
        <v>Oui</v>
      </c>
      <c r="B322" s="172">
        <f>IF(A322="Oui",1,0)</f>
        <v>1</v>
      </c>
      <c r="C322" s="172">
        <f>IF(OR(G322="Médecin",H322="Médecin",I322="Médecin",I322="Médecins",H322="anesthésiste",H322="boursier univ.",H322="chercheur",H322="chirurgien",H322="Résident(e)",H322="Md Urg",H322="Md Card",LEFT(H322,6)="Fellow",H322="Externe Médecine",H322="Directeur de la biobanque Médecin",H322="monit.-boursier",),1,0)</f>
        <v>0</v>
      </c>
      <c r="D322" s="172">
        <f>IF(OR(G322=0,H322="Stagiaire",H322="Stagiaires",H322="Externe",H322="Externes",G322="agence",H322="STAGIAIRE INFIRMIER(ÈRE)",H322="STAGIAIRE SI",H322="STAGIAIRE S.I.",H322="STAGIAIRE PAB",H322="STAGIAIRE EN PERFUSION",H322="Stagiaire Physiothérapeute",H322="Stagiaire médecine",H322="Stagiaire - Service sociaux",H322="STAGIAIRE SOINS INFIRMIERS",H322="STAGIAIRE EXTERNE EN MÉDECINE",H322="ss",),1,0)</f>
        <v>0</v>
      </c>
      <c r="E322" s="28" t="s">
        <v>689</v>
      </c>
      <c r="F322" s="28" t="s">
        <v>690</v>
      </c>
      <c r="G322" s="262">
        <v>11664</v>
      </c>
      <c r="H322" s="79" t="s">
        <v>517</v>
      </c>
      <c r="I322" s="164" t="s">
        <v>143</v>
      </c>
      <c r="J322" s="273">
        <f ca="1">IF(AK322&lt;=Données!$B$2,1," ")</f>
        <v>1</v>
      </c>
      <c r="K322" s="45" t="s">
        <v>56</v>
      </c>
      <c r="L322" s="46" t="s">
        <v>56</v>
      </c>
      <c r="M322" s="47"/>
      <c r="N322" s="48"/>
      <c r="O322" s="185"/>
      <c r="P322" s="187"/>
      <c r="Q322" s="185"/>
      <c r="R322" s="186"/>
      <c r="S322" s="186" t="s">
        <v>56</v>
      </c>
      <c r="T322" s="187"/>
      <c r="U322" s="187"/>
      <c r="V322" s="187"/>
      <c r="W322" s="320"/>
      <c r="X322" s="214"/>
      <c r="Y322" s="215"/>
      <c r="Z322" s="34"/>
      <c r="AA322" s="35">
        <v>1</v>
      </c>
      <c r="AB322" s="35"/>
      <c r="AC322" s="35"/>
      <c r="AD322" s="36"/>
      <c r="AE322" s="224"/>
      <c r="AF322" s="53"/>
      <c r="AG322" s="54"/>
      <c r="AH322" s="55"/>
      <c r="AI322" s="56"/>
      <c r="AJ322" s="41" t="s">
        <v>57</v>
      </c>
      <c r="AK322" s="42">
        <v>44586</v>
      </c>
      <c r="AL322" s="50"/>
      <c r="AM322" s="337" t="str">
        <f>INDEX($K$6:$AE$6,1,MATCH(1,K322:AE322,-1))</f>
        <v>1511-S</v>
      </c>
      <c r="AN322" s="337" t="str">
        <f>IF(INDEX($K$6:$AE$6,1,MATCH(1,K322:AE322,1))&lt;&gt;INDEX($K$6:$AE$6,1,MATCH(1,K322:AE322,-1)),INDEX($K$6:$AE$6,1,MATCH(1,K322:AE322,1)),"-")</f>
        <v>-</v>
      </c>
    </row>
    <row r="323" spans="1:40" x14ac:dyDescent="0.2">
      <c r="A323" s="381"/>
      <c r="B323" s="172">
        <f>IF(A323="Oui",1,0)</f>
        <v>0</v>
      </c>
      <c r="C323" s="172">
        <f>IF(OR(G323="Médecin",H323="Médecin",I323="Médecin",I323="Médecins",H323="anesthésiste",H323="boursier univ.",H323="chercheur",H323="chirurgien",H323="Résident(e)",H323="Md Urg",H323="Md Card",LEFT(H323,6)="Fellow",H323="Externe Médecine",H323="Directeur de la biobanque Médecin",H323="monit.-boursier",),1,0)</f>
        <v>0</v>
      </c>
      <c r="D323" s="172">
        <f>IF(OR(G323=0,H323="Stagiaire",H323="Stagiaires",H323="Externe",H323="Externes",G323="agence",H323="STAGIAIRE INFIRMIER(ÈRE)",H323="STAGIAIRE SI",H323="STAGIAIRE S.I.",H323="STAGIAIRE PAB",H323="STAGIAIRE EN PERFUSION",H323="Stagiaire Physiothérapeute",H323="Stagiaire médecine",H323="Stagiaire - Service sociaux",H323="STAGIAIRE SOINS INFIRMIERS",H323="STAGIAIRE EXTERNE EN MÉDECINE",H323="ss",),1,0)</f>
        <v>1</v>
      </c>
      <c r="E323" s="28" t="s">
        <v>5290</v>
      </c>
      <c r="F323" s="28" t="s">
        <v>5289</v>
      </c>
      <c r="G323" s="262">
        <v>0</v>
      </c>
      <c r="H323" s="79" t="s">
        <v>479</v>
      </c>
      <c r="I323" s="164" t="s">
        <v>146</v>
      </c>
      <c r="J323" s="273" t="str">
        <f ca="1">IF(AK323&lt;=Données!$B$2,1," ")</f>
        <v xml:space="preserve"> </v>
      </c>
      <c r="K323" s="45"/>
      <c r="L323" s="46" t="s">
        <v>56</v>
      </c>
      <c r="M323" s="47"/>
      <c r="N323" s="48"/>
      <c r="O323" s="185">
        <v>1</v>
      </c>
      <c r="P323" s="187"/>
      <c r="Q323" s="185"/>
      <c r="R323" s="186"/>
      <c r="S323" s="186"/>
      <c r="T323" s="187"/>
      <c r="U323" s="187"/>
      <c r="V323" s="187"/>
      <c r="W323" s="320"/>
      <c r="X323" s="214"/>
      <c r="Y323" s="215"/>
      <c r="Z323" s="34"/>
      <c r="AA323" s="35"/>
      <c r="AB323" s="35"/>
      <c r="AC323" s="35"/>
      <c r="AD323" s="36"/>
      <c r="AE323" s="224"/>
      <c r="AF323" s="53"/>
      <c r="AG323" s="54"/>
      <c r="AH323" s="55"/>
      <c r="AI323" s="56"/>
      <c r="AJ323" s="41" t="s">
        <v>4462</v>
      </c>
      <c r="AK323" s="42">
        <v>45378</v>
      </c>
      <c r="AL323" s="50"/>
      <c r="AM323" s="337" t="str">
        <f>INDEX($K$6:$AE$6,1,MATCH(1,K323:AE323,-1))</f>
        <v>1804S</v>
      </c>
      <c r="AN323" s="337" t="str">
        <f>IF(INDEX($K$6:$AE$6,1,MATCH(1,K323:AE323,1))&lt;&gt;INDEX($K$6:$AE$6,1,MATCH(1,K323:AE323,-1)),INDEX($K$6:$AE$6,1,MATCH(1,K323:AE323,1)),"-")</f>
        <v>-</v>
      </c>
    </row>
    <row r="324" spans="1:40" x14ac:dyDescent="0.2">
      <c r="A324" s="169" t="str">
        <f>IF(IFERROR(VLOOKUP(G324,EmployesActifs,1,FALSE),"Non")&lt;&gt;"Non","Oui","Non")</f>
        <v>Oui</v>
      </c>
      <c r="B324" s="172">
        <f>IF(A324="Oui",1,0)</f>
        <v>1</v>
      </c>
      <c r="C324" s="172">
        <f>IF(OR(G324="Médecin",H324="Médecin",I324="Médecin",I324="Médecins",H324="anesthésiste",H324="boursier univ.",H324="chercheur",H324="chirurgien",H324="Résident(e)",H324="Md Urg",H324="Md Card",LEFT(H324,6)="Fellow",H324="Externe Médecine",H324="Directeur de la biobanque Médecin",H324="monit.-boursier",),1,0)</f>
        <v>0</v>
      </c>
      <c r="D324" s="172">
        <f>IF(OR(G324=0,H324="Stagiaire",H324="Stagiaires",H324="Externe",H324="Externes",G324="agence",H324="STAGIAIRE INFIRMIER(ÈRE)",H324="STAGIAIRE SI",H324="STAGIAIRE S.I.",H324="STAGIAIRE PAB",H324="STAGIAIRE EN PERFUSION",H324="Stagiaire Physiothérapeute",H324="Stagiaire médecine",H324="Stagiaire - Service sociaux",H324="STAGIAIRE SOINS INFIRMIERS",H324="STAGIAIRE EXTERNE EN MÉDECINE",H324="ss",),1,0)</f>
        <v>0</v>
      </c>
      <c r="E324" s="28" t="s">
        <v>694</v>
      </c>
      <c r="F324" s="28" t="s">
        <v>695</v>
      </c>
      <c r="G324" s="262">
        <v>2751</v>
      </c>
      <c r="H324" s="79" t="s">
        <v>544</v>
      </c>
      <c r="I324" s="164" t="s">
        <v>122</v>
      </c>
      <c r="J324" s="273">
        <f ca="1">IF(AK324&lt;=Données!$B$2,1," ")</f>
        <v>1</v>
      </c>
      <c r="K324" s="45"/>
      <c r="L324" s="46"/>
      <c r="M324" s="47"/>
      <c r="N324" s="48"/>
      <c r="O324" s="185"/>
      <c r="P324" s="187"/>
      <c r="Q324" s="185"/>
      <c r="R324" s="186"/>
      <c r="S324" s="186"/>
      <c r="T324" s="187"/>
      <c r="U324" s="187"/>
      <c r="V324" s="187"/>
      <c r="W324" s="320"/>
      <c r="X324" s="214"/>
      <c r="Y324" s="215"/>
      <c r="Z324" s="34"/>
      <c r="AA324" s="35"/>
      <c r="AB324" s="35">
        <v>1</v>
      </c>
      <c r="AC324" s="35"/>
      <c r="AD324" s="36"/>
      <c r="AE324" s="224"/>
      <c r="AF324" s="53"/>
      <c r="AG324" s="54"/>
      <c r="AH324" s="55"/>
      <c r="AI324" s="56"/>
      <c r="AJ324" s="41" t="s">
        <v>229</v>
      </c>
      <c r="AK324" s="42">
        <v>42163</v>
      </c>
      <c r="AL324" s="50" t="s">
        <v>200</v>
      </c>
      <c r="AM324" s="337" t="str">
        <f>INDEX($K$6:$AE$6,1,MATCH(1,K324:AE324,-1))</f>
        <v>1512-M</v>
      </c>
      <c r="AN324" s="337" t="str">
        <f>IF(INDEX($K$6:$AE$6,1,MATCH(1,K324:AE324,1))&lt;&gt;INDEX($K$6:$AE$6,1,MATCH(1,K324:AE324,-1)),INDEX($K$6:$AE$6,1,MATCH(1,K324:AE324,1)),"-")</f>
        <v>-</v>
      </c>
    </row>
    <row r="325" spans="1:40" x14ac:dyDescent="0.2">
      <c r="A325" s="169" t="str">
        <f>IF(IFERROR(VLOOKUP(G325,EmployesActifs,1,FALSE),"Non")&lt;&gt;"Non","Oui","Non")</f>
        <v>Oui</v>
      </c>
      <c r="B325" s="172">
        <f>IF(A325="Oui",1,0)</f>
        <v>1</v>
      </c>
      <c r="C325" s="172">
        <f>IF(OR(G325="Médecin",H325="Médecin",I325="Médecin",I325="Médecins",H325="anesthésiste",H325="boursier univ.",H325="chercheur",H325="chirurgien",H325="Résident(e)",H325="Md Urg",H325="Md Card",LEFT(H325,6)="Fellow",H325="Externe Médecine",H325="Directeur de la biobanque Médecin",H325="monit.-boursier",),1,0)</f>
        <v>0</v>
      </c>
      <c r="D325" s="172">
        <f>IF(OR(G325=0,H325="Stagiaire",H325="Stagiaires",H325="Externe",H325="Externes",G325="agence",H325="STAGIAIRE INFIRMIER(ÈRE)",H325="STAGIAIRE SI",H325="STAGIAIRE S.I.",H325="STAGIAIRE PAB",H325="STAGIAIRE EN PERFUSION",H325="Stagiaire Physiothérapeute",H325="Stagiaire médecine",H325="Stagiaire - Service sociaux",H325="STAGIAIRE SOINS INFIRMIERS",H325="STAGIAIRE EXTERNE EN MÉDECINE",H325="ss",),1,0)</f>
        <v>0</v>
      </c>
      <c r="E325" s="28" t="s">
        <v>696</v>
      </c>
      <c r="F325" s="28" t="s">
        <v>697</v>
      </c>
      <c r="G325" s="262">
        <v>10054</v>
      </c>
      <c r="H325" s="79" t="s">
        <v>426</v>
      </c>
      <c r="I325" s="164" t="s">
        <v>1764</v>
      </c>
      <c r="J325" s="273">
        <f ca="1">IF(AK325&lt;=Données!$B$2,1," ")</f>
        <v>1</v>
      </c>
      <c r="K325" s="45"/>
      <c r="L325" s="46"/>
      <c r="M325" s="47"/>
      <c r="N325" s="48"/>
      <c r="O325" s="185"/>
      <c r="P325" s="187"/>
      <c r="Q325" s="185"/>
      <c r="R325" s="186">
        <v>1</v>
      </c>
      <c r="S325" s="186"/>
      <c r="T325" s="187"/>
      <c r="U325" s="187"/>
      <c r="V325" s="187"/>
      <c r="W325" s="320"/>
      <c r="X325" s="214"/>
      <c r="Y325" s="215"/>
      <c r="Z325" s="34"/>
      <c r="AA325" s="35"/>
      <c r="AB325" s="35"/>
      <c r="AC325" s="35"/>
      <c r="AD325" s="36"/>
      <c r="AE325" s="224"/>
      <c r="AF325" s="53"/>
      <c r="AG325" s="54"/>
      <c r="AH325" s="55"/>
      <c r="AI325" s="56"/>
      <c r="AJ325" s="41" t="s">
        <v>290</v>
      </c>
      <c r="AK325" s="42">
        <v>44113</v>
      </c>
      <c r="AL325" s="50"/>
      <c r="AM325" s="337">
        <f>INDEX($K$6:$AE$6,1,MATCH(1,K325:AE325,-1))</f>
        <v>1860</v>
      </c>
      <c r="AN325" s="337" t="str">
        <f>IF(INDEX($K$6:$AE$6,1,MATCH(1,K325:AE325,1))&lt;&gt;INDEX($K$6:$AE$6,1,MATCH(1,K325:AE325,-1)),INDEX($K$6:$AE$6,1,MATCH(1,K325:AE325,1)),"-")</f>
        <v>-</v>
      </c>
    </row>
    <row r="326" spans="1:40" x14ac:dyDescent="0.2">
      <c r="A326" s="169" t="str">
        <f>IF(IFERROR(VLOOKUP(G326,EmployesActifs,1,FALSE),"Non")&lt;&gt;"Non","Oui","Non")</f>
        <v>Oui</v>
      </c>
      <c r="B326" s="172">
        <f>IF(A326="Oui",1,0)</f>
        <v>1</v>
      </c>
      <c r="C326" s="172">
        <f>IF(OR(G326="Médecin",H326="Médecin",I326="Médecin",I326="Médecins",H326="anesthésiste",H326="boursier univ.",H326="chercheur",H326="chirurgien",H326="Résident(e)",H326="Md Urg",H326="Md Card",LEFT(H326,6)="Fellow",H326="Externe Médecine",H326="Directeur de la biobanque Médecin",H326="monit.-boursier",),1,0)</f>
        <v>0</v>
      </c>
      <c r="D326" s="172">
        <f>IF(OR(G326=0,H326="Stagiaire",H326="Stagiaires",H326="Externe",H326="Externes",G326="agence",H326="STAGIAIRE INFIRMIER(ÈRE)",H326="STAGIAIRE SI",H326="STAGIAIRE S.I.",H326="STAGIAIRE PAB",H326="STAGIAIRE EN PERFUSION",H326="Stagiaire Physiothérapeute",H326="Stagiaire médecine",H326="Stagiaire - Service sociaux",H326="STAGIAIRE SOINS INFIRMIERS",H326="STAGIAIRE EXTERNE EN MÉDECINE",H326="ss",),1,0)</f>
        <v>0</v>
      </c>
      <c r="E326" s="28" t="s">
        <v>698</v>
      </c>
      <c r="F326" s="28" t="s">
        <v>137</v>
      </c>
      <c r="G326" s="262">
        <v>6574</v>
      </c>
      <c r="H326" s="79" t="s">
        <v>2098</v>
      </c>
      <c r="I326" s="164" t="s">
        <v>61</v>
      </c>
      <c r="J326" s="273">
        <f ca="1">IF(AK326&lt;=Données!$B$2,1," ")</f>
        <v>1</v>
      </c>
      <c r="K326" s="45"/>
      <c r="L326" s="46" t="s">
        <v>56</v>
      </c>
      <c r="M326" s="47"/>
      <c r="N326" s="48"/>
      <c r="O326" s="185"/>
      <c r="P326" s="187"/>
      <c r="Q326" s="185"/>
      <c r="R326" s="186"/>
      <c r="S326" s="186">
        <v>1</v>
      </c>
      <c r="T326" s="187"/>
      <c r="U326" s="187"/>
      <c r="V326" s="187"/>
      <c r="W326" s="320"/>
      <c r="X326" s="214"/>
      <c r="Y326" s="215"/>
      <c r="Z326" s="34"/>
      <c r="AA326" s="35"/>
      <c r="AB326" s="35"/>
      <c r="AC326" s="35"/>
      <c r="AD326" s="36"/>
      <c r="AE326" s="224"/>
      <c r="AF326" s="53"/>
      <c r="AG326" s="54"/>
      <c r="AH326" s="55"/>
      <c r="AI326" s="56"/>
      <c r="AJ326" s="41" t="s">
        <v>2858</v>
      </c>
      <c r="AK326" s="42">
        <v>45188</v>
      </c>
      <c r="AL326" s="50"/>
      <c r="AM326" s="337" t="str">
        <f>INDEX($K$6:$AE$6,1,MATCH(1,K326:AE326,-1))</f>
        <v>1870 +</v>
      </c>
      <c r="AN326" s="337" t="str">
        <f>IF(INDEX($K$6:$AE$6,1,MATCH(1,K326:AE326,1))&lt;&gt;INDEX($K$6:$AE$6,1,MATCH(1,K326:AE326,-1)),INDEX($K$6:$AE$6,1,MATCH(1,K326:AE326,1)),"-")</f>
        <v>-</v>
      </c>
    </row>
    <row r="327" spans="1:40" x14ac:dyDescent="0.2">
      <c r="A327" s="169" t="str">
        <f>IF(IFERROR(VLOOKUP(G327,EmployesActifs,1,FALSE),"Non")&lt;&gt;"Non","Oui","Non")</f>
        <v>Oui</v>
      </c>
      <c r="B327" s="172">
        <f>IF(A327="Oui",1,0)</f>
        <v>1</v>
      </c>
      <c r="C327" s="172">
        <f>IF(OR(G327="Médecin",H327="Médecin",I327="Médecin",I327="Médecins",H327="anesthésiste",H327="boursier univ.",H327="chercheur",H327="chirurgien",H327="Résident(e)",H327="Md Urg",H327="Md Card",LEFT(H327,6)="Fellow",H327="Externe Médecine",H327="Directeur de la biobanque Médecin",H327="monit.-boursier",),1,0)</f>
        <v>0</v>
      </c>
      <c r="D327" s="172">
        <f>IF(OR(G327=0,H327="Stagiaire",H327="Stagiaires",H327="Externe",H327="Externes",G327="agence",H327="STAGIAIRE INFIRMIER(ÈRE)",H327="STAGIAIRE SI",H327="STAGIAIRE S.I.",H327="STAGIAIRE PAB",H327="STAGIAIRE EN PERFUSION",H327="Stagiaire Physiothérapeute",H327="Stagiaire médecine",H327="Stagiaire - Service sociaux",H327="STAGIAIRE SOINS INFIRMIERS",H327="STAGIAIRE EXTERNE EN MÉDECINE",H327="ss",),1,0)</f>
        <v>0</v>
      </c>
      <c r="E327" s="28" t="s">
        <v>699</v>
      </c>
      <c r="F327" s="28" t="s">
        <v>700</v>
      </c>
      <c r="G327" s="262">
        <v>2517</v>
      </c>
      <c r="H327" s="79" t="s">
        <v>69</v>
      </c>
      <c r="I327" s="164" t="s">
        <v>61</v>
      </c>
      <c r="J327" s="273">
        <f ca="1">IF(AK327&lt;=Données!$B$2,1," ")</f>
        <v>1</v>
      </c>
      <c r="K327" s="45"/>
      <c r="L327" s="46" t="s">
        <v>56</v>
      </c>
      <c r="M327" s="47"/>
      <c r="N327" s="48"/>
      <c r="O327" s="185"/>
      <c r="P327" s="187"/>
      <c r="Q327" s="185"/>
      <c r="R327" s="186"/>
      <c r="S327" s="186"/>
      <c r="T327" s="187"/>
      <c r="U327" s="187"/>
      <c r="V327" s="187"/>
      <c r="W327" s="320"/>
      <c r="X327" s="214"/>
      <c r="Y327" s="215"/>
      <c r="Z327" s="34"/>
      <c r="AA327" s="35"/>
      <c r="AB327" s="35">
        <v>1</v>
      </c>
      <c r="AC327" s="35"/>
      <c r="AD327" s="36"/>
      <c r="AE327" s="224"/>
      <c r="AF327" s="53"/>
      <c r="AG327" s="54"/>
      <c r="AH327" s="55"/>
      <c r="AI327" s="56"/>
      <c r="AJ327" s="41" t="s">
        <v>66</v>
      </c>
      <c r="AK327" s="42">
        <v>44399</v>
      </c>
      <c r="AL327" s="50"/>
      <c r="AM327" s="337" t="str">
        <f>INDEX($K$6:$AE$6,1,MATCH(1,K327:AE327,-1))</f>
        <v>1512-M</v>
      </c>
      <c r="AN327" s="337" t="str">
        <f>IF(INDEX($K$6:$AE$6,1,MATCH(1,K327:AE327,1))&lt;&gt;INDEX($K$6:$AE$6,1,MATCH(1,K327:AE327,-1)),INDEX($K$6:$AE$6,1,MATCH(1,K327:AE327,1)),"-")</f>
        <v>-</v>
      </c>
    </row>
    <row r="328" spans="1:40" x14ac:dyDescent="0.2">
      <c r="A328" s="169" t="str">
        <f>IF(IFERROR(VLOOKUP(G328,EmployesActifs,1,FALSE),"Non")&lt;&gt;"Non","Oui","Non")</f>
        <v>Oui</v>
      </c>
      <c r="B328" s="172">
        <f>IF(A328="Oui",1,0)</f>
        <v>1</v>
      </c>
      <c r="C328" s="172">
        <f>IF(OR(G328="Médecin",H328="Médecin",I328="Médecin",I328="Médecins",H328="anesthésiste",H328="boursier univ.",H328="chercheur",H328="chirurgien",H328="Résident(e)",H328="Md Urg",H328="Md Card",LEFT(H328,6)="Fellow",H328="Externe Médecine",H328="Directeur de la biobanque Médecin",H328="monit.-boursier",),1,0)</f>
        <v>0</v>
      </c>
      <c r="D328" s="172">
        <f>IF(OR(G328=0,H328="Stagiaire",H328="Stagiaires",H328="Externe",H328="Externes",G328="agence",H328="STAGIAIRE INFIRMIER(ÈRE)",H328="STAGIAIRE SI",H328="STAGIAIRE S.I.",H328="STAGIAIRE PAB",H328="STAGIAIRE EN PERFUSION",H328="Stagiaire Physiothérapeute",H328="Stagiaire médecine",H328="Stagiaire - Service sociaux",H328="STAGIAIRE SOINS INFIRMIERS",H328="STAGIAIRE EXTERNE EN MÉDECINE",H328="ss",),1,0)</f>
        <v>0</v>
      </c>
      <c r="E328" s="28" t="s">
        <v>703</v>
      </c>
      <c r="F328" s="28" t="s">
        <v>704</v>
      </c>
      <c r="G328" s="262">
        <v>8122</v>
      </c>
      <c r="H328" s="79" t="s">
        <v>54</v>
      </c>
      <c r="I328" s="164" t="s">
        <v>705</v>
      </c>
      <c r="J328" s="273" t="str">
        <f ca="1">IF(AK328&lt;=Données!$B$2,1," ")</f>
        <v xml:space="preserve"> </v>
      </c>
      <c r="K328" s="45">
        <v>1</v>
      </c>
      <c r="L328" s="46"/>
      <c r="M328" s="47"/>
      <c r="N328" s="48"/>
      <c r="O328" s="185"/>
      <c r="P328" s="187"/>
      <c r="Q328" s="185"/>
      <c r="R328" s="186"/>
      <c r="S328" s="186"/>
      <c r="T328" s="187"/>
      <c r="U328" s="187"/>
      <c r="V328" s="187"/>
      <c r="W328" s="320"/>
      <c r="X328" s="214"/>
      <c r="Y328" s="215"/>
      <c r="Z328" s="34"/>
      <c r="AA328" s="35"/>
      <c r="AB328" s="35"/>
      <c r="AC328" s="35"/>
      <c r="AD328" s="36"/>
      <c r="AE328" s="224"/>
      <c r="AF328" s="53"/>
      <c r="AG328" s="54"/>
      <c r="AH328" s="55"/>
      <c r="AI328" s="56"/>
      <c r="AJ328" s="41" t="s">
        <v>5851</v>
      </c>
      <c r="AK328" s="42">
        <v>45679</v>
      </c>
      <c r="AL328" s="50"/>
      <c r="AM328" s="337" t="str">
        <f>INDEX($K$6:$AE$6,1,MATCH(1,K328:AE328,-1))</f>
        <v>95PFE-L2S</v>
      </c>
      <c r="AN328" s="337" t="str">
        <f>IF(INDEX($K$6:$AE$6,1,MATCH(1,K328:AE328,1))&lt;&gt;INDEX($K$6:$AE$6,1,MATCH(1,K328:AE328,-1)),INDEX($K$6:$AE$6,1,MATCH(1,K328:AE328,1)),"-")</f>
        <v>-</v>
      </c>
    </row>
    <row r="329" spans="1:40" x14ac:dyDescent="0.2">
      <c r="A329" s="381"/>
      <c r="B329" s="172">
        <f>IF(A329="Oui",1,0)</f>
        <v>0</v>
      </c>
      <c r="C329" s="172">
        <f>IF(OR(G329="Médecin",H329="Médecin",I329="Médecin",I329="Médecins",H329="anesthésiste",H329="boursier univ.",H329="chercheur",H329="chirurgien",H329="Résident(e)",H329="Md Urg",H329="Md Card",LEFT(H329,6)="Fellow",H329="Externe Médecine",H329="Directeur de la biobanque Médecin",H329="monit.-boursier",),1,0)</f>
        <v>1</v>
      </c>
      <c r="D329" s="172">
        <f>IF(OR(G329=0,H329="Stagiaire",H329="Stagiaires",H329="Externe",H329="Externes",G329="agence",H329="STAGIAIRE INFIRMIER(ÈRE)",H329="STAGIAIRE SI",H329="STAGIAIRE S.I.",H329="STAGIAIRE PAB",H329="STAGIAIRE EN PERFUSION",H329="Stagiaire Physiothérapeute",H329="Stagiaire médecine",H329="Stagiaire - Service sociaux",H329="STAGIAIRE SOINS INFIRMIERS",H329="STAGIAIRE EXTERNE EN MÉDECINE",H329="ss",),1,0)</f>
        <v>0</v>
      </c>
      <c r="E329" s="28" t="s">
        <v>5752</v>
      </c>
      <c r="F329" s="28" t="s">
        <v>924</v>
      </c>
      <c r="G329" s="262" t="s">
        <v>5753</v>
      </c>
      <c r="H329" s="79" t="s">
        <v>3185</v>
      </c>
      <c r="I329" s="164" t="s">
        <v>424</v>
      </c>
      <c r="J329" s="273" t="str">
        <f ca="1">IF(AK329&lt;=Données!$B$2,1," ")</f>
        <v xml:space="preserve"> </v>
      </c>
      <c r="K329" s="45">
        <v>1</v>
      </c>
      <c r="L329" s="46"/>
      <c r="M329" s="47"/>
      <c r="N329" s="48"/>
      <c r="O329" s="185"/>
      <c r="P329" s="187"/>
      <c r="Q329" s="185"/>
      <c r="R329" s="186"/>
      <c r="S329" s="186"/>
      <c r="T329" s="187"/>
      <c r="U329" s="187"/>
      <c r="V329" s="187"/>
      <c r="W329" s="320"/>
      <c r="X329" s="214"/>
      <c r="Y329" s="215"/>
      <c r="Z329" s="34"/>
      <c r="AA329" s="35"/>
      <c r="AB329" s="35"/>
      <c r="AC329" s="35"/>
      <c r="AD329" s="36"/>
      <c r="AE329" s="224"/>
      <c r="AF329" s="53"/>
      <c r="AG329" s="54"/>
      <c r="AH329" s="55"/>
      <c r="AI329" s="56"/>
      <c r="AJ329" s="41" t="s">
        <v>4462</v>
      </c>
      <c r="AK329" s="42">
        <v>45602</v>
      </c>
      <c r="AL329" s="50"/>
      <c r="AM329" s="337" t="str">
        <f>INDEX($K$6:$AE$6,1,MATCH(1,K329:AE329,-1))</f>
        <v>95PFE-L2S</v>
      </c>
      <c r="AN329" s="337" t="str">
        <f>IF(INDEX($K$6:$AE$6,1,MATCH(1,K329:AE329,1))&lt;&gt;INDEX($K$6:$AE$6,1,MATCH(1,K329:AE329,-1)),INDEX($K$6:$AE$6,1,MATCH(1,K329:AE329,1)),"-")</f>
        <v>-</v>
      </c>
    </row>
    <row r="330" spans="1:40" x14ac:dyDescent="0.2">
      <c r="A330" s="169" t="str">
        <f>IF(IFERROR(VLOOKUP(G330,EmployesActifs,1,FALSE),"Non")&lt;&gt;"Non","Oui","Non")</f>
        <v>Oui</v>
      </c>
      <c r="B330" s="172">
        <f>IF(A330="Oui",1,0)</f>
        <v>1</v>
      </c>
      <c r="C330" s="172">
        <f>IF(OR(G330="Médecin",H330="Médecin",I330="Médecin",I330="Médecins",H330="anesthésiste",H330="boursier univ.",H330="chercheur",H330="chirurgien",H330="Résident(e)",H330="Md Urg",H330="Md Card",LEFT(H330,6)="Fellow",H330="Externe Médecine",H330="Directeur de la biobanque Médecin",H330="monit.-boursier",),1,0)</f>
        <v>0</v>
      </c>
      <c r="D330" s="172">
        <f>IF(OR(G330=0,H330="Stagiaire",H330="Stagiaires",H330="Externe",H330="Externes",G330="agence",H330="STAGIAIRE INFIRMIER(ÈRE)",H330="STAGIAIRE SI",H330="STAGIAIRE S.I.",H330="STAGIAIRE PAB",H330="STAGIAIRE EN PERFUSION",H330="Stagiaire Physiothérapeute",H330="Stagiaire médecine",H330="Stagiaire - Service sociaux",H330="STAGIAIRE SOINS INFIRMIERS",H330="STAGIAIRE EXTERNE EN MÉDECINE",H330="ss",),1,0)</f>
        <v>0</v>
      </c>
      <c r="E330" s="28" t="s">
        <v>3833</v>
      </c>
      <c r="F330" s="28" t="s">
        <v>602</v>
      </c>
      <c r="G330" s="262">
        <v>9656</v>
      </c>
      <c r="H330" s="79" t="s">
        <v>1821</v>
      </c>
      <c r="I330" s="164" t="s">
        <v>553</v>
      </c>
      <c r="J330" s="273">
        <f ca="1">IF(AK330&lt;=Données!$B$2,1," ")</f>
        <v>1</v>
      </c>
      <c r="K330" s="45" t="s">
        <v>56</v>
      </c>
      <c r="L330" s="46"/>
      <c r="M330" s="47"/>
      <c r="N330" s="48"/>
      <c r="O330" s="185"/>
      <c r="P330" s="187"/>
      <c r="Q330" s="185"/>
      <c r="R330" s="186"/>
      <c r="S330" s="186" t="s">
        <v>56</v>
      </c>
      <c r="T330" s="187"/>
      <c r="U330" s="187"/>
      <c r="V330" s="187"/>
      <c r="W330" s="320"/>
      <c r="X330" s="214"/>
      <c r="Y330" s="215"/>
      <c r="Z330" s="34">
        <v>1</v>
      </c>
      <c r="AA330" s="35"/>
      <c r="AB330" s="35"/>
      <c r="AC330" s="35"/>
      <c r="AD330" s="36"/>
      <c r="AE330" s="224"/>
      <c r="AF330" s="53"/>
      <c r="AG330" s="54"/>
      <c r="AH330" s="55"/>
      <c r="AI330" s="56"/>
      <c r="AJ330" s="41" t="s">
        <v>50</v>
      </c>
      <c r="AK330" s="42">
        <v>44580</v>
      </c>
      <c r="AL330" s="50"/>
      <c r="AM330" s="337" t="str">
        <f>INDEX($K$6:$AE$6,1,MATCH(1,K330:AE330,-1))</f>
        <v>1510-XS</v>
      </c>
      <c r="AN330" s="337" t="str">
        <f>IF(INDEX($K$6:$AE$6,1,MATCH(1,K330:AE330,1))&lt;&gt;INDEX($K$6:$AE$6,1,MATCH(1,K330:AE330,-1)),INDEX($K$6:$AE$6,1,MATCH(1,K330:AE330,1)),"-")</f>
        <v>-</v>
      </c>
    </row>
    <row r="331" spans="1:40" x14ac:dyDescent="0.2">
      <c r="A331" s="381"/>
      <c r="B331" s="172">
        <f>IF(A331="Oui",1,0)</f>
        <v>0</v>
      </c>
      <c r="C331" s="172">
        <f>IF(OR(G331="Médecin",H331="Médecin",I331="Médecin",I331="Médecins",H331="anesthésiste",H331="boursier univ.",H331="chercheur",H331="chirurgien",H331="Résident(e)",H331="Md Urg",H331="Md Card",LEFT(H331,6)="Fellow",H331="Externe Médecine",H331="Directeur de la biobanque Médecin",H331="monit.-boursier",),1,0)</f>
        <v>1</v>
      </c>
      <c r="D331" s="172">
        <f>IF(OR(G331=0,H331="Stagiaire",H331="Stagiaires",H331="Externe",H331="Externes",G331="agence",H331="STAGIAIRE INFIRMIER(ÈRE)",H331="STAGIAIRE SI",H331="STAGIAIRE S.I.",H331="STAGIAIRE PAB",H331="STAGIAIRE EN PERFUSION",H331="Stagiaire Physiothérapeute",H331="Stagiaire médecine",H331="Stagiaire - Service sociaux",H331="STAGIAIRE SOINS INFIRMIERS",H331="STAGIAIRE EXTERNE EN MÉDECINE",H331="ss",),1,0)</f>
        <v>0</v>
      </c>
      <c r="E331" s="28" t="s">
        <v>5090</v>
      </c>
      <c r="F331" s="28" t="s">
        <v>3852</v>
      </c>
      <c r="G331" s="262" t="s">
        <v>5091</v>
      </c>
      <c r="H331" s="79" t="s">
        <v>116</v>
      </c>
      <c r="I331" s="164" t="s">
        <v>270</v>
      </c>
      <c r="J331" s="273" t="str">
        <f ca="1">IF(AK331&lt;=Données!$B$2,1," ")</f>
        <v xml:space="preserve"> </v>
      </c>
      <c r="K331" s="45"/>
      <c r="L331" s="46">
        <v>1</v>
      </c>
      <c r="M331" s="47"/>
      <c r="N331" s="48"/>
      <c r="O331" s="185"/>
      <c r="P331" s="187"/>
      <c r="Q331" s="185"/>
      <c r="R331" s="186"/>
      <c r="S331" s="186"/>
      <c r="T331" s="187"/>
      <c r="U331" s="187"/>
      <c r="V331" s="187"/>
      <c r="W331" s="320"/>
      <c r="X331" s="214"/>
      <c r="Y331" s="215"/>
      <c r="Z331" s="34"/>
      <c r="AA331" s="35"/>
      <c r="AB331" s="35"/>
      <c r="AC331" s="35"/>
      <c r="AD331" s="36"/>
      <c r="AE331" s="224"/>
      <c r="AF331" s="53"/>
      <c r="AG331" s="54"/>
      <c r="AH331" s="55"/>
      <c r="AI331" s="56"/>
      <c r="AJ331" s="41" t="s">
        <v>4462</v>
      </c>
      <c r="AK331" s="42">
        <v>45307</v>
      </c>
      <c r="AL331" s="50"/>
      <c r="AM331" s="337" t="str">
        <f>INDEX($K$6:$AE$6,1,MATCH(1,K331:AE331,-1))</f>
        <v>95PFE-L2M</v>
      </c>
      <c r="AN331" s="337" t="str">
        <f>IF(INDEX($K$6:$AE$6,1,MATCH(1,K331:AE331,1))&lt;&gt;INDEX($K$6:$AE$6,1,MATCH(1,K331:AE331,-1)),INDEX($K$6:$AE$6,1,MATCH(1,K331:AE331,1)),"-")</f>
        <v>-</v>
      </c>
    </row>
    <row r="332" spans="1:40" x14ac:dyDescent="0.2">
      <c r="A332" s="169" t="str">
        <f>IF(IFERROR(VLOOKUP(G332,EmployesActifs,1,FALSE),"Non")&lt;&gt;"Non","Oui","Non")</f>
        <v>Oui</v>
      </c>
      <c r="B332" s="172">
        <f>IF(A332="Oui",1,0)</f>
        <v>1</v>
      </c>
      <c r="C332" s="172">
        <f>IF(OR(G332="Médecin",H332="Médecin",I332="Médecin",I332="Médecins",H332="anesthésiste",H332="boursier univ.",H332="chercheur",H332="chirurgien",H332="Résident(e)",H332="Md Urg",H332="Md Card",LEFT(H332,6)="Fellow",H332="Externe Médecine",H332="Directeur de la biobanque Médecin",H332="monit.-boursier",),1,0)</f>
        <v>0</v>
      </c>
      <c r="D332" s="172">
        <f>IF(OR(G332=0,H332="Stagiaire",H332="Stagiaires",H332="Externe",H332="Externes",G332="agence",H332="STAGIAIRE INFIRMIER(ÈRE)",H332="STAGIAIRE SI",H332="STAGIAIRE S.I.",H332="STAGIAIRE PAB",H332="STAGIAIRE EN PERFUSION",H332="Stagiaire Physiothérapeute",H332="Stagiaire médecine",H332="Stagiaire - Service sociaux",H332="STAGIAIRE SOINS INFIRMIERS",H332="STAGIAIRE EXTERNE EN MÉDECINE",H332="ss",),1,0)</f>
        <v>0</v>
      </c>
      <c r="E332" s="28" t="s">
        <v>709</v>
      </c>
      <c r="F332" s="28" t="s">
        <v>710</v>
      </c>
      <c r="G332" s="262">
        <v>4961</v>
      </c>
      <c r="H332" s="79" t="s">
        <v>3615</v>
      </c>
      <c r="I332" s="164" t="s">
        <v>174</v>
      </c>
      <c r="J332" s="273">
        <f ca="1">IF(AK332&lt;=Données!$B$2,1," ")</f>
        <v>1</v>
      </c>
      <c r="K332" s="45" t="s">
        <v>56</v>
      </c>
      <c r="L332" s="46"/>
      <c r="M332" s="47"/>
      <c r="N332" s="48"/>
      <c r="O332" s="185"/>
      <c r="P332" s="187"/>
      <c r="Q332" s="185"/>
      <c r="R332" s="186"/>
      <c r="S332" s="186">
        <v>1</v>
      </c>
      <c r="T332" s="187"/>
      <c r="U332" s="187"/>
      <c r="V332" s="187"/>
      <c r="W332" s="320"/>
      <c r="X332" s="214"/>
      <c r="Y332" s="215"/>
      <c r="Z332" s="34"/>
      <c r="AA332" s="35"/>
      <c r="AB332" s="35"/>
      <c r="AC332" s="35"/>
      <c r="AD332" s="36"/>
      <c r="AE332" s="224"/>
      <c r="AF332" s="53"/>
      <c r="AG332" s="54"/>
      <c r="AH332" s="55"/>
      <c r="AI332" s="56"/>
      <c r="AJ332" s="41" t="s">
        <v>159</v>
      </c>
      <c r="AK332" s="42">
        <v>44576</v>
      </c>
      <c r="AL332" s="50"/>
      <c r="AM332" s="337" t="str">
        <f>INDEX($K$6:$AE$6,1,MATCH(1,K332:AE332,-1))</f>
        <v>1870 +</v>
      </c>
      <c r="AN332" s="337" t="str">
        <f>IF(INDEX($K$6:$AE$6,1,MATCH(1,K332:AE332,1))&lt;&gt;INDEX($K$6:$AE$6,1,MATCH(1,K332:AE332,-1)),INDEX($K$6:$AE$6,1,MATCH(1,K332:AE332,1)),"-")</f>
        <v>-</v>
      </c>
    </row>
    <row r="333" spans="1:40" x14ac:dyDescent="0.2">
      <c r="A333" s="381"/>
      <c r="B333" s="172">
        <f>IF(A333="Oui",1,0)</f>
        <v>0</v>
      </c>
      <c r="C333" s="172">
        <f>IF(OR(G333="Médecin",H333="Médecin",I333="Médecin",I333="Médecins",H333="anesthésiste",H333="boursier univ.",H333="chercheur",H333="chirurgien",H333="Résident(e)",H333="Md Urg",H333="Md Card",LEFT(H333,6)="Fellow",H333="Externe Médecine",H333="Directeur de la biobanque Médecin",H333="monit.-boursier",),1,0)</f>
        <v>0</v>
      </c>
      <c r="D333" s="172">
        <f>IF(OR(G333=0,H333="Stagiaire",H333="Stagiaires",H333="Externe",H333="Externes",G333="agence",H333="STAGIAIRE INFIRMIER(ÈRE)",H333="STAGIAIRE SI",H333="STAGIAIRE S.I.",H333="STAGIAIRE PAB",H333="STAGIAIRE EN PERFUSION",H333="Stagiaire Physiothérapeute",H333="Stagiaire médecine",H333="Stagiaire - Service sociaux",H333="STAGIAIRE SOINS INFIRMIERS",H333="STAGIAIRE EXTERNE EN MÉDECINE",H333="ss",),1,0)</f>
        <v>1</v>
      </c>
      <c r="E333" s="28" t="s">
        <v>709</v>
      </c>
      <c r="F333" s="28" t="s">
        <v>539</v>
      </c>
      <c r="G333" s="262">
        <v>13664</v>
      </c>
      <c r="H333" s="79" t="s">
        <v>1250</v>
      </c>
      <c r="I333" s="164" t="s">
        <v>43</v>
      </c>
      <c r="J333" s="273" t="str">
        <f ca="1">IF(AK333&lt;=Données!$B$2,1," ")</f>
        <v xml:space="preserve"> </v>
      </c>
      <c r="K333" s="45"/>
      <c r="L333" s="46">
        <v>1</v>
      </c>
      <c r="M333" s="47"/>
      <c r="N333" s="48"/>
      <c r="O333" s="185"/>
      <c r="P333" s="187"/>
      <c r="Q333" s="185"/>
      <c r="R333" s="186"/>
      <c r="S333" s="186"/>
      <c r="T333" s="187"/>
      <c r="U333" s="187"/>
      <c r="V333" s="187"/>
      <c r="W333" s="320"/>
      <c r="X333" s="214"/>
      <c r="Y333" s="215"/>
      <c r="Z333" s="34"/>
      <c r="AA333" s="35"/>
      <c r="AB333" s="35"/>
      <c r="AC333" s="35"/>
      <c r="AD333" s="36"/>
      <c r="AE333" s="224"/>
      <c r="AF333" s="53"/>
      <c r="AG333" s="54"/>
      <c r="AH333" s="55"/>
      <c r="AI333" s="56"/>
      <c r="AJ333" s="41" t="s">
        <v>4462</v>
      </c>
      <c r="AK333" s="42">
        <v>45483</v>
      </c>
      <c r="AL333" s="50"/>
      <c r="AM333" s="337" t="str">
        <f>INDEX($K$6:$AE$6,1,MATCH(1,K333:AE333,-1))</f>
        <v>95PFE-L2M</v>
      </c>
      <c r="AN333" s="337" t="str">
        <f>IF(INDEX($K$6:$AE$6,1,MATCH(1,K333:AE333,1))&lt;&gt;INDEX($K$6:$AE$6,1,MATCH(1,K333:AE333,-1)),INDEX($K$6:$AE$6,1,MATCH(1,K333:AE333,1)),"-")</f>
        <v>-</v>
      </c>
    </row>
    <row r="334" spans="1:40" x14ac:dyDescent="0.2">
      <c r="A334" s="169" t="str">
        <f>IF(IFERROR(VLOOKUP(G334,EmployesActifs,1,FALSE),"Non")&lt;&gt;"Non","Oui","Non")</f>
        <v>Oui</v>
      </c>
      <c r="B334" s="172">
        <f>IF(A334="Oui",1,0)</f>
        <v>1</v>
      </c>
      <c r="C334" s="172">
        <f>IF(OR(G334="Médecin",H334="Médecin",I334="Médecin",I334="Médecins",H334="anesthésiste",H334="boursier univ.",H334="chercheur",H334="chirurgien",H334="Résident(e)",H334="Md Urg",H334="Md Card",LEFT(H334,6)="Fellow",H334="Externe Médecine",H334="Directeur de la biobanque Médecin",H334="monit.-boursier",),1,0)</f>
        <v>0</v>
      </c>
      <c r="D334" s="172">
        <f>IF(OR(G334=0,H334="Stagiaire",H334="Stagiaires",H334="Externe",H334="Externes",G334="agence",H334="STAGIAIRE INFIRMIER(ÈRE)",H334="STAGIAIRE SI",H334="STAGIAIRE S.I.",H334="STAGIAIRE PAB",H334="STAGIAIRE EN PERFUSION",H334="Stagiaire Physiothérapeute",H334="Stagiaire médecine",H334="Stagiaire - Service sociaux",H334="STAGIAIRE SOINS INFIRMIERS",H334="STAGIAIRE EXTERNE EN MÉDECINE",H334="ss",),1,0)</f>
        <v>0</v>
      </c>
      <c r="E334" s="28" t="s">
        <v>3095</v>
      </c>
      <c r="F334" s="28" t="s">
        <v>161</v>
      </c>
      <c r="G334" s="262">
        <v>12347</v>
      </c>
      <c r="H334" s="79" t="s">
        <v>3765</v>
      </c>
      <c r="I334" s="164" t="s">
        <v>171</v>
      </c>
      <c r="J334" s="273">
        <f ca="1">IF(AK334&lt;=Données!$B$2,1," ")</f>
        <v>1</v>
      </c>
      <c r="K334" s="45">
        <v>1</v>
      </c>
      <c r="L334" s="46"/>
      <c r="M334" s="47"/>
      <c r="N334" s="48"/>
      <c r="O334" s="185"/>
      <c r="P334" s="187"/>
      <c r="Q334" s="185"/>
      <c r="R334" s="186"/>
      <c r="S334" s="186"/>
      <c r="T334" s="187"/>
      <c r="U334" s="187"/>
      <c r="V334" s="187"/>
      <c r="W334" s="320"/>
      <c r="X334" s="214"/>
      <c r="Y334" s="215"/>
      <c r="Z334" s="34"/>
      <c r="AA334" s="35"/>
      <c r="AB334" s="35"/>
      <c r="AC334" s="35"/>
      <c r="AD334" s="36"/>
      <c r="AE334" s="224"/>
      <c r="AF334" s="53"/>
      <c r="AG334" s="54"/>
      <c r="AH334" s="55"/>
      <c r="AI334" s="56"/>
      <c r="AJ334" s="41" t="s">
        <v>2858</v>
      </c>
      <c r="AK334" s="42">
        <v>44916</v>
      </c>
      <c r="AL334" s="50"/>
      <c r="AM334" s="337" t="str">
        <f>INDEX($K$6:$AE$6,1,MATCH(1,K334:AE334,-1))</f>
        <v>95PFE-L2S</v>
      </c>
      <c r="AN334" s="337" t="str">
        <f>IF(INDEX($K$6:$AE$6,1,MATCH(1,K334:AE334,1))&lt;&gt;INDEX($K$6:$AE$6,1,MATCH(1,K334:AE334,-1)),INDEX($K$6:$AE$6,1,MATCH(1,K334:AE334,1)),"-")</f>
        <v>-</v>
      </c>
    </row>
    <row r="335" spans="1:40" x14ac:dyDescent="0.2">
      <c r="A335" s="381"/>
      <c r="B335" s="172">
        <f>IF(A335="Oui",1,0)</f>
        <v>0</v>
      </c>
      <c r="C335" s="172">
        <f>IF(OR(G335="Médecin",H335="Médecin",I335="Médecin",I335="Médecins",H335="anesthésiste",H335="boursier univ.",H335="chercheur",H335="chirurgien",H335="Résident(e)",H335="Md Urg",H335="Md Card",LEFT(H335,6)="Fellow",H335="Externe Médecine",H335="Directeur de la biobanque Médecin",H335="monit.-boursier",),1,0)</f>
        <v>1</v>
      </c>
      <c r="D335" s="172">
        <f>IF(OR(G335=0,H335="Stagiaire",H335="Stagiaires",H335="Externe",H335="Externes",G335="agence",H335="STAGIAIRE INFIRMIER(ÈRE)",H335="STAGIAIRE SI",H335="STAGIAIRE S.I.",H335="STAGIAIRE PAB",H335="STAGIAIRE EN PERFUSION",H335="Stagiaire Physiothérapeute",H335="Stagiaire médecine",H335="Stagiaire - Service sociaux",H335="STAGIAIRE SOINS INFIRMIERS",H335="STAGIAIRE EXTERNE EN MÉDECINE",H335="ss",),1,0)</f>
        <v>0</v>
      </c>
      <c r="E335" s="28" t="s">
        <v>713</v>
      </c>
      <c r="F335" s="28" t="s">
        <v>4018</v>
      </c>
      <c r="G335" s="262" t="s">
        <v>5100</v>
      </c>
      <c r="H335" s="79" t="s">
        <v>3185</v>
      </c>
      <c r="I335" s="164" t="s">
        <v>84</v>
      </c>
      <c r="J335" s="273" t="str">
        <f ca="1">IF(AK335&lt;=Données!$B$2,1," ")</f>
        <v xml:space="preserve"> </v>
      </c>
      <c r="K335" s="45" t="s">
        <v>56</v>
      </c>
      <c r="L335" s="46" t="s">
        <v>56</v>
      </c>
      <c r="M335" s="47"/>
      <c r="N335" s="48"/>
      <c r="O335" s="185" t="s">
        <v>56</v>
      </c>
      <c r="P335" s="187">
        <v>1</v>
      </c>
      <c r="Q335" s="185"/>
      <c r="R335" s="186"/>
      <c r="S335" s="186"/>
      <c r="T335" s="187"/>
      <c r="U335" s="187"/>
      <c r="V335" s="187"/>
      <c r="W335" s="320"/>
      <c r="X335" s="214"/>
      <c r="Y335" s="215"/>
      <c r="Z335" s="34"/>
      <c r="AA335" s="35"/>
      <c r="AB335" s="35"/>
      <c r="AC335" s="35"/>
      <c r="AD335" s="36"/>
      <c r="AE335" s="224"/>
      <c r="AF335" s="53"/>
      <c r="AG335" s="54"/>
      <c r="AH335" s="55"/>
      <c r="AI335" s="56"/>
      <c r="AJ335" s="41" t="s">
        <v>4462</v>
      </c>
      <c r="AK335" s="42">
        <v>45321</v>
      </c>
      <c r="AL335" s="50"/>
      <c r="AM335" s="337">
        <f>INDEX($K$6:$AE$6,1,MATCH(1,K335:AE335,-1))</f>
        <v>1804</v>
      </c>
      <c r="AN335" s="337" t="str">
        <f>IF(INDEX($K$6:$AE$6,1,MATCH(1,K335:AE335,1))&lt;&gt;INDEX($K$6:$AE$6,1,MATCH(1,K335:AE335,-1)),INDEX($K$6:$AE$6,1,MATCH(1,K335:AE335,1)),"-")</f>
        <v>-</v>
      </c>
    </row>
    <row r="336" spans="1:40" x14ac:dyDescent="0.2">
      <c r="A336" s="169" t="str">
        <f>IF(IFERROR(VLOOKUP(G336,EmployesActifs,1,FALSE),"Non")&lt;&gt;"Non","Oui","Non")</f>
        <v>Oui</v>
      </c>
      <c r="B336" s="172">
        <f>IF(A336="Oui",1,0)</f>
        <v>1</v>
      </c>
      <c r="C336" s="172">
        <f>IF(OR(G336="Médecin",H336="Médecin",I336="Médecin",I336="Médecins",H336="anesthésiste",H336="boursier univ.",H336="chercheur",H336="chirurgien",H336="Résident(e)",H336="Md Urg",H336="Md Card",LEFT(H336,6)="Fellow",H336="Externe Médecine",H336="Directeur de la biobanque Médecin",H336="monit.-boursier",),1,0)</f>
        <v>0</v>
      </c>
      <c r="D336" s="172">
        <f>IF(OR(G336=0,H336="Stagiaire",H336="Stagiaires",H336="Externe",H336="Externes",G336="agence",H336="STAGIAIRE INFIRMIER(ÈRE)",H336="STAGIAIRE SI",H336="STAGIAIRE S.I.",H336="STAGIAIRE PAB",H336="STAGIAIRE EN PERFUSION",H336="Stagiaire Physiothérapeute",H336="Stagiaire médecine",H336="Stagiaire - Service sociaux",H336="STAGIAIRE SOINS INFIRMIERS",H336="STAGIAIRE EXTERNE EN MÉDECINE",H336="ss",),1,0)</f>
        <v>0</v>
      </c>
      <c r="E336" s="28" t="s">
        <v>713</v>
      </c>
      <c r="F336" s="28" t="s">
        <v>714</v>
      </c>
      <c r="G336" s="262">
        <v>8787</v>
      </c>
      <c r="H336" s="79" t="s">
        <v>54</v>
      </c>
      <c r="I336" s="164" t="s">
        <v>55</v>
      </c>
      <c r="J336" s="273" t="str">
        <f ca="1">IF(AK336&lt;=Données!$B$2,1," ")</f>
        <v xml:space="preserve"> </v>
      </c>
      <c r="K336" s="45" t="s">
        <v>56</v>
      </c>
      <c r="L336" s="46" t="s">
        <v>56</v>
      </c>
      <c r="M336" s="47" t="s">
        <v>56</v>
      </c>
      <c r="N336" s="48"/>
      <c r="O336" s="185"/>
      <c r="P336" s="187"/>
      <c r="Q336" s="185"/>
      <c r="R336" s="186"/>
      <c r="S336" s="186">
        <v>1</v>
      </c>
      <c r="T336" s="187"/>
      <c r="U336" s="187"/>
      <c r="V336" s="187"/>
      <c r="W336" s="320"/>
      <c r="X336" s="214"/>
      <c r="Y336" s="215"/>
      <c r="Z336" s="34"/>
      <c r="AA336" s="35"/>
      <c r="AB336" s="35"/>
      <c r="AC336" s="35"/>
      <c r="AD336" s="36"/>
      <c r="AE336" s="224"/>
      <c r="AF336" s="53"/>
      <c r="AG336" s="54"/>
      <c r="AH336" s="55"/>
      <c r="AI336" s="56"/>
      <c r="AJ336" s="41" t="s">
        <v>4462</v>
      </c>
      <c r="AK336" s="42">
        <v>45630</v>
      </c>
      <c r="AL336" s="50"/>
      <c r="AM336" s="337" t="str">
        <f>INDEX($K$6:$AE$6,1,MATCH(1,K336:AE336,-1))</f>
        <v>1870 +</v>
      </c>
      <c r="AN336" s="337" t="str">
        <f>IF(INDEX($K$6:$AE$6,1,MATCH(1,K336:AE336,1))&lt;&gt;INDEX($K$6:$AE$6,1,MATCH(1,K336:AE336,-1)),INDEX($K$6:$AE$6,1,MATCH(1,K336:AE336,1)),"-")</f>
        <v>-</v>
      </c>
    </row>
    <row r="337" spans="1:40" x14ac:dyDescent="0.2">
      <c r="A337" s="169" t="str">
        <f>IF(IFERROR(VLOOKUP(G337,EmployesActifs,1,FALSE),"Non")&lt;&gt;"Non","Oui","Non")</f>
        <v>Oui</v>
      </c>
      <c r="B337" s="172">
        <f>IF(A337="Oui",1,0)</f>
        <v>1</v>
      </c>
      <c r="C337" s="172">
        <f>IF(OR(G337="Médecin",H337="Médecin",I337="Médecin",I337="Médecins",H337="anesthésiste",H337="boursier univ.",H337="chercheur",H337="chirurgien",H337="Résident(e)",H337="Md Urg",H337="Md Card",LEFT(H337,6)="Fellow",H337="Externe Médecine",H337="Directeur de la biobanque Médecin",H337="monit.-boursier",),1,0)</f>
        <v>0</v>
      </c>
      <c r="D337" s="172">
        <f>IF(OR(G337=0,H337="Stagiaire",H337="Stagiaires",H337="Externe",H337="Externes",G337="agence",H337="STAGIAIRE INFIRMIER(ÈRE)",H337="STAGIAIRE SI",H337="STAGIAIRE S.I.",H337="STAGIAIRE PAB",H337="STAGIAIRE EN PERFUSION",H337="Stagiaire Physiothérapeute",H337="Stagiaire médecine",H337="Stagiaire - Service sociaux",H337="STAGIAIRE SOINS INFIRMIERS",H337="STAGIAIRE EXTERNE EN MÉDECINE",H337="ss",),1,0)</f>
        <v>0</v>
      </c>
      <c r="E337" s="28" t="s">
        <v>3512</v>
      </c>
      <c r="F337" s="28" t="s">
        <v>3513</v>
      </c>
      <c r="G337" s="262">
        <v>4200</v>
      </c>
      <c r="H337" s="79" t="s">
        <v>2098</v>
      </c>
      <c r="I337" s="164" t="s">
        <v>61</v>
      </c>
      <c r="J337" s="273">
        <f ca="1">IF(AK337&lt;=Données!$B$2,1," ")</f>
        <v>1</v>
      </c>
      <c r="K337" s="45"/>
      <c r="L337" s="46"/>
      <c r="M337" s="47"/>
      <c r="N337" s="48"/>
      <c r="O337" s="185"/>
      <c r="P337" s="187"/>
      <c r="Q337" s="185">
        <v>1</v>
      </c>
      <c r="R337" s="186"/>
      <c r="S337" s="186"/>
      <c r="T337" s="187"/>
      <c r="U337" s="187"/>
      <c r="V337" s="187"/>
      <c r="W337" s="320"/>
      <c r="X337" s="214"/>
      <c r="Y337" s="215"/>
      <c r="Z337" s="34"/>
      <c r="AA337" s="35"/>
      <c r="AB337" s="35"/>
      <c r="AC337" s="35"/>
      <c r="AD337" s="36"/>
      <c r="AE337" s="224"/>
      <c r="AF337" s="53"/>
      <c r="AG337" s="54"/>
      <c r="AH337" s="55"/>
      <c r="AI337" s="56"/>
      <c r="AJ337" s="41" t="s">
        <v>299</v>
      </c>
      <c r="AK337" s="42">
        <v>44223</v>
      </c>
      <c r="AL337" s="50"/>
      <c r="AM337" s="337" t="str">
        <f>INDEX($K$6:$AE$6,1,MATCH(1,K337:AE337,-1))</f>
        <v>1860-S</v>
      </c>
      <c r="AN337" s="337" t="str">
        <f>IF(INDEX($K$6:$AE$6,1,MATCH(1,K337:AE337,1))&lt;&gt;INDEX($K$6:$AE$6,1,MATCH(1,K337:AE337,-1)),INDEX($K$6:$AE$6,1,MATCH(1,K337:AE337,1)),"-")</f>
        <v>-</v>
      </c>
    </row>
    <row r="338" spans="1:40" x14ac:dyDescent="0.2">
      <c r="A338" s="169" t="str">
        <f>IF(IFERROR(VLOOKUP(G338,EmployesActifs,1,FALSE),"Non")&lt;&gt;"Non","Oui","Non")</f>
        <v>Oui</v>
      </c>
      <c r="B338" s="172">
        <f>IF(A338="Oui",1,0)</f>
        <v>1</v>
      </c>
      <c r="C338" s="172">
        <f>IF(OR(G338="Médecin",H338="Médecin",I338="Médecin",I338="Médecins",H338="anesthésiste",H338="boursier univ.",H338="chercheur",H338="chirurgien",H338="Résident(e)",H338="Md Urg",H338="Md Card",LEFT(H338,6)="Fellow",H338="Externe Médecine",H338="Directeur de la biobanque Médecin",H338="monit.-boursier",),1,0)</f>
        <v>0</v>
      </c>
      <c r="D338" s="172">
        <f>IF(OR(G338=0,H338="Stagiaire",H338="Stagiaires",H338="Externe",H338="Externes",G338="agence",H338="STAGIAIRE INFIRMIER(ÈRE)",H338="STAGIAIRE SI",H338="STAGIAIRE S.I.",H338="STAGIAIRE PAB",H338="STAGIAIRE EN PERFUSION",H338="Stagiaire Physiothérapeute",H338="Stagiaire médecine",H338="Stagiaire - Service sociaux",H338="STAGIAIRE SOINS INFIRMIERS",H338="STAGIAIRE EXTERNE EN MÉDECINE",H338="ss",),1,0)</f>
        <v>0</v>
      </c>
      <c r="E338" s="28" t="s">
        <v>716</v>
      </c>
      <c r="F338" s="28" t="s">
        <v>717</v>
      </c>
      <c r="G338" s="262">
        <v>5205</v>
      </c>
      <c r="H338" s="79" t="s">
        <v>3615</v>
      </c>
      <c r="I338" s="164" t="s">
        <v>174</v>
      </c>
      <c r="J338" s="273">
        <f ca="1">IF(AK338&lt;=Données!$B$2,1," ")</f>
        <v>1</v>
      </c>
      <c r="K338" s="45" t="s">
        <v>56</v>
      </c>
      <c r="L338" s="46" t="s">
        <v>56</v>
      </c>
      <c r="M338" s="47" t="s">
        <v>56</v>
      </c>
      <c r="N338" s="48"/>
      <c r="O338" s="185"/>
      <c r="P338" s="187"/>
      <c r="Q338" s="185" t="s">
        <v>56</v>
      </c>
      <c r="R338" s="186"/>
      <c r="S338" s="186" t="s">
        <v>56</v>
      </c>
      <c r="T338" s="187" t="s">
        <v>56</v>
      </c>
      <c r="U338" s="187"/>
      <c r="V338" s="187"/>
      <c r="W338" s="320"/>
      <c r="X338" s="214"/>
      <c r="Y338" s="215"/>
      <c r="Z338" s="34">
        <v>1</v>
      </c>
      <c r="AA338" s="35" t="s">
        <v>56</v>
      </c>
      <c r="AB338" s="35"/>
      <c r="AC338" s="35"/>
      <c r="AD338" s="36"/>
      <c r="AE338" s="224"/>
      <c r="AF338" s="53"/>
      <c r="AG338" s="54"/>
      <c r="AH338" s="55"/>
      <c r="AI338" s="56"/>
      <c r="AJ338" s="41" t="s">
        <v>85</v>
      </c>
      <c r="AK338" s="42">
        <v>44578</v>
      </c>
      <c r="AL338" s="50" t="s">
        <v>718</v>
      </c>
      <c r="AM338" s="337" t="str">
        <f>INDEX($K$6:$AE$6,1,MATCH(1,K338:AE338,-1))</f>
        <v>1510-XS</v>
      </c>
      <c r="AN338" s="337" t="str">
        <f>IF(INDEX($K$6:$AE$6,1,MATCH(1,K338:AE338,1))&lt;&gt;INDEX($K$6:$AE$6,1,MATCH(1,K338:AE338,-1)),INDEX($K$6:$AE$6,1,MATCH(1,K338:AE338,1)),"-")</f>
        <v>-</v>
      </c>
    </row>
    <row r="339" spans="1:40" x14ac:dyDescent="0.2">
      <c r="A339" s="169" t="str">
        <f>IF(IFERROR(VLOOKUP(G339,EmployesActifs,1,FALSE),"Non")&lt;&gt;"Non","Oui","Non")</f>
        <v>Oui</v>
      </c>
      <c r="B339" s="172">
        <f>IF(A339="Oui",1,0)</f>
        <v>1</v>
      </c>
      <c r="C339" s="172">
        <f>IF(OR(G339="Médecin",H339="Médecin",I339="Médecin",I339="Médecins",H339="anesthésiste",H339="boursier univ.",H339="chercheur",H339="chirurgien",H339="Résident(e)",H339="Md Urg",H339="Md Card",LEFT(H339,6)="Fellow",H339="Externe Médecine",H339="Directeur de la biobanque Médecin",H339="monit.-boursier",),1,0)</f>
        <v>0</v>
      </c>
      <c r="D339" s="172">
        <f>IF(OR(G339=0,H339="Stagiaire",H339="Stagiaires",H339="Externe",H339="Externes",G339="agence",H339="STAGIAIRE INFIRMIER(ÈRE)",H339="STAGIAIRE SI",H339="STAGIAIRE S.I.",H339="STAGIAIRE PAB",H339="STAGIAIRE EN PERFUSION",H339="Stagiaire Physiothérapeute",H339="Stagiaire médecine",H339="Stagiaire - Service sociaux",H339="STAGIAIRE SOINS INFIRMIERS",H339="STAGIAIRE EXTERNE EN MÉDECINE",H339="ss",),1,0)</f>
        <v>0</v>
      </c>
      <c r="E339" s="28" t="s">
        <v>5019</v>
      </c>
      <c r="F339" s="28" t="s">
        <v>700</v>
      </c>
      <c r="G339" s="262">
        <v>4766</v>
      </c>
      <c r="H339" s="79" t="s">
        <v>641</v>
      </c>
      <c r="I339" s="164" t="s">
        <v>209</v>
      </c>
      <c r="J339" s="273" t="str">
        <f ca="1">IF(AK339&lt;=Données!$B$2,1," ")</f>
        <v xml:space="preserve"> </v>
      </c>
      <c r="K339" s="45" t="s">
        <v>56</v>
      </c>
      <c r="L339" s="46"/>
      <c r="M339" s="47"/>
      <c r="N339" s="48">
        <v>1</v>
      </c>
      <c r="O339" s="185"/>
      <c r="P339" s="187"/>
      <c r="Q339" s="185"/>
      <c r="R339" s="186"/>
      <c r="S339" s="186"/>
      <c r="T339" s="187"/>
      <c r="U339" s="187"/>
      <c r="V339" s="187"/>
      <c r="W339" s="320"/>
      <c r="X339" s="214"/>
      <c r="Y339" s="215"/>
      <c r="Z339" s="34"/>
      <c r="AA339" s="35"/>
      <c r="AB339" s="35"/>
      <c r="AC339" s="35"/>
      <c r="AD339" s="36"/>
      <c r="AE339" s="224"/>
      <c r="AF339" s="53"/>
      <c r="AG339" s="54"/>
      <c r="AH339" s="55"/>
      <c r="AI339" s="56"/>
      <c r="AJ339" s="41" t="s">
        <v>4462</v>
      </c>
      <c r="AK339" s="42">
        <v>45267</v>
      </c>
      <c r="AL339" s="50"/>
      <c r="AM339" s="337" t="str">
        <f>INDEX($K$6:$AE$6,1,MATCH(1,K339:AE339,-1))</f>
        <v>F550</v>
      </c>
      <c r="AN339" s="337" t="str">
        <f>IF(INDEX($K$6:$AE$6,1,MATCH(1,K339:AE339,1))&lt;&gt;INDEX($K$6:$AE$6,1,MATCH(1,K339:AE339,-1)),INDEX($K$6:$AE$6,1,MATCH(1,K339:AE339,1)),"-")</f>
        <v>-</v>
      </c>
    </row>
    <row r="340" spans="1:40" x14ac:dyDescent="0.2">
      <c r="A340" s="169" t="str">
        <f>IF(IFERROR(VLOOKUP(G340,EmployesActifs,1,FALSE),"Non")&lt;&gt;"Non","Oui","Non")</f>
        <v>Oui</v>
      </c>
      <c r="B340" s="172">
        <f>IF(A340="Oui",1,0)</f>
        <v>1</v>
      </c>
      <c r="C340" s="172">
        <f>IF(OR(G340="Médecin",H340="Médecin",I340="Médecin",I340="Médecins",H340="anesthésiste",H340="boursier univ.",H340="chercheur",H340="chirurgien",H340="Résident(e)",H340="Md Urg",H340="Md Card",LEFT(H340,6)="Fellow",H340="Externe Médecine",H340="Directeur de la biobanque Médecin",H340="monit.-boursier",),1,0)</f>
        <v>0</v>
      </c>
      <c r="D340" s="172">
        <f>IF(OR(G340=0,H340="Stagiaire",H340="Stagiaires",H340="Externe",H340="Externes",G340="agence",H340="STAGIAIRE INFIRMIER(ÈRE)",H340="STAGIAIRE SI",H340="STAGIAIRE S.I.",H340="STAGIAIRE PAB",H340="STAGIAIRE EN PERFUSION",H340="Stagiaire Physiothérapeute",H340="Stagiaire médecine",H340="Stagiaire - Service sociaux",H340="STAGIAIRE SOINS INFIRMIERS",H340="STAGIAIRE EXTERNE EN MÉDECINE",H340="ss",),1,0)</f>
        <v>0</v>
      </c>
      <c r="E340" s="28" t="s">
        <v>3038</v>
      </c>
      <c r="F340" s="28" t="s">
        <v>447</v>
      </c>
      <c r="G340" s="262">
        <v>4084</v>
      </c>
      <c r="H340" s="79" t="s">
        <v>3414</v>
      </c>
      <c r="I340" s="164" t="s">
        <v>765</v>
      </c>
      <c r="J340" s="273">
        <f ca="1">IF(AK340&lt;=Données!$B$2,1," ")</f>
        <v>1</v>
      </c>
      <c r="K340" s="45" t="s">
        <v>56</v>
      </c>
      <c r="L340" s="46">
        <v>1</v>
      </c>
      <c r="M340" s="47"/>
      <c r="N340" s="48"/>
      <c r="O340" s="185"/>
      <c r="P340" s="187"/>
      <c r="Q340" s="185"/>
      <c r="R340" s="186"/>
      <c r="S340" s="186"/>
      <c r="T340" s="187"/>
      <c r="U340" s="187"/>
      <c r="V340" s="187"/>
      <c r="W340" s="320"/>
      <c r="X340" s="214"/>
      <c r="Y340" s="215"/>
      <c r="Z340" s="34"/>
      <c r="AA340" s="35"/>
      <c r="AB340" s="35"/>
      <c r="AC340" s="35"/>
      <c r="AD340" s="36"/>
      <c r="AE340" s="224"/>
      <c r="AF340" s="53"/>
      <c r="AG340" s="54"/>
      <c r="AH340" s="55"/>
      <c r="AI340" s="56"/>
      <c r="AJ340" s="41" t="s">
        <v>2858</v>
      </c>
      <c r="AK340" s="42">
        <v>44874</v>
      </c>
      <c r="AL340" s="50"/>
      <c r="AM340" s="337" t="str">
        <f>INDEX($K$6:$AE$6,1,MATCH(1,K340:AE340,-1))</f>
        <v>95PFE-L2M</v>
      </c>
      <c r="AN340" s="337" t="str">
        <f>IF(INDEX($K$6:$AE$6,1,MATCH(1,K340:AE340,1))&lt;&gt;INDEX($K$6:$AE$6,1,MATCH(1,K340:AE340,-1)),INDEX($K$6:$AE$6,1,MATCH(1,K340:AE340,1)),"-")</f>
        <v>-</v>
      </c>
    </row>
    <row r="341" spans="1:40" x14ac:dyDescent="0.2">
      <c r="A341" s="169" t="str">
        <f>IF(IFERROR(VLOOKUP(G341,EmployesActifs,1,FALSE),"Non")&lt;&gt;"Non","Oui","Non")</f>
        <v>Oui</v>
      </c>
      <c r="B341" s="172">
        <f>IF(A341="Oui",1,0)</f>
        <v>1</v>
      </c>
      <c r="C341" s="172">
        <f>IF(OR(G341="Médecin",H341="Médecin",I341="Médecin",I341="Médecins",H341="anesthésiste",H341="boursier univ.",H341="chercheur",H341="chirurgien",H341="Résident(e)",H341="Md Urg",H341="Md Card",LEFT(H341,6)="Fellow",H341="Externe Médecine",H341="Directeur de la biobanque Médecin",H341="monit.-boursier",),1,0)</f>
        <v>0</v>
      </c>
      <c r="D341" s="172">
        <f>IF(OR(G341=0,H341="Stagiaire",H341="Stagiaires",H341="Externe",H341="Externes",G341="agence",H341="STAGIAIRE INFIRMIER(ÈRE)",H341="STAGIAIRE SI",H341="STAGIAIRE S.I.",H341="STAGIAIRE PAB",H341="STAGIAIRE EN PERFUSION",H341="Stagiaire Physiothérapeute",H341="Stagiaire médecine",H341="Stagiaire - Service sociaux",H341="STAGIAIRE SOINS INFIRMIERS",H341="STAGIAIRE EXTERNE EN MÉDECINE",H341="ss",),1,0)</f>
        <v>0</v>
      </c>
      <c r="E341" s="28" t="s">
        <v>719</v>
      </c>
      <c r="F341" s="28" t="s">
        <v>3447</v>
      </c>
      <c r="G341" s="262">
        <v>5390</v>
      </c>
      <c r="H341" s="79" t="s">
        <v>721</v>
      </c>
      <c r="I341" s="164" t="s">
        <v>61</v>
      </c>
      <c r="J341" s="273">
        <f ca="1">IF(AK341&lt;=Données!$B$2,1," ")</f>
        <v>1</v>
      </c>
      <c r="K341" s="45" t="s">
        <v>56</v>
      </c>
      <c r="L341" s="46" t="s">
        <v>56</v>
      </c>
      <c r="M341" s="47"/>
      <c r="N341" s="48"/>
      <c r="O341" s="185"/>
      <c r="P341" s="187"/>
      <c r="Q341" s="185"/>
      <c r="R341" s="186"/>
      <c r="S341" s="186"/>
      <c r="T341" s="187"/>
      <c r="U341" s="187"/>
      <c r="V341" s="187"/>
      <c r="W341" s="320"/>
      <c r="X341" s="214"/>
      <c r="Y341" s="215"/>
      <c r="Z341" s="34"/>
      <c r="AA341" s="35"/>
      <c r="AB341" s="35"/>
      <c r="AC341" s="35"/>
      <c r="AD341" s="36"/>
      <c r="AE341" s="224"/>
      <c r="AF341" s="53"/>
      <c r="AG341" s="54"/>
      <c r="AH341" s="55"/>
      <c r="AI341" s="56"/>
      <c r="AJ341" s="41" t="s">
        <v>159</v>
      </c>
      <c r="AK341" s="42">
        <v>43913</v>
      </c>
      <c r="AL341" s="50"/>
      <c r="AM341" s="337" t="e">
        <f>INDEX($K$6:$AE$6,1,MATCH(1,K341:AE341,-1))</f>
        <v>#N/A</v>
      </c>
      <c r="AN341" s="337" t="e">
        <f>IF(INDEX($K$6:$AE$6,1,MATCH(1,K341:AE341,1))&lt;&gt;INDEX($K$6:$AE$6,1,MATCH(1,K341:AE341,-1)),INDEX($K$6:$AE$6,1,MATCH(1,K341:AE341,1)),"-")</f>
        <v>#N/A</v>
      </c>
    </row>
    <row r="342" spans="1:40" x14ac:dyDescent="0.2">
      <c r="A342" s="169" t="str">
        <f>IF(IFERROR(VLOOKUP(G342,EmployesActifs,1,FALSE),"Non")&lt;&gt;"Non","Oui","Non")</f>
        <v>Oui</v>
      </c>
      <c r="B342" s="172">
        <f>IF(A342="Oui",1,0)</f>
        <v>1</v>
      </c>
      <c r="C342" s="172">
        <f>IF(OR(G342="Médecin",H342="Médecin",I342="Médecin",I342="Médecins",H342="anesthésiste",H342="boursier univ.",H342="chercheur",H342="chirurgien",H342="Résident(e)",H342="Md Urg",H342="Md Card",LEFT(H342,6)="Fellow",H342="Externe Médecine",H342="Directeur de la biobanque Médecin",H342="monit.-boursier",),1,0)</f>
        <v>0</v>
      </c>
      <c r="D342" s="172">
        <f>IF(OR(G342=0,H342="Stagiaire",H342="Stagiaires",H342="Externe",H342="Externes",G342="agence",H342="STAGIAIRE INFIRMIER(ÈRE)",H342="STAGIAIRE SI",H342="STAGIAIRE S.I.",H342="STAGIAIRE PAB",H342="STAGIAIRE EN PERFUSION",H342="Stagiaire Physiothérapeute",H342="Stagiaire médecine",H342="Stagiaire - Service sociaux",H342="STAGIAIRE SOINS INFIRMIERS",H342="STAGIAIRE EXTERNE EN MÉDECINE",H342="ss",),1,0)</f>
        <v>0</v>
      </c>
      <c r="E342" s="28" t="s">
        <v>722</v>
      </c>
      <c r="F342" s="28" t="s">
        <v>429</v>
      </c>
      <c r="G342" s="262">
        <v>11270</v>
      </c>
      <c r="H342" s="79" t="s">
        <v>103</v>
      </c>
      <c r="I342" s="164" t="s">
        <v>5701</v>
      </c>
      <c r="J342" s="273">
        <f ca="1">IF(AK342&lt;=Données!$B$2,1," ")</f>
        <v>1</v>
      </c>
      <c r="K342" s="45">
        <v>1</v>
      </c>
      <c r="L342" s="46"/>
      <c r="M342" s="47"/>
      <c r="N342" s="48"/>
      <c r="O342" s="185"/>
      <c r="P342" s="187"/>
      <c r="Q342" s="185"/>
      <c r="R342" s="186"/>
      <c r="S342" s="186"/>
      <c r="T342" s="187"/>
      <c r="U342" s="187"/>
      <c r="V342" s="187"/>
      <c r="W342" s="320"/>
      <c r="X342" s="214"/>
      <c r="Y342" s="215"/>
      <c r="Z342" s="34"/>
      <c r="AA342" s="35"/>
      <c r="AB342" s="35"/>
      <c r="AC342" s="35"/>
      <c r="AD342" s="36"/>
      <c r="AE342" s="224"/>
      <c r="AF342" s="53"/>
      <c r="AG342" s="54"/>
      <c r="AH342" s="55"/>
      <c r="AI342" s="56"/>
      <c r="AJ342" s="41" t="s">
        <v>85</v>
      </c>
      <c r="AK342" s="42">
        <v>44581</v>
      </c>
      <c r="AL342" s="50"/>
      <c r="AM342" s="337" t="str">
        <f>INDEX($K$6:$AE$6,1,MATCH(1,K342:AE342,-1))</f>
        <v>95PFE-L2S</v>
      </c>
      <c r="AN342" s="337" t="str">
        <f>IF(INDEX($K$6:$AE$6,1,MATCH(1,K342:AE342,1))&lt;&gt;INDEX($K$6:$AE$6,1,MATCH(1,K342:AE342,-1)),INDEX($K$6:$AE$6,1,MATCH(1,K342:AE342,1)),"-")</f>
        <v>-</v>
      </c>
    </row>
    <row r="343" spans="1:40" x14ac:dyDescent="0.2">
      <c r="A343" s="169" t="str">
        <f>IF(IFERROR(VLOOKUP(G343,EmployesActifs,1,FALSE),"Non")&lt;&gt;"Non","Oui","Non")</f>
        <v>Oui</v>
      </c>
      <c r="B343" s="172">
        <f>IF(A343="Oui",1,0)</f>
        <v>1</v>
      </c>
      <c r="C343" s="172">
        <f>IF(OR(G343="Médecin",H343="Médecin",I343="Médecin",I343="Médecins",H343="anesthésiste",H343="boursier univ.",H343="chercheur",H343="chirurgien",H343="Résident(e)",H343="Md Urg",H343="Md Card",LEFT(H343,6)="Fellow",H343="Externe Médecine",H343="Directeur de la biobanque Médecin",H343="monit.-boursier",),1,0)</f>
        <v>0</v>
      </c>
      <c r="D343" s="172">
        <f>IF(OR(G343=0,H343="Stagiaire",H343="Stagiaires",H343="Externe",H343="Externes",G343="agence",H343="STAGIAIRE INFIRMIER(ÈRE)",H343="STAGIAIRE SI",H343="STAGIAIRE S.I.",H343="STAGIAIRE PAB",H343="STAGIAIRE EN PERFUSION",H343="Stagiaire Physiothérapeute",H343="Stagiaire médecine",H343="Stagiaire - Service sociaux",H343="STAGIAIRE SOINS INFIRMIERS",H343="STAGIAIRE EXTERNE EN MÉDECINE",H343="ss",),1,0)</f>
        <v>0</v>
      </c>
      <c r="E343" s="28" t="s">
        <v>722</v>
      </c>
      <c r="F343" s="28" t="s">
        <v>231</v>
      </c>
      <c r="G343" s="262">
        <v>12371</v>
      </c>
      <c r="H343" s="79" t="s">
        <v>4521</v>
      </c>
      <c r="I343" s="164" t="s">
        <v>836</v>
      </c>
      <c r="J343" s="273" t="str">
        <f ca="1">IF(AK343&lt;=Données!$B$2,1," ")</f>
        <v xml:space="preserve"> </v>
      </c>
      <c r="K343" s="45">
        <v>1</v>
      </c>
      <c r="L343" s="46"/>
      <c r="M343" s="47"/>
      <c r="N343" s="48"/>
      <c r="O343" s="185"/>
      <c r="P343" s="187"/>
      <c r="Q343" s="185"/>
      <c r="R343" s="186"/>
      <c r="S343" s="186"/>
      <c r="T343" s="187"/>
      <c r="U343" s="187"/>
      <c r="V343" s="187"/>
      <c r="W343" s="320"/>
      <c r="X343" s="214"/>
      <c r="Y343" s="215"/>
      <c r="Z343" s="34"/>
      <c r="AA343" s="35"/>
      <c r="AB343" s="35"/>
      <c r="AC343" s="35"/>
      <c r="AD343" s="36"/>
      <c r="AE343" s="224"/>
      <c r="AF343" s="53"/>
      <c r="AG343" s="54"/>
      <c r="AH343" s="55"/>
      <c r="AI343" s="56"/>
      <c r="AJ343" s="41" t="s">
        <v>5851</v>
      </c>
      <c r="AK343" s="42">
        <v>45784</v>
      </c>
      <c r="AL343" s="50"/>
      <c r="AM343" s="337" t="str">
        <f>INDEX($K$6:$AE$6,1,MATCH(1,K343:AE343,-1))</f>
        <v>95PFE-L2S</v>
      </c>
      <c r="AN343" s="337" t="str">
        <f>IF(INDEX($K$6:$AE$6,1,MATCH(1,K343:AE343,1))&lt;&gt;INDEX($K$6:$AE$6,1,MATCH(1,K343:AE343,-1)),INDEX($K$6:$AE$6,1,MATCH(1,K343:AE343,1)),"-")</f>
        <v>-</v>
      </c>
    </row>
    <row r="344" spans="1:40" x14ac:dyDescent="0.2">
      <c r="A344" s="169" t="str">
        <f>IF(IFERROR(VLOOKUP(G344,EmployesActifs,1,FALSE),"Non")&lt;&gt;"Non","Oui","Non")</f>
        <v>Oui</v>
      </c>
      <c r="B344" s="172">
        <f>IF(A344="Oui",1,0)</f>
        <v>1</v>
      </c>
      <c r="C344" s="172">
        <f>IF(OR(G344="Médecin",H344="Médecin",I344="Médecin",I344="Médecins",H344="anesthésiste",H344="boursier univ.",H344="chercheur",H344="chirurgien",H344="Résident(e)",H344="Md Urg",H344="Md Card",LEFT(H344,6)="Fellow",H344="Externe Médecine",H344="Directeur de la biobanque Médecin",H344="monit.-boursier",),1,0)</f>
        <v>0</v>
      </c>
      <c r="D344" s="172">
        <f>IF(OR(G344=0,H344="Stagiaire",H344="Stagiaires",H344="Externe",H344="Externes",G344="agence",H344="STAGIAIRE INFIRMIER(ÈRE)",H344="STAGIAIRE SI",H344="STAGIAIRE S.I.",H344="STAGIAIRE PAB",H344="STAGIAIRE EN PERFUSION",H344="Stagiaire Physiothérapeute",H344="Stagiaire médecine",H344="Stagiaire - Service sociaux",H344="STAGIAIRE SOINS INFIRMIERS",H344="STAGIAIRE EXTERNE EN MÉDECINE",H344="ss",),1,0)</f>
        <v>0</v>
      </c>
      <c r="E344" s="28" t="s">
        <v>723</v>
      </c>
      <c r="F344" s="28" t="s">
        <v>724</v>
      </c>
      <c r="G344" s="262">
        <v>11878</v>
      </c>
      <c r="H344" s="79" t="s">
        <v>69</v>
      </c>
      <c r="I344" s="164" t="s">
        <v>836</v>
      </c>
      <c r="J344" s="273" t="str">
        <f ca="1">IF(AK344&lt;=Données!$B$2,1," ")</f>
        <v xml:space="preserve"> </v>
      </c>
      <c r="K344" s="45" t="s">
        <v>56</v>
      </c>
      <c r="L344" s="46" t="s">
        <v>56</v>
      </c>
      <c r="M344" s="47"/>
      <c r="N344" s="48"/>
      <c r="O344" s="185"/>
      <c r="P344" s="187"/>
      <c r="Q344" s="185"/>
      <c r="R344" s="186"/>
      <c r="S344" s="186">
        <v>1</v>
      </c>
      <c r="T344" s="187"/>
      <c r="U344" s="187"/>
      <c r="V344" s="187"/>
      <c r="W344" s="320"/>
      <c r="X344" s="214"/>
      <c r="Y344" s="215"/>
      <c r="Z344" s="34"/>
      <c r="AA344" s="35"/>
      <c r="AB344" s="35"/>
      <c r="AC344" s="35"/>
      <c r="AD344" s="36"/>
      <c r="AE344" s="224"/>
      <c r="AF344" s="53"/>
      <c r="AG344" s="54"/>
      <c r="AH344" s="55"/>
      <c r="AI344" s="56"/>
      <c r="AJ344" s="41" t="s">
        <v>5851</v>
      </c>
      <c r="AK344" s="42">
        <v>45829</v>
      </c>
      <c r="AL344" s="50"/>
      <c r="AM344" s="337" t="str">
        <f>INDEX($K$6:$AE$6,1,MATCH(1,K344:AE344,-1))</f>
        <v>1870 +</v>
      </c>
      <c r="AN344" s="337" t="str">
        <f>IF(INDEX($K$6:$AE$6,1,MATCH(1,K344:AE344,1))&lt;&gt;INDEX($K$6:$AE$6,1,MATCH(1,K344:AE344,-1)),INDEX($K$6:$AE$6,1,MATCH(1,K344:AE344,1)),"-")</f>
        <v>-</v>
      </c>
    </row>
    <row r="345" spans="1:40" x14ac:dyDescent="0.2">
      <c r="A345" s="169" t="str">
        <f>IF(IFERROR(VLOOKUP(G345,EmployesActifs,1,FALSE),"Non")&lt;&gt;"Non","Oui","Non")</f>
        <v>Oui</v>
      </c>
      <c r="B345" s="172">
        <f>IF(A345="Oui",1,0)</f>
        <v>1</v>
      </c>
      <c r="C345" s="172">
        <f>IF(OR(G345="Médecin",H345="Médecin",I345="Médecin",I345="Médecins",H345="anesthésiste",H345="boursier univ.",H345="chercheur",H345="chirurgien",H345="Résident(e)",H345="Md Urg",H345="Md Card",LEFT(H345,6)="Fellow",H345="Externe Médecine",H345="Directeur de la biobanque Médecin",H345="monit.-boursier",),1,0)</f>
        <v>0</v>
      </c>
      <c r="D345" s="172">
        <f>IF(OR(G345=0,H345="Stagiaire",H345="Stagiaires",H345="Externe",H345="Externes",G345="agence",H345="STAGIAIRE INFIRMIER(ÈRE)",H345="STAGIAIRE SI",H345="STAGIAIRE S.I.",H345="STAGIAIRE PAB",H345="STAGIAIRE EN PERFUSION",H345="Stagiaire Physiothérapeute",H345="Stagiaire médecine",H345="Stagiaire - Service sociaux",H345="STAGIAIRE SOINS INFIRMIERS",H345="STAGIAIRE EXTERNE EN MÉDECINE",H345="ss",),1,0)</f>
        <v>0</v>
      </c>
      <c r="E345" s="28" t="s">
        <v>3645</v>
      </c>
      <c r="F345" s="28" t="s">
        <v>892</v>
      </c>
      <c r="G345" s="262">
        <v>5357</v>
      </c>
      <c r="H345" s="79" t="s">
        <v>3396</v>
      </c>
      <c r="I345" s="164" t="s">
        <v>4548</v>
      </c>
      <c r="J345" s="273" t="str">
        <f ca="1">IF(AK345&lt;=Données!$B$2,1," ")</f>
        <v xml:space="preserve"> </v>
      </c>
      <c r="K345" s="45"/>
      <c r="L345" s="46" t="s">
        <v>56</v>
      </c>
      <c r="M345" s="47" t="s">
        <v>56</v>
      </c>
      <c r="N345" s="48" t="s">
        <v>56</v>
      </c>
      <c r="O345" s="185"/>
      <c r="P345" s="187"/>
      <c r="Q345" s="185"/>
      <c r="R345" s="186"/>
      <c r="S345" s="186">
        <v>1</v>
      </c>
      <c r="T345" s="187"/>
      <c r="U345" s="187"/>
      <c r="V345" s="187"/>
      <c r="W345" s="320"/>
      <c r="X345" s="214"/>
      <c r="Y345" s="215"/>
      <c r="Z345" s="34"/>
      <c r="AA345" s="35"/>
      <c r="AB345" s="35"/>
      <c r="AC345" s="35"/>
      <c r="AD345" s="36"/>
      <c r="AE345" s="224"/>
      <c r="AF345" s="53"/>
      <c r="AG345" s="54"/>
      <c r="AH345" s="55"/>
      <c r="AI345" s="56"/>
      <c r="AJ345" s="41" t="s">
        <v>652</v>
      </c>
      <c r="AK345" s="42">
        <v>45881</v>
      </c>
      <c r="AL345" s="50"/>
      <c r="AM345" s="337" t="str">
        <f>INDEX($K$6:$AE$6,1,MATCH(1,K345:AE345,-1))</f>
        <v>1870 +</v>
      </c>
      <c r="AN345" s="337" t="str">
        <f>IF(INDEX($K$6:$AE$6,1,MATCH(1,K345:AE345,1))&lt;&gt;INDEX($K$6:$AE$6,1,MATCH(1,K345:AE345,-1)),INDEX($K$6:$AE$6,1,MATCH(1,K345:AE345,1)),"-")</f>
        <v>-</v>
      </c>
    </row>
    <row r="346" spans="1:40" x14ac:dyDescent="0.2">
      <c r="A346" s="381"/>
      <c r="B346" s="172">
        <f>IF(A346="Oui",1,0)</f>
        <v>0</v>
      </c>
      <c r="C346" s="172">
        <f>IF(OR(G346="Médecin",H346="Médecin",I346="Médecin",I346="Médecins",H346="anesthésiste",H346="boursier univ.",H346="chercheur",H346="chirurgien",H346="Résident(e)",H346="Md Urg",H346="Md Card",LEFT(H346,6)="Fellow",H346="Externe Médecine",H346="Directeur de la biobanque Médecin",H346="monit.-boursier",),1,0)</f>
        <v>0</v>
      </c>
      <c r="D346" s="172">
        <f>IF(OR(G346=0,H346="Stagiaire",H346="Stagiaires",H346="Externe",H346="Externes",G346="agence",H346="STAGIAIRE INFIRMIER(ÈRE)",H346="STAGIAIRE SI",H346="STAGIAIRE S.I.",H346="STAGIAIRE PAB",H346="STAGIAIRE EN PERFUSION",H346="Stagiaire Physiothérapeute",H346="Stagiaire médecine",H346="Stagiaire - Service sociaux",H346="STAGIAIRE SOINS INFIRMIERS",H346="STAGIAIRE EXTERNE EN MÉDECINE",H346="ss",),1,0)</f>
        <v>1</v>
      </c>
      <c r="E346" s="28" t="s">
        <v>3150</v>
      </c>
      <c r="F346" s="28" t="s">
        <v>1073</v>
      </c>
      <c r="G346" s="262">
        <v>0</v>
      </c>
      <c r="H346" s="79" t="s">
        <v>1250</v>
      </c>
      <c r="I346" s="164" t="s">
        <v>424</v>
      </c>
      <c r="J346" s="273">
        <f ca="1">IF(AK346&lt;=Données!$B$2,1," ")</f>
        <v>1</v>
      </c>
      <c r="K346" s="45">
        <v>1</v>
      </c>
      <c r="L346" s="46"/>
      <c r="M346" s="47"/>
      <c r="N346" s="48"/>
      <c r="O346" s="185"/>
      <c r="P346" s="187"/>
      <c r="Q346" s="185"/>
      <c r="R346" s="186"/>
      <c r="S346" s="186"/>
      <c r="T346" s="187"/>
      <c r="U346" s="187"/>
      <c r="V346" s="187"/>
      <c r="W346" s="320"/>
      <c r="X346" s="214"/>
      <c r="Y346" s="215"/>
      <c r="Z346" s="34"/>
      <c r="AA346" s="35"/>
      <c r="AB346" s="35"/>
      <c r="AC346" s="35"/>
      <c r="AD346" s="36"/>
      <c r="AE346" s="224"/>
      <c r="AF346" s="53"/>
      <c r="AG346" s="54"/>
      <c r="AH346" s="55"/>
      <c r="AI346" s="56"/>
      <c r="AJ346" s="41" t="s">
        <v>85</v>
      </c>
      <c r="AK346" s="42">
        <v>44972</v>
      </c>
      <c r="AL346" s="50"/>
      <c r="AM346" s="337" t="str">
        <f>INDEX($K$6:$AE$6,1,MATCH(1,K346:AE346,-1))</f>
        <v>95PFE-L2S</v>
      </c>
      <c r="AN346" s="337" t="str">
        <f>IF(INDEX($K$6:$AE$6,1,MATCH(1,K346:AE346,1))&lt;&gt;INDEX($K$6:$AE$6,1,MATCH(1,K346:AE346,-1)),INDEX($K$6:$AE$6,1,MATCH(1,K346:AE346,1)),"-")</f>
        <v>-</v>
      </c>
    </row>
    <row r="347" spans="1:40" x14ac:dyDescent="0.2">
      <c r="A347" s="169" t="str">
        <f>IF(IFERROR(VLOOKUP(G347,EmployesActifs,1,FALSE),"Non")&lt;&gt;"Non","Oui","Non")</f>
        <v>Oui</v>
      </c>
      <c r="B347" s="172">
        <f>IF(A347="Oui",1,0)</f>
        <v>1</v>
      </c>
      <c r="C347" s="172">
        <f>IF(OR(G347="Médecin",H347="Médecin",I347="Médecin",I347="Médecins",H347="anesthésiste",H347="boursier univ.",H347="chercheur",H347="chirurgien",H347="Résident(e)",H347="Md Urg",H347="Md Card",LEFT(H347,6)="Fellow",H347="Externe Médecine",H347="Directeur de la biobanque Médecin",H347="monit.-boursier",),1,0)</f>
        <v>0</v>
      </c>
      <c r="D347" s="172">
        <f>IF(OR(G347=0,H347="Stagiaire",H347="Stagiaires",H347="Externe",H347="Externes",G347="agence",H347="STAGIAIRE INFIRMIER(ÈRE)",H347="STAGIAIRE SI",H347="STAGIAIRE S.I.",H347="STAGIAIRE PAB",H347="STAGIAIRE EN PERFUSION",H347="Stagiaire Physiothérapeute",H347="Stagiaire médecine",H347="Stagiaire - Service sociaux",H347="STAGIAIRE SOINS INFIRMIERS",H347="STAGIAIRE EXTERNE EN MÉDECINE",H347="ss",),1,0)</f>
        <v>0</v>
      </c>
      <c r="E347" s="28" t="s">
        <v>727</v>
      </c>
      <c r="F347" s="28" t="s">
        <v>728</v>
      </c>
      <c r="G347" s="262">
        <v>11619</v>
      </c>
      <c r="H347" s="79" t="s">
        <v>54</v>
      </c>
      <c r="I347" s="164" t="s">
        <v>705</v>
      </c>
      <c r="J347" s="273" t="str">
        <f ca="1">IF(AK347&lt;=Données!$B$2,1," ")</f>
        <v xml:space="preserve"> </v>
      </c>
      <c r="K347" s="45"/>
      <c r="L347" s="46">
        <v>1</v>
      </c>
      <c r="M347" s="47"/>
      <c r="N347" s="48"/>
      <c r="O347" s="185"/>
      <c r="P347" s="187"/>
      <c r="Q347" s="185"/>
      <c r="R347" s="186"/>
      <c r="S347" s="186"/>
      <c r="T347" s="187"/>
      <c r="U347" s="187"/>
      <c r="V347" s="187"/>
      <c r="W347" s="320"/>
      <c r="X347" s="214"/>
      <c r="Y347" s="215"/>
      <c r="Z347" s="34"/>
      <c r="AA347" s="35"/>
      <c r="AB347" s="35"/>
      <c r="AC347" s="35"/>
      <c r="AD347" s="36"/>
      <c r="AE347" s="224"/>
      <c r="AF347" s="53"/>
      <c r="AG347" s="54"/>
      <c r="AH347" s="55"/>
      <c r="AI347" s="56"/>
      <c r="AJ347" s="41" t="s">
        <v>4462</v>
      </c>
      <c r="AK347" s="42">
        <v>45673</v>
      </c>
      <c r="AL347" s="50"/>
      <c r="AM347" s="337" t="str">
        <f>INDEX($K$6:$AE$6,1,MATCH(1,K347:AE347,-1))</f>
        <v>95PFE-L2M</v>
      </c>
      <c r="AN347" s="337" t="str">
        <f>IF(INDEX($K$6:$AE$6,1,MATCH(1,K347:AE347,1))&lt;&gt;INDEX($K$6:$AE$6,1,MATCH(1,K347:AE347,-1)),INDEX($K$6:$AE$6,1,MATCH(1,K347:AE347,1)),"-")</f>
        <v>-</v>
      </c>
    </row>
    <row r="348" spans="1:40" x14ac:dyDescent="0.2">
      <c r="A348" s="169" t="str">
        <f>IF(IFERROR(VLOOKUP(G348,EmployesActifs,1,FALSE),"Non")&lt;&gt;"Non","Oui","Non")</f>
        <v>Oui</v>
      </c>
      <c r="B348" s="172">
        <f>IF(A348="Oui",1,0)</f>
        <v>1</v>
      </c>
      <c r="C348" s="172">
        <f>IF(OR(G348="Médecin",H348="Médecin",I348="Médecin",I348="Médecins",H348="anesthésiste",H348="boursier univ.",H348="chercheur",H348="chirurgien",H348="Résident(e)",H348="Md Urg",H348="Md Card",LEFT(H348,6)="Fellow",H348="Externe Médecine",H348="Directeur de la biobanque Médecin",H348="monit.-boursier",),1,0)</f>
        <v>0</v>
      </c>
      <c r="D348" s="172">
        <f>IF(OR(G348=0,H348="Stagiaire",H348="Stagiaires",H348="Externe",H348="Externes",G348="agence",H348="STAGIAIRE INFIRMIER(ÈRE)",H348="STAGIAIRE SI",H348="STAGIAIRE S.I.",H348="STAGIAIRE PAB",H348="STAGIAIRE EN PERFUSION",H348="Stagiaire Physiothérapeute",H348="Stagiaire médecine",H348="Stagiaire - Service sociaux",H348="STAGIAIRE SOINS INFIRMIERS",H348="STAGIAIRE EXTERNE EN MÉDECINE",H348="ss",),1,0)</f>
        <v>0</v>
      </c>
      <c r="E348" s="28" t="s">
        <v>729</v>
      </c>
      <c r="F348" s="28" t="s">
        <v>147</v>
      </c>
      <c r="G348" s="262">
        <v>3275</v>
      </c>
      <c r="H348" s="79" t="s">
        <v>2098</v>
      </c>
      <c r="I348" s="164" t="s">
        <v>65</v>
      </c>
      <c r="J348" s="273" t="str">
        <f ca="1">IF(AK348&lt;=Données!$B$2,1," ")</f>
        <v xml:space="preserve"> </v>
      </c>
      <c r="K348" s="45">
        <v>1</v>
      </c>
      <c r="L348" s="46"/>
      <c r="M348" s="47"/>
      <c r="N348" s="48"/>
      <c r="O348" s="185"/>
      <c r="P348" s="187"/>
      <c r="Q348" s="185" t="s">
        <v>56</v>
      </c>
      <c r="R348" s="186"/>
      <c r="S348" s="186"/>
      <c r="T348" s="187"/>
      <c r="U348" s="187"/>
      <c r="V348" s="187"/>
      <c r="W348" s="320"/>
      <c r="X348" s="214"/>
      <c r="Y348" s="215"/>
      <c r="Z348" s="34"/>
      <c r="AA348" s="35"/>
      <c r="AB348" s="35"/>
      <c r="AC348" s="35"/>
      <c r="AD348" s="36"/>
      <c r="AE348" s="224"/>
      <c r="AF348" s="53"/>
      <c r="AG348" s="54"/>
      <c r="AH348" s="55"/>
      <c r="AI348" s="56"/>
      <c r="AJ348" s="41" t="s">
        <v>5851</v>
      </c>
      <c r="AK348" s="42">
        <v>45867</v>
      </c>
      <c r="AL348" s="50"/>
      <c r="AM348" s="337" t="str">
        <f>INDEX($K$6:$AE$6,1,MATCH(1,K348:AE348,-1))</f>
        <v>95PFE-L2S</v>
      </c>
      <c r="AN348" s="337" t="str">
        <f>IF(INDEX($K$6:$AE$6,1,MATCH(1,K348:AE348,1))&lt;&gt;INDEX($K$6:$AE$6,1,MATCH(1,K348:AE348,-1)),INDEX($K$6:$AE$6,1,MATCH(1,K348:AE348,1)),"-")</f>
        <v>-</v>
      </c>
    </row>
    <row r="349" spans="1:40" x14ac:dyDescent="0.2">
      <c r="A349" s="169" t="str">
        <f>IF(IFERROR(VLOOKUP(G349,EmployesActifs,1,FALSE),"Non")&lt;&gt;"Non","Oui","Non")</f>
        <v>Oui</v>
      </c>
      <c r="B349" s="172">
        <f>IF(A349="Oui",1,0)</f>
        <v>1</v>
      </c>
      <c r="C349" s="172">
        <f>IF(OR(G349="Médecin",H349="Médecin",I349="Médecin",I349="Médecins",H349="anesthésiste",H349="boursier univ.",H349="chercheur",H349="chirurgien",H349="Résident(e)",H349="Md Urg",H349="Md Card",LEFT(H349,6)="Fellow",H349="Externe Médecine",H349="Directeur de la biobanque Médecin",H349="monit.-boursier",),1,0)</f>
        <v>0</v>
      </c>
      <c r="D349" s="172">
        <f>IF(OR(G349=0,H349="Stagiaire",H349="Stagiaires",H349="Externe",H349="Externes",G349="agence",H349="STAGIAIRE INFIRMIER(ÈRE)",H349="STAGIAIRE SI",H349="STAGIAIRE S.I.",H349="STAGIAIRE PAB",H349="STAGIAIRE EN PERFUSION",H349="Stagiaire Physiothérapeute",H349="Stagiaire médecine",H349="Stagiaire - Service sociaux",H349="STAGIAIRE SOINS INFIRMIERS",H349="STAGIAIRE EXTERNE EN MÉDECINE",H349="ss",),1,0)</f>
        <v>0</v>
      </c>
      <c r="E349" s="28" t="s">
        <v>730</v>
      </c>
      <c r="F349" s="28" t="s">
        <v>410</v>
      </c>
      <c r="G349" s="262">
        <v>4596</v>
      </c>
      <c r="H349" s="79" t="s">
        <v>2463</v>
      </c>
      <c r="I349" s="164" t="s">
        <v>3410</v>
      </c>
      <c r="J349" s="273">
        <f ca="1">IF(AK349&lt;=Données!$B$2,1," ")</f>
        <v>1</v>
      </c>
      <c r="K349" s="45" t="s">
        <v>56</v>
      </c>
      <c r="L349" s="46"/>
      <c r="M349" s="47"/>
      <c r="N349" s="48" t="s">
        <v>56</v>
      </c>
      <c r="O349" s="185"/>
      <c r="P349" s="187"/>
      <c r="Q349" s="185"/>
      <c r="R349" s="186"/>
      <c r="S349" s="186">
        <v>1</v>
      </c>
      <c r="T349" s="187"/>
      <c r="U349" s="187"/>
      <c r="V349" s="187"/>
      <c r="W349" s="320"/>
      <c r="X349" s="214"/>
      <c r="Y349" s="215"/>
      <c r="Z349" s="34"/>
      <c r="AA349" s="35"/>
      <c r="AB349" s="35"/>
      <c r="AC349" s="35"/>
      <c r="AD349" s="36"/>
      <c r="AE349" s="224"/>
      <c r="AF349" s="53"/>
      <c r="AG349" s="54"/>
      <c r="AH349" s="55"/>
      <c r="AI349" s="56"/>
      <c r="AJ349" s="41" t="s">
        <v>85</v>
      </c>
      <c r="AK349" s="42">
        <v>45070</v>
      </c>
      <c r="AL349" s="50"/>
      <c r="AM349" s="337" t="str">
        <f>INDEX($K$6:$AE$6,1,MATCH(1,K349:AE349,-1))</f>
        <v>1870 +</v>
      </c>
      <c r="AN349" s="337" t="str">
        <f>IF(INDEX($K$6:$AE$6,1,MATCH(1,K349:AE349,1))&lt;&gt;INDEX($K$6:$AE$6,1,MATCH(1,K349:AE349,-1)),INDEX($K$6:$AE$6,1,MATCH(1,K349:AE349,1)),"-")</f>
        <v>-</v>
      </c>
    </row>
    <row r="350" spans="1:40" x14ac:dyDescent="0.2">
      <c r="A350" s="169" t="str">
        <f>IF(IFERROR(VLOOKUP(G350,EmployesActifs,1,FALSE),"Non")&lt;&gt;"Non","Oui","Non")</f>
        <v>Oui</v>
      </c>
      <c r="B350" s="172">
        <f>IF(A350="Oui",1,0)</f>
        <v>1</v>
      </c>
      <c r="C350" s="172">
        <f>IF(OR(G350="Médecin",H350="Médecin",I350="Médecin",I350="Médecins",H350="anesthésiste",H350="boursier univ.",H350="chercheur",H350="chirurgien",H350="Résident(e)",H350="Md Urg",H350="Md Card",LEFT(H350,6)="Fellow",H350="Externe Médecine",H350="Directeur de la biobanque Médecin",H350="monit.-boursier",),1,0)</f>
        <v>0</v>
      </c>
      <c r="D350" s="172">
        <f>IF(OR(G350=0,H350="Stagiaire",H350="Stagiaires",H350="Externe",H350="Externes",G350="agence",H350="STAGIAIRE INFIRMIER(ÈRE)",H350="STAGIAIRE SI",H350="STAGIAIRE S.I.",H350="STAGIAIRE PAB",H350="STAGIAIRE EN PERFUSION",H350="Stagiaire Physiothérapeute",H350="Stagiaire médecine",H350="Stagiaire - Service sociaux",H350="STAGIAIRE SOINS INFIRMIERS",H350="STAGIAIRE EXTERNE EN MÉDECINE",H350="ss",),1,0)</f>
        <v>0</v>
      </c>
      <c r="E350" s="28" t="s">
        <v>733</v>
      </c>
      <c r="F350" s="28" t="s">
        <v>221</v>
      </c>
      <c r="G350" s="262">
        <v>11265</v>
      </c>
      <c r="H350" s="79" t="s">
        <v>103</v>
      </c>
      <c r="I350" s="164" t="s">
        <v>1152</v>
      </c>
      <c r="J350" s="273" t="str">
        <f ca="1">IF(AK350&lt;=Données!$B$2,1," ")</f>
        <v xml:space="preserve"> </v>
      </c>
      <c r="K350" s="45">
        <v>1</v>
      </c>
      <c r="L350" s="46"/>
      <c r="M350" s="47"/>
      <c r="N350" s="48"/>
      <c r="O350" s="185"/>
      <c r="P350" s="187"/>
      <c r="Q350" s="185"/>
      <c r="R350" s="186"/>
      <c r="S350" s="186"/>
      <c r="T350" s="187"/>
      <c r="U350" s="187"/>
      <c r="V350" s="187"/>
      <c r="W350" s="320"/>
      <c r="X350" s="214"/>
      <c r="Y350" s="215"/>
      <c r="Z350" s="34"/>
      <c r="AA350" s="35"/>
      <c r="AB350" s="35"/>
      <c r="AC350" s="35"/>
      <c r="AD350" s="36"/>
      <c r="AE350" s="224"/>
      <c r="AF350" s="53"/>
      <c r="AG350" s="54"/>
      <c r="AH350" s="55"/>
      <c r="AI350" s="56"/>
      <c r="AJ350" s="41" t="s">
        <v>4462</v>
      </c>
      <c r="AK350" s="42">
        <v>45931</v>
      </c>
      <c r="AL350" s="50"/>
      <c r="AM350" s="337" t="str">
        <f>INDEX($K$6:$AE$6,1,MATCH(1,K350:AE350,-1))</f>
        <v>95PFE-L2S</v>
      </c>
      <c r="AN350" s="337" t="str">
        <f>IF(INDEX($K$6:$AE$6,1,MATCH(1,K350:AE350,1))&lt;&gt;INDEX($K$6:$AE$6,1,MATCH(1,K350:AE350,-1)),INDEX($K$6:$AE$6,1,MATCH(1,K350:AE350,1)),"-")</f>
        <v>-</v>
      </c>
    </row>
    <row r="351" spans="1:40" x14ac:dyDescent="0.2">
      <c r="A351" s="169" t="str">
        <f>IF(IFERROR(VLOOKUP(G351,EmployesActifs,1,FALSE),"Non")&lt;&gt;"Non","Oui","Non")</f>
        <v>Oui</v>
      </c>
      <c r="B351" s="172">
        <f>IF(A351="Oui",1,0)</f>
        <v>1</v>
      </c>
      <c r="C351" s="172">
        <f>IF(OR(G351="Médecin",H351="Médecin",I351="Médecin",I351="Médecins",H351="anesthésiste",H351="boursier univ.",H351="chercheur",H351="chirurgien",H351="Résident(e)",H351="Md Urg",H351="Md Card",LEFT(H351,6)="Fellow",H351="Externe Médecine",H351="Directeur de la biobanque Médecin",H351="monit.-boursier",),1,0)</f>
        <v>0</v>
      </c>
      <c r="D351" s="172">
        <f>IF(OR(G351=0,H351="Stagiaire",H351="Stagiaires",H351="Externe",H351="Externes",G351="agence",H351="STAGIAIRE INFIRMIER(ÈRE)",H351="STAGIAIRE SI",H351="STAGIAIRE S.I.",H351="STAGIAIRE PAB",H351="STAGIAIRE EN PERFUSION",H351="Stagiaire Physiothérapeute",H351="Stagiaire médecine",H351="Stagiaire - Service sociaux",H351="STAGIAIRE SOINS INFIRMIERS",H351="STAGIAIRE EXTERNE EN MÉDECINE",H351="ss",),1,0)</f>
        <v>0</v>
      </c>
      <c r="E351" s="28" t="s">
        <v>735</v>
      </c>
      <c r="F351" s="28" t="s">
        <v>543</v>
      </c>
      <c r="G351" s="262">
        <v>4280</v>
      </c>
      <c r="H351" s="79" t="s">
        <v>103</v>
      </c>
      <c r="I351" s="164" t="s">
        <v>3526</v>
      </c>
      <c r="J351" s="273">
        <f ca="1">IF(AK351&lt;=Données!$B$2,1," ")</f>
        <v>1</v>
      </c>
      <c r="K351" s="45" t="s">
        <v>56</v>
      </c>
      <c r="L351" s="46" t="s">
        <v>56</v>
      </c>
      <c r="M351" s="47"/>
      <c r="N351" s="48">
        <v>1</v>
      </c>
      <c r="O351" s="185"/>
      <c r="P351" s="187"/>
      <c r="Q351" s="185"/>
      <c r="R351" s="186"/>
      <c r="S351" s="186"/>
      <c r="T351" s="187"/>
      <c r="U351" s="187"/>
      <c r="V351" s="187"/>
      <c r="W351" s="320"/>
      <c r="X351" s="214"/>
      <c r="Y351" s="215"/>
      <c r="Z351" s="34"/>
      <c r="AA351" s="35"/>
      <c r="AB351" s="35"/>
      <c r="AC351" s="35"/>
      <c r="AD351" s="36"/>
      <c r="AE351" s="224"/>
      <c r="AF351" s="53"/>
      <c r="AG351" s="54"/>
      <c r="AH351" s="55"/>
      <c r="AI351" s="56"/>
      <c r="AJ351" s="41" t="s">
        <v>57</v>
      </c>
      <c r="AK351" s="42">
        <v>44727</v>
      </c>
      <c r="AL351" s="50"/>
      <c r="AM351" s="337" t="str">
        <f>INDEX($K$6:$AE$6,1,MATCH(1,K351:AE351,-1))</f>
        <v>F550</v>
      </c>
      <c r="AN351" s="337" t="str">
        <f>IF(INDEX($K$6:$AE$6,1,MATCH(1,K351:AE351,1))&lt;&gt;INDEX($K$6:$AE$6,1,MATCH(1,K351:AE351,-1)),INDEX($K$6:$AE$6,1,MATCH(1,K351:AE351,1)),"-")</f>
        <v>-</v>
      </c>
    </row>
    <row r="352" spans="1:40" x14ac:dyDescent="0.2">
      <c r="A352" s="169" t="str">
        <f>IF(IFERROR(VLOOKUP(G352,EmployesActifs,1,FALSE),"Non")&lt;&gt;"Non","Oui","Non")</f>
        <v>Oui</v>
      </c>
      <c r="B352" s="172">
        <f>IF(A352="Oui",1,0)</f>
        <v>1</v>
      </c>
      <c r="C352" s="172">
        <f>IF(OR(G352="Médecin",H352="Médecin",I352="Médecin",I352="Médecins",H352="anesthésiste",H352="boursier univ.",H352="chercheur",H352="chirurgien",H352="Résident(e)",H352="Md Urg",H352="Md Card",LEFT(H352,6)="Fellow",H352="Externe Médecine",H352="Directeur de la biobanque Médecin",H352="monit.-boursier",),1,0)</f>
        <v>0</v>
      </c>
      <c r="D352" s="172">
        <f>IF(OR(G352=0,H352="Stagiaire",H352="Stagiaires",H352="Externe",H352="Externes",G352="agence",H352="STAGIAIRE INFIRMIER(ÈRE)",H352="STAGIAIRE SI",H352="STAGIAIRE S.I.",H352="STAGIAIRE PAB",H352="STAGIAIRE EN PERFUSION",H352="Stagiaire Physiothérapeute",H352="Stagiaire médecine",H352="Stagiaire - Service sociaux",H352="STAGIAIRE SOINS INFIRMIERS",H352="STAGIAIRE EXTERNE EN MÉDECINE",H352="ss",),1,0)</f>
        <v>0</v>
      </c>
      <c r="E352" s="28" t="s">
        <v>736</v>
      </c>
      <c r="F352" s="28" t="s">
        <v>737</v>
      </c>
      <c r="G352" s="262">
        <v>4565</v>
      </c>
      <c r="H352" s="79" t="s">
        <v>3390</v>
      </c>
      <c r="I352" s="164" t="s">
        <v>3391</v>
      </c>
      <c r="J352" s="273">
        <f ca="1">IF(AK352&lt;=Données!$B$2,1," ")</f>
        <v>1</v>
      </c>
      <c r="K352" s="45"/>
      <c r="L352" s="46"/>
      <c r="M352" s="47"/>
      <c r="N352" s="48"/>
      <c r="O352" s="185"/>
      <c r="P352" s="187"/>
      <c r="Q352" s="185"/>
      <c r="R352" s="186"/>
      <c r="S352" s="186"/>
      <c r="T352" s="187"/>
      <c r="U352" s="187"/>
      <c r="V352" s="187"/>
      <c r="W352" s="320"/>
      <c r="X352" s="214"/>
      <c r="Y352" s="215"/>
      <c r="Z352" s="34"/>
      <c r="AA352" s="35">
        <v>1</v>
      </c>
      <c r="AB352" s="35"/>
      <c r="AC352" s="35"/>
      <c r="AD352" s="36"/>
      <c r="AE352" s="224"/>
      <c r="AF352" s="53"/>
      <c r="AG352" s="54"/>
      <c r="AH352" s="55"/>
      <c r="AI352" s="56"/>
      <c r="AJ352" s="41" t="s">
        <v>740</v>
      </c>
      <c r="AK352" s="42">
        <v>44127</v>
      </c>
      <c r="AL352" s="50" t="s">
        <v>200</v>
      </c>
      <c r="AM352" s="337" t="str">
        <f>INDEX($K$6:$AE$6,1,MATCH(1,K352:AE352,-1))</f>
        <v>1511-S</v>
      </c>
      <c r="AN352" s="337" t="str">
        <f>IF(INDEX($K$6:$AE$6,1,MATCH(1,K352:AE352,1))&lt;&gt;INDEX($K$6:$AE$6,1,MATCH(1,K352:AE352,-1)),INDEX($K$6:$AE$6,1,MATCH(1,K352:AE352,1)),"-")</f>
        <v>-</v>
      </c>
    </row>
    <row r="353" spans="1:40" x14ac:dyDescent="0.2">
      <c r="A353" s="169" t="str">
        <f>IF(IFERROR(VLOOKUP(G353,EmployesActifs,1,FALSE),"Non")&lt;&gt;"Non","Oui","Non")</f>
        <v>Oui</v>
      </c>
      <c r="B353" s="172">
        <f>IF(A353="Oui",1,0)</f>
        <v>1</v>
      </c>
      <c r="C353" s="172">
        <f>IF(OR(G353="Médecin",H353="Médecin",I353="Médecin",I353="Médecins",H353="anesthésiste",H353="boursier univ.",H353="chercheur",H353="chirurgien",H353="Résident(e)",H353="Md Urg",H353="Md Card",LEFT(H353,6)="Fellow",H353="Externe Médecine",H353="Directeur de la biobanque Médecin",H353="monit.-boursier",),1,0)</f>
        <v>0</v>
      </c>
      <c r="D353" s="172">
        <f>IF(OR(G353=0,H353="Stagiaire",H353="Stagiaires",H353="Externe",H353="Externes",G353="agence",H353="STAGIAIRE INFIRMIER(ÈRE)",H353="STAGIAIRE SI",H353="STAGIAIRE S.I.",H353="STAGIAIRE PAB",H353="STAGIAIRE EN PERFUSION",H353="Stagiaire Physiothérapeute",H353="Stagiaire médecine",H353="Stagiaire - Service sociaux",H353="STAGIAIRE SOINS INFIRMIERS",H353="STAGIAIRE EXTERNE EN MÉDECINE",H353="ss",),1,0)</f>
        <v>0</v>
      </c>
      <c r="E353" s="28" t="s">
        <v>741</v>
      </c>
      <c r="F353" s="28" t="s">
        <v>368</v>
      </c>
      <c r="G353" s="262">
        <v>10834</v>
      </c>
      <c r="H353" s="79" t="s">
        <v>2098</v>
      </c>
      <c r="I353" s="164" t="s">
        <v>5717</v>
      </c>
      <c r="J353" s="273">
        <f ca="1">IF(AK353&lt;=Données!$B$2,1," ")</f>
        <v>1</v>
      </c>
      <c r="K353" s="45"/>
      <c r="L353" s="46">
        <v>1</v>
      </c>
      <c r="M353" s="47"/>
      <c r="N353" s="48"/>
      <c r="O353" s="185"/>
      <c r="P353" s="187"/>
      <c r="Q353" s="185"/>
      <c r="R353" s="186"/>
      <c r="S353" s="186"/>
      <c r="T353" s="187"/>
      <c r="U353" s="187"/>
      <c r="V353" s="187"/>
      <c r="W353" s="320"/>
      <c r="X353" s="214"/>
      <c r="Y353" s="215"/>
      <c r="Z353" s="34"/>
      <c r="AA353" s="35"/>
      <c r="AB353" s="35"/>
      <c r="AC353" s="35"/>
      <c r="AD353" s="36"/>
      <c r="AE353" s="224"/>
      <c r="AF353" s="53"/>
      <c r="AG353" s="54"/>
      <c r="AH353" s="55"/>
      <c r="AI353" s="56"/>
      <c r="AJ353" s="41" t="s">
        <v>57</v>
      </c>
      <c r="AK353" s="42">
        <v>44564</v>
      </c>
      <c r="AL353" s="50"/>
      <c r="AM353" s="337" t="str">
        <f>INDEX($K$6:$AE$6,1,MATCH(1,K353:AE353,-1))</f>
        <v>95PFE-L2M</v>
      </c>
      <c r="AN353" s="337" t="str">
        <f>IF(INDEX($K$6:$AE$6,1,MATCH(1,K353:AE353,1))&lt;&gt;INDEX($K$6:$AE$6,1,MATCH(1,K353:AE353,-1)),INDEX($K$6:$AE$6,1,MATCH(1,K353:AE353,1)),"-")</f>
        <v>-</v>
      </c>
    </row>
    <row r="354" spans="1:40" x14ac:dyDescent="0.2">
      <c r="A354" s="169" t="str">
        <f>IF(IFERROR(VLOOKUP(G354,EmployesActifs,1,FALSE),"Non")&lt;&gt;"Non","Oui","Non")</f>
        <v>Oui</v>
      </c>
      <c r="B354" s="172">
        <f>IF(A354="Oui",1,0)</f>
        <v>1</v>
      </c>
      <c r="C354" s="172">
        <f>IF(OR(G354="Médecin",H354="Médecin",I354="Médecin",I354="Médecins",H354="anesthésiste",H354="boursier univ.",H354="chercheur",H354="chirurgien",H354="Résident(e)",H354="Md Urg",H354="Md Card",LEFT(H354,6)="Fellow",H354="Externe Médecine",H354="Directeur de la biobanque Médecin",H354="monit.-boursier",),1,0)</f>
        <v>0</v>
      </c>
      <c r="D354" s="172">
        <f>IF(OR(G354=0,H354="Stagiaire",H354="Stagiaires",H354="Externe",H354="Externes",G354="agence",H354="STAGIAIRE INFIRMIER(ÈRE)",H354="STAGIAIRE SI",H354="STAGIAIRE S.I.",H354="STAGIAIRE PAB",H354="STAGIAIRE EN PERFUSION",H354="Stagiaire Physiothérapeute",H354="Stagiaire médecine",H354="Stagiaire - Service sociaux",H354="STAGIAIRE SOINS INFIRMIERS",H354="STAGIAIRE EXTERNE EN MÉDECINE",H354="ss",),1,0)</f>
        <v>0</v>
      </c>
      <c r="E354" s="28" t="s">
        <v>742</v>
      </c>
      <c r="F354" s="28" t="s">
        <v>648</v>
      </c>
      <c r="G354" s="262">
        <v>1191</v>
      </c>
      <c r="H354" s="79" t="s">
        <v>3395</v>
      </c>
      <c r="I354" s="164" t="s">
        <v>209</v>
      </c>
      <c r="J354" s="273" t="str">
        <f ca="1">IF(AK354&lt;=Données!$B$2,1," ")</f>
        <v xml:space="preserve"> </v>
      </c>
      <c r="K354" s="45">
        <v>1</v>
      </c>
      <c r="L354" s="46"/>
      <c r="M354" s="47"/>
      <c r="N354" s="48"/>
      <c r="O354" s="185"/>
      <c r="P354" s="187"/>
      <c r="Q354" s="185"/>
      <c r="R354" s="186"/>
      <c r="S354" s="186"/>
      <c r="T354" s="187"/>
      <c r="U354" s="187"/>
      <c r="V354" s="187"/>
      <c r="W354" s="320"/>
      <c r="X354" s="214"/>
      <c r="Y354" s="215"/>
      <c r="Z354" s="34"/>
      <c r="AA354" s="35"/>
      <c r="AB354" s="35"/>
      <c r="AC354" s="35"/>
      <c r="AD354" s="36"/>
      <c r="AE354" s="224"/>
      <c r="AF354" s="53"/>
      <c r="AG354" s="54"/>
      <c r="AH354" s="55"/>
      <c r="AI354" s="56"/>
      <c r="AJ354" s="41" t="s">
        <v>4462</v>
      </c>
      <c r="AK354" s="42">
        <v>45267</v>
      </c>
      <c r="AL354" s="50"/>
      <c r="AM354" s="337" t="str">
        <f>INDEX($K$6:$AE$6,1,MATCH(1,K354:AE354,-1))</f>
        <v>95PFE-L2S</v>
      </c>
      <c r="AN354" s="337" t="str">
        <f>IF(INDEX($K$6:$AE$6,1,MATCH(1,K354:AE354,1))&lt;&gt;INDEX($K$6:$AE$6,1,MATCH(1,K354:AE354,-1)),INDEX($K$6:$AE$6,1,MATCH(1,K354:AE354,1)),"-")</f>
        <v>-</v>
      </c>
    </row>
    <row r="355" spans="1:40" x14ac:dyDescent="0.2">
      <c r="A355" s="169" t="str">
        <f>IF(IFERROR(VLOOKUP(G355,EmployesActifs,1,FALSE),"Non")&lt;&gt;"Non","Oui","Non")</f>
        <v>Oui</v>
      </c>
      <c r="B355" s="172">
        <f>IF(A355="Oui",1,0)</f>
        <v>1</v>
      </c>
      <c r="C355" s="172">
        <f>IF(OR(G355="Médecin",H355="Médecin",I355="Médecin",I355="Médecins",H355="anesthésiste",H355="boursier univ.",H355="chercheur",H355="chirurgien",H355="Résident(e)",H355="Md Urg",H355="Md Card",LEFT(H355,6)="Fellow",H355="Externe Médecine",H355="Directeur de la biobanque Médecin",H355="monit.-boursier",),1,0)</f>
        <v>1</v>
      </c>
      <c r="D355" s="172">
        <f>IF(OR(G355=0,H355="Stagiaire",H355="Stagiaires",H355="Externe",H355="Externes",G355="agence",H355="STAGIAIRE INFIRMIER(ÈRE)",H355="STAGIAIRE SI",H355="STAGIAIRE S.I.",H355="STAGIAIRE PAB",H355="STAGIAIRE EN PERFUSION",H355="Stagiaire Physiothérapeute",H355="Stagiaire médecine",H355="Stagiaire - Service sociaux",H355="STAGIAIRE SOINS INFIRMIERS",H355="STAGIAIRE EXTERNE EN MÉDECINE",H355="ss",),1,0)</f>
        <v>0</v>
      </c>
      <c r="E355" s="28" t="s">
        <v>742</v>
      </c>
      <c r="F355" s="28" t="s">
        <v>141</v>
      </c>
      <c r="G355" s="262">
        <v>9502</v>
      </c>
      <c r="H355" s="79" t="s">
        <v>743</v>
      </c>
      <c r="I355" s="164" t="s">
        <v>744</v>
      </c>
      <c r="J355" s="273">
        <f ca="1">IF(AK355&lt;=Données!$B$2,1," ")</f>
        <v>1</v>
      </c>
      <c r="K355" s="45" t="s">
        <v>56</v>
      </c>
      <c r="L355" s="46"/>
      <c r="M355" s="47"/>
      <c r="N355" s="48"/>
      <c r="O355" s="185"/>
      <c r="P355" s="187"/>
      <c r="Q355" s="185"/>
      <c r="R355" s="186"/>
      <c r="S355" s="186">
        <v>1</v>
      </c>
      <c r="T355" s="187"/>
      <c r="U355" s="187"/>
      <c r="V355" s="187"/>
      <c r="W355" s="320"/>
      <c r="X355" s="214"/>
      <c r="Y355" s="215"/>
      <c r="Z355" s="34"/>
      <c r="AA355" s="35"/>
      <c r="AB355" s="35"/>
      <c r="AC355" s="35"/>
      <c r="AD355" s="36"/>
      <c r="AE355" s="49"/>
      <c r="AF355" s="53"/>
      <c r="AG355" s="54"/>
      <c r="AH355" s="55"/>
      <c r="AI355" s="56"/>
      <c r="AJ355" s="41" t="s">
        <v>98</v>
      </c>
      <c r="AK355" s="42">
        <v>44574</v>
      </c>
      <c r="AL355" s="50"/>
      <c r="AM355" s="337" t="str">
        <f>INDEX($K$6:$AE$6,1,MATCH(1,K355:AE355,-1))</f>
        <v>1870 +</v>
      </c>
      <c r="AN355" s="337" t="str">
        <f>IF(INDEX($K$6:$AE$6,1,MATCH(1,K355:AE355,1))&lt;&gt;INDEX($K$6:$AE$6,1,MATCH(1,K355:AE355,-1)),INDEX($K$6:$AE$6,1,MATCH(1,K355:AE355,1)),"-")</f>
        <v>-</v>
      </c>
    </row>
    <row r="356" spans="1:40" x14ac:dyDescent="0.2">
      <c r="A356" s="381"/>
      <c r="B356" s="172">
        <f>IF(A356="Oui",1,0)</f>
        <v>0</v>
      </c>
      <c r="C356" s="172">
        <f>IF(OR(G356="Médecin",H356="Médecin",I356="Médecin",I356="Médecins",H356="anesthésiste",H356="boursier univ.",H356="chercheur",H356="chirurgien",H356="Résident(e)",H356="Md Urg",H356="Md Card",LEFT(H356,6)="Fellow",H356="Externe Médecine",H356="Directeur de la biobanque Médecin",H356="monit.-boursier",),1,0)</f>
        <v>1</v>
      </c>
      <c r="D356" s="172">
        <f>IF(OR(G356=0,H356="Stagiaire",H356="Stagiaires",H356="Externe",H356="Externes",G356="agence",H356="STAGIAIRE INFIRMIER(ÈRE)",H356="STAGIAIRE SI",H356="STAGIAIRE S.I.",H356="STAGIAIRE PAB",H356="STAGIAIRE EN PERFUSION",H356="Stagiaire Physiothérapeute",H356="Stagiaire médecine",H356="Stagiaire - Service sociaux",H356="STAGIAIRE SOINS INFIRMIERS",H356="STAGIAIRE EXTERNE EN MÉDECINE",H356="ss",),1,0)</f>
        <v>0</v>
      </c>
      <c r="E356" s="28" t="s">
        <v>742</v>
      </c>
      <c r="F356" s="28" t="s">
        <v>141</v>
      </c>
      <c r="G356" s="262">
        <v>9502</v>
      </c>
      <c r="H356" s="79" t="s">
        <v>743</v>
      </c>
      <c r="I356" s="164" t="s">
        <v>744</v>
      </c>
      <c r="J356" s="273">
        <f ca="1">IF(AK356&lt;=Données!$B$2,1," ")</f>
        <v>1</v>
      </c>
      <c r="K356" s="45" t="s">
        <v>56</v>
      </c>
      <c r="L356" s="46"/>
      <c r="M356" s="47"/>
      <c r="N356" s="48"/>
      <c r="O356" s="185"/>
      <c r="P356" s="187"/>
      <c r="Q356" s="185"/>
      <c r="R356" s="186"/>
      <c r="S356" s="186">
        <v>1</v>
      </c>
      <c r="T356" s="187"/>
      <c r="U356" s="187"/>
      <c r="V356" s="187"/>
      <c r="W356" s="320"/>
      <c r="X356" s="214"/>
      <c r="Y356" s="215"/>
      <c r="Z356" s="34"/>
      <c r="AA356" s="35"/>
      <c r="AB356" s="35"/>
      <c r="AC356" s="35"/>
      <c r="AD356" s="36"/>
      <c r="AE356" s="224"/>
      <c r="AF356" s="53"/>
      <c r="AG356" s="54"/>
      <c r="AH356" s="55"/>
      <c r="AI356" s="56"/>
      <c r="AJ356" s="41" t="s">
        <v>98</v>
      </c>
      <c r="AK356" s="42">
        <v>44574</v>
      </c>
      <c r="AL356" s="50"/>
      <c r="AM356" s="337" t="str">
        <f>INDEX($K$6:$AE$6,1,MATCH(1,K356:AE356,-1))</f>
        <v>1870 +</v>
      </c>
      <c r="AN356" s="337" t="str">
        <f>IF(INDEX($K$6:$AE$6,1,MATCH(1,K356:AE356,1))&lt;&gt;INDEX($K$6:$AE$6,1,MATCH(1,K356:AE356,-1)),INDEX($K$6:$AE$6,1,MATCH(1,K356:AE356,1)),"-")</f>
        <v>-</v>
      </c>
    </row>
    <row r="357" spans="1:40" x14ac:dyDescent="0.2">
      <c r="A357" s="169" t="str">
        <f>IF(IFERROR(VLOOKUP(G357,EmployesActifs,1,FALSE),"Non")&lt;&gt;"Non","Oui","Non")</f>
        <v>Oui</v>
      </c>
      <c r="B357" s="172">
        <f>IF(A357="Oui",1,0)</f>
        <v>1</v>
      </c>
      <c r="C357" s="172">
        <f>IF(OR(G357="Médecin",H357="Médecin",I357="Médecin",I357="Médecins",H357="anesthésiste",H357="boursier univ.",H357="chercheur",H357="chirurgien",H357="Résident(e)",H357="Md Urg",H357="Md Card",LEFT(H357,6)="Fellow",H357="Externe Médecine",H357="Directeur de la biobanque Médecin",H357="monit.-boursier",),1,0)</f>
        <v>0</v>
      </c>
      <c r="D357" s="172">
        <f>IF(OR(G357=0,H357="Stagiaire",H357="Stagiaires",H357="Externe",H357="Externes",G357="agence",H357="STAGIAIRE INFIRMIER(ÈRE)",H357="STAGIAIRE SI",H357="STAGIAIRE S.I.",H357="STAGIAIRE PAB",H357="STAGIAIRE EN PERFUSION",H357="Stagiaire Physiothérapeute",H357="Stagiaire médecine",H357="Stagiaire - Service sociaux",H357="STAGIAIRE SOINS INFIRMIERS",H357="STAGIAIRE EXTERNE EN MÉDECINE",H357="ss",),1,0)</f>
        <v>0</v>
      </c>
      <c r="E357" s="28" t="s">
        <v>745</v>
      </c>
      <c r="F357" s="28" t="s">
        <v>543</v>
      </c>
      <c r="G357" s="262">
        <v>8018</v>
      </c>
      <c r="H357" s="79" t="s">
        <v>72</v>
      </c>
      <c r="I357" s="164" t="s">
        <v>5708</v>
      </c>
      <c r="J357" s="273" t="str">
        <f ca="1">IF(AK357&lt;=Données!$B$2,1," ")</f>
        <v xml:space="preserve"> </v>
      </c>
      <c r="K357" s="45">
        <v>1</v>
      </c>
      <c r="L357" s="46"/>
      <c r="M357" s="47"/>
      <c r="N357" s="48"/>
      <c r="O357" s="185"/>
      <c r="P357" s="187"/>
      <c r="Q357" s="185"/>
      <c r="R357" s="186"/>
      <c r="S357" s="186"/>
      <c r="T357" s="187"/>
      <c r="U357" s="187"/>
      <c r="V357" s="187"/>
      <c r="W357" s="320"/>
      <c r="X357" s="214"/>
      <c r="Y357" s="215"/>
      <c r="Z357" s="34"/>
      <c r="AA357" s="35"/>
      <c r="AB357" s="35"/>
      <c r="AC357" s="35"/>
      <c r="AD357" s="36"/>
      <c r="AE357" s="224"/>
      <c r="AF357" s="53"/>
      <c r="AG357" s="54"/>
      <c r="AH357" s="55"/>
      <c r="AI357" s="56"/>
      <c r="AJ357" s="41" t="s">
        <v>4462</v>
      </c>
      <c r="AK357" s="42">
        <v>45322</v>
      </c>
      <c r="AL357" s="50"/>
      <c r="AM357" s="337" t="str">
        <f>INDEX($K$6:$AE$6,1,MATCH(1,K357:AE357,-1))</f>
        <v>95PFE-L2S</v>
      </c>
      <c r="AN357" s="337" t="str">
        <f>IF(INDEX($K$6:$AE$6,1,MATCH(1,K357:AE357,1))&lt;&gt;INDEX($K$6:$AE$6,1,MATCH(1,K357:AE357,-1)),INDEX($K$6:$AE$6,1,MATCH(1,K357:AE357,1)),"-")</f>
        <v>-</v>
      </c>
    </row>
    <row r="358" spans="1:40" x14ac:dyDescent="0.2">
      <c r="A358" s="169" t="str">
        <f>IF(IFERROR(VLOOKUP(G358,EmployesActifs,1,FALSE),"Non")&lt;&gt;"Non","Oui","Non")</f>
        <v>Oui</v>
      </c>
      <c r="B358" s="172">
        <f>IF(A358="Oui",1,0)</f>
        <v>1</v>
      </c>
      <c r="C358" s="172">
        <f>IF(OR(G358="Médecin",H358="Médecin",I358="Médecin",I358="Médecins",H358="anesthésiste",H358="boursier univ.",H358="chercheur",H358="chirurgien",H358="Résident(e)",H358="Md Urg",H358="Md Card",LEFT(H358,6)="Fellow",H358="Externe Médecine",H358="Directeur de la biobanque Médecin",H358="monit.-boursier",),1,0)</f>
        <v>0</v>
      </c>
      <c r="D358" s="172">
        <f>IF(OR(G358=0,H358="Stagiaire",H358="Stagiaires",H358="Externe",H358="Externes",G358="agence",H358="STAGIAIRE INFIRMIER(ÈRE)",H358="STAGIAIRE SI",H358="STAGIAIRE S.I.",H358="STAGIAIRE PAB",H358="STAGIAIRE EN PERFUSION",H358="Stagiaire Physiothérapeute",H358="Stagiaire médecine",H358="Stagiaire - Service sociaux",H358="STAGIAIRE SOINS INFIRMIERS",H358="STAGIAIRE EXTERNE EN MÉDECINE",H358="ss",),1,0)</f>
        <v>0</v>
      </c>
      <c r="E358" s="28" t="s">
        <v>746</v>
      </c>
      <c r="F358" s="28" t="s">
        <v>1916</v>
      </c>
      <c r="G358" s="262">
        <v>5057</v>
      </c>
      <c r="H358" s="79" t="s">
        <v>747</v>
      </c>
      <c r="I358" s="164" t="s">
        <v>3411</v>
      </c>
      <c r="J358" s="273">
        <f ca="1">IF(AK358&lt;=Données!$B$2,1," ")</f>
        <v>1</v>
      </c>
      <c r="K358" s="45">
        <v>1</v>
      </c>
      <c r="L358" s="46"/>
      <c r="M358" s="47"/>
      <c r="N358" s="48"/>
      <c r="O358" s="185"/>
      <c r="P358" s="187"/>
      <c r="Q358" s="185"/>
      <c r="R358" s="186"/>
      <c r="S358" s="186"/>
      <c r="T358" s="187"/>
      <c r="U358" s="187"/>
      <c r="V358" s="187"/>
      <c r="W358" s="320"/>
      <c r="X358" s="214"/>
      <c r="Y358" s="215"/>
      <c r="Z358" s="34"/>
      <c r="AA358" s="35"/>
      <c r="AB358" s="35"/>
      <c r="AC358" s="35"/>
      <c r="AD358" s="36"/>
      <c r="AE358" s="224"/>
      <c r="AF358" s="53"/>
      <c r="AG358" s="54"/>
      <c r="AH358" s="55"/>
      <c r="AI358" s="56"/>
      <c r="AJ358" s="41" t="s">
        <v>98</v>
      </c>
      <c r="AK358" s="42">
        <v>44582</v>
      </c>
      <c r="AL358" s="50"/>
      <c r="AM358" s="337" t="str">
        <f>INDEX($K$6:$AE$6,1,MATCH(1,K358:AE358,-1))</f>
        <v>95PFE-L2S</v>
      </c>
      <c r="AN358" s="337" t="str">
        <f>IF(INDEX($K$6:$AE$6,1,MATCH(1,K358:AE358,1))&lt;&gt;INDEX($K$6:$AE$6,1,MATCH(1,K358:AE358,-1)),INDEX($K$6:$AE$6,1,MATCH(1,K358:AE358,1)),"-")</f>
        <v>-</v>
      </c>
    </row>
    <row r="359" spans="1:40" x14ac:dyDescent="0.2">
      <c r="A359" s="169" t="str">
        <f>IF(IFERROR(VLOOKUP(G359,EmployesActifs,1,FALSE),"Non")&lt;&gt;"Non","Oui","Non")</f>
        <v>Oui</v>
      </c>
      <c r="B359" s="172">
        <f>IF(A359="Oui",1,0)</f>
        <v>1</v>
      </c>
      <c r="C359" s="172">
        <f>IF(OR(G359="Médecin",H359="Médecin",I359="Médecin",I359="Médecins",H359="anesthésiste",H359="boursier univ.",H359="chercheur",H359="chirurgien",H359="Résident(e)",H359="Md Urg",H359="Md Card",LEFT(H359,6)="Fellow",H359="Externe Médecine",H359="Directeur de la biobanque Médecin",H359="monit.-boursier",),1,0)</f>
        <v>0</v>
      </c>
      <c r="D359" s="172">
        <f>IF(OR(G359=0,H359="Stagiaire",H359="Stagiaires",H359="Externe",H359="Externes",G359="agence",H359="STAGIAIRE INFIRMIER(ÈRE)",H359="STAGIAIRE SI",H359="STAGIAIRE S.I.",H359="STAGIAIRE PAB",H359="STAGIAIRE EN PERFUSION",H359="Stagiaire Physiothérapeute",H359="Stagiaire médecine",H359="Stagiaire - Service sociaux",H359="STAGIAIRE SOINS INFIRMIERS",H359="STAGIAIRE EXTERNE EN MÉDECINE",H359="ss",),1,0)</f>
        <v>0</v>
      </c>
      <c r="E359" s="28" t="s">
        <v>750</v>
      </c>
      <c r="F359" s="28" t="s">
        <v>751</v>
      </c>
      <c r="G359" s="262">
        <v>5387</v>
      </c>
      <c r="H359" s="79" t="s">
        <v>72</v>
      </c>
      <c r="I359" s="164" t="s">
        <v>888</v>
      </c>
      <c r="J359" s="273">
        <f ca="1">IF(AK359&lt;=Données!$B$2,1," ")</f>
        <v>1</v>
      </c>
      <c r="K359" s="45"/>
      <c r="L359" s="46">
        <v>1</v>
      </c>
      <c r="M359" s="47"/>
      <c r="N359" s="48"/>
      <c r="O359" s="185"/>
      <c r="P359" s="187"/>
      <c r="Q359" s="185"/>
      <c r="R359" s="186"/>
      <c r="S359" s="186"/>
      <c r="T359" s="187"/>
      <c r="U359" s="187"/>
      <c r="V359" s="187"/>
      <c r="W359" s="320"/>
      <c r="X359" s="214"/>
      <c r="Y359" s="215"/>
      <c r="Z359" s="34"/>
      <c r="AA359" s="35"/>
      <c r="AB359" s="35"/>
      <c r="AC359" s="35"/>
      <c r="AD359" s="36"/>
      <c r="AE359" s="224"/>
      <c r="AF359" s="53"/>
      <c r="AG359" s="54"/>
      <c r="AH359" s="55"/>
      <c r="AI359" s="56"/>
      <c r="AJ359" s="41" t="s">
        <v>159</v>
      </c>
      <c r="AK359" s="42">
        <v>44577</v>
      </c>
      <c r="AL359" s="50"/>
      <c r="AM359" s="337" t="str">
        <f>INDEX($K$6:$AE$6,1,MATCH(1,K359:AE359,-1))</f>
        <v>95PFE-L2M</v>
      </c>
      <c r="AN359" s="337" t="str">
        <f>IF(INDEX($K$6:$AE$6,1,MATCH(1,K359:AE359,1))&lt;&gt;INDEX($K$6:$AE$6,1,MATCH(1,K359:AE359,-1)),INDEX($K$6:$AE$6,1,MATCH(1,K359:AE359,1)),"-")</f>
        <v>-</v>
      </c>
    </row>
    <row r="360" spans="1:40" x14ac:dyDescent="0.2">
      <c r="A360" s="381"/>
      <c r="B360" s="172">
        <f>IF(A360="Oui",1,0)</f>
        <v>0</v>
      </c>
      <c r="C360" s="172">
        <f>IF(OR(G360="Médecin",H360="Médecin",I360="Médecin",I360="Médecins",H360="anesthésiste",H360="boursier univ.",H360="chercheur",H360="chirurgien",H360="Résident(e)",H360="Md Urg",H360="Md Card",LEFT(H360,6)="Fellow",H360="Externe Médecine",H360="Directeur de la biobanque Médecin",H360="monit.-boursier",),1,0)</f>
        <v>0</v>
      </c>
      <c r="D360" s="172">
        <f>IF(OR(G360=0,H360="Stagiaire",H360="Stagiaires",H360="Externe",H360="Externes",G360="agence",H360="STAGIAIRE INFIRMIER(ÈRE)",H360="STAGIAIRE SI",H360="STAGIAIRE S.I.",H360="STAGIAIRE PAB",H360="STAGIAIRE EN PERFUSION",H360="Stagiaire Physiothérapeute",H360="Stagiaire médecine",H360="Stagiaire - Service sociaux",H360="STAGIAIRE SOINS INFIRMIERS",H360="STAGIAIRE EXTERNE EN MÉDECINE",H360="ss",),1,0)</f>
        <v>1</v>
      </c>
      <c r="E360" s="28" t="s">
        <v>5636</v>
      </c>
      <c r="F360" s="28" t="s">
        <v>5637</v>
      </c>
      <c r="G360" s="262">
        <v>0</v>
      </c>
      <c r="H360" s="79" t="s">
        <v>479</v>
      </c>
      <c r="I360" s="164" t="s">
        <v>600</v>
      </c>
      <c r="J360" s="273" t="str">
        <f ca="1">IF(AK360&lt;=Données!$B$2,1," ")</f>
        <v xml:space="preserve"> </v>
      </c>
      <c r="K360" s="45">
        <v>1</v>
      </c>
      <c r="L360" s="46" t="s">
        <v>56</v>
      </c>
      <c r="M360" s="47"/>
      <c r="N360" s="48"/>
      <c r="O360" s="185"/>
      <c r="P360" s="187"/>
      <c r="Q360" s="185"/>
      <c r="R360" s="186"/>
      <c r="S360" s="186"/>
      <c r="T360" s="187"/>
      <c r="U360" s="187"/>
      <c r="V360" s="187"/>
      <c r="W360" s="320"/>
      <c r="X360" s="214"/>
      <c r="Y360" s="215"/>
      <c r="Z360" s="34"/>
      <c r="AA360" s="35"/>
      <c r="AB360" s="35"/>
      <c r="AC360" s="35"/>
      <c r="AD360" s="36"/>
      <c r="AE360" s="224"/>
      <c r="AF360" s="53"/>
      <c r="AG360" s="54"/>
      <c r="AH360" s="55"/>
      <c r="AI360" s="56"/>
      <c r="AJ360" s="41" t="s">
        <v>4462</v>
      </c>
      <c r="AK360" s="42">
        <v>45546</v>
      </c>
      <c r="AL360" s="50"/>
      <c r="AM360" s="337" t="str">
        <f>INDEX($K$6:$AE$6,1,MATCH(1,K360:AE360,-1))</f>
        <v>95PFE-L2S</v>
      </c>
      <c r="AN360" s="337" t="str">
        <f>IF(INDEX($K$6:$AE$6,1,MATCH(1,K360:AE360,1))&lt;&gt;INDEX($K$6:$AE$6,1,MATCH(1,K360:AE360,-1)),INDEX($K$6:$AE$6,1,MATCH(1,K360:AE360,1)),"-")</f>
        <v>-</v>
      </c>
    </row>
    <row r="361" spans="1:40" x14ac:dyDescent="0.2">
      <c r="A361" s="169" t="str">
        <f>IF(IFERROR(VLOOKUP(G361,EmployesActifs,1,FALSE),"Non")&lt;&gt;"Non","Oui","Non")</f>
        <v>Oui</v>
      </c>
      <c r="B361" s="172">
        <f>IF(A361="Oui",1,0)</f>
        <v>1</v>
      </c>
      <c r="C361" s="172">
        <f>IF(OR(G361="Médecin",H361="Médecin",I361="Médecin",I361="Médecins",H361="anesthésiste",H361="boursier univ.",H361="chercheur",H361="chirurgien",H361="Résident(e)",H361="Md Urg",H361="Md Card",LEFT(H361,6)="Fellow",H361="Externe Médecine",H361="Directeur de la biobanque Médecin",H361="monit.-boursier",),1,0)</f>
        <v>0</v>
      </c>
      <c r="D361" s="172">
        <f>IF(OR(G361=0,H361="Stagiaire",H361="Stagiaires",H361="Externe",H361="Externes",G361="agence",H361="STAGIAIRE INFIRMIER(ÈRE)",H361="STAGIAIRE SI",H361="STAGIAIRE S.I.",H361="STAGIAIRE PAB",H361="STAGIAIRE EN PERFUSION",H361="Stagiaire Physiothérapeute",H361="Stagiaire médecine",H361="Stagiaire - Service sociaux",H361="STAGIAIRE SOINS INFIRMIERS",H361="STAGIAIRE EXTERNE EN MÉDECINE",H361="ss",),1,0)</f>
        <v>0</v>
      </c>
      <c r="E361" s="28" t="s">
        <v>752</v>
      </c>
      <c r="F361" s="28" t="s">
        <v>447</v>
      </c>
      <c r="G361" s="262">
        <v>9242</v>
      </c>
      <c r="H361" s="79" t="s">
        <v>103</v>
      </c>
      <c r="I361" s="164" t="s">
        <v>152</v>
      </c>
      <c r="J361" s="273">
        <f ca="1">IF(AK361&lt;=Données!$B$2,1," ")</f>
        <v>1</v>
      </c>
      <c r="K361" s="45">
        <v>1</v>
      </c>
      <c r="L361" s="46"/>
      <c r="M361" s="47"/>
      <c r="N361" s="48"/>
      <c r="O361" s="185"/>
      <c r="P361" s="187"/>
      <c r="Q361" s="185"/>
      <c r="R361" s="186"/>
      <c r="S361" s="186"/>
      <c r="T361" s="187"/>
      <c r="U361" s="187"/>
      <c r="V361" s="187"/>
      <c r="W361" s="320"/>
      <c r="X361" s="214"/>
      <c r="Y361" s="215"/>
      <c r="Z361" s="34"/>
      <c r="AA361" s="35"/>
      <c r="AB361" s="35"/>
      <c r="AC361" s="35"/>
      <c r="AD361" s="36"/>
      <c r="AE361" s="224"/>
      <c r="AF361" s="53"/>
      <c r="AG361" s="54"/>
      <c r="AH361" s="55"/>
      <c r="AI361" s="56"/>
      <c r="AJ361" s="41" t="s">
        <v>98</v>
      </c>
      <c r="AK361" s="42">
        <v>44582</v>
      </c>
      <c r="AL361" s="50"/>
      <c r="AM361" s="337" t="str">
        <f>INDEX($K$6:$AE$6,1,MATCH(1,K361:AE361,-1))</f>
        <v>95PFE-L2S</v>
      </c>
      <c r="AN361" s="337" t="str">
        <f>IF(INDEX($K$6:$AE$6,1,MATCH(1,K361:AE361,1))&lt;&gt;INDEX($K$6:$AE$6,1,MATCH(1,K361:AE361,-1)),INDEX($K$6:$AE$6,1,MATCH(1,K361:AE361,1)),"-")</f>
        <v>-</v>
      </c>
    </row>
    <row r="362" spans="1:40" x14ac:dyDescent="0.2">
      <c r="A362" s="169" t="str">
        <f>IF(IFERROR(VLOOKUP(G362,EmployesActifs,1,FALSE),"Non")&lt;&gt;"Non","Oui","Non")</f>
        <v>Oui</v>
      </c>
      <c r="B362" s="172">
        <f>IF(A362="Oui",1,0)</f>
        <v>1</v>
      </c>
      <c r="C362" s="172">
        <f>IF(OR(G362="Médecin",H362="Médecin",I362="Médecin",I362="Médecins",H362="anesthésiste",H362="boursier univ.",H362="chercheur",H362="chirurgien",H362="Résident(e)",H362="Md Urg",H362="Md Card",LEFT(H362,6)="Fellow",H362="Externe Médecine",H362="Directeur de la biobanque Médecin",H362="monit.-boursier",),1,0)</f>
        <v>0</v>
      </c>
      <c r="D362" s="172">
        <f>IF(OR(G362=0,H362="Stagiaire",H362="Stagiaires",H362="Externe",H362="Externes",G362="agence",H362="STAGIAIRE INFIRMIER(ÈRE)",H362="STAGIAIRE SI",H362="STAGIAIRE S.I.",H362="STAGIAIRE PAB",H362="STAGIAIRE EN PERFUSION",H362="Stagiaire Physiothérapeute",H362="Stagiaire médecine",H362="Stagiaire - Service sociaux",H362="STAGIAIRE SOINS INFIRMIERS",H362="STAGIAIRE EXTERNE EN MÉDECINE",H362="ss",),1,0)</f>
        <v>0</v>
      </c>
      <c r="E362" s="28" t="s">
        <v>752</v>
      </c>
      <c r="F362" s="28" t="s">
        <v>231</v>
      </c>
      <c r="G362" s="262">
        <v>4543</v>
      </c>
      <c r="H362" s="79" t="s">
        <v>517</v>
      </c>
      <c r="I362" s="164" t="s">
        <v>143</v>
      </c>
      <c r="J362" s="273">
        <f ca="1">IF(AK362&lt;=Données!$B$2,1," ")</f>
        <v>1</v>
      </c>
      <c r="K362" s="45"/>
      <c r="L362" s="46">
        <v>1</v>
      </c>
      <c r="M362" s="47"/>
      <c r="N362" s="48"/>
      <c r="O362" s="185"/>
      <c r="P362" s="187"/>
      <c r="Q362" s="185"/>
      <c r="R362" s="186"/>
      <c r="S362" s="186"/>
      <c r="T362" s="187"/>
      <c r="U362" s="187"/>
      <c r="V362" s="187"/>
      <c r="W362" s="320"/>
      <c r="X362" s="214"/>
      <c r="Y362" s="215"/>
      <c r="Z362" s="34"/>
      <c r="AA362" s="35"/>
      <c r="AB362" s="35"/>
      <c r="AC362" s="35"/>
      <c r="AD362" s="36"/>
      <c r="AE362" s="224"/>
      <c r="AF362" s="53"/>
      <c r="AG362" s="54"/>
      <c r="AH362" s="55"/>
      <c r="AI362" s="56"/>
      <c r="AJ362" s="41" t="s">
        <v>85</v>
      </c>
      <c r="AK362" s="42">
        <v>44585</v>
      </c>
      <c r="AL362" s="50"/>
      <c r="AM362" s="337" t="str">
        <f>INDEX($K$6:$AE$6,1,MATCH(1,K362:AE362,-1))</f>
        <v>95PFE-L2M</v>
      </c>
      <c r="AN362" s="337" t="str">
        <f>IF(INDEX($K$6:$AE$6,1,MATCH(1,K362:AE362,1))&lt;&gt;INDEX($K$6:$AE$6,1,MATCH(1,K362:AE362,-1)),INDEX($K$6:$AE$6,1,MATCH(1,K362:AE362,1)),"-")</f>
        <v>-</v>
      </c>
    </row>
    <row r="363" spans="1:40" x14ac:dyDescent="0.2">
      <c r="A363" s="381"/>
      <c r="B363" s="172">
        <f>IF(A363="Oui",1,0)</f>
        <v>0</v>
      </c>
      <c r="C363" s="172">
        <f>IF(OR(G363="Médecin",H363="Médecin",I363="Médecin",I363="Médecins",H363="anesthésiste",H363="boursier univ.",H363="chercheur",H363="chirurgien",H363="Résident(e)",H363="Md Urg",H363="Md Card",LEFT(H363,6)="Fellow",H363="Externe Médecine",H363="Directeur de la biobanque Médecin",H363="monit.-boursier",),1,0)</f>
        <v>1</v>
      </c>
      <c r="D363" s="172">
        <f>IF(OR(G363=0,H363="Stagiaire",H363="Stagiaires",H363="Externe",H363="Externes",G363="agence",H363="STAGIAIRE INFIRMIER(ÈRE)",H363="STAGIAIRE SI",H363="STAGIAIRE S.I.",H363="STAGIAIRE PAB",H363="STAGIAIRE EN PERFUSION",H363="Stagiaire Physiothérapeute",H363="Stagiaire médecine",H363="Stagiaire - Service sociaux",H363="STAGIAIRE SOINS INFIRMIERS",H363="STAGIAIRE EXTERNE EN MÉDECINE",H363="ss",),1,0)</f>
        <v>0</v>
      </c>
      <c r="E363" s="28" t="s">
        <v>754</v>
      </c>
      <c r="F363" s="28" t="s">
        <v>660</v>
      </c>
      <c r="G363" s="262" t="s">
        <v>80</v>
      </c>
      <c r="H363" s="79" t="s">
        <v>80</v>
      </c>
      <c r="I363" s="164" t="s">
        <v>61</v>
      </c>
      <c r="J363" s="273">
        <f ca="1">IF(AK363&lt;=Données!$B$2,1," ")</f>
        <v>1</v>
      </c>
      <c r="K363" s="45"/>
      <c r="L363" s="46"/>
      <c r="M363" s="47"/>
      <c r="N363" s="48"/>
      <c r="O363" s="185"/>
      <c r="P363" s="187"/>
      <c r="Q363" s="185">
        <v>1</v>
      </c>
      <c r="R363" s="186"/>
      <c r="S363" s="186"/>
      <c r="T363" s="187"/>
      <c r="U363" s="187"/>
      <c r="V363" s="187"/>
      <c r="W363" s="320"/>
      <c r="X363" s="214"/>
      <c r="Y363" s="215"/>
      <c r="Z363" s="34"/>
      <c r="AA363" s="35"/>
      <c r="AB363" s="35"/>
      <c r="AC363" s="35"/>
      <c r="AD363" s="36"/>
      <c r="AE363" s="224"/>
      <c r="AF363" s="53"/>
      <c r="AG363" s="54"/>
      <c r="AH363" s="55"/>
      <c r="AI363" s="56"/>
      <c r="AJ363" s="41" t="s">
        <v>299</v>
      </c>
      <c r="AK363" s="42">
        <v>44223</v>
      </c>
      <c r="AL363" s="50"/>
      <c r="AM363" s="337" t="str">
        <f>INDEX($K$6:$AE$6,1,MATCH(1,K363:AE363,-1))</f>
        <v>1860-S</v>
      </c>
      <c r="AN363" s="337" t="str">
        <f>IF(INDEX($K$6:$AE$6,1,MATCH(1,K363:AE363,1))&lt;&gt;INDEX($K$6:$AE$6,1,MATCH(1,K363:AE363,-1)),INDEX($K$6:$AE$6,1,MATCH(1,K363:AE363,1)),"-")</f>
        <v>-</v>
      </c>
    </row>
    <row r="364" spans="1:40" x14ac:dyDescent="0.2">
      <c r="A364" s="169" t="str">
        <f>IF(IFERROR(VLOOKUP(G364,EmployesActifs,1,FALSE),"Non")&lt;&gt;"Non","Oui","Non")</f>
        <v>Oui</v>
      </c>
      <c r="B364" s="172">
        <f>IF(A364="Oui",1,0)</f>
        <v>1</v>
      </c>
      <c r="C364" s="172">
        <f>IF(OR(G364="Médecin",H364="Médecin",I364="Médecin",I364="Médecins",H364="anesthésiste",H364="boursier univ.",H364="chercheur",H364="chirurgien",H364="Résident(e)",H364="Md Urg",H364="Md Card",LEFT(H364,6)="Fellow",H364="Externe Médecine",H364="Directeur de la biobanque Médecin",H364="monit.-boursier",),1,0)</f>
        <v>0</v>
      </c>
      <c r="D364" s="172">
        <f>IF(OR(G364=0,H364="Stagiaire",H364="Stagiaires",H364="Externe",H364="Externes",G364="agence",H364="STAGIAIRE INFIRMIER(ÈRE)",H364="STAGIAIRE SI",H364="STAGIAIRE S.I.",H364="STAGIAIRE PAB",H364="STAGIAIRE EN PERFUSION",H364="Stagiaire Physiothérapeute",H364="Stagiaire médecine",H364="Stagiaire - Service sociaux",H364="STAGIAIRE SOINS INFIRMIERS",H364="STAGIAIRE EXTERNE EN MÉDECINE",H364="ss",),1,0)</f>
        <v>0</v>
      </c>
      <c r="E364" s="28" t="s">
        <v>5305</v>
      </c>
      <c r="F364" s="28" t="s">
        <v>5306</v>
      </c>
      <c r="G364" s="262">
        <v>13561</v>
      </c>
      <c r="H364" s="79" t="s">
        <v>103</v>
      </c>
      <c r="I364" s="164" t="s">
        <v>61</v>
      </c>
      <c r="J364" s="273" t="str">
        <f ca="1">IF(AK364&lt;=Données!$B$2,1," ")</f>
        <v xml:space="preserve"> </v>
      </c>
      <c r="K364" s="45">
        <v>1</v>
      </c>
      <c r="L364" s="46"/>
      <c r="M364" s="47"/>
      <c r="N364" s="48"/>
      <c r="O364" s="185"/>
      <c r="P364" s="187"/>
      <c r="Q364" s="185"/>
      <c r="R364" s="186"/>
      <c r="S364" s="186"/>
      <c r="T364" s="187"/>
      <c r="U364" s="187"/>
      <c r="V364" s="187"/>
      <c r="W364" s="320"/>
      <c r="X364" s="214"/>
      <c r="Y364" s="215"/>
      <c r="Z364" s="34"/>
      <c r="AA364" s="35"/>
      <c r="AB364" s="35"/>
      <c r="AC364" s="35"/>
      <c r="AD364" s="36"/>
      <c r="AE364" s="224"/>
      <c r="AF364" s="53"/>
      <c r="AG364" s="54"/>
      <c r="AH364" s="55"/>
      <c r="AI364" s="56"/>
      <c r="AJ364" s="41" t="s">
        <v>4462</v>
      </c>
      <c r="AK364" s="42">
        <v>45693</v>
      </c>
      <c r="AL364" s="50"/>
      <c r="AM364" s="337" t="str">
        <f>INDEX($K$6:$AE$6,1,MATCH(1,K364:AE364,-1))</f>
        <v>95PFE-L2S</v>
      </c>
      <c r="AN364" s="337" t="str">
        <f>IF(INDEX($K$6:$AE$6,1,MATCH(1,K364:AE364,1))&lt;&gt;INDEX($K$6:$AE$6,1,MATCH(1,K364:AE364,-1)),INDEX($K$6:$AE$6,1,MATCH(1,K364:AE364,1)),"-")</f>
        <v>-</v>
      </c>
    </row>
    <row r="365" spans="1:40" x14ac:dyDescent="0.2">
      <c r="A365" s="381"/>
      <c r="B365" s="172">
        <f>IF(A365="Oui",1,0)</f>
        <v>0</v>
      </c>
      <c r="C365" s="172">
        <f>IF(OR(G365="Médecin",H365="Médecin",I365="Médecin",I365="Médecins",H365="anesthésiste",H365="boursier univ.",H365="chercheur",H365="chirurgien",H365="Résident(e)",H365="Md Urg",H365="Md Card",LEFT(H365,6)="Fellow",H365="Externe Médecine",H365="Directeur de la biobanque Médecin",H365="monit.-boursier",),1,0)</f>
        <v>0</v>
      </c>
      <c r="D365" s="172">
        <f>IF(OR(G365=0,H365="Stagiaire",H365="Stagiaires",H365="Externe",H365="Externes",G365="agence",H365="STAGIAIRE INFIRMIER(ÈRE)",H365="STAGIAIRE SI",H365="STAGIAIRE S.I.",H365="STAGIAIRE PAB",H365="STAGIAIRE EN PERFUSION",H365="Stagiaire Physiothérapeute",H365="Stagiaire médecine",H365="Stagiaire - Service sociaux",H365="STAGIAIRE SOINS INFIRMIERS",H365="STAGIAIRE EXTERNE EN MÉDECINE",H365="ss",),1,0)</f>
        <v>1</v>
      </c>
      <c r="E365" s="28" t="s">
        <v>3221</v>
      </c>
      <c r="F365" s="28" t="s">
        <v>3222</v>
      </c>
      <c r="G365" s="262">
        <v>0</v>
      </c>
      <c r="H365" s="79" t="s">
        <v>6348</v>
      </c>
      <c r="I365" s="164" t="s">
        <v>3223</v>
      </c>
      <c r="J365" s="273">
        <f ca="1">IF(AK365&lt;=Données!$B$2,1," ")</f>
        <v>1</v>
      </c>
      <c r="K365" s="45">
        <v>1</v>
      </c>
      <c r="L365" s="46"/>
      <c r="M365" s="47"/>
      <c r="N365" s="48"/>
      <c r="O365" s="185"/>
      <c r="P365" s="187"/>
      <c r="Q365" s="185"/>
      <c r="R365" s="186"/>
      <c r="S365" s="186"/>
      <c r="T365" s="187"/>
      <c r="U365" s="187"/>
      <c r="V365" s="187"/>
      <c r="W365" s="320"/>
      <c r="X365" s="214"/>
      <c r="Y365" s="215"/>
      <c r="Z365" s="34"/>
      <c r="AA365" s="35"/>
      <c r="AB365" s="35"/>
      <c r="AC365" s="35"/>
      <c r="AD365" s="36"/>
      <c r="AE365" s="224"/>
      <c r="AF365" s="53"/>
      <c r="AG365" s="54"/>
      <c r="AH365" s="55"/>
      <c r="AI365" s="56"/>
      <c r="AJ365" s="41" t="s">
        <v>2858</v>
      </c>
      <c r="AK365" s="42">
        <v>45035</v>
      </c>
      <c r="AL365" s="50"/>
      <c r="AM365" s="337" t="str">
        <f>INDEX($K$6:$AE$6,1,MATCH(1,K365:AE365,-1))</f>
        <v>95PFE-L2S</v>
      </c>
      <c r="AN365" s="337" t="str">
        <f>IF(INDEX($K$6:$AE$6,1,MATCH(1,K365:AE365,1))&lt;&gt;INDEX($K$6:$AE$6,1,MATCH(1,K365:AE365,-1)),INDEX($K$6:$AE$6,1,MATCH(1,K365:AE365,1)),"-")</f>
        <v>-</v>
      </c>
    </row>
    <row r="366" spans="1:40" x14ac:dyDescent="0.2">
      <c r="A366" s="381"/>
      <c r="B366" s="172">
        <f>IF(A366="Oui",1,0)</f>
        <v>0</v>
      </c>
      <c r="C366" s="172">
        <f>IF(OR(G366="Médecin",H366="Médecin",I366="Médecin",I366="Médecins",H366="anesthésiste",H366="boursier univ.",H366="chercheur",H366="chirurgien",H366="Résident(e)",H366="Md Urg",H366="Md Card",LEFT(H366,6)="Fellow",H366="Externe Médecine",H366="Directeur de la biobanque Médecin",H366="monit.-boursier",),1,0)</f>
        <v>1</v>
      </c>
      <c r="D366" s="172">
        <f>IF(OR(G366=0,H366="Stagiaire",H366="Stagiaires",H366="Externe",H366="Externes",G366="agence",H366="STAGIAIRE INFIRMIER(ÈRE)",H366="STAGIAIRE SI",H366="STAGIAIRE S.I.",H366="STAGIAIRE PAB",H366="STAGIAIRE EN PERFUSION",H366="Stagiaire Physiothérapeute",H366="Stagiaire médecine",H366="Stagiaire - Service sociaux",H366="STAGIAIRE SOINS INFIRMIERS",H366="STAGIAIRE EXTERNE EN MÉDECINE",H366="ss",),1,0)</f>
        <v>0</v>
      </c>
      <c r="E366" s="28" t="s">
        <v>755</v>
      </c>
      <c r="F366" s="28" t="s">
        <v>757</v>
      </c>
      <c r="G366" s="262" t="s">
        <v>80</v>
      </c>
      <c r="H366" s="79" t="s">
        <v>80</v>
      </c>
      <c r="I366" s="164" t="s">
        <v>396</v>
      </c>
      <c r="J366" s="273">
        <f ca="1">IF(AK366&lt;=Données!$B$2,1," ")</f>
        <v>1</v>
      </c>
      <c r="K366" s="45"/>
      <c r="L366" s="46" t="s">
        <v>56</v>
      </c>
      <c r="M366" s="47" t="s">
        <v>56</v>
      </c>
      <c r="N366" s="48"/>
      <c r="O366" s="185"/>
      <c r="P366" s="187"/>
      <c r="Q366" s="185"/>
      <c r="R366" s="186"/>
      <c r="S366" s="186"/>
      <c r="T366" s="187"/>
      <c r="U366" s="187"/>
      <c r="V366" s="187"/>
      <c r="W366" s="320"/>
      <c r="X366" s="214"/>
      <c r="Y366" s="215"/>
      <c r="Z366" s="34"/>
      <c r="AA366" s="35"/>
      <c r="AB366" s="35"/>
      <c r="AC366" s="35"/>
      <c r="AD366" s="36">
        <v>1</v>
      </c>
      <c r="AE366" s="224"/>
      <c r="AF366" s="53"/>
      <c r="AG366" s="54"/>
      <c r="AH366" s="55"/>
      <c r="AI366" s="56"/>
      <c r="AJ366" s="41" t="s">
        <v>57</v>
      </c>
      <c r="AK366" s="42">
        <v>44565</v>
      </c>
      <c r="AL366" s="50"/>
      <c r="AM366" s="337" t="str">
        <f>INDEX($K$6:$AE$6,1,MATCH(1,K366:AE366,-1))</f>
        <v>1517-LP</v>
      </c>
      <c r="AN366" s="337" t="str">
        <f>IF(INDEX($K$6:$AE$6,1,MATCH(1,K366:AE366,1))&lt;&gt;INDEX($K$6:$AE$6,1,MATCH(1,K366:AE366,-1)),INDEX($K$6:$AE$6,1,MATCH(1,K366:AE366,1)),"-")</f>
        <v>-</v>
      </c>
    </row>
    <row r="367" spans="1:40" x14ac:dyDescent="0.2">
      <c r="A367" s="169" t="str">
        <f>IF(IFERROR(VLOOKUP(G367,EmployesActifs,1,FALSE),"Non")&lt;&gt;"Non","Oui","Non")</f>
        <v>Oui</v>
      </c>
      <c r="B367" s="172">
        <f>IF(A367="Oui",1,0)</f>
        <v>1</v>
      </c>
      <c r="C367" s="172">
        <f>IF(OR(G367="Médecin",H367="Médecin",I367="Médecin",I367="Médecins",H367="anesthésiste",H367="boursier univ.",H367="chercheur",H367="chirurgien",H367="Résident(e)",H367="Md Urg",H367="Md Card",LEFT(H367,6)="Fellow",H367="Externe Médecine",H367="Directeur de la biobanque Médecin",H367="monit.-boursier",),1,0)</f>
        <v>0</v>
      </c>
      <c r="D367" s="172">
        <f>IF(OR(G367=0,H367="Stagiaire",H367="Stagiaires",H367="Externe",H367="Externes",G367="agence",H367="STAGIAIRE INFIRMIER(ÈRE)",H367="STAGIAIRE SI",H367="STAGIAIRE S.I.",H367="STAGIAIRE PAB",H367="STAGIAIRE EN PERFUSION",H367="Stagiaire Physiothérapeute",H367="Stagiaire médecine",H367="Stagiaire - Service sociaux",H367="STAGIAIRE SOINS INFIRMIERS",H367="STAGIAIRE EXTERNE EN MÉDECINE",H367="ss",),1,0)</f>
        <v>0</v>
      </c>
      <c r="E367" s="28" t="s">
        <v>758</v>
      </c>
      <c r="F367" s="28" t="s">
        <v>759</v>
      </c>
      <c r="G367" s="262">
        <v>4795</v>
      </c>
      <c r="H367" s="79" t="s">
        <v>103</v>
      </c>
      <c r="I367" s="164" t="s">
        <v>836</v>
      </c>
      <c r="J367" s="273" t="str">
        <f ca="1">IF(AK367&lt;=Données!$B$2,1," ")</f>
        <v xml:space="preserve"> </v>
      </c>
      <c r="K367" s="45">
        <v>1</v>
      </c>
      <c r="L367" s="46"/>
      <c r="M367" s="47"/>
      <c r="N367" s="48"/>
      <c r="O367" s="185"/>
      <c r="P367" s="187"/>
      <c r="Q367" s="185"/>
      <c r="R367" s="186"/>
      <c r="S367" s="186"/>
      <c r="T367" s="187"/>
      <c r="U367" s="187"/>
      <c r="V367" s="187"/>
      <c r="W367" s="320"/>
      <c r="X367" s="214"/>
      <c r="Y367" s="215"/>
      <c r="Z367" s="34"/>
      <c r="AA367" s="35"/>
      <c r="AB367" s="35"/>
      <c r="AC367" s="35"/>
      <c r="AD367" s="36"/>
      <c r="AE367" s="224"/>
      <c r="AF367" s="53"/>
      <c r="AG367" s="54"/>
      <c r="AH367" s="55"/>
      <c r="AI367" s="56"/>
      <c r="AJ367" s="41" t="s">
        <v>5851</v>
      </c>
      <c r="AK367" s="42">
        <v>45808</v>
      </c>
      <c r="AL367" s="50"/>
      <c r="AM367" s="337" t="str">
        <f>INDEX($K$6:$AE$6,1,MATCH(1,K367:AE367,-1))</f>
        <v>95PFE-L2S</v>
      </c>
      <c r="AN367" s="337" t="str">
        <f>IF(INDEX($K$6:$AE$6,1,MATCH(1,K367:AE367,1))&lt;&gt;INDEX($K$6:$AE$6,1,MATCH(1,K367:AE367,-1)),INDEX($K$6:$AE$6,1,MATCH(1,K367:AE367,1)),"-")</f>
        <v>-</v>
      </c>
    </row>
    <row r="368" spans="1:40" x14ac:dyDescent="0.2">
      <c r="A368" s="169" t="str">
        <f>IF(IFERROR(VLOOKUP(G368,EmployesActifs,1,FALSE),"Non")&lt;&gt;"Non","Oui","Non")</f>
        <v>Oui</v>
      </c>
      <c r="B368" s="172">
        <f>IF(A368="Oui",1,0)</f>
        <v>1</v>
      </c>
      <c r="C368" s="172">
        <f>IF(OR(G368="Médecin",H368="Médecin",I368="Médecin",I368="Médecins",H368="anesthésiste",H368="boursier univ.",H368="chercheur",H368="chirurgien",H368="Résident(e)",H368="Md Urg",H368="Md Card",LEFT(H368,6)="Fellow",H368="Externe Médecine",H368="Directeur de la biobanque Médecin",H368="monit.-boursier",),1,0)</f>
        <v>1</v>
      </c>
      <c r="D368" s="172">
        <f>IF(OR(G368=0,H368="Stagiaire",H368="Stagiaires",H368="Externe",H368="Externes",G368="agence",H368="STAGIAIRE INFIRMIER(ÈRE)",H368="STAGIAIRE SI",H368="STAGIAIRE S.I.",H368="STAGIAIRE PAB",H368="STAGIAIRE EN PERFUSION",H368="Stagiaire Physiothérapeute",H368="Stagiaire médecine",H368="Stagiaire - Service sociaux",H368="STAGIAIRE SOINS INFIRMIERS",H368="STAGIAIRE EXTERNE EN MÉDECINE",H368="ss",),1,0)</f>
        <v>0</v>
      </c>
      <c r="E368" s="28" t="s">
        <v>764</v>
      </c>
      <c r="F368" s="28" t="s">
        <v>686</v>
      </c>
      <c r="G368" s="262">
        <v>5502</v>
      </c>
      <c r="H368" s="79" t="s">
        <v>3273</v>
      </c>
      <c r="I368" s="164" t="s">
        <v>765</v>
      </c>
      <c r="J368" s="273">
        <v>1</v>
      </c>
      <c r="K368" s="45"/>
      <c r="L368" s="46">
        <v>1</v>
      </c>
      <c r="M368" s="47"/>
      <c r="N368" s="48"/>
      <c r="O368" s="185"/>
      <c r="P368" s="187"/>
      <c r="Q368" s="185"/>
      <c r="R368" s="186"/>
      <c r="S368" s="186"/>
      <c r="T368" s="187"/>
      <c r="U368" s="187"/>
      <c r="V368" s="187"/>
      <c r="W368" s="320"/>
      <c r="X368" s="214"/>
      <c r="Y368" s="215"/>
      <c r="Z368" s="34"/>
      <c r="AA368" s="35"/>
      <c r="AB368" s="35"/>
      <c r="AC368" s="35"/>
      <c r="AD368" s="36"/>
      <c r="AE368" s="224"/>
      <c r="AF368" s="53"/>
      <c r="AG368" s="54"/>
      <c r="AH368" s="55"/>
      <c r="AI368" s="56"/>
      <c r="AJ368" s="41" t="s">
        <v>66</v>
      </c>
      <c r="AK368" s="42">
        <v>44301</v>
      </c>
      <c r="AL368" s="50"/>
      <c r="AM368" s="337" t="str">
        <f>INDEX($K$6:$AE$6,1,MATCH(1,K368:AE368,-1))</f>
        <v>95PFE-L2M</v>
      </c>
      <c r="AN368" s="337" t="str">
        <f>IF(INDEX($K$6:$AE$6,1,MATCH(1,K368:AE368,1))&lt;&gt;INDEX($K$6:$AE$6,1,MATCH(1,K368:AE368,-1)),INDEX($K$6:$AE$6,1,MATCH(1,K368:AE368,1)),"-")</f>
        <v>-</v>
      </c>
    </row>
    <row r="369" spans="1:40" x14ac:dyDescent="0.2">
      <c r="A369" s="381"/>
      <c r="B369" s="172">
        <f>IF(A369="Oui",1,0)</f>
        <v>0</v>
      </c>
      <c r="C369" s="172">
        <f>IF(OR(G369="Médecin",H369="Médecin",I369="Médecin",I369="Médecins",H369="anesthésiste",H369="boursier univ.",H369="chercheur",H369="chirurgien",H369="Résident(e)",H369="Md Urg",H369="Md Card",LEFT(H369,6)="Fellow",H369="Externe Médecine",H369="Directeur de la biobanque Médecin",H369="monit.-boursier",),1,0)</f>
        <v>1</v>
      </c>
      <c r="D369" s="172">
        <f>IF(OR(G369=0,H369="Stagiaire",H369="Stagiaires",H369="Externe",H369="Externes",G369="agence",H369="STAGIAIRE INFIRMIER(ÈRE)",H369="STAGIAIRE SI",H369="STAGIAIRE S.I.",H369="STAGIAIRE PAB",H369="STAGIAIRE EN PERFUSION",H369="Stagiaire Physiothérapeute",H369="Stagiaire médecine",H369="Stagiaire - Service sociaux",H369="STAGIAIRE SOINS INFIRMIERS",H369="STAGIAIRE EXTERNE EN MÉDECINE",H369="ss",),1,0)</f>
        <v>0</v>
      </c>
      <c r="E369" s="28" t="s">
        <v>764</v>
      </c>
      <c r="F369" s="28" t="s">
        <v>686</v>
      </c>
      <c r="G369" s="262">
        <v>5502</v>
      </c>
      <c r="H369" s="79" t="s">
        <v>3273</v>
      </c>
      <c r="I369" s="164" t="s">
        <v>765</v>
      </c>
      <c r="J369" s="273">
        <f ca="1">IF(AK369&lt;=Données!$B$2,1," ")</f>
        <v>1</v>
      </c>
      <c r="K369" s="45"/>
      <c r="L369" s="46">
        <v>1</v>
      </c>
      <c r="M369" s="47"/>
      <c r="N369" s="48"/>
      <c r="O369" s="185"/>
      <c r="P369" s="187"/>
      <c r="Q369" s="185"/>
      <c r="R369" s="186"/>
      <c r="S369" s="186"/>
      <c r="T369" s="187"/>
      <c r="U369" s="187"/>
      <c r="V369" s="187"/>
      <c r="W369" s="320"/>
      <c r="X369" s="214"/>
      <c r="Y369" s="215"/>
      <c r="Z369" s="34"/>
      <c r="AA369" s="35"/>
      <c r="AB369" s="35"/>
      <c r="AC369" s="35"/>
      <c r="AD369" s="36"/>
      <c r="AE369" s="224"/>
      <c r="AF369" s="53"/>
      <c r="AG369" s="54"/>
      <c r="AH369" s="55"/>
      <c r="AI369" s="56"/>
      <c r="AJ369" s="41" t="s">
        <v>66</v>
      </c>
      <c r="AK369" s="42">
        <v>44301</v>
      </c>
      <c r="AL369" s="50"/>
      <c r="AM369" s="337" t="str">
        <f>INDEX($K$6:$AE$6,1,MATCH(1,K369:AE369,-1))</f>
        <v>95PFE-L2M</v>
      </c>
      <c r="AN369" s="337" t="str">
        <f>IF(INDEX($K$6:$AE$6,1,MATCH(1,K369:AE369,1))&lt;&gt;INDEX($K$6:$AE$6,1,MATCH(1,K369:AE369,-1)),INDEX($K$6:$AE$6,1,MATCH(1,K369:AE369,1)),"-")</f>
        <v>-</v>
      </c>
    </row>
    <row r="370" spans="1:40" x14ac:dyDescent="0.2">
      <c r="A370" s="169" t="str">
        <f>IF(IFERROR(VLOOKUP(G370,EmployesActifs,1,FALSE),"Non")&lt;&gt;"Non","Oui","Non")</f>
        <v>Oui</v>
      </c>
      <c r="B370" s="172">
        <f>IF(A370="Oui",1,0)</f>
        <v>1</v>
      </c>
      <c r="C370" s="172">
        <f>IF(OR(G370="Médecin",H370="Médecin",I370="Médecin",I370="Médecins",H370="anesthésiste",H370="boursier univ.",H370="chercheur",H370="chirurgien",H370="Résident(e)",H370="Md Urg",H370="Md Card",LEFT(H370,6)="Fellow",H370="Externe Médecine",H370="Directeur de la biobanque Médecin",H370="monit.-boursier",),1,0)</f>
        <v>0</v>
      </c>
      <c r="D370" s="172">
        <f>IF(OR(G370=0,H370="Stagiaire",H370="Stagiaires",H370="Externe",H370="Externes",G370="agence",H370="STAGIAIRE INFIRMIER(ÈRE)",H370="STAGIAIRE SI",H370="STAGIAIRE S.I.",H370="STAGIAIRE PAB",H370="STAGIAIRE EN PERFUSION",H370="Stagiaire Physiothérapeute",H370="Stagiaire médecine",H370="Stagiaire - Service sociaux",H370="STAGIAIRE SOINS INFIRMIERS",H370="STAGIAIRE EXTERNE EN MÉDECINE",H370="ss",),1,0)</f>
        <v>0</v>
      </c>
      <c r="E370" s="28" t="s">
        <v>6148</v>
      </c>
      <c r="F370" s="28" t="s">
        <v>6149</v>
      </c>
      <c r="G370" s="262">
        <v>14116</v>
      </c>
      <c r="H370" s="79" t="s">
        <v>54</v>
      </c>
      <c r="I370" s="164" t="s">
        <v>55</v>
      </c>
      <c r="J370" s="273" t="str">
        <f ca="1">IF(AK370&lt;=Données!$B$2,1," ")</f>
        <v xml:space="preserve"> </v>
      </c>
      <c r="K370" s="45" t="s">
        <v>56</v>
      </c>
      <c r="L370" s="46" t="s">
        <v>56</v>
      </c>
      <c r="M370" s="47"/>
      <c r="N370" s="48" t="s">
        <v>56</v>
      </c>
      <c r="O370" s="185" t="s">
        <v>56</v>
      </c>
      <c r="P370" s="187"/>
      <c r="Q370" s="185">
        <v>1</v>
      </c>
      <c r="R370" s="186"/>
      <c r="S370" s="186" t="s">
        <v>56</v>
      </c>
      <c r="T370" s="187"/>
      <c r="U370" s="187"/>
      <c r="V370" s="187"/>
      <c r="W370" s="320"/>
      <c r="X370" s="214"/>
      <c r="Y370" s="215"/>
      <c r="Z370" s="34"/>
      <c r="AA370" s="35"/>
      <c r="AB370" s="35"/>
      <c r="AC370" s="35"/>
      <c r="AD370" s="36"/>
      <c r="AE370" s="224"/>
      <c r="AF370" s="53"/>
      <c r="AG370" s="54"/>
      <c r="AH370" s="55"/>
      <c r="AI370" s="56"/>
      <c r="AJ370" s="41" t="s">
        <v>5851</v>
      </c>
      <c r="AK370" s="42">
        <v>45878</v>
      </c>
      <c r="AL370" s="50"/>
      <c r="AM370" s="337" t="str">
        <f>INDEX($K$6:$AE$6,1,MATCH(1,K370:AE370,-1))</f>
        <v>1860-S</v>
      </c>
      <c r="AN370" s="337" t="str">
        <f>IF(INDEX($K$6:$AE$6,1,MATCH(1,K370:AE370,1))&lt;&gt;INDEX($K$6:$AE$6,1,MATCH(1,K370:AE370,-1)),INDEX($K$6:$AE$6,1,MATCH(1,K370:AE370,1)),"-")</f>
        <v>-</v>
      </c>
    </row>
    <row r="371" spans="1:40" x14ac:dyDescent="0.2">
      <c r="A371" s="169" t="str">
        <f>IF(IFERROR(VLOOKUP(G371,EmployesActifs,1,FALSE),"Non")&lt;&gt;"Non","Oui","Non")</f>
        <v>Oui</v>
      </c>
      <c r="B371" s="172">
        <f>IF(A371="Oui",1,0)</f>
        <v>1</v>
      </c>
      <c r="C371" s="172">
        <f>IF(OR(G371="Médecin",H371="Médecin",I371="Médecin",I371="Médecins",H371="anesthésiste",H371="boursier univ.",H371="chercheur",H371="chirurgien",H371="Résident(e)",H371="Md Urg",H371="Md Card",LEFT(H371,6)="Fellow",H371="Externe Médecine",H371="Directeur de la biobanque Médecin",H371="monit.-boursier",),1,0)</f>
        <v>0</v>
      </c>
      <c r="D371" s="172">
        <f>IF(OR(G371=0,H371="Stagiaire",H371="Stagiaires",H371="Externe",H371="Externes",G371="agence",H371="STAGIAIRE INFIRMIER(ÈRE)",H371="STAGIAIRE SI",H371="STAGIAIRE S.I.",H371="STAGIAIRE PAB",H371="STAGIAIRE EN PERFUSION",H371="Stagiaire Physiothérapeute",H371="Stagiaire médecine",H371="Stagiaire - Service sociaux",H371="STAGIAIRE SOINS INFIRMIERS",H371="STAGIAIRE EXTERNE EN MÉDECINE",H371="ss",),1,0)</f>
        <v>0</v>
      </c>
      <c r="E371" s="28" t="s">
        <v>767</v>
      </c>
      <c r="F371" s="28" t="s">
        <v>768</v>
      </c>
      <c r="G371" s="262">
        <v>11323</v>
      </c>
      <c r="H371" s="79" t="s">
        <v>972</v>
      </c>
      <c r="I371" s="164" t="s">
        <v>5715</v>
      </c>
      <c r="J371" s="273">
        <f ca="1">IF(AK371&lt;=Données!$B$2,1," ")</f>
        <v>1</v>
      </c>
      <c r="K371" s="45"/>
      <c r="L371" s="46"/>
      <c r="M371" s="47">
        <v>1</v>
      </c>
      <c r="N371" s="48"/>
      <c r="O371" s="185"/>
      <c r="P371" s="187"/>
      <c r="Q371" s="185"/>
      <c r="R371" s="186"/>
      <c r="S371" s="186"/>
      <c r="T371" s="187"/>
      <c r="U371" s="187"/>
      <c r="V371" s="187"/>
      <c r="W371" s="320"/>
      <c r="X371" s="214"/>
      <c r="Y371" s="215"/>
      <c r="Z371" s="34"/>
      <c r="AA371" s="35"/>
      <c r="AB371" s="35"/>
      <c r="AC371" s="35"/>
      <c r="AD371" s="36"/>
      <c r="AE371" s="224"/>
      <c r="AF371" s="53"/>
      <c r="AG371" s="54"/>
      <c r="AH371" s="55"/>
      <c r="AI371" s="56"/>
      <c r="AJ371" s="41" t="s">
        <v>85</v>
      </c>
      <c r="AK371" s="42">
        <v>44369</v>
      </c>
      <c r="AL371" s="50"/>
      <c r="AM371" s="337" t="str">
        <f>INDEX($K$6:$AE$6,1,MATCH(1,K371:AE371,-1))</f>
        <v>95PFE-L2L</v>
      </c>
      <c r="AN371" s="337" t="str">
        <f>IF(INDEX($K$6:$AE$6,1,MATCH(1,K371:AE371,1))&lt;&gt;INDEX($K$6:$AE$6,1,MATCH(1,K371:AE371,-1)),INDEX($K$6:$AE$6,1,MATCH(1,K371:AE371,1)),"-")</f>
        <v>-</v>
      </c>
    </row>
    <row r="372" spans="1:40" x14ac:dyDescent="0.2">
      <c r="A372" s="381"/>
      <c r="B372" s="172">
        <f>IF(A372="Oui",1,0)</f>
        <v>0</v>
      </c>
      <c r="C372" s="172">
        <f>IF(OR(G372="Médecin",H372="Médecin",I372="Médecin",I372="Médecins",H372="anesthésiste",H372="boursier univ.",H372="chercheur",H372="chirurgien",H372="Résident(e)",H372="Md Urg",H372="Md Card",LEFT(H372,6)="Fellow",H372="Externe Médecine",H372="Directeur de la biobanque Médecin",H372="monit.-boursier",),1,0)</f>
        <v>1</v>
      </c>
      <c r="D372" s="172">
        <f>IF(OR(G372=0,H372="Stagiaire",H372="Stagiaires",H372="Externe",H372="Externes",G372="agence",H372="STAGIAIRE INFIRMIER(ÈRE)",H372="STAGIAIRE SI",H372="STAGIAIRE S.I.",H372="STAGIAIRE PAB",H372="STAGIAIRE EN PERFUSION",H372="Stagiaire Physiothérapeute",H372="Stagiaire médecine",H372="Stagiaire - Service sociaux",H372="STAGIAIRE SOINS INFIRMIERS",H372="STAGIAIRE EXTERNE EN MÉDECINE",H372="ss",),1,0)</f>
        <v>0</v>
      </c>
      <c r="E372" s="28" t="s">
        <v>774</v>
      </c>
      <c r="F372" s="28" t="s">
        <v>775</v>
      </c>
      <c r="G372" s="262" t="s">
        <v>80</v>
      </c>
      <c r="H372" s="79" t="s">
        <v>80</v>
      </c>
      <c r="I372" s="164" t="s">
        <v>117</v>
      </c>
      <c r="J372" s="273">
        <f ca="1">IF(AK372&lt;=Données!$B$2,1," ")</f>
        <v>1</v>
      </c>
      <c r="K372" s="45"/>
      <c r="L372" s="46">
        <v>1</v>
      </c>
      <c r="M372" s="47"/>
      <c r="N372" s="48"/>
      <c r="O372" s="185"/>
      <c r="P372" s="187"/>
      <c r="Q372" s="185"/>
      <c r="R372" s="186"/>
      <c r="S372" s="186"/>
      <c r="T372" s="187"/>
      <c r="U372" s="187"/>
      <c r="V372" s="187"/>
      <c r="W372" s="320"/>
      <c r="X372" s="214"/>
      <c r="Y372" s="215"/>
      <c r="Z372" s="34"/>
      <c r="AA372" s="35"/>
      <c r="AB372" s="35"/>
      <c r="AC372" s="35"/>
      <c r="AD372" s="36"/>
      <c r="AE372" s="224"/>
      <c r="AF372" s="53"/>
      <c r="AG372" s="54"/>
      <c r="AH372" s="55"/>
      <c r="AI372" s="56"/>
      <c r="AJ372" s="41" t="s">
        <v>57</v>
      </c>
      <c r="AK372" s="42">
        <v>44568</v>
      </c>
      <c r="AL372" s="50"/>
      <c r="AM372" s="337" t="str">
        <f>INDEX($K$6:$AE$6,1,MATCH(1,K372:AE372,-1))</f>
        <v>95PFE-L2M</v>
      </c>
      <c r="AN372" s="337" t="str">
        <f>IF(INDEX($K$6:$AE$6,1,MATCH(1,K372:AE372,1))&lt;&gt;INDEX($K$6:$AE$6,1,MATCH(1,K372:AE372,-1)),INDEX($K$6:$AE$6,1,MATCH(1,K372:AE372,1)),"-")</f>
        <v>-</v>
      </c>
    </row>
    <row r="373" spans="1:40" x14ac:dyDescent="0.2">
      <c r="A373" s="381"/>
      <c r="B373" s="172">
        <f>IF(A373="Oui",1,0)</f>
        <v>0</v>
      </c>
      <c r="C373" s="172">
        <f>IF(OR(G373="Médecin",H373="Médecin",I373="Médecin",I373="Médecins",H373="anesthésiste",H373="boursier univ.",H373="chercheur",H373="chirurgien",H373="Résident(e)",H373="Md Urg",H373="Md Card",LEFT(H373,6)="Fellow",H373="Externe Médecine",H373="Directeur de la biobanque Médecin",H373="monit.-boursier",),1,0)</f>
        <v>1</v>
      </c>
      <c r="D373" s="172">
        <f>IF(OR(G373=0,H373="Stagiaire",H373="Stagiaires",H373="Externe",H373="Externes",G373="agence",H373="STAGIAIRE INFIRMIER(ÈRE)",H373="STAGIAIRE SI",H373="STAGIAIRE S.I.",H373="STAGIAIRE PAB",H373="STAGIAIRE EN PERFUSION",H373="Stagiaire Physiothérapeute",H373="Stagiaire médecine",H373="Stagiaire - Service sociaux",H373="STAGIAIRE SOINS INFIRMIERS",H373="STAGIAIRE EXTERNE EN MÉDECINE",H373="ss",),1,0)</f>
        <v>0</v>
      </c>
      <c r="E373" s="28" t="s">
        <v>5081</v>
      </c>
      <c r="F373" s="28" t="s">
        <v>5082</v>
      </c>
      <c r="G373" s="262" t="s">
        <v>5083</v>
      </c>
      <c r="H373" s="79" t="s">
        <v>3185</v>
      </c>
      <c r="I373" s="164" t="s">
        <v>2214</v>
      </c>
      <c r="J373" s="273" t="str">
        <f ca="1">IF(AK373&lt;=Données!$B$2,1," ")</f>
        <v xml:space="preserve"> </v>
      </c>
      <c r="K373" s="45">
        <v>1</v>
      </c>
      <c r="L373" s="46"/>
      <c r="M373" s="47"/>
      <c r="N373" s="48"/>
      <c r="O373" s="185"/>
      <c r="P373" s="187"/>
      <c r="Q373" s="185"/>
      <c r="R373" s="186"/>
      <c r="S373" s="186"/>
      <c r="T373" s="187"/>
      <c r="U373" s="187"/>
      <c r="V373" s="187"/>
      <c r="W373" s="320"/>
      <c r="X373" s="214"/>
      <c r="Y373" s="215"/>
      <c r="Z373" s="34"/>
      <c r="AA373" s="35"/>
      <c r="AB373" s="35"/>
      <c r="AC373" s="35"/>
      <c r="AD373" s="36"/>
      <c r="AE373" s="224"/>
      <c r="AF373" s="53"/>
      <c r="AG373" s="54"/>
      <c r="AH373" s="55"/>
      <c r="AI373" s="56"/>
      <c r="AJ373" s="41" t="s">
        <v>4462</v>
      </c>
      <c r="AK373" s="42">
        <v>45301</v>
      </c>
      <c r="AL373" s="50"/>
      <c r="AM373" s="337" t="str">
        <f>INDEX($K$6:$AE$6,1,MATCH(1,K373:AE373,-1))</f>
        <v>95PFE-L2S</v>
      </c>
      <c r="AN373" s="337" t="str">
        <f>IF(INDEX($K$6:$AE$6,1,MATCH(1,K373:AE373,1))&lt;&gt;INDEX($K$6:$AE$6,1,MATCH(1,K373:AE373,-1)),INDEX($K$6:$AE$6,1,MATCH(1,K373:AE373,1)),"-")</f>
        <v>-</v>
      </c>
    </row>
    <row r="374" spans="1:40" x14ac:dyDescent="0.2">
      <c r="A374" s="169" t="str">
        <f>IF(IFERROR(VLOOKUP(G374,EmployesActifs,1,FALSE),"Non")&lt;&gt;"Non","Oui","Non")</f>
        <v>Oui</v>
      </c>
      <c r="B374" s="172">
        <f>IF(A374="Oui",1,0)</f>
        <v>1</v>
      </c>
      <c r="C374" s="172">
        <f>IF(OR(G374="Médecin",H374="Médecin",I374="Médecin",I374="Médecins",H374="anesthésiste",H374="boursier univ.",H374="chercheur",H374="chirurgien",H374="Résident(e)",H374="Md Urg",H374="Md Card",LEFT(H374,6)="Fellow",H374="Externe Médecine",H374="Directeur de la biobanque Médecin",H374="monit.-boursier",),1,0)</f>
        <v>0</v>
      </c>
      <c r="D374" s="172">
        <f>IF(OR(G374=0,H374="Stagiaire",H374="Stagiaires",H374="Externe",H374="Externes",G374="agence",H374="STAGIAIRE INFIRMIER(ÈRE)",H374="STAGIAIRE SI",H374="STAGIAIRE S.I.",H374="STAGIAIRE PAB",H374="STAGIAIRE EN PERFUSION",H374="Stagiaire Physiothérapeute",H374="Stagiaire médecine",H374="Stagiaire - Service sociaux",H374="STAGIAIRE SOINS INFIRMIERS",H374="STAGIAIRE EXTERNE EN MÉDECINE",H374="ss",),1,0)</f>
        <v>0</v>
      </c>
      <c r="E374" s="28" t="s">
        <v>776</v>
      </c>
      <c r="F374" s="28" t="s">
        <v>777</v>
      </c>
      <c r="G374" s="262">
        <v>8578</v>
      </c>
      <c r="H374" s="79" t="s">
        <v>544</v>
      </c>
      <c r="I374" s="164" t="s">
        <v>122</v>
      </c>
      <c r="J374" s="273">
        <f ca="1">IF(AK374&lt;=Données!$B$2,1," ")</f>
        <v>1</v>
      </c>
      <c r="K374" s="45"/>
      <c r="L374" s="46"/>
      <c r="M374" s="47"/>
      <c r="N374" s="48"/>
      <c r="O374" s="185"/>
      <c r="P374" s="187"/>
      <c r="Q374" s="185"/>
      <c r="R374" s="186"/>
      <c r="S374" s="186">
        <v>1</v>
      </c>
      <c r="T374" s="187"/>
      <c r="U374" s="187"/>
      <c r="V374" s="187"/>
      <c r="W374" s="320"/>
      <c r="X374" s="214"/>
      <c r="Y374" s="215"/>
      <c r="Z374" s="34"/>
      <c r="AA374" s="35"/>
      <c r="AB374" s="35"/>
      <c r="AC374" s="35"/>
      <c r="AD374" s="36"/>
      <c r="AE374" s="224"/>
      <c r="AF374" s="53"/>
      <c r="AG374" s="54"/>
      <c r="AH374" s="55"/>
      <c r="AI374" s="56"/>
      <c r="AJ374" s="41" t="s">
        <v>778</v>
      </c>
      <c r="AK374" s="42">
        <v>41963</v>
      </c>
      <c r="AL374" s="50" t="s">
        <v>200</v>
      </c>
      <c r="AM374" s="337" t="str">
        <f>INDEX($K$6:$AE$6,1,MATCH(1,K374:AE374,-1))</f>
        <v>1870 +</v>
      </c>
      <c r="AN374" s="337" t="str">
        <f>IF(INDEX($K$6:$AE$6,1,MATCH(1,K374:AE374,1))&lt;&gt;INDEX($K$6:$AE$6,1,MATCH(1,K374:AE374,-1)),INDEX($K$6:$AE$6,1,MATCH(1,K374:AE374,1)),"-")</f>
        <v>-</v>
      </c>
    </row>
    <row r="375" spans="1:40" x14ac:dyDescent="0.2">
      <c r="A375" s="169" t="str">
        <f>IF(IFERROR(VLOOKUP(G375,EmployesActifs,1,FALSE),"Non")&lt;&gt;"Non","Oui","Non")</f>
        <v>Oui</v>
      </c>
      <c r="B375" s="172">
        <f>IF(A375="Oui",1,0)</f>
        <v>1</v>
      </c>
      <c r="C375" s="172">
        <f>IF(OR(G375="Médecin",H375="Médecin",I375="Médecin",I375="Médecins",H375="anesthésiste",H375="boursier univ.",H375="chercheur",H375="chirurgien",H375="Résident(e)",H375="Md Urg",H375="Md Card",LEFT(H375,6)="Fellow",H375="Externe Médecine",H375="Directeur de la biobanque Médecin",H375="monit.-boursier",),1,0)</f>
        <v>0</v>
      </c>
      <c r="D375" s="172">
        <f>IF(OR(G375=0,H375="Stagiaire",H375="Stagiaires",H375="Externe",H375="Externes",G375="agence",H375="STAGIAIRE INFIRMIER(ÈRE)",H375="STAGIAIRE SI",H375="STAGIAIRE S.I.",H375="STAGIAIRE PAB",H375="STAGIAIRE EN PERFUSION",H375="Stagiaire Physiothérapeute",H375="Stagiaire médecine",H375="Stagiaire - Service sociaux",H375="STAGIAIRE SOINS INFIRMIERS",H375="STAGIAIRE EXTERNE EN MÉDECINE",H375="ss",),1,0)</f>
        <v>0</v>
      </c>
      <c r="E375" s="28" t="s">
        <v>779</v>
      </c>
      <c r="F375" s="28" t="s">
        <v>780</v>
      </c>
      <c r="G375" s="262">
        <v>5543</v>
      </c>
      <c r="H375" s="79" t="s">
        <v>64</v>
      </c>
      <c r="I375" s="164" t="s">
        <v>781</v>
      </c>
      <c r="J375" s="273">
        <f ca="1">IF(AK375&lt;=Données!$B$2,1," ")</f>
        <v>1</v>
      </c>
      <c r="K375" s="45"/>
      <c r="L375" s="46" t="s">
        <v>56</v>
      </c>
      <c r="M375" s="47"/>
      <c r="N375" s="48"/>
      <c r="O375" s="185"/>
      <c r="P375" s="187"/>
      <c r="Q375" s="185"/>
      <c r="R375" s="186"/>
      <c r="S375" s="186">
        <v>1</v>
      </c>
      <c r="T375" s="187"/>
      <c r="U375" s="187"/>
      <c r="V375" s="187"/>
      <c r="W375" s="320"/>
      <c r="X375" s="214"/>
      <c r="Y375" s="215"/>
      <c r="Z375" s="34"/>
      <c r="AA375" s="35"/>
      <c r="AB375" s="35"/>
      <c r="AC375" s="35"/>
      <c r="AD375" s="36"/>
      <c r="AE375" s="224"/>
      <c r="AF375" s="53"/>
      <c r="AG375" s="54"/>
      <c r="AH375" s="55"/>
      <c r="AI375" s="56"/>
      <c r="AJ375" s="41" t="s">
        <v>57</v>
      </c>
      <c r="AK375" s="42">
        <v>44594</v>
      </c>
      <c r="AL375" s="50"/>
      <c r="AM375" s="337" t="str">
        <f>INDEX($K$6:$AE$6,1,MATCH(1,K375:AE375,-1))</f>
        <v>1870 +</v>
      </c>
      <c r="AN375" s="337" t="str">
        <f>IF(INDEX($K$6:$AE$6,1,MATCH(1,K375:AE375,1))&lt;&gt;INDEX($K$6:$AE$6,1,MATCH(1,K375:AE375,-1)),INDEX($K$6:$AE$6,1,MATCH(1,K375:AE375,1)),"-")</f>
        <v>-</v>
      </c>
    </row>
    <row r="376" spans="1:40" x14ac:dyDescent="0.2">
      <c r="A376" s="381"/>
      <c r="B376" s="172">
        <f>IF(A376="Oui",1,0)</f>
        <v>0</v>
      </c>
      <c r="C376" s="172">
        <f>IF(OR(G376="Médecin",H376="Médecin",I376="Médecin",I376="Médecins",H376="anesthésiste",H376="boursier univ.",H376="chercheur",H376="chirurgien",H376="Résident(e)",H376="Md Urg",H376="Md Card",LEFT(H376,6)="Fellow",H376="Externe Médecine",H376="Directeur de la biobanque Médecin",H376="monit.-boursier",),1,0)</f>
        <v>1</v>
      </c>
      <c r="D376" s="172">
        <f>IF(OR(G376=0,H376="Stagiaire",H376="Stagiaires",H376="Externe",H376="Externes",G376="agence",H376="STAGIAIRE INFIRMIER(ÈRE)",H376="STAGIAIRE SI",H376="STAGIAIRE S.I.",H376="STAGIAIRE PAB",H376="STAGIAIRE EN PERFUSION",H376="Stagiaire Physiothérapeute",H376="Stagiaire médecine",H376="Stagiaire - Service sociaux",H376="STAGIAIRE SOINS INFIRMIERS",H376="STAGIAIRE EXTERNE EN MÉDECINE",H376="ss",),1,0)</f>
        <v>0</v>
      </c>
      <c r="E376" s="28" t="s">
        <v>3190</v>
      </c>
      <c r="F376" s="28" t="s">
        <v>3183</v>
      </c>
      <c r="G376" s="262" t="s">
        <v>3184</v>
      </c>
      <c r="H376" s="79" t="s">
        <v>3185</v>
      </c>
      <c r="I376" s="164" t="s">
        <v>65</v>
      </c>
      <c r="J376" s="273">
        <f ca="1">IF(AK376&lt;=Données!$B$2,1," ")</f>
        <v>1</v>
      </c>
      <c r="K376" s="45">
        <v>1</v>
      </c>
      <c r="L376" s="46"/>
      <c r="M376" s="47"/>
      <c r="N376" s="48"/>
      <c r="O376" s="185"/>
      <c r="P376" s="187"/>
      <c r="Q376" s="185"/>
      <c r="R376" s="186"/>
      <c r="S376" s="186"/>
      <c r="T376" s="187"/>
      <c r="U376" s="187"/>
      <c r="V376" s="187"/>
      <c r="W376" s="320"/>
      <c r="X376" s="214"/>
      <c r="Y376" s="215"/>
      <c r="Z376" s="34"/>
      <c r="AA376" s="35"/>
      <c r="AB376" s="35"/>
      <c r="AC376" s="35"/>
      <c r="AD376" s="36"/>
      <c r="AE376" s="224"/>
      <c r="AF376" s="53"/>
      <c r="AG376" s="54"/>
      <c r="AH376" s="55"/>
      <c r="AI376" s="56"/>
      <c r="AJ376" s="41" t="s">
        <v>85</v>
      </c>
      <c r="AK376" s="42">
        <v>44993</v>
      </c>
      <c r="AL376" s="50"/>
      <c r="AM376" s="337" t="str">
        <f>INDEX($K$6:$AE$6,1,MATCH(1,K376:AE376,-1))</f>
        <v>95PFE-L2S</v>
      </c>
      <c r="AN376" s="337" t="str">
        <f>IF(INDEX($K$6:$AE$6,1,MATCH(1,K376:AE376,1))&lt;&gt;INDEX($K$6:$AE$6,1,MATCH(1,K376:AE376,-1)),INDEX($K$6:$AE$6,1,MATCH(1,K376:AE376,1)),"-")</f>
        <v>-</v>
      </c>
    </row>
    <row r="377" spans="1:40" x14ac:dyDescent="0.2">
      <c r="A377" s="169" t="str">
        <f>IF(IFERROR(VLOOKUP(G377,EmployesActifs,1,FALSE),"Non")&lt;&gt;"Non","Oui","Non")</f>
        <v>Oui</v>
      </c>
      <c r="B377" s="172">
        <f>IF(A377="Oui",1,0)</f>
        <v>1</v>
      </c>
      <c r="C377" s="172">
        <f>IF(OR(G377="Médecin",H377="Médecin",I377="Médecin",I377="Médecins",H377="anesthésiste",H377="boursier univ.",H377="chercheur",H377="chirurgien",H377="Résident(e)",H377="Md Urg",H377="Md Card",LEFT(H377,6)="Fellow",H377="Externe Médecine",H377="Directeur de la biobanque Médecin",H377="monit.-boursier",),1,0)</f>
        <v>0</v>
      </c>
      <c r="D377" s="172">
        <f>IF(OR(G377=0,H377="Stagiaire",H377="Stagiaires",H377="Externe",H377="Externes",G377="agence",H377="STAGIAIRE INFIRMIER(ÈRE)",H377="STAGIAIRE SI",H377="STAGIAIRE S.I.",H377="STAGIAIRE PAB",H377="STAGIAIRE EN PERFUSION",H377="Stagiaire Physiothérapeute",H377="Stagiaire médecine",H377="Stagiaire - Service sociaux",H377="STAGIAIRE SOINS INFIRMIERS",H377="STAGIAIRE EXTERNE EN MÉDECINE",H377="ss",),1,0)</f>
        <v>0</v>
      </c>
      <c r="E377" s="28" t="s">
        <v>784</v>
      </c>
      <c r="F377" s="28" t="s">
        <v>785</v>
      </c>
      <c r="G377" s="262">
        <v>2349</v>
      </c>
      <c r="H377" s="79" t="s">
        <v>4478</v>
      </c>
      <c r="I377" s="164" t="s">
        <v>61</v>
      </c>
      <c r="J377" s="273">
        <f ca="1">IF(AK377&lt;=Données!$B$2,1," ")</f>
        <v>1</v>
      </c>
      <c r="K377" s="45"/>
      <c r="L377" s="46" t="s">
        <v>56</v>
      </c>
      <c r="M377" s="47"/>
      <c r="N377" s="48"/>
      <c r="O377" s="185"/>
      <c r="P377" s="187"/>
      <c r="Q377" s="185"/>
      <c r="R377" s="186">
        <v>1</v>
      </c>
      <c r="S377" s="186"/>
      <c r="T377" s="187"/>
      <c r="U377" s="187"/>
      <c r="V377" s="187"/>
      <c r="W377" s="320"/>
      <c r="X377" s="214"/>
      <c r="Y377" s="215"/>
      <c r="Z377" s="34"/>
      <c r="AA377" s="35"/>
      <c r="AB377" s="35"/>
      <c r="AC377" s="35"/>
      <c r="AD377" s="36"/>
      <c r="AE377" s="224"/>
      <c r="AF377" s="53"/>
      <c r="AG377" s="54"/>
      <c r="AH377" s="55"/>
      <c r="AI377" s="56"/>
      <c r="AJ377" s="41" t="s">
        <v>652</v>
      </c>
      <c r="AK377" s="42">
        <v>45192</v>
      </c>
      <c r="AL377" s="50"/>
      <c r="AM377" s="337">
        <f>INDEX($K$6:$AE$6,1,MATCH(1,K377:AE377,-1))</f>
        <v>1860</v>
      </c>
      <c r="AN377" s="337" t="str">
        <f>IF(INDEX($K$6:$AE$6,1,MATCH(1,K377:AE377,1))&lt;&gt;INDEX($K$6:$AE$6,1,MATCH(1,K377:AE377,-1)),INDEX($K$6:$AE$6,1,MATCH(1,K377:AE377,1)),"-")</f>
        <v>-</v>
      </c>
    </row>
    <row r="378" spans="1:40" x14ac:dyDescent="0.2">
      <c r="A378" s="169" t="str">
        <f>IF(IFERROR(VLOOKUP(G378,EmployesActifs,1,FALSE),"Non")&lt;&gt;"Non","Oui","Non")</f>
        <v>Oui</v>
      </c>
      <c r="B378" s="172">
        <f>IF(A378="Oui",1,0)</f>
        <v>1</v>
      </c>
      <c r="C378" s="172">
        <f>IF(OR(G378="Médecin",H378="Médecin",I378="Médecin",I378="Médecins",H378="anesthésiste",H378="boursier univ.",H378="chercheur",H378="chirurgien",H378="Résident(e)",H378="Md Urg",H378="Md Card",LEFT(H378,6)="Fellow",H378="Externe Médecine",H378="Directeur de la biobanque Médecin",H378="monit.-boursier",),1,0)</f>
        <v>0</v>
      </c>
      <c r="D378" s="172">
        <f>IF(OR(G378=0,H378="Stagiaire",H378="Stagiaires",H378="Externe",H378="Externes",G378="agence",H378="STAGIAIRE INFIRMIER(ÈRE)",H378="STAGIAIRE SI",H378="STAGIAIRE S.I.",H378="STAGIAIRE PAB",H378="STAGIAIRE EN PERFUSION",H378="Stagiaire Physiothérapeute",H378="Stagiaire médecine",H378="Stagiaire - Service sociaux",H378="STAGIAIRE SOINS INFIRMIERS",H378="STAGIAIRE EXTERNE EN MÉDECINE",H378="ss",),1,0)</f>
        <v>0</v>
      </c>
      <c r="E378" s="28" t="s">
        <v>3753</v>
      </c>
      <c r="F378" s="28" t="s">
        <v>6075</v>
      </c>
      <c r="G378" s="262">
        <v>5428</v>
      </c>
      <c r="H378" s="79" t="s">
        <v>6076</v>
      </c>
      <c r="I378" s="164" t="s">
        <v>2714</v>
      </c>
      <c r="J378" s="273" t="str">
        <f ca="1">IF(AK378&lt;=Données!$B$2,1," ")</f>
        <v xml:space="preserve"> </v>
      </c>
      <c r="K378" s="45"/>
      <c r="L378" s="46"/>
      <c r="M378" s="47" t="s">
        <v>56</v>
      </c>
      <c r="N378" s="48"/>
      <c r="O378" s="185"/>
      <c r="P378" s="187">
        <v>1</v>
      </c>
      <c r="Q378" s="185"/>
      <c r="R378" s="186"/>
      <c r="S378" s="186"/>
      <c r="T378" s="187"/>
      <c r="U378" s="187"/>
      <c r="V378" s="187"/>
      <c r="W378" s="320"/>
      <c r="X378" s="214"/>
      <c r="Y378" s="215"/>
      <c r="Z378" s="34"/>
      <c r="AA378" s="35"/>
      <c r="AB378" s="35"/>
      <c r="AC378" s="35"/>
      <c r="AD378" s="36"/>
      <c r="AE378" s="224"/>
      <c r="AF378" s="53"/>
      <c r="AG378" s="54"/>
      <c r="AH378" s="55"/>
      <c r="AI378" s="56"/>
      <c r="AJ378" s="41" t="s">
        <v>4462</v>
      </c>
      <c r="AK378" s="42">
        <v>45784</v>
      </c>
      <c r="AL378" s="50"/>
      <c r="AM378" s="337">
        <f>INDEX($K$6:$AE$6,1,MATCH(1,K378:AE378,-1))</f>
        <v>1804</v>
      </c>
      <c r="AN378" s="337" t="str">
        <f>IF(INDEX($K$6:$AE$6,1,MATCH(1,K378:AE378,1))&lt;&gt;INDEX($K$6:$AE$6,1,MATCH(1,K378:AE378,-1)),INDEX($K$6:$AE$6,1,MATCH(1,K378:AE378,1)),"-")</f>
        <v>-</v>
      </c>
    </row>
    <row r="379" spans="1:40" x14ac:dyDescent="0.2">
      <c r="A379" s="169" t="str">
        <f>IF(IFERROR(VLOOKUP(G379,EmployesActifs,1,FALSE),"Non")&lt;&gt;"Non","Oui","Non")</f>
        <v>Oui</v>
      </c>
      <c r="B379" s="172">
        <f>IF(A379="Oui",1,0)</f>
        <v>1</v>
      </c>
      <c r="C379" s="172">
        <f>IF(OR(G379="Médecin",H379="Médecin",I379="Médecin",I379="Médecins",H379="anesthésiste",H379="boursier univ.",H379="chercheur",H379="chirurgien",H379="Résident(e)",H379="Md Urg",H379="Md Card",LEFT(H379,6)="Fellow",H379="Externe Médecine",H379="Directeur de la biobanque Médecin",H379="monit.-boursier",),1,0)</f>
        <v>0</v>
      </c>
      <c r="D379" s="172">
        <f>IF(OR(G379=0,H379="Stagiaire",H379="Stagiaires",H379="Externe",H379="Externes",G379="agence",H379="STAGIAIRE INFIRMIER(ÈRE)",H379="STAGIAIRE SI",H379="STAGIAIRE S.I.",H379="STAGIAIRE PAB",H379="STAGIAIRE EN PERFUSION",H379="Stagiaire Physiothérapeute",H379="Stagiaire médecine",H379="Stagiaire - Service sociaux",H379="STAGIAIRE SOINS INFIRMIERS",H379="STAGIAIRE EXTERNE EN MÉDECINE",H379="ss",),1,0)</f>
        <v>0</v>
      </c>
      <c r="E379" s="28" t="s">
        <v>786</v>
      </c>
      <c r="F379" s="28" t="s">
        <v>138</v>
      </c>
      <c r="G379" s="262">
        <v>3159</v>
      </c>
      <c r="H379" s="79" t="s">
        <v>5325</v>
      </c>
      <c r="I379" s="164" t="s">
        <v>933</v>
      </c>
      <c r="J379" s="273" t="str">
        <f ca="1">IF(AK379&lt;=Données!$B$2,1," ")</f>
        <v xml:space="preserve"> </v>
      </c>
      <c r="K379" s="45">
        <v>1</v>
      </c>
      <c r="L379" s="46"/>
      <c r="M379" s="47"/>
      <c r="N379" s="48"/>
      <c r="O379" s="185"/>
      <c r="P379" s="187"/>
      <c r="Q379" s="185"/>
      <c r="R379" s="186"/>
      <c r="S379" s="186"/>
      <c r="T379" s="187"/>
      <c r="U379" s="187"/>
      <c r="V379" s="187"/>
      <c r="W379" s="320"/>
      <c r="X379" s="214"/>
      <c r="Y379" s="215"/>
      <c r="Z379" s="34"/>
      <c r="AA379" s="35"/>
      <c r="AB379" s="35"/>
      <c r="AC379" s="35"/>
      <c r="AD379" s="36"/>
      <c r="AE379" s="224"/>
      <c r="AF379" s="53"/>
      <c r="AG379" s="54"/>
      <c r="AH379" s="55"/>
      <c r="AI379" s="56"/>
      <c r="AJ379" s="41" t="s">
        <v>4462</v>
      </c>
      <c r="AK379" s="42">
        <v>45399</v>
      </c>
      <c r="AL379" s="50"/>
      <c r="AM379" s="337" t="str">
        <f>INDEX($K$6:$AE$6,1,MATCH(1,K379:AE379,-1))</f>
        <v>95PFE-L2S</v>
      </c>
      <c r="AN379" s="337" t="str">
        <f>IF(INDEX($K$6:$AE$6,1,MATCH(1,K379:AE379,1))&lt;&gt;INDEX($K$6:$AE$6,1,MATCH(1,K379:AE379,-1)),INDEX($K$6:$AE$6,1,MATCH(1,K379:AE379,1)),"-")</f>
        <v>-</v>
      </c>
    </row>
    <row r="380" spans="1:40" x14ac:dyDescent="0.2">
      <c r="A380" s="169" t="str">
        <f>IF(IFERROR(VLOOKUP(G380,EmployesActifs,1,FALSE),"Non")&lt;&gt;"Non","Oui","Non")</f>
        <v>Oui</v>
      </c>
      <c r="B380" s="172">
        <f>IF(A380="Oui",1,0)</f>
        <v>1</v>
      </c>
      <c r="C380" s="172">
        <f>IF(OR(G380="Médecin",H380="Médecin",I380="Médecin",I380="Médecins",H380="anesthésiste",H380="boursier univ.",H380="chercheur",H380="chirurgien",H380="Résident(e)",H380="Md Urg",H380="Md Card",LEFT(H380,6)="Fellow",H380="Externe Médecine",H380="Directeur de la biobanque Médecin",H380="monit.-boursier",),1,0)</f>
        <v>0</v>
      </c>
      <c r="D380" s="172">
        <f>IF(OR(G380=0,H380="Stagiaire",H380="Stagiaires",H380="Externe",H380="Externes",G380="agence",H380="STAGIAIRE INFIRMIER(ÈRE)",H380="STAGIAIRE SI",H380="STAGIAIRE S.I.",H380="STAGIAIRE PAB",H380="STAGIAIRE EN PERFUSION",H380="Stagiaire Physiothérapeute",H380="Stagiaire médecine",H380="Stagiaire - Service sociaux",H380="STAGIAIRE SOINS INFIRMIERS",H380="STAGIAIRE EXTERNE EN MÉDECINE",H380="ss",),1,0)</f>
        <v>0</v>
      </c>
      <c r="E380" s="28" t="s">
        <v>3315</v>
      </c>
      <c r="F380" s="28" t="s">
        <v>966</v>
      </c>
      <c r="G380" s="262">
        <v>12974</v>
      </c>
      <c r="H380" s="79" t="s">
        <v>517</v>
      </c>
      <c r="I380" s="164" t="s">
        <v>5713</v>
      </c>
      <c r="J380" s="273">
        <f ca="1">IF(AK380&lt;=Données!$B$2,1," ")</f>
        <v>1</v>
      </c>
      <c r="K380" s="45" t="s">
        <v>56</v>
      </c>
      <c r="L380" s="46" t="s">
        <v>56</v>
      </c>
      <c r="M380" s="47"/>
      <c r="N380" s="48" t="s">
        <v>56</v>
      </c>
      <c r="O380" s="185"/>
      <c r="P380" s="187"/>
      <c r="Q380" s="185"/>
      <c r="R380" s="186"/>
      <c r="S380" s="186" t="s">
        <v>56</v>
      </c>
      <c r="T380" s="187"/>
      <c r="U380" s="187"/>
      <c r="V380" s="187"/>
      <c r="W380" s="320"/>
      <c r="X380" s="214"/>
      <c r="Y380" s="215"/>
      <c r="Z380" s="34"/>
      <c r="AA380" s="35"/>
      <c r="AB380" s="35"/>
      <c r="AC380" s="35"/>
      <c r="AD380" s="36"/>
      <c r="AE380" s="224"/>
      <c r="AF380" s="53"/>
      <c r="AG380" s="54"/>
      <c r="AH380" s="55"/>
      <c r="AI380" s="56"/>
      <c r="AJ380" s="41" t="s">
        <v>2858</v>
      </c>
      <c r="AK380" s="42">
        <v>45196</v>
      </c>
      <c r="AL380" s="50" t="s">
        <v>3318</v>
      </c>
      <c r="AM380" s="337" t="e">
        <f>INDEX($K$6:$AE$6,1,MATCH(1,K380:AE380,-1))</f>
        <v>#N/A</v>
      </c>
      <c r="AN380" s="337" t="e">
        <f>IF(INDEX($K$6:$AE$6,1,MATCH(1,K380:AE380,1))&lt;&gt;INDEX($K$6:$AE$6,1,MATCH(1,K380:AE380,-1)),INDEX($K$6:$AE$6,1,MATCH(1,K380:AE380,1)),"-")</f>
        <v>#N/A</v>
      </c>
    </row>
    <row r="381" spans="1:40" x14ac:dyDescent="0.2">
      <c r="A381" s="169" t="str">
        <f>IF(IFERROR(VLOOKUP(G381,EmployesActifs,1,FALSE),"Non")&lt;&gt;"Non","Oui","Non")</f>
        <v>Oui</v>
      </c>
      <c r="B381" s="172">
        <f>IF(A381="Oui",1,0)</f>
        <v>1</v>
      </c>
      <c r="C381" s="172">
        <f>IF(OR(G381="Médecin",H381="Médecin",I381="Médecin",I381="Médecins",H381="anesthésiste",H381="boursier univ.",H381="chercheur",H381="chirurgien",H381="Résident(e)",H381="Md Urg",H381="Md Card",LEFT(H381,6)="Fellow",H381="Externe Médecine",H381="Directeur de la biobanque Médecin",H381="monit.-boursier",),1,0)</f>
        <v>0</v>
      </c>
      <c r="D381" s="172">
        <f>IF(OR(G381=0,H381="Stagiaire",H381="Stagiaires",H381="Externe",H381="Externes",G381="agence",H381="STAGIAIRE INFIRMIER(ÈRE)",H381="STAGIAIRE SI",H381="STAGIAIRE S.I.",H381="STAGIAIRE PAB",H381="STAGIAIRE EN PERFUSION",H381="Stagiaire Physiothérapeute",H381="Stagiaire médecine",H381="Stagiaire - Service sociaux",H381="STAGIAIRE SOINS INFIRMIERS",H381="STAGIAIRE EXTERNE EN MÉDECINE",H381="ss",),1,0)</f>
        <v>0</v>
      </c>
      <c r="E381" s="28" t="s">
        <v>4285</v>
      </c>
      <c r="F381" s="28" t="s">
        <v>4286</v>
      </c>
      <c r="G381" s="262">
        <v>12888</v>
      </c>
      <c r="H381" s="79" t="s">
        <v>1681</v>
      </c>
      <c r="I381" s="164" t="s">
        <v>4422</v>
      </c>
      <c r="J381" s="273" t="str">
        <f ca="1">IF(AK381&lt;=Données!$B$2,1," ")</f>
        <v xml:space="preserve"> </v>
      </c>
      <c r="K381" s="45"/>
      <c r="L381" s="46"/>
      <c r="M381" s="47"/>
      <c r="N381" s="48"/>
      <c r="O381" s="185"/>
      <c r="P381" s="187"/>
      <c r="Q381" s="185"/>
      <c r="R381" s="186"/>
      <c r="S381" s="186">
        <v>1</v>
      </c>
      <c r="T381" s="187"/>
      <c r="U381" s="187"/>
      <c r="V381" s="187"/>
      <c r="W381" s="320"/>
      <c r="X381" s="214"/>
      <c r="Y381" s="215"/>
      <c r="Z381" s="34"/>
      <c r="AA381" s="35"/>
      <c r="AB381" s="35"/>
      <c r="AC381" s="35"/>
      <c r="AD381" s="36"/>
      <c r="AE381" s="224"/>
      <c r="AF381" s="53"/>
      <c r="AG381" s="54"/>
      <c r="AH381" s="55"/>
      <c r="AI381" s="56"/>
      <c r="AJ381" s="41" t="s">
        <v>4462</v>
      </c>
      <c r="AK381" s="42">
        <v>45924</v>
      </c>
      <c r="AL381" s="50"/>
      <c r="AM381" s="337" t="str">
        <f>INDEX($K$6:$AE$6,1,MATCH(1,K381:AE381,-1))</f>
        <v>1870 +</v>
      </c>
      <c r="AN381" s="337" t="str">
        <f>IF(INDEX($K$6:$AE$6,1,MATCH(1,K381:AE381,1))&lt;&gt;INDEX($K$6:$AE$6,1,MATCH(1,K381:AE381,-1)),INDEX($K$6:$AE$6,1,MATCH(1,K381:AE381,1)),"-")</f>
        <v>-</v>
      </c>
    </row>
    <row r="382" spans="1:40" x14ac:dyDescent="0.2">
      <c r="A382" s="169" t="str">
        <f>IF(IFERROR(VLOOKUP(G382,EmployesActifs,1,FALSE),"Non")&lt;&gt;"Non","Oui","Non")</f>
        <v>Oui</v>
      </c>
      <c r="B382" s="172">
        <f>IF(A382="Oui",1,0)</f>
        <v>1</v>
      </c>
      <c r="C382" s="172">
        <f>IF(OR(G382="Médecin",H382="Médecin",I382="Médecin",I382="Médecins",H382="anesthésiste",H382="boursier univ.",H382="chercheur",H382="chirurgien",H382="Résident(e)",H382="Md Urg",H382="Md Card",LEFT(H382,6)="Fellow",H382="Externe Médecine",H382="Directeur de la biobanque Médecin",H382="monit.-boursier",),1,0)</f>
        <v>0</v>
      </c>
      <c r="D382" s="172">
        <f>IF(OR(G382=0,H382="Stagiaire",H382="Stagiaires",H382="Externe",H382="Externes",G382="agence",H382="STAGIAIRE INFIRMIER(ÈRE)",H382="STAGIAIRE SI",H382="STAGIAIRE S.I.",H382="STAGIAIRE PAB",H382="STAGIAIRE EN PERFUSION",H382="Stagiaire Physiothérapeute",H382="Stagiaire médecine",H382="Stagiaire - Service sociaux",H382="STAGIAIRE SOINS INFIRMIERS",H382="STAGIAIRE EXTERNE EN MÉDECINE",H382="ss",),1,0)</f>
        <v>0</v>
      </c>
      <c r="E382" s="28" t="s">
        <v>3834</v>
      </c>
      <c r="F382" s="28" t="s">
        <v>2724</v>
      </c>
      <c r="G382" s="262">
        <v>9679</v>
      </c>
      <c r="H382" s="79" t="s">
        <v>3395</v>
      </c>
      <c r="I382" s="164" t="s">
        <v>209</v>
      </c>
      <c r="J382" s="273">
        <f ca="1">IF(AK382&lt;=Données!$B$2,1," ")</f>
        <v>1</v>
      </c>
      <c r="K382" s="45"/>
      <c r="L382" s="46" t="s">
        <v>56</v>
      </c>
      <c r="M382" s="47">
        <v>1</v>
      </c>
      <c r="N382" s="48"/>
      <c r="O382" s="185"/>
      <c r="P382" s="187"/>
      <c r="Q382" s="185"/>
      <c r="R382" s="186"/>
      <c r="S382" s="186"/>
      <c r="T382" s="187"/>
      <c r="U382" s="187"/>
      <c r="V382" s="187"/>
      <c r="W382" s="320"/>
      <c r="X382" s="214"/>
      <c r="Y382" s="215"/>
      <c r="Z382" s="34"/>
      <c r="AA382" s="35"/>
      <c r="AB382" s="35"/>
      <c r="AC382" s="35"/>
      <c r="AD382" s="36"/>
      <c r="AE382" s="224"/>
      <c r="AF382" s="53"/>
      <c r="AG382" s="54"/>
      <c r="AH382" s="55"/>
      <c r="AI382" s="56"/>
      <c r="AJ382" s="41" t="s">
        <v>2858</v>
      </c>
      <c r="AK382" s="42">
        <v>45216</v>
      </c>
      <c r="AL382" s="50"/>
      <c r="AM382" s="337" t="str">
        <f>INDEX($K$6:$AE$6,1,MATCH(1,K382:AE382,-1))</f>
        <v>95PFE-L2L</v>
      </c>
      <c r="AN382" s="337" t="str">
        <f>IF(INDEX($K$6:$AE$6,1,MATCH(1,K382:AE382,1))&lt;&gt;INDEX($K$6:$AE$6,1,MATCH(1,K382:AE382,-1)),INDEX($K$6:$AE$6,1,MATCH(1,K382:AE382,1)),"-")</f>
        <v>-</v>
      </c>
    </row>
    <row r="383" spans="1:40" x14ac:dyDescent="0.2">
      <c r="A383" s="381"/>
      <c r="B383" s="172">
        <f>IF(A383="Oui",1,0)</f>
        <v>0</v>
      </c>
      <c r="C383" s="172">
        <f>IF(OR(G383="Médecin",H383="Médecin",I383="Médecin",I383="Médecins",H383="anesthésiste",H383="boursier univ.",H383="chercheur",H383="chirurgien",H383="Résident(e)",H383="Md Urg",H383="Md Card",LEFT(H383,6)="Fellow",H383="Externe Médecine",H383="Directeur de la biobanque Médecin",H383="monit.-boursier",),1,0)</f>
        <v>1</v>
      </c>
      <c r="D383" s="172">
        <f>IF(OR(G383=0,H383="Stagiaire",H383="Stagiaires",H383="Externe",H383="Externes",G383="agence",H383="STAGIAIRE INFIRMIER(ÈRE)",H383="STAGIAIRE SI",H383="STAGIAIRE S.I.",H383="STAGIAIRE PAB",H383="STAGIAIRE EN PERFUSION",H383="Stagiaire Physiothérapeute",H383="Stagiaire médecine",H383="Stagiaire - Service sociaux",H383="STAGIAIRE SOINS INFIRMIERS",H383="STAGIAIRE EXTERNE EN MÉDECINE",H383="ss",),1,0)</f>
        <v>0</v>
      </c>
      <c r="E383" s="28" t="s">
        <v>5854</v>
      </c>
      <c r="F383" s="28" t="s">
        <v>5855</v>
      </c>
      <c r="G383" s="262" t="s">
        <v>6236</v>
      </c>
      <c r="H383" s="79" t="s">
        <v>3185</v>
      </c>
      <c r="I383" s="164" t="s">
        <v>61</v>
      </c>
      <c r="J383" s="273" t="str">
        <f ca="1">IF(AK383&lt;=Données!$B$2,1," ")</f>
        <v xml:space="preserve"> </v>
      </c>
      <c r="K383" s="45">
        <v>1</v>
      </c>
      <c r="L383" s="46"/>
      <c r="M383" s="47"/>
      <c r="N383" s="48"/>
      <c r="O383" s="185"/>
      <c r="P383" s="187"/>
      <c r="Q383" s="185"/>
      <c r="R383" s="186"/>
      <c r="S383" s="186"/>
      <c r="T383" s="187"/>
      <c r="U383" s="187"/>
      <c r="V383" s="187"/>
      <c r="W383" s="320"/>
      <c r="X383" s="214"/>
      <c r="Y383" s="215"/>
      <c r="Z383" s="34"/>
      <c r="AA383" s="35"/>
      <c r="AB383" s="35"/>
      <c r="AC383" s="35"/>
      <c r="AD383" s="36"/>
      <c r="AE383" s="224"/>
      <c r="AF383" s="53"/>
      <c r="AG383" s="54"/>
      <c r="AH383" s="55"/>
      <c r="AI383" s="56"/>
      <c r="AJ383" s="41" t="s">
        <v>4462</v>
      </c>
      <c r="AK383" s="42">
        <v>45687</v>
      </c>
      <c r="AL383" s="50"/>
      <c r="AM383" s="337" t="str">
        <f>INDEX($K$6:$AE$6,1,MATCH(1,K383:AE383,-1))</f>
        <v>95PFE-L2S</v>
      </c>
      <c r="AN383" s="337" t="str">
        <f>IF(INDEX($K$6:$AE$6,1,MATCH(1,K383:AE383,1))&lt;&gt;INDEX($K$6:$AE$6,1,MATCH(1,K383:AE383,-1)),INDEX($K$6:$AE$6,1,MATCH(1,K383:AE383,1)),"-")</f>
        <v>-</v>
      </c>
    </row>
    <row r="384" spans="1:40" x14ac:dyDescent="0.2">
      <c r="A384" s="169" t="str">
        <f>IF(IFERROR(VLOOKUP(G384,EmployesActifs,1,FALSE),"Non")&lt;&gt;"Non","Oui","Non")</f>
        <v>Oui</v>
      </c>
      <c r="B384" s="172">
        <f>IF(A384="Oui",1,0)</f>
        <v>1</v>
      </c>
      <c r="C384" s="172">
        <f>IF(OR(G384="Médecin",H384="Médecin",I384="Médecin",I384="Médecins",H384="anesthésiste",H384="boursier univ.",H384="chercheur",H384="chirurgien",H384="Résident(e)",H384="Md Urg",H384="Md Card",LEFT(H384,6)="Fellow",H384="Externe Médecine",H384="Directeur de la biobanque Médecin",H384="monit.-boursier",),1,0)</f>
        <v>0</v>
      </c>
      <c r="D384" s="172">
        <f>IF(OR(G384=0,H384="Stagiaire",H384="Stagiaires",H384="Externe",H384="Externes",G384="agence",H384="STAGIAIRE INFIRMIER(ÈRE)",H384="STAGIAIRE SI",H384="STAGIAIRE S.I.",H384="STAGIAIRE PAB",H384="STAGIAIRE EN PERFUSION",H384="Stagiaire Physiothérapeute",H384="Stagiaire médecine",H384="Stagiaire - Service sociaux",H384="STAGIAIRE SOINS INFIRMIERS",H384="STAGIAIRE EXTERNE EN MÉDECINE",H384="ss",),1,0)</f>
        <v>0</v>
      </c>
      <c r="E384" s="28" t="s">
        <v>3689</v>
      </c>
      <c r="F384" s="28" t="s">
        <v>627</v>
      </c>
      <c r="G384" s="262">
        <v>6233</v>
      </c>
      <c r="H384" s="79" t="s">
        <v>1867</v>
      </c>
      <c r="I384" s="164" t="s">
        <v>3399</v>
      </c>
      <c r="J384" s="273">
        <f ca="1">IF(AK384&lt;=Données!$B$2,1," ")</f>
        <v>1</v>
      </c>
      <c r="K384" s="45" t="s">
        <v>56</v>
      </c>
      <c r="L384" s="46"/>
      <c r="M384" s="47"/>
      <c r="N384" s="48" t="s">
        <v>56</v>
      </c>
      <c r="O384" s="185"/>
      <c r="P384" s="187"/>
      <c r="Q384" s="185"/>
      <c r="R384" s="186"/>
      <c r="S384" s="186">
        <v>1</v>
      </c>
      <c r="T384" s="187"/>
      <c r="U384" s="187"/>
      <c r="V384" s="187"/>
      <c r="W384" s="320"/>
      <c r="X384" s="214"/>
      <c r="Y384" s="215"/>
      <c r="Z384" s="34"/>
      <c r="AA384" s="35"/>
      <c r="AB384" s="35"/>
      <c r="AC384" s="35"/>
      <c r="AD384" s="36"/>
      <c r="AE384" s="224"/>
      <c r="AF384" s="53"/>
      <c r="AG384" s="54"/>
      <c r="AH384" s="55"/>
      <c r="AI384" s="56"/>
      <c r="AJ384" s="41" t="s">
        <v>85</v>
      </c>
      <c r="AK384" s="42">
        <v>44783</v>
      </c>
      <c r="AL384" s="50"/>
      <c r="AM384" s="337" t="str">
        <f>INDEX($K$6:$AE$6,1,MATCH(1,K384:AE384,-1))</f>
        <v>1870 +</v>
      </c>
      <c r="AN384" s="337" t="str">
        <f>IF(INDEX($K$6:$AE$6,1,MATCH(1,K384:AE384,1))&lt;&gt;INDEX($K$6:$AE$6,1,MATCH(1,K384:AE384,-1)),INDEX($K$6:$AE$6,1,MATCH(1,K384:AE384,1)),"-")</f>
        <v>-</v>
      </c>
    </row>
    <row r="385" spans="1:40" x14ac:dyDescent="0.2">
      <c r="A385" s="169" t="str">
        <f>IF(IFERROR(VLOOKUP(G385,EmployesActifs,1,FALSE),"Non")&lt;&gt;"Non","Oui","Non")</f>
        <v>Oui</v>
      </c>
      <c r="B385" s="172">
        <f>IF(A385="Oui",1,0)</f>
        <v>1</v>
      </c>
      <c r="C385" s="172">
        <f>IF(OR(G385="Médecin",H385="Médecin",I385="Médecin",I385="Médecins",H385="anesthésiste",H385="boursier univ.",H385="chercheur",H385="chirurgien",H385="Résident(e)",H385="Md Urg",H385="Md Card",LEFT(H385,6)="Fellow",H385="Externe Médecine",H385="Directeur de la biobanque Médecin",H385="monit.-boursier",),1,0)</f>
        <v>0</v>
      </c>
      <c r="D385" s="172">
        <f>IF(OR(G385=0,H385="Stagiaire",H385="Stagiaires",H385="Externe",H385="Externes",G385="agence",H385="STAGIAIRE INFIRMIER(ÈRE)",H385="STAGIAIRE SI",H385="STAGIAIRE S.I.",H385="STAGIAIRE PAB",H385="STAGIAIRE EN PERFUSION",H385="Stagiaire Physiothérapeute",H385="Stagiaire médecine",H385="Stagiaire - Service sociaux",H385="STAGIAIRE SOINS INFIRMIERS",H385="STAGIAIRE EXTERNE EN MÉDECINE",H385="ss",),1,0)</f>
        <v>0</v>
      </c>
      <c r="E385" s="28" t="s">
        <v>789</v>
      </c>
      <c r="F385" s="28" t="s">
        <v>790</v>
      </c>
      <c r="G385" s="262">
        <v>6878</v>
      </c>
      <c r="H385" s="79" t="s">
        <v>319</v>
      </c>
      <c r="I385" s="164" t="s">
        <v>174</v>
      </c>
      <c r="J385" s="273" t="str">
        <f ca="1">IF(AK385&lt;=Données!$B$2,1," ")</f>
        <v xml:space="preserve"> </v>
      </c>
      <c r="K385" s="45" t="s">
        <v>56</v>
      </c>
      <c r="L385" s="46"/>
      <c r="M385" s="47"/>
      <c r="N385" s="48"/>
      <c r="O385" s="185">
        <v>1</v>
      </c>
      <c r="P385" s="187"/>
      <c r="Q385" s="185"/>
      <c r="R385" s="186"/>
      <c r="S385" s="186"/>
      <c r="T385" s="187"/>
      <c r="U385" s="187"/>
      <c r="V385" s="187"/>
      <c r="W385" s="320"/>
      <c r="X385" s="214"/>
      <c r="Y385" s="215"/>
      <c r="Z385" s="34"/>
      <c r="AA385" s="35"/>
      <c r="AB385" s="35"/>
      <c r="AC385" s="35"/>
      <c r="AD385" s="36"/>
      <c r="AE385" s="224"/>
      <c r="AF385" s="53"/>
      <c r="AG385" s="54"/>
      <c r="AH385" s="55"/>
      <c r="AI385" s="56"/>
      <c r="AJ385" s="41" t="s">
        <v>4462</v>
      </c>
      <c r="AK385" s="42">
        <v>45462</v>
      </c>
      <c r="AL385" s="50"/>
      <c r="AM385" s="337" t="str">
        <f>INDEX($K$6:$AE$6,1,MATCH(1,K385:AE385,-1))</f>
        <v>1804S</v>
      </c>
      <c r="AN385" s="337" t="str">
        <f>IF(INDEX($K$6:$AE$6,1,MATCH(1,K385:AE385,1))&lt;&gt;INDEX($K$6:$AE$6,1,MATCH(1,K385:AE385,-1)),INDEX($K$6:$AE$6,1,MATCH(1,K385:AE385,1)),"-")</f>
        <v>-</v>
      </c>
    </row>
    <row r="386" spans="1:40" x14ac:dyDescent="0.2">
      <c r="A386" s="381"/>
      <c r="B386" s="172">
        <f>IF(A386="Oui",1,0)</f>
        <v>0</v>
      </c>
      <c r="C386" s="172">
        <f>IF(OR(G386="Médecin",H386="Médecin",I386="Médecin",I386="Médecins",H386="anesthésiste",H386="boursier univ.",H386="chercheur",H386="chirurgien",H386="Résident(e)",H386="Md Urg",H386="Md Card",LEFT(H386,6)="Fellow",H386="Externe Médecine",H386="Directeur de la biobanque Médecin",H386="monit.-boursier",),1,0)</f>
        <v>0</v>
      </c>
      <c r="D386" s="172">
        <f>IF(OR(G386=0,H386="Stagiaire",H386="Stagiaires",H386="Externe",H386="Externes",G386="agence",H386="STAGIAIRE INFIRMIER(ÈRE)",H386="STAGIAIRE SI",H386="STAGIAIRE S.I.",H386="STAGIAIRE PAB",H386="STAGIAIRE EN PERFUSION",H386="Stagiaire Physiothérapeute",H386="Stagiaire médecine",H386="Stagiaire - Service sociaux",H386="STAGIAIRE SOINS INFIRMIERS",H386="STAGIAIRE EXTERNE EN MÉDECINE",H386="ss",),1,0)</f>
        <v>1</v>
      </c>
      <c r="E386" s="28" t="s">
        <v>791</v>
      </c>
      <c r="F386" s="28" t="s">
        <v>792</v>
      </c>
      <c r="G386" s="262">
        <v>0</v>
      </c>
      <c r="H386" s="79" t="s">
        <v>793</v>
      </c>
      <c r="I386" s="164"/>
      <c r="J386" s="273">
        <f ca="1">IF(AK386&lt;=Données!$B$2,1," ")</f>
        <v>1</v>
      </c>
      <c r="K386" s="45"/>
      <c r="L386" s="46">
        <v>1</v>
      </c>
      <c r="M386" s="47"/>
      <c r="N386" s="48"/>
      <c r="O386" s="185"/>
      <c r="P386" s="187"/>
      <c r="Q386" s="185"/>
      <c r="R386" s="186"/>
      <c r="S386" s="186"/>
      <c r="T386" s="187"/>
      <c r="U386" s="187"/>
      <c r="V386" s="187"/>
      <c r="W386" s="320"/>
      <c r="X386" s="214"/>
      <c r="Y386" s="215"/>
      <c r="Z386" s="34"/>
      <c r="AA386" s="35"/>
      <c r="AB386" s="35"/>
      <c r="AC386" s="35"/>
      <c r="AD386" s="36"/>
      <c r="AE386" s="224"/>
      <c r="AF386" s="53"/>
      <c r="AG386" s="54"/>
      <c r="AH386" s="55"/>
      <c r="AI386" s="56"/>
      <c r="AJ386" s="41" t="s">
        <v>85</v>
      </c>
      <c r="AK386" s="42">
        <v>44592</v>
      </c>
      <c r="AL386" s="50"/>
      <c r="AM386" s="337" t="str">
        <f>INDEX($K$6:$AE$6,1,MATCH(1,K386:AE386,-1))</f>
        <v>95PFE-L2M</v>
      </c>
      <c r="AN386" s="337" t="str">
        <f>IF(INDEX($K$6:$AE$6,1,MATCH(1,K386:AE386,1))&lt;&gt;INDEX($K$6:$AE$6,1,MATCH(1,K386:AE386,-1)),INDEX($K$6:$AE$6,1,MATCH(1,K386:AE386,1)),"-")</f>
        <v>-</v>
      </c>
    </row>
    <row r="387" spans="1:40" x14ac:dyDescent="0.2">
      <c r="A387" s="169" t="str">
        <f>IF(IFERROR(VLOOKUP(G387,EmployesActifs,1,FALSE),"Non")&lt;&gt;"Non","Oui","Non")</f>
        <v>Oui</v>
      </c>
      <c r="B387" s="172">
        <f>IF(A387="Oui",1,0)</f>
        <v>1</v>
      </c>
      <c r="C387" s="172">
        <f>IF(OR(G387="Médecin",H387="Médecin",I387="Médecin",I387="Médecins",H387="anesthésiste",H387="boursier univ.",H387="chercheur",H387="chirurgien",H387="Résident(e)",H387="Md Urg",H387="Md Card",LEFT(H387,6)="Fellow",H387="Externe Médecine",H387="Directeur de la biobanque Médecin",H387="monit.-boursier",),1,0)</f>
        <v>0</v>
      </c>
      <c r="D387" s="172">
        <f>IF(OR(G387=0,H387="Stagiaire",H387="Stagiaires",H387="Externe",H387="Externes",G387="agence",H387="STAGIAIRE INFIRMIER(ÈRE)",H387="STAGIAIRE SI",H387="STAGIAIRE S.I.",H387="STAGIAIRE PAB",H387="STAGIAIRE EN PERFUSION",H387="Stagiaire Physiothérapeute",H387="Stagiaire médecine",H387="Stagiaire - Service sociaux",H387="STAGIAIRE SOINS INFIRMIERS",H387="STAGIAIRE EXTERNE EN MÉDECINE",H387="ss",),1,0)</f>
        <v>0</v>
      </c>
      <c r="E387" s="28" t="s">
        <v>3788</v>
      </c>
      <c r="F387" s="28" t="s">
        <v>3789</v>
      </c>
      <c r="G387" s="262">
        <v>8939</v>
      </c>
      <c r="H387" s="79" t="s">
        <v>1174</v>
      </c>
      <c r="I387" s="164" t="s">
        <v>933</v>
      </c>
      <c r="J387" s="273" t="str">
        <f ca="1">IF(AK387&lt;=Données!$B$2,1," ")</f>
        <v xml:space="preserve"> </v>
      </c>
      <c r="K387" s="45"/>
      <c r="L387" s="46">
        <v>1</v>
      </c>
      <c r="M387" s="47"/>
      <c r="N387" s="48"/>
      <c r="O387" s="185"/>
      <c r="P387" s="187"/>
      <c r="Q387" s="185"/>
      <c r="R387" s="186"/>
      <c r="S387" s="186"/>
      <c r="T387" s="187"/>
      <c r="U387" s="187"/>
      <c r="V387" s="187"/>
      <c r="W387" s="320"/>
      <c r="X387" s="214"/>
      <c r="Y387" s="215"/>
      <c r="Z387" s="34"/>
      <c r="AA387" s="35"/>
      <c r="AB387" s="35"/>
      <c r="AC387" s="35"/>
      <c r="AD387" s="36"/>
      <c r="AE387" s="224"/>
      <c r="AF387" s="53"/>
      <c r="AG387" s="54"/>
      <c r="AH387" s="55"/>
      <c r="AI387" s="56"/>
      <c r="AJ387" s="41" t="s">
        <v>4462</v>
      </c>
      <c r="AK387" s="42">
        <v>45308</v>
      </c>
      <c r="AL387" s="50"/>
      <c r="AM387" s="337" t="str">
        <f>INDEX($K$6:$AE$6,1,MATCH(1,K387:AE387,-1))</f>
        <v>95PFE-L2M</v>
      </c>
      <c r="AN387" s="337" t="str">
        <f>IF(INDEX($K$6:$AE$6,1,MATCH(1,K387:AE387,1))&lt;&gt;INDEX($K$6:$AE$6,1,MATCH(1,K387:AE387,-1)),INDEX($K$6:$AE$6,1,MATCH(1,K387:AE387,1)),"-")</f>
        <v>-</v>
      </c>
    </row>
    <row r="388" spans="1:40" x14ac:dyDescent="0.2">
      <c r="A388" s="169" t="str">
        <f>IF(IFERROR(VLOOKUP(G388,EmployesActifs,1,FALSE),"Non")&lt;&gt;"Non","Oui","Non")</f>
        <v>Oui</v>
      </c>
      <c r="B388" s="172">
        <f>IF(A388="Oui",1,0)</f>
        <v>1</v>
      </c>
      <c r="C388" s="172">
        <f>IF(OR(G388="Médecin",H388="Médecin",I388="Médecin",I388="Médecins",H388="anesthésiste",H388="boursier univ.",H388="chercheur",H388="chirurgien",H388="Résident(e)",H388="Md Urg",H388="Md Card",LEFT(H388,6)="Fellow",H388="Externe Médecine",H388="Directeur de la biobanque Médecin",H388="monit.-boursier",),1,0)</f>
        <v>0</v>
      </c>
      <c r="D388" s="172">
        <f>IF(OR(G388=0,H388="Stagiaire",H388="Stagiaires",H388="Externe",H388="Externes",G388="agence",H388="STAGIAIRE INFIRMIER(ÈRE)",H388="STAGIAIRE SI",H388="STAGIAIRE S.I.",H388="STAGIAIRE PAB",H388="STAGIAIRE EN PERFUSION",H388="Stagiaire Physiothérapeute",H388="Stagiaire médecine",H388="Stagiaire - Service sociaux",H388="STAGIAIRE SOINS INFIRMIERS",H388="STAGIAIRE EXTERNE EN MÉDECINE",H388="ss",),1,0)</f>
        <v>0</v>
      </c>
      <c r="E388" s="28" t="s">
        <v>799</v>
      </c>
      <c r="F388" s="28" t="s">
        <v>800</v>
      </c>
      <c r="G388" s="262">
        <v>8840</v>
      </c>
      <c r="H388" s="79" t="s">
        <v>109</v>
      </c>
      <c r="I388" s="164" t="s">
        <v>110</v>
      </c>
      <c r="J388" s="273" t="str">
        <f ca="1">IF(AK388&lt;=Données!$B$2,1," ")</f>
        <v xml:space="preserve"> </v>
      </c>
      <c r="K388" s="45">
        <v>1</v>
      </c>
      <c r="L388" s="46"/>
      <c r="M388" s="47"/>
      <c r="N388" s="48"/>
      <c r="O388" s="185"/>
      <c r="P388" s="187"/>
      <c r="Q388" s="185"/>
      <c r="R388" s="186"/>
      <c r="S388" s="186"/>
      <c r="T388" s="187"/>
      <c r="U388" s="187"/>
      <c r="V388" s="187"/>
      <c r="W388" s="320"/>
      <c r="X388" s="214"/>
      <c r="Y388" s="215"/>
      <c r="Z388" s="34"/>
      <c r="AA388" s="35"/>
      <c r="AB388" s="35"/>
      <c r="AC388" s="35"/>
      <c r="AD388" s="36"/>
      <c r="AE388" s="224"/>
      <c r="AF388" s="53"/>
      <c r="AG388" s="54"/>
      <c r="AH388" s="55"/>
      <c r="AI388" s="56"/>
      <c r="AJ388" s="41" t="s">
        <v>4462</v>
      </c>
      <c r="AK388" s="42">
        <v>45826</v>
      </c>
      <c r="AL388" s="50"/>
      <c r="AM388" s="337" t="str">
        <f>INDEX($K$6:$AE$6,1,MATCH(1,K388:AE388,-1))</f>
        <v>95PFE-L2S</v>
      </c>
      <c r="AN388" s="337" t="str">
        <f>IF(INDEX($K$6:$AE$6,1,MATCH(1,K388:AE388,1))&lt;&gt;INDEX($K$6:$AE$6,1,MATCH(1,K388:AE388,-1)),INDEX($K$6:$AE$6,1,MATCH(1,K388:AE388,1)),"-")</f>
        <v>-</v>
      </c>
    </row>
    <row r="389" spans="1:40" x14ac:dyDescent="0.2">
      <c r="A389" s="169" t="str">
        <f>IF(IFERROR(VLOOKUP(G389,EmployesActifs,1,FALSE),"Non")&lt;&gt;"Non","Oui","Non")</f>
        <v>Oui</v>
      </c>
      <c r="B389" s="172">
        <f>IF(A389="Oui",1,0)</f>
        <v>1</v>
      </c>
      <c r="C389" s="172">
        <f>IF(OR(G389="Médecin",H389="Médecin",I389="Médecin",I389="Médecins",H389="anesthésiste",H389="boursier univ.",H389="chercheur",H389="chirurgien",H389="Résident(e)",H389="Md Urg",H389="Md Card",LEFT(H389,6)="Fellow",H389="Externe Médecine",H389="Directeur de la biobanque Médecin",H389="monit.-boursier",),1,0)</f>
        <v>0</v>
      </c>
      <c r="D389" s="172">
        <f>IF(OR(G389=0,H389="Stagiaire",H389="Stagiaires",H389="Externe",H389="Externes",G389="agence",H389="STAGIAIRE INFIRMIER(ÈRE)",H389="STAGIAIRE SI",H389="STAGIAIRE S.I.",H389="STAGIAIRE PAB",H389="STAGIAIRE EN PERFUSION",H389="Stagiaire Physiothérapeute",H389="Stagiaire médecine",H389="Stagiaire - Service sociaux",H389="STAGIAIRE SOINS INFIRMIERS",H389="STAGIAIRE EXTERNE EN MÉDECINE",H389="ss",),1,0)</f>
        <v>0</v>
      </c>
      <c r="E389" s="28" t="s">
        <v>801</v>
      </c>
      <c r="F389" s="28" t="s">
        <v>802</v>
      </c>
      <c r="G389" s="262">
        <v>10527</v>
      </c>
      <c r="H389" s="79" t="s">
        <v>972</v>
      </c>
      <c r="I389" s="164" t="s">
        <v>3418</v>
      </c>
      <c r="J389" s="273">
        <f ca="1">IF(AK389&lt;=Données!$B$2,1," ")</f>
        <v>1</v>
      </c>
      <c r="K389" s="45"/>
      <c r="L389" s="46">
        <v>1</v>
      </c>
      <c r="M389" s="47"/>
      <c r="N389" s="48"/>
      <c r="O389" s="185"/>
      <c r="P389" s="187"/>
      <c r="Q389" s="185"/>
      <c r="R389" s="186"/>
      <c r="S389" s="186"/>
      <c r="T389" s="187"/>
      <c r="U389" s="187"/>
      <c r="V389" s="187"/>
      <c r="W389" s="320"/>
      <c r="X389" s="214"/>
      <c r="Y389" s="215"/>
      <c r="Z389" s="34"/>
      <c r="AA389" s="35"/>
      <c r="AB389" s="35"/>
      <c r="AC389" s="35"/>
      <c r="AD389" s="36"/>
      <c r="AE389" s="224"/>
      <c r="AF389" s="53"/>
      <c r="AG389" s="54"/>
      <c r="AH389" s="55"/>
      <c r="AI389" s="56"/>
      <c r="AJ389" s="41" t="s">
        <v>144</v>
      </c>
      <c r="AK389" s="42">
        <v>44596</v>
      </c>
      <c r="AL389" s="50"/>
      <c r="AM389" s="337" t="str">
        <f>INDEX($K$6:$AE$6,1,MATCH(1,K389:AE389,-1))</f>
        <v>95PFE-L2M</v>
      </c>
      <c r="AN389" s="337" t="str">
        <f>IF(INDEX($K$6:$AE$6,1,MATCH(1,K389:AE389,1))&lt;&gt;INDEX($K$6:$AE$6,1,MATCH(1,K389:AE389,-1)),INDEX($K$6:$AE$6,1,MATCH(1,K389:AE389,1)),"-")</f>
        <v>-</v>
      </c>
    </row>
    <row r="390" spans="1:40" x14ac:dyDescent="0.2">
      <c r="A390" s="381"/>
      <c r="B390" s="172">
        <f>IF(A390="Oui",1,0)</f>
        <v>0</v>
      </c>
      <c r="C390" s="172">
        <f>IF(OR(G390="Médecin",H390="Médecin",I390="Médecin",I390="Médecins",H390="anesthésiste",H390="boursier univ.",H390="chercheur",H390="chirurgien",H390="Résident(e)",H390="Md Urg",H390="Md Card",LEFT(H390,6)="Fellow",H390="Externe Médecine",H390="Directeur de la biobanque Médecin",H390="monit.-boursier",),1,0)</f>
        <v>0</v>
      </c>
      <c r="D390" s="172">
        <f>IF(OR(G390=0,H390="Stagiaire",H390="Stagiaires",H390="Externe",H390="Externes",G390="agence",H390="STAGIAIRE INFIRMIER(ÈRE)",H390="STAGIAIRE SI",H390="STAGIAIRE S.I.",H390="STAGIAIRE PAB",H390="STAGIAIRE EN PERFUSION",H390="Stagiaire Physiothérapeute",H390="Stagiaire médecine",H390="Stagiaire - Service sociaux",H390="STAGIAIRE SOINS INFIRMIERS",H390="STAGIAIRE EXTERNE EN MÉDECINE",H390="ss",),1,0)</f>
        <v>1</v>
      </c>
      <c r="E390" s="28" t="s">
        <v>803</v>
      </c>
      <c r="F390" s="28" t="s">
        <v>804</v>
      </c>
      <c r="G390" s="262">
        <v>0</v>
      </c>
      <c r="H390" s="79" t="s">
        <v>212</v>
      </c>
      <c r="I390" s="164" t="s">
        <v>213</v>
      </c>
      <c r="J390" s="273">
        <f ca="1">IF(AK390&lt;=Données!$B$2,1," ")</f>
        <v>1</v>
      </c>
      <c r="K390" s="45" t="s">
        <v>56</v>
      </c>
      <c r="L390" s="46">
        <v>1</v>
      </c>
      <c r="M390" s="47"/>
      <c r="N390" s="48"/>
      <c r="O390" s="185"/>
      <c r="P390" s="187"/>
      <c r="Q390" s="185"/>
      <c r="R390" s="186"/>
      <c r="S390" s="186"/>
      <c r="T390" s="187"/>
      <c r="U390" s="187"/>
      <c r="V390" s="187"/>
      <c r="W390" s="320"/>
      <c r="X390" s="214"/>
      <c r="Y390" s="215"/>
      <c r="Z390" s="34"/>
      <c r="AA390" s="35"/>
      <c r="AB390" s="35"/>
      <c r="AC390" s="35"/>
      <c r="AD390" s="36"/>
      <c r="AE390" s="224"/>
      <c r="AF390" s="53"/>
      <c r="AG390" s="54"/>
      <c r="AH390" s="55"/>
      <c r="AI390" s="56"/>
      <c r="AJ390" s="41" t="s">
        <v>85</v>
      </c>
      <c r="AK390" s="42">
        <v>44614</v>
      </c>
      <c r="AL390" s="50"/>
      <c r="AM390" s="337" t="str">
        <f>INDEX($K$6:$AE$6,1,MATCH(1,K390:AE390,-1))</f>
        <v>95PFE-L2M</v>
      </c>
      <c r="AN390" s="337" t="str">
        <f>IF(INDEX($K$6:$AE$6,1,MATCH(1,K390:AE390,1))&lt;&gt;INDEX($K$6:$AE$6,1,MATCH(1,K390:AE390,-1)),INDEX($K$6:$AE$6,1,MATCH(1,K390:AE390,1)),"-")</f>
        <v>-</v>
      </c>
    </row>
    <row r="391" spans="1:40" x14ac:dyDescent="0.2">
      <c r="A391" s="169" t="str">
        <f>IF(IFERROR(VLOOKUP(G391,EmployesActifs,1,FALSE),"Non")&lt;&gt;"Non","Oui","Non")</f>
        <v>Oui</v>
      </c>
      <c r="B391" s="172">
        <f>IF(A391="Oui",1,0)</f>
        <v>1</v>
      </c>
      <c r="C391" s="172">
        <f>IF(OR(G391="Médecin",H391="Médecin",I391="Médecin",I391="Médecins",H391="anesthésiste",H391="boursier univ.",H391="chercheur",H391="chirurgien",H391="Résident(e)",H391="Md Urg",H391="Md Card",LEFT(H391,6)="Fellow",H391="Externe Médecine",H391="Directeur de la biobanque Médecin",H391="monit.-boursier",),1,0)</f>
        <v>0</v>
      </c>
      <c r="D391" s="172">
        <f>IF(OR(G391=0,H391="Stagiaire",H391="Stagiaires",H391="Externe",H391="Externes",G391="agence",H391="STAGIAIRE INFIRMIER(ÈRE)",H391="STAGIAIRE SI",H391="STAGIAIRE S.I.",H391="STAGIAIRE PAB",H391="STAGIAIRE EN PERFUSION",H391="Stagiaire Physiothérapeute",H391="Stagiaire médecine",H391="Stagiaire - Service sociaux",H391="STAGIAIRE SOINS INFIRMIERS",H391="STAGIAIRE EXTERNE EN MÉDECINE",H391="ss",),1,0)</f>
        <v>0</v>
      </c>
      <c r="E391" s="28" t="s">
        <v>805</v>
      </c>
      <c r="F391" s="28" t="s">
        <v>806</v>
      </c>
      <c r="G391" s="262">
        <v>11899</v>
      </c>
      <c r="H391" s="79" t="s">
        <v>109</v>
      </c>
      <c r="I391" s="164" t="s">
        <v>110</v>
      </c>
      <c r="J391" s="273" t="str">
        <f ca="1">IF(AK391&lt;=Données!$B$2,1," ")</f>
        <v xml:space="preserve"> </v>
      </c>
      <c r="K391" s="45">
        <v>1</v>
      </c>
      <c r="L391" s="46"/>
      <c r="M391" s="47"/>
      <c r="N391" s="48"/>
      <c r="O391" s="185"/>
      <c r="P391" s="187"/>
      <c r="Q391" s="185"/>
      <c r="R391" s="186"/>
      <c r="S391" s="186"/>
      <c r="T391" s="187"/>
      <c r="U391" s="187"/>
      <c r="V391" s="187"/>
      <c r="W391" s="320"/>
      <c r="X391" s="214"/>
      <c r="Y391" s="215"/>
      <c r="Z391" s="34"/>
      <c r="AA391" s="35"/>
      <c r="AB391" s="35"/>
      <c r="AC391" s="35"/>
      <c r="AD391" s="36"/>
      <c r="AE391" s="224"/>
      <c r="AF391" s="53"/>
      <c r="AG391" s="54"/>
      <c r="AH391" s="55"/>
      <c r="AI391" s="56"/>
      <c r="AJ391" s="41" t="s">
        <v>4462</v>
      </c>
      <c r="AK391" s="42">
        <v>45302</v>
      </c>
      <c r="AL391" s="50"/>
      <c r="AM391" s="337" t="str">
        <f>INDEX($K$6:$AE$6,1,MATCH(1,K391:AE391,-1))</f>
        <v>95PFE-L2S</v>
      </c>
      <c r="AN391" s="337" t="str">
        <f>IF(INDEX($K$6:$AE$6,1,MATCH(1,K391:AE391,1))&lt;&gt;INDEX($K$6:$AE$6,1,MATCH(1,K391:AE391,-1)),INDEX($K$6:$AE$6,1,MATCH(1,K391:AE391,1)),"-")</f>
        <v>-</v>
      </c>
    </row>
    <row r="392" spans="1:40" x14ac:dyDescent="0.2">
      <c r="A392" s="169" t="str">
        <f>IF(IFERROR(VLOOKUP(G392,EmployesActifs,1,FALSE),"Non")&lt;&gt;"Non","Oui","Non")</f>
        <v>Oui</v>
      </c>
      <c r="B392" s="172">
        <f>IF(A392="Oui",1,0)</f>
        <v>1</v>
      </c>
      <c r="C392" s="172">
        <f>IF(OR(G392="Médecin",H392="Médecin",I392="Médecin",I392="Médecins",H392="anesthésiste",H392="boursier univ.",H392="chercheur",H392="chirurgien",H392="Résident(e)",H392="Md Urg",H392="Md Card",LEFT(H392,6)="Fellow",H392="Externe Médecine",H392="Directeur de la biobanque Médecin",H392="monit.-boursier",),1,0)</f>
        <v>0</v>
      </c>
      <c r="D392" s="172">
        <f>IF(OR(G392=0,H392="Stagiaire",H392="Stagiaires",H392="Externe",H392="Externes",G392="agence",H392="STAGIAIRE INFIRMIER(ÈRE)",H392="STAGIAIRE SI",H392="STAGIAIRE S.I.",H392="STAGIAIRE PAB",H392="STAGIAIRE EN PERFUSION",H392="Stagiaire Physiothérapeute",H392="Stagiaire médecine",H392="Stagiaire - Service sociaux",H392="STAGIAIRE SOINS INFIRMIERS",H392="STAGIAIRE EXTERNE EN MÉDECINE",H392="ss",),1,0)</f>
        <v>0</v>
      </c>
      <c r="E392" s="28" t="s">
        <v>807</v>
      </c>
      <c r="F392" s="28" t="s">
        <v>336</v>
      </c>
      <c r="G392" s="262">
        <v>5976</v>
      </c>
      <c r="H392" s="79" t="s">
        <v>103</v>
      </c>
      <c r="I392" s="164" t="s">
        <v>836</v>
      </c>
      <c r="J392" s="273" t="str">
        <f ca="1">IF(AK392&lt;=Données!$B$2,1," ")</f>
        <v xml:space="preserve"> </v>
      </c>
      <c r="K392" s="45"/>
      <c r="L392" s="46"/>
      <c r="M392" s="47"/>
      <c r="N392" s="48"/>
      <c r="O392" s="185"/>
      <c r="P392" s="187"/>
      <c r="Q392" s="185"/>
      <c r="R392" s="186"/>
      <c r="S392" s="186">
        <v>1</v>
      </c>
      <c r="T392" s="187"/>
      <c r="U392" s="187"/>
      <c r="V392" s="187"/>
      <c r="W392" s="320"/>
      <c r="X392" s="214"/>
      <c r="Y392" s="215"/>
      <c r="Z392" s="34"/>
      <c r="AA392" s="35"/>
      <c r="AB392" s="35"/>
      <c r="AC392" s="35"/>
      <c r="AD392" s="36"/>
      <c r="AE392" s="224"/>
      <c r="AF392" s="53"/>
      <c r="AG392" s="54"/>
      <c r="AH392" s="55"/>
      <c r="AI392" s="56"/>
      <c r="AJ392" s="41" t="s">
        <v>5851</v>
      </c>
      <c r="AK392" s="42">
        <v>45787</v>
      </c>
      <c r="AL392" s="50"/>
      <c r="AM392" s="337" t="str">
        <f>INDEX($K$6:$AE$6,1,MATCH(1,K392:AE392,-1))</f>
        <v>1870 +</v>
      </c>
      <c r="AN392" s="337" t="str">
        <f>IF(INDEX($K$6:$AE$6,1,MATCH(1,K392:AE392,1))&lt;&gt;INDEX($K$6:$AE$6,1,MATCH(1,K392:AE392,-1)),INDEX($K$6:$AE$6,1,MATCH(1,K392:AE392,1)),"-")</f>
        <v>-</v>
      </c>
    </row>
    <row r="393" spans="1:40" x14ac:dyDescent="0.2">
      <c r="A393" s="169" t="str">
        <f>IF(IFERROR(VLOOKUP(G393,EmployesActifs,1,FALSE),"Non")&lt;&gt;"Non","Oui","Non")</f>
        <v>Oui</v>
      </c>
      <c r="B393" s="172">
        <f>IF(A393="Oui",1,0)</f>
        <v>1</v>
      </c>
      <c r="C393" s="172">
        <f>IF(OR(G393="Médecin",H393="Médecin",I393="Médecin",I393="Médecins",H393="anesthésiste",H393="boursier univ.",H393="chercheur",H393="chirurgien",H393="Résident(e)",H393="Md Urg",H393="Md Card",LEFT(H393,6)="Fellow",H393="Externe Médecine",H393="Directeur de la biobanque Médecin",H393="monit.-boursier",),1,0)</f>
        <v>0</v>
      </c>
      <c r="D393" s="172">
        <f>IF(OR(G393=0,H393="Stagiaire",H393="Stagiaires",H393="Externe",H393="Externes",G393="agence",H393="STAGIAIRE INFIRMIER(ÈRE)",H393="STAGIAIRE SI",H393="STAGIAIRE S.I.",H393="STAGIAIRE PAB",H393="STAGIAIRE EN PERFUSION",H393="Stagiaire Physiothérapeute",H393="Stagiaire médecine",H393="Stagiaire - Service sociaux",H393="STAGIAIRE SOINS INFIRMIERS",H393="STAGIAIRE EXTERNE EN MÉDECINE",H393="ss",),1,0)</f>
        <v>0</v>
      </c>
      <c r="E393" s="28" t="s">
        <v>807</v>
      </c>
      <c r="F393" s="28" t="s">
        <v>808</v>
      </c>
      <c r="G393" s="262">
        <v>10307</v>
      </c>
      <c r="H393" s="79" t="s">
        <v>54</v>
      </c>
      <c r="I393" s="164" t="s">
        <v>5703</v>
      </c>
      <c r="J393" s="273" t="str">
        <f ca="1">IF(AK393&lt;=Données!$B$2,1," ")</f>
        <v xml:space="preserve"> </v>
      </c>
      <c r="K393" s="45"/>
      <c r="L393" s="46"/>
      <c r="M393" s="47">
        <v>1</v>
      </c>
      <c r="N393" s="48"/>
      <c r="O393" s="185"/>
      <c r="P393" s="187"/>
      <c r="Q393" s="185"/>
      <c r="R393" s="186"/>
      <c r="S393" s="186"/>
      <c r="T393" s="187"/>
      <c r="U393" s="187"/>
      <c r="V393" s="187"/>
      <c r="W393" s="320"/>
      <c r="X393" s="214"/>
      <c r="Y393" s="215"/>
      <c r="Z393" s="34"/>
      <c r="AA393" s="35"/>
      <c r="AB393" s="35"/>
      <c r="AC393" s="35"/>
      <c r="AD393" s="36"/>
      <c r="AE393" s="224"/>
      <c r="AF393" s="53"/>
      <c r="AG393" s="54"/>
      <c r="AH393" s="55"/>
      <c r="AI393" s="56"/>
      <c r="AJ393" s="41" t="s">
        <v>4462</v>
      </c>
      <c r="AK393" s="42">
        <v>45644</v>
      </c>
      <c r="AL393" s="50"/>
      <c r="AM393" s="337" t="str">
        <f>INDEX($K$6:$AE$6,1,MATCH(1,K393:AE393,-1))</f>
        <v>95PFE-L2L</v>
      </c>
      <c r="AN393" s="337" t="str">
        <f>IF(INDEX($K$6:$AE$6,1,MATCH(1,K393:AE393,1))&lt;&gt;INDEX($K$6:$AE$6,1,MATCH(1,K393:AE393,-1)),INDEX($K$6:$AE$6,1,MATCH(1,K393:AE393,1)),"-")</f>
        <v>-</v>
      </c>
    </row>
    <row r="394" spans="1:40" x14ac:dyDescent="0.2">
      <c r="A394" s="169" t="str">
        <f>IF(IFERROR(VLOOKUP(G394,EmployesActifs,1,FALSE),"Non")&lt;&gt;"Non","Oui","Non")</f>
        <v>Oui</v>
      </c>
      <c r="B394" s="172">
        <f>IF(A394="Oui",1,0)</f>
        <v>1</v>
      </c>
      <c r="C394" s="172">
        <f>IF(OR(G394="Médecin",H394="Médecin",I394="Médecin",I394="Médecins",H394="anesthésiste",H394="boursier univ.",H394="chercheur",H394="chirurgien",H394="Résident(e)",H394="Md Urg",H394="Md Card",LEFT(H394,6)="Fellow",H394="Externe Médecine",H394="Directeur de la biobanque Médecin",H394="monit.-boursier",),1,0)</f>
        <v>0</v>
      </c>
      <c r="D394" s="172">
        <f>IF(OR(G394=0,H394="Stagiaire",H394="Stagiaires",H394="Externe",H394="Externes",G394="agence",H394="STAGIAIRE INFIRMIER(ÈRE)",H394="STAGIAIRE SI",H394="STAGIAIRE S.I.",H394="STAGIAIRE PAB",H394="STAGIAIRE EN PERFUSION",H394="Stagiaire Physiothérapeute",H394="Stagiaire médecine",H394="Stagiaire - Service sociaux",H394="STAGIAIRE SOINS INFIRMIERS",H394="STAGIAIRE EXTERNE EN MÉDECINE",H394="ss",),1,0)</f>
        <v>0</v>
      </c>
      <c r="E394" s="28" t="s">
        <v>807</v>
      </c>
      <c r="F394" s="28" t="s">
        <v>1102</v>
      </c>
      <c r="G394" s="262">
        <v>12663</v>
      </c>
      <c r="H394" s="79" t="s">
        <v>69</v>
      </c>
      <c r="I394" s="164" t="s">
        <v>5716</v>
      </c>
      <c r="J394" s="273" t="str">
        <f ca="1">IF(AK394&lt;=Données!$B$2,1," ")</f>
        <v xml:space="preserve"> </v>
      </c>
      <c r="K394" s="45">
        <v>1</v>
      </c>
      <c r="L394" s="46"/>
      <c r="M394" s="47"/>
      <c r="N394" s="48"/>
      <c r="O394" s="185"/>
      <c r="P394" s="187"/>
      <c r="Q394" s="185"/>
      <c r="R394" s="186"/>
      <c r="S394" s="186"/>
      <c r="T394" s="187"/>
      <c r="U394" s="187"/>
      <c r="V394" s="187"/>
      <c r="W394" s="320"/>
      <c r="X394" s="214"/>
      <c r="Y394" s="215"/>
      <c r="Z394" s="34"/>
      <c r="AA394" s="35"/>
      <c r="AB394" s="35"/>
      <c r="AC394" s="35"/>
      <c r="AD394" s="36"/>
      <c r="AE394" s="224"/>
      <c r="AF394" s="53"/>
      <c r="AG394" s="54"/>
      <c r="AH394" s="55"/>
      <c r="AI394" s="56"/>
      <c r="AJ394" s="41" t="s">
        <v>4462</v>
      </c>
      <c r="AK394" s="42">
        <v>45756</v>
      </c>
      <c r="AL394" s="50"/>
      <c r="AM394" s="337" t="str">
        <f>INDEX($K$6:$AE$6,1,MATCH(1,K394:AE394,-1))</f>
        <v>95PFE-L2S</v>
      </c>
      <c r="AN394" s="337" t="str">
        <f>IF(INDEX($K$6:$AE$6,1,MATCH(1,K394:AE394,1))&lt;&gt;INDEX($K$6:$AE$6,1,MATCH(1,K394:AE394,-1)),INDEX($K$6:$AE$6,1,MATCH(1,K394:AE394,1)),"-")</f>
        <v>-</v>
      </c>
    </row>
    <row r="395" spans="1:40" x14ac:dyDescent="0.2">
      <c r="A395" s="169" t="str">
        <f>IF(IFERROR(VLOOKUP(G395,EmployesActifs,1,FALSE),"Non")&lt;&gt;"Non","Oui","Non")</f>
        <v>Oui</v>
      </c>
      <c r="B395" s="172">
        <f>IF(A395="Oui",1,0)</f>
        <v>1</v>
      </c>
      <c r="C395" s="172">
        <f>IF(OR(G395="Médecin",H395="Médecin",I395="Médecin",I395="Médecins",H395="anesthésiste",H395="boursier univ.",H395="chercheur",H395="chirurgien",H395="Résident(e)",H395="Md Urg",H395="Md Card",LEFT(H395,6)="Fellow",H395="Externe Médecine",H395="Directeur de la biobanque Médecin",H395="monit.-boursier",),1,0)</f>
        <v>0</v>
      </c>
      <c r="D395" s="172">
        <f>IF(OR(G395=0,H395="Stagiaire",H395="Stagiaires",H395="Externe",H395="Externes",G395="agence",H395="STAGIAIRE INFIRMIER(ÈRE)",H395="STAGIAIRE SI",H395="STAGIAIRE S.I.",H395="STAGIAIRE PAB",H395="STAGIAIRE EN PERFUSION",H395="Stagiaire Physiothérapeute",H395="Stagiaire médecine",H395="Stagiaire - Service sociaux",H395="STAGIAIRE SOINS INFIRMIERS",H395="STAGIAIRE EXTERNE EN MÉDECINE",H395="ss",),1,0)</f>
        <v>0</v>
      </c>
      <c r="E395" s="28" t="s">
        <v>807</v>
      </c>
      <c r="F395" s="28" t="s">
        <v>810</v>
      </c>
      <c r="G395" s="262">
        <v>11531</v>
      </c>
      <c r="H395" s="79" t="s">
        <v>5325</v>
      </c>
      <c r="I395" s="164" t="s">
        <v>1319</v>
      </c>
      <c r="J395" s="273" t="str">
        <f ca="1">IF(AK395&lt;=Données!$B$2,1," ")</f>
        <v xml:space="preserve"> </v>
      </c>
      <c r="K395" s="45">
        <v>1</v>
      </c>
      <c r="L395" s="46"/>
      <c r="M395" s="47"/>
      <c r="N395" s="48"/>
      <c r="O395" s="185"/>
      <c r="P395" s="187"/>
      <c r="Q395" s="185"/>
      <c r="R395" s="186"/>
      <c r="S395" s="186"/>
      <c r="T395" s="187"/>
      <c r="U395" s="187"/>
      <c r="V395" s="187"/>
      <c r="W395" s="320"/>
      <c r="X395" s="214"/>
      <c r="Y395" s="215"/>
      <c r="Z395" s="34"/>
      <c r="AA395" s="35"/>
      <c r="AB395" s="35"/>
      <c r="AC395" s="35"/>
      <c r="AD395" s="36"/>
      <c r="AE395" s="224"/>
      <c r="AF395" s="53"/>
      <c r="AG395" s="54"/>
      <c r="AH395" s="55"/>
      <c r="AI395" s="56"/>
      <c r="AJ395" s="41" t="s">
        <v>5851</v>
      </c>
      <c r="AK395" s="42">
        <v>45679</v>
      </c>
      <c r="AL395" s="50"/>
      <c r="AM395" s="337" t="str">
        <f>INDEX($K$6:$AE$6,1,MATCH(1,K395:AE395,-1))</f>
        <v>95PFE-L2S</v>
      </c>
      <c r="AN395" s="337" t="str">
        <f>IF(INDEX($K$6:$AE$6,1,MATCH(1,K395:AE395,1))&lt;&gt;INDEX($K$6:$AE$6,1,MATCH(1,K395:AE395,-1)),INDEX($K$6:$AE$6,1,MATCH(1,K395:AE395,1)),"-")</f>
        <v>-</v>
      </c>
    </row>
    <row r="396" spans="1:40" x14ac:dyDescent="0.2">
      <c r="A396" s="169" t="str">
        <f>IF(IFERROR(VLOOKUP(G396,EmployesActifs,1,FALSE),"Non")&lt;&gt;"Non","Oui","Non")</f>
        <v>Oui</v>
      </c>
      <c r="B396" s="172">
        <f>IF(A396="Oui",1,0)</f>
        <v>1</v>
      </c>
      <c r="C396" s="172">
        <f>IF(OR(G396="Médecin",H396="Médecin",I396="Médecin",I396="Médecins",H396="anesthésiste",H396="boursier univ.",H396="chercheur",H396="chirurgien",H396="Résident(e)",H396="Md Urg",H396="Md Card",LEFT(H396,6)="Fellow",H396="Externe Médecine",H396="Directeur de la biobanque Médecin",H396="monit.-boursier",),1,0)</f>
        <v>0</v>
      </c>
      <c r="D396" s="172">
        <f>IF(OR(G396=0,H396="Stagiaire",H396="Stagiaires",H396="Externe",H396="Externes",G396="agence",H396="STAGIAIRE INFIRMIER(ÈRE)",H396="STAGIAIRE SI",H396="STAGIAIRE S.I.",H396="STAGIAIRE PAB",H396="STAGIAIRE EN PERFUSION",H396="Stagiaire Physiothérapeute",H396="Stagiaire médecine",H396="Stagiaire - Service sociaux",H396="STAGIAIRE SOINS INFIRMIERS",H396="STAGIAIRE EXTERNE EN MÉDECINE",H396="ss",),1,0)</f>
        <v>0</v>
      </c>
      <c r="E396" s="28" t="s">
        <v>3584</v>
      </c>
      <c r="F396" s="28" t="s">
        <v>3585</v>
      </c>
      <c r="G396" s="262">
        <v>4834</v>
      </c>
      <c r="H396" s="79" t="s">
        <v>103</v>
      </c>
      <c r="I396" s="164" t="s">
        <v>5717</v>
      </c>
      <c r="J396" s="273">
        <f ca="1">IF(AK396&lt;=Données!$B$2,1," ")</f>
        <v>1</v>
      </c>
      <c r="K396" s="45" t="s">
        <v>56</v>
      </c>
      <c r="L396" s="46"/>
      <c r="M396" s="47"/>
      <c r="N396" s="48"/>
      <c r="O396" s="185"/>
      <c r="P396" s="187"/>
      <c r="Q396" s="185"/>
      <c r="R396" s="186"/>
      <c r="S396" s="186">
        <v>1</v>
      </c>
      <c r="T396" s="187"/>
      <c r="U396" s="187"/>
      <c r="V396" s="187"/>
      <c r="W396" s="320"/>
      <c r="X396" s="214"/>
      <c r="Y396" s="215"/>
      <c r="Z396" s="34"/>
      <c r="AA396" s="35"/>
      <c r="AB396" s="35"/>
      <c r="AC396" s="35"/>
      <c r="AD396" s="36"/>
      <c r="AE396" s="224"/>
      <c r="AF396" s="53"/>
      <c r="AG396" s="54"/>
      <c r="AH396" s="55"/>
      <c r="AI396" s="56"/>
      <c r="AJ396" s="41" t="s">
        <v>98</v>
      </c>
      <c r="AK396" s="42">
        <v>44574</v>
      </c>
      <c r="AL396" s="50"/>
      <c r="AM396" s="337" t="str">
        <f>INDEX($K$6:$AE$6,1,MATCH(1,K396:AE396,-1))</f>
        <v>1870 +</v>
      </c>
      <c r="AN396" s="337" t="str">
        <f>IF(INDEX($K$6:$AE$6,1,MATCH(1,K396:AE396,1))&lt;&gt;INDEX($K$6:$AE$6,1,MATCH(1,K396:AE396,-1)),INDEX($K$6:$AE$6,1,MATCH(1,K396:AE396,1)),"-")</f>
        <v>-</v>
      </c>
    </row>
    <row r="397" spans="1:40" x14ac:dyDescent="0.2">
      <c r="A397" s="169" t="str">
        <f>IF(IFERROR(VLOOKUP(G397,EmployesActifs,1,FALSE),"Non")&lt;&gt;"Non","Oui","Non")</f>
        <v>Oui</v>
      </c>
      <c r="B397" s="172">
        <f>IF(A397="Oui",1,0)</f>
        <v>1</v>
      </c>
      <c r="C397" s="172">
        <f>IF(OR(G397="Médecin",H397="Médecin",I397="Médecin",I397="Médecins",H397="anesthésiste",H397="boursier univ.",H397="chercheur",H397="chirurgien",H397="Résident(e)",H397="Md Urg",H397="Md Card",LEFT(H397,6)="Fellow",H397="Externe Médecine",H397="Directeur de la biobanque Médecin",H397="monit.-boursier",),1,0)</f>
        <v>0</v>
      </c>
      <c r="D397" s="172">
        <f>IF(OR(G397=0,H397="Stagiaire",H397="Stagiaires",H397="Externe",H397="Externes",G397="agence",H397="STAGIAIRE INFIRMIER(ÈRE)",H397="STAGIAIRE SI",H397="STAGIAIRE S.I.",H397="STAGIAIRE PAB",H397="STAGIAIRE EN PERFUSION",H397="Stagiaire Physiothérapeute",H397="Stagiaire médecine",H397="Stagiaire - Service sociaux",H397="STAGIAIRE SOINS INFIRMIERS",H397="STAGIAIRE EXTERNE EN MÉDECINE",H397="ss",),1,0)</f>
        <v>0</v>
      </c>
      <c r="E397" s="28" t="s">
        <v>814</v>
      </c>
      <c r="F397" s="28" t="s">
        <v>3862</v>
      </c>
      <c r="G397" s="262">
        <v>9972</v>
      </c>
      <c r="H397" s="79" t="s">
        <v>69</v>
      </c>
      <c r="I397" s="164" t="s">
        <v>5716</v>
      </c>
      <c r="J397" s="273">
        <f ca="1">IF(AK397&lt;=Données!$B$2,1," ")</f>
        <v>1</v>
      </c>
      <c r="K397" s="45"/>
      <c r="L397" s="46">
        <v>1</v>
      </c>
      <c r="M397" s="47"/>
      <c r="N397" s="48"/>
      <c r="O397" s="185"/>
      <c r="P397" s="187"/>
      <c r="Q397" s="185"/>
      <c r="R397" s="186"/>
      <c r="S397" s="186"/>
      <c r="T397" s="187"/>
      <c r="U397" s="187"/>
      <c r="V397" s="187"/>
      <c r="W397" s="320"/>
      <c r="X397" s="214"/>
      <c r="Y397" s="215"/>
      <c r="Z397" s="34"/>
      <c r="AA397" s="35"/>
      <c r="AB397" s="35"/>
      <c r="AC397" s="35"/>
      <c r="AD397" s="36"/>
      <c r="AE397" s="224"/>
      <c r="AF397" s="53"/>
      <c r="AG397" s="54"/>
      <c r="AH397" s="55"/>
      <c r="AI397" s="56"/>
      <c r="AJ397" s="41" t="s">
        <v>85</v>
      </c>
      <c r="AK397" s="42">
        <v>44271</v>
      </c>
      <c r="AL397" s="50"/>
      <c r="AM397" s="337" t="str">
        <f>INDEX($K$6:$AE$6,1,MATCH(1,K397:AE397,-1))</f>
        <v>95PFE-L2M</v>
      </c>
      <c r="AN397" s="337" t="str">
        <f>IF(INDEX($K$6:$AE$6,1,MATCH(1,K397:AE397,1))&lt;&gt;INDEX($K$6:$AE$6,1,MATCH(1,K397:AE397,-1)),INDEX($K$6:$AE$6,1,MATCH(1,K397:AE397,1)),"-")</f>
        <v>-</v>
      </c>
    </row>
    <row r="398" spans="1:40" x14ac:dyDescent="0.2">
      <c r="A398" s="381"/>
      <c r="B398" s="172">
        <f>IF(A398="Oui",1,0)</f>
        <v>0</v>
      </c>
      <c r="C398" s="172">
        <f>IF(OR(G398="Médecin",H398="Médecin",I398="Médecin",I398="Médecins",H398="anesthésiste",H398="boursier univ.",H398="chercheur",H398="chirurgien",H398="Résident(e)",H398="Md Urg",H398="Md Card",LEFT(H398,6)="Fellow",H398="Externe Médecine",H398="Directeur de la biobanque Médecin",H398="monit.-boursier",),1,0)</f>
        <v>1</v>
      </c>
      <c r="D398" s="172">
        <f>IF(OR(G398=0,H398="Stagiaire",H398="Stagiaires",H398="Externe",H398="Externes",G398="agence",H398="STAGIAIRE INFIRMIER(ÈRE)",H398="STAGIAIRE SI",H398="STAGIAIRE S.I.",H398="STAGIAIRE PAB",H398="STAGIAIRE EN PERFUSION",H398="Stagiaire Physiothérapeute",H398="Stagiaire médecine",H398="Stagiaire - Service sociaux",H398="STAGIAIRE SOINS INFIRMIERS",H398="STAGIAIRE EXTERNE EN MÉDECINE",H398="ss",),1,0)</f>
        <v>0</v>
      </c>
      <c r="E398" s="28" t="s">
        <v>814</v>
      </c>
      <c r="F398" s="28" t="s">
        <v>728</v>
      </c>
      <c r="G398" s="262" t="s">
        <v>817</v>
      </c>
      <c r="H398" s="79" t="s">
        <v>80</v>
      </c>
      <c r="I398" s="164" t="s">
        <v>117</v>
      </c>
      <c r="J398" s="273">
        <f ca="1">IF(AK398&lt;=Données!$B$2,1," ")</f>
        <v>1</v>
      </c>
      <c r="K398" s="45"/>
      <c r="L398" s="46"/>
      <c r="M398" s="47"/>
      <c r="N398" s="48"/>
      <c r="O398" s="185"/>
      <c r="P398" s="187"/>
      <c r="Q398" s="185"/>
      <c r="R398" s="186"/>
      <c r="S398" s="186"/>
      <c r="T398" s="187"/>
      <c r="U398" s="187"/>
      <c r="V398" s="187"/>
      <c r="W398" s="320"/>
      <c r="X398" s="214"/>
      <c r="Y398" s="215"/>
      <c r="Z398" s="34"/>
      <c r="AA398" s="35"/>
      <c r="AB398" s="35"/>
      <c r="AC398" s="35"/>
      <c r="AD398" s="36">
        <v>1</v>
      </c>
      <c r="AE398" s="224"/>
      <c r="AF398" s="53"/>
      <c r="AG398" s="54"/>
      <c r="AH398" s="55"/>
      <c r="AI398" s="56"/>
      <c r="AJ398" s="41" t="s">
        <v>159</v>
      </c>
      <c r="AK398" s="42">
        <v>43910</v>
      </c>
      <c r="AL398" s="50"/>
      <c r="AM398" s="337" t="str">
        <f>INDEX($K$6:$AE$6,1,MATCH(1,K398:AE398,-1))</f>
        <v>1517-LP</v>
      </c>
      <c r="AN398" s="337" t="str">
        <f>IF(INDEX($K$6:$AE$6,1,MATCH(1,K398:AE398,1))&lt;&gt;INDEX($K$6:$AE$6,1,MATCH(1,K398:AE398,-1)),INDEX($K$6:$AE$6,1,MATCH(1,K398:AE398,1)),"-")</f>
        <v>-</v>
      </c>
    </row>
    <row r="399" spans="1:40" x14ac:dyDescent="0.2">
      <c r="A399" s="169" t="str">
        <f>IF(IFERROR(VLOOKUP(G399,EmployesActifs,1,FALSE),"Non")&lt;&gt;"Non","Oui","Non")</f>
        <v>Oui</v>
      </c>
      <c r="B399" s="172">
        <f>IF(A399="Oui",1,0)</f>
        <v>1</v>
      </c>
      <c r="C399" s="172">
        <f>IF(OR(G399="Médecin",H399="Médecin",I399="Médecin",I399="Médecins",H399="anesthésiste",H399="boursier univ.",H399="chercheur",H399="chirurgien",H399="Résident(e)",H399="Md Urg",H399="Md Card",LEFT(H399,6)="Fellow",H399="Externe Médecine",H399="Directeur de la biobanque Médecin",H399="monit.-boursier",),1,0)</f>
        <v>0</v>
      </c>
      <c r="D399" s="172">
        <f>IF(OR(G399=0,H399="Stagiaire",H399="Stagiaires",H399="Externe",H399="Externes",G399="agence",H399="STAGIAIRE INFIRMIER(ÈRE)",H399="STAGIAIRE SI",H399="STAGIAIRE S.I.",H399="STAGIAIRE PAB",H399="STAGIAIRE EN PERFUSION",H399="Stagiaire Physiothérapeute",H399="Stagiaire médecine",H399="Stagiaire - Service sociaux",H399="STAGIAIRE SOINS INFIRMIERS",H399="STAGIAIRE EXTERNE EN MÉDECINE",H399="ss",),1,0)</f>
        <v>0</v>
      </c>
      <c r="E399" s="28" t="s">
        <v>818</v>
      </c>
      <c r="F399" s="28" t="s">
        <v>819</v>
      </c>
      <c r="G399" s="262">
        <v>5711</v>
      </c>
      <c r="H399" s="79" t="s">
        <v>641</v>
      </c>
      <c r="I399" s="164" t="s">
        <v>209</v>
      </c>
      <c r="J399" s="273" t="str">
        <f ca="1">IF(AK399&lt;=Données!$B$2,1," ")</f>
        <v xml:space="preserve"> </v>
      </c>
      <c r="K399" s="45">
        <v>1</v>
      </c>
      <c r="L399" s="46"/>
      <c r="M399" s="47"/>
      <c r="N399" s="48"/>
      <c r="O399" s="185"/>
      <c r="P399" s="187"/>
      <c r="Q399" s="185"/>
      <c r="R399" s="186"/>
      <c r="S399" s="186"/>
      <c r="T399" s="187"/>
      <c r="U399" s="187"/>
      <c r="V399" s="187"/>
      <c r="W399" s="320"/>
      <c r="X399" s="214"/>
      <c r="Y399" s="215"/>
      <c r="Z399" s="34"/>
      <c r="AA399" s="35"/>
      <c r="AB399" s="35"/>
      <c r="AC399" s="35"/>
      <c r="AD399" s="36"/>
      <c r="AE399" s="224"/>
      <c r="AF399" s="53"/>
      <c r="AG399" s="54"/>
      <c r="AH399" s="55"/>
      <c r="AI399" s="56"/>
      <c r="AJ399" s="41" t="s">
        <v>4462</v>
      </c>
      <c r="AK399" s="42">
        <v>45264</v>
      </c>
      <c r="AL399" s="50"/>
      <c r="AM399" s="337" t="str">
        <f>INDEX($K$6:$AE$6,1,MATCH(1,K399:AE399,-1))</f>
        <v>95PFE-L2S</v>
      </c>
      <c r="AN399" s="337" t="str">
        <f>IF(INDEX($K$6:$AE$6,1,MATCH(1,K399:AE399,1))&lt;&gt;INDEX($K$6:$AE$6,1,MATCH(1,K399:AE399,-1)),INDEX($K$6:$AE$6,1,MATCH(1,K399:AE399,1)),"-")</f>
        <v>-</v>
      </c>
    </row>
    <row r="400" spans="1:40" x14ac:dyDescent="0.2">
      <c r="A400" s="169" t="str">
        <f>IF(IFERROR(VLOOKUP(G400,EmployesActifs,1,FALSE),"Non")&lt;&gt;"Non","Oui","Non")</f>
        <v>Oui</v>
      </c>
      <c r="B400" s="172">
        <f>IF(A400="Oui",1,0)</f>
        <v>1</v>
      </c>
      <c r="C400" s="172">
        <f>IF(OR(G400="Médecin",H400="Médecin",I400="Médecin",I400="Médecins",H400="anesthésiste",H400="boursier univ.",H400="chercheur",H400="chirurgien",H400="Résident(e)",H400="Md Urg",H400="Md Card",LEFT(H400,6)="Fellow",H400="Externe Médecine",H400="Directeur de la biobanque Médecin",H400="monit.-boursier",),1,0)</f>
        <v>0</v>
      </c>
      <c r="D400" s="172">
        <f>IF(OR(G400=0,H400="Stagiaire",H400="Stagiaires",H400="Externe",H400="Externes",G400="agence",H400="STAGIAIRE INFIRMIER(ÈRE)",H400="STAGIAIRE SI",H400="STAGIAIRE S.I.",H400="STAGIAIRE PAB",H400="STAGIAIRE EN PERFUSION",H400="Stagiaire Physiothérapeute",H400="Stagiaire médecine",H400="Stagiaire - Service sociaux",H400="STAGIAIRE SOINS INFIRMIERS",H400="STAGIAIRE EXTERNE EN MÉDECINE",H400="ss",),1,0)</f>
        <v>0</v>
      </c>
      <c r="E400" s="28" t="s">
        <v>3721</v>
      </c>
      <c r="F400" s="28" t="s">
        <v>464</v>
      </c>
      <c r="G400" s="262">
        <v>6761</v>
      </c>
      <c r="H400" s="79" t="s">
        <v>426</v>
      </c>
      <c r="I400" s="164" t="s">
        <v>1764</v>
      </c>
      <c r="J400" s="273">
        <f ca="1">IF(AK400&lt;=Données!$B$2,1," ")</f>
        <v>1</v>
      </c>
      <c r="K400" s="45" t="s">
        <v>56</v>
      </c>
      <c r="L400" s="46"/>
      <c r="M400" s="47"/>
      <c r="N400" s="48"/>
      <c r="O400" s="185"/>
      <c r="P400" s="187"/>
      <c r="Q400" s="185">
        <v>1</v>
      </c>
      <c r="R400" s="186"/>
      <c r="S400" s="186">
        <v>1</v>
      </c>
      <c r="T400" s="187"/>
      <c r="U400" s="187"/>
      <c r="V400" s="187"/>
      <c r="W400" s="320"/>
      <c r="X400" s="214"/>
      <c r="Y400" s="215"/>
      <c r="Z400" s="34"/>
      <c r="AA400" s="35"/>
      <c r="AB400" s="35"/>
      <c r="AC400" s="35"/>
      <c r="AD400" s="36"/>
      <c r="AE400" s="224"/>
      <c r="AF400" s="53"/>
      <c r="AG400" s="54"/>
      <c r="AH400" s="55"/>
      <c r="AI400" s="56"/>
      <c r="AJ400" s="41" t="s">
        <v>144</v>
      </c>
      <c r="AK400" s="42">
        <v>44585</v>
      </c>
      <c r="AL400" s="50" t="s">
        <v>821</v>
      </c>
      <c r="AM400" s="337" t="str">
        <f>INDEX($K$6:$AE$6,1,MATCH(1,K400:AE400,-1))</f>
        <v>1860-S</v>
      </c>
      <c r="AN400" s="337" t="str">
        <f>IF(INDEX($K$6:$AE$6,1,MATCH(1,K400:AE400,1))&lt;&gt;INDEX($K$6:$AE$6,1,MATCH(1,K400:AE400,-1)),INDEX($K$6:$AE$6,1,MATCH(1,K400:AE400,1)),"-")</f>
        <v>-</v>
      </c>
    </row>
    <row r="401" spans="1:40" x14ac:dyDescent="0.2">
      <c r="A401" s="381"/>
      <c r="B401" s="172">
        <f>IF(A401="Oui",1,0)</f>
        <v>0</v>
      </c>
      <c r="C401" s="172">
        <f>IF(OR(G401="Médecin",H401="Médecin",I401="Médecin",I401="Médecins",H401="anesthésiste",H401="boursier univ.",H401="chercheur",H401="chirurgien",H401="Résident(e)",H401="Md Urg",H401="Md Card",LEFT(H401,6)="Fellow",H401="Externe Médecine",H401="Directeur de la biobanque Médecin",H401="monit.-boursier",),1,0)</f>
        <v>0</v>
      </c>
      <c r="D401" s="172">
        <f>IF(OR(G401=0,H401="Stagiaire",H401="Stagiaires",H401="Externe",H401="Externes",G401="agence",H401="STAGIAIRE INFIRMIER(ÈRE)",H401="STAGIAIRE SI",H401="STAGIAIRE S.I.",H401="STAGIAIRE PAB",H401="STAGIAIRE EN PERFUSION",H401="Stagiaire Physiothérapeute",H401="Stagiaire médecine",H401="Stagiaire - Service sociaux",H401="STAGIAIRE SOINS INFIRMIERS",H401="STAGIAIRE EXTERNE EN MÉDECINE",H401="ss",),1,0)</f>
        <v>1</v>
      </c>
      <c r="E401" s="28" t="s">
        <v>820</v>
      </c>
      <c r="F401" s="28" t="s">
        <v>452</v>
      </c>
      <c r="G401" s="262">
        <v>0</v>
      </c>
      <c r="H401" s="79" t="s">
        <v>550</v>
      </c>
      <c r="I401" s="164"/>
      <c r="J401" s="273">
        <f ca="1">IF(AK401&lt;=Données!$B$2,1," ")</f>
        <v>1</v>
      </c>
      <c r="K401" s="45"/>
      <c r="L401" s="46">
        <v>1</v>
      </c>
      <c r="M401" s="47"/>
      <c r="N401" s="48"/>
      <c r="O401" s="185"/>
      <c r="P401" s="187"/>
      <c r="Q401" s="185"/>
      <c r="R401" s="186"/>
      <c r="S401" s="186"/>
      <c r="T401" s="187"/>
      <c r="U401" s="187"/>
      <c r="V401" s="187"/>
      <c r="W401" s="320"/>
      <c r="X401" s="214"/>
      <c r="Y401" s="215"/>
      <c r="Z401" s="34"/>
      <c r="AA401" s="35"/>
      <c r="AB401" s="35"/>
      <c r="AC401" s="35"/>
      <c r="AD401" s="36"/>
      <c r="AE401" s="224"/>
      <c r="AF401" s="53"/>
      <c r="AG401" s="54"/>
      <c r="AH401" s="55"/>
      <c r="AI401" s="56"/>
      <c r="AJ401" s="41" t="s">
        <v>144</v>
      </c>
      <c r="AK401" s="42">
        <v>44596</v>
      </c>
      <c r="AL401" s="50"/>
      <c r="AM401" s="337" t="str">
        <f>INDEX($K$6:$AE$6,1,MATCH(1,K401:AE401,-1))</f>
        <v>95PFE-L2M</v>
      </c>
      <c r="AN401" s="337" t="str">
        <f>IF(INDEX($K$6:$AE$6,1,MATCH(1,K401:AE401,1))&lt;&gt;INDEX($K$6:$AE$6,1,MATCH(1,K401:AE401,-1)),INDEX($K$6:$AE$6,1,MATCH(1,K401:AE401,1)),"-")</f>
        <v>-</v>
      </c>
    </row>
    <row r="402" spans="1:40" x14ac:dyDescent="0.2">
      <c r="A402" s="169" t="str">
        <f>IF(IFERROR(VLOOKUP(G402,EmployesActifs,1,FALSE),"Non")&lt;&gt;"Non","Oui","Non")</f>
        <v>Oui</v>
      </c>
      <c r="B402" s="172">
        <f>IF(A402="Oui",1,0)</f>
        <v>1</v>
      </c>
      <c r="C402" s="172">
        <f>IF(OR(G402="Médecin",H402="Médecin",I402="Médecin",I402="Médecins",H402="anesthésiste",H402="boursier univ.",H402="chercheur",H402="chirurgien",H402="Résident(e)",H402="Md Urg",H402="Md Card",LEFT(H402,6)="Fellow",H402="Externe Médecine",H402="Directeur de la biobanque Médecin",H402="monit.-boursier",),1,0)</f>
        <v>0</v>
      </c>
      <c r="D402" s="172">
        <f>IF(OR(G402=0,H402="Stagiaire",H402="Stagiaires",H402="Externe",H402="Externes",G402="agence",H402="STAGIAIRE INFIRMIER(ÈRE)",H402="STAGIAIRE SI",H402="STAGIAIRE S.I.",H402="STAGIAIRE PAB",H402="STAGIAIRE EN PERFUSION",H402="Stagiaire Physiothérapeute",H402="Stagiaire médecine",H402="Stagiaire - Service sociaux",H402="STAGIAIRE SOINS INFIRMIERS",H402="STAGIAIRE EXTERNE EN MÉDECINE",H402="ss",),1,0)</f>
        <v>0</v>
      </c>
      <c r="E402" s="28" t="s">
        <v>3339</v>
      </c>
      <c r="F402" s="28" t="s">
        <v>822</v>
      </c>
      <c r="G402" s="262">
        <v>8271</v>
      </c>
      <c r="H402" s="79" t="s">
        <v>2098</v>
      </c>
      <c r="I402" s="164" t="s">
        <v>65</v>
      </c>
      <c r="J402" s="273">
        <f ca="1">IF(AK402&lt;=Données!$B$2,1," ")</f>
        <v>1</v>
      </c>
      <c r="K402" s="45"/>
      <c r="L402" s="46">
        <v>1</v>
      </c>
      <c r="M402" s="47"/>
      <c r="N402" s="48"/>
      <c r="O402" s="185"/>
      <c r="P402" s="187"/>
      <c r="Q402" s="185"/>
      <c r="R402" s="186"/>
      <c r="S402" s="186"/>
      <c r="T402" s="187"/>
      <c r="U402" s="187"/>
      <c r="V402" s="187"/>
      <c r="W402" s="320"/>
      <c r="X402" s="214"/>
      <c r="Y402" s="215"/>
      <c r="Z402" s="34"/>
      <c r="AA402" s="35"/>
      <c r="AB402" s="35">
        <v>1</v>
      </c>
      <c r="AC402" s="35"/>
      <c r="AD402" s="36"/>
      <c r="AE402" s="224"/>
      <c r="AF402" s="53"/>
      <c r="AG402" s="54"/>
      <c r="AH402" s="55"/>
      <c r="AI402" s="56"/>
      <c r="AJ402" s="41" t="s">
        <v>85</v>
      </c>
      <c r="AK402" s="42">
        <v>44497</v>
      </c>
      <c r="AL402" s="50"/>
      <c r="AM402" s="337" t="str">
        <f>INDEX($K$6:$AE$6,1,MATCH(1,K402:AE402,-1))</f>
        <v>95PFE-L2M</v>
      </c>
      <c r="AN402" s="337" t="str">
        <f>IF(INDEX($K$6:$AE$6,1,MATCH(1,K402:AE402,1))&lt;&gt;INDEX($K$6:$AE$6,1,MATCH(1,K402:AE402,-1)),INDEX($K$6:$AE$6,1,MATCH(1,K402:AE402,1)),"-")</f>
        <v>1512-M</v>
      </c>
    </row>
    <row r="403" spans="1:40" x14ac:dyDescent="0.2">
      <c r="A403" s="169" t="str">
        <f>IF(IFERROR(VLOOKUP(G403,EmployesActifs,1,FALSE),"Non")&lt;&gt;"Non","Oui","Non")</f>
        <v>Oui</v>
      </c>
      <c r="B403" s="172">
        <f>IF(A403="Oui",1,0)</f>
        <v>1</v>
      </c>
      <c r="C403" s="172">
        <f>IF(OR(G403="Médecin",H403="Médecin",I403="Médecin",I403="Médecins",H403="anesthésiste",H403="boursier univ.",H403="chercheur",H403="chirurgien",H403="Résident(e)",H403="Md Urg",H403="Md Card",LEFT(H403,6)="Fellow",H403="Externe Médecine",H403="Directeur de la biobanque Médecin",H403="monit.-boursier",),1,0)</f>
        <v>0</v>
      </c>
      <c r="D403" s="172">
        <f>IF(OR(G403=0,H403="Stagiaire",H403="Stagiaires",H403="Externe",H403="Externes",G403="agence",H403="STAGIAIRE INFIRMIER(ÈRE)",H403="STAGIAIRE SI",H403="STAGIAIRE S.I.",H403="STAGIAIRE PAB",H403="STAGIAIRE EN PERFUSION",H403="Stagiaire Physiothérapeute",H403="Stagiaire médecine",H403="Stagiaire - Service sociaux",H403="STAGIAIRE SOINS INFIRMIERS",H403="STAGIAIRE EXTERNE EN MÉDECINE",H403="ss",),1,0)</f>
        <v>0</v>
      </c>
      <c r="E403" s="28" t="s">
        <v>6141</v>
      </c>
      <c r="F403" s="28" t="s">
        <v>6142</v>
      </c>
      <c r="G403" s="262">
        <v>14018</v>
      </c>
      <c r="H403" s="79" t="s">
        <v>69</v>
      </c>
      <c r="I403" s="164" t="s">
        <v>5215</v>
      </c>
      <c r="J403" s="273" t="str">
        <f ca="1">IF(AK403&lt;=Données!$B$2,1," ")</f>
        <v xml:space="preserve"> </v>
      </c>
      <c r="K403" s="45">
        <v>1</v>
      </c>
      <c r="L403" s="46"/>
      <c r="M403" s="47"/>
      <c r="N403" s="48"/>
      <c r="O403" s="185"/>
      <c r="P403" s="187"/>
      <c r="Q403" s="185"/>
      <c r="R403" s="186"/>
      <c r="S403" s="186"/>
      <c r="T403" s="187"/>
      <c r="U403" s="187"/>
      <c r="V403" s="187"/>
      <c r="W403" s="320"/>
      <c r="X403" s="214"/>
      <c r="Y403" s="215"/>
      <c r="Z403" s="34"/>
      <c r="AA403" s="35"/>
      <c r="AB403" s="35"/>
      <c r="AC403" s="35"/>
      <c r="AD403" s="36"/>
      <c r="AE403" s="224"/>
      <c r="AF403" s="53"/>
      <c r="AG403" s="54"/>
      <c r="AH403" s="55"/>
      <c r="AI403" s="56"/>
      <c r="AJ403" s="41" t="s">
        <v>5851</v>
      </c>
      <c r="AK403" s="42">
        <v>45864</v>
      </c>
      <c r="AL403" s="50"/>
      <c r="AM403" s="337" t="str">
        <f>INDEX($K$6:$AE$6,1,MATCH(1,K403:AE403,-1))</f>
        <v>95PFE-L2S</v>
      </c>
      <c r="AN403" s="337" t="str">
        <f>IF(INDEX($K$6:$AE$6,1,MATCH(1,K403:AE403,1))&lt;&gt;INDEX($K$6:$AE$6,1,MATCH(1,K403:AE403,-1)),INDEX($K$6:$AE$6,1,MATCH(1,K403:AE403,1)),"-")</f>
        <v>-</v>
      </c>
    </row>
    <row r="404" spans="1:40" x14ac:dyDescent="0.2">
      <c r="A404" s="381"/>
      <c r="B404" s="172">
        <f>IF(A404="Oui",1,0)</f>
        <v>0</v>
      </c>
      <c r="C404" s="172">
        <f>IF(OR(G404="Médecin",H404="Médecin",I404="Médecin",I404="Médecins",H404="anesthésiste",H404="boursier univ.",H404="chercheur",H404="chirurgien",H404="Résident(e)",H404="Md Urg",H404="Md Card",LEFT(H404,6)="Fellow",H404="Externe Médecine",H404="Directeur de la biobanque Médecin",H404="monit.-boursier",),1,0)</f>
        <v>0</v>
      </c>
      <c r="D404" s="172">
        <f>IF(OR(G404=0,H404="Stagiaire",H404="Stagiaires",H404="Externe",H404="Externes",G404="agence",H404="STAGIAIRE INFIRMIER(ÈRE)",H404="STAGIAIRE SI",H404="STAGIAIRE S.I.",H404="STAGIAIRE PAB",H404="STAGIAIRE EN PERFUSION",H404="Stagiaire Physiothérapeute",H404="Stagiaire médecine",H404="Stagiaire - Service sociaux",H404="STAGIAIRE SOINS INFIRMIERS",H404="STAGIAIRE EXTERNE EN MÉDECINE",H404="ss",),1,0)</f>
        <v>1</v>
      </c>
      <c r="E404" s="28" t="s">
        <v>823</v>
      </c>
      <c r="F404" s="28" t="s">
        <v>824</v>
      </c>
      <c r="G404" s="262">
        <v>0</v>
      </c>
      <c r="H404" s="79" t="s">
        <v>212</v>
      </c>
      <c r="I404" s="164" t="s">
        <v>213</v>
      </c>
      <c r="J404" s="273">
        <f ca="1">IF(AK404&lt;=Données!$B$2,1," ")</f>
        <v>1</v>
      </c>
      <c r="K404" s="45"/>
      <c r="L404" s="46">
        <v>1</v>
      </c>
      <c r="M404" s="47"/>
      <c r="N404" s="48"/>
      <c r="O404" s="185"/>
      <c r="P404" s="187"/>
      <c r="Q404" s="185"/>
      <c r="R404" s="186"/>
      <c r="S404" s="186"/>
      <c r="T404" s="187"/>
      <c r="U404" s="187"/>
      <c r="V404" s="187"/>
      <c r="W404" s="320"/>
      <c r="X404" s="214"/>
      <c r="Y404" s="215"/>
      <c r="Z404" s="34"/>
      <c r="AA404" s="35"/>
      <c r="AB404" s="35"/>
      <c r="AC404" s="35"/>
      <c r="AD404" s="36"/>
      <c r="AE404" s="224"/>
      <c r="AF404" s="53"/>
      <c r="AG404" s="54"/>
      <c r="AH404" s="55"/>
      <c r="AI404" s="56"/>
      <c r="AJ404" s="41" t="s">
        <v>85</v>
      </c>
      <c r="AK404" s="42">
        <v>44602</v>
      </c>
      <c r="AL404" s="50"/>
      <c r="AM404" s="337" t="str">
        <f>INDEX($K$6:$AE$6,1,MATCH(1,K404:AE404,-1))</f>
        <v>95PFE-L2M</v>
      </c>
      <c r="AN404" s="337" t="str">
        <f>IF(INDEX($K$6:$AE$6,1,MATCH(1,K404:AE404,1))&lt;&gt;INDEX($K$6:$AE$6,1,MATCH(1,K404:AE404,-1)),INDEX($K$6:$AE$6,1,MATCH(1,K404:AE404,1)),"-")</f>
        <v>-</v>
      </c>
    </row>
    <row r="405" spans="1:40" x14ac:dyDescent="0.2">
      <c r="A405" s="169" t="str">
        <f>IF(IFERROR(VLOOKUP(G405,EmployesActifs,1,FALSE),"Non")&lt;&gt;"Non","Oui","Non")</f>
        <v>Oui</v>
      </c>
      <c r="B405" s="172">
        <f>IF(A405="Oui",1,0)</f>
        <v>1</v>
      </c>
      <c r="C405" s="172">
        <f>IF(OR(G405="Médecin",H405="Médecin",I405="Médecin",I405="Médecins",H405="anesthésiste",H405="boursier univ.",H405="chercheur",H405="chirurgien",H405="Résident(e)",H405="Md Urg",H405="Md Card",LEFT(H405,6)="Fellow",H405="Externe Médecine",H405="Directeur de la biobanque Médecin",H405="monit.-boursier",),1,0)</f>
        <v>0</v>
      </c>
      <c r="D405" s="172">
        <f>IF(OR(G405=0,H405="Stagiaire",H405="Stagiaires",H405="Externe",H405="Externes",G405="agence",H405="STAGIAIRE INFIRMIER(ÈRE)",H405="STAGIAIRE SI",H405="STAGIAIRE S.I.",H405="STAGIAIRE PAB",H405="STAGIAIRE EN PERFUSION",H405="Stagiaire Physiothérapeute",H405="Stagiaire médecine",H405="Stagiaire - Service sociaux",H405="STAGIAIRE SOINS INFIRMIERS",H405="STAGIAIRE EXTERNE EN MÉDECINE",H405="ss",),1,0)</f>
        <v>0</v>
      </c>
      <c r="E405" s="28" t="s">
        <v>827</v>
      </c>
      <c r="F405" s="28" t="s">
        <v>828</v>
      </c>
      <c r="G405" s="262">
        <v>6993</v>
      </c>
      <c r="H405" s="79" t="s">
        <v>3738</v>
      </c>
      <c r="I405" s="164" t="s">
        <v>2270</v>
      </c>
      <c r="J405" s="273">
        <f ca="1">IF(AK405&lt;=Données!$B$2,1," ")</f>
        <v>1</v>
      </c>
      <c r="K405" s="45"/>
      <c r="L405" s="46">
        <v>1</v>
      </c>
      <c r="M405" s="47"/>
      <c r="N405" s="48"/>
      <c r="O405" s="185"/>
      <c r="P405" s="187"/>
      <c r="Q405" s="185"/>
      <c r="R405" s="186"/>
      <c r="S405" s="186"/>
      <c r="T405" s="187"/>
      <c r="U405" s="187"/>
      <c r="V405" s="187"/>
      <c r="W405" s="320"/>
      <c r="X405" s="214"/>
      <c r="Y405" s="215"/>
      <c r="Z405" s="34"/>
      <c r="AA405" s="35"/>
      <c r="AB405" s="35"/>
      <c r="AC405" s="35"/>
      <c r="AD405" s="36"/>
      <c r="AE405" s="224"/>
      <c r="AF405" s="53"/>
      <c r="AG405" s="54"/>
      <c r="AH405" s="55"/>
      <c r="AI405" s="56"/>
      <c r="AJ405" s="41" t="s">
        <v>57</v>
      </c>
      <c r="AK405" s="42">
        <v>44565</v>
      </c>
      <c r="AL405" s="50"/>
      <c r="AM405" s="337" t="str">
        <f>INDEX($K$6:$AE$6,1,MATCH(1,K405:AE405,-1))</f>
        <v>95PFE-L2M</v>
      </c>
      <c r="AN405" s="337" t="str">
        <f>IF(INDEX($K$6:$AE$6,1,MATCH(1,K405:AE405,1))&lt;&gt;INDEX($K$6:$AE$6,1,MATCH(1,K405:AE405,-1)),INDEX($K$6:$AE$6,1,MATCH(1,K405:AE405,1)),"-")</f>
        <v>-</v>
      </c>
    </row>
    <row r="406" spans="1:40" x14ac:dyDescent="0.2">
      <c r="A406" s="381"/>
      <c r="B406" s="172">
        <f>IF(A406="Oui",1,0)</f>
        <v>0</v>
      </c>
      <c r="C406" s="172">
        <f>IF(OR(G406="Médecin",H406="Médecin",I406="Médecin",I406="Médecins",H406="anesthésiste",H406="boursier univ.",H406="chercheur",H406="chirurgien",H406="Résident(e)",H406="Md Urg",H406="Md Card",LEFT(H406,6)="Fellow",H406="Externe Médecine",H406="Directeur de la biobanque Médecin",H406="monit.-boursier",),1,0)</f>
        <v>0</v>
      </c>
      <c r="D406" s="172">
        <f>IF(OR(G406=0,H406="Stagiaire",H406="Stagiaires",H406="Externe",H406="Externes",G406="agence",H406="STAGIAIRE INFIRMIER(ÈRE)",H406="STAGIAIRE SI",H406="STAGIAIRE S.I.",H406="STAGIAIRE PAB",H406="STAGIAIRE EN PERFUSION",H406="Stagiaire Physiothérapeute",H406="Stagiaire médecine",H406="Stagiaire - Service sociaux",H406="STAGIAIRE SOINS INFIRMIERS",H406="STAGIAIRE EXTERNE EN MÉDECINE",H406="ss",),1,0)</f>
        <v>1</v>
      </c>
      <c r="E406" s="28" t="s">
        <v>831</v>
      </c>
      <c r="F406" s="28" t="s">
        <v>832</v>
      </c>
      <c r="G406" s="262">
        <v>0</v>
      </c>
      <c r="H406" s="79" t="s">
        <v>212</v>
      </c>
      <c r="I406" s="164" t="s">
        <v>213</v>
      </c>
      <c r="J406" s="273">
        <f ca="1">IF(AK406&lt;=Données!$B$2,1," ")</f>
        <v>1</v>
      </c>
      <c r="K406" s="45">
        <v>1</v>
      </c>
      <c r="L406" s="46"/>
      <c r="M406" s="47"/>
      <c r="N406" s="48"/>
      <c r="O406" s="185"/>
      <c r="P406" s="187"/>
      <c r="Q406" s="185"/>
      <c r="R406" s="186"/>
      <c r="S406" s="186"/>
      <c r="T406" s="187"/>
      <c r="U406" s="187"/>
      <c r="V406" s="187"/>
      <c r="W406" s="320"/>
      <c r="X406" s="214"/>
      <c r="Y406" s="215"/>
      <c r="Z406" s="34"/>
      <c r="AA406" s="35"/>
      <c r="AB406" s="35"/>
      <c r="AC406" s="35"/>
      <c r="AD406" s="36"/>
      <c r="AE406" s="224"/>
      <c r="AF406" s="53"/>
      <c r="AG406" s="54"/>
      <c r="AH406" s="55"/>
      <c r="AI406" s="56"/>
      <c r="AJ406" s="41" t="s">
        <v>85</v>
      </c>
      <c r="AK406" s="42">
        <v>44613</v>
      </c>
      <c r="AL406" s="50"/>
      <c r="AM406" s="337" t="str">
        <f>INDEX($K$6:$AE$6,1,MATCH(1,K406:AE406,-1))</f>
        <v>95PFE-L2S</v>
      </c>
      <c r="AN406" s="337" t="str">
        <f>IF(INDEX($K$6:$AE$6,1,MATCH(1,K406:AE406,1))&lt;&gt;INDEX($K$6:$AE$6,1,MATCH(1,K406:AE406,-1)),INDEX($K$6:$AE$6,1,MATCH(1,K406:AE406,1)),"-")</f>
        <v>-</v>
      </c>
    </row>
    <row r="407" spans="1:40" x14ac:dyDescent="0.2">
      <c r="A407" s="169" t="str">
        <f>IF(IFERROR(VLOOKUP(G407,EmployesActifs,1,FALSE),"Non")&lt;&gt;"Non","Oui","Non")</f>
        <v>Oui</v>
      </c>
      <c r="B407" s="172">
        <f>IF(A407="Oui",1,0)</f>
        <v>1</v>
      </c>
      <c r="C407" s="172">
        <f>IF(OR(G407="Médecin",H407="Médecin",I407="Médecin",I407="Médecins",H407="anesthésiste",H407="boursier univ.",H407="chercheur",H407="chirurgien",H407="Résident(e)",H407="Md Urg",H407="Md Card",LEFT(H407,6)="Fellow",H407="Externe Médecine",H407="Directeur de la biobanque Médecin",H407="monit.-boursier",),1,0)</f>
        <v>0</v>
      </c>
      <c r="D407" s="172">
        <f>IF(OR(G407=0,H407="Stagiaire",H407="Stagiaires",H407="Externe",H407="Externes",G407="agence",H407="STAGIAIRE INFIRMIER(ÈRE)",H407="STAGIAIRE SI",H407="STAGIAIRE S.I.",H407="STAGIAIRE PAB",H407="STAGIAIRE EN PERFUSION",H407="Stagiaire Physiothérapeute",H407="Stagiaire médecine",H407="Stagiaire - Service sociaux",H407="STAGIAIRE SOINS INFIRMIERS",H407="STAGIAIRE EXTERNE EN MÉDECINE",H407="ss",),1,0)</f>
        <v>0</v>
      </c>
      <c r="E407" s="28" t="s">
        <v>3905</v>
      </c>
      <c r="F407" s="28" t="s">
        <v>833</v>
      </c>
      <c r="G407" s="262">
        <v>10422</v>
      </c>
      <c r="H407" s="79" t="s">
        <v>103</v>
      </c>
      <c r="I407" s="164" t="s">
        <v>61</v>
      </c>
      <c r="J407" s="273" t="str">
        <f ca="1">IF(AK407&lt;=Données!$B$2,1," ")</f>
        <v xml:space="preserve"> </v>
      </c>
      <c r="K407" s="45" t="s">
        <v>56</v>
      </c>
      <c r="L407" s="46" t="s">
        <v>56</v>
      </c>
      <c r="M407" s="47"/>
      <c r="N407" s="48"/>
      <c r="O407" s="185">
        <v>1</v>
      </c>
      <c r="P407" s="187" t="s">
        <v>56</v>
      </c>
      <c r="Q407" s="185"/>
      <c r="R407" s="186"/>
      <c r="S407" s="186"/>
      <c r="T407" s="187"/>
      <c r="U407" s="187"/>
      <c r="V407" s="187"/>
      <c r="W407" s="320"/>
      <c r="X407" s="214"/>
      <c r="Y407" s="215"/>
      <c r="Z407" s="34"/>
      <c r="AA407" s="35"/>
      <c r="AB407" s="35"/>
      <c r="AC407" s="35"/>
      <c r="AD407" s="36"/>
      <c r="AE407" s="224"/>
      <c r="AF407" s="53"/>
      <c r="AG407" s="54"/>
      <c r="AH407" s="55"/>
      <c r="AI407" s="56"/>
      <c r="AJ407" s="41" t="s">
        <v>5851</v>
      </c>
      <c r="AK407" s="42">
        <v>45826</v>
      </c>
      <c r="AL407" s="50"/>
      <c r="AM407" s="337" t="str">
        <f>INDEX($K$6:$AE$6,1,MATCH(1,K407:AE407,-1))</f>
        <v>1804S</v>
      </c>
      <c r="AN407" s="337" t="str">
        <f>IF(INDEX($K$6:$AE$6,1,MATCH(1,K407:AE407,1))&lt;&gt;INDEX($K$6:$AE$6,1,MATCH(1,K407:AE407,-1)),INDEX($K$6:$AE$6,1,MATCH(1,K407:AE407,1)),"-")</f>
        <v>-</v>
      </c>
    </row>
    <row r="408" spans="1:40" x14ac:dyDescent="0.2">
      <c r="A408" s="169" t="str">
        <f>IF(IFERROR(VLOOKUP(G408,EmployesActifs,1,FALSE),"Non")&lt;&gt;"Non","Oui","Non")</f>
        <v>Oui</v>
      </c>
      <c r="B408" s="172">
        <f>IF(A408="Oui",1,0)</f>
        <v>1</v>
      </c>
      <c r="C408" s="172">
        <f>IF(OR(G408="Médecin",H408="Médecin",I408="Médecin",I408="Médecins",H408="anesthésiste",H408="boursier univ.",H408="chercheur",H408="chirurgien",H408="Résident(e)",H408="Md Urg",H408="Md Card",LEFT(H408,6)="Fellow",H408="Externe Médecine",H408="Directeur de la biobanque Médecin",H408="monit.-boursier",),1,0)</f>
        <v>0</v>
      </c>
      <c r="D408" s="172">
        <f>IF(OR(G408=0,H408="Stagiaire",H408="Stagiaires",H408="Externe",H408="Externes",G408="agence",H408="STAGIAIRE INFIRMIER(ÈRE)",H408="STAGIAIRE SI",H408="STAGIAIRE S.I.",H408="STAGIAIRE PAB",H408="STAGIAIRE EN PERFUSION",H408="Stagiaire Physiothérapeute",H408="Stagiaire médecine",H408="Stagiaire - Service sociaux",H408="STAGIAIRE SOINS INFIRMIERS",H408="STAGIAIRE EXTERNE EN MÉDECINE",H408="ss",),1,0)</f>
        <v>0</v>
      </c>
      <c r="E408" s="28" t="s">
        <v>834</v>
      </c>
      <c r="F408" s="28" t="s">
        <v>543</v>
      </c>
      <c r="G408" s="262">
        <v>11004</v>
      </c>
      <c r="H408" s="79" t="s">
        <v>103</v>
      </c>
      <c r="I408" s="164" t="s">
        <v>836</v>
      </c>
      <c r="J408" s="273" t="str">
        <f ca="1">IF(AK408&lt;=Données!$B$2,1," ")</f>
        <v xml:space="preserve"> </v>
      </c>
      <c r="K408" s="45"/>
      <c r="L408" s="46" t="s">
        <v>56</v>
      </c>
      <c r="M408" s="47" t="s">
        <v>56</v>
      </c>
      <c r="N408" s="48"/>
      <c r="O408" s="185"/>
      <c r="P408" s="187"/>
      <c r="Q408" s="185"/>
      <c r="R408" s="186"/>
      <c r="S408" s="186">
        <v>1</v>
      </c>
      <c r="T408" s="187"/>
      <c r="U408" s="187"/>
      <c r="V408" s="187"/>
      <c r="W408" s="320"/>
      <c r="X408" s="214"/>
      <c r="Y408" s="215"/>
      <c r="Z408" s="34"/>
      <c r="AA408" s="35"/>
      <c r="AB408" s="35"/>
      <c r="AC408" s="35"/>
      <c r="AD408" s="36"/>
      <c r="AE408" s="224"/>
      <c r="AF408" s="53"/>
      <c r="AG408" s="54"/>
      <c r="AH408" s="55"/>
      <c r="AI408" s="56"/>
      <c r="AJ408" s="41" t="s">
        <v>5851</v>
      </c>
      <c r="AK408" s="42">
        <v>45822</v>
      </c>
      <c r="AL408" s="50"/>
      <c r="AM408" s="337" t="str">
        <f>INDEX($K$6:$AE$6,1,MATCH(1,K408:AE408,-1))</f>
        <v>1870 +</v>
      </c>
      <c r="AN408" s="337" t="str">
        <f>IF(INDEX($K$6:$AE$6,1,MATCH(1,K408:AE408,1))&lt;&gt;INDEX($K$6:$AE$6,1,MATCH(1,K408:AE408,-1)),INDEX($K$6:$AE$6,1,MATCH(1,K408:AE408,1)),"-")</f>
        <v>-</v>
      </c>
    </row>
    <row r="409" spans="1:40" x14ac:dyDescent="0.2">
      <c r="A409" s="381"/>
      <c r="B409" s="172">
        <f>IF(A409="Oui",1,0)</f>
        <v>0</v>
      </c>
      <c r="C409" s="172">
        <f>IF(OR(G409="Médecin",H409="Médecin",I409="Médecin",I409="Médecins",H409="anesthésiste",H409="boursier univ.",H409="chercheur",H409="chirurgien",H409="Résident(e)",H409="Md Urg",H409="Md Card",LEFT(H409,6)="Fellow",H409="Externe Médecine",H409="Directeur de la biobanque Médecin",H409="monit.-boursier",),1,0)</f>
        <v>1</v>
      </c>
      <c r="D409" s="172">
        <f>IF(OR(G409=0,H409="Stagiaire",H409="Stagiaires",H409="Externe",H409="Externes",G409="agence",H409="STAGIAIRE INFIRMIER(ÈRE)",H409="STAGIAIRE SI",H409="STAGIAIRE S.I.",H409="STAGIAIRE PAB",H409="STAGIAIRE EN PERFUSION",H409="Stagiaire Physiothérapeute",H409="Stagiaire médecine",H409="Stagiaire - Service sociaux",H409="STAGIAIRE SOINS INFIRMIERS",H409="STAGIAIRE EXTERNE EN MÉDECINE",H409="ss",),1,0)</f>
        <v>0</v>
      </c>
      <c r="E409" s="28" t="s">
        <v>837</v>
      </c>
      <c r="F409" s="28" t="s">
        <v>838</v>
      </c>
      <c r="G409" s="262" t="s">
        <v>80</v>
      </c>
      <c r="H409" s="79" t="s">
        <v>80</v>
      </c>
      <c r="I409" s="164" t="s">
        <v>117</v>
      </c>
      <c r="J409" s="273">
        <f ca="1">IF(AK409&lt;=Données!$B$2,1," ")</f>
        <v>1</v>
      </c>
      <c r="K409" s="45"/>
      <c r="L409" s="46"/>
      <c r="M409" s="47"/>
      <c r="N409" s="48"/>
      <c r="O409" s="185"/>
      <c r="P409" s="187"/>
      <c r="Q409" s="185"/>
      <c r="R409" s="186"/>
      <c r="S409" s="186">
        <v>1</v>
      </c>
      <c r="T409" s="187"/>
      <c r="U409" s="187"/>
      <c r="V409" s="187"/>
      <c r="W409" s="320"/>
      <c r="X409" s="214"/>
      <c r="Y409" s="215"/>
      <c r="Z409" s="34"/>
      <c r="AA409" s="35"/>
      <c r="AB409" s="35"/>
      <c r="AC409" s="35"/>
      <c r="AD409" s="36"/>
      <c r="AE409" s="224"/>
      <c r="AF409" s="53"/>
      <c r="AG409" s="54"/>
      <c r="AH409" s="55"/>
      <c r="AI409" s="56"/>
      <c r="AJ409" s="41" t="s">
        <v>299</v>
      </c>
      <c r="AK409" s="42">
        <v>43861</v>
      </c>
      <c r="AL409" s="50"/>
      <c r="AM409" s="337" t="str">
        <f>INDEX($K$6:$AE$6,1,MATCH(1,K409:AE409,-1))</f>
        <v>1870 +</v>
      </c>
      <c r="AN409" s="337" t="str">
        <f>IF(INDEX($K$6:$AE$6,1,MATCH(1,K409:AE409,1))&lt;&gt;INDEX($K$6:$AE$6,1,MATCH(1,K409:AE409,-1)),INDEX($K$6:$AE$6,1,MATCH(1,K409:AE409,1)),"-")</f>
        <v>-</v>
      </c>
    </row>
    <row r="410" spans="1:40" x14ac:dyDescent="0.2">
      <c r="A410" s="169" t="str">
        <f>IF(IFERROR(VLOOKUP(G410,EmployesActifs,1,FALSE),"Non")&lt;&gt;"Non","Oui","Non")</f>
        <v>Oui</v>
      </c>
      <c r="B410" s="172">
        <f>IF(A410="Oui",1,0)</f>
        <v>1</v>
      </c>
      <c r="C410" s="172">
        <f>IF(OR(G410="Médecin",H410="Médecin",I410="Médecin",I410="Médecins",H410="anesthésiste",H410="boursier univ.",H410="chercheur",H410="chirurgien",H410="Résident(e)",H410="Md Urg",H410="Md Card",LEFT(H410,6)="Fellow",H410="Externe Médecine",H410="Directeur de la biobanque Médecin",H410="monit.-boursier",),1,0)</f>
        <v>0</v>
      </c>
      <c r="D410" s="172">
        <f>IF(OR(G410=0,H410="Stagiaire",H410="Stagiaires",H410="Externe",H410="Externes",G410="agence",H410="STAGIAIRE INFIRMIER(ÈRE)",H410="STAGIAIRE SI",H410="STAGIAIRE S.I.",H410="STAGIAIRE PAB",H410="STAGIAIRE EN PERFUSION",H410="Stagiaire Physiothérapeute",H410="Stagiaire médecine",H410="Stagiaire - Service sociaux",H410="STAGIAIRE SOINS INFIRMIERS",H410="STAGIAIRE EXTERNE EN MÉDECINE",H410="ss",),1,0)</f>
        <v>0</v>
      </c>
      <c r="E410" s="28" t="s">
        <v>840</v>
      </c>
      <c r="F410" s="28" t="s">
        <v>841</v>
      </c>
      <c r="G410" s="262">
        <v>11942</v>
      </c>
      <c r="H410" s="79" t="s">
        <v>69</v>
      </c>
      <c r="I410" s="164" t="s">
        <v>5215</v>
      </c>
      <c r="J410" s="273">
        <f ca="1">IF(AK410&lt;=Données!$B$2,1," ")</f>
        <v>1</v>
      </c>
      <c r="K410" s="45"/>
      <c r="L410" s="46">
        <v>1</v>
      </c>
      <c r="M410" s="47"/>
      <c r="N410" s="48"/>
      <c r="O410" s="185"/>
      <c r="P410" s="187"/>
      <c r="Q410" s="185"/>
      <c r="R410" s="186"/>
      <c r="S410" s="186"/>
      <c r="T410" s="187"/>
      <c r="U410" s="187"/>
      <c r="V410" s="187"/>
      <c r="W410" s="320"/>
      <c r="X410" s="214"/>
      <c r="Y410" s="215"/>
      <c r="Z410" s="34"/>
      <c r="AA410" s="35"/>
      <c r="AB410" s="35"/>
      <c r="AC410" s="35"/>
      <c r="AD410" s="36"/>
      <c r="AE410" s="224"/>
      <c r="AF410" s="53"/>
      <c r="AG410" s="54"/>
      <c r="AH410" s="55"/>
      <c r="AI410" s="56"/>
      <c r="AJ410" s="41" t="s">
        <v>85</v>
      </c>
      <c r="AK410" s="42">
        <v>44518</v>
      </c>
      <c r="AL410" s="50"/>
      <c r="AM410" s="337" t="str">
        <f>INDEX($K$6:$AE$6,1,MATCH(1,K410:AE410,-1))</f>
        <v>95PFE-L2M</v>
      </c>
      <c r="AN410" s="337" t="str">
        <f>IF(INDEX($K$6:$AE$6,1,MATCH(1,K410:AE410,1))&lt;&gt;INDEX($K$6:$AE$6,1,MATCH(1,K410:AE410,-1)),INDEX($K$6:$AE$6,1,MATCH(1,K410:AE410,1)),"-")</f>
        <v>-</v>
      </c>
    </row>
    <row r="411" spans="1:40" x14ac:dyDescent="0.2">
      <c r="A411" s="169" t="str">
        <f>IF(IFERROR(VLOOKUP(G411,EmployesActifs,1,FALSE),"Non")&lt;&gt;"Non","Oui","Non")</f>
        <v>Oui</v>
      </c>
      <c r="B411" s="172">
        <f>IF(A411="Oui",1,0)</f>
        <v>1</v>
      </c>
      <c r="C411" s="172">
        <f>IF(OR(G411="Médecin",H411="Médecin",I411="Médecin",I411="Médecins",H411="anesthésiste",H411="boursier univ.",H411="chercheur",H411="chirurgien",H411="Résident(e)",H411="Md Urg",H411="Md Card",LEFT(H411,6)="Fellow",H411="Externe Médecine",H411="Directeur de la biobanque Médecin",H411="monit.-boursier",),1,0)</f>
        <v>0</v>
      </c>
      <c r="D411" s="172">
        <f>IF(OR(G411=0,H411="Stagiaire",H411="Stagiaires",H411="Externe",H411="Externes",G411="agence",H411="STAGIAIRE INFIRMIER(ÈRE)",H411="STAGIAIRE SI",H411="STAGIAIRE S.I.",H411="STAGIAIRE PAB",H411="STAGIAIRE EN PERFUSION",H411="Stagiaire Physiothérapeute",H411="Stagiaire médecine",H411="Stagiaire - Service sociaux",H411="STAGIAIRE SOINS INFIRMIERS",H411="STAGIAIRE EXTERNE EN MÉDECINE",H411="ss",),1,0)</f>
        <v>0</v>
      </c>
      <c r="E411" s="28" t="s">
        <v>846</v>
      </c>
      <c r="F411" s="28" t="s">
        <v>847</v>
      </c>
      <c r="G411" s="262">
        <v>11432</v>
      </c>
      <c r="H411" s="79" t="s">
        <v>69</v>
      </c>
      <c r="I411" s="164" t="s">
        <v>5215</v>
      </c>
      <c r="J411" s="273">
        <f ca="1">IF(AK411&lt;=Données!$B$2,1," ")</f>
        <v>1</v>
      </c>
      <c r="K411" s="45"/>
      <c r="L411" s="46">
        <v>1</v>
      </c>
      <c r="M411" s="47"/>
      <c r="N411" s="48"/>
      <c r="O411" s="185"/>
      <c r="P411" s="187"/>
      <c r="Q411" s="185"/>
      <c r="R411" s="186"/>
      <c r="S411" s="186"/>
      <c r="T411" s="187"/>
      <c r="U411" s="187"/>
      <c r="V411" s="187"/>
      <c r="W411" s="320"/>
      <c r="X411" s="214"/>
      <c r="Y411" s="215"/>
      <c r="Z411" s="34"/>
      <c r="AA411" s="35"/>
      <c r="AB411" s="35"/>
      <c r="AC411" s="35"/>
      <c r="AD411" s="36"/>
      <c r="AE411" s="224"/>
      <c r="AF411" s="53"/>
      <c r="AG411" s="54"/>
      <c r="AH411" s="55"/>
      <c r="AI411" s="56"/>
      <c r="AJ411" s="41" t="s">
        <v>85</v>
      </c>
      <c r="AK411" s="42">
        <v>44579</v>
      </c>
      <c r="AL411" s="50"/>
      <c r="AM411" s="337" t="str">
        <f>INDEX($K$6:$AE$6,1,MATCH(1,K411:AE411,-1))</f>
        <v>95PFE-L2M</v>
      </c>
      <c r="AN411" s="337" t="str">
        <f>IF(INDEX($K$6:$AE$6,1,MATCH(1,K411:AE411,1))&lt;&gt;INDEX($K$6:$AE$6,1,MATCH(1,K411:AE411,-1)),INDEX($K$6:$AE$6,1,MATCH(1,K411:AE411,1)),"-")</f>
        <v>-</v>
      </c>
    </row>
    <row r="412" spans="1:40" x14ac:dyDescent="0.2">
      <c r="A412" s="169" t="str">
        <f>IF(IFERROR(VLOOKUP(G412,EmployesActifs,1,FALSE),"Non")&lt;&gt;"Non","Oui","Non")</f>
        <v>Oui</v>
      </c>
      <c r="B412" s="172">
        <f>IF(A412="Oui",1,0)</f>
        <v>1</v>
      </c>
      <c r="C412" s="172">
        <f>IF(OR(G412="Médecin",H412="Médecin",I412="Médecin",I412="Médecins",H412="anesthésiste",H412="boursier univ.",H412="chercheur",H412="chirurgien",H412="Résident(e)",H412="Md Urg",H412="Md Card",LEFT(H412,6)="Fellow",H412="Externe Médecine",H412="Directeur de la biobanque Médecin",H412="monit.-boursier",),1,0)</f>
        <v>0</v>
      </c>
      <c r="D412" s="172">
        <f>IF(OR(G412=0,H412="Stagiaire",H412="Stagiaires",H412="Externe",H412="Externes",G412="agence",H412="STAGIAIRE INFIRMIER(ÈRE)",H412="STAGIAIRE SI",H412="STAGIAIRE S.I.",H412="STAGIAIRE PAB",H412="STAGIAIRE EN PERFUSION",H412="Stagiaire Physiothérapeute",H412="Stagiaire médecine",H412="Stagiaire - Service sociaux",H412="STAGIAIRE SOINS INFIRMIERS",H412="STAGIAIRE EXTERNE EN MÉDECINE",H412="ss",),1,0)</f>
        <v>0</v>
      </c>
      <c r="E412" s="28" t="s">
        <v>5388</v>
      </c>
      <c r="F412" s="28" t="s">
        <v>5389</v>
      </c>
      <c r="G412" s="262">
        <v>13670</v>
      </c>
      <c r="H412" s="79" t="s">
        <v>5325</v>
      </c>
      <c r="I412" s="164" t="s">
        <v>2714</v>
      </c>
      <c r="J412" s="273" t="str">
        <f ca="1">IF(AK412&lt;=Données!$B$2,1," ")</f>
        <v xml:space="preserve"> </v>
      </c>
      <c r="K412" s="45" t="s">
        <v>56</v>
      </c>
      <c r="L412" s="46"/>
      <c r="M412" s="47"/>
      <c r="N412" s="48"/>
      <c r="O412" s="185">
        <v>1</v>
      </c>
      <c r="P412" s="187"/>
      <c r="Q412" s="185"/>
      <c r="R412" s="186"/>
      <c r="S412" s="186"/>
      <c r="T412" s="187"/>
      <c r="U412" s="187"/>
      <c r="V412" s="187"/>
      <c r="W412" s="320"/>
      <c r="X412" s="214"/>
      <c r="Y412" s="215"/>
      <c r="Z412" s="34"/>
      <c r="AA412" s="35"/>
      <c r="AB412" s="35"/>
      <c r="AC412" s="35"/>
      <c r="AD412" s="36"/>
      <c r="AE412" s="224"/>
      <c r="AF412" s="53"/>
      <c r="AG412" s="54"/>
      <c r="AH412" s="55"/>
      <c r="AI412" s="56"/>
      <c r="AJ412" s="41" t="s">
        <v>4462</v>
      </c>
      <c r="AK412" s="42">
        <v>45476</v>
      </c>
      <c r="AL412" s="50"/>
      <c r="AM412" s="337" t="str">
        <f>INDEX($K$6:$AE$6,1,MATCH(1,K412:AE412,-1))</f>
        <v>1804S</v>
      </c>
      <c r="AN412" s="337" t="str">
        <f>IF(INDEX($K$6:$AE$6,1,MATCH(1,K412:AE412,1))&lt;&gt;INDEX($K$6:$AE$6,1,MATCH(1,K412:AE412,-1)),INDEX($K$6:$AE$6,1,MATCH(1,K412:AE412,1)),"-")</f>
        <v>-</v>
      </c>
    </row>
    <row r="413" spans="1:40" x14ac:dyDescent="0.2">
      <c r="A413" s="169" t="str">
        <f>IF(IFERROR(VLOOKUP(G413,EmployesActifs,1,FALSE),"Non")&lt;&gt;"Non","Oui","Non")</f>
        <v>Oui</v>
      </c>
      <c r="B413" s="172">
        <f>IF(A413="Oui",1,0)</f>
        <v>1</v>
      </c>
      <c r="C413" s="172">
        <f>IF(OR(G413="Médecin",H413="Médecin",I413="Médecin",I413="Médecins",H413="anesthésiste",H413="boursier univ.",H413="chercheur",H413="chirurgien",H413="Résident(e)",H413="Md Urg",H413="Md Card",LEFT(H413,6)="Fellow",H413="Externe Médecine",H413="Directeur de la biobanque Médecin",H413="monit.-boursier",),1,0)</f>
        <v>0</v>
      </c>
      <c r="D413" s="172">
        <f>IF(OR(G413=0,H413="Stagiaire",H413="Stagiaires",H413="Externe",H413="Externes",G413="agence",H413="STAGIAIRE INFIRMIER(ÈRE)",H413="STAGIAIRE SI",H413="STAGIAIRE S.I.",H413="STAGIAIRE PAB",H413="STAGIAIRE EN PERFUSION",H413="Stagiaire Physiothérapeute",H413="Stagiaire médecine",H413="Stagiaire - Service sociaux",H413="STAGIAIRE SOINS INFIRMIERS",H413="STAGIAIRE EXTERNE EN MÉDECINE",H413="ss",),1,0)</f>
        <v>0</v>
      </c>
      <c r="E413" s="28" t="s">
        <v>850</v>
      </c>
      <c r="F413" s="28" t="s">
        <v>851</v>
      </c>
      <c r="G413" s="262">
        <v>12155</v>
      </c>
      <c r="H413" s="79" t="s">
        <v>54</v>
      </c>
      <c r="I413" s="164" t="s">
        <v>55</v>
      </c>
      <c r="J413" s="273" t="str">
        <f ca="1">IF(AK413&lt;=Données!$B$2,1," ")</f>
        <v xml:space="preserve"> </v>
      </c>
      <c r="K413" s="45"/>
      <c r="L413" s="46">
        <v>1</v>
      </c>
      <c r="M413" s="47"/>
      <c r="N413" s="48"/>
      <c r="O413" s="185"/>
      <c r="P413" s="187"/>
      <c r="Q413" s="185"/>
      <c r="R413" s="186"/>
      <c r="S413" s="186"/>
      <c r="T413" s="187"/>
      <c r="U413" s="187"/>
      <c r="V413" s="187"/>
      <c r="W413" s="320"/>
      <c r="X413" s="214"/>
      <c r="Y413" s="215"/>
      <c r="Z413" s="34"/>
      <c r="AA413" s="35"/>
      <c r="AB413" s="35"/>
      <c r="AC413" s="35"/>
      <c r="AD413" s="36"/>
      <c r="AE413" s="224"/>
      <c r="AF413" s="53"/>
      <c r="AG413" s="54"/>
      <c r="AH413" s="55"/>
      <c r="AI413" s="56"/>
      <c r="AJ413" s="41" t="s">
        <v>5851</v>
      </c>
      <c r="AK413" s="42">
        <v>45696</v>
      </c>
      <c r="AL413" s="50"/>
      <c r="AM413" s="337" t="str">
        <f>INDEX($K$6:$AE$6,1,MATCH(1,K413:AE413,-1))</f>
        <v>95PFE-L2M</v>
      </c>
      <c r="AN413" s="337" t="str">
        <f>IF(INDEX($K$6:$AE$6,1,MATCH(1,K413:AE413,1))&lt;&gt;INDEX($K$6:$AE$6,1,MATCH(1,K413:AE413,-1)),INDEX($K$6:$AE$6,1,MATCH(1,K413:AE413,1)),"-")</f>
        <v>-</v>
      </c>
    </row>
    <row r="414" spans="1:40" x14ac:dyDescent="0.2">
      <c r="A414" s="169" t="str">
        <f>IF(IFERROR(VLOOKUP(G414,EmployesActifs,1,FALSE),"Non")&lt;&gt;"Non","Oui","Non")</f>
        <v>Oui</v>
      </c>
      <c r="B414" s="172">
        <f>IF(A414="Oui",1,0)</f>
        <v>1</v>
      </c>
      <c r="C414" s="172">
        <f>IF(OR(G414="Médecin",H414="Médecin",I414="Médecin",I414="Médecins",H414="anesthésiste",H414="boursier univ.",H414="chercheur",H414="chirurgien",H414="Résident(e)",H414="Md Urg",H414="Md Card",LEFT(H414,6)="Fellow",H414="Externe Médecine",H414="Directeur de la biobanque Médecin",H414="monit.-boursier",),1,0)</f>
        <v>0</v>
      </c>
      <c r="D414" s="172">
        <f>IF(OR(G414=0,H414="Stagiaire",H414="Stagiaires",H414="Externe",H414="Externes",G414="agence",H414="STAGIAIRE INFIRMIER(ÈRE)",H414="STAGIAIRE SI",H414="STAGIAIRE S.I.",H414="STAGIAIRE PAB",H414="STAGIAIRE EN PERFUSION",H414="Stagiaire Physiothérapeute",H414="Stagiaire médecine",H414="Stagiaire - Service sociaux",H414="STAGIAIRE SOINS INFIRMIERS",H414="STAGIAIRE EXTERNE EN MÉDECINE",H414="ss",),1,0)</f>
        <v>0</v>
      </c>
      <c r="E414" s="28" t="s">
        <v>848</v>
      </c>
      <c r="F414" s="28" t="s">
        <v>849</v>
      </c>
      <c r="G414" s="262">
        <v>10376</v>
      </c>
      <c r="H414" s="79" t="s">
        <v>2098</v>
      </c>
      <c r="I414" s="164" t="s">
        <v>5715</v>
      </c>
      <c r="J414" s="273">
        <f ca="1">IF(AK414&lt;=Données!$B$2,1," ")</f>
        <v>1</v>
      </c>
      <c r="K414" s="45">
        <v>1</v>
      </c>
      <c r="L414" s="46"/>
      <c r="M414" s="47"/>
      <c r="N414" s="48"/>
      <c r="O414" s="185"/>
      <c r="P414" s="187"/>
      <c r="Q414" s="185"/>
      <c r="R414" s="186"/>
      <c r="S414" s="186"/>
      <c r="T414" s="187"/>
      <c r="U414" s="187"/>
      <c r="V414" s="187"/>
      <c r="W414" s="320"/>
      <c r="X414" s="214"/>
      <c r="Y414" s="215"/>
      <c r="Z414" s="34"/>
      <c r="AA414" s="35"/>
      <c r="AB414" s="35"/>
      <c r="AC414" s="35"/>
      <c r="AD414" s="36"/>
      <c r="AE414" s="224"/>
      <c r="AF414" s="53"/>
      <c r="AG414" s="54"/>
      <c r="AH414" s="55"/>
      <c r="AI414" s="56"/>
      <c r="AJ414" s="41" t="s">
        <v>85</v>
      </c>
      <c r="AK414" s="42">
        <v>44596</v>
      </c>
      <c r="AL414" s="50"/>
      <c r="AM414" s="337" t="str">
        <f>INDEX($K$6:$AE$6,1,MATCH(1,K414:AE414,-1))</f>
        <v>95PFE-L2S</v>
      </c>
      <c r="AN414" s="337" t="str">
        <f>IF(INDEX($K$6:$AE$6,1,MATCH(1,K414:AE414,1))&lt;&gt;INDEX($K$6:$AE$6,1,MATCH(1,K414:AE414,-1)),INDEX($K$6:$AE$6,1,MATCH(1,K414:AE414,1)),"-")</f>
        <v>-</v>
      </c>
    </row>
    <row r="415" spans="1:40" x14ac:dyDescent="0.2">
      <c r="A415" s="169" t="str">
        <f>IF(IFERROR(VLOOKUP(G415,EmployesActifs,1,FALSE),"Non")&lt;&gt;"Non","Oui","Non")</f>
        <v>Oui</v>
      </c>
      <c r="B415" s="172">
        <f>IF(A415="Oui",1,0)</f>
        <v>1</v>
      </c>
      <c r="C415" s="172">
        <f>IF(OR(G415="Médecin",H415="Médecin",I415="Médecin",I415="Médecins",H415="anesthésiste",H415="boursier univ.",H415="chercheur",H415="chirurgien",H415="Résident(e)",H415="Md Urg",H415="Md Card",LEFT(H415,6)="Fellow",H415="Externe Médecine",H415="Directeur de la biobanque Médecin",H415="monit.-boursier",),1,0)</f>
        <v>0</v>
      </c>
      <c r="D415" s="172">
        <f>IF(OR(G415=0,H415="Stagiaire",H415="Stagiaires",H415="Externe",H415="Externes",G415="agence",H415="STAGIAIRE INFIRMIER(ÈRE)",H415="STAGIAIRE SI",H415="STAGIAIRE S.I.",H415="STAGIAIRE PAB",H415="STAGIAIRE EN PERFUSION",H415="Stagiaire Physiothérapeute",H415="Stagiaire médecine",H415="Stagiaire - Service sociaux",H415="STAGIAIRE SOINS INFIRMIERS",H415="STAGIAIRE EXTERNE EN MÉDECINE",H415="ss",),1,0)</f>
        <v>0</v>
      </c>
      <c r="E415" s="28" t="s">
        <v>853</v>
      </c>
      <c r="F415" s="28" t="s">
        <v>4008</v>
      </c>
      <c r="G415" s="262">
        <v>11480</v>
      </c>
      <c r="H415" s="79" t="s">
        <v>103</v>
      </c>
      <c r="I415" s="164" t="s">
        <v>1227</v>
      </c>
      <c r="J415" s="273" t="str">
        <f ca="1">IF(AK415&lt;=Données!$B$2,1," ")</f>
        <v xml:space="preserve"> </v>
      </c>
      <c r="K415" s="45"/>
      <c r="L415" s="46">
        <v>1</v>
      </c>
      <c r="M415" s="47"/>
      <c r="N415" s="48"/>
      <c r="O415" s="185"/>
      <c r="P415" s="187"/>
      <c r="Q415" s="185"/>
      <c r="R415" s="186"/>
      <c r="S415" s="186"/>
      <c r="T415" s="187"/>
      <c r="U415" s="187"/>
      <c r="V415" s="187"/>
      <c r="W415" s="320"/>
      <c r="X415" s="214"/>
      <c r="Y415" s="215"/>
      <c r="Z415" s="34"/>
      <c r="AA415" s="35"/>
      <c r="AB415" s="35"/>
      <c r="AC415" s="35"/>
      <c r="AD415" s="36"/>
      <c r="AE415" s="224"/>
      <c r="AF415" s="53"/>
      <c r="AG415" s="54"/>
      <c r="AH415" s="55"/>
      <c r="AI415" s="56"/>
      <c r="AJ415" s="41" t="s">
        <v>4462</v>
      </c>
      <c r="AK415" s="42">
        <v>45896</v>
      </c>
      <c r="AL415" s="50"/>
      <c r="AM415" s="337" t="str">
        <f>INDEX($K$6:$AE$6,1,MATCH(1,K415:AE415,-1))</f>
        <v>95PFE-L2M</v>
      </c>
      <c r="AN415" s="337" t="str">
        <f>IF(INDEX($K$6:$AE$6,1,MATCH(1,K415:AE415,1))&lt;&gt;INDEX($K$6:$AE$6,1,MATCH(1,K415:AE415,-1)),INDEX($K$6:$AE$6,1,MATCH(1,K415:AE415,1)),"-")</f>
        <v>-</v>
      </c>
    </row>
    <row r="416" spans="1:40" x14ac:dyDescent="0.2">
      <c r="A416" s="169" t="str">
        <f>IF(IFERROR(VLOOKUP(G416,EmployesActifs,1,FALSE),"Non")&lt;&gt;"Non","Oui","Non")</f>
        <v>Oui</v>
      </c>
      <c r="B416" s="172">
        <f>IF(A416="Oui",1,0)</f>
        <v>1</v>
      </c>
      <c r="C416" s="172">
        <f>IF(OR(G416="Médecin",H416="Médecin",I416="Médecin",I416="Médecins",H416="anesthésiste",H416="boursier univ.",H416="chercheur",H416="chirurgien",H416="Résident(e)",H416="Md Urg",H416="Md Card",LEFT(H416,6)="Fellow",H416="Externe Médecine",H416="Directeur de la biobanque Médecin",H416="monit.-boursier",),1,0)</f>
        <v>0</v>
      </c>
      <c r="D416" s="172">
        <f>IF(OR(G416=0,H416="Stagiaire",H416="Stagiaires",H416="Externe",H416="Externes",G416="agence",H416="STAGIAIRE INFIRMIER(ÈRE)",H416="STAGIAIRE SI",H416="STAGIAIRE S.I.",H416="STAGIAIRE PAB",H416="STAGIAIRE EN PERFUSION",H416="Stagiaire Physiothérapeute",H416="Stagiaire médecine",H416="Stagiaire - Service sociaux",H416="STAGIAIRE SOINS INFIRMIERS",H416="STAGIAIRE EXTERNE EN MÉDECINE",H416="ss",),1,0)</f>
        <v>0</v>
      </c>
      <c r="E416" s="28" t="s">
        <v>854</v>
      </c>
      <c r="F416" s="28" t="s">
        <v>855</v>
      </c>
      <c r="G416" s="262">
        <v>11226</v>
      </c>
      <c r="H416" s="79" t="s">
        <v>60</v>
      </c>
      <c r="I416" s="164" t="s">
        <v>5215</v>
      </c>
      <c r="J416" s="273">
        <f ca="1">IF(AK416&lt;=Données!$B$2,1," ")</f>
        <v>1</v>
      </c>
      <c r="K416" s="45"/>
      <c r="L416" s="46"/>
      <c r="M416" s="47">
        <v>1</v>
      </c>
      <c r="N416" s="48"/>
      <c r="O416" s="185"/>
      <c r="P416" s="187"/>
      <c r="Q416" s="185"/>
      <c r="R416" s="186"/>
      <c r="S416" s="186"/>
      <c r="T416" s="187"/>
      <c r="U416" s="187"/>
      <c r="V416" s="187"/>
      <c r="W416" s="320"/>
      <c r="X416" s="214"/>
      <c r="Y416" s="215"/>
      <c r="Z416" s="34"/>
      <c r="AA416" s="35"/>
      <c r="AB416" s="35"/>
      <c r="AC416" s="35"/>
      <c r="AD416" s="36"/>
      <c r="AE416" s="224"/>
      <c r="AF416" s="53"/>
      <c r="AG416" s="54"/>
      <c r="AH416" s="55"/>
      <c r="AI416" s="56"/>
      <c r="AJ416" s="41" t="s">
        <v>85</v>
      </c>
      <c r="AK416" s="42">
        <v>44950</v>
      </c>
      <c r="AL416" s="50"/>
      <c r="AM416" s="337" t="str">
        <f>INDEX($K$6:$AE$6,1,MATCH(1,K416:AE416,-1))</f>
        <v>95PFE-L2L</v>
      </c>
      <c r="AN416" s="337" t="str">
        <f>IF(INDEX($K$6:$AE$6,1,MATCH(1,K416:AE416,1))&lt;&gt;INDEX($K$6:$AE$6,1,MATCH(1,K416:AE416,-1)),INDEX($K$6:$AE$6,1,MATCH(1,K416:AE416,1)),"-")</f>
        <v>-</v>
      </c>
    </row>
    <row r="417" spans="1:40" x14ac:dyDescent="0.2">
      <c r="A417" s="169" t="str">
        <f>IF(IFERROR(VLOOKUP(G417,EmployesActifs,1,FALSE),"Non")&lt;&gt;"Non","Oui","Non")</f>
        <v>Oui</v>
      </c>
      <c r="B417" s="172">
        <f>IF(A417="Oui",1,0)</f>
        <v>1</v>
      </c>
      <c r="C417" s="172">
        <f>IF(OR(G417="Médecin",H417="Médecin",I417="Médecin",I417="Médecins",H417="anesthésiste",H417="boursier univ.",H417="chercheur",H417="chirurgien",H417="Résident(e)",H417="Md Urg",H417="Md Card",LEFT(H417,6)="Fellow",H417="Externe Médecine",H417="Directeur de la biobanque Médecin",H417="monit.-boursier",),1,0)</f>
        <v>0</v>
      </c>
      <c r="D417" s="172">
        <f>IF(OR(G417=0,H417="Stagiaire",H417="Stagiaires",H417="Externe",H417="Externes",G417="agence",H417="STAGIAIRE INFIRMIER(ÈRE)",H417="STAGIAIRE SI",H417="STAGIAIRE S.I.",H417="STAGIAIRE PAB",H417="STAGIAIRE EN PERFUSION",H417="Stagiaire Physiothérapeute",H417="Stagiaire médecine",H417="Stagiaire - Service sociaux",H417="STAGIAIRE SOINS INFIRMIERS",H417="STAGIAIRE EXTERNE EN MÉDECINE",H417="ss",),1,0)</f>
        <v>0</v>
      </c>
      <c r="E417" s="28" t="s">
        <v>857</v>
      </c>
      <c r="F417" s="28" t="s">
        <v>858</v>
      </c>
      <c r="G417" s="262">
        <v>11156</v>
      </c>
      <c r="H417" s="79" t="s">
        <v>426</v>
      </c>
      <c r="I417" s="164" t="s">
        <v>1764</v>
      </c>
      <c r="J417" s="273">
        <f ca="1">IF(AK417&lt;=Données!$B$2,1," ")</f>
        <v>1</v>
      </c>
      <c r="K417" s="45"/>
      <c r="L417" s="46"/>
      <c r="M417" s="47"/>
      <c r="N417" s="48"/>
      <c r="O417" s="185"/>
      <c r="P417" s="187"/>
      <c r="Q417" s="185" t="s">
        <v>56</v>
      </c>
      <c r="R417" s="186">
        <v>1</v>
      </c>
      <c r="S417" s="186"/>
      <c r="T417" s="187"/>
      <c r="U417" s="187"/>
      <c r="V417" s="187"/>
      <c r="W417" s="320"/>
      <c r="X417" s="214"/>
      <c r="Y417" s="215"/>
      <c r="Z417" s="34"/>
      <c r="AA417" s="35">
        <v>1</v>
      </c>
      <c r="AB417" s="35"/>
      <c r="AC417" s="35"/>
      <c r="AD417" s="36"/>
      <c r="AE417" s="224"/>
      <c r="AF417" s="53"/>
      <c r="AG417" s="54"/>
      <c r="AH417" s="55"/>
      <c r="AI417" s="56"/>
      <c r="AJ417" s="41" t="s">
        <v>290</v>
      </c>
      <c r="AK417" s="42">
        <v>44113</v>
      </c>
      <c r="AL417" s="50"/>
      <c r="AM417" s="337">
        <f>INDEX($K$6:$AE$6,1,MATCH(1,K417:AE417,-1))</f>
        <v>1860</v>
      </c>
      <c r="AN417" s="337" t="str">
        <f>IF(INDEX($K$6:$AE$6,1,MATCH(1,K417:AE417,1))&lt;&gt;INDEX($K$6:$AE$6,1,MATCH(1,K417:AE417,-1)),INDEX($K$6:$AE$6,1,MATCH(1,K417:AE417,1)),"-")</f>
        <v>1511-S</v>
      </c>
    </row>
    <row r="418" spans="1:40" x14ac:dyDescent="0.2">
      <c r="A418" s="381"/>
      <c r="B418" s="172">
        <f>IF(A418="Oui",1,0)</f>
        <v>0</v>
      </c>
      <c r="C418" s="172">
        <f>IF(OR(G418="Médecin",H418="Médecin",I418="Médecin",I418="Médecins",H418="anesthésiste",H418="boursier univ.",H418="chercheur",H418="chirurgien",H418="Résident(e)",H418="Md Urg",H418="Md Card",LEFT(H418,6)="Fellow",H418="Externe Médecine",H418="Directeur de la biobanque Médecin",H418="monit.-boursier",),1,0)</f>
        <v>0</v>
      </c>
      <c r="D418" s="172">
        <f>IF(OR(G418=0,H418="Stagiaire",H418="Stagiaires",H418="Externe",H418="Externes",G418="agence",H418="STAGIAIRE INFIRMIER(ÈRE)",H418="STAGIAIRE SI",H418="STAGIAIRE S.I.",H418="STAGIAIRE PAB",H418="STAGIAIRE EN PERFUSION",H418="Stagiaire Physiothérapeute",H418="Stagiaire médecine",H418="Stagiaire - Service sociaux",H418="STAGIAIRE SOINS INFIRMIERS",H418="STAGIAIRE EXTERNE EN MÉDECINE",H418="ss",),1,0)</f>
        <v>1</v>
      </c>
      <c r="E418" s="28" t="s">
        <v>859</v>
      </c>
      <c r="F418" s="28" t="s">
        <v>618</v>
      </c>
      <c r="G418" s="262">
        <v>0</v>
      </c>
      <c r="H418" s="79" t="s">
        <v>860</v>
      </c>
      <c r="I418" s="164" t="s">
        <v>861</v>
      </c>
      <c r="J418" s="273">
        <f ca="1">IF(AK418&lt;=Données!$B$2,1," ")</f>
        <v>1</v>
      </c>
      <c r="K418" s="45">
        <v>1</v>
      </c>
      <c r="L418" s="46"/>
      <c r="M418" s="47"/>
      <c r="N418" s="48"/>
      <c r="O418" s="185"/>
      <c r="P418" s="187"/>
      <c r="Q418" s="185"/>
      <c r="R418" s="186"/>
      <c r="S418" s="186"/>
      <c r="T418" s="187"/>
      <c r="U418" s="187"/>
      <c r="V418" s="187"/>
      <c r="W418" s="320"/>
      <c r="X418" s="214"/>
      <c r="Y418" s="215"/>
      <c r="Z418" s="34"/>
      <c r="AA418" s="35"/>
      <c r="AB418" s="35"/>
      <c r="AC418" s="35"/>
      <c r="AD418" s="36"/>
      <c r="AE418" s="224"/>
      <c r="AF418" s="53"/>
      <c r="AG418" s="54"/>
      <c r="AH418" s="55"/>
      <c r="AI418" s="56"/>
      <c r="AJ418" s="41" t="s">
        <v>50</v>
      </c>
      <c r="AK418" s="42">
        <v>44571</v>
      </c>
      <c r="AL418" s="50"/>
      <c r="AM418" s="337" t="str">
        <f>INDEX($K$6:$AE$6,1,MATCH(1,K418:AE418,-1))</f>
        <v>95PFE-L2S</v>
      </c>
      <c r="AN418" s="337" t="str">
        <f>IF(INDEX($K$6:$AE$6,1,MATCH(1,K418:AE418,1))&lt;&gt;INDEX($K$6:$AE$6,1,MATCH(1,K418:AE418,-1)),INDEX($K$6:$AE$6,1,MATCH(1,K418:AE418,1)),"-")</f>
        <v>-</v>
      </c>
    </row>
    <row r="419" spans="1:40" x14ac:dyDescent="0.2">
      <c r="A419" s="169" t="str">
        <f>IF(IFERROR(VLOOKUP(G419,EmployesActifs,1,FALSE),"Non")&lt;&gt;"Non","Oui","Non")</f>
        <v>Oui</v>
      </c>
      <c r="B419" s="172">
        <f>IF(A419="Oui",1,0)</f>
        <v>1</v>
      </c>
      <c r="C419" s="172">
        <f>IF(OR(G419="Médecin",H419="Médecin",I419="Médecin",I419="Médecins",H419="anesthésiste",H419="boursier univ.",H419="chercheur",H419="chirurgien",H419="Résident(e)",H419="Md Urg",H419="Md Card",LEFT(H419,6)="Fellow",H419="Externe Médecine",H419="Directeur de la biobanque Médecin",H419="monit.-boursier",),1,0)</f>
        <v>0</v>
      </c>
      <c r="D419" s="172">
        <f>IF(OR(G419=0,H419="Stagiaire",H419="Stagiaires",H419="Externe",H419="Externes",G419="agence",H419="STAGIAIRE INFIRMIER(ÈRE)",H419="STAGIAIRE SI",H419="STAGIAIRE S.I.",H419="STAGIAIRE PAB",H419="STAGIAIRE EN PERFUSION",H419="Stagiaire Physiothérapeute",H419="Stagiaire médecine",H419="Stagiaire - Service sociaux",H419="STAGIAIRE SOINS INFIRMIERS",H419="STAGIAIRE EXTERNE EN MÉDECINE",H419="ss",),1,0)</f>
        <v>0</v>
      </c>
      <c r="E419" s="28" t="s">
        <v>859</v>
      </c>
      <c r="F419" s="28" t="s">
        <v>862</v>
      </c>
      <c r="G419" s="262">
        <v>10275</v>
      </c>
      <c r="H419" s="79" t="s">
        <v>1087</v>
      </c>
      <c r="I419" s="164" t="s">
        <v>65</v>
      </c>
      <c r="J419" s="273">
        <f ca="1">IF(AK419&lt;=Données!$B$2,1," ")</f>
        <v>1</v>
      </c>
      <c r="K419" s="45"/>
      <c r="L419" s="46" t="s">
        <v>56</v>
      </c>
      <c r="M419" s="47" t="s">
        <v>56</v>
      </c>
      <c r="N419" s="48"/>
      <c r="O419" s="185"/>
      <c r="P419" s="187"/>
      <c r="Q419" s="185"/>
      <c r="R419" s="186"/>
      <c r="S419" s="186">
        <v>1</v>
      </c>
      <c r="T419" s="187"/>
      <c r="U419" s="187"/>
      <c r="V419" s="187"/>
      <c r="W419" s="320"/>
      <c r="X419" s="214"/>
      <c r="Y419" s="215"/>
      <c r="Z419" s="34"/>
      <c r="AA419" s="35"/>
      <c r="AB419" s="35"/>
      <c r="AC419" s="35"/>
      <c r="AD419" s="36"/>
      <c r="AE419" s="224"/>
      <c r="AF419" s="53"/>
      <c r="AG419" s="54"/>
      <c r="AH419" s="55"/>
      <c r="AI419" s="56"/>
      <c r="AJ419" s="41" t="s">
        <v>159</v>
      </c>
      <c r="AK419" s="42">
        <v>43868</v>
      </c>
      <c r="AL419" s="50" t="s">
        <v>863</v>
      </c>
      <c r="AM419" s="337" t="str">
        <f>INDEX($K$6:$AE$6,1,MATCH(1,K419:AE419,-1))</f>
        <v>1870 +</v>
      </c>
      <c r="AN419" s="337" t="str">
        <f>IF(INDEX($K$6:$AE$6,1,MATCH(1,K419:AE419,1))&lt;&gt;INDEX($K$6:$AE$6,1,MATCH(1,K419:AE419,-1)),INDEX($K$6:$AE$6,1,MATCH(1,K419:AE419,1)),"-")</f>
        <v>-</v>
      </c>
    </row>
    <row r="420" spans="1:40" x14ac:dyDescent="0.2">
      <c r="A420" s="169" t="str">
        <f>IF(IFERROR(VLOOKUP(G420,EmployesActifs,1,FALSE),"Non")&lt;&gt;"Non","Oui","Non")</f>
        <v>Oui</v>
      </c>
      <c r="B420" s="172">
        <f>IF(A420="Oui",1,0)</f>
        <v>1</v>
      </c>
      <c r="C420" s="172">
        <f>IF(OR(G420="Médecin",H420="Médecin",I420="Médecin",I420="Médecins",H420="anesthésiste",H420="boursier univ.",H420="chercheur",H420="chirurgien",H420="Résident(e)",H420="Md Urg",H420="Md Card",LEFT(H420,6)="Fellow",H420="Externe Médecine",H420="Directeur de la biobanque Médecin",H420="monit.-boursier",),1,0)</f>
        <v>0</v>
      </c>
      <c r="D420" s="172">
        <f>IF(OR(G420=0,H420="Stagiaire",H420="Stagiaires",H420="Externe",H420="Externes",G420="agence",H420="STAGIAIRE INFIRMIER(ÈRE)",H420="STAGIAIRE SI",H420="STAGIAIRE S.I.",H420="STAGIAIRE PAB",H420="STAGIAIRE EN PERFUSION",H420="Stagiaire Physiothérapeute",H420="Stagiaire médecine",H420="Stagiaire - Service sociaux",H420="STAGIAIRE SOINS INFIRMIERS",H420="STAGIAIRE EXTERNE EN MÉDECINE",H420="ss",),1,0)</f>
        <v>0</v>
      </c>
      <c r="E420" s="28" t="s">
        <v>3481</v>
      </c>
      <c r="F420" s="28" t="s">
        <v>3482</v>
      </c>
      <c r="G420" s="262">
        <v>3881</v>
      </c>
      <c r="H420" s="79" t="s">
        <v>103</v>
      </c>
      <c r="I420" s="164" t="s">
        <v>152</v>
      </c>
      <c r="J420" s="273">
        <f ca="1">IF(AK420&lt;=Données!$B$2,1," ")</f>
        <v>1</v>
      </c>
      <c r="K420" s="45" t="s">
        <v>56</v>
      </c>
      <c r="L420" s="46"/>
      <c r="M420" s="47"/>
      <c r="N420" s="48"/>
      <c r="O420" s="185"/>
      <c r="P420" s="187"/>
      <c r="Q420" s="185"/>
      <c r="R420" s="186"/>
      <c r="S420" s="186">
        <v>1</v>
      </c>
      <c r="T420" s="187"/>
      <c r="U420" s="187"/>
      <c r="V420" s="187"/>
      <c r="W420" s="320"/>
      <c r="X420" s="214"/>
      <c r="Y420" s="215"/>
      <c r="Z420" s="34"/>
      <c r="AA420" s="35"/>
      <c r="AB420" s="35"/>
      <c r="AC420" s="35"/>
      <c r="AD420" s="36"/>
      <c r="AE420" s="224"/>
      <c r="AF420" s="53"/>
      <c r="AG420" s="54"/>
      <c r="AH420" s="55"/>
      <c r="AI420" s="56"/>
      <c r="AJ420" s="41" t="s">
        <v>98</v>
      </c>
      <c r="AK420" s="42">
        <v>44574</v>
      </c>
      <c r="AL420" s="50"/>
      <c r="AM420" s="337" t="str">
        <f>INDEX($K$6:$AE$6,1,MATCH(1,K420:AE420,-1))</f>
        <v>1870 +</v>
      </c>
      <c r="AN420" s="337" t="str">
        <f>IF(INDEX($K$6:$AE$6,1,MATCH(1,K420:AE420,1))&lt;&gt;INDEX($K$6:$AE$6,1,MATCH(1,K420:AE420,-1)),INDEX($K$6:$AE$6,1,MATCH(1,K420:AE420,1)),"-")</f>
        <v>-</v>
      </c>
    </row>
    <row r="421" spans="1:40" x14ac:dyDescent="0.2">
      <c r="A421" s="169" t="str">
        <f>IF(IFERROR(VLOOKUP(G421,EmployesActifs,1,FALSE),"Non")&lt;&gt;"Non","Oui","Non")</f>
        <v>Oui</v>
      </c>
      <c r="B421" s="172">
        <f>IF(A421="Oui",1,0)</f>
        <v>1</v>
      </c>
      <c r="C421" s="172">
        <f>IF(OR(G421="Médecin",H421="Médecin",I421="Médecin",I421="Médecins",H421="anesthésiste",H421="boursier univ.",H421="chercheur",H421="chirurgien",H421="Résident(e)",H421="Md Urg",H421="Md Card",LEFT(H421,6)="Fellow",H421="Externe Médecine",H421="Directeur de la biobanque Médecin",H421="monit.-boursier",),1,0)</f>
        <v>0</v>
      </c>
      <c r="D421" s="172">
        <f>IF(OR(G421=0,H421="Stagiaire",H421="Stagiaires",H421="Externe",H421="Externes",G421="agence",H421="STAGIAIRE INFIRMIER(ÈRE)",H421="STAGIAIRE SI",H421="STAGIAIRE S.I.",H421="STAGIAIRE PAB",H421="STAGIAIRE EN PERFUSION",H421="Stagiaire Physiothérapeute",H421="Stagiaire médecine",H421="Stagiaire - Service sociaux",H421="STAGIAIRE SOINS INFIRMIERS",H421="STAGIAIRE EXTERNE EN MÉDECINE",H421="ss",),1,0)</f>
        <v>0</v>
      </c>
      <c r="E421" s="28" t="s">
        <v>3180</v>
      </c>
      <c r="F421" s="28" t="s">
        <v>3033</v>
      </c>
      <c r="G421" s="262">
        <v>12840</v>
      </c>
      <c r="H421" s="79" t="s">
        <v>54</v>
      </c>
      <c r="I421" s="164" t="s">
        <v>55</v>
      </c>
      <c r="J421" s="273" t="str">
        <f ca="1">IF(AK421&lt;=Données!$B$2,1," ")</f>
        <v xml:space="preserve"> </v>
      </c>
      <c r="K421" s="45">
        <v>1</v>
      </c>
      <c r="L421" s="46"/>
      <c r="M421" s="47"/>
      <c r="N421" s="48"/>
      <c r="O421" s="185"/>
      <c r="P421" s="187"/>
      <c r="Q421" s="185"/>
      <c r="R421" s="186"/>
      <c r="S421" s="186"/>
      <c r="T421" s="187"/>
      <c r="U421" s="187"/>
      <c r="V421" s="187"/>
      <c r="W421" s="320"/>
      <c r="X421" s="214"/>
      <c r="Y421" s="215"/>
      <c r="Z421" s="34"/>
      <c r="AA421" s="35"/>
      <c r="AB421" s="35"/>
      <c r="AC421" s="35"/>
      <c r="AD421" s="36"/>
      <c r="AE421" s="224"/>
      <c r="AF421" s="53"/>
      <c r="AG421" s="54"/>
      <c r="AH421" s="55"/>
      <c r="AI421" s="56"/>
      <c r="AJ421" s="41" t="s">
        <v>5851</v>
      </c>
      <c r="AK421" s="42">
        <v>45798</v>
      </c>
      <c r="AL421" s="50"/>
      <c r="AM421" s="337" t="str">
        <f>INDEX($K$6:$AE$6,1,MATCH(1,K421:AE421,-1))</f>
        <v>95PFE-L2S</v>
      </c>
      <c r="AN421" s="337" t="str">
        <f>IF(INDEX($K$6:$AE$6,1,MATCH(1,K421:AE421,1))&lt;&gt;INDEX($K$6:$AE$6,1,MATCH(1,K421:AE421,-1)),INDEX($K$6:$AE$6,1,MATCH(1,K421:AE421,1)),"-")</f>
        <v>-</v>
      </c>
    </row>
    <row r="422" spans="1:40" x14ac:dyDescent="0.2">
      <c r="A422" s="381"/>
      <c r="B422" s="172">
        <f>IF(A422="Oui",1,0)</f>
        <v>0</v>
      </c>
      <c r="C422" s="172">
        <f>IF(OR(G422="Médecin",H422="Médecin",I422="Médecin",I422="Médecins",H422="anesthésiste",H422="boursier univ.",H422="chercheur",H422="chirurgien",H422="Résident(e)",H422="Md Urg",H422="Md Card",LEFT(H422,6)="Fellow",H422="Externe Médecine",H422="Directeur de la biobanque Médecin",H422="monit.-boursier",),1,0)</f>
        <v>1</v>
      </c>
      <c r="D422" s="172">
        <f>IF(OR(G422=0,H422="Stagiaire",H422="Stagiaires",H422="Externe",H422="Externes",G422="agence",H422="STAGIAIRE INFIRMIER(ÈRE)",H422="STAGIAIRE SI",H422="STAGIAIRE S.I.",H422="STAGIAIRE PAB",H422="STAGIAIRE EN PERFUSION",H422="Stagiaire Physiothérapeute",H422="Stagiaire médecine",H422="Stagiaire - Service sociaux",H422="STAGIAIRE SOINS INFIRMIERS",H422="STAGIAIRE EXTERNE EN MÉDECINE",H422="ss",),1,0)</f>
        <v>0</v>
      </c>
      <c r="E422" s="28" t="s">
        <v>865</v>
      </c>
      <c r="F422" s="28" t="s">
        <v>866</v>
      </c>
      <c r="G422" s="262" t="s">
        <v>80</v>
      </c>
      <c r="H422" s="79" t="s">
        <v>80</v>
      </c>
      <c r="I422" s="164" t="s">
        <v>117</v>
      </c>
      <c r="J422" s="273">
        <f ca="1">IF(AK422&lt;=Données!$B$2,1," ")</f>
        <v>1</v>
      </c>
      <c r="K422" s="45"/>
      <c r="L422" s="46">
        <v>1</v>
      </c>
      <c r="M422" s="47"/>
      <c r="N422" s="48"/>
      <c r="O422" s="185"/>
      <c r="P422" s="187"/>
      <c r="Q422" s="185"/>
      <c r="R422" s="186"/>
      <c r="S422" s="186"/>
      <c r="T422" s="187"/>
      <c r="U422" s="187"/>
      <c r="V422" s="187"/>
      <c r="W422" s="320"/>
      <c r="X422" s="214"/>
      <c r="Y422" s="215"/>
      <c r="Z422" s="34"/>
      <c r="AA422" s="35"/>
      <c r="AB422" s="35"/>
      <c r="AC422" s="35"/>
      <c r="AD422" s="36"/>
      <c r="AE422" s="224"/>
      <c r="AF422" s="53"/>
      <c r="AG422" s="54"/>
      <c r="AH422" s="55"/>
      <c r="AI422" s="56"/>
      <c r="AJ422" s="41" t="s">
        <v>57</v>
      </c>
      <c r="AK422" s="42">
        <v>44565</v>
      </c>
      <c r="AL422" s="50"/>
      <c r="AM422" s="337" t="str">
        <f>INDEX($K$6:$AE$6,1,MATCH(1,K422:AE422,-1))</f>
        <v>95PFE-L2M</v>
      </c>
      <c r="AN422" s="337" t="str">
        <f>IF(INDEX($K$6:$AE$6,1,MATCH(1,K422:AE422,1))&lt;&gt;INDEX($K$6:$AE$6,1,MATCH(1,K422:AE422,-1)),INDEX($K$6:$AE$6,1,MATCH(1,K422:AE422,1)),"-")</f>
        <v>-</v>
      </c>
    </row>
    <row r="423" spans="1:40" x14ac:dyDescent="0.2">
      <c r="A423" s="381"/>
      <c r="B423" s="172">
        <f>IF(A423="Oui",1,0)</f>
        <v>0</v>
      </c>
      <c r="C423" s="172">
        <f>IF(OR(G423="Médecin",H423="Médecin",I423="Médecin",I423="Médecins",H423="anesthésiste",H423="boursier univ.",H423="chercheur",H423="chirurgien",H423="Résident(e)",H423="Md Urg",H423="Md Card",LEFT(H423,6)="Fellow",H423="Externe Médecine",H423="Directeur de la biobanque Médecin",H423="monit.-boursier",),1,0)</f>
        <v>1</v>
      </c>
      <c r="D423" s="172">
        <f>IF(OR(G423=0,H423="Stagiaire",H423="Stagiaires",H423="Externe",H423="Externes",G423="agence",H423="STAGIAIRE INFIRMIER(ÈRE)",H423="STAGIAIRE SI",H423="STAGIAIRE S.I.",H423="STAGIAIRE PAB",H423="STAGIAIRE EN PERFUSION",H423="Stagiaire Physiothérapeute",H423="Stagiaire médecine",H423="Stagiaire - Service sociaux",H423="STAGIAIRE SOINS INFIRMIERS",H423="STAGIAIRE EXTERNE EN MÉDECINE",H423="ss",),1,0)</f>
        <v>0</v>
      </c>
      <c r="E423" s="28" t="s">
        <v>5251</v>
      </c>
      <c r="F423" s="28" t="s">
        <v>5252</v>
      </c>
      <c r="G423" s="262" t="s">
        <v>5253</v>
      </c>
      <c r="H423" s="79" t="s">
        <v>3185</v>
      </c>
      <c r="I423" s="164" t="s">
        <v>2204</v>
      </c>
      <c r="J423" s="273" t="str">
        <f ca="1">IF(AK423&lt;=Données!$B$2,1," ")</f>
        <v xml:space="preserve"> </v>
      </c>
      <c r="K423" s="45"/>
      <c r="L423" s="46">
        <v>1</v>
      </c>
      <c r="M423" s="47"/>
      <c r="N423" s="48"/>
      <c r="O423" s="185"/>
      <c r="P423" s="187"/>
      <c r="Q423" s="185"/>
      <c r="R423" s="186"/>
      <c r="S423" s="186"/>
      <c r="T423" s="187"/>
      <c r="U423" s="187"/>
      <c r="V423" s="187"/>
      <c r="W423" s="320"/>
      <c r="X423" s="214"/>
      <c r="Y423" s="215"/>
      <c r="Z423" s="34"/>
      <c r="AA423" s="35"/>
      <c r="AB423" s="35"/>
      <c r="AC423" s="35"/>
      <c r="AD423" s="36"/>
      <c r="AE423" s="224"/>
      <c r="AF423" s="53"/>
      <c r="AG423" s="54"/>
      <c r="AH423" s="55"/>
      <c r="AI423" s="56"/>
      <c r="AJ423" s="41" t="s">
        <v>4462</v>
      </c>
      <c r="AK423" s="42">
        <v>45363</v>
      </c>
      <c r="AL423" s="50"/>
      <c r="AM423" s="337" t="str">
        <f>INDEX($K$6:$AE$6,1,MATCH(1,K423:AE423,-1))</f>
        <v>95PFE-L2M</v>
      </c>
      <c r="AN423" s="337" t="str">
        <f>IF(INDEX($K$6:$AE$6,1,MATCH(1,K423:AE423,1))&lt;&gt;INDEX($K$6:$AE$6,1,MATCH(1,K423:AE423,-1)),INDEX($K$6:$AE$6,1,MATCH(1,K423:AE423,1)),"-")</f>
        <v>-</v>
      </c>
    </row>
    <row r="424" spans="1:40" x14ac:dyDescent="0.2">
      <c r="A424" s="381"/>
      <c r="B424" s="172">
        <f>IF(A424="Oui",1,0)</f>
        <v>0</v>
      </c>
      <c r="C424" s="172">
        <f>IF(OR(G424="Médecin",H424="Médecin",I424="Médecin",I424="Médecins",H424="anesthésiste",H424="boursier univ.",H424="chercheur",H424="chirurgien",H424="Résident(e)",H424="Md Urg",H424="Md Card",LEFT(H424,6)="Fellow",H424="Externe Médecine",H424="Directeur de la biobanque Médecin",H424="monit.-boursier",),1,0)</f>
        <v>1</v>
      </c>
      <c r="D424" s="172">
        <f>IF(OR(G424=0,H424="Stagiaire",H424="Stagiaires",H424="Externe",H424="Externes",G424="agence",H424="STAGIAIRE INFIRMIER(ÈRE)",H424="STAGIAIRE SI",H424="STAGIAIRE S.I.",H424="STAGIAIRE PAB",H424="STAGIAIRE EN PERFUSION",H424="Stagiaire Physiothérapeute",H424="Stagiaire médecine",H424="Stagiaire - Service sociaux",H424="STAGIAIRE SOINS INFIRMIERS",H424="STAGIAIRE EXTERNE EN MÉDECINE",H424="ss",),1,0)</f>
        <v>0</v>
      </c>
      <c r="E424" s="28" t="s">
        <v>867</v>
      </c>
      <c r="F424" s="28" t="s">
        <v>868</v>
      </c>
      <c r="G424" s="262" t="s">
        <v>80</v>
      </c>
      <c r="H424" s="79" t="s">
        <v>869</v>
      </c>
      <c r="I424" s="164" t="s">
        <v>117</v>
      </c>
      <c r="J424" s="273">
        <f ca="1">IF(AK424&lt;=Données!$B$2,1," ")</f>
        <v>1</v>
      </c>
      <c r="K424" s="45">
        <v>1</v>
      </c>
      <c r="L424" s="46"/>
      <c r="M424" s="47"/>
      <c r="N424" s="48"/>
      <c r="O424" s="185"/>
      <c r="P424" s="187"/>
      <c r="Q424" s="185"/>
      <c r="R424" s="186"/>
      <c r="S424" s="186"/>
      <c r="T424" s="187"/>
      <c r="U424" s="187"/>
      <c r="V424" s="187"/>
      <c r="W424" s="320"/>
      <c r="X424" s="214"/>
      <c r="Y424" s="215"/>
      <c r="Z424" s="34"/>
      <c r="AA424" s="35"/>
      <c r="AB424" s="35"/>
      <c r="AC424" s="35"/>
      <c r="AD424" s="36"/>
      <c r="AE424" s="224"/>
      <c r="AF424" s="53"/>
      <c r="AG424" s="54"/>
      <c r="AH424" s="55"/>
      <c r="AI424" s="56"/>
      <c r="AJ424" s="41" t="s">
        <v>98</v>
      </c>
      <c r="AK424" s="42">
        <v>44587</v>
      </c>
      <c r="AL424" s="50" t="s">
        <v>870</v>
      </c>
      <c r="AM424" s="337" t="str">
        <f>INDEX($K$6:$AE$6,1,MATCH(1,K424:AE424,-1))</f>
        <v>95PFE-L2S</v>
      </c>
      <c r="AN424" s="337" t="str">
        <f>IF(INDEX($K$6:$AE$6,1,MATCH(1,K424:AE424,1))&lt;&gt;INDEX($K$6:$AE$6,1,MATCH(1,K424:AE424,-1)),INDEX($K$6:$AE$6,1,MATCH(1,K424:AE424,1)),"-")</f>
        <v>-</v>
      </c>
    </row>
    <row r="425" spans="1:40" x14ac:dyDescent="0.2">
      <c r="A425" s="169" t="str">
        <f>IF(IFERROR(VLOOKUP(G425,EmployesActifs,1,FALSE),"Non")&lt;&gt;"Non","Oui","Non")</f>
        <v>Oui</v>
      </c>
      <c r="B425" s="172">
        <f>IF(A425="Oui",1,0)</f>
        <v>1</v>
      </c>
      <c r="C425" s="172">
        <f>IF(OR(G425="Médecin",H425="Médecin",I425="Médecin",I425="Médecins",H425="anesthésiste",H425="boursier univ.",H425="chercheur",H425="chirurgien",H425="Résident(e)",H425="Md Urg",H425="Md Card",LEFT(H425,6)="Fellow",H425="Externe Médecine",H425="Directeur de la biobanque Médecin",H425="monit.-boursier",),1,0)</f>
        <v>0</v>
      </c>
      <c r="D425" s="172">
        <f>IF(OR(G425=0,H425="Stagiaire",H425="Stagiaires",H425="Externe",H425="Externes",G425="agence",H425="STAGIAIRE INFIRMIER(ÈRE)",H425="STAGIAIRE SI",H425="STAGIAIRE S.I.",H425="STAGIAIRE PAB",H425="STAGIAIRE EN PERFUSION",H425="Stagiaire Physiothérapeute",H425="Stagiaire médecine",H425="Stagiaire - Service sociaux",H425="STAGIAIRE SOINS INFIRMIERS",H425="STAGIAIRE EXTERNE EN MÉDECINE",H425="ss",),1,0)</f>
        <v>0</v>
      </c>
      <c r="E425" s="28" t="s">
        <v>871</v>
      </c>
      <c r="F425" s="28" t="s">
        <v>873</v>
      </c>
      <c r="G425" s="262">
        <v>4619</v>
      </c>
      <c r="H425" s="79" t="s">
        <v>570</v>
      </c>
      <c r="I425" s="164" t="s">
        <v>1742</v>
      </c>
      <c r="J425" s="273" t="str">
        <f ca="1">IF(AK425&lt;=Données!$B$2,1," ")</f>
        <v xml:space="preserve"> </v>
      </c>
      <c r="K425" s="45"/>
      <c r="L425" s="46">
        <v>1</v>
      </c>
      <c r="M425" s="47"/>
      <c r="N425" s="48"/>
      <c r="O425" s="185"/>
      <c r="P425" s="187"/>
      <c r="Q425" s="185"/>
      <c r="R425" s="186"/>
      <c r="S425" s="186"/>
      <c r="T425" s="187"/>
      <c r="U425" s="187"/>
      <c r="V425" s="187"/>
      <c r="W425" s="320"/>
      <c r="X425" s="214"/>
      <c r="Y425" s="215"/>
      <c r="Z425" s="34"/>
      <c r="AA425" s="35"/>
      <c r="AB425" s="35"/>
      <c r="AC425" s="35"/>
      <c r="AD425" s="36"/>
      <c r="AE425" s="224"/>
      <c r="AF425" s="53"/>
      <c r="AG425" s="54"/>
      <c r="AH425" s="55"/>
      <c r="AI425" s="56"/>
      <c r="AJ425" s="41" t="s">
        <v>4462</v>
      </c>
      <c r="AK425" s="42">
        <v>45539</v>
      </c>
      <c r="AL425" s="50"/>
      <c r="AM425" s="337" t="str">
        <f>INDEX($K$6:$AE$6,1,MATCH(1,K425:AE425,-1))</f>
        <v>95PFE-L2M</v>
      </c>
      <c r="AN425" s="337" t="str">
        <f>IF(INDEX($K$6:$AE$6,1,MATCH(1,K425:AE425,1))&lt;&gt;INDEX($K$6:$AE$6,1,MATCH(1,K425:AE425,-1)),INDEX($K$6:$AE$6,1,MATCH(1,K425:AE425,1)),"-")</f>
        <v>-</v>
      </c>
    </row>
    <row r="426" spans="1:40" x14ac:dyDescent="0.2">
      <c r="A426" s="169" t="str">
        <f>IF(IFERROR(VLOOKUP(G426,EmployesActifs,1,FALSE),"Non")&lt;&gt;"Non","Oui","Non")</f>
        <v>Oui</v>
      </c>
      <c r="B426" s="172">
        <f>IF(A426="Oui",1,0)</f>
        <v>1</v>
      </c>
      <c r="C426" s="172">
        <f>IF(OR(G426="Médecin",H426="Médecin",I426="Médecin",I426="Médecins",H426="anesthésiste",H426="boursier univ.",H426="chercheur",H426="chirurgien",H426="Résident(e)",H426="Md Urg",H426="Md Card",LEFT(H426,6)="Fellow",H426="Externe Médecine",H426="Directeur de la biobanque Médecin",H426="monit.-boursier",),1,0)</f>
        <v>0</v>
      </c>
      <c r="D426" s="172">
        <f>IF(OR(G426=0,H426="Stagiaire",H426="Stagiaires",H426="Externe",H426="Externes",G426="agence",H426="STAGIAIRE INFIRMIER(ÈRE)",H426="STAGIAIRE SI",H426="STAGIAIRE S.I.",H426="STAGIAIRE PAB",H426="STAGIAIRE EN PERFUSION",H426="Stagiaire Physiothérapeute",H426="Stagiaire médecine",H426="Stagiaire - Service sociaux",H426="STAGIAIRE SOINS INFIRMIERS",H426="STAGIAIRE EXTERNE EN MÉDECINE",H426="ss",),1,0)</f>
        <v>0</v>
      </c>
      <c r="E426" s="28" t="s">
        <v>871</v>
      </c>
      <c r="F426" s="28" t="s">
        <v>874</v>
      </c>
      <c r="G426" s="262">
        <v>6970</v>
      </c>
      <c r="H426" s="79" t="s">
        <v>875</v>
      </c>
      <c r="I426" s="164" t="s">
        <v>3428</v>
      </c>
      <c r="J426" s="273">
        <f ca="1">IF(AK426&lt;=Données!$B$2,1," ")</f>
        <v>1</v>
      </c>
      <c r="K426" s="45"/>
      <c r="L426" s="46" t="s">
        <v>56</v>
      </c>
      <c r="M426" s="47" t="s">
        <v>56</v>
      </c>
      <c r="N426" s="48"/>
      <c r="O426" s="185"/>
      <c r="P426" s="187"/>
      <c r="Q426" s="185"/>
      <c r="R426" s="186"/>
      <c r="S426" s="186">
        <v>1</v>
      </c>
      <c r="T426" s="187"/>
      <c r="U426" s="187"/>
      <c r="V426" s="187"/>
      <c r="W426" s="320"/>
      <c r="X426" s="214"/>
      <c r="Y426" s="215"/>
      <c r="Z426" s="34"/>
      <c r="AA426" s="35"/>
      <c r="AB426" s="35"/>
      <c r="AC426" s="35"/>
      <c r="AD426" s="36"/>
      <c r="AE426" s="224"/>
      <c r="AF426" s="53"/>
      <c r="AG426" s="54"/>
      <c r="AH426" s="55"/>
      <c r="AI426" s="56"/>
      <c r="AJ426" s="41" t="s">
        <v>98</v>
      </c>
      <c r="AK426" s="42">
        <v>44588</v>
      </c>
      <c r="AL426" s="50"/>
      <c r="AM426" s="337" t="str">
        <f>INDEX($K$6:$AE$6,1,MATCH(1,K426:AE426,-1))</f>
        <v>1870 +</v>
      </c>
      <c r="AN426" s="337" t="str">
        <f>IF(INDEX($K$6:$AE$6,1,MATCH(1,K426:AE426,1))&lt;&gt;INDEX($K$6:$AE$6,1,MATCH(1,K426:AE426,-1)),INDEX($K$6:$AE$6,1,MATCH(1,K426:AE426,1)),"-")</f>
        <v>-</v>
      </c>
    </row>
    <row r="427" spans="1:40" x14ac:dyDescent="0.2">
      <c r="A427" s="169" t="str">
        <f>IF(IFERROR(VLOOKUP(G427,EmployesActifs,1,FALSE),"Non")&lt;&gt;"Non","Oui","Non")</f>
        <v>Oui</v>
      </c>
      <c r="B427" s="172">
        <f>IF(A427="Oui",1,0)</f>
        <v>1</v>
      </c>
      <c r="C427" s="172">
        <f>IF(OR(G427="Médecin",H427="Médecin",I427="Médecin",I427="Médecins",H427="anesthésiste",H427="boursier univ.",H427="chercheur",H427="chirurgien",H427="Résident(e)",H427="Md Urg",H427="Md Card",LEFT(H427,6)="Fellow",H427="Externe Médecine",H427="Directeur de la biobanque Médecin",H427="monit.-boursier",),1,0)</f>
        <v>0</v>
      </c>
      <c r="D427" s="172">
        <f>IF(OR(G427=0,H427="Stagiaire",H427="Stagiaires",H427="Externe",H427="Externes",G427="agence",H427="STAGIAIRE INFIRMIER(ÈRE)",H427="STAGIAIRE SI",H427="STAGIAIRE S.I.",H427="STAGIAIRE PAB",H427="STAGIAIRE EN PERFUSION",H427="Stagiaire Physiothérapeute",H427="Stagiaire médecine",H427="Stagiaire - Service sociaux",H427="STAGIAIRE SOINS INFIRMIERS",H427="STAGIAIRE EXTERNE EN MÉDECINE",H427="ss",),1,0)</f>
        <v>0</v>
      </c>
      <c r="E427" s="28" t="s">
        <v>871</v>
      </c>
      <c r="F427" s="28" t="s">
        <v>876</v>
      </c>
      <c r="G427" s="262">
        <v>11521</v>
      </c>
      <c r="H427" s="79" t="s">
        <v>972</v>
      </c>
      <c r="I427" s="164" t="s">
        <v>3418</v>
      </c>
      <c r="J427" s="273">
        <f ca="1">IF(AK427&lt;=Données!$B$2,1," ")</f>
        <v>1</v>
      </c>
      <c r="K427" s="45"/>
      <c r="L427" s="46" t="s">
        <v>56</v>
      </c>
      <c r="M427" s="47" t="s">
        <v>56</v>
      </c>
      <c r="N427" s="48"/>
      <c r="O427" s="185"/>
      <c r="P427" s="187"/>
      <c r="Q427" s="185"/>
      <c r="R427" s="186"/>
      <c r="S427" s="186">
        <v>1</v>
      </c>
      <c r="T427" s="187"/>
      <c r="U427" s="187"/>
      <c r="V427" s="187"/>
      <c r="W427" s="320"/>
      <c r="X427" s="214"/>
      <c r="Y427" s="215"/>
      <c r="Z427" s="34"/>
      <c r="AA427" s="35"/>
      <c r="AB427" s="35"/>
      <c r="AC427" s="35"/>
      <c r="AD427" s="36"/>
      <c r="AE427" s="224"/>
      <c r="AF427" s="53"/>
      <c r="AG427" s="54"/>
      <c r="AH427" s="55"/>
      <c r="AI427" s="56"/>
      <c r="AJ427" s="41" t="s">
        <v>57</v>
      </c>
      <c r="AK427" s="42">
        <v>44586</v>
      </c>
      <c r="AL427" s="50"/>
      <c r="AM427" s="337" t="str">
        <f>INDEX($K$6:$AE$6,1,MATCH(1,K427:AE427,-1))</f>
        <v>1870 +</v>
      </c>
      <c r="AN427" s="337" t="str">
        <f>IF(INDEX($K$6:$AE$6,1,MATCH(1,K427:AE427,1))&lt;&gt;INDEX($K$6:$AE$6,1,MATCH(1,K427:AE427,-1)),INDEX($K$6:$AE$6,1,MATCH(1,K427:AE427,1)),"-")</f>
        <v>-</v>
      </c>
    </row>
    <row r="428" spans="1:40" x14ac:dyDescent="0.2">
      <c r="A428" s="169" t="str">
        <f>IF(IFERROR(VLOOKUP(G428,EmployesActifs,1,FALSE),"Non")&lt;&gt;"Non","Oui","Non")</f>
        <v>Oui</v>
      </c>
      <c r="B428" s="172">
        <f>IF(A428="Oui",1,0)</f>
        <v>1</v>
      </c>
      <c r="C428" s="172">
        <f>IF(OR(G428="Médecin",H428="Médecin",I428="Médecin",I428="Médecins",H428="anesthésiste",H428="boursier univ.",H428="chercheur",H428="chirurgien",H428="Résident(e)",H428="Md Urg",H428="Md Card",LEFT(H428,6)="Fellow",H428="Externe Médecine",H428="Directeur de la biobanque Médecin",H428="monit.-boursier",),1,0)</f>
        <v>0</v>
      </c>
      <c r="D428" s="172">
        <f>IF(OR(G428=0,H428="Stagiaire",H428="Stagiaires",H428="Externe",H428="Externes",G428="agence",H428="STAGIAIRE INFIRMIER(ÈRE)",H428="STAGIAIRE SI",H428="STAGIAIRE S.I.",H428="STAGIAIRE PAB",H428="STAGIAIRE EN PERFUSION",H428="Stagiaire Physiothérapeute",H428="Stagiaire médecine",H428="Stagiaire - Service sociaux",H428="STAGIAIRE SOINS INFIRMIERS",H428="STAGIAIRE EXTERNE EN MÉDECINE",H428="ss",),1,0)</f>
        <v>0</v>
      </c>
      <c r="E428" s="28" t="s">
        <v>3618</v>
      </c>
      <c r="F428" s="28" t="s">
        <v>3619</v>
      </c>
      <c r="G428" s="262">
        <v>5023</v>
      </c>
      <c r="H428" s="79" t="s">
        <v>570</v>
      </c>
      <c r="I428" s="164" t="s">
        <v>3564</v>
      </c>
      <c r="J428" s="273" t="str">
        <f ca="1">IF(AK428&lt;=Données!$B$2,1," ")</f>
        <v xml:space="preserve"> </v>
      </c>
      <c r="K428" s="45"/>
      <c r="L428" s="46"/>
      <c r="M428" s="47"/>
      <c r="N428" s="48">
        <v>1</v>
      </c>
      <c r="O428" s="185"/>
      <c r="P428" s="187"/>
      <c r="Q428" s="185"/>
      <c r="R428" s="186"/>
      <c r="S428" s="186"/>
      <c r="T428" s="187"/>
      <c r="U428" s="187"/>
      <c r="V428" s="187"/>
      <c r="W428" s="320"/>
      <c r="X428" s="214"/>
      <c r="Y428" s="215"/>
      <c r="Z428" s="34"/>
      <c r="AA428" s="35"/>
      <c r="AB428" s="35"/>
      <c r="AC428" s="35"/>
      <c r="AD428" s="36"/>
      <c r="AE428" s="224"/>
      <c r="AF428" s="53"/>
      <c r="AG428" s="54"/>
      <c r="AH428" s="55"/>
      <c r="AI428" s="56"/>
      <c r="AJ428" s="41" t="s">
        <v>652</v>
      </c>
      <c r="AK428" s="42">
        <v>45267</v>
      </c>
      <c r="AL428" s="50"/>
      <c r="AM428" s="337" t="str">
        <f>INDEX($K$6:$AE$6,1,MATCH(1,K428:AE428,-1))</f>
        <v>F550</v>
      </c>
      <c r="AN428" s="337" t="str">
        <f>IF(INDEX($K$6:$AE$6,1,MATCH(1,K428:AE428,1))&lt;&gt;INDEX($K$6:$AE$6,1,MATCH(1,K428:AE428,-1)),INDEX($K$6:$AE$6,1,MATCH(1,K428:AE428,1)),"-")</f>
        <v>-</v>
      </c>
    </row>
    <row r="429" spans="1:40" x14ac:dyDescent="0.2">
      <c r="A429" s="169" t="str">
        <f>IF(IFERROR(VLOOKUP(G429,EmployesActifs,1,FALSE),"Non")&lt;&gt;"Non","Oui","Non")</f>
        <v>Oui</v>
      </c>
      <c r="B429" s="172">
        <f>IF(A429="Oui",1,0)</f>
        <v>1</v>
      </c>
      <c r="C429" s="172">
        <f>IF(OR(G429="Médecin",H429="Médecin",I429="Médecin",I429="Médecins",H429="anesthésiste",H429="boursier univ.",H429="chercheur",H429="chirurgien",H429="Résident(e)",H429="Md Urg",H429="Md Card",LEFT(H429,6)="Fellow",H429="Externe Médecine",H429="Directeur de la biobanque Médecin",H429="monit.-boursier",),1,0)</f>
        <v>0</v>
      </c>
      <c r="D429" s="172">
        <f>IF(OR(G429=0,H429="Stagiaire",H429="Stagiaires",H429="Externe",H429="Externes",G429="agence",H429="STAGIAIRE INFIRMIER(ÈRE)",H429="STAGIAIRE SI",H429="STAGIAIRE S.I.",H429="STAGIAIRE PAB",H429="STAGIAIRE EN PERFUSION",H429="Stagiaire Physiothérapeute",H429="Stagiaire médecine",H429="Stagiaire - Service sociaux",H429="STAGIAIRE SOINS INFIRMIERS",H429="STAGIAIRE EXTERNE EN MÉDECINE",H429="ss",),1,0)</f>
        <v>0</v>
      </c>
      <c r="E429" s="28" t="s">
        <v>878</v>
      </c>
      <c r="F429" s="28" t="s">
        <v>879</v>
      </c>
      <c r="G429" s="262">
        <v>5651</v>
      </c>
      <c r="H429" s="79" t="s">
        <v>103</v>
      </c>
      <c r="I429" s="164" t="s">
        <v>836</v>
      </c>
      <c r="J429" s="273">
        <f ca="1">IF(AK429&lt;=Données!$B$2,1," ")</f>
        <v>1</v>
      </c>
      <c r="K429" s="45" t="s">
        <v>56</v>
      </c>
      <c r="L429" s="46" t="s">
        <v>56</v>
      </c>
      <c r="M429" s="47" t="s">
        <v>56</v>
      </c>
      <c r="N429" s="48"/>
      <c r="O429" s="185"/>
      <c r="P429" s="187"/>
      <c r="Q429" s="185"/>
      <c r="R429" s="186"/>
      <c r="S429" s="186">
        <v>1</v>
      </c>
      <c r="T429" s="187"/>
      <c r="U429" s="187"/>
      <c r="V429" s="187"/>
      <c r="W429" s="320"/>
      <c r="X429" s="214"/>
      <c r="Y429" s="215"/>
      <c r="Z429" s="34"/>
      <c r="AA429" s="35"/>
      <c r="AB429" s="35"/>
      <c r="AC429" s="35"/>
      <c r="AD429" s="36"/>
      <c r="AE429" s="224"/>
      <c r="AF429" s="53"/>
      <c r="AG429" s="54"/>
      <c r="AH429" s="55"/>
      <c r="AI429" s="56"/>
      <c r="AJ429" s="41" t="s">
        <v>98</v>
      </c>
      <c r="AK429" s="42">
        <v>44587</v>
      </c>
      <c r="AL429" s="50" t="s">
        <v>880</v>
      </c>
      <c r="AM429" s="337" t="str">
        <f>INDEX($K$6:$AE$6,1,MATCH(1,K429:AE429,-1))</f>
        <v>1870 +</v>
      </c>
      <c r="AN429" s="337" t="str">
        <f>IF(INDEX($K$6:$AE$6,1,MATCH(1,K429:AE429,1))&lt;&gt;INDEX($K$6:$AE$6,1,MATCH(1,K429:AE429,-1)),INDEX($K$6:$AE$6,1,MATCH(1,K429:AE429,1)),"-")</f>
        <v>-</v>
      </c>
    </row>
    <row r="430" spans="1:40" x14ac:dyDescent="0.2">
      <c r="A430" s="169" t="str">
        <f>IF(IFERROR(VLOOKUP(G430,EmployesActifs,1,FALSE),"Non")&lt;&gt;"Non","Oui","Non")</f>
        <v>Oui</v>
      </c>
      <c r="B430" s="172">
        <f>IF(A430="Oui",1,0)</f>
        <v>1</v>
      </c>
      <c r="C430" s="172">
        <f>IF(OR(G430="Médecin",H430="Médecin",I430="Médecin",I430="Médecins",H430="anesthésiste",H430="boursier univ.",H430="chercheur",H430="chirurgien",H430="Résident(e)",H430="Md Urg",H430="Md Card",LEFT(H430,6)="Fellow",H430="Externe Médecine",H430="Directeur de la biobanque Médecin",H430="monit.-boursier",),1,0)</f>
        <v>0</v>
      </c>
      <c r="D430" s="172">
        <f>IF(OR(G430=0,H430="Stagiaire",H430="Stagiaires",H430="Externe",H430="Externes",G430="agence",H430="STAGIAIRE INFIRMIER(ÈRE)",H430="STAGIAIRE SI",H430="STAGIAIRE S.I.",H430="STAGIAIRE PAB",H430="STAGIAIRE EN PERFUSION",H430="Stagiaire Physiothérapeute",H430="Stagiaire médecine",H430="Stagiaire - Service sociaux",H430="STAGIAIRE SOINS INFIRMIERS",H430="STAGIAIRE EXTERNE EN MÉDECINE",H430="ss",),1,0)</f>
        <v>0</v>
      </c>
      <c r="E430" s="28" t="s">
        <v>878</v>
      </c>
      <c r="F430" s="28" t="s">
        <v>881</v>
      </c>
      <c r="G430" s="262">
        <v>5681</v>
      </c>
      <c r="H430" s="79" t="s">
        <v>1095</v>
      </c>
      <c r="I430" s="164" t="s">
        <v>282</v>
      </c>
      <c r="J430" s="273" t="str">
        <f ca="1">IF(AK430&lt;=Données!$B$2,1," ")</f>
        <v xml:space="preserve"> </v>
      </c>
      <c r="K430" s="45"/>
      <c r="L430" s="46"/>
      <c r="M430" s="47"/>
      <c r="N430" s="48"/>
      <c r="O430" s="185"/>
      <c r="P430" s="187"/>
      <c r="Q430" s="185"/>
      <c r="R430" s="186"/>
      <c r="S430" s="186">
        <v>1</v>
      </c>
      <c r="T430" s="187"/>
      <c r="U430" s="187"/>
      <c r="V430" s="187"/>
      <c r="W430" s="320"/>
      <c r="X430" s="214"/>
      <c r="Y430" s="215"/>
      <c r="Z430" s="34"/>
      <c r="AA430" s="35"/>
      <c r="AB430" s="35"/>
      <c r="AC430" s="35"/>
      <c r="AD430" s="36"/>
      <c r="AE430" s="224"/>
      <c r="AF430" s="53"/>
      <c r="AG430" s="54"/>
      <c r="AH430" s="55"/>
      <c r="AI430" s="56"/>
      <c r="AJ430" s="41" t="s">
        <v>5851</v>
      </c>
      <c r="AK430" s="42">
        <v>45916</v>
      </c>
      <c r="AL430" s="50"/>
      <c r="AM430" s="337" t="str">
        <f>INDEX($K$6:$AE$6,1,MATCH(1,K430:AE430,-1))</f>
        <v>1870 +</v>
      </c>
      <c r="AN430" s="337" t="str">
        <f>IF(INDEX($K$6:$AE$6,1,MATCH(1,K430:AE430,1))&lt;&gt;INDEX($K$6:$AE$6,1,MATCH(1,K430:AE430,-1)),INDEX($K$6:$AE$6,1,MATCH(1,K430:AE430,1)),"-")</f>
        <v>-</v>
      </c>
    </row>
    <row r="431" spans="1:40" x14ac:dyDescent="0.2">
      <c r="A431" s="169" t="str">
        <f>IF(IFERROR(VLOOKUP(G431,EmployesActifs,1,FALSE),"Non")&lt;&gt;"Non","Oui","Non")</f>
        <v>Oui</v>
      </c>
      <c r="B431" s="172">
        <f>IF(A431="Oui",1,0)</f>
        <v>1</v>
      </c>
      <c r="C431" s="172">
        <f>IF(OR(G431="Médecin",H431="Médecin",I431="Médecin",I431="Médecins",H431="anesthésiste",H431="boursier univ.",H431="chercheur",H431="chirurgien",H431="Résident(e)",H431="Md Urg",H431="Md Card",LEFT(H431,6)="Fellow",H431="Externe Médecine",H431="Directeur de la biobanque Médecin",H431="monit.-boursier",),1,0)</f>
        <v>0</v>
      </c>
      <c r="D431" s="172">
        <f>IF(OR(G431=0,H431="Stagiaire",H431="Stagiaires",H431="Externe",H431="Externes",G431="agence",H431="STAGIAIRE INFIRMIER(ÈRE)",H431="STAGIAIRE SI",H431="STAGIAIRE S.I.",H431="STAGIAIRE PAB",H431="STAGIAIRE EN PERFUSION",H431="Stagiaire Physiothérapeute",H431="Stagiaire médecine",H431="Stagiaire - Service sociaux",H431="STAGIAIRE SOINS INFIRMIERS",H431="STAGIAIRE EXTERNE EN MÉDECINE",H431="ss",),1,0)</f>
        <v>0</v>
      </c>
      <c r="E431" s="28" t="s">
        <v>4733</v>
      </c>
      <c r="F431" s="28" t="s">
        <v>6154</v>
      </c>
      <c r="G431" s="262">
        <v>13959</v>
      </c>
      <c r="H431" s="79" t="s">
        <v>72</v>
      </c>
      <c r="I431" s="164" t="s">
        <v>5708</v>
      </c>
      <c r="J431" s="273" t="str">
        <f ca="1">IF(AK431&lt;=Données!$B$2,1," ")</f>
        <v xml:space="preserve"> </v>
      </c>
      <c r="K431" s="45">
        <v>1</v>
      </c>
      <c r="L431" s="46"/>
      <c r="M431" s="47"/>
      <c r="N431" s="48"/>
      <c r="O431" s="185"/>
      <c r="P431" s="187"/>
      <c r="Q431" s="185"/>
      <c r="R431" s="186"/>
      <c r="S431" s="186"/>
      <c r="T431" s="187"/>
      <c r="U431" s="187"/>
      <c r="V431" s="187"/>
      <c r="W431" s="320"/>
      <c r="X431" s="214"/>
      <c r="Y431" s="215"/>
      <c r="Z431" s="34"/>
      <c r="AA431" s="35"/>
      <c r="AB431" s="35"/>
      <c r="AC431" s="35"/>
      <c r="AD431" s="36"/>
      <c r="AE431" s="224"/>
      <c r="AF431" s="53"/>
      <c r="AG431" s="54"/>
      <c r="AH431" s="55"/>
      <c r="AI431" s="56"/>
      <c r="AJ431" s="41" t="s">
        <v>4462</v>
      </c>
      <c r="AK431" s="42">
        <v>45861</v>
      </c>
      <c r="AL431" s="50"/>
      <c r="AM431" s="337" t="str">
        <f>INDEX($K$6:$AE$6,1,MATCH(1,K431:AE431,-1))</f>
        <v>95PFE-L2S</v>
      </c>
      <c r="AN431" s="337" t="str">
        <f>IF(INDEX($K$6:$AE$6,1,MATCH(1,K431:AE431,1))&lt;&gt;INDEX($K$6:$AE$6,1,MATCH(1,K431:AE431,-1)),INDEX($K$6:$AE$6,1,MATCH(1,K431:AE431,1)),"-")</f>
        <v>-</v>
      </c>
    </row>
    <row r="432" spans="1:40" x14ac:dyDescent="0.2">
      <c r="A432" s="169" t="str">
        <f>IF(IFERROR(VLOOKUP(G432,EmployesActifs,1,FALSE),"Non")&lt;&gt;"Non","Oui","Non")</f>
        <v>Oui</v>
      </c>
      <c r="B432" s="172">
        <f>IF(A432="Oui",1,0)</f>
        <v>1</v>
      </c>
      <c r="C432" s="172">
        <f>IF(OR(G432="Médecin",H432="Médecin",I432="Médecin",I432="Médecins",H432="anesthésiste",H432="boursier univ.",H432="chercheur",H432="chirurgien",H432="Résident(e)",H432="Md Urg",H432="Md Card",LEFT(H432,6)="Fellow",H432="Externe Médecine",H432="Directeur de la biobanque Médecin",H432="monit.-boursier",),1,0)</f>
        <v>0</v>
      </c>
      <c r="D432" s="172">
        <f>IF(OR(G432=0,H432="Stagiaire",H432="Stagiaires",H432="Externe",H432="Externes",G432="agence",H432="STAGIAIRE INFIRMIER(ÈRE)",H432="STAGIAIRE SI",H432="STAGIAIRE S.I.",H432="STAGIAIRE PAB",H432="STAGIAIRE EN PERFUSION",H432="Stagiaire Physiothérapeute",H432="Stagiaire médecine",H432="Stagiaire - Service sociaux",H432="STAGIAIRE SOINS INFIRMIERS",H432="STAGIAIRE EXTERNE EN MÉDECINE",H432="ss",),1,0)</f>
        <v>0</v>
      </c>
      <c r="E432" s="28" t="s">
        <v>883</v>
      </c>
      <c r="F432" s="28" t="s">
        <v>485</v>
      </c>
      <c r="G432" s="262">
        <v>4627</v>
      </c>
      <c r="H432" s="79" t="s">
        <v>1405</v>
      </c>
      <c r="I432" s="164" t="s">
        <v>3412</v>
      </c>
      <c r="J432" s="273">
        <f ca="1">IF(AK432&lt;=Données!$B$2,1," ")</f>
        <v>1</v>
      </c>
      <c r="K432" s="45"/>
      <c r="L432" s="46" t="s">
        <v>56</v>
      </c>
      <c r="M432" s="47"/>
      <c r="N432" s="48"/>
      <c r="O432" s="185"/>
      <c r="P432" s="187"/>
      <c r="Q432" s="185"/>
      <c r="R432" s="186"/>
      <c r="S432" s="186">
        <v>1</v>
      </c>
      <c r="T432" s="187"/>
      <c r="U432" s="187"/>
      <c r="V432" s="187"/>
      <c r="W432" s="320"/>
      <c r="X432" s="214"/>
      <c r="Y432" s="215"/>
      <c r="Z432" s="34"/>
      <c r="AA432" s="35"/>
      <c r="AB432" s="35"/>
      <c r="AC432" s="35"/>
      <c r="AD432" s="36"/>
      <c r="AE432" s="224"/>
      <c r="AF432" s="53"/>
      <c r="AG432" s="54"/>
      <c r="AH432" s="55"/>
      <c r="AI432" s="56"/>
      <c r="AJ432" s="41" t="s">
        <v>50</v>
      </c>
      <c r="AK432" s="42">
        <v>44586</v>
      </c>
      <c r="AL432" s="50" t="s">
        <v>884</v>
      </c>
      <c r="AM432" s="337" t="str">
        <f>INDEX($K$6:$AE$6,1,MATCH(1,K432:AE432,-1))</f>
        <v>1870 +</v>
      </c>
      <c r="AN432" s="337" t="str">
        <f>IF(INDEX($K$6:$AE$6,1,MATCH(1,K432:AE432,1))&lt;&gt;INDEX($K$6:$AE$6,1,MATCH(1,K432:AE432,-1)),INDEX($K$6:$AE$6,1,MATCH(1,K432:AE432,1)),"-")</f>
        <v>-</v>
      </c>
    </row>
    <row r="433" spans="1:40" x14ac:dyDescent="0.2">
      <c r="A433" s="169" t="str">
        <f>IF(IFERROR(VLOOKUP(G433,EmployesActifs,1,FALSE),"Non")&lt;&gt;"Non","Oui","Non")</f>
        <v>Oui</v>
      </c>
      <c r="B433" s="172">
        <f>IF(A433="Oui",1,0)</f>
        <v>1</v>
      </c>
      <c r="C433" s="172">
        <f>IF(OR(G433="Médecin",H433="Médecin",I433="Médecin",I433="Médecins",H433="anesthésiste",H433="boursier univ.",H433="chercheur",H433="chirurgien",H433="Résident(e)",H433="Md Urg",H433="Md Card",LEFT(H433,6)="Fellow",H433="Externe Médecine",H433="Directeur de la biobanque Médecin",H433="monit.-boursier",),1,0)</f>
        <v>0</v>
      </c>
      <c r="D433" s="172">
        <f>IF(OR(G433=0,H433="Stagiaire",H433="Stagiaires",H433="Externe",H433="Externes",G433="agence",H433="STAGIAIRE INFIRMIER(ÈRE)",H433="STAGIAIRE SI",H433="STAGIAIRE S.I.",H433="STAGIAIRE PAB",H433="STAGIAIRE EN PERFUSION",H433="Stagiaire Physiothérapeute",H433="Stagiaire médecine",H433="Stagiaire - Service sociaux",H433="STAGIAIRE SOINS INFIRMIERS",H433="STAGIAIRE EXTERNE EN MÉDECINE",H433="ss",),1,0)</f>
        <v>0</v>
      </c>
      <c r="E433" s="28" t="s">
        <v>885</v>
      </c>
      <c r="F433" s="28" t="s">
        <v>464</v>
      </c>
      <c r="G433" s="262">
        <v>4345</v>
      </c>
      <c r="H433" s="79" t="s">
        <v>319</v>
      </c>
      <c r="I433" s="164" t="s">
        <v>3527</v>
      </c>
      <c r="J433" s="273">
        <f ca="1">IF(AK433&lt;=Données!$B$2,1," ")</f>
        <v>1</v>
      </c>
      <c r="K433" s="45"/>
      <c r="L433" s="46">
        <v>1</v>
      </c>
      <c r="M433" s="47"/>
      <c r="N433" s="48"/>
      <c r="O433" s="185"/>
      <c r="P433" s="187"/>
      <c r="Q433" s="185"/>
      <c r="R433" s="186"/>
      <c r="S433" s="186"/>
      <c r="T433" s="187"/>
      <c r="U433" s="187"/>
      <c r="V433" s="187"/>
      <c r="W433" s="320"/>
      <c r="X433" s="214"/>
      <c r="Y433" s="215"/>
      <c r="Z433" s="34"/>
      <c r="AA433" s="35"/>
      <c r="AB433" s="35"/>
      <c r="AC433" s="35"/>
      <c r="AD433" s="36"/>
      <c r="AE433" s="224"/>
      <c r="AF433" s="53"/>
      <c r="AG433" s="54"/>
      <c r="AH433" s="55"/>
      <c r="AI433" s="56"/>
      <c r="AJ433" s="41" t="s">
        <v>57</v>
      </c>
      <c r="AK433" s="42">
        <v>44586</v>
      </c>
      <c r="AL433" s="50" t="s">
        <v>870</v>
      </c>
      <c r="AM433" s="337" t="str">
        <f>INDEX($K$6:$AE$6,1,MATCH(1,K433:AE433,-1))</f>
        <v>95PFE-L2M</v>
      </c>
      <c r="AN433" s="337" t="str">
        <f>IF(INDEX($K$6:$AE$6,1,MATCH(1,K433:AE433,1))&lt;&gt;INDEX($K$6:$AE$6,1,MATCH(1,K433:AE433,-1)),INDEX($K$6:$AE$6,1,MATCH(1,K433:AE433,1)),"-")</f>
        <v>-</v>
      </c>
    </row>
    <row r="434" spans="1:40" x14ac:dyDescent="0.2">
      <c r="A434" s="169" t="str">
        <f>IF(IFERROR(VLOOKUP(G434,EmployesActifs,1,FALSE),"Non")&lt;&gt;"Non","Oui","Non")</f>
        <v>Oui</v>
      </c>
      <c r="B434" s="172">
        <f>IF(A434="Oui",1,0)</f>
        <v>1</v>
      </c>
      <c r="C434" s="172">
        <f>IF(OR(G434="Médecin",H434="Médecin",I434="Médecin",I434="Médecins",H434="anesthésiste",H434="boursier univ.",H434="chercheur",H434="chirurgien",H434="Résident(e)",H434="Md Urg",H434="Md Card",LEFT(H434,6)="Fellow",H434="Externe Médecine",H434="Directeur de la biobanque Médecin",H434="monit.-boursier",),1,0)</f>
        <v>0</v>
      </c>
      <c r="D434" s="172">
        <f>IF(OR(G434=0,H434="Stagiaire",H434="Stagiaires",H434="Externe",H434="Externes",G434="agence",H434="STAGIAIRE INFIRMIER(ÈRE)",H434="STAGIAIRE SI",H434="STAGIAIRE S.I.",H434="STAGIAIRE PAB",H434="STAGIAIRE EN PERFUSION",H434="Stagiaire Physiothérapeute",H434="Stagiaire médecine",H434="Stagiaire - Service sociaux",H434="STAGIAIRE SOINS INFIRMIERS",H434="STAGIAIRE EXTERNE EN MÉDECINE",H434="ss",),1,0)</f>
        <v>0</v>
      </c>
      <c r="E434" s="28" t="s">
        <v>2840</v>
      </c>
      <c r="F434" s="28" t="s">
        <v>806</v>
      </c>
      <c r="G434" s="262">
        <v>12229</v>
      </c>
      <c r="H434" s="79" t="s">
        <v>3474</v>
      </c>
      <c r="I434" s="164" t="s">
        <v>3784</v>
      </c>
      <c r="J434" s="273">
        <f ca="1">IF(AK434&lt;=Données!$B$2,1," ")</f>
        <v>1</v>
      </c>
      <c r="K434" s="45" t="s">
        <v>56</v>
      </c>
      <c r="L434" s="46" t="s">
        <v>56</v>
      </c>
      <c r="M434" s="47"/>
      <c r="N434" s="48" t="s">
        <v>56</v>
      </c>
      <c r="O434" s="185"/>
      <c r="P434" s="187"/>
      <c r="Q434" s="185"/>
      <c r="R434" s="186"/>
      <c r="S434" s="186">
        <v>1</v>
      </c>
      <c r="T434" s="187"/>
      <c r="U434" s="187"/>
      <c r="V434" s="187"/>
      <c r="W434" s="320"/>
      <c r="X434" s="214"/>
      <c r="Y434" s="215"/>
      <c r="Z434" s="34"/>
      <c r="AA434" s="35"/>
      <c r="AB434" s="35"/>
      <c r="AC434" s="35"/>
      <c r="AD434" s="36"/>
      <c r="AE434" s="224"/>
      <c r="AF434" s="53"/>
      <c r="AG434" s="54"/>
      <c r="AH434" s="55"/>
      <c r="AI434" s="56"/>
      <c r="AJ434" s="41" t="s">
        <v>85</v>
      </c>
      <c r="AK434" s="42">
        <v>44705</v>
      </c>
      <c r="AL434" s="50"/>
      <c r="AM434" s="337" t="str">
        <f>INDEX($K$6:$AE$6,1,MATCH(1,K434:AE434,-1))</f>
        <v>1870 +</v>
      </c>
      <c r="AN434" s="337" t="str">
        <f>IF(INDEX($K$6:$AE$6,1,MATCH(1,K434:AE434,1))&lt;&gt;INDEX($K$6:$AE$6,1,MATCH(1,K434:AE434,-1)),INDEX($K$6:$AE$6,1,MATCH(1,K434:AE434,1)),"-")</f>
        <v>-</v>
      </c>
    </row>
    <row r="435" spans="1:40" x14ac:dyDescent="0.2">
      <c r="A435" s="169" t="str">
        <f>IF(IFERROR(VLOOKUP(G435,EmployesActifs,1,FALSE),"Non")&lt;&gt;"Non","Oui","Non")</f>
        <v>Oui</v>
      </c>
      <c r="B435" s="172">
        <f>IF(A435="Oui",1,0)</f>
        <v>1</v>
      </c>
      <c r="C435" s="172">
        <f>IF(OR(G435="Médecin",H435="Médecin",I435="Médecin",I435="Médecins",H435="anesthésiste",H435="boursier univ.",H435="chercheur",H435="chirurgien",H435="Résident(e)",H435="Md Urg",H435="Md Card",LEFT(H435,6)="Fellow",H435="Externe Médecine",H435="Directeur de la biobanque Médecin",H435="monit.-boursier",),1,0)</f>
        <v>0</v>
      </c>
      <c r="D435" s="172">
        <f>IF(OR(G435=0,H435="Stagiaire",H435="Stagiaires",H435="Externe",H435="Externes",G435="agence",H435="STAGIAIRE INFIRMIER(ÈRE)",H435="STAGIAIRE SI",H435="STAGIAIRE S.I.",H435="STAGIAIRE PAB",H435="STAGIAIRE EN PERFUSION",H435="Stagiaire Physiothérapeute",H435="Stagiaire médecine",H435="Stagiaire - Service sociaux",H435="STAGIAIRE SOINS INFIRMIERS",H435="STAGIAIRE EXTERNE EN MÉDECINE",H435="ss",),1,0)</f>
        <v>0</v>
      </c>
      <c r="E435" s="28" t="s">
        <v>890</v>
      </c>
      <c r="F435" s="28" t="s">
        <v>891</v>
      </c>
      <c r="G435" s="262">
        <v>9219</v>
      </c>
      <c r="H435" s="79" t="s">
        <v>69</v>
      </c>
      <c r="I435" s="164" t="s">
        <v>5715</v>
      </c>
      <c r="J435" s="273">
        <f ca="1">IF(AK435&lt;=Données!$B$2,1," ")</f>
        <v>1</v>
      </c>
      <c r="K435" s="45" t="s">
        <v>56</v>
      </c>
      <c r="L435" s="46" t="s">
        <v>56</v>
      </c>
      <c r="M435" s="47"/>
      <c r="N435" s="48"/>
      <c r="O435" s="185"/>
      <c r="P435" s="187"/>
      <c r="Q435" s="185"/>
      <c r="R435" s="186"/>
      <c r="S435" s="186">
        <v>1</v>
      </c>
      <c r="T435" s="187"/>
      <c r="U435" s="187"/>
      <c r="V435" s="187"/>
      <c r="W435" s="320"/>
      <c r="X435" s="214"/>
      <c r="Y435" s="215"/>
      <c r="Z435" s="34"/>
      <c r="AA435" s="35"/>
      <c r="AB435" s="35"/>
      <c r="AC435" s="35"/>
      <c r="AD435" s="36"/>
      <c r="AE435" s="224"/>
      <c r="AF435" s="53"/>
      <c r="AG435" s="54"/>
      <c r="AH435" s="55"/>
      <c r="AI435" s="56"/>
      <c r="AJ435" s="41" t="s">
        <v>57</v>
      </c>
      <c r="AK435" s="42">
        <v>44573</v>
      </c>
      <c r="AL435" s="50"/>
      <c r="AM435" s="337" t="str">
        <f>INDEX($K$6:$AE$6,1,MATCH(1,K435:AE435,-1))</f>
        <v>1870 +</v>
      </c>
      <c r="AN435" s="337" t="str">
        <f>IF(INDEX($K$6:$AE$6,1,MATCH(1,K435:AE435,1))&lt;&gt;INDEX($K$6:$AE$6,1,MATCH(1,K435:AE435,-1)),INDEX($K$6:$AE$6,1,MATCH(1,K435:AE435,1)),"-")</f>
        <v>-</v>
      </c>
    </row>
    <row r="436" spans="1:40" x14ac:dyDescent="0.2">
      <c r="A436" s="169" t="str">
        <f>IF(IFERROR(VLOOKUP(G436,EmployesActifs,1,FALSE),"Non")&lt;&gt;"Non","Oui","Non")</f>
        <v>Oui</v>
      </c>
      <c r="B436" s="172">
        <f>IF(A436="Oui",1,0)</f>
        <v>1</v>
      </c>
      <c r="C436" s="172">
        <f>IF(OR(G436="Médecin",H436="Médecin",I436="Médecin",I436="Médecins",H436="anesthésiste",H436="boursier univ.",H436="chercheur",H436="chirurgien",H436="Résident(e)",H436="Md Urg",H436="Md Card",LEFT(H436,6)="Fellow",H436="Externe Médecine",H436="Directeur de la biobanque Médecin",H436="monit.-boursier",),1,0)</f>
        <v>0</v>
      </c>
      <c r="D436" s="172">
        <f>IF(OR(G436=0,H436="Stagiaire",H436="Stagiaires",H436="Externe",H436="Externes",G436="agence",H436="STAGIAIRE INFIRMIER(ÈRE)",H436="STAGIAIRE SI",H436="STAGIAIRE S.I.",H436="STAGIAIRE PAB",H436="STAGIAIRE EN PERFUSION",H436="Stagiaire Physiothérapeute",H436="Stagiaire médecine",H436="Stagiaire - Service sociaux",H436="STAGIAIRE SOINS INFIRMIERS",H436="STAGIAIRE EXTERNE EN MÉDECINE",H436="ss",),1,0)</f>
        <v>0</v>
      </c>
      <c r="E436" s="28" t="s">
        <v>892</v>
      </c>
      <c r="F436" s="28" t="s">
        <v>893</v>
      </c>
      <c r="G436" s="262">
        <v>10502</v>
      </c>
      <c r="H436" s="79" t="s">
        <v>69</v>
      </c>
      <c r="I436" s="164" t="s">
        <v>4406</v>
      </c>
      <c r="J436" s="273">
        <f ca="1">IF(AK436&lt;=Données!$B$2,1," ")</f>
        <v>1</v>
      </c>
      <c r="K436" s="45"/>
      <c r="L436" s="46"/>
      <c r="M436" s="47"/>
      <c r="N436" s="48"/>
      <c r="O436" s="185"/>
      <c r="P436" s="187"/>
      <c r="Q436" s="185">
        <v>1</v>
      </c>
      <c r="R436" s="186"/>
      <c r="S436" s="186"/>
      <c r="T436" s="187"/>
      <c r="U436" s="187"/>
      <c r="V436" s="187"/>
      <c r="W436" s="320"/>
      <c r="X436" s="214"/>
      <c r="Y436" s="215"/>
      <c r="Z436" s="34"/>
      <c r="AA436" s="35"/>
      <c r="AB436" s="35"/>
      <c r="AC436" s="35"/>
      <c r="AD436" s="36"/>
      <c r="AE436" s="224"/>
      <c r="AF436" s="53"/>
      <c r="AG436" s="54"/>
      <c r="AH436" s="55"/>
      <c r="AI436" s="56"/>
      <c r="AJ436" s="41" t="s">
        <v>193</v>
      </c>
      <c r="AK436" s="42">
        <v>43914</v>
      </c>
      <c r="AL436" s="50"/>
      <c r="AM436" s="337" t="str">
        <f>INDEX($K$6:$AE$6,1,MATCH(1,K436:AE436,-1))</f>
        <v>1860-S</v>
      </c>
      <c r="AN436" s="337" t="str">
        <f>IF(INDEX($K$6:$AE$6,1,MATCH(1,K436:AE436,1))&lt;&gt;INDEX($K$6:$AE$6,1,MATCH(1,K436:AE436,-1)),INDEX($K$6:$AE$6,1,MATCH(1,K436:AE436,1)),"-")</f>
        <v>-</v>
      </c>
    </row>
    <row r="437" spans="1:40" x14ac:dyDescent="0.2">
      <c r="A437" s="381"/>
      <c r="B437" s="172">
        <f>IF(A437="Oui",1,0)</f>
        <v>0</v>
      </c>
      <c r="C437" s="172">
        <f>IF(OR(G437="Médecin",H437="Médecin",I437="Médecin",I437="Médecins",H437="anesthésiste",H437="boursier univ.",H437="chercheur",H437="chirurgien",H437="Résident(e)",H437="Md Urg",H437="Md Card",LEFT(H437,6)="Fellow",H437="Externe Médecine",H437="Directeur de la biobanque Médecin",H437="monit.-boursier",),1,0)</f>
        <v>0</v>
      </c>
      <c r="D437" s="172">
        <f>IF(OR(G437=0,H437="Stagiaire",H437="Stagiaires",H437="Externe",H437="Externes",G437="agence",H437="STAGIAIRE INFIRMIER(ÈRE)",H437="STAGIAIRE SI",H437="STAGIAIRE S.I.",H437="STAGIAIRE PAB",H437="STAGIAIRE EN PERFUSION",H437="Stagiaire Physiothérapeute",H437="Stagiaire médecine",H437="Stagiaire - Service sociaux",H437="STAGIAIRE SOINS INFIRMIERS",H437="STAGIAIRE EXTERNE EN MÉDECINE",H437="ss",),1,0)</f>
        <v>1</v>
      </c>
      <c r="E437" s="28" t="s">
        <v>3203</v>
      </c>
      <c r="F437" s="28" t="s">
        <v>678</v>
      </c>
      <c r="G437" s="262">
        <v>0</v>
      </c>
      <c r="H437" s="79" t="s">
        <v>6348</v>
      </c>
      <c r="I437" s="164" t="s">
        <v>280</v>
      </c>
      <c r="J437" s="273">
        <f ca="1">IF(AK437&lt;=Données!$B$2,1," ")</f>
        <v>1</v>
      </c>
      <c r="K437" s="45"/>
      <c r="L437" s="46">
        <v>1</v>
      </c>
      <c r="M437" s="47"/>
      <c r="N437" s="48"/>
      <c r="O437" s="185"/>
      <c r="P437" s="187"/>
      <c r="Q437" s="185"/>
      <c r="R437" s="186"/>
      <c r="S437" s="186"/>
      <c r="T437" s="187"/>
      <c r="U437" s="187"/>
      <c r="V437" s="187"/>
      <c r="W437" s="320"/>
      <c r="X437" s="214"/>
      <c r="Y437" s="215"/>
      <c r="Z437" s="34"/>
      <c r="AA437" s="35"/>
      <c r="AB437" s="35"/>
      <c r="AC437" s="35"/>
      <c r="AD437" s="36"/>
      <c r="AE437" s="224"/>
      <c r="AF437" s="53"/>
      <c r="AG437" s="54"/>
      <c r="AH437" s="55"/>
      <c r="AI437" s="56"/>
      <c r="AJ437" s="41" t="s">
        <v>2858</v>
      </c>
      <c r="AK437" s="42">
        <v>45014</v>
      </c>
      <c r="AL437" s="50"/>
      <c r="AM437" s="337" t="str">
        <f>INDEX($K$6:$AE$6,1,MATCH(1,K437:AE437,-1))</f>
        <v>95PFE-L2M</v>
      </c>
      <c r="AN437" s="337" t="str">
        <f>IF(INDEX($K$6:$AE$6,1,MATCH(1,K437:AE437,1))&lt;&gt;INDEX($K$6:$AE$6,1,MATCH(1,K437:AE437,-1)),INDEX($K$6:$AE$6,1,MATCH(1,K437:AE437,1)),"-")</f>
        <v>-</v>
      </c>
    </row>
    <row r="438" spans="1:40" x14ac:dyDescent="0.2">
      <c r="A438" s="381"/>
      <c r="B438" s="172">
        <f>IF(A438="Oui",1,0)</f>
        <v>0</v>
      </c>
      <c r="C438" s="172">
        <f>IF(OR(G438="Médecin",H438="Médecin",I438="Médecin",I438="Médecins",H438="anesthésiste",H438="boursier univ.",H438="chercheur",H438="chirurgien",H438="Résident(e)",H438="Md Urg",H438="Md Card",LEFT(H438,6)="Fellow",H438="Externe Médecine",H438="Directeur de la biobanque Médecin",H438="monit.-boursier",),1,0)</f>
        <v>0</v>
      </c>
      <c r="D438" s="172">
        <f>IF(OR(G438=0,H438="Stagiaire",H438="Stagiaires",H438="Externe",H438="Externes",G438="agence",H438="STAGIAIRE INFIRMIER(ÈRE)",H438="STAGIAIRE SI",H438="STAGIAIRE S.I.",H438="STAGIAIRE PAB",H438="STAGIAIRE EN PERFUSION",H438="Stagiaire Physiothérapeute",H438="Stagiaire médecine",H438="Stagiaire - Service sociaux",H438="STAGIAIRE SOINS INFIRMIERS",H438="STAGIAIRE EXTERNE EN MÉDECINE",H438="ss",),1,0)</f>
        <v>1</v>
      </c>
      <c r="E438" s="28" t="s">
        <v>894</v>
      </c>
      <c r="F438" s="28" t="s">
        <v>1146</v>
      </c>
      <c r="G438" s="262">
        <v>0</v>
      </c>
      <c r="H438" s="79" t="s">
        <v>479</v>
      </c>
      <c r="I438" s="164" t="s">
        <v>43</v>
      </c>
      <c r="J438" s="273" t="str">
        <f ca="1">IF(AK438&lt;=Données!$B$2,1," ")</f>
        <v xml:space="preserve"> </v>
      </c>
      <c r="K438" s="45"/>
      <c r="L438" s="46"/>
      <c r="M438" s="47"/>
      <c r="N438" s="48" t="s">
        <v>56</v>
      </c>
      <c r="O438" s="185">
        <v>1</v>
      </c>
      <c r="P438" s="187"/>
      <c r="Q438" s="185"/>
      <c r="R438" s="186"/>
      <c r="S438" s="186"/>
      <c r="T438" s="187"/>
      <c r="U438" s="187"/>
      <c r="V438" s="187"/>
      <c r="W438" s="320"/>
      <c r="X438" s="214"/>
      <c r="Y438" s="215"/>
      <c r="Z438" s="34"/>
      <c r="AA438" s="35"/>
      <c r="AB438" s="35"/>
      <c r="AC438" s="35"/>
      <c r="AD438" s="36"/>
      <c r="AE438" s="224"/>
      <c r="AF438" s="53"/>
      <c r="AG438" s="54"/>
      <c r="AH438" s="55"/>
      <c r="AI438" s="56"/>
      <c r="AJ438" s="41" t="s">
        <v>4462</v>
      </c>
      <c r="AK438" s="42">
        <v>45673</v>
      </c>
      <c r="AL438" s="50"/>
      <c r="AM438" s="337" t="str">
        <f>INDEX($K$6:$AE$6,1,MATCH(1,K438:AE438,-1))</f>
        <v>1804S</v>
      </c>
      <c r="AN438" s="337" t="str">
        <f>IF(INDEX($K$6:$AE$6,1,MATCH(1,K438:AE438,1))&lt;&gt;INDEX($K$6:$AE$6,1,MATCH(1,K438:AE438,-1)),INDEX($K$6:$AE$6,1,MATCH(1,K438:AE438,1)),"-")</f>
        <v>-</v>
      </c>
    </row>
    <row r="439" spans="1:40" x14ac:dyDescent="0.2">
      <c r="A439" s="381"/>
      <c r="B439" s="172">
        <f>IF(A439="Oui",1,0)</f>
        <v>0</v>
      </c>
      <c r="C439" s="172">
        <f>IF(OR(G439="Médecin",H439="Médecin",I439="Médecin",I439="Médecins",H439="anesthésiste",H439="boursier univ.",H439="chercheur",H439="chirurgien",H439="Résident(e)",H439="Md Urg",H439="Md Card",LEFT(H439,6)="Fellow",H439="Externe Médecine",H439="Directeur de la biobanque Médecin",H439="monit.-boursier",),1,0)</f>
        <v>1</v>
      </c>
      <c r="D439" s="172">
        <f>IF(OR(G439=0,H439="Stagiaire",H439="Stagiaires",H439="Externe",H439="Externes",G439="agence",H439="STAGIAIRE INFIRMIER(ÈRE)",H439="STAGIAIRE SI",H439="STAGIAIRE S.I.",H439="STAGIAIRE PAB",H439="STAGIAIRE EN PERFUSION",H439="Stagiaire Physiothérapeute",H439="Stagiaire médecine",H439="Stagiaire - Service sociaux",H439="STAGIAIRE SOINS INFIRMIERS",H439="STAGIAIRE EXTERNE EN MÉDECINE",H439="ss",),1,0)</f>
        <v>0</v>
      </c>
      <c r="E439" s="28" t="s">
        <v>894</v>
      </c>
      <c r="F439" s="28" t="s">
        <v>1674</v>
      </c>
      <c r="G439" s="262" t="s">
        <v>2820</v>
      </c>
      <c r="H439" s="79" t="s">
        <v>116</v>
      </c>
      <c r="I439" s="164" t="s">
        <v>2214</v>
      </c>
      <c r="J439" s="273">
        <f ca="1">IF(AK439&lt;=Données!$B$2,1," ")</f>
        <v>1</v>
      </c>
      <c r="K439" s="45">
        <v>1</v>
      </c>
      <c r="L439" s="46"/>
      <c r="M439" s="47"/>
      <c r="N439" s="48">
        <v>1</v>
      </c>
      <c r="O439" s="185"/>
      <c r="P439" s="187"/>
      <c r="Q439" s="185"/>
      <c r="R439" s="186"/>
      <c r="S439" s="186"/>
      <c r="T439" s="187"/>
      <c r="U439" s="187"/>
      <c r="V439" s="187"/>
      <c r="W439" s="320"/>
      <c r="X439" s="214"/>
      <c r="Y439" s="215"/>
      <c r="Z439" s="34"/>
      <c r="AA439" s="35"/>
      <c r="AB439" s="35"/>
      <c r="AC439" s="35"/>
      <c r="AD439" s="36"/>
      <c r="AE439" s="224"/>
      <c r="AF439" s="53"/>
      <c r="AG439" s="54"/>
      <c r="AH439" s="55"/>
      <c r="AI439" s="56"/>
      <c r="AJ439" s="41" t="s">
        <v>85</v>
      </c>
      <c r="AK439" s="42">
        <v>44685</v>
      </c>
      <c r="AL439" s="50"/>
      <c r="AM439" s="337" t="str">
        <f>INDEX($K$6:$AE$6,1,MATCH(1,K439:AE439,-1))</f>
        <v>95PFE-L2S</v>
      </c>
      <c r="AN439" s="337" t="str">
        <f>IF(INDEX($K$6:$AE$6,1,MATCH(1,K439:AE439,1))&lt;&gt;INDEX($K$6:$AE$6,1,MATCH(1,K439:AE439,-1)),INDEX($K$6:$AE$6,1,MATCH(1,K439:AE439,1)),"-")</f>
        <v>F550</v>
      </c>
    </row>
    <row r="440" spans="1:40" x14ac:dyDescent="0.2">
      <c r="A440" s="169" t="str">
        <f>IF(IFERROR(VLOOKUP(G440,EmployesActifs,1,FALSE),"Non")&lt;&gt;"Non","Oui","Non")</f>
        <v>Oui</v>
      </c>
      <c r="B440" s="172">
        <f>IF(A440="Oui",1,0)</f>
        <v>1</v>
      </c>
      <c r="C440" s="172">
        <f>IF(OR(G440="Médecin",H440="Médecin",I440="Médecin",I440="Médecins",H440="anesthésiste",H440="boursier univ.",H440="chercheur",H440="chirurgien",H440="Résident(e)",H440="Md Urg",H440="Md Card",LEFT(H440,6)="Fellow",H440="Externe Médecine",H440="Directeur de la biobanque Médecin",H440="monit.-boursier",),1,0)</f>
        <v>0</v>
      </c>
      <c r="D440" s="172">
        <f>IF(OR(G440=0,H440="Stagiaire",H440="Stagiaires",H440="Externe",H440="Externes",G440="agence",H440="STAGIAIRE INFIRMIER(ÈRE)",H440="STAGIAIRE SI",H440="STAGIAIRE S.I.",H440="STAGIAIRE PAB",H440="STAGIAIRE EN PERFUSION",H440="Stagiaire Physiothérapeute",H440="Stagiaire médecine",H440="Stagiaire - Service sociaux",H440="STAGIAIRE SOINS INFIRMIERS",H440="STAGIAIRE EXTERNE EN MÉDECINE",H440="ss",),1,0)</f>
        <v>0</v>
      </c>
      <c r="E440" s="28" t="s">
        <v>896</v>
      </c>
      <c r="F440" s="28" t="s">
        <v>189</v>
      </c>
      <c r="G440" s="262">
        <v>10957</v>
      </c>
      <c r="H440" s="79" t="s">
        <v>261</v>
      </c>
      <c r="I440" s="164" t="s">
        <v>55</v>
      </c>
      <c r="J440" s="273">
        <f ca="1">IF(AK440&lt;=Données!$B$2,1," ")</f>
        <v>1</v>
      </c>
      <c r="K440" s="45"/>
      <c r="L440" s="46" t="s">
        <v>56</v>
      </c>
      <c r="M440" s="47"/>
      <c r="N440" s="48"/>
      <c r="O440" s="185"/>
      <c r="P440" s="187"/>
      <c r="Q440" s="185"/>
      <c r="R440" s="186"/>
      <c r="S440" s="186">
        <v>1</v>
      </c>
      <c r="T440" s="187"/>
      <c r="U440" s="187"/>
      <c r="V440" s="187"/>
      <c r="W440" s="320"/>
      <c r="X440" s="214"/>
      <c r="Y440" s="215"/>
      <c r="Z440" s="34"/>
      <c r="AA440" s="35"/>
      <c r="AB440" s="35"/>
      <c r="AC440" s="35"/>
      <c r="AD440" s="36"/>
      <c r="AE440" s="224"/>
      <c r="AF440" s="53"/>
      <c r="AG440" s="54"/>
      <c r="AH440" s="55"/>
      <c r="AI440" s="56"/>
      <c r="AJ440" s="41" t="s">
        <v>159</v>
      </c>
      <c r="AK440" s="42">
        <v>44425</v>
      </c>
      <c r="AL440" s="50"/>
      <c r="AM440" s="337" t="str">
        <f>INDEX($K$6:$AE$6,1,MATCH(1,K440:AE440,-1))</f>
        <v>1870 +</v>
      </c>
      <c r="AN440" s="337" t="str">
        <f>IF(INDEX($K$6:$AE$6,1,MATCH(1,K440:AE440,1))&lt;&gt;INDEX($K$6:$AE$6,1,MATCH(1,K440:AE440,-1)),INDEX($K$6:$AE$6,1,MATCH(1,K440:AE440,1)),"-")</f>
        <v>-</v>
      </c>
    </row>
    <row r="441" spans="1:40" x14ac:dyDescent="0.2">
      <c r="A441" s="381"/>
      <c r="B441" s="172">
        <f>IF(A441="Oui",1,0)</f>
        <v>0</v>
      </c>
      <c r="C441" s="172">
        <f>IF(OR(G441="Médecin",H441="Médecin",I441="Médecin",I441="Médecins",H441="anesthésiste",H441="boursier univ.",H441="chercheur",H441="chirurgien",H441="Résident(e)",H441="Md Urg",H441="Md Card",LEFT(H441,6)="Fellow",H441="Externe Médecine",H441="Directeur de la biobanque Médecin",H441="monit.-boursier",),1,0)</f>
        <v>1</v>
      </c>
      <c r="D441" s="172">
        <f>IF(OR(G441=0,H441="Stagiaire",H441="Stagiaires",H441="Externe",H441="Externes",G441="agence",H441="STAGIAIRE INFIRMIER(ÈRE)",H441="STAGIAIRE SI",H441="STAGIAIRE S.I.",H441="STAGIAIRE PAB",H441="STAGIAIRE EN PERFUSION",H441="Stagiaire Physiothérapeute",H441="Stagiaire médecine",H441="Stagiaire - Service sociaux",H441="STAGIAIRE SOINS INFIRMIERS",H441="STAGIAIRE EXTERNE EN MÉDECINE",H441="ss",),1,0)</f>
        <v>0</v>
      </c>
      <c r="E441" s="28" t="s">
        <v>3231</v>
      </c>
      <c r="F441" s="28" t="s">
        <v>3232</v>
      </c>
      <c r="G441" s="262" t="s">
        <v>6376</v>
      </c>
      <c r="H441" s="79" t="s">
        <v>378</v>
      </c>
      <c r="I441" s="164" t="s">
        <v>304</v>
      </c>
      <c r="J441" s="273">
        <f ca="1">IF(AK441&lt;=Données!$B$2,1," ")</f>
        <v>1</v>
      </c>
      <c r="K441" s="45"/>
      <c r="L441" s="46" t="s">
        <v>56</v>
      </c>
      <c r="M441" s="47">
        <v>1</v>
      </c>
      <c r="N441" s="48"/>
      <c r="O441" s="185"/>
      <c r="P441" s="187"/>
      <c r="Q441" s="185"/>
      <c r="R441" s="186"/>
      <c r="S441" s="186"/>
      <c r="T441" s="187"/>
      <c r="U441" s="187"/>
      <c r="V441" s="187"/>
      <c r="W441" s="320"/>
      <c r="X441" s="214"/>
      <c r="Y441" s="215"/>
      <c r="Z441" s="34"/>
      <c r="AA441" s="35"/>
      <c r="AB441" s="35"/>
      <c r="AC441" s="35"/>
      <c r="AD441" s="36"/>
      <c r="AE441" s="224"/>
      <c r="AF441" s="53"/>
      <c r="AG441" s="54"/>
      <c r="AH441" s="55"/>
      <c r="AI441" s="56"/>
      <c r="AJ441" s="41" t="s">
        <v>2858</v>
      </c>
      <c r="AK441" s="42">
        <v>45036</v>
      </c>
      <c r="AL441" s="50"/>
      <c r="AM441" s="337" t="str">
        <f>INDEX($K$6:$AE$6,1,MATCH(1,K441:AE441,-1))</f>
        <v>95PFE-L2L</v>
      </c>
      <c r="AN441" s="337" t="str">
        <f>IF(INDEX($K$6:$AE$6,1,MATCH(1,K441:AE441,1))&lt;&gt;INDEX($K$6:$AE$6,1,MATCH(1,K441:AE441,-1)),INDEX($K$6:$AE$6,1,MATCH(1,K441:AE441,1)),"-")</f>
        <v>-</v>
      </c>
    </row>
    <row r="442" spans="1:40" x14ac:dyDescent="0.2">
      <c r="A442" s="169" t="str">
        <f>IF(IFERROR(VLOOKUP(G442,EmployesActifs,1,FALSE),"Non")&lt;&gt;"Non","Oui","Non")</f>
        <v>Oui</v>
      </c>
      <c r="B442" s="172">
        <f>IF(A442="Oui",1,0)</f>
        <v>1</v>
      </c>
      <c r="C442" s="172">
        <f>IF(OR(G442="Médecin",H442="Médecin",I442="Médecin",I442="Médecins",H442="anesthésiste",H442="boursier univ.",H442="chercheur",H442="chirurgien",H442="Résident(e)",H442="Md Urg",H442="Md Card",LEFT(H442,6)="Fellow",H442="Externe Médecine",H442="Directeur de la biobanque Médecin",H442="monit.-boursier",),1,0)</f>
        <v>0</v>
      </c>
      <c r="D442" s="172">
        <f>IF(OR(G442=0,H442="Stagiaire",H442="Stagiaires",H442="Externe",H442="Externes",G442="agence",H442="STAGIAIRE INFIRMIER(ÈRE)",H442="STAGIAIRE SI",H442="STAGIAIRE S.I.",H442="STAGIAIRE PAB",H442="STAGIAIRE EN PERFUSION",H442="Stagiaire Physiothérapeute",H442="Stagiaire médecine",H442="Stagiaire - Service sociaux",H442="STAGIAIRE SOINS INFIRMIERS",H442="STAGIAIRE EXTERNE EN MÉDECINE",H442="ss",),1,0)</f>
        <v>0</v>
      </c>
      <c r="E442" s="28" t="s">
        <v>899</v>
      </c>
      <c r="F442" s="28" t="s">
        <v>900</v>
      </c>
      <c r="G442" s="262">
        <v>11687</v>
      </c>
      <c r="H442" s="79" t="s">
        <v>972</v>
      </c>
      <c r="I442" s="164" t="s">
        <v>3418</v>
      </c>
      <c r="J442" s="273">
        <f ca="1">IF(AK442&lt;=Données!$B$2,1," ")</f>
        <v>1</v>
      </c>
      <c r="K442" s="45"/>
      <c r="L442" s="46">
        <v>1</v>
      </c>
      <c r="M442" s="47"/>
      <c r="N442" s="48"/>
      <c r="O442" s="185"/>
      <c r="P442" s="187"/>
      <c r="Q442" s="185"/>
      <c r="R442" s="186"/>
      <c r="S442" s="186"/>
      <c r="T442" s="187"/>
      <c r="U442" s="187"/>
      <c r="V442" s="187"/>
      <c r="W442" s="320"/>
      <c r="X442" s="214"/>
      <c r="Y442" s="215"/>
      <c r="Z442" s="34"/>
      <c r="AA442" s="35"/>
      <c r="AB442" s="35"/>
      <c r="AC442" s="35"/>
      <c r="AD442" s="36"/>
      <c r="AE442" s="224"/>
      <c r="AF442" s="53"/>
      <c r="AG442" s="54"/>
      <c r="AH442" s="55"/>
      <c r="AI442" s="56"/>
      <c r="AJ442" s="41" t="s">
        <v>57</v>
      </c>
      <c r="AK442" s="42">
        <v>44589</v>
      </c>
      <c r="AL442" s="50"/>
      <c r="AM442" s="337" t="str">
        <f>INDEX($K$6:$AE$6,1,MATCH(1,K442:AE442,-1))</f>
        <v>95PFE-L2M</v>
      </c>
      <c r="AN442" s="337" t="str">
        <f>IF(INDEX($K$6:$AE$6,1,MATCH(1,K442:AE442,1))&lt;&gt;INDEX($K$6:$AE$6,1,MATCH(1,K442:AE442,-1)),INDEX($K$6:$AE$6,1,MATCH(1,K442:AE442,1)),"-")</f>
        <v>-</v>
      </c>
    </row>
    <row r="443" spans="1:40" x14ac:dyDescent="0.2">
      <c r="A443" s="381"/>
      <c r="B443" s="172">
        <f>IF(A443="Oui",1,0)</f>
        <v>0</v>
      </c>
      <c r="C443" s="172">
        <f>IF(OR(G443="Médecin",H443="Médecin",I443="Médecin",I443="Médecins",H443="anesthésiste",H443="boursier univ.",H443="chercheur",H443="chirurgien",H443="Résident(e)",H443="Md Urg",H443="Md Card",LEFT(H443,6)="Fellow",H443="Externe Médecine",H443="Directeur de la biobanque Médecin",H443="monit.-boursier",),1,0)</f>
        <v>1</v>
      </c>
      <c r="D443" s="172">
        <f>IF(OR(G443=0,H443="Stagiaire",H443="Stagiaires",H443="Externe",H443="Externes",G443="agence",H443="STAGIAIRE INFIRMIER(ÈRE)",H443="STAGIAIRE SI",H443="STAGIAIRE S.I.",H443="STAGIAIRE PAB",H443="STAGIAIRE EN PERFUSION",H443="Stagiaire Physiothérapeute",H443="Stagiaire médecine",H443="Stagiaire - Service sociaux",H443="STAGIAIRE SOINS INFIRMIERS",H443="STAGIAIRE EXTERNE EN MÉDECINE",H443="ss",),1,0)</f>
        <v>0</v>
      </c>
      <c r="E443" s="28" t="s">
        <v>901</v>
      </c>
      <c r="F443" s="28" t="s">
        <v>902</v>
      </c>
      <c r="G443" s="262">
        <v>7640</v>
      </c>
      <c r="H443" s="79" t="s">
        <v>116</v>
      </c>
      <c r="I443" s="164" t="s">
        <v>117</v>
      </c>
      <c r="J443" s="273">
        <f ca="1">IF(AK443&lt;=Données!$B$2,1," ")</f>
        <v>1</v>
      </c>
      <c r="K443" s="45"/>
      <c r="L443" s="46"/>
      <c r="M443" s="47"/>
      <c r="N443" s="48"/>
      <c r="O443" s="185"/>
      <c r="P443" s="187"/>
      <c r="Q443" s="185"/>
      <c r="R443" s="186"/>
      <c r="S443" s="186"/>
      <c r="T443" s="187"/>
      <c r="U443" s="187"/>
      <c r="V443" s="187"/>
      <c r="W443" s="320"/>
      <c r="X443" s="214"/>
      <c r="Y443" s="215"/>
      <c r="Z443" s="34"/>
      <c r="AA443" s="35">
        <v>1</v>
      </c>
      <c r="AB443" s="35"/>
      <c r="AC443" s="35"/>
      <c r="AD443" s="36"/>
      <c r="AE443" s="224"/>
      <c r="AF443" s="53"/>
      <c r="AG443" s="54"/>
      <c r="AH443" s="55"/>
      <c r="AI443" s="56"/>
      <c r="AJ443" s="41" t="s">
        <v>44</v>
      </c>
      <c r="AK443" s="42">
        <v>43921</v>
      </c>
      <c r="AL443" s="50"/>
      <c r="AM443" s="337" t="str">
        <f>INDEX($K$6:$AE$6,1,MATCH(1,K443:AE443,-1))</f>
        <v>1511-S</v>
      </c>
      <c r="AN443" s="337" t="str">
        <f>IF(INDEX($K$6:$AE$6,1,MATCH(1,K443:AE443,1))&lt;&gt;INDEX($K$6:$AE$6,1,MATCH(1,K443:AE443,-1)),INDEX($K$6:$AE$6,1,MATCH(1,K443:AE443,1)),"-")</f>
        <v>-</v>
      </c>
    </row>
    <row r="444" spans="1:40" x14ac:dyDescent="0.2">
      <c r="A444" s="169" t="str">
        <f>IF(IFERROR(VLOOKUP(G444,EmployesActifs,1,FALSE),"Non")&lt;&gt;"Non","Oui","Non")</f>
        <v>Oui</v>
      </c>
      <c r="B444" s="172">
        <f>IF(A444="Oui",1,0)</f>
        <v>1</v>
      </c>
      <c r="C444" s="172">
        <f>IF(OR(G444="Médecin",H444="Médecin",I444="Médecin",I444="Médecins",H444="anesthésiste",H444="boursier univ.",H444="chercheur",H444="chirurgien",H444="Résident(e)",H444="Md Urg",H444="Md Card",LEFT(H444,6)="Fellow",H444="Externe Médecine",H444="Directeur de la biobanque Médecin",H444="monit.-boursier",),1,0)</f>
        <v>0</v>
      </c>
      <c r="D444" s="172">
        <f>IF(OR(G444=0,H444="Stagiaire",H444="Stagiaires",H444="Externe",H444="Externes",G444="agence",H444="STAGIAIRE INFIRMIER(ÈRE)",H444="STAGIAIRE SI",H444="STAGIAIRE S.I.",H444="STAGIAIRE PAB",H444="STAGIAIRE EN PERFUSION",H444="Stagiaire Physiothérapeute",H444="Stagiaire médecine",H444="Stagiaire - Service sociaux",H444="STAGIAIRE SOINS INFIRMIERS",H444="STAGIAIRE EXTERNE EN MÉDECINE",H444="ss",),1,0)</f>
        <v>0</v>
      </c>
      <c r="E444" s="28" t="s">
        <v>905</v>
      </c>
      <c r="F444" s="28" t="s">
        <v>1015</v>
      </c>
      <c r="G444" s="262">
        <v>10362</v>
      </c>
      <c r="H444" s="79" t="s">
        <v>2990</v>
      </c>
      <c r="I444" s="164" t="s">
        <v>3463</v>
      </c>
      <c r="J444" s="273">
        <f ca="1">IF(AK444&lt;=Données!$B$2,1," ")</f>
        <v>1</v>
      </c>
      <c r="K444" s="45">
        <v>1</v>
      </c>
      <c r="L444" s="46"/>
      <c r="M444" s="47"/>
      <c r="N444" s="48"/>
      <c r="O444" s="185"/>
      <c r="P444" s="187"/>
      <c r="Q444" s="185"/>
      <c r="R444" s="186"/>
      <c r="S444" s="186"/>
      <c r="T444" s="187"/>
      <c r="U444" s="187"/>
      <c r="V444" s="187"/>
      <c r="W444" s="320"/>
      <c r="X444" s="214"/>
      <c r="Y444" s="215"/>
      <c r="Z444" s="34"/>
      <c r="AA444" s="35"/>
      <c r="AB444" s="35"/>
      <c r="AC444" s="35"/>
      <c r="AD444" s="36"/>
      <c r="AE444" s="224"/>
      <c r="AF444" s="53"/>
      <c r="AG444" s="54"/>
      <c r="AH444" s="55"/>
      <c r="AI444" s="56"/>
      <c r="AJ444" s="41" t="s">
        <v>2858</v>
      </c>
      <c r="AK444" s="42">
        <v>44832</v>
      </c>
      <c r="AL444" s="50"/>
      <c r="AM444" s="337" t="str">
        <f>INDEX($K$6:$AE$6,1,MATCH(1,K444:AE444,-1))</f>
        <v>95PFE-L2S</v>
      </c>
      <c r="AN444" s="337" t="str">
        <f>IF(INDEX($K$6:$AE$6,1,MATCH(1,K444:AE444,1))&lt;&gt;INDEX($K$6:$AE$6,1,MATCH(1,K444:AE444,-1)),INDEX($K$6:$AE$6,1,MATCH(1,K444:AE444,1)),"-")</f>
        <v>-</v>
      </c>
    </row>
    <row r="445" spans="1:40" x14ac:dyDescent="0.2">
      <c r="A445" s="169" t="str">
        <f>IF(IFERROR(VLOOKUP(G445,EmployesActifs,1,FALSE),"Non")&lt;&gt;"Non","Oui","Non")</f>
        <v>Oui</v>
      </c>
      <c r="B445" s="172">
        <f>IF(A445="Oui",1,0)</f>
        <v>1</v>
      </c>
      <c r="C445" s="172">
        <f>IF(OR(G445="Médecin",H445="Médecin",I445="Médecin",I445="Médecins",H445="anesthésiste",H445="boursier univ.",H445="chercheur",H445="chirurgien",H445="Résident(e)",H445="Md Urg",H445="Md Card",LEFT(H445,6)="Fellow",H445="Externe Médecine",H445="Directeur de la biobanque Médecin",H445="monit.-boursier",),1,0)</f>
        <v>0</v>
      </c>
      <c r="D445" s="172">
        <f>IF(OR(G445=0,H445="Stagiaire",H445="Stagiaires",H445="Externe",H445="Externes",G445="agence",H445="STAGIAIRE INFIRMIER(ÈRE)",H445="STAGIAIRE SI",H445="STAGIAIRE S.I.",H445="STAGIAIRE PAB",H445="STAGIAIRE EN PERFUSION",H445="Stagiaire Physiothérapeute",H445="Stagiaire médecine",H445="Stagiaire - Service sociaux",H445="STAGIAIRE SOINS INFIRMIERS",H445="STAGIAIRE EXTERNE EN MÉDECINE",H445="ss",),1,0)</f>
        <v>0</v>
      </c>
      <c r="E445" s="28" t="s">
        <v>907</v>
      </c>
      <c r="F445" s="28" t="s">
        <v>908</v>
      </c>
      <c r="G445" s="262">
        <v>10734</v>
      </c>
      <c r="H445" s="79" t="s">
        <v>2463</v>
      </c>
      <c r="I445" s="164" t="s">
        <v>933</v>
      </c>
      <c r="J445" s="273" t="str">
        <f ca="1">IF(AK445&lt;=Données!$B$2,1," ")</f>
        <v xml:space="preserve"> </v>
      </c>
      <c r="K445" s="45" t="s">
        <v>56</v>
      </c>
      <c r="L445" s="46">
        <v>1</v>
      </c>
      <c r="M445" s="47"/>
      <c r="N445" s="48"/>
      <c r="O445" s="185"/>
      <c r="P445" s="187"/>
      <c r="Q445" s="185"/>
      <c r="R445" s="186"/>
      <c r="S445" s="186"/>
      <c r="T445" s="187"/>
      <c r="U445" s="187"/>
      <c r="V445" s="187"/>
      <c r="W445" s="320"/>
      <c r="X445" s="214"/>
      <c r="Y445" s="215"/>
      <c r="Z445" s="34"/>
      <c r="AA445" s="35"/>
      <c r="AB445" s="35"/>
      <c r="AC445" s="35"/>
      <c r="AD445" s="36"/>
      <c r="AE445" s="224"/>
      <c r="AF445" s="53"/>
      <c r="AG445" s="54"/>
      <c r="AH445" s="55"/>
      <c r="AI445" s="56"/>
      <c r="AJ445" s="41" t="s">
        <v>4462</v>
      </c>
      <c r="AK445" s="42">
        <v>45791</v>
      </c>
      <c r="AL445" s="50"/>
      <c r="AM445" s="337" t="str">
        <f>INDEX($K$6:$AE$6,1,MATCH(1,K445:AE445,-1))</f>
        <v>95PFE-L2M</v>
      </c>
      <c r="AN445" s="337" t="str">
        <f>IF(INDEX($K$6:$AE$6,1,MATCH(1,K445:AE445,1))&lt;&gt;INDEX($K$6:$AE$6,1,MATCH(1,K445:AE445,-1)),INDEX($K$6:$AE$6,1,MATCH(1,K445:AE445,1)),"-")</f>
        <v>-</v>
      </c>
    </row>
    <row r="446" spans="1:40" x14ac:dyDescent="0.2">
      <c r="A446" s="169" t="str">
        <f>IF(IFERROR(VLOOKUP(G446,EmployesActifs,1,FALSE),"Non")&lt;&gt;"Non","Oui","Non")</f>
        <v>Oui</v>
      </c>
      <c r="B446" s="172">
        <f>IF(A446="Oui",1,0)</f>
        <v>1</v>
      </c>
      <c r="C446" s="172">
        <f>IF(OR(G446="Médecin",H446="Médecin",I446="Médecin",I446="Médecins",H446="anesthésiste",H446="boursier univ.",H446="chercheur",H446="chirurgien",H446="Résident(e)",H446="Md Urg",H446="Md Card",LEFT(H446,6)="Fellow",H446="Externe Médecine",H446="Directeur de la biobanque Médecin",H446="monit.-boursier",),1,0)</f>
        <v>0</v>
      </c>
      <c r="D446" s="172">
        <f>IF(OR(G446=0,H446="Stagiaire",H446="Stagiaires",H446="Externe",H446="Externes",G446="agence",H446="STAGIAIRE INFIRMIER(ÈRE)",H446="STAGIAIRE SI",H446="STAGIAIRE S.I.",H446="STAGIAIRE PAB",H446="STAGIAIRE EN PERFUSION",H446="Stagiaire Physiothérapeute",H446="Stagiaire médecine",H446="Stagiaire - Service sociaux",H446="STAGIAIRE SOINS INFIRMIERS",H446="STAGIAIRE EXTERNE EN MÉDECINE",H446="ss",),1,0)</f>
        <v>0</v>
      </c>
      <c r="E446" s="28" t="s">
        <v>4529</v>
      </c>
      <c r="F446" s="28" t="s">
        <v>4530</v>
      </c>
      <c r="G446" s="262">
        <v>13323</v>
      </c>
      <c r="H446" s="79" t="s">
        <v>314</v>
      </c>
      <c r="I446" s="164" t="s">
        <v>5707</v>
      </c>
      <c r="J446" s="273" t="str">
        <f ca="1">IF(AK446&lt;=Données!$B$2,1," ")</f>
        <v xml:space="preserve"> </v>
      </c>
      <c r="K446" s="45"/>
      <c r="L446" s="46" t="s">
        <v>56</v>
      </c>
      <c r="M446" s="47"/>
      <c r="N446" s="48"/>
      <c r="O446" s="185"/>
      <c r="P446" s="187">
        <v>1</v>
      </c>
      <c r="Q446" s="185"/>
      <c r="R446" s="186"/>
      <c r="S446" s="186"/>
      <c r="T446" s="187"/>
      <c r="U446" s="187"/>
      <c r="V446" s="187"/>
      <c r="W446" s="320"/>
      <c r="X446" s="214"/>
      <c r="Y446" s="215"/>
      <c r="Z446" s="34"/>
      <c r="AA446" s="35"/>
      <c r="AB446" s="35"/>
      <c r="AC446" s="35"/>
      <c r="AD446" s="36"/>
      <c r="AE446" s="224"/>
      <c r="AF446" s="53"/>
      <c r="AG446" s="54"/>
      <c r="AH446" s="55"/>
      <c r="AI446" s="56"/>
      <c r="AJ446" s="41" t="s">
        <v>4462</v>
      </c>
      <c r="AK446" s="42">
        <v>45785</v>
      </c>
      <c r="AL446" s="50"/>
      <c r="AM446" s="337">
        <f>INDEX($K$6:$AE$6,1,MATCH(1,K446:AE446,-1))</f>
        <v>1804</v>
      </c>
      <c r="AN446" s="337" t="str">
        <f>IF(INDEX($K$6:$AE$6,1,MATCH(1,K446:AE446,1))&lt;&gt;INDEX($K$6:$AE$6,1,MATCH(1,K446:AE446,-1)),INDEX($K$6:$AE$6,1,MATCH(1,K446:AE446,1)),"-")</f>
        <v>-</v>
      </c>
    </row>
    <row r="447" spans="1:40" x14ac:dyDescent="0.2">
      <c r="A447" s="169" t="str">
        <f>IF(IFERROR(VLOOKUP(G447,EmployesActifs,1,FALSE),"Non")&lt;&gt;"Non","Oui","Non")</f>
        <v>Oui</v>
      </c>
      <c r="B447" s="172">
        <f>IF(A447="Oui",1,0)</f>
        <v>1</v>
      </c>
      <c r="C447" s="172">
        <f>IF(OR(G447="Médecin",H447="Médecin",I447="Médecin",I447="Médecins",H447="anesthésiste",H447="boursier univ.",H447="chercheur",H447="chirurgien",H447="Résident(e)",H447="Md Urg",H447="Md Card",LEFT(H447,6)="Fellow",H447="Externe Médecine",H447="Directeur de la biobanque Médecin",H447="monit.-boursier",),1,0)</f>
        <v>0</v>
      </c>
      <c r="D447" s="172">
        <f>IF(OR(G447=0,H447="Stagiaire",H447="Stagiaires",H447="Externe",H447="Externes",G447="agence",H447="STAGIAIRE INFIRMIER(ÈRE)",H447="STAGIAIRE SI",H447="STAGIAIRE S.I.",H447="STAGIAIRE PAB",H447="STAGIAIRE EN PERFUSION",H447="Stagiaire Physiothérapeute",H447="Stagiaire médecine",H447="Stagiaire - Service sociaux",H447="STAGIAIRE SOINS INFIRMIERS",H447="STAGIAIRE EXTERNE EN MÉDECINE",H447="ss",),1,0)</f>
        <v>0</v>
      </c>
      <c r="E447" s="28" t="s">
        <v>6078</v>
      </c>
      <c r="F447" s="28" t="s">
        <v>6079</v>
      </c>
      <c r="G447" s="262">
        <v>5344</v>
      </c>
      <c r="H447" s="79" t="s">
        <v>103</v>
      </c>
      <c r="I447" s="164" t="s">
        <v>1762</v>
      </c>
      <c r="J447" s="273" t="str">
        <f ca="1">IF(AK447&lt;=Données!$B$2,1," ")</f>
        <v xml:space="preserve"> </v>
      </c>
      <c r="K447" s="45"/>
      <c r="L447" s="46"/>
      <c r="M447" s="47"/>
      <c r="N447" s="48"/>
      <c r="O447" s="185"/>
      <c r="P447" s="187"/>
      <c r="Q447" s="185"/>
      <c r="R447" s="186"/>
      <c r="S447" s="186">
        <v>1</v>
      </c>
      <c r="T447" s="187"/>
      <c r="U447" s="187"/>
      <c r="V447" s="187"/>
      <c r="W447" s="320"/>
      <c r="X447" s="214"/>
      <c r="Y447" s="215"/>
      <c r="Z447" s="34"/>
      <c r="AA447" s="35"/>
      <c r="AB447" s="35"/>
      <c r="AC447" s="35"/>
      <c r="AD447" s="36"/>
      <c r="AE447" s="224"/>
      <c r="AF447" s="53"/>
      <c r="AG447" s="54"/>
      <c r="AH447" s="55"/>
      <c r="AI447" s="56"/>
      <c r="AJ447" s="41" t="s">
        <v>4462</v>
      </c>
      <c r="AK447" s="42">
        <v>45785</v>
      </c>
      <c r="AL447" s="50"/>
      <c r="AM447" s="337" t="str">
        <f>INDEX($K$6:$AE$6,1,MATCH(1,K447:AE447,-1))</f>
        <v>1870 +</v>
      </c>
      <c r="AN447" s="337" t="str">
        <f>IF(INDEX($K$6:$AE$6,1,MATCH(1,K447:AE447,1))&lt;&gt;INDEX($K$6:$AE$6,1,MATCH(1,K447:AE447,-1)),INDEX($K$6:$AE$6,1,MATCH(1,K447:AE447,1)),"-")</f>
        <v>-</v>
      </c>
    </row>
    <row r="448" spans="1:40" x14ac:dyDescent="0.2">
      <c r="A448" s="169" t="str">
        <f>IF(IFERROR(VLOOKUP(G448,EmployesActifs,1,FALSE),"Non")&lt;&gt;"Non","Oui","Non")</f>
        <v>Oui</v>
      </c>
      <c r="B448" s="172">
        <f>IF(A448="Oui",1,0)</f>
        <v>1</v>
      </c>
      <c r="C448" s="172">
        <f>IF(OR(G448="Médecin",H448="Médecin",I448="Médecin",I448="Médecins",H448="anesthésiste",H448="boursier univ.",H448="chercheur",H448="chirurgien",H448="Résident(e)",H448="Md Urg",H448="Md Card",LEFT(H448,6)="Fellow",H448="Externe Médecine",H448="Directeur de la biobanque Médecin",H448="monit.-boursier",),1,0)</f>
        <v>0</v>
      </c>
      <c r="D448" s="172">
        <f>IF(OR(G448=0,H448="Stagiaire",H448="Stagiaires",H448="Externe",H448="Externes",G448="agence",H448="STAGIAIRE INFIRMIER(ÈRE)",H448="STAGIAIRE SI",H448="STAGIAIRE S.I.",H448="STAGIAIRE PAB",H448="STAGIAIRE EN PERFUSION",H448="Stagiaire Physiothérapeute",H448="Stagiaire médecine",H448="Stagiaire - Service sociaux",H448="STAGIAIRE SOINS INFIRMIERS",H448="STAGIAIRE EXTERNE EN MÉDECINE",H448="ss",),1,0)</f>
        <v>0</v>
      </c>
      <c r="E448" s="28" t="s">
        <v>909</v>
      </c>
      <c r="F448" s="28" t="s">
        <v>910</v>
      </c>
      <c r="G448" s="262">
        <v>10782</v>
      </c>
      <c r="H448" s="79" t="s">
        <v>69</v>
      </c>
      <c r="I448" s="164" t="s">
        <v>65</v>
      </c>
      <c r="J448" s="273">
        <f ca="1">IF(AK448&lt;=Données!$B$2,1," ")</f>
        <v>1</v>
      </c>
      <c r="K448" s="45" t="s">
        <v>56</v>
      </c>
      <c r="L448" s="46"/>
      <c r="M448" s="47"/>
      <c r="N448" s="48"/>
      <c r="O448" s="185"/>
      <c r="P448" s="187"/>
      <c r="Q448" s="185"/>
      <c r="R448" s="186"/>
      <c r="S448" s="186">
        <v>1</v>
      </c>
      <c r="T448" s="187"/>
      <c r="U448" s="187"/>
      <c r="V448" s="187"/>
      <c r="W448" s="320"/>
      <c r="X448" s="214"/>
      <c r="Y448" s="215"/>
      <c r="Z448" s="34"/>
      <c r="AA448" s="35"/>
      <c r="AB448" s="35"/>
      <c r="AC448" s="35"/>
      <c r="AD448" s="36"/>
      <c r="AE448" s="224"/>
      <c r="AF448" s="53"/>
      <c r="AG448" s="54"/>
      <c r="AH448" s="55"/>
      <c r="AI448" s="56"/>
      <c r="AJ448" s="41" t="s">
        <v>98</v>
      </c>
      <c r="AK448" s="42">
        <v>44575</v>
      </c>
      <c r="AL448" s="50"/>
      <c r="AM448" s="337" t="str">
        <f>INDEX($K$6:$AE$6,1,MATCH(1,K448:AE448,-1))</f>
        <v>1870 +</v>
      </c>
      <c r="AN448" s="337" t="str">
        <f>IF(INDEX($K$6:$AE$6,1,MATCH(1,K448:AE448,1))&lt;&gt;INDEX($K$6:$AE$6,1,MATCH(1,K448:AE448,-1)),INDEX($K$6:$AE$6,1,MATCH(1,K448:AE448,1)),"-")</f>
        <v>-</v>
      </c>
    </row>
    <row r="449" spans="1:40" x14ac:dyDescent="0.2">
      <c r="A449" s="169" t="str">
        <f>IF(IFERROR(VLOOKUP(G449,EmployesActifs,1,FALSE),"Non")&lt;&gt;"Non","Oui","Non")</f>
        <v>Oui</v>
      </c>
      <c r="B449" s="172">
        <f>IF(A449="Oui",1,0)</f>
        <v>1</v>
      </c>
      <c r="C449" s="172">
        <f>IF(OR(G449="Médecin",H449="Médecin",I449="Médecin",I449="Médecins",H449="anesthésiste",H449="boursier univ.",H449="chercheur",H449="chirurgien",H449="Résident(e)",H449="Md Urg",H449="Md Card",LEFT(H449,6)="Fellow",H449="Externe Médecine",H449="Directeur de la biobanque Médecin",H449="monit.-boursier",),1,0)</f>
        <v>0</v>
      </c>
      <c r="D449" s="172">
        <f>IF(OR(G449=0,H449="Stagiaire",H449="Stagiaires",H449="Externe",H449="Externes",G449="agence",H449="STAGIAIRE INFIRMIER(ÈRE)",H449="STAGIAIRE SI",H449="STAGIAIRE S.I.",H449="STAGIAIRE PAB",H449="STAGIAIRE EN PERFUSION",H449="Stagiaire Physiothérapeute",H449="Stagiaire médecine",H449="Stagiaire - Service sociaux",H449="STAGIAIRE SOINS INFIRMIERS",H449="STAGIAIRE EXTERNE EN MÉDECINE",H449="ss",),1,0)</f>
        <v>0</v>
      </c>
      <c r="E449" s="28" t="s">
        <v>5064</v>
      </c>
      <c r="F449" s="28" t="s">
        <v>5767</v>
      </c>
      <c r="G449" s="262">
        <v>13907</v>
      </c>
      <c r="H449" s="79" t="s">
        <v>4999</v>
      </c>
      <c r="I449" s="164" t="s">
        <v>209</v>
      </c>
      <c r="J449" s="273" t="str">
        <f ca="1">IF(AK449&lt;=Données!$B$2,1," ")</f>
        <v xml:space="preserve"> </v>
      </c>
      <c r="K449" s="45"/>
      <c r="L449" s="46"/>
      <c r="M449" s="47" t="s">
        <v>56</v>
      </c>
      <c r="N449" s="48">
        <v>1</v>
      </c>
      <c r="O449" s="185"/>
      <c r="P449" s="187"/>
      <c r="Q449" s="185"/>
      <c r="R449" s="186"/>
      <c r="S449" s="186"/>
      <c r="T449" s="187"/>
      <c r="U449" s="187"/>
      <c r="V449" s="187"/>
      <c r="W449" s="320"/>
      <c r="X449" s="214"/>
      <c r="Y449" s="215"/>
      <c r="Z449" s="34"/>
      <c r="AA449" s="35"/>
      <c r="AB449" s="35"/>
      <c r="AC449" s="35"/>
      <c r="AD449" s="36"/>
      <c r="AE449" s="224"/>
      <c r="AF449" s="53"/>
      <c r="AG449" s="54"/>
      <c r="AH449" s="55"/>
      <c r="AI449" s="56"/>
      <c r="AJ449" s="41" t="s">
        <v>4462</v>
      </c>
      <c r="AK449" s="42">
        <v>45841</v>
      </c>
      <c r="AL449" s="50"/>
      <c r="AM449" s="337" t="str">
        <f>INDEX($K$6:$AE$6,1,MATCH(1,K449:AE449,-1))</f>
        <v>F550</v>
      </c>
      <c r="AN449" s="337" t="str">
        <f>IF(INDEX($K$6:$AE$6,1,MATCH(1,K449:AE449,1))&lt;&gt;INDEX($K$6:$AE$6,1,MATCH(1,K449:AE449,-1)),INDEX($K$6:$AE$6,1,MATCH(1,K449:AE449,1)),"-")</f>
        <v>-</v>
      </c>
    </row>
    <row r="450" spans="1:40" x14ac:dyDescent="0.2">
      <c r="A450" s="381"/>
      <c r="B450" s="172">
        <f>IF(A450="Oui",1,0)</f>
        <v>0</v>
      </c>
      <c r="C450" s="172">
        <f>IF(OR(G450="Médecin",H450="Médecin",I450="Médecin",I450="Médecins",H450="anesthésiste",H450="boursier univ.",H450="chercheur",H450="chirurgien",H450="Résident(e)",H450="Md Urg",H450="Md Card",LEFT(H450,6)="Fellow",H450="Externe Médecine",H450="Directeur de la biobanque Médecin",H450="monit.-boursier",),1,0)</f>
        <v>0</v>
      </c>
      <c r="D450" s="172">
        <f>IF(OR(G450=0,H450="Stagiaire",H450="Stagiaires",H450="Externe",H450="Externes",G450="agence",H450="STAGIAIRE INFIRMIER(ÈRE)",H450="STAGIAIRE SI",H450="STAGIAIRE S.I.",H450="STAGIAIRE PAB",H450="STAGIAIRE EN PERFUSION",H450="Stagiaire Physiothérapeute",H450="Stagiaire médecine",H450="Stagiaire - Service sociaux",H450="STAGIAIRE SOINS INFIRMIERS",H450="STAGIAIRE EXTERNE EN MÉDECINE",H450="ss",),1,0)</f>
        <v>1</v>
      </c>
      <c r="E450" s="28" t="s">
        <v>911</v>
      </c>
      <c r="F450" s="28" t="s">
        <v>912</v>
      </c>
      <c r="G450" s="262">
        <v>0</v>
      </c>
      <c r="H450" s="79" t="s">
        <v>479</v>
      </c>
      <c r="I450" s="164" t="s">
        <v>913</v>
      </c>
      <c r="J450" s="273">
        <f ca="1">IF(AK450&lt;=Données!$B$2,1," ")</f>
        <v>1</v>
      </c>
      <c r="K450" s="45" t="s">
        <v>56</v>
      </c>
      <c r="L450" s="46" t="s">
        <v>56</v>
      </c>
      <c r="M450" s="47"/>
      <c r="N450" s="48"/>
      <c r="O450" s="185"/>
      <c r="P450" s="187"/>
      <c r="Q450" s="185"/>
      <c r="R450" s="186"/>
      <c r="S450" s="186">
        <v>1</v>
      </c>
      <c r="T450" s="187"/>
      <c r="U450" s="187"/>
      <c r="V450" s="187"/>
      <c r="W450" s="320"/>
      <c r="X450" s="214"/>
      <c r="Y450" s="215"/>
      <c r="Z450" s="34"/>
      <c r="AA450" s="35"/>
      <c r="AB450" s="35"/>
      <c r="AC450" s="35"/>
      <c r="AD450" s="36"/>
      <c r="AE450" s="224"/>
      <c r="AF450" s="53"/>
      <c r="AG450" s="54"/>
      <c r="AH450" s="55"/>
      <c r="AI450" s="56"/>
      <c r="AJ450" s="41" t="s">
        <v>98</v>
      </c>
      <c r="AK450" s="42">
        <v>44588</v>
      </c>
      <c r="AL450" s="50"/>
      <c r="AM450" s="337" t="str">
        <f>INDEX($K$6:$AE$6,1,MATCH(1,K450:AE450,-1))</f>
        <v>1870 +</v>
      </c>
      <c r="AN450" s="337" t="str">
        <f>IF(INDEX($K$6:$AE$6,1,MATCH(1,K450:AE450,1))&lt;&gt;INDEX($K$6:$AE$6,1,MATCH(1,K450:AE450,-1)),INDEX($K$6:$AE$6,1,MATCH(1,K450:AE450,1)),"-")</f>
        <v>-</v>
      </c>
    </row>
    <row r="451" spans="1:40" x14ac:dyDescent="0.2">
      <c r="A451" s="169" t="str">
        <f>IF(IFERROR(VLOOKUP(G451,EmployesActifs,1,FALSE),"Non")&lt;&gt;"Non","Oui","Non")</f>
        <v>Oui</v>
      </c>
      <c r="B451" s="172">
        <f>IF(A451="Oui",1,0)</f>
        <v>1</v>
      </c>
      <c r="C451" s="172">
        <f>IF(OR(G451="Médecin",H451="Médecin",I451="Médecin",I451="Médecins",H451="anesthésiste",H451="boursier univ.",H451="chercheur",H451="chirurgien",H451="Résident(e)",H451="Md Urg",H451="Md Card",LEFT(H451,6)="Fellow",H451="Externe Médecine",H451="Directeur de la biobanque Médecin",H451="monit.-boursier",),1,0)</f>
        <v>0</v>
      </c>
      <c r="D451" s="172">
        <f>IF(OR(G451=0,H451="Stagiaire",H451="Stagiaires",H451="Externe",H451="Externes",G451="agence",H451="STAGIAIRE INFIRMIER(ÈRE)",H451="STAGIAIRE SI",H451="STAGIAIRE S.I.",H451="STAGIAIRE PAB",H451="STAGIAIRE EN PERFUSION",H451="Stagiaire Physiothérapeute",H451="Stagiaire médecine",H451="Stagiaire - Service sociaux",H451="STAGIAIRE SOINS INFIRMIERS",H451="STAGIAIRE EXTERNE EN MÉDECINE",H451="ss",),1,0)</f>
        <v>0</v>
      </c>
      <c r="E451" s="28" t="s">
        <v>4051</v>
      </c>
      <c r="F451" s="28" t="s">
        <v>4052</v>
      </c>
      <c r="G451" s="262">
        <v>11857</v>
      </c>
      <c r="H451" s="79" t="s">
        <v>4999</v>
      </c>
      <c r="I451" s="164" t="s">
        <v>1689</v>
      </c>
      <c r="J451" s="273" t="str">
        <f ca="1">IF(AK451&lt;=Données!$B$2,1," ")</f>
        <v xml:space="preserve"> </v>
      </c>
      <c r="K451" s="45"/>
      <c r="L451" s="46"/>
      <c r="M451" s="47"/>
      <c r="N451" s="48"/>
      <c r="O451" s="185"/>
      <c r="P451" s="187"/>
      <c r="Q451" s="185"/>
      <c r="R451" s="186"/>
      <c r="S451" s="186" t="s">
        <v>56</v>
      </c>
      <c r="T451" s="187"/>
      <c r="U451" s="187"/>
      <c r="V451" s="187"/>
      <c r="W451" s="320"/>
      <c r="X451" s="214">
        <v>1</v>
      </c>
      <c r="Y451" s="215"/>
      <c r="Z451" s="34"/>
      <c r="AA451" s="35"/>
      <c r="AB451" s="35"/>
      <c r="AC451" s="35"/>
      <c r="AD451" s="36"/>
      <c r="AE451" s="224"/>
      <c r="AF451" s="53"/>
      <c r="AG451" s="54"/>
      <c r="AH451" s="55"/>
      <c r="AI451" s="56"/>
      <c r="AJ451" s="41" t="s">
        <v>4462</v>
      </c>
      <c r="AK451" s="42">
        <v>45833</v>
      </c>
      <c r="AL451" s="50"/>
      <c r="AM451" s="337">
        <f>INDEX($K$6:$AE$6,1,MATCH(1,K451:AE451,-1))</f>
        <v>46827</v>
      </c>
      <c r="AN451" s="337" t="str">
        <f>IF(INDEX($K$6:$AE$6,1,MATCH(1,K451:AE451,1))&lt;&gt;INDEX($K$6:$AE$6,1,MATCH(1,K451:AE451,-1)),INDEX($K$6:$AE$6,1,MATCH(1,K451:AE451,1)),"-")</f>
        <v>-</v>
      </c>
    </row>
    <row r="452" spans="1:40" x14ac:dyDescent="0.2">
      <c r="A452" s="169" t="str">
        <f>IF(IFERROR(VLOOKUP(G452,EmployesActifs,1,FALSE),"Non")&lt;&gt;"Non","Oui","Non")</f>
        <v>Oui</v>
      </c>
      <c r="B452" s="172">
        <f>IF(A452="Oui",1,0)</f>
        <v>1</v>
      </c>
      <c r="C452" s="172">
        <f>IF(OR(G452="Médecin",H452="Médecin",I452="Médecin",I452="Médecins",H452="anesthésiste",H452="boursier univ.",H452="chercheur",H452="chirurgien",H452="Résident(e)",H452="Md Urg",H452="Md Card",LEFT(H452,6)="Fellow",H452="Externe Médecine",H452="Directeur de la biobanque Médecin",H452="monit.-boursier",),1,0)</f>
        <v>0</v>
      </c>
      <c r="D452" s="172">
        <f>IF(OR(G452=0,H452="Stagiaire",H452="Stagiaires",H452="Externe",H452="Externes",G452="agence",H452="STAGIAIRE INFIRMIER(ÈRE)",H452="STAGIAIRE SI",H452="STAGIAIRE S.I.",H452="STAGIAIRE PAB",H452="STAGIAIRE EN PERFUSION",H452="Stagiaire Physiothérapeute",H452="Stagiaire médecine",H452="Stagiaire - Service sociaux",H452="STAGIAIRE SOINS INFIRMIERS",H452="STAGIAIRE EXTERNE EN MÉDECINE",H452="ss",),1,0)</f>
        <v>0</v>
      </c>
      <c r="E452" s="28" t="s">
        <v>4305</v>
      </c>
      <c r="F452" s="28" t="s">
        <v>3796</v>
      </c>
      <c r="G452" s="262">
        <v>12967</v>
      </c>
      <c r="H452" s="79" t="s">
        <v>1559</v>
      </c>
      <c r="I452" s="164" t="s">
        <v>5716</v>
      </c>
      <c r="J452" s="273">
        <f ca="1">IF(AK452&lt;=Données!$B$2,1," ")</f>
        <v>1</v>
      </c>
      <c r="K452" s="45"/>
      <c r="L452" s="46">
        <v>1</v>
      </c>
      <c r="M452" s="47"/>
      <c r="N452" s="48"/>
      <c r="O452" s="185"/>
      <c r="P452" s="187"/>
      <c r="Q452" s="185"/>
      <c r="R452" s="186"/>
      <c r="S452" s="186"/>
      <c r="T452" s="187"/>
      <c r="U452" s="187"/>
      <c r="V452" s="187"/>
      <c r="W452" s="320"/>
      <c r="X452" s="214"/>
      <c r="Y452" s="215"/>
      <c r="Z452" s="34"/>
      <c r="AA452" s="35"/>
      <c r="AB452" s="35"/>
      <c r="AC452" s="35"/>
      <c r="AD452" s="36"/>
      <c r="AE452" s="224"/>
      <c r="AF452" s="53"/>
      <c r="AG452" s="54"/>
      <c r="AH452" s="345"/>
      <c r="AI452" s="56"/>
      <c r="AJ452" s="41" t="s">
        <v>652</v>
      </c>
      <c r="AK452" s="42">
        <v>45216</v>
      </c>
      <c r="AL452" s="50"/>
      <c r="AM452" s="337" t="str">
        <f>INDEX($K$6:$AE$6,1,MATCH(1,K452:AE452,-1))</f>
        <v>95PFE-L2M</v>
      </c>
      <c r="AN452" s="337" t="str">
        <f>IF(INDEX($K$6:$AE$6,1,MATCH(1,K452:AE452,1))&lt;&gt;INDEX($K$6:$AE$6,1,MATCH(1,K452:AE452,-1)),INDEX($K$6:$AE$6,1,MATCH(1,K452:AE452,1)),"-")</f>
        <v>-</v>
      </c>
    </row>
    <row r="453" spans="1:40" x14ac:dyDescent="0.2">
      <c r="A453" s="169" t="str">
        <f>IF(IFERROR(VLOOKUP(G453,EmployesActifs,1,FALSE),"Non")&lt;&gt;"Non","Oui","Non")</f>
        <v>Oui</v>
      </c>
      <c r="B453" s="172">
        <f>IF(A453="Oui",1,0)</f>
        <v>1</v>
      </c>
      <c r="C453" s="172">
        <f>IF(OR(G453="Médecin",H453="Médecin",I453="Médecin",I453="Médecins",H453="anesthésiste",H453="boursier univ.",H453="chercheur",H453="chirurgien",H453="Résident(e)",H453="Md Urg",H453="Md Card",LEFT(H453,6)="Fellow",H453="Externe Médecine",H453="Directeur de la biobanque Médecin",H453="monit.-boursier",),1,0)</f>
        <v>0</v>
      </c>
      <c r="D453" s="172">
        <f>IF(OR(G453=0,H453="Stagiaire",H453="Stagiaires",H453="Externe",H453="Externes",G453="agence",H453="STAGIAIRE INFIRMIER(ÈRE)",H453="STAGIAIRE SI",H453="STAGIAIRE S.I.",H453="STAGIAIRE PAB",H453="STAGIAIRE EN PERFUSION",H453="Stagiaire Physiothérapeute",H453="Stagiaire médecine",H453="Stagiaire - Service sociaux",H453="STAGIAIRE SOINS INFIRMIERS",H453="STAGIAIRE EXTERNE EN MÉDECINE",H453="ss",),1,0)</f>
        <v>0</v>
      </c>
      <c r="E453" s="28" t="s">
        <v>4339</v>
      </c>
      <c r="F453" s="28" t="s">
        <v>1525</v>
      </c>
      <c r="G453" s="262">
        <v>13052</v>
      </c>
      <c r="H453" s="79" t="s">
        <v>6150</v>
      </c>
      <c r="I453" s="164" t="s">
        <v>61</v>
      </c>
      <c r="J453" s="273" t="str">
        <f ca="1">IF(AK453&lt;=Données!$B$2,1," ")</f>
        <v xml:space="preserve"> </v>
      </c>
      <c r="K453" s="45" t="s">
        <v>56</v>
      </c>
      <c r="L453" s="46">
        <v>1</v>
      </c>
      <c r="M453" s="47"/>
      <c r="N453" s="48"/>
      <c r="O453" s="185"/>
      <c r="P453" s="187"/>
      <c r="Q453" s="185"/>
      <c r="R453" s="186"/>
      <c r="S453" s="186"/>
      <c r="T453" s="187"/>
      <c r="U453" s="187"/>
      <c r="V453" s="187"/>
      <c r="W453" s="320"/>
      <c r="X453" s="214"/>
      <c r="Y453" s="215"/>
      <c r="Z453" s="34"/>
      <c r="AA453" s="35"/>
      <c r="AB453" s="35"/>
      <c r="AC453" s="35"/>
      <c r="AD453" s="36"/>
      <c r="AE453" s="224"/>
      <c r="AF453" s="53"/>
      <c r="AG453" s="54"/>
      <c r="AH453" s="55"/>
      <c r="AI453" s="56"/>
      <c r="AJ453" s="41" t="s">
        <v>5851</v>
      </c>
      <c r="AK453" s="42">
        <v>45818</v>
      </c>
      <c r="AL453" s="50"/>
      <c r="AM453" s="337" t="str">
        <f>INDEX($K$6:$AE$6,1,MATCH(1,K453:AE453,-1))</f>
        <v>95PFE-L2M</v>
      </c>
      <c r="AN453" s="337" t="str">
        <f>IF(INDEX($K$6:$AE$6,1,MATCH(1,K453:AE453,1))&lt;&gt;INDEX($K$6:$AE$6,1,MATCH(1,K453:AE453,-1)),INDEX($K$6:$AE$6,1,MATCH(1,K453:AE453,1)),"-")</f>
        <v>-</v>
      </c>
    </row>
    <row r="454" spans="1:40" x14ac:dyDescent="0.2">
      <c r="A454" s="381"/>
      <c r="B454" s="172">
        <f>IF(A454="Oui",1,0)</f>
        <v>0</v>
      </c>
      <c r="C454" s="172">
        <f>IF(OR(G454="Médecin",H454="Médecin",I454="Médecin",I454="Médecins",H454="anesthésiste",H454="boursier univ.",H454="chercheur",H454="chirurgien",H454="Résident(e)",H454="Md Urg",H454="Md Card",LEFT(H454,6)="Fellow",H454="Externe Médecine",H454="Directeur de la biobanque Médecin",H454="monit.-boursier",),1,0)</f>
        <v>0</v>
      </c>
      <c r="D454" s="172">
        <f>IF(OR(G454=0,H454="Stagiaire",H454="Stagiaires",H454="Externe",H454="Externes",G454="agence",H454="STAGIAIRE INFIRMIER(ÈRE)",H454="STAGIAIRE SI",H454="STAGIAIRE S.I.",H454="STAGIAIRE PAB",H454="STAGIAIRE EN PERFUSION",H454="Stagiaire Physiothérapeute",H454="Stagiaire médecine",H454="Stagiaire - Service sociaux",H454="STAGIAIRE SOINS INFIRMIERS",H454="STAGIAIRE EXTERNE EN MÉDECINE",H454="ss",),1,0)</f>
        <v>1</v>
      </c>
      <c r="E454" s="28" t="s">
        <v>918</v>
      </c>
      <c r="F454" s="28" t="s">
        <v>919</v>
      </c>
      <c r="G454" s="262">
        <v>0</v>
      </c>
      <c r="H454" s="79" t="s">
        <v>42</v>
      </c>
      <c r="I454" s="164" t="s">
        <v>920</v>
      </c>
      <c r="J454" s="273">
        <f ca="1">IF(AK454&lt;=Données!$B$2,1," ")</f>
        <v>1</v>
      </c>
      <c r="K454" s="45"/>
      <c r="L454" s="46"/>
      <c r="M454" s="47"/>
      <c r="N454" s="48"/>
      <c r="O454" s="185"/>
      <c r="P454" s="187"/>
      <c r="Q454" s="185"/>
      <c r="R454" s="186"/>
      <c r="S454" s="186"/>
      <c r="T454" s="187">
        <v>1</v>
      </c>
      <c r="U454" s="187"/>
      <c r="V454" s="187"/>
      <c r="W454" s="320"/>
      <c r="X454" s="214"/>
      <c r="Y454" s="215"/>
      <c r="Z454" s="34"/>
      <c r="AA454" s="35"/>
      <c r="AB454" s="35"/>
      <c r="AC454" s="35"/>
      <c r="AD454" s="36"/>
      <c r="AE454" s="224"/>
      <c r="AF454" s="53"/>
      <c r="AG454" s="54"/>
      <c r="AH454" s="55"/>
      <c r="AI454" s="56"/>
      <c r="AJ454" s="41" t="s">
        <v>66</v>
      </c>
      <c r="AK454" s="42">
        <v>44242</v>
      </c>
      <c r="AL454" s="50"/>
      <c r="AM454" s="337">
        <f>INDEX($K$6:$AE$6,1,MATCH(1,K454:AE454,-1))</f>
        <v>8210</v>
      </c>
      <c r="AN454" s="337" t="str">
        <f>IF(INDEX($K$6:$AE$6,1,MATCH(1,K454:AE454,1))&lt;&gt;INDEX($K$6:$AE$6,1,MATCH(1,K454:AE454,-1)),INDEX($K$6:$AE$6,1,MATCH(1,K454:AE454,1)),"-")</f>
        <v>-</v>
      </c>
    </row>
    <row r="455" spans="1:40" x14ac:dyDescent="0.2">
      <c r="A455" s="169" t="str">
        <f>IF(IFERROR(VLOOKUP(G455,EmployesActifs,1,FALSE),"Non")&lt;&gt;"Non","Oui","Non")</f>
        <v>Oui</v>
      </c>
      <c r="B455" s="172">
        <f>IF(A455="Oui",1,0)</f>
        <v>1</v>
      </c>
      <c r="C455" s="172">
        <f>IF(OR(G455="Médecin",H455="Médecin",I455="Médecin",I455="Médecins",H455="anesthésiste",H455="boursier univ.",H455="chercheur",H455="chirurgien",H455="Résident(e)",H455="Md Urg",H455="Md Card",LEFT(H455,6)="Fellow",H455="Externe Médecine",H455="Directeur de la biobanque Médecin",H455="monit.-boursier",),1,0)</f>
        <v>0</v>
      </c>
      <c r="D455" s="172">
        <f>IF(OR(G455=0,H455="Stagiaire",H455="Stagiaires",H455="Externe",H455="Externes",G455="agence",H455="STAGIAIRE INFIRMIER(ÈRE)",H455="STAGIAIRE SI",H455="STAGIAIRE S.I.",H455="STAGIAIRE PAB",H455="STAGIAIRE EN PERFUSION",H455="Stagiaire Physiothérapeute",H455="Stagiaire médecine",H455="Stagiaire - Service sociaux",H455="STAGIAIRE SOINS INFIRMIERS",H455="STAGIAIRE EXTERNE EN MÉDECINE",H455="ss",),1,0)</f>
        <v>0</v>
      </c>
      <c r="E455" s="28" t="s">
        <v>3277</v>
      </c>
      <c r="F455" s="28" t="s">
        <v>3278</v>
      </c>
      <c r="G455" s="262">
        <v>13081</v>
      </c>
      <c r="H455" s="79" t="s">
        <v>69</v>
      </c>
      <c r="I455" s="164" t="s">
        <v>5215</v>
      </c>
      <c r="J455" s="273" t="str">
        <f ca="1">IF(AK455&lt;=Données!$B$2,1," ")</f>
        <v xml:space="preserve"> </v>
      </c>
      <c r="K455" s="45"/>
      <c r="L455" s="46"/>
      <c r="M455" s="47"/>
      <c r="N455" s="48">
        <v>1</v>
      </c>
      <c r="O455" s="185"/>
      <c r="P455" s="187"/>
      <c r="Q455" s="185"/>
      <c r="R455" s="186"/>
      <c r="S455" s="186"/>
      <c r="T455" s="187"/>
      <c r="U455" s="187"/>
      <c r="V455" s="187"/>
      <c r="W455" s="320"/>
      <c r="X455" s="214"/>
      <c r="Y455" s="215"/>
      <c r="Z455" s="34"/>
      <c r="AA455" s="35"/>
      <c r="AB455" s="35"/>
      <c r="AC455" s="35"/>
      <c r="AD455" s="36"/>
      <c r="AE455" s="224"/>
      <c r="AF455" s="53"/>
      <c r="AG455" s="54"/>
      <c r="AH455" s="55"/>
      <c r="AI455" s="56"/>
      <c r="AJ455" s="41" t="s">
        <v>5851</v>
      </c>
      <c r="AK455" s="42">
        <v>45809</v>
      </c>
      <c r="AL455" s="50"/>
      <c r="AM455" s="337" t="str">
        <f>INDEX($K$6:$AE$6,1,MATCH(1,K455:AE455,-1))</f>
        <v>F550</v>
      </c>
      <c r="AN455" s="337" t="str">
        <f>IF(INDEX($K$6:$AE$6,1,MATCH(1,K455:AE455,1))&lt;&gt;INDEX($K$6:$AE$6,1,MATCH(1,K455:AE455,-1)),INDEX($K$6:$AE$6,1,MATCH(1,K455:AE455,1)),"-")</f>
        <v>-</v>
      </c>
    </row>
    <row r="456" spans="1:40" x14ac:dyDescent="0.2">
      <c r="A456" s="169" t="str">
        <f>IF(IFERROR(VLOOKUP(G456,EmployesActifs,1,FALSE),"Non")&lt;&gt;"Non","Oui","Non")</f>
        <v>Oui</v>
      </c>
      <c r="B456" s="172">
        <f>IF(A456="Oui",1,0)</f>
        <v>1</v>
      </c>
      <c r="C456" s="172">
        <f>IF(OR(G456="Médecin",H456="Médecin",I456="Médecin",I456="Médecins",H456="anesthésiste",H456="boursier univ.",H456="chercheur",H456="chirurgien",H456="Résident(e)",H456="Md Urg",H456="Md Card",LEFT(H456,6)="Fellow",H456="Externe Médecine",H456="Directeur de la biobanque Médecin",H456="monit.-boursier",),1,0)</f>
        <v>0</v>
      </c>
      <c r="D456" s="172">
        <f>IF(OR(G456=0,H456="Stagiaire",H456="Stagiaires",H456="Externe",H456="Externes",G456="agence",H456="STAGIAIRE INFIRMIER(ÈRE)",H456="STAGIAIRE SI",H456="STAGIAIRE S.I.",H456="STAGIAIRE PAB",H456="STAGIAIRE EN PERFUSION",H456="Stagiaire Physiothérapeute",H456="Stagiaire médecine",H456="Stagiaire - Service sociaux",H456="STAGIAIRE SOINS INFIRMIERS",H456="STAGIAIRE EXTERNE EN MÉDECINE",H456="ss",),1,0)</f>
        <v>0</v>
      </c>
      <c r="E456" s="28" t="s">
        <v>921</v>
      </c>
      <c r="F456" s="28" t="s">
        <v>3790</v>
      </c>
      <c r="G456" s="262">
        <v>8942</v>
      </c>
      <c r="H456" s="79" t="s">
        <v>103</v>
      </c>
      <c r="I456" s="164" t="s">
        <v>5717</v>
      </c>
      <c r="J456" s="273" t="str">
        <f ca="1">IF(AK456&lt;=Données!$B$2,1," ")</f>
        <v xml:space="preserve"> </v>
      </c>
      <c r="K456" s="45">
        <v>1</v>
      </c>
      <c r="L456" s="46"/>
      <c r="M456" s="47"/>
      <c r="N456" s="48"/>
      <c r="O456" s="185"/>
      <c r="P456" s="187"/>
      <c r="Q456" s="185"/>
      <c r="R456" s="186"/>
      <c r="S456" s="186"/>
      <c r="T456" s="187"/>
      <c r="U456" s="187"/>
      <c r="V456" s="187"/>
      <c r="W456" s="320"/>
      <c r="X456" s="214"/>
      <c r="Y456" s="215"/>
      <c r="Z456" s="34"/>
      <c r="AA456" s="35"/>
      <c r="AB456" s="35"/>
      <c r="AC456" s="35"/>
      <c r="AD456" s="36"/>
      <c r="AE456" s="224"/>
      <c r="AF456" s="53"/>
      <c r="AG456" s="54"/>
      <c r="AH456" s="55"/>
      <c r="AI456" s="56"/>
      <c r="AJ456" s="41" t="s">
        <v>5851</v>
      </c>
      <c r="AK456" s="42">
        <v>45804</v>
      </c>
      <c r="AL456" s="50"/>
      <c r="AM456" s="337" t="str">
        <f>INDEX($K$6:$AE$6,1,MATCH(1,K456:AE456,-1))</f>
        <v>95PFE-L2S</v>
      </c>
      <c r="AN456" s="337" t="str">
        <f>IF(INDEX($K$6:$AE$6,1,MATCH(1,K456:AE456,1))&lt;&gt;INDEX($K$6:$AE$6,1,MATCH(1,K456:AE456,-1)),INDEX($K$6:$AE$6,1,MATCH(1,K456:AE456,1)),"-")</f>
        <v>-</v>
      </c>
    </row>
    <row r="457" spans="1:40" x14ac:dyDescent="0.2">
      <c r="A457" s="169" t="str">
        <f>IF(IFERROR(VLOOKUP(G457,EmployesActifs,1,FALSE),"Non")&lt;&gt;"Non","Oui","Non")</f>
        <v>Oui</v>
      </c>
      <c r="B457" s="172">
        <f>IF(A457="Oui",1,0)</f>
        <v>1</v>
      </c>
      <c r="C457" s="172">
        <f>IF(OR(G457="Médecin",H457="Médecin",I457="Médecin",I457="Médecins",H457="anesthésiste",H457="boursier univ.",H457="chercheur",H457="chirurgien",H457="Résident(e)",H457="Md Urg",H457="Md Card",LEFT(H457,6)="Fellow",H457="Externe Médecine",H457="Directeur de la biobanque Médecin",H457="monit.-boursier",),1,0)</f>
        <v>0</v>
      </c>
      <c r="D457" s="172">
        <f>IF(OR(G457=0,H457="Stagiaire",H457="Stagiaires",H457="Externe",H457="Externes",G457="agence",H457="STAGIAIRE INFIRMIER(ÈRE)",H457="STAGIAIRE SI",H457="STAGIAIRE S.I.",H457="STAGIAIRE PAB",H457="STAGIAIRE EN PERFUSION",H457="Stagiaire Physiothérapeute",H457="Stagiaire médecine",H457="Stagiaire - Service sociaux",H457="STAGIAIRE SOINS INFIRMIERS",H457="STAGIAIRE EXTERNE EN MÉDECINE",H457="ss",),1,0)</f>
        <v>0</v>
      </c>
      <c r="E457" s="28" t="s">
        <v>3170</v>
      </c>
      <c r="F457" s="28" t="s">
        <v>3171</v>
      </c>
      <c r="G457" s="262">
        <v>12896</v>
      </c>
      <c r="H457" s="79" t="s">
        <v>69</v>
      </c>
      <c r="I457" s="164" t="s">
        <v>5215</v>
      </c>
      <c r="J457" s="273">
        <f ca="1">IF(AK457&lt;=Données!$B$2,1," ")</f>
        <v>1</v>
      </c>
      <c r="K457" s="45"/>
      <c r="L457" s="46"/>
      <c r="M457" s="47" t="s">
        <v>56</v>
      </c>
      <c r="N457" s="48" t="s">
        <v>56</v>
      </c>
      <c r="O457" s="185"/>
      <c r="P457" s="187"/>
      <c r="Q457" s="185"/>
      <c r="R457" s="186"/>
      <c r="S457" s="186" t="s">
        <v>56</v>
      </c>
      <c r="T457" s="187" t="s">
        <v>56</v>
      </c>
      <c r="U457" s="187"/>
      <c r="V457" s="187"/>
      <c r="W457" s="320"/>
      <c r="X457" s="214"/>
      <c r="Y457" s="215"/>
      <c r="Z457" s="34"/>
      <c r="AA457" s="35"/>
      <c r="AB457" s="35"/>
      <c r="AC457" s="35" t="s">
        <v>56</v>
      </c>
      <c r="AD457" s="36" t="s">
        <v>56</v>
      </c>
      <c r="AE457" s="224" t="s">
        <v>56</v>
      </c>
      <c r="AF457" s="53"/>
      <c r="AG457" s="54"/>
      <c r="AH457" s="55"/>
      <c r="AI457" s="56"/>
      <c r="AJ457" s="41" t="s">
        <v>85</v>
      </c>
      <c r="AK457" s="42">
        <v>44986</v>
      </c>
      <c r="AL457" s="50" t="s">
        <v>3177</v>
      </c>
      <c r="AM457" s="337" t="e">
        <f>INDEX($K$6:$AE$6,1,MATCH(1,K457:AE457,-1))</f>
        <v>#N/A</v>
      </c>
      <c r="AN457" s="337" t="e">
        <f>IF(INDEX($K$6:$AE$6,1,MATCH(1,K457:AE457,1))&lt;&gt;INDEX($K$6:$AE$6,1,MATCH(1,K457:AE457,-1)),INDEX($K$6:$AE$6,1,MATCH(1,K457:AE457,1)),"-")</f>
        <v>#N/A</v>
      </c>
    </row>
    <row r="458" spans="1:40" x14ac:dyDescent="0.2">
      <c r="A458" s="169" t="str">
        <f>IF(IFERROR(VLOOKUP(G458,EmployesActifs,1,FALSE),"Non")&lt;&gt;"Non","Oui","Non")</f>
        <v>Oui</v>
      </c>
      <c r="B458" s="172">
        <f>IF(A458="Oui",1,0)</f>
        <v>1</v>
      </c>
      <c r="C458" s="172">
        <f>IF(OR(G458="Médecin",H458="Médecin",I458="Médecin",I458="Médecins",H458="anesthésiste",H458="boursier univ.",H458="chercheur",H458="chirurgien",H458="Résident(e)",H458="Md Urg",H458="Md Card",LEFT(H458,6)="Fellow",H458="Externe Médecine",H458="Directeur de la biobanque Médecin",H458="monit.-boursier",),1,0)</f>
        <v>0</v>
      </c>
      <c r="D458" s="172">
        <f>IF(OR(G458=0,H458="Stagiaire",H458="Stagiaires",H458="Externe",H458="Externes",G458="agence",H458="STAGIAIRE INFIRMIER(ÈRE)",H458="STAGIAIRE SI",H458="STAGIAIRE S.I.",H458="STAGIAIRE PAB",H458="STAGIAIRE EN PERFUSION",H458="Stagiaire Physiothérapeute",H458="Stagiaire médecine",H458="Stagiaire - Service sociaux",H458="STAGIAIRE SOINS INFIRMIERS",H458="STAGIAIRE EXTERNE EN MÉDECINE",H458="ss",),1,0)</f>
        <v>0</v>
      </c>
      <c r="E458" s="28" t="s">
        <v>922</v>
      </c>
      <c r="F458" s="28" t="s">
        <v>273</v>
      </c>
      <c r="G458" s="262">
        <v>3769</v>
      </c>
      <c r="H458" s="79" t="s">
        <v>2098</v>
      </c>
      <c r="I458" s="164" t="s">
        <v>5701</v>
      </c>
      <c r="J458" s="273">
        <f ca="1">IF(AK458&lt;=Données!$B$2,1," ")</f>
        <v>1</v>
      </c>
      <c r="K458" s="45" t="s">
        <v>56</v>
      </c>
      <c r="L458" s="46"/>
      <c r="M458" s="47"/>
      <c r="N458" s="48"/>
      <c r="O458" s="185"/>
      <c r="P458" s="187"/>
      <c r="Q458" s="185"/>
      <c r="R458" s="186"/>
      <c r="S458" s="186">
        <v>1</v>
      </c>
      <c r="T458" s="187"/>
      <c r="U458" s="187"/>
      <c r="V458" s="187"/>
      <c r="W458" s="320"/>
      <c r="X458" s="214"/>
      <c r="Y458" s="215"/>
      <c r="Z458" s="34"/>
      <c r="AA458" s="35"/>
      <c r="AB458" s="35"/>
      <c r="AC458" s="35"/>
      <c r="AD458" s="36"/>
      <c r="AE458" s="224"/>
      <c r="AF458" s="53"/>
      <c r="AG458" s="54"/>
      <c r="AH458" s="55"/>
      <c r="AI458" s="56"/>
      <c r="AJ458" s="41" t="s">
        <v>98</v>
      </c>
      <c r="AK458" s="42">
        <v>44574</v>
      </c>
      <c r="AL458" s="50"/>
      <c r="AM458" s="337" t="str">
        <f>INDEX($K$6:$AE$6,1,MATCH(1,K458:AE458,-1))</f>
        <v>1870 +</v>
      </c>
      <c r="AN458" s="337" t="str">
        <f>IF(INDEX($K$6:$AE$6,1,MATCH(1,K458:AE458,1))&lt;&gt;INDEX($K$6:$AE$6,1,MATCH(1,K458:AE458,-1)),INDEX($K$6:$AE$6,1,MATCH(1,K458:AE458,1)),"-")</f>
        <v>-</v>
      </c>
    </row>
    <row r="459" spans="1:40" x14ac:dyDescent="0.2">
      <c r="A459" s="169" t="str">
        <f>IF(IFERROR(VLOOKUP(G459,EmployesActifs,1,FALSE),"Non")&lt;&gt;"Non","Oui","Non")</f>
        <v>Oui</v>
      </c>
      <c r="B459" s="172">
        <f>IF(A459="Oui",1,0)</f>
        <v>1</v>
      </c>
      <c r="C459" s="172">
        <f>IF(OR(G459="Médecin",H459="Médecin",I459="Médecin",I459="Médecins",H459="anesthésiste",H459="boursier univ.",H459="chercheur",H459="chirurgien",H459="Résident(e)",H459="Md Urg",H459="Md Card",LEFT(H459,6)="Fellow",H459="Externe Médecine",H459="Directeur de la biobanque Médecin",H459="monit.-boursier",),1,0)</f>
        <v>0</v>
      </c>
      <c r="D459" s="172">
        <f>IF(OR(G459=0,H459="Stagiaire",H459="Stagiaires",H459="Externe",H459="Externes",G459="agence",H459="STAGIAIRE INFIRMIER(ÈRE)",H459="STAGIAIRE SI",H459="STAGIAIRE S.I.",H459="STAGIAIRE PAB",H459="STAGIAIRE EN PERFUSION",H459="Stagiaire Physiothérapeute",H459="Stagiaire médecine",H459="Stagiaire - Service sociaux",H459="STAGIAIRE SOINS INFIRMIERS",H459="STAGIAIRE EXTERNE EN MÉDECINE",H459="ss",),1,0)</f>
        <v>0</v>
      </c>
      <c r="E459" s="28" t="s">
        <v>5045</v>
      </c>
      <c r="F459" s="28" t="s">
        <v>4092</v>
      </c>
      <c r="G459" s="262">
        <v>13428</v>
      </c>
      <c r="H459" s="79" t="s">
        <v>103</v>
      </c>
      <c r="I459" s="164" t="s">
        <v>5716</v>
      </c>
      <c r="J459" s="273" t="str">
        <f ca="1">IF(AK459&lt;=Données!$B$2,1," ")</f>
        <v xml:space="preserve"> </v>
      </c>
      <c r="K459" s="45"/>
      <c r="L459" s="46">
        <v>1</v>
      </c>
      <c r="M459" s="47"/>
      <c r="N459" s="48"/>
      <c r="O459" s="185"/>
      <c r="P459" s="187"/>
      <c r="Q459" s="185"/>
      <c r="R459" s="186"/>
      <c r="S459" s="186"/>
      <c r="T459" s="187"/>
      <c r="U459" s="187"/>
      <c r="V459" s="187"/>
      <c r="W459" s="320"/>
      <c r="X459" s="214"/>
      <c r="Y459" s="215"/>
      <c r="Z459" s="34"/>
      <c r="AA459" s="35"/>
      <c r="AB459" s="35"/>
      <c r="AC459" s="35"/>
      <c r="AD459" s="36"/>
      <c r="AE459" s="224"/>
      <c r="AF459" s="53"/>
      <c r="AG459" s="54"/>
      <c r="AH459" s="55"/>
      <c r="AI459" s="56"/>
      <c r="AJ459" s="41" t="s">
        <v>4462</v>
      </c>
      <c r="AK459" s="42">
        <v>45328</v>
      </c>
      <c r="AL459" s="50"/>
      <c r="AM459" s="337" t="str">
        <f>INDEX($K$6:$AE$6,1,MATCH(1,K459:AE459,-1))</f>
        <v>95PFE-L2M</v>
      </c>
      <c r="AN459" s="337" t="str">
        <f>IF(INDEX($K$6:$AE$6,1,MATCH(1,K459:AE459,1))&lt;&gt;INDEX($K$6:$AE$6,1,MATCH(1,K459:AE459,-1)),INDEX($K$6:$AE$6,1,MATCH(1,K459:AE459,1)),"-")</f>
        <v>-</v>
      </c>
    </row>
    <row r="460" spans="1:40" x14ac:dyDescent="0.2">
      <c r="A460" s="381"/>
      <c r="B460" s="172">
        <f>IF(A460="Oui",1,0)</f>
        <v>0</v>
      </c>
      <c r="C460" s="172">
        <f>IF(OR(G460="Médecin",H460="Médecin",I460="Médecin",I460="Médecins",H460="anesthésiste",H460="boursier univ.",H460="chercheur",H460="chirurgien",H460="Résident(e)",H460="Md Urg",H460="Md Card",LEFT(H460,6)="Fellow",H460="Externe Médecine",H460="Directeur de la biobanque Médecin",H460="monit.-boursier",),1,0)</f>
        <v>0</v>
      </c>
      <c r="D460" s="172">
        <f>IF(OR(G460=0,H460="Stagiaire",H460="Stagiaires",H460="Externe",H460="Externes",G460="agence",H460="STAGIAIRE INFIRMIER(ÈRE)",H460="STAGIAIRE SI",H460="STAGIAIRE S.I.",H460="STAGIAIRE PAB",H460="STAGIAIRE EN PERFUSION",H460="Stagiaire Physiothérapeute",H460="Stagiaire médecine",H460="Stagiaire - Service sociaux",H460="STAGIAIRE SOINS INFIRMIERS",H460="STAGIAIRE EXTERNE EN MÉDECINE",H460="ss",),1,0)</f>
        <v>1</v>
      </c>
      <c r="E460" s="28" t="s">
        <v>5298</v>
      </c>
      <c r="F460" s="28" t="s">
        <v>5299</v>
      </c>
      <c r="G460" s="262">
        <v>0</v>
      </c>
      <c r="H460" s="79" t="s">
        <v>479</v>
      </c>
      <c r="I460" s="164" t="s">
        <v>43</v>
      </c>
      <c r="J460" s="273" t="str">
        <f ca="1">IF(AK460&lt;=Données!$B$2,1," ")</f>
        <v xml:space="preserve"> </v>
      </c>
      <c r="K460" s="45"/>
      <c r="L460" s="46" t="s">
        <v>56</v>
      </c>
      <c r="M460" s="47" t="s">
        <v>56</v>
      </c>
      <c r="N460" s="48"/>
      <c r="O460" s="185" t="s">
        <v>56</v>
      </c>
      <c r="P460" s="187">
        <v>1</v>
      </c>
      <c r="Q460" s="185"/>
      <c r="R460" s="186"/>
      <c r="S460" s="186"/>
      <c r="T460" s="187"/>
      <c r="U460" s="187"/>
      <c r="V460" s="187"/>
      <c r="W460" s="320"/>
      <c r="X460" s="214"/>
      <c r="Y460" s="215"/>
      <c r="Z460" s="34"/>
      <c r="AA460" s="35"/>
      <c r="AB460" s="35"/>
      <c r="AC460" s="35"/>
      <c r="AD460" s="36"/>
      <c r="AE460" s="224"/>
      <c r="AF460" s="53"/>
      <c r="AG460" s="54"/>
      <c r="AH460" s="55"/>
      <c r="AI460" s="56"/>
      <c r="AJ460" s="41" t="s">
        <v>4462</v>
      </c>
      <c r="AK460" s="42">
        <v>45377</v>
      </c>
      <c r="AL460" s="50"/>
      <c r="AM460" s="337">
        <f>INDEX($K$6:$AE$6,1,MATCH(1,K460:AE460,-1))</f>
        <v>1804</v>
      </c>
      <c r="AN460" s="337" t="str">
        <f>IF(INDEX($K$6:$AE$6,1,MATCH(1,K460:AE460,1))&lt;&gt;INDEX($K$6:$AE$6,1,MATCH(1,K460:AE460,-1)),INDEX($K$6:$AE$6,1,MATCH(1,K460:AE460,1)),"-")</f>
        <v>-</v>
      </c>
    </row>
    <row r="461" spans="1:40" x14ac:dyDescent="0.2">
      <c r="A461" s="381"/>
      <c r="B461" s="172">
        <f>IF(A461="Oui",1,0)</f>
        <v>0</v>
      </c>
      <c r="C461" s="172">
        <f>IF(OR(G461="Médecin",H461="Médecin",I461="Médecin",I461="Médecins",H461="anesthésiste",H461="boursier univ.",H461="chercheur",H461="chirurgien",H461="Résident(e)",H461="Md Urg",H461="Md Card",LEFT(H461,6)="Fellow",H461="Externe Médecine",H461="Directeur de la biobanque Médecin",H461="monit.-boursier",),1,0)</f>
        <v>0</v>
      </c>
      <c r="D461" s="172">
        <f>IF(OR(G461=0,H461="Stagiaire",H461="Stagiaires",H461="Externe",H461="Externes",G461="agence",H461="STAGIAIRE INFIRMIER(ÈRE)",H461="STAGIAIRE SI",H461="STAGIAIRE S.I.",H461="STAGIAIRE PAB",H461="STAGIAIRE EN PERFUSION",H461="Stagiaire Physiothérapeute",H461="Stagiaire médecine",H461="Stagiaire - Service sociaux",H461="STAGIAIRE SOINS INFIRMIERS",H461="STAGIAIRE EXTERNE EN MÉDECINE",H461="ss",),1,0)</f>
        <v>1</v>
      </c>
      <c r="E461" s="28" t="s">
        <v>6345</v>
      </c>
      <c r="F461" s="28" t="s">
        <v>6346</v>
      </c>
      <c r="G461" s="262" t="s">
        <v>6347</v>
      </c>
      <c r="H461" s="79" t="s">
        <v>6348</v>
      </c>
      <c r="I461" s="164" t="s">
        <v>146</v>
      </c>
      <c r="J461" s="273" t="str">
        <f ca="1">IF(AK461&lt;=Données!$B$2,1," ")</f>
        <v xml:space="preserve"> </v>
      </c>
      <c r="K461" s="45" t="s">
        <v>56</v>
      </c>
      <c r="L461" s="46"/>
      <c r="M461" s="47"/>
      <c r="N461" s="48">
        <v>1</v>
      </c>
      <c r="O461" s="185"/>
      <c r="P461" s="187"/>
      <c r="Q461" s="185"/>
      <c r="R461" s="186"/>
      <c r="S461" s="186" t="s">
        <v>56</v>
      </c>
      <c r="T461" s="187"/>
      <c r="U461" s="187"/>
      <c r="V461" s="187"/>
      <c r="W461" s="320"/>
      <c r="X461" s="214"/>
      <c r="Y461" s="215"/>
      <c r="Z461" s="34"/>
      <c r="AA461" s="35"/>
      <c r="AB461" s="35"/>
      <c r="AC461" s="35"/>
      <c r="AD461" s="36"/>
      <c r="AE461" s="224"/>
      <c r="AF461" s="53"/>
      <c r="AG461" s="54"/>
      <c r="AH461" s="55"/>
      <c r="AI461" s="56"/>
      <c r="AJ461" s="41" t="s">
        <v>4462</v>
      </c>
      <c r="AK461" s="42">
        <v>45910</v>
      </c>
      <c r="AL461" s="50"/>
      <c r="AM461" s="337" t="str">
        <f>INDEX($K$6:$AE$6,1,MATCH(1,K461:AE461,-1))</f>
        <v>F550</v>
      </c>
      <c r="AN461" s="337" t="str">
        <f>IF(INDEX($K$6:$AE$6,1,MATCH(1,K461:AE461,1))&lt;&gt;INDEX($K$6:$AE$6,1,MATCH(1,K461:AE461,-1)),INDEX($K$6:$AE$6,1,MATCH(1,K461:AE461,1)),"-")</f>
        <v>-</v>
      </c>
    </row>
    <row r="462" spans="1:40" x14ac:dyDescent="0.2">
      <c r="A462" s="169" t="str">
        <f>IF(IFERROR(VLOOKUP(G462,EmployesActifs,1,FALSE),"Non")&lt;&gt;"Non","Oui","Non")</f>
        <v>Oui</v>
      </c>
      <c r="B462" s="172">
        <f>IF(A462="Oui",1,0)</f>
        <v>1</v>
      </c>
      <c r="C462" s="172">
        <f>IF(OR(G462="Médecin",H462="Médecin",I462="Médecin",I462="Médecins",H462="anesthésiste",H462="boursier univ.",H462="chercheur",H462="chirurgien",H462="Résident(e)",H462="Md Urg",H462="Md Card",LEFT(H462,6)="Fellow",H462="Externe Médecine",H462="Directeur de la biobanque Médecin",H462="monit.-boursier",),1,0)</f>
        <v>0</v>
      </c>
      <c r="D462" s="172">
        <f>IF(OR(G462=0,H462="Stagiaire",H462="Stagiaires",H462="Externe",H462="Externes",G462="agence",H462="STAGIAIRE INFIRMIER(ÈRE)",H462="STAGIAIRE SI",H462="STAGIAIRE S.I.",H462="STAGIAIRE PAB",H462="STAGIAIRE EN PERFUSION",H462="Stagiaire Physiothérapeute",H462="Stagiaire médecine",H462="Stagiaire - Service sociaux",H462="STAGIAIRE SOINS INFIRMIERS",H462="STAGIAIRE EXTERNE EN MÉDECINE",H462="ss",),1,0)</f>
        <v>0</v>
      </c>
      <c r="E462" s="28" t="s">
        <v>923</v>
      </c>
      <c r="F462" s="28" t="s">
        <v>924</v>
      </c>
      <c r="G462" s="262">
        <v>11591</v>
      </c>
      <c r="H462" s="79" t="s">
        <v>196</v>
      </c>
      <c r="I462" s="164" t="s">
        <v>5713</v>
      </c>
      <c r="J462" s="273">
        <f ca="1">IF(AK462&lt;=Données!$B$2,1," ")</f>
        <v>1</v>
      </c>
      <c r="K462" s="45" t="s">
        <v>56</v>
      </c>
      <c r="L462" s="46"/>
      <c r="M462" s="47"/>
      <c r="N462" s="48"/>
      <c r="O462" s="185"/>
      <c r="P462" s="187"/>
      <c r="Q462" s="185"/>
      <c r="R462" s="186"/>
      <c r="S462" s="186"/>
      <c r="T462" s="187"/>
      <c r="U462" s="187"/>
      <c r="V462" s="187"/>
      <c r="W462" s="320"/>
      <c r="X462" s="214"/>
      <c r="Y462" s="215"/>
      <c r="Z462" s="34">
        <v>1</v>
      </c>
      <c r="AA462" s="35"/>
      <c r="AB462" s="35"/>
      <c r="AC462" s="35"/>
      <c r="AD462" s="36"/>
      <c r="AE462" s="224"/>
      <c r="AF462" s="53"/>
      <c r="AG462" s="54"/>
      <c r="AH462" s="55"/>
      <c r="AI462" s="56"/>
      <c r="AJ462" s="41" t="s">
        <v>85</v>
      </c>
      <c r="AK462" s="42">
        <v>44420</v>
      </c>
      <c r="AL462" s="50"/>
      <c r="AM462" s="337" t="str">
        <f>INDEX($K$6:$AE$6,1,MATCH(1,K462:AE462,-1))</f>
        <v>1510-XS</v>
      </c>
      <c r="AN462" s="337" t="str">
        <f>IF(INDEX($K$6:$AE$6,1,MATCH(1,K462:AE462,1))&lt;&gt;INDEX($K$6:$AE$6,1,MATCH(1,K462:AE462,-1)),INDEX($K$6:$AE$6,1,MATCH(1,K462:AE462,1)),"-")</f>
        <v>-</v>
      </c>
    </row>
    <row r="463" spans="1:40" x14ac:dyDescent="0.2">
      <c r="A463" s="169" t="str">
        <f>IF(IFERROR(VLOOKUP(G463,EmployesActifs,1,FALSE),"Non")&lt;&gt;"Non","Oui","Non")</f>
        <v>Oui</v>
      </c>
      <c r="B463" s="172">
        <f>IF(A463="Oui",1,0)</f>
        <v>1</v>
      </c>
      <c r="C463" s="172">
        <f>IF(OR(G463="Médecin",H463="Médecin",I463="Médecin",I463="Médecins",H463="anesthésiste",H463="boursier univ.",H463="chercheur",H463="chirurgien",H463="Résident(e)",H463="Md Urg",H463="Md Card",LEFT(H463,6)="Fellow",H463="Externe Médecine",H463="Directeur de la biobanque Médecin",H463="monit.-boursier",),1,0)</f>
        <v>0</v>
      </c>
      <c r="D463" s="172">
        <f>IF(OR(G463=0,H463="Stagiaire",H463="Stagiaires",H463="Externe",H463="Externes",G463="agence",H463="STAGIAIRE INFIRMIER(ÈRE)",H463="STAGIAIRE SI",H463="STAGIAIRE S.I.",H463="STAGIAIRE PAB",H463="STAGIAIRE EN PERFUSION",H463="Stagiaire Physiothérapeute",H463="Stagiaire médecine",H463="Stagiaire - Service sociaux",H463="STAGIAIRE SOINS INFIRMIERS",H463="STAGIAIRE EXTERNE EN MÉDECINE",H463="ss",),1,0)</f>
        <v>0</v>
      </c>
      <c r="E463" s="28" t="s">
        <v>4626</v>
      </c>
      <c r="F463" s="28" t="s">
        <v>4627</v>
      </c>
      <c r="G463" s="262">
        <v>11274</v>
      </c>
      <c r="H463" s="79" t="s">
        <v>5992</v>
      </c>
      <c r="I463" s="164" t="s">
        <v>3411</v>
      </c>
      <c r="J463" s="273" t="str">
        <f ca="1">IF(AK463&lt;=Données!$B$2,1," ")</f>
        <v xml:space="preserve"> </v>
      </c>
      <c r="K463" s="45">
        <v>1</v>
      </c>
      <c r="L463" s="46"/>
      <c r="M463" s="47"/>
      <c r="N463" s="48"/>
      <c r="O463" s="185">
        <v>1</v>
      </c>
      <c r="P463" s="187"/>
      <c r="Q463" s="185"/>
      <c r="R463" s="186"/>
      <c r="S463" s="186"/>
      <c r="T463" s="187"/>
      <c r="U463" s="187"/>
      <c r="V463" s="187"/>
      <c r="W463" s="320"/>
      <c r="X463" s="214"/>
      <c r="Y463" s="215"/>
      <c r="Z463" s="34"/>
      <c r="AA463" s="35"/>
      <c r="AB463" s="35"/>
      <c r="AC463" s="35"/>
      <c r="AD463" s="36"/>
      <c r="AE463" s="224"/>
      <c r="AF463" s="53"/>
      <c r="AG463" s="54"/>
      <c r="AH463" s="345"/>
      <c r="AI463" s="56"/>
      <c r="AJ463" s="41" t="s">
        <v>4462</v>
      </c>
      <c r="AK463" s="42">
        <v>45721</v>
      </c>
      <c r="AL463" s="50"/>
      <c r="AM463" s="337" t="str">
        <f>INDEX($K$6:$AE$6,1,MATCH(1,K463:AE463,-1))</f>
        <v>95PFE-L2S</v>
      </c>
      <c r="AN463" s="337" t="str">
        <f>IF(INDEX($K$6:$AE$6,1,MATCH(1,K463:AE463,1))&lt;&gt;INDEX($K$6:$AE$6,1,MATCH(1,K463:AE463,-1)),INDEX($K$6:$AE$6,1,MATCH(1,K463:AE463,1)),"-")</f>
        <v>1804S</v>
      </c>
    </row>
    <row r="464" spans="1:40" x14ac:dyDescent="0.2">
      <c r="A464" s="381"/>
      <c r="B464" s="172">
        <f>IF(A464="Oui",1,0)</f>
        <v>0</v>
      </c>
      <c r="C464" s="172">
        <f>IF(OR(G464="Médecin",H464="Médecin",I464="Médecin",I464="Médecins",H464="anesthésiste",H464="boursier univ.",H464="chercheur",H464="chirurgien",H464="Résident(e)",H464="Md Urg",H464="Md Card",LEFT(H464,6)="Fellow",H464="Externe Médecine",H464="Directeur de la biobanque Médecin",H464="monit.-boursier",),1,0)</f>
        <v>1</v>
      </c>
      <c r="D464" s="172">
        <f>IF(OR(G464=0,H464="Stagiaire",H464="Stagiaires",H464="Externe",H464="Externes",G464="agence",H464="STAGIAIRE INFIRMIER(ÈRE)",H464="STAGIAIRE SI",H464="STAGIAIRE S.I.",H464="STAGIAIRE PAB",H464="STAGIAIRE EN PERFUSION",H464="Stagiaire Physiothérapeute",H464="Stagiaire médecine",H464="Stagiaire - Service sociaux",H464="STAGIAIRE SOINS INFIRMIERS",H464="STAGIAIRE EXTERNE EN MÉDECINE",H464="ss",),1,0)</f>
        <v>0</v>
      </c>
      <c r="E464" s="28" t="s">
        <v>4546</v>
      </c>
      <c r="F464" s="28" t="s">
        <v>466</v>
      </c>
      <c r="G464" s="262" t="s">
        <v>4547</v>
      </c>
      <c r="H464" s="79" t="s">
        <v>3185</v>
      </c>
      <c r="I464" s="164" t="s">
        <v>4548</v>
      </c>
      <c r="J464" s="273">
        <f ca="1">IF(AK464&lt;=Données!$B$2,1," ")</f>
        <v>1</v>
      </c>
      <c r="K464" s="45"/>
      <c r="L464" s="46" t="s">
        <v>56</v>
      </c>
      <c r="M464" s="47"/>
      <c r="N464" s="48">
        <v>1</v>
      </c>
      <c r="O464" s="185"/>
      <c r="P464" s="187"/>
      <c r="Q464" s="185"/>
      <c r="R464" s="186"/>
      <c r="S464" s="186"/>
      <c r="T464" s="187"/>
      <c r="U464" s="187"/>
      <c r="V464" s="187"/>
      <c r="W464" s="320"/>
      <c r="X464" s="214"/>
      <c r="Y464" s="215"/>
      <c r="Z464" s="34"/>
      <c r="AA464" s="35"/>
      <c r="AB464" s="35"/>
      <c r="AC464" s="35"/>
      <c r="AD464" s="36"/>
      <c r="AE464" s="224"/>
      <c r="AF464" s="53"/>
      <c r="AG464" s="54"/>
      <c r="AH464" s="55"/>
      <c r="AI464" s="56"/>
      <c r="AJ464" s="41" t="s">
        <v>652</v>
      </c>
      <c r="AK464" s="42">
        <v>45224</v>
      </c>
      <c r="AL464" s="50"/>
      <c r="AM464" s="337" t="str">
        <f>INDEX($K$6:$AE$6,1,MATCH(1,K464:AE464,-1))</f>
        <v>F550</v>
      </c>
      <c r="AN464" s="337" t="str">
        <f>IF(INDEX($K$6:$AE$6,1,MATCH(1,K464:AE464,1))&lt;&gt;INDEX($K$6:$AE$6,1,MATCH(1,K464:AE464,-1)),INDEX($K$6:$AE$6,1,MATCH(1,K464:AE464,1)),"-")</f>
        <v>-</v>
      </c>
    </row>
    <row r="465" spans="1:40" x14ac:dyDescent="0.2">
      <c r="A465" s="381"/>
      <c r="B465" s="172">
        <f>IF(A465="Oui",1,0)</f>
        <v>0</v>
      </c>
      <c r="C465" s="172">
        <f>IF(OR(G465="Médecin",H465="Médecin",I465="Médecin",I465="Médecins",H465="anesthésiste",H465="boursier univ.",H465="chercheur",H465="chirurgien",H465="Résident(e)",H465="Md Urg",H465="Md Card",LEFT(H465,6)="Fellow",H465="Externe Médecine",H465="Directeur de la biobanque Médecin",H465="monit.-boursier",),1,0)</f>
        <v>1</v>
      </c>
      <c r="D465" s="172">
        <f>IF(OR(G465=0,H465="Stagiaire",H465="Stagiaires",H465="Externe",H465="Externes",G465="agence",H465="STAGIAIRE INFIRMIER(ÈRE)",H465="STAGIAIRE SI",H465="STAGIAIRE S.I.",H465="STAGIAIRE PAB",H465="STAGIAIRE EN PERFUSION",H465="Stagiaire Physiothérapeute",H465="Stagiaire médecine",H465="Stagiaire - Service sociaux",H465="STAGIAIRE SOINS INFIRMIERS",H465="STAGIAIRE EXTERNE EN MÉDECINE",H465="ss",),1,0)</f>
        <v>0</v>
      </c>
      <c r="E465" s="28" t="s">
        <v>925</v>
      </c>
      <c r="F465" s="28" t="s">
        <v>926</v>
      </c>
      <c r="G465" s="262" t="s">
        <v>80</v>
      </c>
      <c r="H465" s="79" t="s">
        <v>80</v>
      </c>
      <c r="I465" s="164" t="s">
        <v>61</v>
      </c>
      <c r="J465" s="273">
        <f ca="1">IF(AK465&lt;=Données!$B$2,1," ")</f>
        <v>1</v>
      </c>
      <c r="K465" s="45"/>
      <c r="L465" s="46"/>
      <c r="M465" s="47"/>
      <c r="N465" s="48"/>
      <c r="O465" s="185"/>
      <c r="P465" s="187"/>
      <c r="Q465" s="185"/>
      <c r="R465" s="186"/>
      <c r="S465" s="186"/>
      <c r="T465" s="187"/>
      <c r="U465" s="187"/>
      <c r="V465" s="187"/>
      <c r="W465" s="320"/>
      <c r="X465" s="214"/>
      <c r="Y465" s="215"/>
      <c r="Z465" s="34"/>
      <c r="AA465" s="35"/>
      <c r="AB465" s="35"/>
      <c r="AC465" s="35"/>
      <c r="AD465" s="36"/>
      <c r="AE465" s="224"/>
      <c r="AF465" s="53"/>
      <c r="AG465" s="54"/>
      <c r="AH465" s="55"/>
      <c r="AI465" s="56"/>
      <c r="AJ465" s="41" t="s">
        <v>44</v>
      </c>
      <c r="AK465" s="42"/>
      <c r="AL465" s="50" t="s">
        <v>927</v>
      </c>
      <c r="AM465" s="337" t="e">
        <f>INDEX($K$6:$AE$6,1,MATCH(1,K465:AE465,-1))</f>
        <v>#N/A</v>
      </c>
      <c r="AN465" s="337" t="e">
        <f>IF(INDEX($K$6:$AE$6,1,MATCH(1,K465:AE465,1))&lt;&gt;INDEX($K$6:$AE$6,1,MATCH(1,K465:AE465,-1)),INDEX($K$6:$AE$6,1,MATCH(1,K465:AE465,1)),"-")</f>
        <v>#N/A</v>
      </c>
    </row>
    <row r="466" spans="1:40" x14ac:dyDescent="0.2">
      <c r="A466" s="381"/>
      <c r="B466" s="172">
        <f>IF(A466="Oui",1,0)</f>
        <v>0</v>
      </c>
      <c r="C466" s="172">
        <f>IF(OR(G466="Médecin",H466="Médecin",I466="Médecin",I466="Médecins",H466="anesthésiste",H466="boursier univ.",H466="chercheur",H466="chirurgien",H466="Résident(e)",H466="Md Urg",H466="Md Card",LEFT(H466,6)="Fellow",H466="Externe Médecine",H466="Directeur de la biobanque Médecin",H466="monit.-boursier",),1,0)</f>
        <v>0</v>
      </c>
      <c r="D466" s="172">
        <f>IF(OR(G466=0,H466="Stagiaire",H466="Stagiaires",H466="Externe",H466="Externes",G466="agence",H466="STAGIAIRE INFIRMIER(ÈRE)",H466="STAGIAIRE SI",H466="STAGIAIRE S.I.",H466="STAGIAIRE PAB",H466="STAGIAIRE EN PERFUSION",H466="Stagiaire Physiothérapeute",H466="Stagiaire médecine",H466="Stagiaire - Service sociaux",H466="STAGIAIRE SOINS INFIRMIERS",H466="STAGIAIRE EXTERNE EN MÉDECINE",H466="ss",),1,0)</f>
        <v>1</v>
      </c>
      <c r="E466" s="28" t="s">
        <v>928</v>
      </c>
      <c r="F466" s="28" t="s">
        <v>929</v>
      </c>
      <c r="G466" s="262">
        <v>0</v>
      </c>
      <c r="H466" s="79" t="s">
        <v>212</v>
      </c>
      <c r="I466" s="164" t="s">
        <v>213</v>
      </c>
      <c r="J466" s="273">
        <f ca="1">IF(AK466&lt;=Données!$B$2,1," ")</f>
        <v>1</v>
      </c>
      <c r="K466" s="45"/>
      <c r="L466" s="46" t="s">
        <v>56</v>
      </c>
      <c r="M466" s="47">
        <v>1</v>
      </c>
      <c r="N466" s="48"/>
      <c r="O466" s="185"/>
      <c r="P466" s="187"/>
      <c r="Q466" s="185"/>
      <c r="R466" s="186"/>
      <c r="S466" s="186"/>
      <c r="T466" s="187"/>
      <c r="U466" s="187"/>
      <c r="V466" s="187"/>
      <c r="W466" s="320"/>
      <c r="X466" s="214"/>
      <c r="Y466" s="215"/>
      <c r="Z466" s="34"/>
      <c r="AA466" s="35"/>
      <c r="AB466" s="35"/>
      <c r="AC466" s="35"/>
      <c r="AD466" s="36"/>
      <c r="AE466" s="224"/>
      <c r="AF466" s="53"/>
      <c r="AG466" s="54"/>
      <c r="AH466" s="55"/>
      <c r="AI466" s="56"/>
      <c r="AJ466" s="41" t="s">
        <v>85</v>
      </c>
      <c r="AK466" s="42">
        <v>44614</v>
      </c>
      <c r="AL466" s="50"/>
      <c r="AM466" s="337" t="str">
        <f>INDEX($K$6:$AE$6,1,MATCH(1,K466:AE466,-1))</f>
        <v>95PFE-L2L</v>
      </c>
      <c r="AN466" s="337" t="str">
        <f>IF(INDEX($K$6:$AE$6,1,MATCH(1,K466:AE466,1))&lt;&gt;INDEX($K$6:$AE$6,1,MATCH(1,K466:AE466,-1)),INDEX($K$6:$AE$6,1,MATCH(1,K466:AE466,1)),"-")</f>
        <v>-</v>
      </c>
    </row>
    <row r="467" spans="1:40" x14ac:dyDescent="0.2">
      <c r="A467" s="169" t="str">
        <f>IF(IFERROR(VLOOKUP(G467,EmployesActifs,1,FALSE),"Non")&lt;&gt;"Non","Oui","Non")</f>
        <v>Oui</v>
      </c>
      <c r="B467" s="172">
        <f>IF(A467="Oui",1,0)</f>
        <v>1</v>
      </c>
      <c r="C467" s="172">
        <f>IF(OR(G467="Médecin",H467="Médecin",I467="Médecin",I467="Médecins",H467="anesthésiste",H467="boursier univ.",H467="chercheur",H467="chirurgien",H467="Résident(e)",H467="Md Urg",H467="Md Card",LEFT(H467,6)="Fellow",H467="Externe Médecine",H467="Directeur de la biobanque Médecin",H467="monit.-boursier",),1,0)</f>
        <v>0</v>
      </c>
      <c r="D467" s="172">
        <f>IF(OR(G467=0,H467="Stagiaire",H467="Stagiaires",H467="Externe",H467="Externes",G467="agence",H467="STAGIAIRE INFIRMIER(ÈRE)",H467="STAGIAIRE SI",H467="STAGIAIRE S.I.",H467="STAGIAIRE PAB",H467="STAGIAIRE EN PERFUSION",H467="Stagiaire Physiothérapeute",H467="Stagiaire médecine",H467="Stagiaire - Service sociaux",H467="STAGIAIRE SOINS INFIRMIERS",H467="STAGIAIRE EXTERNE EN MÉDECINE",H467="ss",),1,0)</f>
        <v>0</v>
      </c>
      <c r="E467" s="28" t="s">
        <v>930</v>
      </c>
      <c r="F467" s="28" t="s">
        <v>931</v>
      </c>
      <c r="G467" s="262">
        <v>9892</v>
      </c>
      <c r="H467" s="79" t="s">
        <v>1174</v>
      </c>
      <c r="I467" s="164" t="s">
        <v>933</v>
      </c>
      <c r="J467" s="273" t="str">
        <f ca="1">IF(AK467&lt;=Données!$B$2,1," ")</f>
        <v xml:space="preserve"> </v>
      </c>
      <c r="K467" s="45">
        <v>1</v>
      </c>
      <c r="L467" s="46"/>
      <c r="M467" s="47"/>
      <c r="N467" s="48"/>
      <c r="O467" s="185"/>
      <c r="P467" s="187"/>
      <c r="Q467" s="185"/>
      <c r="R467" s="186"/>
      <c r="S467" s="186"/>
      <c r="T467" s="187"/>
      <c r="U467" s="187"/>
      <c r="V467" s="187"/>
      <c r="W467" s="320"/>
      <c r="X467" s="214"/>
      <c r="Y467" s="215"/>
      <c r="Z467" s="34"/>
      <c r="AA467" s="35"/>
      <c r="AB467" s="35"/>
      <c r="AC467" s="35"/>
      <c r="AD467" s="36"/>
      <c r="AE467" s="224"/>
      <c r="AF467" s="53"/>
      <c r="AG467" s="54"/>
      <c r="AH467" s="55"/>
      <c r="AI467" s="56"/>
      <c r="AJ467" s="41" t="s">
        <v>4462</v>
      </c>
      <c r="AK467" s="42">
        <v>45259</v>
      </c>
      <c r="AL467" s="50"/>
      <c r="AM467" s="337" t="str">
        <f>INDEX($K$6:$AE$6,1,MATCH(1,K467:AE467,-1))</f>
        <v>95PFE-L2S</v>
      </c>
      <c r="AN467" s="337" t="str">
        <f>IF(INDEX($K$6:$AE$6,1,MATCH(1,K467:AE467,1))&lt;&gt;INDEX($K$6:$AE$6,1,MATCH(1,K467:AE467,-1)),INDEX($K$6:$AE$6,1,MATCH(1,K467:AE467,1)),"-")</f>
        <v>-</v>
      </c>
    </row>
    <row r="468" spans="1:40" x14ac:dyDescent="0.2">
      <c r="A468" s="169" t="str">
        <f>IF(IFERROR(VLOOKUP(G468,EmployesActifs,1,FALSE),"Non")&lt;&gt;"Non","Oui","Non")</f>
        <v>Oui</v>
      </c>
      <c r="B468" s="172">
        <f>IF(A468="Oui",1,0)</f>
        <v>1</v>
      </c>
      <c r="C468" s="172">
        <f>IF(OR(G468="Médecin",H468="Médecin",I468="Médecin",I468="Médecins",H468="anesthésiste",H468="boursier univ.",H468="chercheur",H468="chirurgien",H468="Résident(e)",H468="Md Urg",H468="Md Card",LEFT(H468,6)="Fellow",H468="Externe Médecine",H468="Directeur de la biobanque Médecin",H468="monit.-boursier",),1,0)</f>
        <v>0</v>
      </c>
      <c r="D468" s="172">
        <f>IF(OR(G468=0,H468="Stagiaire",H468="Stagiaires",H468="Externe",H468="Externes",G468="agence",H468="STAGIAIRE INFIRMIER(ÈRE)",H468="STAGIAIRE SI",H468="STAGIAIRE S.I.",H468="STAGIAIRE PAB",H468="STAGIAIRE EN PERFUSION",H468="Stagiaire Physiothérapeute",H468="Stagiaire médecine",H468="Stagiaire - Service sociaux",H468="STAGIAIRE SOINS INFIRMIERS",H468="STAGIAIRE EXTERNE EN MÉDECINE",H468="ss",),1,0)</f>
        <v>0</v>
      </c>
      <c r="E468" s="28" t="s">
        <v>934</v>
      </c>
      <c r="F468" s="28" t="s">
        <v>935</v>
      </c>
      <c r="G468" s="262">
        <v>8601</v>
      </c>
      <c r="H468" s="79" t="s">
        <v>103</v>
      </c>
      <c r="I468" s="164" t="s">
        <v>836</v>
      </c>
      <c r="J468" s="273" t="str">
        <f ca="1">IF(AK468&lt;=Données!$B$2,1," ")</f>
        <v xml:space="preserve"> </v>
      </c>
      <c r="K468" s="45"/>
      <c r="L468" s="46"/>
      <c r="M468" s="47"/>
      <c r="N468" s="48">
        <v>1</v>
      </c>
      <c r="O468" s="185"/>
      <c r="P468" s="187"/>
      <c r="Q468" s="185"/>
      <c r="R468" s="186"/>
      <c r="S468" s="186"/>
      <c r="T468" s="187"/>
      <c r="U468" s="187"/>
      <c r="V468" s="187"/>
      <c r="W468" s="320"/>
      <c r="X468" s="214"/>
      <c r="Y468" s="215"/>
      <c r="Z468" s="34"/>
      <c r="AA468" s="35"/>
      <c r="AB468" s="35"/>
      <c r="AC468" s="35"/>
      <c r="AD468" s="36"/>
      <c r="AE468" s="224"/>
      <c r="AF468" s="53"/>
      <c r="AG468" s="54"/>
      <c r="AH468" s="55"/>
      <c r="AI468" s="56"/>
      <c r="AJ468" s="41" t="s">
        <v>5851</v>
      </c>
      <c r="AK468" s="42">
        <v>45853</v>
      </c>
      <c r="AL468" s="50"/>
      <c r="AM468" s="337" t="str">
        <f>INDEX($K$6:$AE$6,1,MATCH(1,K468:AE468,-1))</f>
        <v>F550</v>
      </c>
      <c r="AN468" s="337" t="str">
        <f>IF(INDEX($K$6:$AE$6,1,MATCH(1,K468:AE468,1))&lt;&gt;INDEX($K$6:$AE$6,1,MATCH(1,K468:AE468,-1)),INDEX($K$6:$AE$6,1,MATCH(1,K468:AE468,1)),"-")</f>
        <v>-</v>
      </c>
    </row>
    <row r="469" spans="1:40" x14ac:dyDescent="0.2">
      <c r="A469" s="169" t="str">
        <f>IF(IFERROR(VLOOKUP(G469,EmployesActifs,1,FALSE),"Non")&lt;&gt;"Non","Oui","Non")</f>
        <v>Oui</v>
      </c>
      <c r="B469" s="172">
        <f>IF(A469="Oui",1,0)</f>
        <v>1</v>
      </c>
      <c r="C469" s="172">
        <f>IF(OR(G469="Médecin",H469="Médecin",I469="Médecin",I469="Médecins",H469="anesthésiste",H469="boursier univ.",H469="chercheur",H469="chirurgien",H469="Résident(e)",H469="Md Urg",H469="Md Card",LEFT(H469,6)="Fellow",H469="Externe Médecine",H469="Directeur de la biobanque Médecin",H469="monit.-boursier",),1,0)</f>
        <v>0</v>
      </c>
      <c r="D469" s="172">
        <f>IF(OR(G469=0,H469="Stagiaire",H469="Stagiaires",H469="Externe",H469="Externes",G469="agence",H469="STAGIAIRE INFIRMIER(ÈRE)",H469="STAGIAIRE SI",H469="STAGIAIRE S.I.",H469="STAGIAIRE PAB",H469="STAGIAIRE EN PERFUSION",H469="Stagiaire Physiothérapeute",H469="Stagiaire médecine",H469="Stagiaire - Service sociaux",H469="STAGIAIRE SOINS INFIRMIERS",H469="STAGIAIRE EXTERNE EN MÉDECINE",H469="ss",),1,0)</f>
        <v>0</v>
      </c>
      <c r="E469" s="28" t="s">
        <v>937</v>
      </c>
      <c r="F469" s="28" t="s">
        <v>938</v>
      </c>
      <c r="G469" s="262">
        <v>9761</v>
      </c>
      <c r="H469" s="79" t="s">
        <v>54</v>
      </c>
      <c r="I469" s="164" t="s">
        <v>531</v>
      </c>
      <c r="J469" s="273" t="str">
        <f ca="1">IF(AK469&lt;=Données!$B$2,1," ")</f>
        <v xml:space="preserve"> </v>
      </c>
      <c r="K469" s="45"/>
      <c r="L469" s="46">
        <v>1</v>
      </c>
      <c r="M469" s="47"/>
      <c r="N469" s="48"/>
      <c r="O469" s="185"/>
      <c r="P469" s="187"/>
      <c r="Q469" s="185"/>
      <c r="R469" s="186"/>
      <c r="S469" s="186"/>
      <c r="T469" s="187"/>
      <c r="U469" s="187"/>
      <c r="V469" s="187"/>
      <c r="W469" s="320"/>
      <c r="X469" s="214"/>
      <c r="Y469" s="215"/>
      <c r="Z469" s="34"/>
      <c r="AA469" s="35"/>
      <c r="AB469" s="35"/>
      <c r="AC469" s="35"/>
      <c r="AD469" s="36"/>
      <c r="AE469" s="224"/>
      <c r="AF469" s="53"/>
      <c r="AG469" s="54"/>
      <c r="AH469" s="55"/>
      <c r="AI469" s="56"/>
      <c r="AJ469" s="41" t="s">
        <v>4462</v>
      </c>
      <c r="AK469" s="42">
        <v>45707</v>
      </c>
      <c r="AL469" s="50"/>
      <c r="AM469" s="337" t="str">
        <f>INDEX($K$6:$AE$6,1,MATCH(1,K469:AE469,-1))</f>
        <v>95PFE-L2M</v>
      </c>
      <c r="AN469" s="337" t="str">
        <f>IF(INDEX($K$6:$AE$6,1,MATCH(1,K469:AE469,1))&lt;&gt;INDEX($K$6:$AE$6,1,MATCH(1,K469:AE469,-1)),INDEX($K$6:$AE$6,1,MATCH(1,K469:AE469,1)),"-")</f>
        <v>-</v>
      </c>
    </row>
    <row r="470" spans="1:40" x14ac:dyDescent="0.2">
      <c r="A470" s="169" t="str">
        <f>IF(IFERROR(VLOOKUP(G470,EmployesActifs,1,FALSE),"Non")&lt;&gt;"Non","Oui","Non")</f>
        <v>Oui</v>
      </c>
      <c r="B470" s="172">
        <f>IF(A470="Oui",1,0)</f>
        <v>1</v>
      </c>
      <c r="C470" s="172">
        <f>IF(OR(G470="Médecin",H470="Médecin",I470="Médecin",I470="Médecins",H470="anesthésiste",H470="boursier univ.",H470="chercheur",H470="chirurgien",H470="Résident(e)",H470="Md Urg",H470="Md Card",LEFT(H470,6)="Fellow",H470="Externe Médecine",H470="Directeur de la biobanque Médecin",H470="monit.-boursier",),1,0)</f>
        <v>0</v>
      </c>
      <c r="D470" s="172">
        <f>IF(OR(G470=0,H470="Stagiaire",H470="Stagiaires",H470="Externe",H470="Externes",G470="agence",H470="STAGIAIRE INFIRMIER(ÈRE)",H470="STAGIAIRE SI",H470="STAGIAIRE S.I.",H470="STAGIAIRE PAB",H470="STAGIAIRE EN PERFUSION",H470="Stagiaire Physiothérapeute",H470="Stagiaire médecine",H470="Stagiaire - Service sociaux",H470="STAGIAIRE SOINS INFIRMIERS",H470="STAGIAIRE EXTERNE EN MÉDECINE",H470="ss",),1,0)</f>
        <v>0</v>
      </c>
      <c r="E470" s="28" t="s">
        <v>939</v>
      </c>
      <c r="F470" s="28" t="s">
        <v>940</v>
      </c>
      <c r="G470" s="262">
        <v>10874</v>
      </c>
      <c r="H470" s="79" t="s">
        <v>54</v>
      </c>
      <c r="I470" s="164" t="s">
        <v>55</v>
      </c>
      <c r="J470" s="273" t="str">
        <f ca="1">IF(AK470&lt;=Données!$B$2,1," ")</f>
        <v xml:space="preserve"> </v>
      </c>
      <c r="K470" s="45"/>
      <c r="L470" s="46"/>
      <c r="M470" s="47"/>
      <c r="N470" s="48"/>
      <c r="O470" s="185"/>
      <c r="P470" s="187"/>
      <c r="Q470" s="185"/>
      <c r="R470" s="186"/>
      <c r="S470" s="186"/>
      <c r="T470" s="187"/>
      <c r="U470" s="187"/>
      <c r="V470" s="187"/>
      <c r="W470" s="320"/>
      <c r="X470" s="214"/>
      <c r="Y470" s="215"/>
      <c r="Z470" s="34"/>
      <c r="AA470" s="35"/>
      <c r="AB470" s="35">
        <v>1</v>
      </c>
      <c r="AC470" s="35"/>
      <c r="AD470" s="36"/>
      <c r="AE470" s="224"/>
      <c r="AF470" s="53"/>
      <c r="AG470" s="54"/>
      <c r="AH470" s="55"/>
      <c r="AI470" s="56"/>
      <c r="AJ470" s="41" t="s">
        <v>50</v>
      </c>
      <c r="AK470" s="42">
        <v>45643</v>
      </c>
      <c r="AL470" s="50"/>
      <c r="AM470" s="337" t="str">
        <f>INDEX($K$6:$AE$6,1,MATCH(1,K470:AE470,-1))</f>
        <v>1512-M</v>
      </c>
      <c r="AN470" s="337" t="str">
        <f>IF(INDEX($K$6:$AE$6,1,MATCH(1,K470:AE470,1))&lt;&gt;INDEX($K$6:$AE$6,1,MATCH(1,K470:AE470,-1)),INDEX($K$6:$AE$6,1,MATCH(1,K470:AE470,1)),"-")</f>
        <v>-</v>
      </c>
    </row>
    <row r="471" spans="1:40" x14ac:dyDescent="0.2">
      <c r="A471" s="169" t="str">
        <f>IF(IFERROR(VLOOKUP(G471,EmployesActifs,1,FALSE),"Non")&lt;&gt;"Non","Oui","Non")</f>
        <v>Oui</v>
      </c>
      <c r="B471" s="172">
        <f>IF(A471="Oui",1,0)</f>
        <v>1</v>
      </c>
      <c r="C471" s="172">
        <f>IF(OR(G471="Médecin",H471="Médecin",I471="Médecin",I471="Médecins",H471="anesthésiste",H471="boursier univ.",H471="chercheur",H471="chirurgien",H471="Résident(e)",H471="Md Urg",H471="Md Card",LEFT(H471,6)="Fellow",H471="Externe Médecine",H471="Directeur de la biobanque Médecin",H471="monit.-boursier",),1,0)</f>
        <v>0</v>
      </c>
      <c r="D471" s="172">
        <f>IF(OR(G471=0,H471="Stagiaire",H471="Stagiaires",H471="Externe",H471="Externes",G471="agence",H471="STAGIAIRE INFIRMIER(ÈRE)",H471="STAGIAIRE SI",H471="STAGIAIRE S.I.",H471="STAGIAIRE PAB",H471="STAGIAIRE EN PERFUSION",H471="Stagiaire Physiothérapeute",H471="Stagiaire médecine",H471="Stagiaire - Service sociaux",H471="STAGIAIRE SOINS INFIRMIERS",H471="STAGIAIRE EXTERNE EN MÉDECINE",H471="ss",),1,0)</f>
        <v>0</v>
      </c>
      <c r="E471" s="28" t="s">
        <v>5153</v>
      </c>
      <c r="F471" s="28" t="s">
        <v>3358</v>
      </c>
      <c r="G471" s="262">
        <v>13972</v>
      </c>
      <c r="H471" s="79" t="s">
        <v>5871</v>
      </c>
      <c r="I471" s="164" t="s">
        <v>836</v>
      </c>
      <c r="J471" s="273" t="str">
        <f ca="1">IF(AK471&lt;=Données!$B$2,1," ")</f>
        <v xml:space="preserve"> </v>
      </c>
      <c r="K471" s="45" t="s">
        <v>56</v>
      </c>
      <c r="L471" s="46" t="s">
        <v>56</v>
      </c>
      <c r="M471" s="47"/>
      <c r="N471" s="48"/>
      <c r="O471" s="185">
        <v>1</v>
      </c>
      <c r="P471" s="187"/>
      <c r="Q471" s="185"/>
      <c r="R471" s="186"/>
      <c r="S471" s="186"/>
      <c r="T471" s="187"/>
      <c r="U471" s="187"/>
      <c r="V471" s="187"/>
      <c r="W471" s="320"/>
      <c r="X471" s="214"/>
      <c r="Y471" s="215"/>
      <c r="Z471" s="34"/>
      <c r="AA471" s="35"/>
      <c r="AB471" s="35"/>
      <c r="AC471" s="35"/>
      <c r="AD471" s="36"/>
      <c r="AE471" s="224"/>
      <c r="AF471" s="53"/>
      <c r="AG471" s="54"/>
      <c r="AH471" s="55"/>
      <c r="AI471" s="56"/>
      <c r="AJ471" s="41" t="s">
        <v>4462</v>
      </c>
      <c r="AK471" s="42">
        <v>45721</v>
      </c>
      <c r="AL471" s="50"/>
      <c r="AM471" s="337" t="str">
        <f>INDEX($K$6:$AE$6,1,MATCH(1,K471:AE471,-1))</f>
        <v>1804S</v>
      </c>
      <c r="AN471" s="337" t="str">
        <f>IF(INDEX($K$6:$AE$6,1,MATCH(1,K471:AE471,1))&lt;&gt;INDEX($K$6:$AE$6,1,MATCH(1,K471:AE471,-1)),INDEX($K$6:$AE$6,1,MATCH(1,K471:AE471,1)),"-")</f>
        <v>-</v>
      </c>
    </row>
    <row r="472" spans="1:40" x14ac:dyDescent="0.2">
      <c r="A472" s="381"/>
      <c r="B472" s="172">
        <f>IF(A472="Oui",1,0)</f>
        <v>0</v>
      </c>
      <c r="C472" s="172">
        <f>IF(OR(G472="Médecin",H472="Médecin",I472="Médecin",I472="Médecins",H472="anesthésiste",H472="boursier univ.",H472="chercheur",H472="chirurgien",H472="Résident(e)",H472="Md Urg",H472="Md Card",LEFT(H472,6)="Fellow",H472="Externe Médecine",H472="Directeur de la biobanque Médecin",H472="monit.-boursier",),1,0)</f>
        <v>0</v>
      </c>
      <c r="D472" s="172">
        <f>IF(OR(G472=0,H472="Stagiaire",H472="Stagiaires",H472="Externe",H472="Externes",G472="agence",H472="STAGIAIRE INFIRMIER(ÈRE)",H472="STAGIAIRE SI",H472="STAGIAIRE S.I.",H472="STAGIAIRE PAB",H472="STAGIAIRE EN PERFUSION",H472="Stagiaire Physiothérapeute",H472="Stagiaire médecine",H472="Stagiaire - Service sociaux",H472="STAGIAIRE SOINS INFIRMIERS",H472="STAGIAIRE EXTERNE EN MÉDECINE",H472="ss",),1,0)</f>
        <v>1</v>
      </c>
      <c r="E472" s="28" t="s">
        <v>5153</v>
      </c>
      <c r="F472" s="28" t="s">
        <v>3358</v>
      </c>
      <c r="G472" s="262">
        <v>0</v>
      </c>
      <c r="H472" s="79" t="s">
        <v>479</v>
      </c>
      <c r="I472" s="164" t="s">
        <v>65</v>
      </c>
      <c r="J472" s="273" t="str">
        <f ca="1">IF(AK472&lt;=Données!$B$2,1," ")</f>
        <v xml:space="preserve"> </v>
      </c>
      <c r="K472" s="45" t="s">
        <v>56</v>
      </c>
      <c r="L472" s="46" t="s">
        <v>56</v>
      </c>
      <c r="M472" s="47"/>
      <c r="N472" s="48"/>
      <c r="O472" s="185">
        <v>1</v>
      </c>
      <c r="P472" s="187"/>
      <c r="Q472" s="185"/>
      <c r="R472" s="186"/>
      <c r="S472" s="186"/>
      <c r="T472" s="187"/>
      <c r="U472" s="187"/>
      <c r="V472" s="187"/>
      <c r="W472" s="320"/>
      <c r="X472" s="214"/>
      <c r="Y472" s="215"/>
      <c r="Z472" s="34"/>
      <c r="AA472" s="35"/>
      <c r="AB472" s="35"/>
      <c r="AC472" s="35"/>
      <c r="AD472" s="36"/>
      <c r="AE472" s="224"/>
      <c r="AF472" s="53"/>
      <c r="AG472" s="54"/>
      <c r="AH472" s="55"/>
      <c r="AI472" s="56"/>
      <c r="AJ472" s="41" t="s">
        <v>4462</v>
      </c>
      <c r="AK472" s="42">
        <v>45329</v>
      </c>
      <c r="AL472" s="50"/>
      <c r="AM472" s="337" t="str">
        <f>INDEX($K$6:$AE$6,1,MATCH(1,K472:AE472,-1))</f>
        <v>1804S</v>
      </c>
      <c r="AN472" s="337" t="str">
        <f>IF(INDEX($K$6:$AE$6,1,MATCH(1,K472:AE472,1))&lt;&gt;INDEX($K$6:$AE$6,1,MATCH(1,K472:AE472,-1)),INDEX($K$6:$AE$6,1,MATCH(1,K472:AE472,1)),"-")</f>
        <v>-</v>
      </c>
    </row>
    <row r="473" spans="1:40" x14ac:dyDescent="0.2">
      <c r="A473" s="169" t="str">
        <f>IF(IFERROR(VLOOKUP(G473,EmployesActifs,1,FALSE),"Non")&lt;&gt;"Non","Oui","Non")</f>
        <v>Oui</v>
      </c>
      <c r="B473" s="172">
        <f>IF(A473="Oui",1,0)</f>
        <v>1</v>
      </c>
      <c r="C473" s="172">
        <f>IF(OR(G473="Médecin",H473="Médecin",I473="Médecin",I473="Médecins",H473="anesthésiste",H473="boursier univ.",H473="chercheur",H473="chirurgien",H473="Résident(e)",H473="Md Urg",H473="Md Card",LEFT(H473,6)="Fellow",H473="Externe Médecine",H473="Directeur de la biobanque Médecin",H473="monit.-boursier",),1,0)</f>
        <v>0</v>
      </c>
      <c r="D473" s="172">
        <f>IF(OR(G473=0,H473="Stagiaire",H473="Stagiaires",H473="Externe",H473="Externes",G473="agence",H473="STAGIAIRE INFIRMIER(ÈRE)",H473="STAGIAIRE SI",H473="STAGIAIRE S.I.",H473="STAGIAIRE PAB",H473="STAGIAIRE EN PERFUSION",H473="Stagiaire Physiothérapeute",H473="Stagiaire médecine",H473="Stagiaire - Service sociaux",H473="STAGIAIRE SOINS INFIRMIERS",H473="STAGIAIRE EXTERNE EN MÉDECINE",H473="ss",),1,0)</f>
        <v>0</v>
      </c>
      <c r="E473" s="28" t="s">
        <v>941</v>
      </c>
      <c r="F473" s="28" t="s">
        <v>942</v>
      </c>
      <c r="G473" s="262">
        <v>10497</v>
      </c>
      <c r="H473" s="79" t="s">
        <v>69</v>
      </c>
      <c r="I473" s="164" t="s">
        <v>61</v>
      </c>
      <c r="J473" s="273" t="str">
        <f ca="1">IF(AK473&lt;=Données!$B$2,1," ")</f>
        <v xml:space="preserve"> </v>
      </c>
      <c r="K473" s="45" t="s">
        <v>56</v>
      </c>
      <c r="L473" s="46">
        <v>1</v>
      </c>
      <c r="M473" s="47"/>
      <c r="N473" s="48"/>
      <c r="O473" s="185"/>
      <c r="P473" s="187"/>
      <c r="Q473" s="185"/>
      <c r="R473" s="186"/>
      <c r="S473" s="186"/>
      <c r="T473" s="187"/>
      <c r="U473" s="187"/>
      <c r="V473" s="187"/>
      <c r="W473" s="320"/>
      <c r="X473" s="214"/>
      <c r="Y473" s="215"/>
      <c r="Z473" s="34"/>
      <c r="AA473" s="35">
        <v>1</v>
      </c>
      <c r="AB473" s="35"/>
      <c r="AC473" s="35"/>
      <c r="AD473" s="36"/>
      <c r="AE473" s="224"/>
      <c r="AF473" s="53"/>
      <c r="AG473" s="54"/>
      <c r="AH473" s="55"/>
      <c r="AI473" s="56"/>
      <c r="AJ473" s="41" t="s">
        <v>4462</v>
      </c>
      <c r="AK473" s="42">
        <v>45357</v>
      </c>
      <c r="AL473" s="50"/>
      <c r="AM473" s="337" t="str">
        <f>INDEX($K$6:$AE$6,1,MATCH(1,K473:AE473,-1))</f>
        <v>95PFE-L2M</v>
      </c>
      <c r="AN473" s="337" t="str">
        <f>IF(INDEX($K$6:$AE$6,1,MATCH(1,K473:AE473,1))&lt;&gt;INDEX($K$6:$AE$6,1,MATCH(1,K473:AE473,-1)),INDEX($K$6:$AE$6,1,MATCH(1,K473:AE473,1)),"-")</f>
        <v>1511-S</v>
      </c>
    </row>
    <row r="474" spans="1:40" x14ac:dyDescent="0.2">
      <c r="A474" s="169" t="str">
        <f>IF(IFERROR(VLOOKUP(G474,EmployesActifs,1,FALSE),"Non")&lt;&gt;"Non","Oui","Non")</f>
        <v>Oui</v>
      </c>
      <c r="B474" s="172">
        <f>IF(A474="Oui",1,0)</f>
        <v>1</v>
      </c>
      <c r="C474" s="172">
        <f>IF(OR(G474="Médecin",H474="Médecin",I474="Médecin",I474="Médecins",H474="anesthésiste",H474="boursier univ.",H474="chercheur",H474="chirurgien",H474="Résident(e)",H474="Md Urg",H474="Md Card",LEFT(H474,6)="Fellow",H474="Externe Médecine",H474="Directeur de la biobanque Médecin",H474="monit.-boursier",),1,0)</f>
        <v>0</v>
      </c>
      <c r="D474" s="172">
        <f>IF(OR(G474=0,H474="Stagiaire",H474="Stagiaires",H474="Externe",H474="Externes",G474="agence",H474="STAGIAIRE INFIRMIER(ÈRE)",H474="STAGIAIRE SI",H474="STAGIAIRE S.I.",H474="STAGIAIRE PAB",H474="STAGIAIRE EN PERFUSION",H474="Stagiaire Physiothérapeute",H474="Stagiaire médecine",H474="Stagiaire - Service sociaux",H474="STAGIAIRE SOINS INFIRMIERS",H474="STAGIAIRE EXTERNE EN MÉDECINE",H474="ss",),1,0)</f>
        <v>0</v>
      </c>
      <c r="E474" s="28" t="s">
        <v>943</v>
      </c>
      <c r="F474" s="28" t="s">
        <v>147</v>
      </c>
      <c r="G474" s="262">
        <v>11780</v>
      </c>
      <c r="H474" s="79" t="s">
        <v>103</v>
      </c>
      <c r="I474" s="164" t="s">
        <v>61</v>
      </c>
      <c r="J474" s="273" t="str">
        <f ca="1">IF(AK474&lt;=Données!$B$2,1," ")</f>
        <v xml:space="preserve"> </v>
      </c>
      <c r="K474" s="45"/>
      <c r="L474" s="46"/>
      <c r="M474" s="47"/>
      <c r="N474" s="48"/>
      <c r="O474" s="185"/>
      <c r="P474" s="187"/>
      <c r="Q474" s="185"/>
      <c r="R474" s="186"/>
      <c r="S474" s="186">
        <v>1</v>
      </c>
      <c r="T474" s="187"/>
      <c r="U474" s="187"/>
      <c r="V474" s="187"/>
      <c r="W474" s="320"/>
      <c r="X474" s="214"/>
      <c r="Y474" s="215"/>
      <c r="Z474" s="34"/>
      <c r="AA474" s="35"/>
      <c r="AB474" s="35"/>
      <c r="AC474" s="35"/>
      <c r="AD474" s="36"/>
      <c r="AE474" s="224"/>
      <c r="AF474" s="53"/>
      <c r="AG474" s="54"/>
      <c r="AH474" s="55"/>
      <c r="AI474" s="56"/>
      <c r="AJ474" s="41" t="s">
        <v>4462</v>
      </c>
      <c r="AK474" s="42">
        <v>45812</v>
      </c>
      <c r="AL474" s="50"/>
      <c r="AM474" s="337" t="str">
        <f>INDEX($K$6:$AE$6,1,MATCH(1,K474:AE474,-1))</f>
        <v>1870 +</v>
      </c>
      <c r="AN474" s="337" t="str">
        <f>IF(INDEX($K$6:$AE$6,1,MATCH(1,K474:AE474,1))&lt;&gt;INDEX($K$6:$AE$6,1,MATCH(1,K474:AE474,-1)),INDEX($K$6:$AE$6,1,MATCH(1,K474:AE474,1)),"-")</f>
        <v>-</v>
      </c>
    </row>
    <row r="475" spans="1:40" x14ac:dyDescent="0.2">
      <c r="A475" s="169" t="str">
        <f>IF(IFERROR(VLOOKUP(G475,EmployesActifs,1,FALSE),"Non")&lt;&gt;"Non","Oui","Non")</f>
        <v>Oui</v>
      </c>
      <c r="B475" s="172">
        <f>IF(A475="Oui",1,0)</f>
        <v>1</v>
      </c>
      <c r="C475" s="172">
        <f>IF(OR(G475="Médecin",H475="Médecin",I475="Médecin",I475="Médecins",H475="anesthésiste",H475="boursier univ.",H475="chercheur",H475="chirurgien",H475="Résident(e)",H475="Md Urg",H475="Md Card",LEFT(H475,6)="Fellow",H475="Externe Médecine",H475="Directeur de la biobanque Médecin",H475="monit.-boursier",),1,0)</f>
        <v>0</v>
      </c>
      <c r="D475" s="172">
        <f>IF(OR(G475=0,H475="Stagiaire",H475="Stagiaires",H475="Externe",H475="Externes",G475="agence",H475="STAGIAIRE INFIRMIER(ÈRE)",H475="STAGIAIRE SI",H475="STAGIAIRE S.I.",H475="STAGIAIRE PAB",H475="STAGIAIRE EN PERFUSION",H475="Stagiaire Physiothérapeute",H475="Stagiaire médecine",H475="Stagiaire - Service sociaux",H475="STAGIAIRE SOINS INFIRMIERS",H475="STAGIAIRE EXTERNE EN MÉDECINE",H475="ss",),1,0)</f>
        <v>0</v>
      </c>
      <c r="E475" s="28" t="s">
        <v>944</v>
      </c>
      <c r="F475" s="28" t="s">
        <v>6403</v>
      </c>
      <c r="G475" s="262">
        <v>4636</v>
      </c>
      <c r="H475" s="79" t="s">
        <v>2098</v>
      </c>
      <c r="I475" s="164" t="s">
        <v>836</v>
      </c>
      <c r="J475" s="273" t="str">
        <f ca="1">IF(AK475&lt;=Données!$B$2,1," ")</f>
        <v xml:space="preserve"> </v>
      </c>
      <c r="K475" s="45">
        <v>1</v>
      </c>
      <c r="L475" s="46"/>
      <c r="M475" s="47"/>
      <c r="N475" s="48"/>
      <c r="O475" s="185"/>
      <c r="P475" s="187"/>
      <c r="Q475" s="185" t="s">
        <v>56</v>
      </c>
      <c r="R475" s="186"/>
      <c r="S475" s="186"/>
      <c r="T475" s="187"/>
      <c r="U475" s="187"/>
      <c r="V475" s="187"/>
      <c r="W475" s="320"/>
      <c r="X475" s="214"/>
      <c r="Y475" s="215"/>
      <c r="Z475" s="34"/>
      <c r="AA475" s="35"/>
      <c r="AB475" s="35"/>
      <c r="AC475" s="35"/>
      <c r="AD475" s="36"/>
      <c r="AE475" s="224"/>
      <c r="AF475" s="53"/>
      <c r="AG475" s="54"/>
      <c r="AH475" s="55"/>
      <c r="AI475" s="56"/>
      <c r="AJ475" s="41" t="s">
        <v>4462</v>
      </c>
      <c r="AK475" s="42">
        <v>45938</v>
      </c>
      <c r="AL475" s="50"/>
      <c r="AM475" s="337" t="str">
        <f>INDEX($K$6:$AE$6,1,MATCH(1,K475:AE475,-1))</f>
        <v>95PFE-L2S</v>
      </c>
      <c r="AN475" s="337" t="str">
        <f>IF(INDEX($K$6:$AE$6,1,MATCH(1,K475:AE475,1))&lt;&gt;INDEX($K$6:$AE$6,1,MATCH(1,K475:AE475,-1)),INDEX($K$6:$AE$6,1,MATCH(1,K475:AE475,1)),"-")</f>
        <v>-</v>
      </c>
    </row>
    <row r="476" spans="1:40" x14ac:dyDescent="0.2">
      <c r="A476" s="169" t="str">
        <f>IF(IFERROR(VLOOKUP(G476,EmployesActifs,1,FALSE),"Non")&lt;&gt;"Non","Oui","Non")</f>
        <v>Oui</v>
      </c>
      <c r="B476" s="172">
        <f>IF(A476="Oui",1,0)</f>
        <v>1</v>
      </c>
      <c r="C476" s="172">
        <f>IF(OR(G476="Médecin",H476="Médecin",I476="Médecin",I476="Médecins",H476="anesthésiste",H476="boursier univ.",H476="chercheur",H476="chirurgien",H476="Résident(e)",H476="Md Urg",H476="Md Card",LEFT(H476,6)="Fellow",H476="Externe Médecine",H476="Directeur de la biobanque Médecin",H476="monit.-boursier",),1,0)</f>
        <v>0</v>
      </c>
      <c r="D476" s="172">
        <f>IF(OR(G476=0,H476="Stagiaire",H476="Stagiaires",H476="Externe",H476="Externes",G476="agence",H476="STAGIAIRE INFIRMIER(ÈRE)",H476="STAGIAIRE SI",H476="STAGIAIRE S.I.",H476="STAGIAIRE PAB",H476="STAGIAIRE EN PERFUSION",H476="Stagiaire Physiothérapeute",H476="Stagiaire médecine",H476="Stagiaire - Service sociaux",H476="STAGIAIRE SOINS INFIRMIERS",H476="STAGIAIRE EXTERNE EN MÉDECINE",H476="ss",),1,0)</f>
        <v>0</v>
      </c>
      <c r="E476" s="28" t="s">
        <v>4642</v>
      </c>
      <c r="F476" s="28" t="s">
        <v>5842</v>
      </c>
      <c r="G476" s="262">
        <v>12834</v>
      </c>
      <c r="H476" s="79" t="s">
        <v>103</v>
      </c>
      <c r="I476" s="164" t="s">
        <v>5715</v>
      </c>
      <c r="J476" s="273" t="str">
        <f ca="1">IF(AK476&lt;=Données!$B$2,1," ")</f>
        <v xml:space="preserve"> </v>
      </c>
      <c r="K476" s="45" t="s">
        <v>56</v>
      </c>
      <c r="L476" s="46"/>
      <c r="M476" s="47"/>
      <c r="N476" s="48"/>
      <c r="O476" s="185" t="s">
        <v>56</v>
      </c>
      <c r="P476" s="187" t="s">
        <v>56</v>
      </c>
      <c r="Q476" s="185"/>
      <c r="R476" s="186"/>
      <c r="S476" s="186">
        <v>1</v>
      </c>
      <c r="T476" s="187"/>
      <c r="U476" s="187"/>
      <c r="V476" s="187"/>
      <c r="W476" s="320"/>
      <c r="X476" s="214"/>
      <c r="Y476" s="215"/>
      <c r="Z476" s="34"/>
      <c r="AA476" s="35"/>
      <c r="AB476" s="35"/>
      <c r="AC476" s="35"/>
      <c r="AD476" s="36"/>
      <c r="AE476" s="224"/>
      <c r="AF476" s="53"/>
      <c r="AG476" s="54"/>
      <c r="AH476" s="55"/>
      <c r="AI476" s="56"/>
      <c r="AJ476" s="41" t="s">
        <v>4462</v>
      </c>
      <c r="AK476" s="42">
        <v>45665</v>
      </c>
      <c r="AL476" s="50"/>
      <c r="AM476" s="337" t="str">
        <f>INDEX($K$6:$AE$6,1,MATCH(1,K476:AE476,-1))</f>
        <v>1870 +</v>
      </c>
      <c r="AN476" s="337" t="str">
        <f>IF(INDEX($K$6:$AE$6,1,MATCH(1,K476:AE476,1))&lt;&gt;INDEX($K$6:$AE$6,1,MATCH(1,K476:AE476,-1)),INDEX($K$6:$AE$6,1,MATCH(1,K476:AE476,1)),"-")</f>
        <v>-</v>
      </c>
    </row>
    <row r="477" spans="1:40" x14ac:dyDescent="0.2">
      <c r="A477" s="381"/>
      <c r="B477" s="172">
        <f>IF(A477="Oui",1,0)</f>
        <v>0</v>
      </c>
      <c r="C477" s="172">
        <f>IF(OR(G477="Médecin",H477="Médecin",I477="Médecin",I477="Médecins",H477="anesthésiste",H477="boursier univ.",H477="chercheur",H477="chirurgien",H477="Résident(e)",H477="Md Urg",H477="Md Card",LEFT(H477,6)="Fellow",H477="Externe Médecine",H477="Directeur de la biobanque Médecin",H477="monit.-boursier",),1,0)</f>
        <v>0</v>
      </c>
      <c r="D477" s="172">
        <f>IF(OR(G477=0,H477="Stagiaire",H477="Stagiaires",H477="Externe",H477="Externes",G477="agence",H477="STAGIAIRE INFIRMIER(ÈRE)",H477="STAGIAIRE SI",H477="STAGIAIRE S.I.",H477="STAGIAIRE PAB",H477="STAGIAIRE EN PERFUSION",H477="Stagiaire Physiothérapeute",H477="Stagiaire médecine",H477="Stagiaire - Service sociaux",H477="STAGIAIRE SOINS INFIRMIERS",H477="STAGIAIRE EXTERNE EN MÉDECINE",H477="ss",),1,0)</f>
        <v>1</v>
      </c>
      <c r="E477" s="28" t="s">
        <v>946</v>
      </c>
      <c r="F477" s="28" t="s">
        <v>947</v>
      </c>
      <c r="G477" s="262">
        <v>0</v>
      </c>
      <c r="H477" s="79" t="s">
        <v>793</v>
      </c>
      <c r="I477" s="164"/>
      <c r="J477" s="273">
        <f ca="1">IF(AK477&lt;=Données!$B$2,1," ")</f>
        <v>1</v>
      </c>
      <c r="K477" s="45" t="s">
        <v>56</v>
      </c>
      <c r="L477" s="46" t="s">
        <v>56</v>
      </c>
      <c r="M477" s="47"/>
      <c r="N477" s="48">
        <v>1</v>
      </c>
      <c r="O477" s="185"/>
      <c r="P477" s="187"/>
      <c r="Q477" s="185"/>
      <c r="R477" s="186"/>
      <c r="S477" s="186" t="s">
        <v>56</v>
      </c>
      <c r="T477" s="187"/>
      <c r="U477" s="187"/>
      <c r="V477" s="187"/>
      <c r="W477" s="320"/>
      <c r="X477" s="214"/>
      <c r="Y477" s="215"/>
      <c r="Z477" s="34"/>
      <c r="AA477" s="35" t="s">
        <v>56</v>
      </c>
      <c r="AB477" s="35" t="s">
        <v>56</v>
      </c>
      <c r="AC477" s="35"/>
      <c r="AD477" s="36"/>
      <c r="AE477" s="224"/>
      <c r="AF477" s="53"/>
      <c r="AG477" s="54"/>
      <c r="AH477" s="55"/>
      <c r="AI477" s="56"/>
      <c r="AJ477" s="41" t="s">
        <v>85</v>
      </c>
      <c r="AK477" s="42">
        <v>44593</v>
      </c>
      <c r="AL477" s="50"/>
      <c r="AM477" s="337" t="str">
        <f>INDEX($K$6:$AE$6,1,MATCH(1,K477:AE477,-1))</f>
        <v>F550</v>
      </c>
      <c r="AN477" s="337" t="str">
        <f>IF(INDEX($K$6:$AE$6,1,MATCH(1,K477:AE477,1))&lt;&gt;INDEX($K$6:$AE$6,1,MATCH(1,K477:AE477,-1)),INDEX($K$6:$AE$6,1,MATCH(1,K477:AE477,1)),"-")</f>
        <v>-</v>
      </c>
    </row>
    <row r="478" spans="1:40" x14ac:dyDescent="0.2">
      <c r="A478" s="169" t="str">
        <f>IF(IFERROR(VLOOKUP(G478,EmployesActifs,1,FALSE),"Non")&lt;&gt;"Non","Oui","Non")</f>
        <v>Oui</v>
      </c>
      <c r="B478" s="172">
        <f>IF(A478="Oui",1,0)</f>
        <v>1</v>
      </c>
      <c r="C478" s="172">
        <f>IF(OR(G478="Médecin",H478="Médecin",I478="Médecin",I478="Médecins",H478="anesthésiste",H478="boursier univ.",H478="chercheur",H478="chirurgien",H478="Résident(e)",H478="Md Urg",H478="Md Card",LEFT(H478,6)="Fellow",H478="Externe Médecine",H478="Directeur de la biobanque Médecin",H478="monit.-boursier",),1,0)</f>
        <v>0</v>
      </c>
      <c r="D478" s="172">
        <f>IF(OR(G478=0,H478="Stagiaire",H478="Stagiaires",H478="Externe",H478="Externes",G478="agence",H478="STAGIAIRE INFIRMIER(ÈRE)",H478="STAGIAIRE SI",H478="STAGIAIRE S.I.",H478="STAGIAIRE PAB",H478="STAGIAIRE EN PERFUSION",H478="Stagiaire Physiothérapeute",H478="Stagiaire médecine",H478="Stagiaire - Service sociaux",H478="STAGIAIRE SOINS INFIRMIERS",H478="STAGIAIRE EXTERNE EN MÉDECINE",H478="ss",),1,0)</f>
        <v>0</v>
      </c>
      <c r="E478" s="28" t="s">
        <v>3822</v>
      </c>
      <c r="F478" s="28" t="s">
        <v>618</v>
      </c>
      <c r="G478" s="262">
        <v>9547</v>
      </c>
      <c r="H478" s="79" t="s">
        <v>747</v>
      </c>
      <c r="I478" s="164" t="s">
        <v>5711</v>
      </c>
      <c r="J478" s="273" t="str">
        <f ca="1">IF(AK478&lt;=Données!$B$2,1," ")</f>
        <v xml:space="preserve"> </v>
      </c>
      <c r="K478" s="45">
        <v>1</v>
      </c>
      <c r="L478" s="46"/>
      <c r="M478" s="47"/>
      <c r="N478" s="48"/>
      <c r="O478" s="185"/>
      <c r="P478" s="187"/>
      <c r="Q478" s="185"/>
      <c r="R478" s="186"/>
      <c r="S478" s="186"/>
      <c r="T478" s="187"/>
      <c r="U478" s="187"/>
      <c r="V478" s="187"/>
      <c r="W478" s="320"/>
      <c r="X478" s="214"/>
      <c r="Y478" s="215"/>
      <c r="Z478" s="34"/>
      <c r="AA478" s="35"/>
      <c r="AB478" s="35"/>
      <c r="AC478" s="35"/>
      <c r="AD478" s="36"/>
      <c r="AE478" s="224"/>
      <c r="AF478" s="53"/>
      <c r="AG478" s="54"/>
      <c r="AH478" s="55"/>
      <c r="AI478" s="56"/>
      <c r="AJ478" s="41" t="s">
        <v>4462</v>
      </c>
      <c r="AK478" s="42">
        <v>45448</v>
      </c>
      <c r="AL478" s="50"/>
      <c r="AM478" s="337" t="str">
        <f>INDEX($K$6:$AE$6,1,MATCH(1,K478:AE478,-1))</f>
        <v>95PFE-L2S</v>
      </c>
      <c r="AN478" s="337" t="str">
        <f>IF(INDEX($K$6:$AE$6,1,MATCH(1,K478:AE478,1))&lt;&gt;INDEX($K$6:$AE$6,1,MATCH(1,K478:AE478,-1)),INDEX($K$6:$AE$6,1,MATCH(1,K478:AE478,1)),"-")</f>
        <v>-</v>
      </c>
    </row>
    <row r="479" spans="1:40" x14ac:dyDescent="0.2">
      <c r="A479" s="381"/>
      <c r="B479" s="172">
        <f>IF(A479="Oui",1,0)</f>
        <v>0</v>
      </c>
      <c r="C479" s="172">
        <f>IF(OR(G479="Médecin",H479="Médecin",I479="Médecin",I479="Médecins",H479="anesthésiste",H479="boursier univ.",H479="chercheur",H479="chirurgien",H479="Résident(e)",H479="Md Urg",H479="Md Card",LEFT(H479,6)="Fellow",H479="Externe Médecine",H479="Directeur de la biobanque Médecin",H479="monit.-boursier",),1,0)</f>
        <v>0</v>
      </c>
      <c r="D479" s="172">
        <f>IF(OR(G479=0,H479="Stagiaire",H479="Stagiaires",H479="Externe",H479="Externes",G479="agence",H479="STAGIAIRE INFIRMIER(ÈRE)",H479="STAGIAIRE SI",H479="STAGIAIRE S.I.",H479="STAGIAIRE PAB",H479="STAGIAIRE EN PERFUSION",H479="Stagiaire Physiothérapeute",H479="Stagiaire médecine",H479="Stagiaire - Service sociaux",H479="STAGIAIRE SOINS INFIRMIERS",H479="STAGIAIRE EXTERNE EN MÉDECINE",H479="ss",),1,0)</f>
        <v>1</v>
      </c>
      <c r="E479" s="28" t="s">
        <v>948</v>
      </c>
      <c r="F479" s="28" t="s">
        <v>949</v>
      </c>
      <c r="G479" s="262">
        <v>0</v>
      </c>
      <c r="H479" s="79" t="s">
        <v>212</v>
      </c>
      <c r="I479" s="164" t="s">
        <v>213</v>
      </c>
      <c r="J479" s="273">
        <f ca="1">IF(AK479&lt;=Données!$B$2,1," ")</f>
        <v>1</v>
      </c>
      <c r="K479" s="45" t="s">
        <v>56</v>
      </c>
      <c r="L479" s="46"/>
      <c r="M479" s="47"/>
      <c r="N479" s="48">
        <v>1</v>
      </c>
      <c r="O479" s="185"/>
      <c r="P479" s="187"/>
      <c r="Q479" s="185"/>
      <c r="R479" s="186"/>
      <c r="S479" s="186">
        <v>1</v>
      </c>
      <c r="T479" s="187"/>
      <c r="U479" s="187"/>
      <c r="V479" s="187"/>
      <c r="W479" s="320"/>
      <c r="X479" s="214"/>
      <c r="Y479" s="215"/>
      <c r="Z479" s="34"/>
      <c r="AA479" s="35"/>
      <c r="AB479" s="35"/>
      <c r="AC479" s="35"/>
      <c r="AD479" s="36"/>
      <c r="AE479" s="224"/>
      <c r="AF479" s="53"/>
      <c r="AG479" s="54"/>
      <c r="AH479" s="55"/>
      <c r="AI479" s="56"/>
      <c r="AJ479" s="41" t="s">
        <v>85</v>
      </c>
      <c r="AK479" s="42">
        <v>44620</v>
      </c>
      <c r="AL479" s="50"/>
      <c r="AM479" s="337" t="str">
        <f>INDEX($K$6:$AE$6,1,MATCH(1,K479:AE479,-1))</f>
        <v>F550</v>
      </c>
      <c r="AN479" s="337" t="str">
        <f>IF(INDEX($K$6:$AE$6,1,MATCH(1,K479:AE479,1))&lt;&gt;INDEX($K$6:$AE$6,1,MATCH(1,K479:AE479,-1)),INDEX($K$6:$AE$6,1,MATCH(1,K479:AE479,1)),"-")</f>
        <v>1870 +</v>
      </c>
    </row>
    <row r="480" spans="1:40" x14ac:dyDescent="0.2">
      <c r="A480" s="169" t="str">
        <f>IF(IFERROR(VLOOKUP(G480,EmployesActifs,1,FALSE),"Non")&lt;&gt;"Non","Oui","Non")</f>
        <v>Oui</v>
      </c>
      <c r="B480" s="172">
        <f>IF(A480="Oui",1,0)</f>
        <v>1</v>
      </c>
      <c r="C480" s="172">
        <f>IF(OR(G480="Médecin",H480="Médecin",I480="Médecin",I480="Médecins",H480="anesthésiste",H480="boursier univ.",H480="chercheur",H480="chirurgien",H480="Résident(e)",H480="Md Urg",H480="Md Card",LEFT(H480,6)="Fellow",H480="Externe Médecine",H480="Directeur de la biobanque Médecin",H480="monit.-boursier",),1,0)</f>
        <v>0</v>
      </c>
      <c r="D480" s="172">
        <f>IF(OR(G480=0,H480="Stagiaire",H480="Stagiaires",H480="Externe",H480="Externes",G480="agence",H480="STAGIAIRE INFIRMIER(ÈRE)",H480="STAGIAIRE SI",H480="STAGIAIRE S.I.",H480="STAGIAIRE PAB",H480="STAGIAIRE EN PERFUSION",H480="Stagiaire Physiothérapeute",H480="Stagiaire médecine",H480="Stagiaire - Service sociaux",H480="STAGIAIRE SOINS INFIRMIERS",H480="STAGIAIRE EXTERNE EN MÉDECINE",H480="ss",),1,0)</f>
        <v>0</v>
      </c>
      <c r="E480" s="28" t="s">
        <v>950</v>
      </c>
      <c r="F480" s="28" t="s">
        <v>951</v>
      </c>
      <c r="G480" s="262">
        <v>9575</v>
      </c>
      <c r="H480" s="79" t="s">
        <v>342</v>
      </c>
      <c r="I480" s="164" t="s">
        <v>171</v>
      </c>
      <c r="J480" s="273">
        <f ca="1">IF(AK480&lt;=Données!$B$2,1," ")</f>
        <v>1</v>
      </c>
      <c r="K480" s="45"/>
      <c r="L480" s="46">
        <v>1</v>
      </c>
      <c r="M480" s="47"/>
      <c r="N480" s="48"/>
      <c r="O480" s="185"/>
      <c r="P480" s="187"/>
      <c r="Q480" s="185"/>
      <c r="R480" s="186"/>
      <c r="S480" s="186"/>
      <c r="T480" s="187"/>
      <c r="U480" s="187"/>
      <c r="V480" s="187"/>
      <c r="W480" s="320"/>
      <c r="X480" s="214"/>
      <c r="Y480" s="215"/>
      <c r="Z480" s="34"/>
      <c r="AA480" s="35"/>
      <c r="AB480" s="35"/>
      <c r="AC480" s="35"/>
      <c r="AD480" s="36"/>
      <c r="AE480" s="224"/>
      <c r="AF480" s="53"/>
      <c r="AG480" s="54"/>
      <c r="AH480" s="55"/>
      <c r="AI480" s="56"/>
      <c r="AJ480" s="41" t="s">
        <v>57</v>
      </c>
      <c r="AK480" s="42">
        <v>44589</v>
      </c>
      <c r="AL480" s="50"/>
      <c r="AM480" s="337" t="str">
        <f>INDEX($K$6:$AE$6,1,MATCH(1,K480:AE480,-1))</f>
        <v>95PFE-L2M</v>
      </c>
      <c r="AN480" s="337" t="str">
        <f>IF(INDEX($K$6:$AE$6,1,MATCH(1,K480:AE480,1))&lt;&gt;INDEX($K$6:$AE$6,1,MATCH(1,K480:AE480,-1)),INDEX($K$6:$AE$6,1,MATCH(1,K480:AE480,1)),"-")</f>
        <v>-</v>
      </c>
    </row>
    <row r="481" spans="1:40" x14ac:dyDescent="0.2">
      <c r="A481" s="169" t="str">
        <f>IF(IFERROR(VLOOKUP(G481,EmployesActifs,1,FALSE),"Non")&lt;&gt;"Non","Oui","Non")</f>
        <v>Oui</v>
      </c>
      <c r="B481" s="172">
        <f>IF(A481="Oui",1,0)</f>
        <v>1</v>
      </c>
      <c r="C481" s="172">
        <f>IF(OR(G481="Médecin",H481="Médecin",I481="Médecin",I481="Médecins",H481="anesthésiste",H481="boursier univ.",H481="chercheur",H481="chirurgien",H481="Résident(e)",H481="Md Urg",H481="Md Card",LEFT(H481,6)="Fellow",H481="Externe Médecine",H481="Directeur de la biobanque Médecin",H481="monit.-boursier",),1,0)</f>
        <v>0</v>
      </c>
      <c r="D481" s="172">
        <f>IF(OR(G481=0,H481="Stagiaire",H481="Stagiaires",H481="Externe",H481="Externes",G481="agence",H481="STAGIAIRE INFIRMIER(ÈRE)",H481="STAGIAIRE SI",H481="STAGIAIRE S.I.",H481="STAGIAIRE PAB",H481="STAGIAIRE EN PERFUSION",H481="Stagiaire Physiothérapeute",H481="Stagiaire médecine",H481="Stagiaire - Service sociaux",H481="STAGIAIRE SOINS INFIRMIERS",H481="STAGIAIRE EXTERNE EN MÉDECINE",H481="ss",),1,0)</f>
        <v>0</v>
      </c>
      <c r="E481" s="28" t="s">
        <v>2971</v>
      </c>
      <c r="F481" s="28" t="s">
        <v>2972</v>
      </c>
      <c r="G481" s="262">
        <v>12376</v>
      </c>
      <c r="H481" s="79" t="s">
        <v>103</v>
      </c>
      <c r="I481" s="164" t="s">
        <v>2714</v>
      </c>
      <c r="J481" s="273" t="str">
        <f ca="1">IF(AK481&lt;=Données!$B$2,1," ")</f>
        <v xml:space="preserve"> </v>
      </c>
      <c r="K481" s="45"/>
      <c r="L481" s="46">
        <v>1</v>
      </c>
      <c r="M481" s="47"/>
      <c r="N481" s="48"/>
      <c r="O481" s="185"/>
      <c r="P481" s="187"/>
      <c r="Q481" s="185"/>
      <c r="R481" s="186"/>
      <c r="S481" s="186"/>
      <c r="T481" s="187"/>
      <c r="U481" s="187"/>
      <c r="V481" s="187"/>
      <c r="W481" s="320"/>
      <c r="X481" s="214"/>
      <c r="Y481" s="215"/>
      <c r="Z481" s="34"/>
      <c r="AA481" s="35"/>
      <c r="AB481" s="35"/>
      <c r="AC481" s="35"/>
      <c r="AD481" s="36"/>
      <c r="AE481" s="224"/>
      <c r="AF481" s="53"/>
      <c r="AG481" s="54"/>
      <c r="AH481" s="55"/>
      <c r="AI481" s="56"/>
      <c r="AJ481" s="41" t="s">
        <v>4462</v>
      </c>
      <c r="AK481" s="42">
        <v>45805</v>
      </c>
      <c r="AL481" s="50"/>
      <c r="AM481" s="337" t="str">
        <f>INDEX($K$6:$AE$6,1,MATCH(1,K481:AE481,-1))</f>
        <v>95PFE-L2M</v>
      </c>
      <c r="AN481" s="337" t="str">
        <f>IF(INDEX($K$6:$AE$6,1,MATCH(1,K481:AE481,1))&lt;&gt;INDEX($K$6:$AE$6,1,MATCH(1,K481:AE481,-1)),INDEX($K$6:$AE$6,1,MATCH(1,K481:AE481,1)),"-")</f>
        <v>-</v>
      </c>
    </row>
    <row r="482" spans="1:40" x14ac:dyDescent="0.2">
      <c r="A482" s="381"/>
      <c r="B482" s="172">
        <f>IF(A482="Oui",1,0)</f>
        <v>0</v>
      </c>
      <c r="C482" s="172">
        <f>IF(OR(G482="Médecin",H482="Médecin",I482="Médecin",I482="Médecins",H482="anesthésiste",H482="boursier univ.",H482="chercheur",H482="chirurgien",H482="Résident(e)",H482="Md Urg",H482="Md Card",LEFT(H482,6)="Fellow",H482="Externe Médecine",H482="Directeur de la biobanque Médecin",H482="monit.-boursier",),1,0)</f>
        <v>1</v>
      </c>
      <c r="D482" s="172">
        <f>IF(OR(G482=0,H482="Stagiaire",H482="Stagiaires",H482="Externe",H482="Externes",G482="agence",H482="STAGIAIRE INFIRMIER(ÈRE)",H482="STAGIAIRE SI",H482="STAGIAIRE S.I.",H482="STAGIAIRE PAB",H482="STAGIAIRE EN PERFUSION",H482="Stagiaire Physiothérapeute",H482="Stagiaire médecine",H482="Stagiaire - Service sociaux",H482="STAGIAIRE SOINS INFIRMIERS",H482="STAGIAIRE EXTERNE EN MÉDECINE",H482="ss",),1,0)</f>
        <v>0</v>
      </c>
      <c r="E482" s="28" t="s">
        <v>952</v>
      </c>
      <c r="F482" s="28" t="s">
        <v>627</v>
      </c>
      <c r="G482" s="262" t="s">
        <v>953</v>
      </c>
      <c r="H482" s="79" t="s">
        <v>869</v>
      </c>
      <c r="I482" s="164" t="s">
        <v>954</v>
      </c>
      <c r="J482" s="273">
        <f ca="1">IF(AK482&lt;=Données!$B$2,1," ")</f>
        <v>1</v>
      </c>
      <c r="K482" s="45" t="s">
        <v>56</v>
      </c>
      <c r="L482" s="46">
        <v>1</v>
      </c>
      <c r="M482" s="47"/>
      <c r="N482" s="48"/>
      <c r="O482" s="185"/>
      <c r="P482" s="187"/>
      <c r="Q482" s="185"/>
      <c r="R482" s="186"/>
      <c r="S482" s="186"/>
      <c r="T482" s="187"/>
      <c r="U482" s="187"/>
      <c r="V482" s="187"/>
      <c r="W482" s="320"/>
      <c r="X482" s="214"/>
      <c r="Y482" s="215"/>
      <c r="Z482" s="34"/>
      <c r="AA482" s="35"/>
      <c r="AB482" s="35"/>
      <c r="AC482" s="35"/>
      <c r="AD482" s="36"/>
      <c r="AE482" s="224"/>
      <c r="AF482" s="53"/>
      <c r="AG482" s="54"/>
      <c r="AH482" s="55"/>
      <c r="AI482" s="56"/>
      <c r="AJ482" s="41" t="s">
        <v>98</v>
      </c>
      <c r="AK482" s="42">
        <v>44581</v>
      </c>
      <c r="AL482" s="50"/>
      <c r="AM482" s="337" t="str">
        <f>INDEX($K$6:$AE$6,1,MATCH(1,K482:AE482,-1))</f>
        <v>95PFE-L2M</v>
      </c>
      <c r="AN482" s="337" t="str">
        <f>IF(INDEX($K$6:$AE$6,1,MATCH(1,K482:AE482,1))&lt;&gt;INDEX($K$6:$AE$6,1,MATCH(1,K482:AE482,-1)),INDEX($K$6:$AE$6,1,MATCH(1,K482:AE482,1)),"-")</f>
        <v>-</v>
      </c>
    </row>
    <row r="483" spans="1:40" x14ac:dyDescent="0.2">
      <c r="A483" s="169" t="str">
        <f>IF(IFERROR(VLOOKUP(G483,EmployesActifs,1,FALSE),"Non")&lt;&gt;"Non","Oui","Non")</f>
        <v>Oui</v>
      </c>
      <c r="B483" s="172">
        <f>IF(A483="Oui",1,0)</f>
        <v>1</v>
      </c>
      <c r="C483" s="172">
        <f>IF(OR(G483="Médecin",H483="Médecin",I483="Médecin",I483="Médecins",H483="anesthésiste",H483="boursier univ.",H483="chercheur",H483="chirurgien",H483="Résident(e)",H483="Md Urg",H483="Md Card",LEFT(H483,6)="Fellow",H483="Externe Médecine",H483="Directeur de la biobanque Médecin",H483="monit.-boursier",),1,0)</f>
        <v>0</v>
      </c>
      <c r="D483" s="172">
        <f>IF(OR(G483=0,H483="Stagiaire",H483="Stagiaires",H483="Externe",H483="Externes",G483="agence",H483="STAGIAIRE INFIRMIER(ÈRE)",H483="STAGIAIRE SI",H483="STAGIAIRE S.I.",H483="STAGIAIRE PAB",H483="STAGIAIRE EN PERFUSION",H483="Stagiaire Physiothérapeute",H483="Stagiaire médecine",H483="Stagiaire - Service sociaux",H483="STAGIAIRE SOINS INFIRMIERS",H483="STAGIAIRE EXTERNE EN MÉDECINE",H483="ss",),1,0)</f>
        <v>0</v>
      </c>
      <c r="E483" s="28" t="s">
        <v>955</v>
      </c>
      <c r="F483" s="28" t="s">
        <v>956</v>
      </c>
      <c r="G483" s="262">
        <v>11343</v>
      </c>
      <c r="H483" s="79" t="s">
        <v>972</v>
      </c>
      <c r="I483" s="164" t="s">
        <v>5716</v>
      </c>
      <c r="J483" s="273" t="str">
        <f ca="1">IF(AK483&lt;=Données!$B$2,1," ")</f>
        <v xml:space="preserve"> </v>
      </c>
      <c r="K483" s="45"/>
      <c r="L483" s="46"/>
      <c r="M483" s="47"/>
      <c r="N483" s="48"/>
      <c r="O483" s="185"/>
      <c r="P483" s="187"/>
      <c r="Q483" s="185">
        <v>1</v>
      </c>
      <c r="R483" s="186"/>
      <c r="S483" s="186"/>
      <c r="T483" s="187"/>
      <c r="U483" s="187"/>
      <c r="V483" s="187"/>
      <c r="W483" s="320"/>
      <c r="X483" s="214"/>
      <c r="Y483" s="215"/>
      <c r="Z483" s="34"/>
      <c r="AA483" s="35"/>
      <c r="AB483" s="35"/>
      <c r="AC483" s="35"/>
      <c r="AD483" s="36"/>
      <c r="AE483" s="224"/>
      <c r="AF483" s="53"/>
      <c r="AG483" s="54"/>
      <c r="AH483" s="55"/>
      <c r="AI483" s="56"/>
      <c r="AJ483" s="41" t="s">
        <v>5851</v>
      </c>
      <c r="AK483" s="42">
        <v>45762</v>
      </c>
      <c r="AL483" s="50"/>
      <c r="AM483" s="337" t="str">
        <f>INDEX($K$6:$AE$6,1,MATCH(1,K483:AE483,-1))</f>
        <v>1860-S</v>
      </c>
      <c r="AN483" s="337" t="str">
        <f>IF(INDEX($K$6:$AE$6,1,MATCH(1,K483:AE483,1))&lt;&gt;INDEX($K$6:$AE$6,1,MATCH(1,K483:AE483,-1)),INDEX($K$6:$AE$6,1,MATCH(1,K483:AE483,1)),"-")</f>
        <v>-</v>
      </c>
    </row>
    <row r="484" spans="1:40" x14ac:dyDescent="0.2">
      <c r="A484" s="169" t="str">
        <f>IF(IFERROR(VLOOKUP(G484,EmployesActifs,1,FALSE),"Non")&lt;&gt;"Non","Oui","Non")</f>
        <v>Oui</v>
      </c>
      <c r="B484" s="172">
        <f>IF(A484="Oui",1,0)</f>
        <v>1</v>
      </c>
      <c r="C484" s="172">
        <f>IF(OR(G484="Médecin",H484="Médecin",I484="Médecin",I484="Médecins",H484="anesthésiste",H484="boursier univ.",H484="chercheur",H484="chirurgien",H484="Résident(e)",H484="Md Urg",H484="Md Card",LEFT(H484,6)="Fellow",H484="Externe Médecine",H484="Directeur de la biobanque Médecin",H484="monit.-boursier",),1,0)</f>
        <v>0</v>
      </c>
      <c r="D484" s="172">
        <f>IF(OR(G484=0,H484="Stagiaire",H484="Stagiaires",H484="Externe",H484="Externes",G484="agence",H484="STAGIAIRE INFIRMIER(ÈRE)",H484="STAGIAIRE SI",H484="STAGIAIRE S.I.",H484="STAGIAIRE PAB",H484="STAGIAIRE EN PERFUSION",H484="Stagiaire Physiothérapeute",H484="Stagiaire médecine",H484="Stagiaire - Service sociaux",H484="STAGIAIRE SOINS INFIRMIERS",H484="STAGIAIRE EXTERNE EN MÉDECINE",H484="ss",),1,0)</f>
        <v>0</v>
      </c>
      <c r="E484" s="28" t="s">
        <v>957</v>
      </c>
      <c r="F484" s="28" t="s">
        <v>527</v>
      </c>
      <c r="G484" s="262">
        <v>2242</v>
      </c>
      <c r="H484" s="79" t="s">
        <v>103</v>
      </c>
      <c r="I484" s="164" t="s">
        <v>61</v>
      </c>
      <c r="J484" s="273">
        <f ca="1">IF(AK484&lt;=Données!$B$2,1," ")</f>
        <v>1</v>
      </c>
      <c r="K484" s="45"/>
      <c r="L484" s="46">
        <v>1</v>
      </c>
      <c r="M484" s="47"/>
      <c r="N484" s="48"/>
      <c r="O484" s="185"/>
      <c r="P484" s="187"/>
      <c r="Q484" s="185"/>
      <c r="R484" s="186"/>
      <c r="S484" s="186"/>
      <c r="T484" s="187"/>
      <c r="U484" s="187"/>
      <c r="V484" s="187"/>
      <c r="W484" s="320"/>
      <c r="X484" s="214"/>
      <c r="Y484" s="215"/>
      <c r="Z484" s="34"/>
      <c r="AA484" s="35"/>
      <c r="AB484" s="35"/>
      <c r="AC484" s="35"/>
      <c r="AD484" s="36"/>
      <c r="AE484" s="224"/>
      <c r="AF484" s="53"/>
      <c r="AG484" s="54"/>
      <c r="AH484" s="55"/>
      <c r="AI484" s="56"/>
      <c r="AJ484" s="41" t="s">
        <v>98</v>
      </c>
      <c r="AK484" s="42">
        <v>44572</v>
      </c>
      <c r="AL484" s="50"/>
      <c r="AM484" s="337" t="str">
        <f>INDEX($K$6:$AE$6,1,MATCH(1,K484:AE484,-1))</f>
        <v>95PFE-L2M</v>
      </c>
      <c r="AN484" s="337" t="str">
        <f>IF(INDEX($K$6:$AE$6,1,MATCH(1,K484:AE484,1))&lt;&gt;INDEX($K$6:$AE$6,1,MATCH(1,K484:AE484,-1)),INDEX($K$6:$AE$6,1,MATCH(1,K484:AE484,1)),"-")</f>
        <v>-</v>
      </c>
    </row>
    <row r="485" spans="1:40" x14ac:dyDescent="0.2">
      <c r="A485" s="169" t="str">
        <f>IF(IFERROR(VLOOKUP(G485,EmployesActifs,1,FALSE),"Non")&lt;&gt;"Non","Oui","Non")</f>
        <v>Oui</v>
      </c>
      <c r="B485" s="172">
        <f>IF(A485="Oui",1,0)</f>
        <v>1</v>
      </c>
      <c r="C485" s="172">
        <f>IF(OR(G485="Médecin",H485="Médecin",I485="Médecin",I485="Médecins",H485="anesthésiste",H485="boursier univ.",H485="chercheur",H485="chirurgien",H485="Résident(e)",H485="Md Urg",H485="Md Card",LEFT(H485,6)="Fellow",H485="Externe Médecine",H485="Directeur de la biobanque Médecin",H485="monit.-boursier",),1,0)</f>
        <v>0</v>
      </c>
      <c r="D485" s="172">
        <f>IF(OR(G485=0,H485="Stagiaire",H485="Stagiaires",H485="Externe",H485="Externes",G485="agence",H485="STAGIAIRE INFIRMIER(ÈRE)",H485="STAGIAIRE SI",H485="STAGIAIRE S.I.",H485="STAGIAIRE PAB",H485="STAGIAIRE EN PERFUSION",H485="Stagiaire Physiothérapeute",H485="Stagiaire médecine",H485="Stagiaire - Service sociaux",H485="STAGIAIRE SOINS INFIRMIERS",H485="STAGIAIRE EXTERNE EN MÉDECINE",H485="ss",),1,0)</f>
        <v>0</v>
      </c>
      <c r="E485" s="28" t="s">
        <v>958</v>
      </c>
      <c r="F485" s="28" t="s">
        <v>3336</v>
      </c>
      <c r="G485" s="262">
        <v>84</v>
      </c>
      <c r="H485" s="79" t="s">
        <v>103</v>
      </c>
      <c r="I485" s="164" t="s">
        <v>65</v>
      </c>
      <c r="J485" s="273" t="str">
        <f ca="1">IF(AK485&lt;=Données!$B$2,1," ")</f>
        <v xml:space="preserve"> </v>
      </c>
      <c r="K485" s="45"/>
      <c r="L485" s="46"/>
      <c r="M485" s="47"/>
      <c r="N485" s="48"/>
      <c r="O485" s="185"/>
      <c r="P485" s="187"/>
      <c r="Q485" s="185">
        <v>1</v>
      </c>
      <c r="R485" s="186"/>
      <c r="S485" s="186"/>
      <c r="T485" s="187"/>
      <c r="U485" s="187"/>
      <c r="V485" s="187"/>
      <c r="W485" s="320"/>
      <c r="X485" s="214"/>
      <c r="Y485" s="215"/>
      <c r="Z485" s="34"/>
      <c r="AA485" s="35"/>
      <c r="AB485" s="35"/>
      <c r="AC485" s="35"/>
      <c r="AD485" s="36"/>
      <c r="AE485" s="224"/>
      <c r="AF485" s="53"/>
      <c r="AG485" s="54"/>
      <c r="AH485" s="55"/>
      <c r="AI485" s="56"/>
      <c r="AJ485" s="41" t="s">
        <v>5851</v>
      </c>
      <c r="AK485" s="42">
        <v>45752</v>
      </c>
      <c r="AL485" s="50"/>
      <c r="AM485" s="337" t="str">
        <f>INDEX($K$6:$AE$6,1,MATCH(1,K485:AE485,-1))</f>
        <v>1860-S</v>
      </c>
      <c r="AN485" s="337" t="str">
        <f>IF(INDEX($K$6:$AE$6,1,MATCH(1,K485:AE485,1))&lt;&gt;INDEX($K$6:$AE$6,1,MATCH(1,K485:AE485,-1)),INDEX($K$6:$AE$6,1,MATCH(1,K485:AE485,1)),"-")</f>
        <v>-</v>
      </c>
    </row>
    <row r="486" spans="1:40" x14ac:dyDescent="0.2">
      <c r="A486" s="169" t="str">
        <f>IF(IFERROR(VLOOKUP(G486,EmployesActifs,1,FALSE),"Non")&lt;&gt;"Non","Oui","Non")</f>
        <v>Oui</v>
      </c>
      <c r="B486" s="172">
        <f>IF(A486="Oui",1,0)</f>
        <v>1</v>
      </c>
      <c r="C486" s="172">
        <f>IF(OR(G486="Médecin",H486="Médecin",I486="Médecin",I486="Médecins",H486="anesthésiste",H486="boursier univ.",H486="chercheur",H486="chirurgien",H486="Résident(e)",H486="Md Urg",H486="Md Card",LEFT(H486,6)="Fellow",H486="Externe Médecine",H486="Directeur de la biobanque Médecin",H486="monit.-boursier",),1,0)</f>
        <v>0</v>
      </c>
      <c r="D486" s="172">
        <f>IF(OR(G486=0,H486="Stagiaire",H486="Stagiaires",H486="Externe",H486="Externes",G486="agence",H486="STAGIAIRE INFIRMIER(ÈRE)",H486="STAGIAIRE SI",H486="STAGIAIRE S.I.",H486="STAGIAIRE PAB",H486="STAGIAIRE EN PERFUSION",H486="Stagiaire Physiothérapeute",H486="Stagiaire médecine",H486="Stagiaire - Service sociaux",H486="STAGIAIRE SOINS INFIRMIERS",H486="STAGIAIRE EXTERNE EN MÉDECINE",H486="ss",),1,0)</f>
        <v>0</v>
      </c>
      <c r="E486" s="28" t="s">
        <v>6167</v>
      </c>
      <c r="F486" s="28" t="s">
        <v>6168</v>
      </c>
      <c r="G486" s="262">
        <v>14125</v>
      </c>
      <c r="H486" s="79" t="s">
        <v>69</v>
      </c>
      <c r="I486" s="164" t="s">
        <v>5215</v>
      </c>
      <c r="J486" s="273" t="str">
        <f ca="1">IF(AK486&lt;=Données!$B$2,1," ")</f>
        <v xml:space="preserve"> </v>
      </c>
      <c r="K486" s="45"/>
      <c r="L486" s="46" t="s">
        <v>56</v>
      </c>
      <c r="M486" s="47"/>
      <c r="N486" s="48"/>
      <c r="O486" s="185"/>
      <c r="P486" s="187"/>
      <c r="Q486" s="185"/>
      <c r="R486" s="186"/>
      <c r="S486" s="186">
        <v>1</v>
      </c>
      <c r="T486" s="187"/>
      <c r="U486" s="187"/>
      <c r="V486" s="187"/>
      <c r="W486" s="320"/>
      <c r="X486" s="214"/>
      <c r="Y486" s="215"/>
      <c r="Z486" s="34"/>
      <c r="AA486" s="35"/>
      <c r="AB486" s="35"/>
      <c r="AC486" s="35"/>
      <c r="AD486" s="36"/>
      <c r="AE486" s="224"/>
      <c r="AF486" s="53"/>
      <c r="AG486" s="54"/>
      <c r="AH486" s="55"/>
      <c r="AI486" s="56"/>
      <c r="AJ486" s="41" t="s">
        <v>4462</v>
      </c>
      <c r="AK486" s="42">
        <v>45847</v>
      </c>
      <c r="AL486" s="50"/>
      <c r="AM486" s="337" t="str">
        <f>INDEX($K$6:$AE$6,1,MATCH(1,K486:AE486,-1))</f>
        <v>1870 +</v>
      </c>
      <c r="AN486" s="337" t="str">
        <f>IF(INDEX($K$6:$AE$6,1,MATCH(1,K486:AE486,1))&lt;&gt;INDEX($K$6:$AE$6,1,MATCH(1,K486:AE486,-1)),INDEX($K$6:$AE$6,1,MATCH(1,K486:AE486,1)),"-")</f>
        <v>-</v>
      </c>
    </row>
    <row r="487" spans="1:40" x14ac:dyDescent="0.2">
      <c r="A487" s="169" t="str">
        <f>IF(IFERROR(VLOOKUP(G487,EmployesActifs,1,FALSE),"Non")&lt;&gt;"Non","Oui","Non")</f>
        <v>Oui</v>
      </c>
      <c r="B487" s="172">
        <f>IF(A487="Oui",1,0)</f>
        <v>1</v>
      </c>
      <c r="C487" s="172">
        <f>IF(OR(G487="Médecin",H487="Médecin",I487="Médecin",I487="Médecins",H487="anesthésiste",H487="boursier univ.",H487="chercheur",H487="chirurgien",H487="Résident(e)",H487="Md Urg",H487="Md Card",LEFT(H487,6)="Fellow",H487="Externe Médecine",H487="Directeur de la biobanque Médecin",H487="monit.-boursier",),1,0)</f>
        <v>0</v>
      </c>
      <c r="D487" s="172">
        <f>IF(OR(G487=0,H487="Stagiaire",H487="Stagiaires",H487="Externe",H487="Externes",G487="agence",H487="STAGIAIRE INFIRMIER(ÈRE)",H487="STAGIAIRE SI",H487="STAGIAIRE S.I.",H487="STAGIAIRE PAB",H487="STAGIAIRE EN PERFUSION",H487="Stagiaire Physiothérapeute",H487="Stagiaire médecine",H487="Stagiaire - Service sociaux",H487="STAGIAIRE SOINS INFIRMIERS",H487="STAGIAIRE EXTERNE EN MÉDECINE",H487="ss",),1,0)</f>
        <v>0</v>
      </c>
      <c r="E487" s="28" t="s">
        <v>959</v>
      </c>
      <c r="F487" s="28" t="s">
        <v>960</v>
      </c>
      <c r="G487" s="262">
        <v>10606</v>
      </c>
      <c r="H487" s="79" t="s">
        <v>69</v>
      </c>
      <c r="I487" s="164" t="s">
        <v>5215</v>
      </c>
      <c r="J487" s="273">
        <f ca="1">IF(AK487&lt;=Données!$B$2,1," ")</f>
        <v>1</v>
      </c>
      <c r="K487" s="45" t="s">
        <v>56</v>
      </c>
      <c r="L487" s="46" t="s">
        <v>56</v>
      </c>
      <c r="M487" s="47"/>
      <c r="N487" s="48"/>
      <c r="O487" s="185"/>
      <c r="P487" s="187"/>
      <c r="Q487" s="185"/>
      <c r="R487" s="186"/>
      <c r="S487" s="186"/>
      <c r="T487" s="187">
        <v>1</v>
      </c>
      <c r="U487" s="187"/>
      <c r="V487" s="187"/>
      <c r="W487" s="320"/>
      <c r="X487" s="214"/>
      <c r="Y487" s="215"/>
      <c r="Z487" s="34"/>
      <c r="AA487" s="35"/>
      <c r="AB487" s="35"/>
      <c r="AC487" s="35"/>
      <c r="AD487" s="36"/>
      <c r="AE487" s="224"/>
      <c r="AF487" s="53"/>
      <c r="AG487" s="54"/>
      <c r="AH487" s="55"/>
      <c r="AI487" s="56"/>
      <c r="AJ487" s="41" t="s">
        <v>66</v>
      </c>
      <c r="AK487" s="42">
        <v>44393</v>
      </c>
      <c r="AL487" s="50"/>
      <c r="AM487" s="337">
        <f>INDEX($K$6:$AE$6,1,MATCH(1,K487:AE487,-1))</f>
        <v>8210</v>
      </c>
      <c r="AN487" s="337" t="str">
        <f>IF(INDEX($K$6:$AE$6,1,MATCH(1,K487:AE487,1))&lt;&gt;INDEX($K$6:$AE$6,1,MATCH(1,K487:AE487,-1)),INDEX($K$6:$AE$6,1,MATCH(1,K487:AE487,1)),"-")</f>
        <v>-</v>
      </c>
    </row>
    <row r="488" spans="1:40" x14ac:dyDescent="0.2">
      <c r="A488" s="169" t="str">
        <f>IF(IFERROR(VLOOKUP(G488,EmployesActifs,1,FALSE),"Non")&lt;&gt;"Non","Oui","Non")</f>
        <v>Oui</v>
      </c>
      <c r="B488" s="172">
        <f>IF(A488="Oui",1,0)</f>
        <v>1</v>
      </c>
      <c r="C488" s="172">
        <f>IF(OR(G488="Médecin",H488="Médecin",I488="Médecin",I488="Médecins",H488="anesthésiste",H488="boursier univ.",H488="chercheur",H488="chirurgien",H488="Résident(e)",H488="Md Urg",H488="Md Card",LEFT(H488,6)="Fellow",H488="Externe Médecine",H488="Directeur de la biobanque Médecin",H488="monit.-boursier",),1,0)</f>
        <v>0</v>
      </c>
      <c r="D488" s="172">
        <f>IF(OR(G488=0,H488="Stagiaire",H488="Stagiaires",H488="Externe",H488="Externes",G488="agence",H488="STAGIAIRE INFIRMIER(ÈRE)",H488="STAGIAIRE SI",H488="STAGIAIRE S.I.",H488="STAGIAIRE PAB",H488="STAGIAIRE EN PERFUSION",H488="Stagiaire Physiothérapeute",H488="Stagiaire médecine",H488="Stagiaire - Service sociaux",H488="STAGIAIRE SOINS INFIRMIERS",H488="STAGIAIRE EXTERNE EN MÉDECINE",H488="ss",),1,0)</f>
        <v>0</v>
      </c>
      <c r="E488" s="28" t="s">
        <v>3335</v>
      </c>
      <c r="F488" s="28" t="s">
        <v>281</v>
      </c>
      <c r="G488" s="262">
        <v>6589</v>
      </c>
      <c r="H488" s="79" t="s">
        <v>961</v>
      </c>
      <c r="I488" s="164" t="s">
        <v>1395</v>
      </c>
      <c r="J488" s="273">
        <f ca="1">IF(AK488&lt;=Données!$B$2,1," ")</f>
        <v>1</v>
      </c>
      <c r="K488" s="45">
        <v>1</v>
      </c>
      <c r="L488" s="46"/>
      <c r="M488" s="47"/>
      <c r="N488" s="48"/>
      <c r="O488" s="185"/>
      <c r="P488" s="187"/>
      <c r="Q488" s="185"/>
      <c r="R488" s="186"/>
      <c r="S488" s="186"/>
      <c r="T488" s="187"/>
      <c r="U488" s="187"/>
      <c r="V488" s="187"/>
      <c r="W488" s="320"/>
      <c r="X488" s="214"/>
      <c r="Y488" s="215"/>
      <c r="Z488" s="34"/>
      <c r="AA488" s="35"/>
      <c r="AB488" s="35"/>
      <c r="AC488" s="35"/>
      <c r="AD488" s="36"/>
      <c r="AE488" s="224"/>
      <c r="AF488" s="53"/>
      <c r="AG488" s="54"/>
      <c r="AH488" s="55"/>
      <c r="AI488" s="56"/>
      <c r="AJ488" s="41" t="s">
        <v>290</v>
      </c>
      <c r="AK488" s="42">
        <v>44587</v>
      </c>
      <c r="AL488" s="50"/>
      <c r="AM488" s="337" t="str">
        <f>INDEX($K$6:$AE$6,1,MATCH(1,K488:AE488,-1))</f>
        <v>95PFE-L2S</v>
      </c>
      <c r="AN488" s="337" t="str">
        <f>IF(INDEX($K$6:$AE$6,1,MATCH(1,K488:AE488,1))&lt;&gt;INDEX($K$6:$AE$6,1,MATCH(1,K488:AE488,-1)),INDEX($K$6:$AE$6,1,MATCH(1,K488:AE488,1)),"-")</f>
        <v>-</v>
      </c>
    </row>
    <row r="489" spans="1:40" x14ac:dyDescent="0.2">
      <c r="A489" s="169" t="str">
        <f>IF(IFERROR(VLOOKUP(G489,EmployesActifs,1,FALSE),"Non")&lt;&gt;"Non","Oui","Non")</f>
        <v>Oui</v>
      </c>
      <c r="B489" s="172">
        <f>IF(A489="Oui",1,0)</f>
        <v>1</v>
      </c>
      <c r="C489" s="172">
        <f>IF(OR(G489="Médecin",H489="Médecin",I489="Médecin",I489="Médecins",H489="anesthésiste",H489="boursier univ.",H489="chercheur",H489="chirurgien",H489="Résident(e)",H489="Md Urg",H489="Md Card",LEFT(H489,6)="Fellow",H489="Externe Médecine",H489="Directeur de la biobanque Médecin",H489="monit.-boursier",),1,0)</f>
        <v>0</v>
      </c>
      <c r="D489" s="172">
        <f>IF(OR(G489=0,H489="Stagiaire",H489="Stagiaires",H489="Externe",H489="Externes",G489="agence",H489="STAGIAIRE INFIRMIER(ÈRE)",H489="STAGIAIRE SI",H489="STAGIAIRE S.I.",H489="STAGIAIRE PAB",H489="STAGIAIRE EN PERFUSION",H489="Stagiaire Physiothérapeute",H489="Stagiaire médecine",H489="Stagiaire - Service sociaux",H489="STAGIAIRE SOINS INFIRMIERS",H489="STAGIAIRE EXTERNE EN MÉDECINE",H489="ss",),1,0)</f>
        <v>0</v>
      </c>
      <c r="E489" s="28" t="s">
        <v>5391</v>
      </c>
      <c r="F489" s="28" t="s">
        <v>5392</v>
      </c>
      <c r="G489" s="262">
        <v>13674</v>
      </c>
      <c r="H489" s="79" t="s">
        <v>103</v>
      </c>
      <c r="I489" s="164" t="s">
        <v>61</v>
      </c>
      <c r="J489" s="273" t="str">
        <f ca="1">IF(AK489&lt;=Données!$B$2,1," ")</f>
        <v xml:space="preserve"> </v>
      </c>
      <c r="K489" s="45">
        <v>1</v>
      </c>
      <c r="L489" s="46"/>
      <c r="M489" s="47"/>
      <c r="N489" s="48"/>
      <c r="O489" s="185"/>
      <c r="P489" s="187"/>
      <c r="Q489" s="185"/>
      <c r="R489" s="186"/>
      <c r="S489" s="186"/>
      <c r="T489" s="187"/>
      <c r="U489" s="187"/>
      <c r="V489" s="187"/>
      <c r="W489" s="320"/>
      <c r="X489" s="214"/>
      <c r="Y489" s="215"/>
      <c r="Z489" s="34"/>
      <c r="AA489" s="35"/>
      <c r="AB489" s="35"/>
      <c r="AC489" s="35"/>
      <c r="AD489" s="36"/>
      <c r="AE489" s="224"/>
      <c r="AF489" s="53"/>
      <c r="AG489" s="54"/>
      <c r="AH489" s="55"/>
      <c r="AI489" s="56"/>
      <c r="AJ489" s="41" t="s">
        <v>4462</v>
      </c>
      <c r="AK489" s="42">
        <v>45693</v>
      </c>
      <c r="AL489" s="50"/>
      <c r="AM489" s="337" t="str">
        <f>INDEX($K$6:$AE$6,1,MATCH(1,K489:AE489,-1))</f>
        <v>95PFE-L2S</v>
      </c>
      <c r="AN489" s="337" t="str">
        <f>IF(INDEX($K$6:$AE$6,1,MATCH(1,K489:AE489,1))&lt;&gt;INDEX($K$6:$AE$6,1,MATCH(1,K489:AE489,-1)),INDEX($K$6:$AE$6,1,MATCH(1,K489:AE489,1)),"-")</f>
        <v>-</v>
      </c>
    </row>
    <row r="490" spans="1:40" x14ac:dyDescent="0.2">
      <c r="A490" s="169" t="str">
        <f>IF(IFERROR(VLOOKUP(G490,EmployesActifs,1,FALSE),"Non")&lt;&gt;"Non","Oui","Non")</f>
        <v>Oui</v>
      </c>
      <c r="B490" s="172">
        <f>IF(A490="Oui",1,0)</f>
        <v>1</v>
      </c>
      <c r="C490" s="172">
        <f>IF(OR(G490="Médecin",H490="Médecin",I490="Médecin",I490="Médecins",H490="anesthésiste",H490="boursier univ.",H490="chercheur",H490="chirurgien",H490="Résident(e)",H490="Md Urg",H490="Md Card",LEFT(H490,6)="Fellow",H490="Externe Médecine",H490="Directeur de la biobanque Médecin",H490="monit.-boursier",),1,0)</f>
        <v>0</v>
      </c>
      <c r="D490" s="172">
        <f>IF(OR(G490=0,H490="Stagiaire",H490="Stagiaires",H490="Externe",H490="Externes",G490="agence",H490="STAGIAIRE INFIRMIER(ÈRE)",H490="STAGIAIRE SI",H490="STAGIAIRE S.I.",H490="STAGIAIRE PAB",H490="STAGIAIRE EN PERFUSION",H490="Stagiaire Physiothérapeute",H490="Stagiaire médecine",H490="Stagiaire - Service sociaux",H490="STAGIAIRE SOINS INFIRMIERS",H490="STAGIAIRE EXTERNE EN MÉDECINE",H490="ss",),1,0)</f>
        <v>0</v>
      </c>
      <c r="E490" s="28" t="s">
        <v>4637</v>
      </c>
      <c r="F490" s="28" t="s">
        <v>1180</v>
      </c>
      <c r="G490" s="262">
        <v>13806</v>
      </c>
      <c r="H490" s="79" t="s">
        <v>103</v>
      </c>
      <c r="I490" s="164" t="s">
        <v>3528</v>
      </c>
      <c r="J490" s="273" t="str">
        <f ca="1">IF(AK490&lt;=Données!$B$2,1," ")</f>
        <v xml:space="preserve"> </v>
      </c>
      <c r="K490" s="45">
        <v>1</v>
      </c>
      <c r="L490" s="46"/>
      <c r="M490" s="47"/>
      <c r="N490" s="48"/>
      <c r="O490" s="185"/>
      <c r="P490" s="187"/>
      <c r="Q490" s="185"/>
      <c r="R490" s="186"/>
      <c r="S490" s="186"/>
      <c r="T490" s="187"/>
      <c r="U490" s="187"/>
      <c r="V490" s="187"/>
      <c r="W490" s="320"/>
      <c r="X490" s="214"/>
      <c r="Y490" s="215"/>
      <c r="Z490" s="34"/>
      <c r="AA490" s="35"/>
      <c r="AB490" s="35"/>
      <c r="AC490" s="35"/>
      <c r="AD490" s="36"/>
      <c r="AE490" s="224"/>
      <c r="AF490" s="53"/>
      <c r="AG490" s="54"/>
      <c r="AH490" s="55"/>
      <c r="AI490" s="56"/>
      <c r="AJ490" s="41" t="s">
        <v>4462</v>
      </c>
      <c r="AK490" s="42">
        <v>45861</v>
      </c>
      <c r="AL490" s="50"/>
      <c r="AM490" s="337" t="str">
        <f>INDEX($K$6:$AE$6,1,MATCH(1,K490:AE490,-1))</f>
        <v>95PFE-L2S</v>
      </c>
      <c r="AN490" s="337" t="str">
        <f>IF(INDEX($K$6:$AE$6,1,MATCH(1,K490:AE490,1))&lt;&gt;INDEX($K$6:$AE$6,1,MATCH(1,K490:AE490,-1)),INDEX($K$6:$AE$6,1,MATCH(1,K490:AE490,1)),"-")</f>
        <v>-</v>
      </c>
    </row>
    <row r="491" spans="1:40" x14ac:dyDescent="0.2">
      <c r="A491" s="169" t="str">
        <f>IF(IFERROR(VLOOKUP(G491,EmployesActifs,1,FALSE),"Non")&lt;&gt;"Non","Oui","Non")</f>
        <v>Oui</v>
      </c>
      <c r="B491" s="172">
        <f>IF(A491="Oui",1,0)</f>
        <v>1</v>
      </c>
      <c r="C491" s="172">
        <f>IF(OR(G491="Médecin",H491="Médecin",I491="Médecin",I491="Médecins",H491="anesthésiste",H491="boursier univ.",H491="chercheur",H491="chirurgien",H491="Résident(e)",H491="Md Urg",H491="Md Card",LEFT(H491,6)="Fellow",H491="Externe Médecine",H491="Directeur de la biobanque Médecin",H491="monit.-boursier",),1,0)</f>
        <v>0</v>
      </c>
      <c r="D491" s="172">
        <f>IF(OR(G491=0,H491="Stagiaire",H491="Stagiaires",H491="Externe",H491="Externes",G491="agence",H491="STAGIAIRE INFIRMIER(ÈRE)",H491="STAGIAIRE SI",H491="STAGIAIRE S.I.",H491="STAGIAIRE PAB",H491="STAGIAIRE EN PERFUSION",H491="Stagiaire Physiothérapeute",H491="Stagiaire médecine",H491="Stagiaire - Service sociaux",H491="STAGIAIRE SOINS INFIRMIERS",H491="STAGIAIRE EXTERNE EN MÉDECINE",H491="ss",),1,0)</f>
        <v>0</v>
      </c>
      <c r="E491" s="28" t="s">
        <v>962</v>
      </c>
      <c r="F491" s="28" t="s">
        <v>963</v>
      </c>
      <c r="G491" s="262">
        <v>3366</v>
      </c>
      <c r="H491" s="79" t="s">
        <v>964</v>
      </c>
      <c r="I491" s="164" t="s">
        <v>965</v>
      </c>
      <c r="J491" s="273">
        <f ca="1">IF(AK491&lt;=Données!$B$2,1," ")</f>
        <v>1</v>
      </c>
      <c r="K491" s="45"/>
      <c r="L491" s="46">
        <v>1</v>
      </c>
      <c r="M491" s="47"/>
      <c r="N491" s="48"/>
      <c r="O491" s="185"/>
      <c r="P491" s="187"/>
      <c r="Q491" s="185"/>
      <c r="R491" s="186"/>
      <c r="S491" s="186"/>
      <c r="T491" s="187"/>
      <c r="U491" s="187"/>
      <c r="V491" s="187"/>
      <c r="W491" s="320"/>
      <c r="X491" s="214"/>
      <c r="Y491" s="215"/>
      <c r="Z491" s="34"/>
      <c r="AA491" s="35"/>
      <c r="AB491" s="35"/>
      <c r="AC491" s="35"/>
      <c r="AD491" s="36"/>
      <c r="AE491" s="224"/>
      <c r="AF491" s="53"/>
      <c r="AG491" s="54"/>
      <c r="AH491" s="55"/>
      <c r="AI491" s="56"/>
      <c r="AJ491" s="41" t="s">
        <v>144</v>
      </c>
      <c r="AK491" s="42">
        <v>44585</v>
      </c>
      <c r="AL491" s="50"/>
      <c r="AM491" s="337" t="str">
        <f>INDEX($K$6:$AE$6,1,MATCH(1,K491:AE491,-1))</f>
        <v>95PFE-L2M</v>
      </c>
      <c r="AN491" s="337" t="str">
        <f>IF(INDEX($K$6:$AE$6,1,MATCH(1,K491:AE491,1))&lt;&gt;INDEX($K$6:$AE$6,1,MATCH(1,K491:AE491,-1)),INDEX($K$6:$AE$6,1,MATCH(1,K491:AE491,1)),"-")</f>
        <v>-</v>
      </c>
    </row>
    <row r="492" spans="1:40" x14ac:dyDescent="0.2">
      <c r="A492" s="169" t="str">
        <f>IF(IFERROR(VLOOKUP(G492,EmployesActifs,1,FALSE),"Non")&lt;&gt;"Non","Oui","Non")</f>
        <v>Oui</v>
      </c>
      <c r="B492" s="172">
        <f>IF(A492="Oui",1,0)</f>
        <v>1</v>
      </c>
      <c r="C492" s="172">
        <f>IF(OR(G492="Médecin",H492="Médecin",I492="Médecin",I492="Médecins",H492="anesthésiste",H492="boursier univ.",H492="chercheur",H492="chirurgien",H492="Résident(e)",H492="Md Urg",H492="Md Card",LEFT(H492,6)="Fellow",H492="Externe Médecine",H492="Directeur de la biobanque Médecin",H492="monit.-boursier",),1,0)</f>
        <v>0</v>
      </c>
      <c r="D492" s="172">
        <f>IF(OR(G492=0,H492="Stagiaire",H492="Stagiaires",H492="Externe",H492="Externes",G492="agence",H492="STAGIAIRE INFIRMIER(ÈRE)",H492="STAGIAIRE SI",H492="STAGIAIRE S.I.",H492="STAGIAIRE PAB",H492="STAGIAIRE EN PERFUSION",H492="Stagiaire Physiothérapeute",H492="Stagiaire médecine",H492="Stagiaire - Service sociaux",H492="STAGIAIRE SOINS INFIRMIERS",H492="STAGIAIRE EXTERNE EN MÉDECINE",H492="ss",),1,0)</f>
        <v>0</v>
      </c>
      <c r="E492" s="28" t="s">
        <v>967</v>
      </c>
      <c r="F492" s="28" t="s">
        <v>968</v>
      </c>
      <c r="G492" s="262">
        <v>3300</v>
      </c>
      <c r="H492" s="79" t="s">
        <v>103</v>
      </c>
      <c r="I492" s="164" t="s">
        <v>2714</v>
      </c>
      <c r="J492" s="273" t="str">
        <f ca="1">IF(AK492&lt;=Données!$B$2,1," ")</f>
        <v xml:space="preserve"> </v>
      </c>
      <c r="K492" s="45"/>
      <c r="L492" s="46"/>
      <c r="M492" s="47"/>
      <c r="N492" s="48"/>
      <c r="O492" s="185"/>
      <c r="P492" s="187"/>
      <c r="Q492" s="185"/>
      <c r="R492" s="186"/>
      <c r="S492" s="186">
        <v>1</v>
      </c>
      <c r="T492" s="187"/>
      <c r="U492" s="187"/>
      <c r="V492" s="187"/>
      <c r="W492" s="320"/>
      <c r="X492" s="214"/>
      <c r="Y492" s="215"/>
      <c r="Z492" s="34"/>
      <c r="AA492" s="35"/>
      <c r="AB492" s="35"/>
      <c r="AC492" s="35"/>
      <c r="AD492" s="36"/>
      <c r="AE492" s="224"/>
      <c r="AF492" s="53"/>
      <c r="AG492" s="54"/>
      <c r="AH492" s="55"/>
      <c r="AI492" s="56"/>
      <c r="AJ492" s="41" t="s">
        <v>4462</v>
      </c>
      <c r="AK492" s="42">
        <v>45784</v>
      </c>
      <c r="AL492" s="50"/>
      <c r="AM492" s="337" t="str">
        <f>INDEX($K$6:$AE$6,1,MATCH(1,K492:AE492,-1))</f>
        <v>1870 +</v>
      </c>
      <c r="AN492" s="337" t="str">
        <f>IF(INDEX($K$6:$AE$6,1,MATCH(1,K492:AE492,1))&lt;&gt;INDEX($K$6:$AE$6,1,MATCH(1,K492:AE492,-1)),INDEX($K$6:$AE$6,1,MATCH(1,K492:AE492,1)),"-")</f>
        <v>-</v>
      </c>
    </row>
    <row r="493" spans="1:40" x14ac:dyDescent="0.2">
      <c r="A493" s="169" t="str">
        <f>IF(IFERROR(VLOOKUP(G493,EmployesActifs,1,FALSE),"Non")&lt;&gt;"Non","Oui","Non")</f>
        <v>Oui</v>
      </c>
      <c r="B493" s="172">
        <f>IF(A493="Oui",1,0)</f>
        <v>1</v>
      </c>
      <c r="C493" s="172">
        <f>IF(OR(G493="Médecin",H493="Médecin",I493="Médecin",I493="Médecins",H493="anesthésiste",H493="boursier univ.",H493="chercheur",H493="chirurgien",H493="Résident(e)",H493="Md Urg",H493="Md Card",LEFT(H493,6)="Fellow",H493="Externe Médecine",H493="Directeur de la biobanque Médecin",H493="monit.-boursier",),1,0)</f>
        <v>0</v>
      </c>
      <c r="D493" s="172">
        <f>IF(OR(G493=0,H493="Stagiaire",H493="Stagiaires",H493="Externe",H493="Externes",G493="agence",H493="STAGIAIRE INFIRMIER(ÈRE)",H493="STAGIAIRE SI",H493="STAGIAIRE S.I.",H493="STAGIAIRE PAB",H493="STAGIAIRE EN PERFUSION",H493="Stagiaire Physiothérapeute",H493="Stagiaire médecine",H493="Stagiaire - Service sociaux",H493="STAGIAIRE SOINS INFIRMIERS",H493="STAGIAIRE EXTERNE EN MÉDECINE",H493="ss",),1,0)</f>
        <v>0</v>
      </c>
      <c r="E493" s="28" t="s">
        <v>969</v>
      </c>
      <c r="F493" s="28" t="s">
        <v>970</v>
      </c>
      <c r="G493" s="262">
        <v>10194</v>
      </c>
      <c r="H493" s="79" t="s">
        <v>2416</v>
      </c>
      <c r="I493" s="164" t="s">
        <v>5716</v>
      </c>
      <c r="J493" s="273">
        <f ca="1">IF(AK493&lt;=Données!$B$2,1," ")</f>
        <v>1</v>
      </c>
      <c r="K493" s="45"/>
      <c r="L493" s="46" t="s">
        <v>56</v>
      </c>
      <c r="M493" s="47" t="s">
        <v>56</v>
      </c>
      <c r="N493" s="48"/>
      <c r="O493" s="185"/>
      <c r="P493" s="187"/>
      <c r="Q493" s="185"/>
      <c r="R493" s="186"/>
      <c r="S493" s="186" t="s">
        <v>56</v>
      </c>
      <c r="T493" s="187"/>
      <c r="U493" s="187"/>
      <c r="V493" s="187"/>
      <c r="W493" s="320"/>
      <c r="X493" s="214"/>
      <c r="Y493" s="215"/>
      <c r="Z493" s="34" t="s">
        <v>56</v>
      </c>
      <c r="AA493" s="35" t="s">
        <v>56</v>
      </c>
      <c r="AB493" s="35" t="s">
        <v>56</v>
      </c>
      <c r="AC493" s="35"/>
      <c r="AD493" s="36" t="s">
        <v>56</v>
      </c>
      <c r="AE493" s="224" t="s">
        <v>56</v>
      </c>
      <c r="AF493" s="53"/>
      <c r="AG493" s="54"/>
      <c r="AH493" s="55"/>
      <c r="AI493" s="56"/>
      <c r="AJ493" s="41" t="s">
        <v>98</v>
      </c>
      <c r="AK493" s="42">
        <v>44582</v>
      </c>
      <c r="AL493" s="50" t="s">
        <v>856</v>
      </c>
      <c r="AM493" s="337" t="e">
        <f>INDEX($K$6:$AE$6,1,MATCH(1,K493:AE493,-1))</f>
        <v>#N/A</v>
      </c>
      <c r="AN493" s="337" t="e">
        <f>IF(INDEX($K$6:$AE$6,1,MATCH(1,K493:AE493,1))&lt;&gt;INDEX($K$6:$AE$6,1,MATCH(1,K493:AE493,-1)),INDEX($K$6:$AE$6,1,MATCH(1,K493:AE493,1)),"-")</f>
        <v>#N/A</v>
      </c>
    </row>
    <row r="494" spans="1:40" x14ac:dyDescent="0.2">
      <c r="A494" s="169" t="str">
        <f>IF(IFERROR(VLOOKUP(G494,EmployesActifs,1,FALSE),"Non")&lt;&gt;"Non","Oui","Non")</f>
        <v>Oui</v>
      </c>
      <c r="B494" s="172">
        <f>IF(A494="Oui",1,0)</f>
        <v>1</v>
      </c>
      <c r="C494" s="172">
        <f>IF(OR(G494="Médecin",H494="Médecin",I494="Médecin",I494="Médecins",H494="anesthésiste",H494="boursier univ.",H494="chercheur",H494="chirurgien",H494="Résident(e)",H494="Md Urg",H494="Md Card",LEFT(H494,6)="Fellow",H494="Externe Médecine",H494="Directeur de la biobanque Médecin",H494="monit.-boursier",),1,0)</f>
        <v>0</v>
      </c>
      <c r="D494" s="172">
        <f>IF(OR(G494=0,H494="Stagiaire",H494="Stagiaires",H494="Externe",H494="Externes",G494="agence",H494="STAGIAIRE INFIRMIER(ÈRE)",H494="STAGIAIRE SI",H494="STAGIAIRE S.I.",H494="STAGIAIRE PAB",H494="STAGIAIRE EN PERFUSION",H494="Stagiaire Physiothérapeute",H494="Stagiaire médecine",H494="Stagiaire - Service sociaux",H494="STAGIAIRE SOINS INFIRMIERS",H494="STAGIAIRE EXTERNE EN MÉDECINE",H494="ss",),1,0)</f>
        <v>0</v>
      </c>
      <c r="E494" s="28" t="s">
        <v>969</v>
      </c>
      <c r="F494" s="28" t="s">
        <v>971</v>
      </c>
      <c r="G494" s="262">
        <v>11260</v>
      </c>
      <c r="H494" s="79" t="s">
        <v>972</v>
      </c>
      <c r="I494" s="164" t="s">
        <v>3418</v>
      </c>
      <c r="J494" s="273">
        <f ca="1">IF(AK494&lt;=Données!$B$2,1," ")</f>
        <v>1</v>
      </c>
      <c r="K494" s="45">
        <v>1</v>
      </c>
      <c r="L494" s="46"/>
      <c r="M494" s="47"/>
      <c r="N494" s="48"/>
      <c r="O494" s="185"/>
      <c r="P494" s="187"/>
      <c r="Q494" s="185"/>
      <c r="R494" s="186"/>
      <c r="S494" s="186"/>
      <c r="T494" s="187"/>
      <c r="U494" s="187"/>
      <c r="V494" s="187"/>
      <c r="W494" s="320"/>
      <c r="X494" s="214"/>
      <c r="Y494" s="215"/>
      <c r="Z494" s="34"/>
      <c r="AA494" s="35"/>
      <c r="AB494" s="35"/>
      <c r="AC494" s="35"/>
      <c r="AD494" s="36"/>
      <c r="AE494" s="224"/>
      <c r="AF494" s="53"/>
      <c r="AG494" s="54"/>
      <c r="AH494" s="55"/>
      <c r="AI494" s="56"/>
      <c r="AJ494" s="41" t="s">
        <v>57</v>
      </c>
      <c r="AK494" s="42">
        <v>44586</v>
      </c>
      <c r="AL494" s="50" t="s">
        <v>973</v>
      </c>
      <c r="AM494" s="337" t="str">
        <f>INDEX($K$6:$AE$6,1,MATCH(1,K494:AE494,-1))</f>
        <v>95PFE-L2S</v>
      </c>
      <c r="AN494" s="337" t="str">
        <f>IF(INDEX($K$6:$AE$6,1,MATCH(1,K494:AE494,1))&lt;&gt;INDEX($K$6:$AE$6,1,MATCH(1,K494:AE494,-1)),INDEX($K$6:$AE$6,1,MATCH(1,K494:AE494,1)),"-")</f>
        <v>-</v>
      </c>
    </row>
    <row r="495" spans="1:40" x14ac:dyDescent="0.2">
      <c r="A495" s="169" t="str">
        <f>IF(IFERROR(VLOOKUP(G495,EmployesActifs,1,FALSE),"Non")&lt;&gt;"Non","Oui","Non")</f>
        <v>Oui</v>
      </c>
      <c r="B495" s="172">
        <f>IF(A495="Oui",1,0)</f>
        <v>1</v>
      </c>
      <c r="C495" s="172">
        <f>IF(OR(G495="Médecin",H495="Médecin",I495="Médecin",I495="Médecins",H495="anesthésiste",H495="boursier univ.",H495="chercheur",H495="chirurgien",H495="Résident(e)",H495="Md Urg",H495="Md Card",LEFT(H495,6)="Fellow",H495="Externe Médecine",H495="Directeur de la biobanque Médecin",H495="monit.-boursier",),1,0)</f>
        <v>0</v>
      </c>
      <c r="D495" s="172">
        <f>IF(OR(G495=0,H495="Stagiaire",H495="Stagiaires",H495="Externe",H495="Externes",G495="agence",H495="STAGIAIRE INFIRMIER(ÈRE)",H495="STAGIAIRE SI",H495="STAGIAIRE S.I.",H495="STAGIAIRE PAB",H495="STAGIAIRE EN PERFUSION",H495="Stagiaire Physiothérapeute",H495="Stagiaire médecine",H495="Stagiaire - Service sociaux",H495="STAGIAIRE SOINS INFIRMIERS",H495="STAGIAIRE EXTERNE EN MÉDECINE",H495="ss",),1,0)</f>
        <v>0</v>
      </c>
      <c r="E495" s="28" t="s">
        <v>3881</v>
      </c>
      <c r="F495" s="28" t="s">
        <v>974</v>
      </c>
      <c r="G495" s="262">
        <v>10220</v>
      </c>
      <c r="H495" s="79" t="s">
        <v>517</v>
      </c>
      <c r="I495" s="164" t="s">
        <v>3643</v>
      </c>
      <c r="J495" s="273">
        <f ca="1">IF(AK495&lt;=Données!$B$2,1," ")</f>
        <v>1</v>
      </c>
      <c r="K495" s="45"/>
      <c r="L495" s="46">
        <v>1</v>
      </c>
      <c r="M495" s="47"/>
      <c r="N495" s="48"/>
      <c r="O495" s="185"/>
      <c r="P495" s="187"/>
      <c r="Q495" s="185"/>
      <c r="R495" s="186"/>
      <c r="S495" s="186"/>
      <c r="T495" s="187"/>
      <c r="U495" s="187"/>
      <c r="V495" s="187"/>
      <c r="W495" s="320"/>
      <c r="X495" s="214"/>
      <c r="Y495" s="215"/>
      <c r="Z495" s="34"/>
      <c r="AA495" s="35"/>
      <c r="AB495" s="35"/>
      <c r="AC495" s="35"/>
      <c r="AD495" s="36"/>
      <c r="AE495" s="224"/>
      <c r="AF495" s="53"/>
      <c r="AG495" s="54"/>
      <c r="AH495" s="55"/>
      <c r="AI495" s="56"/>
      <c r="AJ495" s="41" t="s">
        <v>144</v>
      </c>
      <c r="AK495" s="42">
        <v>44589</v>
      </c>
      <c r="AL495" s="50"/>
      <c r="AM495" s="337" t="str">
        <f>INDEX($K$6:$AE$6,1,MATCH(1,K495:AE495,-1))</f>
        <v>95PFE-L2M</v>
      </c>
      <c r="AN495" s="337" t="str">
        <f>IF(INDEX($K$6:$AE$6,1,MATCH(1,K495:AE495,1))&lt;&gt;INDEX($K$6:$AE$6,1,MATCH(1,K495:AE495,-1)),INDEX($K$6:$AE$6,1,MATCH(1,K495:AE495,1)),"-")</f>
        <v>-</v>
      </c>
    </row>
    <row r="496" spans="1:40" x14ac:dyDescent="0.2">
      <c r="A496" s="169" t="str">
        <f>IF(IFERROR(VLOOKUP(G496,EmployesActifs,1,FALSE),"Non")&lt;&gt;"Non","Oui","Non")</f>
        <v>Oui</v>
      </c>
      <c r="B496" s="172">
        <f>IF(A496="Oui",1,0)</f>
        <v>1</v>
      </c>
      <c r="C496" s="172">
        <f>IF(OR(G496="Médecin",H496="Médecin",I496="Médecin",I496="Médecins",H496="anesthésiste",H496="boursier univ.",H496="chercheur",H496="chirurgien",H496="Résident(e)",H496="Md Urg",H496="Md Card",LEFT(H496,6)="Fellow",H496="Externe Médecine",H496="Directeur de la biobanque Médecin",H496="monit.-boursier",),1,0)</f>
        <v>0</v>
      </c>
      <c r="D496" s="172">
        <f>IF(OR(G496=0,H496="Stagiaire",H496="Stagiaires",H496="Externe",H496="Externes",G496="agence",H496="STAGIAIRE INFIRMIER(ÈRE)",H496="STAGIAIRE SI",H496="STAGIAIRE S.I.",H496="STAGIAIRE PAB",H496="STAGIAIRE EN PERFUSION",H496="Stagiaire Physiothérapeute",H496="Stagiaire médecine",H496="Stagiaire - Service sociaux",H496="STAGIAIRE SOINS INFIRMIERS",H496="STAGIAIRE EXTERNE EN MÉDECINE",H496="ss",),1,0)</f>
        <v>0</v>
      </c>
      <c r="E496" s="28" t="s">
        <v>977</v>
      </c>
      <c r="F496" s="28" t="s">
        <v>978</v>
      </c>
      <c r="G496" s="262">
        <v>5743</v>
      </c>
      <c r="H496" s="79" t="s">
        <v>3387</v>
      </c>
      <c r="I496" s="164" t="s">
        <v>888</v>
      </c>
      <c r="J496" s="273">
        <f ca="1">IF(AK496&lt;=Données!$B$2,1," ")</f>
        <v>1</v>
      </c>
      <c r="K496" s="45"/>
      <c r="L496" s="46">
        <v>1</v>
      </c>
      <c r="M496" s="47"/>
      <c r="N496" s="48"/>
      <c r="O496" s="185"/>
      <c r="P496" s="187"/>
      <c r="Q496" s="185"/>
      <c r="R496" s="186"/>
      <c r="S496" s="186"/>
      <c r="T496" s="187"/>
      <c r="U496" s="187"/>
      <c r="V496" s="187"/>
      <c r="W496" s="320"/>
      <c r="X496" s="214"/>
      <c r="Y496" s="215"/>
      <c r="Z496" s="34"/>
      <c r="AA496" s="35"/>
      <c r="AB496" s="35"/>
      <c r="AC496" s="35"/>
      <c r="AD496" s="36"/>
      <c r="AE496" s="224"/>
      <c r="AF496" s="53"/>
      <c r="AG496" s="54"/>
      <c r="AH496" s="55"/>
      <c r="AI496" s="56"/>
      <c r="AJ496" s="41" t="s">
        <v>57</v>
      </c>
      <c r="AK496" s="42">
        <v>44568</v>
      </c>
      <c r="AL496" s="50"/>
      <c r="AM496" s="337" t="str">
        <f>INDEX($K$6:$AE$6,1,MATCH(1,K496:AE496,-1))</f>
        <v>95PFE-L2M</v>
      </c>
      <c r="AN496" s="337" t="str">
        <f>IF(INDEX($K$6:$AE$6,1,MATCH(1,K496:AE496,1))&lt;&gt;INDEX($K$6:$AE$6,1,MATCH(1,K496:AE496,-1)),INDEX($K$6:$AE$6,1,MATCH(1,K496:AE496,1)),"-")</f>
        <v>-</v>
      </c>
    </row>
    <row r="497" spans="1:40" x14ac:dyDescent="0.2">
      <c r="A497" s="169" t="str">
        <f>IF(IFERROR(VLOOKUP(G497,EmployesActifs,1,FALSE),"Non")&lt;&gt;"Non","Oui","Non")</f>
        <v>Oui</v>
      </c>
      <c r="B497" s="172">
        <f>IF(A497="Oui",1,0)</f>
        <v>1</v>
      </c>
      <c r="C497" s="172">
        <f>IF(OR(G497="Médecin",H497="Médecin",I497="Médecin",I497="Médecins",H497="anesthésiste",H497="boursier univ.",H497="chercheur",H497="chirurgien",H497="Résident(e)",H497="Md Urg",H497="Md Card",LEFT(H497,6)="Fellow",H497="Externe Médecine",H497="Directeur de la biobanque Médecin",H497="monit.-boursier",),1,0)</f>
        <v>0</v>
      </c>
      <c r="D497" s="172">
        <f>IF(OR(G497=0,H497="Stagiaire",H497="Stagiaires",H497="Externe",H497="Externes",G497="agence",H497="STAGIAIRE INFIRMIER(ÈRE)",H497="STAGIAIRE SI",H497="STAGIAIRE S.I.",H497="STAGIAIRE PAB",H497="STAGIAIRE EN PERFUSION",H497="Stagiaire Physiothérapeute",H497="Stagiaire médecine",H497="Stagiaire - Service sociaux",H497="STAGIAIRE SOINS INFIRMIERS",H497="STAGIAIRE EXTERNE EN MÉDECINE",H497="ss",),1,0)</f>
        <v>0</v>
      </c>
      <c r="E497" s="28" t="s">
        <v>977</v>
      </c>
      <c r="F497" s="28" t="s">
        <v>1136</v>
      </c>
      <c r="G497" s="262">
        <v>10692</v>
      </c>
      <c r="H497" s="79" t="s">
        <v>517</v>
      </c>
      <c r="I497" s="164" t="s">
        <v>339</v>
      </c>
      <c r="J497" s="273">
        <f ca="1">IF(AK497&lt;=Données!$B$2,1," ")</f>
        <v>1</v>
      </c>
      <c r="K497" s="45"/>
      <c r="L497" s="46">
        <v>1</v>
      </c>
      <c r="M497" s="47"/>
      <c r="N497" s="48"/>
      <c r="O497" s="185"/>
      <c r="P497" s="187"/>
      <c r="Q497" s="185"/>
      <c r="R497" s="186"/>
      <c r="S497" s="186"/>
      <c r="T497" s="187"/>
      <c r="U497" s="187"/>
      <c r="V497" s="187"/>
      <c r="W497" s="320"/>
      <c r="X497" s="214"/>
      <c r="Y497" s="215"/>
      <c r="Z497" s="34"/>
      <c r="AA497" s="35"/>
      <c r="AB497" s="35"/>
      <c r="AC497" s="35"/>
      <c r="AD497" s="36"/>
      <c r="AE497" s="224"/>
      <c r="AF497" s="53"/>
      <c r="AG497" s="54"/>
      <c r="AH497" s="55"/>
      <c r="AI497" s="56"/>
      <c r="AJ497" s="41" t="s">
        <v>85</v>
      </c>
      <c r="AK497" s="42">
        <v>44790</v>
      </c>
      <c r="AL497" s="50"/>
      <c r="AM497" s="337" t="str">
        <f>INDEX($K$6:$AE$6,1,MATCH(1,K497:AE497,-1))</f>
        <v>95PFE-L2M</v>
      </c>
      <c r="AN497" s="337" t="str">
        <f>IF(INDEX($K$6:$AE$6,1,MATCH(1,K497:AE497,1))&lt;&gt;INDEX($K$6:$AE$6,1,MATCH(1,K497:AE497,-1)),INDEX($K$6:$AE$6,1,MATCH(1,K497:AE497,1)),"-")</f>
        <v>-</v>
      </c>
    </row>
    <row r="498" spans="1:40" x14ac:dyDescent="0.2">
      <c r="A498" s="169" t="str">
        <f>IF(IFERROR(VLOOKUP(G498,EmployesActifs,1,FALSE),"Non")&lt;&gt;"Non","Oui","Non")</f>
        <v>Oui</v>
      </c>
      <c r="B498" s="172">
        <f>IF(A498="Oui",1,0)</f>
        <v>1</v>
      </c>
      <c r="C498" s="172">
        <f>IF(OR(G498="Médecin",H498="Médecin",I498="Médecin",I498="Médecins",H498="anesthésiste",H498="boursier univ.",H498="chercheur",H498="chirurgien",H498="Résident(e)",H498="Md Urg",H498="Md Card",LEFT(H498,6)="Fellow",H498="Externe Médecine",H498="Directeur de la biobanque Médecin",H498="monit.-boursier",),1,0)</f>
        <v>0</v>
      </c>
      <c r="D498" s="172">
        <f>IF(OR(G498=0,H498="Stagiaire",H498="Stagiaires",H498="Externe",H498="Externes",G498="agence",H498="STAGIAIRE INFIRMIER(ÈRE)",H498="STAGIAIRE SI",H498="STAGIAIRE S.I.",H498="STAGIAIRE PAB",H498="STAGIAIRE EN PERFUSION",H498="Stagiaire Physiothérapeute",H498="Stagiaire médecine",H498="Stagiaire - Service sociaux",H498="STAGIAIRE SOINS INFIRMIERS",H498="STAGIAIRE EXTERNE EN MÉDECINE",H498="ss",),1,0)</f>
        <v>0</v>
      </c>
      <c r="E498" s="28" t="s">
        <v>981</v>
      </c>
      <c r="F498" s="28" t="s">
        <v>982</v>
      </c>
      <c r="G498" s="262">
        <v>261</v>
      </c>
      <c r="H498" s="79" t="s">
        <v>1174</v>
      </c>
      <c r="I498" s="164" t="s">
        <v>933</v>
      </c>
      <c r="J498" s="273" t="str">
        <f ca="1">IF(AK498&lt;=Données!$B$2,1," ")</f>
        <v xml:space="preserve"> </v>
      </c>
      <c r="K498" s="45"/>
      <c r="L498" s="46">
        <v>1</v>
      </c>
      <c r="M498" s="47"/>
      <c r="N498" s="48"/>
      <c r="O498" s="185"/>
      <c r="P498" s="187"/>
      <c r="Q498" s="185"/>
      <c r="R498" s="186"/>
      <c r="S498" s="186"/>
      <c r="T498" s="187"/>
      <c r="U498" s="187"/>
      <c r="V498" s="187"/>
      <c r="W498" s="320"/>
      <c r="X498" s="214"/>
      <c r="Y498" s="215"/>
      <c r="Z498" s="34"/>
      <c r="AA498" s="35"/>
      <c r="AB498" s="35"/>
      <c r="AC498" s="35"/>
      <c r="AD498" s="36"/>
      <c r="AE498" s="224"/>
      <c r="AF498" s="53"/>
      <c r="AG498" s="54"/>
      <c r="AH498" s="55"/>
      <c r="AI498" s="56"/>
      <c r="AJ498" s="41" t="s">
        <v>4462</v>
      </c>
      <c r="AK498" s="42">
        <v>45259</v>
      </c>
      <c r="AL498" s="50"/>
      <c r="AM498" s="337" t="str">
        <f>INDEX($K$6:$AE$6,1,MATCH(1,K498:AE498,-1))</f>
        <v>95PFE-L2M</v>
      </c>
      <c r="AN498" s="337" t="str">
        <f>IF(INDEX($K$6:$AE$6,1,MATCH(1,K498:AE498,1))&lt;&gt;INDEX($K$6:$AE$6,1,MATCH(1,K498:AE498,-1)),INDEX($K$6:$AE$6,1,MATCH(1,K498:AE498,1)),"-")</f>
        <v>-</v>
      </c>
    </row>
    <row r="499" spans="1:40" x14ac:dyDescent="0.2">
      <c r="A499" s="169" t="str">
        <f>IF(IFERROR(VLOOKUP(G499,EmployesActifs,1,FALSE),"Non")&lt;&gt;"Non","Oui","Non")</f>
        <v>Oui</v>
      </c>
      <c r="B499" s="172">
        <f>IF(A499="Oui",1,0)</f>
        <v>1</v>
      </c>
      <c r="C499" s="172">
        <f>IF(OR(G499="Médecin",H499="Médecin",I499="Médecin",I499="Médecins",H499="anesthésiste",H499="boursier univ.",H499="chercheur",H499="chirurgien",H499="Résident(e)",H499="Md Urg",H499="Md Card",LEFT(H499,6)="Fellow",H499="Externe Médecine",H499="Directeur de la biobanque Médecin",H499="monit.-boursier",),1,0)</f>
        <v>0</v>
      </c>
      <c r="D499" s="172">
        <f>IF(OR(G499=0,H499="Stagiaire",H499="Stagiaires",H499="Externe",H499="Externes",G499="agence",H499="STAGIAIRE INFIRMIER(ÈRE)",H499="STAGIAIRE SI",H499="STAGIAIRE S.I.",H499="STAGIAIRE PAB",H499="STAGIAIRE EN PERFUSION",H499="Stagiaire Physiothérapeute",H499="Stagiaire médecine",H499="Stagiaire - Service sociaux",H499="STAGIAIRE SOINS INFIRMIERS",H499="STAGIAIRE EXTERNE EN MÉDECINE",H499="ss",),1,0)</f>
        <v>0</v>
      </c>
      <c r="E499" s="28" t="s">
        <v>983</v>
      </c>
      <c r="F499" s="28" t="s">
        <v>3333</v>
      </c>
      <c r="G499" s="262">
        <v>6066</v>
      </c>
      <c r="H499" s="79" t="s">
        <v>1821</v>
      </c>
      <c r="I499" s="164" t="s">
        <v>553</v>
      </c>
      <c r="J499" s="273">
        <f ca="1">IF(AK499&lt;=Données!$B$2,1," ")</f>
        <v>1</v>
      </c>
      <c r="K499" s="45"/>
      <c r="L499" s="46"/>
      <c r="M499" s="47"/>
      <c r="N499" s="48"/>
      <c r="O499" s="185"/>
      <c r="P499" s="187"/>
      <c r="Q499" s="185"/>
      <c r="R499" s="186">
        <v>1</v>
      </c>
      <c r="S499" s="186"/>
      <c r="T499" s="187"/>
      <c r="U499" s="187"/>
      <c r="V499" s="187"/>
      <c r="W499" s="320"/>
      <c r="X499" s="214"/>
      <c r="Y499" s="215"/>
      <c r="Z499" s="34"/>
      <c r="AA499" s="35"/>
      <c r="AB499" s="35"/>
      <c r="AC499" s="35"/>
      <c r="AD499" s="36"/>
      <c r="AE499" s="224"/>
      <c r="AF499" s="53"/>
      <c r="AG499" s="54"/>
      <c r="AH499" s="55"/>
      <c r="AI499" s="56"/>
      <c r="AJ499" s="41" t="s">
        <v>308</v>
      </c>
      <c r="AK499" s="42">
        <v>44179</v>
      </c>
      <c r="AL499" s="50"/>
      <c r="AM499" s="337">
        <f>INDEX($K$6:$AE$6,1,MATCH(1,K499:AE499,-1))</f>
        <v>1860</v>
      </c>
      <c r="AN499" s="337" t="str">
        <f>IF(INDEX($K$6:$AE$6,1,MATCH(1,K499:AE499,1))&lt;&gt;INDEX($K$6:$AE$6,1,MATCH(1,K499:AE499,-1)),INDEX($K$6:$AE$6,1,MATCH(1,K499:AE499,1)),"-")</f>
        <v>-</v>
      </c>
    </row>
    <row r="500" spans="1:40" x14ac:dyDescent="0.2">
      <c r="A500" s="169" t="str">
        <f>IF(IFERROR(VLOOKUP(G500,EmployesActifs,1,FALSE),"Non")&lt;&gt;"Non","Oui","Non")</f>
        <v>Oui</v>
      </c>
      <c r="B500" s="172">
        <f>IF(A500="Oui",1,0)</f>
        <v>1</v>
      </c>
      <c r="C500" s="172">
        <f>IF(OR(G500="Médecin",H500="Médecin",I500="Médecin",I500="Médecins",H500="anesthésiste",H500="boursier univ.",H500="chercheur",H500="chirurgien",H500="Résident(e)",H500="Md Urg",H500="Md Card",LEFT(H500,6)="Fellow",H500="Externe Médecine",H500="Directeur de la biobanque Médecin",H500="monit.-boursier",),1,0)</f>
        <v>1</v>
      </c>
      <c r="D500" s="172">
        <f>IF(OR(G500=0,H500="Stagiaire",H500="Stagiaires",H500="Externe",H500="Externes",G500="agence",H500="STAGIAIRE INFIRMIER(ÈRE)",H500="STAGIAIRE SI",H500="STAGIAIRE S.I.",H500="STAGIAIRE PAB",H500="STAGIAIRE EN PERFUSION",H500="Stagiaire Physiothérapeute",H500="Stagiaire médecine",H500="Stagiaire - Service sociaux",H500="STAGIAIRE SOINS INFIRMIERS",H500="STAGIAIRE EXTERNE EN MÉDECINE",H500="ss",),1,0)</f>
        <v>0</v>
      </c>
      <c r="E500" s="28" t="s">
        <v>5813</v>
      </c>
      <c r="F500" s="28" t="s">
        <v>5814</v>
      </c>
      <c r="G500" s="262">
        <v>13946</v>
      </c>
      <c r="H500" s="79" t="s">
        <v>6232</v>
      </c>
      <c r="I500" s="164" t="s">
        <v>84</v>
      </c>
      <c r="J500" s="273" t="s">
        <v>2976</v>
      </c>
      <c r="K500" s="45">
        <v>1</v>
      </c>
      <c r="L500" s="46"/>
      <c r="M500" s="47"/>
      <c r="N500" s="48"/>
      <c r="O500" s="185"/>
      <c r="P500" s="187"/>
      <c r="Q500" s="185"/>
      <c r="R500" s="186"/>
      <c r="S500" s="186"/>
      <c r="T500" s="187"/>
      <c r="U500" s="187"/>
      <c r="V500" s="187"/>
      <c r="W500" s="320"/>
      <c r="X500" s="214"/>
      <c r="Y500" s="215"/>
      <c r="Z500" s="34"/>
      <c r="AA500" s="35"/>
      <c r="AB500" s="35"/>
      <c r="AC500" s="35"/>
      <c r="AD500" s="36"/>
      <c r="AE500" s="49"/>
      <c r="AF500" s="53"/>
      <c r="AG500" s="54"/>
      <c r="AH500" s="55"/>
      <c r="AI500" s="56"/>
      <c r="AJ500" s="41" t="s">
        <v>4462</v>
      </c>
      <c r="AK500" s="42">
        <v>45638</v>
      </c>
      <c r="AL500" s="50"/>
      <c r="AM500" s="337" t="str">
        <f>INDEX($K$6:$AE$6,1,MATCH(1,K500:AE500,-1))</f>
        <v>95PFE-L2S</v>
      </c>
      <c r="AN500" s="337" t="str">
        <f>IF(INDEX($K$6:$AE$6,1,MATCH(1,K500:AE500,1))&lt;&gt;INDEX($K$6:$AE$6,1,MATCH(1,K500:AE500,-1)),INDEX($K$6:$AE$6,1,MATCH(1,K500:AE500,1)),"-")</f>
        <v>-</v>
      </c>
    </row>
    <row r="501" spans="1:40" x14ac:dyDescent="0.2">
      <c r="A501" s="381"/>
      <c r="B501" s="172">
        <f>IF(A501="Oui",1,0)</f>
        <v>0</v>
      </c>
      <c r="C501" s="172">
        <f>IF(OR(G501="Médecin",H501="Médecin",I501="Médecin",I501="Médecins",H501="anesthésiste",H501="boursier univ.",H501="chercheur",H501="chirurgien",H501="Résident(e)",H501="Md Urg",H501="Md Card",LEFT(H501,6)="Fellow",H501="Externe Médecine",H501="Directeur de la biobanque Médecin",H501="monit.-boursier",),1,0)</f>
        <v>1</v>
      </c>
      <c r="D501" s="172">
        <f>IF(OR(G501=0,H501="Stagiaire",H501="Stagiaires",H501="Externe",H501="Externes",G501="agence",H501="STAGIAIRE INFIRMIER(ÈRE)",H501="STAGIAIRE SI",H501="STAGIAIRE S.I.",H501="STAGIAIRE PAB",H501="STAGIAIRE EN PERFUSION",H501="Stagiaire Physiothérapeute",H501="Stagiaire médecine",H501="Stagiaire - Service sociaux",H501="STAGIAIRE SOINS INFIRMIERS",H501="STAGIAIRE EXTERNE EN MÉDECINE",H501="ss",),1,0)</f>
        <v>0</v>
      </c>
      <c r="E501" s="28" t="s">
        <v>5813</v>
      </c>
      <c r="F501" s="28" t="s">
        <v>5814</v>
      </c>
      <c r="G501" s="262">
        <v>13946</v>
      </c>
      <c r="H501" s="79" t="s">
        <v>6232</v>
      </c>
      <c r="I501" s="164" t="s">
        <v>84</v>
      </c>
      <c r="J501" s="273" t="str">
        <f ca="1">IF(AK501&lt;=Données!$B$2,1," ")</f>
        <v xml:space="preserve"> </v>
      </c>
      <c r="K501" s="45">
        <v>1</v>
      </c>
      <c r="L501" s="46"/>
      <c r="M501" s="47"/>
      <c r="N501" s="48"/>
      <c r="O501" s="185"/>
      <c r="P501" s="187"/>
      <c r="Q501" s="185"/>
      <c r="R501" s="186"/>
      <c r="S501" s="186"/>
      <c r="T501" s="187"/>
      <c r="U501" s="187"/>
      <c r="V501" s="187"/>
      <c r="W501" s="320"/>
      <c r="X501" s="214"/>
      <c r="Y501" s="215"/>
      <c r="Z501" s="34"/>
      <c r="AA501" s="35"/>
      <c r="AB501" s="35"/>
      <c r="AC501" s="35"/>
      <c r="AD501" s="36"/>
      <c r="AE501" s="224"/>
      <c r="AF501" s="53"/>
      <c r="AG501" s="54"/>
      <c r="AH501" s="55"/>
      <c r="AI501" s="56"/>
      <c r="AJ501" s="41" t="s">
        <v>4462</v>
      </c>
      <c r="AK501" s="42">
        <v>45638</v>
      </c>
      <c r="AL501" s="50"/>
      <c r="AM501" s="337" t="str">
        <f>INDEX($K$6:$AE$6,1,MATCH(1,K501:AE501,-1))</f>
        <v>95PFE-L2S</v>
      </c>
      <c r="AN501" s="337" t="str">
        <f>IF(INDEX($K$6:$AE$6,1,MATCH(1,K501:AE501,1))&lt;&gt;INDEX($K$6:$AE$6,1,MATCH(1,K501:AE501,-1)),INDEX($K$6:$AE$6,1,MATCH(1,K501:AE501,1)),"-")</f>
        <v>-</v>
      </c>
    </row>
    <row r="502" spans="1:40" x14ac:dyDescent="0.2">
      <c r="A502" s="169" t="str">
        <f>IF(IFERROR(VLOOKUP(G502,EmployesActifs,1,FALSE),"Non")&lt;&gt;"Non","Oui","Non")</f>
        <v>Oui</v>
      </c>
      <c r="B502" s="172">
        <f>IF(A502="Oui",1,0)</f>
        <v>1</v>
      </c>
      <c r="C502" s="172">
        <f>IF(OR(G502="Médecin",H502="Médecin",I502="Médecin",I502="Médecins",H502="anesthésiste",H502="boursier univ.",H502="chercheur",H502="chirurgien",H502="Résident(e)",H502="Md Urg",H502="Md Card",LEFT(H502,6)="Fellow",H502="Externe Médecine",H502="Directeur de la biobanque Médecin",H502="monit.-boursier",),1,0)</f>
        <v>0</v>
      </c>
      <c r="D502" s="172">
        <f>IF(OR(G502=0,H502="Stagiaire",H502="Stagiaires",H502="Externe",H502="Externes",G502="agence",H502="STAGIAIRE INFIRMIER(ÈRE)",H502="STAGIAIRE SI",H502="STAGIAIRE S.I.",H502="STAGIAIRE PAB",H502="STAGIAIRE EN PERFUSION",H502="Stagiaire Physiothérapeute",H502="Stagiaire médecine",H502="Stagiaire - Service sociaux",H502="STAGIAIRE SOINS INFIRMIERS",H502="STAGIAIRE EXTERNE EN MÉDECINE",H502="ss",),1,0)</f>
        <v>0</v>
      </c>
      <c r="E502" s="28" t="s">
        <v>984</v>
      </c>
      <c r="F502" s="28" t="s">
        <v>634</v>
      </c>
      <c r="G502" s="262">
        <v>6247</v>
      </c>
      <c r="H502" s="79" t="s">
        <v>2098</v>
      </c>
      <c r="I502" s="164" t="s">
        <v>5717</v>
      </c>
      <c r="J502" s="273" t="str">
        <f ca="1">IF(AK502&lt;=Données!$B$2,1," ")</f>
        <v xml:space="preserve"> </v>
      </c>
      <c r="K502" s="45" t="s">
        <v>56</v>
      </c>
      <c r="L502" s="46"/>
      <c r="M502" s="47"/>
      <c r="N502" s="48"/>
      <c r="O502" s="185"/>
      <c r="P502" s="187"/>
      <c r="Q502" s="185"/>
      <c r="R502" s="186"/>
      <c r="S502" s="186">
        <v>1</v>
      </c>
      <c r="T502" s="187"/>
      <c r="U502" s="187"/>
      <c r="V502" s="187"/>
      <c r="W502" s="320"/>
      <c r="X502" s="214"/>
      <c r="Y502" s="215"/>
      <c r="Z502" s="34"/>
      <c r="AA502" s="35"/>
      <c r="AB502" s="35"/>
      <c r="AC502" s="35"/>
      <c r="AD502" s="36"/>
      <c r="AE502" s="224"/>
      <c r="AF502" s="53"/>
      <c r="AG502" s="54"/>
      <c r="AH502" s="55"/>
      <c r="AI502" s="56"/>
      <c r="AJ502" s="41" t="s">
        <v>5851</v>
      </c>
      <c r="AK502" s="42">
        <v>45787</v>
      </c>
      <c r="AL502" s="50"/>
      <c r="AM502" s="337" t="str">
        <f>INDEX($K$6:$AE$6,1,MATCH(1,K502:AE502,-1))</f>
        <v>1870 +</v>
      </c>
      <c r="AN502" s="337" t="str">
        <f>IF(INDEX($K$6:$AE$6,1,MATCH(1,K502:AE502,1))&lt;&gt;INDEX($K$6:$AE$6,1,MATCH(1,K502:AE502,-1)),INDEX($K$6:$AE$6,1,MATCH(1,K502:AE502,1)),"-")</f>
        <v>-</v>
      </c>
    </row>
    <row r="503" spans="1:40" x14ac:dyDescent="0.2">
      <c r="A503" s="169" t="str">
        <f>IF(IFERROR(VLOOKUP(G503,EmployesActifs,1,FALSE),"Non")&lt;&gt;"Non","Oui","Non")</f>
        <v>Oui</v>
      </c>
      <c r="B503" s="172">
        <f>IF(A503="Oui",1,0)</f>
        <v>1</v>
      </c>
      <c r="C503" s="172">
        <f>IF(OR(G503="Médecin",H503="Médecin",I503="Médecin",I503="Médecins",H503="anesthésiste",H503="boursier univ.",H503="chercheur",H503="chirurgien",H503="Résident(e)",H503="Md Urg",H503="Md Card",LEFT(H503,6)="Fellow",H503="Externe Médecine",H503="Directeur de la biobanque Médecin",H503="monit.-boursier",),1,0)</f>
        <v>0</v>
      </c>
      <c r="D503" s="172">
        <f>IF(OR(G503=0,H503="Stagiaire",H503="Stagiaires",H503="Externe",H503="Externes",G503="agence",H503="STAGIAIRE INFIRMIER(ÈRE)",H503="STAGIAIRE SI",H503="STAGIAIRE S.I.",H503="STAGIAIRE PAB",H503="STAGIAIRE EN PERFUSION",H503="Stagiaire Physiothérapeute",H503="Stagiaire médecine",H503="Stagiaire - Service sociaux",H503="STAGIAIRE SOINS INFIRMIERS",H503="STAGIAIRE EXTERNE EN MÉDECINE",H503="ss",),1,0)</f>
        <v>0</v>
      </c>
      <c r="E503" s="28" t="s">
        <v>987</v>
      </c>
      <c r="F503" s="28" t="s">
        <v>988</v>
      </c>
      <c r="G503" s="262">
        <v>11385</v>
      </c>
      <c r="H503" s="79" t="s">
        <v>103</v>
      </c>
      <c r="I503" s="164" t="s">
        <v>61</v>
      </c>
      <c r="J503" s="273">
        <f ca="1">IF(AK503&lt;=Données!$B$2,1," ")</f>
        <v>1</v>
      </c>
      <c r="K503" s="45"/>
      <c r="L503" s="46">
        <v>1</v>
      </c>
      <c r="M503" s="47"/>
      <c r="N503" s="48"/>
      <c r="O503" s="185"/>
      <c r="P503" s="187"/>
      <c r="Q503" s="185"/>
      <c r="R503" s="186"/>
      <c r="S503" s="186"/>
      <c r="T503" s="187"/>
      <c r="U503" s="187"/>
      <c r="V503" s="187"/>
      <c r="W503" s="320"/>
      <c r="X503" s="214"/>
      <c r="Y503" s="215"/>
      <c r="Z503" s="34"/>
      <c r="AA503" s="35"/>
      <c r="AB503" s="35"/>
      <c r="AC503" s="35"/>
      <c r="AD503" s="36"/>
      <c r="AE503" s="224"/>
      <c r="AF503" s="53"/>
      <c r="AG503" s="54"/>
      <c r="AH503" s="55"/>
      <c r="AI503" s="56"/>
      <c r="AJ503" s="41" t="s">
        <v>57</v>
      </c>
      <c r="AK503" s="42">
        <v>44569</v>
      </c>
      <c r="AL503" s="50"/>
      <c r="AM503" s="337" t="str">
        <f>INDEX($K$6:$AE$6,1,MATCH(1,K503:AE503,-1))</f>
        <v>95PFE-L2M</v>
      </c>
      <c r="AN503" s="337" t="str">
        <f>IF(INDEX($K$6:$AE$6,1,MATCH(1,K503:AE503,1))&lt;&gt;INDEX($K$6:$AE$6,1,MATCH(1,K503:AE503,-1)),INDEX($K$6:$AE$6,1,MATCH(1,K503:AE503,1)),"-")</f>
        <v>-</v>
      </c>
    </row>
    <row r="504" spans="1:40" x14ac:dyDescent="0.2">
      <c r="A504" s="169" t="str">
        <f>IF(IFERROR(VLOOKUP(G504,EmployesActifs,1,FALSE),"Non")&lt;&gt;"Non","Oui","Non")</f>
        <v>Oui</v>
      </c>
      <c r="B504" s="172">
        <f>IF(A504="Oui",1,0)</f>
        <v>1</v>
      </c>
      <c r="C504" s="172">
        <f>IF(OR(G504="Médecin",H504="Médecin",I504="Médecin",I504="Médecins",H504="anesthésiste",H504="boursier univ.",H504="chercheur",H504="chirurgien",H504="Résident(e)",H504="Md Urg",H504="Md Card",LEFT(H504,6)="Fellow",H504="Externe Médecine",H504="Directeur de la biobanque Médecin",H504="monit.-boursier",),1,0)</f>
        <v>0</v>
      </c>
      <c r="D504" s="172">
        <f>IF(OR(G504=0,H504="Stagiaire",H504="Stagiaires",H504="Externe",H504="Externes",G504="agence",H504="STAGIAIRE INFIRMIER(ÈRE)",H504="STAGIAIRE SI",H504="STAGIAIRE S.I.",H504="STAGIAIRE PAB",H504="STAGIAIRE EN PERFUSION",H504="Stagiaire Physiothérapeute",H504="Stagiaire médecine",H504="Stagiaire - Service sociaux",H504="STAGIAIRE SOINS INFIRMIERS",H504="STAGIAIRE EXTERNE EN MÉDECINE",H504="ss",),1,0)</f>
        <v>0</v>
      </c>
      <c r="E504" s="28" t="s">
        <v>989</v>
      </c>
      <c r="F504" s="28" t="s">
        <v>990</v>
      </c>
      <c r="G504" s="262">
        <v>8859</v>
      </c>
      <c r="H504" s="79" t="s">
        <v>103</v>
      </c>
      <c r="I504" s="164" t="s">
        <v>65</v>
      </c>
      <c r="J504" s="273" t="str">
        <f ca="1">IF(AK504&lt;=Données!$B$2,1," ")</f>
        <v xml:space="preserve"> </v>
      </c>
      <c r="K504" s="45"/>
      <c r="L504" s="46"/>
      <c r="M504" s="47"/>
      <c r="N504" s="48"/>
      <c r="O504" s="185"/>
      <c r="P504" s="187"/>
      <c r="Q504" s="185"/>
      <c r="R504" s="186"/>
      <c r="S504" s="186">
        <v>1</v>
      </c>
      <c r="T504" s="187"/>
      <c r="U504" s="187"/>
      <c r="V504" s="187"/>
      <c r="W504" s="320"/>
      <c r="X504" s="214"/>
      <c r="Y504" s="215"/>
      <c r="Z504" s="34"/>
      <c r="AA504" s="35"/>
      <c r="AB504" s="35"/>
      <c r="AC504" s="35"/>
      <c r="AD504" s="36"/>
      <c r="AE504" s="224"/>
      <c r="AF504" s="53"/>
      <c r="AG504" s="54"/>
      <c r="AH504" s="55"/>
      <c r="AI504" s="56"/>
      <c r="AJ504" s="41" t="s">
        <v>5851</v>
      </c>
      <c r="AK504" s="42">
        <v>45752</v>
      </c>
      <c r="AL504" s="50"/>
      <c r="AM504" s="337" t="str">
        <f>INDEX($K$6:$AE$6,1,MATCH(1,K504:AE504,-1))</f>
        <v>1870 +</v>
      </c>
      <c r="AN504" s="337" t="str">
        <f>IF(INDEX($K$6:$AE$6,1,MATCH(1,K504:AE504,1))&lt;&gt;INDEX($K$6:$AE$6,1,MATCH(1,K504:AE504,-1)),INDEX($K$6:$AE$6,1,MATCH(1,K504:AE504,1)),"-")</f>
        <v>-</v>
      </c>
    </row>
    <row r="505" spans="1:40" x14ac:dyDescent="0.2">
      <c r="A505" s="381"/>
      <c r="B505" s="172">
        <f>IF(A505="Oui",1,0)</f>
        <v>0</v>
      </c>
      <c r="C505" s="172">
        <f>IF(OR(G505="Médecin",H505="Médecin",I505="Médecin",I505="Médecins",H505="anesthésiste",H505="boursier univ.",H505="chercheur",H505="chirurgien",H505="Résident(e)",H505="Md Urg",H505="Md Card",LEFT(H505,6)="Fellow",H505="Externe Médecine",H505="Directeur de la biobanque Médecin",H505="monit.-boursier",),1,0)</f>
        <v>0</v>
      </c>
      <c r="D505" s="172">
        <f>IF(OR(G505=0,H505="Stagiaire",H505="Stagiaires",H505="Externe",H505="Externes",G505="agence",H505="STAGIAIRE INFIRMIER(ÈRE)",H505="STAGIAIRE SI",H505="STAGIAIRE S.I.",H505="STAGIAIRE PAB",H505="STAGIAIRE EN PERFUSION",H505="Stagiaire Physiothérapeute",H505="Stagiaire médecine",H505="Stagiaire - Service sociaux",H505="STAGIAIRE SOINS INFIRMIERS",H505="STAGIAIRE EXTERNE EN MÉDECINE",H505="ss",),1,0)</f>
        <v>1</v>
      </c>
      <c r="E505" s="28" t="s">
        <v>989</v>
      </c>
      <c r="F505" s="28" t="s">
        <v>835</v>
      </c>
      <c r="G505" s="262">
        <v>0</v>
      </c>
      <c r="H505" s="79" t="s">
        <v>2916</v>
      </c>
      <c r="I505" s="164" t="s">
        <v>149</v>
      </c>
      <c r="J505" s="273">
        <f ca="1">IF(AK505&lt;=Données!$B$2,1," ")</f>
        <v>1</v>
      </c>
      <c r="K505" s="45">
        <v>1</v>
      </c>
      <c r="L505" s="46" t="s">
        <v>56</v>
      </c>
      <c r="M505" s="47"/>
      <c r="N505" s="48"/>
      <c r="O505" s="185"/>
      <c r="P505" s="187"/>
      <c r="Q505" s="185"/>
      <c r="R505" s="186"/>
      <c r="S505" s="186"/>
      <c r="T505" s="187"/>
      <c r="U505" s="187"/>
      <c r="V505" s="187"/>
      <c r="W505" s="320"/>
      <c r="X505" s="214"/>
      <c r="Y505" s="215"/>
      <c r="Z505" s="34"/>
      <c r="AA505" s="35"/>
      <c r="AB505" s="35"/>
      <c r="AC505" s="35"/>
      <c r="AD505" s="36"/>
      <c r="AE505" s="224"/>
      <c r="AF505" s="53"/>
      <c r="AG505" s="54"/>
      <c r="AH505" s="55"/>
      <c r="AI505" s="56"/>
      <c r="AJ505" s="41" t="s">
        <v>85</v>
      </c>
      <c r="AK505" s="42">
        <v>44762</v>
      </c>
      <c r="AL505" s="50"/>
      <c r="AM505" s="337" t="str">
        <f>INDEX($K$6:$AE$6,1,MATCH(1,K505:AE505,-1))</f>
        <v>95PFE-L2S</v>
      </c>
      <c r="AN505" s="337" t="str">
        <f>IF(INDEX($K$6:$AE$6,1,MATCH(1,K505:AE505,1))&lt;&gt;INDEX($K$6:$AE$6,1,MATCH(1,K505:AE505,-1)),INDEX($K$6:$AE$6,1,MATCH(1,K505:AE505,1)),"-")</f>
        <v>-</v>
      </c>
    </row>
    <row r="506" spans="1:40" x14ac:dyDescent="0.2">
      <c r="A506" s="169" t="str">
        <f>IF(IFERROR(VLOOKUP(G506,EmployesActifs,1,FALSE),"Non")&lt;&gt;"Non","Oui","Non")</f>
        <v>Oui</v>
      </c>
      <c r="B506" s="172">
        <f>IF(A506="Oui",1,0)</f>
        <v>1</v>
      </c>
      <c r="C506" s="172">
        <f>IF(OR(G506="Médecin",H506="Médecin",I506="Médecin",I506="Médecins",H506="anesthésiste",H506="boursier univ.",H506="chercheur",H506="chirurgien",H506="Résident(e)",H506="Md Urg",H506="Md Card",LEFT(H506,6)="Fellow",H506="Externe Médecine",H506="Directeur de la biobanque Médecin",H506="monit.-boursier",),1,0)</f>
        <v>0</v>
      </c>
      <c r="D506" s="172">
        <f>IF(OR(G506=0,H506="Stagiaire",H506="Stagiaires",H506="Externe",H506="Externes",G506="agence",H506="STAGIAIRE INFIRMIER(ÈRE)",H506="STAGIAIRE SI",H506="STAGIAIRE S.I.",H506="STAGIAIRE PAB",H506="STAGIAIRE EN PERFUSION",H506="Stagiaire Physiothérapeute",H506="Stagiaire médecine",H506="Stagiaire - Service sociaux",H506="STAGIAIRE SOINS INFIRMIERS",H506="STAGIAIRE EXTERNE EN MÉDECINE",H506="ss",),1,0)</f>
        <v>0</v>
      </c>
      <c r="E506" s="28" t="s">
        <v>3606</v>
      </c>
      <c r="F506" s="28" t="s">
        <v>3607</v>
      </c>
      <c r="G506" s="262">
        <v>4910</v>
      </c>
      <c r="H506" s="79" t="s">
        <v>103</v>
      </c>
      <c r="I506" s="164" t="s">
        <v>5716</v>
      </c>
      <c r="J506" s="273" t="str">
        <f ca="1">IF(AK506&lt;=Données!$B$2,1," ")</f>
        <v xml:space="preserve"> </v>
      </c>
      <c r="K506" s="45" t="s">
        <v>56</v>
      </c>
      <c r="L506" s="46"/>
      <c r="M506" s="47"/>
      <c r="N506" s="48"/>
      <c r="O506" s="185"/>
      <c r="P506" s="187"/>
      <c r="Q506" s="185"/>
      <c r="R506" s="186"/>
      <c r="S506" s="186">
        <v>1</v>
      </c>
      <c r="T506" s="187"/>
      <c r="U506" s="187"/>
      <c r="V506" s="187"/>
      <c r="W506" s="320"/>
      <c r="X506" s="214"/>
      <c r="Y506" s="215"/>
      <c r="Z506" s="34"/>
      <c r="AA506" s="35"/>
      <c r="AB506" s="35"/>
      <c r="AC506" s="35"/>
      <c r="AD506" s="36"/>
      <c r="AE506" s="224"/>
      <c r="AF506" s="53"/>
      <c r="AG506" s="54"/>
      <c r="AH506" s="55"/>
      <c r="AI506" s="56"/>
      <c r="AJ506" s="41" t="s">
        <v>4462</v>
      </c>
      <c r="AK506" s="42">
        <v>45749</v>
      </c>
      <c r="AL506" s="50"/>
      <c r="AM506" s="337" t="str">
        <f>INDEX($K$6:$AE$6,1,MATCH(1,K506:AE506,-1))</f>
        <v>1870 +</v>
      </c>
      <c r="AN506" s="337" t="str">
        <f>IF(INDEX($K$6:$AE$6,1,MATCH(1,K506:AE506,1))&lt;&gt;INDEX($K$6:$AE$6,1,MATCH(1,K506:AE506,-1)),INDEX($K$6:$AE$6,1,MATCH(1,K506:AE506,1)),"-")</f>
        <v>-</v>
      </c>
    </row>
    <row r="507" spans="1:40" x14ac:dyDescent="0.2">
      <c r="A507" s="169" t="str">
        <f>IF(IFERROR(VLOOKUP(G507,EmployesActifs,1,FALSE),"Non")&lt;&gt;"Non","Oui","Non")</f>
        <v>Oui</v>
      </c>
      <c r="B507" s="172">
        <f>IF(A507="Oui",1,0)</f>
        <v>1</v>
      </c>
      <c r="C507" s="172">
        <f>IF(OR(G507="Médecin",H507="Médecin",I507="Médecin",I507="Médecins",H507="anesthésiste",H507="boursier univ.",H507="chercheur",H507="chirurgien",H507="Résident(e)",H507="Md Urg",H507="Md Card",LEFT(H507,6)="Fellow",H507="Externe Médecine",H507="Directeur de la biobanque Médecin",H507="monit.-boursier",),1,0)</f>
        <v>0</v>
      </c>
      <c r="D507" s="172">
        <f>IF(OR(G507=0,H507="Stagiaire",H507="Stagiaires",H507="Externe",H507="Externes",G507="agence",H507="STAGIAIRE INFIRMIER(ÈRE)",H507="STAGIAIRE SI",H507="STAGIAIRE S.I.",H507="STAGIAIRE PAB",H507="STAGIAIRE EN PERFUSION",H507="Stagiaire Physiothérapeute",H507="Stagiaire médecine",H507="Stagiaire - Service sociaux",H507="STAGIAIRE SOINS INFIRMIERS",H507="STAGIAIRE EXTERNE EN MÉDECINE",H507="ss",),1,0)</f>
        <v>0</v>
      </c>
      <c r="E507" s="28" t="s">
        <v>995</v>
      </c>
      <c r="F507" s="28" t="s">
        <v>443</v>
      </c>
      <c r="G507" s="262">
        <v>5273</v>
      </c>
      <c r="H507" s="79" t="s">
        <v>103</v>
      </c>
      <c r="I507" s="164" t="s">
        <v>5701</v>
      </c>
      <c r="J507" s="273">
        <f ca="1">IF(AK507&lt;=Données!$B$2,1," ")</f>
        <v>1</v>
      </c>
      <c r="K507" s="45">
        <v>1</v>
      </c>
      <c r="L507" s="46"/>
      <c r="M507" s="47"/>
      <c r="N507" s="48"/>
      <c r="O507" s="185"/>
      <c r="P507" s="187"/>
      <c r="Q507" s="185"/>
      <c r="R507" s="186"/>
      <c r="S507" s="186"/>
      <c r="T507" s="187"/>
      <c r="U507" s="187"/>
      <c r="V507" s="187"/>
      <c r="W507" s="320"/>
      <c r="X507" s="214"/>
      <c r="Y507" s="215"/>
      <c r="Z507" s="34"/>
      <c r="AA507" s="35"/>
      <c r="AB507" s="35"/>
      <c r="AC507" s="35"/>
      <c r="AD507" s="36"/>
      <c r="AE507" s="224"/>
      <c r="AF507" s="53"/>
      <c r="AG507" s="54"/>
      <c r="AH507" s="55"/>
      <c r="AI507" s="56"/>
      <c r="AJ507" s="41" t="s">
        <v>98</v>
      </c>
      <c r="AK507" s="42">
        <v>44581</v>
      </c>
      <c r="AL507" s="50"/>
      <c r="AM507" s="337" t="str">
        <f>INDEX($K$6:$AE$6,1,MATCH(1,K507:AE507,-1))</f>
        <v>95PFE-L2S</v>
      </c>
      <c r="AN507" s="337" t="str">
        <f>IF(INDEX($K$6:$AE$6,1,MATCH(1,K507:AE507,1))&lt;&gt;INDEX($K$6:$AE$6,1,MATCH(1,K507:AE507,-1)),INDEX($K$6:$AE$6,1,MATCH(1,K507:AE507,1)),"-")</f>
        <v>-</v>
      </c>
    </row>
    <row r="508" spans="1:40" x14ac:dyDescent="0.2">
      <c r="A508" s="169" t="str">
        <f>IF(IFERROR(VLOOKUP(G508,EmployesActifs,1,FALSE),"Non")&lt;&gt;"Non","Oui","Non")</f>
        <v>Oui</v>
      </c>
      <c r="B508" s="172">
        <f>IF(A508="Oui",1,0)</f>
        <v>1</v>
      </c>
      <c r="C508" s="172">
        <f>IF(OR(G508="Médecin",H508="Médecin",I508="Médecin",I508="Médecins",H508="anesthésiste",H508="boursier univ.",H508="chercheur",H508="chirurgien",H508="Résident(e)",H508="Md Urg",H508="Md Card",LEFT(H508,6)="Fellow",H508="Externe Médecine",H508="Directeur de la biobanque Médecin",H508="monit.-boursier",),1,0)</f>
        <v>0</v>
      </c>
      <c r="D508" s="172">
        <f>IF(OR(G508=0,H508="Stagiaire",H508="Stagiaires",H508="Externe",H508="Externes",G508="agence",H508="STAGIAIRE INFIRMIER(ÈRE)",H508="STAGIAIRE SI",H508="STAGIAIRE S.I.",H508="STAGIAIRE PAB",H508="STAGIAIRE EN PERFUSION",H508="Stagiaire Physiothérapeute",H508="Stagiaire médecine",H508="Stagiaire - Service sociaux",H508="STAGIAIRE SOINS INFIRMIERS",H508="STAGIAIRE EXTERNE EN MÉDECINE",H508="ss",),1,0)</f>
        <v>0</v>
      </c>
      <c r="E508" s="28" t="s">
        <v>3379</v>
      </c>
      <c r="F508" s="28" t="s">
        <v>368</v>
      </c>
      <c r="G508" s="262">
        <v>421</v>
      </c>
      <c r="H508" s="79" t="s">
        <v>412</v>
      </c>
      <c r="I508" s="164" t="s">
        <v>1197</v>
      </c>
      <c r="J508" s="273">
        <f ca="1">IF(AK508&lt;=Données!$B$2,1," ")</f>
        <v>1</v>
      </c>
      <c r="K508" s="45">
        <v>1</v>
      </c>
      <c r="L508" s="46"/>
      <c r="M508" s="47"/>
      <c r="N508" s="48"/>
      <c r="O508" s="185"/>
      <c r="P508" s="187"/>
      <c r="Q508" s="185"/>
      <c r="R508" s="186"/>
      <c r="S508" s="186"/>
      <c r="T508" s="187"/>
      <c r="U508" s="187"/>
      <c r="V508" s="187"/>
      <c r="W508" s="320"/>
      <c r="X508" s="214"/>
      <c r="Y508" s="215"/>
      <c r="Z508" s="34"/>
      <c r="AA508" s="35"/>
      <c r="AB508" s="35"/>
      <c r="AC508" s="35"/>
      <c r="AD508" s="36"/>
      <c r="AE508" s="224"/>
      <c r="AF508" s="53"/>
      <c r="AG508" s="54"/>
      <c r="AH508" s="55"/>
      <c r="AI508" s="56"/>
      <c r="AJ508" s="41" t="s">
        <v>85</v>
      </c>
      <c r="AK508" s="42">
        <v>44539</v>
      </c>
      <c r="AL508" s="50"/>
      <c r="AM508" s="337" t="str">
        <f>INDEX($K$6:$AE$6,1,MATCH(1,K508:AE508,-1))</f>
        <v>95PFE-L2S</v>
      </c>
      <c r="AN508" s="337" t="str">
        <f>IF(INDEX($K$6:$AE$6,1,MATCH(1,K508:AE508,1))&lt;&gt;INDEX($K$6:$AE$6,1,MATCH(1,K508:AE508,-1)),INDEX($K$6:$AE$6,1,MATCH(1,K508:AE508,1)),"-")</f>
        <v>-</v>
      </c>
    </row>
    <row r="509" spans="1:40" x14ac:dyDescent="0.2">
      <c r="A509" s="169" t="str">
        <f>IF(IFERROR(VLOOKUP(G509,EmployesActifs,1,FALSE),"Non")&lt;&gt;"Non","Oui","Non")</f>
        <v>Oui</v>
      </c>
      <c r="B509" s="172">
        <f>IF(A509="Oui",1,0)</f>
        <v>1</v>
      </c>
      <c r="C509" s="172">
        <f>IF(OR(G509="Médecin",H509="Médecin",I509="Médecin",I509="Médecins",H509="anesthésiste",H509="boursier univ.",H509="chercheur",H509="chirurgien",H509="Résident(e)",H509="Md Urg",H509="Md Card",LEFT(H509,6)="Fellow",H509="Externe Médecine",H509="Directeur de la biobanque Médecin",H509="monit.-boursier",),1,0)</f>
        <v>0</v>
      </c>
      <c r="D509" s="172">
        <f>IF(OR(G509=0,H509="Stagiaire",H509="Stagiaires",H509="Externe",H509="Externes",G509="agence",H509="STAGIAIRE INFIRMIER(ÈRE)",H509="STAGIAIRE SI",H509="STAGIAIRE S.I.",H509="STAGIAIRE PAB",H509="STAGIAIRE EN PERFUSION",H509="Stagiaire Physiothérapeute",H509="Stagiaire médecine",H509="Stagiaire - Service sociaux",H509="STAGIAIRE SOINS INFIRMIERS",H509="STAGIAIRE EXTERNE EN MÉDECINE",H509="ss",),1,0)</f>
        <v>0</v>
      </c>
      <c r="E509" s="28" t="s">
        <v>3379</v>
      </c>
      <c r="F509" s="28" t="s">
        <v>592</v>
      </c>
      <c r="G509" s="262">
        <v>3907</v>
      </c>
      <c r="H509" s="79" t="s">
        <v>72</v>
      </c>
      <c r="I509" s="164" t="s">
        <v>888</v>
      </c>
      <c r="J509" s="273">
        <f ca="1">IF(AK509&lt;=Données!$B$2,1," ")</f>
        <v>1</v>
      </c>
      <c r="K509" s="45" t="s">
        <v>56</v>
      </c>
      <c r="L509" s="46"/>
      <c r="M509" s="47"/>
      <c r="N509" s="48"/>
      <c r="O509" s="185"/>
      <c r="P509" s="187"/>
      <c r="Q509" s="185"/>
      <c r="R509" s="186"/>
      <c r="S509" s="186">
        <v>1</v>
      </c>
      <c r="T509" s="187"/>
      <c r="U509" s="187"/>
      <c r="V509" s="187"/>
      <c r="W509" s="320"/>
      <c r="X509" s="214"/>
      <c r="Y509" s="215"/>
      <c r="Z509" s="34"/>
      <c r="AA509" s="35"/>
      <c r="AB509" s="35"/>
      <c r="AC509" s="35"/>
      <c r="AD509" s="36"/>
      <c r="AE509" s="224"/>
      <c r="AF509" s="53"/>
      <c r="AG509" s="54"/>
      <c r="AH509" s="55"/>
      <c r="AI509" s="56"/>
      <c r="AJ509" s="41" t="s">
        <v>57</v>
      </c>
      <c r="AK509" s="42">
        <v>44575</v>
      </c>
      <c r="AL509" s="50"/>
      <c r="AM509" s="337" t="str">
        <f>INDEX($K$6:$AE$6,1,MATCH(1,K509:AE509,-1))</f>
        <v>1870 +</v>
      </c>
      <c r="AN509" s="337" t="str">
        <f>IF(INDEX($K$6:$AE$6,1,MATCH(1,K509:AE509,1))&lt;&gt;INDEX($K$6:$AE$6,1,MATCH(1,K509:AE509,-1)),INDEX($K$6:$AE$6,1,MATCH(1,K509:AE509,1)),"-")</f>
        <v>-</v>
      </c>
    </row>
    <row r="510" spans="1:40" x14ac:dyDescent="0.2">
      <c r="A510" s="169" t="str">
        <f>IF(IFERROR(VLOOKUP(G510,EmployesActifs,1,FALSE),"Non")&lt;&gt;"Non","Oui","Non")</f>
        <v>Oui</v>
      </c>
      <c r="B510" s="172">
        <f>IF(A510="Oui",1,0)</f>
        <v>1</v>
      </c>
      <c r="C510" s="172">
        <f>IF(OR(G510="Médecin",H510="Médecin",I510="Médecin",I510="Médecins",H510="anesthésiste",H510="boursier univ.",H510="chercheur",H510="chirurgien",H510="Résident(e)",H510="Md Urg",H510="Md Card",LEFT(H510,6)="Fellow",H510="Externe Médecine",H510="Directeur de la biobanque Médecin",H510="monit.-boursier",),1,0)</f>
        <v>0</v>
      </c>
      <c r="D510" s="172">
        <f>IF(OR(G510=0,H510="Stagiaire",H510="Stagiaires",H510="Externe",H510="Externes",G510="agence",H510="STAGIAIRE INFIRMIER(ÈRE)",H510="STAGIAIRE SI",H510="STAGIAIRE S.I.",H510="STAGIAIRE PAB",H510="STAGIAIRE EN PERFUSION",H510="Stagiaire Physiothérapeute",H510="Stagiaire médecine",H510="Stagiaire - Service sociaux",H510="STAGIAIRE SOINS INFIRMIERS",H510="STAGIAIRE EXTERNE EN MÉDECINE",H510="ss",),1,0)</f>
        <v>0</v>
      </c>
      <c r="E510" s="28" t="s">
        <v>3379</v>
      </c>
      <c r="F510" s="28" t="s">
        <v>999</v>
      </c>
      <c r="G510" s="262">
        <v>4323</v>
      </c>
      <c r="H510" s="79" t="s">
        <v>882</v>
      </c>
      <c r="I510" s="164" t="s">
        <v>122</v>
      </c>
      <c r="J510" s="273">
        <f ca="1">IF(AK510&lt;=Données!$B$2,1," ")</f>
        <v>1</v>
      </c>
      <c r="K510" s="45"/>
      <c r="L510" s="46" t="s">
        <v>56</v>
      </c>
      <c r="M510" s="47" t="s">
        <v>56</v>
      </c>
      <c r="N510" s="48"/>
      <c r="O510" s="185"/>
      <c r="P510" s="187"/>
      <c r="Q510" s="185"/>
      <c r="R510" s="186"/>
      <c r="S510" s="186">
        <v>1</v>
      </c>
      <c r="T510" s="187"/>
      <c r="U510" s="187"/>
      <c r="V510" s="187"/>
      <c r="W510" s="320"/>
      <c r="X510" s="214"/>
      <c r="Y510" s="215"/>
      <c r="Z510" s="34"/>
      <c r="AA510" s="35"/>
      <c r="AB510" s="35"/>
      <c r="AC510" s="35"/>
      <c r="AD510" s="36"/>
      <c r="AE510" s="224"/>
      <c r="AF510" s="53"/>
      <c r="AG510" s="54"/>
      <c r="AH510" s="55"/>
      <c r="AI510" s="56"/>
      <c r="AJ510" s="41" t="s">
        <v>85</v>
      </c>
      <c r="AK510" s="42">
        <v>44595</v>
      </c>
      <c r="AL510" s="50"/>
      <c r="AM510" s="337" t="str">
        <f>INDEX($K$6:$AE$6,1,MATCH(1,K510:AE510,-1))</f>
        <v>1870 +</v>
      </c>
      <c r="AN510" s="337" t="str">
        <f>IF(INDEX($K$6:$AE$6,1,MATCH(1,K510:AE510,1))&lt;&gt;INDEX($K$6:$AE$6,1,MATCH(1,K510:AE510,-1)),INDEX($K$6:$AE$6,1,MATCH(1,K510:AE510,1)),"-")</f>
        <v>-</v>
      </c>
    </row>
    <row r="511" spans="1:40" x14ac:dyDescent="0.2">
      <c r="A511" s="169" t="str">
        <f>IF(IFERROR(VLOOKUP(G511,EmployesActifs,1,FALSE),"Non")&lt;&gt;"Non","Oui","Non")</f>
        <v>Oui</v>
      </c>
      <c r="B511" s="172">
        <f>IF(A511="Oui",1,0)</f>
        <v>1</v>
      </c>
      <c r="C511" s="172">
        <f>IF(OR(G511="Médecin",H511="Médecin",I511="Médecin",I511="Médecins",H511="anesthésiste",H511="boursier univ.",H511="chercheur",H511="chirurgien",H511="Résident(e)",H511="Md Urg",H511="Md Card",LEFT(H511,6)="Fellow",H511="Externe Médecine",H511="Directeur de la biobanque Médecin",H511="monit.-boursier",),1,0)</f>
        <v>0</v>
      </c>
      <c r="D511" s="172">
        <f>IF(OR(G511=0,H511="Stagiaire",H511="Stagiaires",H511="Externe",H511="Externes",G511="agence",H511="STAGIAIRE INFIRMIER(ÈRE)",H511="STAGIAIRE SI",H511="STAGIAIRE S.I.",H511="STAGIAIRE PAB",H511="STAGIAIRE EN PERFUSION",H511="Stagiaire Physiothérapeute",H511="Stagiaire médecine",H511="Stagiaire - Service sociaux",H511="STAGIAIRE SOINS INFIRMIERS",H511="STAGIAIRE EXTERNE EN MÉDECINE",H511="ss",),1,0)</f>
        <v>0</v>
      </c>
      <c r="E511" s="28" t="s">
        <v>996</v>
      </c>
      <c r="F511" s="28" t="s">
        <v>782</v>
      </c>
      <c r="G511" s="262">
        <v>8065</v>
      </c>
      <c r="H511" s="79" t="s">
        <v>2098</v>
      </c>
      <c r="I511" s="164" t="s">
        <v>61</v>
      </c>
      <c r="J511" s="273" t="str">
        <f ca="1">IF(AK511&lt;=Données!$B$2,1," ")</f>
        <v xml:space="preserve"> </v>
      </c>
      <c r="K511" s="45"/>
      <c r="L511" s="46"/>
      <c r="M511" s="47"/>
      <c r="N511" s="48"/>
      <c r="O511" s="185"/>
      <c r="P511" s="187"/>
      <c r="Q511" s="185"/>
      <c r="R511" s="186"/>
      <c r="S511" s="186">
        <v>1</v>
      </c>
      <c r="T511" s="187"/>
      <c r="U511" s="187"/>
      <c r="V511" s="187"/>
      <c r="W511" s="320"/>
      <c r="X511" s="214"/>
      <c r="Y511" s="215"/>
      <c r="Z511" s="34"/>
      <c r="AA511" s="35"/>
      <c r="AB511" s="35"/>
      <c r="AC511" s="35"/>
      <c r="AD511" s="36"/>
      <c r="AE511" s="224"/>
      <c r="AF511" s="53"/>
      <c r="AG511" s="54"/>
      <c r="AH511" s="55"/>
      <c r="AI511" s="56"/>
      <c r="AJ511" s="41" t="s">
        <v>5851</v>
      </c>
      <c r="AK511" s="42">
        <v>45829</v>
      </c>
      <c r="AL511" s="50"/>
      <c r="AM511" s="337" t="str">
        <f>INDEX($K$6:$AE$6,1,MATCH(1,K511:AE511,-1))</f>
        <v>1870 +</v>
      </c>
      <c r="AN511" s="337" t="str">
        <f>IF(INDEX($K$6:$AE$6,1,MATCH(1,K511:AE511,1))&lt;&gt;INDEX($K$6:$AE$6,1,MATCH(1,K511:AE511,-1)),INDEX($K$6:$AE$6,1,MATCH(1,K511:AE511,1)),"-")</f>
        <v>-</v>
      </c>
    </row>
    <row r="512" spans="1:40" x14ac:dyDescent="0.2">
      <c r="A512" s="169" t="str">
        <f>IF(IFERROR(VLOOKUP(G512,EmployesActifs,1,FALSE),"Non")&lt;&gt;"Non","Oui","Non")</f>
        <v>Oui</v>
      </c>
      <c r="B512" s="172">
        <f>IF(A512="Oui",1,0)</f>
        <v>1</v>
      </c>
      <c r="C512" s="172">
        <f>IF(OR(G512="Médecin",H512="Médecin",I512="Médecin",I512="Médecins",H512="anesthésiste",H512="boursier univ.",H512="chercheur",H512="chirurgien",H512="Résident(e)",H512="Md Urg",H512="Md Card",LEFT(H512,6)="Fellow",H512="Externe Médecine",H512="Directeur de la biobanque Médecin",H512="monit.-boursier",),1,0)</f>
        <v>0</v>
      </c>
      <c r="D512" s="172">
        <f>IF(OR(G512=0,H512="Stagiaire",H512="Stagiaires",H512="Externe",H512="Externes",G512="agence",H512="STAGIAIRE INFIRMIER(ÈRE)",H512="STAGIAIRE SI",H512="STAGIAIRE S.I.",H512="STAGIAIRE PAB",H512="STAGIAIRE EN PERFUSION",H512="Stagiaire Physiothérapeute",H512="Stagiaire médecine",H512="Stagiaire - Service sociaux",H512="STAGIAIRE SOINS INFIRMIERS",H512="STAGIAIRE EXTERNE EN MÉDECINE",H512="ss",),1,0)</f>
        <v>0</v>
      </c>
      <c r="E512" s="28" t="s">
        <v>996</v>
      </c>
      <c r="F512" s="28" t="s">
        <v>998</v>
      </c>
      <c r="G512" s="262">
        <v>9501</v>
      </c>
      <c r="H512" s="79" t="s">
        <v>103</v>
      </c>
      <c r="I512" s="164" t="s">
        <v>5715</v>
      </c>
      <c r="J512" s="273">
        <f ca="1">IF(AK512&lt;=Données!$B$2,1," ")</f>
        <v>1</v>
      </c>
      <c r="K512" s="45" t="s">
        <v>56</v>
      </c>
      <c r="L512" s="46" t="s">
        <v>56</v>
      </c>
      <c r="M512" s="47"/>
      <c r="N512" s="48"/>
      <c r="O512" s="185"/>
      <c r="P512" s="187"/>
      <c r="Q512" s="185"/>
      <c r="R512" s="186"/>
      <c r="S512" s="186">
        <v>1</v>
      </c>
      <c r="T512" s="187"/>
      <c r="U512" s="187"/>
      <c r="V512" s="187"/>
      <c r="W512" s="320"/>
      <c r="X512" s="214"/>
      <c r="Y512" s="215"/>
      <c r="Z512" s="34"/>
      <c r="AA512" s="35"/>
      <c r="AB512" s="35"/>
      <c r="AC512" s="35"/>
      <c r="AD512" s="36"/>
      <c r="AE512" s="224"/>
      <c r="AF512" s="53"/>
      <c r="AG512" s="54"/>
      <c r="AH512" s="55"/>
      <c r="AI512" s="56"/>
      <c r="AJ512" s="41" t="s">
        <v>159</v>
      </c>
      <c r="AK512" s="42">
        <v>44575</v>
      </c>
      <c r="AL512" s="50"/>
      <c r="AM512" s="337" t="str">
        <f>INDEX($K$6:$AE$6,1,MATCH(1,K512:AE512,-1))</f>
        <v>1870 +</v>
      </c>
      <c r="AN512" s="337" t="str">
        <f>IF(INDEX($K$6:$AE$6,1,MATCH(1,K512:AE512,1))&lt;&gt;INDEX($K$6:$AE$6,1,MATCH(1,K512:AE512,-1)),INDEX($K$6:$AE$6,1,MATCH(1,K512:AE512,1)),"-")</f>
        <v>-</v>
      </c>
    </row>
    <row r="513" spans="1:40" x14ac:dyDescent="0.2">
      <c r="A513" s="381"/>
      <c r="B513" s="172">
        <f>IF(A513="Oui",1,0)</f>
        <v>0</v>
      </c>
      <c r="C513" s="172">
        <f>IF(OR(G513="Médecin",H513="Médecin",I513="Médecin",I513="Médecins",H513="anesthésiste",H513="boursier univ.",H513="chercheur",H513="chirurgien",H513="Résident(e)",H513="Md Urg",H513="Md Card",LEFT(H513,6)="Fellow",H513="Externe Médecine",H513="Directeur de la biobanque Médecin",H513="monit.-boursier",),1,0)</f>
        <v>1</v>
      </c>
      <c r="D513" s="172">
        <f>IF(OR(G513=0,H513="Stagiaire",H513="Stagiaires",H513="Externe",H513="Externes",G513="agence",H513="STAGIAIRE INFIRMIER(ÈRE)",H513="STAGIAIRE SI",H513="STAGIAIRE S.I.",H513="STAGIAIRE PAB",H513="STAGIAIRE EN PERFUSION",H513="Stagiaire Physiothérapeute",H513="Stagiaire médecine",H513="Stagiaire - Service sociaux",H513="STAGIAIRE SOINS INFIRMIERS",H513="STAGIAIRE EXTERNE EN MÉDECINE",H513="ss",),1,0)</f>
        <v>0</v>
      </c>
      <c r="E513" s="28" t="s">
        <v>5809</v>
      </c>
      <c r="F513" s="28" t="s">
        <v>433</v>
      </c>
      <c r="G513" s="262" t="s">
        <v>5810</v>
      </c>
      <c r="H513" s="79" t="s">
        <v>3185</v>
      </c>
      <c r="I513" s="164"/>
      <c r="J513" s="273" t="str">
        <f ca="1">IF(AK513&lt;=Données!$B$2,1," ")</f>
        <v xml:space="preserve"> </v>
      </c>
      <c r="K513" s="45"/>
      <c r="L513" s="46">
        <v>1</v>
      </c>
      <c r="M513" s="47"/>
      <c r="N513" s="48"/>
      <c r="O513" s="185"/>
      <c r="P513" s="187"/>
      <c r="Q513" s="185"/>
      <c r="R513" s="186"/>
      <c r="S513" s="186"/>
      <c r="T513" s="187"/>
      <c r="U513" s="187"/>
      <c r="V513" s="187"/>
      <c r="W513" s="320"/>
      <c r="X513" s="214"/>
      <c r="Y513" s="215"/>
      <c r="Z513" s="34"/>
      <c r="AA513" s="35"/>
      <c r="AB513" s="35"/>
      <c r="AC513" s="35"/>
      <c r="AD513" s="36"/>
      <c r="AE513" s="224"/>
      <c r="AF513" s="53"/>
      <c r="AG513" s="54"/>
      <c r="AH513" s="55"/>
      <c r="AI513" s="56"/>
      <c r="AJ513" s="41" t="s">
        <v>4462</v>
      </c>
      <c r="AK513" s="42">
        <v>45624</v>
      </c>
      <c r="AL513" s="50"/>
      <c r="AM513" s="337" t="str">
        <f>INDEX($K$6:$AE$6,1,MATCH(1,K513:AE513,-1))</f>
        <v>95PFE-L2M</v>
      </c>
      <c r="AN513" s="337" t="str">
        <f>IF(INDEX($K$6:$AE$6,1,MATCH(1,K513:AE513,1))&lt;&gt;INDEX($K$6:$AE$6,1,MATCH(1,K513:AE513,-1)),INDEX($K$6:$AE$6,1,MATCH(1,K513:AE513,1)),"-")</f>
        <v>-</v>
      </c>
    </row>
    <row r="514" spans="1:40" x14ac:dyDescent="0.2">
      <c r="A514" s="169" t="str">
        <f>IF(IFERROR(VLOOKUP(G514,EmployesActifs,1,FALSE),"Non")&lt;&gt;"Non","Oui","Non")</f>
        <v>Oui</v>
      </c>
      <c r="B514" s="172">
        <f>IF(A514="Oui",1,0)</f>
        <v>1</v>
      </c>
      <c r="C514" s="172">
        <f>IF(OR(G514="Médecin",H514="Médecin",I514="Médecin",I514="Médecins",H514="anesthésiste",H514="boursier univ.",H514="chercheur",H514="chirurgien",H514="Résident(e)",H514="Md Urg",H514="Md Card",LEFT(H514,6)="Fellow",H514="Externe Médecine",H514="Directeur de la biobanque Médecin",H514="monit.-boursier",),1,0)</f>
        <v>0</v>
      </c>
      <c r="D514" s="172">
        <f>IF(OR(G514=0,H514="Stagiaire",H514="Stagiaires",H514="Externe",H514="Externes",G514="agence",H514="STAGIAIRE INFIRMIER(ÈRE)",H514="STAGIAIRE SI",H514="STAGIAIRE S.I.",H514="STAGIAIRE PAB",H514="STAGIAIRE EN PERFUSION",H514="Stagiaire Physiothérapeute",H514="Stagiaire médecine",H514="Stagiaire - Service sociaux",H514="STAGIAIRE SOINS INFIRMIERS",H514="STAGIAIRE EXTERNE EN MÉDECINE",H514="ss",),1,0)</f>
        <v>0</v>
      </c>
      <c r="E514" s="28" t="s">
        <v>1002</v>
      </c>
      <c r="F514" s="28" t="s">
        <v>775</v>
      </c>
      <c r="G514" s="262">
        <v>11492</v>
      </c>
      <c r="H514" s="79" t="s">
        <v>103</v>
      </c>
      <c r="I514" s="164" t="s">
        <v>5716</v>
      </c>
      <c r="J514" s="273">
        <f ca="1">IF(AK514&lt;=Données!$B$2,1," ")</f>
        <v>1</v>
      </c>
      <c r="K514" s="45" t="s">
        <v>56</v>
      </c>
      <c r="L514" s="46">
        <v>1</v>
      </c>
      <c r="M514" s="47"/>
      <c r="N514" s="48"/>
      <c r="O514" s="185"/>
      <c r="P514" s="187"/>
      <c r="Q514" s="185"/>
      <c r="R514" s="186"/>
      <c r="S514" s="186"/>
      <c r="T514" s="187"/>
      <c r="U514" s="187"/>
      <c r="V514" s="187"/>
      <c r="W514" s="320"/>
      <c r="X514" s="214"/>
      <c r="Y514" s="215"/>
      <c r="Z514" s="34"/>
      <c r="AA514" s="35"/>
      <c r="AB514" s="35"/>
      <c r="AC514" s="35"/>
      <c r="AD514" s="36"/>
      <c r="AE514" s="224"/>
      <c r="AF514" s="53"/>
      <c r="AG514" s="54"/>
      <c r="AH514" s="55"/>
      <c r="AI514" s="56"/>
      <c r="AJ514" s="41" t="s">
        <v>98</v>
      </c>
      <c r="AK514" s="42">
        <v>44582</v>
      </c>
      <c r="AL514" s="50"/>
      <c r="AM514" s="337" t="str">
        <f>INDEX($K$6:$AE$6,1,MATCH(1,K514:AE514,-1))</f>
        <v>95PFE-L2M</v>
      </c>
      <c r="AN514" s="337" t="str">
        <f>IF(INDEX($K$6:$AE$6,1,MATCH(1,K514:AE514,1))&lt;&gt;INDEX($K$6:$AE$6,1,MATCH(1,K514:AE514,-1)),INDEX($K$6:$AE$6,1,MATCH(1,K514:AE514,1)),"-")</f>
        <v>-</v>
      </c>
    </row>
    <row r="515" spans="1:40" x14ac:dyDescent="0.2">
      <c r="A515" s="169" t="str">
        <f>IF(IFERROR(VLOOKUP(G515,EmployesActifs,1,FALSE),"Non")&lt;&gt;"Non","Oui","Non")</f>
        <v>Oui</v>
      </c>
      <c r="B515" s="172">
        <f>IF(A515="Oui",1,0)</f>
        <v>1</v>
      </c>
      <c r="C515" s="172">
        <f>IF(OR(G515="Médecin",H515="Médecin",I515="Médecin",I515="Médecins",H515="anesthésiste",H515="boursier univ.",H515="chercheur",H515="chirurgien",H515="Résident(e)",H515="Md Urg",H515="Md Card",LEFT(H515,6)="Fellow",H515="Externe Médecine",H515="Directeur de la biobanque Médecin",H515="monit.-boursier",),1,0)</f>
        <v>0</v>
      </c>
      <c r="D515" s="172">
        <f>IF(OR(G515=0,H515="Stagiaire",H515="Stagiaires",H515="Externe",H515="Externes",G515="agence",H515="STAGIAIRE INFIRMIER(ÈRE)",H515="STAGIAIRE SI",H515="STAGIAIRE S.I.",H515="STAGIAIRE PAB",H515="STAGIAIRE EN PERFUSION",H515="Stagiaire Physiothérapeute",H515="Stagiaire médecine",H515="Stagiaire - Service sociaux",H515="STAGIAIRE SOINS INFIRMIERS",H515="STAGIAIRE EXTERNE EN MÉDECINE",H515="ss",),1,0)</f>
        <v>0</v>
      </c>
      <c r="E515" s="28" t="s">
        <v>1003</v>
      </c>
      <c r="F515" s="28" t="s">
        <v>204</v>
      </c>
      <c r="G515" s="262">
        <v>3783</v>
      </c>
      <c r="H515" s="79" t="s">
        <v>103</v>
      </c>
      <c r="I515" s="164" t="s">
        <v>765</v>
      </c>
      <c r="J515" s="273">
        <f ca="1">IF(AK515&lt;=Données!$B$2,1," ")</f>
        <v>1</v>
      </c>
      <c r="K515" s="45" t="s">
        <v>56</v>
      </c>
      <c r="L515" s="46">
        <v>1</v>
      </c>
      <c r="M515" s="47"/>
      <c r="N515" s="48"/>
      <c r="O515" s="185"/>
      <c r="P515" s="187"/>
      <c r="Q515" s="185"/>
      <c r="R515" s="186"/>
      <c r="S515" s="186"/>
      <c r="T515" s="187"/>
      <c r="U515" s="187"/>
      <c r="V515" s="187"/>
      <c r="W515" s="320"/>
      <c r="X515" s="214"/>
      <c r="Y515" s="215"/>
      <c r="Z515" s="34"/>
      <c r="AA515" s="35"/>
      <c r="AB515" s="35"/>
      <c r="AC515" s="35"/>
      <c r="AD515" s="36"/>
      <c r="AE515" s="224"/>
      <c r="AF515" s="53"/>
      <c r="AG515" s="54"/>
      <c r="AH515" s="55"/>
      <c r="AI515" s="56"/>
      <c r="AJ515" s="41" t="s">
        <v>2858</v>
      </c>
      <c r="AK515" s="42">
        <v>44999</v>
      </c>
      <c r="AL515" s="50"/>
      <c r="AM515" s="337" t="str">
        <f>INDEX($K$6:$AE$6,1,MATCH(1,K515:AE515,-1))</f>
        <v>95PFE-L2M</v>
      </c>
      <c r="AN515" s="337" t="str">
        <f>IF(INDEX($K$6:$AE$6,1,MATCH(1,K515:AE515,1))&lt;&gt;INDEX($K$6:$AE$6,1,MATCH(1,K515:AE515,-1)),INDEX($K$6:$AE$6,1,MATCH(1,K515:AE515,1)),"-")</f>
        <v>-</v>
      </c>
    </row>
    <row r="516" spans="1:40" x14ac:dyDescent="0.2">
      <c r="A516" s="169" t="str">
        <f>IF(IFERROR(VLOOKUP(G516,EmployesActifs,1,FALSE),"Non")&lt;&gt;"Non","Oui","Non")</f>
        <v>Oui</v>
      </c>
      <c r="B516" s="172">
        <f>IF(A516="Oui",1,0)</f>
        <v>1</v>
      </c>
      <c r="C516" s="172">
        <f>IF(OR(G516="Médecin",H516="Médecin",I516="Médecin",I516="Médecins",H516="anesthésiste",H516="boursier univ.",H516="chercheur",H516="chirurgien",H516="Résident(e)",H516="Md Urg",H516="Md Card",LEFT(H516,6)="Fellow",H516="Externe Médecine",H516="Directeur de la biobanque Médecin",H516="monit.-boursier",),1,0)</f>
        <v>0</v>
      </c>
      <c r="D516" s="172">
        <f>IF(OR(G516=0,H516="Stagiaire",H516="Stagiaires",H516="Externe",H516="Externes",G516="agence",H516="STAGIAIRE INFIRMIER(ÈRE)",H516="STAGIAIRE SI",H516="STAGIAIRE S.I.",H516="STAGIAIRE PAB",H516="STAGIAIRE EN PERFUSION",H516="Stagiaire Physiothérapeute",H516="Stagiaire médecine",H516="Stagiaire - Service sociaux",H516="STAGIAIRE SOINS INFIRMIERS",H516="STAGIAIRE EXTERNE EN MÉDECINE",H516="ss",),1,0)</f>
        <v>0</v>
      </c>
      <c r="E516" s="28" t="s">
        <v>4649</v>
      </c>
      <c r="F516" s="28" t="s">
        <v>4650</v>
      </c>
      <c r="G516" s="262">
        <v>13115</v>
      </c>
      <c r="H516" s="79" t="s">
        <v>4996</v>
      </c>
      <c r="I516" s="164" t="s">
        <v>5717</v>
      </c>
      <c r="J516" s="273" t="str">
        <f ca="1">IF(AK516&lt;=Données!$B$2,1," ")</f>
        <v xml:space="preserve"> </v>
      </c>
      <c r="K516" s="45"/>
      <c r="L516" s="46" t="s">
        <v>56</v>
      </c>
      <c r="M516" s="47"/>
      <c r="N516" s="48">
        <v>1</v>
      </c>
      <c r="O516" s="185"/>
      <c r="P516" s="187"/>
      <c r="Q516" s="185"/>
      <c r="R516" s="186"/>
      <c r="S516" s="186"/>
      <c r="T516" s="187"/>
      <c r="U516" s="187"/>
      <c r="V516" s="187"/>
      <c r="W516" s="320"/>
      <c r="X516" s="214"/>
      <c r="Y516" s="215"/>
      <c r="Z516" s="34"/>
      <c r="AA516" s="35"/>
      <c r="AB516" s="35"/>
      <c r="AC516" s="35"/>
      <c r="AD516" s="36"/>
      <c r="AE516" s="224"/>
      <c r="AF516" s="53"/>
      <c r="AG516" s="54"/>
      <c r="AH516" s="55"/>
      <c r="AI516" s="56"/>
      <c r="AJ516" s="41" t="s">
        <v>652</v>
      </c>
      <c r="AK516" s="42">
        <v>45308</v>
      </c>
      <c r="AL516" s="50"/>
      <c r="AM516" s="337" t="str">
        <f>INDEX($K$6:$AE$6,1,MATCH(1,K516:AE516,-1))</f>
        <v>F550</v>
      </c>
      <c r="AN516" s="337" t="str">
        <f>IF(INDEX($K$6:$AE$6,1,MATCH(1,K516:AE516,1))&lt;&gt;INDEX($K$6:$AE$6,1,MATCH(1,K516:AE516,-1)),INDEX($K$6:$AE$6,1,MATCH(1,K516:AE516,1)),"-")</f>
        <v>-</v>
      </c>
    </row>
    <row r="517" spans="1:40" x14ac:dyDescent="0.2">
      <c r="A517" s="169" t="str">
        <f>IF(IFERROR(VLOOKUP(G517,EmployesActifs,1,FALSE),"Non")&lt;&gt;"Non","Oui","Non")</f>
        <v>Oui</v>
      </c>
      <c r="B517" s="172">
        <f>IF(A517="Oui",1,0)</f>
        <v>1</v>
      </c>
      <c r="C517" s="172">
        <f>IF(OR(G517="Médecin",H517="Médecin",I517="Médecin",I517="Médecins",H517="anesthésiste",H517="boursier univ.",H517="chercheur",H517="chirurgien",H517="Résident(e)",H517="Md Urg",H517="Md Card",LEFT(H517,6)="Fellow",H517="Externe Médecine",H517="Directeur de la biobanque Médecin",H517="monit.-boursier",),1,0)</f>
        <v>0</v>
      </c>
      <c r="D517" s="172">
        <f>IF(OR(G517=0,H517="Stagiaire",H517="Stagiaires",H517="Externe",H517="Externes",G517="agence",H517="STAGIAIRE INFIRMIER(ÈRE)",H517="STAGIAIRE SI",H517="STAGIAIRE S.I.",H517="STAGIAIRE PAB",H517="STAGIAIRE EN PERFUSION",H517="Stagiaire Physiothérapeute",H517="Stagiaire médecine",H517="Stagiaire - Service sociaux",H517="STAGIAIRE SOINS INFIRMIERS",H517="STAGIAIRE EXTERNE EN MÉDECINE",H517="ss",),1,0)</f>
        <v>0</v>
      </c>
      <c r="E517" s="28" t="s">
        <v>1004</v>
      </c>
      <c r="F517" s="28" t="s">
        <v>1006</v>
      </c>
      <c r="G517" s="262">
        <v>541</v>
      </c>
      <c r="H517" s="79" t="s">
        <v>103</v>
      </c>
      <c r="I517" s="164" t="s">
        <v>61</v>
      </c>
      <c r="J517" s="273" t="str">
        <f ca="1">IF(AK517&lt;=Données!$B$2,1," ")</f>
        <v xml:space="preserve"> </v>
      </c>
      <c r="K517" s="45"/>
      <c r="L517" s="46"/>
      <c r="M517" s="47"/>
      <c r="N517" s="48"/>
      <c r="O517" s="185"/>
      <c r="P517" s="187"/>
      <c r="Q517" s="185"/>
      <c r="R517" s="186"/>
      <c r="S517" s="186">
        <v>1</v>
      </c>
      <c r="T517" s="187"/>
      <c r="U517" s="187"/>
      <c r="V517" s="187"/>
      <c r="W517" s="320"/>
      <c r="X517" s="214"/>
      <c r="Y517" s="215"/>
      <c r="Z517" s="34"/>
      <c r="AA517" s="35"/>
      <c r="AB517" s="35"/>
      <c r="AC517" s="35"/>
      <c r="AD517" s="36"/>
      <c r="AE517" s="224"/>
      <c r="AF517" s="53"/>
      <c r="AG517" s="54"/>
      <c r="AH517" s="55"/>
      <c r="AI517" s="56"/>
      <c r="AJ517" s="41" t="s">
        <v>4462</v>
      </c>
      <c r="AK517" s="42">
        <v>45945</v>
      </c>
      <c r="AL517" s="50"/>
      <c r="AM517" s="337" t="str">
        <f>INDEX($K$6:$AE$6,1,MATCH(1,K517:AE517,-1))</f>
        <v>1870 +</v>
      </c>
      <c r="AN517" s="337" t="str">
        <f>IF(INDEX($K$6:$AE$6,1,MATCH(1,K517:AE517,1))&lt;&gt;INDEX($K$6:$AE$6,1,MATCH(1,K517:AE517,-1)),INDEX($K$6:$AE$6,1,MATCH(1,K517:AE517,1)),"-")</f>
        <v>-</v>
      </c>
    </row>
    <row r="518" spans="1:40" x14ac:dyDescent="0.2">
      <c r="A518" s="381"/>
      <c r="B518" s="172">
        <f>IF(A518="Oui",1,0)</f>
        <v>0</v>
      </c>
      <c r="C518" s="172">
        <f>IF(OR(G518="Médecin",H518="Médecin",I518="Médecin",I518="Médecins",H518="anesthésiste",H518="boursier univ.",H518="chercheur",H518="chirurgien",H518="Résident(e)",H518="Md Urg",H518="Md Card",LEFT(H518,6)="Fellow",H518="Externe Médecine",H518="Directeur de la biobanque Médecin",H518="monit.-boursier",),1,0)</f>
        <v>1</v>
      </c>
      <c r="D518" s="172">
        <f>IF(OR(G518=0,H518="Stagiaire",H518="Stagiaires",H518="Externe",H518="Externes",G518="agence",H518="STAGIAIRE INFIRMIER(ÈRE)",H518="STAGIAIRE SI",H518="STAGIAIRE S.I.",H518="STAGIAIRE PAB",H518="STAGIAIRE EN PERFUSION",H518="Stagiaire Physiothérapeute",H518="Stagiaire médecine",H518="Stagiaire - Service sociaux",H518="STAGIAIRE SOINS INFIRMIERS",H518="STAGIAIRE EXTERNE EN MÉDECINE",H518="ss",),1,0)</f>
        <v>0</v>
      </c>
      <c r="E518" s="28" t="s">
        <v>1007</v>
      </c>
      <c r="F518" s="28" t="s">
        <v>1008</v>
      </c>
      <c r="G518" s="262" t="s">
        <v>80</v>
      </c>
      <c r="H518" s="79" t="s">
        <v>869</v>
      </c>
      <c r="I518" s="164" t="s">
        <v>117</v>
      </c>
      <c r="J518" s="273">
        <f ca="1">IF(AK518&lt;=Données!$B$2,1," ")</f>
        <v>1</v>
      </c>
      <c r="K518" s="45"/>
      <c r="L518" s="46"/>
      <c r="M518" s="47"/>
      <c r="N518" s="48"/>
      <c r="O518" s="185"/>
      <c r="P518" s="187"/>
      <c r="Q518" s="185">
        <v>1</v>
      </c>
      <c r="R518" s="186"/>
      <c r="S518" s="186"/>
      <c r="T518" s="187"/>
      <c r="U518" s="187"/>
      <c r="V518" s="187"/>
      <c r="W518" s="320"/>
      <c r="X518" s="214"/>
      <c r="Y518" s="215"/>
      <c r="Z518" s="34"/>
      <c r="AA518" s="35"/>
      <c r="AB518" s="35"/>
      <c r="AC518" s="35"/>
      <c r="AD518" s="36"/>
      <c r="AE518" s="224"/>
      <c r="AF518" s="53"/>
      <c r="AG518" s="54"/>
      <c r="AH518" s="55"/>
      <c r="AI518" s="56"/>
      <c r="AJ518" s="41" t="s">
        <v>193</v>
      </c>
      <c r="AK518" s="42">
        <v>43906</v>
      </c>
      <c r="AL518" s="50"/>
      <c r="AM518" s="337" t="str">
        <f>INDEX($K$6:$AE$6,1,MATCH(1,K518:AE518,-1))</f>
        <v>1860-S</v>
      </c>
      <c r="AN518" s="337" t="str">
        <f>IF(INDEX($K$6:$AE$6,1,MATCH(1,K518:AE518,1))&lt;&gt;INDEX($K$6:$AE$6,1,MATCH(1,K518:AE518,-1)),INDEX($K$6:$AE$6,1,MATCH(1,K518:AE518,1)),"-")</f>
        <v>-</v>
      </c>
    </row>
    <row r="519" spans="1:40" x14ac:dyDescent="0.2">
      <c r="A519" s="169" t="str">
        <f>IF(IFERROR(VLOOKUP(G519,EmployesActifs,1,FALSE),"Non")&lt;&gt;"Non","Oui","Non")</f>
        <v>Oui</v>
      </c>
      <c r="B519" s="172">
        <f>IF(A519="Oui",1,0)</f>
        <v>1</v>
      </c>
      <c r="C519" s="172">
        <f>IF(OR(G519="Médecin",H519="Médecin",I519="Médecin",I519="Médecins",H519="anesthésiste",H519="boursier univ.",H519="chercheur",H519="chirurgien",H519="Résident(e)",H519="Md Urg",H519="Md Card",LEFT(H519,6)="Fellow",H519="Externe Médecine",H519="Directeur de la biobanque Médecin",H519="monit.-boursier",),1,0)</f>
        <v>0</v>
      </c>
      <c r="D519" s="172">
        <f>IF(OR(G519=0,H519="Stagiaire",H519="Stagiaires",H519="Externe",H519="Externes",G519="agence",H519="STAGIAIRE INFIRMIER(ÈRE)",H519="STAGIAIRE SI",H519="STAGIAIRE S.I.",H519="STAGIAIRE PAB",H519="STAGIAIRE EN PERFUSION",H519="Stagiaire Physiothérapeute",H519="Stagiaire médecine",H519="Stagiaire - Service sociaux",H519="STAGIAIRE SOINS INFIRMIERS",H519="STAGIAIRE EXTERNE EN MÉDECINE",H519="ss",),1,0)</f>
        <v>0</v>
      </c>
      <c r="E519" s="28" t="s">
        <v>1009</v>
      </c>
      <c r="F519" s="28" t="s">
        <v>615</v>
      </c>
      <c r="G519" s="262">
        <v>4208</v>
      </c>
      <c r="H519" s="79" t="s">
        <v>2098</v>
      </c>
      <c r="I519" s="164" t="s">
        <v>65</v>
      </c>
      <c r="J519" s="273">
        <f ca="1">IF(AK519&lt;=Données!$B$2,1," ")</f>
        <v>1</v>
      </c>
      <c r="K519" s="45"/>
      <c r="L519" s="46"/>
      <c r="M519" s="47"/>
      <c r="N519" s="48"/>
      <c r="O519" s="185"/>
      <c r="P519" s="187"/>
      <c r="Q519" s="185"/>
      <c r="R519" s="186"/>
      <c r="S519" s="186">
        <v>1</v>
      </c>
      <c r="T519" s="187" t="s">
        <v>56</v>
      </c>
      <c r="U519" s="187"/>
      <c r="V519" s="187"/>
      <c r="W519" s="320"/>
      <c r="X519" s="214"/>
      <c r="Y519" s="215"/>
      <c r="Z519" s="34"/>
      <c r="AA519" s="35"/>
      <c r="AB519" s="35"/>
      <c r="AC519" s="35"/>
      <c r="AD519" s="36"/>
      <c r="AE519" s="224"/>
      <c r="AF519" s="53"/>
      <c r="AG519" s="54"/>
      <c r="AH519" s="55"/>
      <c r="AI519" s="56"/>
      <c r="AJ519" s="41" t="s">
        <v>565</v>
      </c>
      <c r="AK519" s="42">
        <v>44329</v>
      </c>
      <c r="AL519" s="50"/>
      <c r="AM519" s="337" t="str">
        <f>INDEX($K$6:$AE$6,1,MATCH(1,K519:AE519,-1))</f>
        <v>1870 +</v>
      </c>
      <c r="AN519" s="337" t="str">
        <f>IF(INDEX($K$6:$AE$6,1,MATCH(1,K519:AE519,1))&lt;&gt;INDEX($K$6:$AE$6,1,MATCH(1,K519:AE519,-1)),INDEX($K$6:$AE$6,1,MATCH(1,K519:AE519,1)),"-")</f>
        <v>-</v>
      </c>
    </row>
    <row r="520" spans="1:40" x14ac:dyDescent="0.2">
      <c r="A520" s="169" t="str">
        <f>IF(IFERROR(VLOOKUP(G520,EmployesActifs,1,FALSE),"Non")&lt;&gt;"Non","Oui","Non")</f>
        <v>Oui</v>
      </c>
      <c r="B520" s="172">
        <f>IF(A520="Oui",1,0)</f>
        <v>1</v>
      </c>
      <c r="C520" s="172">
        <f>IF(OR(G520="Médecin",H520="Médecin",I520="Médecin",I520="Médecins",H520="anesthésiste",H520="boursier univ.",H520="chercheur",H520="chirurgien",H520="Résident(e)",H520="Md Urg",H520="Md Card",LEFT(H520,6)="Fellow",H520="Externe Médecine",H520="Directeur de la biobanque Médecin",H520="monit.-boursier",),1,0)</f>
        <v>0</v>
      </c>
      <c r="D520" s="172">
        <f>IF(OR(G520=0,H520="Stagiaire",H520="Stagiaires",H520="Externe",H520="Externes",G520="agence",H520="STAGIAIRE INFIRMIER(ÈRE)",H520="STAGIAIRE SI",H520="STAGIAIRE S.I.",H520="STAGIAIRE PAB",H520="STAGIAIRE EN PERFUSION",H520="Stagiaire Physiothérapeute",H520="Stagiaire médecine",H520="Stagiaire - Service sociaux",H520="STAGIAIRE SOINS INFIRMIERS",H520="STAGIAIRE EXTERNE EN MÉDECINE",H520="ss",),1,0)</f>
        <v>0</v>
      </c>
      <c r="E520" s="28" t="s">
        <v>1010</v>
      </c>
      <c r="F520" s="28" t="s">
        <v>233</v>
      </c>
      <c r="G520" s="262">
        <v>306</v>
      </c>
      <c r="H520" s="79" t="s">
        <v>3378</v>
      </c>
      <c r="I520" s="164" t="s">
        <v>282</v>
      </c>
      <c r="J520" s="273" t="str">
        <f ca="1">IF(AK520&lt;=Données!$B$2,1," ")</f>
        <v xml:space="preserve"> </v>
      </c>
      <c r="K520" s="45"/>
      <c r="L520" s="46">
        <v>1</v>
      </c>
      <c r="M520" s="47"/>
      <c r="N520" s="48"/>
      <c r="O520" s="185"/>
      <c r="P520" s="187"/>
      <c r="Q520" s="185"/>
      <c r="R520" s="186"/>
      <c r="S520" s="186"/>
      <c r="T520" s="187"/>
      <c r="U520" s="187"/>
      <c r="V520" s="187"/>
      <c r="W520" s="320"/>
      <c r="X520" s="214"/>
      <c r="Y520" s="215"/>
      <c r="Z520" s="34"/>
      <c r="AA520" s="35"/>
      <c r="AB520" s="35"/>
      <c r="AC520" s="35"/>
      <c r="AD520" s="36"/>
      <c r="AE520" s="224"/>
      <c r="AF520" s="53"/>
      <c r="AG520" s="54"/>
      <c r="AH520" s="55"/>
      <c r="AI520" s="56"/>
      <c r="AJ520" s="41" t="s">
        <v>4462</v>
      </c>
      <c r="AK520" s="42">
        <v>45314</v>
      </c>
      <c r="AL520" s="50"/>
      <c r="AM520" s="337" t="str">
        <f>INDEX($K$6:$AE$6,1,MATCH(1,K520:AE520,-1))</f>
        <v>95PFE-L2M</v>
      </c>
      <c r="AN520" s="337" t="str">
        <f>IF(INDEX($K$6:$AE$6,1,MATCH(1,K520:AE520,1))&lt;&gt;INDEX($K$6:$AE$6,1,MATCH(1,K520:AE520,-1)),INDEX($K$6:$AE$6,1,MATCH(1,K520:AE520,1)),"-")</f>
        <v>-</v>
      </c>
    </row>
    <row r="521" spans="1:40" x14ac:dyDescent="0.2">
      <c r="A521" s="169" t="str">
        <f>IF(IFERROR(VLOOKUP(G521,EmployesActifs,1,FALSE),"Non")&lt;&gt;"Non","Oui","Non")</f>
        <v>Oui</v>
      </c>
      <c r="B521" s="172">
        <f>IF(A521="Oui",1,0)</f>
        <v>1</v>
      </c>
      <c r="C521" s="172">
        <f>IF(OR(G521="Médecin",H521="Médecin",I521="Médecin",I521="Médecins",H521="anesthésiste",H521="boursier univ.",H521="chercheur",H521="chirurgien",H521="Résident(e)",H521="Md Urg",H521="Md Card",LEFT(H521,6)="Fellow",H521="Externe Médecine",H521="Directeur de la biobanque Médecin",H521="monit.-boursier",),1,0)</f>
        <v>0</v>
      </c>
      <c r="D521" s="172">
        <f>IF(OR(G521=0,H521="Stagiaire",H521="Stagiaires",H521="Externe",H521="Externes",G521="agence",H521="STAGIAIRE INFIRMIER(ÈRE)",H521="STAGIAIRE SI",H521="STAGIAIRE S.I.",H521="STAGIAIRE PAB",H521="STAGIAIRE EN PERFUSION",H521="Stagiaire Physiothérapeute",H521="Stagiaire médecine",H521="Stagiaire - Service sociaux",H521="STAGIAIRE SOINS INFIRMIERS",H521="STAGIAIRE EXTERNE EN MÉDECINE",H521="ss",),1,0)</f>
        <v>0</v>
      </c>
      <c r="E521" s="28" t="s">
        <v>1011</v>
      </c>
      <c r="F521" s="28" t="s">
        <v>564</v>
      </c>
      <c r="G521" s="262">
        <v>1497</v>
      </c>
      <c r="H521" s="79" t="s">
        <v>570</v>
      </c>
      <c r="I521" s="164" t="s">
        <v>5710</v>
      </c>
      <c r="J521" s="273" t="str">
        <f ca="1">IF(AK521&lt;=Données!$B$2,1," ")</f>
        <v xml:space="preserve"> </v>
      </c>
      <c r="K521" s="45" t="s">
        <v>56</v>
      </c>
      <c r="L521" s="46"/>
      <c r="M521" s="47"/>
      <c r="N521" s="48"/>
      <c r="O521" s="185">
        <v>1</v>
      </c>
      <c r="P521" s="187"/>
      <c r="Q521" s="185"/>
      <c r="R521" s="186"/>
      <c r="S521" s="186"/>
      <c r="T521" s="187"/>
      <c r="U521" s="187"/>
      <c r="V521" s="187"/>
      <c r="W521" s="320"/>
      <c r="X521" s="214"/>
      <c r="Y521" s="215"/>
      <c r="Z521" s="34"/>
      <c r="AA521" s="35"/>
      <c r="AB521" s="35"/>
      <c r="AC521" s="35"/>
      <c r="AD521" s="36"/>
      <c r="AE521" s="224"/>
      <c r="AF521" s="53"/>
      <c r="AG521" s="54"/>
      <c r="AH521" s="55"/>
      <c r="AI521" s="56"/>
      <c r="AJ521" s="41" t="s">
        <v>4462</v>
      </c>
      <c r="AK521" s="42">
        <v>45314</v>
      </c>
      <c r="AL521" s="50"/>
      <c r="AM521" s="337" t="str">
        <f>INDEX($K$6:$AE$6,1,MATCH(1,K521:AE521,-1))</f>
        <v>1804S</v>
      </c>
      <c r="AN521" s="337" t="str">
        <f>IF(INDEX($K$6:$AE$6,1,MATCH(1,K521:AE521,1))&lt;&gt;INDEX($K$6:$AE$6,1,MATCH(1,K521:AE521,-1)),INDEX($K$6:$AE$6,1,MATCH(1,K521:AE521,1)),"-")</f>
        <v>-</v>
      </c>
    </row>
    <row r="522" spans="1:40" x14ac:dyDescent="0.2">
      <c r="A522" s="381"/>
      <c r="B522" s="172">
        <f>IF(A522="Oui",1,0)</f>
        <v>0</v>
      </c>
      <c r="C522" s="172">
        <f>IF(OR(G522="Médecin",H522="Médecin",I522="Médecin",I522="Médecins",H522="anesthésiste",H522="boursier univ.",H522="chercheur",H522="chirurgien",H522="Résident(e)",H522="Md Urg",H522="Md Card",LEFT(H522,6)="Fellow",H522="Externe Médecine",H522="Directeur de la biobanque Médecin",H522="monit.-boursier",),1,0)</f>
        <v>0</v>
      </c>
      <c r="D522" s="172">
        <f>IF(OR(G522=0,H522="Stagiaire",H522="Stagiaires",H522="Externe",H522="Externes",G522="agence",H522="STAGIAIRE INFIRMIER(ÈRE)",H522="STAGIAIRE SI",H522="STAGIAIRE S.I.",H522="STAGIAIRE PAB",H522="STAGIAIRE EN PERFUSION",H522="Stagiaire Physiothérapeute",H522="Stagiaire médecine",H522="Stagiaire - Service sociaux",H522="STAGIAIRE SOINS INFIRMIERS",H522="STAGIAIRE EXTERNE EN MÉDECINE",H522="ss",),1,0)</f>
        <v>1</v>
      </c>
      <c r="E522" s="28" t="s">
        <v>1011</v>
      </c>
      <c r="F522" s="28" t="s">
        <v>4989</v>
      </c>
      <c r="G522" s="262">
        <v>0</v>
      </c>
      <c r="H522" s="79" t="s">
        <v>479</v>
      </c>
      <c r="I522" s="164" t="s">
        <v>43</v>
      </c>
      <c r="J522" s="273">
        <f ca="1">IF(AK522&lt;=Données!$B$2,1," ")</f>
        <v>1</v>
      </c>
      <c r="K522" s="45"/>
      <c r="L522" s="46">
        <v>1</v>
      </c>
      <c r="M522" s="47"/>
      <c r="N522" s="48"/>
      <c r="O522" s="185"/>
      <c r="P522" s="187"/>
      <c r="Q522" s="185"/>
      <c r="R522" s="186"/>
      <c r="S522" s="186"/>
      <c r="T522" s="187"/>
      <c r="U522" s="187"/>
      <c r="V522" s="187"/>
      <c r="W522" s="320"/>
      <c r="X522" s="214"/>
      <c r="Y522" s="215"/>
      <c r="Z522" s="34"/>
      <c r="AA522" s="35"/>
      <c r="AB522" s="35"/>
      <c r="AC522" s="35"/>
      <c r="AD522" s="36"/>
      <c r="AE522" s="224"/>
      <c r="AF522" s="53"/>
      <c r="AG522" s="54"/>
      <c r="AH522" s="55"/>
      <c r="AI522" s="56"/>
      <c r="AJ522" s="41" t="s">
        <v>652</v>
      </c>
      <c r="AK522" s="42">
        <v>45244</v>
      </c>
      <c r="AL522" s="50"/>
      <c r="AM522" s="337" t="str">
        <f>INDEX($K$6:$AE$6,1,MATCH(1,K522:AE522,-1))</f>
        <v>95PFE-L2M</v>
      </c>
      <c r="AN522" s="337" t="str">
        <f>IF(INDEX($K$6:$AE$6,1,MATCH(1,K522:AE522,1))&lt;&gt;INDEX($K$6:$AE$6,1,MATCH(1,K522:AE522,-1)),INDEX($K$6:$AE$6,1,MATCH(1,K522:AE522,1)),"-")</f>
        <v>-</v>
      </c>
    </row>
    <row r="523" spans="1:40" x14ac:dyDescent="0.2">
      <c r="A523" s="169" t="str">
        <f>IF(IFERROR(VLOOKUP(G523,EmployesActifs,1,FALSE),"Non")&lt;&gt;"Non","Oui","Non")</f>
        <v>Oui</v>
      </c>
      <c r="B523" s="172">
        <f>IF(A523="Oui",1,0)</f>
        <v>1</v>
      </c>
      <c r="C523" s="172">
        <f>IF(OR(G523="Médecin",H523="Médecin",I523="Médecin",I523="Médecins",H523="anesthésiste",H523="boursier univ.",H523="chercheur",H523="chirurgien",H523="Résident(e)",H523="Md Urg",H523="Md Card",LEFT(H523,6)="Fellow",H523="Externe Médecine",H523="Directeur de la biobanque Médecin",H523="monit.-boursier",),1,0)</f>
        <v>0</v>
      </c>
      <c r="D523" s="172">
        <f>IF(OR(G523=0,H523="Stagiaire",H523="Stagiaires",H523="Externe",H523="Externes",G523="agence",H523="STAGIAIRE INFIRMIER(ÈRE)",H523="STAGIAIRE SI",H523="STAGIAIRE S.I.",H523="STAGIAIRE PAB",H523="STAGIAIRE EN PERFUSION",H523="Stagiaire Physiothérapeute",H523="Stagiaire médecine",H523="Stagiaire - Service sociaux",H523="STAGIAIRE SOINS INFIRMIERS",H523="STAGIAIRE EXTERNE EN MÉDECINE",H523="ss",),1,0)</f>
        <v>0</v>
      </c>
      <c r="E523" s="28" t="s">
        <v>1013</v>
      </c>
      <c r="F523" s="28" t="s">
        <v>420</v>
      </c>
      <c r="G523" s="262">
        <v>11873</v>
      </c>
      <c r="H523" s="79" t="s">
        <v>972</v>
      </c>
      <c r="I523" s="164" t="s">
        <v>3418</v>
      </c>
      <c r="J523" s="273">
        <f ca="1">IF(AK523&lt;=Données!$B$2,1," ")</f>
        <v>1</v>
      </c>
      <c r="K523" s="45" t="s">
        <v>56</v>
      </c>
      <c r="L523" s="46">
        <v>1</v>
      </c>
      <c r="M523" s="47"/>
      <c r="N523" s="48"/>
      <c r="O523" s="185"/>
      <c r="P523" s="187"/>
      <c r="Q523" s="185"/>
      <c r="R523" s="186"/>
      <c r="S523" s="186"/>
      <c r="T523" s="187"/>
      <c r="U523" s="187"/>
      <c r="V523" s="187"/>
      <c r="W523" s="320"/>
      <c r="X523" s="214"/>
      <c r="Y523" s="215"/>
      <c r="Z523" s="34"/>
      <c r="AA523" s="35"/>
      <c r="AB523" s="35"/>
      <c r="AC523" s="35"/>
      <c r="AD523" s="36"/>
      <c r="AE523" s="224"/>
      <c r="AF523" s="53"/>
      <c r="AG523" s="54"/>
      <c r="AH523" s="55"/>
      <c r="AI523" s="56"/>
      <c r="AJ523" s="41" t="s">
        <v>57</v>
      </c>
      <c r="AK523" s="42">
        <v>44589</v>
      </c>
      <c r="AL523" s="50"/>
      <c r="AM523" s="337" t="str">
        <f>INDEX($K$6:$AE$6,1,MATCH(1,K523:AE523,-1))</f>
        <v>95PFE-L2M</v>
      </c>
      <c r="AN523" s="337" t="str">
        <f>IF(INDEX($K$6:$AE$6,1,MATCH(1,K523:AE523,1))&lt;&gt;INDEX($K$6:$AE$6,1,MATCH(1,K523:AE523,-1)),INDEX($K$6:$AE$6,1,MATCH(1,K523:AE523,1)),"-")</f>
        <v>-</v>
      </c>
    </row>
    <row r="524" spans="1:40" x14ac:dyDescent="0.2">
      <c r="A524" s="169" t="str">
        <f>IF(IFERROR(VLOOKUP(G524,EmployesActifs,1,FALSE),"Non")&lt;&gt;"Non","Oui","Non")</f>
        <v>Oui</v>
      </c>
      <c r="B524" s="172">
        <f>IF(A524="Oui",1,0)</f>
        <v>1</v>
      </c>
      <c r="C524" s="172">
        <f>IF(OR(G524="Médecin",H524="Médecin",I524="Médecin",I524="Médecins",H524="anesthésiste",H524="boursier univ.",H524="chercheur",H524="chirurgien",H524="Résident(e)",H524="Md Urg",H524="Md Card",LEFT(H524,6)="Fellow",H524="Externe Médecine",H524="Directeur de la biobanque Médecin",H524="monit.-boursier",),1,0)</f>
        <v>0</v>
      </c>
      <c r="D524" s="172">
        <f>IF(OR(G524=0,H524="Stagiaire",H524="Stagiaires",H524="Externe",H524="Externes",G524="agence",H524="STAGIAIRE INFIRMIER(ÈRE)",H524="STAGIAIRE SI",H524="STAGIAIRE S.I.",H524="STAGIAIRE PAB",H524="STAGIAIRE EN PERFUSION",H524="Stagiaire Physiothérapeute",H524="Stagiaire médecine",H524="Stagiaire - Service sociaux",H524="STAGIAIRE SOINS INFIRMIERS",H524="STAGIAIRE EXTERNE EN MÉDECINE",H524="ss",),1,0)</f>
        <v>0</v>
      </c>
      <c r="E524" s="28" t="s">
        <v>3732</v>
      </c>
      <c r="F524" s="28" t="s">
        <v>970</v>
      </c>
      <c r="G524" s="262">
        <v>6840</v>
      </c>
      <c r="H524" s="79" t="s">
        <v>426</v>
      </c>
      <c r="I524" s="164" t="s">
        <v>1764</v>
      </c>
      <c r="J524" s="273">
        <f ca="1">IF(AK524&lt;=Données!$B$2,1," ")</f>
        <v>1</v>
      </c>
      <c r="K524" s="45"/>
      <c r="L524" s="46"/>
      <c r="M524" s="47"/>
      <c r="N524" s="48"/>
      <c r="O524" s="185"/>
      <c r="P524" s="187"/>
      <c r="Q524" s="185"/>
      <c r="R524" s="186">
        <v>1</v>
      </c>
      <c r="S524" s="186"/>
      <c r="T524" s="187"/>
      <c r="U524" s="187"/>
      <c r="V524" s="187"/>
      <c r="W524" s="320"/>
      <c r="X524" s="214"/>
      <c r="Y524" s="215"/>
      <c r="Z524" s="34"/>
      <c r="AA524" s="35" t="s">
        <v>56</v>
      </c>
      <c r="AB524" s="35"/>
      <c r="AC524" s="35"/>
      <c r="AD524" s="36"/>
      <c r="AE524" s="224"/>
      <c r="AF524" s="53"/>
      <c r="AG524" s="54"/>
      <c r="AH524" s="55"/>
      <c r="AI524" s="56"/>
      <c r="AJ524" s="41" t="s">
        <v>153</v>
      </c>
      <c r="AK524" s="42">
        <v>44148</v>
      </c>
      <c r="AL524" s="50"/>
      <c r="AM524" s="337">
        <f>INDEX($K$6:$AE$6,1,MATCH(1,K524:AE524,-1))</f>
        <v>1860</v>
      </c>
      <c r="AN524" s="337" t="str">
        <f>IF(INDEX($K$6:$AE$6,1,MATCH(1,K524:AE524,1))&lt;&gt;INDEX($K$6:$AE$6,1,MATCH(1,K524:AE524,-1)),INDEX($K$6:$AE$6,1,MATCH(1,K524:AE524,1)),"-")</f>
        <v>-</v>
      </c>
    </row>
    <row r="525" spans="1:40" x14ac:dyDescent="0.2">
      <c r="A525" s="169" t="str">
        <f>IF(IFERROR(VLOOKUP(G525,EmployesActifs,1,FALSE),"Non")&lt;&gt;"Non","Oui","Non")</f>
        <v>Oui</v>
      </c>
      <c r="B525" s="172">
        <f>IF(A525="Oui",1,0)</f>
        <v>1</v>
      </c>
      <c r="C525" s="172">
        <f>IF(OR(G525="Médecin",H525="Médecin",I525="Médecin",I525="Médecins",H525="anesthésiste",H525="boursier univ.",H525="chercheur",H525="chirurgien",H525="Résident(e)",H525="Md Urg",H525="Md Card",LEFT(H525,6)="Fellow",H525="Externe Médecine",H525="Directeur de la biobanque Médecin",H525="monit.-boursier",),1,0)</f>
        <v>0</v>
      </c>
      <c r="D525" s="172">
        <f>IF(OR(G525=0,H525="Stagiaire",H525="Stagiaires",H525="Externe",H525="Externes",G525="agence",H525="STAGIAIRE INFIRMIER(ÈRE)",H525="STAGIAIRE SI",H525="STAGIAIRE S.I.",H525="STAGIAIRE PAB",H525="STAGIAIRE EN PERFUSION",H525="Stagiaire Physiothérapeute",H525="Stagiaire médecine",H525="Stagiaire - Service sociaux",H525="STAGIAIRE SOINS INFIRMIERS",H525="STAGIAIRE EXTERNE EN MÉDECINE",H525="ss",),1,0)</f>
        <v>0</v>
      </c>
      <c r="E525" s="28" t="s">
        <v>1014</v>
      </c>
      <c r="F525" s="28" t="s">
        <v>808</v>
      </c>
      <c r="G525" s="262">
        <v>4513</v>
      </c>
      <c r="H525" s="79" t="s">
        <v>412</v>
      </c>
      <c r="I525" s="164" t="s">
        <v>1197</v>
      </c>
      <c r="J525" s="273">
        <f ca="1">IF(AK525&lt;=Données!$B$2,1," ")</f>
        <v>1</v>
      </c>
      <c r="K525" s="45"/>
      <c r="L525" s="46" t="s">
        <v>56</v>
      </c>
      <c r="M525" s="47"/>
      <c r="N525" s="48"/>
      <c r="O525" s="185"/>
      <c r="P525" s="187"/>
      <c r="Q525" s="185"/>
      <c r="R525" s="186"/>
      <c r="S525" s="186">
        <v>1</v>
      </c>
      <c r="T525" s="187"/>
      <c r="U525" s="187"/>
      <c r="V525" s="187"/>
      <c r="W525" s="320"/>
      <c r="X525" s="214"/>
      <c r="Y525" s="215"/>
      <c r="Z525" s="34"/>
      <c r="AA525" s="35"/>
      <c r="AB525" s="35"/>
      <c r="AC525" s="35"/>
      <c r="AD525" s="36"/>
      <c r="AE525" s="224"/>
      <c r="AF525" s="53"/>
      <c r="AG525" s="54"/>
      <c r="AH525" s="55"/>
      <c r="AI525" s="56"/>
      <c r="AJ525" s="41" t="s">
        <v>50</v>
      </c>
      <c r="AK525" s="42">
        <v>44574</v>
      </c>
      <c r="AL525" s="50"/>
      <c r="AM525" s="337" t="str">
        <f>INDEX($K$6:$AE$6,1,MATCH(1,K525:AE525,-1))</f>
        <v>1870 +</v>
      </c>
      <c r="AN525" s="337" t="str">
        <f>IF(INDEX($K$6:$AE$6,1,MATCH(1,K525:AE525,1))&lt;&gt;INDEX($K$6:$AE$6,1,MATCH(1,K525:AE525,-1)),INDEX($K$6:$AE$6,1,MATCH(1,K525:AE525,1)),"-")</f>
        <v>-</v>
      </c>
    </row>
    <row r="526" spans="1:40" x14ac:dyDescent="0.2">
      <c r="A526" s="381"/>
      <c r="B526" s="172">
        <f>IF(A526="Oui",1,0)</f>
        <v>0</v>
      </c>
      <c r="C526" s="172">
        <f>IF(OR(G526="Médecin",H526="Médecin",I526="Médecin",I526="Médecins",H526="anesthésiste",H526="boursier univ.",H526="chercheur",H526="chirurgien",H526="Résident(e)",H526="Md Urg",H526="Md Card",LEFT(H526,6)="Fellow",H526="Externe Médecine",H526="Directeur de la biobanque Médecin",H526="monit.-boursier",),1,0)</f>
        <v>1</v>
      </c>
      <c r="D526" s="172">
        <f>IF(OR(G526=0,H526="Stagiaire",H526="Stagiaires",H526="Externe",H526="Externes",G526="agence",H526="STAGIAIRE INFIRMIER(ÈRE)",H526="STAGIAIRE SI",H526="STAGIAIRE S.I.",H526="STAGIAIRE PAB",H526="STAGIAIRE EN PERFUSION",H526="Stagiaire Physiothérapeute",H526="Stagiaire médecine",H526="Stagiaire - Service sociaux",H526="STAGIAIRE SOINS INFIRMIERS",H526="STAGIAIRE EXTERNE EN MÉDECINE",H526="ss",),1,0)</f>
        <v>0</v>
      </c>
      <c r="E526" s="28" t="s">
        <v>1014</v>
      </c>
      <c r="F526" s="28" t="s">
        <v>1015</v>
      </c>
      <c r="G526" s="262" t="s">
        <v>1016</v>
      </c>
      <c r="H526" s="79" t="s">
        <v>869</v>
      </c>
      <c r="I526" s="164" t="s">
        <v>117</v>
      </c>
      <c r="J526" s="273">
        <f ca="1">IF(AK526&lt;=Données!$B$2,1," ")</f>
        <v>1</v>
      </c>
      <c r="K526" s="45"/>
      <c r="L526" s="46"/>
      <c r="M526" s="47"/>
      <c r="N526" s="48"/>
      <c r="O526" s="185"/>
      <c r="P526" s="187"/>
      <c r="Q526" s="185"/>
      <c r="R526" s="186"/>
      <c r="S526" s="186"/>
      <c r="T526" s="187"/>
      <c r="U526" s="187"/>
      <c r="V526" s="187"/>
      <c r="W526" s="320"/>
      <c r="X526" s="214"/>
      <c r="Y526" s="215"/>
      <c r="Z526" s="34"/>
      <c r="AA526" s="35"/>
      <c r="AB526" s="35">
        <v>1</v>
      </c>
      <c r="AC526" s="35"/>
      <c r="AD526" s="36"/>
      <c r="AE526" s="224"/>
      <c r="AF526" s="53"/>
      <c r="AG526" s="54"/>
      <c r="AH526" s="55"/>
      <c r="AI526" s="56"/>
      <c r="AJ526" s="41" t="s">
        <v>44</v>
      </c>
      <c r="AK526" s="42">
        <v>43915</v>
      </c>
      <c r="AL526" s="50"/>
      <c r="AM526" s="337" t="str">
        <f>INDEX($K$6:$AE$6,1,MATCH(1,K526:AE526,-1))</f>
        <v>1512-M</v>
      </c>
      <c r="AN526" s="337" t="str">
        <f>IF(INDEX($K$6:$AE$6,1,MATCH(1,K526:AE526,1))&lt;&gt;INDEX($K$6:$AE$6,1,MATCH(1,K526:AE526,-1)),INDEX($K$6:$AE$6,1,MATCH(1,K526:AE526,1)),"-")</f>
        <v>-</v>
      </c>
    </row>
    <row r="527" spans="1:40" x14ac:dyDescent="0.2">
      <c r="A527" s="169" t="str">
        <f>IF(IFERROR(VLOOKUP(G527,EmployesActifs,1,FALSE),"Non")&lt;&gt;"Non","Oui","Non")</f>
        <v>Oui</v>
      </c>
      <c r="B527" s="172">
        <f>IF(A527="Oui",1,0)</f>
        <v>1</v>
      </c>
      <c r="C527" s="172">
        <f>IF(OR(G527="Médecin",H527="Médecin",I527="Médecin",I527="Médecins",H527="anesthésiste",H527="boursier univ.",H527="chercheur",H527="chirurgien",H527="Résident(e)",H527="Md Urg",H527="Md Card",LEFT(H527,6)="Fellow",H527="Externe Médecine",H527="Directeur de la biobanque Médecin",H527="monit.-boursier",),1,0)</f>
        <v>0</v>
      </c>
      <c r="D527" s="172">
        <f>IF(OR(G527=0,H527="Stagiaire",H527="Stagiaires",H527="Externe",H527="Externes",G527="agence",H527="STAGIAIRE INFIRMIER(ÈRE)",H527="STAGIAIRE SI",H527="STAGIAIRE S.I.",H527="STAGIAIRE PAB",H527="STAGIAIRE EN PERFUSION",H527="Stagiaire Physiothérapeute",H527="Stagiaire médecine",H527="Stagiaire - Service sociaux",H527="STAGIAIRE SOINS INFIRMIERS",H527="STAGIAIRE EXTERNE EN MÉDECINE",H527="ss",),1,0)</f>
        <v>0</v>
      </c>
      <c r="E527" s="28" t="s">
        <v>1017</v>
      </c>
      <c r="F527" s="28" t="s">
        <v>1018</v>
      </c>
      <c r="G527" s="262">
        <v>9872</v>
      </c>
      <c r="H527" s="79" t="s">
        <v>72</v>
      </c>
      <c r="I527" s="164" t="s">
        <v>888</v>
      </c>
      <c r="J527" s="273" t="str">
        <f ca="1">IF(AK527&lt;=Données!$B$2,1," ")</f>
        <v xml:space="preserve"> </v>
      </c>
      <c r="K527" s="45"/>
      <c r="L527" s="46" t="s">
        <v>56</v>
      </c>
      <c r="M527" s="47"/>
      <c r="N527" s="48"/>
      <c r="O527" s="185"/>
      <c r="P527" s="187"/>
      <c r="Q527" s="185"/>
      <c r="R527" s="186"/>
      <c r="S527" s="186">
        <v>1</v>
      </c>
      <c r="T527" s="187"/>
      <c r="U527" s="187"/>
      <c r="V527" s="187"/>
      <c r="W527" s="320"/>
      <c r="X527" s="214"/>
      <c r="Y527" s="215"/>
      <c r="Z527" s="34"/>
      <c r="AA527" s="35"/>
      <c r="AB527" s="35"/>
      <c r="AC527" s="35"/>
      <c r="AD527" s="36"/>
      <c r="AE527" s="224"/>
      <c r="AF527" s="53"/>
      <c r="AG527" s="54"/>
      <c r="AH527" s="55"/>
      <c r="AI527" s="56"/>
      <c r="AJ527" s="41" t="s">
        <v>5851</v>
      </c>
      <c r="AK527" s="42">
        <v>45822</v>
      </c>
      <c r="AL527" s="50"/>
      <c r="AM527" s="337" t="str">
        <f>INDEX($K$6:$AE$6,1,MATCH(1,K527:AE527,-1))</f>
        <v>1870 +</v>
      </c>
      <c r="AN527" s="337" t="str">
        <f>IF(INDEX($K$6:$AE$6,1,MATCH(1,K527:AE527,1))&lt;&gt;INDEX($K$6:$AE$6,1,MATCH(1,K527:AE527,-1)),INDEX($K$6:$AE$6,1,MATCH(1,K527:AE527,1)),"-")</f>
        <v>-</v>
      </c>
    </row>
    <row r="528" spans="1:40" x14ac:dyDescent="0.2">
      <c r="A528" s="169" t="str">
        <f>IF(IFERROR(VLOOKUP(G528,EmployesActifs,1,FALSE),"Non")&lt;&gt;"Non","Oui","Non")</f>
        <v>Oui</v>
      </c>
      <c r="B528" s="172">
        <f>IF(A528="Oui",1,0)</f>
        <v>1</v>
      </c>
      <c r="C528" s="172">
        <f>IF(OR(G528="Médecin",H528="Médecin",I528="Médecin",I528="Médecins",H528="anesthésiste",H528="boursier univ.",H528="chercheur",H528="chirurgien",H528="Résident(e)",H528="Md Urg",H528="Md Card",LEFT(H528,6)="Fellow",H528="Externe Médecine",H528="Directeur de la biobanque Médecin",H528="monit.-boursier",),1,0)</f>
        <v>0</v>
      </c>
      <c r="D528" s="172">
        <f>IF(OR(G528=0,H528="Stagiaire",H528="Stagiaires",H528="Externe",H528="Externes",G528="agence",H528="STAGIAIRE INFIRMIER(ÈRE)",H528="STAGIAIRE SI",H528="STAGIAIRE S.I.",H528="STAGIAIRE PAB",H528="STAGIAIRE EN PERFUSION",H528="Stagiaire Physiothérapeute",H528="Stagiaire médecine",H528="Stagiaire - Service sociaux",H528="STAGIAIRE SOINS INFIRMIERS",H528="STAGIAIRE EXTERNE EN MÉDECINE",H528="ss",),1,0)</f>
        <v>0</v>
      </c>
      <c r="E528" s="28" t="s">
        <v>1019</v>
      </c>
      <c r="F528" s="28" t="s">
        <v>1020</v>
      </c>
      <c r="G528" s="262">
        <v>10460</v>
      </c>
      <c r="H528" s="79" t="s">
        <v>570</v>
      </c>
      <c r="I528" s="164" t="s">
        <v>3564</v>
      </c>
      <c r="J528" s="273">
        <f ca="1">IF(AK528&lt;=Données!$B$2,1," ")</f>
        <v>1</v>
      </c>
      <c r="K528" s="45"/>
      <c r="L528" s="46"/>
      <c r="M528" s="47"/>
      <c r="N528" s="48"/>
      <c r="O528" s="185"/>
      <c r="P528" s="187"/>
      <c r="Q528" s="185"/>
      <c r="R528" s="186"/>
      <c r="S528" s="186"/>
      <c r="T528" s="187"/>
      <c r="U528" s="187"/>
      <c r="V528" s="187"/>
      <c r="W528" s="320"/>
      <c r="X528" s="214"/>
      <c r="Y528" s="215"/>
      <c r="Z528" s="34"/>
      <c r="AA528" s="35">
        <v>1</v>
      </c>
      <c r="AB528" s="35"/>
      <c r="AC528" s="35"/>
      <c r="AD528" s="36"/>
      <c r="AE528" s="224"/>
      <c r="AF528" s="53"/>
      <c r="AG528" s="54"/>
      <c r="AH528" s="55"/>
      <c r="AI528" s="56"/>
      <c r="AJ528" s="41" t="s">
        <v>587</v>
      </c>
      <c r="AK528" s="42">
        <v>43767</v>
      </c>
      <c r="AL528" s="50"/>
      <c r="AM528" s="337" t="str">
        <f>INDEX($K$6:$AE$6,1,MATCH(1,K528:AE528,-1))</f>
        <v>1511-S</v>
      </c>
      <c r="AN528" s="337" t="str">
        <f>IF(INDEX($K$6:$AE$6,1,MATCH(1,K528:AE528,1))&lt;&gt;INDEX($K$6:$AE$6,1,MATCH(1,K528:AE528,-1)),INDEX($K$6:$AE$6,1,MATCH(1,K528:AE528,1)),"-")</f>
        <v>-</v>
      </c>
    </row>
    <row r="529" spans="1:40" x14ac:dyDescent="0.2">
      <c r="A529" s="381"/>
      <c r="B529" s="172">
        <f>IF(A529="Oui",1,0)</f>
        <v>0</v>
      </c>
      <c r="C529" s="172">
        <f>IF(OR(G529="Médecin",H529="Médecin",I529="Médecin",I529="Médecins",H529="anesthésiste",H529="boursier univ.",H529="chercheur",H529="chirurgien",H529="Résident(e)",H529="Md Urg",H529="Md Card",LEFT(H529,6)="Fellow",H529="Externe Médecine",H529="Directeur de la biobanque Médecin",H529="monit.-boursier",),1,0)</f>
        <v>0</v>
      </c>
      <c r="D529" s="172">
        <f>IF(OR(G529=0,H529="Stagiaire",H529="Stagiaires",H529="Externe",H529="Externes",G529="agence",H529="STAGIAIRE INFIRMIER(ÈRE)",H529="STAGIAIRE SI",H529="STAGIAIRE S.I.",H529="STAGIAIRE PAB",H529="STAGIAIRE EN PERFUSION",H529="Stagiaire Physiothérapeute",H529="Stagiaire médecine",H529="Stagiaire - Service sociaux",H529="STAGIAIRE SOINS INFIRMIERS",H529="STAGIAIRE EXTERNE EN MÉDECINE",H529="ss",),1,0)</f>
        <v>1</v>
      </c>
      <c r="E529" s="28" t="s">
        <v>1022</v>
      </c>
      <c r="F529" s="28" t="s">
        <v>429</v>
      </c>
      <c r="G529" s="262">
        <v>0</v>
      </c>
      <c r="H529" s="79" t="s">
        <v>1023</v>
      </c>
      <c r="I529" s="164" t="s">
        <v>600</v>
      </c>
      <c r="J529" s="273">
        <f ca="1">IF(AK529&lt;=Données!$B$2,1," ")</f>
        <v>1</v>
      </c>
      <c r="K529" s="45"/>
      <c r="L529" s="46">
        <v>1</v>
      </c>
      <c r="M529" s="47"/>
      <c r="N529" s="48"/>
      <c r="O529" s="185"/>
      <c r="P529" s="187"/>
      <c r="Q529" s="185"/>
      <c r="R529" s="186"/>
      <c r="S529" s="186"/>
      <c r="T529" s="187"/>
      <c r="U529" s="187"/>
      <c r="V529" s="187"/>
      <c r="W529" s="320"/>
      <c r="X529" s="214"/>
      <c r="Y529" s="215"/>
      <c r="Z529" s="34"/>
      <c r="AA529" s="35"/>
      <c r="AB529" s="35"/>
      <c r="AC529" s="35"/>
      <c r="AD529" s="36"/>
      <c r="AE529" s="224"/>
      <c r="AF529" s="53"/>
      <c r="AG529" s="54"/>
      <c r="AH529" s="55"/>
      <c r="AI529" s="56"/>
      <c r="AJ529" s="41" t="s">
        <v>57</v>
      </c>
      <c r="AK529" s="42">
        <v>44572</v>
      </c>
      <c r="AL529" s="50"/>
      <c r="AM529" s="337" t="str">
        <f>INDEX($K$6:$AE$6,1,MATCH(1,K529:AE529,-1))</f>
        <v>95PFE-L2M</v>
      </c>
      <c r="AN529" s="337" t="str">
        <f>IF(INDEX($K$6:$AE$6,1,MATCH(1,K529:AE529,1))&lt;&gt;INDEX($K$6:$AE$6,1,MATCH(1,K529:AE529,-1)),INDEX($K$6:$AE$6,1,MATCH(1,K529:AE529,1)),"-")</f>
        <v>-</v>
      </c>
    </row>
    <row r="530" spans="1:40" x14ac:dyDescent="0.2">
      <c r="A530" s="169" t="str">
        <f>IF(IFERROR(VLOOKUP(G530,EmployesActifs,1,FALSE),"Non")&lt;&gt;"Non","Oui","Non")</f>
        <v>Oui</v>
      </c>
      <c r="B530" s="172">
        <f>IF(A530="Oui",1,0)</f>
        <v>1</v>
      </c>
      <c r="C530" s="172">
        <f>IF(OR(G530="Médecin",H530="Médecin",I530="Médecin",I530="Médecins",H530="anesthésiste",H530="boursier univ.",H530="chercheur",H530="chirurgien",H530="Résident(e)",H530="Md Urg",H530="Md Card",LEFT(H530,6)="Fellow",H530="Externe Médecine",H530="Directeur de la biobanque Médecin",H530="monit.-boursier",),1,0)</f>
        <v>0</v>
      </c>
      <c r="D530" s="172">
        <f>IF(OR(G530=0,H530="Stagiaire",H530="Stagiaires",H530="Externe",H530="Externes",G530="agence",H530="STAGIAIRE INFIRMIER(ÈRE)",H530="STAGIAIRE SI",H530="STAGIAIRE S.I.",H530="STAGIAIRE PAB",H530="STAGIAIRE EN PERFUSION",H530="Stagiaire Physiothérapeute",H530="Stagiaire médecine",H530="Stagiaire - Service sociaux",H530="STAGIAIRE SOINS INFIRMIERS",H530="STAGIAIRE EXTERNE EN MÉDECINE",H530="ss",),1,0)</f>
        <v>0</v>
      </c>
      <c r="E530" s="28" t="s">
        <v>1024</v>
      </c>
      <c r="F530" s="28" t="s">
        <v>728</v>
      </c>
      <c r="G530" s="262">
        <v>8774</v>
      </c>
      <c r="H530" s="79" t="s">
        <v>54</v>
      </c>
      <c r="I530" s="164" t="s">
        <v>55</v>
      </c>
      <c r="J530" s="273" t="str">
        <f ca="1">IF(AK530&lt;=Données!$B$2,1," ")</f>
        <v xml:space="preserve"> </v>
      </c>
      <c r="K530" s="45"/>
      <c r="L530" s="46">
        <v>1</v>
      </c>
      <c r="M530" s="47"/>
      <c r="N530" s="48"/>
      <c r="O530" s="185"/>
      <c r="P530" s="187"/>
      <c r="Q530" s="185"/>
      <c r="R530" s="186"/>
      <c r="S530" s="186"/>
      <c r="T530" s="187"/>
      <c r="U530" s="187"/>
      <c r="V530" s="187"/>
      <c r="W530" s="320"/>
      <c r="X530" s="214"/>
      <c r="Y530" s="215"/>
      <c r="Z530" s="34"/>
      <c r="AA530" s="35"/>
      <c r="AB530" s="35"/>
      <c r="AC530" s="35"/>
      <c r="AD530" s="36"/>
      <c r="AE530" s="224"/>
      <c r="AF530" s="53"/>
      <c r="AG530" s="54"/>
      <c r="AH530" s="55"/>
      <c r="AI530" s="56"/>
      <c r="AJ530" s="41" t="s">
        <v>50</v>
      </c>
      <c r="AK530" s="42">
        <v>45631</v>
      </c>
      <c r="AL530" s="50"/>
      <c r="AM530" s="337" t="str">
        <f>INDEX($K$6:$AE$6,1,MATCH(1,K530:AE530,-1))</f>
        <v>95PFE-L2M</v>
      </c>
      <c r="AN530" s="337" t="str">
        <f>IF(INDEX($K$6:$AE$6,1,MATCH(1,K530:AE530,1))&lt;&gt;INDEX($K$6:$AE$6,1,MATCH(1,K530:AE530,-1)),INDEX($K$6:$AE$6,1,MATCH(1,K530:AE530,1)),"-")</f>
        <v>-</v>
      </c>
    </row>
    <row r="531" spans="1:40" x14ac:dyDescent="0.2">
      <c r="A531" s="381"/>
      <c r="B531" s="172">
        <f>IF(A531="Oui",1,0)</f>
        <v>0</v>
      </c>
      <c r="C531" s="172">
        <f>IF(OR(G531="Médecin",H531="Médecin",I531="Médecin",I531="Médecins",H531="anesthésiste",H531="boursier univ.",H531="chercheur",H531="chirurgien",H531="Résident(e)",H531="Md Urg",H531="Md Card",LEFT(H531,6)="Fellow",H531="Externe Médecine",H531="Directeur de la biobanque Médecin",H531="monit.-boursier",),1,0)</f>
        <v>1</v>
      </c>
      <c r="D531" s="172">
        <f>IF(OR(G531=0,H531="Stagiaire",H531="Stagiaires",H531="Externe",H531="Externes",G531="agence",H531="STAGIAIRE INFIRMIER(ÈRE)",H531="STAGIAIRE SI",H531="STAGIAIRE S.I.",H531="STAGIAIRE PAB",H531="STAGIAIRE EN PERFUSION",H531="Stagiaire Physiothérapeute",H531="Stagiaire médecine",H531="Stagiaire - Service sociaux",H531="STAGIAIRE SOINS INFIRMIERS",H531="STAGIAIRE EXTERNE EN MÉDECINE",H531="ss",),1,0)</f>
        <v>0</v>
      </c>
      <c r="E531" s="28" t="s">
        <v>5365</v>
      </c>
      <c r="F531" s="28" t="s">
        <v>3295</v>
      </c>
      <c r="G531" s="262" t="s">
        <v>5366</v>
      </c>
      <c r="H531" s="79" t="s">
        <v>3185</v>
      </c>
      <c r="I531" s="164" t="s">
        <v>65</v>
      </c>
      <c r="J531" s="273" t="str">
        <f ca="1">IF(AK531&lt;=Données!$B$2,1," ")</f>
        <v xml:space="preserve"> </v>
      </c>
      <c r="K531" s="45"/>
      <c r="L531" s="46" t="s">
        <v>56</v>
      </c>
      <c r="M531" s="47"/>
      <c r="N531" s="48"/>
      <c r="O531" s="185"/>
      <c r="P531" s="187">
        <v>1</v>
      </c>
      <c r="Q531" s="185"/>
      <c r="R531" s="186"/>
      <c r="S531" s="186"/>
      <c r="T531" s="187"/>
      <c r="U531" s="187"/>
      <c r="V531" s="187"/>
      <c r="W531" s="320"/>
      <c r="X531" s="214"/>
      <c r="Y531" s="215"/>
      <c r="Z531" s="34"/>
      <c r="AA531" s="35"/>
      <c r="AB531" s="35"/>
      <c r="AC531" s="35"/>
      <c r="AD531" s="36"/>
      <c r="AE531" s="224"/>
      <c r="AF531" s="53"/>
      <c r="AG531" s="54"/>
      <c r="AH531" s="55"/>
      <c r="AI531" s="56"/>
      <c r="AJ531" s="41" t="s">
        <v>4462</v>
      </c>
      <c r="AK531" s="42">
        <v>45420</v>
      </c>
      <c r="AL531" s="50"/>
      <c r="AM531" s="337">
        <f>INDEX($K$6:$AE$6,1,MATCH(1,K531:AE531,-1))</f>
        <v>1804</v>
      </c>
      <c r="AN531" s="337" t="str">
        <f>IF(INDEX($K$6:$AE$6,1,MATCH(1,K531:AE531,1))&lt;&gt;INDEX($K$6:$AE$6,1,MATCH(1,K531:AE531,-1)),INDEX($K$6:$AE$6,1,MATCH(1,K531:AE531,1)),"-")</f>
        <v>-</v>
      </c>
    </row>
    <row r="532" spans="1:40" x14ac:dyDescent="0.2">
      <c r="A532" s="169" t="str">
        <f>IF(IFERROR(VLOOKUP(G532,EmployesActifs,1,FALSE),"Non")&lt;&gt;"Non","Oui","Non")</f>
        <v>Oui</v>
      </c>
      <c r="B532" s="172">
        <f>IF(A532="Oui",1,0)</f>
        <v>1</v>
      </c>
      <c r="C532" s="172">
        <f>IF(OR(G532="Médecin",H532="Médecin",I532="Médecin",I532="Médecins",H532="anesthésiste",H532="boursier univ.",H532="chercheur",H532="chirurgien",H532="Résident(e)",H532="Md Urg",H532="Md Card",LEFT(H532,6)="Fellow",H532="Externe Médecine",H532="Directeur de la biobanque Médecin",H532="monit.-boursier",),1,0)</f>
        <v>0</v>
      </c>
      <c r="D532" s="172">
        <f>IF(OR(G532=0,H532="Stagiaire",H532="Stagiaires",H532="Externe",H532="Externes",G532="agence",H532="STAGIAIRE INFIRMIER(ÈRE)",H532="STAGIAIRE SI",H532="STAGIAIRE S.I.",H532="STAGIAIRE PAB",H532="STAGIAIRE EN PERFUSION",H532="Stagiaire Physiothérapeute",H532="Stagiaire médecine",H532="Stagiaire - Service sociaux",H532="STAGIAIRE SOINS INFIRMIERS",H532="STAGIAIRE EXTERNE EN MÉDECINE",H532="ss",),1,0)</f>
        <v>0</v>
      </c>
      <c r="E532" s="28" t="s">
        <v>1027</v>
      </c>
      <c r="F532" s="28" t="s">
        <v>564</v>
      </c>
      <c r="G532" s="262">
        <v>5176</v>
      </c>
      <c r="H532" s="79" t="s">
        <v>1028</v>
      </c>
      <c r="I532" s="164" t="s">
        <v>3410</v>
      </c>
      <c r="J532" s="273">
        <f ca="1">IF(AK532&lt;=Données!$B$2,1," ")</f>
        <v>1</v>
      </c>
      <c r="K532" s="45" t="s">
        <v>56</v>
      </c>
      <c r="L532" s="46"/>
      <c r="M532" s="47"/>
      <c r="N532" s="48">
        <v>1</v>
      </c>
      <c r="O532" s="185"/>
      <c r="P532" s="187"/>
      <c r="Q532" s="185"/>
      <c r="R532" s="186"/>
      <c r="S532" s="186"/>
      <c r="T532" s="187"/>
      <c r="U532" s="187"/>
      <c r="V532" s="187"/>
      <c r="W532" s="320"/>
      <c r="X532" s="214"/>
      <c r="Y532" s="215"/>
      <c r="Z532" s="34"/>
      <c r="AA532" s="35"/>
      <c r="AB532" s="35"/>
      <c r="AC532" s="35"/>
      <c r="AD532" s="36"/>
      <c r="AE532" s="224"/>
      <c r="AF532" s="53"/>
      <c r="AG532" s="54"/>
      <c r="AH532" s="55"/>
      <c r="AI532" s="56"/>
      <c r="AJ532" s="41" t="s">
        <v>85</v>
      </c>
      <c r="AK532" s="42">
        <v>45076</v>
      </c>
      <c r="AL532" s="50"/>
      <c r="AM532" s="337" t="str">
        <f>INDEX($K$6:$AE$6,1,MATCH(1,K532:AE532,-1))</f>
        <v>F550</v>
      </c>
      <c r="AN532" s="337" t="str">
        <f>IF(INDEX($K$6:$AE$6,1,MATCH(1,K532:AE532,1))&lt;&gt;INDEX($K$6:$AE$6,1,MATCH(1,K532:AE532,-1)),INDEX($K$6:$AE$6,1,MATCH(1,K532:AE532,1)),"-")</f>
        <v>-</v>
      </c>
    </row>
    <row r="533" spans="1:40" x14ac:dyDescent="0.2">
      <c r="A533" s="169" t="str">
        <f>IF(IFERROR(VLOOKUP(G533,EmployesActifs,1,FALSE),"Non")&lt;&gt;"Non","Oui","Non")</f>
        <v>Oui</v>
      </c>
      <c r="B533" s="172">
        <f>IF(A533="Oui",1,0)</f>
        <v>1</v>
      </c>
      <c r="C533" s="172">
        <f>IF(OR(G533="Médecin",H533="Médecin",I533="Médecin",I533="Médecins",H533="anesthésiste",H533="boursier univ.",H533="chercheur",H533="chirurgien",H533="Résident(e)",H533="Md Urg",H533="Md Card",LEFT(H533,6)="Fellow",H533="Externe Médecine",H533="Directeur de la biobanque Médecin",H533="monit.-boursier",),1,0)</f>
        <v>0</v>
      </c>
      <c r="D533" s="172">
        <f>IF(OR(G533=0,H533="Stagiaire",H533="Stagiaires",H533="Externe",H533="Externes",G533="agence",H533="STAGIAIRE INFIRMIER(ÈRE)",H533="STAGIAIRE SI",H533="STAGIAIRE S.I.",H533="STAGIAIRE PAB",H533="STAGIAIRE EN PERFUSION",H533="Stagiaire Physiothérapeute",H533="Stagiaire médecine",H533="Stagiaire - Service sociaux",H533="STAGIAIRE SOINS INFIRMIERS",H533="STAGIAIRE EXTERNE EN MÉDECINE",H533="ss",),1,0)</f>
        <v>0</v>
      </c>
      <c r="E533" s="28" t="s">
        <v>5124</v>
      </c>
      <c r="F533" s="28" t="s">
        <v>5125</v>
      </c>
      <c r="G533" s="262">
        <v>13461</v>
      </c>
      <c r="H533" s="79" t="s">
        <v>54</v>
      </c>
      <c r="I533" s="164" t="s">
        <v>55</v>
      </c>
      <c r="J533" s="273" t="str">
        <f ca="1">IF(AK533&lt;=Données!$B$2,1," ")</f>
        <v xml:space="preserve"> </v>
      </c>
      <c r="K533" s="45"/>
      <c r="L533" s="46" t="s">
        <v>56</v>
      </c>
      <c r="M533" s="47"/>
      <c r="N533" s="48"/>
      <c r="O533" s="185" t="s">
        <v>56</v>
      </c>
      <c r="P533" s="187" t="s">
        <v>56</v>
      </c>
      <c r="Q533" s="185"/>
      <c r="R533" s="186"/>
      <c r="S533" s="186">
        <v>1</v>
      </c>
      <c r="T533" s="187"/>
      <c r="U533" s="187"/>
      <c r="V533" s="187"/>
      <c r="W533" s="320"/>
      <c r="X533" s="214"/>
      <c r="Y533" s="215"/>
      <c r="Z533" s="34"/>
      <c r="AA533" s="35"/>
      <c r="AB533" s="35"/>
      <c r="AC533" s="35"/>
      <c r="AD533" s="36"/>
      <c r="AE533" s="224"/>
      <c r="AF533" s="53"/>
      <c r="AG533" s="54"/>
      <c r="AH533" s="55"/>
      <c r="AI533" s="56"/>
      <c r="AJ533" s="41" t="s">
        <v>4462</v>
      </c>
      <c r="AK533" s="42">
        <v>45490</v>
      </c>
      <c r="AL533" s="50"/>
      <c r="AM533" s="337" t="str">
        <f>INDEX($K$6:$AE$6,1,MATCH(1,K533:AE533,-1))</f>
        <v>1870 +</v>
      </c>
      <c r="AN533" s="337" t="str">
        <f>IF(INDEX($K$6:$AE$6,1,MATCH(1,K533:AE533,1))&lt;&gt;INDEX($K$6:$AE$6,1,MATCH(1,K533:AE533,-1)),INDEX($K$6:$AE$6,1,MATCH(1,K533:AE533,1)),"-")</f>
        <v>-</v>
      </c>
    </row>
    <row r="534" spans="1:40" x14ac:dyDescent="0.2">
      <c r="A534" s="169" t="str">
        <f>IF(IFERROR(VLOOKUP(G534,EmployesActifs,1,FALSE),"Non")&lt;&gt;"Non","Oui","Non")</f>
        <v>Oui</v>
      </c>
      <c r="B534" s="172">
        <f>IF(A534="Oui",1,0)</f>
        <v>1</v>
      </c>
      <c r="C534" s="172">
        <f>IF(OR(G534="Médecin",H534="Médecin",I534="Médecin",I534="Médecins",H534="anesthésiste",H534="boursier univ.",H534="chercheur",H534="chirurgien",H534="Résident(e)",H534="Md Urg",H534="Md Card",LEFT(H534,6)="Fellow",H534="Externe Médecine",H534="Directeur de la biobanque Médecin",H534="monit.-boursier",),1,0)</f>
        <v>0</v>
      </c>
      <c r="D534" s="172">
        <f>IF(OR(G534=0,H534="Stagiaire",H534="Stagiaires",H534="Externe",H534="Externes",G534="agence",H534="STAGIAIRE INFIRMIER(ÈRE)",H534="STAGIAIRE SI",H534="STAGIAIRE S.I.",H534="STAGIAIRE PAB",H534="STAGIAIRE EN PERFUSION",H534="Stagiaire Physiothérapeute",H534="Stagiaire médecine",H534="Stagiaire - Service sociaux",H534="STAGIAIRE SOINS INFIRMIERS",H534="STAGIAIRE EXTERNE EN MÉDECINE",H534="ss",),1,0)</f>
        <v>0</v>
      </c>
      <c r="E534" s="28" t="s">
        <v>2857</v>
      </c>
      <c r="F534" s="28" t="s">
        <v>433</v>
      </c>
      <c r="G534" s="262">
        <v>12262</v>
      </c>
      <c r="H534" s="79" t="s">
        <v>103</v>
      </c>
      <c r="I534" s="164" t="s">
        <v>5717</v>
      </c>
      <c r="J534" s="273" t="str">
        <f ca="1">IF(AK534&lt;=Données!$B$2,1," ")</f>
        <v xml:space="preserve"> </v>
      </c>
      <c r="K534" s="45" t="s">
        <v>56</v>
      </c>
      <c r="L534" s="46">
        <v>1</v>
      </c>
      <c r="M534" s="47"/>
      <c r="N534" s="48"/>
      <c r="O534" s="185"/>
      <c r="P534" s="187"/>
      <c r="Q534" s="185"/>
      <c r="R534" s="186"/>
      <c r="S534" s="186"/>
      <c r="T534" s="187"/>
      <c r="U534" s="187"/>
      <c r="V534" s="187"/>
      <c r="W534" s="320"/>
      <c r="X534" s="214"/>
      <c r="Y534" s="215"/>
      <c r="Z534" s="34"/>
      <c r="AA534" s="35"/>
      <c r="AB534" s="35"/>
      <c r="AC534" s="35"/>
      <c r="AD534" s="36"/>
      <c r="AE534" s="224"/>
      <c r="AF534" s="53"/>
      <c r="AG534" s="54"/>
      <c r="AH534" s="55"/>
      <c r="AI534" s="56"/>
      <c r="AJ534" s="41" t="s">
        <v>5851</v>
      </c>
      <c r="AK534" s="42">
        <v>45927</v>
      </c>
      <c r="AL534" s="50"/>
      <c r="AM534" s="337" t="str">
        <f>INDEX($K$6:$AE$6,1,MATCH(1,K534:AE534,-1))</f>
        <v>95PFE-L2M</v>
      </c>
      <c r="AN534" s="337" t="str">
        <f>IF(INDEX($K$6:$AE$6,1,MATCH(1,K534:AE534,1))&lt;&gt;INDEX($K$6:$AE$6,1,MATCH(1,K534:AE534,-1)),INDEX($K$6:$AE$6,1,MATCH(1,K534:AE534,1)),"-")</f>
        <v>-</v>
      </c>
    </row>
    <row r="535" spans="1:40" x14ac:dyDescent="0.2">
      <c r="A535" s="381"/>
      <c r="B535" s="172">
        <f>IF(A535="Oui",1,0)</f>
        <v>0</v>
      </c>
      <c r="C535" s="172">
        <f>IF(OR(G535="Médecin",H535="Médecin",I535="Médecin",I535="Médecins",H535="anesthésiste",H535="boursier univ.",H535="chercheur",H535="chirurgien",H535="Résident(e)",H535="Md Urg",H535="Md Card",LEFT(H535,6)="Fellow",H535="Externe Médecine",H535="Directeur de la biobanque Médecin",H535="monit.-boursier",),1,0)</f>
        <v>1</v>
      </c>
      <c r="D535" s="172">
        <f>IF(OR(G535=0,H535="Stagiaire",H535="Stagiaires",H535="Externe",H535="Externes",G535="agence",H535="STAGIAIRE INFIRMIER(ÈRE)",H535="STAGIAIRE SI",H535="STAGIAIRE S.I.",H535="STAGIAIRE PAB",H535="STAGIAIRE EN PERFUSION",H535="Stagiaire Physiothérapeute",H535="Stagiaire médecine",H535="Stagiaire - Service sociaux",H535="STAGIAIRE SOINS INFIRMIERS",H535="STAGIAIRE EXTERNE EN MÉDECINE",H535="ss",),1,0)</f>
        <v>0</v>
      </c>
      <c r="E535" s="28" t="s">
        <v>6392</v>
      </c>
      <c r="F535" s="28" t="s">
        <v>3304</v>
      </c>
      <c r="G535" s="262" t="s">
        <v>6393</v>
      </c>
      <c r="H535" s="79" t="s">
        <v>116</v>
      </c>
      <c r="I535" s="164" t="s">
        <v>324</v>
      </c>
      <c r="J535" s="273" t="str">
        <f ca="1">IF(AK535&lt;=Données!$B$2,1," ")</f>
        <v xml:space="preserve"> </v>
      </c>
      <c r="K535" s="45" t="s">
        <v>56</v>
      </c>
      <c r="L535" s="46" t="s">
        <v>56</v>
      </c>
      <c r="M535" s="47"/>
      <c r="N535" s="48" t="s">
        <v>56</v>
      </c>
      <c r="O535" s="185"/>
      <c r="P535" s="187"/>
      <c r="Q535" s="185"/>
      <c r="R535" s="186"/>
      <c r="S535" s="186" t="s">
        <v>56</v>
      </c>
      <c r="T535" s="187"/>
      <c r="U535" s="187"/>
      <c r="V535" s="187"/>
      <c r="W535" s="320"/>
      <c r="X535" s="214"/>
      <c r="Y535" s="215"/>
      <c r="Z535" s="34"/>
      <c r="AA535" s="35">
        <v>1</v>
      </c>
      <c r="AB535" s="35"/>
      <c r="AC535" s="35"/>
      <c r="AD535" s="36"/>
      <c r="AE535" s="224"/>
      <c r="AF535" s="53"/>
      <c r="AG535" s="54"/>
      <c r="AH535" s="55"/>
      <c r="AI535" s="56"/>
      <c r="AJ535" s="41" t="s">
        <v>652</v>
      </c>
      <c r="AK535" s="42">
        <v>45930</v>
      </c>
      <c r="AL535" s="50"/>
      <c r="AM535" s="337" t="str">
        <f>INDEX($K$6:$AE$6,1,MATCH(1,K535:AE535,-1))</f>
        <v>1511-S</v>
      </c>
      <c r="AN535" s="337" t="str">
        <f>IF(INDEX($K$6:$AE$6,1,MATCH(1,K535:AE535,1))&lt;&gt;INDEX($K$6:$AE$6,1,MATCH(1,K535:AE535,-1)),INDEX($K$6:$AE$6,1,MATCH(1,K535:AE535,1)),"-")</f>
        <v>-</v>
      </c>
    </row>
    <row r="536" spans="1:40" x14ac:dyDescent="0.2">
      <c r="A536" s="169" t="str">
        <f>IF(IFERROR(VLOOKUP(G536,EmployesActifs,1,FALSE),"Non")&lt;&gt;"Non","Oui","Non")</f>
        <v>Oui</v>
      </c>
      <c r="B536" s="172">
        <f>IF(A536="Oui",1,0)</f>
        <v>1</v>
      </c>
      <c r="C536" s="172">
        <f>IF(OR(G536="Médecin",H536="Médecin",I536="Médecin",I536="Médecins",H536="anesthésiste",H536="boursier univ.",H536="chercheur",H536="chirurgien",H536="Résident(e)",H536="Md Urg",H536="Md Card",LEFT(H536,6)="Fellow",H536="Externe Médecine",H536="Directeur de la biobanque Médecin",H536="monit.-boursier",),1,0)</f>
        <v>0</v>
      </c>
      <c r="D536" s="172">
        <f>IF(OR(G536=0,H536="Stagiaire",H536="Stagiaires",H536="Externe",H536="Externes",G536="agence",H536="STAGIAIRE INFIRMIER(ÈRE)",H536="STAGIAIRE SI",H536="STAGIAIRE S.I.",H536="STAGIAIRE PAB",H536="STAGIAIRE EN PERFUSION",H536="Stagiaire Physiothérapeute",H536="Stagiaire médecine",H536="Stagiaire - Service sociaux",H536="STAGIAIRE SOINS INFIRMIERS",H536="STAGIAIRE EXTERNE EN MÉDECINE",H536="ss",),1,0)</f>
        <v>0</v>
      </c>
      <c r="E536" s="28" t="s">
        <v>1031</v>
      </c>
      <c r="F536" s="28" t="s">
        <v>602</v>
      </c>
      <c r="G536" s="262">
        <v>9442</v>
      </c>
      <c r="H536" s="79" t="s">
        <v>1821</v>
      </c>
      <c r="I536" s="164" t="s">
        <v>203</v>
      </c>
      <c r="J536" s="273">
        <f ca="1">IF(AK536&lt;=Données!$B$2,1," ")</f>
        <v>1</v>
      </c>
      <c r="K536" s="45" t="s">
        <v>56</v>
      </c>
      <c r="L536" s="46"/>
      <c r="M536" s="47"/>
      <c r="N536" s="48"/>
      <c r="O536" s="185"/>
      <c r="P536" s="187"/>
      <c r="Q536" s="185"/>
      <c r="R536" s="186"/>
      <c r="S536" s="186">
        <v>1</v>
      </c>
      <c r="T536" s="187"/>
      <c r="U536" s="187"/>
      <c r="V536" s="187"/>
      <c r="W536" s="320"/>
      <c r="X536" s="214"/>
      <c r="Y536" s="215"/>
      <c r="Z536" s="34"/>
      <c r="AA536" s="35"/>
      <c r="AB536" s="35"/>
      <c r="AC536" s="35"/>
      <c r="AD536" s="36"/>
      <c r="AE536" s="224"/>
      <c r="AF536" s="53"/>
      <c r="AG536" s="54"/>
      <c r="AH536" s="55"/>
      <c r="AI536" s="56"/>
      <c r="AJ536" s="41" t="s">
        <v>50</v>
      </c>
      <c r="AK536" s="42">
        <v>44580</v>
      </c>
      <c r="AL536" s="50"/>
      <c r="AM536" s="337" t="str">
        <f>INDEX($K$6:$AE$6,1,MATCH(1,K536:AE536,-1))</f>
        <v>1870 +</v>
      </c>
      <c r="AN536" s="337" t="str">
        <f>IF(INDEX($K$6:$AE$6,1,MATCH(1,K536:AE536,1))&lt;&gt;INDEX($K$6:$AE$6,1,MATCH(1,K536:AE536,-1)),INDEX($K$6:$AE$6,1,MATCH(1,K536:AE536,1)),"-")</f>
        <v>-</v>
      </c>
    </row>
    <row r="537" spans="1:40" x14ac:dyDescent="0.2">
      <c r="A537" s="169" t="str">
        <f>IF(IFERROR(VLOOKUP(G537,EmployesActifs,1,FALSE),"Non")&lt;&gt;"Non","Oui","Non")</f>
        <v>Oui</v>
      </c>
      <c r="B537" s="172">
        <f>IF(A537="Oui",1,0)</f>
        <v>1</v>
      </c>
      <c r="C537" s="172">
        <f>IF(OR(G537="Médecin",H537="Médecin",I537="Médecin",I537="Médecins",H537="anesthésiste",H537="boursier univ.",H537="chercheur",H537="chirurgien",H537="Résident(e)",H537="Md Urg",H537="Md Card",LEFT(H537,6)="Fellow",H537="Externe Médecine",H537="Directeur de la biobanque Médecin",H537="monit.-boursier",),1,0)</f>
        <v>0</v>
      </c>
      <c r="D537" s="172">
        <f>IF(OR(G537=0,H537="Stagiaire",H537="Stagiaires",H537="Externe",H537="Externes",G537="agence",H537="STAGIAIRE INFIRMIER(ÈRE)",H537="STAGIAIRE SI",H537="STAGIAIRE S.I.",H537="STAGIAIRE PAB",H537="STAGIAIRE EN PERFUSION",H537="Stagiaire Physiothérapeute",H537="Stagiaire médecine",H537="Stagiaire - Service sociaux",H537="STAGIAIRE SOINS INFIRMIERS",H537="STAGIAIRE EXTERNE EN MÉDECINE",H537="ss",),1,0)</f>
        <v>0</v>
      </c>
      <c r="E537" s="28" t="s">
        <v>1031</v>
      </c>
      <c r="F537" s="28" t="s">
        <v>447</v>
      </c>
      <c r="G537" s="262">
        <v>4330</v>
      </c>
      <c r="H537" s="79" t="s">
        <v>3395</v>
      </c>
      <c r="I537" s="164" t="s">
        <v>209</v>
      </c>
      <c r="J537" s="273" t="str">
        <f ca="1">IF(AK537&lt;=Données!$B$2,1," ")</f>
        <v xml:space="preserve"> </v>
      </c>
      <c r="K537" s="45"/>
      <c r="L537" s="46"/>
      <c r="M537" s="47"/>
      <c r="N537" s="48">
        <v>1</v>
      </c>
      <c r="O537" s="185"/>
      <c r="P537" s="187"/>
      <c r="Q537" s="185"/>
      <c r="R537" s="186"/>
      <c r="S537" s="186"/>
      <c r="T537" s="187"/>
      <c r="U537" s="187"/>
      <c r="V537" s="187"/>
      <c r="W537" s="320"/>
      <c r="X537" s="214"/>
      <c r="Y537" s="215"/>
      <c r="Z537" s="34"/>
      <c r="AA537" s="35"/>
      <c r="AB537" s="35"/>
      <c r="AC537" s="35"/>
      <c r="AD537" s="36"/>
      <c r="AE537" s="224"/>
      <c r="AF537" s="53"/>
      <c r="AG537" s="54"/>
      <c r="AH537" s="55"/>
      <c r="AI537" s="56"/>
      <c r="AJ537" s="41" t="s">
        <v>4462</v>
      </c>
      <c r="AK537" s="42">
        <v>45266</v>
      </c>
      <c r="AL537" s="50"/>
      <c r="AM537" s="337" t="str">
        <f>INDEX($K$6:$AE$6,1,MATCH(1,K537:AE537,-1))</f>
        <v>F550</v>
      </c>
      <c r="AN537" s="337" t="str">
        <f>IF(INDEX($K$6:$AE$6,1,MATCH(1,K537:AE537,1))&lt;&gt;INDEX($K$6:$AE$6,1,MATCH(1,K537:AE537,-1)),INDEX($K$6:$AE$6,1,MATCH(1,K537:AE537,1)),"-")</f>
        <v>-</v>
      </c>
    </row>
    <row r="538" spans="1:40" x14ac:dyDescent="0.2">
      <c r="A538" s="169" t="str">
        <f>IF(IFERROR(VLOOKUP(G538,EmployesActifs,1,FALSE),"Non")&lt;&gt;"Non","Oui","Non")</f>
        <v>Oui</v>
      </c>
      <c r="B538" s="172">
        <f>IF(A538="Oui",1,0)</f>
        <v>1</v>
      </c>
      <c r="C538" s="172">
        <f>IF(OR(G538="Médecin",H538="Médecin",I538="Médecin",I538="Médecins",H538="anesthésiste",H538="boursier univ.",H538="chercheur",H538="chirurgien",H538="Résident(e)",H538="Md Urg",H538="Md Card",LEFT(H538,6)="Fellow",H538="Externe Médecine",H538="Directeur de la biobanque Médecin",H538="monit.-boursier",),1,0)</f>
        <v>0</v>
      </c>
      <c r="D538" s="172">
        <f>IF(OR(G538=0,H538="Stagiaire",H538="Stagiaires",H538="Externe",H538="Externes",G538="agence",H538="STAGIAIRE INFIRMIER(ÈRE)",H538="STAGIAIRE SI",H538="STAGIAIRE S.I.",H538="STAGIAIRE PAB",H538="STAGIAIRE EN PERFUSION",H538="Stagiaire Physiothérapeute",H538="Stagiaire médecine",H538="Stagiaire - Service sociaux",H538="STAGIAIRE SOINS INFIRMIERS",H538="STAGIAIRE EXTERNE EN MÉDECINE",H538="ss",),1,0)</f>
        <v>0</v>
      </c>
      <c r="E538" s="28" t="s">
        <v>1031</v>
      </c>
      <c r="F538" s="28" t="s">
        <v>592</v>
      </c>
      <c r="G538" s="262">
        <v>2902</v>
      </c>
      <c r="H538" s="79" t="s">
        <v>69</v>
      </c>
      <c r="I538" s="164" t="s">
        <v>5718</v>
      </c>
      <c r="J538" s="273" t="str">
        <f ca="1">IF(AK538&lt;=Données!$B$2,1," ")</f>
        <v xml:space="preserve"> </v>
      </c>
      <c r="K538" s="45"/>
      <c r="L538" s="46"/>
      <c r="M538" s="47"/>
      <c r="N538" s="48"/>
      <c r="O538" s="185"/>
      <c r="P538" s="187"/>
      <c r="Q538" s="185"/>
      <c r="R538" s="186"/>
      <c r="S538" s="186">
        <v>1</v>
      </c>
      <c r="T538" s="187"/>
      <c r="U538" s="187"/>
      <c r="V538" s="187"/>
      <c r="W538" s="320"/>
      <c r="X538" s="214"/>
      <c r="Y538" s="215"/>
      <c r="Z538" s="34"/>
      <c r="AA538" s="35"/>
      <c r="AB538" s="35"/>
      <c r="AC538" s="35"/>
      <c r="AD538" s="36"/>
      <c r="AE538" s="224"/>
      <c r="AF538" s="53"/>
      <c r="AG538" s="54"/>
      <c r="AH538" s="55"/>
      <c r="AI538" s="56"/>
      <c r="AJ538" s="41" t="s">
        <v>4462</v>
      </c>
      <c r="AK538" s="42">
        <v>45931</v>
      </c>
      <c r="AL538" s="50"/>
      <c r="AM538" s="337" t="str">
        <f>INDEX($K$6:$AE$6,1,MATCH(1,K538:AE538,-1))</f>
        <v>1870 +</v>
      </c>
      <c r="AN538" s="337" t="str">
        <f>IF(INDEX($K$6:$AE$6,1,MATCH(1,K538:AE538,1))&lt;&gt;INDEX($K$6:$AE$6,1,MATCH(1,K538:AE538,-1)),INDEX($K$6:$AE$6,1,MATCH(1,K538:AE538,1)),"-")</f>
        <v>-</v>
      </c>
    </row>
    <row r="539" spans="1:40" x14ac:dyDescent="0.2">
      <c r="A539" s="169" t="str">
        <f>IF(IFERROR(VLOOKUP(G539,EmployesActifs,1,FALSE),"Non")&lt;&gt;"Non","Oui","Non")</f>
        <v>Oui</v>
      </c>
      <c r="B539" s="172">
        <f>IF(A539="Oui",1,0)</f>
        <v>1</v>
      </c>
      <c r="C539" s="172">
        <f>IF(OR(G539="Médecin",H539="Médecin",I539="Médecin",I539="Médecins",H539="anesthésiste",H539="boursier univ.",H539="chercheur",H539="chirurgien",H539="Résident(e)",H539="Md Urg",H539="Md Card",LEFT(H539,6)="Fellow",H539="Externe Médecine",H539="Directeur de la biobanque Médecin",H539="monit.-boursier",),1,0)</f>
        <v>0</v>
      </c>
      <c r="D539" s="172">
        <f>IF(OR(G539=0,H539="Stagiaire",H539="Stagiaires",H539="Externe",H539="Externes",G539="agence",H539="STAGIAIRE INFIRMIER(ÈRE)",H539="STAGIAIRE SI",H539="STAGIAIRE S.I.",H539="STAGIAIRE PAB",H539="STAGIAIRE EN PERFUSION",H539="Stagiaire Physiothérapeute",H539="Stagiaire médecine",H539="Stagiaire - Service sociaux",H539="STAGIAIRE SOINS INFIRMIERS",H539="STAGIAIRE EXTERNE EN MÉDECINE",H539="ss",),1,0)</f>
        <v>0</v>
      </c>
      <c r="E539" s="28" t="s">
        <v>3301</v>
      </c>
      <c r="F539" s="28" t="s">
        <v>3302</v>
      </c>
      <c r="G539" s="262">
        <v>13126</v>
      </c>
      <c r="H539" s="79" t="s">
        <v>69</v>
      </c>
      <c r="I539" s="164" t="s">
        <v>5215</v>
      </c>
      <c r="J539" s="273">
        <f ca="1">IF(AK539&lt;=Données!$B$2,1," ")</f>
        <v>1</v>
      </c>
      <c r="K539" s="45" t="s">
        <v>56</v>
      </c>
      <c r="L539" s="46">
        <v>1</v>
      </c>
      <c r="M539" s="47"/>
      <c r="N539" s="48"/>
      <c r="O539" s="185"/>
      <c r="P539" s="187"/>
      <c r="Q539" s="185"/>
      <c r="R539" s="186"/>
      <c r="S539" s="186"/>
      <c r="T539" s="187"/>
      <c r="U539" s="187"/>
      <c r="V539" s="187"/>
      <c r="W539" s="320"/>
      <c r="X539" s="214"/>
      <c r="Y539" s="215"/>
      <c r="Z539" s="34"/>
      <c r="AA539" s="35"/>
      <c r="AB539" s="35"/>
      <c r="AC539" s="35"/>
      <c r="AD539" s="36"/>
      <c r="AE539" s="224"/>
      <c r="AF539" s="53"/>
      <c r="AG539" s="54"/>
      <c r="AH539" s="55"/>
      <c r="AI539" s="56"/>
      <c r="AJ539" s="41" t="s">
        <v>85</v>
      </c>
      <c r="AK539" s="42">
        <v>45097</v>
      </c>
      <c r="AL539" s="50"/>
      <c r="AM539" s="337" t="str">
        <f>INDEX($K$6:$AE$6,1,MATCH(1,K539:AE539,-1))</f>
        <v>95PFE-L2M</v>
      </c>
      <c r="AN539" s="337" t="str">
        <f>IF(INDEX($K$6:$AE$6,1,MATCH(1,K539:AE539,1))&lt;&gt;INDEX($K$6:$AE$6,1,MATCH(1,K539:AE539,-1)),INDEX($K$6:$AE$6,1,MATCH(1,K539:AE539,1)),"-")</f>
        <v>-</v>
      </c>
    </row>
    <row r="540" spans="1:40" x14ac:dyDescent="0.2">
      <c r="A540" s="169" t="str">
        <f>IF(IFERROR(VLOOKUP(G540,EmployesActifs,1,FALSE),"Non")&lt;&gt;"Non","Oui","Non")</f>
        <v>Oui</v>
      </c>
      <c r="B540" s="172">
        <f>IF(A540="Oui",1,0)</f>
        <v>1</v>
      </c>
      <c r="C540" s="172">
        <f>IF(OR(G540="Médecin",H540="Médecin",I540="Médecin",I540="Médecins",H540="anesthésiste",H540="boursier univ.",H540="chercheur",H540="chirurgien",H540="Résident(e)",H540="Md Urg",H540="Md Card",LEFT(H540,6)="Fellow",H540="Externe Médecine",H540="Directeur de la biobanque Médecin",H540="monit.-boursier",),1,0)</f>
        <v>0</v>
      </c>
      <c r="D540" s="172">
        <f>IF(OR(G540=0,H540="Stagiaire",H540="Stagiaires",H540="Externe",H540="Externes",G540="agence",H540="STAGIAIRE INFIRMIER(ÈRE)",H540="STAGIAIRE SI",H540="STAGIAIRE S.I.",H540="STAGIAIRE PAB",H540="STAGIAIRE EN PERFUSION",H540="Stagiaire Physiothérapeute",H540="Stagiaire médecine",H540="Stagiaire - Service sociaux",H540="STAGIAIRE SOINS INFIRMIERS",H540="STAGIAIRE EXTERNE EN MÉDECINE",H540="ss",),1,0)</f>
        <v>0</v>
      </c>
      <c r="E540" s="28" t="s">
        <v>1032</v>
      </c>
      <c r="F540" s="28" t="s">
        <v>1033</v>
      </c>
      <c r="G540" s="262">
        <v>6348</v>
      </c>
      <c r="H540" s="79" t="s">
        <v>570</v>
      </c>
      <c r="I540" s="164" t="s">
        <v>3400</v>
      </c>
      <c r="J540" s="273" t="str">
        <f ca="1">IF(AK540&lt;=Données!$B$2,1," ")</f>
        <v xml:space="preserve"> </v>
      </c>
      <c r="K540" s="45"/>
      <c r="L540" s="46">
        <v>1</v>
      </c>
      <c r="M540" s="47"/>
      <c r="N540" s="48"/>
      <c r="O540" s="185"/>
      <c r="P540" s="187"/>
      <c r="Q540" s="185"/>
      <c r="R540" s="186"/>
      <c r="S540" s="186"/>
      <c r="T540" s="187"/>
      <c r="U540" s="187"/>
      <c r="V540" s="187"/>
      <c r="W540" s="320"/>
      <c r="X540" s="214"/>
      <c r="Y540" s="215"/>
      <c r="Z540" s="34"/>
      <c r="AA540" s="35"/>
      <c r="AB540" s="35"/>
      <c r="AC540" s="35"/>
      <c r="AD540" s="36"/>
      <c r="AE540" s="224"/>
      <c r="AF540" s="53"/>
      <c r="AG540" s="54"/>
      <c r="AH540" s="55"/>
      <c r="AI540" s="56"/>
      <c r="AJ540" s="41" t="s">
        <v>4462</v>
      </c>
      <c r="AK540" s="42">
        <v>45721</v>
      </c>
      <c r="AL540" s="50"/>
      <c r="AM540" s="337" t="str">
        <f>INDEX($K$6:$AE$6,1,MATCH(1,K540:AE540,-1))</f>
        <v>95PFE-L2M</v>
      </c>
      <c r="AN540" s="337" t="str">
        <f>IF(INDEX($K$6:$AE$6,1,MATCH(1,K540:AE540,1))&lt;&gt;INDEX($K$6:$AE$6,1,MATCH(1,K540:AE540,-1)),INDEX($K$6:$AE$6,1,MATCH(1,K540:AE540,1)),"-")</f>
        <v>-</v>
      </c>
    </row>
    <row r="541" spans="1:40" x14ac:dyDescent="0.2">
      <c r="A541" s="169" t="str">
        <f>IF(IFERROR(VLOOKUP(G541,EmployesActifs,1,FALSE),"Non")&lt;&gt;"Non","Oui","Non")</f>
        <v>Oui</v>
      </c>
      <c r="B541" s="172">
        <f>IF(A541="Oui",1,0)</f>
        <v>1</v>
      </c>
      <c r="C541" s="172">
        <f>IF(OR(G541="Médecin",H541="Médecin",I541="Médecin",I541="Médecins",H541="anesthésiste",H541="boursier univ.",H541="chercheur",H541="chirurgien",H541="Résident(e)",H541="Md Urg",H541="Md Card",LEFT(H541,6)="Fellow",H541="Externe Médecine",H541="Directeur de la biobanque Médecin",H541="monit.-boursier",),1,0)</f>
        <v>0</v>
      </c>
      <c r="D541" s="172">
        <f>IF(OR(G541=0,H541="Stagiaire",H541="Stagiaires",H541="Externe",H541="Externes",G541="agence",H541="STAGIAIRE INFIRMIER(ÈRE)",H541="STAGIAIRE SI",H541="STAGIAIRE S.I.",H541="STAGIAIRE PAB",H541="STAGIAIRE EN PERFUSION",H541="Stagiaire Physiothérapeute",H541="Stagiaire médecine",H541="Stagiaire - Service sociaux",H541="STAGIAIRE SOINS INFIRMIERS",H541="STAGIAIRE EXTERNE EN MÉDECINE",H541="ss",),1,0)</f>
        <v>0</v>
      </c>
      <c r="E541" s="28" t="s">
        <v>1034</v>
      </c>
      <c r="F541" s="28" t="s">
        <v>4057</v>
      </c>
      <c r="G541" s="262">
        <v>11922</v>
      </c>
      <c r="H541" s="79" t="s">
        <v>103</v>
      </c>
      <c r="I541" s="164" t="s">
        <v>5716</v>
      </c>
      <c r="J541" s="273" t="str">
        <f ca="1">IF(AK541&lt;=Données!$B$2,1," ")</f>
        <v xml:space="preserve"> </v>
      </c>
      <c r="K541" s="45"/>
      <c r="L541" s="46"/>
      <c r="M541" s="47"/>
      <c r="N541" s="48"/>
      <c r="O541" s="185" t="s">
        <v>56</v>
      </c>
      <c r="P541" s="187">
        <v>1</v>
      </c>
      <c r="Q541" s="185"/>
      <c r="R541" s="186"/>
      <c r="S541" s="186"/>
      <c r="T541" s="187"/>
      <c r="U541" s="187"/>
      <c r="V541" s="187"/>
      <c r="W541" s="320"/>
      <c r="X541" s="214"/>
      <c r="Y541" s="215"/>
      <c r="Z541" s="34"/>
      <c r="AA541" s="35"/>
      <c r="AB541" s="35"/>
      <c r="AC541" s="35"/>
      <c r="AD541" s="36"/>
      <c r="AE541" s="224"/>
      <c r="AF541" s="53"/>
      <c r="AG541" s="54"/>
      <c r="AH541" s="55"/>
      <c r="AI541" s="56"/>
      <c r="AJ541" s="41" t="s">
        <v>5851</v>
      </c>
      <c r="AK541" s="42">
        <v>45757</v>
      </c>
      <c r="AL541" s="50"/>
      <c r="AM541" s="337">
        <f>INDEX($K$6:$AE$6,1,MATCH(1,K541:AE541,-1))</f>
        <v>1804</v>
      </c>
      <c r="AN541" s="337" t="str">
        <f>IF(INDEX($K$6:$AE$6,1,MATCH(1,K541:AE541,1))&lt;&gt;INDEX($K$6:$AE$6,1,MATCH(1,K541:AE541,-1)),INDEX($K$6:$AE$6,1,MATCH(1,K541:AE541,1)),"-")</f>
        <v>-</v>
      </c>
    </row>
    <row r="542" spans="1:40" x14ac:dyDescent="0.2">
      <c r="A542" s="169" t="str">
        <f>IF(IFERROR(VLOOKUP(G542,EmployesActifs,1,FALSE),"Non")&lt;&gt;"Non","Oui","Non")</f>
        <v>Oui</v>
      </c>
      <c r="B542" s="172">
        <f>IF(A542="Oui",1,0)</f>
        <v>1</v>
      </c>
      <c r="C542" s="172">
        <f>IF(OR(G542="Médecin",H542="Médecin",I542="Médecin",I542="Médecins",H542="anesthésiste",H542="boursier univ.",H542="chercheur",H542="chirurgien",H542="Résident(e)",H542="Md Urg",H542="Md Card",LEFT(H542,6)="Fellow",H542="Externe Médecine",H542="Directeur de la biobanque Médecin",H542="monit.-boursier",),1,0)</f>
        <v>0</v>
      </c>
      <c r="D542" s="172">
        <f>IF(OR(G542=0,H542="Stagiaire",H542="Stagiaires",H542="Externe",H542="Externes",G542="agence",H542="STAGIAIRE INFIRMIER(ÈRE)",H542="STAGIAIRE SI",H542="STAGIAIRE S.I.",H542="STAGIAIRE PAB",H542="STAGIAIRE EN PERFUSION",H542="Stagiaire Physiothérapeute",H542="Stagiaire médecine",H542="Stagiaire - Service sociaux",H542="STAGIAIRE SOINS INFIRMIERS",H542="STAGIAIRE EXTERNE EN MÉDECINE",H542="ss",),1,0)</f>
        <v>0</v>
      </c>
      <c r="E542" s="28" t="s">
        <v>5427</v>
      </c>
      <c r="F542" s="28" t="s">
        <v>5428</v>
      </c>
      <c r="G542" s="262">
        <v>10155</v>
      </c>
      <c r="H542" s="79" t="s">
        <v>103</v>
      </c>
      <c r="I542" s="164" t="s">
        <v>61</v>
      </c>
      <c r="J542" s="273" t="str">
        <f ca="1">IF(AK542&lt;=Données!$B$2,1," ")</f>
        <v xml:space="preserve"> </v>
      </c>
      <c r="K542" s="45"/>
      <c r="L542" s="46"/>
      <c r="M542" s="47"/>
      <c r="N542" s="48"/>
      <c r="O542" s="185"/>
      <c r="P542" s="187">
        <v>1</v>
      </c>
      <c r="Q542" s="185"/>
      <c r="R542" s="186"/>
      <c r="S542" s="186"/>
      <c r="T542" s="187"/>
      <c r="U542" s="187"/>
      <c r="V542" s="187"/>
      <c r="W542" s="320"/>
      <c r="X542" s="214"/>
      <c r="Y542" s="215"/>
      <c r="Z542" s="34"/>
      <c r="AA542" s="35"/>
      <c r="AB542" s="35"/>
      <c r="AC542" s="35"/>
      <c r="AD542" s="36"/>
      <c r="AE542" s="224"/>
      <c r="AF542" s="53"/>
      <c r="AG542" s="54"/>
      <c r="AH542" s="55"/>
      <c r="AI542" s="56"/>
      <c r="AJ542" s="41" t="s">
        <v>5851</v>
      </c>
      <c r="AK542" s="42">
        <v>45818</v>
      </c>
      <c r="AL542" s="50"/>
      <c r="AM542" s="337">
        <f>INDEX($K$6:$AE$6,1,MATCH(1,K542:AE542,-1))</f>
        <v>1804</v>
      </c>
      <c r="AN542" s="337" t="str">
        <f>IF(INDEX($K$6:$AE$6,1,MATCH(1,K542:AE542,1))&lt;&gt;INDEX($K$6:$AE$6,1,MATCH(1,K542:AE542,-1)),INDEX($K$6:$AE$6,1,MATCH(1,K542:AE542,1)),"-")</f>
        <v>-</v>
      </c>
    </row>
    <row r="543" spans="1:40" x14ac:dyDescent="0.2">
      <c r="A543" s="169" t="str">
        <f>IF(IFERROR(VLOOKUP(G543,EmployesActifs,1,FALSE),"Non")&lt;&gt;"Non","Oui","Non")</f>
        <v>Oui</v>
      </c>
      <c r="B543" s="172">
        <f>IF(A543="Oui",1,0)</f>
        <v>1</v>
      </c>
      <c r="C543" s="172">
        <f>IF(OR(G543="Médecin",H543="Médecin",I543="Médecin",I543="Médecins",H543="anesthésiste",H543="boursier univ.",H543="chercheur",H543="chirurgien",H543="Résident(e)",H543="Md Urg",H543="Md Card",LEFT(H543,6)="Fellow",H543="Externe Médecine",H543="Directeur de la biobanque Médecin",H543="monit.-boursier",),1,0)</f>
        <v>0</v>
      </c>
      <c r="D543" s="172">
        <f>IF(OR(G543=0,H543="Stagiaire",H543="Stagiaires",H543="Externe",H543="Externes",G543="agence",H543="STAGIAIRE INFIRMIER(ÈRE)",H543="STAGIAIRE SI",H543="STAGIAIRE S.I.",H543="STAGIAIRE PAB",H543="STAGIAIRE EN PERFUSION",H543="Stagiaire Physiothérapeute",H543="Stagiaire médecine",H543="Stagiaire - Service sociaux",H543="STAGIAIRE SOINS INFIRMIERS",H543="STAGIAIRE EXTERNE EN MÉDECINE",H543="ss",),1,0)</f>
        <v>0</v>
      </c>
      <c r="E543" s="28" t="s">
        <v>5997</v>
      </c>
      <c r="F543" s="28" t="s">
        <v>5998</v>
      </c>
      <c r="G543" s="262">
        <v>14011</v>
      </c>
      <c r="H543" s="79" t="s">
        <v>103</v>
      </c>
      <c r="I543" s="164" t="s">
        <v>5717</v>
      </c>
      <c r="J543" s="273" t="str">
        <f ca="1">IF(AK543&lt;=Données!$B$2,1," ")</f>
        <v xml:space="preserve"> </v>
      </c>
      <c r="K543" s="45"/>
      <c r="L543" s="46"/>
      <c r="M543" s="47"/>
      <c r="N543" s="48"/>
      <c r="O543" s="185"/>
      <c r="P543" s="187"/>
      <c r="Q543" s="185"/>
      <c r="R543" s="186"/>
      <c r="S543" s="186">
        <v>1</v>
      </c>
      <c r="T543" s="187"/>
      <c r="U543" s="187"/>
      <c r="V543" s="187"/>
      <c r="W543" s="320"/>
      <c r="X543" s="214"/>
      <c r="Y543" s="215"/>
      <c r="Z543" s="34"/>
      <c r="AA543" s="35"/>
      <c r="AB543" s="35"/>
      <c r="AC543" s="35"/>
      <c r="AD543" s="36"/>
      <c r="AE543" s="224"/>
      <c r="AF543" s="53"/>
      <c r="AG543" s="54"/>
      <c r="AH543" s="55"/>
      <c r="AI543" s="56"/>
      <c r="AJ543" s="41" t="s">
        <v>4462</v>
      </c>
      <c r="AK543" s="42">
        <v>45749</v>
      </c>
      <c r="AL543" s="50"/>
      <c r="AM543" s="337" t="str">
        <f>INDEX($K$6:$AE$6,1,MATCH(1,K543:AE543,-1))</f>
        <v>1870 +</v>
      </c>
      <c r="AN543" s="337" t="str">
        <f>IF(INDEX($K$6:$AE$6,1,MATCH(1,K543:AE543,1))&lt;&gt;INDEX($K$6:$AE$6,1,MATCH(1,K543:AE543,-1)),INDEX($K$6:$AE$6,1,MATCH(1,K543:AE543,1)),"-")</f>
        <v>-</v>
      </c>
    </row>
    <row r="544" spans="1:40" x14ac:dyDescent="0.2">
      <c r="A544" s="169" t="str">
        <f>IF(IFERROR(VLOOKUP(G544,EmployesActifs,1,FALSE),"Non")&lt;&gt;"Non","Oui","Non")</f>
        <v>Oui</v>
      </c>
      <c r="B544" s="172">
        <f>IF(A544="Oui",1,0)</f>
        <v>1</v>
      </c>
      <c r="C544" s="172">
        <f>IF(OR(G544="Médecin",H544="Médecin",I544="Médecin",I544="Médecins",H544="anesthésiste",H544="boursier univ.",H544="chercheur",H544="chirurgien",H544="Résident(e)",H544="Md Urg",H544="Md Card",LEFT(H544,6)="Fellow",H544="Externe Médecine",H544="Directeur de la biobanque Médecin",H544="monit.-boursier",),1,0)</f>
        <v>0</v>
      </c>
      <c r="D544" s="172">
        <f>IF(OR(G544=0,H544="Stagiaire",H544="Stagiaires",H544="Externe",H544="Externes",G544="agence",H544="STAGIAIRE INFIRMIER(ÈRE)",H544="STAGIAIRE SI",H544="STAGIAIRE S.I.",H544="STAGIAIRE PAB",H544="STAGIAIRE EN PERFUSION",H544="Stagiaire Physiothérapeute",H544="Stagiaire médecine",H544="Stagiaire - Service sociaux",H544="STAGIAIRE SOINS INFIRMIERS",H544="STAGIAIRE EXTERNE EN MÉDECINE",H544="ss",),1,0)</f>
        <v>0</v>
      </c>
      <c r="E544" s="28" t="s">
        <v>1035</v>
      </c>
      <c r="F544" s="28" t="s">
        <v>1036</v>
      </c>
      <c r="G544" s="262">
        <v>11685</v>
      </c>
      <c r="H544" s="79" t="s">
        <v>69</v>
      </c>
      <c r="I544" s="164" t="s">
        <v>4406</v>
      </c>
      <c r="J544" s="273" t="str">
        <f ca="1">IF(AK544&lt;=Données!$B$2,1," ")</f>
        <v xml:space="preserve"> </v>
      </c>
      <c r="K544" s="45">
        <v>1</v>
      </c>
      <c r="L544" s="46"/>
      <c r="M544" s="47"/>
      <c r="N544" s="48"/>
      <c r="O544" s="185"/>
      <c r="P544" s="187"/>
      <c r="Q544" s="185"/>
      <c r="R544" s="186"/>
      <c r="S544" s="186"/>
      <c r="T544" s="187"/>
      <c r="U544" s="187"/>
      <c r="V544" s="187"/>
      <c r="W544" s="320"/>
      <c r="X544" s="214"/>
      <c r="Y544" s="215"/>
      <c r="Z544" s="34"/>
      <c r="AA544" s="35"/>
      <c r="AB544" s="35"/>
      <c r="AC544" s="35"/>
      <c r="AD544" s="36"/>
      <c r="AE544" s="224"/>
      <c r="AF544" s="53"/>
      <c r="AG544" s="54"/>
      <c r="AH544" s="55"/>
      <c r="AI544" s="56"/>
      <c r="AJ544" s="41" t="s">
        <v>4462</v>
      </c>
      <c r="AK544" s="42">
        <v>45687</v>
      </c>
      <c r="AL544" s="50"/>
      <c r="AM544" s="337" t="str">
        <f>INDEX($K$6:$AE$6,1,MATCH(1,K544:AE544,-1))</f>
        <v>95PFE-L2S</v>
      </c>
      <c r="AN544" s="337" t="str">
        <f>IF(INDEX($K$6:$AE$6,1,MATCH(1,K544:AE544,1))&lt;&gt;INDEX($K$6:$AE$6,1,MATCH(1,K544:AE544,-1)),INDEX($K$6:$AE$6,1,MATCH(1,K544:AE544,1)),"-")</f>
        <v>-</v>
      </c>
    </row>
    <row r="545" spans="1:40" x14ac:dyDescent="0.2">
      <c r="A545" s="169" t="str">
        <f>IF(IFERROR(VLOOKUP(G545,EmployesActifs,1,FALSE),"Non")&lt;&gt;"Non","Oui","Non")</f>
        <v>Oui</v>
      </c>
      <c r="B545" s="172">
        <f>IF(A545="Oui",1,0)</f>
        <v>1</v>
      </c>
      <c r="C545" s="172">
        <f>IF(OR(G545="Médecin",H545="Médecin",I545="Médecin",I545="Médecins",H545="anesthésiste",H545="boursier univ.",H545="chercheur",H545="chirurgien",H545="Résident(e)",H545="Md Urg",H545="Md Card",LEFT(H545,6)="Fellow",H545="Externe Médecine",H545="Directeur de la biobanque Médecin",H545="monit.-boursier",),1,0)</f>
        <v>0</v>
      </c>
      <c r="D545" s="172">
        <f>IF(OR(G545=0,H545="Stagiaire",H545="Stagiaires",H545="Externe",H545="Externes",G545="agence",H545="STAGIAIRE INFIRMIER(ÈRE)",H545="STAGIAIRE SI",H545="STAGIAIRE S.I.",H545="STAGIAIRE PAB",H545="STAGIAIRE EN PERFUSION",H545="Stagiaire Physiothérapeute",H545="Stagiaire médecine",H545="Stagiaire - Service sociaux",H545="STAGIAIRE SOINS INFIRMIERS",H545="STAGIAIRE EXTERNE EN MÉDECINE",H545="ss",),1,0)</f>
        <v>0</v>
      </c>
      <c r="E545" s="28" t="s">
        <v>1037</v>
      </c>
      <c r="F545" s="28" t="s">
        <v>1038</v>
      </c>
      <c r="G545" s="262">
        <v>4170</v>
      </c>
      <c r="H545" s="79" t="s">
        <v>109</v>
      </c>
      <c r="I545" s="164" t="s">
        <v>110</v>
      </c>
      <c r="J545" s="273">
        <f ca="1">IF(AK545&lt;=Données!$B$2,1," ")</f>
        <v>1</v>
      </c>
      <c r="K545" s="45">
        <v>1</v>
      </c>
      <c r="L545" s="46"/>
      <c r="M545" s="47"/>
      <c r="N545" s="48"/>
      <c r="O545" s="185"/>
      <c r="P545" s="187"/>
      <c r="Q545" s="185"/>
      <c r="R545" s="186"/>
      <c r="S545" s="186"/>
      <c r="T545" s="187"/>
      <c r="U545" s="187"/>
      <c r="V545" s="187"/>
      <c r="W545" s="320"/>
      <c r="X545" s="214"/>
      <c r="Y545" s="215"/>
      <c r="Z545" s="34"/>
      <c r="AA545" s="35"/>
      <c r="AB545" s="35"/>
      <c r="AC545" s="35"/>
      <c r="AD545" s="36"/>
      <c r="AE545" s="224"/>
      <c r="AF545" s="53"/>
      <c r="AG545" s="54"/>
      <c r="AH545" s="55"/>
      <c r="AI545" s="56"/>
      <c r="AJ545" s="41" t="s">
        <v>2858</v>
      </c>
      <c r="AK545" s="42">
        <v>45223</v>
      </c>
      <c r="AL545" s="50"/>
      <c r="AM545" s="337" t="str">
        <f>INDEX($K$6:$AE$6,1,MATCH(1,K545:AE545,-1))</f>
        <v>95PFE-L2S</v>
      </c>
      <c r="AN545" s="337" t="str">
        <f>IF(INDEX($K$6:$AE$6,1,MATCH(1,K545:AE545,1))&lt;&gt;INDEX($K$6:$AE$6,1,MATCH(1,K545:AE545,-1)),INDEX($K$6:$AE$6,1,MATCH(1,K545:AE545,1)),"-")</f>
        <v>-</v>
      </c>
    </row>
    <row r="546" spans="1:40" x14ac:dyDescent="0.2">
      <c r="A546" s="169" t="str">
        <f>IF(IFERROR(VLOOKUP(G546,EmployesActifs,1,FALSE),"Non")&lt;&gt;"Non","Oui","Non")</f>
        <v>Oui</v>
      </c>
      <c r="B546" s="172">
        <f>IF(A546="Oui",1,0)</f>
        <v>1</v>
      </c>
      <c r="C546" s="172">
        <f>IF(OR(G546="Médecin",H546="Médecin",I546="Médecin",I546="Médecins",H546="anesthésiste",H546="boursier univ.",H546="chercheur",H546="chirurgien",H546="Résident(e)",H546="Md Urg",H546="Md Card",LEFT(H546,6)="Fellow",H546="Externe Médecine",H546="Directeur de la biobanque Médecin",H546="monit.-boursier",),1,0)</f>
        <v>0</v>
      </c>
      <c r="D546" s="172">
        <f>IF(OR(G546=0,H546="Stagiaire",H546="Stagiaires",H546="Externe",H546="Externes",G546="agence",H546="STAGIAIRE INFIRMIER(ÈRE)",H546="STAGIAIRE SI",H546="STAGIAIRE S.I.",H546="STAGIAIRE PAB",H546="STAGIAIRE EN PERFUSION",H546="Stagiaire Physiothérapeute",H546="Stagiaire médecine",H546="Stagiaire - Service sociaux",H546="STAGIAIRE SOINS INFIRMIERS",H546="STAGIAIRE EXTERNE EN MÉDECINE",H546="ss",),1,0)</f>
        <v>0</v>
      </c>
      <c r="E546" s="28" t="s">
        <v>2988</v>
      </c>
      <c r="F546" s="28" t="s">
        <v>2989</v>
      </c>
      <c r="G546" s="262">
        <v>12328</v>
      </c>
      <c r="H546" s="79" t="s">
        <v>1405</v>
      </c>
      <c r="I546" s="164" t="s">
        <v>3463</v>
      </c>
      <c r="J546" s="273">
        <f ca="1">IF(AK546&lt;=Données!$B$2,1," ")</f>
        <v>1</v>
      </c>
      <c r="K546" s="45"/>
      <c r="L546" s="46" t="s">
        <v>56</v>
      </c>
      <c r="M546" s="47" t="s">
        <v>56</v>
      </c>
      <c r="N546" s="48">
        <v>1</v>
      </c>
      <c r="O546" s="185"/>
      <c r="P546" s="187"/>
      <c r="Q546" s="185"/>
      <c r="R546" s="186"/>
      <c r="S546" s="186"/>
      <c r="T546" s="187"/>
      <c r="U546" s="187"/>
      <c r="V546" s="187"/>
      <c r="W546" s="320"/>
      <c r="X546" s="214"/>
      <c r="Y546" s="215"/>
      <c r="Z546" s="34"/>
      <c r="AA546" s="35"/>
      <c r="AB546" s="35"/>
      <c r="AC546" s="35"/>
      <c r="AD546" s="36"/>
      <c r="AE546" s="224"/>
      <c r="AF546" s="53"/>
      <c r="AG546" s="54"/>
      <c r="AH546" s="55"/>
      <c r="AI546" s="56"/>
      <c r="AJ546" s="41" t="s">
        <v>85</v>
      </c>
      <c r="AK546" s="42">
        <v>44832</v>
      </c>
      <c r="AL546" s="50"/>
      <c r="AM546" s="337" t="str">
        <f>INDEX($K$6:$AE$6,1,MATCH(1,K546:AE546,-1))</f>
        <v>F550</v>
      </c>
      <c r="AN546" s="337" t="str">
        <f>IF(INDEX($K$6:$AE$6,1,MATCH(1,K546:AE546,1))&lt;&gt;INDEX($K$6:$AE$6,1,MATCH(1,K546:AE546,-1)),INDEX($K$6:$AE$6,1,MATCH(1,K546:AE546,1)),"-")</f>
        <v>-</v>
      </c>
    </row>
    <row r="547" spans="1:40" x14ac:dyDescent="0.2">
      <c r="A547" s="381"/>
      <c r="B547" s="172">
        <f>IF(A547="Oui",1,0)</f>
        <v>0</v>
      </c>
      <c r="C547" s="172">
        <f>IF(OR(G547="Médecin",H547="Médecin",I547="Médecin",I547="Médecins",H547="anesthésiste",H547="boursier univ.",H547="chercheur",H547="chirurgien",H547="Résident(e)",H547="Md Urg",H547="Md Card",LEFT(H547,6)="Fellow",H547="Externe Médecine",H547="Directeur de la biobanque Médecin",H547="monit.-boursier",),1,0)</f>
        <v>0</v>
      </c>
      <c r="D547" s="172">
        <f>IF(OR(G547=0,H547="Stagiaire",H547="Stagiaires",H547="Externe",H547="Externes",G547="agence",H547="STAGIAIRE INFIRMIER(ÈRE)",H547="STAGIAIRE SI",H547="STAGIAIRE S.I.",H547="STAGIAIRE PAB",H547="STAGIAIRE EN PERFUSION",H547="Stagiaire Physiothérapeute",H547="Stagiaire médecine",H547="Stagiaire - Service sociaux",H547="STAGIAIRE SOINS INFIRMIERS",H547="STAGIAIRE EXTERNE EN MÉDECINE",H547="ss",),1,0)</f>
        <v>1</v>
      </c>
      <c r="E547" s="28" t="s">
        <v>5627</v>
      </c>
      <c r="F547" s="28" t="s">
        <v>5628</v>
      </c>
      <c r="G547" s="262">
        <v>0</v>
      </c>
      <c r="H547" s="79" t="s">
        <v>479</v>
      </c>
      <c r="I547" s="164" t="s">
        <v>324</v>
      </c>
      <c r="J547" s="273" t="str">
        <f ca="1">IF(AK547&lt;=Données!$B$2,1," ")</f>
        <v xml:space="preserve"> </v>
      </c>
      <c r="K547" s="45" t="s">
        <v>56</v>
      </c>
      <c r="L547" s="46" t="s">
        <v>56</v>
      </c>
      <c r="M547" s="47"/>
      <c r="N547" s="48"/>
      <c r="O547" s="185">
        <v>1</v>
      </c>
      <c r="P547" s="187"/>
      <c r="Q547" s="185"/>
      <c r="R547" s="186"/>
      <c r="S547" s="186"/>
      <c r="T547" s="187"/>
      <c r="U547" s="187"/>
      <c r="V547" s="187"/>
      <c r="W547" s="320"/>
      <c r="X547" s="214"/>
      <c r="Y547" s="215"/>
      <c r="Z547" s="34"/>
      <c r="AA547" s="35"/>
      <c r="AB547" s="35"/>
      <c r="AC547" s="35"/>
      <c r="AD547" s="36"/>
      <c r="AE547" s="224"/>
      <c r="AF547" s="53"/>
      <c r="AG547" s="54"/>
      <c r="AH547" s="55"/>
      <c r="AI547" s="56"/>
      <c r="AJ547" s="41" t="s">
        <v>4462</v>
      </c>
      <c r="AK547" s="42">
        <v>45532</v>
      </c>
      <c r="AL547" s="50"/>
      <c r="AM547" s="337" t="str">
        <f>INDEX($K$6:$AE$6,1,MATCH(1,K547:AE547,-1))</f>
        <v>1804S</v>
      </c>
      <c r="AN547" s="337" t="str">
        <f>IF(INDEX($K$6:$AE$6,1,MATCH(1,K547:AE547,1))&lt;&gt;INDEX($K$6:$AE$6,1,MATCH(1,K547:AE547,-1)),INDEX($K$6:$AE$6,1,MATCH(1,K547:AE547,1)),"-")</f>
        <v>-</v>
      </c>
    </row>
    <row r="548" spans="1:40" x14ac:dyDescent="0.2">
      <c r="A548" s="169" t="str">
        <f>IF(IFERROR(VLOOKUP(G548,EmployesActifs,1,FALSE),"Non")&lt;&gt;"Non","Oui","Non")</f>
        <v>Oui</v>
      </c>
      <c r="B548" s="172">
        <f>IF(A548="Oui",1,0)</f>
        <v>1</v>
      </c>
      <c r="C548" s="172">
        <f>IF(OR(G548="Médecin",H548="Médecin",I548="Médecin",I548="Médecins",H548="anesthésiste",H548="boursier univ.",H548="chercheur",H548="chirurgien",H548="Résident(e)",H548="Md Urg",H548="Md Card",LEFT(H548,6)="Fellow",H548="Externe Médecine",H548="Directeur de la biobanque Médecin",H548="monit.-boursier",),1,0)</f>
        <v>0</v>
      </c>
      <c r="D548" s="172">
        <f>IF(OR(G548=0,H548="Stagiaire",H548="Stagiaires",H548="Externe",H548="Externes",G548="agence",H548="STAGIAIRE INFIRMIER(ÈRE)",H548="STAGIAIRE SI",H548="STAGIAIRE S.I.",H548="STAGIAIRE PAB",H548="STAGIAIRE EN PERFUSION",H548="Stagiaire Physiothérapeute",H548="Stagiaire médecine",H548="Stagiaire - Service sociaux",H548="STAGIAIRE SOINS INFIRMIERS",H548="STAGIAIRE EXTERNE EN MÉDECINE",H548="ss",),1,0)</f>
        <v>0</v>
      </c>
      <c r="E548" s="28" t="s">
        <v>1039</v>
      </c>
      <c r="F548" s="28" t="s">
        <v>1040</v>
      </c>
      <c r="G548" s="262">
        <v>4121</v>
      </c>
      <c r="H548" s="79" t="s">
        <v>103</v>
      </c>
      <c r="I548" s="164" t="s">
        <v>61</v>
      </c>
      <c r="J548" s="273">
        <f ca="1">IF(AK548&lt;=Données!$B$2,1," ")</f>
        <v>1</v>
      </c>
      <c r="K548" s="45"/>
      <c r="L548" s="46"/>
      <c r="M548" s="47"/>
      <c r="N548" s="48"/>
      <c r="O548" s="185"/>
      <c r="P548" s="187"/>
      <c r="Q548" s="185"/>
      <c r="R548" s="186"/>
      <c r="S548" s="186"/>
      <c r="T548" s="187"/>
      <c r="U548" s="187"/>
      <c r="V548" s="187"/>
      <c r="W548" s="320"/>
      <c r="X548" s="214"/>
      <c r="Y548" s="215"/>
      <c r="Z548" s="34"/>
      <c r="AA548" s="35">
        <v>1</v>
      </c>
      <c r="AB548" s="35"/>
      <c r="AC548" s="35"/>
      <c r="AD548" s="36"/>
      <c r="AE548" s="224"/>
      <c r="AF548" s="53"/>
      <c r="AG548" s="54"/>
      <c r="AH548" s="55"/>
      <c r="AI548" s="56"/>
      <c r="AJ548" s="41" t="s">
        <v>44</v>
      </c>
      <c r="AK548" s="42">
        <v>43892</v>
      </c>
      <c r="AL548" s="50"/>
      <c r="AM548" s="337" t="str">
        <f>INDEX($K$6:$AE$6,1,MATCH(1,K548:AE548,-1))</f>
        <v>1511-S</v>
      </c>
      <c r="AN548" s="337" t="str">
        <f>IF(INDEX($K$6:$AE$6,1,MATCH(1,K548:AE548,1))&lt;&gt;INDEX($K$6:$AE$6,1,MATCH(1,K548:AE548,-1)),INDEX($K$6:$AE$6,1,MATCH(1,K548:AE548,1)),"-")</f>
        <v>-</v>
      </c>
    </row>
    <row r="549" spans="1:40" x14ac:dyDescent="0.2">
      <c r="A549" s="169" t="str">
        <f>IF(IFERROR(VLOOKUP(G549,EmployesActifs,1,FALSE),"Non")&lt;&gt;"Non","Oui","Non")</f>
        <v>Oui</v>
      </c>
      <c r="B549" s="172">
        <f>IF(A549="Oui",1,0)</f>
        <v>1</v>
      </c>
      <c r="C549" s="172">
        <f>IF(OR(G549="Médecin",H549="Médecin",I549="Médecin",I549="Médecins",H549="anesthésiste",H549="boursier univ.",H549="chercheur",H549="chirurgien",H549="Résident(e)",H549="Md Urg",H549="Md Card",LEFT(H549,6)="Fellow",H549="Externe Médecine",H549="Directeur de la biobanque Médecin",H549="monit.-boursier",),1,0)</f>
        <v>0</v>
      </c>
      <c r="D549" s="172">
        <f>IF(OR(G549=0,H549="Stagiaire",H549="Stagiaires",H549="Externe",H549="Externes",G549="agence",H549="STAGIAIRE INFIRMIER(ÈRE)",H549="STAGIAIRE SI",H549="STAGIAIRE S.I.",H549="STAGIAIRE PAB",H549="STAGIAIRE EN PERFUSION",H549="Stagiaire Physiothérapeute",H549="Stagiaire médecine",H549="Stagiaire - Service sociaux",H549="STAGIAIRE SOINS INFIRMIERS",H549="STAGIAIRE EXTERNE EN MÉDECINE",H549="ss",),1,0)</f>
        <v>0</v>
      </c>
      <c r="E549" s="28" t="s">
        <v>1042</v>
      </c>
      <c r="F549" s="28" t="s">
        <v>1043</v>
      </c>
      <c r="G549" s="262">
        <v>6241</v>
      </c>
      <c r="H549" s="79" t="s">
        <v>747</v>
      </c>
      <c r="I549" s="164" t="s">
        <v>836</v>
      </c>
      <c r="J549" s="273" t="str">
        <f ca="1">IF(AK549&lt;=Données!$B$2,1," ")</f>
        <v xml:space="preserve"> </v>
      </c>
      <c r="K549" s="45"/>
      <c r="L549" s="46"/>
      <c r="M549" s="47"/>
      <c r="N549" s="48">
        <v>1</v>
      </c>
      <c r="O549" s="185"/>
      <c r="P549" s="187"/>
      <c r="Q549" s="185"/>
      <c r="R549" s="186"/>
      <c r="S549" s="186"/>
      <c r="T549" s="187"/>
      <c r="U549" s="187"/>
      <c r="V549" s="187"/>
      <c r="W549" s="320"/>
      <c r="X549" s="214"/>
      <c r="Y549" s="215"/>
      <c r="Z549" s="34"/>
      <c r="AA549" s="35"/>
      <c r="AB549" s="35"/>
      <c r="AC549" s="35"/>
      <c r="AD549" s="36"/>
      <c r="AE549" s="224"/>
      <c r="AF549" s="53"/>
      <c r="AG549" s="54"/>
      <c r="AH549" s="55"/>
      <c r="AI549" s="56"/>
      <c r="AJ549" s="41" t="s">
        <v>652</v>
      </c>
      <c r="AK549" s="42">
        <v>45938</v>
      </c>
      <c r="AL549" s="50"/>
      <c r="AM549" s="337" t="str">
        <f>INDEX($K$6:$AE$6,1,MATCH(1,K549:AE549,-1))</f>
        <v>F550</v>
      </c>
      <c r="AN549" s="337" t="str">
        <f>IF(INDEX($K$6:$AE$6,1,MATCH(1,K549:AE549,1))&lt;&gt;INDEX($K$6:$AE$6,1,MATCH(1,K549:AE549,-1)),INDEX($K$6:$AE$6,1,MATCH(1,K549:AE549,1)),"-")</f>
        <v>-</v>
      </c>
    </row>
    <row r="550" spans="1:40" x14ac:dyDescent="0.2">
      <c r="A550" s="169" t="str">
        <f>IF(IFERROR(VLOOKUP(G550,EmployesActifs,1,FALSE),"Non")&lt;&gt;"Non","Oui","Non")</f>
        <v>Non</v>
      </c>
      <c r="B550" s="172">
        <f>IF(A550="Oui",1,0)</f>
        <v>0</v>
      </c>
      <c r="C550" s="172">
        <f>IF(OR(G550="Médecin",H550="Médecin",I550="Médecin",I550="Médecins",H550="anesthésiste",H550="boursier univ.",H550="chercheur",H550="chirurgien",H550="Résident(e)",H550="Md Urg",H550="Md Card",LEFT(H550,6)="Fellow",H550="Externe Médecine",H550="Directeur de la biobanque Médecin",H550="monit.-boursier",),1,0)</f>
        <v>0</v>
      </c>
      <c r="D550" s="172">
        <f>IF(OR(G550=0,H550="Stagiaire",H550="Stagiaires",H550="Externe",H550="Externes",G550="agence",H550="STAGIAIRE INFIRMIER(ÈRE)",H550="STAGIAIRE SI",H550="STAGIAIRE S.I.",H550="STAGIAIRE PAB",H550="STAGIAIRE EN PERFUSION",H550="Stagiaire Physiothérapeute",H550="Stagiaire médecine",H550="Stagiaire - Service sociaux",H550="STAGIAIRE SOINS INFIRMIERS",H550="STAGIAIRE EXTERNE EN MÉDECINE",H550="ss",),1,0)</f>
        <v>0</v>
      </c>
      <c r="E550" s="28" t="s">
        <v>1044</v>
      </c>
      <c r="F550" s="28" t="s">
        <v>790</v>
      </c>
      <c r="G550" s="262">
        <v>9437</v>
      </c>
      <c r="H550" s="79" t="s">
        <v>319</v>
      </c>
      <c r="I550" s="164" t="s">
        <v>3527</v>
      </c>
      <c r="J550" s="273">
        <f ca="1">IF(AK550&lt;=Données!$B$2,1," ")</f>
        <v>1</v>
      </c>
      <c r="K550" s="45" t="s">
        <v>56</v>
      </c>
      <c r="L550" s="46" t="s">
        <v>56</v>
      </c>
      <c r="M550" s="47"/>
      <c r="N550" s="48">
        <v>1</v>
      </c>
      <c r="O550" s="185"/>
      <c r="P550" s="187"/>
      <c r="Q550" s="185"/>
      <c r="R550" s="186"/>
      <c r="S550" s="186"/>
      <c r="T550" s="187"/>
      <c r="U550" s="187"/>
      <c r="V550" s="187"/>
      <c r="W550" s="320"/>
      <c r="X550" s="214"/>
      <c r="Y550" s="215"/>
      <c r="Z550" s="34"/>
      <c r="AA550" s="35"/>
      <c r="AB550" s="35"/>
      <c r="AC550" s="35"/>
      <c r="AD550" s="36"/>
      <c r="AE550" s="224"/>
      <c r="AF550" s="53"/>
      <c r="AG550" s="54"/>
      <c r="AH550" s="55"/>
      <c r="AI550" s="56"/>
      <c r="AJ550" s="41" t="s">
        <v>85</v>
      </c>
      <c r="AK550" s="42">
        <v>44713</v>
      </c>
      <c r="AL550" s="50"/>
      <c r="AM550" s="337" t="str">
        <f>INDEX($K$6:$AE$6,1,MATCH(1,K550:AE550,-1))</f>
        <v>F550</v>
      </c>
      <c r="AN550" s="337" t="str">
        <f>IF(INDEX($K$6:$AE$6,1,MATCH(1,K550:AE550,1))&lt;&gt;INDEX($K$6:$AE$6,1,MATCH(1,K550:AE550,-1)),INDEX($K$6:$AE$6,1,MATCH(1,K550:AE550,1)),"-")</f>
        <v>-</v>
      </c>
    </row>
    <row r="551" spans="1:40" x14ac:dyDescent="0.2">
      <c r="A551" s="169" t="str">
        <f>IF(IFERROR(VLOOKUP(G551,EmployesActifs,1,FALSE),"Non")&lt;&gt;"Non","Oui","Non")</f>
        <v>Oui</v>
      </c>
      <c r="B551" s="172">
        <f>IF(A551="Oui",1,0)</f>
        <v>1</v>
      </c>
      <c r="C551" s="172">
        <f>IF(OR(G551="Médecin",H551="Médecin",I551="Médecin",I551="Médecins",H551="anesthésiste",H551="boursier univ.",H551="chercheur",H551="chirurgien",H551="Résident(e)",H551="Md Urg",H551="Md Card",LEFT(H551,6)="Fellow",H551="Externe Médecine",H551="Directeur de la biobanque Médecin",H551="monit.-boursier",),1,0)</f>
        <v>0</v>
      </c>
      <c r="D551" s="172">
        <f>IF(OR(G551=0,H551="Stagiaire",H551="Stagiaires",H551="Externe",H551="Externes",G551="agence",H551="STAGIAIRE INFIRMIER(ÈRE)",H551="STAGIAIRE SI",H551="STAGIAIRE S.I.",H551="STAGIAIRE PAB",H551="STAGIAIRE EN PERFUSION",H551="Stagiaire Physiothérapeute",H551="Stagiaire médecine",H551="Stagiaire - Service sociaux",H551="STAGIAIRE SOINS INFIRMIERS",H551="STAGIAIRE EXTERNE EN MÉDECINE",H551="ss",),1,0)</f>
        <v>0</v>
      </c>
      <c r="E551" s="28" t="s">
        <v>1047</v>
      </c>
      <c r="F551" s="28" t="s">
        <v>1048</v>
      </c>
      <c r="G551" s="262">
        <v>4051</v>
      </c>
      <c r="H551" s="79" t="s">
        <v>103</v>
      </c>
      <c r="I551" s="164" t="s">
        <v>3498</v>
      </c>
      <c r="J551" s="273">
        <f ca="1">IF(AK551&lt;=Données!$B$2,1," ")</f>
        <v>1</v>
      </c>
      <c r="K551" s="45">
        <v>1</v>
      </c>
      <c r="L551" s="46"/>
      <c r="M551" s="47"/>
      <c r="N551" s="48"/>
      <c r="O551" s="185"/>
      <c r="P551" s="187"/>
      <c r="Q551" s="185"/>
      <c r="R551" s="186"/>
      <c r="S551" s="186"/>
      <c r="T551" s="187"/>
      <c r="U551" s="187"/>
      <c r="V551" s="187"/>
      <c r="W551" s="320"/>
      <c r="X551" s="214"/>
      <c r="Y551" s="215"/>
      <c r="Z551" s="34"/>
      <c r="AA551" s="35">
        <v>1</v>
      </c>
      <c r="AB551" s="35"/>
      <c r="AC551" s="35"/>
      <c r="AD551" s="36"/>
      <c r="AE551" s="224"/>
      <c r="AF551" s="53"/>
      <c r="AG551" s="54"/>
      <c r="AH551" s="55"/>
      <c r="AI551" s="56"/>
      <c r="AJ551" s="41" t="s">
        <v>98</v>
      </c>
      <c r="AK551" s="42">
        <v>44588</v>
      </c>
      <c r="AL551" s="50" t="s">
        <v>1049</v>
      </c>
      <c r="AM551" s="337" t="str">
        <f>INDEX($K$6:$AE$6,1,MATCH(1,K551:AE551,-1))</f>
        <v>95PFE-L2S</v>
      </c>
      <c r="AN551" s="337" t="str">
        <f>IF(INDEX($K$6:$AE$6,1,MATCH(1,K551:AE551,1))&lt;&gt;INDEX($K$6:$AE$6,1,MATCH(1,K551:AE551,-1)),INDEX($K$6:$AE$6,1,MATCH(1,K551:AE551,1)),"-")</f>
        <v>1511-S</v>
      </c>
    </row>
    <row r="552" spans="1:40" x14ac:dyDescent="0.2">
      <c r="A552" s="169" t="str">
        <f>IF(IFERROR(VLOOKUP(G552,EmployesActifs,1,FALSE),"Non")&lt;&gt;"Non","Oui","Non")</f>
        <v>Oui</v>
      </c>
      <c r="B552" s="172">
        <f>IF(A552="Oui",1,0)</f>
        <v>1</v>
      </c>
      <c r="C552" s="172">
        <f>IF(OR(G552="Médecin",H552="Médecin",I552="Médecin",I552="Médecins",H552="anesthésiste",H552="boursier univ.",H552="chercheur",H552="chirurgien",H552="Résident(e)",H552="Md Urg",H552="Md Card",LEFT(H552,6)="Fellow",H552="Externe Médecine",H552="Directeur de la biobanque Médecin",H552="monit.-boursier",),1,0)</f>
        <v>0</v>
      </c>
      <c r="D552" s="172">
        <f>IF(OR(G552=0,H552="Stagiaire",H552="Stagiaires",H552="Externe",H552="Externes",G552="agence",H552="STAGIAIRE INFIRMIER(ÈRE)",H552="STAGIAIRE SI",H552="STAGIAIRE S.I.",H552="STAGIAIRE PAB",H552="STAGIAIRE EN PERFUSION",H552="Stagiaire Physiothérapeute",H552="Stagiaire médecine",H552="Stagiaire - Service sociaux",H552="STAGIAIRE SOINS INFIRMIERS",H552="STAGIAIRE EXTERNE EN MÉDECINE",H552="ss",),1,0)</f>
        <v>0</v>
      </c>
      <c r="E552" s="28" t="s">
        <v>3621</v>
      </c>
      <c r="F552" s="28" t="s">
        <v>3622</v>
      </c>
      <c r="G552" s="262">
        <v>5040</v>
      </c>
      <c r="H552" s="79" t="s">
        <v>426</v>
      </c>
      <c r="I552" s="164" t="s">
        <v>1764</v>
      </c>
      <c r="J552" s="273">
        <f ca="1">IF(AK552&lt;=Données!$B$2,1," ")</f>
        <v>1</v>
      </c>
      <c r="K552" s="45"/>
      <c r="L552" s="46" t="s">
        <v>56</v>
      </c>
      <c r="M552" s="47"/>
      <c r="N552" s="48"/>
      <c r="O552" s="185"/>
      <c r="P552" s="187"/>
      <c r="Q552" s="185"/>
      <c r="R552" s="186"/>
      <c r="S552" s="186"/>
      <c r="T552" s="187"/>
      <c r="U552" s="187"/>
      <c r="V552" s="187"/>
      <c r="W552" s="320"/>
      <c r="X552" s="214"/>
      <c r="Y552" s="215"/>
      <c r="Z552" s="34" t="s">
        <v>56</v>
      </c>
      <c r="AA552" s="35">
        <v>1</v>
      </c>
      <c r="AB552" s="35"/>
      <c r="AC552" s="35"/>
      <c r="AD552" s="36"/>
      <c r="AE552" s="224"/>
      <c r="AF552" s="53"/>
      <c r="AG552" s="54"/>
      <c r="AH552" s="55"/>
      <c r="AI552" s="56"/>
      <c r="AJ552" s="41" t="s">
        <v>144</v>
      </c>
      <c r="AK552" s="42">
        <v>44585</v>
      </c>
      <c r="AL552" s="50" t="s">
        <v>1050</v>
      </c>
      <c r="AM552" s="337" t="str">
        <f>INDEX($K$6:$AE$6,1,MATCH(1,K552:AE552,-1))</f>
        <v>1511-S</v>
      </c>
      <c r="AN552" s="337" t="str">
        <f>IF(INDEX($K$6:$AE$6,1,MATCH(1,K552:AE552,1))&lt;&gt;INDEX($K$6:$AE$6,1,MATCH(1,K552:AE552,-1)),INDEX($K$6:$AE$6,1,MATCH(1,K552:AE552,1)),"-")</f>
        <v>-</v>
      </c>
    </row>
    <row r="553" spans="1:40" x14ac:dyDescent="0.2">
      <c r="A553" s="381"/>
      <c r="B553" s="172">
        <f>IF(A553="Oui",1,0)</f>
        <v>0</v>
      </c>
      <c r="C553" s="172">
        <f>IF(OR(G553="Médecin",H553="Médecin",I553="Médecin",I553="Médecins",H553="anesthésiste",H553="boursier univ.",H553="chercheur",H553="chirurgien",H553="Résident(e)",H553="Md Urg",H553="Md Card",LEFT(H553,6)="Fellow",H553="Externe Médecine",H553="Directeur de la biobanque Médecin",H553="monit.-boursier",),1,0)</f>
        <v>0</v>
      </c>
      <c r="D553" s="172">
        <f>IF(OR(G553=0,H553="Stagiaire",H553="Stagiaires",H553="Externe",H553="Externes",G553="agence",H553="STAGIAIRE INFIRMIER(ÈRE)",H553="STAGIAIRE SI",H553="STAGIAIRE S.I.",H553="STAGIAIRE PAB",H553="STAGIAIRE EN PERFUSION",H553="Stagiaire Physiothérapeute",H553="Stagiaire médecine",H553="Stagiaire - Service sociaux",H553="STAGIAIRE SOINS INFIRMIERS",H553="STAGIAIRE EXTERNE EN MÉDECINE",H553="ss",),1,0)</f>
        <v>1</v>
      </c>
      <c r="E553" s="28" t="s">
        <v>4997</v>
      </c>
      <c r="F553" s="28" t="s">
        <v>4998</v>
      </c>
      <c r="G553" s="262">
        <v>0</v>
      </c>
      <c r="H553" s="79" t="s">
        <v>479</v>
      </c>
      <c r="I553" s="164" t="s">
        <v>3223</v>
      </c>
      <c r="J553" s="273" t="str">
        <f ca="1">IF(AK553&lt;=Données!$B$2,1," ")</f>
        <v xml:space="preserve"> </v>
      </c>
      <c r="K553" s="45" t="s">
        <v>56</v>
      </c>
      <c r="L553" s="46" t="s">
        <v>56</v>
      </c>
      <c r="M553" s="47"/>
      <c r="N553" s="48">
        <v>1</v>
      </c>
      <c r="O553" s="185"/>
      <c r="P553" s="187"/>
      <c r="Q553" s="185"/>
      <c r="R553" s="186"/>
      <c r="S553" s="186"/>
      <c r="T553" s="187"/>
      <c r="U553" s="187"/>
      <c r="V553" s="187"/>
      <c r="W553" s="320"/>
      <c r="X553" s="214"/>
      <c r="Y553" s="215"/>
      <c r="Z553" s="34"/>
      <c r="AA553" s="35"/>
      <c r="AB553" s="35"/>
      <c r="AC553" s="35"/>
      <c r="AD553" s="36"/>
      <c r="AE553" s="224"/>
      <c r="AF553" s="53"/>
      <c r="AG553" s="54"/>
      <c r="AH553" s="55"/>
      <c r="AI553" s="56"/>
      <c r="AJ553" s="41" t="s">
        <v>652</v>
      </c>
      <c r="AK553" s="42">
        <v>45255</v>
      </c>
      <c r="AL553" s="50"/>
      <c r="AM553" s="337" t="str">
        <f>INDEX($K$6:$AE$6,1,MATCH(1,K553:AE553,-1))</f>
        <v>F550</v>
      </c>
      <c r="AN553" s="337" t="str">
        <f>IF(INDEX($K$6:$AE$6,1,MATCH(1,K553:AE553,1))&lt;&gt;INDEX($K$6:$AE$6,1,MATCH(1,K553:AE553,-1)),INDEX($K$6:$AE$6,1,MATCH(1,K553:AE553,1)),"-")</f>
        <v>-</v>
      </c>
    </row>
    <row r="554" spans="1:40" x14ac:dyDescent="0.2">
      <c r="A554" s="169" t="str">
        <f>IF(IFERROR(VLOOKUP(G554,EmployesActifs,1,FALSE),"Non")&lt;&gt;"Non","Oui","Non")</f>
        <v>Oui</v>
      </c>
      <c r="B554" s="172">
        <f>IF(A554="Oui",1,0)</f>
        <v>1</v>
      </c>
      <c r="C554" s="172">
        <f>IF(OR(G554="Médecin",H554="Médecin",I554="Médecin",I554="Médecins",H554="anesthésiste",H554="boursier univ.",H554="chercheur",H554="chirurgien",H554="Résident(e)",H554="Md Urg",H554="Md Card",LEFT(H554,6)="Fellow",H554="Externe Médecine",H554="Directeur de la biobanque Médecin",H554="monit.-boursier",),1,0)</f>
        <v>0</v>
      </c>
      <c r="D554" s="172">
        <f>IF(OR(G554=0,H554="Stagiaire",H554="Stagiaires",H554="Externe",H554="Externes",G554="agence",H554="STAGIAIRE INFIRMIER(ÈRE)",H554="STAGIAIRE SI",H554="STAGIAIRE S.I.",H554="STAGIAIRE PAB",H554="STAGIAIRE EN PERFUSION",H554="Stagiaire Physiothérapeute",H554="Stagiaire médecine",H554="Stagiaire - Service sociaux",H554="STAGIAIRE SOINS INFIRMIERS",H554="STAGIAIRE EXTERNE EN MÉDECINE",H554="ss",),1,0)</f>
        <v>0</v>
      </c>
      <c r="E554" s="28" t="s">
        <v>1052</v>
      </c>
      <c r="F554" s="28" t="s">
        <v>1053</v>
      </c>
      <c r="G554" s="262">
        <v>10710</v>
      </c>
      <c r="H554" s="79" t="s">
        <v>3892</v>
      </c>
      <c r="I554" s="164" t="s">
        <v>3893</v>
      </c>
      <c r="J554" s="273">
        <f ca="1">IF(AK554&lt;=Données!$B$2,1," ")</f>
        <v>1</v>
      </c>
      <c r="K554" s="45"/>
      <c r="L554" s="46"/>
      <c r="M554" s="47"/>
      <c r="N554" s="48"/>
      <c r="O554" s="185"/>
      <c r="P554" s="187"/>
      <c r="Q554" s="185"/>
      <c r="R554" s="186"/>
      <c r="S554" s="186"/>
      <c r="T554" s="187"/>
      <c r="U554" s="187"/>
      <c r="V554" s="187"/>
      <c r="W554" s="320"/>
      <c r="X554" s="214"/>
      <c r="Y554" s="215"/>
      <c r="Z554" s="34"/>
      <c r="AA554" s="35"/>
      <c r="AB554" s="35">
        <v>1</v>
      </c>
      <c r="AC554" s="35"/>
      <c r="AD554" s="36"/>
      <c r="AE554" s="224"/>
      <c r="AF554" s="53"/>
      <c r="AG554" s="54"/>
      <c r="AH554" s="55"/>
      <c r="AI554" s="56"/>
      <c r="AJ554" s="41" t="s">
        <v>308</v>
      </c>
      <c r="AK554" s="42">
        <v>44180</v>
      </c>
      <c r="AL554" s="50"/>
      <c r="AM554" s="337" t="str">
        <f>INDEX($K$6:$AE$6,1,MATCH(1,K554:AE554,-1))</f>
        <v>1512-M</v>
      </c>
      <c r="AN554" s="337" t="str">
        <f>IF(INDEX($K$6:$AE$6,1,MATCH(1,K554:AE554,1))&lt;&gt;INDEX($K$6:$AE$6,1,MATCH(1,K554:AE554,-1)),INDEX($K$6:$AE$6,1,MATCH(1,K554:AE554,1)),"-")</f>
        <v>-</v>
      </c>
    </row>
    <row r="555" spans="1:40" x14ac:dyDescent="0.2">
      <c r="A555" s="381"/>
      <c r="B555" s="172">
        <f>IF(A555="Oui",1,0)</f>
        <v>0</v>
      </c>
      <c r="C555" s="172">
        <f>IF(OR(G555="Médecin",H555="Médecin",I555="Médecin",I555="Médecins",H555="anesthésiste",H555="boursier univ.",H555="chercheur",H555="chirurgien",H555="Résident(e)",H555="Md Urg",H555="Md Card",LEFT(H555,6)="Fellow",H555="Externe Médecine",H555="Directeur de la biobanque Médecin",H555="monit.-boursier",),1,0)</f>
        <v>0</v>
      </c>
      <c r="D555" s="172">
        <f>IF(OR(G555=0,H555="Stagiaire",H555="Stagiaires",H555="Externe",H555="Externes",G555="agence",H555="STAGIAIRE INFIRMIER(ÈRE)",H555="STAGIAIRE SI",H555="STAGIAIRE S.I.",H555="STAGIAIRE PAB",H555="STAGIAIRE EN PERFUSION",H555="Stagiaire Physiothérapeute",H555="Stagiaire médecine",H555="Stagiaire - Service sociaux",H555="STAGIAIRE SOINS INFIRMIERS",H555="STAGIAIRE EXTERNE EN MÉDECINE",H555="ss",),1,0)</f>
        <v>1</v>
      </c>
      <c r="E555" s="28" t="s">
        <v>5078</v>
      </c>
      <c r="F555" s="28" t="s">
        <v>5079</v>
      </c>
      <c r="G555" s="262">
        <v>0</v>
      </c>
      <c r="H555" s="79" t="s">
        <v>479</v>
      </c>
      <c r="I555" s="164" t="s">
        <v>65</v>
      </c>
      <c r="J555" s="273" t="str">
        <f ca="1">IF(AK555&lt;=Données!$B$2,1," ")</f>
        <v xml:space="preserve"> </v>
      </c>
      <c r="K555" s="45"/>
      <c r="L555" s="46">
        <v>1</v>
      </c>
      <c r="M555" s="47"/>
      <c r="N555" s="48"/>
      <c r="O555" s="185"/>
      <c r="P555" s="187"/>
      <c r="Q555" s="185"/>
      <c r="R555" s="186"/>
      <c r="S555" s="186"/>
      <c r="T555" s="187"/>
      <c r="U555" s="187"/>
      <c r="V555" s="187"/>
      <c r="W555" s="320"/>
      <c r="X555" s="214"/>
      <c r="Y555" s="215"/>
      <c r="Z555" s="34"/>
      <c r="AA555" s="35"/>
      <c r="AB555" s="35"/>
      <c r="AC555" s="35"/>
      <c r="AD555" s="36"/>
      <c r="AE555" s="224"/>
      <c r="AF555" s="53"/>
      <c r="AG555" s="54"/>
      <c r="AH555" s="55"/>
      <c r="AI555" s="56"/>
      <c r="AJ555" s="41" t="s">
        <v>4462</v>
      </c>
      <c r="AK555" s="42">
        <v>45301</v>
      </c>
      <c r="AL555" s="50"/>
      <c r="AM555" s="337" t="str">
        <f>INDEX($K$6:$AE$6,1,MATCH(1,K555:AE555,-1))</f>
        <v>95PFE-L2M</v>
      </c>
      <c r="AN555" s="337" t="str">
        <f>IF(INDEX($K$6:$AE$6,1,MATCH(1,K555:AE555,1))&lt;&gt;INDEX($K$6:$AE$6,1,MATCH(1,K555:AE555,-1)),INDEX($K$6:$AE$6,1,MATCH(1,K555:AE555,1)),"-")</f>
        <v>-</v>
      </c>
    </row>
    <row r="556" spans="1:40" x14ac:dyDescent="0.2">
      <c r="A556" s="169" t="str">
        <f>IF(IFERROR(VLOOKUP(G556,EmployesActifs,1,FALSE),"Non")&lt;&gt;"Non","Oui","Non")</f>
        <v>Oui</v>
      </c>
      <c r="B556" s="172">
        <f>IF(A556="Oui",1,0)</f>
        <v>1</v>
      </c>
      <c r="C556" s="172">
        <f>IF(OR(G556="Médecin",H556="Médecin",I556="Médecin",I556="Médecins",H556="anesthésiste",H556="boursier univ.",H556="chercheur",H556="chirurgien",H556="Résident(e)",H556="Md Urg",H556="Md Card",LEFT(H556,6)="Fellow",H556="Externe Médecine",H556="Directeur de la biobanque Médecin",H556="monit.-boursier",),1,0)</f>
        <v>0</v>
      </c>
      <c r="D556" s="172">
        <f>IF(OR(G556=0,H556="Stagiaire",H556="Stagiaires",H556="Externe",H556="Externes",G556="agence",H556="STAGIAIRE INFIRMIER(ÈRE)",H556="STAGIAIRE SI",H556="STAGIAIRE S.I.",H556="STAGIAIRE PAB",H556="STAGIAIRE EN PERFUSION",H556="Stagiaire Physiothérapeute",H556="Stagiaire médecine",H556="Stagiaire - Service sociaux",H556="STAGIAIRE SOINS INFIRMIERS",H556="STAGIAIRE EXTERNE EN MÉDECINE",H556="ss",),1,0)</f>
        <v>0</v>
      </c>
      <c r="E556" s="28" t="s">
        <v>4198</v>
      </c>
      <c r="F556" s="28" t="s">
        <v>4199</v>
      </c>
      <c r="G556" s="262">
        <v>12636</v>
      </c>
      <c r="H556" s="79" t="s">
        <v>314</v>
      </c>
      <c r="I556" s="164" t="s">
        <v>5710</v>
      </c>
      <c r="J556" s="273" t="str">
        <f ca="1">IF(AK556&lt;=Données!$B$2,1," ")</f>
        <v xml:space="preserve"> </v>
      </c>
      <c r="K556" s="45"/>
      <c r="L556" s="46">
        <v>1</v>
      </c>
      <c r="M556" s="47" t="s">
        <v>56</v>
      </c>
      <c r="N556" s="48"/>
      <c r="O556" s="185"/>
      <c r="P556" s="187"/>
      <c r="Q556" s="185"/>
      <c r="R556" s="186"/>
      <c r="S556" s="186"/>
      <c r="T556" s="187"/>
      <c r="U556" s="187"/>
      <c r="V556" s="187"/>
      <c r="W556" s="320"/>
      <c r="X556" s="214"/>
      <c r="Y556" s="215"/>
      <c r="Z556" s="34"/>
      <c r="AA556" s="35"/>
      <c r="AB556" s="35"/>
      <c r="AC556" s="35"/>
      <c r="AD556" s="36"/>
      <c r="AE556" s="224"/>
      <c r="AF556" s="53"/>
      <c r="AG556" s="54"/>
      <c r="AH556" s="55"/>
      <c r="AI556" s="56"/>
      <c r="AJ556" s="41" t="s">
        <v>4462</v>
      </c>
      <c r="AK556" s="42">
        <v>45364</v>
      </c>
      <c r="AL556" s="50"/>
      <c r="AM556" s="337" t="str">
        <f>INDEX($K$6:$AE$6,1,MATCH(1,K556:AE556,-1))</f>
        <v>95PFE-L2M</v>
      </c>
      <c r="AN556" s="337" t="str">
        <f>IF(INDEX($K$6:$AE$6,1,MATCH(1,K556:AE556,1))&lt;&gt;INDEX($K$6:$AE$6,1,MATCH(1,K556:AE556,-1)),INDEX($K$6:$AE$6,1,MATCH(1,K556:AE556,1)),"-")</f>
        <v>-</v>
      </c>
    </row>
    <row r="557" spans="1:40" x14ac:dyDescent="0.2">
      <c r="A557" s="169" t="str">
        <f>IF(IFERROR(VLOOKUP(G557,EmployesActifs,1,FALSE),"Non")&lt;&gt;"Non","Oui","Non")</f>
        <v>Oui</v>
      </c>
      <c r="B557" s="172">
        <f>IF(A557="Oui",1,0)</f>
        <v>1</v>
      </c>
      <c r="C557" s="172">
        <f>IF(OR(G557="Médecin",H557="Médecin",I557="Médecin",I557="Médecins",H557="anesthésiste",H557="boursier univ.",H557="chercheur",H557="chirurgien",H557="Résident(e)",H557="Md Urg",H557="Md Card",LEFT(H557,6)="Fellow",H557="Externe Médecine",H557="Directeur de la biobanque Médecin",H557="monit.-boursier",),1,0)</f>
        <v>0</v>
      </c>
      <c r="D557" s="172">
        <f>IF(OR(G557=0,H557="Stagiaire",H557="Stagiaires",H557="Externe",H557="Externes",G557="agence",H557="STAGIAIRE INFIRMIER(ÈRE)",H557="STAGIAIRE SI",H557="STAGIAIRE S.I.",H557="STAGIAIRE PAB",H557="STAGIAIRE EN PERFUSION",H557="Stagiaire Physiothérapeute",H557="Stagiaire médecine",H557="Stagiaire - Service sociaux",H557="STAGIAIRE SOINS INFIRMIERS",H557="STAGIAIRE EXTERNE EN MÉDECINE",H557="ss",),1,0)</f>
        <v>0</v>
      </c>
      <c r="E557" s="28" t="s">
        <v>4476</v>
      </c>
      <c r="F557" s="28" t="s">
        <v>4477</v>
      </c>
      <c r="G557" s="262">
        <v>13290</v>
      </c>
      <c r="H557" s="79" t="s">
        <v>54</v>
      </c>
      <c r="I557" s="164" t="s">
        <v>55</v>
      </c>
      <c r="J557" s="273" t="str">
        <f ca="1">IF(AK557&lt;=Données!$B$2,1," ")</f>
        <v xml:space="preserve"> </v>
      </c>
      <c r="K557" s="45"/>
      <c r="L557" s="46">
        <v>1</v>
      </c>
      <c r="M557" s="47"/>
      <c r="N557" s="48"/>
      <c r="O557" s="185"/>
      <c r="P557" s="187"/>
      <c r="Q557" s="185"/>
      <c r="R557" s="186"/>
      <c r="S557" s="186"/>
      <c r="T557" s="187"/>
      <c r="U557" s="187"/>
      <c r="V557" s="187"/>
      <c r="W557" s="320"/>
      <c r="X557" s="214"/>
      <c r="Y557" s="215"/>
      <c r="Z557" s="34"/>
      <c r="AA557" s="35"/>
      <c r="AB557" s="35"/>
      <c r="AC557" s="35"/>
      <c r="AD557" s="36"/>
      <c r="AE557" s="224"/>
      <c r="AF557" s="53"/>
      <c r="AG557" s="54"/>
      <c r="AH557" s="55"/>
      <c r="AI557" s="56"/>
      <c r="AJ557" s="41" t="s">
        <v>5851</v>
      </c>
      <c r="AK557" s="42">
        <v>45937</v>
      </c>
      <c r="AL557" s="50"/>
      <c r="AM557" s="337" t="str">
        <f>INDEX($K$6:$AE$6,1,MATCH(1,K557:AE557,-1))</f>
        <v>95PFE-L2M</v>
      </c>
      <c r="AN557" s="337" t="str">
        <f>IF(INDEX($K$6:$AE$6,1,MATCH(1,K557:AE557,1))&lt;&gt;INDEX($K$6:$AE$6,1,MATCH(1,K557:AE557,-1)),INDEX($K$6:$AE$6,1,MATCH(1,K557:AE557,1)),"-")</f>
        <v>-</v>
      </c>
    </row>
    <row r="558" spans="1:40" x14ac:dyDescent="0.2">
      <c r="A558" s="381"/>
      <c r="B558" s="172">
        <f>IF(A558="Oui",1,0)</f>
        <v>0</v>
      </c>
      <c r="C558" s="172">
        <f>IF(OR(G558="Médecin",H558="Médecin",I558="Médecin",I558="Médecins",H558="anesthésiste",H558="boursier univ.",H558="chercheur",H558="chirurgien",H558="Résident(e)",H558="Md Urg",H558="Md Card",LEFT(H558,6)="Fellow",H558="Externe Médecine",H558="Directeur de la biobanque Médecin",H558="monit.-boursier",),1,0)</f>
        <v>0</v>
      </c>
      <c r="D558" s="172">
        <f>IF(OR(G558=0,H558="Stagiaire",H558="Stagiaires",H558="Externe",H558="Externes",G558="agence",H558="STAGIAIRE INFIRMIER(ÈRE)",H558="STAGIAIRE SI",H558="STAGIAIRE S.I.",H558="STAGIAIRE PAB",H558="STAGIAIRE EN PERFUSION",H558="Stagiaire Physiothérapeute",H558="Stagiaire médecine",H558="Stagiaire - Service sociaux",H558="STAGIAIRE SOINS INFIRMIERS",H558="STAGIAIRE EXTERNE EN MÉDECINE",H558="ss",),1,0)</f>
        <v>1</v>
      </c>
      <c r="E558" s="28" t="s">
        <v>1055</v>
      </c>
      <c r="F558" s="28" t="s">
        <v>5415</v>
      </c>
      <c r="G558" s="262">
        <v>0</v>
      </c>
      <c r="H558" s="79" t="s">
        <v>5416</v>
      </c>
      <c r="I558" s="164" t="s">
        <v>4461</v>
      </c>
      <c r="J558" s="273" t="str">
        <f ca="1">IF(AK558&lt;=Données!$B$2,1," ")</f>
        <v xml:space="preserve"> </v>
      </c>
      <c r="K558" s="45">
        <v>1</v>
      </c>
      <c r="L558" s="46"/>
      <c r="M558" s="47"/>
      <c r="N558" s="48"/>
      <c r="O558" s="185"/>
      <c r="P558" s="187"/>
      <c r="Q558" s="185"/>
      <c r="R558" s="186"/>
      <c r="S558" s="186"/>
      <c r="T558" s="187"/>
      <c r="U558" s="187"/>
      <c r="V558" s="187"/>
      <c r="W558" s="320"/>
      <c r="X558" s="214"/>
      <c r="Y558" s="215"/>
      <c r="Z558" s="34"/>
      <c r="AA558" s="35"/>
      <c r="AB558" s="35"/>
      <c r="AC558" s="35"/>
      <c r="AD558" s="36"/>
      <c r="AE558" s="224"/>
      <c r="AF558" s="53"/>
      <c r="AG558" s="54"/>
      <c r="AH558" s="55"/>
      <c r="AI558" s="56"/>
      <c r="AJ558" s="41" t="s">
        <v>4462</v>
      </c>
      <c r="AK558" s="42">
        <v>45427</v>
      </c>
      <c r="AL558" s="50"/>
      <c r="AM558" s="337" t="str">
        <f>INDEX($K$6:$AE$6,1,MATCH(1,K558:AE558,-1))</f>
        <v>95PFE-L2S</v>
      </c>
      <c r="AN558" s="337" t="str">
        <f>IF(INDEX($K$6:$AE$6,1,MATCH(1,K558:AE558,1))&lt;&gt;INDEX($K$6:$AE$6,1,MATCH(1,K558:AE558,-1)),INDEX($K$6:$AE$6,1,MATCH(1,K558:AE558,1)),"-")</f>
        <v>-</v>
      </c>
    </row>
    <row r="559" spans="1:40" x14ac:dyDescent="0.2">
      <c r="A559" s="169" t="str">
        <f>IF(IFERROR(VLOOKUP(G559,EmployesActifs,1,FALSE),"Non")&lt;&gt;"Non","Oui","Non")</f>
        <v>Oui</v>
      </c>
      <c r="B559" s="172">
        <f>IF(A559="Oui",1,0)</f>
        <v>1</v>
      </c>
      <c r="C559" s="172">
        <f>IF(OR(G559="Médecin",H559="Médecin",I559="Médecin",I559="Médecins",H559="anesthésiste",H559="boursier univ.",H559="chercheur",H559="chirurgien",H559="Résident(e)",H559="Md Urg",H559="Md Card",LEFT(H559,6)="Fellow",H559="Externe Médecine",H559="Directeur de la biobanque Médecin",H559="monit.-boursier",),1,0)</f>
        <v>0</v>
      </c>
      <c r="D559" s="172">
        <f>IF(OR(G559=0,H559="Stagiaire",H559="Stagiaires",H559="Externe",H559="Externes",G559="agence",H559="STAGIAIRE INFIRMIER(ÈRE)",H559="STAGIAIRE SI",H559="STAGIAIRE S.I.",H559="STAGIAIRE PAB",H559="STAGIAIRE EN PERFUSION",H559="Stagiaire Physiothérapeute",H559="Stagiaire médecine",H559="Stagiaire - Service sociaux",H559="STAGIAIRE SOINS INFIRMIERS",H559="STAGIAIRE EXTERNE EN MÉDECINE",H559="ss",),1,0)</f>
        <v>0</v>
      </c>
      <c r="E559" s="28" t="s">
        <v>1055</v>
      </c>
      <c r="F559" s="28" t="s">
        <v>3957</v>
      </c>
      <c r="G559" s="262">
        <v>10901</v>
      </c>
      <c r="H559" s="79" t="s">
        <v>972</v>
      </c>
      <c r="I559" s="164" t="s">
        <v>836</v>
      </c>
      <c r="J559" s="273" t="str">
        <f ca="1">IF(AK559&lt;=Données!$B$2,1," ")</f>
        <v xml:space="preserve"> </v>
      </c>
      <c r="K559" s="45"/>
      <c r="L559" s="46">
        <v>1</v>
      </c>
      <c r="M559" s="47"/>
      <c r="N559" s="48"/>
      <c r="O559" s="185"/>
      <c r="P559" s="187"/>
      <c r="Q559" s="185"/>
      <c r="R559" s="186"/>
      <c r="S559" s="186"/>
      <c r="T559" s="187"/>
      <c r="U559" s="187"/>
      <c r="V559" s="187"/>
      <c r="W559" s="320"/>
      <c r="X559" s="214"/>
      <c r="Y559" s="215"/>
      <c r="Z559" s="34"/>
      <c r="AA559" s="35"/>
      <c r="AB559" s="35"/>
      <c r="AC559" s="35"/>
      <c r="AD559" s="36"/>
      <c r="AE559" s="224"/>
      <c r="AF559" s="53"/>
      <c r="AG559" s="54"/>
      <c r="AH559" s="55"/>
      <c r="AI559" s="56"/>
      <c r="AJ559" s="41" t="s">
        <v>4462</v>
      </c>
      <c r="AK559" s="42">
        <v>45945</v>
      </c>
      <c r="AL559" s="50"/>
      <c r="AM559" s="337" t="str">
        <f>INDEX($K$6:$AE$6,1,MATCH(1,K559:AE559,-1))</f>
        <v>95PFE-L2M</v>
      </c>
      <c r="AN559" s="337" t="str">
        <f>IF(INDEX($K$6:$AE$6,1,MATCH(1,K559:AE559,1))&lt;&gt;INDEX($K$6:$AE$6,1,MATCH(1,K559:AE559,-1)),INDEX($K$6:$AE$6,1,MATCH(1,K559:AE559,1)),"-")</f>
        <v>-</v>
      </c>
    </row>
    <row r="560" spans="1:40" x14ac:dyDescent="0.2">
      <c r="A560" s="169" t="str">
        <f>IF(IFERROR(VLOOKUP(G560,EmployesActifs,1,FALSE),"Non")&lt;&gt;"Non","Oui","Non")</f>
        <v>Oui</v>
      </c>
      <c r="B560" s="172">
        <f>IF(A560="Oui",1,0)</f>
        <v>1</v>
      </c>
      <c r="C560" s="172">
        <f>IF(OR(G560="Médecin",H560="Médecin",I560="Médecin",I560="Médecins",H560="anesthésiste",H560="boursier univ.",H560="chercheur",H560="chirurgien",H560="Résident(e)",H560="Md Urg",H560="Md Card",LEFT(H560,6)="Fellow",H560="Externe Médecine",H560="Directeur de la biobanque Médecin",H560="monit.-boursier",),1,0)</f>
        <v>0</v>
      </c>
      <c r="D560" s="172">
        <f>IF(OR(G560=0,H560="Stagiaire",H560="Stagiaires",H560="Externe",H560="Externes",G560="agence",H560="STAGIAIRE INFIRMIER(ÈRE)",H560="STAGIAIRE SI",H560="STAGIAIRE S.I.",H560="STAGIAIRE PAB",H560="STAGIAIRE EN PERFUSION",H560="Stagiaire Physiothérapeute",H560="Stagiaire médecine",H560="Stagiaire - Service sociaux",H560="STAGIAIRE SOINS INFIRMIERS",H560="STAGIAIRE EXTERNE EN MÉDECINE",H560="ss",),1,0)</f>
        <v>0</v>
      </c>
      <c r="E560" s="28" t="s">
        <v>5798</v>
      </c>
      <c r="F560" s="28" t="s">
        <v>5799</v>
      </c>
      <c r="G560" s="262">
        <v>13941</v>
      </c>
      <c r="H560" s="79" t="s">
        <v>2463</v>
      </c>
      <c r="I560" s="164" t="s">
        <v>5861</v>
      </c>
      <c r="J560" s="273" t="str">
        <f ca="1">IF(AK560&lt;=Données!$B$2,1," ")</f>
        <v xml:space="preserve"> </v>
      </c>
      <c r="K560" s="45" t="s">
        <v>56</v>
      </c>
      <c r="L560" s="46" t="s">
        <v>56</v>
      </c>
      <c r="M560" s="47"/>
      <c r="N560" s="48">
        <v>1</v>
      </c>
      <c r="O560" s="185"/>
      <c r="P560" s="187" t="s">
        <v>56</v>
      </c>
      <c r="Q560" s="185"/>
      <c r="R560" s="186"/>
      <c r="S560" s="186" t="s">
        <v>56</v>
      </c>
      <c r="T560" s="187"/>
      <c r="U560" s="187"/>
      <c r="V560" s="187"/>
      <c r="W560" s="320"/>
      <c r="X560" s="214"/>
      <c r="Y560" s="215"/>
      <c r="Z560" s="34"/>
      <c r="AA560" s="35"/>
      <c r="AB560" s="35"/>
      <c r="AC560" s="35"/>
      <c r="AD560" s="36"/>
      <c r="AE560" s="224"/>
      <c r="AF560" s="53"/>
      <c r="AG560" s="54"/>
      <c r="AH560" s="55"/>
      <c r="AI560" s="56"/>
      <c r="AJ560" s="41" t="s">
        <v>5851</v>
      </c>
      <c r="AK560" s="42">
        <v>45703</v>
      </c>
      <c r="AL560" s="50"/>
      <c r="AM560" s="337" t="str">
        <f>INDEX($K$6:$AE$6,1,MATCH(1,K560:AE560,-1))</f>
        <v>F550</v>
      </c>
      <c r="AN560" s="337" t="str">
        <f>IF(INDEX($K$6:$AE$6,1,MATCH(1,K560:AE560,1))&lt;&gt;INDEX($K$6:$AE$6,1,MATCH(1,K560:AE560,-1)),INDEX($K$6:$AE$6,1,MATCH(1,K560:AE560,1)),"-")</f>
        <v>-</v>
      </c>
    </row>
    <row r="561" spans="1:40" x14ac:dyDescent="0.2">
      <c r="A561" s="169" t="str">
        <f>IF(IFERROR(VLOOKUP(G561,EmployesActifs,1,FALSE),"Non")&lt;&gt;"Non","Oui","Non")</f>
        <v>Oui</v>
      </c>
      <c r="B561" s="172">
        <f>IF(A561="Oui",1,0)</f>
        <v>1</v>
      </c>
      <c r="C561" s="172">
        <f>IF(OR(G561="Médecin",H561="Médecin",I561="Médecin",I561="Médecins",H561="anesthésiste",H561="boursier univ.",H561="chercheur",H561="chirurgien",H561="Résident(e)",H561="Md Urg",H561="Md Card",LEFT(H561,6)="Fellow",H561="Externe Médecine",H561="Directeur de la biobanque Médecin",H561="monit.-boursier",),1,0)</f>
        <v>0</v>
      </c>
      <c r="D561" s="172">
        <f>IF(OR(G561=0,H561="Stagiaire",H561="Stagiaires",H561="Externe",H561="Externes",G561="agence",H561="STAGIAIRE INFIRMIER(ÈRE)",H561="STAGIAIRE SI",H561="STAGIAIRE S.I.",H561="STAGIAIRE PAB",H561="STAGIAIRE EN PERFUSION",H561="Stagiaire Physiothérapeute",H561="Stagiaire médecine",H561="Stagiaire - Service sociaux",H561="STAGIAIRE SOINS INFIRMIERS",H561="STAGIAIRE EXTERNE EN MÉDECINE",H561="ss",),1,0)</f>
        <v>0</v>
      </c>
      <c r="E561" s="28" t="s">
        <v>1056</v>
      </c>
      <c r="F561" s="28" t="s">
        <v>1057</v>
      </c>
      <c r="G561" s="262">
        <v>11869</v>
      </c>
      <c r="H561" s="79" t="s">
        <v>972</v>
      </c>
      <c r="I561" s="164" t="s">
        <v>5709</v>
      </c>
      <c r="J561" s="273">
        <f ca="1">IF(AK561&lt;=Données!$B$2,1," ")</f>
        <v>1</v>
      </c>
      <c r="K561" s="45"/>
      <c r="L561" s="46" t="s">
        <v>56</v>
      </c>
      <c r="M561" s="47"/>
      <c r="N561" s="48"/>
      <c r="O561" s="185"/>
      <c r="P561" s="187"/>
      <c r="Q561" s="185"/>
      <c r="R561" s="186"/>
      <c r="S561" s="186"/>
      <c r="T561" s="187"/>
      <c r="U561" s="187"/>
      <c r="V561" s="187"/>
      <c r="W561" s="320"/>
      <c r="X561" s="214"/>
      <c r="Y561" s="215"/>
      <c r="Z561" s="34"/>
      <c r="AA561" s="35"/>
      <c r="AB561" s="35"/>
      <c r="AC561" s="35"/>
      <c r="AD561" s="36"/>
      <c r="AE561" s="224"/>
      <c r="AF561" s="53"/>
      <c r="AG561" s="54"/>
      <c r="AH561" s="55"/>
      <c r="AI561" s="56"/>
      <c r="AJ561" s="41" t="s">
        <v>57</v>
      </c>
      <c r="AK561" s="42">
        <v>44573</v>
      </c>
      <c r="AL561" s="50" t="s">
        <v>1058</v>
      </c>
      <c r="AM561" s="337" t="e">
        <f>INDEX($K$6:$AE$6,1,MATCH(1,K561:AE561,-1))</f>
        <v>#N/A</v>
      </c>
      <c r="AN561" s="337" t="e">
        <f>IF(INDEX($K$6:$AE$6,1,MATCH(1,K561:AE561,1))&lt;&gt;INDEX($K$6:$AE$6,1,MATCH(1,K561:AE561,-1)),INDEX($K$6:$AE$6,1,MATCH(1,K561:AE561,1)),"-")</f>
        <v>#N/A</v>
      </c>
    </row>
    <row r="562" spans="1:40" x14ac:dyDescent="0.2">
      <c r="A562" s="169" t="str">
        <f>IF(IFERROR(VLOOKUP(G562,EmployesActifs,1,FALSE),"Non")&lt;&gt;"Non","Oui","Non")</f>
        <v>Oui</v>
      </c>
      <c r="B562" s="172">
        <f>IF(A562="Oui",1,0)</f>
        <v>1</v>
      </c>
      <c r="C562" s="172">
        <f>IF(OR(G562="Médecin",H562="Médecin",I562="Médecin",I562="Médecins",H562="anesthésiste",H562="boursier univ.",H562="chercheur",H562="chirurgien",H562="Résident(e)",H562="Md Urg",H562="Md Card",LEFT(H562,6)="Fellow",H562="Externe Médecine",H562="Directeur de la biobanque Médecin",H562="monit.-boursier",),1,0)</f>
        <v>0</v>
      </c>
      <c r="D562" s="172">
        <f>IF(OR(G562=0,H562="Stagiaire",H562="Stagiaires",H562="Externe",H562="Externes",G562="agence",H562="STAGIAIRE INFIRMIER(ÈRE)",H562="STAGIAIRE SI",H562="STAGIAIRE S.I.",H562="STAGIAIRE PAB",H562="STAGIAIRE EN PERFUSION",H562="Stagiaire Physiothérapeute",H562="Stagiaire médecine",H562="Stagiaire - Service sociaux",H562="STAGIAIRE SOINS INFIRMIERS",H562="STAGIAIRE EXTERNE EN MÉDECINE",H562="ss",),1,0)</f>
        <v>0</v>
      </c>
      <c r="E562" s="28" t="s">
        <v>1060</v>
      </c>
      <c r="F562" s="28" t="s">
        <v>1061</v>
      </c>
      <c r="G562" s="262">
        <v>11255</v>
      </c>
      <c r="H562" s="79" t="s">
        <v>972</v>
      </c>
      <c r="I562" s="164" t="s">
        <v>3418</v>
      </c>
      <c r="J562" s="273">
        <f ca="1">IF(AK562&lt;=Données!$B$2,1," ")</f>
        <v>1</v>
      </c>
      <c r="K562" s="45"/>
      <c r="L562" s="46"/>
      <c r="M562" s="47"/>
      <c r="N562" s="48"/>
      <c r="O562" s="185"/>
      <c r="P562" s="187"/>
      <c r="Q562" s="185"/>
      <c r="R562" s="186"/>
      <c r="S562" s="186">
        <v>1</v>
      </c>
      <c r="T562" s="187"/>
      <c r="U562" s="187"/>
      <c r="V562" s="187"/>
      <c r="W562" s="320"/>
      <c r="X562" s="214"/>
      <c r="Y562" s="215"/>
      <c r="Z562" s="34"/>
      <c r="AA562" s="35"/>
      <c r="AB562" s="35"/>
      <c r="AC562" s="35"/>
      <c r="AD562" s="36"/>
      <c r="AE562" s="224"/>
      <c r="AF562" s="53"/>
      <c r="AG562" s="54"/>
      <c r="AH562" s="55"/>
      <c r="AI562" s="56"/>
      <c r="AJ562" s="41" t="s">
        <v>50</v>
      </c>
      <c r="AK562" s="42">
        <v>44574</v>
      </c>
      <c r="AL562" s="50"/>
      <c r="AM562" s="337" t="str">
        <f>INDEX($K$6:$AE$6,1,MATCH(1,K562:AE562,-1))</f>
        <v>1870 +</v>
      </c>
      <c r="AN562" s="337" t="str">
        <f>IF(INDEX($K$6:$AE$6,1,MATCH(1,K562:AE562,1))&lt;&gt;INDEX($K$6:$AE$6,1,MATCH(1,K562:AE562,-1)),INDEX($K$6:$AE$6,1,MATCH(1,K562:AE562,1)),"-")</f>
        <v>-</v>
      </c>
    </row>
    <row r="563" spans="1:40" x14ac:dyDescent="0.2">
      <c r="A563" s="169" t="str">
        <f>IF(IFERROR(VLOOKUP(G563,EmployesActifs,1,FALSE),"Non")&lt;&gt;"Non","Oui","Non")</f>
        <v>Oui</v>
      </c>
      <c r="B563" s="172">
        <f>IF(A563="Oui",1,0)</f>
        <v>1</v>
      </c>
      <c r="C563" s="172">
        <f>IF(OR(G563="Médecin",H563="Médecin",I563="Médecin",I563="Médecins",H563="anesthésiste",H563="boursier univ.",H563="chercheur",H563="chirurgien",H563="Résident(e)",H563="Md Urg",H563="Md Card",LEFT(H563,6)="Fellow",H563="Externe Médecine",H563="Directeur de la biobanque Médecin",H563="monit.-boursier",),1,0)</f>
        <v>0</v>
      </c>
      <c r="D563" s="172">
        <f>IF(OR(G563=0,H563="Stagiaire",H563="Stagiaires",H563="Externe",H563="Externes",G563="agence",H563="STAGIAIRE INFIRMIER(ÈRE)",H563="STAGIAIRE SI",H563="STAGIAIRE S.I.",H563="STAGIAIRE PAB",H563="STAGIAIRE EN PERFUSION",H563="Stagiaire Physiothérapeute",H563="Stagiaire médecine",H563="Stagiaire - Service sociaux",H563="STAGIAIRE SOINS INFIRMIERS",H563="STAGIAIRE EXTERNE EN MÉDECINE",H563="ss",),1,0)</f>
        <v>0</v>
      </c>
      <c r="E563" s="28" t="s">
        <v>1062</v>
      </c>
      <c r="F563" s="28" t="s">
        <v>1063</v>
      </c>
      <c r="G563" s="262">
        <v>6685</v>
      </c>
      <c r="H563" s="79" t="s">
        <v>103</v>
      </c>
      <c r="I563" s="164" t="s">
        <v>3411</v>
      </c>
      <c r="J563" s="273">
        <f ca="1">IF(AK563&lt;=Données!$B$2,1," ")</f>
        <v>1</v>
      </c>
      <c r="K563" s="45" t="s">
        <v>56</v>
      </c>
      <c r="L563" s="46"/>
      <c r="M563" s="47"/>
      <c r="N563" s="48"/>
      <c r="O563" s="185"/>
      <c r="P563" s="187"/>
      <c r="Q563" s="185"/>
      <c r="R563" s="186"/>
      <c r="S563" s="186">
        <v>1</v>
      </c>
      <c r="T563" s="187"/>
      <c r="U563" s="187"/>
      <c r="V563" s="187"/>
      <c r="W563" s="320"/>
      <c r="X563" s="214"/>
      <c r="Y563" s="215"/>
      <c r="Z563" s="34"/>
      <c r="AA563" s="35"/>
      <c r="AB563" s="35"/>
      <c r="AC563" s="35"/>
      <c r="AD563" s="36"/>
      <c r="AE563" s="224"/>
      <c r="AF563" s="53"/>
      <c r="AG563" s="54"/>
      <c r="AH563" s="55"/>
      <c r="AI563" s="56"/>
      <c r="AJ563" s="41" t="s">
        <v>98</v>
      </c>
      <c r="AK563" s="42">
        <v>44575</v>
      </c>
      <c r="AL563" s="50"/>
      <c r="AM563" s="337" t="str">
        <f>INDEX($K$6:$AE$6,1,MATCH(1,K563:AE563,-1))</f>
        <v>1870 +</v>
      </c>
      <c r="AN563" s="337" t="str">
        <f>IF(INDEX($K$6:$AE$6,1,MATCH(1,K563:AE563,1))&lt;&gt;INDEX($K$6:$AE$6,1,MATCH(1,K563:AE563,-1)),INDEX($K$6:$AE$6,1,MATCH(1,K563:AE563,1)),"-")</f>
        <v>-</v>
      </c>
    </row>
    <row r="564" spans="1:40" x14ac:dyDescent="0.2">
      <c r="A564" s="169" t="str">
        <f>IF(IFERROR(VLOOKUP(G564,EmployesActifs,1,FALSE),"Non")&lt;&gt;"Non","Oui","Non")</f>
        <v>Oui</v>
      </c>
      <c r="B564" s="172">
        <f>IF(A564="Oui",1,0)</f>
        <v>1</v>
      </c>
      <c r="C564" s="172">
        <f>IF(OR(G564="Médecin",H564="Médecin",I564="Médecin",I564="Médecins",H564="anesthésiste",H564="boursier univ.",H564="chercheur",H564="chirurgien",H564="Résident(e)",H564="Md Urg",H564="Md Card",LEFT(H564,6)="Fellow",H564="Externe Médecine",H564="Directeur de la biobanque Médecin",H564="monit.-boursier",),1,0)</f>
        <v>0</v>
      </c>
      <c r="D564" s="172">
        <f>IF(OR(G564=0,H564="Stagiaire",H564="Stagiaires",H564="Externe",H564="Externes",G564="agence",H564="STAGIAIRE INFIRMIER(ÈRE)",H564="STAGIAIRE SI",H564="STAGIAIRE S.I.",H564="STAGIAIRE PAB",H564="STAGIAIRE EN PERFUSION",H564="Stagiaire Physiothérapeute",H564="Stagiaire médecine",H564="Stagiaire - Service sociaux",H564="STAGIAIRE SOINS INFIRMIERS",H564="STAGIAIRE EXTERNE EN MÉDECINE",H564="ss",),1,0)</f>
        <v>0</v>
      </c>
      <c r="E564" s="28" t="s">
        <v>1064</v>
      </c>
      <c r="F564" s="28" t="s">
        <v>1065</v>
      </c>
      <c r="G564" s="262">
        <v>11266</v>
      </c>
      <c r="H564" s="79" t="s">
        <v>3982</v>
      </c>
      <c r="I564" s="164" t="s">
        <v>171</v>
      </c>
      <c r="J564" s="273">
        <f ca="1">IF(AK564&lt;=Données!$B$2,1," ")</f>
        <v>1</v>
      </c>
      <c r="K564" s="45"/>
      <c r="L564" s="46">
        <v>1</v>
      </c>
      <c r="M564" s="47"/>
      <c r="N564" s="48"/>
      <c r="O564" s="185"/>
      <c r="P564" s="187"/>
      <c r="Q564" s="185"/>
      <c r="R564" s="186"/>
      <c r="S564" s="186"/>
      <c r="T564" s="187"/>
      <c r="U564" s="187"/>
      <c r="V564" s="187"/>
      <c r="W564" s="320"/>
      <c r="X564" s="214"/>
      <c r="Y564" s="215"/>
      <c r="Z564" s="34"/>
      <c r="AA564" s="35"/>
      <c r="AB564" s="35"/>
      <c r="AC564" s="35"/>
      <c r="AD564" s="36"/>
      <c r="AE564" s="224"/>
      <c r="AF564" s="53"/>
      <c r="AG564" s="54"/>
      <c r="AH564" s="345"/>
      <c r="AI564" s="56"/>
      <c r="AJ564" s="41" t="s">
        <v>290</v>
      </c>
      <c r="AK564" s="42">
        <v>44589</v>
      </c>
      <c r="AL564" s="50"/>
      <c r="AM564" s="337" t="str">
        <f>INDEX($K$6:$AE$6,1,MATCH(1,K564:AE564,-1))</f>
        <v>95PFE-L2M</v>
      </c>
      <c r="AN564" s="337" t="str">
        <f>IF(INDEX($K$6:$AE$6,1,MATCH(1,K564:AE564,1))&lt;&gt;INDEX($K$6:$AE$6,1,MATCH(1,K564:AE564,-1)),INDEX($K$6:$AE$6,1,MATCH(1,K564:AE564,1)),"-")</f>
        <v>-</v>
      </c>
    </row>
    <row r="565" spans="1:40" x14ac:dyDescent="0.2">
      <c r="A565" s="169" t="s">
        <v>2798</v>
      </c>
      <c r="B565" s="172">
        <f>IF(A565="Oui",1,0)</f>
        <v>1</v>
      </c>
      <c r="C565" s="172">
        <f>IF(OR(G565="Médecin",H565="Médecin",I565="Médecin",I565="Médecins",H565="anesthésiste",H565="boursier univ.",H565="chercheur",H565="chirurgien",H565="Résident(e)",H565="Md Urg",H565="Md Card",LEFT(H565,6)="Fellow",H565="Externe Médecine",H565="Directeur de la biobanque Médecin",H565="monit.-boursier",),1,0)</f>
        <v>0</v>
      </c>
      <c r="D565" s="172">
        <f>IF(OR(G565=0,H565="Stagiaire",H565="Stagiaires",H565="Externe",H565="Externes",G565="agence",H565="STAGIAIRE INFIRMIER(ÈRE)",H565="STAGIAIRE SI",H565="STAGIAIRE S.I.",H565="STAGIAIRE PAB",H565="STAGIAIRE EN PERFUSION",H565="Stagiaire Physiothérapeute",H565="Stagiaire médecine",H565="Stagiaire - Service sociaux",H565="STAGIAIRE SOINS INFIRMIERS",H565="STAGIAIRE EXTERNE EN MÉDECINE",H565="ss",),1,0)</f>
        <v>0</v>
      </c>
      <c r="E565" s="28" t="s">
        <v>1064</v>
      </c>
      <c r="F565" s="28" t="s">
        <v>1065</v>
      </c>
      <c r="G565" s="262">
        <v>11266</v>
      </c>
      <c r="H565" s="79" t="s">
        <v>3982</v>
      </c>
      <c r="I565" s="164" t="s">
        <v>171</v>
      </c>
      <c r="J565" s="273">
        <v>1</v>
      </c>
      <c r="K565" s="45"/>
      <c r="L565" s="46">
        <v>1</v>
      </c>
      <c r="M565" s="47"/>
      <c r="N565" s="48"/>
      <c r="O565" s="185"/>
      <c r="P565" s="187"/>
      <c r="Q565" s="185"/>
      <c r="R565" s="186"/>
      <c r="S565" s="186"/>
      <c r="T565" s="187"/>
      <c r="U565" s="187"/>
      <c r="V565" s="187"/>
      <c r="W565" s="320"/>
      <c r="X565" s="214"/>
      <c r="Y565" s="215"/>
      <c r="Z565" s="34"/>
      <c r="AA565" s="35"/>
      <c r="AB565" s="35"/>
      <c r="AC565" s="35"/>
      <c r="AD565" s="36"/>
      <c r="AE565" s="224"/>
      <c r="AF565" s="53"/>
      <c r="AG565" s="54"/>
      <c r="AH565" s="55"/>
      <c r="AI565" s="56"/>
      <c r="AJ565" s="41" t="s">
        <v>290</v>
      </c>
      <c r="AK565" s="42">
        <v>44589</v>
      </c>
      <c r="AL565" s="50"/>
      <c r="AM565" s="337" t="str">
        <f>INDEX($K$6:$AE$6,1,MATCH(1,K565:AE565,-1))</f>
        <v>95PFE-L2M</v>
      </c>
      <c r="AN565" s="337" t="str">
        <f>IF(INDEX($K$6:$AE$6,1,MATCH(1,K565:AE565,1))&lt;&gt;INDEX($K$6:$AE$6,1,MATCH(1,K565:AE565,-1)),INDEX($K$6:$AE$6,1,MATCH(1,K565:AE565,1)),"-")</f>
        <v>-</v>
      </c>
    </row>
    <row r="566" spans="1:40" x14ac:dyDescent="0.2">
      <c r="A566" s="169" t="str">
        <f>IF(IFERROR(VLOOKUP(G566,EmployesActifs,1,FALSE),"Non")&lt;&gt;"Non","Oui","Non")</f>
        <v>Oui</v>
      </c>
      <c r="B566" s="172">
        <f>IF(A566="Oui",1,0)</f>
        <v>1</v>
      </c>
      <c r="C566" s="172">
        <f>IF(OR(G566="Médecin",H566="Médecin",I566="Médecin",I566="Médecins",H566="anesthésiste",H566="boursier univ.",H566="chercheur",H566="chirurgien",H566="Résident(e)",H566="Md Urg",H566="Md Card",LEFT(H566,6)="Fellow",H566="Externe Médecine",H566="Directeur de la biobanque Médecin",H566="monit.-boursier",),1,0)</f>
        <v>0</v>
      </c>
      <c r="D566" s="172">
        <f>IF(OR(G566=0,H566="Stagiaire",H566="Stagiaires",H566="Externe",H566="Externes",G566="agence",H566="STAGIAIRE INFIRMIER(ÈRE)",H566="STAGIAIRE SI",H566="STAGIAIRE S.I.",H566="STAGIAIRE PAB",H566="STAGIAIRE EN PERFUSION",H566="Stagiaire Physiothérapeute",H566="Stagiaire médecine",H566="Stagiaire - Service sociaux",H566="STAGIAIRE SOINS INFIRMIERS",H566="STAGIAIRE EXTERNE EN MÉDECINE",H566="ss",),1,0)</f>
        <v>0</v>
      </c>
      <c r="E566" s="28" t="s">
        <v>1066</v>
      </c>
      <c r="F566" s="28" t="s">
        <v>1067</v>
      </c>
      <c r="G566" s="262">
        <v>3016</v>
      </c>
      <c r="H566" s="79" t="s">
        <v>103</v>
      </c>
      <c r="I566" s="164" t="s">
        <v>61</v>
      </c>
      <c r="J566" s="273" t="str">
        <f ca="1">IF(AK566&lt;=Données!$B$2,1," ")</f>
        <v xml:space="preserve"> </v>
      </c>
      <c r="K566" s="45" t="s">
        <v>56</v>
      </c>
      <c r="L566" s="46"/>
      <c r="M566" s="47"/>
      <c r="N566" s="48"/>
      <c r="O566" s="185" t="s">
        <v>56</v>
      </c>
      <c r="P566" s="187"/>
      <c r="Q566" s="185" t="s">
        <v>56</v>
      </c>
      <c r="R566" s="186"/>
      <c r="S566" s="186"/>
      <c r="T566" s="187"/>
      <c r="U566" s="187"/>
      <c r="V566" s="187"/>
      <c r="W566" s="320"/>
      <c r="X566" s="214" t="s">
        <v>56</v>
      </c>
      <c r="Y566" s="215"/>
      <c r="Z566" s="34">
        <v>1</v>
      </c>
      <c r="AA566" s="35"/>
      <c r="AB566" s="35"/>
      <c r="AC566" s="35"/>
      <c r="AD566" s="36"/>
      <c r="AE566" s="224"/>
      <c r="AF566" s="53"/>
      <c r="AG566" s="54"/>
      <c r="AH566" s="55"/>
      <c r="AI566" s="56"/>
      <c r="AJ566" s="41" t="s">
        <v>4462</v>
      </c>
      <c r="AK566" s="42">
        <v>45833</v>
      </c>
      <c r="AL566" s="50"/>
      <c r="AM566" s="337" t="str">
        <f>INDEX($K$6:$AE$6,1,MATCH(1,K566:AE566,-1))</f>
        <v>1510-XS</v>
      </c>
      <c r="AN566" s="337" t="str">
        <f>IF(INDEX($K$6:$AE$6,1,MATCH(1,K566:AE566,1))&lt;&gt;INDEX($K$6:$AE$6,1,MATCH(1,K566:AE566,-1)),INDEX($K$6:$AE$6,1,MATCH(1,K566:AE566,1)),"-")</f>
        <v>-</v>
      </c>
    </row>
    <row r="567" spans="1:40" x14ac:dyDescent="0.2">
      <c r="A567" s="169" t="str">
        <f>IF(IFERROR(VLOOKUP(G567,EmployesActifs,1,FALSE),"Non")&lt;&gt;"Non","Oui","Non")</f>
        <v>Oui</v>
      </c>
      <c r="B567" s="172">
        <f>IF(A567="Oui",1,0)</f>
        <v>1</v>
      </c>
      <c r="C567" s="172">
        <f>IF(OR(G567="Médecin",H567="Médecin",I567="Médecin",I567="Médecins",H567="anesthésiste",H567="boursier univ.",H567="chercheur",H567="chirurgien",H567="Résident(e)",H567="Md Urg",H567="Md Card",LEFT(H567,6)="Fellow",H567="Externe Médecine",H567="Directeur de la biobanque Médecin",H567="monit.-boursier",),1,0)</f>
        <v>0</v>
      </c>
      <c r="D567" s="172">
        <f>IF(OR(G567=0,H567="Stagiaire",H567="Stagiaires",H567="Externe",H567="Externes",G567="agence",H567="STAGIAIRE INFIRMIER(ÈRE)",H567="STAGIAIRE SI",H567="STAGIAIRE S.I.",H567="STAGIAIRE PAB",H567="STAGIAIRE EN PERFUSION",H567="Stagiaire Physiothérapeute",H567="Stagiaire médecine",H567="Stagiaire - Service sociaux",H567="STAGIAIRE SOINS INFIRMIERS",H567="STAGIAIRE EXTERNE EN MÉDECINE",H567="ss",),1,0)</f>
        <v>0</v>
      </c>
      <c r="E567" s="28" t="s">
        <v>686</v>
      </c>
      <c r="F567" s="28" t="s">
        <v>597</v>
      </c>
      <c r="G567" s="262">
        <v>4095</v>
      </c>
      <c r="H567" s="79" t="s">
        <v>1087</v>
      </c>
      <c r="I567" s="164" t="s">
        <v>3382</v>
      </c>
      <c r="J567" s="273">
        <f ca="1">IF(AK567&lt;=Données!$B$2,1," ")</f>
        <v>1</v>
      </c>
      <c r="K567" s="45"/>
      <c r="L567" s="46"/>
      <c r="M567" s="47"/>
      <c r="N567" s="48"/>
      <c r="O567" s="185"/>
      <c r="P567" s="187"/>
      <c r="Q567" s="185"/>
      <c r="R567" s="186">
        <v>1</v>
      </c>
      <c r="S567" s="186"/>
      <c r="T567" s="187"/>
      <c r="U567" s="187"/>
      <c r="V567" s="187"/>
      <c r="W567" s="320"/>
      <c r="X567" s="214"/>
      <c r="Y567" s="215"/>
      <c r="Z567" s="34"/>
      <c r="AA567" s="35"/>
      <c r="AB567" s="35"/>
      <c r="AC567" s="35"/>
      <c r="AD567" s="36"/>
      <c r="AE567" s="224"/>
      <c r="AF567" s="53"/>
      <c r="AG567" s="54"/>
      <c r="AH567" s="55"/>
      <c r="AI567" s="56"/>
      <c r="AJ567" s="41" t="s">
        <v>229</v>
      </c>
      <c r="AK567" s="42">
        <v>42047</v>
      </c>
      <c r="AL567" s="50" t="s">
        <v>200</v>
      </c>
      <c r="AM567" s="337">
        <f>INDEX($K$6:$AE$6,1,MATCH(1,K567:AE567,-1))</f>
        <v>1860</v>
      </c>
      <c r="AN567" s="337" t="str">
        <f>IF(INDEX($K$6:$AE$6,1,MATCH(1,K567:AE567,1))&lt;&gt;INDEX($K$6:$AE$6,1,MATCH(1,K567:AE567,-1)),INDEX($K$6:$AE$6,1,MATCH(1,K567:AE567,1)),"-")</f>
        <v>-</v>
      </c>
    </row>
    <row r="568" spans="1:40" x14ac:dyDescent="0.2">
      <c r="A568" s="381"/>
      <c r="B568" s="172">
        <f>IF(A568="Oui",1,0)</f>
        <v>0</v>
      </c>
      <c r="C568" s="172">
        <f>IF(OR(G568="Médecin",H568="Médecin",I568="Médecin",I568="Médecins",H568="anesthésiste",H568="boursier univ.",H568="chercheur",H568="chirurgien",H568="Résident(e)",H568="Md Urg",H568="Md Card",LEFT(H568,6)="Fellow",H568="Externe Médecine",H568="Directeur de la biobanque Médecin",H568="monit.-boursier",),1,0)</f>
        <v>1</v>
      </c>
      <c r="D568" s="172">
        <f>IF(OR(G568=0,H568="Stagiaire",H568="Stagiaires",H568="Externe",H568="Externes",G568="agence",H568="STAGIAIRE INFIRMIER(ÈRE)",H568="STAGIAIRE SI",H568="STAGIAIRE S.I.",H568="STAGIAIRE PAB",H568="STAGIAIRE EN PERFUSION",H568="Stagiaire Physiothérapeute",H568="Stagiaire médecine",H568="Stagiaire - Service sociaux",H568="STAGIAIRE SOINS INFIRMIERS",H568="STAGIAIRE EXTERNE EN MÉDECINE",H568="ss",),1,0)</f>
        <v>0</v>
      </c>
      <c r="E568" s="28" t="s">
        <v>686</v>
      </c>
      <c r="F568" s="28" t="s">
        <v>1068</v>
      </c>
      <c r="G568" s="262" t="s">
        <v>80</v>
      </c>
      <c r="H568" s="79" t="s">
        <v>80</v>
      </c>
      <c r="I568" s="164" t="s">
        <v>117</v>
      </c>
      <c r="J568" s="273">
        <f ca="1">IF(AK568&lt;=Données!$B$2,1," ")</f>
        <v>1</v>
      </c>
      <c r="K568" s="45"/>
      <c r="L568" s="46"/>
      <c r="M568" s="47"/>
      <c r="N568" s="48"/>
      <c r="O568" s="185"/>
      <c r="P568" s="187"/>
      <c r="Q568" s="185"/>
      <c r="R568" s="186"/>
      <c r="S568" s="186"/>
      <c r="T568" s="187"/>
      <c r="U568" s="187"/>
      <c r="V568" s="187"/>
      <c r="W568" s="320"/>
      <c r="X568" s="214"/>
      <c r="Y568" s="215"/>
      <c r="Z568" s="34"/>
      <c r="AA568" s="35"/>
      <c r="AB568" s="35">
        <v>1</v>
      </c>
      <c r="AC568" s="35"/>
      <c r="AD568" s="36" t="s">
        <v>56</v>
      </c>
      <c r="AE568" s="224"/>
      <c r="AF568" s="53"/>
      <c r="AG568" s="54"/>
      <c r="AH568" s="55"/>
      <c r="AI568" s="56"/>
      <c r="AJ568" s="41" t="s">
        <v>193</v>
      </c>
      <c r="AK568" s="42">
        <v>43930</v>
      </c>
      <c r="AL568" s="50"/>
      <c r="AM568" s="337" t="str">
        <f>INDEX($K$6:$AE$6,1,MATCH(1,K568:AE568,-1))</f>
        <v>1512-M</v>
      </c>
      <c r="AN568" s="337" t="str">
        <f>IF(INDEX($K$6:$AE$6,1,MATCH(1,K568:AE568,1))&lt;&gt;INDEX($K$6:$AE$6,1,MATCH(1,K568:AE568,-1)),INDEX($K$6:$AE$6,1,MATCH(1,K568:AE568,1)),"-")</f>
        <v>-</v>
      </c>
    </row>
    <row r="569" spans="1:40" x14ac:dyDescent="0.2">
      <c r="A569" s="169" t="str">
        <f>IF(IFERROR(VLOOKUP(G569,EmployesActifs,1,FALSE),"Non")&lt;&gt;"Non","Oui","Non")</f>
        <v>Oui</v>
      </c>
      <c r="B569" s="172">
        <f>IF(A569="Oui",1,0)</f>
        <v>1</v>
      </c>
      <c r="C569" s="172">
        <f>IF(OR(G569="Médecin",H569="Médecin",I569="Médecin",I569="Médecins",H569="anesthésiste",H569="boursier univ.",H569="chercheur",H569="chirurgien",H569="Résident(e)",H569="Md Urg",H569="Md Card",LEFT(H569,6)="Fellow",H569="Externe Médecine",H569="Directeur de la biobanque Médecin",H569="monit.-boursier",),1,0)</f>
        <v>0</v>
      </c>
      <c r="D569" s="172">
        <f>IF(OR(G569=0,H569="Stagiaire",H569="Stagiaires",H569="Externe",H569="Externes",G569="agence",H569="STAGIAIRE INFIRMIER(ÈRE)",H569="STAGIAIRE SI",H569="STAGIAIRE S.I.",H569="STAGIAIRE PAB",H569="STAGIAIRE EN PERFUSION",H569="Stagiaire Physiothérapeute",H569="Stagiaire médecine",H569="Stagiaire - Service sociaux",H569="STAGIAIRE SOINS INFIRMIERS",H569="STAGIAIRE EXTERNE EN MÉDECINE",H569="ss",),1,0)</f>
        <v>0</v>
      </c>
      <c r="E569" s="28" t="s">
        <v>686</v>
      </c>
      <c r="F569" s="28" t="s">
        <v>277</v>
      </c>
      <c r="G569" s="262">
        <v>11528</v>
      </c>
      <c r="H569" s="79" t="s">
        <v>2098</v>
      </c>
      <c r="I569" s="164" t="s">
        <v>5715</v>
      </c>
      <c r="J569" s="273">
        <f ca="1">IF(AK569&lt;=Données!$B$2,1," ")</f>
        <v>1</v>
      </c>
      <c r="K569" s="45"/>
      <c r="L569" s="46" t="s">
        <v>56</v>
      </c>
      <c r="M569" s="47" t="s">
        <v>56</v>
      </c>
      <c r="N569" s="48"/>
      <c r="O569" s="185"/>
      <c r="P569" s="187"/>
      <c r="Q569" s="185"/>
      <c r="R569" s="186"/>
      <c r="S569" s="186">
        <v>1</v>
      </c>
      <c r="T569" s="187"/>
      <c r="U569" s="187"/>
      <c r="V569" s="187"/>
      <c r="W569" s="320"/>
      <c r="X569" s="214"/>
      <c r="Y569" s="215"/>
      <c r="Z569" s="34"/>
      <c r="AA569" s="35"/>
      <c r="AB569" s="35"/>
      <c r="AC569" s="35"/>
      <c r="AD569" s="36"/>
      <c r="AE569" s="224"/>
      <c r="AF569" s="53"/>
      <c r="AG569" s="54"/>
      <c r="AH569" s="55"/>
      <c r="AI569" s="56"/>
      <c r="AJ569" s="41" t="s">
        <v>57</v>
      </c>
      <c r="AK569" s="42">
        <v>44568</v>
      </c>
      <c r="AL569" s="50"/>
      <c r="AM569" s="337" t="str">
        <f>INDEX($K$6:$AE$6,1,MATCH(1,K569:AE569,-1))</f>
        <v>1870 +</v>
      </c>
      <c r="AN569" s="337" t="str">
        <f>IF(INDEX($K$6:$AE$6,1,MATCH(1,K569:AE569,1))&lt;&gt;INDEX($K$6:$AE$6,1,MATCH(1,K569:AE569,-1)),INDEX($K$6:$AE$6,1,MATCH(1,K569:AE569,1)),"-")</f>
        <v>-</v>
      </c>
    </row>
    <row r="570" spans="1:40" x14ac:dyDescent="0.2">
      <c r="A570" s="169" t="str">
        <f>IF(IFERROR(VLOOKUP(G570,EmployesActifs,1,FALSE),"Non")&lt;&gt;"Non","Oui","Non")</f>
        <v>Oui</v>
      </c>
      <c r="B570" s="172">
        <f>IF(A570="Oui",1,0)</f>
        <v>1</v>
      </c>
      <c r="C570" s="172">
        <f>IF(OR(G570="Médecin",H570="Médecin",I570="Médecin",I570="Médecins",H570="anesthésiste",H570="boursier univ.",H570="chercheur",H570="chirurgien",H570="Résident(e)",H570="Md Urg",H570="Md Card",LEFT(H570,6)="Fellow",H570="Externe Médecine",H570="Directeur de la biobanque Médecin",H570="monit.-boursier",),1,0)</f>
        <v>0</v>
      </c>
      <c r="D570" s="172">
        <f>IF(OR(G570=0,H570="Stagiaire",H570="Stagiaires",H570="Externe",H570="Externes",G570="agence",H570="STAGIAIRE INFIRMIER(ÈRE)",H570="STAGIAIRE SI",H570="STAGIAIRE S.I.",H570="STAGIAIRE PAB",H570="STAGIAIRE EN PERFUSION",H570="Stagiaire Physiothérapeute",H570="Stagiaire médecine",H570="Stagiaire - Service sociaux",H570="STAGIAIRE SOINS INFIRMIERS",H570="STAGIAIRE EXTERNE EN MÉDECINE",H570="ss",),1,0)</f>
        <v>0</v>
      </c>
      <c r="E570" s="28" t="s">
        <v>1070</v>
      </c>
      <c r="F570" s="28" t="s">
        <v>1071</v>
      </c>
      <c r="G570" s="262">
        <v>9206</v>
      </c>
      <c r="H570" s="79" t="s">
        <v>3398</v>
      </c>
      <c r="I570" s="164" t="s">
        <v>3564</v>
      </c>
      <c r="J570" s="273" t="str">
        <f ca="1">IF(AK570&lt;=Données!$B$2,1," ")</f>
        <v xml:space="preserve"> </v>
      </c>
      <c r="K570" s="45">
        <v>1</v>
      </c>
      <c r="L570" s="46"/>
      <c r="M570" s="47"/>
      <c r="N570" s="48"/>
      <c r="O570" s="185"/>
      <c r="P570" s="187"/>
      <c r="Q570" s="185"/>
      <c r="R570" s="186"/>
      <c r="S570" s="186"/>
      <c r="T570" s="187"/>
      <c r="U570" s="187"/>
      <c r="V570" s="187"/>
      <c r="W570" s="320"/>
      <c r="X570" s="214"/>
      <c r="Y570" s="215"/>
      <c r="Z570" s="34"/>
      <c r="AA570" s="35"/>
      <c r="AB570" s="35"/>
      <c r="AC570" s="35"/>
      <c r="AD570" s="36"/>
      <c r="AE570" s="224"/>
      <c r="AF570" s="53"/>
      <c r="AG570" s="54"/>
      <c r="AH570" s="55"/>
      <c r="AI570" s="56"/>
      <c r="AJ570" s="41" t="s">
        <v>4462</v>
      </c>
      <c r="AK570" s="42">
        <v>45665</v>
      </c>
      <c r="AL570" s="50"/>
      <c r="AM570" s="337" t="str">
        <f>INDEX($K$6:$AE$6,1,MATCH(1,K570:AE570,-1))</f>
        <v>95PFE-L2S</v>
      </c>
      <c r="AN570" s="337" t="str">
        <f>IF(INDEX($K$6:$AE$6,1,MATCH(1,K570:AE570,1))&lt;&gt;INDEX($K$6:$AE$6,1,MATCH(1,K570:AE570,-1)),INDEX($K$6:$AE$6,1,MATCH(1,K570:AE570,1)),"-")</f>
        <v>-</v>
      </c>
    </row>
    <row r="571" spans="1:40" x14ac:dyDescent="0.2">
      <c r="A571" s="169" t="str">
        <f>IF(IFERROR(VLOOKUP(G571,EmployesActifs,1,FALSE),"Non")&lt;&gt;"Non","Oui","Non")</f>
        <v>Oui</v>
      </c>
      <c r="B571" s="172">
        <f>IF(A571="Oui",1,0)</f>
        <v>1</v>
      </c>
      <c r="C571" s="172">
        <f>IF(OR(G571="Médecin",H571="Médecin",I571="Médecin",I571="Médecins",H571="anesthésiste",H571="boursier univ.",H571="chercheur",H571="chirurgien",H571="Résident(e)",H571="Md Urg",H571="Md Card",LEFT(H571,6)="Fellow",H571="Externe Médecine",H571="Directeur de la biobanque Médecin",H571="monit.-boursier",),1,0)</f>
        <v>0</v>
      </c>
      <c r="D571" s="172">
        <f>IF(OR(G571=0,H571="Stagiaire",H571="Stagiaires",H571="Externe",H571="Externes",G571="agence",H571="STAGIAIRE INFIRMIER(ÈRE)",H571="STAGIAIRE SI",H571="STAGIAIRE S.I.",H571="STAGIAIRE PAB",H571="STAGIAIRE EN PERFUSION",H571="Stagiaire Physiothérapeute",H571="Stagiaire médecine",H571="Stagiaire - Service sociaux",H571="STAGIAIRE SOINS INFIRMIERS",H571="STAGIAIRE EXTERNE EN MÉDECINE",H571="ss",),1,0)</f>
        <v>0</v>
      </c>
      <c r="E571" s="28" t="s">
        <v>1072</v>
      </c>
      <c r="F571" s="28" t="s">
        <v>1073</v>
      </c>
      <c r="G571" s="262">
        <v>975</v>
      </c>
      <c r="H571" s="79" t="s">
        <v>1074</v>
      </c>
      <c r="I571" s="164" t="s">
        <v>2714</v>
      </c>
      <c r="J571" s="273">
        <f ca="1">IF(AK571&lt;=Données!$B$2,1," ")</f>
        <v>1</v>
      </c>
      <c r="K571" s="45">
        <v>1</v>
      </c>
      <c r="L571" s="46"/>
      <c r="M571" s="47"/>
      <c r="N571" s="48"/>
      <c r="O571" s="185"/>
      <c r="P571" s="187"/>
      <c r="Q571" s="185"/>
      <c r="R571" s="186"/>
      <c r="S571" s="186"/>
      <c r="T571" s="187"/>
      <c r="U571" s="187"/>
      <c r="V571" s="187"/>
      <c r="W571" s="320"/>
      <c r="X571" s="214"/>
      <c r="Y571" s="215"/>
      <c r="Z571" s="34"/>
      <c r="AA571" s="35">
        <v>1</v>
      </c>
      <c r="AB571" s="35"/>
      <c r="AC571" s="35"/>
      <c r="AD571" s="36"/>
      <c r="AE571" s="224"/>
      <c r="AF571" s="53"/>
      <c r="AG571" s="54"/>
      <c r="AH571" s="55"/>
      <c r="AI571" s="56"/>
      <c r="AJ571" s="41" t="s">
        <v>144</v>
      </c>
      <c r="AK571" s="42">
        <v>44585</v>
      </c>
      <c r="AL571" s="50" t="s">
        <v>1075</v>
      </c>
      <c r="AM571" s="337" t="str">
        <f>INDEX($K$6:$AE$6,1,MATCH(1,K571:AE571,-1))</f>
        <v>95PFE-L2S</v>
      </c>
      <c r="AN571" s="337" t="str">
        <f>IF(INDEX($K$6:$AE$6,1,MATCH(1,K571:AE571,1))&lt;&gt;INDEX($K$6:$AE$6,1,MATCH(1,K571:AE571,-1)),INDEX($K$6:$AE$6,1,MATCH(1,K571:AE571,1)),"-")</f>
        <v>1511-S</v>
      </c>
    </row>
    <row r="572" spans="1:40" x14ac:dyDescent="0.2">
      <c r="A572" s="169" t="str">
        <f>IF(IFERROR(VLOOKUP(G572,EmployesActifs,1,FALSE),"Non")&lt;&gt;"Non","Oui","Non")</f>
        <v>Oui</v>
      </c>
      <c r="B572" s="172">
        <f>IF(A572="Oui",1,0)</f>
        <v>1</v>
      </c>
      <c r="C572" s="172">
        <f>IF(OR(G572="Médecin",H572="Médecin",I572="Médecin",I572="Médecins",H572="anesthésiste",H572="boursier univ.",H572="chercheur",H572="chirurgien",H572="Résident(e)",H572="Md Urg",H572="Md Card",LEFT(H572,6)="Fellow",H572="Externe Médecine",H572="Directeur de la biobanque Médecin",H572="monit.-boursier",),1,0)</f>
        <v>0</v>
      </c>
      <c r="D572" s="172">
        <f>IF(OR(G572=0,H572="Stagiaire",H572="Stagiaires",H572="Externe",H572="Externes",G572="agence",H572="STAGIAIRE INFIRMIER(ÈRE)",H572="STAGIAIRE SI",H572="STAGIAIRE S.I.",H572="STAGIAIRE PAB",H572="STAGIAIRE EN PERFUSION",H572="Stagiaire Physiothérapeute",H572="Stagiaire médecine",H572="Stagiaire - Service sociaux",H572="STAGIAIRE SOINS INFIRMIERS",H572="STAGIAIRE EXTERNE EN MÉDECINE",H572="ss",),1,0)</f>
        <v>0</v>
      </c>
      <c r="E572" s="28" t="s">
        <v>5795</v>
      </c>
      <c r="F572" s="28" t="s">
        <v>627</v>
      </c>
      <c r="G572" s="262">
        <v>13939</v>
      </c>
      <c r="H572" s="79" t="s">
        <v>6034</v>
      </c>
      <c r="I572" s="164" t="s">
        <v>65</v>
      </c>
      <c r="J572" s="273" t="str">
        <f ca="1">IF(AK572&lt;=Données!$B$2,1," ")</f>
        <v xml:space="preserve"> </v>
      </c>
      <c r="K572" s="45">
        <v>1</v>
      </c>
      <c r="L572" s="46"/>
      <c r="M572" s="47"/>
      <c r="N572" s="48"/>
      <c r="O572" s="185"/>
      <c r="P572" s="187"/>
      <c r="Q572" s="185"/>
      <c r="R572" s="186"/>
      <c r="S572" s="186"/>
      <c r="T572" s="187"/>
      <c r="U572" s="187"/>
      <c r="V572" s="187"/>
      <c r="W572" s="320"/>
      <c r="X572" s="214"/>
      <c r="Y572" s="215"/>
      <c r="Z572" s="34"/>
      <c r="AA572" s="35"/>
      <c r="AB572" s="35"/>
      <c r="AC572" s="35"/>
      <c r="AD572" s="36"/>
      <c r="AE572" s="224"/>
      <c r="AF572" s="53"/>
      <c r="AG572" s="54"/>
      <c r="AH572" s="55"/>
      <c r="AI572" s="56"/>
      <c r="AJ572" s="41" t="s">
        <v>5851</v>
      </c>
      <c r="AK572" s="42">
        <v>45749</v>
      </c>
      <c r="AL572" s="50"/>
      <c r="AM572" s="337" t="str">
        <f>INDEX($K$6:$AE$6,1,MATCH(1,K572:AE572,-1))</f>
        <v>95PFE-L2S</v>
      </c>
      <c r="AN572" s="337" t="str">
        <f>IF(INDEX($K$6:$AE$6,1,MATCH(1,K572:AE572,1))&lt;&gt;INDEX($K$6:$AE$6,1,MATCH(1,K572:AE572,-1)),INDEX($K$6:$AE$6,1,MATCH(1,K572:AE572,1)),"-")</f>
        <v>-</v>
      </c>
    </row>
    <row r="573" spans="1:40" x14ac:dyDescent="0.2">
      <c r="A573" s="169" t="str">
        <f>IF(IFERROR(VLOOKUP(G573,EmployesActifs,1,FALSE),"Non")&lt;&gt;"Non","Oui","Non")</f>
        <v>Oui</v>
      </c>
      <c r="B573" s="172">
        <f>IF(A573="Oui",1,0)</f>
        <v>1</v>
      </c>
      <c r="C573" s="172">
        <f>IF(OR(G573="Médecin",H573="Médecin",I573="Médecin",I573="Médecins",H573="anesthésiste",H573="boursier univ.",H573="chercheur",H573="chirurgien",H573="Résident(e)",H573="Md Urg",H573="Md Card",LEFT(H573,6)="Fellow",H573="Externe Médecine",H573="Directeur de la biobanque Médecin",H573="monit.-boursier",),1,0)</f>
        <v>0</v>
      </c>
      <c r="D573" s="172">
        <f>IF(OR(G573=0,H573="Stagiaire",H573="Stagiaires",H573="Externe",H573="Externes",G573="agence",H573="STAGIAIRE INFIRMIER(ÈRE)",H573="STAGIAIRE SI",H573="STAGIAIRE S.I.",H573="STAGIAIRE PAB",H573="STAGIAIRE EN PERFUSION",H573="Stagiaire Physiothérapeute",H573="Stagiaire médecine",H573="Stagiaire - Service sociaux",H573="STAGIAIRE SOINS INFIRMIERS",H573="STAGIAIRE EXTERNE EN MÉDECINE",H573="ss",),1,0)</f>
        <v>0</v>
      </c>
      <c r="E573" s="28" t="s">
        <v>5254</v>
      </c>
      <c r="F573" s="28" t="s">
        <v>1832</v>
      </c>
      <c r="G573" s="262">
        <v>13713</v>
      </c>
      <c r="H573" s="79" t="s">
        <v>109</v>
      </c>
      <c r="I573" s="164" t="s">
        <v>110</v>
      </c>
      <c r="J573" s="273" t="s">
        <v>2976</v>
      </c>
      <c r="K573" s="45"/>
      <c r="L573" s="46" t="s">
        <v>56</v>
      </c>
      <c r="M573" s="47"/>
      <c r="N573" s="48"/>
      <c r="O573" s="185"/>
      <c r="P573" s="187" t="s">
        <v>56</v>
      </c>
      <c r="Q573" s="185"/>
      <c r="R573" s="186"/>
      <c r="S573" s="186">
        <v>1</v>
      </c>
      <c r="T573" s="187"/>
      <c r="U573" s="187"/>
      <c r="V573" s="187"/>
      <c r="W573" s="320"/>
      <c r="X573" s="214"/>
      <c r="Y573" s="215"/>
      <c r="Z573" s="34"/>
      <c r="AA573" s="35"/>
      <c r="AB573" s="35"/>
      <c r="AC573" s="35"/>
      <c r="AD573" s="36"/>
      <c r="AE573" s="224"/>
      <c r="AF573" s="53"/>
      <c r="AG573" s="54"/>
      <c r="AH573" s="55"/>
      <c r="AI573" s="56"/>
      <c r="AJ573" s="41" t="s">
        <v>4462</v>
      </c>
      <c r="AK573" s="42">
        <v>45363</v>
      </c>
      <c r="AL573" s="50"/>
      <c r="AM573" s="337" t="str">
        <f>INDEX($K$6:$AE$6,1,MATCH(1,K573:AE573,-1))</f>
        <v>1870 +</v>
      </c>
      <c r="AN573" s="337" t="str">
        <f>IF(INDEX($K$6:$AE$6,1,MATCH(1,K573:AE573,1))&lt;&gt;INDEX($K$6:$AE$6,1,MATCH(1,K573:AE573,-1)),INDEX($K$6:$AE$6,1,MATCH(1,K573:AE573,1)),"-")</f>
        <v>-</v>
      </c>
    </row>
    <row r="574" spans="1:40" x14ac:dyDescent="0.2">
      <c r="A574" s="169" t="str">
        <f>IF(IFERROR(VLOOKUP(G574,EmployesActifs,1,FALSE),"Non")&lt;&gt;"Non","Oui","Non")</f>
        <v>Oui</v>
      </c>
      <c r="B574" s="172">
        <f>IF(A574="Oui",1,0)</f>
        <v>1</v>
      </c>
      <c r="C574" s="172">
        <f>IF(OR(G574="Médecin",H574="Médecin",I574="Médecin",I574="Médecins",H574="anesthésiste",H574="boursier univ.",H574="chercheur",H574="chirurgien",H574="Résident(e)",H574="Md Urg",H574="Md Card",LEFT(H574,6)="Fellow",H574="Externe Médecine",H574="Directeur de la biobanque Médecin",H574="monit.-boursier",),1,0)</f>
        <v>0</v>
      </c>
      <c r="D574" s="172">
        <f>IF(OR(G574=0,H574="Stagiaire",H574="Stagiaires",H574="Externe",H574="Externes",G574="agence",H574="STAGIAIRE INFIRMIER(ÈRE)",H574="STAGIAIRE SI",H574="STAGIAIRE S.I.",H574="STAGIAIRE PAB",H574="STAGIAIRE EN PERFUSION",H574="Stagiaire Physiothérapeute",H574="Stagiaire médecine",H574="Stagiaire - Service sociaux",H574="STAGIAIRE SOINS INFIRMIERS",H574="STAGIAIRE EXTERNE EN MÉDECINE",H574="ss",),1,0)</f>
        <v>0</v>
      </c>
      <c r="E574" s="28" t="s">
        <v>1076</v>
      </c>
      <c r="F574" s="28" t="s">
        <v>1077</v>
      </c>
      <c r="G574" s="262">
        <v>11438</v>
      </c>
      <c r="H574" s="79" t="s">
        <v>69</v>
      </c>
      <c r="I574" s="164" t="s">
        <v>4406</v>
      </c>
      <c r="J574" s="273">
        <f ca="1">IF(AK574&lt;=Données!$B$2,1," ")</f>
        <v>1</v>
      </c>
      <c r="K574" s="45"/>
      <c r="L574" s="46"/>
      <c r="M574" s="47">
        <v>1</v>
      </c>
      <c r="N574" s="48"/>
      <c r="O574" s="185"/>
      <c r="P574" s="187"/>
      <c r="Q574" s="185"/>
      <c r="R574" s="186"/>
      <c r="S574" s="186"/>
      <c r="T574" s="187"/>
      <c r="U574" s="187"/>
      <c r="V574" s="187"/>
      <c r="W574" s="320"/>
      <c r="X574" s="214"/>
      <c r="Y574" s="215"/>
      <c r="Z574" s="34"/>
      <c r="AA574" s="35"/>
      <c r="AB574" s="35"/>
      <c r="AC574" s="35"/>
      <c r="AD574" s="36"/>
      <c r="AE574" s="224"/>
      <c r="AF574" s="53"/>
      <c r="AG574" s="54"/>
      <c r="AH574" s="55"/>
      <c r="AI574" s="56"/>
      <c r="AJ574" s="41" t="s">
        <v>85</v>
      </c>
      <c r="AK574" s="42">
        <v>44699</v>
      </c>
      <c r="AL574" s="50"/>
      <c r="AM574" s="337" t="str">
        <f>INDEX($K$6:$AE$6,1,MATCH(1,K574:AE574,-1))</f>
        <v>95PFE-L2L</v>
      </c>
      <c r="AN574" s="337" t="str">
        <f>IF(INDEX($K$6:$AE$6,1,MATCH(1,K574:AE574,1))&lt;&gt;INDEX($K$6:$AE$6,1,MATCH(1,K574:AE574,-1)),INDEX($K$6:$AE$6,1,MATCH(1,K574:AE574,1)),"-")</f>
        <v>-</v>
      </c>
    </row>
    <row r="575" spans="1:40" x14ac:dyDescent="0.2">
      <c r="A575" s="169" t="str">
        <f>IF(IFERROR(VLOOKUP(G575,EmployesActifs,1,FALSE),"Non")&lt;&gt;"Non","Oui","Non")</f>
        <v>Oui</v>
      </c>
      <c r="B575" s="172">
        <f>IF(A575="Oui",1,0)</f>
        <v>1</v>
      </c>
      <c r="C575" s="172">
        <f>IF(OR(G575="Médecin",H575="Médecin",I575="Médecin",I575="Médecins",H575="anesthésiste",H575="boursier univ.",H575="chercheur",H575="chirurgien",H575="Résident(e)",H575="Md Urg",H575="Md Card",LEFT(H575,6)="Fellow",H575="Externe Médecine",H575="Directeur de la biobanque Médecin",H575="monit.-boursier",),1,0)</f>
        <v>0</v>
      </c>
      <c r="D575" s="172">
        <f>IF(OR(G575=0,H575="Stagiaire",H575="Stagiaires",H575="Externe",H575="Externes",G575="agence",H575="STAGIAIRE INFIRMIER(ÈRE)",H575="STAGIAIRE SI",H575="STAGIAIRE S.I.",H575="STAGIAIRE PAB",H575="STAGIAIRE EN PERFUSION",H575="Stagiaire Physiothérapeute",H575="Stagiaire médecine",H575="Stagiaire - Service sociaux",H575="STAGIAIRE SOINS INFIRMIERS",H575="STAGIAIRE EXTERNE EN MÉDECINE",H575="ss",),1,0)</f>
        <v>0</v>
      </c>
      <c r="E575" s="28" t="s">
        <v>4267</v>
      </c>
      <c r="F575" s="28" t="s">
        <v>3118</v>
      </c>
      <c r="G575" s="262">
        <v>12849</v>
      </c>
      <c r="H575" s="79" t="s">
        <v>1559</v>
      </c>
      <c r="I575" s="164" t="s">
        <v>5716</v>
      </c>
      <c r="J575" s="273">
        <f ca="1">IF(AK575&lt;=Données!$B$2,1," ")</f>
        <v>1</v>
      </c>
      <c r="K575" s="45">
        <v>1</v>
      </c>
      <c r="L575" s="46"/>
      <c r="M575" s="47"/>
      <c r="N575" s="48"/>
      <c r="O575" s="185"/>
      <c r="P575" s="187"/>
      <c r="Q575" s="185"/>
      <c r="R575" s="186"/>
      <c r="S575" s="186"/>
      <c r="T575" s="187"/>
      <c r="U575" s="187"/>
      <c r="V575" s="187"/>
      <c r="W575" s="320"/>
      <c r="X575" s="214"/>
      <c r="Y575" s="215"/>
      <c r="Z575" s="34"/>
      <c r="AA575" s="35"/>
      <c r="AB575" s="35"/>
      <c r="AC575" s="35"/>
      <c r="AD575" s="36"/>
      <c r="AE575" s="224"/>
      <c r="AF575" s="53"/>
      <c r="AG575" s="54"/>
      <c r="AH575" s="55"/>
      <c r="AI575" s="56"/>
      <c r="AJ575" s="41" t="s">
        <v>652</v>
      </c>
      <c r="AK575" s="42">
        <v>44965</v>
      </c>
      <c r="AL575" s="50"/>
      <c r="AM575" s="337" t="str">
        <f>INDEX($K$6:$AE$6,1,MATCH(1,K575:AE575,-1))</f>
        <v>95PFE-L2S</v>
      </c>
      <c r="AN575" s="337" t="str">
        <f>IF(INDEX($K$6:$AE$6,1,MATCH(1,K575:AE575,1))&lt;&gt;INDEX($K$6:$AE$6,1,MATCH(1,K575:AE575,-1)),INDEX($K$6:$AE$6,1,MATCH(1,K575:AE575,1)),"-")</f>
        <v>-</v>
      </c>
    </row>
    <row r="576" spans="1:40" x14ac:dyDescent="0.2">
      <c r="A576" s="381"/>
      <c r="B576" s="172">
        <f>IF(A576="Oui",1,0)</f>
        <v>0</v>
      </c>
      <c r="C576" s="172">
        <f>IF(OR(G576="Médecin",H576="Médecin",I576="Médecin",I576="Médecins",H576="anesthésiste",H576="boursier univ.",H576="chercheur",H576="chirurgien",H576="Résident(e)",H576="Md Urg",H576="Md Card",LEFT(H576,6)="Fellow",H576="Externe Médecine",H576="Directeur de la biobanque Médecin",H576="monit.-boursier",),1,0)</f>
        <v>1</v>
      </c>
      <c r="D576" s="172">
        <f>IF(OR(G576=0,H576="Stagiaire",H576="Stagiaires",H576="Externe",H576="Externes",G576="agence",H576="STAGIAIRE INFIRMIER(ÈRE)",H576="STAGIAIRE SI",H576="STAGIAIRE S.I.",H576="STAGIAIRE PAB",H576="STAGIAIRE EN PERFUSION",H576="Stagiaire Physiothérapeute",H576="Stagiaire médecine",H576="Stagiaire - Service sociaux",H576="STAGIAIRE SOINS INFIRMIERS",H576="STAGIAIRE EXTERNE EN MÉDECINE",H576="ss",),1,0)</f>
        <v>0</v>
      </c>
      <c r="E576" s="28" t="s">
        <v>1078</v>
      </c>
      <c r="F576" s="28" t="s">
        <v>1015</v>
      </c>
      <c r="G576" s="262" t="s">
        <v>1079</v>
      </c>
      <c r="H576" s="79" t="s">
        <v>80</v>
      </c>
      <c r="I576" s="164" t="s">
        <v>117</v>
      </c>
      <c r="J576" s="273">
        <f ca="1">IF(AK576&lt;=Données!$B$2,1," ")</f>
        <v>1</v>
      </c>
      <c r="K576" s="45" t="s">
        <v>56</v>
      </c>
      <c r="L576" s="46"/>
      <c r="M576" s="47"/>
      <c r="N576" s="48"/>
      <c r="O576" s="185"/>
      <c r="P576" s="187"/>
      <c r="Q576" s="185"/>
      <c r="R576" s="186"/>
      <c r="S576" s="186">
        <v>1</v>
      </c>
      <c r="T576" s="187"/>
      <c r="U576" s="187"/>
      <c r="V576" s="187"/>
      <c r="W576" s="320"/>
      <c r="X576" s="214"/>
      <c r="Y576" s="215"/>
      <c r="Z576" s="34"/>
      <c r="AA576" s="35"/>
      <c r="AB576" s="35"/>
      <c r="AC576" s="35"/>
      <c r="AD576" s="36"/>
      <c r="AE576" s="224"/>
      <c r="AF576" s="53"/>
      <c r="AG576" s="54"/>
      <c r="AH576" s="55"/>
      <c r="AI576" s="56"/>
      <c r="AJ576" s="41" t="s">
        <v>98</v>
      </c>
      <c r="AK576" s="42">
        <v>44574</v>
      </c>
      <c r="AL576" s="50"/>
      <c r="AM576" s="337" t="str">
        <f>INDEX($K$6:$AE$6,1,MATCH(1,K576:AE576,-1))</f>
        <v>1870 +</v>
      </c>
      <c r="AN576" s="337" t="str">
        <f>IF(INDEX($K$6:$AE$6,1,MATCH(1,K576:AE576,1))&lt;&gt;INDEX($K$6:$AE$6,1,MATCH(1,K576:AE576,-1)),INDEX($K$6:$AE$6,1,MATCH(1,K576:AE576,1)),"-")</f>
        <v>-</v>
      </c>
    </row>
    <row r="577" spans="1:40" x14ac:dyDescent="0.2">
      <c r="A577" s="169" t="str">
        <f>IF(IFERROR(VLOOKUP(G577,EmployesActifs,1,FALSE),"Non")&lt;&gt;"Non","Oui","Non")</f>
        <v>Oui</v>
      </c>
      <c r="B577" s="172">
        <f>IF(A577="Oui",1,0)</f>
        <v>1</v>
      </c>
      <c r="C577" s="172">
        <f>IF(OR(G577="Médecin",H577="Médecin",I577="Médecin",I577="Médecins",H577="anesthésiste",H577="boursier univ.",H577="chercheur",H577="chirurgien",H577="Résident(e)",H577="Md Urg",H577="Md Card",LEFT(H577,6)="Fellow",H577="Externe Médecine",H577="Directeur de la biobanque Médecin",H577="monit.-boursier",),1,0)</f>
        <v>0</v>
      </c>
      <c r="D577" s="172">
        <f>IF(OR(G577=0,H577="Stagiaire",H577="Stagiaires",H577="Externe",H577="Externes",G577="agence",H577="STAGIAIRE INFIRMIER(ÈRE)",H577="STAGIAIRE SI",H577="STAGIAIRE S.I.",H577="STAGIAIRE PAB",H577="STAGIAIRE EN PERFUSION",H577="Stagiaire Physiothérapeute",H577="Stagiaire médecine",H577="Stagiaire - Service sociaux",H577="STAGIAIRE SOINS INFIRMIERS",H577="STAGIAIRE EXTERNE EN MÉDECINE",H577="ss",),1,0)</f>
        <v>0</v>
      </c>
      <c r="E577" s="28" t="s">
        <v>1080</v>
      </c>
      <c r="F577" s="28" t="s">
        <v>233</v>
      </c>
      <c r="G577" s="262">
        <v>13106</v>
      </c>
      <c r="H577" s="79" t="s">
        <v>3563</v>
      </c>
      <c r="I577" s="164" t="s">
        <v>3564</v>
      </c>
      <c r="J577" s="273" t="str">
        <f ca="1">IF(AK577&lt;=Données!$B$2,1," ")</f>
        <v xml:space="preserve"> </v>
      </c>
      <c r="K577" s="45"/>
      <c r="L577" s="46"/>
      <c r="M577" s="47"/>
      <c r="N577" s="48">
        <v>1</v>
      </c>
      <c r="O577" s="185"/>
      <c r="P577" s="187"/>
      <c r="Q577" s="185"/>
      <c r="R577" s="186"/>
      <c r="S577" s="186"/>
      <c r="T577" s="187"/>
      <c r="U577" s="187"/>
      <c r="V577" s="187"/>
      <c r="W577" s="320"/>
      <c r="X577" s="214"/>
      <c r="Y577" s="215"/>
      <c r="Z577" s="34"/>
      <c r="AA577" s="35"/>
      <c r="AB577" s="35"/>
      <c r="AC577" s="35"/>
      <c r="AD577" s="36"/>
      <c r="AE577" s="224"/>
      <c r="AF577" s="53"/>
      <c r="AG577" s="54"/>
      <c r="AH577" s="55"/>
      <c r="AI577" s="56"/>
      <c r="AJ577" s="41" t="s">
        <v>4462</v>
      </c>
      <c r="AK577" s="42">
        <v>45924</v>
      </c>
      <c r="AL577" s="50"/>
      <c r="AM577" s="337" t="str">
        <f>INDEX($K$6:$AE$6,1,MATCH(1,K577:AE577,-1))</f>
        <v>F550</v>
      </c>
      <c r="AN577" s="337" t="str">
        <f>IF(INDEX($K$6:$AE$6,1,MATCH(1,K577:AE577,1))&lt;&gt;INDEX($K$6:$AE$6,1,MATCH(1,K577:AE577,-1)),INDEX($K$6:$AE$6,1,MATCH(1,K577:AE577,1)),"-")</f>
        <v>-</v>
      </c>
    </row>
    <row r="578" spans="1:40" x14ac:dyDescent="0.2">
      <c r="A578" s="381"/>
      <c r="B578" s="172">
        <f>IF(A578="Oui",1,0)</f>
        <v>0</v>
      </c>
      <c r="C578" s="172">
        <f>IF(OR(G578="Médecin",H578="Médecin",I578="Médecin",I578="Médecins",H578="anesthésiste",H578="boursier univ.",H578="chercheur",H578="chirurgien",H578="Résident(e)",H578="Md Urg",H578="Md Card",LEFT(H578,6)="Fellow",H578="Externe Médecine",H578="Directeur de la biobanque Médecin",H578="monit.-boursier",),1,0)</f>
        <v>0</v>
      </c>
      <c r="D578" s="172">
        <f>IF(OR(G578=0,H578="Stagiaire",H578="Stagiaires",H578="Externe",H578="Externes",G578="agence",H578="STAGIAIRE INFIRMIER(ÈRE)",H578="STAGIAIRE SI",H578="STAGIAIRE S.I.",H578="STAGIAIRE PAB",H578="STAGIAIRE EN PERFUSION",H578="Stagiaire Physiothérapeute",H578="Stagiaire médecine",H578="Stagiaire - Service sociaux",H578="STAGIAIRE SOINS INFIRMIERS",H578="STAGIAIRE EXTERNE EN MÉDECINE",H578="ss",),1,0)</f>
        <v>1</v>
      </c>
      <c r="E578" s="28" t="s">
        <v>3045</v>
      </c>
      <c r="F578" s="28" t="s">
        <v>3046</v>
      </c>
      <c r="G578" s="262">
        <v>0</v>
      </c>
      <c r="H578" s="79" t="s">
        <v>212</v>
      </c>
      <c r="I578" s="164" t="s">
        <v>213</v>
      </c>
      <c r="J578" s="273">
        <f ca="1">IF(AK578&lt;=Données!$B$2,1," ")</f>
        <v>1</v>
      </c>
      <c r="K578" s="45" t="s">
        <v>56</v>
      </c>
      <c r="L578" s="46"/>
      <c r="M578" s="47"/>
      <c r="N578" s="48">
        <v>1</v>
      </c>
      <c r="O578" s="185"/>
      <c r="P578" s="187"/>
      <c r="Q578" s="185"/>
      <c r="R578" s="186"/>
      <c r="S578" s="186"/>
      <c r="T578" s="187"/>
      <c r="U578" s="187"/>
      <c r="V578" s="187"/>
      <c r="W578" s="320"/>
      <c r="X578" s="214"/>
      <c r="Y578" s="215"/>
      <c r="Z578" s="34"/>
      <c r="AA578" s="35"/>
      <c r="AB578" s="35"/>
      <c r="AC578" s="35"/>
      <c r="AD578" s="36"/>
      <c r="AE578" s="224"/>
      <c r="AF578" s="53"/>
      <c r="AG578" s="54"/>
      <c r="AH578" s="55"/>
      <c r="AI578" s="56"/>
      <c r="AJ578" s="41" t="s">
        <v>85</v>
      </c>
      <c r="AK578" s="42">
        <v>44888</v>
      </c>
      <c r="AL578" s="50"/>
      <c r="AM578" s="337" t="str">
        <f>INDEX($K$6:$AE$6,1,MATCH(1,K578:AE578,-1))</f>
        <v>F550</v>
      </c>
      <c r="AN578" s="337" t="str">
        <f>IF(INDEX($K$6:$AE$6,1,MATCH(1,K578:AE578,1))&lt;&gt;INDEX($K$6:$AE$6,1,MATCH(1,K578:AE578,-1)),INDEX($K$6:$AE$6,1,MATCH(1,K578:AE578,1)),"-")</f>
        <v>-</v>
      </c>
    </row>
    <row r="579" spans="1:40" x14ac:dyDescent="0.2">
      <c r="A579" s="169" t="str">
        <f>IF(IFERROR(VLOOKUP(G579,EmployesActifs,1,FALSE),"Non")&lt;&gt;"Non","Oui","Non")</f>
        <v>Oui</v>
      </c>
      <c r="B579" s="172">
        <f>IF(A579="Oui",1,0)</f>
        <v>1</v>
      </c>
      <c r="C579" s="172">
        <f>IF(OR(G579="Médecin",H579="Médecin",I579="Médecin",I579="Médecins",H579="anesthésiste",H579="boursier univ.",H579="chercheur",H579="chirurgien",H579="Résident(e)",H579="Md Urg",H579="Md Card",LEFT(H579,6)="Fellow",H579="Externe Médecine",H579="Directeur de la biobanque Médecin",H579="monit.-boursier",),1,0)</f>
        <v>0</v>
      </c>
      <c r="D579" s="172">
        <f>IF(OR(G579=0,H579="Stagiaire",H579="Stagiaires",H579="Externe",H579="Externes",G579="agence",H579="STAGIAIRE INFIRMIER(ÈRE)",H579="STAGIAIRE SI",H579="STAGIAIRE S.I.",H579="STAGIAIRE PAB",H579="STAGIAIRE EN PERFUSION",H579="Stagiaire Physiothérapeute",H579="Stagiaire médecine",H579="Stagiaire - Service sociaux",H579="STAGIAIRE SOINS INFIRMIERS",H579="STAGIAIRE EXTERNE EN MÉDECINE",H579="ss",),1,0)</f>
        <v>0</v>
      </c>
      <c r="E579" s="28" t="s">
        <v>1086</v>
      </c>
      <c r="F579" s="28" t="s">
        <v>277</v>
      </c>
      <c r="G579" s="262">
        <v>3293</v>
      </c>
      <c r="H579" s="79" t="s">
        <v>1087</v>
      </c>
      <c r="I579" s="164" t="s">
        <v>836</v>
      </c>
      <c r="J579" s="273" t="str">
        <f ca="1">IF(AK579&lt;=Données!$B$2,1," ")</f>
        <v xml:space="preserve"> </v>
      </c>
      <c r="K579" s="45">
        <v>1</v>
      </c>
      <c r="L579" s="46"/>
      <c r="M579" s="47"/>
      <c r="N579" s="48"/>
      <c r="O579" s="185"/>
      <c r="P579" s="187"/>
      <c r="Q579" s="185"/>
      <c r="R579" s="186"/>
      <c r="S579" s="186"/>
      <c r="T579" s="187"/>
      <c r="U579" s="187"/>
      <c r="V579" s="187"/>
      <c r="W579" s="320"/>
      <c r="X579" s="214"/>
      <c r="Y579" s="215"/>
      <c r="Z579" s="34"/>
      <c r="AA579" s="35"/>
      <c r="AB579" s="35"/>
      <c r="AC579" s="35"/>
      <c r="AD579" s="36"/>
      <c r="AE579" s="224"/>
      <c r="AF579" s="53"/>
      <c r="AG579" s="54"/>
      <c r="AH579" s="55"/>
      <c r="AI579" s="56"/>
      <c r="AJ579" s="41" t="s">
        <v>4462</v>
      </c>
      <c r="AK579" s="42">
        <v>45815</v>
      </c>
      <c r="AL579" s="50"/>
      <c r="AM579" s="337" t="str">
        <f>INDEX($K$6:$AE$6,1,MATCH(1,K579:AE579,-1))</f>
        <v>95PFE-L2S</v>
      </c>
      <c r="AN579" s="337" t="str">
        <f>IF(INDEX($K$6:$AE$6,1,MATCH(1,K579:AE579,1))&lt;&gt;INDEX($K$6:$AE$6,1,MATCH(1,K579:AE579,-1)),INDEX($K$6:$AE$6,1,MATCH(1,K579:AE579,1)),"-")</f>
        <v>-</v>
      </c>
    </row>
    <row r="580" spans="1:40" x14ac:dyDescent="0.2">
      <c r="A580" s="169" t="str">
        <f>IF(IFERROR(VLOOKUP(G580,EmployesActifs,1,FALSE),"Non")&lt;&gt;"Non","Oui","Non")</f>
        <v>Oui</v>
      </c>
      <c r="B580" s="172">
        <f>IF(A580="Oui",1,0)</f>
        <v>1</v>
      </c>
      <c r="C580" s="172">
        <f>IF(OR(G580="Médecin",H580="Médecin",I580="Médecin",I580="Médecins",H580="anesthésiste",H580="boursier univ.",H580="chercheur",H580="chirurgien",H580="Résident(e)",H580="Md Urg",H580="Md Card",LEFT(H580,6)="Fellow",H580="Externe Médecine",H580="Directeur de la biobanque Médecin",H580="monit.-boursier",),1,0)</f>
        <v>0</v>
      </c>
      <c r="D580" s="172">
        <f>IF(OR(G580=0,H580="Stagiaire",H580="Stagiaires",H580="Externe",H580="Externes",G580="agence",H580="STAGIAIRE INFIRMIER(ÈRE)",H580="STAGIAIRE SI",H580="STAGIAIRE S.I.",H580="STAGIAIRE PAB",H580="STAGIAIRE EN PERFUSION",H580="Stagiaire Physiothérapeute",H580="Stagiaire médecine",H580="Stagiaire - Service sociaux",H580="STAGIAIRE SOINS INFIRMIERS",H580="STAGIAIRE EXTERNE EN MÉDECINE",H580="ss",),1,0)</f>
        <v>0</v>
      </c>
      <c r="E580" s="28" t="s">
        <v>3870</v>
      </c>
      <c r="F580" s="28" t="s">
        <v>1091</v>
      </c>
      <c r="G580" s="262">
        <v>10081</v>
      </c>
      <c r="H580" s="79" t="s">
        <v>319</v>
      </c>
      <c r="I580" s="164" t="s">
        <v>413</v>
      </c>
      <c r="J580" s="273" t="str">
        <f ca="1">IF(AK580&lt;=Données!$B$2,1," ")</f>
        <v xml:space="preserve"> </v>
      </c>
      <c r="K580" s="45" t="s">
        <v>56</v>
      </c>
      <c r="L580" s="46" t="s">
        <v>56</v>
      </c>
      <c r="M580" s="47"/>
      <c r="N580" s="48"/>
      <c r="O580" s="185"/>
      <c r="P580" s="187"/>
      <c r="Q580" s="185"/>
      <c r="R580" s="186"/>
      <c r="S580" s="186">
        <v>1</v>
      </c>
      <c r="T580" s="187"/>
      <c r="U580" s="187"/>
      <c r="V580" s="187"/>
      <c r="W580" s="320"/>
      <c r="X580" s="214"/>
      <c r="Y580" s="215"/>
      <c r="Z580" s="34"/>
      <c r="AA580" s="35"/>
      <c r="AB580" s="35"/>
      <c r="AC580" s="35"/>
      <c r="AD580" s="36"/>
      <c r="AE580" s="224"/>
      <c r="AF580" s="53"/>
      <c r="AG580" s="54"/>
      <c r="AH580" s="55"/>
      <c r="AI580" s="56"/>
      <c r="AJ580" s="41" t="s">
        <v>4462</v>
      </c>
      <c r="AK580" s="42">
        <v>45785</v>
      </c>
      <c r="AL580" s="50"/>
      <c r="AM580" s="337" t="str">
        <f>INDEX($K$6:$AE$6,1,MATCH(1,K580:AE580,-1))</f>
        <v>1870 +</v>
      </c>
      <c r="AN580" s="337" t="str">
        <f>IF(INDEX($K$6:$AE$6,1,MATCH(1,K580:AE580,1))&lt;&gt;INDEX($K$6:$AE$6,1,MATCH(1,K580:AE580,-1)),INDEX($K$6:$AE$6,1,MATCH(1,K580:AE580,1)),"-")</f>
        <v>-</v>
      </c>
    </row>
    <row r="581" spans="1:40" x14ac:dyDescent="0.2">
      <c r="A581" s="169" t="str">
        <f>IF(IFERROR(VLOOKUP(G581,EmployesActifs,1,FALSE),"Non")&lt;&gt;"Non","Oui","Non")</f>
        <v>Oui</v>
      </c>
      <c r="B581" s="172">
        <f>IF(A581="Oui",1,0)</f>
        <v>1</v>
      </c>
      <c r="C581" s="172">
        <f>IF(OR(G581="Médecin",H581="Médecin",I581="Médecin",I581="Médecins",H581="anesthésiste",H581="boursier univ.",H581="chercheur",H581="chirurgien",H581="Résident(e)",H581="Md Urg",H581="Md Card",LEFT(H581,6)="Fellow",H581="Externe Médecine",H581="Directeur de la biobanque Médecin",H581="monit.-boursier",),1,0)</f>
        <v>0</v>
      </c>
      <c r="D581" s="172">
        <f>IF(OR(G581=0,H581="Stagiaire",H581="Stagiaires",H581="Externe",H581="Externes",G581="agence",H581="STAGIAIRE INFIRMIER(ÈRE)",H581="STAGIAIRE SI",H581="STAGIAIRE S.I.",H581="STAGIAIRE PAB",H581="STAGIAIRE EN PERFUSION",H581="Stagiaire Physiothérapeute",H581="Stagiaire médecine",H581="Stagiaire - Service sociaux",H581="STAGIAIRE SOINS INFIRMIERS",H581="STAGIAIRE EXTERNE EN MÉDECINE",H581="ss",),1,0)</f>
        <v>0</v>
      </c>
      <c r="E581" s="28" t="s">
        <v>1093</v>
      </c>
      <c r="F581" s="28" t="s">
        <v>1094</v>
      </c>
      <c r="G581" s="262">
        <v>11325</v>
      </c>
      <c r="H581" s="79" t="s">
        <v>1095</v>
      </c>
      <c r="I581" s="164" t="s">
        <v>5215</v>
      </c>
      <c r="J581" s="273" t="str">
        <f ca="1">IF(AK581&lt;=Données!$B$2,1," ")</f>
        <v xml:space="preserve"> </v>
      </c>
      <c r="K581" s="45"/>
      <c r="L581" s="46">
        <v>1</v>
      </c>
      <c r="M581" s="47"/>
      <c r="N581" s="48"/>
      <c r="O581" s="185"/>
      <c r="P581" s="187"/>
      <c r="Q581" s="185"/>
      <c r="R581" s="186"/>
      <c r="S581" s="186"/>
      <c r="T581" s="187"/>
      <c r="U581" s="187"/>
      <c r="V581" s="187"/>
      <c r="W581" s="320"/>
      <c r="X581" s="214"/>
      <c r="Y581" s="215"/>
      <c r="Z581" s="34"/>
      <c r="AA581" s="35"/>
      <c r="AB581" s="35"/>
      <c r="AC581" s="35"/>
      <c r="AD581" s="36"/>
      <c r="AE581" s="224"/>
      <c r="AF581" s="53"/>
      <c r="AG581" s="54"/>
      <c r="AH581" s="55"/>
      <c r="AI581" s="56"/>
      <c r="AJ581" s="41" t="s">
        <v>4462</v>
      </c>
      <c r="AK581" s="42">
        <v>45308</v>
      </c>
      <c r="AL581" s="50"/>
      <c r="AM581" s="337" t="str">
        <f>INDEX($K$6:$AE$6,1,MATCH(1,K581:AE581,-1))</f>
        <v>95PFE-L2M</v>
      </c>
      <c r="AN581" s="337" t="str">
        <f>IF(INDEX($K$6:$AE$6,1,MATCH(1,K581:AE581,1))&lt;&gt;INDEX($K$6:$AE$6,1,MATCH(1,K581:AE581,-1)),INDEX($K$6:$AE$6,1,MATCH(1,K581:AE581,1)),"-")</f>
        <v>-</v>
      </c>
    </row>
    <row r="582" spans="1:40" x14ac:dyDescent="0.2">
      <c r="A582" s="169" t="str">
        <f>IF(IFERROR(VLOOKUP(G582,EmployesActifs,1,FALSE),"Non")&lt;&gt;"Non","Oui","Non")</f>
        <v>Oui</v>
      </c>
      <c r="B582" s="172">
        <f>IF(A582="Oui",1,0)</f>
        <v>1</v>
      </c>
      <c r="C582" s="172">
        <f>IF(OR(G582="Médecin",H582="Médecin",I582="Médecin",I582="Médecins",H582="anesthésiste",H582="boursier univ.",H582="chercheur",H582="chirurgien",H582="Résident(e)",H582="Md Urg",H582="Md Card",LEFT(H582,6)="Fellow",H582="Externe Médecine",H582="Directeur de la biobanque Médecin",H582="monit.-boursier",),1,0)</f>
        <v>0</v>
      </c>
      <c r="D582" s="172">
        <f>IF(OR(G582=0,H582="Stagiaire",H582="Stagiaires",H582="Externe",H582="Externes",G582="agence",H582="STAGIAIRE INFIRMIER(ÈRE)",H582="STAGIAIRE SI",H582="STAGIAIRE S.I.",H582="STAGIAIRE PAB",H582="STAGIAIRE EN PERFUSION",H582="Stagiaire Physiothérapeute",H582="Stagiaire médecine",H582="Stagiaire - Service sociaux",H582="STAGIAIRE SOINS INFIRMIERS",H582="STAGIAIRE EXTERNE EN MÉDECINE",H582="ss",),1,0)</f>
        <v>0</v>
      </c>
      <c r="E582" s="28" t="s">
        <v>1093</v>
      </c>
      <c r="F582" s="28" t="s">
        <v>1096</v>
      </c>
      <c r="G582" s="262">
        <v>10145</v>
      </c>
      <c r="H582" s="79" t="s">
        <v>972</v>
      </c>
      <c r="I582" s="164" t="s">
        <v>3418</v>
      </c>
      <c r="J582" s="273">
        <f ca="1">IF(AK582&lt;=Données!$B$2,1," ")</f>
        <v>1</v>
      </c>
      <c r="K582" s="45"/>
      <c r="L582" s="46">
        <v>1</v>
      </c>
      <c r="M582" s="47"/>
      <c r="N582" s="48"/>
      <c r="O582" s="185"/>
      <c r="P582" s="187"/>
      <c r="Q582" s="185"/>
      <c r="R582" s="186"/>
      <c r="S582" s="186">
        <v>1</v>
      </c>
      <c r="T582" s="187"/>
      <c r="U582" s="187"/>
      <c r="V582" s="187"/>
      <c r="W582" s="320"/>
      <c r="X582" s="214"/>
      <c r="Y582" s="215"/>
      <c r="Z582" s="34"/>
      <c r="AA582" s="35">
        <v>1</v>
      </c>
      <c r="AB582" s="35"/>
      <c r="AC582" s="35"/>
      <c r="AD582" s="36"/>
      <c r="AE582" s="224"/>
      <c r="AF582" s="53"/>
      <c r="AG582" s="54"/>
      <c r="AH582" s="55"/>
      <c r="AI582" s="56"/>
      <c r="AJ582" s="41" t="s">
        <v>57</v>
      </c>
      <c r="AK582" s="42">
        <v>44586</v>
      </c>
      <c r="AL582" s="50" t="s">
        <v>1097</v>
      </c>
      <c r="AM582" s="337" t="str">
        <f>INDEX($K$6:$AE$6,1,MATCH(1,K582:AE582,-1))</f>
        <v>95PFE-L2M</v>
      </c>
      <c r="AN582" s="337" t="str">
        <f>IF(INDEX($K$6:$AE$6,1,MATCH(1,K582:AE582,1))&lt;&gt;INDEX($K$6:$AE$6,1,MATCH(1,K582:AE582,-1)),INDEX($K$6:$AE$6,1,MATCH(1,K582:AE582,1)),"-")</f>
        <v>1511-S</v>
      </c>
    </row>
    <row r="583" spans="1:40" x14ac:dyDescent="0.2">
      <c r="A583" s="381"/>
      <c r="B583" s="172">
        <f>IF(A583="Oui",1,0)</f>
        <v>0</v>
      </c>
      <c r="C583" s="172">
        <f>IF(OR(G583="Médecin",H583="Médecin",I583="Médecin",I583="Médecins",H583="anesthésiste",H583="boursier univ.",H583="chercheur",H583="chirurgien",H583="Résident(e)",H583="Md Urg",H583="Md Card",LEFT(H583,6)="Fellow",H583="Externe Médecine",H583="Directeur de la biobanque Médecin",H583="monit.-boursier",),1,0)</f>
        <v>1</v>
      </c>
      <c r="D583" s="172">
        <f>IF(OR(G583=0,H583="Stagiaire",H583="Stagiaires",H583="Externe",H583="Externes",G583="agence",H583="STAGIAIRE INFIRMIER(ÈRE)",H583="STAGIAIRE SI",H583="STAGIAIRE S.I.",H583="STAGIAIRE PAB",H583="STAGIAIRE EN PERFUSION",H583="Stagiaire Physiothérapeute",H583="Stagiaire médecine",H583="Stagiaire - Service sociaux",H583="STAGIAIRE SOINS INFIRMIERS",H583="STAGIAIRE EXTERNE EN MÉDECINE",H583="ss",),1,0)</f>
        <v>0</v>
      </c>
      <c r="E583" s="28" t="s">
        <v>1099</v>
      </c>
      <c r="F583" s="28" t="s">
        <v>1100</v>
      </c>
      <c r="G583" s="262">
        <v>11794</v>
      </c>
      <c r="H583" s="79" t="s">
        <v>371</v>
      </c>
      <c r="I583" s="164" t="s">
        <v>149</v>
      </c>
      <c r="J583" s="273">
        <f ca="1">IF(AK583&lt;=Données!$B$2,1," ")</f>
        <v>1</v>
      </c>
      <c r="K583" s="45" t="s">
        <v>56</v>
      </c>
      <c r="L583" s="46"/>
      <c r="M583" s="47"/>
      <c r="N583" s="48"/>
      <c r="O583" s="185"/>
      <c r="P583" s="187"/>
      <c r="Q583" s="185"/>
      <c r="R583" s="186"/>
      <c r="S583" s="186">
        <v>1</v>
      </c>
      <c r="T583" s="187"/>
      <c r="U583" s="187"/>
      <c r="V583" s="187"/>
      <c r="W583" s="320"/>
      <c r="X583" s="214"/>
      <c r="Y583" s="215"/>
      <c r="Z583" s="34"/>
      <c r="AA583" s="35"/>
      <c r="AB583" s="35"/>
      <c r="AC583" s="35"/>
      <c r="AD583" s="36"/>
      <c r="AE583" s="224"/>
      <c r="AF583" s="53"/>
      <c r="AG583" s="54"/>
      <c r="AH583" s="55"/>
      <c r="AI583" s="56"/>
      <c r="AJ583" s="41" t="s">
        <v>239</v>
      </c>
      <c r="AK583" s="42">
        <v>44581</v>
      </c>
      <c r="AL583" s="50"/>
      <c r="AM583" s="337" t="str">
        <f>INDEX($K$6:$AE$6,1,MATCH(1,K583:AE583,-1))</f>
        <v>1870 +</v>
      </c>
      <c r="AN583" s="337" t="str">
        <f>IF(INDEX($K$6:$AE$6,1,MATCH(1,K583:AE583,1))&lt;&gt;INDEX($K$6:$AE$6,1,MATCH(1,K583:AE583,-1)),INDEX($K$6:$AE$6,1,MATCH(1,K583:AE583,1)),"-")</f>
        <v>-</v>
      </c>
    </row>
    <row r="584" spans="1:40" x14ac:dyDescent="0.2">
      <c r="A584" s="169" t="str">
        <f>IF(IFERROR(VLOOKUP(G584,EmployesActifs,1,FALSE),"Non")&lt;&gt;"Non","Oui","Non")</f>
        <v>Oui</v>
      </c>
      <c r="B584" s="172">
        <f>IF(A584="Oui",1,0)</f>
        <v>1</v>
      </c>
      <c r="C584" s="172">
        <f>IF(OR(G584="Médecin",H584="Médecin",I584="Médecin",I584="Médecins",H584="anesthésiste",H584="boursier univ.",H584="chercheur",H584="chirurgien",H584="Résident(e)",H584="Md Urg",H584="Md Card",LEFT(H584,6)="Fellow",H584="Externe Médecine",H584="Directeur de la biobanque Médecin",H584="monit.-boursier",),1,0)</f>
        <v>0</v>
      </c>
      <c r="D584" s="172">
        <f>IF(OR(G584=0,H584="Stagiaire",H584="Stagiaires",H584="Externe",H584="Externes",G584="agence",H584="STAGIAIRE INFIRMIER(ÈRE)",H584="STAGIAIRE SI",H584="STAGIAIRE S.I.",H584="STAGIAIRE PAB",H584="STAGIAIRE EN PERFUSION",H584="Stagiaire Physiothérapeute",H584="Stagiaire médecine",H584="Stagiaire - Service sociaux",H584="STAGIAIRE SOINS INFIRMIERS",H584="STAGIAIRE EXTERNE EN MÉDECINE",H584="ss",),1,0)</f>
        <v>0</v>
      </c>
      <c r="E584" s="28" t="s">
        <v>4531</v>
      </c>
      <c r="F584" s="28" t="s">
        <v>4532</v>
      </c>
      <c r="G584" s="262">
        <v>13320</v>
      </c>
      <c r="H584" s="79" t="s">
        <v>1559</v>
      </c>
      <c r="I584" s="164" t="s">
        <v>5716</v>
      </c>
      <c r="J584" s="273" t="str">
        <f ca="1">IF(AK584&lt;=Données!$B$2,1," ")</f>
        <v xml:space="preserve"> </v>
      </c>
      <c r="K584" s="45"/>
      <c r="L584" s="46" t="s">
        <v>56</v>
      </c>
      <c r="M584" s="47"/>
      <c r="N584" s="48">
        <v>1</v>
      </c>
      <c r="O584" s="185"/>
      <c r="P584" s="187"/>
      <c r="Q584" s="185"/>
      <c r="R584" s="186"/>
      <c r="S584" s="186"/>
      <c r="T584" s="187"/>
      <c r="U584" s="187"/>
      <c r="V584" s="187"/>
      <c r="W584" s="320"/>
      <c r="X584" s="214"/>
      <c r="Y584" s="215"/>
      <c r="Z584" s="34"/>
      <c r="AA584" s="35"/>
      <c r="AB584" s="35"/>
      <c r="AC584" s="35"/>
      <c r="AD584" s="36"/>
      <c r="AE584" s="224"/>
      <c r="AF584" s="53"/>
      <c r="AG584" s="54"/>
      <c r="AH584" s="55"/>
      <c r="AI584" s="56"/>
      <c r="AJ584" s="41" t="s">
        <v>652</v>
      </c>
      <c r="AK584" s="42">
        <v>45301</v>
      </c>
      <c r="AL584" s="50"/>
      <c r="AM584" s="337" t="str">
        <f>INDEX($K$6:$AE$6,1,MATCH(1,K584:AE584,-1))</f>
        <v>F550</v>
      </c>
      <c r="AN584" s="337" t="str">
        <f>IF(INDEX($K$6:$AE$6,1,MATCH(1,K584:AE584,1))&lt;&gt;INDEX($K$6:$AE$6,1,MATCH(1,K584:AE584,-1)),INDEX($K$6:$AE$6,1,MATCH(1,K584:AE584,1)),"-")</f>
        <v>-</v>
      </c>
    </row>
    <row r="585" spans="1:40" x14ac:dyDescent="0.2">
      <c r="A585" s="169" t="str">
        <f>IF(IFERROR(VLOOKUP(G585,EmployesActifs,1,FALSE),"Non")&lt;&gt;"Non","Oui","Non")</f>
        <v>Oui</v>
      </c>
      <c r="B585" s="172">
        <f>IF(A585="Oui",1,0)</f>
        <v>1</v>
      </c>
      <c r="C585" s="172">
        <f>IF(OR(G585="Médecin",H585="Médecin",I585="Médecin",I585="Médecins",H585="anesthésiste",H585="boursier univ.",H585="chercheur",H585="chirurgien",H585="Résident(e)",H585="Md Urg",H585="Md Card",LEFT(H585,6)="Fellow",H585="Externe Médecine",H585="Directeur de la biobanque Médecin",H585="monit.-boursier",),1,0)</f>
        <v>0</v>
      </c>
      <c r="D585" s="172">
        <f>IF(OR(G585=0,H585="Stagiaire",H585="Stagiaires",H585="Externe",H585="Externes",G585="agence",H585="STAGIAIRE INFIRMIER(ÈRE)",H585="STAGIAIRE SI",H585="STAGIAIRE S.I.",H585="STAGIAIRE PAB",H585="STAGIAIRE EN PERFUSION",H585="Stagiaire Physiothérapeute",H585="Stagiaire médecine",H585="Stagiaire - Service sociaux",H585="STAGIAIRE SOINS INFIRMIERS",H585="STAGIAIRE EXTERNE EN MÉDECINE",H585="ss",),1,0)</f>
        <v>0</v>
      </c>
      <c r="E585" s="28" t="s">
        <v>1101</v>
      </c>
      <c r="F585" s="28" t="s">
        <v>1102</v>
      </c>
      <c r="G585" s="262">
        <v>5196</v>
      </c>
      <c r="H585" s="79" t="s">
        <v>2098</v>
      </c>
      <c r="I585" s="164" t="s">
        <v>836</v>
      </c>
      <c r="J585" s="273" t="str">
        <f ca="1">IF(AK585&lt;=Données!$B$2,1," ")</f>
        <v xml:space="preserve"> </v>
      </c>
      <c r="K585" s="45"/>
      <c r="L585" s="46" t="s">
        <v>56</v>
      </c>
      <c r="M585" s="47"/>
      <c r="N585" s="48">
        <v>1</v>
      </c>
      <c r="O585" s="185" t="s">
        <v>56</v>
      </c>
      <c r="P585" s="187" t="s">
        <v>56</v>
      </c>
      <c r="Q585" s="185">
        <v>1</v>
      </c>
      <c r="R585" s="186"/>
      <c r="S585" s="186"/>
      <c r="T585" s="187"/>
      <c r="U585" s="187"/>
      <c r="V585" s="187"/>
      <c r="W585" s="320"/>
      <c r="X585" s="214" t="s">
        <v>56</v>
      </c>
      <c r="Y585" s="215" t="s">
        <v>56</v>
      </c>
      <c r="Z585" s="34"/>
      <c r="AA585" s="35" t="s">
        <v>56</v>
      </c>
      <c r="AB585" s="35"/>
      <c r="AC585" s="35"/>
      <c r="AD585" s="36"/>
      <c r="AE585" s="224"/>
      <c r="AF585" s="53"/>
      <c r="AG585" s="54"/>
      <c r="AH585" s="55"/>
      <c r="AI585" s="56"/>
      <c r="AJ585" s="41" t="s">
        <v>4462</v>
      </c>
      <c r="AK585" s="42">
        <v>45328</v>
      </c>
      <c r="AL585" s="50"/>
      <c r="AM585" s="337" t="str">
        <f>INDEX($K$6:$AE$6,1,MATCH(1,K585:AE585,-1))</f>
        <v>F550</v>
      </c>
      <c r="AN585" s="337" t="str">
        <f>IF(INDEX($K$6:$AE$6,1,MATCH(1,K585:AE585,1))&lt;&gt;INDEX($K$6:$AE$6,1,MATCH(1,K585:AE585,-1)),INDEX($K$6:$AE$6,1,MATCH(1,K585:AE585,1)),"-")</f>
        <v>1860-S</v>
      </c>
    </row>
    <row r="586" spans="1:40" x14ac:dyDescent="0.2">
      <c r="A586" s="169" t="str">
        <f>IF(IFERROR(VLOOKUP(G586,EmployesActifs,1,FALSE),"Non")&lt;&gt;"Non","Oui","Non")</f>
        <v>Oui</v>
      </c>
      <c r="B586" s="172">
        <f>IF(A586="Oui",1,0)</f>
        <v>1</v>
      </c>
      <c r="C586" s="172">
        <f>IF(OR(G586="Médecin",H586="Médecin",I586="Médecin",I586="Médecins",H586="anesthésiste",H586="boursier univ.",H586="chercheur",H586="chirurgien",H586="Résident(e)",H586="Md Urg",H586="Md Card",LEFT(H586,6)="Fellow",H586="Externe Médecine",H586="Directeur de la biobanque Médecin",H586="monit.-boursier",),1,0)</f>
        <v>0</v>
      </c>
      <c r="D586" s="172">
        <f>IF(OR(G586=0,H586="Stagiaire",H586="Stagiaires",H586="Externe",H586="Externes",G586="agence",H586="STAGIAIRE INFIRMIER(ÈRE)",H586="STAGIAIRE SI",H586="STAGIAIRE S.I.",H586="STAGIAIRE PAB",H586="STAGIAIRE EN PERFUSION",H586="Stagiaire Physiothérapeute",H586="Stagiaire médecine",H586="Stagiaire - Service sociaux",H586="STAGIAIRE SOINS INFIRMIERS",H586="STAGIAIRE EXTERNE EN MÉDECINE",H586="ss",),1,0)</f>
        <v>0</v>
      </c>
      <c r="E586" s="28" t="s">
        <v>1103</v>
      </c>
      <c r="F586" s="28" t="s">
        <v>4003</v>
      </c>
      <c r="G586" s="262">
        <v>11428</v>
      </c>
      <c r="H586" s="79" t="s">
        <v>1681</v>
      </c>
      <c r="I586" s="164" t="s">
        <v>4422</v>
      </c>
      <c r="J586" s="273" t="str">
        <f ca="1">IF(AK586&lt;=Données!$B$2,1," ")</f>
        <v xml:space="preserve"> </v>
      </c>
      <c r="K586" s="45"/>
      <c r="L586" s="46">
        <v>1</v>
      </c>
      <c r="M586" s="47"/>
      <c r="N586" s="48"/>
      <c r="O586" s="185"/>
      <c r="P586" s="187"/>
      <c r="Q586" s="185"/>
      <c r="R586" s="186"/>
      <c r="S586" s="186"/>
      <c r="T586" s="187"/>
      <c r="U586" s="187"/>
      <c r="V586" s="187"/>
      <c r="W586" s="320">
        <v>1</v>
      </c>
      <c r="X586" s="214"/>
      <c r="Y586" s="215"/>
      <c r="Z586" s="34"/>
      <c r="AA586" s="35"/>
      <c r="AB586" s="35"/>
      <c r="AC586" s="35"/>
      <c r="AD586" s="36"/>
      <c r="AE586" s="224"/>
      <c r="AF586" s="53"/>
      <c r="AG586" s="54"/>
      <c r="AH586" s="55"/>
      <c r="AI586" s="56"/>
      <c r="AJ586" s="41" t="s">
        <v>4462</v>
      </c>
      <c r="AK586" s="42">
        <v>45616</v>
      </c>
      <c r="AL586" s="50" t="s">
        <v>5803</v>
      </c>
      <c r="AM586" s="337" t="str">
        <f>INDEX($K$6:$AE$6,1,MATCH(1,K586:AE586,-1))</f>
        <v>95PFE-L2M</v>
      </c>
      <c r="AN586" s="337">
        <f>IF(INDEX($K$6:$AE$6,1,MATCH(1,K586:AE586,1))&lt;&gt;INDEX($K$6:$AE$6,1,MATCH(1,K586:AE586,-1)),INDEX($K$6:$AE$6,1,MATCH(1,K586:AE586,1)),"-")</f>
        <v>6502</v>
      </c>
    </row>
    <row r="587" spans="1:40" x14ac:dyDescent="0.2">
      <c r="A587" s="381"/>
      <c r="B587" s="172">
        <f>IF(A587="Oui",1,0)</f>
        <v>0</v>
      </c>
      <c r="C587" s="172">
        <f>IF(OR(G587="Médecin",H587="Médecin",I587="Médecin",I587="Médecins",H587="anesthésiste",H587="boursier univ.",H587="chercheur",H587="chirurgien",H587="Résident(e)",H587="Md Urg",H587="Md Card",LEFT(H587,6)="Fellow",H587="Externe Médecine",H587="Directeur de la biobanque Médecin",H587="monit.-boursier",),1,0)</f>
        <v>0</v>
      </c>
      <c r="D587" s="172">
        <f>IF(OR(G587=0,H587="Stagiaire",H587="Stagiaires",H587="Externe",H587="Externes",G587="agence",H587="STAGIAIRE INFIRMIER(ÈRE)",H587="STAGIAIRE SI",H587="STAGIAIRE S.I.",H587="STAGIAIRE PAB",H587="STAGIAIRE EN PERFUSION",H587="Stagiaire Physiothérapeute",H587="Stagiaire médecine",H587="Stagiaire - Service sociaux",H587="STAGIAIRE SOINS INFIRMIERS",H587="STAGIAIRE EXTERNE EN MÉDECINE",H587="ss",),1,0)</f>
        <v>1</v>
      </c>
      <c r="E587" s="28" t="s">
        <v>1105</v>
      </c>
      <c r="F587" s="28" t="s">
        <v>167</v>
      </c>
      <c r="G587" s="262">
        <v>0</v>
      </c>
      <c r="H587" s="79" t="s">
        <v>212</v>
      </c>
      <c r="I587" s="164" t="s">
        <v>213</v>
      </c>
      <c r="J587" s="273">
        <f ca="1">IF(AK587&lt;=Données!$B$2,1," ")</f>
        <v>1</v>
      </c>
      <c r="K587" s="45" t="s">
        <v>56</v>
      </c>
      <c r="L587" s="46" t="s">
        <v>56</v>
      </c>
      <c r="M587" s="47"/>
      <c r="N587" s="48"/>
      <c r="O587" s="185"/>
      <c r="P587" s="187"/>
      <c r="Q587" s="185"/>
      <c r="R587" s="186"/>
      <c r="S587" s="186">
        <v>1</v>
      </c>
      <c r="T587" s="187"/>
      <c r="U587" s="187"/>
      <c r="V587" s="187"/>
      <c r="W587" s="320"/>
      <c r="X587" s="214"/>
      <c r="Y587" s="215"/>
      <c r="Z587" s="34"/>
      <c r="AA587" s="35"/>
      <c r="AB587" s="35"/>
      <c r="AC587" s="35"/>
      <c r="AD587" s="36"/>
      <c r="AE587" s="224"/>
      <c r="AF587" s="53"/>
      <c r="AG587" s="54"/>
      <c r="AH587" s="55"/>
      <c r="AI587" s="56"/>
      <c r="AJ587" s="41" t="s">
        <v>85</v>
      </c>
      <c r="AK587" s="42">
        <v>44601</v>
      </c>
      <c r="AL587" s="50"/>
      <c r="AM587" s="337" t="str">
        <f>INDEX($K$6:$AE$6,1,MATCH(1,K587:AE587,-1))</f>
        <v>1870 +</v>
      </c>
      <c r="AN587" s="337" t="str">
        <f>IF(INDEX($K$6:$AE$6,1,MATCH(1,K587:AE587,1))&lt;&gt;INDEX($K$6:$AE$6,1,MATCH(1,K587:AE587,-1)),INDEX($K$6:$AE$6,1,MATCH(1,K587:AE587,1)),"-")</f>
        <v>-</v>
      </c>
    </row>
    <row r="588" spans="1:40" x14ac:dyDescent="0.2">
      <c r="A588" s="169" t="str">
        <f>IF(IFERROR(VLOOKUP(G588,EmployesActifs,1,FALSE),"Non")&lt;&gt;"Non","Oui","Non")</f>
        <v>Oui</v>
      </c>
      <c r="B588" s="172">
        <f>IF(A588="Oui",1,0)</f>
        <v>1</v>
      </c>
      <c r="C588" s="172">
        <f>IF(OR(G588="Médecin",H588="Médecin",I588="Médecin",I588="Médecins",H588="anesthésiste",H588="boursier univ.",H588="chercheur",H588="chirurgien",H588="Résident(e)",H588="Md Urg",H588="Md Card",LEFT(H588,6)="Fellow",H588="Externe Médecine",H588="Directeur de la biobanque Médecin",H588="monit.-boursier",),1,0)</f>
        <v>0</v>
      </c>
      <c r="D588" s="172">
        <f>IF(OR(G588=0,H588="Stagiaire",H588="Stagiaires",H588="Externe",H588="Externes",G588="agence",H588="STAGIAIRE INFIRMIER(ÈRE)",H588="STAGIAIRE SI",H588="STAGIAIRE S.I.",H588="STAGIAIRE PAB",H588="STAGIAIRE EN PERFUSION",H588="Stagiaire Physiothérapeute",H588="Stagiaire médecine",H588="Stagiaire - Service sociaux",H588="STAGIAIRE SOINS INFIRMIERS",H588="STAGIAIRE EXTERNE EN MÉDECINE",H588="ss",),1,0)</f>
        <v>0</v>
      </c>
      <c r="E588" s="28" t="s">
        <v>1106</v>
      </c>
      <c r="F588" s="28" t="s">
        <v>564</v>
      </c>
      <c r="G588" s="262">
        <v>11475</v>
      </c>
      <c r="H588" s="79" t="s">
        <v>103</v>
      </c>
      <c r="I588" s="164" t="s">
        <v>61</v>
      </c>
      <c r="J588" s="273" t="str">
        <f ca="1">IF(AK588&lt;=Données!$B$2,1," ")</f>
        <v xml:space="preserve"> </v>
      </c>
      <c r="K588" s="45">
        <v>1</v>
      </c>
      <c r="L588" s="46"/>
      <c r="M588" s="47"/>
      <c r="N588" s="48"/>
      <c r="O588" s="185"/>
      <c r="P588" s="187"/>
      <c r="Q588" s="185"/>
      <c r="R588" s="186"/>
      <c r="S588" s="186"/>
      <c r="T588" s="187"/>
      <c r="U588" s="187"/>
      <c r="V588" s="187"/>
      <c r="W588" s="320"/>
      <c r="X588" s="214"/>
      <c r="Y588" s="215"/>
      <c r="Z588" s="34"/>
      <c r="AA588" s="35"/>
      <c r="AB588" s="35"/>
      <c r="AC588" s="35"/>
      <c r="AD588" s="36"/>
      <c r="AE588" s="224"/>
      <c r="AF588" s="53"/>
      <c r="AG588" s="54"/>
      <c r="AH588" s="55"/>
      <c r="AI588" s="56"/>
      <c r="AJ588" s="41" t="s">
        <v>4462</v>
      </c>
      <c r="AK588" s="42">
        <v>45356</v>
      </c>
      <c r="AL588" s="50"/>
      <c r="AM588" s="337" t="str">
        <f>INDEX($K$6:$AE$6,1,MATCH(1,K588:AE588,-1))</f>
        <v>95PFE-L2S</v>
      </c>
      <c r="AN588" s="337" t="str">
        <f>IF(INDEX($K$6:$AE$6,1,MATCH(1,K588:AE588,1))&lt;&gt;INDEX($K$6:$AE$6,1,MATCH(1,K588:AE588,-1)),INDEX($K$6:$AE$6,1,MATCH(1,K588:AE588,1)),"-")</f>
        <v>-</v>
      </c>
    </row>
    <row r="589" spans="1:40" x14ac:dyDescent="0.2">
      <c r="A589" s="381"/>
      <c r="B589" s="172">
        <f>IF(A589="Oui",1,0)</f>
        <v>0</v>
      </c>
      <c r="C589" s="172">
        <f>IF(OR(G589="Médecin",H589="Médecin",I589="Médecin",I589="Médecins",H589="anesthésiste",H589="boursier univ.",H589="chercheur",H589="chirurgien",H589="Résident(e)",H589="Md Urg",H589="Md Card",LEFT(H589,6)="Fellow",H589="Externe Médecine",H589="Directeur de la biobanque Médecin",H589="monit.-boursier",),1,0)</f>
        <v>1</v>
      </c>
      <c r="D589" s="172">
        <f>IF(OR(G589=0,H589="Stagiaire",H589="Stagiaires",H589="Externe",H589="Externes",G589="agence",H589="STAGIAIRE INFIRMIER(ÈRE)",H589="STAGIAIRE SI",H589="STAGIAIRE S.I.",H589="STAGIAIRE PAB",H589="STAGIAIRE EN PERFUSION",H589="Stagiaire Physiothérapeute",H589="Stagiaire médecine",H589="Stagiaire - Service sociaux",H589="STAGIAIRE SOINS INFIRMIERS",H589="STAGIAIRE EXTERNE EN MÉDECINE",H589="ss",),1,0)</f>
        <v>0</v>
      </c>
      <c r="E589" s="28" t="s">
        <v>5512</v>
      </c>
      <c r="F589" s="28" t="s">
        <v>1374</v>
      </c>
      <c r="G589" s="262" t="s">
        <v>5513</v>
      </c>
      <c r="H589" s="79" t="s">
        <v>116</v>
      </c>
      <c r="I589" s="164" t="s">
        <v>61</v>
      </c>
      <c r="J589" s="273" t="str">
        <f ca="1">IF(AK589&lt;=Données!$B$2,1," ")</f>
        <v xml:space="preserve"> </v>
      </c>
      <c r="K589" s="45"/>
      <c r="L589" s="46">
        <v>1</v>
      </c>
      <c r="M589" s="47"/>
      <c r="N589" s="48"/>
      <c r="O589" s="185"/>
      <c r="P589" s="187"/>
      <c r="Q589" s="185"/>
      <c r="R589" s="186"/>
      <c r="S589" s="186"/>
      <c r="T589" s="187"/>
      <c r="U589" s="187"/>
      <c r="V589" s="187"/>
      <c r="W589" s="320"/>
      <c r="X589" s="214"/>
      <c r="Y589" s="215"/>
      <c r="Z589" s="34"/>
      <c r="AA589" s="35"/>
      <c r="AB589" s="35"/>
      <c r="AC589" s="35"/>
      <c r="AD589" s="36"/>
      <c r="AE589" s="224"/>
      <c r="AF589" s="53"/>
      <c r="AG589" s="54"/>
      <c r="AH589" s="55"/>
      <c r="AI589" s="56"/>
      <c r="AJ589" s="41" t="s">
        <v>4462</v>
      </c>
      <c r="AK589" s="42">
        <v>45476</v>
      </c>
      <c r="AL589" s="50"/>
      <c r="AM589" s="337" t="str">
        <f>INDEX($K$6:$AE$6,1,MATCH(1,K589:AE589,-1))</f>
        <v>95PFE-L2M</v>
      </c>
      <c r="AN589" s="337" t="str">
        <f>IF(INDEX($K$6:$AE$6,1,MATCH(1,K589:AE589,1))&lt;&gt;INDEX($K$6:$AE$6,1,MATCH(1,K589:AE589,-1)),INDEX($K$6:$AE$6,1,MATCH(1,K589:AE589,1)),"-")</f>
        <v>-</v>
      </c>
    </row>
    <row r="590" spans="1:40" x14ac:dyDescent="0.2">
      <c r="A590" s="169" t="str">
        <f>IF(IFERROR(VLOOKUP(G590,EmployesActifs,1,FALSE),"Non")&lt;&gt;"Non","Oui","Non")</f>
        <v>Oui</v>
      </c>
      <c r="B590" s="172">
        <f>IF(A590="Oui",1,0)</f>
        <v>1</v>
      </c>
      <c r="C590" s="172">
        <f>IF(OR(G590="Médecin",H590="Médecin",I590="Médecin",I590="Médecins",H590="anesthésiste",H590="boursier univ.",H590="chercheur",H590="chirurgien",H590="Résident(e)",H590="Md Urg",H590="Md Card",LEFT(H590,6)="Fellow",H590="Externe Médecine",H590="Directeur de la biobanque Médecin",H590="monit.-boursier",),1,0)</f>
        <v>0</v>
      </c>
      <c r="D590" s="172">
        <f>IF(OR(G590=0,H590="Stagiaire",H590="Stagiaires",H590="Externe",H590="Externes",G590="agence",H590="STAGIAIRE INFIRMIER(ÈRE)",H590="STAGIAIRE SI",H590="STAGIAIRE S.I.",H590="STAGIAIRE PAB",H590="STAGIAIRE EN PERFUSION",H590="Stagiaire Physiothérapeute",H590="Stagiaire médecine",H590="Stagiaire - Service sociaux",H590="STAGIAIRE SOINS INFIRMIERS",H590="STAGIAIRE EXTERNE EN MÉDECINE",H590="ss",),1,0)</f>
        <v>0</v>
      </c>
      <c r="E590" s="28" t="s">
        <v>1107</v>
      </c>
      <c r="F590" s="28" t="s">
        <v>835</v>
      </c>
      <c r="G590" s="262">
        <v>5712</v>
      </c>
      <c r="H590" s="79" t="s">
        <v>103</v>
      </c>
      <c r="I590" s="164" t="s">
        <v>4406</v>
      </c>
      <c r="J590" s="273" t="str">
        <f ca="1">IF(AK590&lt;=Données!$B$2,1," ")</f>
        <v xml:space="preserve"> </v>
      </c>
      <c r="K590" s="45" t="s">
        <v>56</v>
      </c>
      <c r="L590" s="46">
        <v>1</v>
      </c>
      <c r="M590" s="47"/>
      <c r="N590" s="48"/>
      <c r="O590" s="185"/>
      <c r="P590" s="187"/>
      <c r="Q590" s="185"/>
      <c r="R590" s="186"/>
      <c r="S590" s="186"/>
      <c r="T590" s="187"/>
      <c r="U590" s="187"/>
      <c r="V590" s="187"/>
      <c r="W590" s="320"/>
      <c r="X590" s="214"/>
      <c r="Y590" s="215"/>
      <c r="Z590" s="34"/>
      <c r="AA590" s="35"/>
      <c r="AB590" s="35"/>
      <c r="AC590" s="35"/>
      <c r="AD590" s="36"/>
      <c r="AE590" s="224"/>
      <c r="AF590" s="53"/>
      <c r="AG590" s="54"/>
      <c r="AH590" s="55"/>
      <c r="AI590" s="56"/>
      <c r="AJ590" s="41" t="s">
        <v>4462</v>
      </c>
      <c r="AK590" s="42">
        <v>45476</v>
      </c>
      <c r="AL590" s="50"/>
      <c r="AM590" s="337" t="str">
        <f>INDEX($K$6:$AE$6,1,MATCH(1,K590:AE590,-1))</f>
        <v>95PFE-L2M</v>
      </c>
      <c r="AN590" s="337" t="str">
        <f>IF(INDEX($K$6:$AE$6,1,MATCH(1,K590:AE590,1))&lt;&gt;INDEX($K$6:$AE$6,1,MATCH(1,K590:AE590,-1)),INDEX($K$6:$AE$6,1,MATCH(1,K590:AE590,1)),"-")</f>
        <v>-</v>
      </c>
    </row>
    <row r="591" spans="1:40" x14ac:dyDescent="0.2">
      <c r="A591" s="169" t="str">
        <f>IF(IFERROR(VLOOKUP(G591,EmployesActifs,1,FALSE),"Non")&lt;&gt;"Non","Oui","Non")</f>
        <v>Oui</v>
      </c>
      <c r="B591" s="172">
        <f>IF(A591="Oui",1,0)</f>
        <v>1</v>
      </c>
      <c r="C591" s="172">
        <f>IF(OR(G591="Médecin",H591="Médecin",I591="Médecin",I591="Médecins",H591="anesthésiste",H591="boursier univ.",H591="chercheur",H591="chirurgien",H591="Résident(e)",H591="Md Urg",H591="Md Card",LEFT(H591,6)="Fellow",H591="Externe Médecine",H591="Directeur de la biobanque Médecin",H591="monit.-boursier",),1,0)</f>
        <v>0</v>
      </c>
      <c r="D591" s="172">
        <f>IF(OR(G591=0,H591="Stagiaire",H591="Stagiaires",H591="Externe",H591="Externes",G591="agence",H591="STAGIAIRE INFIRMIER(ÈRE)",H591="STAGIAIRE SI",H591="STAGIAIRE S.I.",H591="STAGIAIRE PAB",H591="STAGIAIRE EN PERFUSION",H591="Stagiaire Physiothérapeute",H591="Stagiaire médecine",H591="Stagiaire - Service sociaux",H591="STAGIAIRE SOINS INFIRMIERS",H591="STAGIAIRE EXTERNE EN MÉDECINE",H591="ss",),1,0)</f>
        <v>0</v>
      </c>
      <c r="E591" s="28" t="s">
        <v>3165</v>
      </c>
      <c r="F591" s="28" t="s">
        <v>3166</v>
      </c>
      <c r="G591" s="262">
        <v>12914</v>
      </c>
      <c r="H591" s="79" t="s">
        <v>69</v>
      </c>
      <c r="I591" s="164" t="s">
        <v>5215</v>
      </c>
      <c r="J591" s="273">
        <f ca="1">IF(AK591&lt;=Données!$B$2,1," ")</f>
        <v>1</v>
      </c>
      <c r="K591" s="45"/>
      <c r="L591" s="46">
        <v>1</v>
      </c>
      <c r="M591" s="47"/>
      <c r="N591" s="48"/>
      <c r="O591" s="185"/>
      <c r="P591" s="187"/>
      <c r="Q591" s="185"/>
      <c r="R591" s="186"/>
      <c r="S591" s="186"/>
      <c r="T591" s="187"/>
      <c r="U591" s="187"/>
      <c r="V591" s="187"/>
      <c r="W591" s="320"/>
      <c r="X591" s="214"/>
      <c r="Y591" s="215"/>
      <c r="Z591" s="34"/>
      <c r="AA591" s="35"/>
      <c r="AB591" s="35"/>
      <c r="AC591" s="35"/>
      <c r="AD591" s="36"/>
      <c r="AE591" s="224"/>
      <c r="AF591" s="53"/>
      <c r="AG591" s="54"/>
      <c r="AH591" s="55"/>
      <c r="AI591" s="56"/>
      <c r="AJ591" s="41" t="s">
        <v>85</v>
      </c>
      <c r="AK591" s="42">
        <v>44985</v>
      </c>
      <c r="AL591" s="50"/>
      <c r="AM591" s="337" t="str">
        <f>INDEX($K$6:$AE$6,1,MATCH(1,K591:AE591,-1))</f>
        <v>95PFE-L2M</v>
      </c>
      <c r="AN591" s="337" t="str">
        <f>IF(INDEX($K$6:$AE$6,1,MATCH(1,K591:AE591,1))&lt;&gt;INDEX($K$6:$AE$6,1,MATCH(1,K591:AE591,-1)),INDEX($K$6:$AE$6,1,MATCH(1,K591:AE591,1)),"-")</f>
        <v>-</v>
      </c>
    </row>
    <row r="592" spans="1:40" x14ac:dyDescent="0.2">
      <c r="A592" s="169" t="str">
        <f>IF(IFERROR(VLOOKUP(G592,EmployesActifs,1,FALSE),"Non")&lt;&gt;"Non","Oui","Non")</f>
        <v>Oui</v>
      </c>
      <c r="B592" s="172">
        <f>IF(A592="Oui",1,0)</f>
        <v>1</v>
      </c>
      <c r="C592" s="172">
        <f>IF(OR(G592="Médecin",H592="Médecin",I592="Médecin",I592="Médecins",H592="anesthésiste",H592="boursier univ.",H592="chercheur",H592="chirurgien",H592="Résident(e)",H592="Md Urg",H592="Md Card",LEFT(H592,6)="Fellow",H592="Externe Médecine",H592="Directeur de la biobanque Médecin",H592="monit.-boursier",),1,0)</f>
        <v>0</v>
      </c>
      <c r="D592" s="172">
        <f>IF(OR(G592=0,H592="Stagiaire",H592="Stagiaires",H592="Externe",H592="Externes",G592="agence",H592="STAGIAIRE INFIRMIER(ÈRE)",H592="STAGIAIRE SI",H592="STAGIAIRE S.I.",H592="STAGIAIRE PAB",H592="STAGIAIRE EN PERFUSION",H592="Stagiaire Physiothérapeute",H592="Stagiaire médecine",H592="Stagiaire - Service sociaux",H592="STAGIAIRE SOINS INFIRMIERS",H592="STAGIAIRE EXTERNE EN MÉDECINE",H592="ss",),1,0)</f>
        <v>0</v>
      </c>
      <c r="E592" s="28" t="s">
        <v>6191</v>
      </c>
      <c r="F592" s="28" t="s">
        <v>6192</v>
      </c>
      <c r="G592" s="262">
        <v>6671</v>
      </c>
      <c r="H592" s="79" t="s">
        <v>3563</v>
      </c>
      <c r="I592" s="164" t="s">
        <v>888</v>
      </c>
      <c r="J592" s="273" t="str">
        <f ca="1">IF(AK592&lt;=Données!$B$2,1," ")</f>
        <v xml:space="preserve"> </v>
      </c>
      <c r="K592" s="45" t="s">
        <v>56</v>
      </c>
      <c r="L592" s="46"/>
      <c r="M592" s="47"/>
      <c r="N592" s="48"/>
      <c r="O592" s="185">
        <v>1</v>
      </c>
      <c r="P592" s="187"/>
      <c r="Q592" s="185"/>
      <c r="R592" s="186"/>
      <c r="S592" s="186" t="s">
        <v>56</v>
      </c>
      <c r="T592" s="187"/>
      <c r="U592" s="187"/>
      <c r="V592" s="187"/>
      <c r="W592" s="320"/>
      <c r="X592" s="214"/>
      <c r="Y592" s="215"/>
      <c r="Z592" s="34"/>
      <c r="AA592" s="35"/>
      <c r="AB592" s="35"/>
      <c r="AC592" s="35"/>
      <c r="AD592" s="36"/>
      <c r="AE592" s="224"/>
      <c r="AF592" s="53"/>
      <c r="AG592" s="54"/>
      <c r="AH592" s="55"/>
      <c r="AI592" s="56"/>
      <c r="AJ592" s="41" t="s">
        <v>4462</v>
      </c>
      <c r="AK592" s="42">
        <v>45841</v>
      </c>
      <c r="AL592" s="50"/>
      <c r="AM592" s="337" t="str">
        <f>INDEX($K$6:$AE$6,1,MATCH(1,K592:AE592,-1))</f>
        <v>1804S</v>
      </c>
      <c r="AN592" s="337" t="str">
        <f>IF(INDEX($K$6:$AE$6,1,MATCH(1,K592:AE592,1))&lt;&gt;INDEX($K$6:$AE$6,1,MATCH(1,K592:AE592,-1)),INDEX($K$6:$AE$6,1,MATCH(1,K592:AE592,1)),"-")</f>
        <v>-</v>
      </c>
    </row>
    <row r="593" spans="1:40" x14ac:dyDescent="0.2">
      <c r="A593" s="169" t="str">
        <f>IF(IFERROR(VLOOKUP(G593,EmployesActifs,1,FALSE),"Non")&lt;&gt;"Non","Oui","Non")</f>
        <v>Oui</v>
      </c>
      <c r="B593" s="172">
        <f>IF(A593="Oui",1,0)</f>
        <v>1</v>
      </c>
      <c r="C593" s="172">
        <f>IF(OR(G593="Médecin",H593="Médecin",I593="Médecin",I593="Médecins",H593="anesthésiste",H593="boursier univ.",H593="chercheur",H593="chirurgien",H593="Résident(e)",H593="Md Urg",H593="Md Card",LEFT(H593,6)="Fellow",H593="Externe Médecine",H593="Directeur de la biobanque Médecin",H593="monit.-boursier",),1,0)</f>
        <v>0</v>
      </c>
      <c r="D593" s="172">
        <f>IF(OR(G593=0,H593="Stagiaire",H593="Stagiaires",H593="Externe",H593="Externes",G593="agence",H593="STAGIAIRE INFIRMIER(ÈRE)",H593="STAGIAIRE SI",H593="STAGIAIRE S.I.",H593="STAGIAIRE PAB",H593="STAGIAIRE EN PERFUSION",H593="Stagiaire Physiothérapeute",H593="Stagiaire médecine",H593="Stagiaire - Service sociaux",H593="STAGIAIRE SOINS INFIRMIERS",H593="STAGIAIRE EXTERNE EN MÉDECINE",H593="ss",),1,0)</f>
        <v>0</v>
      </c>
      <c r="E593" s="28" t="s">
        <v>2872</v>
      </c>
      <c r="F593" s="28" t="s">
        <v>2873</v>
      </c>
      <c r="G593" s="262">
        <v>12512</v>
      </c>
      <c r="H593" s="79" t="s">
        <v>2463</v>
      </c>
      <c r="I593" s="164" t="s">
        <v>933</v>
      </c>
      <c r="J593" s="273" t="str">
        <f ca="1">IF(AK593&lt;=Données!$B$2,1," ")</f>
        <v xml:space="preserve"> </v>
      </c>
      <c r="K593" s="45"/>
      <c r="L593" s="46"/>
      <c r="M593" s="47">
        <v>1</v>
      </c>
      <c r="N593" s="48"/>
      <c r="O593" s="185"/>
      <c r="P593" s="187"/>
      <c r="Q593" s="185"/>
      <c r="R593" s="186"/>
      <c r="S593" s="186"/>
      <c r="T593" s="187"/>
      <c r="U593" s="187"/>
      <c r="V593" s="187"/>
      <c r="W593" s="320"/>
      <c r="X593" s="214"/>
      <c r="Y593" s="215"/>
      <c r="Z593" s="34"/>
      <c r="AA593" s="35"/>
      <c r="AB593" s="35"/>
      <c r="AC593" s="35"/>
      <c r="AD593" s="36"/>
      <c r="AE593" s="224"/>
      <c r="AF593" s="53"/>
      <c r="AG593" s="54"/>
      <c r="AH593" s="55"/>
      <c r="AI593" s="56"/>
      <c r="AJ593" s="41" t="s">
        <v>5851</v>
      </c>
      <c r="AK593" s="42">
        <v>45679</v>
      </c>
      <c r="AL593" s="50"/>
      <c r="AM593" s="337" t="str">
        <f>INDEX($K$6:$AE$6,1,MATCH(1,K593:AE593,-1))</f>
        <v>95PFE-L2L</v>
      </c>
      <c r="AN593" s="337" t="str">
        <f>IF(INDEX($K$6:$AE$6,1,MATCH(1,K593:AE593,1))&lt;&gt;INDEX($K$6:$AE$6,1,MATCH(1,K593:AE593,-1)),INDEX($K$6:$AE$6,1,MATCH(1,K593:AE593,1)),"-")</f>
        <v>-</v>
      </c>
    </row>
    <row r="594" spans="1:40" x14ac:dyDescent="0.2">
      <c r="A594" s="169" t="str">
        <f>IF(IFERROR(VLOOKUP(G594,EmployesActifs,1,FALSE),"Non")&lt;&gt;"Non","Oui","Non")</f>
        <v>Oui</v>
      </c>
      <c r="B594" s="172">
        <f>IF(A594="Oui",1,0)</f>
        <v>1</v>
      </c>
      <c r="C594" s="172">
        <f>IF(OR(G594="Médecin",H594="Médecin",I594="Médecin",I594="Médecins",H594="anesthésiste",H594="boursier univ.",H594="chercheur",H594="chirurgien",H594="Résident(e)",H594="Md Urg",H594="Md Card",LEFT(H594,6)="Fellow",H594="Externe Médecine",H594="Directeur de la biobanque Médecin",H594="monit.-boursier",),1,0)</f>
        <v>0</v>
      </c>
      <c r="D594" s="172">
        <f>IF(OR(G594=0,H594="Stagiaire",H594="Stagiaires",H594="Externe",H594="Externes",G594="agence",H594="STAGIAIRE INFIRMIER(ÈRE)",H594="STAGIAIRE SI",H594="STAGIAIRE S.I.",H594="STAGIAIRE PAB",H594="STAGIAIRE EN PERFUSION",H594="Stagiaire Physiothérapeute",H594="Stagiaire médecine",H594="Stagiaire - Service sociaux",H594="STAGIAIRE SOINS INFIRMIERS",H594="STAGIAIRE EXTERNE EN MÉDECINE",H594="ss",),1,0)</f>
        <v>0</v>
      </c>
      <c r="E594" s="28" t="s">
        <v>1108</v>
      </c>
      <c r="F594" s="28" t="s">
        <v>1109</v>
      </c>
      <c r="G594" s="262">
        <v>5796</v>
      </c>
      <c r="H594" s="79" t="s">
        <v>69</v>
      </c>
      <c r="I594" s="164" t="s">
        <v>836</v>
      </c>
      <c r="J594" s="273">
        <f ca="1">IF(AK594&lt;=Données!$B$2,1," ")</f>
        <v>1</v>
      </c>
      <c r="K594" s="45"/>
      <c r="L594" s="46"/>
      <c r="M594" s="47">
        <v>1</v>
      </c>
      <c r="N594" s="48"/>
      <c r="O594" s="185"/>
      <c r="P594" s="187"/>
      <c r="Q594" s="185"/>
      <c r="R594" s="186"/>
      <c r="S594" s="186"/>
      <c r="T594" s="187"/>
      <c r="U594" s="187"/>
      <c r="V594" s="187"/>
      <c r="W594" s="320"/>
      <c r="X594" s="214"/>
      <c r="Y594" s="215"/>
      <c r="Z594" s="34"/>
      <c r="AA594" s="35"/>
      <c r="AB594" s="35"/>
      <c r="AC594" s="35"/>
      <c r="AD594" s="36"/>
      <c r="AE594" s="224"/>
      <c r="AF594" s="53"/>
      <c r="AG594" s="54"/>
      <c r="AH594" s="55"/>
      <c r="AI594" s="56"/>
      <c r="AJ594" s="41" t="s">
        <v>50</v>
      </c>
      <c r="AK594" s="42">
        <v>44571</v>
      </c>
      <c r="AL594" s="50"/>
      <c r="AM594" s="337" t="str">
        <f>INDEX($K$6:$AE$6,1,MATCH(1,K594:AE594,-1))</f>
        <v>95PFE-L2L</v>
      </c>
      <c r="AN594" s="337" t="str">
        <f>IF(INDEX($K$6:$AE$6,1,MATCH(1,K594:AE594,1))&lt;&gt;INDEX($K$6:$AE$6,1,MATCH(1,K594:AE594,-1)),INDEX($K$6:$AE$6,1,MATCH(1,K594:AE594,1)),"-")</f>
        <v>-</v>
      </c>
    </row>
    <row r="595" spans="1:40" x14ac:dyDescent="0.2">
      <c r="A595" s="381"/>
      <c r="B595" s="172">
        <f>IF(A595="Oui",1,0)</f>
        <v>0</v>
      </c>
      <c r="C595" s="172">
        <f>IF(OR(G595="Médecin",H595="Médecin",I595="Médecin",I595="Médecins",H595="anesthésiste",H595="boursier univ.",H595="chercheur",H595="chirurgien",H595="Résident(e)",H595="Md Urg",H595="Md Card",LEFT(H595,6)="Fellow",H595="Externe Médecine",H595="Directeur de la biobanque Médecin",H595="monit.-boursier",),1,0)</f>
        <v>1</v>
      </c>
      <c r="D595" s="172">
        <f>IF(OR(G595=0,H595="Stagiaire",H595="Stagiaires",H595="Externe",H595="Externes",G595="agence",H595="STAGIAIRE INFIRMIER(ÈRE)",H595="STAGIAIRE SI",H595="STAGIAIRE S.I.",H595="STAGIAIRE PAB",H595="STAGIAIRE EN PERFUSION",H595="Stagiaire Physiothérapeute",H595="Stagiaire médecine",H595="Stagiaire - Service sociaux",H595="STAGIAIRE SOINS INFIRMIERS",H595="STAGIAIRE EXTERNE EN MÉDECINE",H595="ss",),1,0)</f>
        <v>0</v>
      </c>
      <c r="E595" s="28" t="s">
        <v>1110</v>
      </c>
      <c r="F595" s="28" t="s">
        <v>1111</v>
      </c>
      <c r="G595" s="262" t="s">
        <v>1112</v>
      </c>
      <c r="H595" s="79" t="s">
        <v>80</v>
      </c>
      <c r="I595" s="164" t="s">
        <v>117</v>
      </c>
      <c r="J595" s="273">
        <f ca="1">IF(AK595&lt;=Données!$B$2,1," ")</f>
        <v>1</v>
      </c>
      <c r="K595" s="45"/>
      <c r="L595" s="46"/>
      <c r="M595" s="47"/>
      <c r="N595" s="48"/>
      <c r="O595" s="185"/>
      <c r="P595" s="187"/>
      <c r="Q595" s="185"/>
      <c r="R595" s="186"/>
      <c r="S595" s="186">
        <v>1</v>
      </c>
      <c r="T595" s="187"/>
      <c r="U595" s="187"/>
      <c r="V595" s="187"/>
      <c r="W595" s="320"/>
      <c r="X595" s="214"/>
      <c r="Y595" s="215"/>
      <c r="Z595" s="34"/>
      <c r="AA595" s="35"/>
      <c r="AB595" s="35"/>
      <c r="AC595" s="35"/>
      <c r="AD595" s="36"/>
      <c r="AE595" s="224"/>
      <c r="AF595" s="53"/>
      <c r="AG595" s="54"/>
      <c r="AH595" s="55"/>
      <c r="AI595" s="56"/>
      <c r="AJ595" s="41" t="s">
        <v>44</v>
      </c>
      <c r="AK595" s="42">
        <v>43944</v>
      </c>
      <c r="AL595" s="50"/>
      <c r="AM595" s="337" t="str">
        <f>INDEX($K$6:$AE$6,1,MATCH(1,K595:AE595,-1))</f>
        <v>1870 +</v>
      </c>
      <c r="AN595" s="337" t="str">
        <f>IF(INDEX($K$6:$AE$6,1,MATCH(1,K595:AE595,1))&lt;&gt;INDEX($K$6:$AE$6,1,MATCH(1,K595:AE595,-1)),INDEX($K$6:$AE$6,1,MATCH(1,K595:AE595,1)),"-")</f>
        <v>-</v>
      </c>
    </row>
    <row r="596" spans="1:40" x14ac:dyDescent="0.2">
      <c r="A596" s="169" t="str">
        <f>IF(IFERROR(VLOOKUP(G596,EmployesActifs,1,FALSE),"Non")&lt;&gt;"Non","Oui","Non")</f>
        <v>Oui</v>
      </c>
      <c r="B596" s="172">
        <f>IF(A596="Oui",1,0)</f>
        <v>1</v>
      </c>
      <c r="C596" s="172">
        <f>IF(OR(G596="Médecin",H596="Médecin",I596="Médecin",I596="Médecins",H596="anesthésiste",H596="boursier univ.",H596="chercheur",H596="chirurgien",H596="Résident(e)",H596="Md Urg",H596="Md Card",LEFT(H596,6)="Fellow",H596="Externe Médecine",H596="Directeur de la biobanque Médecin",H596="monit.-boursier",),1,0)</f>
        <v>0</v>
      </c>
      <c r="D596" s="172">
        <f>IF(OR(G596=0,H596="Stagiaire",H596="Stagiaires",H596="Externe",H596="Externes",G596="agence",H596="STAGIAIRE INFIRMIER(ÈRE)",H596="STAGIAIRE SI",H596="STAGIAIRE S.I.",H596="STAGIAIRE PAB",H596="STAGIAIRE EN PERFUSION",H596="Stagiaire Physiothérapeute",H596="Stagiaire médecine",H596="Stagiaire - Service sociaux",H596="STAGIAIRE SOINS INFIRMIERS",H596="STAGIAIRE EXTERNE EN MÉDECINE",H596="ss",),1,0)</f>
        <v>0</v>
      </c>
      <c r="E596" s="28" t="s">
        <v>6082</v>
      </c>
      <c r="F596" s="28" t="s">
        <v>782</v>
      </c>
      <c r="G596" s="262">
        <v>4059</v>
      </c>
      <c r="H596" s="79" t="s">
        <v>747</v>
      </c>
      <c r="I596" s="164" t="s">
        <v>836</v>
      </c>
      <c r="J596" s="273" t="str">
        <f ca="1">IF(AK596&lt;=Données!$B$2,1," ")</f>
        <v xml:space="preserve"> </v>
      </c>
      <c r="K596" s="45">
        <v>1</v>
      </c>
      <c r="L596" s="46"/>
      <c r="M596" s="47"/>
      <c r="N596" s="48"/>
      <c r="O596" s="185"/>
      <c r="P596" s="187"/>
      <c r="Q596" s="185"/>
      <c r="R596" s="186"/>
      <c r="S596" s="186"/>
      <c r="T596" s="187"/>
      <c r="U596" s="187"/>
      <c r="V596" s="187"/>
      <c r="W596" s="320"/>
      <c r="X596" s="214"/>
      <c r="Y596" s="215"/>
      <c r="Z596" s="34"/>
      <c r="AA596" s="35"/>
      <c r="AB596" s="35"/>
      <c r="AC596" s="35"/>
      <c r="AD596" s="36"/>
      <c r="AE596" s="224"/>
      <c r="AF596" s="53"/>
      <c r="AG596" s="54"/>
      <c r="AH596" s="55"/>
      <c r="AI596" s="56"/>
      <c r="AJ596" s="41" t="s">
        <v>5851</v>
      </c>
      <c r="AK596" s="42">
        <v>45787</v>
      </c>
      <c r="AL596" s="50"/>
      <c r="AM596" s="337" t="str">
        <f>INDEX($K$6:$AE$6,1,MATCH(1,K596:AE596,-1))</f>
        <v>95PFE-L2S</v>
      </c>
      <c r="AN596" s="337" t="str">
        <f>IF(INDEX($K$6:$AE$6,1,MATCH(1,K596:AE596,1))&lt;&gt;INDEX($K$6:$AE$6,1,MATCH(1,K596:AE596,-1)),INDEX($K$6:$AE$6,1,MATCH(1,K596:AE596,1)),"-")</f>
        <v>-</v>
      </c>
    </row>
    <row r="597" spans="1:40" x14ac:dyDescent="0.2">
      <c r="A597" s="169" t="str">
        <f>IF(IFERROR(VLOOKUP(G597,EmployesActifs,1,FALSE),"Non")&lt;&gt;"Non","Oui","Non")</f>
        <v>Oui</v>
      </c>
      <c r="B597" s="172">
        <f>IF(A597="Oui",1,0)</f>
        <v>1</v>
      </c>
      <c r="C597" s="172">
        <f>IF(OR(G597="Médecin",H597="Médecin",I597="Médecin",I597="Médecins",H597="anesthésiste",H597="boursier univ.",H597="chercheur",H597="chirurgien",H597="Résident(e)",H597="Md Urg",H597="Md Card",LEFT(H597,6)="Fellow",H597="Externe Médecine",H597="Directeur de la biobanque Médecin",H597="monit.-boursier",),1,0)</f>
        <v>0</v>
      </c>
      <c r="D597" s="172">
        <f>IF(OR(G597=0,H597="Stagiaire",H597="Stagiaires",H597="Externe",H597="Externes",G597="agence",H597="STAGIAIRE INFIRMIER(ÈRE)",H597="STAGIAIRE SI",H597="STAGIAIRE S.I.",H597="STAGIAIRE PAB",H597="STAGIAIRE EN PERFUSION",H597="Stagiaire Physiothérapeute",H597="Stagiaire médecine",H597="Stagiaire - Service sociaux",H597="STAGIAIRE SOINS INFIRMIERS",H597="STAGIAIRE EXTERNE EN MÉDECINE",H597="ss",),1,0)</f>
        <v>0</v>
      </c>
      <c r="E597" s="28" t="s">
        <v>3252</v>
      </c>
      <c r="F597" s="28" t="s">
        <v>3253</v>
      </c>
      <c r="G597" s="262">
        <v>13018</v>
      </c>
      <c r="H597" s="79" t="s">
        <v>54</v>
      </c>
      <c r="I597" s="164" t="s">
        <v>55</v>
      </c>
      <c r="J597" s="273" t="str">
        <f ca="1">IF(AK597&lt;=Données!$B$2,1," ")</f>
        <v xml:space="preserve"> </v>
      </c>
      <c r="K597" s="45">
        <v>1</v>
      </c>
      <c r="L597" s="46"/>
      <c r="M597" s="47"/>
      <c r="N597" s="48"/>
      <c r="O597" s="185"/>
      <c r="P597" s="187"/>
      <c r="Q597" s="185"/>
      <c r="R597" s="186"/>
      <c r="S597" s="186"/>
      <c r="T597" s="187"/>
      <c r="U597" s="187"/>
      <c r="V597" s="187"/>
      <c r="W597" s="320"/>
      <c r="X597" s="214"/>
      <c r="Y597" s="215"/>
      <c r="Z597" s="34"/>
      <c r="AA597" s="35"/>
      <c r="AB597" s="35"/>
      <c r="AC597" s="35"/>
      <c r="AD597" s="36"/>
      <c r="AE597" s="224"/>
      <c r="AF597" s="53"/>
      <c r="AG597" s="54"/>
      <c r="AH597" s="55"/>
      <c r="AI597" s="56"/>
      <c r="AJ597" s="41" t="s">
        <v>5851</v>
      </c>
      <c r="AK597" s="42">
        <v>45826</v>
      </c>
      <c r="AL597" s="50"/>
      <c r="AM597" s="337" t="str">
        <f>INDEX($K$6:$AE$6,1,MATCH(1,K597:AE597,-1))</f>
        <v>95PFE-L2S</v>
      </c>
      <c r="AN597" s="337" t="str">
        <f>IF(INDEX($K$6:$AE$6,1,MATCH(1,K597:AE597,1))&lt;&gt;INDEX($K$6:$AE$6,1,MATCH(1,K597:AE597,-1)),INDEX($K$6:$AE$6,1,MATCH(1,K597:AE597,1)),"-")</f>
        <v>-</v>
      </c>
    </row>
    <row r="598" spans="1:40" x14ac:dyDescent="0.2">
      <c r="A598" s="381"/>
      <c r="B598" s="172">
        <f>IF(A598="Oui",1,0)</f>
        <v>0</v>
      </c>
      <c r="C598" s="172">
        <f>IF(OR(G598="Médecin",H598="Médecin",I598="Médecin",I598="Médecins",H598="anesthésiste",H598="boursier univ.",H598="chercheur",H598="chirurgien",H598="Résident(e)",H598="Md Urg",H598="Md Card",LEFT(H598,6)="Fellow",H598="Externe Médecine",H598="Directeur de la biobanque Médecin",H598="monit.-boursier",),1,0)</f>
        <v>0</v>
      </c>
      <c r="D598" s="172">
        <f>IF(OR(G598=0,H598="Stagiaire",H598="Stagiaires",H598="Externe",H598="Externes",G598="agence",H598="STAGIAIRE INFIRMIER(ÈRE)",H598="STAGIAIRE SI",H598="STAGIAIRE S.I.",H598="STAGIAIRE PAB",H598="STAGIAIRE EN PERFUSION",H598="Stagiaire Physiothérapeute",H598="Stagiaire médecine",H598="Stagiaire - Service sociaux",H598="STAGIAIRE SOINS INFIRMIERS",H598="STAGIAIRE EXTERNE EN MÉDECINE",H598="ss",),1,0)</f>
        <v>1</v>
      </c>
      <c r="E598" s="28" t="s">
        <v>5511</v>
      </c>
      <c r="F598" s="28" t="s">
        <v>1906</v>
      </c>
      <c r="G598" s="262">
        <v>0</v>
      </c>
      <c r="H598" s="79" t="s">
        <v>1250</v>
      </c>
      <c r="I598" s="164" t="s">
        <v>146</v>
      </c>
      <c r="J598" s="273" t="str">
        <f ca="1">IF(AK598&lt;=Données!$B$2,1," ")</f>
        <v xml:space="preserve"> </v>
      </c>
      <c r="K598" s="45"/>
      <c r="L598" s="46">
        <v>1</v>
      </c>
      <c r="M598" s="47"/>
      <c r="N598" s="48"/>
      <c r="O598" s="185"/>
      <c r="P598" s="187"/>
      <c r="Q598" s="185"/>
      <c r="R598" s="186"/>
      <c r="S598" s="186"/>
      <c r="T598" s="187"/>
      <c r="U598" s="187"/>
      <c r="V598" s="187"/>
      <c r="W598" s="320"/>
      <c r="X598" s="214"/>
      <c r="Y598" s="215"/>
      <c r="Z598" s="34"/>
      <c r="AA598" s="35"/>
      <c r="AB598" s="35"/>
      <c r="AC598" s="35"/>
      <c r="AD598" s="36"/>
      <c r="AE598" s="224"/>
      <c r="AF598" s="53"/>
      <c r="AG598" s="54"/>
      <c r="AH598" s="55"/>
      <c r="AI598" s="56"/>
      <c r="AJ598" s="41" t="s">
        <v>652</v>
      </c>
      <c r="AK598" s="42">
        <v>45469</v>
      </c>
      <c r="AL598" s="50"/>
      <c r="AM598" s="337" t="str">
        <f>INDEX($K$6:$AE$6,1,MATCH(1,K598:AE598,-1))</f>
        <v>95PFE-L2M</v>
      </c>
      <c r="AN598" s="337" t="str">
        <f>IF(INDEX($K$6:$AE$6,1,MATCH(1,K598:AE598,1))&lt;&gt;INDEX($K$6:$AE$6,1,MATCH(1,K598:AE598,-1)),INDEX($K$6:$AE$6,1,MATCH(1,K598:AE598,1)),"-")</f>
        <v>-</v>
      </c>
    </row>
    <row r="599" spans="1:40" x14ac:dyDescent="0.2">
      <c r="A599" s="381"/>
      <c r="B599" s="172">
        <f>IF(A599="Oui",1,0)</f>
        <v>0</v>
      </c>
      <c r="C599" s="172">
        <f>IF(OR(G599="Médecin",H599="Médecin",I599="Médecin",I599="Médecins",H599="anesthésiste",H599="boursier univ.",H599="chercheur",H599="chirurgien",H599="Résident(e)",H599="Md Urg",H599="Md Card",LEFT(H599,6)="Fellow",H599="Externe Médecine",H599="Directeur de la biobanque Médecin",H599="monit.-boursier",),1,0)</f>
        <v>1</v>
      </c>
      <c r="D599" s="172">
        <f>IF(OR(G599=0,H599="Stagiaire",H599="Stagiaires",H599="Externe",H599="Externes",G599="agence",H599="STAGIAIRE INFIRMIER(ÈRE)",H599="STAGIAIRE SI",H599="STAGIAIRE S.I.",H599="STAGIAIRE PAB",H599="STAGIAIRE EN PERFUSION",H599="Stagiaire Physiothérapeute",H599="Stagiaire médecine",H599="Stagiaire - Service sociaux",H599="STAGIAIRE SOINS INFIRMIERS",H599="STAGIAIRE EXTERNE EN MÉDECINE",H599="ss",),1,0)</f>
        <v>0</v>
      </c>
      <c r="E599" s="28" t="s">
        <v>1113</v>
      </c>
      <c r="F599" s="28" t="s">
        <v>175</v>
      </c>
      <c r="G599" s="262" t="s">
        <v>1114</v>
      </c>
      <c r="H599" s="79" t="s">
        <v>869</v>
      </c>
      <c r="I599" s="164" t="s">
        <v>117</v>
      </c>
      <c r="J599" s="273">
        <f ca="1">IF(AK599&lt;=Données!$B$2,1," ")</f>
        <v>1</v>
      </c>
      <c r="K599" s="45"/>
      <c r="L599" s="46">
        <v>1</v>
      </c>
      <c r="M599" s="47"/>
      <c r="N599" s="48"/>
      <c r="O599" s="185"/>
      <c r="P599" s="187"/>
      <c r="Q599" s="185"/>
      <c r="R599" s="186"/>
      <c r="S599" s="186"/>
      <c r="T599" s="187"/>
      <c r="U599" s="187"/>
      <c r="V599" s="187"/>
      <c r="W599" s="320"/>
      <c r="X599" s="214"/>
      <c r="Y599" s="215"/>
      <c r="Z599" s="34"/>
      <c r="AA599" s="35"/>
      <c r="AB599" s="35">
        <v>1</v>
      </c>
      <c r="AC599" s="35"/>
      <c r="AD599" s="36"/>
      <c r="AE599" s="224"/>
      <c r="AF599" s="53"/>
      <c r="AG599" s="54"/>
      <c r="AH599" s="55"/>
      <c r="AI599" s="56"/>
      <c r="AJ599" s="41" t="s">
        <v>144</v>
      </c>
      <c r="AK599" s="42">
        <v>44585</v>
      </c>
      <c r="AL599" s="50" t="s">
        <v>1115</v>
      </c>
      <c r="AM599" s="337" t="str">
        <f>INDEX($K$6:$AE$6,1,MATCH(1,K599:AE599,-1))</f>
        <v>95PFE-L2M</v>
      </c>
      <c r="AN599" s="337" t="str">
        <f>IF(INDEX($K$6:$AE$6,1,MATCH(1,K599:AE599,1))&lt;&gt;INDEX($K$6:$AE$6,1,MATCH(1,K599:AE599,-1)),INDEX($K$6:$AE$6,1,MATCH(1,K599:AE599,1)),"-")</f>
        <v>1512-M</v>
      </c>
    </row>
    <row r="600" spans="1:40" x14ac:dyDescent="0.2">
      <c r="A600" s="169" t="str">
        <f>IF(IFERROR(VLOOKUP(G600,EmployesActifs,1,FALSE),"Non")&lt;&gt;"Non","Oui","Non")</f>
        <v>Oui</v>
      </c>
      <c r="B600" s="172">
        <f>IF(A600="Oui",1,0)</f>
        <v>1</v>
      </c>
      <c r="C600" s="172">
        <f>IF(OR(G600="Médecin",H600="Médecin",I600="Médecin",I600="Médecins",H600="anesthésiste",H600="boursier univ.",H600="chercheur",H600="chirurgien",H600="Résident(e)",H600="Md Urg",H600="Md Card",LEFT(H600,6)="Fellow",H600="Externe Médecine",H600="Directeur de la biobanque Médecin",H600="monit.-boursier",),1,0)</f>
        <v>0</v>
      </c>
      <c r="D600" s="172">
        <f>IF(OR(G600=0,H600="Stagiaire",H600="Stagiaires",H600="Externe",H600="Externes",G600="agence",H600="STAGIAIRE INFIRMIER(ÈRE)",H600="STAGIAIRE SI",H600="STAGIAIRE S.I.",H600="STAGIAIRE PAB",H600="STAGIAIRE EN PERFUSION",H600="Stagiaire Physiothérapeute",H600="Stagiaire médecine",H600="Stagiaire - Service sociaux",H600="STAGIAIRE SOINS INFIRMIERS",H600="STAGIAIRE EXTERNE EN MÉDECINE",H600="ss",),1,0)</f>
        <v>0</v>
      </c>
      <c r="E600" s="28" t="s">
        <v>1116</v>
      </c>
      <c r="F600" s="28" t="s">
        <v>838</v>
      </c>
      <c r="G600" s="262">
        <v>11026</v>
      </c>
      <c r="H600" s="79" t="s">
        <v>103</v>
      </c>
      <c r="I600" s="164" t="s">
        <v>61</v>
      </c>
      <c r="J600" s="273" t="str">
        <f ca="1">IF(AK600&lt;=Données!$B$2,1," ")</f>
        <v xml:space="preserve"> </v>
      </c>
      <c r="K600" s="45"/>
      <c r="L600" s="46"/>
      <c r="M600" s="47"/>
      <c r="N600" s="48"/>
      <c r="O600" s="185"/>
      <c r="P600" s="187"/>
      <c r="Q600" s="185"/>
      <c r="R600" s="186"/>
      <c r="S600" s="186">
        <v>1</v>
      </c>
      <c r="T600" s="187"/>
      <c r="U600" s="187"/>
      <c r="V600" s="187"/>
      <c r="W600" s="320"/>
      <c r="X600" s="214"/>
      <c r="Y600" s="215"/>
      <c r="Z600" s="34"/>
      <c r="AA600" s="35"/>
      <c r="AB600" s="35"/>
      <c r="AC600" s="35"/>
      <c r="AD600" s="36"/>
      <c r="AE600" s="224"/>
      <c r="AF600" s="53"/>
      <c r="AG600" s="54"/>
      <c r="AH600" s="55"/>
      <c r="AI600" s="56"/>
      <c r="AJ600" s="41" t="s">
        <v>4462</v>
      </c>
      <c r="AK600" s="42">
        <v>45952</v>
      </c>
      <c r="AL600" s="50"/>
      <c r="AM600" s="337" t="str">
        <f>INDEX($K$6:$AE$6,1,MATCH(1,K600:AE600,-1))</f>
        <v>1870 +</v>
      </c>
      <c r="AN600" s="337" t="str">
        <f>IF(INDEX($K$6:$AE$6,1,MATCH(1,K600:AE600,1))&lt;&gt;INDEX($K$6:$AE$6,1,MATCH(1,K600:AE600,-1)),INDEX($K$6:$AE$6,1,MATCH(1,K600:AE600,1)),"-")</f>
        <v>-</v>
      </c>
    </row>
    <row r="601" spans="1:40" x14ac:dyDescent="0.2">
      <c r="A601" s="169" t="str">
        <f>IF(IFERROR(VLOOKUP(G601,EmployesActifs,1,FALSE),"Non")&lt;&gt;"Non","Oui","Non")</f>
        <v>Oui</v>
      </c>
      <c r="B601" s="172">
        <f>IF(A601="Oui",1,0)</f>
        <v>1</v>
      </c>
      <c r="C601" s="172">
        <f>IF(OR(G601="Médecin",H601="Médecin",I601="Médecin",I601="Médecins",H601="anesthésiste",H601="boursier univ.",H601="chercheur",H601="chirurgien",H601="Résident(e)",H601="Md Urg",H601="Md Card",LEFT(H601,6)="Fellow",H601="Externe Médecine",H601="Directeur de la biobanque Médecin",H601="monit.-boursier",),1,0)</f>
        <v>0</v>
      </c>
      <c r="D601" s="172">
        <f>IF(OR(G601=0,H601="Stagiaire",H601="Stagiaires",H601="Externe",H601="Externes",G601="agence",H601="STAGIAIRE INFIRMIER(ÈRE)",H601="STAGIAIRE SI",H601="STAGIAIRE S.I.",H601="STAGIAIRE PAB",H601="STAGIAIRE EN PERFUSION",H601="Stagiaire Physiothérapeute",H601="Stagiaire médecine",H601="Stagiaire - Service sociaux",H601="STAGIAIRE SOINS INFIRMIERS",H601="STAGIAIRE EXTERNE EN MÉDECINE",H601="ss",),1,0)</f>
        <v>0</v>
      </c>
      <c r="E601" s="28" t="s">
        <v>2895</v>
      </c>
      <c r="F601" s="28" t="s">
        <v>2896</v>
      </c>
      <c r="G601" s="262">
        <v>12485</v>
      </c>
      <c r="H601" s="79" t="s">
        <v>69</v>
      </c>
      <c r="I601" s="164" t="s">
        <v>5716</v>
      </c>
      <c r="J601" s="273" t="str">
        <f ca="1">IF(AK601&lt;=Données!$B$2,1," ")</f>
        <v xml:space="preserve"> </v>
      </c>
      <c r="K601" s="45">
        <v>1</v>
      </c>
      <c r="L601" s="46"/>
      <c r="M601" s="47"/>
      <c r="N601" s="48"/>
      <c r="O601" s="185"/>
      <c r="P601" s="187"/>
      <c r="Q601" s="185"/>
      <c r="R601" s="186"/>
      <c r="S601" s="186"/>
      <c r="T601" s="187"/>
      <c r="U601" s="187"/>
      <c r="V601" s="187"/>
      <c r="W601" s="320"/>
      <c r="X601" s="214"/>
      <c r="Y601" s="215"/>
      <c r="Z601" s="34"/>
      <c r="AA601" s="35"/>
      <c r="AB601" s="35"/>
      <c r="AC601" s="35"/>
      <c r="AD601" s="36"/>
      <c r="AE601" s="224"/>
      <c r="AF601" s="53"/>
      <c r="AG601" s="54"/>
      <c r="AH601" s="55"/>
      <c r="AI601" s="56"/>
      <c r="AJ601" s="41" t="s">
        <v>4462</v>
      </c>
      <c r="AK601" s="42">
        <v>45749</v>
      </c>
      <c r="AL601" s="50"/>
      <c r="AM601" s="337" t="str">
        <f>INDEX($K$6:$AE$6,1,MATCH(1,K601:AE601,-1))</f>
        <v>95PFE-L2S</v>
      </c>
      <c r="AN601" s="337" t="str">
        <f>IF(INDEX($K$6:$AE$6,1,MATCH(1,K601:AE601,1))&lt;&gt;INDEX($K$6:$AE$6,1,MATCH(1,K601:AE601,-1)),INDEX($K$6:$AE$6,1,MATCH(1,K601:AE601,1)),"-")</f>
        <v>-</v>
      </c>
    </row>
    <row r="602" spans="1:40" x14ac:dyDescent="0.2">
      <c r="A602" s="169" t="str">
        <f>IF(IFERROR(VLOOKUP(G602,EmployesActifs,1,FALSE),"Non")&lt;&gt;"Non","Oui","Non")</f>
        <v>Oui</v>
      </c>
      <c r="B602" s="172">
        <f>IF(A602="Oui",1,0)</f>
        <v>1</v>
      </c>
      <c r="C602" s="172">
        <f>IF(OR(G602="Médecin",H602="Médecin",I602="Médecin",I602="Médecins",H602="anesthésiste",H602="boursier univ.",H602="chercheur",H602="chirurgien",H602="Résident(e)",H602="Md Urg",H602="Md Card",LEFT(H602,6)="Fellow",H602="Externe Médecine",H602="Directeur de la biobanque Médecin",H602="monit.-boursier",),1,0)</f>
        <v>0</v>
      </c>
      <c r="D602" s="172">
        <f>IF(OR(G602=0,H602="Stagiaire",H602="Stagiaires",H602="Externe",H602="Externes",G602="agence",H602="STAGIAIRE INFIRMIER(ÈRE)",H602="STAGIAIRE SI",H602="STAGIAIRE S.I.",H602="STAGIAIRE PAB",H602="STAGIAIRE EN PERFUSION",H602="Stagiaire Physiothérapeute",H602="Stagiaire médecine",H602="Stagiaire - Service sociaux",H602="STAGIAIRE SOINS INFIRMIERS",H602="STAGIAIRE EXTERNE EN MÉDECINE",H602="ss",),1,0)</f>
        <v>0</v>
      </c>
      <c r="E602" s="28" t="s">
        <v>3873</v>
      </c>
      <c r="F602" s="28" t="s">
        <v>1119</v>
      </c>
      <c r="G602" s="262">
        <v>10097</v>
      </c>
      <c r="H602" s="79" t="s">
        <v>69</v>
      </c>
      <c r="I602" s="164" t="s">
        <v>4406</v>
      </c>
      <c r="J602" s="273" t="str">
        <f ca="1">IF(AK602&lt;=Données!$B$2,1," ")</f>
        <v xml:space="preserve"> </v>
      </c>
      <c r="K602" s="45">
        <v>1</v>
      </c>
      <c r="L602" s="46"/>
      <c r="M602" s="47"/>
      <c r="N602" s="48"/>
      <c r="O602" s="185"/>
      <c r="P602" s="187"/>
      <c r="Q602" s="185"/>
      <c r="R602" s="186"/>
      <c r="S602" s="186"/>
      <c r="T602" s="187"/>
      <c r="U602" s="187"/>
      <c r="V602" s="187"/>
      <c r="W602" s="320"/>
      <c r="X602" s="214"/>
      <c r="Y602" s="215"/>
      <c r="Z602" s="34"/>
      <c r="AA602" s="35"/>
      <c r="AB602" s="35"/>
      <c r="AC602" s="35"/>
      <c r="AD602" s="36"/>
      <c r="AE602" s="224"/>
      <c r="AF602" s="53"/>
      <c r="AG602" s="54"/>
      <c r="AH602" s="55"/>
      <c r="AI602" s="56"/>
      <c r="AJ602" s="41" t="s">
        <v>4462</v>
      </c>
      <c r="AK602" s="42">
        <v>45336</v>
      </c>
      <c r="AL602" s="50"/>
      <c r="AM602" s="337" t="str">
        <f>INDEX($K$6:$AE$6,1,MATCH(1,K602:AE602,-1))</f>
        <v>95PFE-L2S</v>
      </c>
      <c r="AN602" s="337" t="str">
        <f>IF(INDEX($K$6:$AE$6,1,MATCH(1,K602:AE602,1))&lt;&gt;INDEX($K$6:$AE$6,1,MATCH(1,K602:AE602,-1)),INDEX($K$6:$AE$6,1,MATCH(1,K602:AE602,1)),"-")</f>
        <v>-</v>
      </c>
    </row>
    <row r="603" spans="1:40" x14ac:dyDescent="0.2">
      <c r="A603" s="169" t="str">
        <f>IF(IFERROR(VLOOKUP(G603,EmployesActifs,1,FALSE),"Non")&lt;&gt;"Non","Oui","Non")</f>
        <v>Oui</v>
      </c>
      <c r="B603" s="172">
        <f>IF(A603="Oui",1,0)</f>
        <v>1</v>
      </c>
      <c r="C603" s="172">
        <f>IF(OR(G603="Médecin",H603="Médecin",I603="Médecin",I603="Médecins",H603="anesthésiste",H603="boursier univ.",H603="chercheur",H603="chirurgien",H603="Résident(e)",H603="Md Urg",H603="Md Card",LEFT(H603,6)="Fellow",H603="Externe Médecine",H603="Directeur de la biobanque Médecin",H603="monit.-boursier",),1,0)</f>
        <v>0</v>
      </c>
      <c r="D603" s="172">
        <f>IF(OR(G603=0,H603="Stagiaire",H603="Stagiaires",H603="Externe",H603="Externes",G603="agence",H603="STAGIAIRE INFIRMIER(ÈRE)",H603="STAGIAIRE SI",H603="STAGIAIRE S.I.",H603="STAGIAIRE PAB",H603="STAGIAIRE EN PERFUSION",H603="Stagiaire Physiothérapeute",H603="Stagiaire médecine",H603="Stagiaire - Service sociaux",H603="STAGIAIRE SOINS INFIRMIERS",H603="STAGIAIRE EXTERNE EN MÉDECINE",H603="ss",),1,0)</f>
        <v>0</v>
      </c>
      <c r="E603" s="28" t="s">
        <v>1120</v>
      </c>
      <c r="F603" s="28" t="s">
        <v>1121</v>
      </c>
      <c r="G603" s="262">
        <v>2837</v>
      </c>
      <c r="H603" s="79" t="s">
        <v>2098</v>
      </c>
      <c r="I603" s="164" t="s">
        <v>5701</v>
      </c>
      <c r="J603" s="273">
        <f ca="1">IF(AK603&lt;=Données!$B$2,1," ")</f>
        <v>1</v>
      </c>
      <c r="K603" s="45"/>
      <c r="L603" s="46" t="s">
        <v>56</v>
      </c>
      <c r="M603" s="47"/>
      <c r="N603" s="48"/>
      <c r="O603" s="185"/>
      <c r="P603" s="187"/>
      <c r="Q603" s="185"/>
      <c r="R603" s="186"/>
      <c r="S603" s="186">
        <v>1</v>
      </c>
      <c r="T603" s="187"/>
      <c r="U603" s="187"/>
      <c r="V603" s="187"/>
      <c r="W603" s="320"/>
      <c r="X603" s="214"/>
      <c r="Y603" s="215"/>
      <c r="Z603" s="34"/>
      <c r="AA603" s="35"/>
      <c r="AB603" s="35"/>
      <c r="AC603" s="35"/>
      <c r="AD603" s="36"/>
      <c r="AE603" s="224"/>
      <c r="AF603" s="53"/>
      <c r="AG603" s="54"/>
      <c r="AH603" s="55"/>
      <c r="AI603" s="56"/>
      <c r="AJ603" s="41" t="s">
        <v>144</v>
      </c>
      <c r="AK603" s="42">
        <v>44587</v>
      </c>
      <c r="AL603" s="50"/>
      <c r="AM603" s="337" t="str">
        <f>INDEX($K$6:$AE$6,1,MATCH(1,K603:AE603,-1))</f>
        <v>1870 +</v>
      </c>
      <c r="AN603" s="337" t="str">
        <f>IF(INDEX($K$6:$AE$6,1,MATCH(1,K603:AE603,1))&lt;&gt;INDEX($K$6:$AE$6,1,MATCH(1,K603:AE603,-1)),INDEX($K$6:$AE$6,1,MATCH(1,K603:AE603,1)),"-")</f>
        <v>-</v>
      </c>
    </row>
    <row r="604" spans="1:40" x14ac:dyDescent="0.2">
      <c r="A604" s="169" t="str">
        <f>IF(IFERROR(VLOOKUP(G604,EmployesActifs,1,FALSE),"Non")&lt;&gt;"Non","Oui","Non")</f>
        <v>Oui</v>
      </c>
      <c r="B604" s="172">
        <f>IF(A604="Oui",1,0)</f>
        <v>1</v>
      </c>
      <c r="C604" s="172">
        <f>IF(OR(G604="Médecin",H604="Médecin",I604="Médecin",I604="Médecins",H604="anesthésiste",H604="boursier univ.",H604="chercheur",H604="chirurgien",H604="Résident(e)",H604="Md Urg",H604="Md Card",LEFT(H604,6)="Fellow",H604="Externe Médecine",H604="Directeur de la biobanque Médecin",H604="monit.-boursier",),1,0)</f>
        <v>0</v>
      </c>
      <c r="D604" s="172">
        <f>IF(OR(G604=0,H604="Stagiaire",H604="Stagiaires",H604="Externe",H604="Externes",G604="agence",H604="STAGIAIRE INFIRMIER(ÈRE)",H604="STAGIAIRE SI",H604="STAGIAIRE S.I.",H604="STAGIAIRE PAB",H604="STAGIAIRE EN PERFUSION",H604="Stagiaire Physiothérapeute",H604="Stagiaire médecine",H604="Stagiaire - Service sociaux",H604="STAGIAIRE SOINS INFIRMIERS",H604="STAGIAIRE EXTERNE EN MÉDECINE",H604="ss",),1,0)</f>
        <v>0</v>
      </c>
      <c r="E604" s="28" t="s">
        <v>1122</v>
      </c>
      <c r="F604" s="28" t="s">
        <v>435</v>
      </c>
      <c r="G604" s="262">
        <v>3217</v>
      </c>
      <c r="H604" s="79" t="s">
        <v>3460</v>
      </c>
      <c r="I604" s="164" t="s">
        <v>933</v>
      </c>
      <c r="J604" s="273" t="str">
        <f ca="1">IF(AK604&lt;=Données!$B$2,1," ")</f>
        <v xml:space="preserve"> </v>
      </c>
      <c r="K604" s="45">
        <v>1</v>
      </c>
      <c r="L604" s="46"/>
      <c r="M604" s="47"/>
      <c r="N604" s="48"/>
      <c r="O604" s="185"/>
      <c r="P604" s="187"/>
      <c r="Q604" s="185"/>
      <c r="R604" s="186"/>
      <c r="S604" s="186"/>
      <c r="T604" s="187"/>
      <c r="U604" s="187"/>
      <c r="V604" s="187"/>
      <c r="W604" s="320"/>
      <c r="X604" s="214"/>
      <c r="Y604" s="215"/>
      <c r="Z604" s="34"/>
      <c r="AA604" s="35"/>
      <c r="AB604" s="35"/>
      <c r="AC604" s="35"/>
      <c r="AD604" s="36"/>
      <c r="AE604" s="224"/>
      <c r="AF604" s="53"/>
      <c r="AG604" s="54"/>
      <c r="AH604" s="55"/>
      <c r="AI604" s="56"/>
      <c r="AJ604" s="41" t="s">
        <v>4462</v>
      </c>
      <c r="AK604" s="42">
        <v>45580</v>
      </c>
      <c r="AL604" s="50"/>
      <c r="AM604" s="337" t="str">
        <f>INDEX($K$6:$AE$6,1,MATCH(1,K604:AE604,-1))</f>
        <v>95PFE-L2S</v>
      </c>
      <c r="AN604" s="337" t="str">
        <f>IF(INDEX($K$6:$AE$6,1,MATCH(1,K604:AE604,1))&lt;&gt;INDEX($K$6:$AE$6,1,MATCH(1,K604:AE604,-1)),INDEX($K$6:$AE$6,1,MATCH(1,K604:AE604,1)),"-")</f>
        <v>-</v>
      </c>
    </row>
    <row r="605" spans="1:40" x14ac:dyDescent="0.2">
      <c r="A605" s="169" t="str">
        <f>IF(IFERROR(VLOOKUP(G605,EmployesActifs,1,FALSE),"Non")&lt;&gt;"Non","Oui","Non")</f>
        <v>Oui</v>
      </c>
      <c r="B605" s="172">
        <f>IF(A605="Oui",1,0)</f>
        <v>1</v>
      </c>
      <c r="C605" s="172">
        <f>IF(OR(G605="Médecin",H605="Médecin",I605="Médecin",I605="Médecins",H605="anesthésiste",H605="boursier univ.",H605="chercheur",H605="chirurgien",H605="Résident(e)",H605="Md Urg",H605="Md Card",LEFT(H605,6)="Fellow",H605="Externe Médecine",H605="Directeur de la biobanque Médecin",H605="monit.-boursier",),1,0)</f>
        <v>0</v>
      </c>
      <c r="D605" s="172">
        <f>IF(OR(G605=0,H605="Stagiaire",H605="Stagiaires",H605="Externe",H605="Externes",G605="agence",H605="STAGIAIRE INFIRMIER(ÈRE)",H605="STAGIAIRE SI",H605="STAGIAIRE S.I.",H605="STAGIAIRE PAB",H605="STAGIAIRE EN PERFUSION",H605="Stagiaire Physiothérapeute",H605="Stagiaire médecine",H605="Stagiaire - Service sociaux",H605="STAGIAIRE SOINS INFIRMIERS",H605="STAGIAIRE EXTERNE EN MÉDECINE",H605="ss",),1,0)</f>
        <v>0</v>
      </c>
      <c r="E605" s="28" t="s">
        <v>1124</v>
      </c>
      <c r="F605" s="28" t="s">
        <v>134</v>
      </c>
      <c r="G605" s="262">
        <v>2853</v>
      </c>
      <c r="H605" s="79" t="s">
        <v>103</v>
      </c>
      <c r="I605" s="164" t="s">
        <v>65</v>
      </c>
      <c r="J605" s="273">
        <f ca="1">IF(AK605&lt;=Données!$B$2,1," ")</f>
        <v>1</v>
      </c>
      <c r="K605" s="45">
        <v>1</v>
      </c>
      <c r="L605" s="46"/>
      <c r="M605" s="47"/>
      <c r="N605" s="48"/>
      <c r="O605" s="185"/>
      <c r="P605" s="187"/>
      <c r="Q605" s="185">
        <v>1</v>
      </c>
      <c r="R605" s="186"/>
      <c r="S605" s="186"/>
      <c r="T605" s="187"/>
      <c r="U605" s="187"/>
      <c r="V605" s="187"/>
      <c r="W605" s="320"/>
      <c r="X605" s="214"/>
      <c r="Y605" s="215"/>
      <c r="Z605" s="34"/>
      <c r="AA605" s="35"/>
      <c r="AB605" s="35"/>
      <c r="AC605" s="35"/>
      <c r="AD605" s="36"/>
      <c r="AE605" s="224"/>
      <c r="AF605" s="53"/>
      <c r="AG605" s="54"/>
      <c r="AH605" s="55"/>
      <c r="AI605" s="56"/>
      <c r="AJ605" s="41" t="s">
        <v>66</v>
      </c>
      <c r="AK605" s="42">
        <v>44295</v>
      </c>
      <c r="AL605" s="50"/>
      <c r="AM605" s="337" t="str">
        <f>INDEX($K$6:$AE$6,1,MATCH(1,K605:AE605,-1))</f>
        <v>95PFE-L2S</v>
      </c>
      <c r="AN605" s="337" t="str">
        <f>IF(INDEX($K$6:$AE$6,1,MATCH(1,K605:AE605,1))&lt;&gt;INDEX($K$6:$AE$6,1,MATCH(1,K605:AE605,-1)),INDEX($K$6:$AE$6,1,MATCH(1,K605:AE605,1)),"-")</f>
        <v>1860-S</v>
      </c>
    </row>
    <row r="606" spans="1:40" x14ac:dyDescent="0.2">
      <c r="A606" s="169" t="str">
        <f>IF(IFERROR(VLOOKUP(G606,EmployesActifs,1,FALSE),"Non")&lt;&gt;"Non","Oui","Non")</f>
        <v>Oui</v>
      </c>
      <c r="B606" s="172">
        <f>IF(A606="Oui",1,0)</f>
        <v>1</v>
      </c>
      <c r="C606" s="172">
        <f>IF(OR(G606="Médecin",H606="Médecin",I606="Médecin",I606="Médecins",H606="anesthésiste",H606="boursier univ.",H606="chercheur",H606="chirurgien",H606="Résident(e)",H606="Md Urg",H606="Md Card",LEFT(H606,6)="Fellow",H606="Externe Médecine",H606="Directeur de la biobanque Médecin",H606="monit.-boursier",),1,0)</f>
        <v>0</v>
      </c>
      <c r="D606" s="172">
        <f>IF(OR(G606=0,H606="Stagiaire",H606="Stagiaires",H606="Externe",H606="Externes",G606="agence",H606="STAGIAIRE INFIRMIER(ÈRE)",H606="STAGIAIRE SI",H606="STAGIAIRE S.I.",H606="STAGIAIRE PAB",H606="STAGIAIRE EN PERFUSION",H606="Stagiaire Physiothérapeute",H606="Stagiaire médecine",H606="Stagiaire - Service sociaux",H606="STAGIAIRE SOINS INFIRMIERS",H606="STAGIAIRE EXTERNE EN MÉDECINE",H606="ss",),1,0)</f>
        <v>0</v>
      </c>
      <c r="E606" s="28" t="s">
        <v>1124</v>
      </c>
      <c r="F606" s="28" t="s">
        <v>1863</v>
      </c>
      <c r="G606" s="262">
        <v>2503</v>
      </c>
      <c r="H606" s="79" t="s">
        <v>103</v>
      </c>
      <c r="I606" s="164" t="s">
        <v>61</v>
      </c>
      <c r="J606" s="273" t="str">
        <f ca="1">IF(AK606&lt;=Données!$B$2,1," ")</f>
        <v xml:space="preserve"> </v>
      </c>
      <c r="K606" s="45" t="s">
        <v>56</v>
      </c>
      <c r="L606" s="46"/>
      <c r="M606" s="47"/>
      <c r="N606" s="48"/>
      <c r="O606" s="185">
        <v>1</v>
      </c>
      <c r="P606" s="187"/>
      <c r="Q606" s="185"/>
      <c r="R606" s="186"/>
      <c r="S606" s="186"/>
      <c r="T606" s="187"/>
      <c r="U606" s="187"/>
      <c r="V606" s="187"/>
      <c r="W606" s="320"/>
      <c r="X606" s="214"/>
      <c r="Y606" s="215"/>
      <c r="Z606" s="34"/>
      <c r="AA606" s="35"/>
      <c r="AB606" s="35"/>
      <c r="AC606" s="35"/>
      <c r="AD606" s="36"/>
      <c r="AE606" s="224"/>
      <c r="AF606" s="53"/>
      <c r="AG606" s="54"/>
      <c r="AH606" s="55"/>
      <c r="AI606" s="56"/>
      <c r="AJ606" s="41" t="s">
        <v>4462</v>
      </c>
      <c r="AK606" s="42">
        <v>45329</v>
      </c>
      <c r="AL606" s="50"/>
      <c r="AM606" s="337" t="str">
        <f>INDEX($K$6:$AE$6,1,MATCH(1,K606:AE606,-1))</f>
        <v>1804S</v>
      </c>
      <c r="AN606" s="337" t="str">
        <f>IF(INDEX($K$6:$AE$6,1,MATCH(1,K606:AE606,1))&lt;&gt;INDEX($K$6:$AE$6,1,MATCH(1,K606:AE606,-1)),INDEX($K$6:$AE$6,1,MATCH(1,K606:AE606,1)),"-")</f>
        <v>-</v>
      </c>
    </row>
    <row r="607" spans="1:40" x14ac:dyDescent="0.2">
      <c r="A607" s="169" t="str">
        <f>IF(IFERROR(VLOOKUP(G607,EmployesActifs,1,FALSE),"Non")&lt;&gt;"Non","Oui","Non")</f>
        <v>Oui</v>
      </c>
      <c r="B607" s="172">
        <f>IF(A607="Oui",1,0)</f>
        <v>1</v>
      </c>
      <c r="C607" s="172">
        <f>IF(OR(G607="Médecin",H607="Médecin",I607="Médecin",I607="Médecins",H607="anesthésiste",H607="boursier univ.",H607="chercheur",H607="chirurgien",H607="Résident(e)",H607="Md Urg",H607="Md Card",LEFT(H607,6)="Fellow",H607="Externe Médecine",H607="Directeur de la biobanque Médecin",H607="monit.-boursier",),1,0)</f>
        <v>0</v>
      </c>
      <c r="D607" s="172">
        <f>IF(OR(G607=0,H607="Stagiaire",H607="Stagiaires",H607="Externe",H607="Externes",G607="agence",H607="STAGIAIRE INFIRMIER(ÈRE)",H607="STAGIAIRE SI",H607="STAGIAIRE S.I.",H607="STAGIAIRE PAB",H607="STAGIAIRE EN PERFUSION",H607="Stagiaire Physiothérapeute",H607="Stagiaire médecine",H607="Stagiaire - Service sociaux",H607="STAGIAIRE SOINS INFIRMIERS",H607="STAGIAIRE EXTERNE EN MÉDECINE",H607="ss",),1,0)</f>
        <v>0</v>
      </c>
      <c r="E607" s="28" t="s">
        <v>1128</v>
      </c>
      <c r="F607" s="28" t="s">
        <v>615</v>
      </c>
      <c r="G607" s="262">
        <v>10197</v>
      </c>
      <c r="H607" s="79" t="s">
        <v>103</v>
      </c>
      <c r="I607" s="164" t="s">
        <v>5709</v>
      </c>
      <c r="J607" s="273" t="str">
        <f ca="1">IF(AK607&lt;=Données!$B$2,1," ")</f>
        <v xml:space="preserve"> </v>
      </c>
      <c r="K607" s="45"/>
      <c r="L607" s="46" t="s">
        <v>56</v>
      </c>
      <c r="M607" s="47"/>
      <c r="N607" s="48"/>
      <c r="O607" s="185"/>
      <c r="P607" s="187"/>
      <c r="Q607" s="185"/>
      <c r="R607" s="186"/>
      <c r="S607" s="186">
        <v>1</v>
      </c>
      <c r="T607" s="187"/>
      <c r="U607" s="187"/>
      <c r="V607" s="187"/>
      <c r="W607" s="320"/>
      <c r="X607" s="214"/>
      <c r="Y607" s="215"/>
      <c r="Z607" s="34"/>
      <c r="AA607" s="35"/>
      <c r="AB607" s="35"/>
      <c r="AC607" s="35"/>
      <c r="AD607" s="36"/>
      <c r="AE607" s="224"/>
      <c r="AF607" s="53"/>
      <c r="AG607" s="54"/>
      <c r="AH607" s="55"/>
      <c r="AI607" s="56"/>
      <c r="AJ607" s="41" t="s">
        <v>5851</v>
      </c>
      <c r="AK607" s="42">
        <v>45812</v>
      </c>
      <c r="AL607" s="50"/>
      <c r="AM607" s="337" t="str">
        <f>INDEX($K$6:$AE$6,1,MATCH(1,K607:AE607,-1))</f>
        <v>1870 +</v>
      </c>
      <c r="AN607" s="337" t="str">
        <f>IF(INDEX($K$6:$AE$6,1,MATCH(1,K607:AE607,1))&lt;&gt;INDEX($K$6:$AE$6,1,MATCH(1,K607:AE607,-1)),INDEX($K$6:$AE$6,1,MATCH(1,K607:AE607,1)),"-")</f>
        <v>-</v>
      </c>
    </row>
    <row r="608" spans="1:40" x14ac:dyDescent="0.2">
      <c r="A608" s="381"/>
      <c r="B608" s="172">
        <f>IF(A608="Oui",1,0)</f>
        <v>0</v>
      </c>
      <c r="C608" s="172">
        <f>IF(OR(G608="Médecin",H608="Médecin",I608="Médecin",I608="Médecins",H608="anesthésiste",H608="boursier univ.",H608="chercheur",H608="chirurgien",H608="Résident(e)",H608="Md Urg",H608="Md Card",LEFT(H608,6)="Fellow",H608="Externe Médecine",H608="Directeur de la biobanque Médecin",H608="monit.-boursier",),1,0)</f>
        <v>1</v>
      </c>
      <c r="D608" s="172">
        <f>IF(OR(G608=0,H608="Stagiaire",H608="Stagiaires",H608="Externe",H608="Externes",G608="agence",H608="STAGIAIRE INFIRMIER(ÈRE)",H608="STAGIAIRE SI",H608="STAGIAIRE S.I.",H608="STAGIAIRE PAB",H608="STAGIAIRE EN PERFUSION",H608="Stagiaire Physiothérapeute",H608="Stagiaire médecine",H608="Stagiaire - Service sociaux",H608="STAGIAIRE SOINS INFIRMIERS",H608="STAGIAIRE EXTERNE EN MÉDECINE",H608="ss",),1,0)</f>
        <v>0</v>
      </c>
      <c r="E608" s="28" t="s">
        <v>1129</v>
      </c>
      <c r="F608" s="28" t="s">
        <v>1130</v>
      </c>
      <c r="G608" s="262" t="s">
        <v>1131</v>
      </c>
      <c r="H608" s="79" t="s">
        <v>869</v>
      </c>
      <c r="I608" s="164" t="s">
        <v>117</v>
      </c>
      <c r="J608" s="273">
        <f ca="1">IF(AK608&lt;=Données!$B$2,1," ")</f>
        <v>1</v>
      </c>
      <c r="K608" s="45"/>
      <c r="L608" s="46"/>
      <c r="M608" s="47"/>
      <c r="N608" s="48"/>
      <c r="O608" s="185"/>
      <c r="P608" s="187"/>
      <c r="Q608" s="185"/>
      <c r="R608" s="186"/>
      <c r="S608" s="186"/>
      <c r="T608" s="187"/>
      <c r="U608" s="187"/>
      <c r="V608" s="187"/>
      <c r="W608" s="320"/>
      <c r="X608" s="214"/>
      <c r="Y608" s="215"/>
      <c r="Z608" s="34"/>
      <c r="AA608" s="35"/>
      <c r="AB608" s="35">
        <v>1</v>
      </c>
      <c r="AC608" s="35"/>
      <c r="AD608" s="36"/>
      <c r="AE608" s="224"/>
      <c r="AF608" s="53"/>
      <c r="AG608" s="54"/>
      <c r="AH608" s="55"/>
      <c r="AI608" s="56"/>
      <c r="AJ608" s="41" t="s">
        <v>44</v>
      </c>
      <c r="AK608" s="42">
        <v>43892</v>
      </c>
      <c r="AL608" s="50"/>
      <c r="AM608" s="337" t="str">
        <f>INDEX($K$6:$AE$6,1,MATCH(1,K608:AE608,-1))</f>
        <v>1512-M</v>
      </c>
      <c r="AN608" s="337" t="str">
        <f>IF(INDEX($K$6:$AE$6,1,MATCH(1,K608:AE608,1))&lt;&gt;INDEX($K$6:$AE$6,1,MATCH(1,K608:AE608,-1)),INDEX($K$6:$AE$6,1,MATCH(1,K608:AE608,1)),"-")</f>
        <v>-</v>
      </c>
    </row>
    <row r="609" spans="1:40" x14ac:dyDescent="0.2">
      <c r="A609" s="381"/>
      <c r="B609" s="172">
        <f>IF(A609="Oui",1,0)</f>
        <v>0</v>
      </c>
      <c r="C609" s="172">
        <f>IF(OR(G609="Médecin",H609="Médecin",I609="Médecin",I609="Médecins",H609="anesthésiste",H609="boursier univ.",H609="chercheur",H609="chirurgien",H609="Résident(e)",H609="Md Urg",H609="Md Card",LEFT(H609,6)="Fellow",H609="Externe Médecine",H609="Directeur de la biobanque Médecin",H609="monit.-boursier",),1,0)</f>
        <v>0</v>
      </c>
      <c r="D609" s="172">
        <f>IF(OR(G609=0,H609="Stagiaire",H609="Stagiaires",H609="Externe",H609="Externes",G609="agence",H609="STAGIAIRE INFIRMIER(ÈRE)",H609="STAGIAIRE SI",H609="STAGIAIRE S.I.",H609="STAGIAIRE PAB",H609="STAGIAIRE EN PERFUSION",H609="Stagiaire Physiothérapeute",H609="Stagiaire médecine",H609="Stagiaire - Service sociaux",H609="STAGIAIRE SOINS INFIRMIERS",H609="STAGIAIRE EXTERNE EN MÉDECINE",H609="ss",),1,0)</f>
        <v>1</v>
      </c>
      <c r="E609" s="28" t="s">
        <v>1129</v>
      </c>
      <c r="F609" s="28" t="s">
        <v>947</v>
      </c>
      <c r="G609" s="262">
        <v>0</v>
      </c>
      <c r="H609" s="79" t="s">
        <v>479</v>
      </c>
      <c r="I609" s="164" t="s">
        <v>600</v>
      </c>
      <c r="J609" s="273">
        <f ca="1">IF(AK609&lt;=Données!$B$2,1," ")</f>
        <v>1</v>
      </c>
      <c r="K609" s="45"/>
      <c r="L609" s="46" t="s">
        <v>56</v>
      </c>
      <c r="M609" s="47">
        <v>1</v>
      </c>
      <c r="N609" s="48"/>
      <c r="O609" s="185"/>
      <c r="P609" s="187"/>
      <c r="Q609" s="185"/>
      <c r="R609" s="186"/>
      <c r="S609" s="186"/>
      <c r="T609" s="187"/>
      <c r="U609" s="187"/>
      <c r="V609" s="187"/>
      <c r="W609" s="320"/>
      <c r="X609" s="214"/>
      <c r="Y609" s="215"/>
      <c r="Z609" s="34"/>
      <c r="AA609" s="35"/>
      <c r="AB609" s="35"/>
      <c r="AC609" s="35"/>
      <c r="AD609" s="36"/>
      <c r="AE609" s="224"/>
      <c r="AF609" s="53"/>
      <c r="AG609" s="54"/>
      <c r="AH609" s="55"/>
      <c r="AI609" s="56"/>
      <c r="AJ609" s="41" t="s">
        <v>2858</v>
      </c>
      <c r="AK609" s="42">
        <v>45188</v>
      </c>
      <c r="AL609" s="50"/>
      <c r="AM609" s="337" t="str">
        <f>INDEX($K$6:$AE$6,1,MATCH(1,K609:AE609,-1))</f>
        <v>95PFE-L2L</v>
      </c>
      <c r="AN609" s="337" t="str">
        <f>IF(INDEX($K$6:$AE$6,1,MATCH(1,K609:AE609,1))&lt;&gt;INDEX($K$6:$AE$6,1,MATCH(1,K609:AE609,-1)),INDEX($K$6:$AE$6,1,MATCH(1,K609:AE609,1)),"-")</f>
        <v>-</v>
      </c>
    </row>
    <row r="610" spans="1:40" x14ac:dyDescent="0.2">
      <c r="A610" s="169" t="str">
        <f>IF(IFERROR(VLOOKUP(G610,EmployesActifs,1,FALSE),"Non")&lt;&gt;"Non","Oui","Non")</f>
        <v>Oui</v>
      </c>
      <c r="B610" s="172">
        <f>IF(A610="Oui",1,0)</f>
        <v>1</v>
      </c>
      <c r="C610" s="172">
        <f>IF(OR(G610="Médecin",H610="Médecin",I610="Médecin",I610="Médecins",H610="anesthésiste",H610="boursier univ.",H610="chercheur",H610="chirurgien",H610="Résident(e)",H610="Md Urg",H610="Md Card",LEFT(H610,6)="Fellow",H610="Externe Médecine",H610="Directeur de la biobanque Médecin",H610="monit.-boursier",),1,0)</f>
        <v>0</v>
      </c>
      <c r="D610" s="172">
        <f>IF(OR(G610=0,H610="Stagiaire",H610="Stagiaires",H610="Externe",H610="Externes",G610="agence",H610="STAGIAIRE INFIRMIER(ÈRE)",H610="STAGIAIRE SI",H610="STAGIAIRE S.I.",H610="STAGIAIRE PAB",H610="STAGIAIRE EN PERFUSION",H610="Stagiaire Physiothérapeute",H610="Stagiaire médecine",H610="Stagiaire - Service sociaux",H610="STAGIAIRE SOINS INFIRMIERS",H610="STAGIAIRE EXTERNE EN MÉDECINE",H610="ss",),1,0)</f>
        <v>0</v>
      </c>
      <c r="E610" s="28" t="s">
        <v>3424</v>
      </c>
      <c r="F610" s="28" t="s">
        <v>592</v>
      </c>
      <c r="G610" s="262">
        <v>2227</v>
      </c>
      <c r="H610" s="79" t="s">
        <v>747</v>
      </c>
      <c r="I610" s="164" t="s">
        <v>3643</v>
      </c>
      <c r="J610" s="273" t="str">
        <f ca="1">IF(AK610&lt;=Données!$B$2,1," ")</f>
        <v xml:space="preserve"> </v>
      </c>
      <c r="K610" s="45">
        <v>1</v>
      </c>
      <c r="L610" s="46"/>
      <c r="M610" s="47"/>
      <c r="N610" s="48"/>
      <c r="O610" s="185"/>
      <c r="P610" s="187"/>
      <c r="Q610" s="185"/>
      <c r="R610" s="186"/>
      <c r="S610" s="186"/>
      <c r="T610" s="187"/>
      <c r="U610" s="187"/>
      <c r="V610" s="187"/>
      <c r="W610" s="320"/>
      <c r="X610" s="214"/>
      <c r="Y610" s="215"/>
      <c r="Z610" s="34"/>
      <c r="AA610" s="35"/>
      <c r="AB610" s="35"/>
      <c r="AC610" s="35"/>
      <c r="AD610" s="36"/>
      <c r="AE610" s="224"/>
      <c r="AF610" s="53"/>
      <c r="AG610" s="54"/>
      <c r="AH610" s="55"/>
      <c r="AI610" s="56"/>
      <c r="AJ610" s="41" t="s">
        <v>4462</v>
      </c>
      <c r="AK610" s="42">
        <v>45882</v>
      </c>
      <c r="AL610" s="50"/>
      <c r="AM610" s="337" t="str">
        <f>INDEX($K$6:$AE$6,1,MATCH(1,K610:AE610,-1))</f>
        <v>95PFE-L2S</v>
      </c>
      <c r="AN610" s="337" t="str">
        <f>IF(INDEX($K$6:$AE$6,1,MATCH(1,K610:AE610,1))&lt;&gt;INDEX($K$6:$AE$6,1,MATCH(1,K610:AE610,-1)),INDEX($K$6:$AE$6,1,MATCH(1,K610:AE610,1)),"-")</f>
        <v>-</v>
      </c>
    </row>
    <row r="611" spans="1:40" x14ac:dyDescent="0.2">
      <c r="A611" s="169" t="str">
        <f>IF(IFERROR(VLOOKUP(G611,EmployesActifs,1,FALSE),"Non")&lt;&gt;"Non","Oui","Non")</f>
        <v>Oui</v>
      </c>
      <c r="B611" s="172">
        <f>IF(A611="Oui",1,0)</f>
        <v>1</v>
      </c>
      <c r="C611" s="172">
        <f>IF(OR(G611="Médecin",H611="Médecin",I611="Médecin",I611="Médecins",H611="anesthésiste",H611="boursier univ.",H611="chercheur",H611="chirurgien",H611="Résident(e)",H611="Md Urg",H611="Md Card",LEFT(H611,6)="Fellow",H611="Externe Médecine",H611="Directeur de la biobanque Médecin",H611="monit.-boursier",),1,0)</f>
        <v>0</v>
      </c>
      <c r="D611" s="172">
        <f>IF(OR(G611=0,H611="Stagiaire",H611="Stagiaires",H611="Externe",H611="Externes",G611="agence",H611="STAGIAIRE INFIRMIER(ÈRE)",H611="STAGIAIRE SI",H611="STAGIAIRE S.I.",H611="STAGIAIRE PAB",H611="STAGIAIRE EN PERFUSION",H611="Stagiaire Physiothérapeute",H611="Stagiaire médecine",H611="Stagiaire - Service sociaux",H611="STAGIAIRE SOINS INFIRMIERS",H611="STAGIAIRE EXTERNE EN MÉDECINE",H611="ss",),1,0)</f>
        <v>0</v>
      </c>
      <c r="E611" s="28" t="s">
        <v>1132</v>
      </c>
      <c r="F611" s="28" t="s">
        <v>1133</v>
      </c>
      <c r="G611" s="262">
        <v>12008</v>
      </c>
      <c r="H611" s="79" t="s">
        <v>103</v>
      </c>
      <c r="I611" s="164" t="s">
        <v>65</v>
      </c>
      <c r="J611" s="273" t="str">
        <f ca="1">IF(AK611&lt;=Données!$B$2,1," ")</f>
        <v xml:space="preserve"> </v>
      </c>
      <c r="K611" s="45"/>
      <c r="L611" s="46"/>
      <c r="M611" s="47"/>
      <c r="N611" s="48"/>
      <c r="O611" s="185"/>
      <c r="P611" s="187"/>
      <c r="Q611" s="185"/>
      <c r="R611" s="186"/>
      <c r="S611" s="186">
        <v>1</v>
      </c>
      <c r="T611" s="187"/>
      <c r="U611" s="187"/>
      <c r="V611" s="187"/>
      <c r="W611" s="320"/>
      <c r="X611" s="214"/>
      <c r="Y611" s="215"/>
      <c r="Z611" s="34"/>
      <c r="AA611" s="35"/>
      <c r="AB611" s="35"/>
      <c r="AC611" s="35"/>
      <c r="AD611" s="36"/>
      <c r="AE611" s="224"/>
      <c r="AF611" s="53"/>
      <c r="AG611" s="54"/>
      <c r="AH611" s="55"/>
      <c r="AI611" s="56"/>
      <c r="AJ611" s="41" t="s">
        <v>4462</v>
      </c>
      <c r="AK611" s="42">
        <v>45448</v>
      </c>
      <c r="AL611" s="50"/>
      <c r="AM611" s="337" t="str">
        <f>INDEX($K$6:$AE$6,1,MATCH(1,K611:AE611,-1))</f>
        <v>1870 +</v>
      </c>
      <c r="AN611" s="337" t="str">
        <f>IF(INDEX($K$6:$AE$6,1,MATCH(1,K611:AE611,1))&lt;&gt;INDEX($K$6:$AE$6,1,MATCH(1,K611:AE611,-1)),INDEX($K$6:$AE$6,1,MATCH(1,K611:AE611,1)),"-")</f>
        <v>-</v>
      </c>
    </row>
    <row r="612" spans="1:40" x14ac:dyDescent="0.2">
      <c r="A612" s="169" t="str">
        <f>IF(IFERROR(VLOOKUP(G612,EmployesActifs,1,FALSE),"Non")&lt;&gt;"Non","Oui","Non")</f>
        <v>Oui</v>
      </c>
      <c r="B612" s="172">
        <f>IF(A612="Oui",1,0)</f>
        <v>1</v>
      </c>
      <c r="C612" s="172">
        <f>IF(OR(G612="Médecin",H612="Médecin",I612="Médecin",I612="Médecins",H612="anesthésiste",H612="boursier univ.",H612="chercheur",H612="chirurgien",H612="Résident(e)",H612="Md Urg",H612="Md Card",LEFT(H612,6)="Fellow",H612="Externe Médecine",H612="Directeur de la biobanque Médecin",H612="monit.-boursier",),1,0)</f>
        <v>0</v>
      </c>
      <c r="D612" s="172">
        <f>IF(OR(G612=0,H612="Stagiaire",H612="Stagiaires",H612="Externe",H612="Externes",G612="agence",H612="STAGIAIRE INFIRMIER(ÈRE)",H612="STAGIAIRE SI",H612="STAGIAIRE S.I.",H612="STAGIAIRE PAB",H612="STAGIAIRE EN PERFUSION",H612="Stagiaire Physiothérapeute",H612="Stagiaire médecine",H612="Stagiaire - Service sociaux",H612="STAGIAIRE SOINS INFIRMIERS",H612="STAGIAIRE EXTERNE EN MÉDECINE",H612="ss",),1,0)</f>
        <v>0</v>
      </c>
      <c r="E612" s="28" t="s">
        <v>1137</v>
      </c>
      <c r="F612" s="28" t="s">
        <v>1138</v>
      </c>
      <c r="G612" s="262">
        <v>10882</v>
      </c>
      <c r="H612" s="79" t="s">
        <v>2098</v>
      </c>
      <c r="I612" s="164" t="s">
        <v>65</v>
      </c>
      <c r="J612" s="273" t="str">
        <f ca="1">IF(AK612&lt;=Données!$B$2,1," ")</f>
        <v xml:space="preserve"> </v>
      </c>
      <c r="K612" s="45" t="s">
        <v>56</v>
      </c>
      <c r="L612" s="46"/>
      <c r="M612" s="47"/>
      <c r="N612" s="48">
        <v>1</v>
      </c>
      <c r="O612" s="185" t="s">
        <v>56</v>
      </c>
      <c r="P612" s="187"/>
      <c r="Q612" s="185"/>
      <c r="R612" s="186"/>
      <c r="S612" s="186" t="s">
        <v>56</v>
      </c>
      <c r="T612" s="187"/>
      <c r="U612" s="187"/>
      <c r="V612" s="187"/>
      <c r="W612" s="320"/>
      <c r="X612" s="214">
        <v>1</v>
      </c>
      <c r="Y612" s="215"/>
      <c r="Z612" s="34"/>
      <c r="AA612" s="35"/>
      <c r="AB612" s="35"/>
      <c r="AC612" s="35"/>
      <c r="AD612" s="36"/>
      <c r="AE612" s="224"/>
      <c r="AF612" s="53"/>
      <c r="AG612" s="54"/>
      <c r="AH612" s="55"/>
      <c r="AI612" s="56"/>
      <c r="AJ612" s="41" t="s">
        <v>4462</v>
      </c>
      <c r="AK612" s="42">
        <v>45497</v>
      </c>
      <c r="AL612" s="50"/>
      <c r="AM612" s="337" t="str">
        <f>INDEX($K$6:$AE$6,1,MATCH(1,K612:AE612,-1))</f>
        <v>F550</v>
      </c>
      <c r="AN612" s="337">
        <f>IF(INDEX($K$6:$AE$6,1,MATCH(1,K612:AE612,1))&lt;&gt;INDEX($K$6:$AE$6,1,MATCH(1,K612:AE612,-1)),INDEX($K$6:$AE$6,1,MATCH(1,K612:AE612,1)),"-")</f>
        <v>46827</v>
      </c>
    </row>
    <row r="613" spans="1:40" x14ac:dyDescent="0.2">
      <c r="A613" s="169" t="str">
        <f>IF(IFERROR(VLOOKUP(G613,EmployesActifs,1,FALSE),"Non")&lt;&gt;"Non","Oui","Non")</f>
        <v>Oui</v>
      </c>
      <c r="B613" s="172">
        <f>IF(A613="Oui",1,0)</f>
        <v>1</v>
      </c>
      <c r="C613" s="172">
        <f>IF(OR(G613="Médecin",H613="Médecin",I613="Médecin",I613="Médecins",H613="anesthésiste",H613="boursier univ.",H613="chercheur",H613="chirurgien",H613="Résident(e)",H613="Md Urg",H613="Md Card",LEFT(H613,6)="Fellow",H613="Externe Médecine",H613="Directeur de la biobanque Médecin",H613="monit.-boursier",),1,0)</f>
        <v>0</v>
      </c>
      <c r="D613" s="172">
        <f>IF(OR(G613=0,H613="Stagiaire",H613="Stagiaires",H613="Externe",H613="Externes",G613="agence",H613="STAGIAIRE INFIRMIER(ÈRE)",H613="STAGIAIRE SI",H613="STAGIAIRE S.I.",H613="STAGIAIRE PAB",H613="STAGIAIRE EN PERFUSION",H613="Stagiaire Physiothérapeute",H613="Stagiaire médecine",H613="Stagiaire - Service sociaux",H613="STAGIAIRE SOINS INFIRMIERS",H613="STAGIAIRE EXTERNE EN MÉDECINE",H613="ss",),1,0)</f>
        <v>0</v>
      </c>
      <c r="E613" s="28" t="s">
        <v>1139</v>
      </c>
      <c r="F613" s="28" t="s">
        <v>1136</v>
      </c>
      <c r="G613" s="262">
        <v>11351</v>
      </c>
      <c r="H613" s="79" t="s">
        <v>2098</v>
      </c>
      <c r="I613" s="164" t="s">
        <v>5709</v>
      </c>
      <c r="J613" s="273">
        <f ca="1">IF(AK613&lt;=Données!$B$2,1," ")</f>
        <v>1</v>
      </c>
      <c r="K613" s="45">
        <v>1</v>
      </c>
      <c r="L613" s="46"/>
      <c r="M613" s="47"/>
      <c r="N613" s="48"/>
      <c r="O613" s="185"/>
      <c r="P613" s="187"/>
      <c r="Q613" s="185"/>
      <c r="R613" s="186"/>
      <c r="S613" s="186"/>
      <c r="T613" s="187"/>
      <c r="U613" s="187"/>
      <c r="V613" s="187"/>
      <c r="W613" s="320"/>
      <c r="X613" s="214"/>
      <c r="Y613" s="215"/>
      <c r="Z613" s="34"/>
      <c r="AA613" s="35"/>
      <c r="AB613" s="35"/>
      <c r="AC613" s="35"/>
      <c r="AD613" s="36"/>
      <c r="AE613" s="224"/>
      <c r="AF613" s="53"/>
      <c r="AG613" s="54"/>
      <c r="AH613" s="55"/>
      <c r="AI613" s="56"/>
      <c r="AJ613" s="41" t="s">
        <v>2858</v>
      </c>
      <c r="AK613" s="42">
        <v>45027</v>
      </c>
      <c r="AL613" s="50"/>
      <c r="AM613" s="337" t="str">
        <f>INDEX($K$6:$AE$6,1,MATCH(1,K613:AE613,-1))</f>
        <v>95PFE-L2S</v>
      </c>
      <c r="AN613" s="337" t="str">
        <f>IF(INDEX($K$6:$AE$6,1,MATCH(1,K613:AE613,1))&lt;&gt;INDEX($K$6:$AE$6,1,MATCH(1,K613:AE613,-1)),INDEX($K$6:$AE$6,1,MATCH(1,K613:AE613,1)),"-")</f>
        <v>-</v>
      </c>
    </row>
    <row r="614" spans="1:40" x14ac:dyDescent="0.2">
      <c r="A614" s="169" t="str">
        <f>IF(IFERROR(VLOOKUP(G614,EmployesActifs,1,FALSE),"Non")&lt;&gt;"Non","Oui","Non")</f>
        <v>Oui</v>
      </c>
      <c r="B614" s="172">
        <f>IF(A614="Oui",1,0)</f>
        <v>1</v>
      </c>
      <c r="C614" s="172">
        <f>IF(OR(G614="Médecin",H614="Médecin",I614="Médecin",I614="Médecins",H614="anesthésiste",H614="boursier univ.",H614="chercheur",H614="chirurgien",H614="Résident(e)",H614="Md Urg",H614="Md Card",LEFT(H614,6)="Fellow",H614="Externe Médecine",H614="Directeur de la biobanque Médecin",H614="monit.-boursier",),1,0)</f>
        <v>0</v>
      </c>
      <c r="D614" s="172">
        <f>IF(OR(G614=0,H614="Stagiaire",H614="Stagiaires",H614="Externe",H614="Externes",G614="agence",H614="STAGIAIRE INFIRMIER(ÈRE)",H614="STAGIAIRE SI",H614="STAGIAIRE S.I.",H614="STAGIAIRE PAB",H614="STAGIAIRE EN PERFUSION",H614="Stagiaire Physiothérapeute",H614="Stagiaire médecine",H614="Stagiaire - Service sociaux",H614="STAGIAIRE SOINS INFIRMIERS",H614="STAGIAIRE EXTERNE EN MÉDECINE",H614="ss",),1,0)</f>
        <v>0</v>
      </c>
      <c r="E614" s="28" t="s">
        <v>3329</v>
      </c>
      <c r="F614" s="28" t="s">
        <v>1141</v>
      </c>
      <c r="G614" s="262">
        <v>5314</v>
      </c>
      <c r="H614" s="79" t="s">
        <v>69</v>
      </c>
      <c r="I614" s="164" t="s">
        <v>65</v>
      </c>
      <c r="J614" s="273">
        <f ca="1">IF(AK614&lt;=Données!$B$2,1," ")</f>
        <v>1</v>
      </c>
      <c r="K614" s="45"/>
      <c r="L614" s="46" t="s">
        <v>56</v>
      </c>
      <c r="M614" s="47" t="s">
        <v>56</v>
      </c>
      <c r="N614" s="48"/>
      <c r="O614" s="185"/>
      <c r="P614" s="187"/>
      <c r="Q614" s="185"/>
      <c r="R614" s="186"/>
      <c r="S614" s="186">
        <v>1</v>
      </c>
      <c r="T614" s="187"/>
      <c r="U614" s="187"/>
      <c r="V614" s="187"/>
      <c r="W614" s="320"/>
      <c r="X614" s="214"/>
      <c r="Y614" s="215"/>
      <c r="Z614" s="34"/>
      <c r="AA614" s="35"/>
      <c r="AB614" s="35"/>
      <c r="AC614" s="35"/>
      <c r="AD614" s="36"/>
      <c r="AE614" s="224"/>
      <c r="AF614" s="53"/>
      <c r="AG614" s="54"/>
      <c r="AH614" s="55"/>
      <c r="AI614" s="56"/>
      <c r="AJ614" s="41" t="s">
        <v>85</v>
      </c>
      <c r="AK614" s="42">
        <v>44448</v>
      </c>
      <c r="AL614" s="50" t="s">
        <v>1142</v>
      </c>
      <c r="AM614" s="337" t="str">
        <f>INDEX($K$6:$AE$6,1,MATCH(1,K614:AE614,-1))</f>
        <v>1870 +</v>
      </c>
      <c r="AN614" s="337" t="str">
        <f>IF(INDEX($K$6:$AE$6,1,MATCH(1,K614:AE614,1))&lt;&gt;INDEX($K$6:$AE$6,1,MATCH(1,K614:AE614,-1)),INDEX($K$6:$AE$6,1,MATCH(1,K614:AE614,1)),"-")</f>
        <v>-</v>
      </c>
    </row>
    <row r="615" spans="1:40" x14ac:dyDescent="0.2">
      <c r="A615" s="381"/>
      <c r="B615" s="172">
        <f>IF(A615="Oui",1,0)</f>
        <v>0</v>
      </c>
      <c r="C615" s="172">
        <f>IF(OR(G615="Médecin",H615="Médecin",I615="Médecin",I615="Médecins",H615="anesthésiste",H615="boursier univ.",H615="chercheur",H615="chirurgien",H615="Résident(e)",H615="Md Urg",H615="Md Card",LEFT(H615,6)="Fellow",H615="Externe Médecine",H615="Directeur de la biobanque Médecin",H615="monit.-boursier",),1,0)</f>
        <v>0</v>
      </c>
      <c r="D615" s="172">
        <f>IF(OR(G615=0,H615="Stagiaire",H615="Stagiaires",H615="Externe",H615="Externes",G615="agence",H615="STAGIAIRE INFIRMIER(ÈRE)",H615="STAGIAIRE SI",H615="STAGIAIRE S.I.",H615="STAGIAIRE PAB",H615="STAGIAIRE EN PERFUSION",H615="Stagiaire Physiothérapeute",H615="Stagiaire médecine",H615="Stagiaire - Service sociaux",H615="STAGIAIRE SOINS INFIRMIERS",H615="STAGIAIRE EXTERNE EN MÉDECINE",H615="ss",),1,0)</f>
        <v>1</v>
      </c>
      <c r="E615" s="28" t="s">
        <v>1143</v>
      </c>
      <c r="F615" s="28" t="s">
        <v>137</v>
      </c>
      <c r="G615" s="262">
        <v>0</v>
      </c>
      <c r="H615" s="79" t="s">
        <v>479</v>
      </c>
      <c r="I615" s="164" t="s">
        <v>65</v>
      </c>
      <c r="J615" s="273" t="str">
        <f ca="1">IF(AK615&lt;=Données!$B$2,1," ")</f>
        <v xml:space="preserve"> </v>
      </c>
      <c r="K615" s="45"/>
      <c r="L615" s="46">
        <v>1</v>
      </c>
      <c r="M615" s="47"/>
      <c r="N615" s="48"/>
      <c r="O615" s="185"/>
      <c r="P615" s="187"/>
      <c r="Q615" s="185"/>
      <c r="R615" s="186"/>
      <c r="S615" s="186"/>
      <c r="T615" s="187"/>
      <c r="U615" s="187"/>
      <c r="V615" s="187"/>
      <c r="W615" s="320"/>
      <c r="X615" s="214"/>
      <c r="Y615" s="215"/>
      <c r="Z615" s="34"/>
      <c r="AA615" s="35"/>
      <c r="AB615" s="35"/>
      <c r="AC615" s="35"/>
      <c r="AD615" s="36"/>
      <c r="AE615" s="224"/>
      <c r="AF615" s="53"/>
      <c r="AG615" s="54"/>
      <c r="AH615" s="55"/>
      <c r="AI615" s="56"/>
      <c r="AJ615" s="41" t="s">
        <v>652</v>
      </c>
      <c r="AK615" s="42">
        <v>45255</v>
      </c>
      <c r="AL615" s="50"/>
      <c r="AM615" s="337" t="str">
        <f>INDEX($K$6:$AE$6,1,MATCH(1,K615:AE615,-1))</f>
        <v>95PFE-L2M</v>
      </c>
      <c r="AN615" s="337" t="str">
        <f>IF(INDEX($K$6:$AE$6,1,MATCH(1,K615:AE615,1))&lt;&gt;INDEX($K$6:$AE$6,1,MATCH(1,K615:AE615,-1)),INDEX($K$6:$AE$6,1,MATCH(1,K615:AE615,1)),"-")</f>
        <v>-</v>
      </c>
    </row>
    <row r="616" spans="1:40" x14ac:dyDescent="0.2">
      <c r="A616" s="169" t="str">
        <f>IF(IFERROR(VLOOKUP(G616,EmployesActifs,1,FALSE),"Non")&lt;&gt;"Non","Oui","Non")</f>
        <v>Oui</v>
      </c>
      <c r="B616" s="172">
        <f>IF(A616="Oui",1,0)</f>
        <v>1</v>
      </c>
      <c r="C616" s="172">
        <f>IF(OR(G616="Médecin",H616="Médecin",I616="Médecin",I616="Médecins",H616="anesthésiste",H616="boursier univ.",H616="chercheur",H616="chirurgien",H616="Résident(e)",H616="Md Urg",H616="Md Card",LEFT(H616,6)="Fellow",H616="Externe Médecine",H616="Directeur de la biobanque Médecin",H616="monit.-boursier",),1,0)</f>
        <v>0</v>
      </c>
      <c r="D616" s="172">
        <f>IF(OR(G616=0,H616="Stagiaire",H616="Stagiaires",H616="Externe",H616="Externes",G616="agence",H616="STAGIAIRE INFIRMIER(ÈRE)",H616="STAGIAIRE SI",H616="STAGIAIRE S.I.",H616="STAGIAIRE PAB",H616="STAGIAIRE EN PERFUSION",H616="Stagiaire Physiothérapeute",H616="Stagiaire médecine",H616="Stagiaire - Service sociaux",H616="STAGIAIRE SOINS INFIRMIERS",H616="STAGIAIRE EXTERNE EN MÉDECINE",H616="ss",),1,0)</f>
        <v>0</v>
      </c>
      <c r="E616" s="28" t="s">
        <v>1143</v>
      </c>
      <c r="F616" s="28" t="s">
        <v>5459</v>
      </c>
      <c r="G616" s="262">
        <v>13734</v>
      </c>
      <c r="H616" s="79" t="s">
        <v>103</v>
      </c>
      <c r="I616" s="164" t="s">
        <v>836</v>
      </c>
      <c r="J616" s="273" t="str">
        <f ca="1">IF(AK616&lt;=Données!$B$2,1," ")</f>
        <v xml:space="preserve"> </v>
      </c>
      <c r="K616" s="45"/>
      <c r="L616" s="46">
        <v>1</v>
      </c>
      <c r="M616" s="47"/>
      <c r="N616" s="48"/>
      <c r="O616" s="185"/>
      <c r="P616" s="187"/>
      <c r="Q616" s="185"/>
      <c r="R616" s="186"/>
      <c r="S616" s="186"/>
      <c r="T616" s="187"/>
      <c r="U616" s="187"/>
      <c r="V616" s="187"/>
      <c r="W616" s="320"/>
      <c r="X616" s="214"/>
      <c r="Y616" s="215"/>
      <c r="Z616" s="34"/>
      <c r="AA616" s="35"/>
      <c r="AB616" s="35"/>
      <c r="AC616" s="35"/>
      <c r="AD616" s="36"/>
      <c r="AE616" s="224"/>
      <c r="AF616" s="53"/>
      <c r="AG616" s="54"/>
      <c r="AH616" s="55"/>
      <c r="AI616" s="56"/>
      <c r="AJ616" s="41" t="s">
        <v>5851</v>
      </c>
      <c r="AK616" s="42">
        <v>45808</v>
      </c>
      <c r="AL616" s="50"/>
      <c r="AM616" s="337" t="str">
        <f>INDEX($K$6:$AE$6,1,MATCH(1,K616:AE616,-1))</f>
        <v>95PFE-L2M</v>
      </c>
      <c r="AN616" s="337" t="str">
        <f>IF(INDEX($K$6:$AE$6,1,MATCH(1,K616:AE616,1))&lt;&gt;INDEX($K$6:$AE$6,1,MATCH(1,K616:AE616,-1)),INDEX($K$6:$AE$6,1,MATCH(1,K616:AE616,1)),"-")</f>
        <v>-</v>
      </c>
    </row>
    <row r="617" spans="1:40" x14ac:dyDescent="0.2">
      <c r="A617" s="169" t="str">
        <f>IF(IFERROR(VLOOKUP(G617,EmployesActifs,1,FALSE),"Non")&lt;&gt;"Non","Oui","Non")</f>
        <v>Oui</v>
      </c>
      <c r="B617" s="172">
        <f>IF(A617="Oui",1,0)</f>
        <v>1</v>
      </c>
      <c r="C617" s="172">
        <f>IF(OR(G617="Médecin",H617="Médecin",I617="Médecin",I617="Médecins",H617="anesthésiste",H617="boursier univ.",H617="chercheur",H617="chirurgien",H617="Résident(e)",H617="Md Urg",H617="Md Card",LEFT(H617,6)="Fellow",H617="Externe Médecine",H617="Directeur de la biobanque Médecin",H617="monit.-boursier",),1,0)</f>
        <v>0</v>
      </c>
      <c r="D617" s="172">
        <f>IF(OR(G617=0,H617="Stagiaire",H617="Stagiaires",H617="Externe",H617="Externes",G617="agence",H617="STAGIAIRE INFIRMIER(ÈRE)",H617="STAGIAIRE SI",H617="STAGIAIRE S.I.",H617="STAGIAIRE PAB",H617="STAGIAIRE EN PERFUSION",H617="Stagiaire Physiothérapeute",H617="Stagiaire médecine",H617="Stagiaire - Service sociaux",H617="STAGIAIRE SOINS INFIRMIERS",H617="STAGIAIRE EXTERNE EN MÉDECINE",H617="ss",),1,0)</f>
        <v>0</v>
      </c>
      <c r="E617" s="28" t="s">
        <v>1143</v>
      </c>
      <c r="F617" s="28" t="s">
        <v>3762</v>
      </c>
      <c r="G617" s="262">
        <v>8560</v>
      </c>
      <c r="H617" s="79" t="s">
        <v>103</v>
      </c>
      <c r="I617" s="164" t="s">
        <v>61</v>
      </c>
      <c r="J617" s="273">
        <f ca="1">IF(AK617&lt;=Données!$B$2,1," ")</f>
        <v>1</v>
      </c>
      <c r="K617" s="45"/>
      <c r="L617" s="46"/>
      <c r="M617" s="47"/>
      <c r="N617" s="48"/>
      <c r="O617" s="185"/>
      <c r="P617" s="187"/>
      <c r="Q617" s="185"/>
      <c r="R617" s="186"/>
      <c r="S617" s="186"/>
      <c r="T617" s="187"/>
      <c r="U617" s="187"/>
      <c r="V617" s="187"/>
      <c r="W617" s="320"/>
      <c r="X617" s="214"/>
      <c r="Y617" s="215"/>
      <c r="Z617" s="34">
        <v>1</v>
      </c>
      <c r="AA617" s="35"/>
      <c r="AB617" s="35"/>
      <c r="AC617" s="35"/>
      <c r="AD617" s="36"/>
      <c r="AE617" s="224"/>
      <c r="AF617" s="53"/>
      <c r="AG617" s="54"/>
      <c r="AH617" s="55"/>
      <c r="AI617" s="56"/>
      <c r="AJ617" s="41" t="s">
        <v>193</v>
      </c>
      <c r="AK617" s="42">
        <v>43874</v>
      </c>
      <c r="AL617" s="50"/>
      <c r="AM617" s="337" t="str">
        <f>INDEX($K$6:$AE$6,1,MATCH(1,K617:AE617,-1))</f>
        <v>1510-XS</v>
      </c>
      <c r="AN617" s="337" t="str">
        <f>IF(INDEX($K$6:$AE$6,1,MATCH(1,K617:AE617,1))&lt;&gt;INDEX($K$6:$AE$6,1,MATCH(1,K617:AE617,-1)),INDEX($K$6:$AE$6,1,MATCH(1,K617:AE617,1)),"-")</f>
        <v>-</v>
      </c>
    </row>
    <row r="618" spans="1:40" x14ac:dyDescent="0.2">
      <c r="A618" s="169" t="str">
        <f>IF(IFERROR(VLOOKUP(G618,EmployesActifs,1,FALSE),"Non")&lt;&gt;"Non","Oui","Non")</f>
        <v>Oui</v>
      </c>
      <c r="B618" s="172">
        <f>IF(A618="Oui",1,0)</f>
        <v>1</v>
      </c>
      <c r="C618" s="172">
        <f>IF(OR(G618="Médecin",H618="Médecin",I618="Médecin",I618="Médecins",H618="anesthésiste",H618="boursier univ.",H618="chercheur",H618="chirurgien",H618="Résident(e)",H618="Md Urg",H618="Md Card",LEFT(H618,6)="Fellow",H618="Externe Médecine",H618="Directeur de la biobanque Médecin",H618="monit.-boursier",),1,0)</f>
        <v>0</v>
      </c>
      <c r="D618" s="172">
        <f>IF(OR(G618=0,H618="Stagiaire",H618="Stagiaires",H618="Externe",H618="Externes",G618="agence",H618="STAGIAIRE INFIRMIER(ÈRE)",H618="STAGIAIRE SI",H618="STAGIAIRE S.I.",H618="STAGIAIRE PAB",H618="STAGIAIRE EN PERFUSION",H618="Stagiaire Physiothérapeute",H618="Stagiaire médecine",H618="Stagiaire - Service sociaux",H618="STAGIAIRE SOINS INFIRMIERS",H618="STAGIAIRE EXTERNE EN MÉDECINE",H618="ss",),1,0)</f>
        <v>0</v>
      </c>
      <c r="E618" s="28" t="s">
        <v>1145</v>
      </c>
      <c r="F618" s="28" t="s">
        <v>1146</v>
      </c>
      <c r="G618" s="262">
        <v>8640</v>
      </c>
      <c r="H618" s="79" t="s">
        <v>72</v>
      </c>
      <c r="I618" s="164" t="s">
        <v>888</v>
      </c>
      <c r="J618" s="273">
        <f ca="1">IF(AK618&lt;=Données!$B$2,1," ")</f>
        <v>1</v>
      </c>
      <c r="K618" s="45" t="s">
        <v>56</v>
      </c>
      <c r="L618" s="46" t="s">
        <v>56</v>
      </c>
      <c r="M618" s="47"/>
      <c r="N618" s="48">
        <v>1</v>
      </c>
      <c r="O618" s="185"/>
      <c r="P618" s="187"/>
      <c r="Q618" s="185"/>
      <c r="R618" s="186"/>
      <c r="S618" s="186" t="s">
        <v>56</v>
      </c>
      <c r="T618" s="187"/>
      <c r="U618" s="187"/>
      <c r="V618" s="187"/>
      <c r="W618" s="320"/>
      <c r="X618" s="214"/>
      <c r="Y618" s="215"/>
      <c r="Z618" s="34"/>
      <c r="AA618" s="35"/>
      <c r="AB618" s="35"/>
      <c r="AC618" s="35"/>
      <c r="AD618" s="36"/>
      <c r="AE618" s="224"/>
      <c r="AF618" s="53"/>
      <c r="AG618" s="54"/>
      <c r="AH618" s="55"/>
      <c r="AI618" s="56"/>
      <c r="AJ618" s="41" t="s">
        <v>159</v>
      </c>
      <c r="AK618" s="42">
        <v>44778</v>
      </c>
      <c r="AL618" s="50"/>
      <c r="AM618" s="337" t="str">
        <f>INDEX($K$6:$AE$6,1,MATCH(1,K618:AE618,-1))</f>
        <v>F550</v>
      </c>
      <c r="AN618" s="337" t="str">
        <f>IF(INDEX($K$6:$AE$6,1,MATCH(1,K618:AE618,1))&lt;&gt;INDEX($K$6:$AE$6,1,MATCH(1,K618:AE618,-1)),INDEX($K$6:$AE$6,1,MATCH(1,K618:AE618,1)),"-")</f>
        <v>-</v>
      </c>
    </row>
    <row r="619" spans="1:40" x14ac:dyDescent="0.2">
      <c r="A619" s="381"/>
      <c r="B619" s="172">
        <f>IF(A619="Oui",1,0)</f>
        <v>0</v>
      </c>
      <c r="C619" s="172">
        <f>IF(OR(G619="Médecin",H619="Médecin",I619="Médecin",I619="Médecins",H619="anesthésiste",H619="boursier univ.",H619="chercheur",H619="chirurgien",H619="Résident(e)",H619="Md Urg",H619="Md Card",LEFT(H619,6)="Fellow",H619="Externe Médecine",H619="Directeur de la biobanque Médecin",H619="monit.-boursier",),1,0)</f>
        <v>1</v>
      </c>
      <c r="D619" s="172">
        <f>IF(OR(G619=0,H619="Stagiaire",H619="Stagiaires",H619="Externe",H619="Externes",G619="agence",H619="STAGIAIRE INFIRMIER(ÈRE)",H619="STAGIAIRE SI",H619="STAGIAIRE S.I.",H619="STAGIAIRE PAB",H619="STAGIAIRE EN PERFUSION",H619="Stagiaire Physiothérapeute",H619="Stagiaire médecine",H619="Stagiaire - Service sociaux",H619="STAGIAIRE SOINS INFIRMIERS",H619="STAGIAIRE EXTERNE EN MÉDECINE",H619="ss",),1,0)</f>
        <v>0</v>
      </c>
      <c r="E619" s="28" t="s">
        <v>1145</v>
      </c>
      <c r="F619" s="28" t="s">
        <v>1147</v>
      </c>
      <c r="G619" s="262" t="s">
        <v>80</v>
      </c>
      <c r="H619" s="79" t="s">
        <v>869</v>
      </c>
      <c r="I619" s="164" t="s">
        <v>117</v>
      </c>
      <c r="J619" s="273">
        <f ca="1">IF(AK619&lt;=Données!$B$2,1," ")</f>
        <v>1</v>
      </c>
      <c r="K619" s="45"/>
      <c r="L619" s="46"/>
      <c r="M619" s="47"/>
      <c r="N619" s="48"/>
      <c r="O619" s="185"/>
      <c r="P619" s="187"/>
      <c r="Q619" s="185"/>
      <c r="R619" s="186"/>
      <c r="S619" s="186"/>
      <c r="T619" s="187"/>
      <c r="U619" s="187"/>
      <c r="V619" s="187"/>
      <c r="W619" s="320"/>
      <c r="X619" s="214"/>
      <c r="Y619" s="215"/>
      <c r="Z619" s="34"/>
      <c r="AA619" s="35">
        <v>1</v>
      </c>
      <c r="AB619" s="35"/>
      <c r="AC619" s="35"/>
      <c r="AD619" s="36"/>
      <c r="AE619" s="224"/>
      <c r="AF619" s="53"/>
      <c r="AG619" s="54"/>
      <c r="AH619" s="55"/>
      <c r="AI619" s="56"/>
      <c r="AJ619" s="41" t="s">
        <v>44</v>
      </c>
      <c r="AK619" s="42">
        <v>43909</v>
      </c>
      <c r="AL619" s="50"/>
      <c r="AM619" s="337" t="str">
        <f>INDEX($K$6:$AE$6,1,MATCH(1,K619:AE619,-1))</f>
        <v>1511-S</v>
      </c>
      <c r="AN619" s="337" t="str">
        <f>IF(INDEX($K$6:$AE$6,1,MATCH(1,K619:AE619,1))&lt;&gt;INDEX($K$6:$AE$6,1,MATCH(1,K619:AE619,-1)),INDEX($K$6:$AE$6,1,MATCH(1,K619:AE619,1)),"-")</f>
        <v>-</v>
      </c>
    </row>
    <row r="620" spans="1:40" x14ac:dyDescent="0.2">
      <c r="A620" s="169" t="str">
        <f>IF(IFERROR(VLOOKUP(G620,EmployesActifs,1,FALSE),"Non")&lt;&gt;"Non","Oui","Non")</f>
        <v>Oui</v>
      </c>
      <c r="B620" s="172">
        <f>IF(A620="Oui",1,0)</f>
        <v>1</v>
      </c>
      <c r="C620" s="172">
        <f>IF(OR(G620="Médecin",H620="Médecin",I620="Médecin",I620="Médecins",H620="anesthésiste",H620="boursier univ.",H620="chercheur",H620="chirurgien",H620="Résident(e)",H620="Md Urg",H620="Md Card",LEFT(H620,6)="Fellow",H620="Externe Médecine",H620="Directeur de la biobanque Médecin",H620="monit.-boursier",),1,0)</f>
        <v>0</v>
      </c>
      <c r="D620" s="172">
        <f>IF(OR(G620=0,H620="Stagiaire",H620="Stagiaires",H620="Externe",H620="Externes",G620="agence",H620="STAGIAIRE INFIRMIER(ÈRE)",H620="STAGIAIRE SI",H620="STAGIAIRE S.I.",H620="STAGIAIRE PAB",H620="STAGIAIRE EN PERFUSION",H620="Stagiaire Physiothérapeute",H620="Stagiaire médecine",H620="Stagiaire - Service sociaux",H620="STAGIAIRE SOINS INFIRMIERS",H620="STAGIAIRE EXTERNE EN MÉDECINE",H620="ss",),1,0)</f>
        <v>0</v>
      </c>
      <c r="E620" s="28" t="s">
        <v>1148</v>
      </c>
      <c r="F620" s="28" t="s">
        <v>1149</v>
      </c>
      <c r="G620" s="262">
        <v>8498</v>
      </c>
      <c r="H620" s="79" t="s">
        <v>570</v>
      </c>
      <c r="I620" s="164" t="s">
        <v>3377</v>
      </c>
      <c r="J620" s="273">
        <f ca="1">IF(AK620&lt;=Données!$B$2,1," ")</f>
        <v>1</v>
      </c>
      <c r="K620" s="45"/>
      <c r="L620" s="46"/>
      <c r="M620" s="47"/>
      <c r="N620" s="48"/>
      <c r="O620" s="185"/>
      <c r="P620" s="187"/>
      <c r="Q620" s="185">
        <v>1</v>
      </c>
      <c r="R620" s="186"/>
      <c r="S620" s="186"/>
      <c r="T620" s="187"/>
      <c r="U620" s="187"/>
      <c r="V620" s="187"/>
      <c r="W620" s="320"/>
      <c r="X620" s="214"/>
      <c r="Y620" s="215"/>
      <c r="Z620" s="34"/>
      <c r="AA620" s="35"/>
      <c r="AB620" s="35"/>
      <c r="AC620" s="35"/>
      <c r="AD620" s="36"/>
      <c r="AE620" s="224"/>
      <c r="AF620" s="53"/>
      <c r="AG620" s="54"/>
      <c r="AH620" s="55"/>
      <c r="AI620" s="56"/>
      <c r="AJ620" s="41" t="s">
        <v>229</v>
      </c>
      <c r="AK620" s="42">
        <v>43202</v>
      </c>
      <c r="AL620" s="50"/>
      <c r="AM620" s="337" t="str">
        <f>INDEX($K$6:$AE$6,1,MATCH(1,K620:AE620,-1))</f>
        <v>1860-S</v>
      </c>
      <c r="AN620" s="337" t="str">
        <f>IF(INDEX($K$6:$AE$6,1,MATCH(1,K620:AE620,1))&lt;&gt;INDEX($K$6:$AE$6,1,MATCH(1,K620:AE620,-1)),INDEX($K$6:$AE$6,1,MATCH(1,K620:AE620,1)),"-")</f>
        <v>-</v>
      </c>
    </row>
    <row r="621" spans="1:40" x14ac:dyDescent="0.2">
      <c r="A621" s="169" t="str">
        <f>IF(IFERROR(VLOOKUP(G621,EmployesActifs,1,FALSE),"Non")&lt;&gt;"Non","Oui","Non")</f>
        <v>Oui</v>
      </c>
      <c r="B621" s="172">
        <f>IF(A621="Oui",1,0)</f>
        <v>1</v>
      </c>
      <c r="C621" s="172">
        <f>IF(OR(G621="Médecin",H621="Médecin",I621="Médecin",I621="Médecins",H621="anesthésiste",H621="boursier univ.",H621="chercheur",H621="chirurgien",H621="Résident(e)",H621="Md Urg",H621="Md Card",LEFT(H621,6)="Fellow",H621="Externe Médecine",H621="Directeur de la biobanque Médecin",H621="monit.-boursier",),1,0)</f>
        <v>0</v>
      </c>
      <c r="D621" s="172">
        <f>IF(OR(G621=0,H621="Stagiaire",H621="Stagiaires",H621="Externe",H621="Externes",G621="agence",H621="STAGIAIRE INFIRMIER(ÈRE)",H621="STAGIAIRE SI",H621="STAGIAIRE S.I.",H621="STAGIAIRE PAB",H621="STAGIAIRE EN PERFUSION",H621="Stagiaire Physiothérapeute",H621="Stagiaire médecine",H621="Stagiaire - Service sociaux",H621="STAGIAIRE SOINS INFIRMIERS",H621="STAGIAIRE EXTERNE EN MÉDECINE",H621="ss",),1,0)</f>
        <v>0</v>
      </c>
      <c r="E621" s="28" t="s">
        <v>2954</v>
      </c>
      <c r="F621" s="28" t="s">
        <v>432</v>
      </c>
      <c r="G621" s="262">
        <v>11221</v>
      </c>
      <c r="H621" s="79" t="s">
        <v>517</v>
      </c>
      <c r="I621" s="164" t="s">
        <v>339</v>
      </c>
      <c r="J621" s="273">
        <f ca="1">IF(AK621&lt;=Données!$B$2,1," ")</f>
        <v>1</v>
      </c>
      <c r="K621" s="45" t="s">
        <v>56</v>
      </c>
      <c r="L621" s="46" t="s">
        <v>56</v>
      </c>
      <c r="M621" s="47"/>
      <c r="N621" s="48"/>
      <c r="O621" s="185"/>
      <c r="P621" s="187"/>
      <c r="Q621" s="185"/>
      <c r="R621" s="186"/>
      <c r="S621" s="186">
        <v>1</v>
      </c>
      <c r="T621" s="187"/>
      <c r="U621" s="187"/>
      <c r="V621" s="187"/>
      <c r="W621" s="320"/>
      <c r="X621" s="214"/>
      <c r="Y621" s="215"/>
      <c r="Z621" s="34"/>
      <c r="AA621" s="35"/>
      <c r="AB621" s="35"/>
      <c r="AC621" s="35"/>
      <c r="AD621" s="36"/>
      <c r="AE621" s="224"/>
      <c r="AF621" s="53"/>
      <c r="AG621" s="54"/>
      <c r="AH621" s="55"/>
      <c r="AI621" s="56"/>
      <c r="AJ621" s="41" t="s">
        <v>2858</v>
      </c>
      <c r="AK621" s="42">
        <v>44797</v>
      </c>
      <c r="AL621" s="50"/>
      <c r="AM621" s="337" t="str">
        <f>INDEX($K$6:$AE$6,1,MATCH(1,K621:AE621,-1))</f>
        <v>1870 +</v>
      </c>
      <c r="AN621" s="337" t="str">
        <f>IF(INDEX($K$6:$AE$6,1,MATCH(1,K621:AE621,1))&lt;&gt;INDEX($K$6:$AE$6,1,MATCH(1,K621:AE621,-1)),INDEX($K$6:$AE$6,1,MATCH(1,K621:AE621,1)),"-")</f>
        <v>-</v>
      </c>
    </row>
    <row r="622" spans="1:40" x14ac:dyDescent="0.2">
      <c r="A622" s="169" t="str">
        <f>IF(IFERROR(VLOOKUP(G622,EmployesActifs,1,FALSE),"Non")&lt;&gt;"Non","Oui","Non")</f>
        <v>Oui</v>
      </c>
      <c r="B622" s="172">
        <f>IF(A622="Oui",1,0)</f>
        <v>1</v>
      </c>
      <c r="C622" s="172">
        <f>IF(OR(G622="Médecin",H622="Médecin",I622="Médecin",I622="Médecins",H622="anesthésiste",H622="boursier univ.",H622="chercheur",H622="chirurgien",H622="Résident(e)",H622="Md Urg",H622="Md Card",LEFT(H622,6)="Fellow",H622="Externe Médecine",H622="Directeur de la biobanque Médecin",H622="monit.-boursier",),1,0)</f>
        <v>0</v>
      </c>
      <c r="D622" s="172">
        <f>IF(OR(G622=0,H622="Stagiaire",H622="Stagiaires",H622="Externe",H622="Externes",G622="agence",H622="STAGIAIRE INFIRMIER(ÈRE)",H622="STAGIAIRE SI",H622="STAGIAIRE S.I.",H622="STAGIAIRE PAB",H622="STAGIAIRE EN PERFUSION",H622="Stagiaire Physiothérapeute",H622="Stagiaire médecine",H622="Stagiaire - Service sociaux",H622="STAGIAIRE SOINS INFIRMIERS",H622="STAGIAIRE EXTERNE EN MÉDECINE",H622="ss",),1,0)</f>
        <v>0</v>
      </c>
      <c r="E622" s="28" t="s">
        <v>5508</v>
      </c>
      <c r="F622" s="28" t="s">
        <v>2720</v>
      </c>
      <c r="G622" s="262">
        <v>13415</v>
      </c>
      <c r="H622" s="79" t="s">
        <v>6300</v>
      </c>
      <c r="I622" s="164" t="s">
        <v>6299</v>
      </c>
      <c r="J622" s="273" t="str">
        <f ca="1">IF(AK622&lt;=Données!$B$2,1," ")</f>
        <v xml:space="preserve"> </v>
      </c>
      <c r="K622" s="45">
        <v>1</v>
      </c>
      <c r="L622" s="46"/>
      <c r="M622" s="47"/>
      <c r="N622" s="48"/>
      <c r="O622" s="185"/>
      <c r="P622" s="187"/>
      <c r="Q622" s="185"/>
      <c r="R622" s="186"/>
      <c r="S622" s="186"/>
      <c r="T622" s="187"/>
      <c r="U622" s="187"/>
      <c r="V622" s="187"/>
      <c r="W622" s="320"/>
      <c r="X622" s="214"/>
      <c r="Y622" s="215"/>
      <c r="Z622" s="34"/>
      <c r="AA622" s="35"/>
      <c r="AB622" s="35"/>
      <c r="AC622" s="35"/>
      <c r="AD622" s="36"/>
      <c r="AE622" s="224"/>
      <c r="AF622" s="53"/>
      <c r="AG622" s="54"/>
      <c r="AH622" s="55"/>
      <c r="AI622" s="56"/>
      <c r="AJ622" s="41" t="s">
        <v>4462</v>
      </c>
      <c r="AK622" s="42">
        <v>45462</v>
      </c>
      <c r="AL622" s="50"/>
      <c r="AM622" s="337" t="str">
        <f>INDEX($K$6:$AE$6,1,MATCH(1,K622:AE622,-1))</f>
        <v>95PFE-L2S</v>
      </c>
      <c r="AN622" s="337" t="str">
        <f>IF(INDEX($K$6:$AE$6,1,MATCH(1,K622:AE622,1))&lt;&gt;INDEX($K$6:$AE$6,1,MATCH(1,K622:AE622,-1)),INDEX($K$6:$AE$6,1,MATCH(1,K622:AE622,1)),"-")</f>
        <v>-</v>
      </c>
    </row>
    <row r="623" spans="1:40" x14ac:dyDescent="0.2">
      <c r="A623" s="381"/>
      <c r="B623" s="172">
        <f>IF(A623="Oui",1,0)</f>
        <v>0</v>
      </c>
      <c r="C623" s="172">
        <f>IF(OR(G623="Médecin",H623="Médecin",I623="Médecin",I623="Médecins",H623="anesthésiste",H623="boursier univ.",H623="chercheur",H623="chirurgien",H623="Résident(e)",H623="Md Urg",H623="Md Card",LEFT(H623,6)="Fellow",H623="Externe Médecine",H623="Directeur de la biobanque Médecin",H623="monit.-boursier",),1,0)</f>
        <v>0</v>
      </c>
      <c r="D623" s="172">
        <f>IF(OR(G623=0,H623="Stagiaire",H623="Stagiaires",H623="Externe",H623="Externes",G623="agence",H623="STAGIAIRE INFIRMIER(ÈRE)",H623="STAGIAIRE SI",H623="STAGIAIRE S.I.",H623="STAGIAIRE PAB",H623="STAGIAIRE EN PERFUSION",H623="Stagiaire Physiothérapeute",H623="Stagiaire médecine",H623="Stagiaire - Service sociaux",H623="STAGIAIRE SOINS INFIRMIERS",H623="STAGIAIRE EXTERNE EN MÉDECINE",H623="ss",),1,0)</f>
        <v>1</v>
      </c>
      <c r="E623" s="28" t="s">
        <v>5632</v>
      </c>
      <c r="F623" s="28" t="s">
        <v>5633</v>
      </c>
      <c r="G623" s="262">
        <v>0</v>
      </c>
      <c r="H623" s="79" t="s">
        <v>479</v>
      </c>
      <c r="I623" s="164" t="s">
        <v>600</v>
      </c>
      <c r="J623" s="273" t="str">
        <f ca="1">IF(AK623&lt;=Données!$B$2,1," ")</f>
        <v xml:space="preserve"> </v>
      </c>
      <c r="K623" s="45" t="s">
        <v>56</v>
      </c>
      <c r="L623" s="46" t="s">
        <v>56</v>
      </c>
      <c r="M623" s="47"/>
      <c r="N623" s="48"/>
      <c r="O623" s="185" t="s">
        <v>56</v>
      </c>
      <c r="P623" s="187">
        <v>1</v>
      </c>
      <c r="Q623" s="185"/>
      <c r="R623" s="186"/>
      <c r="S623" s="186" t="s">
        <v>56</v>
      </c>
      <c r="T623" s="187"/>
      <c r="U623" s="187"/>
      <c r="V623" s="187"/>
      <c r="W623" s="320"/>
      <c r="X623" s="214"/>
      <c r="Y623" s="215"/>
      <c r="Z623" s="34"/>
      <c r="AA623" s="35"/>
      <c r="AB623" s="35"/>
      <c r="AC623" s="35"/>
      <c r="AD623" s="36"/>
      <c r="AE623" s="224"/>
      <c r="AF623" s="53"/>
      <c r="AG623" s="54"/>
      <c r="AH623" s="55"/>
      <c r="AI623" s="56"/>
      <c r="AJ623" s="41" t="s">
        <v>4462</v>
      </c>
      <c r="AK623" s="42">
        <v>45546</v>
      </c>
      <c r="AL623" s="50"/>
      <c r="AM623" s="337">
        <f>INDEX($K$6:$AE$6,1,MATCH(1,K623:AE623,-1))</f>
        <v>1804</v>
      </c>
      <c r="AN623" s="337" t="str">
        <f>IF(INDEX($K$6:$AE$6,1,MATCH(1,K623:AE623,1))&lt;&gt;INDEX($K$6:$AE$6,1,MATCH(1,K623:AE623,-1)),INDEX($K$6:$AE$6,1,MATCH(1,K623:AE623,1)),"-")</f>
        <v>-</v>
      </c>
    </row>
    <row r="624" spans="1:40" x14ac:dyDescent="0.2">
      <c r="A624" s="169" t="str">
        <f>IF(IFERROR(VLOOKUP(G624,EmployesActifs,1,FALSE),"Non")&lt;&gt;"Non","Oui","Non")</f>
        <v>Oui</v>
      </c>
      <c r="B624" s="172">
        <f>IF(A624="Oui",1,0)</f>
        <v>1</v>
      </c>
      <c r="C624" s="172">
        <f>IF(OR(G624="Médecin",H624="Médecin",I624="Médecin",I624="Médecins",H624="anesthésiste",H624="boursier univ.",H624="chercheur",H624="chirurgien",H624="Résident(e)",H624="Md Urg",H624="Md Card",LEFT(H624,6)="Fellow",H624="Externe Médecine",H624="Directeur de la biobanque Médecin",H624="monit.-boursier",),1,0)</f>
        <v>0</v>
      </c>
      <c r="D624" s="172">
        <f>IF(OR(G624=0,H624="Stagiaire",H624="Stagiaires",H624="Externe",H624="Externes",G624="agence",H624="STAGIAIRE INFIRMIER(ÈRE)",H624="STAGIAIRE SI",H624="STAGIAIRE S.I.",H624="STAGIAIRE PAB",H624="STAGIAIRE EN PERFUSION",H624="Stagiaire Physiothérapeute",H624="Stagiaire médecine",H624="Stagiaire - Service sociaux",H624="STAGIAIRE SOINS INFIRMIERS",H624="STAGIAIRE EXTERNE EN MÉDECINE",H624="ss",),1,0)</f>
        <v>0</v>
      </c>
      <c r="E624" s="28" t="s">
        <v>1153</v>
      </c>
      <c r="F624" s="28" t="s">
        <v>1046</v>
      </c>
      <c r="G624" s="262">
        <v>9377</v>
      </c>
      <c r="H624" s="79" t="s">
        <v>69</v>
      </c>
      <c r="I624" s="164" t="s">
        <v>5709</v>
      </c>
      <c r="J624" s="273">
        <f ca="1">IF(AK624&lt;=Données!$B$2,1," ")</f>
        <v>1</v>
      </c>
      <c r="K624" s="45"/>
      <c r="L624" s="46">
        <v>1</v>
      </c>
      <c r="M624" s="47"/>
      <c r="N624" s="48"/>
      <c r="O624" s="185"/>
      <c r="P624" s="187"/>
      <c r="Q624" s="185"/>
      <c r="R624" s="186"/>
      <c r="S624" s="186"/>
      <c r="T624" s="187"/>
      <c r="U624" s="187"/>
      <c r="V624" s="187"/>
      <c r="W624" s="320"/>
      <c r="X624" s="214"/>
      <c r="Y624" s="215"/>
      <c r="Z624" s="34"/>
      <c r="AA624" s="35"/>
      <c r="AB624" s="35"/>
      <c r="AC624" s="35"/>
      <c r="AD624" s="36"/>
      <c r="AE624" s="224"/>
      <c r="AF624" s="53"/>
      <c r="AG624" s="54"/>
      <c r="AH624" s="55"/>
      <c r="AI624" s="56"/>
      <c r="AJ624" s="41" t="s">
        <v>85</v>
      </c>
      <c r="AK624" s="42">
        <v>44686</v>
      </c>
      <c r="AL624" s="50"/>
      <c r="AM624" s="337" t="str">
        <f>INDEX($K$6:$AE$6,1,MATCH(1,K624:AE624,-1))</f>
        <v>95PFE-L2M</v>
      </c>
      <c r="AN624" s="337" t="str">
        <f>IF(INDEX($K$6:$AE$6,1,MATCH(1,K624:AE624,1))&lt;&gt;INDEX($K$6:$AE$6,1,MATCH(1,K624:AE624,-1)),INDEX($K$6:$AE$6,1,MATCH(1,K624:AE624,1)),"-")</f>
        <v>-</v>
      </c>
    </row>
    <row r="625" spans="1:40" x14ac:dyDescent="0.2">
      <c r="A625" s="381"/>
      <c r="B625" s="172">
        <f>IF(A625="Oui",1,0)</f>
        <v>0</v>
      </c>
      <c r="C625" s="172">
        <f>IF(OR(G625="Médecin",H625="Médecin",I625="Médecin",I625="Médecins",H625="anesthésiste",H625="boursier univ.",H625="chercheur",H625="chirurgien",H625="Résident(e)",H625="Md Urg",H625="Md Card",LEFT(H625,6)="Fellow",H625="Externe Médecine",H625="Directeur de la biobanque Médecin",H625="monit.-boursier",),1,0)</f>
        <v>1</v>
      </c>
      <c r="D625" s="172">
        <f>IF(OR(G625=0,H625="Stagiaire",H625="Stagiaires",H625="Externe",H625="Externes",G625="agence",H625="STAGIAIRE INFIRMIER(ÈRE)",H625="STAGIAIRE SI",H625="STAGIAIRE S.I.",H625="STAGIAIRE PAB",H625="STAGIAIRE EN PERFUSION",H625="Stagiaire Physiothérapeute",H625="Stagiaire médecine",H625="Stagiaire - Service sociaux",H625="STAGIAIRE SOINS INFIRMIERS",H625="STAGIAIRE EXTERNE EN MÉDECINE",H625="ss",),1,0)</f>
        <v>0</v>
      </c>
      <c r="E625" s="28" t="s">
        <v>1154</v>
      </c>
      <c r="F625" s="28" t="s">
        <v>1155</v>
      </c>
      <c r="G625" s="262">
        <v>12068</v>
      </c>
      <c r="H625" s="79" t="s">
        <v>371</v>
      </c>
      <c r="I625" s="164" t="s">
        <v>372</v>
      </c>
      <c r="J625" s="273">
        <f ca="1">IF(AK625&lt;=Données!$B$2,1," ")</f>
        <v>1</v>
      </c>
      <c r="K625" s="45"/>
      <c r="L625" s="46">
        <v>1</v>
      </c>
      <c r="M625" s="47" t="s">
        <v>56</v>
      </c>
      <c r="N625" s="48"/>
      <c r="O625" s="185"/>
      <c r="P625" s="187"/>
      <c r="Q625" s="185"/>
      <c r="R625" s="186"/>
      <c r="S625" s="186"/>
      <c r="T625" s="187"/>
      <c r="U625" s="187"/>
      <c r="V625" s="187"/>
      <c r="W625" s="320"/>
      <c r="X625" s="214"/>
      <c r="Y625" s="215"/>
      <c r="Z625" s="34"/>
      <c r="AA625" s="35"/>
      <c r="AB625" s="35"/>
      <c r="AC625" s="35"/>
      <c r="AD625" s="36"/>
      <c r="AE625" s="224"/>
      <c r="AF625" s="53"/>
      <c r="AG625" s="54"/>
      <c r="AH625" s="55"/>
      <c r="AI625" s="56"/>
      <c r="AJ625" s="41" t="s">
        <v>85</v>
      </c>
      <c r="AK625" s="42">
        <v>44608</v>
      </c>
      <c r="AL625" s="50"/>
      <c r="AM625" s="337" t="str">
        <f>INDEX($K$6:$AE$6,1,MATCH(1,K625:AE625,-1))</f>
        <v>95PFE-L2M</v>
      </c>
      <c r="AN625" s="337" t="str">
        <f>IF(INDEX($K$6:$AE$6,1,MATCH(1,K625:AE625,1))&lt;&gt;INDEX($K$6:$AE$6,1,MATCH(1,K625:AE625,-1)),INDEX($K$6:$AE$6,1,MATCH(1,K625:AE625,1)),"-")</f>
        <v>-</v>
      </c>
    </row>
    <row r="626" spans="1:40" x14ac:dyDescent="0.2">
      <c r="A626" s="169" t="str">
        <f>IF(IFERROR(VLOOKUP(G626,EmployesActifs,1,FALSE),"Non")&lt;&gt;"Non","Oui","Non")</f>
        <v>Oui</v>
      </c>
      <c r="B626" s="172">
        <f>IF(A626="Oui",1,0)</f>
        <v>1</v>
      </c>
      <c r="C626" s="172">
        <f>IF(OR(G626="Médecin",H626="Médecin",I626="Médecin",I626="Médecins",H626="anesthésiste",H626="boursier univ.",H626="chercheur",H626="chirurgien",H626="Résident(e)",H626="Md Urg",H626="Md Card",LEFT(H626,6)="Fellow",H626="Externe Médecine",H626="Directeur de la biobanque Médecin",H626="monit.-boursier",),1,0)</f>
        <v>0</v>
      </c>
      <c r="D626" s="172">
        <f>IF(OR(G626=0,H626="Stagiaire",H626="Stagiaires",H626="Externe",H626="Externes",G626="agence",H626="STAGIAIRE INFIRMIER(ÈRE)",H626="STAGIAIRE SI",H626="STAGIAIRE S.I.",H626="STAGIAIRE PAB",H626="STAGIAIRE EN PERFUSION",H626="Stagiaire Physiothérapeute",H626="Stagiaire médecine",H626="Stagiaire - Service sociaux",H626="STAGIAIRE SOINS INFIRMIERS",H626="STAGIAIRE EXTERNE EN MÉDECINE",H626="ss",),1,0)</f>
        <v>0</v>
      </c>
      <c r="E626" s="28" t="s">
        <v>1156</v>
      </c>
      <c r="F626" s="28" t="s">
        <v>170</v>
      </c>
      <c r="G626" s="262">
        <v>6406</v>
      </c>
      <c r="H626" s="79" t="s">
        <v>2098</v>
      </c>
      <c r="I626" s="164" t="s">
        <v>61</v>
      </c>
      <c r="J626" s="273">
        <f ca="1">IF(AK626&lt;=Données!$B$2,1," ")</f>
        <v>1</v>
      </c>
      <c r="K626" s="45">
        <v>1</v>
      </c>
      <c r="L626" s="46"/>
      <c r="M626" s="47"/>
      <c r="N626" s="48"/>
      <c r="O626" s="185"/>
      <c r="P626" s="187"/>
      <c r="Q626" s="185"/>
      <c r="R626" s="186"/>
      <c r="S626" s="186"/>
      <c r="T626" s="187"/>
      <c r="U626" s="187"/>
      <c r="V626" s="187"/>
      <c r="W626" s="320"/>
      <c r="X626" s="214"/>
      <c r="Y626" s="215"/>
      <c r="Z626" s="34"/>
      <c r="AA626" s="35"/>
      <c r="AB626" s="35"/>
      <c r="AC626" s="35"/>
      <c r="AD626" s="36"/>
      <c r="AE626" s="224"/>
      <c r="AF626" s="53"/>
      <c r="AG626" s="54"/>
      <c r="AH626" s="55"/>
      <c r="AI626" s="56"/>
      <c r="AJ626" s="41" t="s">
        <v>57</v>
      </c>
      <c r="AK626" s="42">
        <v>44568</v>
      </c>
      <c r="AL626" s="50"/>
      <c r="AM626" s="337" t="str">
        <f>INDEX($K$6:$AE$6,1,MATCH(1,K626:AE626,-1))</f>
        <v>95PFE-L2S</v>
      </c>
      <c r="AN626" s="337" t="str">
        <f>IF(INDEX($K$6:$AE$6,1,MATCH(1,K626:AE626,1))&lt;&gt;INDEX($K$6:$AE$6,1,MATCH(1,K626:AE626,-1)),INDEX($K$6:$AE$6,1,MATCH(1,K626:AE626,1)),"-")</f>
        <v>-</v>
      </c>
    </row>
    <row r="627" spans="1:40" x14ac:dyDescent="0.2">
      <c r="A627" s="169" t="str">
        <f>IF(IFERROR(VLOOKUP(G627,EmployesActifs,1,FALSE),"Non")&lt;&gt;"Non","Oui","Non")</f>
        <v>Oui</v>
      </c>
      <c r="B627" s="172">
        <f>IF(A627="Oui",1,0)</f>
        <v>1</v>
      </c>
      <c r="C627" s="172">
        <f>IF(OR(G627="Médecin",H627="Médecin",I627="Médecin",I627="Médecins",H627="anesthésiste",H627="boursier univ.",H627="chercheur",H627="chirurgien",H627="Résident(e)",H627="Md Urg",H627="Md Card",LEFT(H627,6)="Fellow",H627="Externe Médecine",H627="Directeur de la biobanque Médecin",H627="monit.-boursier",),1,0)</f>
        <v>0</v>
      </c>
      <c r="D627" s="172">
        <f>IF(OR(G627=0,H627="Stagiaire",H627="Stagiaires",H627="Externe",H627="Externes",G627="agence",H627="STAGIAIRE INFIRMIER(ÈRE)",H627="STAGIAIRE SI",H627="STAGIAIRE S.I.",H627="STAGIAIRE PAB",H627="STAGIAIRE EN PERFUSION",H627="Stagiaire Physiothérapeute",H627="Stagiaire médecine",H627="Stagiaire - Service sociaux",H627="STAGIAIRE SOINS INFIRMIERS",H627="STAGIAIRE EXTERNE EN MÉDECINE",H627="ss",),1,0)</f>
        <v>0</v>
      </c>
      <c r="E627" s="28" t="s">
        <v>1157</v>
      </c>
      <c r="F627" s="28" t="s">
        <v>435</v>
      </c>
      <c r="G627" s="262">
        <v>1799</v>
      </c>
      <c r="H627" s="79" t="s">
        <v>2098</v>
      </c>
      <c r="I627" s="164" t="s">
        <v>65</v>
      </c>
      <c r="J627" s="273">
        <f ca="1">IF(AK627&lt;=Données!$B$2,1," ")</f>
        <v>1</v>
      </c>
      <c r="K627" s="45"/>
      <c r="L627" s="46">
        <v>1</v>
      </c>
      <c r="M627" s="47"/>
      <c r="N627" s="48"/>
      <c r="O627" s="185"/>
      <c r="P627" s="187"/>
      <c r="Q627" s="185"/>
      <c r="R627" s="186"/>
      <c r="S627" s="186"/>
      <c r="T627" s="187"/>
      <c r="U627" s="187"/>
      <c r="V627" s="187"/>
      <c r="W627" s="320"/>
      <c r="X627" s="214"/>
      <c r="Y627" s="215"/>
      <c r="Z627" s="34"/>
      <c r="AA627" s="35"/>
      <c r="AB627" s="35"/>
      <c r="AC627" s="35"/>
      <c r="AD627" s="36"/>
      <c r="AE627" s="224"/>
      <c r="AF627" s="53"/>
      <c r="AG627" s="54"/>
      <c r="AH627" s="55"/>
      <c r="AI627" s="56"/>
      <c r="AJ627" s="41" t="s">
        <v>85</v>
      </c>
      <c r="AK627" s="42">
        <v>44559</v>
      </c>
      <c r="AL627" s="50"/>
      <c r="AM627" s="337" t="str">
        <f>INDEX($K$6:$AE$6,1,MATCH(1,K627:AE627,-1))</f>
        <v>95PFE-L2M</v>
      </c>
      <c r="AN627" s="337" t="str">
        <f>IF(INDEX($K$6:$AE$6,1,MATCH(1,K627:AE627,1))&lt;&gt;INDEX($K$6:$AE$6,1,MATCH(1,K627:AE627,-1)),INDEX($K$6:$AE$6,1,MATCH(1,K627:AE627,1)),"-")</f>
        <v>-</v>
      </c>
    </row>
    <row r="628" spans="1:40" x14ac:dyDescent="0.2">
      <c r="A628" s="169" t="str">
        <f>IF(IFERROR(VLOOKUP(G628,EmployesActifs,1,FALSE),"Non")&lt;&gt;"Non","Oui","Non")</f>
        <v>Oui</v>
      </c>
      <c r="B628" s="172">
        <f>IF(A628="Oui",1,0)</f>
        <v>1</v>
      </c>
      <c r="C628" s="172">
        <f>IF(OR(G628="Médecin",H628="Médecin",I628="Médecin",I628="Médecins",H628="anesthésiste",H628="boursier univ.",H628="chercheur",H628="chirurgien",H628="Résident(e)",H628="Md Urg",H628="Md Card",LEFT(H628,6)="Fellow",H628="Externe Médecine",H628="Directeur de la biobanque Médecin",H628="monit.-boursier",),1,0)</f>
        <v>0</v>
      </c>
      <c r="D628" s="172">
        <f>IF(OR(G628=0,H628="Stagiaire",H628="Stagiaires",H628="Externe",H628="Externes",G628="agence",H628="STAGIAIRE INFIRMIER(ÈRE)",H628="STAGIAIRE SI",H628="STAGIAIRE S.I.",H628="STAGIAIRE PAB",H628="STAGIAIRE EN PERFUSION",H628="Stagiaire Physiothérapeute",H628="Stagiaire médecine",H628="Stagiaire - Service sociaux",H628="STAGIAIRE SOINS INFIRMIERS",H628="STAGIAIRE EXTERNE EN MÉDECINE",H628="ss",),1,0)</f>
        <v>0</v>
      </c>
      <c r="E628" s="28" t="s">
        <v>1160</v>
      </c>
      <c r="F628" s="28" t="s">
        <v>1161</v>
      </c>
      <c r="G628" s="262">
        <v>8903</v>
      </c>
      <c r="H628" s="79" t="s">
        <v>103</v>
      </c>
      <c r="I628" s="164" t="s">
        <v>5715</v>
      </c>
      <c r="J628" s="273">
        <f ca="1">IF(AK628&lt;=Données!$B$2,1," ")</f>
        <v>1</v>
      </c>
      <c r="K628" s="45"/>
      <c r="L628" s="46" t="s">
        <v>56</v>
      </c>
      <c r="M628" s="47" t="s">
        <v>56</v>
      </c>
      <c r="N628" s="48"/>
      <c r="O628" s="185"/>
      <c r="P628" s="187"/>
      <c r="Q628" s="185"/>
      <c r="R628" s="186"/>
      <c r="S628" s="186">
        <v>1</v>
      </c>
      <c r="T628" s="187"/>
      <c r="U628" s="187"/>
      <c r="V628" s="187"/>
      <c r="W628" s="320"/>
      <c r="X628" s="214"/>
      <c r="Y628" s="215"/>
      <c r="Z628" s="34"/>
      <c r="AA628" s="35"/>
      <c r="AB628" s="35"/>
      <c r="AC628" s="35"/>
      <c r="AD628" s="36"/>
      <c r="AE628" s="224"/>
      <c r="AF628" s="53"/>
      <c r="AG628" s="54"/>
      <c r="AH628" s="55"/>
      <c r="AI628" s="56"/>
      <c r="AJ628" s="41" t="s">
        <v>57</v>
      </c>
      <c r="AK628" s="42">
        <v>44573</v>
      </c>
      <c r="AL628" s="50"/>
      <c r="AM628" s="337" t="str">
        <f>INDEX($K$6:$AE$6,1,MATCH(1,K628:AE628,-1))</f>
        <v>1870 +</v>
      </c>
      <c r="AN628" s="337" t="str">
        <f>IF(INDEX($K$6:$AE$6,1,MATCH(1,K628:AE628,1))&lt;&gt;INDEX($K$6:$AE$6,1,MATCH(1,K628:AE628,-1)),INDEX($K$6:$AE$6,1,MATCH(1,K628:AE628,1)),"-")</f>
        <v>-</v>
      </c>
    </row>
    <row r="629" spans="1:40" x14ac:dyDescent="0.2">
      <c r="A629" s="169" t="str">
        <f>IF(IFERROR(VLOOKUP(G629,EmployesActifs,1,FALSE),"Non")&lt;&gt;"Non","Oui","Non")</f>
        <v>Oui</v>
      </c>
      <c r="B629" s="172">
        <f>IF(A629="Oui",1,0)</f>
        <v>1</v>
      </c>
      <c r="C629" s="172">
        <f>IF(OR(G629="Médecin",H629="Médecin",I629="Médecin",I629="Médecins",H629="anesthésiste",H629="boursier univ.",H629="chercheur",H629="chirurgien",H629="Résident(e)",H629="Md Urg",H629="Md Card",LEFT(H629,6)="Fellow",H629="Externe Médecine",H629="Directeur de la biobanque Médecin",H629="monit.-boursier",),1,0)</f>
        <v>0</v>
      </c>
      <c r="D629" s="172">
        <f>IF(OR(G629=0,H629="Stagiaire",H629="Stagiaires",H629="Externe",H629="Externes",G629="agence",H629="STAGIAIRE INFIRMIER(ÈRE)",H629="STAGIAIRE SI",H629="STAGIAIRE S.I.",H629="STAGIAIRE PAB",H629="STAGIAIRE EN PERFUSION",H629="Stagiaire Physiothérapeute",H629="Stagiaire médecine",H629="Stagiaire - Service sociaux",H629="STAGIAIRE SOINS INFIRMIERS",H629="STAGIAIRE EXTERNE EN MÉDECINE",H629="ss",),1,0)</f>
        <v>0</v>
      </c>
      <c r="E629" s="28" t="s">
        <v>1162</v>
      </c>
      <c r="F629" s="28" t="s">
        <v>3828</v>
      </c>
      <c r="G629" s="262">
        <v>9601</v>
      </c>
      <c r="H629" s="79" t="s">
        <v>3754</v>
      </c>
      <c r="I629" s="164" t="s">
        <v>1197</v>
      </c>
      <c r="J629" s="273">
        <f ca="1">IF(AK629&lt;=Données!$B$2,1," ")</f>
        <v>1</v>
      </c>
      <c r="K629" s="45"/>
      <c r="L629" s="46"/>
      <c r="M629" s="47"/>
      <c r="N629" s="48"/>
      <c r="O629" s="185"/>
      <c r="P629" s="187"/>
      <c r="Q629" s="185"/>
      <c r="R629" s="186"/>
      <c r="S629" s="186"/>
      <c r="T629" s="187"/>
      <c r="U629" s="187"/>
      <c r="V629" s="187"/>
      <c r="W629" s="320"/>
      <c r="X629" s="214"/>
      <c r="Y629" s="215"/>
      <c r="Z629" s="34">
        <v>1</v>
      </c>
      <c r="AA629" s="35"/>
      <c r="AB629" s="35"/>
      <c r="AC629" s="35"/>
      <c r="AD629" s="36"/>
      <c r="AE629" s="224"/>
      <c r="AF629" s="53"/>
      <c r="AG629" s="54"/>
      <c r="AH629" s="55"/>
      <c r="AI629" s="56"/>
      <c r="AJ629" s="41" t="s">
        <v>299</v>
      </c>
      <c r="AK629" s="42">
        <v>43858</v>
      </c>
      <c r="AL629" s="50"/>
      <c r="AM629" s="337" t="str">
        <f>INDEX($K$6:$AE$6,1,MATCH(1,K629:AE629,-1))</f>
        <v>1510-XS</v>
      </c>
      <c r="AN629" s="337" t="str">
        <f>IF(INDEX($K$6:$AE$6,1,MATCH(1,K629:AE629,1))&lt;&gt;INDEX($K$6:$AE$6,1,MATCH(1,K629:AE629,-1)),INDEX($K$6:$AE$6,1,MATCH(1,K629:AE629,1)),"-")</f>
        <v>-</v>
      </c>
    </row>
    <row r="630" spans="1:40" x14ac:dyDescent="0.2">
      <c r="A630" s="169" t="str">
        <f>IF(IFERROR(VLOOKUP(G630,EmployesActifs,1,FALSE),"Non")&lt;&gt;"Non","Oui","Non")</f>
        <v>Oui</v>
      </c>
      <c r="B630" s="172">
        <f>IF(A630="Oui",1,0)</f>
        <v>1</v>
      </c>
      <c r="C630" s="172">
        <f>IF(OR(G630="Médecin",H630="Médecin",I630="Médecin",I630="Médecins",H630="anesthésiste",H630="boursier univ.",H630="chercheur",H630="chirurgien",H630="Résident(e)",H630="Md Urg",H630="Md Card",LEFT(H630,6)="Fellow",H630="Externe Médecine",H630="Directeur de la biobanque Médecin",H630="monit.-boursier",),1,0)</f>
        <v>0</v>
      </c>
      <c r="D630" s="172">
        <f>IF(OR(G630=0,H630="Stagiaire",H630="Stagiaires",H630="Externe",H630="Externes",G630="agence",H630="STAGIAIRE INFIRMIER(ÈRE)",H630="STAGIAIRE SI",H630="STAGIAIRE S.I.",H630="STAGIAIRE PAB",H630="STAGIAIRE EN PERFUSION",H630="Stagiaire Physiothérapeute",H630="Stagiaire médecine",H630="Stagiaire - Service sociaux",H630="STAGIAIRE SOINS INFIRMIERS",H630="STAGIAIRE EXTERNE EN MÉDECINE",H630="ss",),1,0)</f>
        <v>0</v>
      </c>
      <c r="E630" s="28" t="s">
        <v>4493</v>
      </c>
      <c r="F630" s="28" t="s">
        <v>4494</v>
      </c>
      <c r="G630" s="262">
        <v>12943</v>
      </c>
      <c r="H630" s="79" t="s">
        <v>69</v>
      </c>
      <c r="I630" s="164" t="s">
        <v>5709</v>
      </c>
      <c r="J630" s="273">
        <f ca="1">IF(AK630&lt;=Données!$B$2,1," ")</f>
        <v>1</v>
      </c>
      <c r="K630" s="45"/>
      <c r="L630" s="46">
        <v>1</v>
      </c>
      <c r="M630" s="47"/>
      <c r="N630" s="48"/>
      <c r="O630" s="185"/>
      <c r="P630" s="187"/>
      <c r="Q630" s="185"/>
      <c r="R630" s="186"/>
      <c r="S630" s="186"/>
      <c r="T630" s="187"/>
      <c r="U630" s="187"/>
      <c r="V630" s="187"/>
      <c r="W630" s="320"/>
      <c r="X630" s="214"/>
      <c r="Y630" s="215"/>
      <c r="Z630" s="34"/>
      <c r="AA630" s="35"/>
      <c r="AB630" s="35"/>
      <c r="AC630" s="35"/>
      <c r="AD630" s="36"/>
      <c r="AE630" s="224"/>
      <c r="AF630" s="53"/>
      <c r="AG630" s="54"/>
      <c r="AH630" s="55"/>
      <c r="AI630" s="56"/>
      <c r="AJ630" s="41" t="s">
        <v>2858</v>
      </c>
      <c r="AK630" s="42">
        <v>45216</v>
      </c>
      <c r="AL630" s="50"/>
      <c r="AM630" s="337" t="str">
        <f>INDEX($K$6:$AE$6,1,MATCH(1,K630:AE630,-1))</f>
        <v>95PFE-L2M</v>
      </c>
      <c r="AN630" s="337" t="str">
        <f>IF(INDEX($K$6:$AE$6,1,MATCH(1,K630:AE630,1))&lt;&gt;INDEX($K$6:$AE$6,1,MATCH(1,K630:AE630,-1)),INDEX($K$6:$AE$6,1,MATCH(1,K630:AE630,1)),"-")</f>
        <v>-</v>
      </c>
    </row>
    <row r="631" spans="1:40" x14ac:dyDescent="0.2">
      <c r="A631" s="169" t="str">
        <f>IF(IFERROR(VLOOKUP(G631,EmployesActifs,1,FALSE),"Non")&lt;&gt;"Non","Oui","Non")</f>
        <v>Oui</v>
      </c>
      <c r="B631" s="172">
        <f>IF(A631="Oui",1,0)</f>
        <v>1</v>
      </c>
      <c r="C631" s="172">
        <f>IF(OR(G631="Médecin",H631="Médecin",I631="Médecin",I631="Médecins",H631="anesthésiste",H631="boursier univ.",H631="chercheur",H631="chirurgien",H631="Résident(e)",H631="Md Urg",H631="Md Card",LEFT(H631,6)="Fellow",H631="Externe Médecine",H631="Directeur de la biobanque Médecin",H631="monit.-boursier",),1,0)</f>
        <v>0</v>
      </c>
      <c r="D631" s="172">
        <f>IF(OR(G631=0,H631="Stagiaire",H631="Stagiaires",H631="Externe",H631="Externes",G631="agence",H631="STAGIAIRE INFIRMIER(ÈRE)",H631="STAGIAIRE SI",H631="STAGIAIRE S.I.",H631="STAGIAIRE PAB",H631="STAGIAIRE EN PERFUSION",H631="Stagiaire Physiothérapeute",H631="Stagiaire médecine",H631="Stagiaire - Service sociaux",H631="STAGIAIRE SOINS INFIRMIERS",H631="STAGIAIRE EXTERNE EN MÉDECINE",H631="ss",),1,0)</f>
        <v>0</v>
      </c>
      <c r="E631" s="28" t="s">
        <v>3313</v>
      </c>
      <c r="F631" s="28" t="s">
        <v>3875</v>
      </c>
      <c r="G631" s="262">
        <v>14062</v>
      </c>
      <c r="H631" s="79" t="s">
        <v>69</v>
      </c>
      <c r="I631" s="164" t="s">
        <v>5215</v>
      </c>
      <c r="J631" s="273" t="str">
        <f ca="1">IF(AK631&lt;=Données!$B$2,1," ")</f>
        <v xml:space="preserve"> </v>
      </c>
      <c r="K631" s="45"/>
      <c r="L631" s="46" t="s">
        <v>56</v>
      </c>
      <c r="M631" s="47" t="s">
        <v>56</v>
      </c>
      <c r="N631" s="48"/>
      <c r="O631" s="185"/>
      <c r="P631" s="187"/>
      <c r="Q631" s="185"/>
      <c r="R631" s="186"/>
      <c r="S631" s="186">
        <v>1</v>
      </c>
      <c r="T631" s="187"/>
      <c r="U631" s="187"/>
      <c r="V631" s="187"/>
      <c r="W631" s="320"/>
      <c r="X631" s="214"/>
      <c r="Y631" s="215"/>
      <c r="Z631" s="34"/>
      <c r="AA631" s="35"/>
      <c r="AB631" s="35"/>
      <c r="AC631" s="35"/>
      <c r="AD631" s="36"/>
      <c r="AE631" s="224"/>
      <c r="AF631" s="53"/>
      <c r="AG631" s="54"/>
      <c r="AH631" s="55"/>
      <c r="AI631" s="56"/>
      <c r="AJ631" s="41" t="s">
        <v>5851</v>
      </c>
      <c r="AK631" s="42">
        <v>45822</v>
      </c>
      <c r="AL631" s="50"/>
      <c r="AM631" s="337" t="str">
        <f>INDEX($K$6:$AE$6,1,MATCH(1,K631:AE631,-1))</f>
        <v>1870 +</v>
      </c>
      <c r="AN631" s="337" t="str">
        <f>IF(INDEX($K$6:$AE$6,1,MATCH(1,K631:AE631,1))&lt;&gt;INDEX($K$6:$AE$6,1,MATCH(1,K631:AE631,-1)),INDEX($K$6:$AE$6,1,MATCH(1,K631:AE631,1)),"-")</f>
        <v>-</v>
      </c>
    </row>
    <row r="632" spans="1:40" x14ac:dyDescent="0.2">
      <c r="A632" s="169" t="str">
        <f>IF(IFERROR(VLOOKUP(G632,EmployesActifs,1,FALSE),"Non")&lt;&gt;"Non","Oui","Non")</f>
        <v>Oui</v>
      </c>
      <c r="B632" s="172">
        <f>IF(A632="Oui",1,0)</f>
        <v>1</v>
      </c>
      <c r="C632" s="172">
        <f>IF(OR(G632="Médecin",H632="Médecin",I632="Médecin",I632="Médecins",H632="anesthésiste",H632="boursier univ.",H632="chercheur",H632="chirurgien",H632="Résident(e)",H632="Md Urg",H632="Md Card",LEFT(H632,6)="Fellow",H632="Externe Médecine",H632="Directeur de la biobanque Médecin",H632="monit.-boursier",),1,0)</f>
        <v>0</v>
      </c>
      <c r="D632" s="172">
        <f>IF(OR(G632=0,H632="Stagiaire",H632="Stagiaires",H632="Externe",H632="Externes",G632="agence",H632="STAGIAIRE INFIRMIER(ÈRE)",H632="STAGIAIRE SI",H632="STAGIAIRE S.I.",H632="STAGIAIRE PAB",H632="STAGIAIRE EN PERFUSION",H632="Stagiaire Physiothérapeute",H632="Stagiaire médecine",H632="Stagiaire - Service sociaux",H632="STAGIAIRE SOINS INFIRMIERS",H632="STAGIAIRE EXTERNE EN MÉDECINE",H632="ss",),1,0)</f>
        <v>0</v>
      </c>
      <c r="E632" s="28" t="s">
        <v>4315</v>
      </c>
      <c r="F632" s="28" t="s">
        <v>924</v>
      </c>
      <c r="G632" s="262">
        <v>12995</v>
      </c>
      <c r="H632" s="79" t="s">
        <v>103</v>
      </c>
      <c r="I632" s="164" t="s">
        <v>3590</v>
      </c>
      <c r="J632" s="273" t="str">
        <f ca="1">IF(AK632&lt;=Données!$B$2,1," ")</f>
        <v xml:space="preserve"> </v>
      </c>
      <c r="K632" s="45"/>
      <c r="L632" s="46" t="s">
        <v>56</v>
      </c>
      <c r="M632" s="47"/>
      <c r="N632" s="48"/>
      <c r="O632" s="185"/>
      <c r="P632" s="187">
        <v>1</v>
      </c>
      <c r="Q632" s="185"/>
      <c r="R632" s="186"/>
      <c r="S632" s="186"/>
      <c r="T632" s="187"/>
      <c r="U632" s="187"/>
      <c r="V632" s="187"/>
      <c r="W632" s="320"/>
      <c r="X632" s="214"/>
      <c r="Y632" s="215"/>
      <c r="Z632" s="34"/>
      <c r="AA632" s="35"/>
      <c r="AB632" s="35"/>
      <c r="AC632" s="35"/>
      <c r="AD632" s="36"/>
      <c r="AE632" s="224"/>
      <c r="AF632" s="53"/>
      <c r="AG632" s="54"/>
      <c r="AH632" s="55"/>
      <c r="AI632" s="56"/>
      <c r="AJ632" s="41" t="s">
        <v>4462</v>
      </c>
      <c r="AK632" s="42">
        <v>45455</v>
      </c>
      <c r="AL632" s="50"/>
      <c r="AM632" s="337">
        <f>INDEX($K$6:$AE$6,1,MATCH(1,K632:AE632,-1))</f>
        <v>1804</v>
      </c>
      <c r="AN632" s="337" t="str">
        <f>IF(INDEX($K$6:$AE$6,1,MATCH(1,K632:AE632,1))&lt;&gt;INDEX($K$6:$AE$6,1,MATCH(1,K632:AE632,-1)),INDEX($K$6:$AE$6,1,MATCH(1,K632:AE632,1)),"-")</f>
        <v>-</v>
      </c>
    </row>
    <row r="633" spans="1:40" x14ac:dyDescent="0.2">
      <c r="A633" s="169" t="str">
        <f>IF(IFERROR(VLOOKUP(G633,EmployesActifs,1,FALSE),"Non")&lt;&gt;"Non","Oui","Non")</f>
        <v>Oui</v>
      </c>
      <c r="B633" s="172">
        <f>IF(A633="Oui",1,0)</f>
        <v>1</v>
      </c>
      <c r="C633" s="172">
        <f>IF(OR(G633="Médecin",H633="Médecin",I633="Médecin",I633="Médecins",H633="anesthésiste",H633="boursier univ.",H633="chercheur",H633="chirurgien",H633="Résident(e)",H633="Md Urg",H633="Md Card",LEFT(H633,6)="Fellow",H633="Externe Médecine",H633="Directeur de la biobanque Médecin",H633="monit.-boursier",),1,0)</f>
        <v>0</v>
      </c>
      <c r="D633" s="172">
        <f>IF(OR(G633=0,H633="Stagiaire",H633="Stagiaires",H633="Externe",H633="Externes",G633="agence",H633="STAGIAIRE INFIRMIER(ÈRE)",H633="STAGIAIRE SI",H633="STAGIAIRE S.I.",H633="STAGIAIRE PAB",H633="STAGIAIRE EN PERFUSION",H633="Stagiaire Physiothérapeute",H633="Stagiaire médecine",H633="Stagiaire - Service sociaux",H633="STAGIAIRE SOINS INFIRMIERS",H633="STAGIAIRE EXTERNE EN MÉDECINE",H633="ss",),1,0)</f>
        <v>0</v>
      </c>
      <c r="E633" s="28" t="s">
        <v>1164</v>
      </c>
      <c r="F633" s="28" t="s">
        <v>1165</v>
      </c>
      <c r="G633" s="262">
        <v>11723</v>
      </c>
      <c r="H633" s="79" t="s">
        <v>2416</v>
      </c>
      <c r="I633" s="164" t="s">
        <v>3527</v>
      </c>
      <c r="J633" s="273" t="str">
        <f ca="1">IF(AK633&lt;=Données!$B$2,1," ")</f>
        <v xml:space="preserve"> </v>
      </c>
      <c r="K633" s="45"/>
      <c r="L633" s="46">
        <v>1</v>
      </c>
      <c r="M633" s="47"/>
      <c r="N633" s="48"/>
      <c r="O633" s="185"/>
      <c r="P633" s="187"/>
      <c r="Q633" s="185"/>
      <c r="R633" s="186"/>
      <c r="S633" s="186"/>
      <c r="T633" s="187"/>
      <c r="U633" s="187"/>
      <c r="V633" s="187"/>
      <c r="W633" s="320"/>
      <c r="X633" s="214"/>
      <c r="Y633" s="215"/>
      <c r="Z633" s="34"/>
      <c r="AA633" s="35"/>
      <c r="AB633" s="35"/>
      <c r="AC633" s="35"/>
      <c r="AD633" s="36"/>
      <c r="AE633" s="224"/>
      <c r="AF633" s="53"/>
      <c r="AG633" s="54"/>
      <c r="AH633" s="55"/>
      <c r="AI633" s="56"/>
      <c r="AJ633" s="41" t="s">
        <v>4462</v>
      </c>
      <c r="AK633" s="42">
        <v>45785</v>
      </c>
      <c r="AL633" s="50"/>
      <c r="AM633" s="337" t="str">
        <f>INDEX($K$6:$AE$6,1,MATCH(1,K633:AE633,-1))</f>
        <v>95PFE-L2M</v>
      </c>
      <c r="AN633" s="337" t="str">
        <f>IF(INDEX($K$6:$AE$6,1,MATCH(1,K633:AE633,1))&lt;&gt;INDEX($K$6:$AE$6,1,MATCH(1,K633:AE633,-1)),INDEX($K$6:$AE$6,1,MATCH(1,K633:AE633,1)),"-")</f>
        <v>-</v>
      </c>
    </row>
    <row r="634" spans="1:40" x14ac:dyDescent="0.2">
      <c r="A634" s="169" t="str">
        <f>IF(IFERROR(VLOOKUP(G634,EmployesActifs,1,FALSE),"Non")&lt;&gt;"Non","Oui","Non")</f>
        <v>Oui</v>
      </c>
      <c r="B634" s="172">
        <f>IF(A634="Oui",1,0)</f>
        <v>1</v>
      </c>
      <c r="C634" s="172">
        <f>IF(OR(G634="Médecin",H634="Médecin",I634="Médecin",I634="Médecins",H634="anesthésiste",H634="boursier univ.",H634="chercheur",H634="chirurgien",H634="Résident(e)",H634="Md Urg",H634="Md Card",LEFT(H634,6)="Fellow",H634="Externe Médecine",H634="Directeur de la biobanque Médecin",H634="monit.-boursier",),1,0)</f>
        <v>0</v>
      </c>
      <c r="D634" s="172">
        <f>IF(OR(G634=0,H634="Stagiaire",H634="Stagiaires",H634="Externe",H634="Externes",G634="agence",H634="STAGIAIRE INFIRMIER(ÈRE)",H634="STAGIAIRE SI",H634="STAGIAIRE S.I.",H634="STAGIAIRE PAB",H634="STAGIAIRE EN PERFUSION",H634="Stagiaire Physiothérapeute",H634="Stagiaire médecine",H634="Stagiaire - Service sociaux",H634="STAGIAIRE SOINS INFIRMIERS",H634="STAGIAIRE EXTERNE EN MÉDECINE",H634="ss",),1,0)</f>
        <v>0</v>
      </c>
      <c r="E634" s="28" t="s">
        <v>5452</v>
      </c>
      <c r="F634" s="28" t="s">
        <v>5453</v>
      </c>
      <c r="G634" s="262">
        <v>13728</v>
      </c>
      <c r="H634" s="79" t="s">
        <v>54</v>
      </c>
      <c r="I634" s="164" t="s">
        <v>55</v>
      </c>
      <c r="J634" s="273" t="str">
        <f ca="1">IF(AK634&lt;=Données!$B$2,1," ")</f>
        <v xml:space="preserve"> </v>
      </c>
      <c r="K634" s="45"/>
      <c r="L634" s="46">
        <v>1</v>
      </c>
      <c r="M634" s="47"/>
      <c r="N634" s="48"/>
      <c r="O634" s="185"/>
      <c r="P634" s="187"/>
      <c r="Q634" s="185"/>
      <c r="R634" s="186"/>
      <c r="S634" s="186"/>
      <c r="T634" s="187"/>
      <c r="U634" s="187"/>
      <c r="V634" s="187"/>
      <c r="W634" s="320"/>
      <c r="X634" s="214"/>
      <c r="Y634" s="215"/>
      <c r="Z634" s="34"/>
      <c r="AA634" s="35"/>
      <c r="AB634" s="35"/>
      <c r="AC634" s="35"/>
      <c r="AD634" s="36"/>
      <c r="AE634" s="224"/>
      <c r="AF634" s="53"/>
      <c r="AG634" s="54"/>
      <c r="AH634" s="55"/>
      <c r="AI634" s="56"/>
      <c r="AJ634" s="41" t="s">
        <v>652</v>
      </c>
      <c r="AK634" s="42">
        <v>45521</v>
      </c>
      <c r="AL634" s="50"/>
      <c r="AM634" s="337" t="str">
        <f>INDEX($K$6:$AE$6,1,MATCH(1,K634:AE634,-1))</f>
        <v>95PFE-L2M</v>
      </c>
      <c r="AN634" s="337" t="str">
        <f>IF(INDEX($K$6:$AE$6,1,MATCH(1,K634:AE634,1))&lt;&gt;INDEX($K$6:$AE$6,1,MATCH(1,K634:AE634,-1)),INDEX($K$6:$AE$6,1,MATCH(1,K634:AE634,1)),"-")</f>
        <v>-</v>
      </c>
    </row>
    <row r="635" spans="1:40" x14ac:dyDescent="0.2">
      <c r="A635" s="169" t="str">
        <f>IF(IFERROR(VLOOKUP(G635,EmployesActifs,1,FALSE),"Non")&lt;&gt;"Non","Oui","Non")</f>
        <v>Oui</v>
      </c>
      <c r="B635" s="172">
        <f>IF(A635="Oui",1,0)</f>
        <v>1</v>
      </c>
      <c r="C635" s="172">
        <f>IF(OR(G635="Médecin",H635="Médecin",I635="Médecin",I635="Médecins",H635="anesthésiste",H635="boursier univ.",H635="chercheur",H635="chirurgien",H635="Résident(e)",H635="Md Urg",H635="Md Card",LEFT(H635,6)="Fellow",H635="Externe Médecine",H635="Directeur de la biobanque Médecin",H635="monit.-boursier",),1,0)</f>
        <v>0</v>
      </c>
      <c r="D635" s="172">
        <f>IF(OR(G635=0,H635="Stagiaire",H635="Stagiaires",H635="Externe",H635="Externes",G635="agence",H635="STAGIAIRE INFIRMIER(ÈRE)",H635="STAGIAIRE SI",H635="STAGIAIRE S.I.",H635="STAGIAIRE PAB",H635="STAGIAIRE EN PERFUSION",H635="Stagiaire Physiothérapeute",H635="Stagiaire médecine",H635="Stagiaire - Service sociaux",H635="STAGIAIRE SOINS INFIRMIERS",H635="STAGIAIRE EXTERNE EN MÉDECINE",H635="ss",),1,0)</f>
        <v>0</v>
      </c>
      <c r="E635" s="28" t="s">
        <v>1170</v>
      </c>
      <c r="F635" s="28" t="s">
        <v>1171</v>
      </c>
      <c r="G635" s="262">
        <v>10747</v>
      </c>
      <c r="H635" s="79" t="s">
        <v>972</v>
      </c>
      <c r="I635" s="164" t="s">
        <v>5715</v>
      </c>
      <c r="J635" s="273">
        <f ca="1">IF(AK635&lt;=Données!$B$2,1," ")</f>
        <v>1</v>
      </c>
      <c r="K635" s="45"/>
      <c r="L635" s="46">
        <v>1</v>
      </c>
      <c r="M635" s="47"/>
      <c r="N635" s="48"/>
      <c r="O635" s="185"/>
      <c r="P635" s="187"/>
      <c r="Q635" s="185"/>
      <c r="R635" s="186"/>
      <c r="S635" s="186"/>
      <c r="T635" s="187"/>
      <c r="U635" s="187"/>
      <c r="V635" s="187"/>
      <c r="W635" s="320"/>
      <c r="X635" s="214"/>
      <c r="Y635" s="215"/>
      <c r="Z635" s="34"/>
      <c r="AA635" s="35"/>
      <c r="AB635" s="35"/>
      <c r="AC635" s="35"/>
      <c r="AD635" s="36">
        <v>1</v>
      </c>
      <c r="AE635" s="224"/>
      <c r="AF635" s="53"/>
      <c r="AG635" s="54"/>
      <c r="AH635" s="55"/>
      <c r="AI635" s="56"/>
      <c r="AJ635" s="41" t="s">
        <v>66</v>
      </c>
      <c r="AK635" s="42">
        <v>44342</v>
      </c>
      <c r="AL635" s="50"/>
      <c r="AM635" s="337" t="str">
        <f>INDEX($K$6:$AE$6,1,MATCH(1,K635:AE635,-1))</f>
        <v>95PFE-L2M</v>
      </c>
      <c r="AN635" s="337" t="str">
        <f>IF(INDEX($K$6:$AE$6,1,MATCH(1,K635:AE635,1))&lt;&gt;INDEX($K$6:$AE$6,1,MATCH(1,K635:AE635,-1)),INDEX($K$6:$AE$6,1,MATCH(1,K635:AE635,1)),"-")</f>
        <v>1517-LP</v>
      </c>
    </row>
    <row r="636" spans="1:40" x14ac:dyDescent="0.2">
      <c r="A636" s="381"/>
      <c r="B636" s="172">
        <f>IF(A636="Oui",1,0)</f>
        <v>0</v>
      </c>
      <c r="C636" s="172">
        <f>IF(OR(G636="Médecin",H636="Médecin",I636="Médecin",I636="Médecins",H636="anesthésiste",H636="boursier univ.",H636="chercheur",H636="chirurgien",H636="Résident(e)",H636="Md Urg",H636="Md Card",LEFT(H636,6)="Fellow",H636="Externe Médecine",H636="Directeur de la biobanque Médecin",H636="monit.-boursier",),1,0)</f>
        <v>1</v>
      </c>
      <c r="D636" s="172">
        <f>IF(OR(G636=0,H636="Stagiaire",H636="Stagiaires",H636="Externe",H636="Externes",G636="agence",H636="STAGIAIRE INFIRMIER(ÈRE)",H636="STAGIAIRE SI",H636="STAGIAIRE S.I.",H636="STAGIAIRE PAB",H636="STAGIAIRE EN PERFUSION",H636="Stagiaire Physiothérapeute",H636="Stagiaire médecine",H636="Stagiaire - Service sociaux",H636="STAGIAIRE SOINS INFIRMIERS",H636="STAGIAIRE EXTERNE EN MÉDECINE",H636="ss",),1,0)</f>
        <v>0</v>
      </c>
      <c r="E636" s="28" t="s">
        <v>4456</v>
      </c>
      <c r="F636" s="28" t="s">
        <v>4457</v>
      </c>
      <c r="G636" s="262" t="s">
        <v>4458</v>
      </c>
      <c r="H636" s="79" t="s">
        <v>3185</v>
      </c>
      <c r="I636" s="164" t="s">
        <v>84</v>
      </c>
      <c r="J636" s="273">
        <f ca="1">IF(AK636&lt;=Données!$B$2,1," ")</f>
        <v>1</v>
      </c>
      <c r="K636" s="45" t="s">
        <v>56</v>
      </c>
      <c r="L636" s="46"/>
      <c r="M636" s="47"/>
      <c r="N636" s="48">
        <v>1</v>
      </c>
      <c r="O636" s="185"/>
      <c r="P636" s="187"/>
      <c r="Q636" s="185"/>
      <c r="R636" s="186"/>
      <c r="S636" s="186"/>
      <c r="T636" s="187"/>
      <c r="U636" s="187"/>
      <c r="V636" s="187"/>
      <c r="W636" s="320"/>
      <c r="X636" s="214"/>
      <c r="Y636" s="215"/>
      <c r="Z636" s="34"/>
      <c r="AA636" s="35"/>
      <c r="AB636" s="35"/>
      <c r="AC636" s="35"/>
      <c r="AD636" s="36"/>
      <c r="AE636" s="224"/>
      <c r="AF636" s="53"/>
      <c r="AG636" s="54"/>
      <c r="AH636" s="55"/>
      <c r="AI636" s="56"/>
      <c r="AJ636" s="41" t="s">
        <v>2858</v>
      </c>
      <c r="AK636" s="42">
        <v>45195</v>
      </c>
      <c r="AL636" s="50"/>
      <c r="AM636" s="337" t="str">
        <f>INDEX($K$6:$AE$6,1,MATCH(1,K636:AE636,-1))</f>
        <v>F550</v>
      </c>
      <c r="AN636" s="337" t="str">
        <f>IF(INDEX($K$6:$AE$6,1,MATCH(1,K636:AE636,1))&lt;&gt;INDEX($K$6:$AE$6,1,MATCH(1,K636:AE636,-1)),INDEX($K$6:$AE$6,1,MATCH(1,K636:AE636,1)),"-")</f>
        <v>-</v>
      </c>
    </row>
    <row r="637" spans="1:40" x14ac:dyDescent="0.2">
      <c r="A637" s="381"/>
      <c r="B637" s="172">
        <f>IF(A637="Oui",1,0)</f>
        <v>0</v>
      </c>
      <c r="C637" s="172">
        <f>IF(OR(G637="Médecin",H637="Médecin",I637="Médecin",I637="Médecins",H637="anesthésiste",H637="boursier univ.",H637="chercheur",H637="chirurgien",H637="Résident(e)",H637="Md Urg",H637="Md Card",LEFT(H637,6)="Fellow",H637="Externe Médecine",H637="Directeur de la biobanque Médecin",H637="monit.-boursier",),1,0)</f>
        <v>1</v>
      </c>
      <c r="D637" s="172">
        <f>IF(OR(G637=0,H637="Stagiaire",H637="Stagiaires",H637="Externe",H637="Externes",G637="agence",H637="STAGIAIRE INFIRMIER(ÈRE)",H637="STAGIAIRE SI",H637="STAGIAIRE S.I.",H637="STAGIAIRE PAB",H637="STAGIAIRE EN PERFUSION",H637="Stagiaire Physiothérapeute",H637="Stagiaire médecine",H637="Stagiaire - Service sociaux",H637="STAGIAIRE SOINS INFIRMIERS",H637="STAGIAIRE EXTERNE EN MÉDECINE",H637="ss",),1,0)</f>
        <v>0</v>
      </c>
      <c r="E637" s="28" t="s">
        <v>4569</v>
      </c>
      <c r="F637" s="28" t="s">
        <v>1439</v>
      </c>
      <c r="G637" s="262">
        <v>7664</v>
      </c>
      <c r="H637" s="79" t="s">
        <v>3185</v>
      </c>
      <c r="I637" s="164" t="s">
        <v>5148</v>
      </c>
      <c r="J637" s="273" t="str">
        <f ca="1">IF(AK637&lt;=Données!$B$2,1," ")</f>
        <v xml:space="preserve"> </v>
      </c>
      <c r="K637" s="45"/>
      <c r="L637" s="46"/>
      <c r="M637" s="47"/>
      <c r="N637" s="48"/>
      <c r="O637" s="185"/>
      <c r="P637" s="187"/>
      <c r="Q637" s="185"/>
      <c r="R637" s="186"/>
      <c r="S637" s="186">
        <v>1</v>
      </c>
      <c r="T637" s="187"/>
      <c r="U637" s="187"/>
      <c r="V637" s="187"/>
      <c r="W637" s="320"/>
      <c r="X637" s="214"/>
      <c r="Y637" s="215"/>
      <c r="Z637" s="34"/>
      <c r="AA637" s="35"/>
      <c r="AB637" s="35"/>
      <c r="AC637" s="35"/>
      <c r="AD637" s="36"/>
      <c r="AE637" s="224"/>
      <c r="AF637" s="53"/>
      <c r="AG637" s="54"/>
      <c r="AH637" s="55"/>
      <c r="AI637" s="56"/>
      <c r="AJ637" s="41" t="s">
        <v>4462</v>
      </c>
      <c r="AK637" s="42">
        <v>45335</v>
      </c>
      <c r="AL637" s="50"/>
      <c r="AM637" s="337" t="str">
        <f>INDEX($K$6:$AE$6,1,MATCH(1,K637:AE637,-1))</f>
        <v>1870 +</v>
      </c>
      <c r="AN637" s="337" t="str">
        <f>IF(INDEX($K$6:$AE$6,1,MATCH(1,K637:AE637,1))&lt;&gt;INDEX($K$6:$AE$6,1,MATCH(1,K637:AE637,-1)),INDEX($K$6:$AE$6,1,MATCH(1,K637:AE637,1)),"-")</f>
        <v>-</v>
      </c>
    </row>
    <row r="638" spans="1:40" x14ac:dyDescent="0.2">
      <c r="A638" s="169" t="str">
        <f>IF(IFERROR(VLOOKUP(G638,EmployesActifs,1,FALSE),"Non")&lt;&gt;"Non","Oui","Non")</f>
        <v>Oui</v>
      </c>
      <c r="B638" s="172">
        <f>IF(A638="Oui",1,0)</f>
        <v>1</v>
      </c>
      <c r="C638" s="172">
        <f>IF(OR(G638="Médecin",H638="Médecin",I638="Médecin",I638="Médecins",H638="anesthésiste",H638="boursier univ.",H638="chercheur",H638="chirurgien",H638="Résident(e)",H638="Md Urg",H638="Md Card",LEFT(H638,6)="Fellow",H638="Externe Médecine",H638="Directeur de la biobanque Médecin",H638="monit.-boursier",),1,0)</f>
        <v>0</v>
      </c>
      <c r="D638" s="172">
        <f>IF(OR(G638=0,H638="Stagiaire",H638="Stagiaires",H638="Externe",H638="Externes",G638="agence",H638="STAGIAIRE INFIRMIER(ÈRE)",H638="STAGIAIRE SI",H638="STAGIAIRE S.I.",H638="STAGIAIRE PAB",H638="STAGIAIRE EN PERFUSION",H638="Stagiaire Physiothérapeute",H638="Stagiaire médecine",H638="Stagiaire - Service sociaux",H638="STAGIAIRE SOINS INFIRMIERS",H638="STAGIAIRE EXTERNE EN MÉDECINE",H638="ss",),1,0)</f>
        <v>0</v>
      </c>
      <c r="E638" s="28" t="s">
        <v>3995</v>
      </c>
      <c r="F638" s="28" t="s">
        <v>1071</v>
      </c>
      <c r="G638" s="262">
        <v>11321</v>
      </c>
      <c r="H638" s="79" t="s">
        <v>4991</v>
      </c>
      <c r="I638" s="164" t="s">
        <v>209</v>
      </c>
      <c r="J638" s="273" t="str">
        <f ca="1">IF(AK638&lt;=Données!$B$2,1," ")</f>
        <v xml:space="preserve"> </v>
      </c>
      <c r="K638" s="45" t="s">
        <v>56</v>
      </c>
      <c r="L638" s="46" t="s">
        <v>56</v>
      </c>
      <c r="M638" s="47"/>
      <c r="N638" s="48" t="s">
        <v>56</v>
      </c>
      <c r="O638" s="185"/>
      <c r="P638" s="187"/>
      <c r="Q638" s="185"/>
      <c r="R638" s="186"/>
      <c r="S638" s="186">
        <v>1</v>
      </c>
      <c r="T638" s="187"/>
      <c r="U638" s="187"/>
      <c r="V638" s="187"/>
      <c r="W638" s="320"/>
      <c r="X638" s="214" t="s">
        <v>56</v>
      </c>
      <c r="Y638" s="215" t="s">
        <v>56</v>
      </c>
      <c r="Z638" s="34"/>
      <c r="AA638" s="35"/>
      <c r="AB638" s="35"/>
      <c r="AC638" s="35"/>
      <c r="AD638" s="36"/>
      <c r="AE638" s="224"/>
      <c r="AF638" s="53"/>
      <c r="AG638" s="54"/>
      <c r="AH638" s="55"/>
      <c r="AI638" s="56"/>
      <c r="AJ638" s="41" t="s">
        <v>4462</v>
      </c>
      <c r="AK638" s="42">
        <v>45252</v>
      </c>
      <c r="AL638" s="50"/>
      <c r="AM638" s="337" t="str">
        <f>INDEX($K$6:$AE$6,1,MATCH(1,K638:AE638,-1))</f>
        <v>1870 +</v>
      </c>
      <c r="AN638" s="337" t="str">
        <f>IF(INDEX($K$6:$AE$6,1,MATCH(1,K638:AE638,1))&lt;&gt;INDEX($K$6:$AE$6,1,MATCH(1,K638:AE638,-1)),INDEX($K$6:$AE$6,1,MATCH(1,K638:AE638,1)),"-")</f>
        <v>-</v>
      </c>
    </row>
    <row r="639" spans="1:40" x14ac:dyDescent="0.2">
      <c r="A639" s="169" t="str">
        <f>IF(IFERROR(VLOOKUP(G639,EmployesActifs,1,FALSE),"Non")&lt;&gt;"Non","Oui","Non")</f>
        <v>Oui</v>
      </c>
      <c r="B639" s="172">
        <f>IF(A639="Oui",1,0)</f>
        <v>1</v>
      </c>
      <c r="C639" s="172">
        <f>IF(OR(G639="Médecin",H639="Médecin",I639="Médecin",I639="Médecins",H639="anesthésiste",H639="boursier univ.",H639="chercheur",H639="chirurgien",H639="Résident(e)",H639="Md Urg",H639="Md Card",LEFT(H639,6)="Fellow",H639="Externe Médecine",H639="Directeur de la biobanque Médecin",H639="monit.-boursier",),1,0)</f>
        <v>0</v>
      </c>
      <c r="D639" s="172">
        <f>IF(OR(G639=0,H639="Stagiaire",H639="Stagiaires",H639="Externe",H639="Externes",G639="agence",H639="STAGIAIRE INFIRMIER(ÈRE)",H639="STAGIAIRE SI",H639="STAGIAIRE S.I.",H639="STAGIAIRE PAB",H639="STAGIAIRE EN PERFUSION",H639="Stagiaire Physiothérapeute",H639="Stagiaire médecine",H639="Stagiaire - Service sociaux",H639="STAGIAIRE SOINS INFIRMIERS",H639="STAGIAIRE EXTERNE EN MÉDECINE",H639="ss",),1,0)</f>
        <v>0</v>
      </c>
      <c r="E639" s="28" t="s">
        <v>1175</v>
      </c>
      <c r="F639" s="28" t="s">
        <v>1177</v>
      </c>
      <c r="G639" s="262">
        <v>3483</v>
      </c>
      <c r="H639" s="79" t="s">
        <v>69</v>
      </c>
      <c r="I639" s="164" t="s">
        <v>65</v>
      </c>
      <c r="J639" s="273">
        <f ca="1">IF(AK639&lt;=Données!$B$2,1," ")</f>
        <v>1</v>
      </c>
      <c r="K639" s="45"/>
      <c r="L639" s="46">
        <v>1</v>
      </c>
      <c r="M639" s="47"/>
      <c r="N639" s="48"/>
      <c r="O639" s="185"/>
      <c r="P639" s="187"/>
      <c r="Q639" s="185"/>
      <c r="R639" s="186"/>
      <c r="S639" s="186"/>
      <c r="T639" s="187"/>
      <c r="U639" s="187"/>
      <c r="V639" s="187"/>
      <c r="W639" s="320"/>
      <c r="X639" s="214"/>
      <c r="Y639" s="215"/>
      <c r="Z639" s="34"/>
      <c r="AA639" s="35"/>
      <c r="AB639" s="35"/>
      <c r="AC639" s="35"/>
      <c r="AD639" s="36"/>
      <c r="AE639" s="224"/>
      <c r="AF639" s="53"/>
      <c r="AG639" s="54"/>
      <c r="AH639" s="55"/>
      <c r="AI639" s="56"/>
      <c r="AJ639" s="41" t="s">
        <v>144</v>
      </c>
      <c r="AK639" s="42">
        <v>44589</v>
      </c>
      <c r="AL639" s="50"/>
      <c r="AM639" s="337" t="str">
        <f>INDEX($K$6:$AE$6,1,MATCH(1,K639:AE639,-1))</f>
        <v>95PFE-L2M</v>
      </c>
      <c r="AN639" s="337" t="str">
        <f>IF(INDEX($K$6:$AE$6,1,MATCH(1,K639:AE639,1))&lt;&gt;INDEX($K$6:$AE$6,1,MATCH(1,K639:AE639,-1)),INDEX($K$6:$AE$6,1,MATCH(1,K639:AE639,1)),"-")</f>
        <v>-</v>
      </c>
    </row>
    <row r="640" spans="1:40" x14ac:dyDescent="0.2">
      <c r="A640" s="169" t="str">
        <f>IF(IFERROR(VLOOKUP(G640,EmployesActifs,1,FALSE),"Non")&lt;&gt;"Non","Oui","Non")</f>
        <v>Oui</v>
      </c>
      <c r="B640" s="172">
        <f>IF(A640="Oui",1,0)</f>
        <v>1</v>
      </c>
      <c r="C640" s="172">
        <f>IF(OR(G640="Médecin",H640="Médecin",I640="Médecin",I640="Médecins",H640="anesthésiste",H640="boursier univ.",H640="chercheur",H640="chirurgien",H640="Résident(e)",H640="Md Urg",H640="Md Card",LEFT(H640,6)="Fellow",H640="Externe Médecine",H640="Directeur de la biobanque Médecin",H640="monit.-boursier",),1,0)</f>
        <v>0</v>
      </c>
      <c r="D640" s="172">
        <f>IF(OR(G640=0,H640="Stagiaire",H640="Stagiaires",H640="Externe",H640="Externes",G640="agence",H640="STAGIAIRE INFIRMIER(ÈRE)",H640="STAGIAIRE SI",H640="STAGIAIRE S.I.",H640="STAGIAIRE PAB",H640="STAGIAIRE EN PERFUSION",H640="Stagiaire Physiothérapeute",H640="Stagiaire médecine",H640="Stagiaire - Service sociaux",H640="STAGIAIRE SOINS INFIRMIERS",H640="STAGIAIRE EXTERNE EN MÉDECINE",H640="ss",),1,0)</f>
        <v>0</v>
      </c>
      <c r="E640" s="28" t="s">
        <v>1175</v>
      </c>
      <c r="F640" s="28" t="s">
        <v>1178</v>
      </c>
      <c r="G640" s="262">
        <v>6368</v>
      </c>
      <c r="H640" s="79" t="s">
        <v>54</v>
      </c>
      <c r="I640" s="164" t="s">
        <v>5703</v>
      </c>
      <c r="J640" s="273" t="str">
        <f ca="1">IF(AK640&lt;=Données!$B$2,1," ")</f>
        <v xml:space="preserve"> </v>
      </c>
      <c r="K640" s="45"/>
      <c r="L640" s="46" t="s">
        <v>56</v>
      </c>
      <c r="M640" s="47"/>
      <c r="N640" s="48">
        <v>1</v>
      </c>
      <c r="O640" s="185"/>
      <c r="P640" s="187"/>
      <c r="Q640" s="185"/>
      <c r="R640" s="186"/>
      <c r="S640" s="186"/>
      <c r="T640" s="187"/>
      <c r="U640" s="187"/>
      <c r="V640" s="187"/>
      <c r="W640" s="320"/>
      <c r="X640" s="214"/>
      <c r="Y640" s="215"/>
      <c r="Z640" s="34"/>
      <c r="AA640" s="35"/>
      <c r="AB640" s="35"/>
      <c r="AC640" s="35"/>
      <c r="AD640" s="36"/>
      <c r="AE640" s="224"/>
      <c r="AF640" s="53"/>
      <c r="AG640" s="54"/>
      <c r="AH640" s="55"/>
      <c r="AI640" s="56"/>
      <c r="AJ640" s="41" t="s">
        <v>5851</v>
      </c>
      <c r="AK640" s="42">
        <v>45808</v>
      </c>
      <c r="AL640" s="50"/>
      <c r="AM640" s="337" t="str">
        <f>INDEX($K$6:$AE$6,1,MATCH(1,K640:AE640,-1))</f>
        <v>F550</v>
      </c>
      <c r="AN640" s="337" t="str">
        <f>IF(INDEX($K$6:$AE$6,1,MATCH(1,K640:AE640,1))&lt;&gt;INDEX($K$6:$AE$6,1,MATCH(1,K640:AE640,-1)),INDEX($K$6:$AE$6,1,MATCH(1,K640:AE640,1)),"-")</f>
        <v>-</v>
      </c>
    </row>
    <row r="641" spans="1:40" x14ac:dyDescent="0.2">
      <c r="A641" s="169" t="str">
        <f>IF(IFERROR(VLOOKUP(G641,EmployesActifs,1,FALSE),"Non")&lt;&gt;"Non","Oui","Non")</f>
        <v>Oui</v>
      </c>
      <c r="B641" s="172">
        <f>IF(A641="Oui",1,0)</f>
        <v>1</v>
      </c>
      <c r="C641" s="172">
        <f>IF(OR(G641="Médecin",H641="Médecin",I641="Médecin",I641="Médecins",H641="anesthésiste",H641="boursier univ.",H641="chercheur",H641="chirurgien",H641="Résident(e)",H641="Md Urg",H641="Md Card",LEFT(H641,6)="Fellow",H641="Externe Médecine",H641="Directeur de la biobanque Médecin",H641="monit.-boursier",),1,0)</f>
        <v>0</v>
      </c>
      <c r="D641" s="172">
        <f>IF(OR(G641=0,H641="Stagiaire",H641="Stagiaires",H641="Externe",H641="Externes",G641="agence",H641="STAGIAIRE INFIRMIER(ÈRE)",H641="STAGIAIRE SI",H641="STAGIAIRE S.I.",H641="STAGIAIRE PAB",H641="STAGIAIRE EN PERFUSION",H641="Stagiaire Physiothérapeute",H641="Stagiaire médecine",H641="Stagiaire - Service sociaux",H641="STAGIAIRE SOINS INFIRMIERS",H641="STAGIAIRE EXTERNE EN MÉDECINE",H641="ss",),1,0)</f>
        <v>0</v>
      </c>
      <c r="E641" s="28" t="s">
        <v>1175</v>
      </c>
      <c r="F641" s="28" t="s">
        <v>276</v>
      </c>
      <c r="G641" s="262">
        <v>3670</v>
      </c>
      <c r="H641" s="79" t="s">
        <v>69</v>
      </c>
      <c r="I641" s="164" t="s">
        <v>65</v>
      </c>
      <c r="J641" s="273">
        <f ca="1">IF(AK641&lt;=Données!$B$2,1," ")</f>
        <v>1</v>
      </c>
      <c r="K641" s="45"/>
      <c r="L641" s="46">
        <v>1</v>
      </c>
      <c r="M641" s="47"/>
      <c r="N641" s="48"/>
      <c r="O641" s="185"/>
      <c r="P641" s="187"/>
      <c r="Q641" s="185"/>
      <c r="R641" s="186"/>
      <c r="S641" s="186"/>
      <c r="T641" s="187"/>
      <c r="U641" s="187"/>
      <c r="V641" s="187"/>
      <c r="W641" s="320"/>
      <c r="X641" s="214"/>
      <c r="Y641" s="215"/>
      <c r="Z641" s="34"/>
      <c r="AA641" s="35"/>
      <c r="AB641" s="35"/>
      <c r="AC641" s="35"/>
      <c r="AD641" s="36"/>
      <c r="AE641" s="224"/>
      <c r="AF641" s="53"/>
      <c r="AG641" s="54"/>
      <c r="AH641" s="55"/>
      <c r="AI641" s="56"/>
      <c r="AJ641" s="41" t="s">
        <v>85</v>
      </c>
      <c r="AK641" s="42">
        <v>44561</v>
      </c>
      <c r="AL641" s="50"/>
      <c r="AM641" s="337" t="str">
        <f>INDEX($K$6:$AE$6,1,MATCH(1,K641:AE641,-1))</f>
        <v>95PFE-L2M</v>
      </c>
      <c r="AN641" s="337" t="str">
        <f>IF(INDEX($K$6:$AE$6,1,MATCH(1,K641:AE641,1))&lt;&gt;INDEX($K$6:$AE$6,1,MATCH(1,K641:AE641,-1)),INDEX($K$6:$AE$6,1,MATCH(1,K641:AE641,1)),"-")</f>
        <v>-</v>
      </c>
    </row>
    <row r="642" spans="1:40" x14ac:dyDescent="0.2">
      <c r="A642" s="169" t="str">
        <f>IF(IFERROR(VLOOKUP(G642,EmployesActifs,1,FALSE),"Non")&lt;&gt;"Non","Oui","Non")</f>
        <v>Oui</v>
      </c>
      <c r="B642" s="172">
        <f>IF(A642="Oui",1,0)</f>
        <v>1</v>
      </c>
      <c r="C642" s="172">
        <f>IF(OR(G642="Médecin",H642="Médecin",I642="Médecin",I642="Médecins",H642="anesthésiste",H642="boursier univ.",H642="chercheur",H642="chirurgien",H642="Résident(e)",H642="Md Urg",H642="Md Card",LEFT(H642,6)="Fellow",H642="Externe Médecine",H642="Directeur de la biobanque Médecin",H642="monit.-boursier",),1,0)</f>
        <v>0</v>
      </c>
      <c r="D642" s="172">
        <f>IF(OR(G642=0,H642="Stagiaire",H642="Stagiaires",H642="Externe",H642="Externes",G642="agence",H642="STAGIAIRE INFIRMIER(ÈRE)",H642="STAGIAIRE SI",H642="STAGIAIRE S.I.",H642="STAGIAIRE PAB",H642="STAGIAIRE EN PERFUSION",H642="Stagiaire Physiothérapeute",H642="Stagiaire médecine",H642="Stagiaire - Service sociaux",H642="STAGIAIRE SOINS INFIRMIERS",H642="STAGIAIRE EXTERNE EN MÉDECINE",H642="ss",),1,0)</f>
        <v>0</v>
      </c>
      <c r="E642" s="28" t="s">
        <v>1179</v>
      </c>
      <c r="F642" s="28" t="s">
        <v>297</v>
      </c>
      <c r="G642" s="262">
        <v>2240</v>
      </c>
      <c r="H642" s="79" t="s">
        <v>103</v>
      </c>
      <c r="I642" s="164" t="s">
        <v>5701</v>
      </c>
      <c r="J642" s="273">
        <f ca="1">IF(AK642&lt;=Données!$B$2,1," ")</f>
        <v>1</v>
      </c>
      <c r="K642" s="45"/>
      <c r="L642" s="46"/>
      <c r="M642" s="47" t="s">
        <v>56</v>
      </c>
      <c r="N642" s="48"/>
      <c r="O642" s="185"/>
      <c r="P642" s="187"/>
      <c r="Q642" s="185"/>
      <c r="R642" s="186"/>
      <c r="S642" s="186">
        <v>1</v>
      </c>
      <c r="T642" s="187"/>
      <c r="U642" s="187"/>
      <c r="V642" s="187"/>
      <c r="W642" s="320"/>
      <c r="X642" s="214"/>
      <c r="Y642" s="215"/>
      <c r="Z642" s="34"/>
      <c r="AA642" s="35"/>
      <c r="AB642" s="35" t="s">
        <v>56</v>
      </c>
      <c r="AC642" s="35"/>
      <c r="AD642" s="36"/>
      <c r="AE642" s="224"/>
      <c r="AF642" s="53"/>
      <c r="AG642" s="54"/>
      <c r="AH642" s="55"/>
      <c r="AI642" s="56"/>
      <c r="AJ642" s="41" t="s">
        <v>98</v>
      </c>
      <c r="AK642" s="42">
        <v>44572</v>
      </c>
      <c r="AL642" s="50"/>
      <c r="AM642" s="337" t="str">
        <f>INDEX($K$6:$AE$6,1,MATCH(1,K642:AE642,-1))</f>
        <v>1870 +</v>
      </c>
      <c r="AN642" s="337" t="str">
        <f>IF(INDEX($K$6:$AE$6,1,MATCH(1,K642:AE642,1))&lt;&gt;INDEX($K$6:$AE$6,1,MATCH(1,K642:AE642,-1)),INDEX($K$6:$AE$6,1,MATCH(1,K642:AE642,1)),"-")</f>
        <v>-</v>
      </c>
    </row>
    <row r="643" spans="1:40" x14ac:dyDescent="0.2">
      <c r="A643" s="169" t="str">
        <f>IF(IFERROR(VLOOKUP(G643,EmployesActifs,1,FALSE),"Non")&lt;&gt;"Non","Oui","Non")</f>
        <v>Oui</v>
      </c>
      <c r="B643" s="172">
        <f>IF(A643="Oui",1,0)</f>
        <v>1</v>
      </c>
      <c r="C643" s="172">
        <f>IF(OR(G643="Médecin",H643="Médecin",I643="Médecin",I643="Médecins",H643="anesthésiste",H643="boursier univ.",H643="chercheur",H643="chirurgien",H643="Résident(e)",H643="Md Urg",H643="Md Card",LEFT(H643,6)="Fellow",H643="Externe Médecine",H643="Directeur de la biobanque Médecin",H643="monit.-boursier",),1,0)</f>
        <v>0</v>
      </c>
      <c r="D643" s="172">
        <f>IF(OR(G643=0,H643="Stagiaire",H643="Stagiaires",H643="Externe",H643="Externes",G643="agence",H643="STAGIAIRE INFIRMIER(ÈRE)",H643="STAGIAIRE SI",H643="STAGIAIRE S.I.",H643="STAGIAIRE PAB",H643="STAGIAIRE EN PERFUSION",H643="Stagiaire Physiothérapeute",H643="Stagiaire médecine",H643="Stagiaire - Service sociaux",H643="STAGIAIRE SOINS INFIRMIERS",H643="STAGIAIRE EXTERNE EN MÉDECINE",H643="ss",),1,0)</f>
        <v>0</v>
      </c>
      <c r="E643" s="28" t="s">
        <v>1179</v>
      </c>
      <c r="F643" s="28" t="s">
        <v>1180</v>
      </c>
      <c r="G643" s="262">
        <v>6808</v>
      </c>
      <c r="H643" s="79" t="s">
        <v>3724</v>
      </c>
      <c r="I643" s="164" t="s">
        <v>3725</v>
      </c>
      <c r="J643" s="273">
        <f ca="1">IF(AK643&lt;=Données!$B$2,1," ")</f>
        <v>1</v>
      </c>
      <c r="K643" s="45" t="s">
        <v>56</v>
      </c>
      <c r="L643" s="46">
        <v>1</v>
      </c>
      <c r="M643" s="47"/>
      <c r="N643" s="48"/>
      <c r="O643" s="185"/>
      <c r="P643" s="187"/>
      <c r="Q643" s="185"/>
      <c r="R643" s="186"/>
      <c r="S643" s="186"/>
      <c r="T643" s="187"/>
      <c r="U643" s="187"/>
      <c r="V643" s="187"/>
      <c r="W643" s="320"/>
      <c r="X643" s="214"/>
      <c r="Y643" s="215"/>
      <c r="Z643" s="34"/>
      <c r="AA643" s="35"/>
      <c r="AB643" s="35"/>
      <c r="AC643" s="35"/>
      <c r="AD643" s="36"/>
      <c r="AE643" s="224"/>
      <c r="AF643" s="53"/>
      <c r="AG643" s="54"/>
      <c r="AH643" s="55"/>
      <c r="AI643" s="56"/>
      <c r="AJ643" s="41" t="s">
        <v>98</v>
      </c>
      <c r="AK643" s="42">
        <v>44581</v>
      </c>
      <c r="AL643" s="50"/>
      <c r="AM643" s="337" t="str">
        <f>INDEX($K$6:$AE$6,1,MATCH(1,K643:AE643,-1))</f>
        <v>95PFE-L2M</v>
      </c>
      <c r="AN643" s="337" t="str">
        <f>IF(INDEX($K$6:$AE$6,1,MATCH(1,K643:AE643,1))&lt;&gt;INDEX($K$6:$AE$6,1,MATCH(1,K643:AE643,-1)),INDEX($K$6:$AE$6,1,MATCH(1,K643:AE643,1)),"-")</f>
        <v>-</v>
      </c>
    </row>
    <row r="644" spans="1:40" x14ac:dyDescent="0.2">
      <c r="A644" s="381"/>
      <c r="B644" s="172">
        <f>IF(A644="Oui",1,0)</f>
        <v>0</v>
      </c>
      <c r="C644" s="172">
        <f>IF(OR(G644="Médecin",H644="Médecin",I644="Médecin",I644="Médecins",H644="anesthésiste",H644="boursier univ.",H644="chercheur",H644="chirurgien",H644="Résident(e)",H644="Md Urg",H644="Md Card",LEFT(H644,6)="Fellow",H644="Externe Médecine",H644="Directeur de la biobanque Médecin",H644="monit.-boursier",),1,0)</f>
        <v>1</v>
      </c>
      <c r="D644" s="172">
        <f>IF(OR(G644=0,H644="Stagiaire",H644="Stagiaires",H644="Externe",H644="Externes",G644="agence",H644="STAGIAIRE INFIRMIER(ÈRE)",H644="STAGIAIRE SI",H644="STAGIAIRE S.I.",H644="STAGIAIRE PAB",H644="STAGIAIRE EN PERFUSION",H644="Stagiaire Physiothérapeute",H644="Stagiaire médecine",H644="Stagiaire - Service sociaux",H644="STAGIAIRE SOINS INFIRMIERS",H644="STAGIAIRE EXTERNE EN MÉDECINE",H644="ss",),1,0)</f>
        <v>0</v>
      </c>
      <c r="E644" s="28" t="s">
        <v>3138</v>
      </c>
      <c r="F644" s="28" t="s">
        <v>3139</v>
      </c>
      <c r="G644" s="262">
        <v>12808</v>
      </c>
      <c r="H644" s="79" t="s">
        <v>378</v>
      </c>
      <c r="I644" s="164" t="s">
        <v>84</v>
      </c>
      <c r="J644" s="273">
        <f ca="1">IF(AK644&lt;=Données!$B$2,1," ")</f>
        <v>1</v>
      </c>
      <c r="K644" s="45"/>
      <c r="L644" s="46"/>
      <c r="M644" s="47">
        <v>1</v>
      </c>
      <c r="N644" s="48"/>
      <c r="O644" s="185"/>
      <c r="P644" s="187"/>
      <c r="Q644" s="185"/>
      <c r="R644" s="186"/>
      <c r="S644" s="186"/>
      <c r="T644" s="187"/>
      <c r="U644" s="187"/>
      <c r="V644" s="187"/>
      <c r="W644" s="320"/>
      <c r="X644" s="214"/>
      <c r="Y644" s="215"/>
      <c r="Z644" s="34"/>
      <c r="AA644" s="35"/>
      <c r="AB644" s="35"/>
      <c r="AC644" s="35"/>
      <c r="AD644" s="36"/>
      <c r="AE644" s="224"/>
      <c r="AF644" s="53"/>
      <c r="AG644" s="54"/>
      <c r="AH644" s="55"/>
      <c r="AI644" s="56"/>
      <c r="AJ644" s="41" t="s">
        <v>652</v>
      </c>
      <c r="AK644" s="42">
        <v>44993</v>
      </c>
      <c r="AL644" s="50"/>
      <c r="AM644" s="337" t="str">
        <f>INDEX($K$6:$AE$6,1,MATCH(1,K644:AE644,-1))</f>
        <v>95PFE-L2L</v>
      </c>
      <c r="AN644" s="337" t="str">
        <f>IF(INDEX($K$6:$AE$6,1,MATCH(1,K644:AE644,1))&lt;&gt;INDEX($K$6:$AE$6,1,MATCH(1,K644:AE644,-1)),INDEX($K$6:$AE$6,1,MATCH(1,K644:AE644,1)),"-")</f>
        <v>-</v>
      </c>
    </row>
    <row r="645" spans="1:40" x14ac:dyDescent="0.2">
      <c r="A645" s="169" t="str">
        <f>IF(IFERROR(VLOOKUP(G645,EmployesActifs,1,FALSE),"Non")&lt;&gt;"Non","Oui","Non")</f>
        <v>Oui</v>
      </c>
      <c r="B645" s="172">
        <f>IF(A645="Oui",1,0)</f>
        <v>1</v>
      </c>
      <c r="C645" s="172">
        <f>IF(OR(G645="Médecin",H645="Médecin",I645="Médecin",I645="Médecins",H645="anesthésiste",H645="boursier univ.",H645="chercheur",H645="chirurgien",H645="Résident(e)",H645="Md Urg",H645="Md Card",LEFT(H645,6)="Fellow",H645="Externe Médecine",H645="Directeur de la biobanque Médecin",H645="monit.-boursier",),1,0)</f>
        <v>0</v>
      </c>
      <c r="D645" s="172">
        <f>IF(OR(G645=0,H645="Stagiaire",H645="Stagiaires",H645="Externe",H645="Externes",G645="agence",H645="STAGIAIRE INFIRMIER(ÈRE)",H645="STAGIAIRE SI",H645="STAGIAIRE S.I.",H645="STAGIAIRE PAB",H645="STAGIAIRE EN PERFUSION",H645="Stagiaire Physiothérapeute",H645="Stagiaire médecine",H645="Stagiaire - Service sociaux",H645="STAGIAIRE SOINS INFIRMIERS",H645="STAGIAIRE EXTERNE EN MÉDECINE",H645="ss",),1,0)</f>
        <v>0</v>
      </c>
      <c r="E645" s="28" t="s">
        <v>2933</v>
      </c>
      <c r="F645" s="28" t="s">
        <v>2934</v>
      </c>
      <c r="G645" s="262">
        <v>12530</v>
      </c>
      <c r="H645" s="79" t="s">
        <v>54</v>
      </c>
      <c r="I645" s="164" t="s">
        <v>55</v>
      </c>
      <c r="J645" s="273" t="str">
        <f ca="1">IF(AK645&lt;=Données!$B$2,1," ")</f>
        <v xml:space="preserve"> </v>
      </c>
      <c r="K645" s="45"/>
      <c r="L645" s="46">
        <v>1</v>
      </c>
      <c r="M645" s="47"/>
      <c r="N645" s="48"/>
      <c r="O645" s="185"/>
      <c r="P645" s="187"/>
      <c r="Q645" s="185"/>
      <c r="R645" s="186"/>
      <c r="S645" s="186"/>
      <c r="T645" s="187"/>
      <c r="U645" s="187"/>
      <c r="V645" s="187"/>
      <c r="W645" s="320"/>
      <c r="X645" s="214"/>
      <c r="Y645" s="215"/>
      <c r="Z645" s="34"/>
      <c r="AA645" s="35"/>
      <c r="AB645" s="35"/>
      <c r="AC645" s="35"/>
      <c r="AD645" s="36"/>
      <c r="AE645" s="224"/>
      <c r="AF645" s="53"/>
      <c r="AG645" s="54"/>
      <c r="AH645" s="55"/>
      <c r="AI645" s="56"/>
      <c r="AJ645" s="41" t="s">
        <v>50</v>
      </c>
      <c r="AK645" s="42">
        <v>45632</v>
      </c>
      <c r="AL645" s="50"/>
      <c r="AM645" s="337" t="str">
        <f>INDEX($K$6:$AE$6,1,MATCH(1,K645:AE645,-1))</f>
        <v>95PFE-L2M</v>
      </c>
      <c r="AN645" s="337" t="str">
        <f>IF(INDEX($K$6:$AE$6,1,MATCH(1,K645:AE645,1))&lt;&gt;INDEX($K$6:$AE$6,1,MATCH(1,K645:AE645,-1)),INDEX($K$6:$AE$6,1,MATCH(1,K645:AE645,1)),"-")</f>
        <v>-</v>
      </c>
    </row>
    <row r="646" spans="1:40" x14ac:dyDescent="0.2">
      <c r="A646" s="169" t="str">
        <f>IF(IFERROR(VLOOKUP(G646,EmployesActifs,1,FALSE),"Non")&lt;&gt;"Non","Oui","Non")</f>
        <v>Oui</v>
      </c>
      <c r="B646" s="172">
        <f>IF(A646="Oui",1,0)</f>
        <v>1</v>
      </c>
      <c r="C646" s="172">
        <f>IF(OR(G646="Médecin",H646="Médecin",I646="Médecin",I646="Médecins",H646="anesthésiste",H646="boursier univ.",H646="chercheur",H646="chirurgien",H646="Résident(e)",H646="Md Urg",H646="Md Card",LEFT(H646,6)="Fellow",H646="Externe Médecine",H646="Directeur de la biobanque Médecin",H646="monit.-boursier",),1,0)</f>
        <v>0</v>
      </c>
      <c r="D646" s="172">
        <f>IF(OR(G646=0,H646="Stagiaire",H646="Stagiaires",H646="Externe",H646="Externes",G646="agence",H646="STAGIAIRE INFIRMIER(ÈRE)",H646="STAGIAIRE SI",H646="STAGIAIRE S.I.",H646="STAGIAIRE PAB",H646="STAGIAIRE EN PERFUSION",H646="Stagiaire Physiothérapeute",H646="Stagiaire médecine",H646="Stagiaire - Service sociaux",H646="STAGIAIRE SOINS INFIRMIERS",H646="STAGIAIRE EXTERNE EN MÉDECINE",H646="ss",),1,0)</f>
        <v>0</v>
      </c>
      <c r="E646" s="28" t="s">
        <v>3524</v>
      </c>
      <c r="F646" s="28" t="s">
        <v>3525</v>
      </c>
      <c r="G646" s="262">
        <v>4277</v>
      </c>
      <c r="H646" s="79" t="s">
        <v>2098</v>
      </c>
      <c r="I646" s="164" t="s">
        <v>65</v>
      </c>
      <c r="J646" s="273">
        <f ca="1">IF(AK646&lt;=Données!$B$2,1," ")</f>
        <v>1</v>
      </c>
      <c r="K646" s="45"/>
      <c r="L646" s="46"/>
      <c r="M646" s="47"/>
      <c r="N646" s="48"/>
      <c r="O646" s="185"/>
      <c r="P646" s="187"/>
      <c r="Q646" s="185"/>
      <c r="R646" s="186"/>
      <c r="S646" s="186">
        <v>1</v>
      </c>
      <c r="T646" s="187"/>
      <c r="U646" s="187"/>
      <c r="V646" s="187"/>
      <c r="W646" s="320"/>
      <c r="X646" s="214"/>
      <c r="Y646" s="215"/>
      <c r="Z646" s="34"/>
      <c r="AA646" s="35"/>
      <c r="AB646" s="35"/>
      <c r="AC646" s="35"/>
      <c r="AD646" s="36"/>
      <c r="AE646" s="224"/>
      <c r="AF646" s="53"/>
      <c r="AG646" s="54"/>
      <c r="AH646" s="55"/>
      <c r="AI646" s="56"/>
      <c r="AJ646" s="41" t="s">
        <v>85</v>
      </c>
      <c r="AK646" s="42">
        <v>44446</v>
      </c>
      <c r="AL646" s="50"/>
      <c r="AM646" s="337" t="str">
        <f>INDEX($K$6:$AE$6,1,MATCH(1,K646:AE646,-1))</f>
        <v>1870 +</v>
      </c>
      <c r="AN646" s="337" t="str">
        <f>IF(INDEX($K$6:$AE$6,1,MATCH(1,K646:AE646,1))&lt;&gt;INDEX($K$6:$AE$6,1,MATCH(1,K646:AE646,-1)),INDEX($K$6:$AE$6,1,MATCH(1,K646:AE646,1)),"-")</f>
        <v>-</v>
      </c>
    </row>
    <row r="647" spans="1:40" x14ac:dyDescent="0.2">
      <c r="A647" s="169" t="str">
        <f>IF(IFERROR(VLOOKUP(G647,EmployesActifs,1,FALSE),"Non")&lt;&gt;"Non","Oui","Non")</f>
        <v>Oui</v>
      </c>
      <c r="B647" s="172">
        <f>IF(A647="Oui",1,0)</f>
        <v>1</v>
      </c>
      <c r="C647" s="172">
        <f>IF(OR(G647="Médecin",H647="Médecin",I647="Médecin",I647="Médecins",H647="anesthésiste",H647="boursier univ.",H647="chercheur",H647="chirurgien",H647="Résident(e)",H647="Md Urg",H647="Md Card",LEFT(H647,6)="Fellow",H647="Externe Médecine",H647="Directeur de la biobanque Médecin",H647="monit.-boursier",),1,0)</f>
        <v>0</v>
      </c>
      <c r="D647" s="172">
        <f>IF(OR(G647=0,H647="Stagiaire",H647="Stagiaires",H647="Externe",H647="Externes",G647="agence",H647="STAGIAIRE INFIRMIER(ÈRE)",H647="STAGIAIRE SI",H647="STAGIAIRE S.I.",H647="STAGIAIRE PAB",H647="STAGIAIRE EN PERFUSION",H647="Stagiaire Physiothérapeute",H647="Stagiaire médecine",H647="Stagiaire - Service sociaux",H647="STAGIAIRE SOINS INFIRMIERS",H647="STAGIAIRE EXTERNE EN MÉDECINE",H647="ss",),1,0)</f>
        <v>0</v>
      </c>
      <c r="E647" s="28" t="s">
        <v>3162</v>
      </c>
      <c r="F647" s="28" t="s">
        <v>2087</v>
      </c>
      <c r="G647" s="262">
        <v>12882</v>
      </c>
      <c r="H647" s="79" t="s">
        <v>69</v>
      </c>
      <c r="I647" s="164" t="s">
        <v>5215</v>
      </c>
      <c r="J647" s="273" t="str">
        <f ca="1">IF(AK647&lt;=Données!$B$2,1," ")</f>
        <v xml:space="preserve"> </v>
      </c>
      <c r="K647" s="45">
        <v>1</v>
      </c>
      <c r="L647" s="46" t="s">
        <v>56</v>
      </c>
      <c r="M647" s="47"/>
      <c r="N647" s="48"/>
      <c r="O647" s="185"/>
      <c r="P647" s="187"/>
      <c r="Q647" s="185"/>
      <c r="R647" s="186"/>
      <c r="S647" s="186"/>
      <c r="T647" s="187"/>
      <c r="U647" s="187"/>
      <c r="V647" s="187"/>
      <c r="W647" s="320"/>
      <c r="X647" s="214"/>
      <c r="Y647" s="215"/>
      <c r="Z647" s="34"/>
      <c r="AA647" s="35"/>
      <c r="AB647" s="35"/>
      <c r="AC647" s="35"/>
      <c r="AD647" s="36"/>
      <c r="AE647" s="224"/>
      <c r="AF647" s="53"/>
      <c r="AG647" s="54"/>
      <c r="AH647" s="55"/>
      <c r="AI647" s="56"/>
      <c r="AJ647" s="41" t="s">
        <v>5851</v>
      </c>
      <c r="AK647" s="42">
        <v>45738</v>
      </c>
      <c r="AL647" s="50"/>
      <c r="AM647" s="337" t="str">
        <f>INDEX($K$6:$AE$6,1,MATCH(1,K647:AE647,-1))</f>
        <v>95PFE-L2S</v>
      </c>
      <c r="AN647" s="337" t="str">
        <f>IF(INDEX($K$6:$AE$6,1,MATCH(1,K647:AE647,1))&lt;&gt;INDEX($K$6:$AE$6,1,MATCH(1,K647:AE647,-1)),INDEX($K$6:$AE$6,1,MATCH(1,K647:AE647,1)),"-")</f>
        <v>-</v>
      </c>
    </row>
    <row r="648" spans="1:40" x14ac:dyDescent="0.2">
      <c r="A648" s="169" t="str">
        <f>IF(IFERROR(VLOOKUP(G648,EmployesActifs,1,FALSE),"Non")&lt;&gt;"Non","Oui","Non")</f>
        <v>Oui</v>
      </c>
      <c r="B648" s="172">
        <f>IF(A648="Oui",1,0)</f>
        <v>1</v>
      </c>
      <c r="C648" s="172">
        <f>IF(OR(G648="Médecin",H648="Médecin",I648="Médecin",I648="Médecins",H648="anesthésiste",H648="boursier univ.",H648="chercheur",H648="chirurgien",H648="Résident(e)",H648="Md Urg",H648="Md Card",LEFT(H648,6)="Fellow",H648="Externe Médecine",H648="Directeur de la biobanque Médecin",H648="monit.-boursier",),1,0)</f>
        <v>0</v>
      </c>
      <c r="D648" s="172">
        <f>IF(OR(G648=0,H648="Stagiaire",H648="Stagiaires",H648="Externe",H648="Externes",G648="agence",H648="STAGIAIRE INFIRMIER(ÈRE)",H648="STAGIAIRE SI",H648="STAGIAIRE S.I.",H648="STAGIAIRE PAB",H648="STAGIAIRE EN PERFUSION",H648="Stagiaire Physiothérapeute",H648="Stagiaire médecine",H648="Stagiaire - Service sociaux",H648="STAGIAIRE SOINS INFIRMIERS",H648="STAGIAIRE EXTERNE EN MÉDECINE",H648="ss",),1,0)</f>
        <v>0</v>
      </c>
      <c r="E648" s="28" t="s">
        <v>1182</v>
      </c>
      <c r="F648" s="28" t="s">
        <v>1183</v>
      </c>
      <c r="G648" s="262">
        <v>4950</v>
      </c>
      <c r="H648" s="79" t="s">
        <v>2416</v>
      </c>
      <c r="I648" s="164" t="s">
        <v>1855</v>
      </c>
      <c r="J648" s="273">
        <f ca="1">IF(AK648&lt;=Données!$B$2,1," ")</f>
        <v>1</v>
      </c>
      <c r="K648" s="45" t="s">
        <v>56</v>
      </c>
      <c r="L648" s="46" t="s">
        <v>56</v>
      </c>
      <c r="M648" s="47"/>
      <c r="N648" s="48" t="s">
        <v>56</v>
      </c>
      <c r="O648" s="185"/>
      <c r="P648" s="187"/>
      <c r="Q648" s="185"/>
      <c r="R648" s="186"/>
      <c r="S648" s="186">
        <v>1</v>
      </c>
      <c r="T648" s="187"/>
      <c r="U648" s="187"/>
      <c r="V648" s="187"/>
      <c r="W648" s="320"/>
      <c r="X648" s="214"/>
      <c r="Y648" s="215"/>
      <c r="Z648" s="34"/>
      <c r="AA648" s="35"/>
      <c r="AB648" s="35"/>
      <c r="AC648" s="35"/>
      <c r="AD648" s="36"/>
      <c r="AE648" s="224"/>
      <c r="AF648" s="53"/>
      <c r="AG648" s="54"/>
      <c r="AH648" s="55"/>
      <c r="AI648" s="56"/>
      <c r="AJ648" s="41" t="s">
        <v>2858</v>
      </c>
      <c r="AK648" s="42">
        <v>45022</v>
      </c>
      <c r="AL648" s="50"/>
      <c r="AM648" s="337" t="str">
        <f>INDEX($K$6:$AE$6,1,MATCH(1,K648:AE648,-1))</f>
        <v>1870 +</v>
      </c>
      <c r="AN648" s="337" t="str">
        <f>IF(INDEX($K$6:$AE$6,1,MATCH(1,K648:AE648,1))&lt;&gt;INDEX($K$6:$AE$6,1,MATCH(1,K648:AE648,-1)),INDEX($K$6:$AE$6,1,MATCH(1,K648:AE648,1)),"-")</f>
        <v>-</v>
      </c>
    </row>
    <row r="649" spans="1:40" x14ac:dyDescent="0.2">
      <c r="A649" s="381"/>
      <c r="B649" s="172">
        <f>IF(A649="Oui",1,0)</f>
        <v>0</v>
      </c>
      <c r="C649" s="172">
        <f>IF(OR(G649="Médecin",H649="Médecin",I649="Médecin",I649="Médecins",H649="anesthésiste",H649="boursier univ.",H649="chercheur",H649="chirurgien",H649="Résident(e)",H649="Md Urg",H649="Md Card",LEFT(H649,6)="Fellow",H649="Externe Médecine",H649="Directeur de la biobanque Médecin",H649="monit.-boursier",),1,0)</f>
        <v>0</v>
      </c>
      <c r="D649" s="172">
        <f>IF(OR(G649=0,H649="Stagiaire",H649="Stagiaires",H649="Externe",H649="Externes",G649="agence",H649="STAGIAIRE INFIRMIER(ÈRE)",H649="STAGIAIRE SI",H649="STAGIAIRE S.I.",H649="STAGIAIRE PAB",H649="STAGIAIRE EN PERFUSION",H649="Stagiaire Physiothérapeute",H649="Stagiaire médecine",H649="Stagiaire - Service sociaux",H649="STAGIAIRE SOINS INFIRMIERS",H649="STAGIAIRE EXTERNE EN MÉDECINE",H649="ss",),1,0)</f>
        <v>1</v>
      </c>
      <c r="E649" s="28" t="s">
        <v>3110</v>
      </c>
      <c r="F649" s="28" t="s">
        <v>3111</v>
      </c>
      <c r="G649" s="262">
        <v>0</v>
      </c>
      <c r="H649" s="79" t="s">
        <v>479</v>
      </c>
      <c r="I649" s="164" t="s">
        <v>3112</v>
      </c>
      <c r="J649" s="273">
        <f ca="1">IF(AK649&lt;=Données!$B$2,1," ")</f>
        <v>1</v>
      </c>
      <c r="K649" s="45"/>
      <c r="L649" s="46" t="s">
        <v>56</v>
      </c>
      <c r="M649" s="47"/>
      <c r="N649" s="48">
        <v>1</v>
      </c>
      <c r="O649" s="185"/>
      <c r="P649" s="187"/>
      <c r="Q649" s="185"/>
      <c r="R649" s="186"/>
      <c r="S649" s="186"/>
      <c r="T649" s="187"/>
      <c r="U649" s="187"/>
      <c r="V649" s="187"/>
      <c r="W649" s="320"/>
      <c r="X649" s="214"/>
      <c r="Y649" s="215"/>
      <c r="Z649" s="34"/>
      <c r="AA649" s="35"/>
      <c r="AB649" s="35"/>
      <c r="AC649" s="35"/>
      <c r="AD649" s="36"/>
      <c r="AE649" s="224"/>
      <c r="AF649" s="53"/>
      <c r="AG649" s="54"/>
      <c r="AH649" s="55"/>
      <c r="AI649" s="56"/>
      <c r="AJ649" s="41" t="s">
        <v>85</v>
      </c>
      <c r="AK649" s="42">
        <v>44950</v>
      </c>
      <c r="AL649" s="50"/>
      <c r="AM649" s="337" t="str">
        <f>INDEX($K$6:$AE$6,1,MATCH(1,K649:AE649,-1))</f>
        <v>F550</v>
      </c>
      <c r="AN649" s="337" t="str">
        <f>IF(INDEX($K$6:$AE$6,1,MATCH(1,K649:AE649,1))&lt;&gt;INDEX($K$6:$AE$6,1,MATCH(1,K649:AE649,-1)),INDEX($K$6:$AE$6,1,MATCH(1,K649:AE649,1)),"-")</f>
        <v>-</v>
      </c>
    </row>
    <row r="650" spans="1:40" x14ac:dyDescent="0.2">
      <c r="A650" s="169" t="str">
        <f>IF(IFERROR(VLOOKUP(G650,EmployesActifs,1,FALSE),"Non")&lt;&gt;"Non","Oui","Non")</f>
        <v>Oui</v>
      </c>
      <c r="B650" s="172">
        <f>IF(A650="Oui",1,0)</f>
        <v>1</v>
      </c>
      <c r="C650" s="172">
        <f>IF(OR(G650="Médecin",H650="Médecin",I650="Médecin",I650="Médecins",H650="anesthésiste",H650="boursier univ.",H650="chercheur",H650="chirurgien",H650="Résident(e)",H650="Md Urg",H650="Md Card",LEFT(H650,6)="Fellow",H650="Externe Médecine",H650="Directeur de la biobanque Médecin",H650="monit.-boursier",),1,0)</f>
        <v>0</v>
      </c>
      <c r="D650" s="172">
        <f>IF(OR(G650=0,H650="Stagiaire",H650="Stagiaires",H650="Externe",H650="Externes",G650="agence",H650="STAGIAIRE INFIRMIER(ÈRE)",H650="STAGIAIRE SI",H650="STAGIAIRE S.I.",H650="STAGIAIRE PAB",H650="STAGIAIRE EN PERFUSION",H650="Stagiaire Physiothérapeute",H650="Stagiaire médecine",H650="Stagiaire - Service sociaux",H650="STAGIAIRE SOINS INFIRMIERS",H650="STAGIAIRE EXTERNE EN MÉDECINE",H650="ss",),1,0)</f>
        <v>0</v>
      </c>
      <c r="E650" s="28" t="s">
        <v>4490</v>
      </c>
      <c r="F650" s="28" t="s">
        <v>225</v>
      </c>
      <c r="G650" s="262">
        <v>12908</v>
      </c>
      <c r="H650" s="79" t="s">
        <v>103</v>
      </c>
      <c r="I650" s="164" t="s">
        <v>61</v>
      </c>
      <c r="J650" s="273" t="str">
        <f ca="1">IF(AK650&lt;=Données!$B$2,1," ")</f>
        <v xml:space="preserve"> </v>
      </c>
      <c r="K650" s="45" t="s">
        <v>56</v>
      </c>
      <c r="L650" s="46" t="s">
        <v>56</v>
      </c>
      <c r="M650" s="47"/>
      <c r="N650" s="48">
        <v>1</v>
      </c>
      <c r="O650" s="185"/>
      <c r="P650" s="187"/>
      <c r="Q650" s="185"/>
      <c r="R650" s="186"/>
      <c r="S650" s="186"/>
      <c r="T650" s="187"/>
      <c r="U650" s="187"/>
      <c r="V650" s="187"/>
      <c r="W650" s="320"/>
      <c r="X650" s="214"/>
      <c r="Y650" s="215"/>
      <c r="Z650" s="34"/>
      <c r="AA650" s="35"/>
      <c r="AB650" s="35"/>
      <c r="AC650" s="35"/>
      <c r="AD650" s="36"/>
      <c r="AE650" s="224"/>
      <c r="AF650" s="53"/>
      <c r="AG650" s="54"/>
      <c r="AH650" s="55"/>
      <c r="AI650" s="56"/>
      <c r="AJ650" s="41" t="s">
        <v>652</v>
      </c>
      <c r="AK650" s="42">
        <v>45311</v>
      </c>
      <c r="AL650" s="50"/>
      <c r="AM650" s="337" t="str">
        <f>INDEX($K$6:$AE$6,1,MATCH(1,K650:AE650,-1))</f>
        <v>F550</v>
      </c>
      <c r="AN650" s="337" t="str">
        <f>IF(INDEX($K$6:$AE$6,1,MATCH(1,K650:AE650,1))&lt;&gt;INDEX($K$6:$AE$6,1,MATCH(1,K650:AE650,-1)),INDEX($K$6:$AE$6,1,MATCH(1,K650:AE650,1)),"-")</f>
        <v>-</v>
      </c>
    </row>
    <row r="651" spans="1:40" x14ac:dyDescent="0.2">
      <c r="A651" s="169" t="str">
        <f>IF(IFERROR(VLOOKUP(G651,EmployesActifs,1,FALSE),"Non")&lt;&gt;"Non","Oui","Non")</f>
        <v>Oui</v>
      </c>
      <c r="B651" s="172">
        <f>IF(A651="Oui",1,0)</f>
        <v>1</v>
      </c>
      <c r="C651" s="172">
        <f>IF(OR(G651="Médecin",H651="Médecin",I651="Médecin",I651="Médecins",H651="anesthésiste",H651="boursier univ.",H651="chercheur",H651="chirurgien",H651="Résident(e)",H651="Md Urg",H651="Md Card",LEFT(H651,6)="Fellow",H651="Externe Médecine",H651="Directeur de la biobanque Médecin",H651="monit.-boursier",),1,0)</f>
        <v>0</v>
      </c>
      <c r="D651" s="172">
        <f>IF(OR(G651=0,H651="Stagiaire",H651="Stagiaires",H651="Externe",H651="Externes",G651="agence",H651="STAGIAIRE INFIRMIER(ÈRE)",H651="STAGIAIRE SI",H651="STAGIAIRE S.I.",H651="STAGIAIRE PAB",H651="STAGIAIRE EN PERFUSION",H651="Stagiaire Physiothérapeute",H651="Stagiaire médecine",H651="Stagiaire - Service sociaux",H651="STAGIAIRE SOINS INFIRMIERS",H651="STAGIAIRE EXTERNE EN MÉDECINE",H651="ss",),1,0)</f>
        <v>0</v>
      </c>
      <c r="E651" s="28" t="s">
        <v>1184</v>
      </c>
      <c r="F651" s="28" t="s">
        <v>1185</v>
      </c>
      <c r="G651" s="262">
        <v>5456</v>
      </c>
      <c r="H651" s="79" t="s">
        <v>1087</v>
      </c>
      <c r="I651" s="164" t="s">
        <v>5716</v>
      </c>
      <c r="J651" s="273" t="str">
        <f ca="1">IF(AK651&lt;=Données!$B$2,1," ")</f>
        <v xml:space="preserve"> </v>
      </c>
      <c r="K651" s="45"/>
      <c r="L651" s="46"/>
      <c r="M651" s="47">
        <v>1</v>
      </c>
      <c r="N651" s="48"/>
      <c r="O651" s="185"/>
      <c r="P651" s="187"/>
      <c r="Q651" s="185"/>
      <c r="R651" s="186"/>
      <c r="S651" s="186"/>
      <c r="T651" s="187"/>
      <c r="U651" s="187"/>
      <c r="V651" s="187"/>
      <c r="W651" s="320"/>
      <c r="X651" s="214"/>
      <c r="Y651" s="215"/>
      <c r="Z651" s="34"/>
      <c r="AA651" s="35"/>
      <c r="AB651" s="35"/>
      <c r="AC651" s="35"/>
      <c r="AD651" s="36"/>
      <c r="AE651" s="224"/>
      <c r="AF651" s="53"/>
      <c r="AG651" s="54"/>
      <c r="AH651" s="55"/>
      <c r="AI651" s="56"/>
      <c r="AJ651" s="41" t="s">
        <v>4462</v>
      </c>
      <c r="AK651" s="42">
        <v>45861</v>
      </c>
      <c r="AL651" s="50"/>
      <c r="AM651" s="337" t="str">
        <f>INDEX($K$6:$AE$6,1,MATCH(1,K651:AE651,-1))</f>
        <v>95PFE-L2L</v>
      </c>
      <c r="AN651" s="337" t="str">
        <f>IF(INDEX($K$6:$AE$6,1,MATCH(1,K651:AE651,1))&lt;&gt;INDEX($K$6:$AE$6,1,MATCH(1,K651:AE651,-1)),INDEX($K$6:$AE$6,1,MATCH(1,K651:AE651,1)),"-")</f>
        <v>-</v>
      </c>
    </row>
    <row r="652" spans="1:40" x14ac:dyDescent="0.2">
      <c r="A652" s="169" t="str">
        <f>IF(IFERROR(VLOOKUP(G652,EmployesActifs,1,FALSE),"Non")&lt;&gt;"Non","Oui","Non")</f>
        <v>Oui</v>
      </c>
      <c r="B652" s="172">
        <f>IF(A652="Oui",1,0)</f>
        <v>1</v>
      </c>
      <c r="C652" s="172">
        <f>IF(OR(G652="Médecin",H652="Médecin",I652="Médecin",I652="Médecins",H652="anesthésiste",H652="boursier univ.",H652="chercheur",H652="chirurgien",H652="Résident(e)",H652="Md Urg",H652="Md Card",LEFT(H652,6)="Fellow",H652="Externe Médecine",H652="Directeur de la biobanque Médecin",H652="monit.-boursier",),1,0)</f>
        <v>0</v>
      </c>
      <c r="D652" s="172">
        <f>IF(OR(G652=0,H652="Stagiaire",H652="Stagiaires",H652="Externe",H652="Externes",G652="agence",H652="STAGIAIRE INFIRMIER(ÈRE)",H652="STAGIAIRE SI",H652="STAGIAIRE S.I.",H652="STAGIAIRE PAB",H652="STAGIAIRE EN PERFUSION",H652="Stagiaire Physiothérapeute",H652="Stagiaire médecine",H652="Stagiaire - Service sociaux",H652="STAGIAIRE SOINS INFIRMIERS",H652="STAGIAIRE EXTERNE EN MÉDECINE",H652="ss",),1,0)</f>
        <v>0</v>
      </c>
      <c r="E652" s="28" t="s">
        <v>1186</v>
      </c>
      <c r="F652" s="28" t="s">
        <v>1187</v>
      </c>
      <c r="G652" s="262">
        <v>10233</v>
      </c>
      <c r="H652" s="79" t="s">
        <v>2416</v>
      </c>
      <c r="I652" s="164" t="s">
        <v>171</v>
      </c>
      <c r="J652" s="273">
        <f ca="1">IF(AK652&lt;=Données!$B$2,1," ")</f>
        <v>1</v>
      </c>
      <c r="K652" s="45"/>
      <c r="L652" s="46" t="s">
        <v>56</v>
      </c>
      <c r="M652" s="47" t="s">
        <v>56</v>
      </c>
      <c r="N652" s="48"/>
      <c r="O652" s="185"/>
      <c r="P652" s="187"/>
      <c r="Q652" s="185"/>
      <c r="R652" s="186"/>
      <c r="S652" s="186" t="s">
        <v>56</v>
      </c>
      <c r="T652" s="187"/>
      <c r="U652" s="187"/>
      <c r="V652" s="187"/>
      <c r="W652" s="320"/>
      <c r="X652" s="214"/>
      <c r="Y652" s="215"/>
      <c r="Z652" s="34"/>
      <c r="AA652" s="35"/>
      <c r="AB652" s="35"/>
      <c r="AC652" s="35"/>
      <c r="AD652" s="36">
        <v>1</v>
      </c>
      <c r="AE652" s="224"/>
      <c r="AF652" s="53"/>
      <c r="AG652" s="54"/>
      <c r="AH652" s="55"/>
      <c r="AI652" s="56"/>
      <c r="AJ652" s="41" t="s">
        <v>50</v>
      </c>
      <c r="AK652" s="42">
        <v>44588</v>
      </c>
      <c r="AL652" s="50"/>
      <c r="AM652" s="337" t="str">
        <f>INDEX($K$6:$AE$6,1,MATCH(1,K652:AE652,-1))</f>
        <v>1517-LP</v>
      </c>
      <c r="AN652" s="337" t="str">
        <f>IF(INDEX($K$6:$AE$6,1,MATCH(1,K652:AE652,1))&lt;&gt;INDEX($K$6:$AE$6,1,MATCH(1,K652:AE652,-1)),INDEX($K$6:$AE$6,1,MATCH(1,K652:AE652,1)),"-")</f>
        <v>-</v>
      </c>
    </row>
    <row r="653" spans="1:40" x14ac:dyDescent="0.2">
      <c r="A653" s="169" t="str">
        <f>IF(IFERROR(VLOOKUP(G653,EmployesActifs,1,FALSE),"Non")&lt;&gt;"Non","Oui","Non")</f>
        <v>Oui</v>
      </c>
      <c r="B653" s="172">
        <f>IF(A653="Oui",1,0)</f>
        <v>1</v>
      </c>
      <c r="C653" s="172">
        <f>IF(OR(G653="Médecin",H653="Médecin",I653="Médecin",I653="Médecins",H653="anesthésiste",H653="boursier univ.",H653="chercheur",H653="chirurgien",H653="Résident(e)",H653="Md Urg",H653="Md Card",LEFT(H653,6)="Fellow",H653="Externe Médecine",H653="Directeur de la biobanque Médecin",H653="monit.-boursier",),1,0)</f>
        <v>0</v>
      </c>
      <c r="D653" s="172">
        <f>IF(OR(G653=0,H653="Stagiaire",H653="Stagiaires",H653="Externe",H653="Externes",G653="agence",H653="STAGIAIRE INFIRMIER(ÈRE)",H653="STAGIAIRE SI",H653="STAGIAIRE S.I.",H653="STAGIAIRE PAB",H653="STAGIAIRE EN PERFUSION",H653="Stagiaire Physiothérapeute",H653="Stagiaire médecine",H653="Stagiaire - Service sociaux",H653="STAGIAIRE SOINS INFIRMIERS",H653="STAGIAIRE EXTERNE EN MÉDECINE",H653="ss",),1,0)</f>
        <v>0</v>
      </c>
      <c r="E653" s="28" t="s">
        <v>1188</v>
      </c>
      <c r="F653" s="28" t="s">
        <v>1189</v>
      </c>
      <c r="G653" s="262">
        <v>5636</v>
      </c>
      <c r="H653" s="79" t="s">
        <v>3662</v>
      </c>
      <c r="I653" s="164" t="s">
        <v>3596</v>
      </c>
      <c r="J653" s="273">
        <f ca="1">IF(AK653&lt;=Données!$B$2,1," ")</f>
        <v>1</v>
      </c>
      <c r="K653" s="45"/>
      <c r="L653" s="46"/>
      <c r="M653" s="47"/>
      <c r="N653" s="48"/>
      <c r="O653" s="185"/>
      <c r="P653" s="187"/>
      <c r="Q653" s="185"/>
      <c r="R653" s="186"/>
      <c r="S653" s="186">
        <v>1</v>
      </c>
      <c r="T653" s="187"/>
      <c r="U653" s="187"/>
      <c r="V653" s="187"/>
      <c r="W653" s="320"/>
      <c r="X653" s="214"/>
      <c r="Y653" s="215"/>
      <c r="Z653" s="34"/>
      <c r="AA653" s="35"/>
      <c r="AB653" s="35"/>
      <c r="AC653" s="35"/>
      <c r="AD653" s="36"/>
      <c r="AE653" s="224"/>
      <c r="AF653" s="53"/>
      <c r="AG653" s="54"/>
      <c r="AH653" s="55"/>
      <c r="AI653" s="56"/>
      <c r="AJ653" s="41" t="s">
        <v>44</v>
      </c>
      <c r="AK653" s="42">
        <v>43874</v>
      </c>
      <c r="AL653" s="50"/>
      <c r="AM653" s="337" t="str">
        <f>INDEX($K$6:$AE$6,1,MATCH(1,K653:AE653,-1))</f>
        <v>1870 +</v>
      </c>
      <c r="AN653" s="337" t="str">
        <f>IF(INDEX($K$6:$AE$6,1,MATCH(1,K653:AE653,1))&lt;&gt;INDEX($K$6:$AE$6,1,MATCH(1,K653:AE653,-1)),INDEX($K$6:$AE$6,1,MATCH(1,K653:AE653,1)),"-")</f>
        <v>-</v>
      </c>
    </row>
    <row r="654" spans="1:40" x14ac:dyDescent="0.2">
      <c r="A654" s="169" t="str">
        <f>IF(IFERROR(VLOOKUP(G654,EmployesActifs,1,FALSE),"Non")&lt;&gt;"Non","Oui","Non")</f>
        <v>Oui</v>
      </c>
      <c r="B654" s="172">
        <f>IF(A654="Oui",1,0)</f>
        <v>1</v>
      </c>
      <c r="C654" s="172">
        <f>IF(OR(G654="Médecin",H654="Médecin",I654="Médecin",I654="Médecins",H654="anesthésiste",H654="boursier univ.",H654="chercheur",H654="chirurgien",H654="Résident(e)",H654="Md Urg",H654="Md Card",LEFT(H654,6)="Fellow",H654="Externe Médecine",H654="Directeur de la biobanque Médecin",H654="monit.-boursier",),1,0)</f>
        <v>0</v>
      </c>
      <c r="D654" s="172">
        <f>IF(OR(G654=0,H654="Stagiaire",H654="Stagiaires",H654="Externe",H654="Externes",G654="agence",H654="STAGIAIRE INFIRMIER(ÈRE)",H654="STAGIAIRE SI",H654="STAGIAIRE S.I.",H654="STAGIAIRE PAB",H654="STAGIAIRE EN PERFUSION",H654="Stagiaire Physiothérapeute",H654="Stagiaire médecine",H654="Stagiaire - Service sociaux",H654="STAGIAIRE SOINS INFIRMIERS",H654="STAGIAIRE EXTERNE EN MÉDECINE",H654="ss",),1,0)</f>
        <v>0</v>
      </c>
      <c r="E654" s="28" t="s">
        <v>1192</v>
      </c>
      <c r="F654" s="28" t="s">
        <v>1193</v>
      </c>
      <c r="G654" s="262">
        <v>9941</v>
      </c>
      <c r="H654" s="79" t="s">
        <v>426</v>
      </c>
      <c r="I654" s="164" t="s">
        <v>1764</v>
      </c>
      <c r="J654" s="273">
        <f ca="1">IF(AK654&lt;=Données!$B$2,1," ")</f>
        <v>1</v>
      </c>
      <c r="K654" s="45"/>
      <c r="L654" s="46"/>
      <c r="M654" s="47">
        <v>1</v>
      </c>
      <c r="N654" s="48"/>
      <c r="O654" s="185"/>
      <c r="P654" s="187"/>
      <c r="Q654" s="185"/>
      <c r="R654" s="186"/>
      <c r="S654" s="186"/>
      <c r="T654" s="187"/>
      <c r="U654" s="187"/>
      <c r="V654" s="187"/>
      <c r="W654" s="320"/>
      <c r="X654" s="214"/>
      <c r="Y654" s="215"/>
      <c r="Z654" s="34"/>
      <c r="AA654" s="35"/>
      <c r="AB654" s="35"/>
      <c r="AC654" s="35"/>
      <c r="AD654" s="36"/>
      <c r="AE654" s="224"/>
      <c r="AF654" s="53"/>
      <c r="AG654" s="54"/>
      <c r="AH654" s="55"/>
      <c r="AI654" s="56"/>
      <c r="AJ654" s="41" t="s">
        <v>50</v>
      </c>
      <c r="AK654" s="42">
        <v>44582</v>
      </c>
      <c r="AL654" s="50"/>
      <c r="AM654" s="337" t="str">
        <f>INDEX($K$6:$AE$6,1,MATCH(1,K654:AE654,-1))</f>
        <v>95PFE-L2L</v>
      </c>
      <c r="AN654" s="337" t="str">
        <f>IF(INDEX($K$6:$AE$6,1,MATCH(1,K654:AE654,1))&lt;&gt;INDEX($K$6:$AE$6,1,MATCH(1,K654:AE654,-1)),INDEX($K$6:$AE$6,1,MATCH(1,K654:AE654,1)),"-")</f>
        <v>-</v>
      </c>
    </row>
    <row r="655" spans="1:40" x14ac:dyDescent="0.2">
      <c r="A655" s="381"/>
      <c r="B655" s="172">
        <f>IF(A655="Oui",1,0)</f>
        <v>0</v>
      </c>
      <c r="C655" s="172">
        <f>IF(OR(G655="Médecin",H655="Médecin",I655="Médecin",I655="Médecins",H655="anesthésiste",H655="boursier univ.",H655="chercheur",H655="chirurgien",H655="Résident(e)",H655="Md Urg",H655="Md Card",LEFT(H655,6)="Fellow",H655="Externe Médecine",H655="Directeur de la biobanque Médecin",H655="monit.-boursier",),1,0)</f>
        <v>0</v>
      </c>
      <c r="D655" s="172">
        <f>IF(OR(G655=0,H655="Stagiaire",H655="Stagiaires",H655="Externe",H655="Externes",G655="agence",H655="STAGIAIRE INFIRMIER(ÈRE)",H655="STAGIAIRE SI",H655="STAGIAIRE S.I.",H655="STAGIAIRE PAB",H655="STAGIAIRE EN PERFUSION",H655="Stagiaire Physiothérapeute",H655="Stagiaire médecine",H655="Stagiaire - Service sociaux",H655="STAGIAIRE SOINS INFIRMIERS",H655="STAGIAIRE EXTERNE EN MÉDECINE",H655="ss",),1,0)</f>
        <v>1</v>
      </c>
      <c r="E655" s="28" t="s">
        <v>5219</v>
      </c>
      <c r="F655" s="28" t="s">
        <v>5220</v>
      </c>
      <c r="G655" s="262">
        <v>0</v>
      </c>
      <c r="H655" s="79" t="s">
        <v>479</v>
      </c>
      <c r="I655" s="164" t="s">
        <v>43</v>
      </c>
      <c r="J655" s="273" t="str">
        <f ca="1">IF(AK655&lt;=Données!$B$2,1," ")</f>
        <v xml:space="preserve"> </v>
      </c>
      <c r="K655" s="45">
        <v>1</v>
      </c>
      <c r="L655" s="46" t="s">
        <v>56</v>
      </c>
      <c r="M655" s="47"/>
      <c r="N655" s="48"/>
      <c r="O655" s="185"/>
      <c r="P655" s="187"/>
      <c r="Q655" s="185"/>
      <c r="R655" s="186"/>
      <c r="S655" s="186"/>
      <c r="T655" s="187"/>
      <c r="U655" s="187"/>
      <c r="V655" s="187"/>
      <c r="W655" s="320"/>
      <c r="X655" s="214"/>
      <c r="Y655" s="215"/>
      <c r="Z655" s="34"/>
      <c r="AA655" s="35"/>
      <c r="AB655" s="35"/>
      <c r="AC655" s="35"/>
      <c r="AD655" s="36"/>
      <c r="AE655" s="224"/>
      <c r="AF655" s="53"/>
      <c r="AG655" s="54"/>
      <c r="AH655" s="55"/>
      <c r="AI655" s="56"/>
      <c r="AJ655" s="41" t="s">
        <v>652</v>
      </c>
      <c r="AK655" s="42">
        <v>45343</v>
      </c>
      <c r="AL655" s="50"/>
      <c r="AM655" s="337" t="str">
        <f>INDEX($K$6:$AE$6,1,MATCH(1,K655:AE655,-1))</f>
        <v>95PFE-L2S</v>
      </c>
      <c r="AN655" s="337" t="str">
        <f>IF(INDEX($K$6:$AE$6,1,MATCH(1,K655:AE655,1))&lt;&gt;INDEX($K$6:$AE$6,1,MATCH(1,K655:AE655,-1)),INDEX($K$6:$AE$6,1,MATCH(1,K655:AE655,1)),"-")</f>
        <v>-</v>
      </c>
    </row>
    <row r="656" spans="1:40" x14ac:dyDescent="0.2">
      <c r="A656" s="169" t="str">
        <f>IF(IFERROR(VLOOKUP(G656,EmployesActifs,1,FALSE),"Non")&lt;&gt;"Non","Oui","Non")</f>
        <v>Oui</v>
      </c>
      <c r="B656" s="172">
        <f>IF(A656="Oui",1,0)</f>
        <v>1</v>
      </c>
      <c r="C656" s="172">
        <f>IF(OR(G656="Médecin",H656="Médecin",I656="Médecin",I656="Médecins",H656="anesthésiste",H656="boursier univ.",H656="chercheur",H656="chirurgien",H656="Résident(e)",H656="Md Urg",H656="Md Card",LEFT(H656,6)="Fellow",H656="Externe Médecine",H656="Directeur de la biobanque Médecin",H656="monit.-boursier",),1,0)</f>
        <v>0</v>
      </c>
      <c r="D656" s="172">
        <f>IF(OR(G656=0,H656="Stagiaire",H656="Stagiaires",H656="Externe",H656="Externes",G656="agence",H656="STAGIAIRE INFIRMIER(ÈRE)",H656="STAGIAIRE SI",H656="STAGIAIRE S.I.",H656="STAGIAIRE PAB",H656="STAGIAIRE EN PERFUSION",H656="Stagiaire Physiothérapeute",H656="Stagiaire médecine",H656="Stagiaire - Service sociaux",H656="STAGIAIRE SOINS INFIRMIERS",H656="STAGIAIRE EXTERNE EN MÉDECINE",H656="ss",),1,0)</f>
        <v>0</v>
      </c>
      <c r="E656" s="28" t="s">
        <v>1194</v>
      </c>
      <c r="F656" s="28" t="s">
        <v>1195</v>
      </c>
      <c r="G656" s="262">
        <v>12076</v>
      </c>
      <c r="H656" s="79" t="s">
        <v>69</v>
      </c>
      <c r="I656" s="164" t="s">
        <v>5215</v>
      </c>
      <c r="J656" s="273">
        <f ca="1">IF(AK656&lt;=Données!$B$2,1," ")</f>
        <v>1</v>
      </c>
      <c r="K656" s="45">
        <v>1</v>
      </c>
      <c r="L656" s="46"/>
      <c r="M656" s="47"/>
      <c r="N656" s="48"/>
      <c r="O656" s="185"/>
      <c r="P656" s="187"/>
      <c r="Q656" s="185"/>
      <c r="R656" s="186"/>
      <c r="S656" s="186"/>
      <c r="T656" s="187"/>
      <c r="U656" s="187"/>
      <c r="V656" s="187"/>
      <c r="W656" s="320"/>
      <c r="X656" s="214"/>
      <c r="Y656" s="215"/>
      <c r="Z656" s="34"/>
      <c r="AA656" s="35"/>
      <c r="AB656" s="35"/>
      <c r="AC656" s="35"/>
      <c r="AD656" s="36"/>
      <c r="AE656" s="224"/>
      <c r="AF656" s="53"/>
      <c r="AG656" s="54"/>
      <c r="AH656" s="55"/>
      <c r="AI656" s="56"/>
      <c r="AJ656" s="41" t="s">
        <v>57</v>
      </c>
      <c r="AK656" s="42">
        <v>44572</v>
      </c>
      <c r="AL656" s="50"/>
      <c r="AM656" s="337" t="str">
        <f>INDEX($K$6:$AE$6,1,MATCH(1,K656:AE656,-1))</f>
        <v>95PFE-L2S</v>
      </c>
      <c r="AN656" s="337" t="str">
        <f>IF(INDEX($K$6:$AE$6,1,MATCH(1,K656:AE656,1))&lt;&gt;INDEX($K$6:$AE$6,1,MATCH(1,K656:AE656,-1)),INDEX($K$6:$AE$6,1,MATCH(1,K656:AE656,1)),"-")</f>
        <v>-</v>
      </c>
    </row>
    <row r="657" spans="1:40" x14ac:dyDescent="0.2">
      <c r="A657" s="169" t="str">
        <f>IF(IFERROR(VLOOKUP(G657,EmployesActifs,1,FALSE),"Non")&lt;&gt;"Non","Oui","Non")</f>
        <v>Oui</v>
      </c>
      <c r="B657" s="172">
        <f>IF(A657="Oui",1,0)</f>
        <v>1</v>
      </c>
      <c r="C657" s="172">
        <f>IF(OR(G657="Médecin",H657="Médecin",I657="Médecin",I657="Médecins",H657="anesthésiste",H657="boursier univ.",H657="chercheur",H657="chirurgien",H657="Résident(e)",H657="Md Urg",H657="Md Card",LEFT(H657,6)="Fellow",H657="Externe Médecine",H657="Directeur de la biobanque Médecin",H657="monit.-boursier",),1,0)</f>
        <v>0</v>
      </c>
      <c r="D657" s="172">
        <f>IF(OR(G657=0,H657="Stagiaire",H657="Stagiaires",H657="Externe",H657="Externes",G657="agence",H657="STAGIAIRE INFIRMIER(ÈRE)",H657="STAGIAIRE SI",H657="STAGIAIRE S.I.",H657="STAGIAIRE PAB",H657="STAGIAIRE EN PERFUSION",H657="Stagiaire Physiothérapeute",H657="Stagiaire médecine",H657="Stagiaire - Service sociaux",H657="STAGIAIRE SOINS INFIRMIERS",H657="STAGIAIRE EXTERNE EN MÉDECINE",H657="ss",),1,0)</f>
        <v>0</v>
      </c>
      <c r="E657" s="28" t="s">
        <v>3736</v>
      </c>
      <c r="F657" s="28" t="s">
        <v>368</v>
      </c>
      <c r="G657" s="262">
        <v>6918</v>
      </c>
      <c r="H657" s="79" t="s">
        <v>570</v>
      </c>
      <c r="I657" s="164" t="s">
        <v>5710</v>
      </c>
      <c r="J657" s="273" t="str">
        <f ca="1">IF(AK657&lt;=Données!$B$2,1," ")</f>
        <v xml:space="preserve"> </v>
      </c>
      <c r="K657" s="45"/>
      <c r="L657" s="46">
        <v>1</v>
      </c>
      <c r="M657" s="47"/>
      <c r="N657" s="48"/>
      <c r="O657" s="185"/>
      <c r="P657" s="187"/>
      <c r="Q657" s="185"/>
      <c r="R657" s="186"/>
      <c r="S657" s="186"/>
      <c r="T657" s="187"/>
      <c r="U657" s="187"/>
      <c r="V657" s="187"/>
      <c r="W657" s="320"/>
      <c r="X657" s="214"/>
      <c r="Y657" s="215"/>
      <c r="Z657" s="34"/>
      <c r="AA657" s="35"/>
      <c r="AB657" s="35"/>
      <c r="AC657" s="35"/>
      <c r="AD657" s="36"/>
      <c r="AE657" s="224"/>
      <c r="AF657" s="53"/>
      <c r="AG657" s="54"/>
      <c r="AH657" s="55"/>
      <c r="AI657" s="56"/>
      <c r="AJ657" s="41" t="s">
        <v>4462</v>
      </c>
      <c r="AK657" s="42">
        <v>45336</v>
      </c>
      <c r="AL657" s="50"/>
      <c r="AM657" s="337" t="str">
        <f>INDEX($K$6:$AE$6,1,MATCH(1,K657:AE657,-1))</f>
        <v>95PFE-L2M</v>
      </c>
      <c r="AN657" s="337" t="str">
        <f>IF(INDEX($K$6:$AE$6,1,MATCH(1,K657:AE657,1))&lt;&gt;INDEX($K$6:$AE$6,1,MATCH(1,K657:AE657,-1)),INDEX($K$6:$AE$6,1,MATCH(1,K657:AE657,1)),"-")</f>
        <v>-</v>
      </c>
    </row>
    <row r="658" spans="1:40" x14ac:dyDescent="0.2">
      <c r="A658" s="169" t="str">
        <f>IF(IFERROR(VLOOKUP(G658,EmployesActifs,1,FALSE),"Non")&lt;&gt;"Non","Oui","Non")</f>
        <v>Oui</v>
      </c>
      <c r="B658" s="172">
        <f>IF(A658="Oui",1,0)</f>
        <v>1</v>
      </c>
      <c r="C658" s="172">
        <f>IF(OR(G658="Médecin",H658="Médecin",I658="Médecin",I658="Médecins",H658="anesthésiste",H658="boursier univ.",H658="chercheur",H658="chirurgien",H658="Résident(e)",H658="Md Urg",H658="Md Card",LEFT(H658,6)="Fellow",H658="Externe Médecine",H658="Directeur de la biobanque Médecin",H658="monit.-boursier",),1,0)</f>
        <v>0</v>
      </c>
      <c r="D658" s="172">
        <f>IF(OR(G658=0,H658="Stagiaire",H658="Stagiaires",H658="Externe",H658="Externes",G658="agence",H658="STAGIAIRE INFIRMIER(ÈRE)",H658="STAGIAIRE SI",H658="STAGIAIRE S.I.",H658="STAGIAIRE PAB",H658="STAGIAIRE EN PERFUSION",H658="Stagiaire Physiothérapeute",H658="Stagiaire médecine",H658="Stagiaire - Service sociaux",H658="STAGIAIRE SOINS INFIRMIERS",H658="STAGIAIRE EXTERNE EN MÉDECINE",H658="ss",),1,0)</f>
        <v>0</v>
      </c>
      <c r="E658" s="28" t="s">
        <v>138</v>
      </c>
      <c r="F658" s="28" t="s">
        <v>5451</v>
      </c>
      <c r="G658" s="262">
        <v>13727</v>
      </c>
      <c r="H658" s="79" t="s">
        <v>54</v>
      </c>
      <c r="I658" s="164" t="s">
        <v>55</v>
      </c>
      <c r="J658" s="273" t="str">
        <f ca="1">IF(AK658&lt;=Données!$B$2,1," ")</f>
        <v xml:space="preserve"> </v>
      </c>
      <c r="K658" s="45" t="s">
        <v>56</v>
      </c>
      <c r="L658" s="46"/>
      <c r="M658" s="47"/>
      <c r="N658" s="48"/>
      <c r="O658" s="185" t="s">
        <v>56</v>
      </c>
      <c r="P658" s="187"/>
      <c r="Q658" s="185"/>
      <c r="R658" s="186"/>
      <c r="S658" s="186">
        <v>1</v>
      </c>
      <c r="T658" s="187"/>
      <c r="U658" s="187"/>
      <c r="V658" s="187"/>
      <c r="W658" s="320"/>
      <c r="X658" s="214"/>
      <c r="Y658" s="215"/>
      <c r="Z658" s="34"/>
      <c r="AA658" s="35"/>
      <c r="AB658" s="35"/>
      <c r="AC658" s="35"/>
      <c r="AD658" s="36"/>
      <c r="AE658" s="224"/>
      <c r="AF658" s="53"/>
      <c r="AG658" s="54"/>
      <c r="AH658" s="55"/>
      <c r="AI658" s="56"/>
      <c r="AJ658" s="41" t="s">
        <v>4462</v>
      </c>
      <c r="AK658" s="42">
        <v>45490</v>
      </c>
      <c r="AL658" s="50"/>
      <c r="AM658" s="337" t="str">
        <f>INDEX($K$6:$AE$6,1,MATCH(1,K658:AE658,-1))</f>
        <v>1870 +</v>
      </c>
      <c r="AN658" s="337" t="str">
        <f>IF(INDEX($K$6:$AE$6,1,MATCH(1,K658:AE658,1))&lt;&gt;INDEX($K$6:$AE$6,1,MATCH(1,K658:AE658,-1)),INDEX($K$6:$AE$6,1,MATCH(1,K658:AE658,1)),"-")</f>
        <v>-</v>
      </c>
    </row>
    <row r="659" spans="1:40" x14ac:dyDescent="0.2">
      <c r="A659" s="169" t="str">
        <f>IF(IFERROR(VLOOKUP(G659,EmployesActifs,1,FALSE),"Non")&lt;&gt;"Non","Oui","Non")</f>
        <v>Oui</v>
      </c>
      <c r="B659" s="172">
        <f>IF(A659="Oui",1,0)</f>
        <v>1</v>
      </c>
      <c r="C659" s="172">
        <f>IF(OR(G659="Médecin",H659="Médecin",I659="Médecin",I659="Médecins",H659="anesthésiste",H659="boursier univ.",H659="chercheur",H659="chirurgien",H659="Résident(e)",H659="Md Urg",H659="Md Card",LEFT(H659,6)="Fellow",H659="Externe Médecine",H659="Directeur de la biobanque Médecin",H659="monit.-boursier",),1,0)</f>
        <v>0</v>
      </c>
      <c r="D659" s="172">
        <f>IF(OR(G659=0,H659="Stagiaire",H659="Stagiaires",H659="Externe",H659="Externes",G659="agence",H659="STAGIAIRE INFIRMIER(ÈRE)",H659="STAGIAIRE SI",H659="STAGIAIRE S.I.",H659="STAGIAIRE PAB",H659="STAGIAIRE EN PERFUSION",H659="Stagiaire Physiothérapeute",H659="Stagiaire médecine",H659="Stagiaire - Service sociaux",H659="STAGIAIRE SOINS INFIRMIERS",H659="STAGIAIRE EXTERNE EN MÉDECINE",H659="ss",),1,0)</f>
        <v>0</v>
      </c>
      <c r="E659" s="28" t="s">
        <v>1198</v>
      </c>
      <c r="F659" s="28" t="s">
        <v>1199</v>
      </c>
      <c r="G659" s="262">
        <v>5804</v>
      </c>
      <c r="H659" s="79" t="s">
        <v>182</v>
      </c>
      <c r="I659" s="164" t="s">
        <v>2714</v>
      </c>
      <c r="J659" s="273" t="str">
        <f ca="1">IF(AK659&lt;=Données!$B$2,1," ")</f>
        <v xml:space="preserve"> </v>
      </c>
      <c r="K659" s="45">
        <v>1</v>
      </c>
      <c r="L659" s="46"/>
      <c r="M659" s="47"/>
      <c r="N659" s="48"/>
      <c r="O659" s="185"/>
      <c r="P659" s="187"/>
      <c r="Q659" s="185"/>
      <c r="R659" s="186"/>
      <c r="S659" s="186"/>
      <c r="T659" s="187"/>
      <c r="U659" s="187"/>
      <c r="V659" s="187"/>
      <c r="W659" s="320"/>
      <c r="X659" s="214"/>
      <c r="Y659" s="215"/>
      <c r="Z659" s="34"/>
      <c r="AA659" s="35"/>
      <c r="AB659" s="35"/>
      <c r="AC659" s="35"/>
      <c r="AD659" s="36"/>
      <c r="AE659" s="224"/>
      <c r="AF659" s="53"/>
      <c r="AG659" s="54"/>
      <c r="AH659" s="55"/>
      <c r="AI659" s="56"/>
      <c r="AJ659" s="41" t="s">
        <v>4462</v>
      </c>
      <c r="AK659" s="42">
        <v>45784</v>
      </c>
      <c r="AL659" s="50"/>
      <c r="AM659" s="337" t="str">
        <f>INDEX($K$6:$AE$6,1,MATCH(1,K659:AE659,-1))</f>
        <v>95PFE-L2S</v>
      </c>
      <c r="AN659" s="337" t="str">
        <f>IF(INDEX($K$6:$AE$6,1,MATCH(1,K659:AE659,1))&lt;&gt;INDEX($K$6:$AE$6,1,MATCH(1,K659:AE659,-1)),INDEX($K$6:$AE$6,1,MATCH(1,K659:AE659,1)),"-")</f>
        <v>-</v>
      </c>
    </row>
    <row r="660" spans="1:40" x14ac:dyDescent="0.2">
      <c r="A660" s="169" t="str">
        <f>IF(IFERROR(VLOOKUP(G660,EmployesActifs,1,FALSE),"Non")&lt;&gt;"Non","Oui","Non")</f>
        <v>Oui</v>
      </c>
      <c r="B660" s="172">
        <f>IF(A660="Oui",1,0)</f>
        <v>1</v>
      </c>
      <c r="C660" s="172">
        <f>IF(OR(G660="Médecin",H660="Médecin",I660="Médecin",I660="Médecins",H660="anesthésiste",H660="boursier univ.",H660="chercheur",H660="chirurgien",H660="Résident(e)",H660="Md Urg",H660="Md Card",LEFT(H660,6)="Fellow",H660="Externe Médecine",H660="Directeur de la biobanque Médecin",H660="monit.-boursier",),1,0)</f>
        <v>0</v>
      </c>
      <c r="D660" s="172">
        <f>IF(OR(G660=0,H660="Stagiaire",H660="Stagiaires",H660="Externe",H660="Externes",G660="agence",H660="STAGIAIRE INFIRMIER(ÈRE)",H660="STAGIAIRE SI",H660="STAGIAIRE S.I.",H660="STAGIAIRE PAB",H660="STAGIAIRE EN PERFUSION",H660="Stagiaire Physiothérapeute",H660="Stagiaire médecine",H660="Stagiaire - Service sociaux",H660="STAGIAIRE SOINS INFIRMIERS",H660="STAGIAIRE EXTERNE EN MÉDECINE",H660="ss",),1,0)</f>
        <v>0</v>
      </c>
      <c r="E660" s="28" t="s">
        <v>1200</v>
      </c>
      <c r="F660" s="28" t="s">
        <v>1201</v>
      </c>
      <c r="G660" s="262">
        <v>577</v>
      </c>
      <c r="H660" s="79" t="s">
        <v>3384</v>
      </c>
      <c r="I660" s="164" t="s">
        <v>5701</v>
      </c>
      <c r="J660" s="273">
        <f ca="1">IF(AK660&lt;=Données!$B$2,1," ")</f>
        <v>1</v>
      </c>
      <c r="K660" s="45" t="s">
        <v>56</v>
      </c>
      <c r="L660" s="46" t="s">
        <v>56</v>
      </c>
      <c r="M660" s="47"/>
      <c r="N660" s="48"/>
      <c r="O660" s="185"/>
      <c r="P660" s="187"/>
      <c r="Q660" s="185"/>
      <c r="R660" s="186"/>
      <c r="S660" s="186" t="s">
        <v>56</v>
      </c>
      <c r="T660" s="187"/>
      <c r="U660" s="187"/>
      <c r="V660" s="187"/>
      <c r="W660" s="320"/>
      <c r="X660" s="214"/>
      <c r="Y660" s="215"/>
      <c r="Z660" s="34"/>
      <c r="AA660" s="35" t="s">
        <v>56</v>
      </c>
      <c r="AB660" s="35" t="s">
        <v>56</v>
      </c>
      <c r="AC660" s="35"/>
      <c r="AD660" s="36"/>
      <c r="AE660" s="224"/>
      <c r="AF660" s="53"/>
      <c r="AG660" s="54"/>
      <c r="AH660" s="55"/>
      <c r="AI660" s="56"/>
      <c r="AJ660" s="41" t="s">
        <v>85</v>
      </c>
      <c r="AK660" s="42">
        <v>44585</v>
      </c>
      <c r="AL660" s="50" t="s">
        <v>1202</v>
      </c>
      <c r="AM660" s="337" t="e">
        <f>INDEX($K$6:$AE$6,1,MATCH(1,K660:AE660,-1))</f>
        <v>#N/A</v>
      </c>
      <c r="AN660" s="337" t="e">
        <f>IF(INDEX($K$6:$AE$6,1,MATCH(1,K660:AE660,1))&lt;&gt;INDEX($K$6:$AE$6,1,MATCH(1,K660:AE660,-1)),INDEX($K$6:$AE$6,1,MATCH(1,K660:AE660,1)),"-")</f>
        <v>#N/A</v>
      </c>
    </row>
    <row r="661" spans="1:40" x14ac:dyDescent="0.2">
      <c r="A661" s="381"/>
      <c r="B661" s="172">
        <f>IF(A661="Oui",1,0)</f>
        <v>0</v>
      </c>
      <c r="C661" s="172">
        <f>IF(OR(G661="Médecin",H661="Médecin",I661="Médecin",I661="Médecins",H661="anesthésiste",H661="boursier univ.",H661="chercheur",H661="chirurgien",H661="Résident(e)",H661="Md Urg",H661="Md Card",LEFT(H661,6)="Fellow",H661="Externe Médecine",H661="Directeur de la biobanque Médecin",H661="monit.-boursier",),1,0)</f>
        <v>1</v>
      </c>
      <c r="D661" s="172">
        <f>IF(OR(G661=0,H661="Stagiaire",H661="Stagiaires",H661="Externe",H661="Externes",G661="agence",H661="STAGIAIRE INFIRMIER(ÈRE)",H661="STAGIAIRE SI",H661="STAGIAIRE S.I.",H661="STAGIAIRE PAB",H661="STAGIAIRE EN PERFUSION",H661="Stagiaire Physiothérapeute",H661="Stagiaire médecine",H661="Stagiaire - Service sociaux",H661="STAGIAIRE SOINS INFIRMIERS",H661="STAGIAIRE EXTERNE EN MÉDECINE",H661="ss",),1,0)</f>
        <v>0</v>
      </c>
      <c r="E661" s="28" t="s">
        <v>3228</v>
      </c>
      <c r="F661" s="28" t="s">
        <v>3229</v>
      </c>
      <c r="G661" s="262" t="s">
        <v>6375</v>
      </c>
      <c r="H661" s="79" t="s">
        <v>378</v>
      </c>
      <c r="I661" s="164" t="s">
        <v>304</v>
      </c>
      <c r="J661" s="273">
        <f ca="1">IF(AK661&lt;=Données!$B$2,1," ")</f>
        <v>1</v>
      </c>
      <c r="K661" s="45">
        <v>1</v>
      </c>
      <c r="L661" s="46"/>
      <c r="M661" s="47"/>
      <c r="N661" s="48"/>
      <c r="O661" s="185"/>
      <c r="P661" s="187"/>
      <c r="Q661" s="185"/>
      <c r="R661" s="186"/>
      <c r="S661" s="186"/>
      <c r="T661" s="187"/>
      <c r="U661" s="187"/>
      <c r="V661" s="187"/>
      <c r="W661" s="320"/>
      <c r="X661" s="214"/>
      <c r="Y661" s="215"/>
      <c r="Z661" s="34"/>
      <c r="AA661" s="35"/>
      <c r="AB661" s="35"/>
      <c r="AC661" s="35"/>
      <c r="AD661" s="36"/>
      <c r="AE661" s="224"/>
      <c r="AF661" s="53"/>
      <c r="AG661" s="54"/>
      <c r="AH661" s="55"/>
      <c r="AI661" s="56"/>
      <c r="AJ661" s="41" t="s">
        <v>652</v>
      </c>
      <c r="AK661" s="42">
        <v>45035</v>
      </c>
      <c r="AL661" s="50"/>
      <c r="AM661" s="337" t="str">
        <f>INDEX($K$6:$AE$6,1,MATCH(1,K661:AE661,-1))</f>
        <v>95PFE-L2S</v>
      </c>
      <c r="AN661" s="337" t="str">
        <f>IF(INDEX($K$6:$AE$6,1,MATCH(1,K661:AE661,1))&lt;&gt;INDEX($K$6:$AE$6,1,MATCH(1,K661:AE661,-1)),INDEX($K$6:$AE$6,1,MATCH(1,K661:AE661,1)),"-")</f>
        <v>-</v>
      </c>
    </row>
    <row r="662" spans="1:40" x14ac:dyDescent="0.2">
      <c r="A662" s="381"/>
      <c r="B662" s="172">
        <f>IF(A662="Oui",1,0)</f>
        <v>0</v>
      </c>
      <c r="C662" s="172">
        <f>IF(OR(G662="Médecin",H662="Médecin",I662="Médecin",I662="Médecins",H662="anesthésiste",H662="boursier univ.",H662="chercheur",H662="chirurgien",H662="Résident(e)",H662="Md Urg",H662="Md Card",LEFT(H662,6)="Fellow",H662="Externe Médecine",H662="Directeur de la biobanque Médecin",H662="monit.-boursier",),1,0)</f>
        <v>1</v>
      </c>
      <c r="D662" s="172">
        <f>IF(OR(G662=0,H662="Stagiaire",H662="Stagiaires",H662="Externe",H662="Externes",G662="agence",H662="STAGIAIRE INFIRMIER(ÈRE)",H662="STAGIAIRE SI",H662="STAGIAIRE S.I.",H662="STAGIAIRE PAB",H662="STAGIAIRE EN PERFUSION",H662="Stagiaire Physiothérapeute",H662="Stagiaire médecine",H662="Stagiaire - Service sociaux",H662="STAGIAIRE SOINS INFIRMIERS",H662="STAGIAIRE EXTERNE EN MÉDECINE",H662="ss",),1,0)</f>
        <v>0</v>
      </c>
      <c r="E662" s="28" t="s">
        <v>1205</v>
      </c>
      <c r="F662" s="28" t="s">
        <v>233</v>
      </c>
      <c r="G662" s="262" t="s">
        <v>1206</v>
      </c>
      <c r="H662" s="79" t="s">
        <v>80</v>
      </c>
      <c r="I662" s="164" t="s">
        <v>117</v>
      </c>
      <c r="J662" s="273">
        <f ca="1">IF(AK662&lt;=Données!$B$2,1," ")</f>
        <v>1</v>
      </c>
      <c r="K662" s="45"/>
      <c r="L662" s="46">
        <v>1</v>
      </c>
      <c r="M662" s="47"/>
      <c r="N662" s="48"/>
      <c r="O662" s="185"/>
      <c r="P662" s="187"/>
      <c r="Q662" s="185"/>
      <c r="R662" s="186"/>
      <c r="S662" s="186"/>
      <c r="T662" s="187"/>
      <c r="U662" s="187"/>
      <c r="V662" s="187"/>
      <c r="W662" s="320"/>
      <c r="X662" s="214"/>
      <c r="Y662" s="215"/>
      <c r="Z662" s="34"/>
      <c r="AA662" s="35"/>
      <c r="AB662" s="35"/>
      <c r="AC662" s="35"/>
      <c r="AD662" s="36"/>
      <c r="AE662" s="224"/>
      <c r="AF662" s="53"/>
      <c r="AG662" s="54"/>
      <c r="AH662" s="55"/>
      <c r="AI662" s="56"/>
      <c r="AJ662" s="41" t="s">
        <v>50</v>
      </c>
      <c r="AK662" s="42">
        <v>44571</v>
      </c>
      <c r="AL662" s="50"/>
      <c r="AM662" s="337" t="str">
        <f>INDEX($K$6:$AE$6,1,MATCH(1,K662:AE662,-1))</f>
        <v>95PFE-L2M</v>
      </c>
      <c r="AN662" s="337" t="str">
        <f>IF(INDEX($K$6:$AE$6,1,MATCH(1,K662:AE662,1))&lt;&gt;INDEX($K$6:$AE$6,1,MATCH(1,K662:AE662,-1)),INDEX($K$6:$AE$6,1,MATCH(1,K662:AE662,1)),"-")</f>
        <v>-</v>
      </c>
    </row>
    <row r="663" spans="1:40" x14ac:dyDescent="0.2">
      <c r="A663" s="169" t="str">
        <f>IF(IFERROR(VLOOKUP(G663,EmployesActifs,1,FALSE),"Non")&lt;&gt;"Non","Oui","Non")</f>
        <v>Oui</v>
      </c>
      <c r="B663" s="172">
        <f>IF(A663="Oui",1,0)</f>
        <v>1</v>
      </c>
      <c r="C663" s="172">
        <f>IF(OR(G663="Médecin",H663="Médecin",I663="Médecin",I663="Médecins",H663="anesthésiste",H663="boursier univ.",H663="chercheur",H663="chirurgien",H663="Résident(e)",H663="Md Urg",H663="Md Card",LEFT(H663,6)="Fellow",H663="Externe Médecine",H663="Directeur de la biobanque Médecin",H663="monit.-boursier",),1,0)</f>
        <v>0</v>
      </c>
      <c r="D663" s="172">
        <f>IF(OR(G663=0,H663="Stagiaire",H663="Stagiaires",H663="Externe",H663="Externes",G663="agence",H663="STAGIAIRE INFIRMIER(ÈRE)",H663="STAGIAIRE SI",H663="STAGIAIRE S.I.",H663="STAGIAIRE PAB",H663="STAGIAIRE EN PERFUSION",H663="Stagiaire Physiothérapeute",H663="Stagiaire médecine",H663="Stagiaire - Service sociaux",H663="STAGIAIRE SOINS INFIRMIERS",H663="STAGIAIRE EXTERNE EN MÉDECINE",H663="ss",),1,0)</f>
        <v>0</v>
      </c>
      <c r="E663" s="28" t="s">
        <v>1205</v>
      </c>
      <c r="F663" s="28" t="s">
        <v>5337</v>
      </c>
      <c r="G663" s="262">
        <v>13645</v>
      </c>
      <c r="H663" s="79" t="s">
        <v>54</v>
      </c>
      <c r="I663" s="164" t="s">
        <v>55</v>
      </c>
      <c r="J663" s="273" t="str">
        <f ca="1">IF(AK663&lt;=Données!$B$2,1," ")</f>
        <v xml:space="preserve"> </v>
      </c>
      <c r="K663" s="45"/>
      <c r="L663" s="46" t="s">
        <v>56</v>
      </c>
      <c r="M663" s="47" t="s">
        <v>56</v>
      </c>
      <c r="N663" s="48">
        <v>1</v>
      </c>
      <c r="O663" s="185"/>
      <c r="P663" s="187"/>
      <c r="Q663" s="185"/>
      <c r="R663" s="186"/>
      <c r="S663" s="186"/>
      <c r="T663" s="187"/>
      <c r="U663" s="187"/>
      <c r="V663" s="187"/>
      <c r="W663" s="320"/>
      <c r="X663" s="214"/>
      <c r="Y663" s="215"/>
      <c r="Z663" s="34"/>
      <c r="AA663" s="35"/>
      <c r="AB663" s="35"/>
      <c r="AC663" s="35"/>
      <c r="AD663" s="36"/>
      <c r="AE663" s="224"/>
      <c r="AF663" s="53"/>
      <c r="AG663" s="54"/>
      <c r="AH663" s="55"/>
      <c r="AI663" s="56"/>
      <c r="AJ663" s="41" t="s">
        <v>652</v>
      </c>
      <c r="AK663" s="42">
        <v>45505</v>
      </c>
      <c r="AL663" s="50"/>
      <c r="AM663" s="337" t="str">
        <f>INDEX($K$6:$AE$6,1,MATCH(1,K663:AE663,-1))</f>
        <v>F550</v>
      </c>
      <c r="AN663" s="337" t="str">
        <f>IF(INDEX($K$6:$AE$6,1,MATCH(1,K663:AE663,1))&lt;&gt;INDEX($K$6:$AE$6,1,MATCH(1,K663:AE663,-1)),INDEX($K$6:$AE$6,1,MATCH(1,K663:AE663,1)),"-")</f>
        <v>-</v>
      </c>
    </row>
    <row r="664" spans="1:40" x14ac:dyDescent="0.2">
      <c r="A664" s="381"/>
      <c r="B664" s="172">
        <f>IF(A664="Oui",1,0)</f>
        <v>0</v>
      </c>
      <c r="C664" s="172">
        <f>IF(OR(G664="Médecin",H664="Médecin",I664="Médecin",I664="Médecins",H664="anesthésiste",H664="boursier univ.",H664="chercheur",H664="chirurgien",H664="Résident(e)",H664="Md Urg",H664="Md Card",LEFT(H664,6)="Fellow",H664="Externe Médecine",H664="Directeur de la biobanque Médecin",H664="monit.-boursier",),1,0)</f>
        <v>0</v>
      </c>
      <c r="D664" s="172">
        <f>IF(OR(G664=0,H664="Stagiaire",H664="Stagiaires",H664="Externe",H664="Externes",G664="agence",H664="STAGIAIRE INFIRMIER(ÈRE)",H664="STAGIAIRE SI",H664="STAGIAIRE S.I.",H664="STAGIAIRE PAB",H664="STAGIAIRE EN PERFUSION",H664="Stagiaire Physiothérapeute",H664="Stagiaire médecine",H664="Stagiaire - Service sociaux",H664="STAGIAIRE SOINS INFIRMIERS",H664="STAGIAIRE EXTERNE EN MÉDECINE",H664="ss",),1,0)</f>
        <v>1</v>
      </c>
      <c r="E664" s="28" t="s">
        <v>1205</v>
      </c>
      <c r="F664" s="28" t="s">
        <v>440</v>
      </c>
      <c r="G664" s="262">
        <v>0</v>
      </c>
      <c r="H664" s="79" t="s">
        <v>479</v>
      </c>
      <c r="I664" s="164" t="s">
        <v>1207</v>
      </c>
      <c r="J664" s="273">
        <f ca="1">IF(AK664&lt;=Données!$B$2,1," ")</f>
        <v>1</v>
      </c>
      <c r="K664" s="45" t="s">
        <v>56</v>
      </c>
      <c r="L664" s="46"/>
      <c r="M664" s="47"/>
      <c r="N664" s="48"/>
      <c r="O664" s="185"/>
      <c r="P664" s="187"/>
      <c r="Q664" s="185"/>
      <c r="R664" s="186"/>
      <c r="S664" s="186">
        <v>1</v>
      </c>
      <c r="T664" s="187"/>
      <c r="U664" s="187"/>
      <c r="V664" s="187"/>
      <c r="W664" s="320"/>
      <c r="X664" s="214"/>
      <c r="Y664" s="215"/>
      <c r="Z664" s="34"/>
      <c r="AA664" s="35"/>
      <c r="AB664" s="35"/>
      <c r="AC664" s="35"/>
      <c r="AD664" s="36"/>
      <c r="AE664" s="224"/>
      <c r="AF664" s="53"/>
      <c r="AG664" s="54"/>
      <c r="AH664" s="55"/>
      <c r="AI664" s="56"/>
      <c r="AJ664" s="41" t="s">
        <v>144</v>
      </c>
      <c r="AK664" s="42">
        <v>44596</v>
      </c>
      <c r="AL664" s="50"/>
      <c r="AM664" s="337" t="str">
        <f>INDEX($K$6:$AE$6,1,MATCH(1,K664:AE664,-1))</f>
        <v>1870 +</v>
      </c>
      <c r="AN664" s="337" t="str">
        <f>IF(INDEX($K$6:$AE$6,1,MATCH(1,K664:AE664,1))&lt;&gt;INDEX($K$6:$AE$6,1,MATCH(1,K664:AE664,-1)),INDEX($K$6:$AE$6,1,MATCH(1,K664:AE664,1)),"-")</f>
        <v>-</v>
      </c>
    </row>
    <row r="665" spans="1:40" x14ac:dyDescent="0.2">
      <c r="A665" s="169" t="str">
        <f>IF(IFERROR(VLOOKUP(G665,EmployesActifs,1,FALSE),"Non")&lt;&gt;"Non","Oui","Non")</f>
        <v>Oui</v>
      </c>
      <c r="B665" s="172">
        <f>IF(A665="Oui",1,0)</f>
        <v>1</v>
      </c>
      <c r="C665" s="172">
        <f>IF(OR(G665="Médecin",H665="Médecin",I665="Médecin",I665="Médecins",H665="anesthésiste",H665="boursier univ.",H665="chercheur",H665="chirurgien",H665="Résident(e)",H665="Md Urg",H665="Md Card",LEFT(H665,6)="Fellow",H665="Externe Médecine",H665="Directeur de la biobanque Médecin",H665="monit.-boursier",),1,0)</f>
        <v>0</v>
      </c>
      <c r="D665" s="172">
        <f>IF(OR(G665=0,H665="Stagiaire",H665="Stagiaires",H665="Externe",H665="Externes",G665="agence",H665="STAGIAIRE INFIRMIER(ÈRE)",H665="STAGIAIRE SI",H665="STAGIAIRE S.I.",H665="STAGIAIRE PAB",H665="STAGIAIRE EN PERFUSION",H665="Stagiaire Physiothérapeute",H665="Stagiaire médecine",H665="Stagiaire - Service sociaux",H665="STAGIAIRE SOINS INFIRMIERS",H665="STAGIAIRE EXTERNE EN MÉDECINE",H665="ss",),1,0)</f>
        <v>0</v>
      </c>
      <c r="E665" s="28" t="s">
        <v>3055</v>
      </c>
      <c r="F665" s="28" t="s">
        <v>440</v>
      </c>
      <c r="G665" s="262">
        <v>12753</v>
      </c>
      <c r="H665" s="79" t="s">
        <v>103</v>
      </c>
      <c r="I665" s="164" t="s">
        <v>61</v>
      </c>
      <c r="J665" s="273" t="str">
        <f ca="1">IF(AK665&lt;=Données!$B$2,1," ")</f>
        <v xml:space="preserve"> </v>
      </c>
      <c r="K665" s="45"/>
      <c r="L665" s="46"/>
      <c r="M665" s="47"/>
      <c r="N665" s="48"/>
      <c r="O665" s="185"/>
      <c r="P665" s="187"/>
      <c r="Q665" s="185"/>
      <c r="R665" s="186"/>
      <c r="S665" s="186">
        <v>1</v>
      </c>
      <c r="T665" s="187"/>
      <c r="U665" s="187"/>
      <c r="V665" s="187"/>
      <c r="W665" s="320"/>
      <c r="X665" s="214"/>
      <c r="Y665" s="215"/>
      <c r="Z665" s="34"/>
      <c r="AA665" s="35"/>
      <c r="AB665" s="35"/>
      <c r="AC665" s="35"/>
      <c r="AD665" s="36"/>
      <c r="AE665" s="224"/>
      <c r="AF665" s="53"/>
      <c r="AG665" s="54"/>
      <c r="AH665" s="55"/>
      <c r="AI665" s="56"/>
      <c r="AJ665" s="41" t="s">
        <v>5851</v>
      </c>
      <c r="AK665" s="42">
        <v>45833</v>
      </c>
      <c r="AL665" s="50"/>
      <c r="AM665" s="337" t="str">
        <f>INDEX($K$6:$AE$6,1,MATCH(1,K665:AE665,-1))</f>
        <v>1870 +</v>
      </c>
      <c r="AN665" s="337" t="str">
        <f>IF(INDEX($K$6:$AE$6,1,MATCH(1,K665:AE665,1))&lt;&gt;INDEX($K$6:$AE$6,1,MATCH(1,K665:AE665,-1)),INDEX($K$6:$AE$6,1,MATCH(1,K665:AE665,1)),"-")</f>
        <v>-</v>
      </c>
    </row>
    <row r="666" spans="1:40" x14ac:dyDescent="0.2">
      <c r="A666" s="169" t="str">
        <f>IF(IFERROR(VLOOKUP(G666,EmployesActifs,1,FALSE),"Non")&lt;&gt;"Non","Oui","Non")</f>
        <v>Oui</v>
      </c>
      <c r="B666" s="172">
        <f>IF(A666="Oui",1,0)</f>
        <v>1</v>
      </c>
      <c r="C666" s="172">
        <f>IF(OR(G666="Médecin",H666="Médecin",I666="Médecin",I666="Médecins",H666="anesthésiste",H666="boursier univ.",H666="chercheur",H666="chirurgien",H666="Résident(e)",H666="Md Urg",H666="Md Card",LEFT(H666,6)="Fellow",H666="Externe Médecine",H666="Directeur de la biobanque Médecin",H666="monit.-boursier",),1,0)</f>
        <v>0</v>
      </c>
      <c r="D666" s="172">
        <f>IF(OR(G666=0,H666="Stagiaire",H666="Stagiaires",H666="Externe",H666="Externes",G666="agence",H666="STAGIAIRE INFIRMIER(ÈRE)",H666="STAGIAIRE SI",H666="STAGIAIRE S.I.",H666="STAGIAIRE PAB",H666="STAGIAIRE EN PERFUSION",H666="Stagiaire Physiothérapeute",H666="Stagiaire médecine",H666="Stagiaire - Service sociaux",H666="STAGIAIRE SOINS INFIRMIERS",H666="STAGIAIRE EXTERNE EN MÉDECINE",H666="ss",),1,0)</f>
        <v>0</v>
      </c>
      <c r="E666" s="28" t="s">
        <v>2821</v>
      </c>
      <c r="F666" s="28" t="s">
        <v>519</v>
      </c>
      <c r="G666" s="262">
        <v>11498</v>
      </c>
      <c r="H666" s="79" t="s">
        <v>3775</v>
      </c>
      <c r="I666" s="164" t="s">
        <v>3463</v>
      </c>
      <c r="J666" s="273">
        <f ca="1">IF(AK666&lt;=Données!$B$2,1," ")</f>
        <v>1</v>
      </c>
      <c r="K666" s="45" t="s">
        <v>56</v>
      </c>
      <c r="L666" s="46" t="s">
        <v>56</v>
      </c>
      <c r="M666" s="47" t="s">
        <v>56</v>
      </c>
      <c r="N666" s="48"/>
      <c r="O666" s="185"/>
      <c r="P666" s="187"/>
      <c r="Q666" s="185"/>
      <c r="R666" s="186"/>
      <c r="S666" s="186">
        <v>1</v>
      </c>
      <c r="T666" s="187"/>
      <c r="U666" s="187"/>
      <c r="V666" s="187"/>
      <c r="W666" s="320"/>
      <c r="X666" s="214"/>
      <c r="Y666" s="215"/>
      <c r="Z666" s="34"/>
      <c r="AA666" s="35"/>
      <c r="AB666" s="35"/>
      <c r="AC666" s="35"/>
      <c r="AD666" s="36"/>
      <c r="AE666" s="224"/>
      <c r="AF666" s="53"/>
      <c r="AG666" s="54"/>
      <c r="AH666" s="55"/>
      <c r="AI666" s="56"/>
      <c r="AJ666" s="41" t="s">
        <v>85</v>
      </c>
      <c r="AK666" s="42">
        <v>44685</v>
      </c>
      <c r="AL666" s="50"/>
      <c r="AM666" s="337" t="str">
        <f>INDEX($K$6:$AE$6,1,MATCH(1,K666:AE666,-1))</f>
        <v>1870 +</v>
      </c>
      <c r="AN666" s="337" t="str">
        <f>IF(INDEX($K$6:$AE$6,1,MATCH(1,K666:AE666,1))&lt;&gt;INDEX($K$6:$AE$6,1,MATCH(1,K666:AE666,-1)),INDEX($K$6:$AE$6,1,MATCH(1,K666:AE666,1)),"-")</f>
        <v>-</v>
      </c>
    </row>
    <row r="667" spans="1:40" x14ac:dyDescent="0.2">
      <c r="A667" s="381"/>
      <c r="B667" s="172">
        <f>IF(A667="Oui",1,0)</f>
        <v>0</v>
      </c>
      <c r="C667" s="172">
        <f>IF(OR(G667="Médecin",H667="Médecin",I667="Médecin",I667="Médecins",H667="anesthésiste",H667="boursier univ.",H667="chercheur",H667="chirurgien",H667="Résident(e)",H667="Md Urg",H667="Md Card",LEFT(H667,6)="Fellow",H667="Externe Médecine",H667="Directeur de la biobanque Médecin",H667="monit.-boursier",),1,0)</f>
        <v>1</v>
      </c>
      <c r="D667" s="172">
        <f>IF(OR(G667=0,H667="Stagiaire",H667="Stagiaires",H667="Externe",H667="Externes",G667="agence",H667="STAGIAIRE INFIRMIER(ÈRE)",H667="STAGIAIRE SI",H667="STAGIAIRE S.I.",H667="STAGIAIRE PAB",H667="STAGIAIRE EN PERFUSION",H667="Stagiaire Physiothérapeute",H667="Stagiaire médecine",H667="Stagiaire - Service sociaux",H667="STAGIAIRE SOINS INFIRMIERS",H667="STAGIAIRE EXTERNE EN MÉDECINE",H667="ss",),1,0)</f>
        <v>0</v>
      </c>
      <c r="E667" s="28" t="s">
        <v>1210</v>
      </c>
      <c r="F667" s="28" t="s">
        <v>1211</v>
      </c>
      <c r="G667" s="262" t="s">
        <v>1212</v>
      </c>
      <c r="H667" s="79" t="s">
        <v>80</v>
      </c>
      <c r="I667" s="164" t="s">
        <v>117</v>
      </c>
      <c r="J667" s="273">
        <f ca="1">IF(AK667&lt;=Données!$B$2,1," ")</f>
        <v>1</v>
      </c>
      <c r="K667" s="45"/>
      <c r="L667" s="46"/>
      <c r="M667" s="47">
        <v>1</v>
      </c>
      <c r="N667" s="48"/>
      <c r="O667" s="185"/>
      <c r="P667" s="187"/>
      <c r="Q667" s="185"/>
      <c r="R667" s="186"/>
      <c r="S667" s="186"/>
      <c r="T667" s="187"/>
      <c r="U667" s="187"/>
      <c r="V667" s="187"/>
      <c r="W667" s="320"/>
      <c r="X667" s="214"/>
      <c r="Y667" s="215"/>
      <c r="Z667" s="34"/>
      <c r="AA667" s="35"/>
      <c r="AB667" s="35"/>
      <c r="AC667" s="35"/>
      <c r="AD667" s="36"/>
      <c r="AE667" s="224"/>
      <c r="AF667" s="53"/>
      <c r="AG667" s="54"/>
      <c r="AH667" s="55"/>
      <c r="AI667" s="56"/>
      <c r="AJ667" s="41" t="s">
        <v>98</v>
      </c>
      <c r="AK667" s="42">
        <v>44572</v>
      </c>
      <c r="AL667" s="50"/>
      <c r="AM667" s="337" t="str">
        <f>INDEX($K$6:$AE$6,1,MATCH(1,K667:AE667,-1))</f>
        <v>95PFE-L2L</v>
      </c>
      <c r="AN667" s="337" t="str">
        <f>IF(INDEX($K$6:$AE$6,1,MATCH(1,K667:AE667,1))&lt;&gt;INDEX($K$6:$AE$6,1,MATCH(1,K667:AE667,-1)),INDEX($K$6:$AE$6,1,MATCH(1,K667:AE667,1)),"-")</f>
        <v>-</v>
      </c>
    </row>
    <row r="668" spans="1:40" x14ac:dyDescent="0.2">
      <c r="A668" s="169" t="str">
        <f>IF(IFERROR(VLOOKUP(G668,EmployesActifs,1,FALSE),"Non")&lt;&gt;"Non","Oui","Non")</f>
        <v>Oui</v>
      </c>
      <c r="B668" s="172">
        <f>IF(A668="Oui",1,0)</f>
        <v>1</v>
      </c>
      <c r="C668" s="172">
        <f>IF(OR(G668="Médecin",H668="Médecin",I668="Médecin",I668="Médecins",H668="anesthésiste",H668="boursier univ.",H668="chercheur",H668="chirurgien",H668="Résident(e)",H668="Md Urg",H668="Md Card",LEFT(H668,6)="Fellow",H668="Externe Médecine",H668="Directeur de la biobanque Médecin",H668="monit.-boursier",),1,0)</f>
        <v>0</v>
      </c>
      <c r="D668" s="172">
        <f>IF(OR(G668=0,H668="Stagiaire",H668="Stagiaires",H668="Externe",H668="Externes",G668="agence",H668="STAGIAIRE INFIRMIER(ÈRE)",H668="STAGIAIRE SI",H668="STAGIAIRE S.I.",H668="STAGIAIRE PAB",H668="STAGIAIRE EN PERFUSION",H668="Stagiaire Physiothérapeute",H668="Stagiaire médecine",H668="Stagiaire - Service sociaux",H668="STAGIAIRE SOINS INFIRMIERS",H668="STAGIAIRE EXTERNE EN MÉDECINE",H668="ss",),1,0)</f>
        <v>0</v>
      </c>
      <c r="E668" s="28" t="s">
        <v>1216</v>
      </c>
      <c r="F668" s="28" t="s">
        <v>1217</v>
      </c>
      <c r="G668" s="262">
        <v>11850</v>
      </c>
      <c r="H668" s="79" t="s">
        <v>3634</v>
      </c>
      <c r="I668" s="164" t="s">
        <v>1614</v>
      </c>
      <c r="J668" s="273">
        <f ca="1">IF(AK668&lt;=Données!$B$2,1," ")</f>
        <v>1</v>
      </c>
      <c r="K668" s="45"/>
      <c r="L668" s="46">
        <v>1</v>
      </c>
      <c r="M668" s="47"/>
      <c r="N668" s="48"/>
      <c r="O668" s="185"/>
      <c r="P668" s="187"/>
      <c r="Q668" s="185"/>
      <c r="R668" s="186"/>
      <c r="S668" s="186"/>
      <c r="T668" s="187"/>
      <c r="U668" s="187"/>
      <c r="V668" s="187"/>
      <c r="W668" s="320"/>
      <c r="X668" s="214"/>
      <c r="Y668" s="215"/>
      <c r="Z668" s="34"/>
      <c r="AA668" s="35"/>
      <c r="AB668" s="35"/>
      <c r="AC668" s="35"/>
      <c r="AD668" s="36"/>
      <c r="AE668" s="224"/>
      <c r="AF668" s="53"/>
      <c r="AG668" s="54"/>
      <c r="AH668" s="55"/>
      <c r="AI668" s="56"/>
      <c r="AJ668" s="41" t="s">
        <v>57</v>
      </c>
      <c r="AK668" s="42">
        <v>44580</v>
      </c>
      <c r="AL668" s="50"/>
      <c r="AM668" s="337" t="str">
        <f>INDEX($K$6:$AE$6,1,MATCH(1,K668:AE668,-1))</f>
        <v>95PFE-L2M</v>
      </c>
      <c r="AN668" s="337" t="str">
        <f>IF(INDEX($K$6:$AE$6,1,MATCH(1,K668:AE668,1))&lt;&gt;INDEX($K$6:$AE$6,1,MATCH(1,K668:AE668,-1)),INDEX($K$6:$AE$6,1,MATCH(1,K668:AE668,1)),"-")</f>
        <v>-</v>
      </c>
    </row>
    <row r="669" spans="1:40" x14ac:dyDescent="0.2">
      <c r="A669" s="381"/>
      <c r="B669" s="172">
        <f>IF(A669="Oui",1,0)</f>
        <v>0</v>
      </c>
      <c r="C669" s="172">
        <f>IF(OR(G669="Médecin",H669="Médecin",I669="Médecin",I669="Médecins",H669="anesthésiste",H669="boursier univ.",H669="chercheur",H669="chirurgien",H669="Résident(e)",H669="Md Urg",H669="Md Card",LEFT(H669,6)="Fellow",H669="Externe Médecine",H669="Directeur de la biobanque Médecin",H669="monit.-boursier",),1,0)</f>
        <v>1</v>
      </c>
      <c r="D669" s="172">
        <f>IF(OR(G669=0,H669="Stagiaire",H669="Stagiaires",H669="Externe",H669="Externes",G669="agence",H669="STAGIAIRE INFIRMIER(ÈRE)",H669="STAGIAIRE SI",H669="STAGIAIRE S.I.",H669="STAGIAIRE PAB",H669="STAGIAIRE EN PERFUSION",H669="Stagiaire Physiothérapeute",H669="Stagiaire médecine",H669="Stagiaire - Service sociaux",H669="STAGIAIRE SOINS INFIRMIERS",H669="STAGIAIRE EXTERNE EN MÉDECINE",H669="ss",),1,0)</f>
        <v>0</v>
      </c>
      <c r="E669" s="28" t="s">
        <v>1219</v>
      </c>
      <c r="F669" s="28" t="s">
        <v>1220</v>
      </c>
      <c r="G669" s="262" t="s">
        <v>1221</v>
      </c>
      <c r="H669" s="79" t="s">
        <v>80</v>
      </c>
      <c r="I669" s="164" t="s">
        <v>1222</v>
      </c>
      <c r="J669" s="273">
        <f ca="1">IF(AK669&lt;=Données!$B$2,1," ")</f>
        <v>1</v>
      </c>
      <c r="K669" s="45"/>
      <c r="L669" s="46"/>
      <c r="M669" s="47">
        <v>1</v>
      </c>
      <c r="N669" s="48"/>
      <c r="O669" s="185"/>
      <c r="P669" s="187"/>
      <c r="Q669" s="185"/>
      <c r="R669" s="186"/>
      <c r="S669" s="186"/>
      <c r="T669" s="187"/>
      <c r="U669" s="187"/>
      <c r="V669" s="187"/>
      <c r="W669" s="320"/>
      <c r="X669" s="214"/>
      <c r="Y669" s="215"/>
      <c r="Z669" s="34"/>
      <c r="AA669" s="35"/>
      <c r="AB669" s="35"/>
      <c r="AC669" s="35"/>
      <c r="AD669" s="36"/>
      <c r="AE669" s="224"/>
      <c r="AF669" s="53"/>
      <c r="AG669" s="54"/>
      <c r="AH669" s="55"/>
      <c r="AI669" s="56"/>
      <c r="AJ669" s="41" t="s">
        <v>50</v>
      </c>
      <c r="AK669" s="42">
        <v>44572</v>
      </c>
      <c r="AL669" s="50"/>
      <c r="AM669" s="337" t="str">
        <f>INDEX($K$6:$AE$6,1,MATCH(1,K669:AE669,-1))</f>
        <v>95PFE-L2L</v>
      </c>
      <c r="AN669" s="337" t="str">
        <f>IF(INDEX($K$6:$AE$6,1,MATCH(1,K669:AE669,1))&lt;&gt;INDEX($K$6:$AE$6,1,MATCH(1,K669:AE669,-1)),INDEX($K$6:$AE$6,1,MATCH(1,K669:AE669,1)),"-")</f>
        <v>-</v>
      </c>
    </row>
    <row r="670" spans="1:40" x14ac:dyDescent="0.2">
      <c r="A670" s="169" t="str">
        <f>IF(IFERROR(VLOOKUP(G670,EmployesActifs,1,FALSE),"Non")&lt;&gt;"Non","Oui","Non")</f>
        <v>Oui</v>
      </c>
      <c r="B670" s="172">
        <f>IF(A670="Oui",1,0)</f>
        <v>1</v>
      </c>
      <c r="C670" s="172">
        <f>IF(OR(G670="Médecin",H670="Médecin",I670="Médecin",I670="Médecins",H670="anesthésiste",H670="boursier univ.",H670="chercheur",H670="chirurgien",H670="Résident(e)",H670="Md Urg",H670="Md Card",LEFT(H670,6)="Fellow",H670="Externe Médecine",H670="Directeur de la biobanque Médecin",H670="monit.-boursier",),1,0)</f>
        <v>0</v>
      </c>
      <c r="D670" s="172">
        <f>IF(OR(G670=0,H670="Stagiaire",H670="Stagiaires",H670="Externe",H670="Externes",G670="agence",H670="STAGIAIRE INFIRMIER(ÈRE)",H670="STAGIAIRE SI",H670="STAGIAIRE S.I.",H670="STAGIAIRE PAB",H670="STAGIAIRE EN PERFUSION",H670="Stagiaire Physiothérapeute",H670="Stagiaire médecine",H670="Stagiaire - Service sociaux",H670="STAGIAIRE SOINS INFIRMIERS",H670="STAGIAIRE EXTERNE EN MÉDECINE",H670="ss",),1,0)</f>
        <v>0</v>
      </c>
      <c r="E670" s="28" t="s">
        <v>5399</v>
      </c>
      <c r="F670" s="28" t="s">
        <v>5400</v>
      </c>
      <c r="G670" s="262">
        <v>13684</v>
      </c>
      <c r="H670" s="79" t="s">
        <v>54</v>
      </c>
      <c r="I670" s="164" t="s">
        <v>55</v>
      </c>
      <c r="J670" s="273" t="str">
        <f ca="1">IF(AK670&lt;=Données!$B$2,1," ")</f>
        <v xml:space="preserve"> </v>
      </c>
      <c r="K670" s="45"/>
      <c r="L670" s="46" t="s">
        <v>56</v>
      </c>
      <c r="M670" s="47"/>
      <c r="N670" s="48">
        <v>1</v>
      </c>
      <c r="O670" s="185"/>
      <c r="P670" s="187"/>
      <c r="Q670" s="185"/>
      <c r="R670" s="186"/>
      <c r="S670" s="186"/>
      <c r="T670" s="187"/>
      <c r="U670" s="187"/>
      <c r="V670" s="187"/>
      <c r="W670" s="320"/>
      <c r="X670" s="214"/>
      <c r="Y670" s="215"/>
      <c r="Z670" s="34"/>
      <c r="AA670" s="35"/>
      <c r="AB670" s="35"/>
      <c r="AC670" s="35"/>
      <c r="AD670" s="36"/>
      <c r="AE670" s="224"/>
      <c r="AF670" s="53"/>
      <c r="AG670" s="54"/>
      <c r="AH670" s="55"/>
      <c r="AI670" s="56"/>
      <c r="AJ670" s="41" t="s">
        <v>652</v>
      </c>
      <c r="AK670" s="42">
        <v>45560</v>
      </c>
      <c r="AL670" s="50"/>
      <c r="AM670" s="337" t="str">
        <f>INDEX($K$6:$AE$6,1,MATCH(1,K670:AE670,-1))</f>
        <v>F550</v>
      </c>
      <c r="AN670" s="337" t="str">
        <f>IF(INDEX($K$6:$AE$6,1,MATCH(1,K670:AE670,1))&lt;&gt;INDEX($K$6:$AE$6,1,MATCH(1,K670:AE670,-1)),INDEX($K$6:$AE$6,1,MATCH(1,K670:AE670,1)),"-")</f>
        <v>-</v>
      </c>
    </row>
    <row r="671" spans="1:40" x14ac:dyDescent="0.2">
      <c r="A671" s="169" t="str">
        <f>IF(IFERROR(VLOOKUP(G671,EmployesActifs,1,FALSE),"Non")&lt;&gt;"Non","Oui","Non")</f>
        <v>Oui</v>
      </c>
      <c r="B671" s="172">
        <f>IF(A671="Oui",1,0)</f>
        <v>1</v>
      </c>
      <c r="C671" s="172">
        <f>IF(OR(G671="Médecin",H671="Médecin",I671="Médecin",I671="Médecins",H671="anesthésiste",H671="boursier univ.",H671="chercheur",H671="chirurgien",H671="Résident(e)",H671="Md Urg",H671="Md Card",LEFT(H671,6)="Fellow",H671="Externe Médecine",H671="Directeur de la biobanque Médecin",H671="monit.-boursier",),1,0)</f>
        <v>0</v>
      </c>
      <c r="D671" s="172">
        <f>IF(OR(G671=0,H671="Stagiaire",H671="Stagiaires",H671="Externe",H671="Externes",G671="agence",H671="STAGIAIRE INFIRMIER(ÈRE)",H671="STAGIAIRE SI",H671="STAGIAIRE S.I.",H671="STAGIAIRE PAB",H671="STAGIAIRE EN PERFUSION",H671="Stagiaire Physiothérapeute",H671="Stagiaire médecine",H671="Stagiaire - Service sociaux",H671="STAGIAIRE SOINS INFIRMIERS",H671="STAGIAIRE EXTERNE EN MÉDECINE",H671="ss",),1,0)</f>
        <v>0</v>
      </c>
      <c r="E671" s="28" t="s">
        <v>1223</v>
      </c>
      <c r="F671" s="28" t="s">
        <v>660</v>
      </c>
      <c r="G671" s="262">
        <v>10960</v>
      </c>
      <c r="H671" s="79" t="s">
        <v>69</v>
      </c>
      <c r="I671" s="164" t="s">
        <v>2714</v>
      </c>
      <c r="J671" s="273" t="str">
        <f ca="1">IF(AK671&lt;=Données!$B$2,1," ")</f>
        <v xml:space="preserve"> </v>
      </c>
      <c r="K671" s="45">
        <v>1</v>
      </c>
      <c r="L671" s="46"/>
      <c r="M671" s="47"/>
      <c r="N671" s="48"/>
      <c r="O671" s="185"/>
      <c r="P671" s="187"/>
      <c r="Q671" s="185"/>
      <c r="R671" s="186"/>
      <c r="S671" s="186"/>
      <c r="T671" s="187"/>
      <c r="U671" s="187"/>
      <c r="V671" s="187"/>
      <c r="W671" s="320"/>
      <c r="X671" s="214"/>
      <c r="Y671" s="215"/>
      <c r="Z671" s="34"/>
      <c r="AA671" s="35"/>
      <c r="AB671" s="35"/>
      <c r="AC671" s="35"/>
      <c r="AD671" s="36"/>
      <c r="AE671" s="224"/>
      <c r="AF671" s="53"/>
      <c r="AG671" s="54"/>
      <c r="AH671" s="55"/>
      <c r="AI671" s="56"/>
      <c r="AJ671" s="41" t="s">
        <v>4462</v>
      </c>
      <c r="AK671" s="42">
        <v>45784</v>
      </c>
      <c r="AL671" s="50"/>
      <c r="AM671" s="337" t="str">
        <f>INDEX($K$6:$AE$6,1,MATCH(1,K671:AE671,-1))</f>
        <v>95PFE-L2S</v>
      </c>
      <c r="AN671" s="337" t="str">
        <f>IF(INDEX($K$6:$AE$6,1,MATCH(1,K671:AE671,1))&lt;&gt;INDEX($K$6:$AE$6,1,MATCH(1,K671:AE671,-1)),INDEX($K$6:$AE$6,1,MATCH(1,K671:AE671,1)),"-")</f>
        <v>-</v>
      </c>
    </row>
    <row r="672" spans="1:40" x14ac:dyDescent="0.2">
      <c r="A672" s="381"/>
      <c r="B672" s="172">
        <f>IF(A672="Oui",1,0)</f>
        <v>0</v>
      </c>
      <c r="C672" s="172">
        <f>IF(OR(G672="Médecin",H672="Médecin",I672="Médecin",I672="Médecins",H672="anesthésiste",H672="boursier univ.",H672="chercheur",H672="chirurgien",H672="Résident(e)",H672="Md Urg",H672="Md Card",LEFT(H672,6)="Fellow",H672="Externe Médecine",H672="Directeur de la biobanque Médecin",H672="monit.-boursier",),1,0)</f>
        <v>0</v>
      </c>
      <c r="D672" s="172">
        <f>IF(OR(G672=0,H672="Stagiaire",H672="Stagiaires",H672="Externe",H672="Externes",G672="agence",H672="STAGIAIRE INFIRMIER(ÈRE)",H672="STAGIAIRE SI",H672="STAGIAIRE S.I.",H672="STAGIAIRE PAB",H672="STAGIAIRE EN PERFUSION",H672="Stagiaire Physiothérapeute",H672="Stagiaire médecine",H672="Stagiaire - Service sociaux",H672="STAGIAIRE SOINS INFIRMIERS",H672="STAGIAIRE EXTERNE EN MÉDECINE",H672="ss",),1,0)</f>
        <v>1</v>
      </c>
      <c r="E672" s="28" t="s">
        <v>5843</v>
      </c>
      <c r="F672" s="28" t="s">
        <v>546</v>
      </c>
      <c r="G672" s="262">
        <v>0</v>
      </c>
      <c r="H672" s="79" t="s">
        <v>479</v>
      </c>
      <c r="I672" s="164" t="s">
        <v>65</v>
      </c>
      <c r="J672" s="273" t="str">
        <f ca="1">IF(AK672&lt;=Données!$B$2,1," ")</f>
        <v xml:space="preserve"> </v>
      </c>
      <c r="K672" s="45"/>
      <c r="L672" s="46"/>
      <c r="M672" s="47"/>
      <c r="N672" s="48"/>
      <c r="O672" s="185">
        <v>1</v>
      </c>
      <c r="P672" s="187"/>
      <c r="Q672" s="185"/>
      <c r="R672" s="186"/>
      <c r="S672" s="186"/>
      <c r="T672" s="187"/>
      <c r="U672" s="187"/>
      <c r="V672" s="187"/>
      <c r="W672" s="320"/>
      <c r="X672" s="214"/>
      <c r="Y672" s="215"/>
      <c r="Z672" s="34"/>
      <c r="AA672" s="35"/>
      <c r="AB672" s="35"/>
      <c r="AC672" s="35"/>
      <c r="AD672" s="36"/>
      <c r="AE672" s="224"/>
      <c r="AF672" s="53"/>
      <c r="AG672" s="54"/>
      <c r="AH672" s="55"/>
      <c r="AI672" s="56"/>
      <c r="AJ672" s="41" t="s">
        <v>4462</v>
      </c>
      <c r="AK672" s="42">
        <v>45673</v>
      </c>
      <c r="AL672" s="50"/>
      <c r="AM672" s="337" t="str">
        <f>INDEX($K$6:$AE$6,1,MATCH(1,K672:AE672,-1))</f>
        <v>1804S</v>
      </c>
      <c r="AN672" s="337" t="str">
        <f>IF(INDEX($K$6:$AE$6,1,MATCH(1,K672:AE672,1))&lt;&gt;INDEX($K$6:$AE$6,1,MATCH(1,K672:AE672,-1)),INDEX($K$6:$AE$6,1,MATCH(1,K672:AE672,1)),"-")</f>
        <v>-</v>
      </c>
    </row>
    <row r="673" spans="1:40" x14ac:dyDescent="0.2">
      <c r="A673" s="169" t="str">
        <f>IF(IFERROR(VLOOKUP(G673,EmployesActifs,1,FALSE),"Non")&lt;&gt;"Non","Oui","Non")</f>
        <v>Oui</v>
      </c>
      <c r="B673" s="172">
        <f>IF(A673="Oui",1,0)</f>
        <v>1</v>
      </c>
      <c r="C673" s="172">
        <f>IF(OR(G673="Médecin",H673="Médecin",I673="Médecin",I673="Médecins",H673="anesthésiste",H673="boursier univ.",H673="chercheur",H673="chirurgien",H673="Résident(e)",H673="Md Urg",H673="Md Card",LEFT(H673,6)="Fellow",H673="Externe Médecine",H673="Directeur de la biobanque Médecin",H673="monit.-boursier",),1,0)</f>
        <v>0</v>
      </c>
      <c r="D673" s="172">
        <f>IF(OR(G673=0,H673="Stagiaire",H673="Stagiaires",H673="Externe",H673="Externes",G673="agence",H673="STAGIAIRE INFIRMIER(ÈRE)",H673="STAGIAIRE SI",H673="STAGIAIRE S.I.",H673="STAGIAIRE PAB",H673="STAGIAIRE EN PERFUSION",H673="Stagiaire Physiothérapeute",H673="Stagiaire médecine",H673="Stagiaire - Service sociaux",H673="STAGIAIRE SOINS INFIRMIERS",H673="STAGIAIRE EXTERNE EN MÉDECINE",H673="ss",),1,0)</f>
        <v>0</v>
      </c>
      <c r="E673" s="28" t="s">
        <v>1225</v>
      </c>
      <c r="F673" s="28" t="s">
        <v>926</v>
      </c>
      <c r="G673" s="262">
        <v>12860</v>
      </c>
      <c r="H673" s="79" t="s">
        <v>42</v>
      </c>
      <c r="I673" s="164" t="s">
        <v>5716</v>
      </c>
      <c r="J673" s="273" t="str">
        <f ca="1">IF(AK673&lt;=Données!$B$2,1," ")</f>
        <v xml:space="preserve"> </v>
      </c>
      <c r="K673" s="45">
        <v>1</v>
      </c>
      <c r="L673" s="46"/>
      <c r="M673" s="47"/>
      <c r="N673" s="48"/>
      <c r="O673" s="185"/>
      <c r="P673" s="187"/>
      <c r="Q673" s="185"/>
      <c r="R673" s="186"/>
      <c r="S673" s="186"/>
      <c r="T673" s="187"/>
      <c r="U673" s="187"/>
      <c r="V673" s="187"/>
      <c r="W673" s="320"/>
      <c r="X673" s="214"/>
      <c r="Y673" s="215"/>
      <c r="Z673" s="34"/>
      <c r="AA673" s="35"/>
      <c r="AB673" s="35"/>
      <c r="AC673" s="35"/>
      <c r="AD673" s="36"/>
      <c r="AE673" s="224"/>
      <c r="AF673" s="53"/>
      <c r="AG673" s="54"/>
      <c r="AH673" s="55"/>
      <c r="AI673" s="56"/>
      <c r="AJ673" s="41" t="s">
        <v>5851</v>
      </c>
      <c r="AK673" s="42">
        <v>45757</v>
      </c>
      <c r="AL673" s="50"/>
      <c r="AM673" s="337" t="str">
        <f>INDEX($K$6:$AE$6,1,MATCH(1,K673:AE673,-1))</f>
        <v>95PFE-L2S</v>
      </c>
      <c r="AN673" s="337" t="str">
        <f>IF(INDEX($K$6:$AE$6,1,MATCH(1,K673:AE673,1))&lt;&gt;INDEX($K$6:$AE$6,1,MATCH(1,K673:AE673,-1)),INDEX($K$6:$AE$6,1,MATCH(1,K673:AE673,1)),"-")</f>
        <v>-</v>
      </c>
    </row>
    <row r="674" spans="1:40" x14ac:dyDescent="0.2">
      <c r="A674" s="169" t="str">
        <f>IF(IFERROR(VLOOKUP(G674,EmployesActifs,1,FALSE),"Non")&lt;&gt;"Non","Oui","Non")</f>
        <v>Oui</v>
      </c>
      <c r="B674" s="172">
        <f>IF(A674="Oui",1,0)</f>
        <v>1</v>
      </c>
      <c r="C674" s="172">
        <f>IF(OR(G674="Médecin",H674="Médecin",I674="Médecin",I674="Médecins",H674="anesthésiste",H674="boursier univ.",H674="chercheur",H674="chirurgien",H674="Résident(e)",H674="Md Urg",H674="Md Card",LEFT(H674,6)="Fellow",H674="Externe Médecine",H674="Directeur de la biobanque Médecin",H674="monit.-boursier",),1,0)</f>
        <v>0</v>
      </c>
      <c r="D674" s="172">
        <f>IF(OR(G674=0,H674="Stagiaire",H674="Stagiaires",H674="Externe",H674="Externes",G674="agence",H674="STAGIAIRE INFIRMIER(ÈRE)",H674="STAGIAIRE SI",H674="STAGIAIRE S.I.",H674="STAGIAIRE PAB",H674="STAGIAIRE EN PERFUSION",H674="Stagiaire Physiothérapeute",H674="Stagiaire médecine",H674="Stagiaire - Service sociaux",H674="STAGIAIRE SOINS INFIRMIERS",H674="STAGIAIRE EXTERNE EN MÉDECINE",H674="ss",),1,0)</f>
        <v>0</v>
      </c>
      <c r="E674" s="28" t="s">
        <v>1225</v>
      </c>
      <c r="F674" s="28" t="s">
        <v>966</v>
      </c>
      <c r="G674" s="262">
        <v>5372</v>
      </c>
      <c r="H674" s="79" t="s">
        <v>103</v>
      </c>
      <c r="I674" s="164" t="s">
        <v>1227</v>
      </c>
      <c r="J674" s="273">
        <f ca="1">IF(AK674&lt;=Données!$B$2,1," ")</f>
        <v>1</v>
      </c>
      <c r="K674" s="45" t="s">
        <v>56</v>
      </c>
      <c r="L674" s="46"/>
      <c r="M674" s="47"/>
      <c r="N674" s="48" t="s">
        <v>56</v>
      </c>
      <c r="O674" s="185"/>
      <c r="P674" s="187"/>
      <c r="Q674" s="185" t="s">
        <v>56</v>
      </c>
      <c r="R674" s="186"/>
      <c r="S674" s="186" t="s">
        <v>56</v>
      </c>
      <c r="T674" s="187"/>
      <c r="U674" s="187"/>
      <c r="V674" s="187"/>
      <c r="W674" s="320"/>
      <c r="X674" s="214"/>
      <c r="Y674" s="215"/>
      <c r="Z674" s="34" t="s">
        <v>56</v>
      </c>
      <c r="AA674" s="35" t="s">
        <v>56</v>
      </c>
      <c r="AB674" s="35"/>
      <c r="AC674" s="35"/>
      <c r="AD674" s="36"/>
      <c r="AE674" s="224"/>
      <c r="AF674" s="53"/>
      <c r="AG674" s="54"/>
      <c r="AH674" s="55"/>
      <c r="AI674" s="56"/>
      <c r="AJ674" s="41" t="s">
        <v>85</v>
      </c>
      <c r="AK674" s="42">
        <v>44596</v>
      </c>
      <c r="AL674" s="50" t="s">
        <v>1228</v>
      </c>
      <c r="AM674" s="337" t="e">
        <f>INDEX($K$6:$AE$6,1,MATCH(1,K674:AE674,-1))</f>
        <v>#N/A</v>
      </c>
      <c r="AN674" s="337" t="e">
        <f>IF(INDEX($K$6:$AE$6,1,MATCH(1,K674:AE674,1))&lt;&gt;INDEX($K$6:$AE$6,1,MATCH(1,K674:AE674,-1)),INDEX($K$6:$AE$6,1,MATCH(1,K674:AE674,1)),"-")</f>
        <v>#N/A</v>
      </c>
    </row>
    <row r="675" spans="1:40" x14ac:dyDescent="0.2">
      <c r="A675" s="169" t="str">
        <f>IF(IFERROR(VLOOKUP(G675,EmployesActifs,1,FALSE),"Non")&lt;&gt;"Non","Oui","Non")</f>
        <v>Oui</v>
      </c>
      <c r="B675" s="172">
        <f>IF(A675="Oui",1,0)</f>
        <v>1</v>
      </c>
      <c r="C675" s="172">
        <f>IF(OR(G675="Médecin",H675="Médecin",I675="Médecin",I675="Médecins",H675="anesthésiste",H675="boursier univ.",H675="chercheur",H675="chirurgien",H675="Résident(e)",H675="Md Urg",H675="Md Card",LEFT(H675,6)="Fellow",H675="Externe Médecine",H675="Directeur de la biobanque Médecin",H675="monit.-boursier",),1,0)</f>
        <v>0</v>
      </c>
      <c r="D675" s="172">
        <f>IF(OR(G675=0,H675="Stagiaire",H675="Stagiaires",H675="Externe",H675="Externes",G675="agence",H675="STAGIAIRE INFIRMIER(ÈRE)",H675="STAGIAIRE SI",H675="STAGIAIRE S.I.",H675="STAGIAIRE PAB",H675="STAGIAIRE EN PERFUSION",H675="Stagiaire Physiothérapeute",H675="Stagiaire médecine",H675="Stagiaire - Service sociaux",H675="STAGIAIRE SOINS INFIRMIERS",H675="STAGIAIRE EXTERNE EN MÉDECINE",H675="ss",),1,0)</f>
        <v>0</v>
      </c>
      <c r="E675" s="28" t="s">
        <v>1225</v>
      </c>
      <c r="F675" s="28" t="s">
        <v>708</v>
      </c>
      <c r="G675" s="262">
        <v>10685</v>
      </c>
      <c r="H675" s="79" t="s">
        <v>2098</v>
      </c>
      <c r="I675" s="164" t="s">
        <v>5715</v>
      </c>
      <c r="J675" s="273">
        <f ca="1">IF(AK675&lt;=Données!$B$2,1," ")</f>
        <v>1</v>
      </c>
      <c r="K675" s="45" t="s">
        <v>56</v>
      </c>
      <c r="L675" s="46" t="s">
        <v>56</v>
      </c>
      <c r="M675" s="47"/>
      <c r="N675" s="48"/>
      <c r="O675" s="185"/>
      <c r="P675" s="187"/>
      <c r="Q675" s="185"/>
      <c r="R675" s="186"/>
      <c r="S675" s="186">
        <v>1</v>
      </c>
      <c r="T675" s="187"/>
      <c r="U675" s="187"/>
      <c r="V675" s="187"/>
      <c r="W675" s="320"/>
      <c r="X675" s="214"/>
      <c r="Y675" s="215"/>
      <c r="Z675" s="34"/>
      <c r="AA675" s="35"/>
      <c r="AB675" s="35"/>
      <c r="AC675" s="35"/>
      <c r="AD675" s="36"/>
      <c r="AE675" s="224"/>
      <c r="AF675" s="53"/>
      <c r="AG675" s="54"/>
      <c r="AH675" s="55"/>
      <c r="AI675" s="56"/>
      <c r="AJ675" s="41" t="s">
        <v>159</v>
      </c>
      <c r="AK675" s="42">
        <v>44577</v>
      </c>
      <c r="AL675" s="50"/>
      <c r="AM675" s="337" t="str">
        <f>INDEX($K$6:$AE$6,1,MATCH(1,K675:AE675,-1))</f>
        <v>1870 +</v>
      </c>
      <c r="AN675" s="337" t="str">
        <f>IF(INDEX($K$6:$AE$6,1,MATCH(1,K675:AE675,1))&lt;&gt;INDEX($K$6:$AE$6,1,MATCH(1,K675:AE675,-1)),INDEX($K$6:$AE$6,1,MATCH(1,K675:AE675,1)),"-")</f>
        <v>-</v>
      </c>
    </row>
    <row r="676" spans="1:40" x14ac:dyDescent="0.2">
      <c r="A676" s="381"/>
      <c r="B676" s="172">
        <f>IF(A676="Oui",1,0)</f>
        <v>0</v>
      </c>
      <c r="C676" s="172">
        <f>IF(OR(G676="Médecin",H676="Médecin",I676="Médecin",I676="Médecins",H676="anesthésiste",H676="boursier univ.",H676="chercheur",H676="chirurgien",H676="Résident(e)",H676="Md Urg",H676="Md Card",LEFT(H676,6)="Fellow",H676="Externe Médecine",H676="Directeur de la biobanque Médecin",H676="monit.-boursier",),1,0)</f>
        <v>1</v>
      </c>
      <c r="D676" s="172">
        <f>IF(OR(G676=0,H676="Stagiaire",H676="Stagiaires",H676="Externe",H676="Externes",G676="agence",H676="STAGIAIRE INFIRMIER(ÈRE)",H676="STAGIAIRE SI",H676="STAGIAIRE S.I.",H676="STAGIAIRE PAB",H676="STAGIAIRE EN PERFUSION",H676="Stagiaire Physiothérapeute",H676="Stagiaire médecine",H676="Stagiaire - Service sociaux",H676="STAGIAIRE SOINS INFIRMIERS",H676="STAGIAIRE EXTERNE EN MÉDECINE",H676="ss",),1,0)</f>
        <v>0</v>
      </c>
      <c r="E676" s="28" t="s">
        <v>5245</v>
      </c>
      <c r="F676" s="28" t="s">
        <v>2817</v>
      </c>
      <c r="G676" s="262" t="s">
        <v>5246</v>
      </c>
      <c r="H676" s="79" t="s">
        <v>3185</v>
      </c>
      <c r="I676" s="164" t="s">
        <v>2214</v>
      </c>
      <c r="J676" s="273" t="str">
        <f ca="1">IF(AK676&lt;=Données!$B$2,1," ")</f>
        <v xml:space="preserve"> </v>
      </c>
      <c r="K676" s="45"/>
      <c r="L676" s="46">
        <v>1</v>
      </c>
      <c r="M676" s="47"/>
      <c r="N676" s="48"/>
      <c r="O676" s="185"/>
      <c r="P676" s="187"/>
      <c r="Q676" s="185"/>
      <c r="R676" s="186"/>
      <c r="S676" s="186"/>
      <c r="T676" s="187"/>
      <c r="U676" s="187"/>
      <c r="V676" s="187"/>
      <c r="W676" s="320"/>
      <c r="X676" s="214"/>
      <c r="Y676" s="215"/>
      <c r="Z676" s="34"/>
      <c r="AA676" s="35"/>
      <c r="AB676" s="35"/>
      <c r="AC676" s="35"/>
      <c r="AD676" s="36"/>
      <c r="AE676" s="224"/>
      <c r="AF676" s="53"/>
      <c r="AG676" s="54"/>
      <c r="AH676" s="55"/>
      <c r="AI676" s="56"/>
      <c r="AJ676" s="41" t="s">
        <v>4462</v>
      </c>
      <c r="AK676" s="42">
        <v>45356</v>
      </c>
      <c r="AL676" s="50"/>
      <c r="AM676" s="337" t="str">
        <f>INDEX($K$6:$AE$6,1,MATCH(1,K676:AE676,-1))</f>
        <v>95PFE-L2M</v>
      </c>
      <c r="AN676" s="337" t="str">
        <f>IF(INDEX($K$6:$AE$6,1,MATCH(1,K676:AE676,1))&lt;&gt;INDEX($K$6:$AE$6,1,MATCH(1,K676:AE676,-1)),INDEX($K$6:$AE$6,1,MATCH(1,K676:AE676,1)),"-")</f>
        <v>-</v>
      </c>
    </row>
    <row r="677" spans="1:40" x14ac:dyDescent="0.2">
      <c r="A677" s="169" t="str">
        <f>IF(IFERROR(VLOOKUP(G677,EmployesActifs,1,FALSE),"Non")&lt;&gt;"Non","Oui","Non")</f>
        <v>Oui</v>
      </c>
      <c r="B677" s="172">
        <f>IF(A677="Oui",1,0)</f>
        <v>1</v>
      </c>
      <c r="C677" s="172">
        <f>IF(OR(G677="Médecin",H677="Médecin",I677="Médecin",I677="Médecins",H677="anesthésiste",H677="boursier univ.",H677="chercheur",H677="chirurgien",H677="Résident(e)",H677="Md Urg",H677="Md Card",LEFT(H677,6)="Fellow",H677="Externe Médecine",H677="Directeur de la biobanque Médecin",H677="monit.-boursier",),1,0)</f>
        <v>0</v>
      </c>
      <c r="D677" s="172">
        <f>IF(OR(G677=0,H677="Stagiaire",H677="Stagiaires",H677="Externe",H677="Externes",G677="agence",H677="STAGIAIRE INFIRMIER(ÈRE)",H677="STAGIAIRE SI",H677="STAGIAIRE S.I.",H677="STAGIAIRE PAB",H677="STAGIAIRE EN PERFUSION",H677="Stagiaire Physiothérapeute",H677="Stagiaire médecine",H677="Stagiaire - Service sociaux",H677="STAGIAIRE SOINS INFIRMIERS",H677="STAGIAIRE EXTERNE EN MÉDECINE",H677="ss",),1,0)</f>
        <v>0</v>
      </c>
      <c r="E677" s="28" t="s">
        <v>1229</v>
      </c>
      <c r="F677" s="28" t="s">
        <v>1230</v>
      </c>
      <c r="G677" s="262">
        <v>11843</v>
      </c>
      <c r="H677" s="79" t="s">
        <v>103</v>
      </c>
      <c r="I677" s="164" t="s">
        <v>5715</v>
      </c>
      <c r="J677" s="273">
        <f ca="1">IF(AK677&lt;=Données!$B$2,1," ")</f>
        <v>1</v>
      </c>
      <c r="K677" s="45">
        <v>1</v>
      </c>
      <c r="L677" s="46"/>
      <c r="M677" s="47"/>
      <c r="N677" s="48"/>
      <c r="O677" s="185"/>
      <c r="P677" s="187"/>
      <c r="Q677" s="185"/>
      <c r="R677" s="186"/>
      <c r="S677" s="186"/>
      <c r="T677" s="187"/>
      <c r="U677" s="187"/>
      <c r="V677" s="187"/>
      <c r="W677" s="320"/>
      <c r="X677" s="214"/>
      <c r="Y677" s="215"/>
      <c r="Z677" s="34"/>
      <c r="AA677" s="35"/>
      <c r="AB677" s="35"/>
      <c r="AC677" s="35"/>
      <c r="AD677" s="36"/>
      <c r="AE677" s="224"/>
      <c r="AF677" s="53"/>
      <c r="AG677" s="54"/>
      <c r="AH677" s="55"/>
      <c r="AI677" s="56"/>
      <c r="AJ677" s="41" t="s">
        <v>85</v>
      </c>
      <c r="AK677" s="42">
        <v>44867</v>
      </c>
      <c r="AL677" s="50"/>
      <c r="AM677" s="337" t="str">
        <f>INDEX($K$6:$AE$6,1,MATCH(1,K677:AE677,-1))</f>
        <v>95PFE-L2S</v>
      </c>
      <c r="AN677" s="337" t="str">
        <f>IF(INDEX($K$6:$AE$6,1,MATCH(1,K677:AE677,1))&lt;&gt;INDEX($K$6:$AE$6,1,MATCH(1,K677:AE677,-1)),INDEX($K$6:$AE$6,1,MATCH(1,K677:AE677,1)),"-")</f>
        <v>-</v>
      </c>
    </row>
    <row r="678" spans="1:40" x14ac:dyDescent="0.2">
      <c r="A678" s="169" t="str">
        <f>IF(IFERROR(VLOOKUP(G678,EmployesActifs,1,FALSE),"Non")&lt;&gt;"Non","Oui","Non")</f>
        <v>Oui</v>
      </c>
      <c r="B678" s="172">
        <f>IF(A678="Oui",1,0)</f>
        <v>1</v>
      </c>
      <c r="C678" s="172">
        <f>IF(OR(G678="Médecin",H678="Médecin",I678="Médecin",I678="Médecins",H678="anesthésiste",H678="boursier univ.",H678="chercheur",H678="chirurgien",H678="Résident(e)",H678="Md Urg",H678="Md Card",LEFT(H678,6)="Fellow",H678="Externe Médecine",H678="Directeur de la biobanque Médecin",H678="monit.-boursier",),1,0)</f>
        <v>0</v>
      </c>
      <c r="D678" s="172">
        <f>IF(OR(G678=0,H678="Stagiaire",H678="Stagiaires",H678="Externe",H678="Externes",G678="agence",H678="STAGIAIRE INFIRMIER(ÈRE)",H678="STAGIAIRE SI",H678="STAGIAIRE S.I.",H678="STAGIAIRE PAB",H678="STAGIAIRE EN PERFUSION",H678="Stagiaire Physiothérapeute",H678="Stagiaire médecine",H678="Stagiaire - Service sociaux",H678="STAGIAIRE SOINS INFIRMIERS",H678="STAGIAIRE EXTERNE EN MÉDECINE",H678="ss",),1,0)</f>
        <v>0</v>
      </c>
      <c r="E678" s="28" t="s">
        <v>3492</v>
      </c>
      <c r="F678" s="28" t="s">
        <v>3461</v>
      </c>
      <c r="G678" s="262">
        <v>9356</v>
      </c>
      <c r="H678" s="79" t="s">
        <v>517</v>
      </c>
      <c r="I678" s="164" t="s">
        <v>339</v>
      </c>
      <c r="J678" s="273">
        <f ca="1">IF(AK678&lt;=Données!$B$2,1," ")</f>
        <v>1</v>
      </c>
      <c r="K678" s="45" t="s">
        <v>56</v>
      </c>
      <c r="L678" s="46" t="s">
        <v>56</v>
      </c>
      <c r="M678" s="47"/>
      <c r="N678" s="48"/>
      <c r="O678" s="185"/>
      <c r="P678" s="187"/>
      <c r="Q678" s="185"/>
      <c r="R678" s="186"/>
      <c r="S678" s="186"/>
      <c r="T678" s="187">
        <v>1</v>
      </c>
      <c r="U678" s="187"/>
      <c r="V678" s="187"/>
      <c r="W678" s="320"/>
      <c r="X678" s="214"/>
      <c r="Y678" s="215"/>
      <c r="Z678" s="34"/>
      <c r="AA678" s="35"/>
      <c r="AB678" s="35" t="s">
        <v>56</v>
      </c>
      <c r="AC678" s="35"/>
      <c r="AD678" s="36"/>
      <c r="AE678" s="224"/>
      <c r="AF678" s="53"/>
      <c r="AG678" s="54"/>
      <c r="AH678" s="55"/>
      <c r="AI678" s="56"/>
      <c r="AJ678" s="41" t="s">
        <v>57</v>
      </c>
      <c r="AK678" s="42">
        <v>44564</v>
      </c>
      <c r="AL678" s="50"/>
      <c r="AM678" s="337">
        <f>INDEX($K$6:$AE$6,1,MATCH(1,K678:AE678,-1))</f>
        <v>8210</v>
      </c>
      <c r="AN678" s="337" t="str">
        <f>IF(INDEX($K$6:$AE$6,1,MATCH(1,K678:AE678,1))&lt;&gt;INDEX($K$6:$AE$6,1,MATCH(1,K678:AE678,-1)),INDEX($K$6:$AE$6,1,MATCH(1,K678:AE678,1)),"-")</f>
        <v>-</v>
      </c>
    </row>
    <row r="679" spans="1:40" x14ac:dyDescent="0.2">
      <c r="A679" s="169" t="str">
        <f>IF(IFERROR(VLOOKUP(G679,EmployesActifs,1,FALSE),"Non")&lt;&gt;"Non","Oui","Non")</f>
        <v>Oui</v>
      </c>
      <c r="B679" s="172">
        <f>IF(A679="Oui",1,0)</f>
        <v>1</v>
      </c>
      <c r="C679" s="172">
        <f>IF(OR(G679="Médecin",H679="Médecin",I679="Médecin",I679="Médecins",H679="anesthésiste",H679="boursier univ.",H679="chercheur",H679="chirurgien",H679="Résident(e)",H679="Md Urg",H679="Md Card",LEFT(H679,6)="Fellow",H679="Externe Médecine",H679="Directeur de la biobanque Médecin",H679="monit.-boursier",),1,0)</f>
        <v>0</v>
      </c>
      <c r="D679" s="172">
        <f>IF(OR(G679=0,H679="Stagiaire",H679="Stagiaires",H679="Externe",H679="Externes",G679="agence",H679="STAGIAIRE INFIRMIER(ÈRE)",H679="STAGIAIRE SI",H679="STAGIAIRE S.I.",H679="STAGIAIRE PAB",H679="STAGIAIRE EN PERFUSION",H679="Stagiaire Physiothérapeute",H679="Stagiaire médecine",H679="Stagiaire - Service sociaux",H679="STAGIAIRE SOINS INFIRMIERS",H679="STAGIAIRE EXTERNE EN MÉDECINE",H679="ss",),1,0)</f>
        <v>0</v>
      </c>
      <c r="E679" s="28" t="s">
        <v>1231</v>
      </c>
      <c r="F679" s="28" t="s">
        <v>5092</v>
      </c>
      <c r="G679" s="262">
        <v>13097</v>
      </c>
      <c r="H679" s="79" t="s">
        <v>1559</v>
      </c>
      <c r="I679" s="164" t="s">
        <v>5709</v>
      </c>
      <c r="J679" s="273" t="str">
        <f ca="1">IF(AK679&lt;=Données!$B$2,1," ")</f>
        <v xml:space="preserve"> </v>
      </c>
      <c r="K679" s="45"/>
      <c r="L679" s="46">
        <v>1</v>
      </c>
      <c r="M679" s="47"/>
      <c r="N679" s="48"/>
      <c r="O679" s="185"/>
      <c r="P679" s="187"/>
      <c r="Q679" s="185"/>
      <c r="R679" s="186"/>
      <c r="S679" s="186"/>
      <c r="T679" s="187"/>
      <c r="U679" s="187"/>
      <c r="V679" s="187"/>
      <c r="W679" s="320"/>
      <c r="X679" s="214"/>
      <c r="Y679" s="215"/>
      <c r="Z679" s="34"/>
      <c r="AA679" s="35"/>
      <c r="AB679" s="35"/>
      <c r="AC679" s="35"/>
      <c r="AD679" s="36"/>
      <c r="AE679" s="224"/>
      <c r="AF679" s="53"/>
      <c r="AG679" s="54"/>
      <c r="AH679" s="55"/>
      <c r="AI679" s="56"/>
      <c r="AJ679" s="41" t="s">
        <v>652</v>
      </c>
      <c r="AK679" s="42">
        <v>45308</v>
      </c>
      <c r="AL679" s="50"/>
      <c r="AM679" s="337" t="str">
        <f>INDEX($K$6:$AE$6,1,MATCH(1,K679:AE679,-1))</f>
        <v>95PFE-L2M</v>
      </c>
      <c r="AN679" s="337" t="str">
        <f>IF(INDEX($K$6:$AE$6,1,MATCH(1,K679:AE679,1))&lt;&gt;INDEX($K$6:$AE$6,1,MATCH(1,K679:AE679,-1)),INDEX($K$6:$AE$6,1,MATCH(1,K679:AE679,1)),"-")</f>
        <v>-</v>
      </c>
    </row>
    <row r="680" spans="1:40" x14ac:dyDescent="0.2">
      <c r="A680" s="381"/>
      <c r="B680" s="172">
        <f>IF(A680="Oui",1,0)</f>
        <v>0</v>
      </c>
      <c r="C680" s="172">
        <f>IF(OR(G680="Médecin",H680="Médecin",I680="Médecin",I680="Médecins",H680="anesthésiste",H680="boursier univ.",H680="chercheur",H680="chirurgien",H680="Résident(e)",H680="Md Urg",H680="Md Card",LEFT(H680,6)="Fellow",H680="Externe Médecine",H680="Directeur de la biobanque Médecin",H680="monit.-boursier",),1,0)</f>
        <v>1</v>
      </c>
      <c r="D680" s="172">
        <f>IF(OR(G680=0,H680="Stagiaire",H680="Stagiaires",H680="Externe",H680="Externes",G680="agence",H680="STAGIAIRE INFIRMIER(ÈRE)",H680="STAGIAIRE SI",H680="STAGIAIRE S.I.",H680="STAGIAIRE PAB",H680="STAGIAIRE EN PERFUSION",H680="Stagiaire Physiothérapeute",H680="Stagiaire médecine",H680="Stagiaire - Service sociaux",H680="STAGIAIRE SOINS INFIRMIERS",H680="STAGIAIRE EXTERNE EN MÉDECINE",H680="ss",),1,0)</f>
        <v>0</v>
      </c>
      <c r="E680" s="28" t="s">
        <v>1231</v>
      </c>
      <c r="F680" s="28" t="s">
        <v>1232</v>
      </c>
      <c r="G680" s="262" t="s">
        <v>6381</v>
      </c>
      <c r="H680" s="79" t="s">
        <v>116</v>
      </c>
      <c r="I680" s="164" t="s">
        <v>1233</v>
      </c>
      <c r="J680" s="273">
        <f ca="1">IF(AK680&lt;=Données!$B$2,1," ")</f>
        <v>1</v>
      </c>
      <c r="K680" s="45"/>
      <c r="L680" s="46"/>
      <c r="M680" s="47"/>
      <c r="N680" s="48"/>
      <c r="O680" s="185"/>
      <c r="P680" s="187"/>
      <c r="Q680" s="185"/>
      <c r="R680" s="186"/>
      <c r="S680" s="186">
        <v>1</v>
      </c>
      <c r="T680" s="187"/>
      <c r="U680" s="187"/>
      <c r="V680" s="187"/>
      <c r="W680" s="320"/>
      <c r="X680" s="214"/>
      <c r="Y680" s="215"/>
      <c r="Z680" s="34"/>
      <c r="AA680" s="35"/>
      <c r="AB680" s="35"/>
      <c r="AC680" s="35"/>
      <c r="AD680" s="36"/>
      <c r="AE680" s="224"/>
      <c r="AF680" s="53"/>
      <c r="AG680" s="54"/>
      <c r="AH680" s="55"/>
      <c r="AI680" s="56"/>
      <c r="AJ680" s="41" t="s">
        <v>85</v>
      </c>
      <c r="AK680" s="42">
        <v>44671</v>
      </c>
      <c r="AL680" s="50"/>
      <c r="AM680" s="337" t="str">
        <f>INDEX($K$6:$AE$6,1,MATCH(1,K680:AE680,-1))</f>
        <v>1870 +</v>
      </c>
      <c r="AN680" s="337" t="str">
        <f>IF(INDEX($K$6:$AE$6,1,MATCH(1,K680:AE680,1))&lt;&gt;INDEX($K$6:$AE$6,1,MATCH(1,K680:AE680,-1)),INDEX($K$6:$AE$6,1,MATCH(1,K680:AE680,1)),"-")</f>
        <v>-</v>
      </c>
    </row>
    <row r="681" spans="1:40" x14ac:dyDescent="0.2">
      <c r="A681" s="169" t="str">
        <f>IF(IFERROR(VLOOKUP(G681,EmployesActifs,1,FALSE),"Non")&lt;&gt;"Non","Oui","Non")</f>
        <v>Oui</v>
      </c>
      <c r="B681" s="172">
        <f>IF(A681="Oui",1,0)</f>
        <v>1</v>
      </c>
      <c r="C681" s="172">
        <f>IF(OR(G681="Médecin",H681="Médecin",I681="Médecin",I681="Médecins",H681="anesthésiste",H681="boursier univ.",H681="chercheur",H681="chirurgien",H681="Résident(e)",H681="Md Urg",H681="Md Card",LEFT(H681,6)="Fellow",H681="Externe Médecine",H681="Directeur de la biobanque Médecin",H681="monit.-boursier",),1,0)</f>
        <v>0</v>
      </c>
      <c r="D681" s="172">
        <f>IF(OR(G681=0,H681="Stagiaire",H681="Stagiaires",H681="Externe",H681="Externes",G681="agence",H681="STAGIAIRE INFIRMIER(ÈRE)",H681="STAGIAIRE SI",H681="STAGIAIRE S.I.",H681="STAGIAIRE PAB",H681="STAGIAIRE EN PERFUSION",H681="Stagiaire Physiothérapeute",H681="Stagiaire médecine",H681="Stagiaire - Service sociaux",H681="STAGIAIRE SOINS INFIRMIERS",H681="STAGIAIRE EXTERNE EN MÉDECINE",H681="ss",),1,0)</f>
        <v>0</v>
      </c>
      <c r="E681" s="28" t="s">
        <v>1231</v>
      </c>
      <c r="F681" s="28" t="s">
        <v>1234</v>
      </c>
      <c r="G681" s="262">
        <v>12237</v>
      </c>
      <c r="H681" s="79" t="s">
        <v>2463</v>
      </c>
      <c r="I681" s="164" t="s">
        <v>933</v>
      </c>
      <c r="J681" s="273" t="str">
        <f ca="1">IF(AK681&lt;=Données!$B$2,1," ")</f>
        <v xml:space="preserve"> </v>
      </c>
      <c r="K681" s="45">
        <v>1</v>
      </c>
      <c r="L681" s="46"/>
      <c r="M681" s="47"/>
      <c r="N681" s="48"/>
      <c r="O681" s="185"/>
      <c r="P681" s="187"/>
      <c r="Q681" s="185"/>
      <c r="R681" s="186"/>
      <c r="S681" s="186"/>
      <c r="T681" s="187"/>
      <c r="U681" s="187"/>
      <c r="V681" s="187"/>
      <c r="W681" s="320"/>
      <c r="X681" s="214"/>
      <c r="Y681" s="215"/>
      <c r="Z681" s="34"/>
      <c r="AA681" s="35"/>
      <c r="AB681" s="35"/>
      <c r="AC681" s="35"/>
      <c r="AD681" s="36"/>
      <c r="AE681" s="224"/>
      <c r="AF681" s="53"/>
      <c r="AG681" s="54"/>
      <c r="AH681" s="345"/>
      <c r="AI681" s="56"/>
      <c r="AJ681" s="41" t="s">
        <v>4462</v>
      </c>
      <c r="AK681" s="42">
        <v>45398</v>
      </c>
      <c r="AL681" s="50"/>
      <c r="AM681" s="337" t="str">
        <f>INDEX($K$6:$AE$6,1,MATCH(1,K681:AE681,-1))</f>
        <v>95PFE-L2S</v>
      </c>
      <c r="AN681" s="337" t="str">
        <f>IF(INDEX($K$6:$AE$6,1,MATCH(1,K681:AE681,1))&lt;&gt;INDEX($K$6:$AE$6,1,MATCH(1,K681:AE681,-1)),INDEX($K$6:$AE$6,1,MATCH(1,K681:AE681,1)),"-")</f>
        <v>-</v>
      </c>
    </row>
    <row r="682" spans="1:40" x14ac:dyDescent="0.2">
      <c r="A682" s="169" t="str">
        <f>IF(IFERROR(VLOOKUP(G682,EmployesActifs,1,FALSE),"Non")&lt;&gt;"Non","Oui","Non")</f>
        <v>Oui</v>
      </c>
      <c r="B682" s="172">
        <f>IF(A682="Oui",1,0)</f>
        <v>1</v>
      </c>
      <c r="C682" s="172">
        <f>IF(OR(G682="Médecin",H682="Médecin",I682="Médecin",I682="Médecins",H682="anesthésiste",H682="boursier univ.",H682="chercheur",H682="chirurgien",H682="Résident(e)",H682="Md Urg",H682="Md Card",LEFT(H682,6)="Fellow",H682="Externe Médecine",H682="Directeur de la biobanque Médecin",H682="monit.-boursier",),1,0)</f>
        <v>0</v>
      </c>
      <c r="D682" s="172">
        <f>IF(OR(G682=0,H682="Stagiaire",H682="Stagiaires",H682="Externe",H682="Externes",G682="agence",H682="STAGIAIRE INFIRMIER(ÈRE)",H682="STAGIAIRE SI",H682="STAGIAIRE S.I.",H682="STAGIAIRE PAB",H682="STAGIAIRE EN PERFUSION",H682="Stagiaire Physiothérapeute",H682="Stagiaire médecine",H682="Stagiaire - Service sociaux",H682="STAGIAIRE SOINS INFIRMIERS",H682="STAGIAIRE EXTERNE EN MÉDECINE",H682="ss",),1,0)</f>
        <v>0</v>
      </c>
      <c r="E682" s="28" t="s">
        <v>1236</v>
      </c>
      <c r="F682" s="28" t="s">
        <v>618</v>
      </c>
      <c r="G682" s="262">
        <v>8980</v>
      </c>
      <c r="H682" s="79" t="s">
        <v>3735</v>
      </c>
      <c r="I682" s="164" t="s">
        <v>122</v>
      </c>
      <c r="J682" s="273">
        <f ca="1">IF(AK682&lt;=Données!$B$2,1," ")</f>
        <v>1</v>
      </c>
      <c r="K682" s="45"/>
      <c r="L682" s="46">
        <v>1</v>
      </c>
      <c r="M682" s="47"/>
      <c r="N682" s="48"/>
      <c r="O682" s="185"/>
      <c r="P682" s="187"/>
      <c r="Q682" s="185"/>
      <c r="R682" s="186"/>
      <c r="S682" s="186"/>
      <c r="T682" s="187"/>
      <c r="U682" s="187"/>
      <c r="V682" s="187"/>
      <c r="W682" s="320"/>
      <c r="X682" s="214"/>
      <c r="Y682" s="215"/>
      <c r="Z682" s="34"/>
      <c r="AA682" s="35"/>
      <c r="AB682" s="35"/>
      <c r="AC682" s="35"/>
      <c r="AD682" s="36"/>
      <c r="AE682" s="224"/>
      <c r="AF682" s="53"/>
      <c r="AG682" s="54"/>
      <c r="AH682" s="55"/>
      <c r="AI682" s="56"/>
      <c r="AJ682" s="41" t="s">
        <v>57</v>
      </c>
      <c r="AK682" s="42">
        <v>44580</v>
      </c>
      <c r="AL682" s="50"/>
      <c r="AM682" s="337" t="str">
        <f>INDEX($K$6:$AE$6,1,MATCH(1,K682:AE682,-1))</f>
        <v>95PFE-L2M</v>
      </c>
      <c r="AN682" s="337" t="str">
        <f>IF(INDEX($K$6:$AE$6,1,MATCH(1,K682:AE682,1))&lt;&gt;INDEX($K$6:$AE$6,1,MATCH(1,K682:AE682,-1)),INDEX($K$6:$AE$6,1,MATCH(1,K682:AE682,1)),"-")</f>
        <v>-</v>
      </c>
    </row>
    <row r="683" spans="1:40" x14ac:dyDescent="0.2">
      <c r="A683" s="169" t="str">
        <f>IF(IFERROR(VLOOKUP(G683,EmployesActifs,1,FALSE),"Non")&lt;&gt;"Non","Oui","Non")</f>
        <v>Oui</v>
      </c>
      <c r="B683" s="172">
        <f>IF(A683="Oui",1,0)</f>
        <v>1</v>
      </c>
      <c r="C683" s="172">
        <f>IF(OR(G683="Médecin",H683="Médecin",I683="Médecin",I683="Médecins",H683="anesthésiste",H683="boursier univ.",H683="chercheur",H683="chirurgien",H683="Résident(e)",H683="Md Urg",H683="Md Card",LEFT(H683,6)="Fellow",H683="Externe Médecine",H683="Directeur de la biobanque Médecin",H683="monit.-boursier",),1,0)</f>
        <v>0</v>
      </c>
      <c r="D683" s="172">
        <f>IF(OR(G683=0,H683="Stagiaire",H683="Stagiaires",H683="Externe",H683="Externes",G683="agence",H683="STAGIAIRE INFIRMIER(ÈRE)",H683="STAGIAIRE SI",H683="STAGIAIRE S.I.",H683="STAGIAIRE PAB",H683="STAGIAIRE EN PERFUSION",H683="Stagiaire Physiothérapeute",H683="Stagiaire médecine",H683="Stagiaire - Service sociaux",H683="STAGIAIRE SOINS INFIRMIERS",H683="STAGIAIRE EXTERNE EN MÉDECINE",H683="ss",),1,0)</f>
        <v>0</v>
      </c>
      <c r="E683" s="28" t="s">
        <v>1237</v>
      </c>
      <c r="F683" s="28" t="s">
        <v>3146</v>
      </c>
      <c r="G683" s="262">
        <v>12436</v>
      </c>
      <c r="H683" s="79" t="s">
        <v>1074</v>
      </c>
      <c r="I683" s="164" t="s">
        <v>1082</v>
      </c>
      <c r="J683" s="273">
        <f ca="1">IF(AK683&lt;=Données!$B$2,1," ")</f>
        <v>1</v>
      </c>
      <c r="K683" s="45" t="s">
        <v>56</v>
      </c>
      <c r="L683" s="46"/>
      <c r="M683" s="47"/>
      <c r="N683" s="48">
        <v>1</v>
      </c>
      <c r="O683" s="185"/>
      <c r="P683" s="187"/>
      <c r="Q683" s="185"/>
      <c r="R683" s="186"/>
      <c r="S683" s="186"/>
      <c r="T683" s="187"/>
      <c r="U683" s="187"/>
      <c r="V683" s="187"/>
      <c r="W683" s="320"/>
      <c r="X683" s="214"/>
      <c r="Y683" s="215"/>
      <c r="Z683" s="34"/>
      <c r="AA683" s="35"/>
      <c r="AB683" s="35"/>
      <c r="AC683" s="35"/>
      <c r="AD683" s="36"/>
      <c r="AE683" s="224"/>
      <c r="AF683" s="53"/>
      <c r="AG683" s="54"/>
      <c r="AH683" s="55"/>
      <c r="AI683" s="56"/>
      <c r="AJ683" s="41" t="s">
        <v>85</v>
      </c>
      <c r="AK683" s="42">
        <v>44972</v>
      </c>
      <c r="AL683" s="50"/>
      <c r="AM683" s="337" t="str">
        <f>INDEX($K$6:$AE$6,1,MATCH(1,K683:AE683,-1))</f>
        <v>F550</v>
      </c>
      <c r="AN683" s="337" t="str">
        <f>IF(INDEX($K$6:$AE$6,1,MATCH(1,K683:AE683,1))&lt;&gt;INDEX($K$6:$AE$6,1,MATCH(1,K683:AE683,-1)),INDEX($K$6:$AE$6,1,MATCH(1,K683:AE683,1)),"-")</f>
        <v>-</v>
      </c>
    </row>
    <row r="684" spans="1:40" x14ac:dyDescent="0.2">
      <c r="A684" s="169" t="str">
        <f>IF(IFERROR(VLOOKUP(G684,EmployesActifs,1,FALSE),"Non")&lt;&gt;"Non","Oui","Non")</f>
        <v>Oui</v>
      </c>
      <c r="B684" s="172">
        <f>IF(A684="Oui",1,0)</f>
        <v>1</v>
      </c>
      <c r="C684" s="172">
        <f>IF(OR(G684="Médecin",H684="Médecin",I684="Médecin",I684="Médecins",H684="anesthésiste",H684="boursier univ.",H684="chercheur",H684="chirurgien",H684="Résident(e)",H684="Md Urg",H684="Md Card",LEFT(H684,6)="Fellow",H684="Externe Médecine",H684="Directeur de la biobanque Médecin",H684="monit.-boursier",),1,0)</f>
        <v>0</v>
      </c>
      <c r="D684" s="172">
        <f>IF(OR(G684=0,H684="Stagiaire",H684="Stagiaires",H684="Externe",H684="Externes",G684="agence",H684="STAGIAIRE INFIRMIER(ÈRE)",H684="STAGIAIRE SI",H684="STAGIAIRE S.I.",H684="STAGIAIRE PAB",H684="STAGIAIRE EN PERFUSION",H684="Stagiaire Physiothérapeute",H684="Stagiaire médecine",H684="Stagiaire - Service sociaux",H684="STAGIAIRE SOINS INFIRMIERS",H684="STAGIAIRE EXTERNE EN MÉDECINE",H684="ss",),1,0)</f>
        <v>0</v>
      </c>
      <c r="E684" s="28" t="s">
        <v>1237</v>
      </c>
      <c r="F684" s="28" t="s">
        <v>881</v>
      </c>
      <c r="G684" s="262">
        <v>9471</v>
      </c>
      <c r="H684" s="79" t="s">
        <v>103</v>
      </c>
      <c r="I684" s="164" t="s">
        <v>61</v>
      </c>
      <c r="J684" s="273" t="str">
        <f ca="1">IF(AK684&lt;=Données!$B$2,1," ")</f>
        <v xml:space="preserve"> </v>
      </c>
      <c r="K684" s="45"/>
      <c r="L684" s="46">
        <v>1</v>
      </c>
      <c r="M684" s="47"/>
      <c r="N684" s="48"/>
      <c r="O684" s="185"/>
      <c r="P684" s="187"/>
      <c r="Q684" s="185"/>
      <c r="R684" s="186"/>
      <c r="S684" s="186"/>
      <c r="T684" s="187"/>
      <c r="U684" s="187"/>
      <c r="V684" s="187"/>
      <c r="W684" s="320"/>
      <c r="X684" s="214"/>
      <c r="Y684" s="215"/>
      <c r="Z684" s="34"/>
      <c r="AA684" s="35"/>
      <c r="AB684" s="35"/>
      <c r="AC684" s="35"/>
      <c r="AD684" s="36"/>
      <c r="AE684" s="224"/>
      <c r="AF684" s="53"/>
      <c r="AG684" s="54"/>
      <c r="AH684" s="55"/>
      <c r="AI684" s="56"/>
      <c r="AJ684" s="41" t="s">
        <v>5851</v>
      </c>
      <c r="AK684" s="42">
        <v>45833</v>
      </c>
      <c r="AL684" s="50"/>
      <c r="AM684" s="337" t="str">
        <f>INDEX($K$6:$AE$6,1,MATCH(1,K684:AE684,-1))</f>
        <v>95PFE-L2M</v>
      </c>
      <c r="AN684" s="337" t="str">
        <f>IF(INDEX($K$6:$AE$6,1,MATCH(1,K684:AE684,1))&lt;&gt;INDEX($K$6:$AE$6,1,MATCH(1,K684:AE684,-1)),INDEX($K$6:$AE$6,1,MATCH(1,K684:AE684,1)),"-")</f>
        <v>-</v>
      </c>
    </row>
    <row r="685" spans="1:40" x14ac:dyDescent="0.2">
      <c r="A685" s="169" t="str">
        <f>IF(IFERROR(VLOOKUP(G685,EmployesActifs,1,FALSE),"Non")&lt;&gt;"Non","Oui","Non")</f>
        <v>Oui</v>
      </c>
      <c r="B685" s="172">
        <f>IF(A685="Oui",1,0)</f>
        <v>1</v>
      </c>
      <c r="C685" s="172">
        <f>IF(OR(G685="Médecin",H685="Médecin",I685="Médecin",I685="Médecins",H685="anesthésiste",H685="boursier univ.",H685="chercheur",H685="chirurgien",H685="Résident(e)",H685="Md Urg",H685="Md Card",LEFT(H685,6)="Fellow",H685="Externe Médecine",H685="Directeur de la biobanque Médecin",H685="monit.-boursier",),1,0)</f>
        <v>0</v>
      </c>
      <c r="D685" s="172">
        <f>IF(OR(G685=0,H685="Stagiaire",H685="Stagiaires",H685="Externe",H685="Externes",G685="agence",H685="STAGIAIRE INFIRMIER(ÈRE)",H685="STAGIAIRE SI",H685="STAGIAIRE S.I.",H685="STAGIAIRE PAB",H685="STAGIAIRE EN PERFUSION",H685="Stagiaire Physiothérapeute",H685="Stagiaire médecine",H685="Stagiaire - Service sociaux",H685="STAGIAIRE SOINS INFIRMIERS",H685="STAGIAIRE EXTERNE EN MÉDECINE",H685="ss",),1,0)</f>
        <v>0</v>
      </c>
      <c r="E685" s="28" t="s">
        <v>1238</v>
      </c>
      <c r="F685" s="28" t="s">
        <v>138</v>
      </c>
      <c r="G685" s="262">
        <v>8888</v>
      </c>
      <c r="H685" s="79" t="s">
        <v>570</v>
      </c>
      <c r="I685" s="164" t="s">
        <v>1319</v>
      </c>
      <c r="J685" s="273" t="str">
        <f ca="1">IF(AK685&lt;=Données!$B$2,1," ")</f>
        <v xml:space="preserve"> </v>
      </c>
      <c r="K685" s="45"/>
      <c r="L685" s="46">
        <v>1</v>
      </c>
      <c r="M685" s="47"/>
      <c r="N685" s="48"/>
      <c r="O685" s="185"/>
      <c r="P685" s="187"/>
      <c r="Q685" s="185"/>
      <c r="R685" s="186"/>
      <c r="S685" s="186"/>
      <c r="T685" s="187"/>
      <c r="U685" s="187"/>
      <c r="V685" s="187"/>
      <c r="W685" s="320"/>
      <c r="X685" s="214"/>
      <c r="Y685" s="215"/>
      <c r="Z685" s="34"/>
      <c r="AA685" s="35"/>
      <c r="AB685" s="35"/>
      <c r="AC685" s="35"/>
      <c r="AD685" s="36"/>
      <c r="AE685" s="224"/>
      <c r="AF685" s="53"/>
      <c r="AG685" s="54"/>
      <c r="AH685" s="55"/>
      <c r="AI685" s="56"/>
      <c r="AJ685" s="41" t="s">
        <v>4462</v>
      </c>
      <c r="AK685" s="42">
        <v>45364</v>
      </c>
      <c r="AL685" s="50"/>
      <c r="AM685" s="337" t="str">
        <f>INDEX($K$6:$AE$6,1,MATCH(1,K685:AE685,-1))</f>
        <v>95PFE-L2M</v>
      </c>
      <c r="AN685" s="337" t="str">
        <f>IF(INDEX($K$6:$AE$6,1,MATCH(1,K685:AE685,1))&lt;&gt;INDEX($K$6:$AE$6,1,MATCH(1,K685:AE685,-1)),INDEX($K$6:$AE$6,1,MATCH(1,K685:AE685,1)),"-")</f>
        <v>-</v>
      </c>
    </row>
    <row r="686" spans="1:40" x14ac:dyDescent="0.2">
      <c r="A686" s="381"/>
      <c r="B686" s="172">
        <f>IF(A686="Oui",1,0)</f>
        <v>0</v>
      </c>
      <c r="C686" s="172">
        <f>IF(OR(G686="Médecin",H686="Médecin",I686="Médecin",I686="Médecins",H686="anesthésiste",H686="boursier univ.",H686="chercheur",H686="chirurgien",H686="Résident(e)",H686="Md Urg",H686="Md Card",LEFT(H686,6)="Fellow",H686="Externe Médecine",H686="Directeur de la biobanque Médecin",H686="monit.-boursier",),1,0)</f>
        <v>1</v>
      </c>
      <c r="D686" s="172">
        <f>IF(OR(G686=0,H686="Stagiaire",H686="Stagiaires",H686="Externe",H686="Externes",G686="agence",H686="STAGIAIRE INFIRMIER(ÈRE)",H686="STAGIAIRE SI",H686="STAGIAIRE S.I.",H686="STAGIAIRE PAB",H686="STAGIAIRE EN PERFUSION",H686="Stagiaire Physiothérapeute",H686="Stagiaire médecine",H686="Stagiaire - Service sociaux",H686="STAGIAIRE SOINS INFIRMIERS",H686="STAGIAIRE EXTERNE EN MÉDECINE",H686="ss",),1,0)</f>
        <v>0</v>
      </c>
      <c r="E686" s="28" t="s">
        <v>1239</v>
      </c>
      <c r="F686" s="28" t="s">
        <v>700</v>
      </c>
      <c r="G686" s="262" t="s">
        <v>1240</v>
      </c>
      <c r="H686" s="79" t="s">
        <v>80</v>
      </c>
      <c r="I686" s="164" t="s">
        <v>117</v>
      </c>
      <c r="J686" s="273">
        <f ca="1">IF(AK686&lt;=Données!$B$2,1," ")</f>
        <v>1</v>
      </c>
      <c r="K686" s="45"/>
      <c r="L686" s="46">
        <v>1</v>
      </c>
      <c r="M686" s="47"/>
      <c r="N686" s="48"/>
      <c r="O686" s="185"/>
      <c r="P686" s="187"/>
      <c r="Q686" s="185"/>
      <c r="R686" s="186"/>
      <c r="S686" s="186"/>
      <c r="T686" s="187"/>
      <c r="U686" s="187"/>
      <c r="V686" s="187"/>
      <c r="W686" s="320"/>
      <c r="X686" s="214"/>
      <c r="Y686" s="215"/>
      <c r="Z686" s="34"/>
      <c r="AA686" s="35"/>
      <c r="AB686" s="35"/>
      <c r="AC686" s="35"/>
      <c r="AD686" s="36"/>
      <c r="AE686" s="224"/>
      <c r="AF686" s="53"/>
      <c r="AG686" s="54"/>
      <c r="AH686" s="55"/>
      <c r="AI686" s="56"/>
      <c r="AJ686" s="41" t="s">
        <v>144</v>
      </c>
      <c r="AK686" s="42">
        <v>44585</v>
      </c>
      <c r="AL686" s="50" t="s">
        <v>1241</v>
      </c>
      <c r="AM686" s="337" t="str">
        <f>INDEX($K$6:$AE$6,1,MATCH(1,K686:AE686,-1))</f>
        <v>95PFE-L2M</v>
      </c>
      <c r="AN686" s="337" t="str">
        <f>IF(INDEX($K$6:$AE$6,1,MATCH(1,K686:AE686,1))&lt;&gt;INDEX($K$6:$AE$6,1,MATCH(1,K686:AE686,-1)),INDEX($K$6:$AE$6,1,MATCH(1,K686:AE686,1)),"-")</f>
        <v>-</v>
      </c>
    </row>
    <row r="687" spans="1:40" x14ac:dyDescent="0.2">
      <c r="A687" s="381"/>
      <c r="B687" s="172">
        <f>IF(A687="Oui",1,0)</f>
        <v>0</v>
      </c>
      <c r="C687" s="172">
        <f>IF(OR(G687="Médecin",H687="Médecin",I687="Médecin",I687="Médecins",H687="anesthésiste",H687="boursier univ.",H687="chercheur",H687="chirurgien",H687="Résident(e)",H687="Md Urg",H687="Md Card",LEFT(H687,6)="Fellow",H687="Externe Médecine",H687="Directeur de la biobanque Médecin",H687="monit.-boursier",),1,0)</f>
        <v>1</v>
      </c>
      <c r="D687" s="172">
        <f>IF(OR(G687=0,H687="Stagiaire",H687="Stagiaires",H687="Externe",H687="Externes",G687="agence",H687="STAGIAIRE INFIRMIER(ÈRE)",H687="STAGIAIRE SI",H687="STAGIAIRE S.I.",H687="STAGIAIRE PAB",H687="STAGIAIRE EN PERFUSION",H687="Stagiaire Physiothérapeute",H687="Stagiaire médecine",H687="Stagiaire - Service sociaux",H687="STAGIAIRE SOINS INFIRMIERS",H687="STAGIAIRE EXTERNE EN MÉDECINE",H687="ss",),1,0)</f>
        <v>0</v>
      </c>
      <c r="E687" s="28" t="s">
        <v>1242</v>
      </c>
      <c r="F687" s="28" t="s">
        <v>1243</v>
      </c>
      <c r="G687" s="262" t="s">
        <v>1244</v>
      </c>
      <c r="H687" s="79" t="s">
        <v>80</v>
      </c>
      <c r="I687" s="164" t="s">
        <v>117</v>
      </c>
      <c r="J687" s="273">
        <f ca="1">IF(AK687&lt;=Données!$B$2,1," ")</f>
        <v>1</v>
      </c>
      <c r="K687" s="45" t="s">
        <v>56</v>
      </c>
      <c r="L687" s="46">
        <v>1</v>
      </c>
      <c r="M687" s="47"/>
      <c r="N687" s="48"/>
      <c r="O687" s="185"/>
      <c r="P687" s="187"/>
      <c r="Q687" s="185"/>
      <c r="R687" s="186"/>
      <c r="S687" s="186"/>
      <c r="T687" s="187"/>
      <c r="U687" s="187"/>
      <c r="V687" s="187"/>
      <c r="W687" s="320"/>
      <c r="X687" s="214"/>
      <c r="Y687" s="215"/>
      <c r="Z687" s="34"/>
      <c r="AA687" s="35"/>
      <c r="AB687" s="35"/>
      <c r="AC687" s="35"/>
      <c r="AD687" s="36"/>
      <c r="AE687" s="224"/>
      <c r="AF687" s="53"/>
      <c r="AG687" s="54"/>
      <c r="AH687" s="55"/>
      <c r="AI687" s="56"/>
      <c r="AJ687" s="41" t="s">
        <v>98</v>
      </c>
      <c r="AK687" s="42">
        <v>44581</v>
      </c>
      <c r="AL687" s="50"/>
      <c r="AM687" s="337" t="str">
        <f>INDEX($K$6:$AE$6,1,MATCH(1,K687:AE687,-1))</f>
        <v>95PFE-L2M</v>
      </c>
      <c r="AN687" s="337" t="str">
        <f>IF(INDEX($K$6:$AE$6,1,MATCH(1,K687:AE687,1))&lt;&gt;INDEX($K$6:$AE$6,1,MATCH(1,K687:AE687,-1)),INDEX($K$6:$AE$6,1,MATCH(1,K687:AE687,1)),"-")</f>
        <v>-</v>
      </c>
    </row>
    <row r="688" spans="1:40" x14ac:dyDescent="0.2">
      <c r="A688" s="169" t="str">
        <f>IF(IFERROR(VLOOKUP(G688,EmployesActifs,1,FALSE),"Non")&lt;&gt;"Non","Oui","Non")</f>
        <v>Oui</v>
      </c>
      <c r="B688" s="172">
        <f>IF(A688="Oui",1,0)</f>
        <v>1</v>
      </c>
      <c r="C688" s="172">
        <f>IF(OR(G688="Médecin",H688="Médecin",I688="Médecin",I688="Médecins",H688="anesthésiste",H688="boursier univ.",H688="chercheur",H688="chirurgien",H688="Résident(e)",H688="Md Urg",H688="Md Card",LEFT(H688,6)="Fellow",H688="Externe Médecine",H688="Directeur de la biobanque Médecin",H688="monit.-boursier",),1,0)</f>
        <v>0</v>
      </c>
      <c r="D688" s="172">
        <f>IF(OR(G688=0,H688="Stagiaire",H688="Stagiaires",H688="Externe",H688="Externes",G688="agence",H688="STAGIAIRE INFIRMIER(ÈRE)",H688="STAGIAIRE SI",H688="STAGIAIRE S.I.",H688="STAGIAIRE PAB",H688="STAGIAIRE EN PERFUSION",H688="Stagiaire Physiothérapeute",H688="Stagiaire médecine",H688="Stagiaire - Service sociaux",H688="STAGIAIRE SOINS INFIRMIERS",H688="STAGIAIRE EXTERNE EN MÉDECINE",H688="ss",),1,0)</f>
        <v>0</v>
      </c>
      <c r="E688" s="28" t="s">
        <v>3516</v>
      </c>
      <c r="F688" s="28" t="s">
        <v>3517</v>
      </c>
      <c r="G688" s="262">
        <v>4237</v>
      </c>
      <c r="H688" s="79" t="s">
        <v>2098</v>
      </c>
      <c r="I688" s="164" t="s">
        <v>61</v>
      </c>
      <c r="J688" s="273">
        <f ca="1">IF(AK688&lt;=Données!$B$2,1," ")</f>
        <v>1</v>
      </c>
      <c r="K688" s="45">
        <v>1</v>
      </c>
      <c r="L688" s="46"/>
      <c r="M688" s="47"/>
      <c r="N688" s="48"/>
      <c r="O688" s="185"/>
      <c r="P688" s="187"/>
      <c r="Q688" s="185"/>
      <c r="R688" s="186"/>
      <c r="S688" s="186"/>
      <c r="T688" s="187"/>
      <c r="U688" s="187"/>
      <c r="V688" s="187"/>
      <c r="W688" s="320"/>
      <c r="X688" s="214"/>
      <c r="Y688" s="215"/>
      <c r="Z688" s="34"/>
      <c r="AA688" s="35"/>
      <c r="AB688" s="35"/>
      <c r="AC688" s="35"/>
      <c r="AD688" s="36"/>
      <c r="AE688" s="224"/>
      <c r="AF688" s="53"/>
      <c r="AG688" s="54"/>
      <c r="AH688" s="55"/>
      <c r="AI688" s="56"/>
      <c r="AJ688" s="41" t="s">
        <v>98</v>
      </c>
      <c r="AK688" s="42">
        <v>44580</v>
      </c>
      <c r="AL688" s="50"/>
      <c r="AM688" s="337" t="str">
        <f>INDEX($K$6:$AE$6,1,MATCH(1,K688:AE688,-1))</f>
        <v>95PFE-L2S</v>
      </c>
      <c r="AN688" s="337" t="str">
        <f>IF(INDEX($K$6:$AE$6,1,MATCH(1,K688:AE688,1))&lt;&gt;INDEX($K$6:$AE$6,1,MATCH(1,K688:AE688,-1)),INDEX($K$6:$AE$6,1,MATCH(1,K688:AE688,1)),"-")</f>
        <v>-</v>
      </c>
    </row>
    <row r="689" spans="1:40" x14ac:dyDescent="0.2">
      <c r="A689" s="169" t="str">
        <f>IF(IFERROR(VLOOKUP(G689,EmployesActifs,1,FALSE),"Non")&lt;&gt;"Non","Oui","Non")</f>
        <v>Oui</v>
      </c>
      <c r="B689" s="172">
        <f>IF(A689="Oui",1,0)</f>
        <v>1</v>
      </c>
      <c r="C689" s="172">
        <f>IF(OR(G689="Médecin",H689="Médecin",I689="Médecin",I689="Médecins",H689="anesthésiste",H689="boursier univ.",H689="chercheur",H689="chirurgien",H689="Résident(e)",H689="Md Urg",H689="Md Card",LEFT(H689,6)="Fellow",H689="Externe Médecine",H689="Directeur de la biobanque Médecin",H689="monit.-boursier",),1,0)</f>
        <v>0</v>
      </c>
      <c r="D689" s="172">
        <f>IF(OR(G689=0,H689="Stagiaire",H689="Stagiaires",H689="Externe",H689="Externes",G689="agence",H689="STAGIAIRE INFIRMIER(ÈRE)",H689="STAGIAIRE SI",H689="STAGIAIRE S.I.",H689="STAGIAIRE PAB",H689="STAGIAIRE EN PERFUSION",H689="Stagiaire Physiothérapeute",H689="Stagiaire médecine",H689="Stagiaire - Service sociaux",H689="STAGIAIRE SOINS INFIRMIERS",H689="STAGIAIRE EXTERNE EN MÉDECINE",H689="ss",),1,0)</f>
        <v>0</v>
      </c>
      <c r="E689" s="28" t="s">
        <v>1242</v>
      </c>
      <c r="F689" s="28" t="s">
        <v>1245</v>
      </c>
      <c r="G689" s="262">
        <v>3796</v>
      </c>
      <c r="H689" s="79" t="s">
        <v>1095</v>
      </c>
      <c r="I689" s="164" t="s">
        <v>282</v>
      </c>
      <c r="J689" s="273" t="str">
        <f ca="1">IF(AK689&lt;=Données!$B$2,1," ")</f>
        <v xml:space="preserve"> </v>
      </c>
      <c r="K689" s="45">
        <v>1</v>
      </c>
      <c r="L689" s="46"/>
      <c r="M689" s="47"/>
      <c r="N689" s="48"/>
      <c r="O689" s="185"/>
      <c r="P689" s="187"/>
      <c r="Q689" s="185"/>
      <c r="R689" s="186"/>
      <c r="S689" s="186"/>
      <c r="T689" s="187"/>
      <c r="U689" s="187"/>
      <c r="V689" s="187"/>
      <c r="W689" s="320"/>
      <c r="X689" s="214"/>
      <c r="Y689" s="215"/>
      <c r="Z689" s="34"/>
      <c r="AA689" s="35"/>
      <c r="AB689" s="35"/>
      <c r="AC689" s="35"/>
      <c r="AD689" s="36"/>
      <c r="AE689" s="224"/>
      <c r="AF689" s="53"/>
      <c r="AG689" s="54"/>
      <c r="AH689" s="55"/>
      <c r="AI689" s="56"/>
      <c r="AJ689" s="41" t="s">
        <v>4462</v>
      </c>
      <c r="AK689" s="42">
        <v>45903</v>
      </c>
      <c r="AL689" s="50"/>
      <c r="AM689" s="337" t="str">
        <f>INDEX($K$6:$AE$6,1,MATCH(1,K689:AE689,-1))</f>
        <v>95PFE-L2S</v>
      </c>
      <c r="AN689" s="337" t="str">
        <f>IF(INDEX($K$6:$AE$6,1,MATCH(1,K689:AE689,1))&lt;&gt;INDEX($K$6:$AE$6,1,MATCH(1,K689:AE689,-1)),INDEX($K$6:$AE$6,1,MATCH(1,K689:AE689,1)),"-")</f>
        <v>-</v>
      </c>
    </row>
    <row r="690" spans="1:40" x14ac:dyDescent="0.2">
      <c r="A690" s="169" t="str">
        <f>IF(IFERROR(VLOOKUP(G690,EmployesActifs,1,FALSE),"Non")&lt;&gt;"Non","Oui","Non")</f>
        <v>Oui</v>
      </c>
      <c r="B690" s="172">
        <f>IF(A690="Oui",1,0)</f>
        <v>1</v>
      </c>
      <c r="C690" s="172">
        <f>IF(OR(G690="Médecin",H690="Médecin",I690="Médecin",I690="Médecins",H690="anesthésiste",H690="boursier univ.",H690="chercheur",H690="chirurgien",H690="Résident(e)",H690="Md Urg",H690="Md Card",LEFT(H690,6)="Fellow",H690="Externe Médecine",H690="Directeur de la biobanque Médecin",H690="monit.-boursier",),1,0)</f>
        <v>0</v>
      </c>
      <c r="D690" s="172">
        <f>IF(OR(G690=0,H690="Stagiaire",H690="Stagiaires",H690="Externe",H690="Externes",G690="agence",H690="STAGIAIRE INFIRMIER(ÈRE)",H690="STAGIAIRE SI",H690="STAGIAIRE S.I.",H690="STAGIAIRE PAB",H690="STAGIAIRE EN PERFUSION",H690="Stagiaire Physiothérapeute",H690="Stagiaire médecine",H690="Stagiaire - Service sociaux",H690="STAGIAIRE SOINS INFIRMIERS",H690="STAGIAIRE EXTERNE EN MÉDECINE",H690="ss",),1,0)</f>
        <v>0</v>
      </c>
      <c r="E690" s="28" t="s">
        <v>3541</v>
      </c>
      <c r="F690" s="28" t="s">
        <v>3542</v>
      </c>
      <c r="G690" s="262">
        <v>4522</v>
      </c>
      <c r="H690" s="79" t="s">
        <v>72</v>
      </c>
      <c r="I690" s="164" t="s">
        <v>5708</v>
      </c>
      <c r="J690" s="273">
        <f ca="1">IF(AK690&lt;=Données!$B$2,1," ")</f>
        <v>1</v>
      </c>
      <c r="K690" s="45"/>
      <c r="L690" s="46">
        <v>1</v>
      </c>
      <c r="M690" s="47"/>
      <c r="N690" s="48"/>
      <c r="O690" s="185"/>
      <c r="P690" s="187"/>
      <c r="Q690" s="185">
        <v>1</v>
      </c>
      <c r="R690" s="186"/>
      <c r="S690" s="186"/>
      <c r="T690" s="187"/>
      <c r="U690" s="187"/>
      <c r="V690" s="187"/>
      <c r="W690" s="320"/>
      <c r="X690" s="214"/>
      <c r="Y690" s="215"/>
      <c r="Z690" s="34"/>
      <c r="AA690" s="35"/>
      <c r="AB690" s="35"/>
      <c r="AC690" s="35"/>
      <c r="AD690" s="36"/>
      <c r="AE690" s="224"/>
      <c r="AF690" s="53"/>
      <c r="AG690" s="54"/>
      <c r="AH690" s="55"/>
      <c r="AI690" s="56"/>
      <c r="AJ690" s="41" t="s">
        <v>57</v>
      </c>
      <c r="AK690" s="42">
        <v>44586</v>
      </c>
      <c r="AL690" s="50" t="s">
        <v>1247</v>
      </c>
      <c r="AM690" s="337" t="str">
        <f>INDEX($K$6:$AE$6,1,MATCH(1,K690:AE690,-1))</f>
        <v>95PFE-L2M</v>
      </c>
      <c r="AN690" s="337" t="str">
        <f>IF(INDEX($K$6:$AE$6,1,MATCH(1,K690:AE690,1))&lt;&gt;INDEX($K$6:$AE$6,1,MATCH(1,K690:AE690,-1)),INDEX($K$6:$AE$6,1,MATCH(1,K690:AE690,1)),"-")</f>
        <v>1860-S</v>
      </c>
    </row>
    <row r="691" spans="1:40" x14ac:dyDescent="0.2">
      <c r="A691" s="169" t="str">
        <f>IF(IFERROR(VLOOKUP(G691,EmployesActifs,1,FALSE),"Non")&lt;&gt;"Non","Oui","Non")</f>
        <v>Oui</v>
      </c>
      <c r="B691" s="172">
        <f>IF(A691="Oui",1,0)</f>
        <v>1</v>
      </c>
      <c r="C691" s="172">
        <f>IF(OR(G691="Médecin",H691="Médecin",I691="Médecin",I691="Médecins",H691="anesthésiste",H691="boursier univ.",H691="chercheur",H691="chirurgien",H691="Résident(e)",H691="Md Urg",H691="Md Card",LEFT(H691,6)="Fellow",H691="Externe Médecine",H691="Directeur de la biobanque Médecin",H691="monit.-boursier",),1,0)</f>
        <v>0</v>
      </c>
      <c r="D691" s="172">
        <f>IF(OR(G691=0,H691="Stagiaire",H691="Stagiaires",H691="Externe",H691="Externes",G691="agence",H691="STAGIAIRE INFIRMIER(ÈRE)",H691="STAGIAIRE SI",H691="STAGIAIRE S.I.",H691="STAGIAIRE PAB",H691="STAGIAIRE EN PERFUSION",H691="Stagiaire Physiothérapeute",H691="Stagiaire médecine",H691="Stagiaire - Service sociaux",H691="STAGIAIRE SOINS INFIRMIERS",H691="STAGIAIRE EXTERNE EN MÉDECINE",H691="ss",),1,0)</f>
        <v>0</v>
      </c>
      <c r="E691" s="28" t="s">
        <v>1246</v>
      </c>
      <c r="F691" s="28" t="s">
        <v>1248</v>
      </c>
      <c r="G691" s="262">
        <v>9453</v>
      </c>
      <c r="H691" s="79" t="s">
        <v>517</v>
      </c>
      <c r="I691" s="164" t="s">
        <v>143</v>
      </c>
      <c r="J691" s="273">
        <f ca="1">IF(AK691&lt;=Données!$B$2,1," ")</f>
        <v>1</v>
      </c>
      <c r="K691" s="45">
        <v>1</v>
      </c>
      <c r="L691" s="46" t="s">
        <v>56</v>
      </c>
      <c r="M691" s="47"/>
      <c r="N691" s="48"/>
      <c r="O691" s="185"/>
      <c r="P691" s="187"/>
      <c r="Q691" s="185"/>
      <c r="R691" s="186"/>
      <c r="S691" s="186"/>
      <c r="T691" s="187"/>
      <c r="U691" s="187"/>
      <c r="V691" s="187"/>
      <c r="W691" s="320"/>
      <c r="X691" s="214"/>
      <c r="Y691" s="215"/>
      <c r="Z691" s="34"/>
      <c r="AA691" s="35"/>
      <c r="AB691" s="35"/>
      <c r="AC691" s="35"/>
      <c r="AD691" s="36"/>
      <c r="AE691" s="224"/>
      <c r="AF691" s="53"/>
      <c r="AG691" s="54"/>
      <c r="AH691" s="55"/>
      <c r="AI691" s="56"/>
      <c r="AJ691" s="41" t="s">
        <v>85</v>
      </c>
      <c r="AK691" s="42">
        <v>44783</v>
      </c>
      <c r="AL691" s="50"/>
      <c r="AM691" s="337" t="str">
        <f>INDEX($K$6:$AE$6,1,MATCH(1,K691:AE691,-1))</f>
        <v>95PFE-L2S</v>
      </c>
      <c r="AN691" s="337" t="str">
        <f>IF(INDEX($K$6:$AE$6,1,MATCH(1,K691:AE691,1))&lt;&gt;INDEX($K$6:$AE$6,1,MATCH(1,K691:AE691,-1)),INDEX($K$6:$AE$6,1,MATCH(1,K691:AE691,1)),"-")</f>
        <v>-</v>
      </c>
    </row>
    <row r="692" spans="1:40" x14ac:dyDescent="0.2">
      <c r="A692" s="381"/>
      <c r="B692" s="172">
        <f>IF(A692="Oui",1,0)</f>
        <v>0</v>
      </c>
      <c r="C692" s="172">
        <f>IF(OR(G692="Médecin",H692="Médecin",I692="Médecin",I692="Médecins",H692="anesthésiste",H692="boursier univ.",H692="chercheur",H692="chirurgien",H692="Résident(e)",H692="Md Urg",H692="Md Card",LEFT(H692,6)="Fellow",H692="Externe Médecine",H692="Directeur de la biobanque Médecin",H692="monit.-boursier",),1,0)</f>
        <v>1</v>
      </c>
      <c r="D692" s="172">
        <f>IF(OR(G692=0,H692="Stagiaire",H692="Stagiaires",H692="Externe",H692="Externes",G692="agence",H692="STAGIAIRE INFIRMIER(ÈRE)",H692="STAGIAIRE SI",H692="STAGIAIRE S.I.",H692="STAGIAIRE PAB",H692="STAGIAIRE EN PERFUSION",H692="Stagiaire Physiothérapeute",H692="Stagiaire médecine",H692="Stagiaire - Service sociaux",H692="STAGIAIRE SOINS INFIRMIERS",H692="STAGIAIRE EXTERNE EN MÉDECINE",H692="ss",),1,0)</f>
        <v>0</v>
      </c>
      <c r="E692" s="28" t="s">
        <v>1246</v>
      </c>
      <c r="F692" s="28" t="s">
        <v>902</v>
      </c>
      <c r="G692" s="262" t="s">
        <v>1249</v>
      </c>
      <c r="H692" s="79" t="s">
        <v>3185</v>
      </c>
      <c r="I692" s="164" t="s">
        <v>61</v>
      </c>
      <c r="J692" s="273">
        <f ca="1">IF(AK692&lt;=Données!$B$2,1," ")</f>
        <v>1</v>
      </c>
      <c r="K692" s="45" t="s">
        <v>56</v>
      </c>
      <c r="L692" s="46" t="s">
        <v>56</v>
      </c>
      <c r="M692" s="47"/>
      <c r="N692" s="48"/>
      <c r="O692" s="185"/>
      <c r="P692" s="187"/>
      <c r="Q692" s="185"/>
      <c r="R692" s="186"/>
      <c r="S692" s="186">
        <v>1</v>
      </c>
      <c r="T692" s="187"/>
      <c r="U692" s="187"/>
      <c r="V692" s="187"/>
      <c r="W692" s="320"/>
      <c r="X692" s="214"/>
      <c r="Y692" s="215"/>
      <c r="Z692" s="34"/>
      <c r="AA692" s="35"/>
      <c r="AB692" s="35"/>
      <c r="AC692" s="35"/>
      <c r="AD692" s="36"/>
      <c r="AE692" s="224"/>
      <c r="AF692" s="53"/>
      <c r="AG692" s="54"/>
      <c r="AH692" s="55"/>
      <c r="AI692" s="56"/>
      <c r="AJ692" s="41" t="s">
        <v>85</v>
      </c>
      <c r="AK692" s="42">
        <v>44585</v>
      </c>
      <c r="AL692" s="50"/>
      <c r="AM692" s="337" t="str">
        <f>INDEX($K$6:$AE$6,1,MATCH(1,K692:AE692,-1))</f>
        <v>1870 +</v>
      </c>
      <c r="AN692" s="337" t="str">
        <f>IF(INDEX($K$6:$AE$6,1,MATCH(1,K692:AE692,1))&lt;&gt;INDEX($K$6:$AE$6,1,MATCH(1,K692:AE692,-1)),INDEX($K$6:$AE$6,1,MATCH(1,K692:AE692,1)),"-")</f>
        <v>-</v>
      </c>
    </row>
    <row r="693" spans="1:40" x14ac:dyDescent="0.2">
      <c r="A693" s="169" t="str">
        <f>IF(IFERROR(VLOOKUP(G693,EmployesActifs,1,FALSE),"Non")&lt;&gt;"Non","Oui","Non")</f>
        <v>Oui</v>
      </c>
      <c r="B693" s="172">
        <f>IF(A693="Oui",1,0)</f>
        <v>1</v>
      </c>
      <c r="C693" s="172">
        <f>IF(OR(G693="Médecin",H693="Médecin",I693="Médecin",I693="Médecins",H693="anesthésiste",H693="boursier univ.",H693="chercheur",H693="chirurgien",H693="Résident(e)",H693="Md Urg",H693="Md Card",LEFT(H693,6)="Fellow",H693="Externe Médecine",H693="Directeur de la biobanque Médecin",H693="monit.-boursier",),1,0)</f>
        <v>0</v>
      </c>
      <c r="D693" s="172">
        <f>IF(OR(G693=0,H693="Stagiaire",H693="Stagiaires",H693="Externe",H693="Externes",G693="agence",H693="STAGIAIRE INFIRMIER(ÈRE)",H693="STAGIAIRE SI",H693="STAGIAIRE S.I.",H693="STAGIAIRE PAB",H693="STAGIAIRE EN PERFUSION",H693="Stagiaire Physiothérapeute",H693="Stagiaire médecine",H693="Stagiaire - Service sociaux",H693="STAGIAIRE SOINS INFIRMIERS",H693="STAGIAIRE EXTERNE EN MÉDECINE",H693="ss",),1,0)</f>
        <v>0</v>
      </c>
      <c r="E693" s="28" t="s">
        <v>4205</v>
      </c>
      <c r="F693" s="28" t="s">
        <v>281</v>
      </c>
      <c r="G693" s="262">
        <v>12657</v>
      </c>
      <c r="H693" s="79" t="s">
        <v>69</v>
      </c>
      <c r="I693" s="164" t="s">
        <v>5716</v>
      </c>
      <c r="J693" s="273" t="str">
        <f ca="1">IF(AK693&lt;=Données!$B$2,1," ")</f>
        <v xml:space="preserve"> </v>
      </c>
      <c r="K693" s="45">
        <v>1</v>
      </c>
      <c r="L693" s="46"/>
      <c r="M693" s="47"/>
      <c r="N693" s="48"/>
      <c r="O693" s="185"/>
      <c r="P693" s="187"/>
      <c r="Q693" s="185"/>
      <c r="R693" s="186"/>
      <c r="S693" s="186"/>
      <c r="T693" s="187"/>
      <c r="U693" s="187"/>
      <c r="V693" s="187"/>
      <c r="W693" s="320"/>
      <c r="X693" s="214"/>
      <c r="Y693" s="215"/>
      <c r="Z693" s="34"/>
      <c r="AA693" s="35"/>
      <c r="AB693" s="35"/>
      <c r="AC693" s="35"/>
      <c r="AD693" s="36"/>
      <c r="AE693" s="224"/>
      <c r="AF693" s="53"/>
      <c r="AG693" s="54"/>
      <c r="AH693" s="55"/>
      <c r="AI693" s="56"/>
      <c r="AJ693" s="41" t="s">
        <v>4462</v>
      </c>
      <c r="AK693" s="42">
        <v>45756</v>
      </c>
      <c r="AL693" s="50"/>
      <c r="AM693" s="337" t="str">
        <f>INDEX($K$6:$AE$6,1,MATCH(1,K693:AE693,-1))</f>
        <v>95PFE-L2S</v>
      </c>
      <c r="AN693" s="337" t="str">
        <f>IF(INDEX($K$6:$AE$6,1,MATCH(1,K693:AE693,1))&lt;&gt;INDEX($K$6:$AE$6,1,MATCH(1,K693:AE693,-1)),INDEX($K$6:$AE$6,1,MATCH(1,K693:AE693,1)),"-")</f>
        <v>-</v>
      </c>
    </row>
    <row r="694" spans="1:40" x14ac:dyDescent="0.2">
      <c r="A694" s="169" t="str">
        <f>IF(IFERROR(VLOOKUP(G694,EmployesActifs,1,FALSE),"Non")&lt;&gt;"Non","Oui","Non")</f>
        <v>Oui</v>
      </c>
      <c r="B694" s="172">
        <f>IF(A694="Oui",1,0)</f>
        <v>1</v>
      </c>
      <c r="C694" s="172">
        <f>IF(OR(G694="Médecin",H694="Médecin",I694="Médecin",I694="Médecins",H694="anesthésiste",H694="boursier univ.",H694="chercheur",H694="chirurgien",H694="Résident(e)",H694="Md Urg",H694="Md Card",LEFT(H694,6)="Fellow",H694="Externe Médecine",H694="Directeur de la biobanque Médecin",H694="monit.-boursier",),1,0)</f>
        <v>0</v>
      </c>
      <c r="D694" s="172">
        <f>IF(OR(G694=0,H694="Stagiaire",H694="Stagiaires",H694="Externe",H694="Externes",G694="agence",H694="STAGIAIRE INFIRMIER(ÈRE)",H694="STAGIAIRE SI",H694="STAGIAIRE S.I.",H694="STAGIAIRE PAB",H694="STAGIAIRE EN PERFUSION",H694="Stagiaire Physiothérapeute",H694="Stagiaire médecine",H694="Stagiaire - Service sociaux",H694="STAGIAIRE SOINS INFIRMIERS",H694="STAGIAIRE EXTERNE EN MÉDECINE",H694="ss",),1,0)</f>
        <v>0</v>
      </c>
      <c r="E694" s="28" t="s">
        <v>1251</v>
      </c>
      <c r="F694" s="28" t="s">
        <v>720</v>
      </c>
      <c r="G694" s="262">
        <v>8295</v>
      </c>
      <c r="H694" s="79" t="s">
        <v>641</v>
      </c>
      <c r="I694" s="164" t="s">
        <v>209</v>
      </c>
      <c r="J694" s="273" t="str">
        <f ca="1">IF(AK694&lt;=Données!$B$2,1," ")</f>
        <v xml:space="preserve"> </v>
      </c>
      <c r="K694" s="45"/>
      <c r="L694" s="46">
        <v>1</v>
      </c>
      <c r="M694" s="47"/>
      <c r="N694" s="48"/>
      <c r="O694" s="185"/>
      <c r="P694" s="187"/>
      <c r="Q694" s="185"/>
      <c r="R694" s="186"/>
      <c r="S694" s="186"/>
      <c r="T694" s="187"/>
      <c r="U694" s="187"/>
      <c r="V694" s="187"/>
      <c r="W694" s="320"/>
      <c r="X694" s="214"/>
      <c r="Y694" s="215"/>
      <c r="Z694" s="34"/>
      <c r="AA694" s="35"/>
      <c r="AB694" s="35"/>
      <c r="AC694" s="35"/>
      <c r="AD694" s="36"/>
      <c r="AE694" s="224"/>
      <c r="AF694" s="53"/>
      <c r="AG694" s="54"/>
      <c r="AH694" s="55"/>
      <c r="AI694" s="56"/>
      <c r="AJ694" s="41" t="s">
        <v>4462</v>
      </c>
      <c r="AK694" s="42">
        <v>45264</v>
      </c>
      <c r="AL694" s="50"/>
      <c r="AM694" s="337" t="str">
        <f>INDEX($K$6:$AE$6,1,MATCH(1,K694:AE694,-1))</f>
        <v>95PFE-L2M</v>
      </c>
      <c r="AN694" s="337" t="str">
        <f>IF(INDEX($K$6:$AE$6,1,MATCH(1,K694:AE694,1))&lt;&gt;INDEX($K$6:$AE$6,1,MATCH(1,K694:AE694,-1)),INDEX($K$6:$AE$6,1,MATCH(1,K694:AE694,1)),"-")</f>
        <v>-</v>
      </c>
    </row>
    <row r="695" spans="1:40" x14ac:dyDescent="0.2">
      <c r="A695" s="169" t="str">
        <f>IF(IFERROR(VLOOKUP(G695,EmployesActifs,1,FALSE),"Non")&lt;&gt;"Non","Oui","Non")</f>
        <v>Oui</v>
      </c>
      <c r="B695" s="172">
        <f>IF(A695="Oui",1,0)</f>
        <v>1</v>
      </c>
      <c r="C695" s="172">
        <f>IF(OR(G695="Médecin",H695="Médecin",I695="Médecin",I695="Médecins",H695="anesthésiste",H695="boursier univ.",H695="chercheur",H695="chirurgien",H695="Résident(e)",H695="Md Urg",H695="Md Card",LEFT(H695,6)="Fellow",H695="Externe Médecine",H695="Directeur de la biobanque Médecin",H695="monit.-boursier",),1,0)</f>
        <v>0</v>
      </c>
      <c r="D695" s="172">
        <f>IF(OR(G695=0,H695="Stagiaire",H695="Stagiaires",H695="Externe",H695="Externes",G695="agence",H695="STAGIAIRE INFIRMIER(ÈRE)",H695="STAGIAIRE SI",H695="STAGIAIRE S.I.",H695="STAGIAIRE PAB",H695="STAGIAIRE EN PERFUSION",H695="Stagiaire Physiothérapeute",H695="Stagiaire médecine",H695="Stagiaire - Service sociaux",H695="STAGIAIRE SOINS INFIRMIERS",H695="STAGIAIRE EXTERNE EN MÉDECINE",H695="ss",),1,0)</f>
        <v>0</v>
      </c>
      <c r="E695" s="28" t="s">
        <v>1256</v>
      </c>
      <c r="F695" s="28" t="s">
        <v>1257</v>
      </c>
      <c r="G695" s="262">
        <v>10668</v>
      </c>
      <c r="H695" s="79" t="s">
        <v>2463</v>
      </c>
      <c r="I695" s="164" t="s">
        <v>933</v>
      </c>
      <c r="J695" s="273" t="str">
        <f ca="1">IF(AK695&lt;=Données!$B$2,1," ")</f>
        <v xml:space="preserve"> </v>
      </c>
      <c r="K695" s="45"/>
      <c r="L695" s="46" t="s">
        <v>56</v>
      </c>
      <c r="M695" s="47"/>
      <c r="N695" s="48" t="s">
        <v>56</v>
      </c>
      <c r="O695" s="185"/>
      <c r="P695" s="187"/>
      <c r="Q695" s="185"/>
      <c r="R695" s="186"/>
      <c r="S695" s="186">
        <v>1</v>
      </c>
      <c r="T695" s="187"/>
      <c r="U695" s="187"/>
      <c r="V695" s="187"/>
      <c r="W695" s="320"/>
      <c r="X695" s="214"/>
      <c r="Y695" s="215"/>
      <c r="Z695" s="34"/>
      <c r="AA695" s="35"/>
      <c r="AB695" s="35"/>
      <c r="AC695" s="35"/>
      <c r="AD695" s="36">
        <v>1</v>
      </c>
      <c r="AE695" s="224"/>
      <c r="AF695" s="53"/>
      <c r="AG695" s="54"/>
      <c r="AH695" s="55"/>
      <c r="AI695" s="56"/>
      <c r="AJ695" s="41" t="s">
        <v>5851</v>
      </c>
      <c r="AK695" s="42">
        <v>45728</v>
      </c>
      <c r="AL695" s="50"/>
      <c r="AM695" s="337" t="str">
        <f>INDEX($K$6:$AE$6,1,MATCH(1,K695:AE695,-1))</f>
        <v>1870 +</v>
      </c>
      <c r="AN695" s="337" t="str">
        <f>IF(INDEX($K$6:$AE$6,1,MATCH(1,K695:AE695,1))&lt;&gt;INDEX($K$6:$AE$6,1,MATCH(1,K695:AE695,-1)),INDEX($K$6:$AE$6,1,MATCH(1,K695:AE695,1)),"-")</f>
        <v>1517-LP</v>
      </c>
    </row>
    <row r="696" spans="1:40" x14ac:dyDescent="0.2">
      <c r="A696" s="169" t="str">
        <f>IF(IFERROR(VLOOKUP(G696,EmployesActifs,1,FALSE),"Non")&lt;&gt;"Non","Oui","Non")</f>
        <v>Oui</v>
      </c>
      <c r="B696" s="172">
        <f>IF(A696="Oui",1,0)</f>
        <v>1</v>
      </c>
      <c r="C696" s="172">
        <f>IF(OR(G696="Médecin",H696="Médecin",I696="Médecin",I696="Médecins",H696="anesthésiste",H696="boursier univ.",H696="chercheur",H696="chirurgien",H696="Résident(e)",H696="Md Urg",H696="Md Card",LEFT(H696,6)="Fellow",H696="Externe Médecine",H696="Directeur de la biobanque Médecin",H696="monit.-boursier",),1,0)</f>
        <v>0</v>
      </c>
      <c r="D696" s="172">
        <f>IF(OR(G696=0,H696="Stagiaire",H696="Stagiaires",H696="Externe",H696="Externes",G696="agence",H696="STAGIAIRE INFIRMIER(ÈRE)",H696="STAGIAIRE SI",H696="STAGIAIRE S.I.",H696="STAGIAIRE PAB",H696="STAGIAIRE EN PERFUSION",H696="Stagiaire Physiothérapeute",H696="Stagiaire médecine",H696="Stagiaire - Service sociaux",H696="STAGIAIRE SOINS INFIRMIERS",H696="STAGIAIRE EXTERNE EN MÉDECINE",H696="ss",),1,0)</f>
        <v>0</v>
      </c>
      <c r="E696" s="28" t="s">
        <v>1258</v>
      </c>
      <c r="F696" s="28" t="s">
        <v>519</v>
      </c>
      <c r="G696" s="262">
        <v>3447</v>
      </c>
      <c r="H696" s="79" t="s">
        <v>1095</v>
      </c>
      <c r="I696" s="164" t="s">
        <v>5701</v>
      </c>
      <c r="J696" s="273">
        <f ca="1">IF(AK696&lt;=Données!$B$2,1," ")</f>
        <v>1</v>
      </c>
      <c r="K696" s="45"/>
      <c r="L696" s="46" t="s">
        <v>56</v>
      </c>
      <c r="M696" s="47"/>
      <c r="N696" s="48"/>
      <c r="O696" s="185"/>
      <c r="P696" s="187"/>
      <c r="Q696" s="185"/>
      <c r="R696" s="186"/>
      <c r="S696" s="186">
        <v>1</v>
      </c>
      <c r="T696" s="187"/>
      <c r="U696" s="187"/>
      <c r="V696" s="187"/>
      <c r="W696" s="320"/>
      <c r="X696" s="214"/>
      <c r="Y696" s="215"/>
      <c r="Z696" s="34"/>
      <c r="AA696" s="35"/>
      <c r="AB696" s="35"/>
      <c r="AC696" s="35"/>
      <c r="AD696" s="36"/>
      <c r="AE696" s="224"/>
      <c r="AF696" s="53"/>
      <c r="AG696" s="54"/>
      <c r="AH696" s="55"/>
      <c r="AI696" s="56"/>
      <c r="AJ696" s="41" t="s">
        <v>239</v>
      </c>
      <c r="AK696" s="42">
        <v>44574</v>
      </c>
      <c r="AL696" s="50"/>
      <c r="AM696" s="337" t="str">
        <f>INDEX($K$6:$AE$6,1,MATCH(1,K696:AE696,-1))</f>
        <v>1870 +</v>
      </c>
      <c r="AN696" s="337" t="str">
        <f>IF(INDEX($K$6:$AE$6,1,MATCH(1,K696:AE696,1))&lt;&gt;INDEX($K$6:$AE$6,1,MATCH(1,K696:AE696,-1)),INDEX($K$6:$AE$6,1,MATCH(1,K696:AE696,1)),"-")</f>
        <v>-</v>
      </c>
    </row>
    <row r="697" spans="1:40" x14ac:dyDescent="0.2">
      <c r="A697" s="169" t="str">
        <f>IF(IFERROR(VLOOKUP(G697,EmployesActifs,1,FALSE),"Non")&lt;&gt;"Non","Oui","Non")</f>
        <v>Oui</v>
      </c>
      <c r="B697" s="172">
        <f>IF(A697="Oui",1,0)</f>
        <v>1</v>
      </c>
      <c r="C697" s="172">
        <f>IF(OR(G697="Médecin",H697="Médecin",I697="Médecin",I697="Médecins",H697="anesthésiste",H697="boursier univ.",H697="chercheur",H697="chirurgien",H697="Résident(e)",H697="Md Urg",H697="Md Card",LEFT(H697,6)="Fellow",H697="Externe Médecine",H697="Directeur de la biobanque Médecin",H697="monit.-boursier",),1,0)</f>
        <v>0</v>
      </c>
      <c r="D697" s="172">
        <f>IF(OR(G697=0,H697="Stagiaire",H697="Stagiaires",H697="Externe",H697="Externes",G697="agence",H697="STAGIAIRE INFIRMIER(ÈRE)",H697="STAGIAIRE SI",H697="STAGIAIRE S.I.",H697="STAGIAIRE PAB",H697="STAGIAIRE EN PERFUSION",H697="Stagiaire Physiothérapeute",H697="Stagiaire médecine",H697="Stagiaire - Service sociaux",H697="STAGIAIRE SOINS INFIRMIERS",H697="STAGIAIRE EXTERNE EN MÉDECINE",H697="ss",),1,0)</f>
        <v>0</v>
      </c>
      <c r="E697" s="28" t="s">
        <v>1261</v>
      </c>
      <c r="F697" s="28" t="s">
        <v>1146</v>
      </c>
      <c r="G697" s="262">
        <v>6299</v>
      </c>
      <c r="H697" s="79" t="s">
        <v>109</v>
      </c>
      <c r="I697" s="164" t="s">
        <v>110</v>
      </c>
      <c r="J697" s="273">
        <f ca="1">IF(AK697&lt;=Données!$B$2,1," ")</f>
        <v>1</v>
      </c>
      <c r="K697" s="45" t="s">
        <v>56</v>
      </c>
      <c r="L697" s="46"/>
      <c r="M697" s="47" t="s">
        <v>56</v>
      </c>
      <c r="N697" s="48" t="s">
        <v>56</v>
      </c>
      <c r="O697" s="185"/>
      <c r="P697" s="187"/>
      <c r="Q697" s="185"/>
      <c r="R697" s="186"/>
      <c r="S697" s="186">
        <v>1</v>
      </c>
      <c r="T697" s="187"/>
      <c r="U697" s="187"/>
      <c r="V697" s="187"/>
      <c r="W697" s="320"/>
      <c r="X697" s="214"/>
      <c r="Y697" s="215"/>
      <c r="Z697" s="34"/>
      <c r="AA697" s="35"/>
      <c r="AB697" s="35"/>
      <c r="AC697" s="35"/>
      <c r="AD697" s="36"/>
      <c r="AE697" s="224"/>
      <c r="AF697" s="53"/>
      <c r="AG697" s="54"/>
      <c r="AH697" s="55"/>
      <c r="AI697" s="56"/>
      <c r="AJ697" s="41" t="s">
        <v>2858</v>
      </c>
      <c r="AK697" s="42">
        <v>45223</v>
      </c>
      <c r="AL697" s="50"/>
      <c r="AM697" s="337" t="str">
        <f>INDEX($K$6:$AE$6,1,MATCH(1,K697:AE697,-1))</f>
        <v>1870 +</v>
      </c>
      <c r="AN697" s="337" t="str">
        <f>IF(INDEX($K$6:$AE$6,1,MATCH(1,K697:AE697,1))&lt;&gt;INDEX($K$6:$AE$6,1,MATCH(1,K697:AE697,-1)),INDEX($K$6:$AE$6,1,MATCH(1,K697:AE697,1)),"-")</f>
        <v>-</v>
      </c>
    </row>
    <row r="698" spans="1:40" x14ac:dyDescent="0.2">
      <c r="A698" s="169" t="str">
        <f>IF(IFERROR(VLOOKUP(G698,EmployesActifs,1,FALSE),"Non")&lt;&gt;"Non","Oui","Non")</f>
        <v>Oui</v>
      </c>
      <c r="B698" s="172">
        <f>IF(A698="Oui",1,0)</f>
        <v>1</v>
      </c>
      <c r="C698" s="172">
        <f>IF(OR(G698="Médecin",H698="Médecin",I698="Médecin",I698="Médecins",H698="anesthésiste",H698="boursier univ.",H698="chercheur",H698="chirurgien",H698="Résident(e)",H698="Md Urg",H698="Md Card",LEFT(H698,6)="Fellow",H698="Externe Médecine",H698="Directeur de la biobanque Médecin",H698="monit.-boursier",),1,0)</f>
        <v>0</v>
      </c>
      <c r="D698" s="172">
        <f>IF(OR(G698=0,H698="Stagiaire",H698="Stagiaires",H698="Externe",H698="Externes",G698="agence",H698="STAGIAIRE INFIRMIER(ÈRE)",H698="STAGIAIRE SI",H698="STAGIAIRE S.I.",H698="STAGIAIRE PAB",H698="STAGIAIRE EN PERFUSION",H698="Stagiaire Physiothérapeute",H698="Stagiaire médecine",H698="Stagiaire - Service sociaux",H698="STAGIAIRE SOINS INFIRMIERS",H698="STAGIAIRE EXTERNE EN MÉDECINE",H698="ss",),1,0)</f>
        <v>0</v>
      </c>
      <c r="E698" s="28" t="s">
        <v>4351</v>
      </c>
      <c r="F698" s="28" t="s">
        <v>368</v>
      </c>
      <c r="G698" s="262">
        <v>13719</v>
      </c>
      <c r="H698" s="79" t="s">
        <v>72</v>
      </c>
      <c r="I698" s="164" t="s">
        <v>888</v>
      </c>
      <c r="J698" s="273" t="str">
        <f ca="1">IF(AK698&lt;=Données!$B$2,1," ")</f>
        <v xml:space="preserve"> </v>
      </c>
      <c r="K698" s="45"/>
      <c r="L698" s="46">
        <v>1</v>
      </c>
      <c r="M698" s="47"/>
      <c r="N698" s="48"/>
      <c r="O698" s="185"/>
      <c r="P698" s="187"/>
      <c r="Q698" s="185"/>
      <c r="R698" s="186"/>
      <c r="S698" s="186"/>
      <c r="T698" s="187"/>
      <c r="U698" s="187"/>
      <c r="V698" s="187"/>
      <c r="W698" s="320"/>
      <c r="X698" s="214"/>
      <c r="Y698" s="215"/>
      <c r="Z698" s="34"/>
      <c r="AA698" s="35"/>
      <c r="AB698" s="35"/>
      <c r="AC698" s="35"/>
      <c r="AD698" s="36"/>
      <c r="AE698" s="224"/>
      <c r="AF698" s="53"/>
      <c r="AG698" s="54"/>
      <c r="AH698" s="55"/>
      <c r="AI698" s="56"/>
      <c r="AJ698" s="41" t="s">
        <v>4462</v>
      </c>
      <c r="AK698" s="42">
        <v>45602</v>
      </c>
      <c r="AL698" s="50"/>
      <c r="AM698" s="337" t="str">
        <f>INDEX($K$6:$AE$6,1,MATCH(1,K698:AE698,-1))</f>
        <v>95PFE-L2M</v>
      </c>
      <c r="AN698" s="337" t="str">
        <f>IF(INDEX($K$6:$AE$6,1,MATCH(1,K698:AE698,1))&lt;&gt;INDEX($K$6:$AE$6,1,MATCH(1,K698:AE698,-1)),INDEX($K$6:$AE$6,1,MATCH(1,K698:AE698,1)),"-")</f>
        <v>-</v>
      </c>
    </row>
    <row r="699" spans="1:40" x14ac:dyDescent="0.2">
      <c r="A699" s="169" t="str">
        <f>IF(IFERROR(VLOOKUP(G699,EmployesActifs,1,FALSE),"Non")&lt;&gt;"Non","Oui","Non")</f>
        <v>Oui</v>
      </c>
      <c r="B699" s="172">
        <f>IF(A699="Oui",1,0)</f>
        <v>1</v>
      </c>
      <c r="C699" s="172">
        <f>IF(OR(G699="Médecin",H699="Médecin",I699="Médecin",I699="Médecins",H699="anesthésiste",H699="boursier univ.",H699="chercheur",H699="chirurgien",H699="Résident(e)",H699="Md Urg",H699="Md Card",LEFT(H699,6)="Fellow",H699="Externe Médecine",H699="Directeur de la biobanque Médecin",H699="monit.-boursier",),1,0)</f>
        <v>0</v>
      </c>
      <c r="D699" s="172">
        <f>IF(OR(G699=0,H699="Stagiaire",H699="Stagiaires",H699="Externe",H699="Externes",G699="agence",H699="STAGIAIRE INFIRMIER(ÈRE)",H699="STAGIAIRE SI",H699="STAGIAIRE S.I.",H699="STAGIAIRE PAB",H699="STAGIAIRE EN PERFUSION",H699="Stagiaire Physiothérapeute",H699="Stagiaire médecine",H699="Stagiaire - Service sociaux",H699="STAGIAIRE SOINS INFIRMIERS",H699="STAGIAIRE EXTERNE EN MÉDECINE",H699="ss",),1,0)</f>
        <v>0</v>
      </c>
      <c r="E699" s="28" t="s">
        <v>4351</v>
      </c>
      <c r="F699" s="28" t="s">
        <v>4126</v>
      </c>
      <c r="G699" s="262">
        <v>13096</v>
      </c>
      <c r="H699" s="79" t="s">
        <v>4483</v>
      </c>
      <c r="I699" s="164" t="s">
        <v>1489</v>
      </c>
      <c r="J699" s="273">
        <f ca="1">IF(AK699&lt;=Données!$B$2,1," ")</f>
        <v>1</v>
      </c>
      <c r="K699" s="45" t="s">
        <v>56</v>
      </c>
      <c r="L699" s="46" t="s">
        <v>56</v>
      </c>
      <c r="M699" s="47"/>
      <c r="N699" s="48">
        <v>1</v>
      </c>
      <c r="O699" s="185"/>
      <c r="P699" s="187"/>
      <c r="Q699" s="185"/>
      <c r="R699" s="186"/>
      <c r="S699" s="186"/>
      <c r="T699" s="187"/>
      <c r="U699" s="187"/>
      <c r="V699" s="187"/>
      <c r="W699" s="320"/>
      <c r="X699" s="214"/>
      <c r="Y699" s="215"/>
      <c r="Z699" s="34"/>
      <c r="AA699" s="35"/>
      <c r="AB699" s="35"/>
      <c r="AC699" s="35"/>
      <c r="AD699" s="36"/>
      <c r="AE699" s="224"/>
      <c r="AF699" s="53"/>
      <c r="AG699" s="54"/>
      <c r="AH699" s="55"/>
      <c r="AI699" s="56"/>
      <c r="AJ699" s="41" t="s">
        <v>2858</v>
      </c>
      <c r="AK699" s="42">
        <v>45195</v>
      </c>
      <c r="AL699" s="50"/>
      <c r="AM699" s="337" t="str">
        <f>INDEX($K$6:$AE$6,1,MATCH(1,K699:AE699,-1))</f>
        <v>F550</v>
      </c>
      <c r="AN699" s="337" t="str">
        <f>IF(INDEX($K$6:$AE$6,1,MATCH(1,K699:AE699,1))&lt;&gt;INDEX($K$6:$AE$6,1,MATCH(1,K699:AE699,-1)),INDEX($K$6:$AE$6,1,MATCH(1,K699:AE699,1)),"-")</f>
        <v>-</v>
      </c>
    </row>
    <row r="700" spans="1:40" x14ac:dyDescent="0.2">
      <c r="A700" s="169" t="str">
        <f>IF(IFERROR(VLOOKUP(G700,EmployesActifs,1,FALSE),"Non")&lt;&gt;"Non","Oui","Non")</f>
        <v>Oui</v>
      </c>
      <c r="B700" s="172">
        <f>IF(A700="Oui",1,0)</f>
        <v>1</v>
      </c>
      <c r="C700" s="172">
        <f>IF(OR(G700="Médecin",H700="Médecin",I700="Médecin",I700="Médecins",H700="anesthésiste",H700="boursier univ.",H700="chercheur",H700="chirurgien",H700="Résident(e)",H700="Md Urg",H700="Md Card",LEFT(H700,6)="Fellow",H700="Externe Médecine",H700="Directeur de la biobanque Médecin",H700="monit.-boursier",),1,0)</f>
        <v>0</v>
      </c>
      <c r="D700" s="172">
        <f>IF(OR(G700=0,H700="Stagiaire",H700="Stagiaires",H700="Externe",H700="Externes",G700="agence",H700="STAGIAIRE INFIRMIER(ÈRE)",H700="STAGIAIRE SI",H700="STAGIAIRE S.I.",H700="STAGIAIRE PAB",H700="STAGIAIRE EN PERFUSION",H700="Stagiaire Physiothérapeute",H700="Stagiaire médecine",H700="Stagiaire - Service sociaux",H700="STAGIAIRE SOINS INFIRMIERS",H700="STAGIAIRE EXTERNE EN MÉDECINE",H700="ss",),1,0)</f>
        <v>0</v>
      </c>
      <c r="E700" s="28" t="s">
        <v>1263</v>
      </c>
      <c r="F700" s="28" t="s">
        <v>276</v>
      </c>
      <c r="G700" s="262">
        <v>8997</v>
      </c>
      <c r="H700" s="79" t="s">
        <v>54</v>
      </c>
      <c r="I700" s="164" t="s">
        <v>55</v>
      </c>
      <c r="J700" s="273" t="str">
        <f ca="1">IF(AK700&lt;=Données!$B$2,1," ")</f>
        <v xml:space="preserve"> </v>
      </c>
      <c r="K700" s="45" t="s">
        <v>56</v>
      </c>
      <c r="L700" s="46"/>
      <c r="M700" s="47"/>
      <c r="N700" s="48"/>
      <c r="O700" s="185"/>
      <c r="P700" s="187"/>
      <c r="Q700" s="185"/>
      <c r="R700" s="186"/>
      <c r="S700" s="186">
        <v>1</v>
      </c>
      <c r="T700" s="187"/>
      <c r="U700" s="187"/>
      <c r="V700" s="187"/>
      <c r="W700" s="320"/>
      <c r="X700" s="214"/>
      <c r="Y700" s="215"/>
      <c r="Z700" s="34"/>
      <c r="AA700" s="35"/>
      <c r="AB700" s="35"/>
      <c r="AC700" s="35"/>
      <c r="AD700" s="36"/>
      <c r="AE700" s="224"/>
      <c r="AF700" s="53"/>
      <c r="AG700" s="54"/>
      <c r="AH700" s="55"/>
      <c r="AI700" s="56"/>
      <c r="AJ700" s="41" t="s">
        <v>4462</v>
      </c>
      <c r="AK700" s="42">
        <v>45805</v>
      </c>
      <c r="AL700" s="50"/>
      <c r="AM700" s="337" t="str">
        <f>INDEX($K$6:$AE$6,1,MATCH(1,K700:AE700,-1))</f>
        <v>1870 +</v>
      </c>
      <c r="AN700" s="337" t="str">
        <f>IF(INDEX($K$6:$AE$6,1,MATCH(1,K700:AE700,1))&lt;&gt;INDEX($K$6:$AE$6,1,MATCH(1,K700:AE700,-1)),INDEX($K$6:$AE$6,1,MATCH(1,K700:AE700,1)),"-")</f>
        <v>-</v>
      </c>
    </row>
    <row r="701" spans="1:40" x14ac:dyDescent="0.2">
      <c r="A701" s="169" t="str">
        <f>IF(IFERROR(VLOOKUP(G701,EmployesActifs,1,FALSE),"Non")&lt;&gt;"Non","Oui","Non")</f>
        <v>Oui</v>
      </c>
      <c r="B701" s="172">
        <f>IF(A701="Oui",1,0)</f>
        <v>1</v>
      </c>
      <c r="C701" s="172">
        <f>IF(OR(G701="Médecin",H701="Médecin",I701="Médecin",I701="Médecins",H701="anesthésiste",H701="boursier univ.",H701="chercheur",H701="chirurgien",H701="Résident(e)",H701="Md Urg",H701="Md Card",LEFT(H701,6)="Fellow",H701="Externe Médecine",H701="Directeur de la biobanque Médecin",H701="monit.-boursier",),1,0)</f>
        <v>0</v>
      </c>
      <c r="D701" s="172">
        <f>IF(OR(G701=0,H701="Stagiaire",H701="Stagiaires",H701="Externe",H701="Externes",G701="agence",H701="STAGIAIRE INFIRMIER(ÈRE)",H701="STAGIAIRE SI",H701="STAGIAIRE S.I.",H701="STAGIAIRE PAB",H701="STAGIAIRE EN PERFUSION",H701="Stagiaire Physiothérapeute",H701="Stagiaire médecine",H701="Stagiaire - Service sociaux",H701="STAGIAIRE SOINS INFIRMIERS",H701="STAGIAIRE EXTERNE EN MÉDECINE",H701="ss",),1,0)</f>
        <v>0</v>
      </c>
      <c r="E701" s="28" t="s">
        <v>1263</v>
      </c>
      <c r="F701" s="28" t="s">
        <v>949</v>
      </c>
      <c r="G701" s="262">
        <v>3648</v>
      </c>
      <c r="H701" s="79" t="s">
        <v>972</v>
      </c>
      <c r="I701" s="164" t="s">
        <v>3418</v>
      </c>
      <c r="J701" s="273">
        <f ca="1">IF(AK701&lt;=Données!$B$2,1," ")</f>
        <v>1</v>
      </c>
      <c r="K701" s="45"/>
      <c r="L701" s="46">
        <v>1</v>
      </c>
      <c r="M701" s="47" t="s">
        <v>56</v>
      </c>
      <c r="N701" s="48"/>
      <c r="O701" s="185"/>
      <c r="P701" s="187"/>
      <c r="Q701" s="185"/>
      <c r="R701" s="186"/>
      <c r="S701" s="186"/>
      <c r="T701" s="187"/>
      <c r="U701" s="187"/>
      <c r="V701" s="187"/>
      <c r="W701" s="320"/>
      <c r="X701" s="214"/>
      <c r="Y701" s="215"/>
      <c r="Z701" s="34"/>
      <c r="AA701" s="35"/>
      <c r="AB701" s="35"/>
      <c r="AC701" s="35"/>
      <c r="AD701" s="36"/>
      <c r="AE701" s="224"/>
      <c r="AF701" s="53"/>
      <c r="AG701" s="54"/>
      <c r="AH701" s="55"/>
      <c r="AI701" s="56"/>
      <c r="AJ701" s="41" t="s">
        <v>144</v>
      </c>
      <c r="AK701" s="42">
        <v>44596</v>
      </c>
      <c r="AL701" s="50"/>
      <c r="AM701" s="337" t="str">
        <f>INDEX($K$6:$AE$6,1,MATCH(1,K701:AE701,-1))</f>
        <v>95PFE-L2M</v>
      </c>
      <c r="AN701" s="337" t="str">
        <f>IF(INDEX($K$6:$AE$6,1,MATCH(1,K701:AE701,1))&lt;&gt;INDEX($K$6:$AE$6,1,MATCH(1,K701:AE701,-1)),INDEX($K$6:$AE$6,1,MATCH(1,K701:AE701,1)),"-")</f>
        <v>-</v>
      </c>
    </row>
    <row r="702" spans="1:40" x14ac:dyDescent="0.2">
      <c r="A702" s="169" t="str">
        <f>IF(IFERROR(VLOOKUP(G702,EmployesActifs,1,FALSE),"Non")&lt;&gt;"Non","Oui","Non")</f>
        <v>Oui</v>
      </c>
      <c r="B702" s="172">
        <f>IF(A702="Oui",1,0)</f>
        <v>1</v>
      </c>
      <c r="C702" s="172">
        <f>IF(OR(G702="Médecin",H702="Médecin",I702="Médecin",I702="Médecins",H702="anesthésiste",H702="boursier univ.",H702="chercheur",H702="chirurgien",H702="Résident(e)",H702="Md Urg",H702="Md Card",LEFT(H702,6)="Fellow",H702="Externe Médecine",H702="Directeur de la biobanque Médecin",H702="monit.-boursier",),1,0)</f>
        <v>0</v>
      </c>
      <c r="D702" s="172">
        <f>IF(OR(G702=0,H702="Stagiaire",H702="Stagiaires",H702="Externe",H702="Externes",G702="agence",H702="STAGIAIRE INFIRMIER(ÈRE)",H702="STAGIAIRE SI",H702="STAGIAIRE S.I.",H702="STAGIAIRE PAB",H702="STAGIAIRE EN PERFUSION",H702="Stagiaire Physiothérapeute",H702="Stagiaire médecine",H702="Stagiaire - Service sociaux",H702="STAGIAIRE SOINS INFIRMIERS",H702="STAGIAIRE EXTERNE EN MÉDECINE",H702="ss",),1,0)</f>
        <v>0</v>
      </c>
      <c r="E702" s="28" t="s">
        <v>1265</v>
      </c>
      <c r="F702" s="28" t="s">
        <v>1266</v>
      </c>
      <c r="G702" s="262">
        <v>11408</v>
      </c>
      <c r="H702" s="79" t="s">
        <v>4002</v>
      </c>
      <c r="I702" s="164" t="s">
        <v>122</v>
      </c>
      <c r="J702" s="273">
        <f ca="1">IF(AK702&lt;=Données!$B$2,1," ")</f>
        <v>1</v>
      </c>
      <c r="K702" s="45"/>
      <c r="L702" s="46">
        <v>1</v>
      </c>
      <c r="M702" s="47"/>
      <c r="N702" s="48"/>
      <c r="O702" s="185"/>
      <c r="P702" s="187"/>
      <c r="Q702" s="185"/>
      <c r="R702" s="186"/>
      <c r="S702" s="186"/>
      <c r="T702" s="187"/>
      <c r="U702" s="187"/>
      <c r="V702" s="187"/>
      <c r="W702" s="320"/>
      <c r="X702" s="214"/>
      <c r="Y702" s="215"/>
      <c r="Z702" s="34"/>
      <c r="AA702" s="35"/>
      <c r="AB702" s="35"/>
      <c r="AC702" s="35"/>
      <c r="AD702" s="36"/>
      <c r="AE702" s="224"/>
      <c r="AF702" s="53"/>
      <c r="AG702" s="54"/>
      <c r="AH702" s="55"/>
      <c r="AI702" s="56"/>
      <c r="AJ702" s="41" t="s">
        <v>57</v>
      </c>
      <c r="AK702" s="42">
        <v>44562</v>
      </c>
      <c r="AL702" s="50"/>
      <c r="AM702" s="337" t="str">
        <f>INDEX($K$6:$AE$6,1,MATCH(1,K702:AE702,-1))</f>
        <v>95PFE-L2M</v>
      </c>
      <c r="AN702" s="337" t="str">
        <f>IF(INDEX($K$6:$AE$6,1,MATCH(1,K702:AE702,1))&lt;&gt;INDEX($K$6:$AE$6,1,MATCH(1,K702:AE702,-1)),INDEX($K$6:$AE$6,1,MATCH(1,K702:AE702,1)),"-")</f>
        <v>-</v>
      </c>
    </row>
    <row r="703" spans="1:40" x14ac:dyDescent="0.2">
      <c r="A703" s="381"/>
      <c r="B703" s="172">
        <f>IF(A703="Oui",1,0)</f>
        <v>0</v>
      </c>
      <c r="C703" s="172">
        <f>IF(OR(G703="Médecin",H703="Médecin",I703="Médecin",I703="Médecins",H703="anesthésiste",H703="boursier univ.",H703="chercheur",H703="chirurgien",H703="Résident(e)",H703="Md Urg",H703="Md Card",LEFT(H703,6)="Fellow",H703="Externe Médecine",H703="Directeur de la biobanque Médecin",H703="monit.-boursier",),1,0)</f>
        <v>1</v>
      </c>
      <c r="D703" s="172">
        <f>IF(OR(G703=0,H703="Stagiaire",H703="Stagiaires",H703="Externe",H703="Externes",G703="agence",H703="STAGIAIRE INFIRMIER(ÈRE)",H703="STAGIAIRE SI",H703="STAGIAIRE S.I.",H703="STAGIAIRE PAB",H703="STAGIAIRE EN PERFUSION",H703="Stagiaire Physiothérapeute",H703="Stagiaire médecine",H703="Stagiaire - Service sociaux",H703="STAGIAIRE SOINS INFIRMIERS",H703="STAGIAIRE EXTERNE EN MÉDECINE",H703="ss",),1,0)</f>
        <v>0</v>
      </c>
      <c r="E703" s="28" t="s">
        <v>5852</v>
      </c>
      <c r="F703" s="28" t="s">
        <v>881</v>
      </c>
      <c r="G703" s="262" t="s">
        <v>5853</v>
      </c>
      <c r="H703" s="79" t="s">
        <v>116</v>
      </c>
      <c r="I703" s="164" t="s">
        <v>65</v>
      </c>
      <c r="J703" s="273" t="str">
        <f ca="1">IF(AK703&lt;=Données!$B$2,1," ")</f>
        <v xml:space="preserve"> </v>
      </c>
      <c r="K703" s="45">
        <v>1</v>
      </c>
      <c r="L703" s="46"/>
      <c r="M703" s="47"/>
      <c r="N703" s="48"/>
      <c r="O703" s="185"/>
      <c r="P703" s="187"/>
      <c r="Q703" s="185"/>
      <c r="R703" s="186"/>
      <c r="S703" s="186"/>
      <c r="T703" s="187"/>
      <c r="U703" s="187"/>
      <c r="V703" s="187"/>
      <c r="W703" s="320"/>
      <c r="X703" s="214"/>
      <c r="Y703" s="215"/>
      <c r="Z703" s="34"/>
      <c r="AA703" s="35"/>
      <c r="AB703" s="35"/>
      <c r="AC703" s="35"/>
      <c r="AD703" s="36"/>
      <c r="AE703" s="224"/>
      <c r="AF703" s="53"/>
      <c r="AG703" s="54"/>
      <c r="AH703" s="55"/>
      <c r="AI703" s="56"/>
      <c r="AJ703" s="41" t="s">
        <v>5851</v>
      </c>
      <c r="AK703" s="42">
        <v>45679</v>
      </c>
      <c r="AL703" s="50"/>
      <c r="AM703" s="337" t="str">
        <f>INDEX($K$6:$AE$6,1,MATCH(1,K703:AE703,-1))</f>
        <v>95PFE-L2S</v>
      </c>
      <c r="AN703" s="337" t="str">
        <f>IF(INDEX($K$6:$AE$6,1,MATCH(1,K703:AE703,1))&lt;&gt;INDEX($K$6:$AE$6,1,MATCH(1,K703:AE703,-1)),INDEX($K$6:$AE$6,1,MATCH(1,K703:AE703,1)),"-")</f>
        <v>-</v>
      </c>
    </row>
    <row r="704" spans="1:40" x14ac:dyDescent="0.2">
      <c r="A704" s="169" t="str">
        <f>IF(IFERROR(VLOOKUP(G704,EmployesActifs,1,FALSE),"Non")&lt;&gt;"Non","Oui","Non")</f>
        <v>Oui</v>
      </c>
      <c r="B704" s="172">
        <f>IF(A704="Oui",1,0)</f>
        <v>1</v>
      </c>
      <c r="C704" s="172">
        <f>IF(OR(G704="Médecin",H704="Médecin",I704="Médecin",I704="Médecins",H704="anesthésiste",H704="boursier univ.",H704="chercheur",H704="chirurgien",H704="Résident(e)",H704="Md Urg",H704="Md Card",LEFT(H704,6)="Fellow",H704="Externe Médecine",H704="Directeur de la biobanque Médecin",H704="monit.-boursier",),1,0)</f>
        <v>0</v>
      </c>
      <c r="D704" s="172">
        <f>IF(OR(G704=0,H704="Stagiaire",H704="Stagiaires",H704="Externe",H704="Externes",G704="agence",H704="STAGIAIRE INFIRMIER(ÈRE)",H704="STAGIAIRE SI",H704="STAGIAIRE S.I.",H704="STAGIAIRE PAB",H704="STAGIAIRE EN PERFUSION",H704="Stagiaire Physiothérapeute",H704="Stagiaire médecine",H704="Stagiaire - Service sociaux",H704="STAGIAIRE SOINS INFIRMIERS",H704="STAGIAIRE EXTERNE EN MÉDECINE",H704="ss",),1,0)</f>
        <v>0</v>
      </c>
      <c r="E704" s="28" t="s">
        <v>5204</v>
      </c>
      <c r="F704" s="28" t="s">
        <v>893</v>
      </c>
      <c r="G704" s="262">
        <v>4541</v>
      </c>
      <c r="H704" s="79" t="s">
        <v>103</v>
      </c>
      <c r="I704" s="164" t="s">
        <v>5717</v>
      </c>
      <c r="J704" s="273" t="str">
        <f ca="1">IF(AK704&lt;=Données!$B$2,1," ")</f>
        <v xml:space="preserve"> </v>
      </c>
      <c r="K704" s="45"/>
      <c r="L704" s="46">
        <v>1</v>
      </c>
      <c r="M704" s="47"/>
      <c r="N704" s="48"/>
      <c r="O704" s="185"/>
      <c r="P704" s="187"/>
      <c r="Q704" s="185"/>
      <c r="R704" s="186"/>
      <c r="S704" s="186"/>
      <c r="T704" s="187"/>
      <c r="U704" s="187"/>
      <c r="V704" s="187"/>
      <c r="W704" s="320"/>
      <c r="X704" s="214"/>
      <c r="Y704" s="215"/>
      <c r="Z704" s="34"/>
      <c r="AA704" s="35"/>
      <c r="AB704" s="35"/>
      <c r="AC704" s="35"/>
      <c r="AD704" s="36"/>
      <c r="AE704" s="224"/>
      <c r="AF704" s="53"/>
      <c r="AG704" s="54"/>
      <c r="AH704" s="55"/>
      <c r="AI704" s="56"/>
      <c r="AJ704" s="41" t="s">
        <v>4462</v>
      </c>
      <c r="AK704" s="42">
        <v>45420</v>
      </c>
      <c r="AL704" s="50"/>
      <c r="AM704" s="337" t="str">
        <f>INDEX($K$6:$AE$6,1,MATCH(1,K704:AE704,-1))</f>
        <v>95PFE-L2M</v>
      </c>
      <c r="AN704" s="337" t="str">
        <f>IF(INDEX($K$6:$AE$6,1,MATCH(1,K704:AE704,1))&lt;&gt;INDEX($K$6:$AE$6,1,MATCH(1,K704:AE704,-1)),INDEX($K$6:$AE$6,1,MATCH(1,K704:AE704,1)),"-")</f>
        <v>-</v>
      </c>
    </row>
    <row r="705" spans="1:40" x14ac:dyDescent="0.2">
      <c r="A705" s="169" t="str">
        <f>IF(IFERROR(VLOOKUP(G705,EmployesActifs,1,FALSE),"Non")&lt;&gt;"Non","Oui","Non")</f>
        <v>Oui</v>
      </c>
      <c r="B705" s="172">
        <f>IF(A705="Oui",1,0)</f>
        <v>1</v>
      </c>
      <c r="C705" s="172">
        <f>IF(OR(G705="Médecin",H705="Médecin",I705="Médecin",I705="Médecins",H705="anesthésiste",H705="boursier univ.",H705="chercheur",H705="chirurgien",H705="Résident(e)",H705="Md Urg",H705="Md Card",LEFT(H705,6)="Fellow",H705="Externe Médecine",H705="Directeur de la biobanque Médecin",H705="monit.-boursier",),1,0)</f>
        <v>0</v>
      </c>
      <c r="D705" s="172">
        <f>IF(OR(G705=0,H705="Stagiaire",H705="Stagiaires",H705="Externe",H705="Externes",G705="agence",H705="STAGIAIRE INFIRMIER(ÈRE)",H705="STAGIAIRE SI",H705="STAGIAIRE S.I.",H705="STAGIAIRE PAB",H705="STAGIAIRE EN PERFUSION",H705="Stagiaire Physiothérapeute",H705="Stagiaire médecine",H705="Stagiaire - Service sociaux",H705="STAGIAIRE SOINS INFIRMIERS",H705="STAGIAIRE EXTERNE EN MÉDECINE",H705="ss",),1,0)</f>
        <v>0</v>
      </c>
      <c r="E705" s="28" t="s">
        <v>1267</v>
      </c>
      <c r="F705" s="28" t="s">
        <v>447</v>
      </c>
      <c r="G705" s="262">
        <v>4651</v>
      </c>
      <c r="H705" s="79" t="s">
        <v>3567</v>
      </c>
      <c r="I705" s="164" t="s">
        <v>122</v>
      </c>
      <c r="J705" s="273">
        <f ca="1">IF(AK705&lt;=Données!$B$2,1," ")</f>
        <v>1</v>
      </c>
      <c r="K705" s="45"/>
      <c r="L705" s="46"/>
      <c r="M705" s="47">
        <v>1</v>
      </c>
      <c r="N705" s="48"/>
      <c r="O705" s="185"/>
      <c r="P705" s="187"/>
      <c r="Q705" s="185"/>
      <c r="R705" s="186"/>
      <c r="S705" s="186"/>
      <c r="T705" s="187"/>
      <c r="U705" s="187"/>
      <c r="V705" s="187"/>
      <c r="W705" s="320"/>
      <c r="X705" s="214"/>
      <c r="Y705" s="215"/>
      <c r="Z705" s="34"/>
      <c r="AA705" s="35"/>
      <c r="AB705" s="35"/>
      <c r="AC705" s="35"/>
      <c r="AD705" s="36"/>
      <c r="AE705" s="224"/>
      <c r="AF705" s="53"/>
      <c r="AG705" s="54"/>
      <c r="AH705" s="55"/>
      <c r="AI705" s="56"/>
      <c r="AJ705" s="41" t="s">
        <v>85</v>
      </c>
      <c r="AK705" s="42">
        <v>44596</v>
      </c>
      <c r="AL705" s="50"/>
      <c r="AM705" s="337" t="str">
        <f>INDEX($K$6:$AE$6,1,MATCH(1,K705:AE705,-1))</f>
        <v>95PFE-L2L</v>
      </c>
      <c r="AN705" s="337" t="str">
        <f>IF(INDEX($K$6:$AE$6,1,MATCH(1,K705:AE705,1))&lt;&gt;INDEX($K$6:$AE$6,1,MATCH(1,K705:AE705,-1)),INDEX($K$6:$AE$6,1,MATCH(1,K705:AE705,1)),"-")</f>
        <v>-</v>
      </c>
    </row>
    <row r="706" spans="1:40" x14ac:dyDescent="0.2">
      <c r="A706" s="169" t="str">
        <f>IF(IFERROR(VLOOKUP(G706,EmployesActifs,1,FALSE),"Non")&lt;&gt;"Non","Oui","Non")</f>
        <v>Oui</v>
      </c>
      <c r="B706" s="172">
        <f>IF(A706="Oui",1,0)</f>
        <v>1</v>
      </c>
      <c r="C706" s="172">
        <f>IF(OR(G706="Médecin",H706="Médecin",I706="Médecin",I706="Médecins",H706="anesthésiste",H706="boursier univ.",H706="chercheur",H706="chirurgien",H706="Résident(e)",H706="Md Urg",H706="Md Card",LEFT(H706,6)="Fellow",H706="Externe Médecine",H706="Directeur de la biobanque Médecin",H706="monit.-boursier",),1,0)</f>
        <v>0</v>
      </c>
      <c r="D706" s="172">
        <f>IF(OR(G706=0,H706="Stagiaire",H706="Stagiaires",H706="Externe",H706="Externes",G706="agence",H706="STAGIAIRE INFIRMIER(ÈRE)",H706="STAGIAIRE SI",H706="STAGIAIRE S.I.",H706="STAGIAIRE PAB",H706="STAGIAIRE EN PERFUSION",H706="Stagiaire Physiothérapeute",H706="Stagiaire médecine",H706="Stagiaire - Service sociaux",H706="STAGIAIRE SOINS INFIRMIERS",H706="STAGIAIRE EXTERNE EN MÉDECINE",H706="ss",),1,0)</f>
        <v>0</v>
      </c>
      <c r="E706" s="28" t="s">
        <v>1268</v>
      </c>
      <c r="F706" s="28" t="s">
        <v>1269</v>
      </c>
      <c r="G706" s="262">
        <v>5674</v>
      </c>
      <c r="H706" s="79" t="s">
        <v>2098</v>
      </c>
      <c r="I706" s="164" t="s">
        <v>61</v>
      </c>
      <c r="J706" s="273">
        <f ca="1">IF(AK706&lt;=Données!$B$2,1," ")</f>
        <v>1</v>
      </c>
      <c r="K706" s="45" t="s">
        <v>56</v>
      </c>
      <c r="L706" s="46" t="s">
        <v>56</v>
      </c>
      <c r="M706" s="47"/>
      <c r="N706" s="48"/>
      <c r="O706" s="185"/>
      <c r="P706" s="187"/>
      <c r="Q706" s="185"/>
      <c r="R706" s="186"/>
      <c r="S706" s="186">
        <v>1</v>
      </c>
      <c r="T706" s="187"/>
      <c r="U706" s="187"/>
      <c r="V706" s="187"/>
      <c r="W706" s="320"/>
      <c r="X706" s="214"/>
      <c r="Y706" s="215"/>
      <c r="Z706" s="34"/>
      <c r="AA706" s="35"/>
      <c r="AB706" s="35"/>
      <c r="AC706" s="35"/>
      <c r="AD706" s="36"/>
      <c r="AE706" s="224"/>
      <c r="AF706" s="53"/>
      <c r="AG706" s="54"/>
      <c r="AH706" s="55"/>
      <c r="AI706" s="56"/>
      <c r="AJ706" s="41" t="s">
        <v>159</v>
      </c>
      <c r="AK706" s="42">
        <v>44575</v>
      </c>
      <c r="AL706" s="50"/>
      <c r="AM706" s="337" t="str">
        <f>INDEX($K$6:$AE$6,1,MATCH(1,K706:AE706,-1))</f>
        <v>1870 +</v>
      </c>
      <c r="AN706" s="337" t="str">
        <f>IF(INDEX($K$6:$AE$6,1,MATCH(1,K706:AE706,1))&lt;&gt;INDEX($K$6:$AE$6,1,MATCH(1,K706:AE706,-1)),INDEX($K$6:$AE$6,1,MATCH(1,K706:AE706,1)),"-")</f>
        <v>-</v>
      </c>
    </row>
    <row r="707" spans="1:40" x14ac:dyDescent="0.2">
      <c r="A707" s="169" t="str">
        <f>IF(IFERROR(VLOOKUP(G707,EmployesActifs,1,FALSE),"Non")&lt;&gt;"Non","Oui","Non")</f>
        <v>Oui</v>
      </c>
      <c r="B707" s="172">
        <f>IF(A707="Oui",1,0)</f>
        <v>1</v>
      </c>
      <c r="C707" s="172">
        <f>IF(OR(G707="Médecin",H707="Médecin",I707="Médecin",I707="Médecins",H707="anesthésiste",H707="boursier univ.",H707="chercheur",H707="chirurgien",H707="Résident(e)",H707="Md Urg",H707="Md Card",LEFT(H707,6)="Fellow",H707="Externe Médecine",H707="Directeur de la biobanque Médecin",H707="monit.-boursier",),1,0)</f>
        <v>0</v>
      </c>
      <c r="D707" s="172">
        <f>IF(OR(G707=0,H707="Stagiaire",H707="Stagiaires",H707="Externe",H707="Externes",G707="agence",H707="STAGIAIRE INFIRMIER(ÈRE)",H707="STAGIAIRE SI",H707="STAGIAIRE S.I.",H707="STAGIAIRE PAB",H707="STAGIAIRE EN PERFUSION",H707="Stagiaire Physiothérapeute",H707="Stagiaire médecine",H707="Stagiaire - Service sociaux",H707="STAGIAIRE SOINS INFIRMIERS",H707="STAGIAIRE EXTERNE EN MÉDECINE",H707="ss",),1,0)</f>
        <v>0</v>
      </c>
      <c r="E707" s="28" t="s">
        <v>3537</v>
      </c>
      <c r="F707" s="28" t="s">
        <v>1866</v>
      </c>
      <c r="G707" s="262">
        <v>4490</v>
      </c>
      <c r="H707" s="79" t="s">
        <v>2098</v>
      </c>
      <c r="I707" s="164" t="s">
        <v>5716</v>
      </c>
      <c r="J707" s="273" t="str">
        <f ca="1">IF(AK707&lt;=Données!$B$2,1," ")</f>
        <v xml:space="preserve"> </v>
      </c>
      <c r="K707" s="45"/>
      <c r="L707" s="46"/>
      <c r="M707" s="47"/>
      <c r="N707" s="48"/>
      <c r="O707" s="185"/>
      <c r="P707" s="187"/>
      <c r="Q707" s="185"/>
      <c r="R707" s="186"/>
      <c r="S707" s="186">
        <v>1</v>
      </c>
      <c r="T707" s="187"/>
      <c r="U707" s="187"/>
      <c r="V707" s="187"/>
      <c r="W707" s="320"/>
      <c r="X707" s="214"/>
      <c r="Y707" s="215"/>
      <c r="Z707" s="34"/>
      <c r="AA707" s="35"/>
      <c r="AB707" s="35"/>
      <c r="AC707" s="35"/>
      <c r="AD707" s="36"/>
      <c r="AE707" s="224"/>
      <c r="AF707" s="53"/>
      <c r="AG707" s="54"/>
      <c r="AH707" s="55"/>
      <c r="AI707" s="56"/>
      <c r="AJ707" s="41" t="s">
        <v>4462</v>
      </c>
      <c r="AK707" s="42">
        <v>45763</v>
      </c>
      <c r="AL707" s="50"/>
      <c r="AM707" s="337" t="str">
        <f>INDEX($K$6:$AE$6,1,MATCH(1,K707:AE707,-1))</f>
        <v>1870 +</v>
      </c>
      <c r="AN707" s="337" t="str">
        <f>IF(INDEX($K$6:$AE$6,1,MATCH(1,K707:AE707,1))&lt;&gt;INDEX($K$6:$AE$6,1,MATCH(1,K707:AE707,-1)),INDEX($K$6:$AE$6,1,MATCH(1,K707:AE707,1)),"-")</f>
        <v>-</v>
      </c>
    </row>
    <row r="708" spans="1:40" x14ac:dyDescent="0.2">
      <c r="A708" s="169" t="str">
        <f>IF(IFERROR(VLOOKUP(G708,EmployesActifs,1,FALSE),"Non")&lt;&gt;"Non","Oui","Non")</f>
        <v>Oui</v>
      </c>
      <c r="B708" s="172">
        <f>IF(A708="Oui",1,0)</f>
        <v>1</v>
      </c>
      <c r="C708" s="172">
        <f>IF(OR(G708="Médecin",H708="Médecin",I708="Médecin",I708="Médecins",H708="anesthésiste",H708="boursier univ.",H708="chercheur",H708="chirurgien",H708="Résident(e)",H708="Md Urg",H708="Md Card",LEFT(H708,6)="Fellow",H708="Externe Médecine",H708="Directeur de la biobanque Médecin",H708="monit.-boursier",),1,0)</f>
        <v>0</v>
      </c>
      <c r="D708" s="172">
        <f>IF(OR(G708=0,H708="Stagiaire",H708="Stagiaires",H708="Externe",H708="Externes",G708="agence",H708="STAGIAIRE INFIRMIER(ÈRE)",H708="STAGIAIRE SI",H708="STAGIAIRE S.I.",H708="STAGIAIRE PAB",H708="STAGIAIRE EN PERFUSION",H708="Stagiaire Physiothérapeute",H708="Stagiaire médecine",H708="Stagiaire - Service sociaux",H708="STAGIAIRE SOINS INFIRMIERS",H708="STAGIAIRE EXTERNE EN MÉDECINE",H708="ss",),1,0)</f>
        <v>0</v>
      </c>
      <c r="E708" s="28" t="s">
        <v>1272</v>
      </c>
      <c r="F708" s="28" t="s">
        <v>368</v>
      </c>
      <c r="G708" s="262">
        <v>1364</v>
      </c>
      <c r="H708" s="79" t="s">
        <v>2098</v>
      </c>
      <c r="I708" s="164" t="s">
        <v>1152</v>
      </c>
      <c r="J708" s="273" t="str">
        <f ca="1">IF(AK708&lt;=Données!$B$2,1," ")</f>
        <v xml:space="preserve"> </v>
      </c>
      <c r="K708" s="45"/>
      <c r="L708" s="46"/>
      <c r="M708" s="47"/>
      <c r="N708" s="48"/>
      <c r="O708" s="185"/>
      <c r="P708" s="187"/>
      <c r="Q708" s="185"/>
      <c r="R708" s="186"/>
      <c r="S708" s="186">
        <v>1</v>
      </c>
      <c r="T708" s="187"/>
      <c r="U708" s="187"/>
      <c r="V708" s="187"/>
      <c r="W708" s="320"/>
      <c r="X708" s="214"/>
      <c r="Y708" s="215"/>
      <c r="Z708" s="34"/>
      <c r="AA708" s="35"/>
      <c r="AB708" s="35"/>
      <c r="AC708" s="35"/>
      <c r="AD708" s="36"/>
      <c r="AE708" s="224"/>
      <c r="AF708" s="53"/>
      <c r="AG708" s="54"/>
      <c r="AH708" s="345"/>
      <c r="AI708" s="56"/>
      <c r="AJ708" s="41" t="s">
        <v>4462</v>
      </c>
      <c r="AK708" s="42">
        <v>45910</v>
      </c>
      <c r="AL708" s="50"/>
      <c r="AM708" s="337" t="str">
        <f>INDEX($K$6:$AE$6,1,MATCH(1,K708:AE708,-1))</f>
        <v>1870 +</v>
      </c>
      <c r="AN708" s="337" t="str">
        <f>IF(INDEX($K$6:$AE$6,1,MATCH(1,K708:AE708,1))&lt;&gt;INDEX($K$6:$AE$6,1,MATCH(1,K708:AE708,-1)),INDEX($K$6:$AE$6,1,MATCH(1,K708:AE708,1)),"-")</f>
        <v>-</v>
      </c>
    </row>
    <row r="709" spans="1:40" x14ac:dyDescent="0.2">
      <c r="A709" s="169" t="str">
        <f>IF(IFERROR(VLOOKUP(G709,EmployesActifs,1,FALSE),"Non")&lt;&gt;"Non","Oui","Non")</f>
        <v>Oui</v>
      </c>
      <c r="B709" s="172">
        <f>IF(A709="Oui",1,0)</f>
        <v>1</v>
      </c>
      <c r="C709" s="172">
        <f>IF(OR(G709="Médecin",H709="Médecin",I709="Médecin",I709="Médecins",H709="anesthésiste",H709="boursier univ.",H709="chercheur",H709="chirurgien",H709="Résident(e)",H709="Md Urg",H709="Md Card",LEFT(H709,6)="Fellow",H709="Externe Médecine",H709="Directeur de la biobanque Médecin",H709="monit.-boursier",),1,0)</f>
        <v>0</v>
      </c>
      <c r="D709" s="172">
        <f>IF(OR(G709=0,H709="Stagiaire",H709="Stagiaires",H709="Externe",H709="Externes",G709="agence",H709="STAGIAIRE INFIRMIER(ÈRE)",H709="STAGIAIRE SI",H709="STAGIAIRE S.I.",H709="STAGIAIRE PAB",H709="STAGIAIRE EN PERFUSION",H709="Stagiaire Physiothérapeute",H709="Stagiaire médecine",H709="Stagiaire - Service sociaux",H709="STAGIAIRE SOINS INFIRMIERS",H709="STAGIAIRE EXTERNE EN MÉDECINE",H709="ss",),1,0)</f>
        <v>0</v>
      </c>
      <c r="E709" s="28" t="s">
        <v>1272</v>
      </c>
      <c r="F709" s="28" t="s">
        <v>336</v>
      </c>
      <c r="G709" s="262">
        <v>6179</v>
      </c>
      <c r="H709" s="79" t="s">
        <v>641</v>
      </c>
      <c r="I709" s="164" t="s">
        <v>209</v>
      </c>
      <c r="J709" s="273" t="str">
        <f ca="1">IF(AK709&lt;=Données!$B$2,1," ")</f>
        <v xml:space="preserve"> </v>
      </c>
      <c r="K709" s="45"/>
      <c r="L709" s="46"/>
      <c r="M709" s="47"/>
      <c r="N709" s="48">
        <v>1</v>
      </c>
      <c r="O709" s="185" t="s">
        <v>56</v>
      </c>
      <c r="P709" s="187"/>
      <c r="Q709" s="185"/>
      <c r="R709" s="186"/>
      <c r="S709" s="186"/>
      <c r="T709" s="187"/>
      <c r="U709" s="187"/>
      <c r="V709" s="187"/>
      <c r="W709" s="320"/>
      <c r="X709" s="214"/>
      <c r="Y709" s="215"/>
      <c r="Z709" s="34"/>
      <c r="AA709" s="35"/>
      <c r="AB709" s="35"/>
      <c r="AC709" s="35"/>
      <c r="AD709" s="36"/>
      <c r="AE709" s="224"/>
      <c r="AF709" s="53"/>
      <c r="AG709" s="54"/>
      <c r="AH709" s="55"/>
      <c r="AI709" s="56"/>
      <c r="AJ709" s="41" t="s">
        <v>4462</v>
      </c>
      <c r="AK709" s="42">
        <v>45267</v>
      </c>
      <c r="AL709" s="50"/>
      <c r="AM709" s="337" t="str">
        <f>INDEX($K$6:$AE$6,1,MATCH(1,K709:AE709,-1))</f>
        <v>F550</v>
      </c>
      <c r="AN709" s="337" t="str">
        <f>IF(INDEX($K$6:$AE$6,1,MATCH(1,K709:AE709,1))&lt;&gt;INDEX($K$6:$AE$6,1,MATCH(1,K709:AE709,-1)),INDEX($K$6:$AE$6,1,MATCH(1,K709:AE709,1)),"-")</f>
        <v>-</v>
      </c>
    </row>
    <row r="710" spans="1:40" x14ac:dyDescent="0.2">
      <c r="A710" s="381"/>
      <c r="B710" s="172">
        <f>IF(A710="Oui",1,0)</f>
        <v>0</v>
      </c>
      <c r="C710" s="172">
        <f>IF(OR(G710="Médecin",H710="Médecin",I710="Médecin",I710="Médecins",H710="anesthésiste",H710="boursier univ.",H710="chercheur",H710="chirurgien",H710="Résident(e)",H710="Md Urg",H710="Md Card",LEFT(H710,6)="Fellow",H710="Externe Médecine",H710="Directeur de la biobanque Médecin",H710="monit.-boursier",),1,0)</f>
        <v>0</v>
      </c>
      <c r="D710" s="172">
        <f>IF(OR(G710=0,H710="Stagiaire",H710="Stagiaires",H710="Externe",H710="Externes",G710="agence",H710="STAGIAIRE INFIRMIER(ÈRE)",H710="STAGIAIRE SI",H710="STAGIAIRE S.I.",H710="STAGIAIRE PAB",H710="STAGIAIRE EN PERFUSION",H710="Stagiaire Physiothérapeute",H710="Stagiaire médecine",H710="Stagiaire - Service sociaux",H710="STAGIAIRE SOINS INFIRMIERS",H710="STAGIAIRE EXTERNE EN MÉDECINE",H710="ss",),1,0)</f>
        <v>1</v>
      </c>
      <c r="E710" s="28" t="s">
        <v>1273</v>
      </c>
      <c r="F710" s="28" t="s">
        <v>634</v>
      </c>
      <c r="G710" s="262">
        <v>0</v>
      </c>
      <c r="H710" s="79" t="s">
        <v>42</v>
      </c>
      <c r="I710" s="164" t="s">
        <v>149</v>
      </c>
      <c r="J710" s="273">
        <f ca="1">IF(AK710&lt;=Données!$B$2,1," ")</f>
        <v>1</v>
      </c>
      <c r="K710" s="45">
        <v>1</v>
      </c>
      <c r="L710" s="46"/>
      <c r="M710" s="47"/>
      <c r="N710" s="48"/>
      <c r="O710" s="185"/>
      <c r="P710" s="187"/>
      <c r="Q710" s="185"/>
      <c r="R710" s="186"/>
      <c r="S710" s="186"/>
      <c r="T710" s="187"/>
      <c r="U710" s="187"/>
      <c r="V710" s="187"/>
      <c r="W710" s="320"/>
      <c r="X710" s="214"/>
      <c r="Y710" s="215"/>
      <c r="Z710" s="34"/>
      <c r="AA710" s="35"/>
      <c r="AB710" s="35"/>
      <c r="AC710" s="35"/>
      <c r="AD710" s="36"/>
      <c r="AE710" s="224"/>
      <c r="AF710" s="53"/>
      <c r="AG710" s="54"/>
      <c r="AH710" s="55"/>
      <c r="AI710" s="56"/>
      <c r="AJ710" s="41" t="s">
        <v>66</v>
      </c>
      <c r="AK710" s="42">
        <v>44244</v>
      </c>
      <c r="AL710" s="50"/>
      <c r="AM710" s="337" t="str">
        <f>INDEX($K$6:$AE$6,1,MATCH(1,K710:AE710,-1))</f>
        <v>95PFE-L2S</v>
      </c>
      <c r="AN710" s="337" t="str">
        <f>IF(INDEX($K$6:$AE$6,1,MATCH(1,K710:AE710,1))&lt;&gt;INDEX($K$6:$AE$6,1,MATCH(1,K710:AE710,-1)),INDEX($K$6:$AE$6,1,MATCH(1,K710:AE710,1)),"-")</f>
        <v>-</v>
      </c>
    </row>
    <row r="711" spans="1:40" x14ac:dyDescent="0.2">
      <c r="A711" s="381"/>
      <c r="B711" s="172">
        <f>IF(A711="Oui",1,0)</f>
        <v>0</v>
      </c>
      <c r="C711" s="172">
        <f>IF(OR(G711="Médecin",H711="Médecin",I711="Médecin",I711="Médecins",H711="anesthésiste",H711="boursier univ.",H711="chercheur",H711="chirurgien",H711="Résident(e)",H711="Md Urg",H711="Md Card",LEFT(H711,6)="Fellow",H711="Externe Médecine",H711="Directeur de la biobanque Médecin",H711="monit.-boursier",),1,0)</f>
        <v>1</v>
      </c>
      <c r="D711" s="172">
        <f>IF(OR(G711=0,H711="Stagiaire",H711="Stagiaires",H711="Externe",H711="Externes",G711="agence",H711="STAGIAIRE INFIRMIER(ÈRE)",H711="STAGIAIRE SI",H711="STAGIAIRE S.I.",H711="STAGIAIRE PAB",H711="STAGIAIRE EN PERFUSION",H711="Stagiaire Physiothérapeute",H711="Stagiaire médecine",H711="Stagiaire - Service sociaux",H711="STAGIAIRE SOINS INFIRMIERS",H711="STAGIAIRE EXTERNE EN MÉDECINE",H711="ss",),1,0)</f>
        <v>0</v>
      </c>
      <c r="E711" s="28" t="s">
        <v>1274</v>
      </c>
      <c r="F711" s="28" t="s">
        <v>1275</v>
      </c>
      <c r="G711" s="262" t="s">
        <v>1276</v>
      </c>
      <c r="H711" s="79" t="s">
        <v>334</v>
      </c>
      <c r="I711" s="164" t="s">
        <v>117</v>
      </c>
      <c r="J711" s="273">
        <f ca="1">IF(AK711&lt;=Données!$B$2,1," ")</f>
        <v>1</v>
      </c>
      <c r="K711" s="45" t="s">
        <v>56</v>
      </c>
      <c r="L711" s="46" t="s">
        <v>56</v>
      </c>
      <c r="M711" s="47"/>
      <c r="N711" s="48"/>
      <c r="O711" s="185"/>
      <c r="P711" s="187"/>
      <c r="Q711" s="185"/>
      <c r="R711" s="186"/>
      <c r="S711" s="186">
        <v>1</v>
      </c>
      <c r="T711" s="187"/>
      <c r="U711" s="187"/>
      <c r="V711" s="187"/>
      <c r="W711" s="320"/>
      <c r="X711" s="214"/>
      <c r="Y711" s="215"/>
      <c r="Z711" s="34"/>
      <c r="AA711" s="35"/>
      <c r="AB711" s="35"/>
      <c r="AC711" s="35"/>
      <c r="AD711" s="36"/>
      <c r="AE711" s="224"/>
      <c r="AF711" s="53"/>
      <c r="AG711" s="54"/>
      <c r="AH711" s="55"/>
      <c r="AI711" s="56"/>
      <c r="AJ711" s="41" t="s">
        <v>98</v>
      </c>
      <c r="AK711" s="42">
        <v>44587</v>
      </c>
      <c r="AL711" s="50" t="s">
        <v>661</v>
      </c>
      <c r="AM711" s="337" t="str">
        <f>INDEX($K$6:$AE$6,1,MATCH(1,K711:AE711,-1))</f>
        <v>1870 +</v>
      </c>
      <c r="AN711" s="337" t="str">
        <f>IF(INDEX($K$6:$AE$6,1,MATCH(1,K711:AE711,1))&lt;&gt;INDEX($K$6:$AE$6,1,MATCH(1,K711:AE711,-1)),INDEX($K$6:$AE$6,1,MATCH(1,K711:AE711,1)),"-")</f>
        <v>-</v>
      </c>
    </row>
    <row r="712" spans="1:40" x14ac:dyDescent="0.2">
      <c r="A712" s="381"/>
      <c r="B712" s="172">
        <f>IF(A712="Oui",1,0)</f>
        <v>0</v>
      </c>
      <c r="C712" s="172">
        <f>IF(OR(G712="Médecin",H712="Médecin",I712="Médecin",I712="Médecins",H712="anesthésiste",H712="boursier univ.",H712="chercheur",H712="chirurgien",H712="Résident(e)",H712="Md Urg",H712="Md Card",LEFT(H712,6)="Fellow",H712="Externe Médecine",H712="Directeur de la biobanque Médecin",H712="monit.-boursier",),1,0)</f>
        <v>1</v>
      </c>
      <c r="D712" s="172">
        <f>IF(OR(G712=0,H712="Stagiaire",H712="Stagiaires",H712="Externe",H712="Externes",G712="agence",H712="STAGIAIRE INFIRMIER(ÈRE)",H712="STAGIAIRE SI",H712="STAGIAIRE S.I.",H712="STAGIAIRE PAB",H712="STAGIAIRE EN PERFUSION",H712="Stagiaire Physiothérapeute",H712="Stagiaire médecine",H712="Stagiaire - Service sociaux",H712="STAGIAIRE SOINS INFIRMIERS",H712="STAGIAIRE EXTERNE EN MÉDECINE",H712="ss",),1,0)</f>
        <v>0</v>
      </c>
      <c r="E712" s="28" t="s">
        <v>1277</v>
      </c>
      <c r="F712" s="28" t="s">
        <v>1278</v>
      </c>
      <c r="G712" s="262" t="s">
        <v>1279</v>
      </c>
      <c r="H712" s="79" t="s">
        <v>80</v>
      </c>
      <c r="I712" s="164" t="s">
        <v>117</v>
      </c>
      <c r="J712" s="273">
        <f ca="1">IF(AK712&lt;=Données!$B$2,1," ")</f>
        <v>1</v>
      </c>
      <c r="K712" s="45" t="s">
        <v>56</v>
      </c>
      <c r="L712" s="46"/>
      <c r="M712" s="47"/>
      <c r="N712" s="48"/>
      <c r="O712" s="185"/>
      <c r="P712" s="187"/>
      <c r="Q712" s="185"/>
      <c r="R712" s="186"/>
      <c r="S712" s="186">
        <v>1</v>
      </c>
      <c r="T712" s="187"/>
      <c r="U712" s="187"/>
      <c r="V712" s="187"/>
      <c r="W712" s="320"/>
      <c r="X712" s="214"/>
      <c r="Y712" s="215"/>
      <c r="Z712" s="34"/>
      <c r="AA712" s="35"/>
      <c r="AB712" s="35"/>
      <c r="AC712" s="35"/>
      <c r="AD712" s="36"/>
      <c r="AE712" s="224"/>
      <c r="AF712" s="53"/>
      <c r="AG712" s="54"/>
      <c r="AH712" s="55"/>
      <c r="AI712" s="56"/>
      <c r="AJ712" s="41" t="s">
        <v>98</v>
      </c>
      <c r="AK712" s="42">
        <v>44575</v>
      </c>
      <c r="AL712" s="50"/>
      <c r="AM712" s="337" t="str">
        <f>INDEX($K$6:$AE$6,1,MATCH(1,K712:AE712,-1))</f>
        <v>1870 +</v>
      </c>
      <c r="AN712" s="337" t="str">
        <f>IF(INDEX($K$6:$AE$6,1,MATCH(1,K712:AE712,1))&lt;&gt;INDEX($K$6:$AE$6,1,MATCH(1,K712:AE712,-1)),INDEX($K$6:$AE$6,1,MATCH(1,K712:AE712,1)),"-")</f>
        <v>-</v>
      </c>
    </row>
    <row r="713" spans="1:40" x14ac:dyDescent="0.2">
      <c r="A713" s="169" t="str">
        <f>IF(IFERROR(VLOOKUP(G713,EmployesActifs,1,FALSE),"Non")&lt;&gt;"Non","Oui","Non")</f>
        <v>Oui</v>
      </c>
      <c r="B713" s="172">
        <f>IF(A713="Oui",1,0)</f>
        <v>1</v>
      </c>
      <c r="C713" s="172">
        <f>IF(OR(G713="Médecin",H713="Médecin",I713="Médecin",I713="Médecins",H713="anesthésiste",H713="boursier univ.",H713="chercheur",H713="chirurgien",H713="Résident(e)",H713="Md Urg",H713="Md Card",LEFT(H713,6)="Fellow",H713="Externe Médecine",H713="Directeur de la biobanque Médecin",H713="monit.-boursier",),1,0)</f>
        <v>0</v>
      </c>
      <c r="D713" s="172">
        <f>IF(OR(G713=0,H713="Stagiaire",H713="Stagiaires",H713="Externe",H713="Externes",G713="agence",H713="STAGIAIRE INFIRMIER(ÈRE)",H713="STAGIAIRE SI",H713="STAGIAIRE S.I.",H713="STAGIAIRE PAB",H713="STAGIAIRE EN PERFUSION",H713="Stagiaire Physiothérapeute",H713="Stagiaire médecine",H713="Stagiaire - Service sociaux",H713="STAGIAIRE SOINS INFIRMIERS",H713="STAGIAIRE EXTERNE EN MÉDECINE",H713="ss",),1,0)</f>
        <v>0</v>
      </c>
      <c r="E713" s="28" t="s">
        <v>1277</v>
      </c>
      <c r="F713" s="28" t="s">
        <v>4390</v>
      </c>
      <c r="G713" s="262">
        <v>13215</v>
      </c>
      <c r="H713" s="79" t="s">
        <v>4522</v>
      </c>
      <c r="I713" s="164" t="s">
        <v>5702</v>
      </c>
      <c r="J713" s="273" t="str">
        <f ca="1">IF(AK713&lt;=Données!$B$2,1," ")</f>
        <v xml:space="preserve"> </v>
      </c>
      <c r="K713" s="45"/>
      <c r="L713" s="46"/>
      <c r="M713" s="47"/>
      <c r="N713" s="48"/>
      <c r="O713" s="185"/>
      <c r="P713" s="187"/>
      <c r="Q713" s="185"/>
      <c r="R713" s="186"/>
      <c r="S713" s="186">
        <v>1</v>
      </c>
      <c r="T713" s="187"/>
      <c r="U713" s="187"/>
      <c r="V713" s="187"/>
      <c r="W713" s="320"/>
      <c r="X713" s="214"/>
      <c r="Y713" s="215"/>
      <c r="Z713" s="34"/>
      <c r="AA713" s="35"/>
      <c r="AB713" s="35"/>
      <c r="AC713" s="35"/>
      <c r="AD713" s="36"/>
      <c r="AE713" s="224"/>
      <c r="AF713" s="53"/>
      <c r="AG713" s="54"/>
      <c r="AH713" s="55"/>
      <c r="AI713" s="56"/>
      <c r="AJ713" s="41" t="s">
        <v>4462</v>
      </c>
      <c r="AK713" s="42">
        <v>45492</v>
      </c>
      <c r="AL713" s="50"/>
      <c r="AM713" s="337" t="str">
        <f>INDEX($K$6:$AE$6,1,MATCH(1,K713:AE713,-1))</f>
        <v>1870 +</v>
      </c>
      <c r="AN713" s="337" t="str">
        <f>IF(INDEX($K$6:$AE$6,1,MATCH(1,K713:AE713,1))&lt;&gt;INDEX($K$6:$AE$6,1,MATCH(1,K713:AE713,-1)),INDEX($K$6:$AE$6,1,MATCH(1,K713:AE713,1)),"-")</f>
        <v>-</v>
      </c>
    </row>
    <row r="714" spans="1:40" x14ac:dyDescent="0.2">
      <c r="A714" s="169" t="str">
        <f>IF(IFERROR(VLOOKUP(G714,EmployesActifs,1,FALSE),"Non")&lt;&gt;"Non","Oui","Non")</f>
        <v>Oui</v>
      </c>
      <c r="B714" s="172">
        <f>IF(A714="Oui",1,0)</f>
        <v>1</v>
      </c>
      <c r="C714" s="172">
        <f>IF(OR(G714="Médecin",H714="Médecin",I714="Médecin",I714="Médecins",H714="anesthésiste",H714="boursier univ.",H714="chercheur",H714="chirurgien",H714="Résident(e)",H714="Md Urg",H714="Md Card",LEFT(H714,6)="Fellow",H714="Externe Médecine",H714="Directeur de la biobanque Médecin",H714="monit.-boursier",),1,0)</f>
        <v>0</v>
      </c>
      <c r="D714" s="172">
        <f>IF(OR(G714=0,H714="Stagiaire",H714="Stagiaires",H714="Externe",H714="Externes",G714="agence",H714="STAGIAIRE INFIRMIER(ÈRE)",H714="STAGIAIRE SI",H714="STAGIAIRE S.I.",H714="STAGIAIRE PAB",H714="STAGIAIRE EN PERFUSION",H714="Stagiaire Physiothérapeute",H714="Stagiaire médecine",H714="Stagiaire - Service sociaux",H714="STAGIAIRE SOINS INFIRMIERS",H714="STAGIAIRE EXTERNE EN MÉDECINE",H714="ss",),1,0)</f>
        <v>0</v>
      </c>
      <c r="E714" s="28" t="s">
        <v>1277</v>
      </c>
      <c r="F714" s="28" t="s">
        <v>433</v>
      </c>
      <c r="G714" s="262">
        <v>12353</v>
      </c>
      <c r="H714" s="79" t="s">
        <v>103</v>
      </c>
      <c r="I714" s="164" t="s">
        <v>5716</v>
      </c>
      <c r="J714" s="273" t="str">
        <f ca="1">IF(AK714&lt;=Données!$B$2,1," ")</f>
        <v xml:space="preserve"> </v>
      </c>
      <c r="K714" s="45"/>
      <c r="L714" s="46">
        <v>1</v>
      </c>
      <c r="M714" s="47"/>
      <c r="N714" s="48"/>
      <c r="O714" s="185"/>
      <c r="P714" s="187"/>
      <c r="Q714" s="185"/>
      <c r="R714" s="186"/>
      <c r="S714" s="186"/>
      <c r="T714" s="187"/>
      <c r="U714" s="187"/>
      <c r="V714" s="187"/>
      <c r="W714" s="320"/>
      <c r="X714" s="214"/>
      <c r="Y714" s="215"/>
      <c r="Z714" s="34"/>
      <c r="AA714" s="35"/>
      <c r="AB714" s="35"/>
      <c r="AC714" s="35"/>
      <c r="AD714" s="36"/>
      <c r="AE714" s="224"/>
      <c r="AF714" s="53"/>
      <c r="AG714" s="54"/>
      <c r="AH714" s="55"/>
      <c r="AI714" s="56"/>
      <c r="AJ714" s="41" t="s">
        <v>5851</v>
      </c>
      <c r="AK714" s="42">
        <v>45833</v>
      </c>
      <c r="AL714" s="50"/>
      <c r="AM714" s="337" t="str">
        <f>INDEX($K$6:$AE$6,1,MATCH(1,K714:AE714,-1))</f>
        <v>95PFE-L2M</v>
      </c>
      <c r="AN714" s="337" t="str">
        <f>IF(INDEX($K$6:$AE$6,1,MATCH(1,K714:AE714,1))&lt;&gt;INDEX($K$6:$AE$6,1,MATCH(1,K714:AE714,-1)),INDEX($K$6:$AE$6,1,MATCH(1,K714:AE714,1)),"-")</f>
        <v>-</v>
      </c>
    </row>
    <row r="715" spans="1:40" x14ac:dyDescent="0.2">
      <c r="A715" s="169" t="str">
        <f>IF(IFERROR(VLOOKUP(G715,EmployesActifs,1,FALSE),"Non")&lt;&gt;"Non","Oui","Non")</f>
        <v>Oui</v>
      </c>
      <c r="B715" s="172">
        <f>IF(A715="Oui",1,0)</f>
        <v>1</v>
      </c>
      <c r="C715" s="172">
        <f>IF(OR(G715="Médecin",H715="Médecin",I715="Médecin",I715="Médecins",H715="anesthésiste",H715="boursier univ.",H715="chercheur",H715="chirurgien",H715="Résident(e)",H715="Md Urg",H715="Md Card",LEFT(H715,6)="Fellow",H715="Externe Médecine",H715="Directeur de la biobanque Médecin",H715="monit.-boursier",),1,0)</f>
        <v>0</v>
      </c>
      <c r="D715" s="172">
        <f>IF(OR(G715=0,H715="Stagiaire",H715="Stagiaires",H715="Externe",H715="Externes",G715="agence",H715="STAGIAIRE INFIRMIER(ÈRE)",H715="STAGIAIRE SI",H715="STAGIAIRE S.I.",H715="STAGIAIRE PAB",H715="STAGIAIRE EN PERFUSION",H715="Stagiaire Physiothérapeute",H715="Stagiaire médecine",H715="Stagiaire - Service sociaux",H715="STAGIAIRE SOINS INFIRMIERS",H715="STAGIAIRE EXTERNE EN MÉDECINE",H715="ss",),1,0)</f>
        <v>0</v>
      </c>
      <c r="E715" s="28" t="s">
        <v>5849</v>
      </c>
      <c r="F715" s="28" t="s">
        <v>5850</v>
      </c>
      <c r="G715" s="262">
        <v>13981</v>
      </c>
      <c r="H715" s="79" t="s">
        <v>42</v>
      </c>
      <c r="I715" s="164" t="s">
        <v>5717</v>
      </c>
      <c r="J715" s="273" t="str">
        <f ca="1">IF(AK715&lt;=Données!$B$2,1," ")</f>
        <v xml:space="preserve"> </v>
      </c>
      <c r="K715" s="45">
        <v>1</v>
      </c>
      <c r="L715" s="46"/>
      <c r="M715" s="47"/>
      <c r="N715" s="48"/>
      <c r="O715" s="185"/>
      <c r="P715" s="187"/>
      <c r="Q715" s="185"/>
      <c r="R715" s="186"/>
      <c r="S715" s="186">
        <v>1</v>
      </c>
      <c r="T715" s="187"/>
      <c r="U715" s="187"/>
      <c r="V715" s="187"/>
      <c r="W715" s="320"/>
      <c r="X715" s="214"/>
      <c r="Y715" s="215"/>
      <c r="Z715" s="34"/>
      <c r="AA715" s="35"/>
      <c r="AB715" s="35"/>
      <c r="AC715" s="35"/>
      <c r="AD715" s="36"/>
      <c r="AE715" s="224"/>
      <c r="AF715" s="53"/>
      <c r="AG715" s="54"/>
      <c r="AH715" s="345"/>
      <c r="AI715" s="56"/>
      <c r="AJ715" s="41" t="s">
        <v>4462</v>
      </c>
      <c r="AK715" s="42">
        <v>45721</v>
      </c>
      <c r="AL715" s="50"/>
      <c r="AM715" s="337" t="str">
        <f>INDEX($K$6:$AE$6,1,MATCH(1,K715:AE715,-1))</f>
        <v>95PFE-L2S</v>
      </c>
      <c r="AN715" s="337" t="str">
        <f>IF(INDEX($K$6:$AE$6,1,MATCH(1,K715:AE715,1))&lt;&gt;INDEX($K$6:$AE$6,1,MATCH(1,K715:AE715,-1)),INDEX($K$6:$AE$6,1,MATCH(1,K715:AE715,1)),"-")</f>
        <v>1870 +</v>
      </c>
    </row>
    <row r="716" spans="1:40" x14ac:dyDescent="0.2">
      <c r="A716" s="169" t="str">
        <f>IF(IFERROR(VLOOKUP(G716,EmployesActifs,1,FALSE),"Non")&lt;&gt;"Non","Oui","Non")</f>
        <v>Oui</v>
      </c>
      <c r="B716" s="172">
        <f>IF(A716="Oui",1,0)</f>
        <v>1</v>
      </c>
      <c r="C716" s="172">
        <f>IF(OR(G716="Médecin",H716="Médecin",I716="Médecin",I716="Médecins",H716="anesthésiste",H716="boursier univ.",H716="chercheur",H716="chirurgien",H716="Résident(e)",H716="Md Urg",H716="Md Card",LEFT(H716,6)="Fellow",H716="Externe Médecine",H716="Directeur de la biobanque Médecin",H716="monit.-boursier",),1,0)</f>
        <v>0</v>
      </c>
      <c r="D716" s="172">
        <f>IF(OR(G716=0,H716="Stagiaire",H716="Stagiaires",H716="Externe",H716="Externes",G716="agence",H716="STAGIAIRE INFIRMIER(ÈRE)",H716="STAGIAIRE SI",H716="STAGIAIRE S.I.",H716="STAGIAIRE PAB",H716="STAGIAIRE EN PERFUSION",H716="Stagiaire Physiothérapeute",H716="Stagiaire médecine",H716="Stagiaire - Service sociaux",H716="STAGIAIRE SOINS INFIRMIERS",H716="STAGIAIRE EXTERNE EN MÉDECINE",H716="ss",),1,0)</f>
        <v>0</v>
      </c>
      <c r="E716" s="28" t="s">
        <v>5142</v>
      </c>
      <c r="F716" s="28" t="s">
        <v>5159</v>
      </c>
      <c r="G716" s="262">
        <v>13496</v>
      </c>
      <c r="H716" s="79" t="s">
        <v>103</v>
      </c>
      <c r="I716" s="164" t="s">
        <v>5717</v>
      </c>
      <c r="J716" s="273" t="str">
        <f ca="1">IF(AK716&lt;=Données!$B$2,1," ")</f>
        <v xml:space="preserve"> </v>
      </c>
      <c r="K716" s="45" t="s">
        <v>56</v>
      </c>
      <c r="L716" s="46"/>
      <c r="M716" s="47"/>
      <c r="N716" s="48">
        <v>1</v>
      </c>
      <c r="O716" s="185"/>
      <c r="P716" s="187"/>
      <c r="Q716" s="185"/>
      <c r="R716" s="186"/>
      <c r="S716" s="186"/>
      <c r="T716" s="187"/>
      <c r="U716" s="187"/>
      <c r="V716" s="187"/>
      <c r="W716" s="320"/>
      <c r="X716" s="214"/>
      <c r="Y716" s="215"/>
      <c r="Z716" s="34"/>
      <c r="AA716" s="35"/>
      <c r="AB716" s="35"/>
      <c r="AC716" s="35"/>
      <c r="AD716" s="36"/>
      <c r="AE716" s="224"/>
      <c r="AF716" s="53"/>
      <c r="AG716" s="54"/>
      <c r="AH716" s="55"/>
      <c r="AI716" s="56"/>
      <c r="AJ716" s="41" t="s">
        <v>652</v>
      </c>
      <c r="AK716" s="42">
        <v>45509</v>
      </c>
      <c r="AL716" s="50"/>
      <c r="AM716" s="337" t="str">
        <f>INDEX($K$6:$AE$6,1,MATCH(1,K716:AE716,-1))</f>
        <v>F550</v>
      </c>
      <c r="AN716" s="337" t="str">
        <f>IF(INDEX($K$6:$AE$6,1,MATCH(1,K716:AE716,1))&lt;&gt;INDEX($K$6:$AE$6,1,MATCH(1,K716:AE716,-1)),INDEX($K$6:$AE$6,1,MATCH(1,K716:AE716,1)),"-")</f>
        <v>-</v>
      </c>
    </row>
    <row r="717" spans="1:40" x14ac:dyDescent="0.2">
      <c r="A717" s="169" t="str">
        <f>IF(IFERROR(VLOOKUP(G717,EmployesActifs,1,FALSE),"Non")&lt;&gt;"Non","Oui","Non")</f>
        <v>Oui</v>
      </c>
      <c r="B717" s="172">
        <f>IF(A717="Oui",1,0)</f>
        <v>1</v>
      </c>
      <c r="C717" s="172">
        <f>IF(OR(G717="Médecin",H717="Médecin",I717="Médecin",I717="Médecins",H717="anesthésiste",H717="boursier univ.",H717="chercheur",H717="chirurgien",H717="Résident(e)",H717="Md Urg",H717="Md Card",LEFT(H717,6)="Fellow",H717="Externe Médecine",H717="Directeur de la biobanque Médecin",H717="monit.-boursier",),1,0)</f>
        <v>0</v>
      </c>
      <c r="D717" s="172">
        <f>IF(OR(G717=0,H717="Stagiaire",H717="Stagiaires",H717="Externe",H717="Externes",G717="agence",H717="STAGIAIRE INFIRMIER(ÈRE)",H717="STAGIAIRE SI",H717="STAGIAIRE S.I.",H717="STAGIAIRE PAB",H717="STAGIAIRE EN PERFUSION",H717="Stagiaire Physiothérapeute",H717="Stagiaire médecine",H717="Stagiaire - Service sociaux",H717="STAGIAIRE SOINS INFIRMIERS",H717="STAGIAIRE EXTERNE EN MÉDECINE",H717="ss",),1,0)</f>
        <v>0</v>
      </c>
      <c r="E717" s="28" t="s">
        <v>1284</v>
      </c>
      <c r="F717" s="28" t="s">
        <v>634</v>
      </c>
      <c r="G717" s="262">
        <v>4378</v>
      </c>
      <c r="H717" s="79" t="s">
        <v>1028</v>
      </c>
      <c r="I717" s="164" t="s">
        <v>3410</v>
      </c>
      <c r="J717" s="273">
        <f ca="1">IF(AK717&lt;=Données!$B$2,1," ")</f>
        <v>1</v>
      </c>
      <c r="K717" s="45"/>
      <c r="L717" s="46">
        <v>1</v>
      </c>
      <c r="M717" s="47"/>
      <c r="N717" s="48"/>
      <c r="O717" s="185"/>
      <c r="P717" s="187"/>
      <c r="Q717" s="185"/>
      <c r="R717" s="186"/>
      <c r="S717" s="186"/>
      <c r="T717" s="187"/>
      <c r="U717" s="187"/>
      <c r="V717" s="187"/>
      <c r="W717" s="320"/>
      <c r="X717" s="214"/>
      <c r="Y717" s="215"/>
      <c r="Z717" s="34"/>
      <c r="AA717" s="35"/>
      <c r="AB717" s="35"/>
      <c r="AC717" s="35"/>
      <c r="AD717" s="36"/>
      <c r="AE717" s="224"/>
      <c r="AF717" s="53"/>
      <c r="AG717" s="54"/>
      <c r="AH717" s="55"/>
      <c r="AI717" s="56"/>
      <c r="AJ717" s="41" t="s">
        <v>144</v>
      </c>
      <c r="AK717" s="42">
        <v>44589</v>
      </c>
      <c r="AL717" s="50"/>
      <c r="AM717" s="337" t="str">
        <f>INDEX($K$6:$AE$6,1,MATCH(1,K717:AE717,-1))</f>
        <v>95PFE-L2M</v>
      </c>
      <c r="AN717" s="337" t="str">
        <f>IF(INDEX($K$6:$AE$6,1,MATCH(1,K717:AE717,1))&lt;&gt;INDEX($K$6:$AE$6,1,MATCH(1,K717:AE717,-1)),INDEX($K$6:$AE$6,1,MATCH(1,K717:AE717,1)),"-")</f>
        <v>-</v>
      </c>
    </row>
    <row r="718" spans="1:40" x14ac:dyDescent="0.2">
      <c r="A718" s="169" t="str">
        <f>IF(IFERROR(VLOOKUP(G718,EmployesActifs,1,FALSE),"Non")&lt;&gt;"Non","Oui","Non")</f>
        <v>Oui</v>
      </c>
      <c r="B718" s="172">
        <f>IF(A718="Oui",1,0)</f>
        <v>1</v>
      </c>
      <c r="C718" s="172">
        <f>IF(OR(G718="Médecin",H718="Médecin",I718="Médecin",I718="Médecins",H718="anesthésiste",H718="boursier univ.",H718="chercheur",H718="chirurgien",H718="Résident(e)",H718="Md Urg",H718="Md Card",LEFT(H718,6)="Fellow",H718="Externe Médecine",H718="Directeur de la biobanque Médecin",H718="monit.-boursier",),1,0)</f>
        <v>0</v>
      </c>
      <c r="D718" s="172">
        <f>IF(OR(G718=0,H718="Stagiaire",H718="Stagiaires",H718="Externe",H718="Externes",G718="agence",H718="STAGIAIRE INFIRMIER(ÈRE)",H718="STAGIAIRE SI",H718="STAGIAIRE S.I.",H718="STAGIAIRE PAB",H718="STAGIAIRE EN PERFUSION",H718="Stagiaire Physiothérapeute",H718="Stagiaire médecine",H718="Stagiaire - Service sociaux",H718="STAGIAIRE SOINS INFIRMIERS",H718="STAGIAIRE EXTERNE EN MÉDECINE",H718="ss",),1,0)</f>
        <v>0</v>
      </c>
      <c r="E718" s="28" t="s">
        <v>3062</v>
      </c>
      <c r="F718" s="28" t="s">
        <v>429</v>
      </c>
      <c r="G718" s="262">
        <v>12562</v>
      </c>
      <c r="H718" s="79" t="s">
        <v>3413</v>
      </c>
      <c r="I718" s="164" t="s">
        <v>5702</v>
      </c>
      <c r="J718" s="273">
        <f ca="1">IF(AK718&lt;=Données!$B$2,1," ")</f>
        <v>1</v>
      </c>
      <c r="K718" s="45" t="s">
        <v>56</v>
      </c>
      <c r="L718" s="46"/>
      <c r="M718" s="47"/>
      <c r="N718" s="48">
        <v>1</v>
      </c>
      <c r="O718" s="185"/>
      <c r="P718" s="187"/>
      <c r="Q718" s="185"/>
      <c r="R718" s="186"/>
      <c r="S718" s="186"/>
      <c r="T718" s="187"/>
      <c r="U718" s="187"/>
      <c r="V718" s="187"/>
      <c r="W718" s="320"/>
      <c r="X718" s="214"/>
      <c r="Y718" s="215"/>
      <c r="Z718" s="34"/>
      <c r="AA718" s="35"/>
      <c r="AB718" s="35"/>
      <c r="AC718" s="35"/>
      <c r="AD718" s="36"/>
      <c r="AE718" s="224"/>
      <c r="AF718" s="53"/>
      <c r="AG718" s="54"/>
      <c r="AH718" s="55"/>
      <c r="AI718" s="56"/>
      <c r="AJ718" s="41" t="s">
        <v>85</v>
      </c>
      <c r="AK718" s="42">
        <v>44887</v>
      </c>
      <c r="AL718" s="50"/>
      <c r="AM718" s="337" t="str">
        <f>INDEX($K$6:$AE$6,1,MATCH(1,K718:AE718,-1))</f>
        <v>F550</v>
      </c>
      <c r="AN718" s="337" t="str">
        <f>IF(INDEX($K$6:$AE$6,1,MATCH(1,K718:AE718,1))&lt;&gt;INDEX($K$6:$AE$6,1,MATCH(1,K718:AE718,-1)),INDEX($K$6:$AE$6,1,MATCH(1,K718:AE718,1)),"-")</f>
        <v>-</v>
      </c>
    </row>
    <row r="719" spans="1:40" x14ac:dyDescent="0.2">
      <c r="A719" s="169" t="str">
        <f>IF(IFERROR(VLOOKUP(G719,EmployesActifs,1,FALSE),"Non")&lt;&gt;"Non","Oui","Non")</f>
        <v>Oui</v>
      </c>
      <c r="B719" s="172">
        <f>IF(A719="Oui",1,0)</f>
        <v>1</v>
      </c>
      <c r="C719" s="172">
        <f>IF(OR(G719="Médecin",H719="Médecin",I719="Médecin",I719="Médecins",H719="anesthésiste",H719="boursier univ.",H719="chercheur",H719="chirurgien",H719="Résident(e)",H719="Md Urg",H719="Md Card",LEFT(H719,6)="Fellow",H719="Externe Médecine",H719="Directeur de la biobanque Médecin",H719="monit.-boursier",),1,0)</f>
        <v>0</v>
      </c>
      <c r="D719" s="172">
        <f>IF(OR(G719=0,H719="Stagiaire",H719="Stagiaires",H719="Externe",H719="Externes",G719="agence",H719="STAGIAIRE INFIRMIER(ÈRE)",H719="STAGIAIRE SI",H719="STAGIAIRE S.I.",H719="STAGIAIRE PAB",H719="STAGIAIRE EN PERFUSION",H719="Stagiaire Physiothérapeute",H719="Stagiaire médecine",H719="Stagiaire - Service sociaux",H719="STAGIAIRE SOINS INFIRMIERS",H719="STAGIAIRE EXTERNE EN MÉDECINE",H719="ss",),1,0)</f>
        <v>0</v>
      </c>
      <c r="E719" s="28" t="s">
        <v>3830</v>
      </c>
      <c r="F719" s="28" t="s">
        <v>1288</v>
      </c>
      <c r="G719" s="262">
        <v>9635</v>
      </c>
      <c r="H719" s="79" t="s">
        <v>72</v>
      </c>
      <c r="I719" s="164" t="s">
        <v>5708</v>
      </c>
      <c r="J719" s="273">
        <f ca="1">IF(AK719&lt;=Données!$B$2,1," ")</f>
        <v>1</v>
      </c>
      <c r="K719" s="45"/>
      <c r="L719" s="46"/>
      <c r="M719" s="47"/>
      <c r="N719" s="48"/>
      <c r="O719" s="185"/>
      <c r="P719" s="187"/>
      <c r="Q719" s="185"/>
      <c r="R719" s="186"/>
      <c r="S719" s="186"/>
      <c r="T719" s="187"/>
      <c r="U719" s="187"/>
      <c r="V719" s="187"/>
      <c r="W719" s="320"/>
      <c r="X719" s="214"/>
      <c r="Y719" s="215"/>
      <c r="Z719" s="34">
        <v>1</v>
      </c>
      <c r="AA719" s="35"/>
      <c r="AB719" s="35"/>
      <c r="AC719" s="35"/>
      <c r="AD719" s="36"/>
      <c r="AE719" s="224"/>
      <c r="AF719" s="53"/>
      <c r="AG719" s="54"/>
      <c r="AH719" s="55"/>
      <c r="AI719" s="56"/>
      <c r="AJ719" s="41" t="s">
        <v>193</v>
      </c>
      <c r="AK719" s="42">
        <v>43916</v>
      </c>
      <c r="AL719" s="50"/>
      <c r="AM719" s="337" t="str">
        <f>INDEX($K$6:$AE$6,1,MATCH(1,K719:AE719,-1))</f>
        <v>1510-XS</v>
      </c>
      <c r="AN719" s="337" t="str">
        <f>IF(INDEX($K$6:$AE$6,1,MATCH(1,K719:AE719,1))&lt;&gt;INDEX($K$6:$AE$6,1,MATCH(1,K719:AE719,-1)),INDEX($K$6:$AE$6,1,MATCH(1,K719:AE719,1)),"-")</f>
        <v>-</v>
      </c>
    </row>
    <row r="720" spans="1:40" x14ac:dyDescent="0.2">
      <c r="A720" s="169" t="str">
        <f>IF(IFERROR(VLOOKUP(G720,EmployesActifs,1,FALSE),"Non")&lt;&gt;"Non","Oui","Non")</f>
        <v>Oui</v>
      </c>
      <c r="B720" s="172">
        <f>IF(A720="Oui",1,0)</f>
        <v>1</v>
      </c>
      <c r="C720" s="172">
        <f>IF(OR(G720="Médecin",H720="Médecin",I720="Médecin",I720="Médecins",H720="anesthésiste",H720="boursier univ.",H720="chercheur",H720="chirurgien",H720="Résident(e)",H720="Md Urg",H720="Md Card",LEFT(H720,6)="Fellow",H720="Externe Médecine",H720="Directeur de la biobanque Médecin",H720="monit.-boursier",),1,0)</f>
        <v>0</v>
      </c>
      <c r="D720" s="172">
        <f>IF(OR(G720=0,H720="Stagiaire",H720="Stagiaires",H720="Externe",H720="Externes",G720="agence",H720="STAGIAIRE INFIRMIER(ÈRE)",H720="STAGIAIRE SI",H720="STAGIAIRE S.I.",H720="STAGIAIRE PAB",H720="STAGIAIRE EN PERFUSION",H720="Stagiaire Physiothérapeute",H720="Stagiaire médecine",H720="Stagiaire - Service sociaux",H720="STAGIAIRE SOINS INFIRMIERS",H720="STAGIAIRE EXTERNE EN MÉDECINE",H720="ss",),1,0)</f>
        <v>0</v>
      </c>
      <c r="E720" s="28" t="s">
        <v>1289</v>
      </c>
      <c r="F720" s="28" t="s">
        <v>3153</v>
      </c>
      <c r="G720" s="262">
        <v>11500</v>
      </c>
      <c r="H720" s="79" t="s">
        <v>570</v>
      </c>
      <c r="I720" s="164" t="s">
        <v>5577</v>
      </c>
      <c r="J720" s="273" t="str">
        <f ca="1">IF(AK720&lt;=Données!$B$2,1," ")</f>
        <v xml:space="preserve"> </v>
      </c>
      <c r="K720" s="45">
        <v>1</v>
      </c>
      <c r="L720" s="46"/>
      <c r="M720" s="47"/>
      <c r="N720" s="48"/>
      <c r="O720" s="185" t="s">
        <v>56</v>
      </c>
      <c r="P720" s="187"/>
      <c r="Q720" s="185"/>
      <c r="R720" s="186"/>
      <c r="S720" s="186" t="s">
        <v>56</v>
      </c>
      <c r="T720" s="187"/>
      <c r="U720" s="187"/>
      <c r="V720" s="187"/>
      <c r="W720" s="320"/>
      <c r="X720" s="214"/>
      <c r="Y720" s="215"/>
      <c r="Z720" s="34"/>
      <c r="AA720" s="35"/>
      <c r="AB720" s="35"/>
      <c r="AC720" s="35"/>
      <c r="AD720" s="36"/>
      <c r="AE720" s="224"/>
      <c r="AF720" s="53"/>
      <c r="AG720" s="54"/>
      <c r="AH720" s="55"/>
      <c r="AI720" s="56"/>
      <c r="AJ720" s="41" t="s">
        <v>4462</v>
      </c>
      <c r="AK720" s="42">
        <v>45574</v>
      </c>
      <c r="AL720" s="50"/>
      <c r="AM720" s="337" t="str">
        <f>INDEX($K$6:$AE$6,1,MATCH(1,K720:AE720,-1))</f>
        <v>95PFE-L2S</v>
      </c>
      <c r="AN720" s="337" t="str">
        <f>IF(INDEX($K$6:$AE$6,1,MATCH(1,K720:AE720,1))&lt;&gt;INDEX($K$6:$AE$6,1,MATCH(1,K720:AE720,-1)),INDEX($K$6:$AE$6,1,MATCH(1,K720:AE720,1)),"-")</f>
        <v>-</v>
      </c>
    </row>
    <row r="721" spans="1:40" x14ac:dyDescent="0.2">
      <c r="A721" s="381"/>
      <c r="B721" s="172">
        <f>IF(A721="Oui",1,0)</f>
        <v>0</v>
      </c>
      <c r="C721" s="172">
        <f>IF(OR(G721="Médecin",H721="Médecin",I721="Médecin",I721="Médecins",H721="anesthésiste",H721="boursier univ.",H721="chercheur",H721="chirurgien",H721="Résident(e)",H721="Md Urg",H721="Md Card",LEFT(H721,6)="Fellow",H721="Externe Médecine",H721="Directeur de la biobanque Médecin",H721="monit.-boursier",),1,0)</f>
        <v>1</v>
      </c>
      <c r="D721" s="172">
        <f>IF(OR(G721=0,H721="Stagiaire",H721="Stagiaires",H721="Externe",H721="Externes",G721="agence",H721="STAGIAIRE INFIRMIER(ÈRE)",H721="STAGIAIRE SI",H721="STAGIAIRE S.I.",H721="STAGIAIRE PAB",H721="STAGIAIRE EN PERFUSION",H721="Stagiaire Physiothérapeute",H721="Stagiaire médecine",H721="Stagiaire - Service sociaux",H721="STAGIAIRE SOINS INFIRMIERS",H721="STAGIAIRE EXTERNE EN MÉDECINE",H721="ss",),1,0)</f>
        <v>0</v>
      </c>
      <c r="E721" s="28" t="s">
        <v>1290</v>
      </c>
      <c r="F721" s="28" t="s">
        <v>167</v>
      </c>
      <c r="G721" s="262" t="s">
        <v>80</v>
      </c>
      <c r="H721" s="79" t="s">
        <v>80</v>
      </c>
      <c r="I721" s="164" t="s">
        <v>117</v>
      </c>
      <c r="J721" s="273">
        <f ca="1">IF(AK721&lt;=Données!$B$2,1," ")</f>
        <v>1</v>
      </c>
      <c r="K721" s="45">
        <v>1</v>
      </c>
      <c r="L721" s="46" t="s">
        <v>56</v>
      </c>
      <c r="M721" s="47"/>
      <c r="N721" s="48"/>
      <c r="O721" s="185"/>
      <c r="P721" s="187"/>
      <c r="Q721" s="185"/>
      <c r="R721" s="186"/>
      <c r="S721" s="186"/>
      <c r="T721" s="187"/>
      <c r="U721" s="187"/>
      <c r="V721" s="187"/>
      <c r="W721" s="320"/>
      <c r="X721" s="214"/>
      <c r="Y721" s="215"/>
      <c r="Z721" s="34"/>
      <c r="AA721" s="35"/>
      <c r="AB721" s="35"/>
      <c r="AC721" s="35"/>
      <c r="AD721" s="36"/>
      <c r="AE721" s="224"/>
      <c r="AF721" s="53"/>
      <c r="AG721" s="54"/>
      <c r="AH721" s="55"/>
      <c r="AI721" s="56"/>
      <c r="AJ721" s="41" t="s">
        <v>57</v>
      </c>
      <c r="AK721" s="42">
        <v>44562</v>
      </c>
      <c r="AL721" s="50"/>
      <c r="AM721" s="337" t="str">
        <f>INDEX($K$6:$AE$6,1,MATCH(1,K721:AE721,-1))</f>
        <v>95PFE-L2S</v>
      </c>
      <c r="AN721" s="337" t="str">
        <f>IF(INDEX($K$6:$AE$6,1,MATCH(1,K721:AE721,1))&lt;&gt;INDEX($K$6:$AE$6,1,MATCH(1,K721:AE721,-1)),INDEX($K$6:$AE$6,1,MATCH(1,K721:AE721,1)),"-")</f>
        <v>-</v>
      </c>
    </row>
    <row r="722" spans="1:40" x14ac:dyDescent="0.2">
      <c r="A722" s="169" t="str">
        <f>IF(IFERROR(VLOOKUP(G722,EmployesActifs,1,FALSE),"Non")&lt;&gt;"Non","Oui","Non")</f>
        <v>Oui</v>
      </c>
      <c r="B722" s="172">
        <f>IF(A722="Oui",1,0)</f>
        <v>1</v>
      </c>
      <c r="C722" s="172">
        <f>IF(OR(G722="Médecin",H722="Médecin",I722="Médecin",I722="Médecins",H722="anesthésiste",H722="boursier univ.",H722="chercheur",H722="chirurgien",H722="Résident(e)",H722="Md Urg",H722="Md Card",LEFT(H722,6)="Fellow",H722="Externe Médecine",H722="Directeur de la biobanque Médecin",H722="monit.-boursier",),1,0)</f>
        <v>0</v>
      </c>
      <c r="D722" s="172">
        <f>IF(OR(G722=0,H722="Stagiaire",H722="Stagiaires",H722="Externe",H722="Externes",G722="agence",H722="STAGIAIRE INFIRMIER(ÈRE)",H722="STAGIAIRE SI",H722="STAGIAIRE S.I.",H722="STAGIAIRE PAB",H722="STAGIAIRE EN PERFUSION",H722="Stagiaire Physiothérapeute",H722="Stagiaire médecine",H722="Stagiaire - Service sociaux",H722="STAGIAIRE SOINS INFIRMIERS",H722="STAGIAIRE EXTERNE EN MÉDECINE",H722="ss",),1,0)</f>
        <v>0</v>
      </c>
      <c r="E722" s="28" t="s">
        <v>1291</v>
      </c>
      <c r="F722" s="28" t="s">
        <v>287</v>
      </c>
      <c r="G722" s="262">
        <v>12138</v>
      </c>
      <c r="H722" s="79" t="s">
        <v>60</v>
      </c>
      <c r="I722" s="164" t="s">
        <v>5215</v>
      </c>
      <c r="J722" s="273">
        <f ca="1">IF(AK722&lt;=Données!$B$2,1," ")</f>
        <v>1</v>
      </c>
      <c r="K722" s="45" t="s">
        <v>56</v>
      </c>
      <c r="L722" s="46">
        <v>1</v>
      </c>
      <c r="M722" s="47"/>
      <c r="N722" s="48"/>
      <c r="O722" s="185"/>
      <c r="P722" s="187"/>
      <c r="Q722" s="185"/>
      <c r="R722" s="186"/>
      <c r="S722" s="186"/>
      <c r="T722" s="187"/>
      <c r="U722" s="187"/>
      <c r="V722" s="187"/>
      <c r="W722" s="320"/>
      <c r="X722" s="214"/>
      <c r="Y722" s="215"/>
      <c r="Z722" s="34"/>
      <c r="AA722" s="35"/>
      <c r="AB722" s="35"/>
      <c r="AC722" s="35"/>
      <c r="AD722" s="36"/>
      <c r="AE722" s="224"/>
      <c r="AF722" s="53"/>
      <c r="AG722" s="54"/>
      <c r="AH722" s="55"/>
      <c r="AI722" s="56"/>
      <c r="AJ722" s="41" t="s">
        <v>98</v>
      </c>
      <c r="AK722" s="42">
        <v>44581</v>
      </c>
      <c r="AL722" s="50"/>
      <c r="AM722" s="337" t="str">
        <f>INDEX($K$6:$AE$6,1,MATCH(1,K722:AE722,-1))</f>
        <v>95PFE-L2M</v>
      </c>
      <c r="AN722" s="337" t="str">
        <f>IF(INDEX($K$6:$AE$6,1,MATCH(1,K722:AE722,1))&lt;&gt;INDEX($K$6:$AE$6,1,MATCH(1,K722:AE722,-1)),INDEX($K$6:$AE$6,1,MATCH(1,K722:AE722,1)),"-")</f>
        <v>-</v>
      </c>
    </row>
    <row r="723" spans="1:40" x14ac:dyDescent="0.2">
      <c r="A723" s="169" t="str">
        <f>IF(IFERROR(VLOOKUP(G723,EmployesActifs,1,FALSE),"Non")&lt;&gt;"Non","Oui","Non")</f>
        <v>Oui</v>
      </c>
      <c r="B723" s="172">
        <f>IF(A723="Oui",1,0)</f>
        <v>1</v>
      </c>
      <c r="C723" s="172">
        <f>IF(OR(G723="Médecin",H723="Médecin",I723="Médecin",I723="Médecins",H723="anesthésiste",H723="boursier univ.",H723="chercheur",H723="chirurgien",H723="Résident(e)",H723="Md Urg",H723="Md Card",LEFT(H723,6)="Fellow",H723="Externe Médecine",H723="Directeur de la biobanque Médecin",H723="monit.-boursier",),1,0)</f>
        <v>0</v>
      </c>
      <c r="D723" s="172">
        <f>IF(OR(G723=0,H723="Stagiaire",H723="Stagiaires",H723="Externe",H723="Externes",G723="agence",H723="STAGIAIRE INFIRMIER(ÈRE)",H723="STAGIAIRE SI",H723="STAGIAIRE S.I.",H723="STAGIAIRE PAB",H723="STAGIAIRE EN PERFUSION",H723="Stagiaire Physiothérapeute",H723="Stagiaire médecine",H723="Stagiaire - Service sociaux",H723="STAGIAIRE SOINS INFIRMIERS",H723="STAGIAIRE EXTERNE EN MÉDECINE",H723="ss",),1,0)</f>
        <v>0</v>
      </c>
      <c r="E723" s="28" t="s">
        <v>1292</v>
      </c>
      <c r="F723" s="28" t="s">
        <v>277</v>
      </c>
      <c r="G723" s="262">
        <v>10718</v>
      </c>
      <c r="H723" s="79" t="s">
        <v>54</v>
      </c>
      <c r="I723" s="164" t="s">
        <v>55</v>
      </c>
      <c r="J723" s="273" t="str">
        <f ca="1">IF(AK723&lt;=Données!$B$2,1," ")</f>
        <v xml:space="preserve"> </v>
      </c>
      <c r="K723" s="45"/>
      <c r="L723" s="46"/>
      <c r="M723" s="47"/>
      <c r="N723" s="48"/>
      <c r="O723" s="185"/>
      <c r="P723" s="187"/>
      <c r="Q723" s="185"/>
      <c r="R723" s="186"/>
      <c r="S723" s="186">
        <v>1</v>
      </c>
      <c r="T723" s="187"/>
      <c r="U723" s="187"/>
      <c r="V723" s="187"/>
      <c r="W723" s="320"/>
      <c r="X723" s="214"/>
      <c r="Y723" s="215"/>
      <c r="Z723" s="34"/>
      <c r="AA723" s="35"/>
      <c r="AB723" s="35"/>
      <c r="AC723" s="35"/>
      <c r="AD723" s="36"/>
      <c r="AE723" s="224"/>
      <c r="AF723" s="53"/>
      <c r="AG723" s="54"/>
      <c r="AH723" s="55"/>
      <c r="AI723" s="56"/>
      <c r="AJ723" s="41" t="s">
        <v>5851</v>
      </c>
      <c r="AK723" s="42">
        <v>45735</v>
      </c>
      <c r="AL723" s="50"/>
      <c r="AM723" s="337" t="str">
        <f>INDEX($K$6:$AE$6,1,MATCH(1,K723:AE723,-1))</f>
        <v>1870 +</v>
      </c>
      <c r="AN723" s="337" t="str">
        <f>IF(INDEX($K$6:$AE$6,1,MATCH(1,K723:AE723,1))&lt;&gt;INDEX($K$6:$AE$6,1,MATCH(1,K723:AE723,-1)),INDEX($K$6:$AE$6,1,MATCH(1,K723:AE723,1)),"-")</f>
        <v>-</v>
      </c>
    </row>
    <row r="724" spans="1:40" x14ac:dyDescent="0.2">
      <c r="A724" s="169" t="str">
        <f>IF(IFERROR(VLOOKUP(G724,EmployesActifs,1,FALSE),"Non")&lt;&gt;"Non","Oui","Non")</f>
        <v>Oui</v>
      </c>
      <c r="B724" s="172">
        <f>IF(A724="Oui",1,0)</f>
        <v>1</v>
      </c>
      <c r="C724" s="172">
        <f>IF(OR(G724="Médecin",H724="Médecin",I724="Médecin",I724="Médecins",H724="anesthésiste",H724="boursier univ.",H724="chercheur",H724="chirurgien",H724="Résident(e)",H724="Md Urg",H724="Md Card",LEFT(H724,6)="Fellow",H724="Externe Médecine",H724="Directeur de la biobanque Médecin",H724="monit.-boursier",),1,0)</f>
        <v>0</v>
      </c>
      <c r="D724" s="172">
        <f>IF(OR(G724=0,H724="Stagiaire",H724="Stagiaires",H724="Externe",H724="Externes",G724="agence",H724="STAGIAIRE INFIRMIER(ÈRE)",H724="STAGIAIRE SI",H724="STAGIAIRE S.I.",H724="STAGIAIRE PAB",H724="STAGIAIRE EN PERFUSION",H724="Stagiaire Physiothérapeute",H724="Stagiaire médecine",H724="Stagiaire - Service sociaux",H724="STAGIAIRE SOINS INFIRMIERS",H724="STAGIAIRE EXTERNE EN MÉDECINE",H724="ss",),1,0)</f>
        <v>0</v>
      </c>
      <c r="E724" s="28" t="s">
        <v>5093</v>
      </c>
      <c r="F724" s="28" t="s">
        <v>4661</v>
      </c>
      <c r="G724" s="262">
        <v>13362</v>
      </c>
      <c r="H724" s="79" t="s">
        <v>2098</v>
      </c>
      <c r="I724" s="164" t="s">
        <v>5717</v>
      </c>
      <c r="J724" s="273" t="str">
        <f ca="1">IF(AK724&lt;=Données!$B$2,1," ")</f>
        <v xml:space="preserve"> </v>
      </c>
      <c r="K724" s="45"/>
      <c r="L724" s="46">
        <v>1</v>
      </c>
      <c r="M724" s="47"/>
      <c r="N724" s="48"/>
      <c r="O724" s="185"/>
      <c r="P724" s="187"/>
      <c r="Q724" s="185"/>
      <c r="R724" s="186"/>
      <c r="S724" s="186"/>
      <c r="T724" s="187"/>
      <c r="U724" s="187"/>
      <c r="V724" s="187"/>
      <c r="W724" s="320"/>
      <c r="X724" s="214"/>
      <c r="Y724" s="215"/>
      <c r="Z724" s="34"/>
      <c r="AA724" s="35"/>
      <c r="AB724" s="35"/>
      <c r="AC724" s="35"/>
      <c r="AD724" s="36"/>
      <c r="AE724" s="224"/>
      <c r="AF724" s="53"/>
      <c r="AG724" s="54"/>
      <c r="AH724" s="55"/>
      <c r="AI724" s="56"/>
      <c r="AJ724" s="41" t="s">
        <v>652</v>
      </c>
      <c r="AK724" s="42">
        <v>45311</v>
      </c>
      <c r="AL724" s="50"/>
      <c r="AM724" s="337" t="str">
        <f>INDEX($K$6:$AE$6,1,MATCH(1,K724:AE724,-1))</f>
        <v>95PFE-L2M</v>
      </c>
      <c r="AN724" s="337" t="str">
        <f>IF(INDEX($K$6:$AE$6,1,MATCH(1,K724:AE724,1))&lt;&gt;INDEX($K$6:$AE$6,1,MATCH(1,K724:AE724,-1)),INDEX($K$6:$AE$6,1,MATCH(1,K724:AE724,1)),"-")</f>
        <v>-</v>
      </c>
    </row>
    <row r="725" spans="1:40" x14ac:dyDescent="0.2">
      <c r="A725" s="381"/>
      <c r="B725" s="172">
        <f>IF(A725="Oui",1,0)</f>
        <v>0</v>
      </c>
      <c r="C725" s="172">
        <f>IF(OR(G725="Médecin",H725="Médecin",I725="Médecin",I725="Médecins",H725="anesthésiste",H725="boursier univ.",H725="chercheur",H725="chirurgien",H725="Résident(e)",H725="Md Urg",H725="Md Card",LEFT(H725,6)="Fellow",H725="Externe Médecine",H725="Directeur de la biobanque Médecin",H725="monit.-boursier",),1,0)</f>
        <v>0</v>
      </c>
      <c r="D725" s="172">
        <f>IF(OR(G725=0,H725="Stagiaire",H725="Stagiaires",H725="Externe",H725="Externes",G725="agence",H725="STAGIAIRE INFIRMIER(ÈRE)",H725="STAGIAIRE SI",H725="STAGIAIRE S.I.",H725="STAGIAIRE PAB",H725="STAGIAIRE EN PERFUSION",H725="Stagiaire Physiothérapeute",H725="Stagiaire médecine",H725="Stagiaire - Service sociaux",H725="STAGIAIRE SOINS INFIRMIERS",H725="STAGIAIRE EXTERNE EN MÉDECINE",H725="ss",),1,0)</f>
        <v>1</v>
      </c>
      <c r="E725" s="28" t="s">
        <v>1293</v>
      </c>
      <c r="F725" s="28" t="s">
        <v>1294</v>
      </c>
      <c r="G725" s="262">
        <v>0</v>
      </c>
      <c r="H725" s="79" t="s">
        <v>1295</v>
      </c>
      <c r="I725" s="164"/>
      <c r="J725" s="273">
        <f ca="1">IF(AK725&lt;=Données!$B$2,1," ")</f>
        <v>1</v>
      </c>
      <c r="K725" s="45"/>
      <c r="L725" s="46">
        <v>1</v>
      </c>
      <c r="M725" s="47"/>
      <c r="N725" s="48"/>
      <c r="O725" s="185"/>
      <c r="P725" s="187"/>
      <c r="Q725" s="185"/>
      <c r="R725" s="186"/>
      <c r="S725" s="186"/>
      <c r="T725" s="187"/>
      <c r="U725" s="187"/>
      <c r="V725" s="187"/>
      <c r="W725" s="320"/>
      <c r="X725" s="214"/>
      <c r="Y725" s="215"/>
      <c r="Z725" s="34"/>
      <c r="AA725" s="35"/>
      <c r="AB725" s="35"/>
      <c r="AC725" s="35"/>
      <c r="AD725" s="36"/>
      <c r="AE725" s="224"/>
      <c r="AF725" s="53"/>
      <c r="AG725" s="54"/>
      <c r="AH725" s="55"/>
      <c r="AI725" s="56"/>
      <c r="AJ725" s="41" t="s">
        <v>94</v>
      </c>
      <c r="AK725" s="42">
        <v>44594</v>
      </c>
      <c r="AL725" s="50"/>
      <c r="AM725" s="337" t="str">
        <f>INDEX($K$6:$AE$6,1,MATCH(1,K725:AE725,-1))</f>
        <v>95PFE-L2M</v>
      </c>
      <c r="AN725" s="337" t="str">
        <f>IF(INDEX($K$6:$AE$6,1,MATCH(1,K725:AE725,1))&lt;&gt;INDEX($K$6:$AE$6,1,MATCH(1,K725:AE725,-1)),INDEX($K$6:$AE$6,1,MATCH(1,K725:AE725,1)),"-")</f>
        <v>-</v>
      </c>
    </row>
    <row r="726" spans="1:40" x14ac:dyDescent="0.2">
      <c r="A726" s="169" t="str">
        <f>IF(IFERROR(VLOOKUP(G726,EmployesActifs,1,FALSE),"Non")&lt;&gt;"Non","Oui","Non")</f>
        <v>Oui</v>
      </c>
      <c r="B726" s="172">
        <f>IF(A726="Oui",1,0)</f>
        <v>1</v>
      </c>
      <c r="C726" s="172">
        <f>IF(OR(G726="Médecin",H726="Médecin",I726="Médecin",I726="Médecins",H726="anesthésiste",H726="boursier univ.",H726="chercheur",H726="chirurgien",H726="Résident(e)",H726="Md Urg",H726="Md Card",LEFT(H726,6)="Fellow",H726="Externe Médecine",H726="Directeur de la biobanque Médecin",H726="monit.-boursier",),1,0)</f>
        <v>0</v>
      </c>
      <c r="D726" s="172">
        <f>IF(OR(G726=0,H726="Stagiaire",H726="Stagiaires",H726="Externe",H726="Externes",G726="agence",H726="STAGIAIRE INFIRMIER(ÈRE)",H726="STAGIAIRE SI",H726="STAGIAIRE S.I.",H726="STAGIAIRE PAB",H726="STAGIAIRE EN PERFUSION",H726="Stagiaire Physiothérapeute",H726="Stagiaire médecine",H726="Stagiaire - Service sociaux",H726="STAGIAIRE SOINS INFIRMIERS",H726="STAGIAIRE EXTERNE EN MÉDECINE",H726="ss",),1,0)</f>
        <v>0</v>
      </c>
      <c r="E726" s="28" t="s">
        <v>5983</v>
      </c>
      <c r="F726" s="28" t="s">
        <v>3158</v>
      </c>
      <c r="G726" s="262">
        <v>13991</v>
      </c>
      <c r="H726" s="79" t="s">
        <v>570</v>
      </c>
      <c r="I726" s="164" t="s">
        <v>3564</v>
      </c>
      <c r="J726" s="273" t="str">
        <f ca="1">IF(AK726&lt;=Données!$B$2,1," ")</f>
        <v xml:space="preserve"> </v>
      </c>
      <c r="K726" s="45"/>
      <c r="L726" s="46">
        <v>1</v>
      </c>
      <c r="M726" s="47"/>
      <c r="N726" s="48"/>
      <c r="O726" s="185"/>
      <c r="P726" s="187"/>
      <c r="Q726" s="185"/>
      <c r="R726" s="186"/>
      <c r="S726" s="186"/>
      <c r="T726" s="187"/>
      <c r="U726" s="187"/>
      <c r="V726" s="187"/>
      <c r="W726" s="320"/>
      <c r="X726" s="214"/>
      <c r="Y726" s="215"/>
      <c r="Z726" s="34"/>
      <c r="AA726" s="35"/>
      <c r="AB726" s="35"/>
      <c r="AC726" s="35"/>
      <c r="AD726" s="36"/>
      <c r="AE726" s="224"/>
      <c r="AF726" s="53"/>
      <c r="AG726" s="54"/>
      <c r="AH726" s="55"/>
      <c r="AI726" s="56"/>
      <c r="AJ726" s="41" t="s">
        <v>4462</v>
      </c>
      <c r="AK726" s="42">
        <v>45882</v>
      </c>
      <c r="AL726" s="50"/>
      <c r="AM726" s="337" t="str">
        <f>INDEX($K$6:$AE$6,1,MATCH(1,K726:AE726,-1))</f>
        <v>95PFE-L2M</v>
      </c>
      <c r="AN726" s="337" t="str">
        <f>IF(INDEX($K$6:$AE$6,1,MATCH(1,K726:AE726,1))&lt;&gt;INDEX($K$6:$AE$6,1,MATCH(1,K726:AE726,-1)),INDEX($K$6:$AE$6,1,MATCH(1,K726:AE726,1)),"-")</f>
        <v>-</v>
      </c>
    </row>
    <row r="727" spans="1:40" x14ac:dyDescent="0.2">
      <c r="A727" s="169" t="str">
        <f>IF(IFERROR(VLOOKUP(G727,EmployesActifs,1,FALSE),"Non")&lt;&gt;"Non","Oui","Non")</f>
        <v>Oui</v>
      </c>
      <c r="B727" s="172">
        <f>IF(A727="Oui",1,0)</f>
        <v>1</v>
      </c>
      <c r="C727" s="172">
        <f>IF(OR(G727="Médecin",H727="Médecin",I727="Médecin",I727="Médecins",H727="anesthésiste",H727="boursier univ.",H727="chercheur",H727="chirurgien",H727="Résident(e)",H727="Md Urg",H727="Md Card",LEFT(H727,6)="Fellow",H727="Externe Médecine",H727="Directeur de la biobanque Médecin",H727="monit.-boursier",),1,0)</f>
        <v>0</v>
      </c>
      <c r="D727" s="172">
        <f>IF(OR(G727=0,H727="Stagiaire",H727="Stagiaires",H727="Externe",H727="Externes",G727="agence",H727="STAGIAIRE INFIRMIER(ÈRE)",H727="STAGIAIRE SI",H727="STAGIAIRE S.I.",H727="STAGIAIRE PAB",H727="STAGIAIRE EN PERFUSION",H727="Stagiaire Physiothérapeute",H727="Stagiaire médecine",H727="Stagiaire - Service sociaux",H727="STAGIAIRE SOINS INFIRMIERS",H727="STAGIAIRE EXTERNE EN MÉDECINE",H727="ss",),1,0)</f>
        <v>0</v>
      </c>
      <c r="E727" s="28" t="s">
        <v>1299</v>
      </c>
      <c r="F727" s="28" t="s">
        <v>1300</v>
      </c>
      <c r="G727" s="262">
        <v>6756</v>
      </c>
      <c r="H727" s="79" t="s">
        <v>103</v>
      </c>
      <c r="I727" s="164" t="s">
        <v>65</v>
      </c>
      <c r="J727" s="273">
        <f ca="1">IF(AK727&lt;=Données!$B$2,1," ")</f>
        <v>1</v>
      </c>
      <c r="K727" s="45"/>
      <c r="L727" s="46" t="s">
        <v>56</v>
      </c>
      <c r="M727" s="47"/>
      <c r="N727" s="48" t="s">
        <v>56</v>
      </c>
      <c r="O727" s="185"/>
      <c r="P727" s="187"/>
      <c r="Q727" s="185"/>
      <c r="R727" s="186"/>
      <c r="S727" s="186" t="s">
        <v>56</v>
      </c>
      <c r="T727" s="187" t="s">
        <v>56</v>
      </c>
      <c r="U727" s="187">
        <v>1</v>
      </c>
      <c r="V727" s="187"/>
      <c r="W727" s="320"/>
      <c r="X727" s="214"/>
      <c r="Y727" s="215"/>
      <c r="Z727" s="34"/>
      <c r="AA727" s="35" t="s">
        <v>56</v>
      </c>
      <c r="AB727" s="35" t="s">
        <v>56</v>
      </c>
      <c r="AC727" s="35" t="s">
        <v>56</v>
      </c>
      <c r="AD727" s="36"/>
      <c r="AE727" s="224" t="s">
        <v>56</v>
      </c>
      <c r="AF727" s="53"/>
      <c r="AG727" s="54"/>
      <c r="AH727" s="55"/>
      <c r="AI727" s="56"/>
      <c r="AJ727" s="41" t="s">
        <v>85</v>
      </c>
      <c r="AK727" s="42">
        <v>44636</v>
      </c>
      <c r="AL727" s="50"/>
      <c r="AM727" s="337" t="str">
        <f>INDEX($K$6:$AE$6,1,MATCH(1,K727:AE727,-1))</f>
        <v>½ masque</v>
      </c>
      <c r="AN727" s="337" t="str">
        <f>IF(INDEX($K$6:$AE$6,1,MATCH(1,K727:AE727,1))&lt;&gt;INDEX($K$6:$AE$6,1,MATCH(1,K727:AE727,-1)),INDEX($K$6:$AE$6,1,MATCH(1,K727:AE727,1)),"-")</f>
        <v>-</v>
      </c>
    </row>
    <row r="728" spans="1:40" x14ac:dyDescent="0.2">
      <c r="A728" s="169" t="str">
        <f>IF(IFERROR(VLOOKUP(G728,EmployesActifs,1,FALSE),"Non")&lt;&gt;"Non","Oui","Non")</f>
        <v>Oui</v>
      </c>
      <c r="B728" s="172">
        <f>IF(A728="Oui",1,0)</f>
        <v>1</v>
      </c>
      <c r="C728" s="172">
        <f>IF(OR(G728="Médecin",H728="Médecin",I728="Médecin",I728="Médecins",H728="anesthésiste",H728="boursier univ.",H728="chercheur",H728="chirurgien",H728="Résident(e)",H728="Md Urg",H728="Md Card",LEFT(H728,6)="Fellow",H728="Externe Médecine",H728="Directeur de la biobanque Médecin",H728="monit.-boursier",),1,0)</f>
        <v>0</v>
      </c>
      <c r="D728" s="172">
        <f>IF(OR(G728=0,H728="Stagiaire",H728="Stagiaires",H728="Externe",H728="Externes",G728="agence",H728="STAGIAIRE INFIRMIER(ÈRE)",H728="STAGIAIRE SI",H728="STAGIAIRE S.I.",H728="STAGIAIRE PAB",H728="STAGIAIRE EN PERFUSION",H728="Stagiaire Physiothérapeute",H728="Stagiaire médecine",H728="Stagiaire - Service sociaux",H728="STAGIAIRE SOINS INFIRMIERS",H728="STAGIAIRE EXTERNE EN MÉDECINE",H728="ss",),1,0)</f>
        <v>0</v>
      </c>
      <c r="E728" s="28" t="s">
        <v>1301</v>
      </c>
      <c r="F728" s="28" t="s">
        <v>1302</v>
      </c>
      <c r="G728" s="262">
        <v>11661</v>
      </c>
      <c r="H728" s="79" t="s">
        <v>103</v>
      </c>
      <c r="I728" s="164" t="s">
        <v>65</v>
      </c>
      <c r="J728" s="273">
        <f ca="1">IF(AK728&lt;=Données!$B$2,1," ")</f>
        <v>1</v>
      </c>
      <c r="K728" s="45"/>
      <c r="L728" s="46" t="s">
        <v>56</v>
      </c>
      <c r="M728" s="47" t="s">
        <v>56</v>
      </c>
      <c r="N728" s="48"/>
      <c r="O728" s="185"/>
      <c r="P728" s="187"/>
      <c r="Q728" s="185"/>
      <c r="R728" s="186"/>
      <c r="S728" s="186">
        <v>1</v>
      </c>
      <c r="T728" s="187"/>
      <c r="U728" s="187"/>
      <c r="V728" s="187"/>
      <c r="W728" s="320"/>
      <c r="X728" s="214"/>
      <c r="Y728" s="215"/>
      <c r="Z728" s="34"/>
      <c r="AA728" s="35"/>
      <c r="AB728" s="35" t="s">
        <v>56</v>
      </c>
      <c r="AC728" s="35"/>
      <c r="AD728" s="36"/>
      <c r="AE728" s="224"/>
      <c r="AF728" s="53"/>
      <c r="AG728" s="54"/>
      <c r="AH728" s="55"/>
      <c r="AI728" s="56"/>
      <c r="AJ728" s="41" t="s">
        <v>85</v>
      </c>
      <c r="AK728" s="42">
        <v>44557</v>
      </c>
      <c r="AL728" s="50"/>
      <c r="AM728" s="337" t="str">
        <f>INDEX($K$6:$AE$6,1,MATCH(1,K728:AE728,-1))</f>
        <v>1870 +</v>
      </c>
      <c r="AN728" s="337" t="str">
        <f>IF(INDEX($K$6:$AE$6,1,MATCH(1,K728:AE728,1))&lt;&gt;INDEX($K$6:$AE$6,1,MATCH(1,K728:AE728,-1)),INDEX($K$6:$AE$6,1,MATCH(1,K728:AE728,1)),"-")</f>
        <v>-</v>
      </c>
    </row>
    <row r="729" spans="1:40" x14ac:dyDescent="0.2">
      <c r="A729" s="169" t="str">
        <f>IF(IFERROR(VLOOKUP(G729,EmployesActifs,1,FALSE),"Non")&lt;&gt;"Non","Oui","Non")</f>
        <v>Oui</v>
      </c>
      <c r="B729" s="172">
        <f>IF(A729="Oui",1,0)</f>
        <v>1</v>
      </c>
      <c r="C729" s="172">
        <f>IF(OR(G729="Médecin",H729="Médecin",I729="Médecin",I729="Médecins",H729="anesthésiste",H729="boursier univ.",H729="chercheur",H729="chirurgien",H729="Résident(e)",H729="Md Urg",H729="Md Card",LEFT(H729,6)="Fellow",H729="Externe Médecine",H729="Directeur de la biobanque Médecin",H729="monit.-boursier",),1,0)</f>
        <v>0</v>
      </c>
      <c r="D729" s="172">
        <f>IF(OR(G729=0,H729="Stagiaire",H729="Stagiaires",H729="Externe",H729="Externes",G729="agence",H729="STAGIAIRE INFIRMIER(ÈRE)",H729="STAGIAIRE SI",H729="STAGIAIRE S.I.",H729="STAGIAIRE PAB",H729="STAGIAIRE EN PERFUSION",H729="Stagiaire Physiothérapeute",H729="Stagiaire médecine",H729="Stagiaire - Service sociaux",H729="STAGIAIRE SOINS INFIRMIERS",H729="STAGIAIRE EXTERNE EN MÉDECINE",H729="ss",),1,0)</f>
        <v>0</v>
      </c>
      <c r="E729" s="28" t="s">
        <v>3338</v>
      </c>
      <c r="F729" s="28" t="s">
        <v>1312</v>
      </c>
      <c r="G729" s="262">
        <v>8222</v>
      </c>
      <c r="H729" s="79" t="s">
        <v>570</v>
      </c>
      <c r="I729" s="164" t="s">
        <v>6256</v>
      </c>
      <c r="J729" s="273" t="str">
        <f ca="1">IF(AK729&lt;=Données!$B$2,1," ")</f>
        <v xml:space="preserve"> </v>
      </c>
      <c r="K729" s="45" t="s">
        <v>56</v>
      </c>
      <c r="L729" s="46">
        <v>1</v>
      </c>
      <c r="M729" s="47"/>
      <c r="N729" s="48"/>
      <c r="O729" s="185"/>
      <c r="P729" s="187"/>
      <c r="Q729" s="185"/>
      <c r="R729" s="186"/>
      <c r="S729" s="186"/>
      <c r="T729" s="187"/>
      <c r="U729" s="187"/>
      <c r="V729" s="187"/>
      <c r="W729" s="320"/>
      <c r="X729" s="214"/>
      <c r="Y729" s="215"/>
      <c r="Z729" s="34"/>
      <c r="AA729" s="35"/>
      <c r="AB729" s="35"/>
      <c r="AC729" s="35"/>
      <c r="AD729" s="36"/>
      <c r="AE729" s="224"/>
      <c r="AF729" s="53"/>
      <c r="AG729" s="54"/>
      <c r="AH729" s="55"/>
      <c r="AI729" s="56"/>
      <c r="AJ729" s="41" t="s">
        <v>4462</v>
      </c>
      <c r="AK729" s="42">
        <v>45917</v>
      </c>
      <c r="AL729" s="50"/>
      <c r="AM729" s="337" t="str">
        <f>INDEX($K$6:$AE$6,1,MATCH(1,K729:AE729,-1))</f>
        <v>95PFE-L2M</v>
      </c>
      <c r="AN729" s="337" t="str">
        <f>IF(INDEX($K$6:$AE$6,1,MATCH(1,K729:AE729,1))&lt;&gt;INDEX($K$6:$AE$6,1,MATCH(1,K729:AE729,-1)),INDEX($K$6:$AE$6,1,MATCH(1,K729:AE729,1)),"-")</f>
        <v>-</v>
      </c>
    </row>
    <row r="730" spans="1:40" x14ac:dyDescent="0.2">
      <c r="A730" s="169" t="str">
        <f>IF(IFERROR(VLOOKUP(G730,EmployesActifs,1,FALSE),"Non")&lt;&gt;"Non","Oui","Non")</f>
        <v>Oui</v>
      </c>
      <c r="B730" s="172">
        <f>IF(A730="Oui",1,0)</f>
        <v>1</v>
      </c>
      <c r="C730" s="172">
        <f>IF(OR(G730="Médecin",H730="Médecin",I730="Médecin",I730="Médecins",H730="anesthésiste",H730="boursier univ.",H730="chercheur",H730="chirurgien",H730="Résident(e)",H730="Md Urg",H730="Md Card",LEFT(H730,6)="Fellow",H730="Externe Médecine",H730="Directeur de la biobanque Médecin",H730="monit.-boursier",),1,0)</f>
        <v>0</v>
      </c>
      <c r="D730" s="172">
        <f>IF(OR(G730=0,H730="Stagiaire",H730="Stagiaires",H730="Externe",H730="Externes",G730="agence",H730="STAGIAIRE INFIRMIER(ÈRE)",H730="STAGIAIRE SI",H730="STAGIAIRE S.I.",H730="STAGIAIRE PAB",H730="STAGIAIRE EN PERFUSION",H730="Stagiaire Physiothérapeute",H730="Stagiaire médecine",H730="Stagiaire - Service sociaux",H730="STAGIAIRE SOINS INFIRMIERS",H730="STAGIAIRE EXTERNE EN MÉDECINE",H730="ss",),1,0)</f>
        <v>0</v>
      </c>
      <c r="E730" s="28" t="s">
        <v>5259</v>
      </c>
      <c r="F730" s="28" t="s">
        <v>5260</v>
      </c>
      <c r="G730" s="262">
        <v>13511</v>
      </c>
      <c r="H730" s="79" t="s">
        <v>69</v>
      </c>
      <c r="I730" s="164" t="s">
        <v>5215</v>
      </c>
      <c r="J730" s="273" t="str">
        <f ca="1">IF(AK730&lt;=Données!$B$2,1," ")</f>
        <v xml:space="preserve"> </v>
      </c>
      <c r="K730" s="45">
        <v>1</v>
      </c>
      <c r="L730" s="46"/>
      <c r="M730" s="47"/>
      <c r="N730" s="48"/>
      <c r="O730" s="185"/>
      <c r="P730" s="187"/>
      <c r="Q730" s="185"/>
      <c r="R730" s="186"/>
      <c r="S730" s="186"/>
      <c r="T730" s="187"/>
      <c r="U730" s="187"/>
      <c r="V730" s="187"/>
      <c r="W730" s="320"/>
      <c r="X730" s="214"/>
      <c r="Y730" s="215"/>
      <c r="Z730" s="34"/>
      <c r="AA730" s="35"/>
      <c r="AB730" s="35"/>
      <c r="AC730" s="35"/>
      <c r="AD730" s="36"/>
      <c r="AE730" s="224"/>
      <c r="AF730" s="53"/>
      <c r="AG730" s="54"/>
      <c r="AH730" s="55"/>
      <c r="AI730" s="56"/>
      <c r="AJ730" s="41" t="s">
        <v>4462</v>
      </c>
      <c r="AK730" s="42">
        <v>45370</v>
      </c>
      <c r="AL730" s="50"/>
      <c r="AM730" s="337" t="str">
        <f>INDEX($K$6:$AE$6,1,MATCH(1,K730:AE730,-1))</f>
        <v>95PFE-L2S</v>
      </c>
      <c r="AN730" s="337" t="str">
        <f>IF(INDEX($K$6:$AE$6,1,MATCH(1,K730:AE730,1))&lt;&gt;INDEX($K$6:$AE$6,1,MATCH(1,K730:AE730,-1)),INDEX($K$6:$AE$6,1,MATCH(1,K730:AE730,1)),"-")</f>
        <v>-</v>
      </c>
    </row>
    <row r="731" spans="1:40" x14ac:dyDescent="0.2">
      <c r="A731" s="169" t="str">
        <f>IF(IFERROR(VLOOKUP(G731,EmployesActifs,1,FALSE),"Non")&lt;&gt;"Non","Oui","Non")</f>
        <v>Oui</v>
      </c>
      <c r="B731" s="172">
        <f>IF(A731="Oui",1,0)</f>
        <v>1</v>
      </c>
      <c r="C731" s="172">
        <f>IF(OR(G731="Médecin",H731="Médecin",I731="Médecin",I731="Médecins",H731="anesthésiste",H731="boursier univ.",H731="chercheur",H731="chirurgien",H731="Résident(e)",H731="Md Urg",H731="Md Card",LEFT(H731,6)="Fellow",H731="Externe Médecine",H731="Directeur de la biobanque Médecin",H731="monit.-boursier",),1,0)</f>
        <v>0</v>
      </c>
      <c r="D731" s="172">
        <f>IF(OR(G731=0,H731="Stagiaire",H731="Stagiaires",H731="Externe",H731="Externes",G731="agence",H731="STAGIAIRE INFIRMIER(ÈRE)",H731="STAGIAIRE SI",H731="STAGIAIRE S.I.",H731="STAGIAIRE PAB",H731="STAGIAIRE EN PERFUSION",H731="Stagiaire Physiothérapeute",H731="Stagiaire médecine",H731="Stagiaire - Service sociaux",H731="STAGIAIRE SOINS INFIRMIERS",H731="STAGIAIRE EXTERNE EN MÉDECINE",H731="ss",),1,0)</f>
        <v>0</v>
      </c>
      <c r="E731" s="28" t="s">
        <v>1303</v>
      </c>
      <c r="F731" s="28" t="s">
        <v>1304</v>
      </c>
      <c r="G731" s="262">
        <v>11649</v>
      </c>
      <c r="H731" s="79" t="s">
        <v>1087</v>
      </c>
      <c r="I731" s="164" t="s">
        <v>5716</v>
      </c>
      <c r="J731" s="273">
        <f ca="1">IF(AK731&lt;=Données!$B$2,1," ")</f>
        <v>1</v>
      </c>
      <c r="K731" s="45" t="s">
        <v>56</v>
      </c>
      <c r="L731" s="46" t="s">
        <v>56</v>
      </c>
      <c r="M731" s="47"/>
      <c r="N731" s="48"/>
      <c r="O731" s="185"/>
      <c r="P731" s="187"/>
      <c r="Q731" s="185" t="s">
        <v>56</v>
      </c>
      <c r="R731" s="186" t="s">
        <v>56</v>
      </c>
      <c r="S731" s="186">
        <v>1</v>
      </c>
      <c r="T731" s="187"/>
      <c r="U731" s="187"/>
      <c r="V731" s="187"/>
      <c r="W731" s="320"/>
      <c r="X731" s="214"/>
      <c r="Y731" s="215"/>
      <c r="Z731" s="34"/>
      <c r="AA731" s="35" t="s">
        <v>56</v>
      </c>
      <c r="AB731" s="35" t="s">
        <v>56</v>
      </c>
      <c r="AC731" s="35"/>
      <c r="AD731" s="36"/>
      <c r="AE731" s="224"/>
      <c r="AF731" s="53"/>
      <c r="AG731" s="54"/>
      <c r="AH731" s="55"/>
      <c r="AI731" s="56"/>
      <c r="AJ731" s="41" t="s">
        <v>57</v>
      </c>
      <c r="AK731" s="42">
        <v>44562</v>
      </c>
      <c r="AL731" s="50"/>
      <c r="AM731" s="337" t="str">
        <f>INDEX($K$6:$AE$6,1,MATCH(1,K731:AE731,-1))</f>
        <v>1870 +</v>
      </c>
      <c r="AN731" s="337" t="str">
        <f>IF(INDEX($K$6:$AE$6,1,MATCH(1,K731:AE731,1))&lt;&gt;INDEX($K$6:$AE$6,1,MATCH(1,K731:AE731,-1)),INDEX($K$6:$AE$6,1,MATCH(1,K731:AE731,1)),"-")</f>
        <v>-</v>
      </c>
    </row>
    <row r="732" spans="1:40" x14ac:dyDescent="0.2">
      <c r="A732" s="381"/>
      <c r="B732" s="172">
        <f>IF(A732="Oui",1,0)</f>
        <v>0</v>
      </c>
      <c r="C732" s="172">
        <f>IF(OR(G732="Médecin",H732="Médecin",I732="Médecin",I732="Médecins",H732="anesthésiste",H732="boursier univ.",H732="chercheur",H732="chirurgien",H732="Résident(e)",H732="Md Urg",H732="Md Card",LEFT(H732,6)="Fellow",H732="Externe Médecine",H732="Directeur de la biobanque Médecin",H732="monit.-boursier",),1,0)</f>
        <v>0</v>
      </c>
      <c r="D732" s="172">
        <f>IF(OR(G732=0,H732="Stagiaire",H732="Stagiaires",H732="Externe",H732="Externes",G732="agence",H732="STAGIAIRE INFIRMIER(ÈRE)",H732="STAGIAIRE SI",H732="STAGIAIRE S.I.",H732="STAGIAIRE PAB",H732="STAGIAIRE EN PERFUSION",H732="Stagiaire Physiothérapeute",H732="Stagiaire médecine",H732="Stagiaire - Service sociaux",H732="STAGIAIRE SOINS INFIRMIERS",H732="STAGIAIRE EXTERNE EN MÉDECINE",H732="ss",),1,0)</f>
        <v>1</v>
      </c>
      <c r="E732" s="28" t="s">
        <v>2842</v>
      </c>
      <c r="F732" s="28" t="s">
        <v>2843</v>
      </c>
      <c r="G732" s="262">
        <v>12269</v>
      </c>
      <c r="H732" s="79" t="s">
        <v>479</v>
      </c>
      <c r="I732" s="164" t="s">
        <v>706</v>
      </c>
      <c r="J732" s="273">
        <f ca="1">IF(AK732&lt;=Données!$B$2,1," ")</f>
        <v>1</v>
      </c>
      <c r="K732" s="45">
        <v>1</v>
      </c>
      <c r="L732" s="46"/>
      <c r="M732" s="47"/>
      <c r="N732" s="48"/>
      <c r="O732" s="185"/>
      <c r="P732" s="187"/>
      <c r="Q732" s="185"/>
      <c r="R732" s="186"/>
      <c r="S732" s="186"/>
      <c r="T732" s="187"/>
      <c r="U732" s="187"/>
      <c r="V732" s="187"/>
      <c r="W732" s="320"/>
      <c r="X732" s="214"/>
      <c r="Y732" s="215"/>
      <c r="Z732" s="34"/>
      <c r="AA732" s="35"/>
      <c r="AB732" s="35"/>
      <c r="AC732" s="35"/>
      <c r="AD732" s="36"/>
      <c r="AE732" s="224"/>
      <c r="AF732" s="53"/>
      <c r="AG732" s="54"/>
      <c r="AH732" s="55"/>
      <c r="AI732" s="56"/>
      <c r="AJ732" s="41" t="s">
        <v>85</v>
      </c>
      <c r="AK732" s="42">
        <v>44705</v>
      </c>
      <c r="AL732" s="50"/>
      <c r="AM732" s="337" t="str">
        <f>INDEX($K$6:$AE$6,1,MATCH(1,K732:AE732,-1))</f>
        <v>95PFE-L2S</v>
      </c>
      <c r="AN732" s="337" t="str">
        <f>IF(INDEX($K$6:$AE$6,1,MATCH(1,K732:AE732,1))&lt;&gt;INDEX($K$6:$AE$6,1,MATCH(1,K732:AE732,-1)),INDEX($K$6:$AE$6,1,MATCH(1,K732:AE732,1)),"-")</f>
        <v>-</v>
      </c>
    </row>
    <row r="733" spans="1:40" x14ac:dyDescent="0.2">
      <c r="A733" s="169" t="str">
        <f>IF(IFERROR(VLOOKUP(G733,EmployesActifs,1,FALSE),"Non")&lt;&gt;"Non","Oui","Non")</f>
        <v>Oui</v>
      </c>
      <c r="B733" s="172">
        <f>IF(A733="Oui",1,0)</f>
        <v>1</v>
      </c>
      <c r="C733" s="172">
        <f>IF(OR(G733="Médecin",H733="Médecin",I733="Médecin",I733="Médecins",H733="anesthésiste",H733="boursier univ.",H733="chercheur",H733="chirurgien",H733="Résident(e)",H733="Md Urg",H733="Md Card",LEFT(H733,6)="Fellow",H733="Externe Médecine",H733="Directeur de la biobanque Médecin",H733="monit.-boursier",),1,0)</f>
        <v>0</v>
      </c>
      <c r="D733" s="172">
        <f>IF(OR(G733=0,H733="Stagiaire",H733="Stagiaires",H733="Externe",H733="Externes",G733="agence",H733="STAGIAIRE INFIRMIER(ÈRE)",H733="STAGIAIRE SI",H733="STAGIAIRE S.I.",H733="STAGIAIRE PAB",H733="STAGIAIRE EN PERFUSION",H733="Stagiaire Physiothérapeute",H733="Stagiaire médecine",H733="Stagiaire - Service sociaux",H733="STAGIAIRE SOINS INFIRMIERS",H733="STAGIAIRE EXTERNE EN MÉDECINE",H733="ss",),1,0)</f>
        <v>0</v>
      </c>
      <c r="E733" s="28" t="s">
        <v>2941</v>
      </c>
      <c r="F733" s="28" t="s">
        <v>2942</v>
      </c>
      <c r="G733" s="262">
        <v>12424</v>
      </c>
      <c r="H733" s="79" t="s">
        <v>517</v>
      </c>
      <c r="I733" s="164" t="s">
        <v>339</v>
      </c>
      <c r="J733" s="273">
        <f ca="1">IF(AK733&lt;=Données!$B$2,1," ")</f>
        <v>1</v>
      </c>
      <c r="K733" s="45">
        <v>1</v>
      </c>
      <c r="L733" s="46"/>
      <c r="M733" s="47"/>
      <c r="N733" s="48"/>
      <c r="O733" s="185"/>
      <c r="P733" s="187"/>
      <c r="Q733" s="185"/>
      <c r="R733" s="186"/>
      <c r="S733" s="186"/>
      <c r="T733" s="187"/>
      <c r="U733" s="187"/>
      <c r="V733" s="187"/>
      <c r="W733" s="320"/>
      <c r="X733" s="214"/>
      <c r="Y733" s="215"/>
      <c r="Z733" s="34"/>
      <c r="AA733" s="35"/>
      <c r="AB733" s="35"/>
      <c r="AC733" s="35"/>
      <c r="AD733" s="36"/>
      <c r="AE733" s="224"/>
      <c r="AF733" s="53"/>
      <c r="AG733" s="54"/>
      <c r="AH733" s="55"/>
      <c r="AI733" s="56"/>
      <c r="AJ733" s="41" t="s">
        <v>85</v>
      </c>
      <c r="AK733" s="42">
        <v>44790</v>
      </c>
      <c r="AL733" s="50"/>
      <c r="AM733" s="337" t="str">
        <f>INDEX($K$6:$AE$6,1,MATCH(1,K733:AE733,-1))</f>
        <v>95PFE-L2S</v>
      </c>
      <c r="AN733" s="337" t="str">
        <f>IF(INDEX($K$6:$AE$6,1,MATCH(1,K733:AE733,1))&lt;&gt;INDEX($K$6:$AE$6,1,MATCH(1,K733:AE733,-1)),INDEX($K$6:$AE$6,1,MATCH(1,K733:AE733,1)),"-")</f>
        <v>-</v>
      </c>
    </row>
    <row r="734" spans="1:40" x14ac:dyDescent="0.2">
      <c r="A734" s="169" t="str">
        <f>IF(IFERROR(VLOOKUP(G734,EmployesActifs,1,FALSE),"Non")&lt;&gt;"Non","Oui","Non")</f>
        <v>Oui</v>
      </c>
      <c r="B734" s="172">
        <f>IF(A734="Oui",1,0)</f>
        <v>1</v>
      </c>
      <c r="C734" s="172">
        <f>IF(OR(G734="Médecin",H734="Médecin",I734="Médecin",I734="Médecins",H734="anesthésiste",H734="boursier univ.",H734="chercheur",H734="chirurgien",H734="Résident(e)",H734="Md Urg",H734="Md Card",LEFT(H734,6)="Fellow",H734="Externe Médecine",H734="Directeur de la biobanque Médecin",H734="monit.-boursier",),1,0)</f>
        <v>0</v>
      </c>
      <c r="D734" s="172">
        <f>IF(OR(G734=0,H734="Stagiaire",H734="Stagiaires",H734="Externe",H734="Externes",G734="agence",H734="STAGIAIRE INFIRMIER(ÈRE)",H734="STAGIAIRE SI",H734="STAGIAIRE S.I.",H734="STAGIAIRE PAB",H734="STAGIAIRE EN PERFUSION",H734="Stagiaire Physiothérapeute",H734="Stagiaire médecine",H734="Stagiaire - Service sociaux",H734="STAGIAIRE SOINS INFIRMIERS",H734="STAGIAIRE EXTERNE EN MÉDECINE",H734="ss",),1,0)</f>
        <v>0</v>
      </c>
      <c r="E734" s="28" t="s">
        <v>1307</v>
      </c>
      <c r="F734" s="28" t="s">
        <v>323</v>
      </c>
      <c r="G734" s="262">
        <v>8815</v>
      </c>
      <c r="H734" s="79" t="s">
        <v>412</v>
      </c>
      <c r="I734" s="164" t="s">
        <v>61</v>
      </c>
      <c r="J734" s="273">
        <f ca="1">IF(AK734&lt;=Données!$B$2,1," ")</f>
        <v>1</v>
      </c>
      <c r="K734" s="45"/>
      <c r="L734" s="46" t="s">
        <v>56</v>
      </c>
      <c r="M734" s="47" t="s">
        <v>56</v>
      </c>
      <c r="N734" s="48"/>
      <c r="O734" s="185"/>
      <c r="P734" s="187"/>
      <c r="Q734" s="185"/>
      <c r="R734" s="186"/>
      <c r="S734" s="186" t="s">
        <v>56</v>
      </c>
      <c r="T734" s="187" t="s">
        <v>56</v>
      </c>
      <c r="U734" s="187"/>
      <c r="V734" s="187"/>
      <c r="W734" s="320"/>
      <c r="X734" s="214"/>
      <c r="Y734" s="215"/>
      <c r="Z734" s="34"/>
      <c r="AA734" s="35"/>
      <c r="AB734" s="35">
        <v>1</v>
      </c>
      <c r="AC734" s="35"/>
      <c r="AD734" s="36"/>
      <c r="AE734" s="224"/>
      <c r="AF734" s="53"/>
      <c r="AG734" s="54"/>
      <c r="AH734" s="55"/>
      <c r="AI734" s="56"/>
      <c r="AJ734" s="41" t="s">
        <v>57</v>
      </c>
      <c r="AK734" s="42">
        <v>44569</v>
      </c>
      <c r="AL734" s="50"/>
      <c r="AM734" s="337" t="str">
        <f>INDEX($K$6:$AE$6,1,MATCH(1,K734:AE734,-1))</f>
        <v>1512-M</v>
      </c>
      <c r="AN734" s="337" t="str">
        <f>IF(INDEX($K$6:$AE$6,1,MATCH(1,K734:AE734,1))&lt;&gt;INDEX($K$6:$AE$6,1,MATCH(1,K734:AE734,-1)),INDEX($K$6:$AE$6,1,MATCH(1,K734:AE734,1)),"-")</f>
        <v>-</v>
      </c>
    </row>
    <row r="735" spans="1:40" x14ac:dyDescent="0.2">
      <c r="A735" s="381"/>
      <c r="B735" s="172">
        <f>IF(A735="Oui",1,0)</f>
        <v>0</v>
      </c>
      <c r="C735" s="172">
        <f>IF(OR(G735="Médecin",H735="Médecin",I735="Médecin",I735="Médecins",H735="anesthésiste",H735="boursier univ.",H735="chercheur",H735="chirurgien",H735="Résident(e)",H735="Md Urg",H735="Md Card",LEFT(H735,6)="Fellow",H735="Externe Médecine",H735="Directeur de la biobanque Médecin",H735="monit.-boursier",),1,0)</f>
        <v>1</v>
      </c>
      <c r="D735" s="172">
        <f>IF(OR(G735=0,H735="Stagiaire",H735="Stagiaires",H735="Externe",H735="Externes",G735="agence",H735="STAGIAIRE INFIRMIER(ÈRE)",H735="STAGIAIRE SI",H735="STAGIAIRE S.I.",H735="STAGIAIRE PAB",H735="STAGIAIRE EN PERFUSION",H735="Stagiaire Physiothérapeute",H735="Stagiaire médecine",H735="Stagiaire - Service sociaux",H735="STAGIAIRE SOINS INFIRMIERS",H735="STAGIAIRE EXTERNE EN MÉDECINE",H735="ss",),1,0)</f>
        <v>0</v>
      </c>
      <c r="E735" s="28" t="s">
        <v>3080</v>
      </c>
      <c r="F735" s="28" t="s">
        <v>3079</v>
      </c>
      <c r="G735" s="262" t="s">
        <v>3081</v>
      </c>
      <c r="H735" s="79" t="s">
        <v>3185</v>
      </c>
      <c r="I735" s="164" t="s">
        <v>2214</v>
      </c>
      <c r="J735" s="273">
        <f ca="1">IF(AK735&lt;=Données!$B$2,1," ")</f>
        <v>1</v>
      </c>
      <c r="K735" s="45" t="s">
        <v>56</v>
      </c>
      <c r="L735" s="46" t="s">
        <v>56</v>
      </c>
      <c r="M735" s="47"/>
      <c r="N735" s="48" t="s">
        <v>56</v>
      </c>
      <c r="O735" s="185"/>
      <c r="P735" s="187"/>
      <c r="Q735" s="185"/>
      <c r="R735" s="186"/>
      <c r="S735" s="186">
        <v>1</v>
      </c>
      <c r="T735" s="187"/>
      <c r="U735" s="187"/>
      <c r="V735" s="187"/>
      <c r="W735" s="320"/>
      <c r="X735" s="214"/>
      <c r="Y735" s="215"/>
      <c r="Z735" s="34"/>
      <c r="AA735" s="35"/>
      <c r="AB735" s="35"/>
      <c r="AC735" s="35"/>
      <c r="AD735" s="36"/>
      <c r="AE735" s="224"/>
      <c r="AF735" s="53"/>
      <c r="AG735" s="54"/>
      <c r="AH735" s="55"/>
      <c r="AI735" s="56"/>
      <c r="AJ735" s="41" t="s">
        <v>85</v>
      </c>
      <c r="AK735" s="42">
        <v>44902</v>
      </c>
      <c r="AL735" s="50"/>
      <c r="AM735" s="337" t="str">
        <f>INDEX($K$6:$AE$6,1,MATCH(1,K735:AE735,-1))</f>
        <v>1870 +</v>
      </c>
      <c r="AN735" s="337" t="str">
        <f>IF(INDEX($K$6:$AE$6,1,MATCH(1,K735:AE735,1))&lt;&gt;INDEX($K$6:$AE$6,1,MATCH(1,K735:AE735,-1)),INDEX($K$6:$AE$6,1,MATCH(1,K735:AE735,1)),"-")</f>
        <v>-</v>
      </c>
    </row>
    <row r="736" spans="1:40" x14ac:dyDescent="0.2">
      <c r="A736" s="169" t="str">
        <f>IF(IFERROR(VLOOKUP(G736,EmployesActifs,1,FALSE),"Non")&lt;&gt;"Non","Oui","Non")</f>
        <v>Oui</v>
      </c>
      <c r="B736" s="172">
        <f>IF(A736="Oui",1,0)</f>
        <v>1</v>
      </c>
      <c r="C736" s="172">
        <f>IF(OR(G736="Médecin",H736="Médecin",I736="Médecin",I736="Médecins",H736="anesthésiste",H736="boursier univ.",H736="chercheur",H736="chirurgien",H736="Résident(e)",H736="Md Urg",H736="Md Card",LEFT(H736,6)="Fellow",H736="Externe Médecine",H736="Directeur de la biobanque Médecin",H736="monit.-boursier",),1,0)</f>
        <v>0</v>
      </c>
      <c r="D736" s="172">
        <f>IF(OR(G736=0,H736="Stagiaire",H736="Stagiaires",H736="Externe",H736="Externes",G736="agence",H736="STAGIAIRE INFIRMIER(ÈRE)",H736="STAGIAIRE SI",H736="STAGIAIRE S.I.",H736="STAGIAIRE PAB",H736="STAGIAIRE EN PERFUSION",H736="Stagiaire Physiothérapeute",H736="Stagiaire médecine",H736="Stagiaire - Service sociaux",H736="STAGIAIRE SOINS INFIRMIERS",H736="STAGIAIRE EXTERNE EN MÉDECINE",H736="ss",),1,0)</f>
        <v>0</v>
      </c>
      <c r="E736" s="28" t="s">
        <v>1310</v>
      </c>
      <c r="F736" s="28" t="s">
        <v>1311</v>
      </c>
      <c r="G736" s="262">
        <v>10173</v>
      </c>
      <c r="H736" s="79" t="s">
        <v>103</v>
      </c>
      <c r="I736" s="164" t="s">
        <v>65</v>
      </c>
      <c r="J736" s="273">
        <f ca="1">IF(AK736&lt;=Données!$B$2,1," ")</f>
        <v>1</v>
      </c>
      <c r="K736" s="45"/>
      <c r="L736" s="46"/>
      <c r="M736" s="47"/>
      <c r="N736" s="48"/>
      <c r="O736" s="185"/>
      <c r="P736" s="187"/>
      <c r="Q736" s="185"/>
      <c r="R736" s="186"/>
      <c r="S736" s="186"/>
      <c r="T736" s="187"/>
      <c r="U736" s="187"/>
      <c r="V736" s="187"/>
      <c r="W736" s="320"/>
      <c r="X736" s="214"/>
      <c r="Y736" s="215"/>
      <c r="Z736" s="34"/>
      <c r="AA736" s="35"/>
      <c r="AB736" s="35">
        <v>1</v>
      </c>
      <c r="AC736" s="35"/>
      <c r="AD736" s="36"/>
      <c r="AE736" s="224"/>
      <c r="AF736" s="53"/>
      <c r="AG736" s="54"/>
      <c r="AH736" s="55"/>
      <c r="AI736" s="56"/>
      <c r="AJ736" s="41" t="s">
        <v>159</v>
      </c>
      <c r="AK736" s="42">
        <v>43912</v>
      </c>
      <c r="AL736" s="50"/>
      <c r="AM736" s="337" t="str">
        <f>INDEX($K$6:$AE$6,1,MATCH(1,K736:AE736,-1))</f>
        <v>1512-M</v>
      </c>
      <c r="AN736" s="337" t="str">
        <f>IF(INDEX($K$6:$AE$6,1,MATCH(1,K736:AE736,1))&lt;&gt;INDEX($K$6:$AE$6,1,MATCH(1,K736:AE736,-1)),INDEX($K$6:$AE$6,1,MATCH(1,K736:AE736,1)),"-")</f>
        <v>-</v>
      </c>
    </row>
    <row r="737" spans="1:40" x14ac:dyDescent="0.2">
      <c r="A737" s="381"/>
      <c r="B737" s="172">
        <f>IF(A737="Oui",1,0)</f>
        <v>0</v>
      </c>
      <c r="C737" s="172">
        <f>IF(OR(G737="Médecin",H737="Médecin",I737="Médecin",I737="Médecins",H737="anesthésiste",H737="boursier univ.",H737="chercheur",H737="chirurgien",H737="Résident(e)",H737="Md Urg",H737="Md Card",LEFT(H737,6)="Fellow",H737="Externe Médecine",H737="Directeur de la biobanque Médecin",H737="monit.-boursier",),1,0)</f>
        <v>1</v>
      </c>
      <c r="D737" s="172">
        <f>IF(OR(G737=0,H737="Stagiaire",H737="Stagiaires",H737="Externe",H737="Externes",G737="agence",H737="STAGIAIRE INFIRMIER(ÈRE)",H737="STAGIAIRE SI",H737="STAGIAIRE S.I.",H737="STAGIAIRE PAB",H737="STAGIAIRE EN PERFUSION",H737="Stagiaire Physiothérapeute",H737="Stagiaire médecine",H737="Stagiaire - Service sociaux",H737="STAGIAIRE SOINS INFIRMIERS",H737="STAGIAIRE EXTERNE EN MÉDECINE",H737="ss",),1,0)</f>
        <v>0</v>
      </c>
      <c r="E737" s="28" t="s">
        <v>3042</v>
      </c>
      <c r="F737" s="28" t="s">
        <v>3043</v>
      </c>
      <c r="G737" s="262" t="s">
        <v>80</v>
      </c>
      <c r="H737" s="79" t="s">
        <v>378</v>
      </c>
      <c r="I737" s="164" t="s">
        <v>3044</v>
      </c>
      <c r="J737" s="273">
        <f ca="1">IF(AK737&lt;=Données!$B$2,1," ")</f>
        <v>1</v>
      </c>
      <c r="K737" s="45"/>
      <c r="L737" s="46">
        <v>1</v>
      </c>
      <c r="M737" s="47"/>
      <c r="N737" s="48"/>
      <c r="O737" s="185"/>
      <c r="P737" s="187"/>
      <c r="Q737" s="185"/>
      <c r="R737" s="186"/>
      <c r="S737" s="186"/>
      <c r="T737" s="187"/>
      <c r="U737" s="187"/>
      <c r="V737" s="187"/>
      <c r="W737" s="320"/>
      <c r="X737" s="214"/>
      <c r="Y737" s="215"/>
      <c r="Z737" s="34"/>
      <c r="AA737" s="35"/>
      <c r="AB737" s="35"/>
      <c r="AC737" s="35"/>
      <c r="AD737" s="36"/>
      <c r="AE737" s="224"/>
      <c r="AF737" s="53"/>
      <c r="AG737" s="54"/>
      <c r="AH737" s="55"/>
      <c r="AI737" s="56"/>
      <c r="AJ737" s="41" t="s">
        <v>85</v>
      </c>
      <c r="AK737" s="42">
        <v>44888</v>
      </c>
      <c r="AL737" s="50"/>
      <c r="AM737" s="337" t="str">
        <f>INDEX($K$6:$AE$6,1,MATCH(1,K737:AE737,-1))</f>
        <v>95PFE-L2M</v>
      </c>
      <c r="AN737" s="337" t="str">
        <f>IF(INDEX($K$6:$AE$6,1,MATCH(1,K737:AE737,1))&lt;&gt;INDEX($K$6:$AE$6,1,MATCH(1,K737:AE737,-1)),INDEX($K$6:$AE$6,1,MATCH(1,K737:AE737,1)),"-")</f>
        <v>-</v>
      </c>
    </row>
    <row r="738" spans="1:40" x14ac:dyDescent="0.2">
      <c r="A738" s="169" t="str">
        <f>IF(IFERROR(VLOOKUP(G738,EmployesActifs,1,FALSE),"Non")&lt;&gt;"Non","Oui","Non")</f>
        <v>Oui</v>
      </c>
      <c r="B738" s="172">
        <f>IF(A738="Oui",1,0)</f>
        <v>1</v>
      </c>
      <c r="C738" s="172">
        <f>IF(OR(G738="Médecin",H738="Médecin",I738="Médecin",I738="Médecins",H738="anesthésiste",H738="boursier univ.",H738="chercheur",H738="chirurgien",H738="Résident(e)",H738="Md Urg",H738="Md Card",LEFT(H738,6)="Fellow",H738="Externe Médecine",H738="Directeur de la biobanque Médecin",H738="monit.-boursier",),1,0)</f>
        <v>0</v>
      </c>
      <c r="D738" s="172">
        <f>IF(OR(G738=0,H738="Stagiaire",H738="Stagiaires",H738="Externe",H738="Externes",G738="agence",H738="STAGIAIRE INFIRMIER(ÈRE)",H738="STAGIAIRE SI",H738="STAGIAIRE S.I.",H738="STAGIAIRE PAB",H738="STAGIAIRE EN PERFUSION",H738="Stagiaire Physiothérapeute",H738="Stagiaire médecine",H738="Stagiaire - Service sociaux",H738="STAGIAIRE SOINS INFIRMIERS",H738="STAGIAIRE EXTERNE EN MÉDECINE",H738="ss",),1,0)</f>
        <v>0</v>
      </c>
      <c r="E738" s="28" t="s">
        <v>5575</v>
      </c>
      <c r="F738" s="28" t="s">
        <v>4329</v>
      </c>
      <c r="G738" s="262">
        <v>13033</v>
      </c>
      <c r="H738" s="79" t="s">
        <v>5576</v>
      </c>
      <c r="I738" s="164" t="s">
        <v>5577</v>
      </c>
      <c r="J738" s="273" t="str">
        <f ca="1">IF(AK738&lt;=Données!$B$2,1," ")</f>
        <v xml:space="preserve"> </v>
      </c>
      <c r="K738" s="45">
        <v>1</v>
      </c>
      <c r="L738" s="46"/>
      <c r="M738" s="47"/>
      <c r="N738" s="48"/>
      <c r="O738" s="185"/>
      <c r="P738" s="187"/>
      <c r="Q738" s="185"/>
      <c r="R738" s="186"/>
      <c r="S738" s="186"/>
      <c r="T738" s="187"/>
      <c r="U738" s="187"/>
      <c r="V738" s="187"/>
      <c r="W738" s="320"/>
      <c r="X738" s="214"/>
      <c r="Y738" s="215"/>
      <c r="Z738" s="34"/>
      <c r="AA738" s="35"/>
      <c r="AB738" s="35"/>
      <c r="AC738" s="35"/>
      <c r="AD738" s="36"/>
      <c r="AE738" s="224"/>
      <c r="AF738" s="53"/>
      <c r="AG738" s="54"/>
      <c r="AH738" s="55"/>
      <c r="AI738" s="56"/>
      <c r="AJ738" s="41" t="s">
        <v>4462</v>
      </c>
      <c r="AK738" s="42">
        <v>45497</v>
      </c>
      <c r="AL738" s="50"/>
      <c r="AM738" s="337" t="str">
        <f>INDEX($K$6:$AE$6,1,MATCH(1,K738:AE738,-1))</f>
        <v>95PFE-L2S</v>
      </c>
      <c r="AN738" s="337" t="str">
        <f>IF(INDEX($K$6:$AE$6,1,MATCH(1,K738:AE738,1))&lt;&gt;INDEX($K$6:$AE$6,1,MATCH(1,K738:AE738,-1)),INDEX($K$6:$AE$6,1,MATCH(1,K738:AE738,1)),"-")</f>
        <v>-</v>
      </c>
    </row>
    <row r="739" spans="1:40" x14ac:dyDescent="0.2">
      <c r="A739" s="169" t="str">
        <f>IF(IFERROR(VLOOKUP(G739,EmployesActifs,1,FALSE),"Non")&lt;&gt;"Non","Oui","Non")</f>
        <v>Oui</v>
      </c>
      <c r="B739" s="172">
        <f>IF(A739="Oui",1,0)</f>
        <v>1</v>
      </c>
      <c r="C739" s="172">
        <f>IF(OR(G739="Médecin",H739="Médecin",I739="Médecin",I739="Médecins",H739="anesthésiste",H739="boursier univ.",H739="chercheur",H739="chirurgien",H739="Résident(e)",H739="Md Urg",H739="Md Card",LEFT(H739,6)="Fellow",H739="Externe Médecine",H739="Directeur de la biobanque Médecin",H739="monit.-boursier",),1,0)</f>
        <v>0</v>
      </c>
      <c r="D739" s="172">
        <f>IF(OR(G739=0,H739="Stagiaire",H739="Stagiaires",H739="Externe",H739="Externes",G739="agence",H739="STAGIAIRE INFIRMIER(ÈRE)",H739="STAGIAIRE SI",H739="STAGIAIRE S.I.",H739="STAGIAIRE PAB",H739="STAGIAIRE EN PERFUSION",H739="Stagiaire Physiothérapeute",H739="Stagiaire médecine",H739="Stagiaire - Service sociaux",H739="STAGIAIRE SOINS INFIRMIERS",H739="STAGIAIRE EXTERNE EN MÉDECINE",H739="ss",),1,0)</f>
        <v>0</v>
      </c>
      <c r="E739" s="28" t="s">
        <v>1315</v>
      </c>
      <c r="F739" s="28" t="s">
        <v>1316</v>
      </c>
      <c r="G739" s="262">
        <v>10955</v>
      </c>
      <c r="H739" s="79" t="s">
        <v>1174</v>
      </c>
      <c r="I739" s="164" t="s">
        <v>933</v>
      </c>
      <c r="J739" s="273" t="str">
        <f ca="1">IF(AK739&lt;=Données!$B$2,1," ")</f>
        <v xml:space="preserve"> </v>
      </c>
      <c r="K739" s="45">
        <v>1</v>
      </c>
      <c r="L739" s="46"/>
      <c r="M739" s="47"/>
      <c r="N739" s="48"/>
      <c r="O739" s="185"/>
      <c r="P739" s="187"/>
      <c r="Q739" s="185"/>
      <c r="R739" s="186"/>
      <c r="S739" s="186"/>
      <c r="T739" s="187"/>
      <c r="U739" s="187"/>
      <c r="V739" s="187"/>
      <c r="W739" s="320"/>
      <c r="X739" s="214"/>
      <c r="Y739" s="215"/>
      <c r="Z739" s="34"/>
      <c r="AA739" s="35"/>
      <c r="AB739" s="35"/>
      <c r="AC739" s="35"/>
      <c r="AD739" s="36"/>
      <c r="AE739" s="224"/>
      <c r="AF739" s="53"/>
      <c r="AG739" s="54"/>
      <c r="AH739" s="55"/>
      <c r="AI739" s="56"/>
      <c r="AJ739" s="41" t="s">
        <v>4462</v>
      </c>
      <c r="AK739" s="42">
        <v>45896</v>
      </c>
      <c r="AL739" s="50"/>
      <c r="AM739" s="337" t="str">
        <f>INDEX($K$6:$AE$6,1,MATCH(1,K739:AE739,-1))</f>
        <v>95PFE-L2S</v>
      </c>
      <c r="AN739" s="337" t="str">
        <f>IF(INDEX($K$6:$AE$6,1,MATCH(1,K739:AE739,1))&lt;&gt;INDEX($K$6:$AE$6,1,MATCH(1,K739:AE739,-1)),INDEX($K$6:$AE$6,1,MATCH(1,K739:AE739,1)),"-")</f>
        <v>-</v>
      </c>
    </row>
    <row r="740" spans="1:40" x14ac:dyDescent="0.2">
      <c r="A740" s="169" t="str">
        <f>IF(IFERROR(VLOOKUP(G740,EmployesActifs,1,FALSE),"Non")&lt;&gt;"Non","Oui","Non")</f>
        <v>Oui</v>
      </c>
      <c r="B740" s="172">
        <f>IF(A740="Oui",1,0)</f>
        <v>1</v>
      </c>
      <c r="C740" s="172">
        <f>IF(OR(G740="Médecin",H740="Médecin",I740="Médecin",I740="Médecins",H740="anesthésiste",H740="boursier univ.",H740="chercheur",H740="chirurgien",H740="Résident(e)",H740="Md Urg",H740="Md Card",LEFT(H740,6)="Fellow",H740="Externe Médecine",H740="Directeur de la biobanque Médecin",H740="monit.-boursier",),1,0)</f>
        <v>0</v>
      </c>
      <c r="D740" s="172">
        <f>IF(OR(G740=0,H740="Stagiaire",H740="Stagiaires",H740="Externe",H740="Externes",G740="agence",H740="STAGIAIRE INFIRMIER(ÈRE)",H740="STAGIAIRE SI",H740="STAGIAIRE S.I.",H740="STAGIAIRE PAB",H740="STAGIAIRE EN PERFUSION",H740="Stagiaire Physiothérapeute",H740="Stagiaire médecine",H740="Stagiaire - Service sociaux",H740="STAGIAIRE SOINS INFIRMIERS",H740="STAGIAIRE EXTERNE EN MÉDECINE",H740="ss",),1,0)</f>
        <v>0</v>
      </c>
      <c r="E740" s="28" t="s">
        <v>4375</v>
      </c>
      <c r="F740" s="28" t="s">
        <v>4376</v>
      </c>
      <c r="G740" s="262">
        <v>13181</v>
      </c>
      <c r="H740" s="79" t="s">
        <v>314</v>
      </c>
      <c r="I740" s="164" t="s">
        <v>4422</v>
      </c>
      <c r="J740" s="273" t="str">
        <f ca="1">IF(AK740&lt;=Données!$B$2,1," ")</f>
        <v xml:space="preserve"> </v>
      </c>
      <c r="K740" s="45" t="s">
        <v>56</v>
      </c>
      <c r="L740" s="46" t="s">
        <v>56</v>
      </c>
      <c r="M740" s="47"/>
      <c r="N740" s="48">
        <v>1</v>
      </c>
      <c r="O740" s="185"/>
      <c r="P740" s="187"/>
      <c r="Q740" s="185"/>
      <c r="R740" s="186"/>
      <c r="S740" s="186"/>
      <c r="T740" s="187"/>
      <c r="U740" s="187"/>
      <c r="V740" s="187"/>
      <c r="W740" s="320"/>
      <c r="X740" s="214"/>
      <c r="Y740" s="215"/>
      <c r="Z740" s="34"/>
      <c r="AA740" s="35"/>
      <c r="AB740" s="35"/>
      <c r="AC740" s="35"/>
      <c r="AD740" s="36"/>
      <c r="AE740" s="224"/>
      <c r="AF740" s="53"/>
      <c r="AG740" s="54"/>
      <c r="AH740" s="55"/>
      <c r="AI740" s="56"/>
      <c r="AJ740" s="41" t="s">
        <v>4462</v>
      </c>
      <c r="AK740" s="42">
        <v>45259</v>
      </c>
      <c r="AL740" s="50"/>
      <c r="AM740" s="337" t="str">
        <f>INDEX($K$6:$AE$6,1,MATCH(1,K740:AE740,-1))</f>
        <v>F550</v>
      </c>
      <c r="AN740" s="337" t="str">
        <f>IF(INDEX($K$6:$AE$6,1,MATCH(1,K740:AE740,1))&lt;&gt;INDEX($K$6:$AE$6,1,MATCH(1,K740:AE740,-1)),INDEX($K$6:$AE$6,1,MATCH(1,K740:AE740,1)),"-")</f>
        <v>-</v>
      </c>
    </row>
    <row r="741" spans="1:40" x14ac:dyDescent="0.2">
      <c r="A741" s="169" t="str">
        <f>IF(IFERROR(VLOOKUP(G741,EmployesActifs,1,FALSE),"Non")&lt;&gt;"Non","Oui","Non")</f>
        <v>Oui</v>
      </c>
      <c r="B741" s="172">
        <f>IF(A741="Oui",1,0)</f>
        <v>1</v>
      </c>
      <c r="C741" s="172">
        <f>IF(OR(G741="Médecin",H741="Médecin",I741="Médecin",I741="Médecins",H741="anesthésiste",H741="boursier univ.",H741="chercheur",H741="chirurgien",H741="Résident(e)",H741="Md Urg",H741="Md Card",LEFT(H741,6)="Fellow",H741="Externe Médecine",H741="Directeur de la biobanque Médecin",H741="monit.-boursier",),1,0)</f>
        <v>0</v>
      </c>
      <c r="D741" s="172">
        <f>IF(OR(G741=0,H741="Stagiaire",H741="Stagiaires",H741="Externe",H741="Externes",G741="agence",H741="STAGIAIRE INFIRMIER(ÈRE)",H741="STAGIAIRE SI",H741="STAGIAIRE S.I.",H741="STAGIAIRE PAB",H741="STAGIAIRE EN PERFUSION",H741="Stagiaire Physiothérapeute",H741="Stagiaire médecine",H741="Stagiaire - Service sociaux",H741="STAGIAIRE SOINS INFIRMIERS",H741="STAGIAIRE EXTERNE EN MÉDECINE",H741="ss",),1,0)</f>
        <v>0</v>
      </c>
      <c r="E741" s="28" t="s">
        <v>4077</v>
      </c>
      <c r="F741" s="28" t="s">
        <v>1178</v>
      </c>
      <c r="G741" s="262">
        <v>12035</v>
      </c>
      <c r="H741" s="79" t="s">
        <v>4991</v>
      </c>
      <c r="I741" s="164" t="s">
        <v>209</v>
      </c>
      <c r="J741" s="273" t="str">
        <f ca="1">IF(AK741&lt;=Données!$B$2,1," ")</f>
        <v xml:space="preserve"> </v>
      </c>
      <c r="K741" s="45"/>
      <c r="L741" s="46"/>
      <c r="M741" s="47">
        <v>1</v>
      </c>
      <c r="N741" s="48"/>
      <c r="O741" s="185"/>
      <c r="P741" s="187"/>
      <c r="Q741" s="185"/>
      <c r="R741" s="186"/>
      <c r="S741" s="186"/>
      <c r="T741" s="187"/>
      <c r="U741" s="187"/>
      <c r="V741" s="187"/>
      <c r="W741" s="320"/>
      <c r="X741" s="214"/>
      <c r="Y741" s="215"/>
      <c r="Z741" s="34"/>
      <c r="AA741" s="35"/>
      <c r="AB741" s="35"/>
      <c r="AC741" s="35"/>
      <c r="AD741" s="36"/>
      <c r="AE741" s="224"/>
      <c r="AF741" s="53"/>
      <c r="AG741" s="54"/>
      <c r="AH741" s="55"/>
      <c r="AI741" s="56"/>
      <c r="AJ741" s="41" t="s">
        <v>4462</v>
      </c>
      <c r="AK741" s="42">
        <v>45252</v>
      </c>
      <c r="AL741" s="50"/>
      <c r="AM741" s="337" t="str">
        <f>INDEX($K$6:$AE$6,1,MATCH(1,K741:AE741,-1))</f>
        <v>95PFE-L2L</v>
      </c>
      <c r="AN741" s="337" t="str">
        <f>IF(INDEX($K$6:$AE$6,1,MATCH(1,K741:AE741,1))&lt;&gt;INDEX($K$6:$AE$6,1,MATCH(1,K741:AE741,-1)),INDEX($K$6:$AE$6,1,MATCH(1,K741:AE741,1)),"-")</f>
        <v>-</v>
      </c>
    </row>
    <row r="742" spans="1:40" x14ac:dyDescent="0.2">
      <c r="A742" s="169" t="str">
        <f>IF(IFERROR(VLOOKUP(G742,EmployesActifs,1,FALSE),"Non")&lt;&gt;"Non","Oui","Non")</f>
        <v>Oui</v>
      </c>
      <c r="B742" s="172">
        <f>IF(A742="Oui",1,0)</f>
        <v>1</v>
      </c>
      <c r="C742" s="172">
        <f>IF(OR(G742="Médecin",H742="Médecin",I742="Médecin",I742="Médecins",H742="anesthésiste",H742="boursier univ.",H742="chercheur",H742="chirurgien",H742="Résident(e)",H742="Md Urg",H742="Md Card",LEFT(H742,6)="Fellow",H742="Externe Médecine",H742="Directeur de la biobanque Médecin",H742="monit.-boursier",),1,0)</f>
        <v>0</v>
      </c>
      <c r="D742" s="172">
        <f>IF(OR(G742=0,H742="Stagiaire",H742="Stagiaires",H742="Externe",H742="Externes",G742="agence",H742="STAGIAIRE INFIRMIER(ÈRE)",H742="STAGIAIRE SI",H742="STAGIAIRE S.I.",H742="STAGIAIRE PAB",H742="STAGIAIRE EN PERFUSION",H742="Stagiaire Physiothérapeute",H742="Stagiaire médecine",H742="Stagiaire - Service sociaux",H742="STAGIAIRE SOINS INFIRMIERS",H742="STAGIAIRE EXTERNE EN MÉDECINE",H742="ss",),1,0)</f>
        <v>0</v>
      </c>
      <c r="E742" s="28" t="s">
        <v>2805</v>
      </c>
      <c r="F742" s="28" t="s">
        <v>2806</v>
      </c>
      <c r="G742" s="262">
        <v>12075</v>
      </c>
      <c r="H742" s="79" t="s">
        <v>2098</v>
      </c>
      <c r="I742" s="164" t="s">
        <v>5701</v>
      </c>
      <c r="J742" s="273">
        <f ca="1">IF(AK742&lt;=Données!$B$2,1," ")</f>
        <v>1</v>
      </c>
      <c r="K742" s="45">
        <v>1</v>
      </c>
      <c r="L742" s="46"/>
      <c r="M742" s="47"/>
      <c r="N742" s="48"/>
      <c r="O742" s="185"/>
      <c r="P742" s="187"/>
      <c r="Q742" s="185"/>
      <c r="R742" s="186"/>
      <c r="S742" s="186"/>
      <c r="T742" s="187"/>
      <c r="U742" s="187"/>
      <c r="V742" s="187"/>
      <c r="W742" s="320"/>
      <c r="X742" s="214"/>
      <c r="Y742" s="215"/>
      <c r="Z742" s="34"/>
      <c r="AA742" s="35"/>
      <c r="AB742" s="35"/>
      <c r="AC742" s="35"/>
      <c r="AD742" s="36"/>
      <c r="AE742" s="224"/>
      <c r="AF742" s="53"/>
      <c r="AG742" s="54"/>
      <c r="AH742" s="55"/>
      <c r="AI742" s="56"/>
      <c r="AJ742" s="41" t="s">
        <v>85</v>
      </c>
      <c r="AK742" s="42">
        <v>44677</v>
      </c>
      <c r="AL742" s="50"/>
      <c r="AM742" s="337" t="str">
        <f>INDEX($K$6:$AE$6,1,MATCH(1,K742:AE742,-1))</f>
        <v>95PFE-L2S</v>
      </c>
      <c r="AN742" s="337" t="str">
        <f>IF(INDEX($K$6:$AE$6,1,MATCH(1,K742:AE742,1))&lt;&gt;INDEX($K$6:$AE$6,1,MATCH(1,K742:AE742,-1)),INDEX($K$6:$AE$6,1,MATCH(1,K742:AE742,1)),"-")</f>
        <v>-</v>
      </c>
    </row>
    <row r="743" spans="1:40" x14ac:dyDescent="0.2">
      <c r="A743" s="169" t="str">
        <f>IF(IFERROR(VLOOKUP(G743,EmployesActifs,1,FALSE),"Non")&lt;&gt;"Non","Oui","Non")</f>
        <v>Oui</v>
      </c>
      <c r="B743" s="172">
        <f>IF(A743="Oui",1,0)</f>
        <v>1</v>
      </c>
      <c r="C743" s="172">
        <f>IF(OR(G743="Médecin",H743="Médecin",I743="Médecin",I743="Médecins",H743="anesthésiste",H743="boursier univ.",H743="chercheur",H743="chirurgien",H743="Résident(e)",H743="Md Urg",H743="Md Card",LEFT(H743,6)="Fellow",H743="Externe Médecine",H743="Directeur de la biobanque Médecin",H743="monit.-boursier",),1,0)</f>
        <v>0</v>
      </c>
      <c r="D743" s="172">
        <f>IF(OR(G743=0,H743="Stagiaire",H743="Stagiaires",H743="Externe",H743="Externes",G743="agence",H743="STAGIAIRE INFIRMIER(ÈRE)",H743="STAGIAIRE SI",H743="STAGIAIRE S.I.",H743="STAGIAIRE PAB",H743="STAGIAIRE EN PERFUSION",H743="Stagiaire Physiothérapeute",H743="Stagiaire médecine",H743="Stagiaire - Service sociaux",H743="STAGIAIRE SOINS INFIRMIERS",H743="STAGIAIRE EXTERNE EN MÉDECINE",H743="ss",),1,0)</f>
        <v>0</v>
      </c>
      <c r="E743" s="28" t="s">
        <v>3327</v>
      </c>
      <c r="F743" s="28" t="s">
        <v>67</v>
      </c>
      <c r="G743" s="262">
        <v>4591</v>
      </c>
      <c r="H743" s="79" t="s">
        <v>69</v>
      </c>
      <c r="I743" s="164" t="s">
        <v>5716</v>
      </c>
      <c r="J743" s="273" t="str">
        <f ca="1">IF(AK743&lt;=Données!$B$2,1," ")</f>
        <v xml:space="preserve"> </v>
      </c>
      <c r="K743" s="45"/>
      <c r="L743" s="46"/>
      <c r="M743" s="47"/>
      <c r="N743" s="48"/>
      <c r="O743" s="185"/>
      <c r="P743" s="187"/>
      <c r="Q743" s="185"/>
      <c r="R743" s="186"/>
      <c r="S743" s="186">
        <v>1</v>
      </c>
      <c r="T743" s="187"/>
      <c r="U743" s="187"/>
      <c r="V743" s="187"/>
      <c r="W743" s="320"/>
      <c r="X743" s="214"/>
      <c r="Y743" s="215"/>
      <c r="Z743" s="34"/>
      <c r="AA743" s="35"/>
      <c r="AB743" s="35"/>
      <c r="AC743" s="35"/>
      <c r="AD743" s="36"/>
      <c r="AE743" s="224"/>
      <c r="AF743" s="53"/>
      <c r="AG743" s="54"/>
      <c r="AH743" s="55"/>
      <c r="AI743" s="56"/>
      <c r="AJ743" s="41" t="s">
        <v>4462</v>
      </c>
      <c r="AK743" s="42">
        <v>45756</v>
      </c>
      <c r="AL743" s="50"/>
      <c r="AM743" s="337" t="str">
        <f>INDEX($K$6:$AE$6,1,MATCH(1,K743:AE743,-1))</f>
        <v>1870 +</v>
      </c>
      <c r="AN743" s="337" t="str">
        <f>IF(INDEX($K$6:$AE$6,1,MATCH(1,K743:AE743,1))&lt;&gt;INDEX($K$6:$AE$6,1,MATCH(1,K743:AE743,-1)),INDEX($K$6:$AE$6,1,MATCH(1,K743:AE743,1)),"-")</f>
        <v>-</v>
      </c>
    </row>
    <row r="744" spans="1:40" x14ac:dyDescent="0.2">
      <c r="A744" s="169" t="str">
        <f>IF(IFERROR(VLOOKUP(G744,EmployesActifs,1,FALSE),"Non")&lt;&gt;"Non","Oui","Non")</f>
        <v>Oui</v>
      </c>
      <c r="B744" s="172">
        <f>IF(A744="Oui",1,0)</f>
        <v>1</v>
      </c>
      <c r="C744" s="172">
        <f>IF(OR(G744="Médecin",H744="Médecin",I744="Médecin",I744="Médecins",H744="anesthésiste",H744="boursier univ.",H744="chercheur",H744="chirurgien",H744="Résident(e)",H744="Md Urg",H744="Md Card",LEFT(H744,6)="Fellow",H744="Externe Médecine",H744="Directeur de la biobanque Médecin",H744="monit.-boursier",),1,0)</f>
        <v>0</v>
      </c>
      <c r="D744" s="172">
        <f>IF(OR(G744=0,H744="Stagiaire",H744="Stagiaires",H744="Externe",H744="Externes",G744="agence",H744="STAGIAIRE INFIRMIER(ÈRE)",H744="STAGIAIRE SI",H744="STAGIAIRE S.I.",H744="STAGIAIRE PAB",H744="STAGIAIRE EN PERFUSION",H744="Stagiaire Physiothérapeute",H744="Stagiaire médecine",H744="Stagiaire - Service sociaux",H744="STAGIAIRE SOINS INFIRMIERS",H744="STAGIAIRE EXTERNE EN MÉDECINE",H744="ss",),1,0)</f>
        <v>0</v>
      </c>
      <c r="E744" s="28" t="s">
        <v>1317</v>
      </c>
      <c r="F744" s="28" t="s">
        <v>1318</v>
      </c>
      <c r="G744" s="262">
        <v>9966</v>
      </c>
      <c r="H744" s="79" t="s">
        <v>570</v>
      </c>
      <c r="I744" s="164" t="s">
        <v>1319</v>
      </c>
      <c r="J744" s="273" t="str">
        <f ca="1">IF(AK744&lt;=Données!$B$2,1," ")</f>
        <v xml:space="preserve"> </v>
      </c>
      <c r="K744" s="45"/>
      <c r="L744" s="46">
        <v>1</v>
      </c>
      <c r="M744" s="47"/>
      <c r="N744" s="48"/>
      <c r="O744" s="185"/>
      <c r="P744" s="187"/>
      <c r="Q744" s="185"/>
      <c r="R744" s="186"/>
      <c r="S744" s="186"/>
      <c r="T744" s="187"/>
      <c r="U744" s="187"/>
      <c r="V744" s="187"/>
      <c r="W744" s="320"/>
      <c r="X744" s="214"/>
      <c r="Y744" s="215"/>
      <c r="Z744" s="34"/>
      <c r="AA744" s="35"/>
      <c r="AB744" s="35"/>
      <c r="AC744" s="35"/>
      <c r="AD744" s="36"/>
      <c r="AE744" s="224"/>
      <c r="AF744" s="53"/>
      <c r="AG744" s="54"/>
      <c r="AH744" s="55"/>
      <c r="AI744" s="56"/>
      <c r="AJ744" s="41" t="s">
        <v>4462</v>
      </c>
      <c r="AK744" s="42">
        <v>45315</v>
      </c>
      <c r="AL744" s="50"/>
      <c r="AM744" s="337" t="str">
        <f>INDEX($K$6:$AE$6,1,MATCH(1,K744:AE744,-1))</f>
        <v>95PFE-L2M</v>
      </c>
      <c r="AN744" s="337" t="str">
        <f>IF(INDEX($K$6:$AE$6,1,MATCH(1,K744:AE744,1))&lt;&gt;INDEX($K$6:$AE$6,1,MATCH(1,K744:AE744,-1)),INDEX($K$6:$AE$6,1,MATCH(1,K744:AE744,1)),"-")</f>
        <v>-</v>
      </c>
    </row>
    <row r="745" spans="1:40" x14ac:dyDescent="0.2">
      <c r="A745" s="169" t="str">
        <f>IF(IFERROR(VLOOKUP(G745,EmployesActifs,1,FALSE),"Non")&lt;&gt;"Non","Oui","Non")</f>
        <v>Oui</v>
      </c>
      <c r="B745" s="172">
        <f>IF(A745="Oui",1,0)</f>
        <v>1</v>
      </c>
      <c r="C745" s="172">
        <f>IF(OR(G745="Médecin",H745="Médecin",I745="Médecin",I745="Médecins",H745="anesthésiste",H745="boursier univ.",H745="chercheur",H745="chirurgien",H745="Résident(e)",H745="Md Urg",H745="Md Card",LEFT(H745,6)="Fellow",H745="Externe Médecine",H745="Directeur de la biobanque Médecin",H745="monit.-boursier",),1,0)</f>
        <v>0</v>
      </c>
      <c r="D745" s="172">
        <f>IF(OR(G745=0,H745="Stagiaire",H745="Stagiaires",H745="Externe",H745="Externes",G745="agence",H745="STAGIAIRE INFIRMIER(ÈRE)",H745="STAGIAIRE SI",H745="STAGIAIRE S.I.",H745="STAGIAIRE PAB",H745="STAGIAIRE EN PERFUSION",H745="Stagiaire Physiothérapeute",H745="Stagiaire médecine",H745="Stagiaire - Service sociaux",H745="STAGIAIRE SOINS INFIRMIERS",H745="STAGIAIRE EXTERNE EN MÉDECINE",H745="ss",),1,0)</f>
        <v>0</v>
      </c>
      <c r="E745" s="28" t="s">
        <v>5675</v>
      </c>
      <c r="F745" s="28" t="s">
        <v>704</v>
      </c>
      <c r="G745" s="262">
        <v>13860</v>
      </c>
      <c r="H745" s="79" t="s">
        <v>103</v>
      </c>
      <c r="I745" s="164" t="s">
        <v>5716</v>
      </c>
      <c r="J745" s="273" t="str">
        <f ca="1">IF(AK745&lt;=Données!$B$2,1," ")</f>
        <v xml:space="preserve"> </v>
      </c>
      <c r="K745" s="45" t="s">
        <v>56</v>
      </c>
      <c r="L745" s="46"/>
      <c r="M745" s="47"/>
      <c r="N745" s="48"/>
      <c r="O745" s="185" t="s">
        <v>56</v>
      </c>
      <c r="P745" s="187"/>
      <c r="Q745" s="185"/>
      <c r="R745" s="186"/>
      <c r="S745" s="186" t="s">
        <v>56</v>
      </c>
      <c r="T745" s="187"/>
      <c r="U745" s="187"/>
      <c r="V745" s="187"/>
      <c r="W745" s="320"/>
      <c r="X745" s="214">
        <v>1</v>
      </c>
      <c r="Y745" s="215"/>
      <c r="Z745" s="34"/>
      <c r="AA745" s="35"/>
      <c r="AB745" s="35"/>
      <c r="AC745" s="35"/>
      <c r="AD745" s="36"/>
      <c r="AE745" s="224"/>
      <c r="AF745" s="53"/>
      <c r="AG745" s="54"/>
      <c r="AH745" s="55"/>
      <c r="AI745" s="56"/>
      <c r="AJ745" s="41" t="s">
        <v>4462</v>
      </c>
      <c r="AK745" s="42">
        <v>45610</v>
      </c>
      <c r="AL745" s="50"/>
      <c r="AM745" s="337">
        <f>INDEX($K$6:$AE$6,1,MATCH(1,K745:AE745,-1))</f>
        <v>46827</v>
      </c>
      <c r="AN745" s="337" t="str">
        <f>IF(INDEX($K$6:$AE$6,1,MATCH(1,K745:AE745,1))&lt;&gt;INDEX($K$6:$AE$6,1,MATCH(1,K745:AE745,-1)),INDEX($K$6:$AE$6,1,MATCH(1,K745:AE745,1)),"-")</f>
        <v>-</v>
      </c>
    </row>
    <row r="746" spans="1:40" x14ac:dyDescent="0.2">
      <c r="A746" s="169" t="str">
        <f>IF(IFERROR(VLOOKUP(G746,EmployesActifs,1,FALSE),"Non")&lt;&gt;"Non","Oui","Non")</f>
        <v>Oui</v>
      </c>
      <c r="B746" s="172">
        <f>IF(A746="Oui",1,0)</f>
        <v>1</v>
      </c>
      <c r="C746" s="172">
        <f>IF(OR(G746="Médecin",H746="Médecin",I746="Médecin",I746="Médecins",H746="anesthésiste",H746="boursier univ.",H746="chercheur",H746="chirurgien",H746="Résident(e)",H746="Md Urg",H746="Md Card",LEFT(H746,6)="Fellow",H746="Externe Médecine",H746="Directeur de la biobanque Médecin",H746="monit.-boursier",),1,0)</f>
        <v>0</v>
      </c>
      <c r="D746" s="172">
        <f>IF(OR(G746=0,H746="Stagiaire",H746="Stagiaires",H746="Externe",H746="Externes",G746="agence",H746="STAGIAIRE INFIRMIER(ÈRE)",H746="STAGIAIRE SI",H746="STAGIAIRE S.I.",H746="STAGIAIRE PAB",H746="STAGIAIRE EN PERFUSION",H746="Stagiaire Physiothérapeute",H746="Stagiaire médecine",H746="Stagiaire - Service sociaux",H746="STAGIAIRE SOINS INFIRMIERS",H746="STAGIAIRE EXTERNE EN MÉDECINE",H746="ss",),1,0)</f>
        <v>0</v>
      </c>
      <c r="E746" s="28" t="s">
        <v>3024</v>
      </c>
      <c r="F746" s="28" t="s">
        <v>3025</v>
      </c>
      <c r="G746" s="262">
        <v>11784</v>
      </c>
      <c r="H746" s="79" t="s">
        <v>103</v>
      </c>
      <c r="I746" s="164" t="s">
        <v>5716</v>
      </c>
      <c r="J746" s="273" t="str">
        <f ca="1">IF(AK746&lt;=Données!$B$2,1," ")</f>
        <v xml:space="preserve"> </v>
      </c>
      <c r="K746" s="45"/>
      <c r="L746" s="46">
        <v>1</v>
      </c>
      <c r="M746" s="47"/>
      <c r="N746" s="48"/>
      <c r="O746" s="185"/>
      <c r="P746" s="187"/>
      <c r="Q746" s="185"/>
      <c r="R746" s="186"/>
      <c r="S746" s="186"/>
      <c r="T746" s="187"/>
      <c r="U746" s="187"/>
      <c r="V746" s="187"/>
      <c r="W746" s="320"/>
      <c r="X746" s="214"/>
      <c r="Y746" s="215"/>
      <c r="Z746" s="34"/>
      <c r="AA746" s="35"/>
      <c r="AB746" s="35"/>
      <c r="AC746" s="35"/>
      <c r="AD746" s="36"/>
      <c r="AE746" s="224"/>
      <c r="AF746" s="53"/>
      <c r="AG746" s="54"/>
      <c r="AH746" s="55"/>
      <c r="AI746" s="56"/>
      <c r="AJ746" s="41" t="s">
        <v>5851</v>
      </c>
      <c r="AK746" s="42">
        <v>45749</v>
      </c>
      <c r="AL746" s="50"/>
      <c r="AM746" s="337" t="str">
        <f>INDEX($K$6:$AE$6,1,MATCH(1,K746:AE746,-1))</f>
        <v>95PFE-L2M</v>
      </c>
      <c r="AN746" s="337" t="str">
        <f>IF(INDEX($K$6:$AE$6,1,MATCH(1,K746:AE746,1))&lt;&gt;INDEX($K$6:$AE$6,1,MATCH(1,K746:AE746,-1)),INDEX($K$6:$AE$6,1,MATCH(1,K746:AE746,1)),"-")</f>
        <v>-</v>
      </c>
    </row>
    <row r="747" spans="1:40" x14ac:dyDescent="0.2">
      <c r="A747" s="381"/>
      <c r="B747" s="172">
        <f>IF(A747="Oui",1,0)</f>
        <v>0</v>
      </c>
      <c r="C747" s="172">
        <f>IF(OR(G747="Médecin",H747="Médecin",I747="Médecin",I747="Médecins",H747="anesthésiste",H747="boursier univ.",H747="chercheur",H747="chirurgien",H747="Résident(e)",H747="Md Urg",H747="Md Card",LEFT(H747,6)="Fellow",H747="Externe Médecine",H747="Directeur de la biobanque Médecin",H747="monit.-boursier",),1,0)</f>
        <v>1</v>
      </c>
      <c r="D747" s="172">
        <f>IF(OR(G747=0,H747="Stagiaire",H747="Stagiaires",H747="Externe",H747="Externes",G747="agence",H747="STAGIAIRE INFIRMIER(ÈRE)",H747="STAGIAIRE SI",H747="STAGIAIRE S.I.",H747="STAGIAIRE PAB",H747="STAGIAIRE EN PERFUSION",H747="Stagiaire Physiothérapeute",H747="Stagiaire médecine",H747="Stagiaire - Service sociaux",H747="STAGIAIRE SOINS INFIRMIERS",H747="STAGIAIRE EXTERNE EN MÉDECINE",H747="ss",),1,0)</f>
        <v>0</v>
      </c>
      <c r="E747" s="28" t="s">
        <v>1323</v>
      </c>
      <c r="F747" s="28" t="s">
        <v>2800</v>
      </c>
      <c r="G747" s="262" t="s">
        <v>80</v>
      </c>
      <c r="H747" s="79" t="s">
        <v>3185</v>
      </c>
      <c r="I747" s="164" t="s">
        <v>1324</v>
      </c>
      <c r="J747" s="273">
        <f ca="1">IF(AK747&lt;=Données!$B$2,1," ")</f>
        <v>1</v>
      </c>
      <c r="K747" s="45"/>
      <c r="L747" s="46" t="s">
        <v>56</v>
      </c>
      <c r="M747" s="47" t="s">
        <v>56</v>
      </c>
      <c r="N747" s="48">
        <v>1</v>
      </c>
      <c r="O747" s="185"/>
      <c r="P747" s="187"/>
      <c r="Q747" s="185"/>
      <c r="R747" s="186"/>
      <c r="S747" s="186" t="s">
        <v>56</v>
      </c>
      <c r="T747" s="187"/>
      <c r="U747" s="187"/>
      <c r="V747" s="187"/>
      <c r="W747" s="320"/>
      <c r="X747" s="214"/>
      <c r="Y747" s="215"/>
      <c r="Z747" s="34"/>
      <c r="AA747" s="35"/>
      <c r="AB747" s="35"/>
      <c r="AC747" s="35"/>
      <c r="AD747" s="36"/>
      <c r="AE747" s="224"/>
      <c r="AF747" s="53"/>
      <c r="AG747" s="54"/>
      <c r="AH747" s="55"/>
      <c r="AI747" s="56"/>
      <c r="AJ747" s="41" t="s">
        <v>57</v>
      </c>
      <c r="AK747" s="42">
        <v>44649</v>
      </c>
      <c r="AL747" s="50"/>
      <c r="AM747" s="337" t="str">
        <f>INDEX($K$6:$AE$6,1,MATCH(1,K747:AE747,-1))</f>
        <v>F550</v>
      </c>
      <c r="AN747" s="337" t="str">
        <f>IF(INDEX($K$6:$AE$6,1,MATCH(1,K747:AE747,1))&lt;&gt;INDEX($K$6:$AE$6,1,MATCH(1,K747:AE747,-1)),INDEX($K$6:$AE$6,1,MATCH(1,K747:AE747,1)),"-")</f>
        <v>-</v>
      </c>
    </row>
    <row r="748" spans="1:40" x14ac:dyDescent="0.2">
      <c r="A748" s="169" t="str">
        <f>IF(IFERROR(VLOOKUP(G748,EmployesActifs,1,FALSE),"Non")&lt;&gt;"Non","Oui","Non")</f>
        <v>Oui</v>
      </c>
      <c r="B748" s="172">
        <f>IF(A748="Oui",1,0)</f>
        <v>1</v>
      </c>
      <c r="C748" s="172">
        <f>IF(OR(G748="Médecin",H748="Médecin",I748="Médecin",I748="Médecins",H748="anesthésiste",H748="boursier univ.",H748="chercheur",H748="chirurgien",H748="Résident(e)",H748="Md Urg",H748="Md Card",LEFT(H748,6)="Fellow",H748="Externe Médecine",H748="Directeur de la biobanque Médecin",H748="monit.-boursier",),1,0)</f>
        <v>0</v>
      </c>
      <c r="D748" s="172">
        <f>IF(OR(G748=0,H748="Stagiaire",H748="Stagiaires",H748="Externe",H748="Externes",G748="agence",H748="STAGIAIRE INFIRMIER(ÈRE)",H748="STAGIAIRE SI",H748="STAGIAIRE S.I.",H748="STAGIAIRE PAB",H748="STAGIAIRE EN PERFUSION",H748="Stagiaire Physiothérapeute",H748="Stagiaire médecine",H748="Stagiaire - Service sociaux",H748="STAGIAIRE SOINS INFIRMIERS",H748="STAGIAIRE EXTERNE EN MÉDECINE",H748="ss",),1,0)</f>
        <v>0</v>
      </c>
      <c r="E748" s="28" t="s">
        <v>1325</v>
      </c>
      <c r="F748" s="28" t="s">
        <v>1326</v>
      </c>
      <c r="G748" s="262">
        <v>11951</v>
      </c>
      <c r="H748" s="79" t="s">
        <v>103</v>
      </c>
      <c r="I748" s="164" t="s">
        <v>61</v>
      </c>
      <c r="J748" s="273">
        <f ca="1">IF(AK748&lt;=Données!$B$2,1," ")</f>
        <v>1</v>
      </c>
      <c r="K748" s="45"/>
      <c r="L748" s="46">
        <v>1</v>
      </c>
      <c r="M748" s="47"/>
      <c r="N748" s="48"/>
      <c r="O748" s="185"/>
      <c r="P748" s="187"/>
      <c r="Q748" s="185"/>
      <c r="R748" s="186"/>
      <c r="S748" s="186"/>
      <c r="T748" s="187"/>
      <c r="U748" s="187"/>
      <c r="V748" s="187"/>
      <c r="W748" s="320"/>
      <c r="X748" s="214"/>
      <c r="Y748" s="215"/>
      <c r="Z748" s="34"/>
      <c r="AA748" s="35"/>
      <c r="AB748" s="35"/>
      <c r="AC748" s="35"/>
      <c r="AD748" s="36"/>
      <c r="AE748" s="224"/>
      <c r="AF748" s="53"/>
      <c r="AG748" s="54"/>
      <c r="AH748" s="55"/>
      <c r="AI748" s="56"/>
      <c r="AJ748" s="41" t="s">
        <v>85</v>
      </c>
      <c r="AK748" s="42">
        <v>44620</v>
      </c>
      <c r="AL748" s="50"/>
      <c r="AM748" s="337" t="str">
        <f>INDEX($K$6:$AE$6,1,MATCH(1,K748:AE748,-1))</f>
        <v>95PFE-L2M</v>
      </c>
      <c r="AN748" s="337" t="str">
        <f>IF(INDEX($K$6:$AE$6,1,MATCH(1,K748:AE748,1))&lt;&gt;INDEX($K$6:$AE$6,1,MATCH(1,K748:AE748,-1)),INDEX($K$6:$AE$6,1,MATCH(1,K748:AE748,1)),"-")</f>
        <v>-</v>
      </c>
    </row>
    <row r="749" spans="1:40" x14ac:dyDescent="0.2">
      <c r="A749" s="381"/>
      <c r="B749" s="172">
        <f>IF(A749="Oui",1,0)</f>
        <v>0</v>
      </c>
      <c r="C749" s="172">
        <f>IF(OR(G749="Médecin",H749="Médecin",I749="Médecin",I749="Médecins",H749="anesthésiste",H749="boursier univ.",H749="chercheur",H749="chirurgien",H749="Résident(e)",H749="Md Urg",H749="Md Card",LEFT(H749,6)="Fellow",H749="Externe Médecine",H749="Directeur de la biobanque Médecin",H749="monit.-boursier",),1,0)</f>
        <v>0</v>
      </c>
      <c r="D749" s="172">
        <f>IF(OR(G749=0,H749="Stagiaire",H749="Stagiaires",H749="Externe",H749="Externes",G749="agence",H749="STAGIAIRE INFIRMIER(ÈRE)",H749="STAGIAIRE SI",H749="STAGIAIRE S.I.",H749="STAGIAIRE PAB",H749="STAGIAIRE EN PERFUSION",H749="Stagiaire Physiothérapeute",H749="Stagiaire médecine",H749="Stagiaire - Service sociaux",H749="STAGIAIRE SOINS INFIRMIERS",H749="STAGIAIRE EXTERNE EN MÉDECINE",H749="ss",),1,0)</f>
        <v>1</v>
      </c>
      <c r="E749" s="28" t="s">
        <v>5321</v>
      </c>
      <c r="F749" s="28" t="s">
        <v>4440</v>
      </c>
      <c r="G749" s="262">
        <v>0</v>
      </c>
      <c r="H749" s="79" t="s">
        <v>479</v>
      </c>
      <c r="I749" s="164" t="s">
        <v>146</v>
      </c>
      <c r="J749" s="273" t="str">
        <f ca="1">IF(AK749&lt;=Données!$B$2,1," ")</f>
        <v xml:space="preserve"> </v>
      </c>
      <c r="K749" s="45">
        <v>1</v>
      </c>
      <c r="L749" s="46"/>
      <c r="M749" s="47"/>
      <c r="N749" s="48"/>
      <c r="O749" s="185"/>
      <c r="P749" s="187"/>
      <c r="Q749" s="185"/>
      <c r="R749" s="186"/>
      <c r="S749" s="186"/>
      <c r="T749" s="187"/>
      <c r="U749" s="187"/>
      <c r="V749" s="187"/>
      <c r="W749" s="320"/>
      <c r="X749" s="214"/>
      <c r="Y749" s="215"/>
      <c r="Z749" s="34"/>
      <c r="AA749" s="35"/>
      <c r="AB749" s="35"/>
      <c r="AC749" s="35"/>
      <c r="AD749" s="36"/>
      <c r="AE749" s="224"/>
      <c r="AF749" s="53"/>
      <c r="AG749" s="54"/>
      <c r="AH749" s="55"/>
      <c r="AI749" s="56"/>
      <c r="AJ749" s="41" t="s">
        <v>4462</v>
      </c>
      <c r="AK749" s="42">
        <v>45384</v>
      </c>
      <c r="AL749" s="50"/>
      <c r="AM749" s="337" t="str">
        <f>INDEX($K$6:$AE$6,1,MATCH(1,K749:AE749,-1))</f>
        <v>95PFE-L2S</v>
      </c>
      <c r="AN749" s="337" t="str">
        <f>IF(INDEX($K$6:$AE$6,1,MATCH(1,K749:AE749,1))&lt;&gt;INDEX($K$6:$AE$6,1,MATCH(1,K749:AE749,-1)),INDEX($K$6:$AE$6,1,MATCH(1,K749:AE749,1)),"-")</f>
        <v>-</v>
      </c>
    </row>
    <row r="750" spans="1:40" x14ac:dyDescent="0.2">
      <c r="A750" s="169" t="str">
        <f>IF(IFERROR(VLOOKUP(G750,EmployesActifs,1,FALSE),"Non")&lt;&gt;"Non","Oui","Non")</f>
        <v>Oui</v>
      </c>
      <c r="B750" s="172">
        <f>IF(A750="Oui",1,0)</f>
        <v>1</v>
      </c>
      <c r="C750" s="172">
        <f>IF(OR(G750="Médecin",H750="Médecin",I750="Médecin",I750="Médecins",H750="anesthésiste",H750="boursier univ.",H750="chercheur",H750="chirurgien",H750="Résident(e)",H750="Md Urg",H750="Md Card",LEFT(H750,6)="Fellow",H750="Externe Médecine",H750="Directeur de la biobanque Médecin",H750="monit.-boursier",),1,0)</f>
        <v>0</v>
      </c>
      <c r="D750" s="172">
        <f>IF(OR(G750=0,H750="Stagiaire",H750="Stagiaires",H750="Externe",H750="Externes",G750="agence",H750="STAGIAIRE INFIRMIER(ÈRE)",H750="STAGIAIRE SI",H750="STAGIAIRE S.I.",H750="STAGIAIRE PAB",H750="STAGIAIRE EN PERFUSION",H750="Stagiaire Physiothérapeute",H750="Stagiaire médecine",H750="Stagiaire - Service sociaux",H750="STAGIAIRE SOINS INFIRMIERS",H750="STAGIAIRE EXTERNE EN MÉDECINE",H750="ss",),1,0)</f>
        <v>0</v>
      </c>
      <c r="E750" s="28" t="s">
        <v>5205</v>
      </c>
      <c r="F750" s="28" t="s">
        <v>5114</v>
      </c>
      <c r="G750" s="262">
        <v>4222</v>
      </c>
      <c r="H750" s="79" t="s">
        <v>747</v>
      </c>
      <c r="I750" s="164" t="s">
        <v>5709</v>
      </c>
      <c r="J750" s="273" t="str">
        <f ca="1">IF(AK750&lt;=Données!$B$2,1," ")</f>
        <v xml:space="preserve"> </v>
      </c>
      <c r="K750" s="45"/>
      <c r="L750" s="46" t="s">
        <v>56</v>
      </c>
      <c r="M750" s="47">
        <v>1</v>
      </c>
      <c r="N750" s="48"/>
      <c r="O750" s="185"/>
      <c r="P750" s="187"/>
      <c r="Q750" s="185"/>
      <c r="R750" s="186"/>
      <c r="S750" s="186"/>
      <c r="T750" s="187"/>
      <c r="U750" s="187"/>
      <c r="V750" s="187"/>
      <c r="W750" s="320"/>
      <c r="X750" s="214"/>
      <c r="Y750" s="215"/>
      <c r="Z750" s="34"/>
      <c r="AA750" s="35"/>
      <c r="AB750" s="35"/>
      <c r="AC750" s="35"/>
      <c r="AD750" s="36"/>
      <c r="AE750" s="224"/>
      <c r="AF750" s="53"/>
      <c r="AG750" s="54"/>
      <c r="AH750" s="55"/>
      <c r="AI750" s="56"/>
      <c r="AJ750" s="41" t="s">
        <v>4462</v>
      </c>
      <c r="AK750" s="42">
        <v>45350</v>
      </c>
      <c r="AL750" s="50"/>
      <c r="AM750" s="337" t="str">
        <f>INDEX($K$6:$AE$6,1,MATCH(1,K750:AE750,-1))</f>
        <v>95PFE-L2L</v>
      </c>
      <c r="AN750" s="337" t="str">
        <f>IF(INDEX($K$6:$AE$6,1,MATCH(1,K750:AE750,1))&lt;&gt;INDEX($K$6:$AE$6,1,MATCH(1,K750:AE750,-1)),INDEX($K$6:$AE$6,1,MATCH(1,K750:AE750,1)),"-")</f>
        <v>-</v>
      </c>
    </row>
    <row r="751" spans="1:40" x14ac:dyDescent="0.2">
      <c r="A751" s="169" t="str">
        <f>IF(IFERROR(VLOOKUP(G751,EmployesActifs,1,FALSE),"Non")&lt;&gt;"Non","Oui","Non")</f>
        <v>Oui</v>
      </c>
      <c r="B751" s="172">
        <f>IF(A751="Oui",1,0)</f>
        <v>1</v>
      </c>
      <c r="C751" s="172">
        <f>IF(OR(G751="Médecin",H751="Médecin",I751="Médecin",I751="Médecins",H751="anesthésiste",H751="boursier univ.",H751="chercheur",H751="chirurgien",H751="Résident(e)",H751="Md Urg",H751="Md Card",LEFT(H751,6)="Fellow",H751="Externe Médecine",H751="Directeur de la biobanque Médecin",H751="monit.-boursier",),1,0)</f>
        <v>0</v>
      </c>
      <c r="D751" s="172">
        <f>IF(OR(G751=0,H751="Stagiaire",H751="Stagiaires",H751="Externe",H751="Externes",G751="agence",H751="STAGIAIRE INFIRMIER(ÈRE)",H751="STAGIAIRE SI",H751="STAGIAIRE S.I.",H751="STAGIAIRE PAB",H751="STAGIAIRE EN PERFUSION",H751="Stagiaire Physiothérapeute",H751="Stagiaire médecine",H751="Stagiaire - Service sociaux",H751="STAGIAIRE SOINS INFIRMIERS",H751="STAGIAIRE EXTERNE EN MÉDECINE",H751="ss",),1,0)</f>
        <v>0</v>
      </c>
      <c r="E751" s="28" t="s">
        <v>1329</v>
      </c>
      <c r="F751" s="28" t="s">
        <v>466</v>
      </c>
      <c r="G751" s="262">
        <v>11507</v>
      </c>
      <c r="H751" s="79" t="s">
        <v>345</v>
      </c>
      <c r="I751" s="164" t="s">
        <v>55</v>
      </c>
      <c r="J751" s="273" t="str">
        <f ca="1">IF(AK751&lt;=Données!$B$2,1," ")</f>
        <v xml:space="preserve"> </v>
      </c>
      <c r="K751" s="45"/>
      <c r="L751" s="46"/>
      <c r="M751" s="47"/>
      <c r="N751" s="48"/>
      <c r="O751" s="185"/>
      <c r="P751" s="187"/>
      <c r="Q751" s="185">
        <v>1</v>
      </c>
      <c r="R751" s="186"/>
      <c r="S751" s="186"/>
      <c r="T751" s="187"/>
      <c r="U751" s="187"/>
      <c r="V751" s="187"/>
      <c r="W751" s="320"/>
      <c r="X751" s="214"/>
      <c r="Y751" s="215"/>
      <c r="Z751" s="34"/>
      <c r="AA751" s="35"/>
      <c r="AB751" s="35"/>
      <c r="AC751" s="35"/>
      <c r="AD751" s="36"/>
      <c r="AE751" s="224"/>
      <c r="AF751" s="53"/>
      <c r="AG751" s="54"/>
      <c r="AH751" s="55"/>
      <c r="AI751" s="56"/>
      <c r="AJ751" s="41" t="s">
        <v>50</v>
      </c>
      <c r="AK751" s="42">
        <v>45799</v>
      </c>
      <c r="AL751" s="50"/>
      <c r="AM751" s="337" t="str">
        <f>INDEX($K$6:$AE$6,1,MATCH(1,K751:AE751,-1))</f>
        <v>1860-S</v>
      </c>
      <c r="AN751" s="337" t="str">
        <f>IF(INDEX($K$6:$AE$6,1,MATCH(1,K751:AE751,1))&lt;&gt;INDEX($K$6:$AE$6,1,MATCH(1,K751:AE751,-1)),INDEX($K$6:$AE$6,1,MATCH(1,K751:AE751,1)),"-")</f>
        <v>-</v>
      </c>
    </row>
    <row r="752" spans="1:40" x14ac:dyDescent="0.2">
      <c r="A752" s="169" t="str">
        <f>IF(IFERROR(VLOOKUP(G752,EmployesActifs,1,FALSE),"Non")&lt;&gt;"Non","Oui","Non")</f>
        <v>Oui</v>
      </c>
      <c r="B752" s="172">
        <f>IF(A752="Oui",1,0)</f>
        <v>1</v>
      </c>
      <c r="C752" s="172">
        <f>IF(OR(G752="Médecin",H752="Médecin",I752="Médecin",I752="Médecins",H752="anesthésiste",H752="boursier univ.",H752="chercheur",H752="chirurgien",H752="Résident(e)",H752="Md Urg",H752="Md Card",LEFT(H752,6)="Fellow",H752="Externe Médecine",H752="Directeur de la biobanque Médecin",H752="monit.-boursier",),1,0)</f>
        <v>0</v>
      </c>
      <c r="D752" s="172">
        <f>IF(OR(G752=0,H752="Stagiaire",H752="Stagiaires",H752="Externe",H752="Externes",G752="agence",H752="STAGIAIRE INFIRMIER(ÈRE)",H752="STAGIAIRE SI",H752="STAGIAIRE S.I.",H752="STAGIAIRE PAB",H752="STAGIAIRE EN PERFUSION",H752="Stagiaire Physiothérapeute",H752="Stagiaire médecine",H752="Stagiaire - Service sociaux",H752="STAGIAIRE SOINS INFIRMIERS",H752="STAGIAIRE EXTERNE EN MÉDECINE",H752="ss",),1,0)</f>
        <v>0</v>
      </c>
      <c r="E752" s="28" t="s">
        <v>1330</v>
      </c>
      <c r="F752" s="28" t="s">
        <v>1006</v>
      </c>
      <c r="G752" s="262">
        <v>4548</v>
      </c>
      <c r="H752" s="79" t="s">
        <v>972</v>
      </c>
      <c r="I752" s="164" t="s">
        <v>3418</v>
      </c>
      <c r="J752" s="273">
        <f ca="1">IF(AK752&lt;=Données!$B$2,1," ")</f>
        <v>1</v>
      </c>
      <c r="K752" s="45">
        <v>1</v>
      </c>
      <c r="L752" s="46"/>
      <c r="M752" s="47"/>
      <c r="N752" s="48"/>
      <c r="O752" s="185"/>
      <c r="P752" s="187"/>
      <c r="Q752" s="185"/>
      <c r="R752" s="186"/>
      <c r="S752" s="186"/>
      <c r="T752" s="187"/>
      <c r="U752" s="187"/>
      <c r="V752" s="187"/>
      <c r="W752" s="320"/>
      <c r="X752" s="214"/>
      <c r="Y752" s="215"/>
      <c r="Z752" s="34"/>
      <c r="AA752" s="35"/>
      <c r="AB752" s="35"/>
      <c r="AC752" s="35"/>
      <c r="AD752" s="36"/>
      <c r="AE752" s="224"/>
      <c r="AF752" s="53"/>
      <c r="AG752" s="54"/>
      <c r="AH752" s="55"/>
      <c r="AI752" s="56"/>
      <c r="AJ752" s="41" t="s">
        <v>98</v>
      </c>
      <c r="AK752" s="42">
        <v>44575</v>
      </c>
      <c r="AL752" s="50"/>
      <c r="AM752" s="337" t="str">
        <f>INDEX($K$6:$AE$6,1,MATCH(1,K752:AE752,-1))</f>
        <v>95PFE-L2S</v>
      </c>
      <c r="AN752" s="337" t="str">
        <f>IF(INDEX($K$6:$AE$6,1,MATCH(1,K752:AE752,1))&lt;&gt;INDEX($K$6:$AE$6,1,MATCH(1,K752:AE752,-1)),INDEX($K$6:$AE$6,1,MATCH(1,K752:AE752,1)),"-")</f>
        <v>-</v>
      </c>
    </row>
    <row r="753" spans="1:40" x14ac:dyDescent="0.2">
      <c r="A753" s="169" t="str">
        <f>IF(IFERROR(VLOOKUP(G753,EmployesActifs,1,FALSE),"Non")&lt;&gt;"Non","Oui","Non")</f>
        <v>Oui</v>
      </c>
      <c r="B753" s="172">
        <f>IF(A753="Oui",1,0)</f>
        <v>1</v>
      </c>
      <c r="C753" s="172">
        <f>IF(OR(G753="Médecin",H753="Médecin",I753="Médecin",I753="Médecins",H753="anesthésiste",H753="boursier univ.",H753="chercheur",H753="chirurgien",H753="Résident(e)",H753="Md Urg",H753="Md Card",LEFT(H753,6)="Fellow",H753="Externe Médecine",H753="Directeur de la biobanque Médecin",H753="monit.-boursier",),1,0)</f>
        <v>0</v>
      </c>
      <c r="D753" s="172">
        <f>IF(OR(G753=0,H753="Stagiaire",H753="Stagiaires",H753="Externe",H753="Externes",G753="agence",H753="STAGIAIRE INFIRMIER(ÈRE)",H753="STAGIAIRE SI",H753="STAGIAIRE S.I.",H753="STAGIAIRE PAB",H753="STAGIAIRE EN PERFUSION",H753="Stagiaire Physiothérapeute",H753="Stagiaire médecine",H753="Stagiaire - Service sociaux",H753="STAGIAIRE SOINS INFIRMIERS",H753="STAGIAIRE EXTERNE EN MÉDECINE",H753="ss",),1,0)</f>
        <v>0</v>
      </c>
      <c r="E753" s="28" t="s">
        <v>5342</v>
      </c>
      <c r="F753" s="28" t="s">
        <v>5343</v>
      </c>
      <c r="G753" s="262">
        <v>13636</v>
      </c>
      <c r="H753" s="79" t="s">
        <v>3965</v>
      </c>
      <c r="I753" s="164" t="s">
        <v>5717</v>
      </c>
      <c r="J753" s="273" t="str">
        <f ca="1">IF(AK753&lt;=Données!$B$2,1," ")</f>
        <v xml:space="preserve"> </v>
      </c>
      <c r="K753" s="45"/>
      <c r="L753" s="46"/>
      <c r="M753" s="47"/>
      <c r="N753" s="48"/>
      <c r="O753" s="185"/>
      <c r="P753" s="187"/>
      <c r="Q753" s="185"/>
      <c r="R753" s="186"/>
      <c r="S753" s="186">
        <v>1</v>
      </c>
      <c r="T753" s="187"/>
      <c r="U753" s="187"/>
      <c r="V753" s="187"/>
      <c r="W753" s="320"/>
      <c r="X753" s="214"/>
      <c r="Y753" s="215"/>
      <c r="Z753" s="34"/>
      <c r="AA753" s="35"/>
      <c r="AB753" s="35"/>
      <c r="AC753" s="35"/>
      <c r="AD753" s="36"/>
      <c r="AE753" s="224"/>
      <c r="AF753" s="53"/>
      <c r="AG753" s="54"/>
      <c r="AH753" s="55"/>
      <c r="AI753" s="56"/>
      <c r="AJ753" s="41" t="s">
        <v>4462</v>
      </c>
      <c r="AK753" s="42">
        <v>45945</v>
      </c>
      <c r="AL753" s="50"/>
      <c r="AM753" s="337" t="str">
        <f>INDEX($K$6:$AE$6,1,MATCH(1,K753:AE753,-1))</f>
        <v>1870 +</v>
      </c>
      <c r="AN753" s="337" t="str">
        <f>IF(INDEX($K$6:$AE$6,1,MATCH(1,K753:AE753,1))&lt;&gt;INDEX($K$6:$AE$6,1,MATCH(1,K753:AE753,-1)),INDEX($K$6:$AE$6,1,MATCH(1,K753:AE753,1)),"-")</f>
        <v>-</v>
      </c>
    </row>
    <row r="754" spans="1:40" x14ac:dyDescent="0.2">
      <c r="A754" s="169" t="str">
        <f>IF(IFERROR(VLOOKUP(G754,EmployesActifs,1,FALSE),"Non")&lt;&gt;"Non","Oui","Non")</f>
        <v>Oui</v>
      </c>
      <c r="B754" s="172">
        <f>IF(A754="Oui",1,0)</f>
        <v>1</v>
      </c>
      <c r="C754" s="172">
        <f>IF(OR(G754="Médecin",H754="Médecin",I754="Médecin",I754="Médecins",H754="anesthésiste",H754="boursier univ.",H754="chercheur",H754="chirurgien",H754="Résident(e)",H754="Md Urg",H754="Md Card",LEFT(H754,6)="Fellow",H754="Externe Médecine",H754="Directeur de la biobanque Médecin",H754="monit.-boursier",),1,0)</f>
        <v>0</v>
      </c>
      <c r="D754" s="172">
        <f>IF(OR(G754=0,H754="Stagiaire",H754="Stagiaires",H754="Externe",H754="Externes",G754="agence",H754="STAGIAIRE INFIRMIER(ÈRE)",H754="STAGIAIRE SI",H754="STAGIAIRE S.I.",H754="STAGIAIRE PAB",H754="STAGIAIRE EN PERFUSION",H754="Stagiaire Physiothérapeute",H754="Stagiaire médecine",H754="Stagiaire - Service sociaux",H754="STAGIAIRE SOINS INFIRMIERS",H754="STAGIAIRE EXTERNE EN MÉDECINE",H754="ss",),1,0)</f>
        <v>0</v>
      </c>
      <c r="E754" s="28" t="s">
        <v>4428</v>
      </c>
      <c r="F754" s="28" t="s">
        <v>4429</v>
      </c>
      <c r="G754" s="262">
        <v>13271</v>
      </c>
      <c r="H754" s="79" t="s">
        <v>69</v>
      </c>
      <c r="I754" s="164" t="s">
        <v>5715</v>
      </c>
      <c r="J754" s="273">
        <f ca="1">IF(AK754&lt;=Données!$B$2,1," ")</f>
        <v>1</v>
      </c>
      <c r="K754" s="45">
        <v>1</v>
      </c>
      <c r="L754" s="46"/>
      <c r="M754" s="47"/>
      <c r="N754" s="48"/>
      <c r="O754" s="185"/>
      <c r="P754" s="187"/>
      <c r="Q754" s="185"/>
      <c r="R754" s="186"/>
      <c r="S754" s="186"/>
      <c r="T754" s="187"/>
      <c r="U754" s="187"/>
      <c r="V754" s="187"/>
      <c r="W754" s="320"/>
      <c r="X754" s="214"/>
      <c r="Y754" s="215"/>
      <c r="Z754" s="34"/>
      <c r="AA754" s="35"/>
      <c r="AB754" s="35"/>
      <c r="AC754" s="35"/>
      <c r="AD754" s="36"/>
      <c r="AE754" s="224"/>
      <c r="AF754" s="53"/>
      <c r="AG754" s="54"/>
      <c r="AH754" s="55"/>
      <c r="AI754" s="56"/>
      <c r="AJ754" s="41" t="s">
        <v>2858</v>
      </c>
      <c r="AK754" s="42">
        <v>45167</v>
      </c>
      <c r="AL754" s="50"/>
      <c r="AM754" s="337" t="str">
        <f>INDEX($K$6:$AE$6,1,MATCH(1,K754:AE754,-1))</f>
        <v>95PFE-L2S</v>
      </c>
      <c r="AN754" s="337" t="str">
        <f>IF(INDEX($K$6:$AE$6,1,MATCH(1,K754:AE754,1))&lt;&gt;INDEX($K$6:$AE$6,1,MATCH(1,K754:AE754,-1)),INDEX($K$6:$AE$6,1,MATCH(1,K754:AE754,1)),"-")</f>
        <v>-</v>
      </c>
    </row>
    <row r="755" spans="1:40" x14ac:dyDescent="0.2">
      <c r="A755" s="169" t="str">
        <f>IF(IFERROR(VLOOKUP(G755,EmployesActifs,1,FALSE),"Non")&lt;&gt;"Non","Oui","Non")</f>
        <v>Oui</v>
      </c>
      <c r="B755" s="172">
        <f>IF(A755="Oui",1,0)</f>
        <v>1</v>
      </c>
      <c r="C755" s="172">
        <f>IF(OR(G755="Médecin",H755="Médecin",I755="Médecin",I755="Médecins",H755="anesthésiste",H755="boursier univ.",H755="chercheur",H755="chirurgien",H755="Résident(e)",H755="Md Urg",H755="Md Card",LEFT(H755,6)="Fellow",H755="Externe Médecine",H755="Directeur de la biobanque Médecin",H755="monit.-boursier",),1,0)</f>
        <v>0</v>
      </c>
      <c r="D755" s="172">
        <f>IF(OR(G755=0,H755="Stagiaire",H755="Stagiaires",H755="Externe",H755="Externes",G755="agence",H755="STAGIAIRE INFIRMIER(ÈRE)",H755="STAGIAIRE SI",H755="STAGIAIRE S.I.",H755="STAGIAIRE PAB",H755="STAGIAIRE EN PERFUSION",H755="Stagiaire Physiothérapeute",H755="Stagiaire médecine",H755="Stagiaire - Service sociaux",H755="STAGIAIRE SOINS INFIRMIERS",H755="STAGIAIRE EXTERNE EN MÉDECINE",H755="ss",),1,0)</f>
        <v>0</v>
      </c>
      <c r="E755" s="28" t="s">
        <v>4394</v>
      </c>
      <c r="F755" s="28" t="s">
        <v>4395</v>
      </c>
      <c r="G755" s="262">
        <v>13222</v>
      </c>
      <c r="H755" s="79" t="s">
        <v>54</v>
      </c>
      <c r="I755" s="164" t="s">
        <v>55</v>
      </c>
      <c r="J755" s="273" t="str">
        <f ca="1">IF(AK755&lt;=Données!$B$2,1," ")</f>
        <v xml:space="preserve"> </v>
      </c>
      <c r="K755" s="45"/>
      <c r="L755" s="46">
        <v>1</v>
      </c>
      <c r="M755" s="47"/>
      <c r="N755" s="48"/>
      <c r="O755" s="185"/>
      <c r="P755" s="187"/>
      <c r="Q755" s="185"/>
      <c r="R755" s="186"/>
      <c r="S755" s="186"/>
      <c r="T755" s="187"/>
      <c r="U755" s="187"/>
      <c r="V755" s="187"/>
      <c r="W755" s="320"/>
      <c r="X755" s="214"/>
      <c r="Y755" s="215"/>
      <c r="Z755" s="34"/>
      <c r="AA755" s="35"/>
      <c r="AB755" s="35"/>
      <c r="AC755" s="35"/>
      <c r="AD755" s="36"/>
      <c r="AE755" s="224"/>
      <c r="AF755" s="53"/>
      <c r="AG755" s="54"/>
      <c r="AH755" s="55"/>
      <c r="AI755" s="56"/>
      <c r="AJ755" s="41" t="s">
        <v>652</v>
      </c>
      <c r="AK755" s="42">
        <v>45560</v>
      </c>
      <c r="AL755" s="50"/>
      <c r="AM755" s="337" t="str">
        <f>INDEX($K$6:$AE$6,1,MATCH(1,K755:AE755,-1))</f>
        <v>95PFE-L2M</v>
      </c>
      <c r="AN755" s="337" t="str">
        <f>IF(INDEX($K$6:$AE$6,1,MATCH(1,K755:AE755,1))&lt;&gt;INDEX($K$6:$AE$6,1,MATCH(1,K755:AE755,-1)),INDEX($K$6:$AE$6,1,MATCH(1,K755:AE755,1)),"-")</f>
        <v>-</v>
      </c>
    </row>
    <row r="756" spans="1:40" x14ac:dyDescent="0.2">
      <c r="A756" s="169" t="str">
        <f>IF(IFERROR(VLOOKUP(G756,EmployesActifs,1,FALSE),"Non")&lt;&gt;"Non","Oui","Non")</f>
        <v>Oui</v>
      </c>
      <c r="B756" s="172">
        <f>IF(A756="Oui",1,0)</f>
        <v>1</v>
      </c>
      <c r="C756" s="172">
        <f>IF(OR(G756="Médecin",H756="Médecin",I756="Médecin",I756="Médecins",H756="anesthésiste",H756="boursier univ.",H756="chercheur",H756="chirurgien",H756="Résident(e)",H756="Md Urg",H756="Md Card",LEFT(H756,6)="Fellow",H756="Externe Médecine",H756="Directeur de la biobanque Médecin",H756="monit.-boursier",),1,0)</f>
        <v>0</v>
      </c>
      <c r="D756" s="172">
        <f>IF(OR(G756=0,H756="Stagiaire",H756="Stagiaires",H756="Externe",H756="Externes",G756="agence",H756="STAGIAIRE INFIRMIER(ÈRE)",H756="STAGIAIRE SI",H756="STAGIAIRE S.I.",H756="STAGIAIRE PAB",H756="STAGIAIRE EN PERFUSION",H756="Stagiaire Physiothérapeute",H756="Stagiaire médecine",H756="Stagiaire - Service sociaux",H756="STAGIAIRE SOINS INFIRMIERS",H756="STAGIAIRE EXTERNE EN MÉDECINE",H756="ss",),1,0)</f>
        <v>0</v>
      </c>
      <c r="E756" s="28" t="s">
        <v>1332</v>
      </c>
      <c r="F756" s="28" t="s">
        <v>368</v>
      </c>
      <c r="G756" s="262">
        <v>3611</v>
      </c>
      <c r="H756" s="79" t="s">
        <v>1087</v>
      </c>
      <c r="I756" s="164" t="s">
        <v>5716</v>
      </c>
      <c r="J756" s="273" t="str">
        <f ca="1">IF(AK756&lt;=Données!$B$2,1," ")</f>
        <v xml:space="preserve"> </v>
      </c>
      <c r="K756" s="45"/>
      <c r="L756" s="46"/>
      <c r="M756" s="47"/>
      <c r="N756" s="48"/>
      <c r="O756" s="185">
        <v>1</v>
      </c>
      <c r="P756" s="187"/>
      <c r="Q756" s="185"/>
      <c r="R756" s="186"/>
      <c r="S756" s="186" t="s">
        <v>56</v>
      </c>
      <c r="T756" s="187"/>
      <c r="U756" s="187"/>
      <c r="V756" s="187"/>
      <c r="W756" s="320"/>
      <c r="X756" s="214"/>
      <c r="Y756" s="215"/>
      <c r="Z756" s="34"/>
      <c r="AA756" s="35"/>
      <c r="AB756" s="35"/>
      <c r="AC756" s="35"/>
      <c r="AD756" s="36"/>
      <c r="AE756" s="224"/>
      <c r="AF756" s="53"/>
      <c r="AG756" s="54"/>
      <c r="AH756" s="55"/>
      <c r="AI756" s="56"/>
      <c r="AJ756" s="41" t="s">
        <v>5851</v>
      </c>
      <c r="AK756" s="42">
        <v>45770</v>
      </c>
      <c r="AL756" s="50"/>
      <c r="AM756" s="337" t="str">
        <f>INDEX($K$6:$AE$6,1,MATCH(1,K756:AE756,-1))</f>
        <v>1804S</v>
      </c>
      <c r="AN756" s="337" t="str">
        <f>IF(INDEX($K$6:$AE$6,1,MATCH(1,K756:AE756,1))&lt;&gt;INDEX($K$6:$AE$6,1,MATCH(1,K756:AE756,-1)),INDEX($K$6:$AE$6,1,MATCH(1,K756:AE756,1)),"-")</f>
        <v>-</v>
      </c>
    </row>
    <row r="757" spans="1:40" x14ac:dyDescent="0.2">
      <c r="A757" s="169" t="str">
        <f>IF(IFERROR(VLOOKUP(G757,EmployesActifs,1,FALSE),"Non")&lt;&gt;"Non","Oui","Non")</f>
        <v>Oui</v>
      </c>
      <c r="B757" s="172">
        <f>IF(A757="Oui",1,0)</f>
        <v>1</v>
      </c>
      <c r="C757" s="172">
        <f>IF(OR(G757="Médecin",H757="Médecin",I757="Médecin",I757="Médecins",H757="anesthésiste",H757="boursier univ.",H757="chercheur",H757="chirurgien",H757="Résident(e)",H757="Md Urg",H757="Md Card",LEFT(H757,6)="Fellow",H757="Externe Médecine",H757="Directeur de la biobanque Médecin",H757="monit.-boursier",),1,0)</f>
        <v>0</v>
      </c>
      <c r="D757" s="172">
        <f>IF(OR(G757=0,H757="Stagiaire",H757="Stagiaires",H757="Externe",H757="Externes",G757="agence",H757="STAGIAIRE INFIRMIER(ÈRE)",H757="STAGIAIRE SI",H757="STAGIAIRE S.I.",H757="STAGIAIRE PAB",H757="STAGIAIRE EN PERFUSION",H757="Stagiaire Physiothérapeute",H757="Stagiaire médecine",H757="Stagiaire - Service sociaux",H757="STAGIAIRE SOINS INFIRMIERS",H757="STAGIAIRE EXTERNE EN MÉDECINE",H757="ss",),1,0)</f>
        <v>0</v>
      </c>
      <c r="E757" s="28" t="s">
        <v>5724</v>
      </c>
      <c r="F757" s="28" t="s">
        <v>5150</v>
      </c>
      <c r="G757" s="262">
        <v>13654</v>
      </c>
      <c r="H757" s="79" t="s">
        <v>103</v>
      </c>
      <c r="I757" s="164" t="s">
        <v>5715</v>
      </c>
      <c r="J757" s="273" t="str">
        <f ca="1">IF(AK757&lt;=Données!$B$2,1," ")</f>
        <v xml:space="preserve"> </v>
      </c>
      <c r="K757" s="45" t="s">
        <v>56</v>
      </c>
      <c r="L757" s="46"/>
      <c r="M757" s="47"/>
      <c r="N757" s="48">
        <v>1</v>
      </c>
      <c r="O757" s="185" t="s">
        <v>56</v>
      </c>
      <c r="P757" s="187"/>
      <c r="Q757" s="185"/>
      <c r="R757" s="186"/>
      <c r="S757" s="186" t="s">
        <v>56</v>
      </c>
      <c r="T757" s="187"/>
      <c r="U757" s="187"/>
      <c r="V757" s="187"/>
      <c r="W757" s="320"/>
      <c r="X757" s="214"/>
      <c r="Y757" s="215"/>
      <c r="Z757" s="34"/>
      <c r="AA757" s="35"/>
      <c r="AB757" s="35"/>
      <c r="AC757" s="35"/>
      <c r="AD757" s="36"/>
      <c r="AE757" s="224"/>
      <c r="AF757" s="53"/>
      <c r="AG757" s="54"/>
      <c r="AH757" s="55"/>
      <c r="AI757" s="56"/>
      <c r="AJ757" s="41" t="s">
        <v>5851</v>
      </c>
      <c r="AK757" s="42">
        <v>45731</v>
      </c>
      <c r="AL757" s="50"/>
      <c r="AM757" s="337" t="str">
        <f>INDEX($K$6:$AE$6,1,MATCH(1,K757:AE757,-1))</f>
        <v>F550</v>
      </c>
      <c r="AN757" s="337" t="str">
        <f>IF(INDEX($K$6:$AE$6,1,MATCH(1,K757:AE757,1))&lt;&gt;INDEX($K$6:$AE$6,1,MATCH(1,K757:AE757,-1)),INDEX($K$6:$AE$6,1,MATCH(1,K757:AE757,1)),"-")</f>
        <v>-</v>
      </c>
    </row>
    <row r="758" spans="1:40" x14ac:dyDescent="0.2">
      <c r="A758" s="169" t="str">
        <f>IF(IFERROR(VLOOKUP(G758,EmployesActifs,1,FALSE),"Non")&lt;&gt;"Non","Oui","Non")</f>
        <v>Oui</v>
      </c>
      <c r="B758" s="172">
        <f>IF(A758="Oui",1,0)</f>
        <v>1</v>
      </c>
      <c r="C758" s="172">
        <f>IF(OR(G758="Médecin",H758="Médecin",I758="Médecin",I758="Médecins",H758="anesthésiste",H758="boursier univ.",H758="chercheur",H758="chirurgien",H758="Résident(e)",H758="Md Urg",H758="Md Card",LEFT(H758,6)="Fellow",H758="Externe Médecine",H758="Directeur de la biobanque Médecin",H758="monit.-boursier",),1,0)</f>
        <v>0</v>
      </c>
      <c r="D758" s="172">
        <f>IF(OR(G758=0,H758="Stagiaire",H758="Stagiaires",H758="Externe",H758="Externes",G758="agence",H758="STAGIAIRE INFIRMIER(ÈRE)",H758="STAGIAIRE SI",H758="STAGIAIRE S.I.",H758="STAGIAIRE PAB",H758="STAGIAIRE EN PERFUSION",H758="Stagiaire Physiothérapeute",H758="Stagiaire médecine",H758="Stagiaire - Service sociaux",H758="STAGIAIRE SOINS INFIRMIERS",H758="STAGIAIRE EXTERNE EN MÉDECINE",H758="ss",),1,0)</f>
        <v>0</v>
      </c>
      <c r="E758" s="28" t="s">
        <v>2854</v>
      </c>
      <c r="F758" s="28" t="s">
        <v>2853</v>
      </c>
      <c r="G758" s="262">
        <v>10062</v>
      </c>
      <c r="H758" s="79" t="s">
        <v>54</v>
      </c>
      <c r="I758" s="164" t="s">
        <v>55</v>
      </c>
      <c r="J758" s="273" t="str">
        <f ca="1">IF(AK758&lt;=Données!$B$2,1," ")</f>
        <v xml:space="preserve"> </v>
      </c>
      <c r="K758" s="45">
        <v>1</v>
      </c>
      <c r="L758" s="46"/>
      <c r="M758" s="47"/>
      <c r="N758" s="48"/>
      <c r="O758" s="185"/>
      <c r="P758" s="187"/>
      <c r="Q758" s="185"/>
      <c r="R758" s="186"/>
      <c r="S758" s="186"/>
      <c r="T758" s="187"/>
      <c r="U758" s="187"/>
      <c r="V758" s="187"/>
      <c r="W758" s="320"/>
      <c r="X758" s="214"/>
      <c r="Y758" s="215"/>
      <c r="Z758" s="34"/>
      <c r="AA758" s="35"/>
      <c r="AB758" s="35"/>
      <c r="AC758" s="35"/>
      <c r="AD758" s="36"/>
      <c r="AE758" s="224"/>
      <c r="AF758" s="53"/>
      <c r="AG758" s="54"/>
      <c r="AH758" s="55"/>
      <c r="AI758" s="56"/>
      <c r="AJ758" s="41" t="s">
        <v>5851</v>
      </c>
      <c r="AK758" s="42">
        <v>45679</v>
      </c>
      <c r="AL758" s="50"/>
      <c r="AM758" s="337" t="str">
        <f>INDEX($K$6:$AE$6,1,MATCH(1,K758:AE758,-1))</f>
        <v>95PFE-L2S</v>
      </c>
      <c r="AN758" s="337" t="str">
        <f>IF(INDEX($K$6:$AE$6,1,MATCH(1,K758:AE758,1))&lt;&gt;INDEX($K$6:$AE$6,1,MATCH(1,K758:AE758,-1)),INDEX($K$6:$AE$6,1,MATCH(1,K758:AE758,1)),"-")</f>
        <v>-</v>
      </c>
    </row>
    <row r="759" spans="1:40" x14ac:dyDescent="0.2">
      <c r="A759" s="169" t="str">
        <f>IF(IFERROR(VLOOKUP(G759,EmployesActifs,1,FALSE),"Non")&lt;&gt;"Non","Oui","Non")</f>
        <v>Oui</v>
      </c>
      <c r="B759" s="172">
        <f>IF(A759="Oui",1,0)</f>
        <v>1</v>
      </c>
      <c r="C759" s="172">
        <f>IF(OR(G759="Médecin",H759="Médecin",I759="Médecin",I759="Médecins",H759="anesthésiste",H759="boursier univ.",H759="chercheur",H759="chirurgien",H759="Résident(e)",H759="Md Urg",H759="Md Card",LEFT(H759,6)="Fellow",H759="Externe Médecine",H759="Directeur de la biobanque Médecin",H759="monit.-boursier",),1,0)</f>
        <v>0</v>
      </c>
      <c r="D759" s="172">
        <f>IF(OR(G759=0,H759="Stagiaire",H759="Stagiaires",H759="Externe",H759="Externes",G759="agence",H759="STAGIAIRE INFIRMIER(ÈRE)",H759="STAGIAIRE SI",H759="STAGIAIRE S.I.",H759="STAGIAIRE PAB",H759="STAGIAIRE EN PERFUSION",H759="Stagiaire Physiothérapeute",H759="Stagiaire médecine",H759="Stagiaire - Service sociaux",H759="STAGIAIRE SOINS INFIRMIERS",H759="STAGIAIRE EXTERNE EN MÉDECINE",H759="ss",),1,0)</f>
        <v>0</v>
      </c>
      <c r="E759" s="28" t="s">
        <v>1335</v>
      </c>
      <c r="F759" s="28" t="s">
        <v>1336</v>
      </c>
      <c r="G759" s="262">
        <v>9659</v>
      </c>
      <c r="H759" s="79" t="s">
        <v>42</v>
      </c>
      <c r="I759" s="164" t="s">
        <v>61</v>
      </c>
      <c r="J759" s="273" t="str">
        <f ca="1">IF(AK759&lt;=Données!$B$2,1," ")</f>
        <v xml:space="preserve"> </v>
      </c>
      <c r="K759" s="45"/>
      <c r="L759" s="46" t="s">
        <v>56</v>
      </c>
      <c r="M759" s="47"/>
      <c r="N759" s="48"/>
      <c r="O759" s="185"/>
      <c r="P759" s="187"/>
      <c r="Q759" s="185"/>
      <c r="R759" s="186"/>
      <c r="S759" s="186">
        <v>1</v>
      </c>
      <c r="T759" s="187"/>
      <c r="U759" s="187"/>
      <c r="V759" s="187"/>
      <c r="W759" s="320"/>
      <c r="X759" s="214"/>
      <c r="Y759" s="215"/>
      <c r="Z759" s="34"/>
      <c r="AA759" s="35"/>
      <c r="AB759" s="35"/>
      <c r="AC759" s="35"/>
      <c r="AD759" s="36"/>
      <c r="AE759" s="224"/>
      <c r="AF759" s="53"/>
      <c r="AG759" s="54"/>
      <c r="AH759" s="55"/>
      <c r="AI759" s="56"/>
      <c r="AJ759" s="41" t="s">
        <v>5851</v>
      </c>
      <c r="AK759" s="42">
        <v>45951</v>
      </c>
      <c r="AL759" s="50"/>
      <c r="AM759" s="337" t="str">
        <f>INDEX($K$6:$AE$6,1,MATCH(1,K759:AE759,-1))</f>
        <v>1870 +</v>
      </c>
      <c r="AN759" s="337" t="str">
        <f>IF(INDEX($K$6:$AE$6,1,MATCH(1,K759:AE759,1))&lt;&gt;INDEX($K$6:$AE$6,1,MATCH(1,K759:AE759,-1)),INDEX($K$6:$AE$6,1,MATCH(1,K759:AE759,1)),"-")</f>
        <v>-</v>
      </c>
    </row>
    <row r="760" spans="1:40" x14ac:dyDescent="0.2">
      <c r="A760" s="169" t="str">
        <f>IF(IFERROR(VLOOKUP(G760,EmployesActifs,1,FALSE),"Non")&lt;&gt;"Non","Oui","Non")</f>
        <v>Oui</v>
      </c>
      <c r="B760" s="172">
        <f>IF(A760="Oui",1,0)</f>
        <v>1</v>
      </c>
      <c r="C760" s="172">
        <f>IF(OR(G760="Médecin",H760="Médecin",I760="Médecin",I760="Médecins",H760="anesthésiste",H760="boursier univ.",H760="chercheur",H760="chirurgien",H760="Résident(e)",H760="Md Urg",H760="Md Card",LEFT(H760,6)="Fellow",H760="Externe Médecine",H760="Directeur de la biobanque Médecin",H760="monit.-boursier",),1,0)</f>
        <v>0</v>
      </c>
      <c r="D760" s="172">
        <f>IF(OR(G760=0,H760="Stagiaire",H760="Stagiaires",H760="Externe",H760="Externes",G760="agence",H760="STAGIAIRE INFIRMIER(ÈRE)",H760="STAGIAIRE SI",H760="STAGIAIRE S.I.",H760="STAGIAIRE PAB",H760="STAGIAIRE EN PERFUSION",H760="Stagiaire Physiothérapeute",H760="Stagiaire médecine",H760="Stagiaire - Service sociaux",H760="STAGIAIRE SOINS INFIRMIERS",H760="STAGIAIRE EXTERNE EN MÉDECINE",H760="ss",),1,0)</f>
        <v>0</v>
      </c>
      <c r="E760" s="28" t="s">
        <v>1337</v>
      </c>
      <c r="F760" s="28" t="s">
        <v>1260</v>
      </c>
      <c r="G760" s="262">
        <v>11545</v>
      </c>
      <c r="H760" s="79" t="s">
        <v>103</v>
      </c>
      <c r="I760" s="164" t="s">
        <v>5716</v>
      </c>
      <c r="J760" s="273" t="str">
        <f ca="1">IF(AK760&lt;=Données!$B$2,1," ")</f>
        <v xml:space="preserve"> </v>
      </c>
      <c r="K760" s="45"/>
      <c r="L760" s="46"/>
      <c r="M760" s="47"/>
      <c r="N760" s="48"/>
      <c r="O760" s="185"/>
      <c r="P760" s="187"/>
      <c r="Q760" s="185"/>
      <c r="R760" s="186"/>
      <c r="S760" s="186">
        <v>1</v>
      </c>
      <c r="T760" s="187"/>
      <c r="U760" s="187"/>
      <c r="V760" s="187"/>
      <c r="W760" s="320"/>
      <c r="X760" s="214"/>
      <c r="Y760" s="215"/>
      <c r="Z760" s="34"/>
      <c r="AA760" s="35"/>
      <c r="AB760" s="35"/>
      <c r="AC760" s="35"/>
      <c r="AD760" s="36"/>
      <c r="AE760" s="224"/>
      <c r="AF760" s="53"/>
      <c r="AG760" s="54"/>
      <c r="AH760" s="55"/>
      <c r="AI760" s="56"/>
      <c r="AJ760" s="41" t="s">
        <v>4462</v>
      </c>
      <c r="AK760" s="42">
        <v>45847</v>
      </c>
      <c r="AL760" s="50"/>
      <c r="AM760" s="337" t="str">
        <f>INDEX($K$6:$AE$6,1,MATCH(1,K760:AE760,-1))</f>
        <v>1870 +</v>
      </c>
      <c r="AN760" s="337" t="str">
        <f>IF(INDEX($K$6:$AE$6,1,MATCH(1,K760:AE760,1))&lt;&gt;INDEX($K$6:$AE$6,1,MATCH(1,K760:AE760,-1)),INDEX($K$6:$AE$6,1,MATCH(1,K760:AE760,1)),"-")</f>
        <v>-</v>
      </c>
    </row>
    <row r="761" spans="1:40" x14ac:dyDescent="0.2">
      <c r="A761" s="169" t="str">
        <f>IF(IFERROR(VLOOKUP(G761,EmployesActifs,1,FALSE),"Non")&lt;&gt;"Non","Oui","Non")</f>
        <v>Oui</v>
      </c>
      <c r="B761" s="172">
        <f>IF(A761="Oui",1,0)</f>
        <v>1</v>
      </c>
      <c r="C761" s="172">
        <f>IF(OR(G761="Médecin",H761="Médecin",I761="Médecin",I761="Médecins",H761="anesthésiste",H761="boursier univ.",H761="chercheur",H761="chirurgien",H761="Résident(e)",H761="Md Urg",H761="Md Card",LEFT(H761,6)="Fellow",H761="Externe Médecine",H761="Directeur de la biobanque Médecin",H761="monit.-boursier",),1,0)</f>
        <v>0</v>
      </c>
      <c r="D761" s="172">
        <f>IF(OR(G761=0,H761="Stagiaire",H761="Stagiaires",H761="Externe",H761="Externes",G761="agence",H761="STAGIAIRE INFIRMIER(ÈRE)",H761="STAGIAIRE SI",H761="STAGIAIRE S.I.",H761="STAGIAIRE PAB",H761="STAGIAIRE EN PERFUSION",H761="Stagiaire Physiothérapeute",H761="Stagiaire médecine",H761="Stagiaire - Service sociaux",H761="STAGIAIRE SOINS INFIRMIERS",H761="STAGIAIRE EXTERNE EN MÉDECINE",H761="ss",),1,0)</f>
        <v>0</v>
      </c>
      <c r="E761" s="28" t="s">
        <v>1338</v>
      </c>
      <c r="F761" s="28" t="s">
        <v>368</v>
      </c>
      <c r="G761" s="262">
        <v>3001</v>
      </c>
      <c r="H761" s="79" t="s">
        <v>412</v>
      </c>
      <c r="I761" s="164" t="s">
        <v>1197</v>
      </c>
      <c r="J761" s="273">
        <f ca="1">IF(AK761&lt;=Données!$B$2,1," ")</f>
        <v>1</v>
      </c>
      <c r="K761" s="45">
        <v>1</v>
      </c>
      <c r="L761" s="46"/>
      <c r="M761" s="47"/>
      <c r="N761" s="48"/>
      <c r="O761" s="185"/>
      <c r="P761" s="187"/>
      <c r="Q761" s="185"/>
      <c r="R761" s="186"/>
      <c r="S761" s="186"/>
      <c r="T761" s="187"/>
      <c r="U761" s="187"/>
      <c r="V761" s="187"/>
      <c r="W761" s="320"/>
      <c r="X761" s="214"/>
      <c r="Y761" s="215"/>
      <c r="Z761" s="34"/>
      <c r="AA761" s="35"/>
      <c r="AB761" s="35"/>
      <c r="AC761" s="35"/>
      <c r="AD761" s="36"/>
      <c r="AE761" s="224"/>
      <c r="AF761" s="53"/>
      <c r="AG761" s="54"/>
      <c r="AH761" s="55"/>
      <c r="AI761" s="56"/>
      <c r="AJ761" s="41" t="s">
        <v>94</v>
      </c>
      <c r="AK761" s="42">
        <v>44594</v>
      </c>
      <c r="AL761" s="50"/>
      <c r="AM761" s="337" t="str">
        <f>INDEX($K$6:$AE$6,1,MATCH(1,K761:AE761,-1))</f>
        <v>95PFE-L2S</v>
      </c>
      <c r="AN761" s="337" t="str">
        <f>IF(INDEX($K$6:$AE$6,1,MATCH(1,K761:AE761,1))&lt;&gt;INDEX($K$6:$AE$6,1,MATCH(1,K761:AE761,-1)),INDEX($K$6:$AE$6,1,MATCH(1,K761:AE761,1)),"-")</f>
        <v>-</v>
      </c>
    </row>
    <row r="762" spans="1:40" x14ac:dyDescent="0.2">
      <c r="A762" s="169" t="str">
        <f>IF(IFERROR(VLOOKUP(G762,EmployesActifs,1,FALSE),"Non")&lt;&gt;"Non","Oui","Non")</f>
        <v>Oui</v>
      </c>
      <c r="B762" s="172">
        <f>IF(A762="Oui",1,0)</f>
        <v>1</v>
      </c>
      <c r="C762" s="172">
        <f>IF(OR(G762="Médecin",H762="Médecin",I762="Médecin",I762="Médecins",H762="anesthésiste",H762="boursier univ.",H762="chercheur",H762="chirurgien",H762="Résident(e)",H762="Md Urg",H762="Md Card",LEFT(H762,6)="Fellow",H762="Externe Médecine",H762="Directeur de la biobanque Médecin",H762="monit.-boursier",),1,0)</f>
        <v>0</v>
      </c>
      <c r="D762" s="172">
        <f>IF(OR(G762=0,H762="Stagiaire",H762="Stagiaires",H762="Externe",H762="Externes",G762="agence",H762="STAGIAIRE INFIRMIER(ÈRE)",H762="STAGIAIRE SI",H762="STAGIAIRE S.I.",H762="STAGIAIRE PAB",H762="STAGIAIRE EN PERFUSION",H762="Stagiaire Physiothérapeute",H762="Stagiaire médecine",H762="Stagiaire - Service sociaux",H762="STAGIAIRE SOINS INFIRMIERS",H762="STAGIAIRE EXTERNE EN MÉDECINE",H762="ss",),1,0)</f>
        <v>0</v>
      </c>
      <c r="E762" s="28" t="s">
        <v>1338</v>
      </c>
      <c r="F762" s="28" t="s">
        <v>1339</v>
      </c>
      <c r="G762" s="262">
        <v>11648</v>
      </c>
      <c r="H762" s="79" t="s">
        <v>64</v>
      </c>
      <c r="I762" s="164" t="s">
        <v>3643</v>
      </c>
      <c r="J762" s="273">
        <f ca="1">IF(AK762&lt;=Données!$B$2,1," ")</f>
        <v>1</v>
      </c>
      <c r="K762" s="45">
        <v>1</v>
      </c>
      <c r="L762" s="46"/>
      <c r="M762" s="47"/>
      <c r="N762" s="48"/>
      <c r="O762" s="185"/>
      <c r="P762" s="187"/>
      <c r="Q762" s="185"/>
      <c r="R762" s="186"/>
      <c r="S762" s="186"/>
      <c r="T762" s="187"/>
      <c r="U762" s="187"/>
      <c r="V762" s="187"/>
      <c r="W762" s="320"/>
      <c r="X762" s="214"/>
      <c r="Y762" s="215"/>
      <c r="Z762" s="34"/>
      <c r="AA762" s="35"/>
      <c r="AB762" s="35"/>
      <c r="AC762" s="35"/>
      <c r="AD762" s="36"/>
      <c r="AE762" s="224"/>
      <c r="AF762" s="53"/>
      <c r="AG762" s="54"/>
      <c r="AH762" s="55"/>
      <c r="AI762" s="56"/>
      <c r="AJ762" s="41" t="s">
        <v>98</v>
      </c>
      <c r="AK762" s="42">
        <v>44588</v>
      </c>
      <c r="AL762" s="50"/>
      <c r="AM762" s="337" t="str">
        <f>INDEX($K$6:$AE$6,1,MATCH(1,K762:AE762,-1))</f>
        <v>95PFE-L2S</v>
      </c>
      <c r="AN762" s="337" t="str">
        <f>IF(INDEX($K$6:$AE$6,1,MATCH(1,K762:AE762,1))&lt;&gt;INDEX($K$6:$AE$6,1,MATCH(1,K762:AE762,-1)),INDEX($K$6:$AE$6,1,MATCH(1,K762:AE762,1)),"-")</f>
        <v>-</v>
      </c>
    </row>
    <row r="763" spans="1:40" x14ac:dyDescent="0.2">
      <c r="A763" s="169" t="str">
        <f>IF(IFERROR(VLOOKUP(G763,EmployesActifs,1,FALSE),"Non")&lt;&gt;"Non","Oui","Non")</f>
        <v>Oui</v>
      </c>
      <c r="B763" s="172">
        <f>IF(A763="Oui",1,0)</f>
        <v>1</v>
      </c>
      <c r="C763" s="172">
        <f>IF(OR(G763="Médecin",H763="Médecin",I763="Médecin",I763="Médecins",H763="anesthésiste",H763="boursier univ.",H763="chercheur",H763="chirurgien",H763="Résident(e)",H763="Md Urg",H763="Md Card",LEFT(H763,6)="Fellow",H763="Externe Médecine",H763="Directeur de la biobanque Médecin",H763="monit.-boursier",),1,0)</f>
        <v>0</v>
      </c>
      <c r="D763" s="172">
        <f>IF(OR(G763=0,H763="Stagiaire",H763="Stagiaires",H763="Externe",H763="Externes",G763="agence",H763="STAGIAIRE INFIRMIER(ÈRE)",H763="STAGIAIRE SI",H763="STAGIAIRE S.I.",H763="STAGIAIRE PAB",H763="STAGIAIRE EN PERFUSION",H763="Stagiaire Physiothérapeute",H763="Stagiaire médecine",H763="Stagiaire - Service sociaux",H763="STAGIAIRE SOINS INFIRMIERS",H763="STAGIAIRE EXTERNE EN MÉDECINE",H763="ss",),1,0)</f>
        <v>0</v>
      </c>
      <c r="E763" s="28" t="s">
        <v>1340</v>
      </c>
      <c r="F763" s="28" t="s">
        <v>1341</v>
      </c>
      <c r="G763" s="262">
        <v>11917</v>
      </c>
      <c r="H763" s="79" t="s">
        <v>2463</v>
      </c>
      <c r="I763" s="164" t="s">
        <v>933</v>
      </c>
      <c r="J763" s="273" t="str">
        <f ca="1">IF(AK763&lt;=Données!$B$2,1," ")</f>
        <v xml:space="preserve"> </v>
      </c>
      <c r="K763" s="45">
        <v>1</v>
      </c>
      <c r="L763" s="46"/>
      <c r="M763" s="47"/>
      <c r="N763" s="48"/>
      <c r="O763" s="185"/>
      <c r="P763" s="187"/>
      <c r="Q763" s="185"/>
      <c r="R763" s="186"/>
      <c r="S763" s="186"/>
      <c r="T763" s="187"/>
      <c r="U763" s="187"/>
      <c r="V763" s="187"/>
      <c r="W763" s="320"/>
      <c r="X763" s="214"/>
      <c r="Y763" s="215"/>
      <c r="Z763" s="34"/>
      <c r="AA763" s="35"/>
      <c r="AB763" s="35"/>
      <c r="AC763" s="35"/>
      <c r="AD763" s="36"/>
      <c r="AE763" s="224"/>
      <c r="AF763" s="53"/>
      <c r="AG763" s="54"/>
      <c r="AH763" s="55"/>
      <c r="AI763" s="56"/>
      <c r="AJ763" s="41" t="s">
        <v>652</v>
      </c>
      <c r="AK763" s="42">
        <v>45255</v>
      </c>
      <c r="AL763" s="50"/>
      <c r="AM763" s="337" t="str">
        <f>INDEX($K$6:$AE$6,1,MATCH(1,K763:AE763,-1))</f>
        <v>95PFE-L2S</v>
      </c>
      <c r="AN763" s="337" t="str">
        <f>IF(INDEX($K$6:$AE$6,1,MATCH(1,K763:AE763,1))&lt;&gt;INDEX($K$6:$AE$6,1,MATCH(1,K763:AE763,-1)),INDEX($K$6:$AE$6,1,MATCH(1,K763:AE763,1)),"-")</f>
        <v>-</v>
      </c>
    </row>
    <row r="764" spans="1:40" x14ac:dyDescent="0.2">
      <c r="A764" s="169" t="str">
        <f>IF(IFERROR(VLOOKUP(G764,EmployesActifs,1,FALSE),"Non")&lt;&gt;"Non","Oui","Non")</f>
        <v>Oui</v>
      </c>
      <c r="B764" s="172">
        <f>IF(A764="Oui",1,0)</f>
        <v>1</v>
      </c>
      <c r="C764" s="172">
        <f>IF(OR(G764="Médecin",H764="Médecin",I764="Médecin",I764="Médecins",H764="anesthésiste",H764="boursier univ.",H764="chercheur",H764="chirurgien",H764="Résident(e)",H764="Md Urg",H764="Md Card",LEFT(H764,6)="Fellow",H764="Externe Médecine",H764="Directeur de la biobanque Médecin",H764="monit.-boursier",),1,0)</f>
        <v>0</v>
      </c>
      <c r="D764" s="172">
        <f>IF(OR(G764=0,H764="Stagiaire",H764="Stagiaires",H764="Externe",H764="Externes",G764="agence",H764="STAGIAIRE INFIRMIER(ÈRE)",H764="STAGIAIRE SI",H764="STAGIAIRE S.I.",H764="STAGIAIRE PAB",H764="STAGIAIRE EN PERFUSION",H764="Stagiaire Physiothérapeute",H764="Stagiaire médecine",H764="Stagiaire - Service sociaux",H764="STAGIAIRE SOINS INFIRMIERS",H764="STAGIAIRE EXTERNE EN MÉDECINE",H764="ss",),1,0)</f>
        <v>0</v>
      </c>
      <c r="E764" s="28" t="s">
        <v>3265</v>
      </c>
      <c r="F764" s="28" t="s">
        <v>1033</v>
      </c>
      <c r="G764" s="262">
        <v>12956</v>
      </c>
      <c r="H764" s="79" t="s">
        <v>4060</v>
      </c>
      <c r="I764" s="164" t="s">
        <v>3410</v>
      </c>
      <c r="J764" s="273">
        <f ca="1">IF(AK764&lt;=Données!$B$2,1," ")</f>
        <v>1</v>
      </c>
      <c r="K764" s="45">
        <v>1</v>
      </c>
      <c r="L764" s="46"/>
      <c r="M764" s="47"/>
      <c r="N764" s="48"/>
      <c r="O764" s="185"/>
      <c r="P764" s="187"/>
      <c r="Q764" s="185"/>
      <c r="R764" s="186"/>
      <c r="S764" s="186"/>
      <c r="T764" s="187"/>
      <c r="U764" s="187"/>
      <c r="V764" s="187"/>
      <c r="W764" s="320"/>
      <c r="X764" s="214"/>
      <c r="Y764" s="215"/>
      <c r="Z764" s="34"/>
      <c r="AA764" s="35"/>
      <c r="AB764" s="35"/>
      <c r="AC764" s="35"/>
      <c r="AD764" s="36"/>
      <c r="AE764" s="224"/>
      <c r="AF764" s="53"/>
      <c r="AG764" s="54"/>
      <c r="AH764" s="55"/>
      <c r="AI764" s="56"/>
      <c r="AJ764" s="41" t="s">
        <v>85</v>
      </c>
      <c r="AK764" s="42">
        <v>45063</v>
      </c>
      <c r="AL764" s="50"/>
      <c r="AM764" s="337" t="str">
        <f>INDEX($K$6:$AE$6,1,MATCH(1,K764:AE764,-1))</f>
        <v>95PFE-L2S</v>
      </c>
      <c r="AN764" s="337" t="str">
        <f>IF(INDEX($K$6:$AE$6,1,MATCH(1,K764:AE764,1))&lt;&gt;INDEX($K$6:$AE$6,1,MATCH(1,K764:AE764,-1)),INDEX($K$6:$AE$6,1,MATCH(1,K764:AE764,1)),"-")</f>
        <v>-</v>
      </c>
    </row>
    <row r="765" spans="1:40" x14ac:dyDescent="0.2">
      <c r="A765" s="169" t="str">
        <f>IF(IFERROR(VLOOKUP(G765,EmployesActifs,1,FALSE),"Non")&lt;&gt;"Non","Oui","Non")</f>
        <v>Oui</v>
      </c>
      <c r="B765" s="172">
        <f>IF(A765="Oui",1,0)</f>
        <v>1</v>
      </c>
      <c r="C765" s="172">
        <f>IF(OR(G765="Médecin",H765="Médecin",I765="Médecin",I765="Médecins",H765="anesthésiste",H765="boursier univ.",H765="chercheur",H765="chirurgien",H765="Résident(e)",H765="Md Urg",H765="Md Card",LEFT(H765,6)="Fellow",H765="Externe Médecine",H765="Directeur de la biobanque Médecin",H765="monit.-boursier",),1,0)</f>
        <v>0</v>
      </c>
      <c r="D765" s="172">
        <f>IF(OR(G765=0,H765="Stagiaire",H765="Stagiaires",H765="Externe",H765="Externes",G765="agence",H765="STAGIAIRE INFIRMIER(ÈRE)",H765="STAGIAIRE SI",H765="STAGIAIRE S.I.",H765="STAGIAIRE PAB",H765="STAGIAIRE EN PERFUSION",H765="Stagiaire Physiothérapeute",H765="Stagiaire médecine",H765="Stagiaire - Service sociaux",H765="STAGIAIRE SOINS INFIRMIERS",H765="STAGIAIRE EXTERNE EN MÉDECINE",H765="ss",),1,0)</f>
        <v>0</v>
      </c>
      <c r="E765" s="28" t="s">
        <v>1342</v>
      </c>
      <c r="F765" s="28" t="s">
        <v>189</v>
      </c>
      <c r="G765" s="262">
        <v>10083</v>
      </c>
      <c r="H765" s="79" t="s">
        <v>69</v>
      </c>
      <c r="I765" s="164" t="s">
        <v>61</v>
      </c>
      <c r="J765" s="273">
        <f ca="1">IF(AK765&lt;=Données!$B$2,1," ")</f>
        <v>1</v>
      </c>
      <c r="K765" s="45"/>
      <c r="L765" s="46"/>
      <c r="M765" s="47"/>
      <c r="N765" s="48"/>
      <c r="O765" s="185"/>
      <c r="P765" s="187"/>
      <c r="Q765" s="185"/>
      <c r="R765" s="186"/>
      <c r="S765" s="186"/>
      <c r="T765" s="187"/>
      <c r="U765" s="187"/>
      <c r="V765" s="187"/>
      <c r="W765" s="320"/>
      <c r="X765" s="214"/>
      <c r="Y765" s="215"/>
      <c r="Z765" s="34"/>
      <c r="AA765" s="35"/>
      <c r="AB765" s="35">
        <v>1</v>
      </c>
      <c r="AC765" s="35"/>
      <c r="AD765" s="36"/>
      <c r="AE765" s="224"/>
      <c r="AF765" s="53"/>
      <c r="AG765" s="54"/>
      <c r="AH765" s="55"/>
      <c r="AI765" s="56"/>
      <c r="AJ765" s="41" t="s">
        <v>44</v>
      </c>
      <c r="AK765" s="42">
        <v>43938</v>
      </c>
      <c r="AL765" s="50"/>
      <c r="AM765" s="337" t="str">
        <f>INDEX($K$6:$AE$6,1,MATCH(1,K765:AE765,-1))</f>
        <v>1512-M</v>
      </c>
      <c r="AN765" s="337" t="str">
        <f>IF(INDEX($K$6:$AE$6,1,MATCH(1,K765:AE765,1))&lt;&gt;INDEX($K$6:$AE$6,1,MATCH(1,K765:AE765,-1)),INDEX($K$6:$AE$6,1,MATCH(1,K765:AE765,1)),"-")</f>
        <v>-</v>
      </c>
    </row>
    <row r="766" spans="1:40" x14ac:dyDescent="0.2">
      <c r="A766" s="169" t="str">
        <f>IF(IFERROR(VLOOKUP(G766,EmployesActifs,1,FALSE),"Non")&lt;&gt;"Non","Oui","Non")</f>
        <v>Oui</v>
      </c>
      <c r="B766" s="172">
        <f>IF(A766="Oui",1,0)</f>
        <v>1</v>
      </c>
      <c r="C766" s="172">
        <f>IF(OR(G766="Médecin",H766="Médecin",I766="Médecin",I766="Médecins",H766="anesthésiste",H766="boursier univ.",H766="chercheur",H766="chirurgien",H766="Résident(e)",H766="Md Urg",H766="Md Card",LEFT(H766,6)="Fellow",H766="Externe Médecine",H766="Directeur de la biobanque Médecin",H766="monit.-boursier",),1,0)</f>
        <v>0</v>
      </c>
      <c r="D766" s="172">
        <f>IF(OR(G766=0,H766="Stagiaire",H766="Stagiaires",H766="Externe",H766="Externes",G766="agence",H766="STAGIAIRE INFIRMIER(ÈRE)",H766="STAGIAIRE SI",H766="STAGIAIRE S.I.",H766="STAGIAIRE PAB",H766="STAGIAIRE EN PERFUSION",H766="Stagiaire Physiothérapeute",H766="Stagiaire médecine",H766="Stagiaire - Service sociaux",H766="STAGIAIRE SOINS INFIRMIERS",H766="STAGIAIRE EXTERNE EN MÉDECINE",H766="ss",),1,0)</f>
        <v>0</v>
      </c>
      <c r="E766" s="28" t="s">
        <v>1345</v>
      </c>
      <c r="F766" s="28" t="s">
        <v>306</v>
      </c>
      <c r="G766" s="262">
        <v>11133</v>
      </c>
      <c r="H766" s="79" t="s">
        <v>54</v>
      </c>
      <c r="I766" s="164" t="s">
        <v>55</v>
      </c>
      <c r="J766" s="273" t="str">
        <f ca="1">IF(AK766&lt;=Données!$B$2,1," ")</f>
        <v xml:space="preserve"> </v>
      </c>
      <c r="K766" s="45"/>
      <c r="L766" s="46"/>
      <c r="M766" s="47"/>
      <c r="N766" s="48"/>
      <c r="O766" s="185"/>
      <c r="P766" s="187"/>
      <c r="Q766" s="185"/>
      <c r="R766" s="186"/>
      <c r="S766" s="186"/>
      <c r="T766" s="187"/>
      <c r="U766" s="187"/>
      <c r="V766" s="187"/>
      <c r="W766" s="320"/>
      <c r="X766" s="214"/>
      <c r="Y766" s="215"/>
      <c r="Z766" s="34"/>
      <c r="AA766" s="35"/>
      <c r="AB766" s="35"/>
      <c r="AC766" s="35">
        <v>1</v>
      </c>
      <c r="AD766" s="36" t="s">
        <v>56</v>
      </c>
      <c r="AE766" s="224"/>
      <c r="AF766" s="53"/>
      <c r="AG766" s="54"/>
      <c r="AH766" s="55"/>
      <c r="AI766" s="56"/>
      <c r="AJ766" s="41" t="s">
        <v>50</v>
      </c>
      <c r="AK766" s="42">
        <v>45643</v>
      </c>
      <c r="AL766" s="50"/>
      <c r="AM766" s="337" t="str">
        <f>INDEX($K$6:$AE$6,1,MATCH(1,K766:AE766,-1))</f>
        <v>1513-L</v>
      </c>
      <c r="AN766" s="337" t="str">
        <f>IF(INDEX($K$6:$AE$6,1,MATCH(1,K766:AE766,1))&lt;&gt;INDEX($K$6:$AE$6,1,MATCH(1,K766:AE766,-1)),INDEX($K$6:$AE$6,1,MATCH(1,K766:AE766,1)),"-")</f>
        <v>-</v>
      </c>
    </row>
    <row r="767" spans="1:40" x14ac:dyDescent="0.2">
      <c r="A767" s="169" t="str">
        <f>IF(IFERROR(VLOOKUP(G767,EmployesActifs,1,FALSE),"Non")&lt;&gt;"Non","Oui","Non")</f>
        <v>Oui</v>
      </c>
      <c r="B767" s="172">
        <f>IF(A767="Oui",1,0)</f>
        <v>1</v>
      </c>
      <c r="C767" s="172">
        <f>IF(OR(G767="Médecin",H767="Médecin",I767="Médecin",I767="Médecins",H767="anesthésiste",H767="boursier univ.",H767="chercheur",H767="chirurgien",H767="Résident(e)",H767="Md Urg",H767="Md Card",LEFT(H767,6)="Fellow",H767="Externe Médecine",H767="Directeur de la biobanque Médecin",H767="monit.-boursier",),1,0)</f>
        <v>0</v>
      </c>
      <c r="D767" s="172">
        <f>IF(OR(G767=0,H767="Stagiaire",H767="Stagiaires",H767="Externe",H767="Externes",G767="agence",H767="STAGIAIRE INFIRMIER(ÈRE)",H767="STAGIAIRE SI",H767="STAGIAIRE S.I.",H767="STAGIAIRE PAB",H767="STAGIAIRE EN PERFUSION",H767="Stagiaire Physiothérapeute",H767="Stagiaire médecine",H767="Stagiaire - Service sociaux",H767="STAGIAIRE SOINS INFIRMIERS",H767="STAGIAIRE EXTERNE EN MÉDECINE",H767="ss",),1,0)</f>
        <v>0</v>
      </c>
      <c r="E767" s="28" t="s">
        <v>5216</v>
      </c>
      <c r="F767" s="28" t="s">
        <v>5217</v>
      </c>
      <c r="G767" s="262">
        <v>13512</v>
      </c>
      <c r="H767" s="79" t="s">
        <v>69</v>
      </c>
      <c r="I767" s="164" t="s">
        <v>5215</v>
      </c>
      <c r="J767" s="273" t="str">
        <f ca="1">IF(AK767&lt;=Données!$B$2,1," ")</f>
        <v xml:space="preserve"> </v>
      </c>
      <c r="K767" s="45"/>
      <c r="L767" s="46" t="s">
        <v>56</v>
      </c>
      <c r="M767" s="47" t="s">
        <v>56</v>
      </c>
      <c r="N767" s="48"/>
      <c r="O767" s="185"/>
      <c r="P767" s="187">
        <v>1</v>
      </c>
      <c r="Q767" s="185"/>
      <c r="R767" s="186"/>
      <c r="S767" s="186"/>
      <c r="T767" s="187"/>
      <c r="U767" s="187"/>
      <c r="V767" s="187"/>
      <c r="W767" s="320"/>
      <c r="X767" s="214"/>
      <c r="Y767" s="215"/>
      <c r="Z767" s="34"/>
      <c r="AA767" s="35"/>
      <c r="AB767" s="35"/>
      <c r="AC767" s="35"/>
      <c r="AD767" s="36"/>
      <c r="AE767" s="224"/>
      <c r="AF767" s="53"/>
      <c r="AG767" s="54"/>
      <c r="AH767" s="55"/>
      <c r="AI767" s="56"/>
      <c r="AJ767" s="41" t="s">
        <v>4462</v>
      </c>
      <c r="AK767" s="42">
        <v>45349</v>
      </c>
      <c r="AL767" s="50"/>
      <c r="AM767" s="337">
        <f>INDEX($K$6:$AE$6,1,MATCH(1,K767:AE767,-1))</f>
        <v>1804</v>
      </c>
      <c r="AN767" s="337" t="str">
        <f>IF(INDEX($K$6:$AE$6,1,MATCH(1,K767:AE767,1))&lt;&gt;INDEX($K$6:$AE$6,1,MATCH(1,K767:AE767,-1)),INDEX($K$6:$AE$6,1,MATCH(1,K767:AE767,1)),"-")</f>
        <v>-</v>
      </c>
    </row>
    <row r="768" spans="1:40" x14ac:dyDescent="0.2">
      <c r="A768" s="169" t="str">
        <f>IF(IFERROR(VLOOKUP(G768,EmployesActifs,1,FALSE),"Non")&lt;&gt;"Non","Oui","Non")</f>
        <v>Oui</v>
      </c>
      <c r="B768" s="172">
        <f>IF(A768="Oui",1,0)</f>
        <v>1</v>
      </c>
      <c r="C768" s="172">
        <f>IF(OR(G768="Médecin",H768="Médecin",I768="Médecin",I768="Médecins",H768="anesthésiste",H768="boursier univ.",H768="chercheur",H768="chirurgien",H768="Résident(e)",H768="Md Urg",H768="Md Card",LEFT(H768,6)="Fellow",H768="Externe Médecine",H768="Directeur de la biobanque Médecin",H768="monit.-boursier",),1,0)</f>
        <v>0</v>
      </c>
      <c r="D768" s="172">
        <f>IF(OR(G768=0,H768="Stagiaire",H768="Stagiaires",H768="Externe",H768="Externes",G768="agence",H768="STAGIAIRE INFIRMIER(ÈRE)",H768="STAGIAIRE SI",H768="STAGIAIRE S.I.",H768="STAGIAIRE PAB",H768="STAGIAIRE EN PERFUSION",H768="Stagiaire Physiothérapeute",H768="Stagiaire médecine",H768="Stagiaire - Service sociaux",H768="STAGIAIRE SOINS INFIRMIERS",H768="STAGIAIRE EXTERNE EN MÉDECINE",H768="ss",),1,0)</f>
        <v>0</v>
      </c>
      <c r="E768" s="28" t="s">
        <v>5000</v>
      </c>
      <c r="F768" s="28" t="s">
        <v>5001</v>
      </c>
      <c r="G768" s="262">
        <v>13414</v>
      </c>
      <c r="H768" s="79" t="s">
        <v>54</v>
      </c>
      <c r="I768" s="164" t="s">
        <v>55</v>
      </c>
      <c r="J768" s="273" t="str">
        <f ca="1">IF(AK768&lt;=Données!$B$2,1," ")</f>
        <v xml:space="preserve"> </v>
      </c>
      <c r="K768" s="45"/>
      <c r="L768" s="46">
        <v>1</v>
      </c>
      <c r="M768" s="47"/>
      <c r="N768" s="48"/>
      <c r="O768" s="185"/>
      <c r="P768" s="187"/>
      <c r="Q768" s="185"/>
      <c r="R768" s="186"/>
      <c r="S768" s="186"/>
      <c r="T768" s="187"/>
      <c r="U768" s="187"/>
      <c r="V768" s="187"/>
      <c r="W768" s="320"/>
      <c r="X768" s="214"/>
      <c r="Y768" s="215"/>
      <c r="Z768" s="34"/>
      <c r="AA768" s="35"/>
      <c r="AB768" s="35"/>
      <c r="AC768" s="35"/>
      <c r="AD768" s="36"/>
      <c r="AE768" s="224"/>
      <c r="AF768" s="53"/>
      <c r="AG768" s="54"/>
      <c r="AH768" s="55"/>
      <c r="AI768" s="56"/>
      <c r="AJ768" s="41" t="s">
        <v>652</v>
      </c>
      <c r="AK768" s="42">
        <v>45357</v>
      </c>
      <c r="AL768" s="50"/>
      <c r="AM768" s="337" t="str">
        <f>INDEX($K$6:$AE$6,1,MATCH(1,K768:AE768,-1))</f>
        <v>95PFE-L2M</v>
      </c>
      <c r="AN768" s="337" t="str">
        <f>IF(INDEX($K$6:$AE$6,1,MATCH(1,K768:AE768,1))&lt;&gt;INDEX($K$6:$AE$6,1,MATCH(1,K768:AE768,-1)),INDEX($K$6:$AE$6,1,MATCH(1,K768:AE768,1)),"-")</f>
        <v>-</v>
      </c>
    </row>
    <row r="769" spans="1:40" x14ac:dyDescent="0.2">
      <c r="A769" s="169" t="str">
        <f>IF(IFERROR(VLOOKUP(G769,EmployesActifs,1,FALSE),"Non")&lt;&gt;"Non","Oui","Non")</f>
        <v>Oui</v>
      </c>
      <c r="B769" s="172">
        <f>IF(A769="Oui",1,0)</f>
        <v>1</v>
      </c>
      <c r="C769" s="172">
        <f>IF(OR(G769="Médecin",H769="Médecin",I769="Médecin",I769="Médecins",H769="anesthésiste",H769="boursier univ.",H769="chercheur",H769="chirurgien",H769="Résident(e)",H769="Md Urg",H769="Md Card",LEFT(H769,6)="Fellow",H769="Externe Médecine",H769="Directeur de la biobanque Médecin",H769="monit.-boursier",),1,0)</f>
        <v>0</v>
      </c>
      <c r="D769" s="172">
        <f>IF(OR(G769=0,H769="Stagiaire",H769="Stagiaires",H769="Externe",H769="Externes",G769="agence",H769="STAGIAIRE INFIRMIER(ÈRE)",H769="STAGIAIRE SI",H769="STAGIAIRE S.I.",H769="STAGIAIRE PAB",H769="STAGIAIRE EN PERFUSION",H769="Stagiaire Physiothérapeute",H769="Stagiaire médecine",H769="Stagiaire - Service sociaux",H769="STAGIAIRE SOINS INFIRMIERS",H769="STAGIAIRE EXTERNE EN MÉDECINE",H769="ss",),1,0)</f>
        <v>0</v>
      </c>
      <c r="E769" s="28" t="s">
        <v>1347</v>
      </c>
      <c r="F769" s="28" t="s">
        <v>1269</v>
      </c>
      <c r="G769" s="262">
        <v>4769</v>
      </c>
      <c r="H769" s="79" t="s">
        <v>103</v>
      </c>
      <c r="I769" s="164" t="s">
        <v>1227</v>
      </c>
      <c r="J769" s="273">
        <f ca="1">IF(AK769&lt;=Données!$B$2,1," ")</f>
        <v>1</v>
      </c>
      <c r="K769" s="45" t="s">
        <v>56</v>
      </c>
      <c r="L769" s="46">
        <v>1</v>
      </c>
      <c r="M769" s="47"/>
      <c r="N769" s="48"/>
      <c r="O769" s="185"/>
      <c r="P769" s="187"/>
      <c r="Q769" s="185">
        <v>1</v>
      </c>
      <c r="R769" s="186"/>
      <c r="S769" s="186"/>
      <c r="T769" s="187"/>
      <c r="U769" s="187"/>
      <c r="V769" s="187"/>
      <c r="W769" s="320"/>
      <c r="X769" s="214"/>
      <c r="Y769" s="215"/>
      <c r="Z769" s="34"/>
      <c r="AA769" s="35"/>
      <c r="AB769" s="35"/>
      <c r="AC769" s="35"/>
      <c r="AD769" s="36"/>
      <c r="AE769" s="224"/>
      <c r="AF769" s="53"/>
      <c r="AG769" s="54"/>
      <c r="AH769" s="55"/>
      <c r="AI769" s="56"/>
      <c r="AJ769" s="41" t="s">
        <v>85</v>
      </c>
      <c r="AK769" s="42">
        <v>44559</v>
      </c>
      <c r="AL769" s="50"/>
      <c r="AM769" s="337" t="str">
        <f>INDEX($K$6:$AE$6,1,MATCH(1,K769:AE769,-1))</f>
        <v>95PFE-L2M</v>
      </c>
      <c r="AN769" s="337" t="str">
        <f>IF(INDEX($K$6:$AE$6,1,MATCH(1,K769:AE769,1))&lt;&gt;INDEX($K$6:$AE$6,1,MATCH(1,K769:AE769,-1)),INDEX($K$6:$AE$6,1,MATCH(1,K769:AE769,1)),"-")</f>
        <v>1860-S</v>
      </c>
    </row>
    <row r="770" spans="1:40" x14ac:dyDescent="0.2">
      <c r="A770" s="169" t="str">
        <f>IF(IFERROR(VLOOKUP(G770,EmployesActifs,1,FALSE),"Non")&lt;&gt;"Non","Oui","Non")</f>
        <v>Oui</v>
      </c>
      <c r="B770" s="172">
        <f>IF(A770="Oui",1,0)</f>
        <v>1</v>
      </c>
      <c r="C770" s="172">
        <f>IF(OR(G770="Médecin",H770="Médecin",I770="Médecin",I770="Médecins",H770="anesthésiste",H770="boursier univ.",H770="chercheur",H770="chirurgien",H770="Résident(e)",H770="Md Urg",H770="Md Card",LEFT(H770,6)="Fellow",H770="Externe Médecine",H770="Directeur de la biobanque Médecin",H770="monit.-boursier",),1,0)</f>
        <v>0</v>
      </c>
      <c r="D770" s="172">
        <f>IF(OR(G770=0,H770="Stagiaire",H770="Stagiaires",H770="Externe",H770="Externes",G770="agence",H770="STAGIAIRE INFIRMIER(ÈRE)",H770="STAGIAIRE SI",H770="STAGIAIRE S.I.",H770="STAGIAIRE PAB",H770="STAGIAIRE EN PERFUSION",H770="Stagiaire Physiothérapeute",H770="Stagiaire médecine",H770="Stagiaire - Service sociaux",H770="STAGIAIRE SOINS INFIRMIERS",H770="STAGIAIRE EXTERNE EN MÉDECINE",H770="ss",),1,0)</f>
        <v>0</v>
      </c>
      <c r="E770" s="28" t="s">
        <v>3331</v>
      </c>
      <c r="F770" s="28" t="s">
        <v>1349</v>
      </c>
      <c r="G770" s="262">
        <v>5686</v>
      </c>
      <c r="H770" s="79" t="s">
        <v>3390</v>
      </c>
      <c r="I770" s="164" t="s">
        <v>3391</v>
      </c>
      <c r="J770" s="273">
        <f ca="1">IF(AK770&lt;=Données!$B$2,1," ")</f>
        <v>1</v>
      </c>
      <c r="K770" s="45"/>
      <c r="L770" s="46" t="s">
        <v>56</v>
      </c>
      <c r="M770" s="47"/>
      <c r="N770" s="48"/>
      <c r="O770" s="185"/>
      <c r="P770" s="187"/>
      <c r="Q770" s="185"/>
      <c r="R770" s="186"/>
      <c r="S770" s="186">
        <v>1</v>
      </c>
      <c r="T770" s="187"/>
      <c r="U770" s="187"/>
      <c r="V770" s="187"/>
      <c r="W770" s="320"/>
      <c r="X770" s="214"/>
      <c r="Y770" s="215"/>
      <c r="Z770" s="34"/>
      <c r="AA770" s="35"/>
      <c r="AB770" s="35"/>
      <c r="AC770" s="35"/>
      <c r="AD770" s="36"/>
      <c r="AE770" s="224"/>
      <c r="AF770" s="53"/>
      <c r="AG770" s="54"/>
      <c r="AH770" s="55"/>
      <c r="AI770" s="56"/>
      <c r="AJ770" s="41" t="s">
        <v>98</v>
      </c>
      <c r="AK770" s="42">
        <v>44572</v>
      </c>
      <c r="AL770" s="50"/>
      <c r="AM770" s="337" t="str">
        <f>INDEX($K$6:$AE$6,1,MATCH(1,K770:AE770,-1))</f>
        <v>1870 +</v>
      </c>
      <c r="AN770" s="337" t="str">
        <f>IF(INDEX($K$6:$AE$6,1,MATCH(1,K770:AE770,1))&lt;&gt;INDEX($K$6:$AE$6,1,MATCH(1,K770:AE770,-1)),INDEX($K$6:$AE$6,1,MATCH(1,K770:AE770,1)),"-")</f>
        <v>-</v>
      </c>
    </row>
    <row r="771" spans="1:40" x14ac:dyDescent="0.2">
      <c r="A771" s="169" t="str">
        <f>IF(IFERROR(VLOOKUP(G771,EmployesActifs,1,FALSE),"Non")&lt;&gt;"Non","Oui","Non")</f>
        <v>Oui</v>
      </c>
      <c r="B771" s="172">
        <f>IF(A771="Oui",1,0)</f>
        <v>1</v>
      </c>
      <c r="C771" s="172">
        <f>IF(OR(G771="Médecin",H771="Médecin",I771="Médecin",I771="Médecins",H771="anesthésiste",H771="boursier univ.",H771="chercheur",H771="chirurgien",H771="Résident(e)",H771="Md Urg",H771="Md Card",LEFT(H771,6)="Fellow",H771="Externe Médecine",H771="Directeur de la biobanque Médecin",H771="monit.-boursier",),1,0)</f>
        <v>0</v>
      </c>
      <c r="D771" s="172">
        <f>IF(OR(G771=0,H771="Stagiaire",H771="Stagiaires",H771="Externe",H771="Externes",G771="agence",H771="STAGIAIRE INFIRMIER(ÈRE)",H771="STAGIAIRE SI",H771="STAGIAIRE S.I.",H771="STAGIAIRE PAB",H771="STAGIAIRE EN PERFUSION",H771="Stagiaire Physiothérapeute",H771="Stagiaire médecine",H771="Stagiaire - Service sociaux",H771="STAGIAIRE SOINS INFIRMIERS",H771="STAGIAIRE EXTERNE EN MÉDECINE",H771="ss",),1,0)</f>
        <v>0</v>
      </c>
      <c r="E771" s="28" t="s">
        <v>1348</v>
      </c>
      <c r="F771" s="28" t="s">
        <v>281</v>
      </c>
      <c r="G771" s="262">
        <v>3290</v>
      </c>
      <c r="H771" s="79" t="s">
        <v>103</v>
      </c>
      <c r="I771" s="164" t="s">
        <v>1227</v>
      </c>
      <c r="J771" s="273">
        <f ca="1">IF(AK771&lt;=Données!$B$2,1," ")</f>
        <v>1</v>
      </c>
      <c r="K771" s="45"/>
      <c r="L771" s="46">
        <v>1</v>
      </c>
      <c r="M771" s="47"/>
      <c r="N771" s="48"/>
      <c r="O771" s="185"/>
      <c r="P771" s="187"/>
      <c r="Q771" s="185"/>
      <c r="R771" s="186"/>
      <c r="S771" s="186"/>
      <c r="T771" s="187"/>
      <c r="U771" s="187"/>
      <c r="V771" s="187"/>
      <c r="W771" s="320"/>
      <c r="X771" s="214"/>
      <c r="Y771" s="215"/>
      <c r="Z771" s="34"/>
      <c r="AA771" s="35"/>
      <c r="AB771" s="35"/>
      <c r="AC771" s="35"/>
      <c r="AD771" s="36"/>
      <c r="AE771" s="224"/>
      <c r="AF771" s="53"/>
      <c r="AG771" s="54"/>
      <c r="AH771" s="55"/>
      <c r="AI771" s="56"/>
      <c r="AJ771" s="41" t="s">
        <v>85</v>
      </c>
      <c r="AK771" s="42">
        <v>44600</v>
      </c>
      <c r="AL771" s="50"/>
      <c r="AM771" s="337" t="str">
        <f>INDEX($K$6:$AE$6,1,MATCH(1,K771:AE771,-1))</f>
        <v>95PFE-L2M</v>
      </c>
      <c r="AN771" s="337" t="str">
        <f>IF(INDEX($K$6:$AE$6,1,MATCH(1,K771:AE771,1))&lt;&gt;INDEX($K$6:$AE$6,1,MATCH(1,K771:AE771,-1)),INDEX($K$6:$AE$6,1,MATCH(1,K771:AE771,1)),"-")</f>
        <v>-</v>
      </c>
    </row>
    <row r="772" spans="1:40" x14ac:dyDescent="0.2">
      <c r="A772" s="169" t="str">
        <f>IF(IFERROR(VLOOKUP(G772,EmployesActifs,1,FALSE),"Non")&lt;&gt;"Non","Oui","Non")</f>
        <v>Oui</v>
      </c>
      <c r="B772" s="172">
        <f>IF(A772="Oui",1,0)</f>
        <v>1</v>
      </c>
      <c r="C772" s="172">
        <f>IF(OR(G772="Médecin",H772="Médecin",I772="Médecin",I772="Médecins",H772="anesthésiste",H772="boursier univ.",H772="chercheur",H772="chirurgien",H772="Résident(e)",H772="Md Urg",H772="Md Card",LEFT(H772,6)="Fellow",H772="Externe Médecine",H772="Directeur de la biobanque Médecin",H772="monit.-boursier",),1,0)</f>
        <v>0</v>
      </c>
      <c r="D772" s="172">
        <f>IF(OR(G772=0,H772="Stagiaire",H772="Stagiaires",H772="Externe",H772="Externes",G772="agence",H772="STAGIAIRE INFIRMIER(ÈRE)",H772="STAGIAIRE SI",H772="STAGIAIRE S.I.",H772="STAGIAIRE PAB",H772="STAGIAIRE EN PERFUSION",H772="Stagiaire Physiothérapeute",H772="Stagiaire médecine",H772="Stagiaire - Service sociaux",H772="STAGIAIRE SOINS INFIRMIERS",H772="STAGIAIRE EXTERNE EN MÉDECINE",H772="ss",),1,0)</f>
        <v>0</v>
      </c>
      <c r="E772" s="28" t="s">
        <v>2875</v>
      </c>
      <c r="F772" s="28" t="s">
        <v>2876</v>
      </c>
      <c r="G772" s="262">
        <v>12253</v>
      </c>
      <c r="H772" s="79" t="s">
        <v>1559</v>
      </c>
      <c r="I772" s="164" t="s">
        <v>5716</v>
      </c>
      <c r="J772" s="273" t="str">
        <f ca="1">IF(AK772&lt;=Données!$B$2,1," ")</f>
        <v xml:space="preserve"> </v>
      </c>
      <c r="K772" s="45"/>
      <c r="L772" s="46"/>
      <c r="M772" s="47"/>
      <c r="N772" s="48" t="s">
        <v>56</v>
      </c>
      <c r="O772" s="185"/>
      <c r="P772" s="187" t="s">
        <v>56</v>
      </c>
      <c r="Q772" s="185"/>
      <c r="R772" s="186"/>
      <c r="S772" s="186">
        <v>1</v>
      </c>
      <c r="T772" s="187" t="s">
        <v>56</v>
      </c>
      <c r="U772" s="187"/>
      <c r="V772" s="187"/>
      <c r="W772" s="320"/>
      <c r="X772" s="214"/>
      <c r="Y772" s="215"/>
      <c r="Z772" s="34"/>
      <c r="AA772" s="35"/>
      <c r="AB772" s="35"/>
      <c r="AC772" s="35"/>
      <c r="AD772" s="36"/>
      <c r="AE772" s="224"/>
      <c r="AF772" s="53"/>
      <c r="AG772" s="54"/>
      <c r="AH772" s="55"/>
      <c r="AI772" s="56"/>
      <c r="AJ772" s="41" t="s">
        <v>5851</v>
      </c>
      <c r="AK772" s="42">
        <v>45773</v>
      </c>
      <c r="AL772" s="50"/>
      <c r="AM772" s="337" t="str">
        <f>INDEX($K$6:$AE$6,1,MATCH(1,K772:AE772,-1))</f>
        <v>1870 +</v>
      </c>
      <c r="AN772" s="337" t="str">
        <f>IF(INDEX($K$6:$AE$6,1,MATCH(1,K772:AE772,1))&lt;&gt;INDEX($K$6:$AE$6,1,MATCH(1,K772:AE772,-1)),INDEX($K$6:$AE$6,1,MATCH(1,K772:AE772,1)),"-")</f>
        <v>-</v>
      </c>
    </row>
    <row r="773" spans="1:40" x14ac:dyDescent="0.2">
      <c r="A773" s="169" t="str">
        <f>IF(IFERROR(VLOOKUP(G773,EmployesActifs,1,FALSE),"Non")&lt;&gt;"Non","Oui","Non")</f>
        <v>Oui</v>
      </c>
      <c r="B773" s="172">
        <f>IF(A773="Oui",1,0)</f>
        <v>1</v>
      </c>
      <c r="C773" s="172">
        <f>IF(OR(G773="Médecin",H773="Médecin",I773="Médecin",I773="Médecins",H773="anesthésiste",H773="boursier univ.",H773="chercheur",H773="chirurgien",H773="Résident(e)",H773="Md Urg",H773="Md Card",LEFT(H773,6)="Fellow",H773="Externe Médecine",H773="Directeur de la biobanque Médecin",H773="monit.-boursier",),1,0)</f>
        <v>0</v>
      </c>
      <c r="D773" s="172">
        <f>IF(OR(G773=0,H773="Stagiaire",H773="Stagiaires",H773="Externe",H773="Externes",G773="agence",H773="STAGIAIRE INFIRMIER(ÈRE)",H773="STAGIAIRE SI",H773="STAGIAIRE S.I.",H773="STAGIAIRE PAB",H773="STAGIAIRE EN PERFUSION",H773="Stagiaire Physiothérapeute",H773="Stagiaire médecine",H773="Stagiaire - Service sociaux",H773="STAGIAIRE SOINS INFIRMIERS",H773="STAGIAIRE EXTERNE EN MÉDECINE",H773="ss",),1,0)</f>
        <v>0</v>
      </c>
      <c r="E773" s="28" t="s">
        <v>1350</v>
      </c>
      <c r="F773" s="28" t="s">
        <v>1351</v>
      </c>
      <c r="G773" s="262">
        <v>10017</v>
      </c>
      <c r="H773" s="79" t="s">
        <v>64</v>
      </c>
      <c r="I773" s="164" t="s">
        <v>3643</v>
      </c>
      <c r="J773" s="273">
        <f ca="1">IF(AK773&lt;=Données!$B$2,1," ")</f>
        <v>1</v>
      </c>
      <c r="K773" s="45"/>
      <c r="L773" s="46"/>
      <c r="M773" s="47"/>
      <c r="N773" s="48"/>
      <c r="O773" s="185"/>
      <c r="P773" s="187"/>
      <c r="Q773" s="185">
        <v>1</v>
      </c>
      <c r="R773" s="186"/>
      <c r="S773" s="186"/>
      <c r="T773" s="187"/>
      <c r="U773" s="187"/>
      <c r="V773" s="187"/>
      <c r="W773" s="320"/>
      <c r="X773" s="214"/>
      <c r="Y773" s="215"/>
      <c r="Z773" s="34"/>
      <c r="AA773" s="35"/>
      <c r="AB773" s="35"/>
      <c r="AC773" s="35"/>
      <c r="AD773" s="36"/>
      <c r="AE773" s="224"/>
      <c r="AF773" s="53"/>
      <c r="AG773" s="54"/>
      <c r="AH773" s="55"/>
      <c r="AI773" s="56"/>
      <c r="AJ773" s="41" t="s">
        <v>44</v>
      </c>
      <c r="AK773" s="42">
        <v>43888</v>
      </c>
      <c r="AL773" s="50"/>
      <c r="AM773" s="337" t="str">
        <f>INDEX($K$6:$AE$6,1,MATCH(1,K773:AE773,-1))</f>
        <v>1860-S</v>
      </c>
      <c r="AN773" s="337" t="str">
        <f>IF(INDEX($K$6:$AE$6,1,MATCH(1,K773:AE773,1))&lt;&gt;INDEX($K$6:$AE$6,1,MATCH(1,K773:AE773,-1)),INDEX($K$6:$AE$6,1,MATCH(1,K773:AE773,1)),"-")</f>
        <v>-</v>
      </c>
    </row>
    <row r="774" spans="1:40" x14ac:dyDescent="0.2">
      <c r="A774" s="169" t="str">
        <f>IF(IFERROR(VLOOKUP(G774,EmployesActifs,1,FALSE),"Non")&lt;&gt;"Non","Oui","Non")</f>
        <v>Oui</v>
      </c>
      <c r="B774" s="172">
        <f>IF(A774="Oui",1,0)</f>
        <v>1</v>
      </c>
      <c r="C774" s="172">
        <f>IF(OR(G774="Médecin",H774="Médecin",I774="Médecin",I774="Médecins",H774="anesthésiste",H774="boursier univ.",H774="chercheur",H774="chirurgien",H774="Résident(e)",H774="Md Urg",H774="Md Card",LEFT(H774,6)="Fellow",H774="Externe Médecine",H774="Directeur de la biobanque Médecin",H774="monit.-boursier",),1,0)</f>
        <v>0</v>
      </c>
      <c r="D774" s="172">
        <f>IF(OR(G774=0,H774="Stagiaire",H774="Stagiaires",H774="Externe",H774="Externes",G774="agence",H774="STAGIAIRE INFIRMIER(ÈRE)",H774="STAGIAIRE SI",H774="STAGIAIRE S.I.",H774="STAGIAIRE PAB",H774="STAGIAIRE EN PERFUSION",H774="Stagiaire Physiothérapeute",H774="Stagiaire médecine",H774="Stagiaire - Service sociaux",H774="STAGIAIRE SOINS INFIRMIERS",H774="STAGIAIRE EXTERNE EN MÉDECINE",H774="ss",),1,0)</f>
        <v>0</v>
      </c>
      <c r="E774" s="28" t="s">
        <v>6055</v>
      </c>
      <c r="F774" s="28" t="s">
        <v>1167</v>
      </c>
      <c r="G774" s="262">
        <v>13926</v>
      </c>
      <c r="H774" s="79" t="s">
        <v>103</v>
      </c>
      <c r="I774" s="164" t="s">
        <v>61</v>
      </c>
      <c r="J774" s="273" t="str">
        <f ca="1">IF(AK774&lt;=Données!$B$2,1," ")</f>
        <v xml:space="preserve"> </v>
      </c>
      <c r="K774" s="45" t="s">
        <v>56</v>
      </c>
      <c r="L774" s="46"/>
      <c r="M774" s="47"/>
      <c r="N774" s="48"/>
      <c r="O774" s="185"/>
      <c r="P774" s="187"/>
      <c r="Q774" s="185"/>
      <c r="R774" s="186"/>
      <c r="S774" s="186">
        <v>1</v>
      </c>
      <c r="T774" s="187"/>
      <c r="U774" s="187"/>
      <c r="V774" s="187"/>
      <c r="W774" s="320"/>
      <c r="X774" s="214"/>
      <c r="Y774" s="215"/>
      <c r="Z774" s="34"/>
      <c r="AA774" s="35"/>
      <c r="AB774" s="35"/>
      <c r="AC774" s="35"/>
      <c r="AD774" s="36"/>
      <c r="AE774" s="224"/>
      <c r="AF774" s="53"/>
      <c r="AG774" s="54"/>
      <c r="AH774" s="55"/>
      <c r="AI774" s="56"/>
      <c r="AJ774" s="41" t="s">
        <v>5851</v>
      </c>
      <c r="AK774" s="42">
        <v>45951</v>
      </c>
      <c r="AL774" s="50"/>
      <c r="AM774" s="337" t="str">
        <f>INDEX($K$6:$AE$6,1,MATCH(1,K774:AE774,-1))</f>
        <v>1870 +</v>
      </c>
      <c r="AN774" s="337" t="str">
        <f>IF(INDEX($K$6:$AE$6,1,MATCH(1,K774:AE774,1))&lt;&gt;INDEX($K$6:$AE$6,1,MATCH(1,K774:AE774,-1)),INDEX($K$6:$AE$6,1,MATCH(1,K774:AE774,1)),"-")</f>
        <v>-</v>
      </c>
    </row>
    <row r="775" spans="1:40" x14ac:dyDescent="0.2">
      <c r="A775" s="169" t="str">
        <f>IF(IFERROR(VLOOKUP(G775,EmployesActifs,1,FALSE),"Non")&lt;&gt;"Non","Oui","Non")</f>
        <v>Oui</v>
      </c>
      <c r="B775" s="172">
        <f>IF(A775="Oui",1,0)</f>
        <v>1</v>
      </c>
      <c r="C775" s="172">
        <f>IF(OR(G775="Médecin",H775="Médecin",I775="Médecin",I775="Médecins",H775="anesthésiste",H775="boursier univ.",H775="chercheur",H775="chirurgien",H775="Résident(e)",H775="Md Urg",H775="Md Card",LEFT(H775,6)="Fellow",H775="Externe Médecine",H775="Directeur de la biobanque Médecin",H775="monit.-boursier",),1,0)</f>
        <v>0</v>
      </c>
      <c r="D775" s="172">
        <f>IF(OR(G775=0,H775="Stagiaire",H775="Stagiaires",H775="Externe",H775="Externes",G775="agence",H775="STAGIAIRE INFIRMIER(ÈRE)",H775="STAGIAIRE SI",H775="STAGIAIRE S.I.",H775="STAGIAIRE PAB",H775="STAGIAIRE EN PERFUSION",H775="Stagiaire Physiothérapeute",H775="Stagiaire médecine",H775="Stagiaire - Service sociaux",H775="STAGIAIRE SOINS INFIRMIERS",H775="STAGIAIRE EXTERNE EN MÉDECINE",H775="ss",),1,0)</f>
        <v>0</v>
      </c>
      <c r="E775" s="28" t="s">
        <v>4312</v>
      </c>
      <c r="F775" s="28" t="s">
        <v>2838</v>
      </c>
      <c r="G775" s="262">
        <v>12983</v>
      </c>
      <c r="H775" s="79" t="s">
        <v>103</v>
      </c>
      <c r="I775" s="164" t="s">
        <v>152</v>
      </c>
      <c r="J775" s="273" t="str">
        <f ca="1">IF(AK775&lt;=Données!$B$2,1," ")</f>
        <v xml:space="preserve"> </v>
      </c>
      <c r="K775" s="45"/>
      <c r="L775" s="46">
        <v>1</v>
      </c>
      <c r="M775" s="47"/>
      <c r="N775" s="48"/>
      <c r="O775" s="185"/>
      <c r="P775" s="187"/>
      <c r="Q775" s="185"/>
      <c r="R775" s="186"/>
      <c r="S775" s="186"/>
      <c r="T775" s="187"/>
      <c r="U775" s="187"/>
      <c r="V775" s="187"/>
      <c r="W775" s="320"/>
      <c r="X775" s="214"/>
      <c r="Y775" s="215"/>
      <c r="Z775" s="34"/>
      <c r="AA775" s="35"/>
      <c r="AB775" s="35"/>
      <c r="AC775" s="35"/>
      <c r="AD775" s="36"/>
      <c r="AE775" s="224"/>
      <c r="AF775" s="53"/>
      <c r="AG775" s="54"/>
      <c r="AH775" s="55"/>
      <c r="AI775" s="56"/>
      <c r="AJ775" s="41" t="s">
        <v>4462</v>
      </c>
      <c r="AK775" s="42">
        <v>45812</v>
      </c>
      <c r="AL775" s="50"/>
      <c r="AM775" s="337" t="str">
        <f>INDEX($K$6:$AE$6,1,MATCH(1,K775:AE775,-1))</f>
        <v>95PFE-L2M</v>
      </c>
      <c r="AN775" s="337" t="str">
        <f>IF(INDEX($K$6:$AE$6,1,MATCH(1,K775:AE775,1))&lt;&gt;INDEX($K$6:$AE$6,1,MATCH(1,K775:AE775,-1)),INDEX($K$6:$AE$6,1,MATCH(1,K775:AE775,1)),"-")</f>
        <v>-</v>
      </c>
    </row>
    <row r="776" spans="1:40" x14ac:dyDescent="0.2">
      <c r="A776" s="381"/>
      <c r="B776" s="172">
        <f>IF(A776="Oui",1,0)</f>
        <v>0</v>
      </c>
      <c r="C776" s="172">
        <f>IF(OR(G776="Médecin",H776="Médecin",I776="Médecin",I776="Médecins",H776="anesthésiste",H776="boursier univ.",H776="chercheur",H776="chirurgien",H776="Résident(e)",H776="Md Urg",H776="Md Card",LEFT(H776,6)="Fellow",H776="Externe Médecine",H776="Directeur de la biobanque Médecin",H776="monit.-boursier",),1,0)</f>
        <v>1</v>
      </c>
      <c r="D776" s="172">
        <f>IF(OR(G776=0,H776="Stagiaire",H776="Stagiaires",H776="Externe",H776="Externes",G776="agence",H776="STAGIAIRE INFIRMIER(ÈRE)",H776="STAGIAIRE SI",H776="STAGIAIRE S.I.",H776="STAGIAIRE PAB",H776="STAGIAIRE EN PERFUSION",H776="Stagiaire Physiothérapeute",H776="Stagiaire médecine",H776="Stagiaire - Service sociaux",H776="STAGIAIRE SOINS INFIRMIERS",H776="STAGIAIRE EXTERNE EN MÉDECINE",H776="ss",),1,0)</f>
        <v>0</v>
      </c>
      <c r="E776" s="28" t="s">
        <v>1354</v>
      </c>
      <c r="F776" s="28" t="s">
        <v>3345</v>
      </c>
      <c r="G776" s="262" t="s">
        <v>3346</v>
      </c>
      <c r="H776" s="79" t="s">
        <v>378</v>
      </c>
      <c r="I776" s="164" t="s">
        <v>651</v>
      </c>
      <c r="J776" s="273">
        <f ca="1">IF(AK776&lt;=Données!$B$2,1," ")</f>
        <v>1</v>
      </c>
      <c r="K776" s="45" t="s">
        <v>56</v>
      </c>
      <c r="L776" s="46" t="s">
        <v>56</v>
      </c>
      <c r="M776" s="47" t="s">
        <v>56</v>
      </c>
      <c r="N776" s="48">
        <v>1</v>
      </c>
      <c r="O776" s="185"/>
      <c r="P776" s="187"/>
      <c r="Q776" s="185"/>
      <c r="R776" s="186"/>
      <c r="S776" s="186"/>
      <c r="T776" s="187"/>
      <c r="U776" s="187"/>
      <c r="V776" s="187"/>
      <c r="W776" s="320"/>
      <c r="X776" s="214"/>
      <c r="Y776" s="215"/>
      <c r="Z776" s="34"/>
      <c r="AA776" s="35"/>
      <c r="AB776" s="35"/>
      <c r="AC776" s="35"/>
      <c r="AD776" s="36"/>
      <c r="AE776" s="224"/>
      <c r="AF776" s="53"/>
      <c r="AG776" s="54"/>
      <c r="AH776" s="55"/>
      <c r="AI776" s="56"/>
      <c r="AJ776" s="41" t="s">
        <v>2858</v>
      </c>
      <c r="AK776" s="42">
        <v>45111</v>
      </c>
      <c r="AL776" s="50"/>
      <c r="AM776" s="337" t="str">
        <f>INDEX($K$6:$AE$6,1,MATCH(1,K776:AE776,-1))</f>
        <v>F550</v>
      </c>
      <c r="AN776" s="337" t="str">
        <f>IF(INDEX($K$6:$AE$6,1,MATCH(1,K776:AE776,1))&lt;&gt;INDEX($K$6:$AE$6,1,MATCH(1,K776:AE776,-1)),INDEX($K$6:$AE$6,1,MATCH(1,K776:AE776,1)),"-")</f>
        <v>-</v>
      </c>
    </row>
    <row r="777" spans="1:40" x14ac:dyDescent="0.2">
      <c r="A777" s="169" t="str">
        <f>IF(IFERROR(VLOOKUP(G777,EmployesActifs,1,FALSE),"Non")&lt;&gt;"Non","Oui","Non")</f>
        <v>Oui</v>
      </c>
      <c r="B777" s="172">
        <f>IF(A777="Oui",1,0)</f>
        <v>1</v>
      </c>
      <c r="C777" s="172">
        <f>IF(OR(G777="Médecin",H777="Médecin",I777="Médecin",I777="Médecins",H777="anesthésiste",H777="boursier univ.",H777="chercheur",H777="chirurgien",H777="Résident(e)",H777="Md Urg",H777="Md Card",LEFT(H777,6)="Fellow",H777="Externe Médecine",H777="Directeur de la biobanque Médecin",H777="monit.-boursier",),1,0)</f>
        <v>0</v>
      </c>
      <c r="D777" s="172">
        <f>IF(OR(G777=0,H777="Stagiaire",H777="Stagiaires",H777="Externe",H777="Externes",G777="agence",H777="STAGIAIRE INFIRMIER(ÈRE)",H777="STAGIAIRE SI",H777="STAGIAIRE S.I.",H777="STAGIAIRE PAB",H777="STAGIAIRE EN PERFUSION",H777="Stagiaire Physiothérapeute",H777="Stagiaire médecine",H777="Stagiaire - Service sociaux",H777="STAGIAIRE SOINS INFIRMIERS",H777="STAGIAIRE EXTERNE EN MÉDECINE",H777="ss",),1,0)</f>
        <v>0</v>
      </c>
      <c r="E777" s="28" t="s">
        <v>1356</v>
      </c>
      <c r="F777" s="28" t="s">
        <v>564</v>
      </c>
      <c r="G777" s="262">
        <v>6488</v>
      </c>
      <c r="H777" s="79" t="s">
        <v>42</v>
      </c>
      <c r="I777" s="164" t="s">
        <v>5709</v>
      </c>
      <c r="J777" s="273">
        <f ca="1">IF(AK777&lt;=Données!$B$2,1," ")</f>
        <v>1</v>
      </c>
      <c r="K777" s="45"/>
      <c r="L777" s="46">
        <v>1</v>
      </c>
      <c r="M777" s="47"/>
      <c r="N777" s="48"/>
      <c r="O777" s="185"/>
      <c r="P777" s="187"/>
      <c r="Q777" s="185"/>
      <c r="R777" s="186"/>
      <c r="S777" s="186"/>
      <c r="T777" s="187"/>
      <c r="U777" s="187"/>
      <c r="V777" s="187"/>
      <c r="W777" s="320"/>
      <c r="X777" s="214"/>
      <c r="Y777" s="215"/>
      <c r="Z777" s="34"/>
      <c r="AA777" s="35"/>
      <c r="AB777" s="35"/>
      <c r="AC777" s="35"/>
      <c r="AD777" s="36"/>
      <c r="AE777" s="224"/>
      <c r="AF777" s="53"/>
      <c r="AG777" s="54"/>
      <c r="AH777" s="55"/>
      <c r="AI777" s="56"/>
      <c r="AJ777" s="41" t="s">
        <v>50</v>
      </c>
      <c r="AK777" s="42">
        <v>44572</v>
      </c>
      <c r="AL777" s="50"/>
      <c r="AM777" s="337" t="str">
        <f>INDEX($K$6:$AE$6,1,MATCH(1,K777:AE777,-1))</f>
        <v>95PFE-L2M</v>
      </c>
      <c r="AN777" s="337" t="str">
        <f>IF(INDEX($K$6:$AE$6,1,MATCH(1,K777:AE777,1))&lt;&gt;INDEX($K$6:$AE$6,1,MATCH(1,K777:AE777,-1)),INDEX($K$6:$AE$6,1,MATCH(1,K777:AE777,1)),"-")</f>
        <v>-</v>
      </c>
    </row>
    <row r="778" spans="1:40" x14ac:dyDescent="0.2">
      <c r="A778" s="169" t="str">
        <f>IF(IFERROR(VLOOKUP(G778,EmployesActifs,1,FALSE),"Non")&lt;&gt;"Non","Oui","Non")</f>
        <v>Oui</v>
      </c>
      <c r="B778" s="172">
        <f>IF(A778="Oui",1,0)</f>
        <v>1</v>
      </c>
      <c r="C778" s="172">
        <f>IF(OR(G778="Médecin",H778="Médecin",I778="Médecin",I778="Médecins",H778="anesthésiste",H778="boursier univ.",H778="chercheur",H778="chirurgien",H778="Résident(e)",H778="Md Urg",H778="Md Card",LEFT(H778,6)="Fellow",H778="Externe Médecine",H778="Directeur de la biobanque Médecin",H778="monit.-boursier",),1,0)</f>
        <v>0</v>
      </c>
      <c r="D778" s="172">
        <f>IF(OR(G778=0,H778="Stagiaire",H778="Stagiaires",H778="Externe",H778="Externes",G778="agence",H778="STAGIAIRE INFIRMIER(ÈRE)",H778="STAGIAIRE SI",H778="STAGIAIRE S.I.",H778="STAGIAIRE PAB",H778="STAGIAIRE EN PERFUSION",H778="Stagiaire Physiothérapeute",H778="Stagiaire médecine",H778="Stagiaire - Service sociaux",H778="STAGIAIRE SOINS INFIRMIERS",H778="STAGIAIRE EXTERNE EN MÉDECINE",H778="ss",),1,0)</f>
        <v>0</v>
      </c>
      <c r="E778" s="28" t="s">
        <v>1356</v>
      </c>
      <c r="F778" s="28" t="s">
        <v>559</v>
      </c>
      <c r="G778" s="262">
        <v>6217</v>
      </c>
      <c r="H778" s="79" t="s">
        <v>1174</v>
      </c>
      <c r="I778" s="164" t="s">
        <v>933</v>
      </c>
      <c r="J778" s="273" t="str">
        <f ca="1">IF(AK778&lt;=Données!$B$2,1," ")</f>
        <v xml:space="preserve"> </v>
      </c>
      <c r="K778" s="45">
        <v>1</v>
      </c>
      <c r="L778" s="46"/>
      <c r="M778" s="47"/>
      <c r="N778" s="48"/>
      <c r="O778" s="185"/>
      <c r="P778" s="187"/>
      <c r="Q778" s="185"/>
      <c r="R778" s="186"/>
      <c r="S778" s="186"/>
      <c r="T778" s="187"/>
      <c r="U778" s="187"/>
      <c r="V778" s="187"/>
      <c r="W778" s="320"/>
      <c r="X778" s="214"/>
      <c r="Y778" s="215"/>
      <c r="Z778" s="34"/>
      <c r="AA778" s="35"/>
      <c r="AB778" s="35"/>
      <c r="AC778" s="35"/>
      <c r="AD778" s="36"/>
      <c r="AE778" s="224"/>
      <c r="AF778" s="53"/>
      <c r="AG778" s="54"/>
      <c r="AH778" s="55"/>
      <c r="AI778" s="56"/>
      <c r="AJ778" s="41" t="s">
        <v>4462</v>
      </c>
      <c r="AK778" s="42">
        <v>45910</v>
      </c>
      <c r="AL778" s="50"/>
      <c r="AM778" s="337" t="str">
        <f>INDEX($K$6:$AE$6,1,MATCH(1,K778:AE778,-1))</f>
        <v>95PFE-L2S</v>
      </c>
      <c r="AN778" s="337" t="str">
        <f>IF(INDEX($K$6:$AE$6,1,MATCH(1,K778:AE778,1))&lt;&gt;INDEX($K$6:$AE$6,1,MATCH(1,K778:AE778,-1)),INDEX($K$6:$AE$6,1,MATCH(1,K778:AE778,1)),"-")</f>
        <v>-</v>
      </c>
    </row>
    <row r="779" spans="1:40" x14ac:dyDescent="0.2">
      <c r="A779" s="381"/>
      <c r="B779" s="172">
        <f>IF(A779="Oui",1,0)</f>
        <v>0</v>
      </c>
      <c r="C779" s="172">
        <f>IF(OR(G779="Médecin",H779="Médecin",I779="Médecin",I779="Médecins",H779="anesthésiste",H779="boursier univ.",H779="chercheur",H779="chirurgien",H779="Résident(e)",H779="Md Urg",H779="Md Card",LEFT(H779,6)="Fellow",H779="Externe Médecine",H779="Directeur de la biobanque Médecin",H779="monit.-boursier",),1,0)</f>
        <v>0</v>
      </c>
      <c r="D779" s="172">
        <f>IF(OR(G779=0,H779="Stagiaire",H779="Stagiaires",H779="Externe",H779="Externes",G779="agence",H779="STAGIAIRE INFIRMIER(ÈRE)",H779="STAGIAIRE SI",H779="STAGIAIRE S.I.",H779="STAGIAIRE PAB",H779="STAGIAIRE EN PERFUSION",H779="Stagiaire Physiothérapeute",H779="Stagiaire médecine",H779="Stagiaire - Service sociaux",H779="STAGIAIRE SOINS INFIRMIERS",H779="STAGIAIRE EXTERNE EN MÉDECINE",H779="ss",),1,0)</f>
        <v>1</v>
      </c>
      <c r="E779" s="28" t="s">
        <v>1356</v>
      </c>
      <c r="F779" s="28" t="s">
        <v>1357</v>
      </c>
      <c r="G779" s="262">
        <v>0</v>
      </c>
      <c r="H779" s="79" t="s">
        <v>212</v>
      </c>
      <c r="I779" s="164" t="s">
        <v>213</v>
      </c>
      <c r="J779" s="273">
        <f ca="1">IF(AK779&lt;=Données!$B$2,1," ")</f>
        <v>1</v>
      </c>
      <c r="K779" s="45" t="s">
        <v>56</v>
      </c>
      <c r="L779" s="46" t="s">
        <v>56</v>
      </c>
      <c r="M779" s="47">
        <v>1</v>
      </c>
      <c r="N779" s="48"/>
      <c r="O779" s="185"/>
      <c r="P779" s="187"/>
      <c r="Q779" s="185"/>
      <c r="R779" s="186"/>
      <c r="S779" s="186"/>
      <c r="T779" s="187"/>
      <c r="U779" s="187"/>
      <c r="V779" s="187"/>
      <c r="W779" s="320"/>
      <c r="X779" s="214"/>
      <c r="Y779" s="215"/>
      <c r="Z779" s="34"/>
      <c r="AA779" s="35"/>
      <c r="AB779" s="35"/>
      <c r="AC779" s="35"/>
      <c r="AD779" s="36"/>
      <c r="AE779" s="224"/>
      <c r="AF779" s="73"/>
      <c r="AG779" s="74"/>
      <c r="AH779" s="75"/>
      <c r="AI779" s="76"/>
      <c r="AJ779" s="41" t="s">
        <v>85</v>
      </c>
      <c r="AK779" s="42">
        <v>44616</v>
      </c>
      <c r="AL779" s="50"/>
      <c r="AM779" s="337" t="str">
        <f>INDEX($K$6:$AE$6,1,MATCH(1,K779:AE779,-1))</f>
        <v>95PFE-L2L</v>
      </c>
      <c r="AN779" s="337" t="str">
        <f>IF(INDEX($K$6:$AE$6,1,MATCH(1,K779:AE779,1))&lt;&gt;INDEX($K$6:$AE$6,1,MATCH(1,K779:AE779,-1)),INDEX($K$6:$AE$6,1,MATCH(1,K779:AE779,1)),"-")</f>
        <v>-</v>
      </c>
    </row>
    <row r="780" spans="1:40" x14ac:dyDescent="0.2">
      <c r="A780" s="169" t="str">
        <f>IF(IFERROR(VLOOKUP(G780,EmployesActifs,1,FALSE),"Non")&lt;&gt;"Non","Oui","Non")</f>
        <v>Oui</v>
      </c>
      <c r="B780" s="172">
        <f>IF(A780="Oui",1,0)</f>
        <v>1</v>
      </c>
      <c r="C780" s="172">
        <f>IF(OR(G780="Médecin",H780="Médecin",I780="Médecin",I780="Médecins",H780="anesthésiste",H780="boursier univ.",H780="chercheur",H780="chirurgien",H780="Résident(e)",H780="Md Urg",H780="Md Card",LEFT(H780,6)="Fellow",H780="Externe Médecine",H780="Directeur de la biobanque Médecin",H780="monit.-boursier",),1,0)</f>
        <v>0</v>
      </c>
      <c r="D780" s="172">
        <f>IF(OR(G780=0,H780="Stagiaire",H780="Stagiaires",H780="Externe",H780="Externes",G780="agence",H780="STAGIAIRE INFIRMIER(ÈRE)",H780="STAGIAIRE SI",H780="STAGIAIRE S.I.",H780="STAGIAIRE PAB",H780="STAGIAIRE EN PERFUSION",H780="Stagiaire Physiothérapeute",H780="Stagiaire médecine",H780="Stagiaire - Service sociaux",H780="STAGIAIRE SOINS INFIRMIERS",H780="STAGIAIRE EXTERNE EN MÉDECINE",H780="ss",),1,0)</f>
        <v>0</v>
      </c>
      <c r="E780" s="28" t="s">
        <v>1358</v>
      </c>
      <c r="F780" s="28" t="s">
        <v>1359</v>
      </c>
      <c r="G780" s="262">
        <v>6972</v>
      </c>
      <c r="H780" s="79" t="s">
        <v>69</v>
      </c>
      <c r="I780" s="164" t="s">
        <v>5715</v>
      </c>
      <c r="J780" s="273">
        <f ca="1">IF(AK780&lt;=Données!$B$2,1," ")</f>
        <v>1</v>
      </c>
      <c r="K780" s="45" t="s">
        <v>56</v>
      </c>
      <c r="L780" s="46" t="s">
        <v>56</v>
      </c>
      <c r="M780" s="47" t="s">
        <v>56</v>
      </c>
      <c r="N780" s="48"/>
      <c r="O780" s="185"/>
      <c r="P780" s="187"/>
      <c r="Q780" s="185" t="s">
        <v>56</v>
      </c>
      <c r="R780" s="186" t="s">
        <v>56</v>
      </c>
      <c r="S780" s="186" t="s">
        <v>56</v>
      </c>
      <c r="T780" s="187" t="s">
        <v>56</v>
      </c>
      <c r="U780" s="187"/>
      <c r="V780" s="187"/>
      <c r="W780" s="320"/>
      <c r="X780" s="214"/>
      <c r="Y780" s="215"/>
      <c r="Z780" s="34" t="s">
        <v>56</v>
      </c>
      <c r="AA780" s="35" t="s">
        <v>56</v>
      </c>
      <c r="AB780" s="35" t="s">
        <v>56</v>
      </c>
      <c r="AC780" s="35"/>
      <c r="AD780" s="36" t="s">
        <v>56</v>
      </c>
      <c r="AE780" s="224" t="s">
        <v>56</v>
      </c>
      <c r="AF780" s="53"/>
      <c r="AG780" s="54"/>
      <c r="AH780" s="55"/>
      <c r="AI780" s="56"/>
      <c r="AJ780" s="41" t="s">
        <v>159</v>
      </c>
      <c r="AK780" s="42">
        <v>44577</v>
      </c>
      <c r="AL780" s="50" t="s">
        <v>1360</v>
      </c>
      <c r="AM780" s="337" t="e">
        <f>INDEX($K$6:$AE$6,1,MATCH(1,K780:AE780,-1))</f>
        <v>#N/A</v>
      </c>
      <c r="AN780" s="337" t="e">
        <f>IF(INDEX($K$6:$AE$6,1,MATCH(1,K780:AE780,1))&lt;&gt;INDEX($K$6:$AE$6,1,MATCH(1,K780:AE780,-1)),INDEX($K$6:$AE$6,1,MATCH(1,K780:AE780,1)),"-")</f>
        <v>#N/A</v>
      </c>
    </row>
    <row r="781" spans="1:40" x14ac:dyDescent="0.2">
      <c r="A781" s="381"/>
      <c r="B781" s="172">
        <f>IF(A781="Oui",1,0)</f>
        <v>0</v>
      </c>
      <c r="C781" s="172">
        <f>IF(OR(G781="Médecin",H781="Médecin",I781="Médecin",I781="Médecins",H781="anesthésiste",H781="boursier univ.",H781="chercheur",H781="chirurgien",H781="Résident(e)",H781="Md Urg",H781="Md Card",LEFT(H781,6)="Fellow",H781="Externe Médecine",H781="Directeur de la biobanque Médecin",H781="monit.-boursier",),1,0)</f>
        <v>0</v>
      </c>
      <c r="D781" s="172">
        <f>IF(OR(G781=0,H781="Stagiaire",H781="Stagiaires",H781="Externe",H781="Externes",G781="agence",H781="STAGIAIRE INFIRMIER(ÈRE)",H781="STAGIAIRE SI",H781="STAGIAIRE S.I.",H781="STAGIAIRE PAB",H781="STAGIAIRE EN PERFUSION",H781="Stagiaire Physiothérapeute",H781="Stagiaire médecine",H781="Stagiaire - Service sociaux",H781="STAGIAIRE SOINS INFIRMIERS",H781="STAGIAIRE EXTERNE EN MÉDECINE",H781="ss",),1,0)</f>
        <v>1</v>
      </c>
      <c r="E781" s="28" t="s">
        <v>5518</v>
      </c>
      <c r="F781" s="28" t="s">
        <v>225</v>
      </c>
      <c r="G781" s="262" t="s">
        <v>5519</v>
      </c>
      <c r="H781" s="79" t="s">
        <v>1250</v>
      </c>
      <c r="I781" s="164" t="s">
        <v>65</v>
      </c>
      <c r="J781" s="273" t="str">
        <f ca="1">IF(AK781&lt;=Données!$B$2,1," ")</f>
        <v xml:space="preserve"> </v>
      </c>
      <c r="K781" s="45" t="s">
        <v>56</v>
      </c>
      <c r="L781" s="46" t="s">
        <v>56</v>
      </c>
      <c r="M781" s="47"/>
      <c r="N781" s="48"/>
      <c r="O781" s="185">
        <v>1</v>
      </c>
      <c r="P781" s="187"/>
      <c r="Q781" s="185"/>
      <c r="R781" s="186"/>
      <c r="S781" s="186"/>
      <c r="T781" s="187"/>
      <c r="U781" s="187"/>
      <c r="V781" s="187"/>
      <c r="W781" s="320"/>
      <c r="X781" s="214"/>
      <c r="Y781" s="215"/>
      <c r="Z781" s="34"/>
      <c r="AA781" s="35"/>
      <c r="AB781" s="35"/>
      <c r="AC781" s="35"/>
      <c r="AD781" s="36"/>
      <c r="AE781" s="224"/>
      <c r="AF781" s="53"/>
      <c r="AG781" s="54"/>
      <c r="AH781" s="55"/>
      <c r="AI781" s="56"/>
      <c r="AJ781" s="41" t="s">
        <v>4462</v>
      </c>
      <c r="AK781" s="42">
        <v>45483</v>
      </c>
      <c r="AL781" s="50"/>
      <c r="AM781" s="337" t="str">
        <f>INDEX($K$6:$AE$6,1,MATCH(1,K781:AE781,-1))</f>
        <v>1804S</v>
      </c>
      <c r="AN781" s="337" t="str">
        <f>IF(INDEX($K$6:$AE$6,1,MATCH(1,K781:AE781,1))&lt;&gt;INDEX($K$6:$AE$6,1,MATCH(1,K781:AE781,-1)),INDEX($K$6:$AE$6,1,MATCH(1,K781:AE781,1)),"-")</f>
        <v>-</v>
      </c>
    </row>
    <row r="782" spans="1:40" x14ac:dyDescent="0.2">
      <c r="A782" s="169" t="str">
        <f>IF(IFERROR(VLOOKUP(G782,EmployesActifs,1,FALSE),"Non")&lt;&gt;"Non","Oui","Non")</f>
        <v>Oui</v>
      </c>
      <c r="B782" s="172">
        <f>IF(A782="Oui",1,0)</f>
        <v>1</v>
      </c>
      <c r="C782" s="172">
        <f>IF(OR(G782="Médecin",H782="Médecin",I782="Médecin",I782="Médecins",H782="anesthésiste",H782="boursier univ.",H782="chercheur",H782="chirurgien",H782="Résident(e)",H782="Md Urg",H782="Md Card",LEFT(H782,6)="Fellow",H782="Externe Médecine",H782="Directeur de la biobanque Médecin",H782="monit.-boursier",),1,0)</f>
        <v>0</v>
      </c>
      <c r="D782" s="172">
        <f>IF(OR(G782=0,H782="Stagiaire",H782="Stagiaires",H782="Externe",H782="Externes",G782="agence",H782="STAGIAIRE INFIRMIER(ÈRE)",H782="STAGIAIRE SI",H782="STAGIAIRE S.I.",H782="STAGIAIRE PAB",H782="STAGIAIRE EN PERFUSION",H782="Stagiaire Physiothérapeute",H782="Stagiaire médecine",H782="Stagiaire - Service sociaux",H782="STAGIAIRE SOINS INFIRMIERS",H782="STAGIAIRE EXTERNE EN MÉDECINE",H782="ss",),1,0)</f>
        <v>0</v>
      </c>
      <c r="E782" s="28" t="s">
        <v>1361</v>
      </c>
      <c r="F782" s="28" t="s">
        <v>312</v>
      </c>
      <c r="G782" s="262">
        <v>8113</v>
      </c>
      <c r="H782" s="79" t="s">
        <v>109</v>
      </c>
      <c r="I782" s="164" t="s">
        <v>110</v>
      </c>
      <c r="J782" s="273">
        <f ca="1">IF(AK782&lt;=Données!$B$2,1," ")</f>
        <v>1</v>
      </c>
      <c r="K782" s="45" t="s">
        <v>56</v>
      </c>
      <c r="L782" s="46"/>
      <c r="M782" s="47"/>
      <c r="N782" s="48" t="s">
        <v>56</v>
      </c>
      <c r="O782" s="185">
        <v>1</v>
      </c>
      <c r="P782" s="187"/>
      <c r="Q782" s="185" t="s">
        <v>56</v>
      </c>
      <c r="R782" s="186"/>
      <c r="S782" s="186" t="s">
        <v>56</v>
      </c>
      <c r="T782" s="187"/>
      <c r="U782" s="187"/>
      <c r="V782" s="187"/>
      <c r="W782" s="320"/>
      <c r="X782" s="214" t="s">
        <v>56</v>
      </c>
      <c r="Y782" s="215" t="s">
        <v>56</v>
      </c>
      <c r="Z782" s="34"/>
      <c r="AA782" s="35"/>
      <c r="AB782" s="35"/>
      <c r="AC782" s="35"/>
      <c r="AD782" s="36"/>
      <c r="AE782" s="224"/>
      <c r="AF782" s="53"/>
      <c r="AG782" s="54"/>
      <c r="AH782" s="55"/>
      <c r="AI782" s="56"/>
      <c r="AJ782" s="41" t="s">
        <v>2858</v>
      </c>
      <c r="AK782" s="42">
        <v>45223</v>
      </c>
      <c r="AL782" s="50"/>
      <c r="AM782" s="337" t="str">
        <f>INDEX($K$6:$AE$6,1,MATCH(1,K782:AE782,-1))</f>
        <v>1804S</v>
      </c>
      <c r="AN782" s="337" t="str">
        <f>IF(INDEX($K$6:$AE$6,1,MATCH(1,K782:AE782,1))&lt;&gt;INDEX($K$6:$AE$6,1,MATCH(1,K782:AE782,-1)),INDEX($K$6:$AE$6,1,MATCH(1,K782:AE782,1)),"-")</f>
        <v>-</v>
      </c>
    </row>
    <row r="783" spans="1:40" x14ac:dyDescent="0.2">
      <c r="A783" s="169" t="str">
        <f>IF(IFERROR(VLOOKUP(G783,EmployesActifs,1,FALSE),"Non")&lt;&gt;"Non","Oui","Non")</f>
        <v>Oui</v>
      </c>
      <c r="B783" s="172">
        <f>IF(A783="Oui",1,0)</f>
        <v>1</v>
      </c>
      <c r="C783" s="172">
        <f>IF(OR(G783="Médecin",H783="Médecin",I783="Médecin",I783="Médecins",H783="anesthésiste",H783="boursier univ.",H783="chercheur",H783="chirurgien",H783="Résident(e)",H783="Md Urg",H783="Md Card",LEFT(H783,6)="Fellow",H783="Externe Médecine",H783="Directeur de la biobanque Médecin",H783="monit.-boursier",),1,0)</f>
        <v>0</v>
      </c>
      <c r="D783" s="172">
        <f>IF(OR(G783=0,H783="Stagiaire",H783="Stagiaires",H783="Externe",H783="Externes",G783="agence",H783="STAGIAIRE INFIRMIER(ÈRE)",H783="STAGIAIRE SI",H783="STAGIAIRE S.I.",H783="STAGIAIRE PAB",H783="STAGIAIRE EN PERFUSION",H783="Stagiaire Physiothérapeute",H783="Stagiaire médecine",H783="Stagiaire - Service sociaux",H783="STAGIAIRE SOINS INFIRMIERS",H783="STAGIAIRE EXTERNE EN MÉDECINE",H783="ss",),1,0)</f>
        <v>0</v>
      </c>
      <c r="E783" s="28" t="s">
        <v>1361</v>
      </c>
      <c r="F783" s="28" t="s">
        <v>686</v>
      </c>
      <c r="G783" s="262">
        <v>6676</v>
      </c>
      <c r="H783" s="79" t="s">
        <v>570</v>
      </c>
      <c r="I783" s="164" t="s">
        <v>1319</v>
      </c>
      <c r="J783" s="273" t="str">
        <f ca="1">IF(AK783&lt;=Données!$B$2,1," ")</f>
        <v xml:space="preserve"> </v>
      </c>
      <c r="K783" s="45"/>
      <c r="L783" s="46"/>
      <c r="M783" s="47"/>
      <c r="N783" s="48"/>
      <c r="O783" s="185"/>
      <c r="P783" s="187"/>
      <c r="Q783" s="185"/>
      <c r="R783" s="186"/>
      <c r="S783" s="186">
        <v>1</v>
      </c>
      <c r="T783" s="187"/>
      <c r="U783" s="187"/>
      <c r="V783" s="187"/>
      <c r="W783" s="320"/>
      <c r="X783" s="214"/>
      <c r="Y783" s="215"/>
      <c r="Z783" s="34"/>
      <c r="AA783" s="35"/>
      <c r="AB783" s="35"/>
      <c r="AC783" s="35"/>
      <c r="AD783" s="36"/>
      <c r="AE783" s="224"/>
      <c r="AF783" s="53"/>
      <c r="AG783" s="54"/>
      <c r="AH783" s="55"/>
      <c r="AI783" s="56"/>
      <c r="AJ783" s="41" t="s">
        <v>4462</v>
      </c>
      <c r="AK783" s="42">
        <v>45707</v>
      </c>
      <c r="AL783" s="50"/>
      <c r="AM783" s="337" t="str">
        <f>INDEX($K$6:$AE$6,1,MATCH(1,K783:AE783,-1))</f>
        <v>1870 +</v>
      </c>
      <c r="AN783" s="337" t="str">
        <f>IF(INDEX($K$6:$AE$6,1,MATCH(1,K783:AE783,1))&lt;&gt;INDEX($K$6:$AE$6,1,MATCH(1,K783:AE783,-1)),INDEX($K$6:$AE$6,1,MATCH(1,K783:AE783,1)),"-")</f>
        <v>-</v>
      </c>
    </row>
    <row r="784" spans="1:40" x14ac:dyDescent="0.2">
      <c r="A784" s="169" t="str">
        <f>IF(IFERROR(VLOOKUP(G784,EmployesActifs,1,FALSE),"Non")&lt;&gt;"Non","Oui","Non")</f>
        <v>Oui</v>
      </c>
      <c r="B784" s="172">
        <f>IF(A784="Oui",1,0)</f>
        <v>1</v>
      </c>
      <c r="C784" s="172">
        <f>IF(OR(G784="Médecin",H784="Médecin",I784="Médecin",I784="Médecins",H784="anesthésiste",H784="boursier univ.",H784="chercheur",H784="chirurgien",H784="Résident(e)",H784="Md Urg",H784="Md Card",LEFT(H784,6)="Fellow",H784="Externe Médecine",H784="Directeur de la biobanque Médecin",H784="monit.-boursier",),1,0)</f>
        <v>0</v>
      </c>
      <c r="D784" s="172">
        <f>IF(OR(G784=0,H784="Stagiaire",H784="Stagiaires",H784="Externe",H784="Externes",G784="agence",H784="STAGIAIRE INFIRMIER(ÈRE)",H784="STAGIAIRE SI",H784="STAGIAIRE S.I.",H784="STAGIAIRE PAB",H784="STAGIAIRE EN PERFUSION",H784="Stagiaire Physiothérapeute",H784="Stagiaire médecine",H784="Stagiaire - Service sociaux",H784="STAGIAIRE SOINS INFIRMIERS",H784="STAGIAIRE EXTERNE EN MÉDECINE",H784="ss",),1,0)</f>
        <v>0</v>
      </c>
      <c r="E784" s="28" t="s">
        <v>4090</v>
      </c>
      <c r="F784" s="28" t="s">
        <v>4091</v>
      </c>
      <c r="G784" s="262">
        <v>12108</v>
      </c>
      <c r="H784" s="79" t="s">
        <v>5247</v>
      </c>
      <c r="I784" s="164" t="s">
        <v>209</v>
      </c>
      <c r="J784" s="273" t="str">
        <f ca="1">IF(AK784&lt;=Données!$B$2,1," ")</f>
        <v xml:space="preserve"> </v>
      </c>
      <c r="K784" s="45" t="s">
        <v>56</v>
      </c>
      <c r="L784" s="46"/>
      <c r="M784" s="47"/>
      <c r="N784" s="48"/>
      <c r="O784" s="185">
        <v>1</v>
      </c>
      <c r="P784" s="187"/>
      <c r="Q784" s="185"/>
      <c r="R784" s="186"/>
      <c r="S784" s="186"/>
      <c r="T784" s="187"/>
      <c r="U784" s="187"/>
      <c r="V784" s="187"/>
      <c r="W784" s="320"/>
      <c r="X784" s="214"/>
      <c r="Y784" s="215"/>
      <c r="Z784" s="34"/>
      <c r="AA784" s="35"/>
      <c r="AB784" s="35"/>
      <c r="AC784" s="35"/>
      <c r="AD784" s="36"/>
      <c r="AE784" s="224"/>
      <c r="AF784" s="53"/>
      <c r="AG784" s="54"/>
      <c r="AH784" s="55"/>
      <c r="AI784" s="56"/>
      <c r="AJ784" s="41" t="s">
        <v>4462</v>
      </c>
      <c r="AK784" s="42">
        <v>45378</v>
      </c>
      <c r="AL784" s="50"/>
      <c r="AM784" s="337" t="str">
        <f>INDEX($K$6:$AE$6,1,MATCH(1,K784:AE784,-1))</f>
        <v>1804S</v>
      </c>
      <c r="AN784" s="337" t="str">
        <f>IF(INDEX($K$6:$AE$6,1,MATCH(1,K784:AE784,1))&lt;&gt;INDEX($K$6:$AE$6,1,MATCH(1,K784:AE784,-1)),INDEX($K$6:$AE$6,1,MATCH(1,K784:AE784,1)),"-")</f>
        <v>-</v>
      </c>
    </row>
    <row r="785" spans="1:40" x14ac:dyDescent="0.2">
      <c r="A785" s="169" t="str">
        <f>IF(IFERROR(VLOOKUP(G785,EmployesActifs,1,FALSE),"Non")&lt;&gt;"Non","Oui","Non")</f>
        <v>Oui</v>
      </c>
      <c r="B785" s="172">
        <f>IF(A785="Oui",1,0)</f>
        <v>1</v>
      </c>
      <c r="C785" s="172">
        <f>IF(OR(G785="Médecin",H785="Médecin",I785="Médecin",I785="Médecins",H785="anesthésiste",H785="boursier univ.",H785="chercheur",H785="chirurgien",H785="Résident(e)",H785="Md Urg",H785="Md Card",LEFT(H785,6)="Fellow",H785="Externe Médecine",H785="Directeur de la biobanque Médecin",H785="monit.-boursier",),1,0)</f>
        <v>0</v>
      </c>
      <c r="D785" s="172">
        <f>IF(OR(G785=0,H785="Stagiaire",H785="Stagiaires",H785="Externe",H785="Externes",G785="agence",H785="STAGIAIRE INFIRMIER(ÈRE)",H785="STAGIAIRE SI",H785="STAGIAIRE S.I.",H785="STAGIAIRE PAB",H785="STAGIAIRE EN PERFUSION",H785="Stagiaire Physiothérapeute",H785="Stagiaire médecine",H785="Stagiaire - Service sociaux",H785="STAGIAIRE SOINS INFIRMIERS",H785="STAGIAIRE EXTERNE EN MÉDECINE",H785="ss",),1,0)</f>
        <v>0</v>
      </c>
      <c r="E785" s="28" t="s">
        <v>1362</v>
      </c>
      <c r="F785" s="28" t="s">
        <v>1163</v>
      </c>
      <c r="G785" s="262">
        <v>11430</v>
      </c>
      <c r="H785" s="79" t="s">
        <v>103</v>
      </c>
      <c r="I785" s="164" t="s">
        <v>5711</v>
      </c>
      <c r="J785" s="273" t="str">
        <f ca="1">IF(AK785&lt;=Données!$B$2,1," ")</f>
        <v xml:space="preserve"> </v>
      </c>
      <c r="K785" s="45"/>
      <c r="L785" s="46"/>
      <c r="M785" s="47"/>
      <c r="N785" s="48"/>
      <c r="O785" s="185"/>
      <c r="P785" s="187"/>
      <c r="Q785" s="185"/>
      <c r="R785" s="186"/>
      <c r="S785" s="186">
        <v>1</v>
      </c>
      <c r="T785" s="187"/>
      <c r="U785" s="187"/>
      <c r="V785" s="187"/>
      <c r="W785" s="320"/>
      <c r="X785" s="214"/>
      <c r="Y785" s="215"/>
      <c r="Z785" s="34"/>
      <c r="AA785" s="35"/>
      <c r="AB785" s="35"/>
      <c r="AC785" s="35"/>
      <c r="AD785" s="36"/>
      <c r="AE785" s="224"/>
      <c r="AF785" s="53"/>
      <c r="AG785" s="54"/>
      <c r="AH785" s="55"/>
      <c r="AI785" s="56"/>
      <c r="AJ785" s="41" t="s">
        <v>4462</v>
      </c>
      <c r="AK785" s="42">
        <v>45455</v>
      </c>
      <c r="AL785" s="50"/>
      <c r="AM785" s="337" t="str">
        <f>INDEX($K$6:$AE$6,1,MATCH(1,K785:AE785,-1))</f>
        <v>1870 +</v>
      </c>
      <c r="AN785" s="337" t="str">
        <f>IF(INDEX($K$6:$AE$6,1,MATCH(1,K785:AE785,1))&lt;&gt;INDEX($K$6:$AE$6,1,MATCH(1,K785:AE785,-1)),INDEX($K$6:$AE$6,1,MATCH(1,K785:AE785,1)),"-")</f>
        <v>-</v>
      </c>
    </row>
    <row r="786" spans="1:40" x14ac:dyDescent="0.2">
      <c r="A786" s="169" t="str">
        <f>IF(IFERROR(VLOOKUP(G786,EmployesActifs,1,FALSE),"Non")&lt;&gt;"Non","Oui","Non")</f>
        <v>Oui</v>
      </c>
      <c r="B786" s="172">
        <f>IF(A786="Oui",1,0)</f>
        <v>1</v>
      </c>
      <c r="C786" s="172">
        <f>IF(OR(G786="Médecin",H786="Médecin",I786="Médecin",I786="Médecins",H786="anesthésiste",H786="boursier univ.",H786="chercheur",H786="chirurgien",H786="Résident(e)",H786="Md Urg",H786="Md Card",LEFT(H786,6)="Fellow",H786="Externe Médecine",H786="Directeur de la biobanque Médecin",H786="monit.-boursier",),1,0)</f>
        <v>0</v>
      </c>
      <c r="D786" s="172">
        <f>IF(OR(G786=0,H786="Stagiaire",H786="Stagiaires",H786="Externe",H786="Externes",G786="agence",H786="STAGIAIRE INFIRMIER(ÈRE)",H786="STAGIAIRE SI",H786="STAGIAIRE S.I.",H786="STAGIAIRE PAB",H786="STAGIAIRE EN PERFUSION",H786="Stagiaire Physiothérapeute",H786="Stagiaire médecine",H786="Stagiaire - Service sociaux",H786="STAGIAIRE SOINS INFIRMIERS",H786="STAGIAIRE EXTERNE EN MÉDECINE",H786="ss",),1,0)</f>
        <v>0</v>
      </c>
      <c r="E786" s="28" t="s">
        <v>1364</v>
      </c>
      <c r="F786" s="28" t="s">
        <v>172</v>
      </c>
      <c r="G786" s="262">
        <v>2655</v>
      </c>
      <c r="H786" s="79" t="s">
        <v>875</v>
      </c>
      <c r="I786" s="164" t="s">
        <v>3428</v>
      </c>
      <c r="J786" s="273">
        <f ca="1">IF(AK786&lt;=Données!$B$2,1," ")</f>
        <v>1</v>
      </c>
      <c r="K786" s="45">
        <v>1</v>
      </c>
      <c r="L786" s="46"/>
      <c r="M786" s="47"/>
      <c r="N786" s="48"/>
      <c r="O786" s="185"/>
      <c r="P786" s="187"/>
      <c r="Q786" s="185"/>
      <c r="R786" s="186"/>
      <c r="S786" s="186"/>
      <c r="T786" s="187"/>
      <c r="U786" s="187"/>
      <c r="V786" s="187"/>
      <c r="W786" s="320"/>
      <c r="X786" s="214"/>
      <c r="Y786" s="215"/>
      <c r="Z786" s="34"/>
      <c r="AA786" s="35"/>
      <c r="AB786" s="35"/>
      <c r="AC786" s="35"/>
      <c r="AD786" s="36"/>
      <c r="AE786" s="224"/>
      <c r="AF786" s="53"/>
      <c r="AG786" s="54"/>
      <c r="AH786" s="55"/>
      <c r="AI786" s="56"/>
      <c r="AJ786" s="41" t="s">
        <v>239</v>
      </c>
      <c r="AK786" s="42">
        <v>44581</v>
      </c>
      <c r="AL786" s="50"/>
      <c r="AM786" s="337" t="str">
        <f>INDEX($K$6:$AE$6,1,MATCH(1,K786:AE786,-1))</f>
        <v>95PFE-L2S</v>
      </c>
      <c r="AN786" s="337" t="str">
        <f>IF(INDEX($K$6:$AE$6,1,MATCH(1,K786:AE786,1))&lt;&gt;INDEX($K$6:$AE$6,1,MATCH(1,K786:AE786,-1)),INDEX($K$6:$AE$6,1,MATCH(1,K786:AE786,1)),"-")</f>
        <v>-</v>
      </c>
    </row>
    <row r="787" spans="1:40" x14ac:dyDescent="0.2">
      <c r="A787" s="169" t="str">
        <f>IF(IFERROR(VLOOKUP(G787,EmployesActifs,1,FALSE),"Non")&lt;&gt;"Non","Oui","Non")</f>
        <v>Oui</v>
      </c>
      <c r="B787" s="172">
        <f>IF(A787="Oui",1,0)</f>
        <v>1</v>
      </c>
      <c r="C787" s="172">
        <f>IF(OR(G787="Médecin",H787="Médecin",I787="Médecin",I787="Médecins",H787="anesthésiste",H787="boursier univ.",H787="chercheur",H787="chirurgien",H787="Résident(e)",H787="Md Urg",H787="Md Card",LEFT(H787,6)="Fellow",H787="Externe Médecine",H787="Directeur de la biobanque Médecin",H787="monit.-boursier",),1,0)</f>
        <v>0</v>
      </c>
      <c r="D787" s="172">
        <f>IF(OR(G787=0,H787="Stagiaire",H787="Stagiaires",H787="Externe",H787="Externes",G787="agence",H787="STAGIAIRE INFIRMIER(ÈRE)",H787="STAGIAIRE SI",H787="STAGIAIRE S.I.",H787="STAGIAIRE PAB",H787="STAGIAIRE EN PERFUSION",H787="Stagiaire Physiothérapeute",H787="Stagiaire médecine",H787="Stagiaire - Service sociaux",H787="STAGIAIRE SOINS INFIRMIERS",H787="STAGIAIRE EXTERNE EN MÉDECINE",H787="ss",),1,0)</f>
        <v>0</v>
      </c>
      <c r="E787" s="28" t="s">
        <v>1364</v>
      </c>
      <c r="F787" s="28" t="s">
        <v>5558</v>
      </c>
      <c r="G787" s="262">
        <v>13792</v>
      </c>
      <c r="H787" s="79" t="s">
        <v>103</v>
      </c>
      <c r="I787" s="164" t="s">
        <v>836</v>
      </c>
      <c r="J787" s="273" t="str">
        <f ca="1">IF(AK787&lt;=Données!$B$2,1," ")</f>
        <v xml:space="preserve"> </v>
      </c>
      <c r="K787" s="45" t="s">
        <v>56</v>
      </c>
      <c r="L787" s="46" t="s">
        <v>56</v>
      </c>
      <c r="M787" s="47"/>
      <c r="N787" s="48"/>
      <c r="O787" s="185"/>
      <c r="P787" s="187"/>
      <c r="Q787" s="185"/>
      <c r="R787" s="186"/>
      <c r="S787" s="186">
        <v>1</v>
      </c>
      <c r="T787" s="187"/>
      <c r="U787" s="187"/>
      <c r="V787" s="187"/>
      <c r="W787" s="320"/>
      <c r="X787" s="214"/>
      <c r="Y787" s="215"/>
      <c r="Z787" s="34"/>
      <c r="AA787" s="35"/>
      <c r="AB787" s="35"/>
      <c r="AC787" s="35"/>
      <c r="AD787" s="36"/>
      <c r="AE787" s="224"/>
      <c r="AF787" s="53"/>
      <c r="AG787" s="54"/>
      <c r="AH787" s="345"/>
      <c r="AI787" s="56"/>
      <c r="AJ787" s="41" t="s">
        <v>4462</v>
      </c>
      <c r="AK787" s="42">
        <v>45511</v>
      </c>
      <c r="AL787" s="50"/>
      <c r="AM787" s="337" t="str">
        <f>INDEX($K$6:$AE$6,1,MATCH(1,K787:AE787,-1))</f>
        <v>1870 +</v>
      </c>
      <c r="AN787" s="337" t="str">
        <f>IF(INDEX($K$6:$AE$6,1,MATCH(1,K787:AE787,1))&lt;&gt;INDEX($K$6:$AE$6,1,MATCH(1,K787:AE787,-1)),INDEX($K$6:$AE$6,1,MATCH(1,K787:AE787,1)),"-")</f>
        <v>-</v>
      </c>
    </row>
    <row r="788" spans="1:40" x14ac:dyDescent="0.2">
      <c r="A788" s="169" t="str">
        <f>IF(IFERROR(VLOOKUP(G788,EmployesActifs,1,FALSE),"Non")&lt;&gt;"Non","Oui","Non")</f>
        <v>Oui</v>
      </c>
      <c r="B788" s="172">
        <f>IF(A788="Oui",1,0)</f>
        <v>1</v>
      </c>
      <c r="C788" s="172">
        <f>IF(OR(G788="Médecin",H788="Médecin",I788="Médecin",I788="Médecins",H788="anesthésiste",H788="boursier univ.",H788="chercheur",H788="chirurgien",H788="Résident(e)",H788="Md Urg",H788="Md Card",LEFT(H788,6)="Fellow",H788="Externe Médecine",H788="Directeur de la biobanque Médecin",H788="monit.-boursier",),1,0)</f>
        <v>0</v>
      </c>
      <c r="D788" s="172">
        <f>IF(OR(G788=0,H788="Stagiaire",H788="Stagiaires",H788="Externe",H788="Externes",G788="agence",H788="STAGIAIRE INFIRMIER(ÈRE)",H788="STAGIAIRE SI",H788="STAGIAIRE S.I.",H788="STAGIAIRE PAB",H788="STAGIAIRE EN PERFUSION",H788="Stagiaire Physiothérapeute",H788="Stagiaire médecine",H788="Stagiaire - Service sociaux",H788="STAGIAIRE SOINS INFIRMIERS",H788="STAGIAIRE EXTERNE EN MÉDECINE",H788="ss",),1,0)</f>
        <v>0</v>
      </c>
      <c r="E788" s="28" t="s">
        <v>1364</v>
      </c>
      <c r="F788" s="28" t="s">
        <v>3955</v>
      </c>
      <c r="G788" s="262">
        <v>10860</v>
      </c>
      <c r="H788" s="79" t="s">
        <v>532</v>
      </c>
      <c r="I788" s="164" t="s">
        <v>5707</v>
      </c>
      <c r="J788" s="273">
        <f ca="1">IF(AK788&lt;=Données!$B$2,1," ")</f>
        <v>1</v>
      </c>
      <c r="K788" s="45"/>
      <c r="L788" s="46"/>
      <c r="M788" s="47"/>
      <c r="N788" s="48"/>
      <c r="O788" s="185"/>
      <c r="P788" s="187"/>
      <c r="Q788" s="185"/>
      <c r="R788" s="186"/>
      <c r="S788" s="186"/>
      <c r="T788" s="187"/>
      <c r="U788" s="187"/>
      <c r="V788" s="187"/>
      <c r="W788" s="320"/>
      <c r="X788" s="214"/>
      <c r="Y788" s="215"/>
      <c r="Z788" s="34"/>
      <c r="AA788" s="35"/>
      <c r="AB788" s="35"/>
      <c r="AC788" s="35"/>
      <c r="AD788" s="36">
        <v>1</v>
      </c>
      <c r="AE788" s="224"/>
      <c r="AF788" s="53"/>
      <c r="AG788" s="54"/>
      <c r="AH788" s="55"/>
      <c r="AI788" s="56"/>
      <c r="AJ788" s="41" t="s">
        <v>308</v>
      </c>
      <c r="AK788" s="42">
        <v>44155</v>
      </c>
      <c r="AL788" s="50"/>
      <c r="AM788" s="337" t="str">
        <f>INDEX($K$6:$AE$6,1,MATCH(1,K788:AE788,-1))</f>
        <v>1517-LP</v>
      </c>
      <c r="AN788" s="337" t="str">
        <f>IF(INDEX($K$6:$AE$6,1,MATCH(1,K788:AE788,1))&lt;&gt;INDEX($K$6:$AE$6,1,MATCH(1,K788:AE788,-1)),INDEX($K$6:$AE$6,1,MATCH(1,K788:AE788,1)),"-")</f>
        <v>-</v>
      </c>
    </row>
    <row r="789" spans="1:40" x14ac:dyDescent="0.2">
      <c r="A789" s="169" t="str">
        <f>IF(IFERROR(VLOOKUP(G789,EmployesActifs,1,FALSE),"Non")&lt;&gt;"Non","Oui","Non")</f>
        <v>Oui</v>
      </c>
      <c r="B789" s="172">
        <f>IF(A789="Oui",1,0)</f>
        <v>1</v>
      </c>
      <c r="C789" s="172">
        <f>IF(OR(G789="Médecin",H789="Médecin",I789="Médecin",I789="Médecins",H789="anesthésiste",H789="boursier univ.",H789="chercheur",H789="chirurgien",H789="Résident(e)",H789="Md Urg",H789="Md Card",LEFT(H789,6)="Fellow",H789="Externe Médecine",H789="Directeur de la biobanque Médecin",H789="monit.-boursier",),1,0)</f>
        <v>0</v>
      </c>
      <c r="D789" s="172">
        <f>IF(OR(G789=0,H789="Stagiaire",H789="Stagiaires",H789="Externe",H789="Externes",G789="agence",H789="STAGIAIRE INFIRMIER(ÈRE)",H789="STAGIAIRE SI",H789="STAGIAIRE S.I.",H789="STAGIAIRE PAB",H789="STAGIAIRE EN PERFUSION",H789="Stagiaire Physiothérapeute",H789="Stagiaire médecine",H789="Stagiaire - Service sociaux",H789="STAGIAIRE SOINS INFIRMIERS",H789="STAGIAIRE EXTERNE EN MÉDECINE",H789="ss",),1,0)</f>
        <v>0</v>
      </c>
      <c r="E789" s="28" t="s">
        <v>5552</v>
      </c>
      <c r="F789" s="28" t="s">
        <v>5553</v>
      </c>
      <c r="G789" s="262">
        <v>13784</v>
      </c>
      <c r="H789" s="79" t="s">
        <v>103</v>
      </c>
      <c r="I789" s="164" t="s">
        <v>5701</v>
      </c>
      <c r="J789" s="273" t="str">
        <f ca="1">IF(AK789&lt;=Données!$B$2,1," ")</f>
        <v xml:space="preserve"> </v>
      </c>
      <c r="K789" s="45" t="s">
        <v>56</v>
      </c>
      <c r="L789" s="46">
        <v>1</v>
      </c>
      <c r="M789" s="47"/>
      <c r="N789" s="48"/>
      <c r="O789" s="185"/>
      <c r="P789" s="187"/>
      <c r="Q789" s="185"/>
      <c r="R789" s="186"/>
      <c r="S789" s="186"/>
      <c r="T789" s="187"/>
      <c r="U789" s="187"/>
      <c r="V789" s="187"/>
      <c r="W789" s="320"/>
      <c r="X789" s="214"/>
      <c r="Y789" s="215"/>
      <c r="Z789" s="34"/>
      <c r="AA789" s="35"/>
      <c r="AB789" s="35"/>
      <c r="AC789" s="35"/>
      <c r="AD789" s="36"/>
      <c r="AE789" s="224"/>
      <c r="AF789" s="53"/>
      <c r="AG789" s="54"/>
      <c r="AH789" s="55"/>
      <c r="AI789" s="56"/>
      <c r="AJ789" s="41" t="s">
        <v>4462</v>
      </c>
      <c r="AK789" s="42">
        <v>45518</v>
      </c>
      <c r="AL789" s="50"/>
      <c r="AM789" s="337" t="str">
        <f>INDEX($K$6:$AE$6,1,MATCH(1,K789:AE789,-1))</f>
        <v>95PFE-L2M</v>
      </c>
      <c r="AN789" s="337" t="str">
        <f>IF(INDEX($K$6:$AE$6,1,MATCH(1,K789:AE789,1))&lt;&gt;INDEX($K$6:$AE$6,1,MATCH(1,K789:AE789,-1)),INDEX($K$6:$AE$6,1,MATCH(1,K789:AE789,1)),"-")</f>
        <v>-</v>
      </c>
    </row>
    <row r="790" spans="1:40" x14ac:dyDescent="0.2">
      <c r="A790" s="169" t="str">
        <f>IF(IFERROR(VLOOKUP(G790,EmployesActifs,1,FALSE),"Non")&lt;&gt;"Non","Oui","Non")</f>
        <v>Oui</v>
      </c>
      <c r="B790" s="172">
        <f>IF(A790="Oui",1,0)</f>
        <v>1</v>
      </c>
      <c r="C790" s="172">
        <f>IF(OR(G790="Médecin",H790="Médecin",I790="Médecin",I790="Médecins",H790="anesthésiste",H790="boursier univ.",H790="chercheur",H790="chirurgien",H790="Résident(e)",H790="Md Urg",H790="Md Card",LEFT(H790,6)="Fellow",H790="Externe Médecine",H790="Directeur de la biobanque Médecin",H790="monit.-boursier",),1,0)</f>
        <v>0</v>
      </c>
      <c r="D790" s="172">
        <f>IF(OR(G790=0,H790="Stagiaire",H790="Stagiaires",H790="Externe",H790="Externes",G790="agence",H790="STAGIAIRE INFIRMIER(ÈRE)",H790="STAGIAIRE SI",H790="STAGIAIRE S.I.",H790="STAGIAIRE PAB",H790="STAGIAIRE EN PERFUSION",H790="Stagiaire Physiothérapeute",H790="Stagiaire médecine",H790="Stagiaire - Service sociaux",H790="STAGIAIRE SOINS INFIRMIERS",H790="STAGIAIRE EXTERNE EN MÉDECINE",H790="ss",),1,0)</f>
        <v>0</v>
      </c>
      <c r="E790" s="28" t="s">
        <v>4671</v>
      </c>
      <c r="F790" s="28" t="s">
        <v>835</v>
      </c>
      <c r="G790" s="262">
        <v>13369</v>
      </c>
      <c r="H790" s="79" t="s">
        <v>69</v>
      </c>
      <c r="I790" s="164" t="s">
        <v>65</v>
      </c>
      <c r="J790" s="273" t="str">
        <f ca="1">IF(AK790&lt;=Données!$B$2,1," ")</f>
        <v xml:space="preserve"> </v>
      </c>
      <c r="K790" s="45"/>
      <c r="L790" s="46" t="s">
        <v>56</v>
      </c>
      <c r="M790" s="47">
        <v>1</v>
      </c>
      <c r="N790" s="48"/>
      <c r="O790" s="185"/>
      <c r="P790" s="187"/>
      <c r="Q790" s="185"/>
      <c r="R790" s="186"/>
      <c r="S790" s="186"/>
      <c r="T790" s="187"/>
      <c r="U790" s="187"/>
      <c r="V790" s="187"/>
      <c r="W790" s="320"/>
      <c r="X790" s="214"/>
      <c r="Y790" s="215"/>
      <c r="Z790" s="34"/>
      <c r="AA790" s="35"/>
      <c r="AB790" s="35"/>
      <c r="AC790" s="35"/>
      <c r="AD790" s="36"/>
      <c r="AE790" s="224"/>
      <c r="AF790" s="53"/>
      <c r="AG790" s="54"/>
      <c r="AH790" s="55"/>
      <c r="AI790" s="56"/>
      <c r="AJ790" s="41" t="s">
        <v>652</v>
      </c>
      <c r="AK790" s="42">
        <v>45311</v>
      </c>
      <c r="AL790" s="50"/>
      <c r="AM790" s="337" t="str">
        <f>INDEX($K$6:$AE$6,1,MATCH(1,K790:AE790,-1))</f>
        <v>95PFE-L2L</v>
      </c>
      <c r="AN790" s="337" t="str">
        <f>IF(INDEX($K$6:$AE$6,1,MATCH(1,K790:AE790,1))&lt;&gt;INDEX($K$6:$AE$6,1,MATCH(1,K790:AE790,-1)),INDEX($K$6:$AE$6,1,MATCH(1,K790:AE790,1)),"-")</f>
        <v>-</v>
      </c>
    </row>
    <row r="791" spans="1:40" x14ac:dyDescent="0.2">
      <c r="A791" s="169" t="str">
        <f>IF(IFERROR(VLOOKUP(G791,EmployesActifs,1,FALSE),"Non")&lt;&gt;"Non","Oui","Non")</f>
        <v>Oui</v>
      </c>
      <c r="B791" s="172">
        <f>IF(A791="Oui",1,0)</f>
        <v>1</v>
      </c>
      <c r="C791" s="172">
        <f>IF(OR(G791="Médecin",H791="Médecin",I791="Médecin",I791="Médecins",H791="anesthésiste",H791="boursier univ.",H791="chercheur",H791="chirurgien",H791="Résident(e)",H791="Md Urg",H791="Md Card",LEFT(H791,6)="Fellow",H791="Externe Médecine",H791="Directeur de la biobanque Médecin",H791="monit.-boursier",),1,0)</f>
        <v>0</v>
      </c>
      <c r="D791" s="172">
        <f>IF(OR(G791=0,H791="Stagiaire",H791="Stagiaires",H791="Externe",H791="Externes",G791="agence",H791="STAGIAIRE INFIRMIER(ÈRE)",H791="STAGIAIRE SI",H791="STAGIAIRE S.I.",H791="STAGIAIRE PAB",H791="STAGIAIRE EN PERFUSION",H791="Stagiaire Physiothérapeute",H791="Stagiaire médecine",H791="Stagiaire - Service sociaux",H791="STAGIAIRE SOINS INFIRMIERS",H791="STAGIAIRE EXTERNE EN MÉDECINE",H791="ss",),1,0)</f>
        <v>0</v>
      </c>
      <c r="E791" s="28" t="s">
        <v>1369</v>
      </c>
      <c r="F791" s="28" t="s">
        <v>1130</v>
      </c>
      <c r="G791" s="262">
        <v>10639</v>
      </c>
      <c r="H791" s="79" t="s">
        <v>2990</v>
      </c>
      <c r="I791" s="164" t="s">
        <v>3463</v>
      </c>
      <c r="J791" s="273">
        <f ca="1">IF(AK791&lt;=Données!$B$2,1," ")</f>
        <v>1</v>
      </c>
      <c r="K791" s="45">
        <v>1</v>
      </c>
      <c r="L791" s="46"/>
      <c r="M791" s="47"/>
      <c r="N791" s="48"/>
      <c r="O791" s="185"/>
      <c r="P791" s="187"/>
      <c r="Q791" s="185"/>
      <c r="R791" s="186"/>
      <c r="S791" s="186"/>
      <c r="T791" s="187"/>
      <c r="U791" s="187"/>
      <c r="V791" s="187"/>
      <c r="W791" s="320"/>
      <c r="X791" s="214"/>
      <c r="Y791" s="215"/>
      <c r="Z791" s="34"/>
      <c r="AA791" s="35"/>
      <c r="AB791" s="35"/>
      <c r="AC791" s="35"/>
      <c r="AD791" s="36"/>
      <c r="AE791" s="224"/>
      <c r="AF791" s="53"/>
      <c r="AG791" s="54"/>
      <c r="AH791" s="55"/>
      <c r="AI791" s="56"/>
      <c r="AJ791" s="41" t="s">
        <v>85</v>
      </c>
      <c r="AK791" s="42">
        <v>44944</v>
      </c>
      <c r="AL791" s="50"/>
      <c r="AM791" s="337" t="str">
        <f>INDEX($K$6:$AE$6,1,MATCH(1,K791:AE791,-1))</f>
        <v>95PFE-L2S</v>
      </c>
      <c r="AN791" s="337" t="str">
        <f>IF(INDEX($K$6:$AE$6,1,MATCH(1,K791:AE791,1))&lt;&gt;INDEX($K$6:$AE$6,1,MATCH(1,K791:AE791,-1)),INDEX($K$6:$AE$6,1,MATCH(1,K791:AE791,1)),"-")</f>
        <v>-</v>
      </c>
    </row>
    <row r="792" spans="1:40" x14ac:dyDescent="0.2">
      <c r="A792" s="169" t="str">
        <f>IF(IFERROR(VLOOKUP(G792,EmployesActifs,1,FALSE),"Non")&lt;&gt;"Non","Oui","Non")</f>
        <v>Oui</v>
      </c>
      <c r="B792" s="172">
        <f>IF(A792="Oui",1,0)</f>
        <v>1</v>
      </c>
      <c r="C792" s="172">
        <f>IF(OR(G792="Médecin",H792="Médecin",I792="Médecin",I792="Médecins",H792="anesthésiste",H792="boursier univ.",H792="chercheur",H792="chirurgien",H792="Résident(e)",H792="Md Urg",H792="Md Card",LEFT(H792,6)="Fellow",H792="Externe Médecine",H792="Directeur de la biobanque Médecin",H792="monit.-boursier",),1,0)</f>
        <v>0</v>
      </c>
      <c r="D792" s="172">
        <f>IF(OR(G792=0,H792="Stagiaire",H792="Stagiaires",H792="Externe",H792="Externes",G792="agence",H792="STAGIAIRE INFIRMIER(ÈRE)",H792="STAGIAIRE SI",H792="STAGIAIRE S.I.",H792="STAGIAIRE PAB",H792="STAGIAIRE EN PERFUSION",H792="Stagiaire Physiothérapeute",H792="Stagiaire médecine",H792="Stagiaire - Service sociaux",H792="STAGIAIRE SOINS INFIRMIERS",H792="STAGIAIRE EXTERNE EN MÉDECINE",H792="ss",),1,0)</f>
        <v>0</v>
      </c>
      <c r="E792" s="28" t="s">
        <v>1369</v>
      </c>
      <c r="F792" s="28" t="s">
        <v>1370</v>
      </c>
      <c r="G792" s="262">
        <v>11693</v>
      </c>
      <c r="H792" s="79" t="s">
        <v>570</v>
      </c>
      <c r="I792" s="164" t="s">
        <v>5860</v>
      </c>
      <c r="J792" s="273" t="str">
        <f ca="1">IF(AK792&lt;=Données!$B$2,1," ")</f>
        <v xml:space="preserve"> </v>
      </c>
      <c r="K792" s="45">
        <v>1</v>
      </c>
      <c r="L792" s="46"/>
      <c r="M792" s="47"/>
      <c r="N792" s="48"/>
      <c r="O792" s="185"/>
      <c r="P792" s="187"/>
      <c r="Q792" s="185"/>
      <c r="R792" s="186"/>
      <c r="S792" s="186"/>
      <c r="T792" s="187"/>
      <c r="U792" s="187"/>
      <c r="V792" s="187"/>
      <c r="W792" s="320"/>
      <c r="X792" s="214"/>
      <c r="Y792" s="215"/>
      <c r="Z792" s="34"/>
      <c r="AA792" s="35"/>
      <c r="AB792" s="35"/>
      <c r="AC792" s="35"/>
      <c r="AD792" s="36"/>
      <c r="AE792" s="224"/>
      <c r="AF792" s="53"/>
      <c r="AG792" s="54"/>
      <c r="AH792" s="55"/>
      <c r="AI792" s="56"/>
      <c r="AJ792" s="41" t="s">
        <v>4462</v>
      </c>
      <c r="AK792" s="42">
        <v>45701</v>
      </c>
      <c r="AL792" s="50"/>
      <c r="AM792" s="337" t="str">
        <f>INDEX($K$6:$AE$6,1,MATCH(1,K792:AE792,-1))</f>
        <v>95PFE-L2S</v>
      </c>
      <c r="AN792" s="337" t="str">
        <f>IF(INDEX($K$6:$AE$6,1,MATCH(1,K792:AE792,1))&lt;&gt;INDEX($K$6:$AE$6,1,MATCH(1,K792:AE792,-1)),INDEX($K$6:$AE$6,1,MATCH(1,K792:AE792,1)),"-")</f>
        <v>-</v>
      </c>
    </row>
    <row r="793" spans="1:40" x14ac:dyDescent="0.2">
      <c r="A793" s="169" t="str">
        <f>IF(IFERROR(VLOOKUP(G793,EmployesActifs,1,FALSE),"Non")&lt;&gt;"Non","Oui","Non")</f>
        <v>Oui</v>
      </c>
      <c r="B793" s="172">
        <f>IF(A793="Oui",1,0)</f>
        <v>1</v>
      </c>
      <c r="C793" s="172">
        <f>IF(OR(G793="Médecin",H793="Médecin",I793="Médecin",I793="Médecins",H793="anesthésiste",H793="boursier univ.",H793="chercheur",H793="chirurgien",H793="Résident(e)",H793="Md Urg",H793="Md Card",LEFT(H793,6)="Fellow",H793="Externe Médecine",H793="Directeur de la biobanque Médecin",H793="monit.-boursier",),1,0)</f>
        <v>0</v>
      </c>
      <c r="D793" s="172">
        <f>IF(OR(G793=0,H793="Stagiaire",H793="Stagiaires",H793="Externe",H793="Externes",G793="agence",H793="STAGIAIRE INFIRMIER(ÈRE)",H793="STAGIAIRE SI",H793="STAGIAIRE S.I.",H793="STAGIAIRE PAB",H793="STAGIAIRE EN PERFUSION",H793="Stagiaire Physiothérapeute",H793="Stagiaire médecine",H793="Stagiaire - Service sociaux",H793="STAGIAIRE SOINS INFIRMIERS",H793="STAGIAIRE EXTERNE EN MÉDECINE",H793="ss",),1,0)</f>
        <v>0</v>
      </c>
      <c r="E793" s="28" t="s">
        <v>1372</v>
      </c>
      <c r="F793" s="28" t="s">
        <v>1373</v>
      </c>
      <c r="G793" s="262">
        <v>8480</v>
      </c>
      <c r="H793" s="79" t="s">
        <v>3735</v>
      </c>
      <c r="I793" s="164" t="s">
        <v>122</v>
      </c>
      <c r="J793" s="273">
        <f ca="1">IF(AK793&lt;=Données!$B$2,1," ")</f>
        <v>1</v>
      </c>
      <c r="K793" s="45"/>
      <c r="L793" s="46" t="s">
        <v>56</v>
      </c>
      <c r="M793" s="47"/>
      <c r="N793" s="48"/>
      <c r="O793" s="185"/>
      <c r="P793" s="187"/>
      <c r="Q793" s="185"/>
      <c r="R793" s="186"/>
      <c r="S793" s="186">
        <v>1</v>
      </c>
      <c r="T793" s="187"/>
      <c r="U793" s="187"/>
      <c r="V793" s="187"/>
      <c r="W793" s="320"/>
      <c r="X793" s="214"/>
      <c r="Y793" s="215"/>
      <c r="Z793" s="34"/>
      <c r="AA793" s="35"/>
      <c r="AB793" s="35"/>
      <c r="AC793" s="35"/>
      <c r="AD793" s="36"/>
      <c r="AE793" s="224"/>
      <c r="AF793" s="53"/>
      <c r="AG793" s="54"/>
      <c r="AH793" s="55"/>
      <c r="AI793" s="56"/>
      <c r="AJ793" s="41" t="s">
        <v>57</v>
      </c>
      <c r="AK793" s="42">
        <v>44580</v>
      </c>
      <c r="AL793" s="50"/>
      <c r="AM793" s="337" t="str">
        <f>INDEX($K$6:$AE$6,1,MATCH(1,K793:AE793,-1))</f>
        <v>1870 +</v>
      </c>
      <c r="AN793" s="337" t="str">
        <f>IF(INDEX($K$6:$AE$6,1,MATCH(1,K793:AE793,1))&lt;&gt;INDEX($K$6:$AE$6,1,MATCH(1,K793:AE793,-1)),INDEX($K$6:$AE$6,1,MATCH(1,K793:AE793,1)),"-")</f>
        <v>-</v>
      </c>
    </row>
    <row r="794" spans="1:40" x14ac:dyDescent="0.2">
      <c r="A794" s="381"/>
      <c r="B794" s="172">
        <f>IF(A794="Oui",1,0)</f>
        <v>0</v>
      </c>
      <c r="C794" s="172">
        <f>IF(OR(G794="Médecin",H794="Médecin",I794="Médecin",I794="Médecins",H794="anesthésiste",H794="boursier univ.",H794="chercheur",H794="chirurgien",H794="Résident(e)",H794="Md Urg",H794="Md Card",LEFT(H794,6)="Fellow",H794="Externe Médecine",H794="Directeur de la biobanque Médecin",H794="monit.-boursier",),1,0)</f>
        <v>1</v>
      </c>
      <c r="D794" s="172">
        <f>IF(OR(G794=0,H794="Stagiaire",H794="Stagiaires",H794="Externe",H794="Externes",G794="agence",H794="STAGIAIRE INFIRMIER(ÈRE)",H794="STAGIAIRE SI",H794="STAGIAIRE S.I.",H794="STAGIAIRE PAB",H794="STAGIAIRE EN PERFUSION",H794="Stagiaire Physiothérapeute",H794="Stagiaire médecine",H794="Stagiaire - Service sociaux",H794="STAGIAIRE SOINS INFIRMIERS",H794="STAGIAIRE EXTERNE EN MÉDECINE",H794="ss",),1,0)</f>
        <v>0</v>
      </c>
      <c r="E794" s="28" t="s">
        <v>1372</v>
      </c>
      <c r="F794" s="28" t="s">
        <v>1374</v>
      </c>
      <c r="G794" s="262" t="s">
        <v>80</v>
      </c>
      <c r="H794" s="79" t="s">
        <v>80</v>
      </c>
      <c r="I794" s="164" t="s">
        <v>65</v>
      </c>
      <c r="J794" s="273">
        <f ca="1">IF(AK794&lt;=Données!$B$2,1," ")</f>
        <v>1</v>
      </c>
      <c r="K794" s="45"/>
      <c r="L794" s="46">
        <v>1</v>
      </c>
      <c r="M794" s="47"/>
      <c r="N794" s="48"/>
      <c r="O794" s="185"/>
      <c r="P794" s="187"/>
      <c r="Q794" s="185"/>
      <c r="R794" s="186"/>
      <c r="S794" s="186"/>
      <c r="T794" s="187"/>
      <c r="U794" s="187"/>
      <c r="V794" s="187"/>
      <c r="W794" s="320"/>
      <c r="X794" s="214"/>
      <c r="Y794" s="215"/>
      <c r="Z794" s="34"/>
      <c r="AA794" s="35"/>
      <c r="AB794" s="35"/>
      <c r="AC794" s="35"/>
      <c r="AD794" s="36"/>
      <c r="AE794" s="224"/>
      <c r="AF794" s="53"/>
      <c r="AG794" s="54"/>
      <c r="AH794" s="55"/>
      <c r="AI794" s="56"/>
      <c r="AJ794" s="41" t="s">
        <v>66</v>
      </c>
      <c r="AK794" s="42">
        <v>44328</v>
      </c>
      <c r="AL794" s="50"/>
      <c r="AM794" s="337" t="str">
        <f>INDEX($K$6:$AE$6,1,MATCH(1,K794:AE794,-1))</f>
        <v>95PFE-L2M</v>
      </c>
      <c r="AN794" s="337" t="str">
        <f>IF(INDEX($K$6:$AE$6,1,MATCH(1,K794:AE794,1))&lt;&gt;INDEX($K$6:$AE$6,1,MATCH(1,K794:AE794,-1)),INDEX($K$6:$AE$6,1,MATCH(1,K794:AE794,1)),"-")</f>
        <v>-</v>
      </c>
    </row>
    <row r="795" spans="1:40" x14ac:dyDescent="0.2">
      <c r="A795" s="169" t="str">
        <f>IF(IFERROR(VLOOKUP(G795,EmployesActifs,1,FALSE),"Non")&lt;&gt;"Non","Oui","Non")</f>
        <v>Oui</v>
      </c>
      <c r="B795" s="172">
        <f>IF(A795="Oui",1,0)</f>
        <v>1</v>
      </c>
      <c r="C795" s="172">
        <f>IF(OR(G795="Médecin",H795="Médecin",I795="Médecin",I795="Médecins",H795="anesthésiste",H795="boursier univ.",H795="chercheur",H795="chirurgien",H795="Résident(e)",H795="Md Urg",H795="Md Card",LEFT(H795,6)="Fellow",H795="Externe Médecine",H795="Directeur de la biobanque Médecin",H795="monit.-boursier",),1,0)</f>
        <v>0</v>
      </c>
      <c r="D795" s="172">
        <f>IF(OR(G795=0,H795="Stagiaire",H795="Stagiaires",H795="Externe",H795="Externes",G795="agence",H795="STAGIAIRE INFIRMIER(ÈRE)",H795="STAGIAIRE SI",H795="STAGIAIRE S.I.",H795="STAGIAIRE PAB",H795="STAGIAIRE EN PERFUSION",H795="Stagiaire Physiothérapeute",H795="Stagiaire médecine",H795="Stagiaire - Service sociaux",H795="STAGIAIRE SOINS INFIRMIERS",H795="STAGIAIRE EXTERNE EN MÉDECINE",H795="ss",),1,0)</f>
        <v>0</v>
      </c>
      <c r="E795" s="28" t="s">
        <v>1375</v>
      </c>
      <c r="F795" s="28" t="s">
        <v>4685</v>
      </c>
      <c r="G795" s="262">
        <v>13395</v>
      </c>
      <c r="H795" s="79" t="s">
        <v>3394</v>
      </c>
      <c r="I795" s="164" t="s">
        <v>143</v>
      </c>
      <c r="J795" s="273" t="str">
        <f ca="1">IF(AK795&lt;=Données!$B$2,1," ")</f>
        <v xml:space="preserve"> </v>
      </c>
      <c r="K795" s="45">
        <v>1</v>
      </c>
      <c r="L795" s="46"/>
      <c r="M795" s="47"/>
      <c r="N795" s="48"/>
      <c r="O795" s="185"/>
      <c r="P795" s="187"/>
      <c r="Q795" s="185"/>
      <c r="R795" s="186"/>
      <c r="S795" s="186"/>
      <c r="T795" s="187"/>
      <c r="U795" s="187"/>
      <c r="V795" s="187"/>
      <c r="W795" s="320"/>
      <c r="X795" s="214"/>
      <c r="Y795" s="215"/>
      <c r="Z795" s="34"/>
      <c r="AA795" s="35"/>
      <c r="AB795" s="35"/>
      <c r="AC795" s="35"/>
      <c r="AD795" s="36"/>
      <c r="AE795" s="224"/>
      <c r="AF795" s="53"/>
      <c r="AG795" s="54"/>
      <c r="AH795" s="55"/>
      <c r="AI795" s="56"/>
      <c r="AJ795" s="41" t="s">
        <v>4462</v>
      </c>
      <c r="AK795" s="42">
        <v>45273</v>
      </c>
      <c r="AL795" s="50"/>
      <c r="AM795" s="337" t="str">
        <f>INDEX($K$6:$AE$6,1,MATCH(1,K795:AE795,-1))</f>
        <v>95PFE-L2S</v>
      </c>
      <c r="AN795" s="337" t="str">
        <f>IF(INDEX($K$6:$AE$6,1,MATCH(1,K795:AE795,1))&lt;&gt;INDEX($K$6:$AE$6,1,MATCH(1,K795:AE795,-1)),INDEX($K$6:$AE$6,1,MATCH(1,K795:AE795,1)),"-")</f>
        <v>-</v>
      </c>
    </row>
    <row r="796" spans="1:40" x14ac:dyDescent="0.2">
      <c r="A796" s="381"/>
      <c r="B796" s="172">
        <f>IF(A796="Oui",1,0)</f>
        <v>0</v>
      </c>
      <c r="C796" s="172">
        <f>IF(OR(G796="Médecin",H796="Médecin",I796="Médecin",I796="Médecins",H796="anesthésiste",H796="boursier univ.",H796="chercheur",H796="chirurgien",H796="Résident(e)",H796="Md Urg",H796="Md Card",LEFT(H796,6)="Fellow",H796="Externe Médecine",H796="Directeur de la biobanque Médecin",H796="monit.-boursier",),1,0)</f>
        <v>0</v>
      </c>
      <c r="D796" s="172">
        <f>IF(OR(G796=0,H796="Stagiaire",H796="Stagiaires",H796="Externe",H796="Externes",G796="agence",H796="STAGIAIRE INFIRMIER(ÈRE)",H796="STAGIAIRE SI",H796="STAGIAIRE S.I.",H796="STAGIAIRE PAB",H796="STAGIAIRE EN PERFUSION",H796="Stagiaire Physiothérapeute",H796="Stagiaire médecine",H796="Stagiaire - Service sociaux",H796="STAGIAIRE SOINS INFIRMIERS",H796="STAGIAIRE EXTERNE EN MÉDECINE",H796="ss",),1,0)</f>
        <v>1</v>
      </c>
      <c r="E796" s="28" t="s">
        <v>1375</v>
      </c>
      <c r="F796" s="28" t="s">
        <v>368</v>
      </c>
      <c r="G796" s="262">
        <v>0</v>
      </c>
      <c r="H796" s="79" t="s">
        <v>479</v>
      </c>
      <c r="I796" s="164" t="s">
        <v>110</v>
      </c>
      <c r="J796" s="273">
        <f ca="1">IF(AK796&lt;=Données!$B$2,1," ")</f>
        <v>1</v>
      </c>
      <c r="K796" s="45">
        <v>1</v>
      </c>
      <c r="L796" s="46"/>
      <c r="M796" s="47"/>
      <c r="N796" s="48"/>
      <c r="O796" s="185"/>
      <c r="P796" s="187"/>
      <c r="Q796" s="185"/>
      <c r="R796" s="186"/>
      <c r="S796" s="186"/>
      <c r="T796" s="187"/>
      <c r="U796" s="187"/>
      <c r="V796" s="187"/>
      <c r="W796" s="320"/>
      <c r="X796" s="214"/>
      <c r="Y796" s="215"/>
      <c r="Z796" s="34"/>
      <c r="AA796" s="35"/>
      <c r="AB796" s="35"/>
      <c r="AC796" s="35"/>
      <c r="AD796" s="36"/>
      <c r="AE796" s="224"/>
      <c r="AF796" s="53"/>
      <c r="AG796" s="54"/>
      <c r="AH796" s="55"/>
      <c r="AI796" s="56"/>
      <c r="AJ796" s="41" t="s">
        <v>85</v>
      </c>
      <c r="AK796" s="42">
        <v>44825</v>
      </c>
      <c r="AL796" s="50"/>
      <c r="AM796" s="337" t="str">
        <f>INDEX($K$6:$AE$6,1,MATCH(1,K796:AE796,-1))</f>
        <v>95PFE-L2S</v>
      </c>
      <c r="AN796" s="337" t="str">
        <f>IF(INDEX($K$6:$AE$6,1,MATCH(1,K796:AE796,1))&lt;&gt;INDEX($K$6:$AE$6,1,MATCH(1,K796:AE796,-1)),INDEX($K$6:$AE$6,1,MATCH(1,K796:AE796,1)),"-")</f>
        <v>-</v>
      </c>
    </row>
    <row r="797" spans="1:40" x14ac:dyDescent="0.2">
      <c r="A797" s="169" t="str">
        <f>IF(IFERROR(VLOOKUP(G797,EmployesActifs,1,FALSE),"Non")&lt;&gt;"Non","Oui","Non")</f>
        <v>Oui</v>
      </c>
      <c r="B797" s="172">
        <f>IF(A797="Oui",1,0)</f>
        <v>1</v>
      </c>
      <c r="C797" s="172">
        <f>IF(OR(G797="Médecin",H797="Médecin",I797="Médecin",I797="Médecins",H797="anesthésiste",H797="boursier univ.",H797="chercheur",H797="chirurgien",H797="Résident(e)",H797="Md Urg",H797="Md Card",LEFT(H797,6)="Fellow",H797="Externe Médecine",H797="Directeur de la biobanque Médecin",H797="monit.-boursier",),1,0)</f>
        <v>0</v>
      </c>
      <c r="D797" s="172">
        <f>IF(OR(G797=0,H797="Stagiaire",H797="Stagiaires",H797="Externe",H797="Externes",G797="agence",H797="STAGIAIRE INFIRMIER(ÈRE)",H797="STAGIAIRE SI",H797="STAGIAIRE S.I.",H797="STAGIAIRE PAB",H797="STAGIAIRE EN PERFUSION",H797="Stagiaire Physiothérapeute",H797="Stagiaire médecine",H797="Stagiaire - Service sociaux",H797="STAGIAIRE SOINS INFIRMIERS",H797="STAGIAIRE EXTERNE EN MÉDECINE",H797="ss",),1,0)</f>
        <v>0</v>
      </c>
      <c r="E797" s="28" t="s">
        <v>1375</v>
      </c>
      <c r="F797" s="28" t="s">
        <v>648</v>
      </c>
      <c r="G797" s="262">
        <v>615</v>
      </c>
      <c r="H797" s="79" t="s">
        <v>103</v>
      </c>
      <c r="I797" s="164" t="s">
        <v>1227</v>
      </c>
      <c r="J797" s="273">
        <f ca="1">IF(AK797&lt;=Données!$B$2,1," ")</f>
        <v>1</v>
      </c>
      <c r="K797" s="45"/>
      <c r="L797" s="46">
        <v>1</v>
      </c>
      <c r="M797" s="47"/>
      <c r="N797" s="48"/>
      <c r="O797" s="185"/>
      <c r="P797" s="187"/>
      <c r="Q797" s="185"/>
      <c r="R797" s="186"/>
      <c r="S797" s="186"/>
      <c r="T797" s="187"/>
      <c r="U797" s="187"/>
      <c r="V797" s="187"/>
      <c r="W797" s="320"/>
      <c r="X797" s="214"/>
      <c r="Y797" s="215"/>
      <c r="Z797" s="34"/>
      <c r="AA797" s="35"/>
      <c r="AB797" s="35"/>
      <c r="AC797" s="35"/>
      <c r="AD797" s="36"/>
      <c r="AE797" s="224"/>
      <c r="AF797" s="53"/>
      <c r="AG797" s="54"/>
      <c r="AH797" s="55"/>
      <c r="AI797" s="56"/>
      <c r="AJ797" s="41" t="s">
        <v>85</v>
      </c>
      <c r="AK797" s="42">
        <v>44609</v>
      </c>
      <c r="AL797" s="50"/>
      <c r="AM797" s="337" t="str">
        <f>INDEX($K$6:$AE$6,1,MATCH(1,K797:AE797,-1))</f>
        <v>95PFE-L2M</v>
      </c>
      <c r="AN797" s="337" t="str">
        <f>IF(INDEX($K$6:$AE$6,1,MATCH(1,K797:AE797,1))&lt;&gt;INDEX($K$6:$AE$6,1,MATCH(1,K797:AE797,-1)),INDEX($K$6:$AE$6,1,MATCH(1,K797:AE797,1)),"-")</f>
        <v>-</v>
      </c>
    </row>
    <row r="798" spans="1:40" x14ac:dyDescent="0.2">
      <c r="A798" s="169" t="str">
        <f>IF(IFERROR(VLOOKUP(G798,EmployesActifs,1,FALSE),"Non")&lt;&gt;"Non","Oui","Non")</f>
        <v>Oui</v>
      </c>
      <c r="B798" s="172">
        <f>IF(A798="Oui",1,0)</f>
        <v>1</v>
      </c>
      <c r="C798" s="172">
        <f>IF(OR(G798="Médecin",H798="Médecin",I798="Médecin",I798="Médecins",H798="anesthésiste",H798="boursier univ.",H798="chercheur",H798="chirurgien",H798="Résident(e)",H798="Md Urg",H798="Md Card",LEFT(H798,6)="Fellow",H798="Externe Médecine",H798="Directeur de la biobanque Médecin",H798="monit.-boursier",),1,0)</f>
        <v>0</v>
      </c>
      <c r="D798" s="172">
        <f>IF(OR(G798=0,H798="Stagiaire",H798="Stagiaires",H798="Externe",H798="Externes",G798="agence",H798="STAGIAIRE INFIRMIER(ÈRE)",H798="STAGIAIRE SI",H798="STAGIAIRE S.I.",H798="STAGIAIRE PAB",H798="STAGIAIRE EN PERFUSION",H798="Stagiaire Physiothérapeute",H798="Stagiaire médecine",H798="Stagiaire - Service sociaux",H798="STAGIAIRE SOINS INFIRMIERS",H798="STAGIAIRE EXTERNE EN MÉDECINE",H798="ss",),1,0)</f>
        <v>0</v>
      </c>
      <c r="E798" s="28" t="s">
        <v>1378</v>
      </c>
      <c r="F798" s="28" t="s">
        <v>1379</v>
      </c>
      <c r="G798" s="262">
        <v>6608</v>
      </c>
      <c r="H798" s="79" t="s">
        <v>103</v>
      </c>
      <c r="I798" s="164" t="s">
        <v>5715</v>
      </c>
      <c r="J798" s="273">
        <f ca="1">IF(AK798&lt;=Données!$B$2,1," ")</f>
        <v>1</v>
      </c>
      <c r="K798" s="45"/>
      <c r="L798" s="46" t="s">
        <v>56</v>
      </c>
      <c r="M798" s="47"/>
      <c r="N798" s="48"/>
      <c r="O798" s="185"/>
      <c r="P798" s="187"/>
      <c r="Q798" s="185"/>
      <c r="R798" s="186"/>
      <c r="S798" s="186">
        <v>1</v>
      </c>
      <c r="T798" s="187"/>
      <c r="U798" s="187"/>
      <c r="V798" s="187"/>
      <c r="W798" s="320"/>
      <c r="X798" s="214"/>
      <c r="Y798" s="215"/>
      <c r="Z798" s="34"/>
      <c r="AA798" s="35"/>
      <c r="AB798" s="35">
        <v>1</v>
      </c>
      <c r="AC798" s="35"/>
      <c r="AD798" s="36"/>
      <c r="AE798" s="224" t="s">
        <v>56</v>
      </c>
      <c r="AF798" s="53"/>
      <c r="AG798" s="54"/>
      <c r="AH798" s="55"/>
      <c r="AI798" s="56"/>
      <c r="AJ798" s="41" t="s">
        <v>340</v>
      </c>
      <c r="AK798" s="42">
        <v>44569</v>
      </c>
      <c r="AL798" s="50"/>
      <c r="AM798" s="337" t="str">
        <f>INDEX($K$6:$AE$6,1,MATCH(1,K798:AE798,-1))</f>
        <v>1870 +</v>
      </c>
      <c r="AN798" s="337" t="str">
        <f>IF(INDEX($K$6:$AE$6,1,MATCH(1,K798:AE798,1))&lt;&gt;INDEX($K$6:$AE$6,1,MATCH(1,K798:AE798,-1)),INDEX($K$6:$AE$6,1,MATCH(1,K798:AE798,1)),"-")</f>
        <v>1512-M</v>
      </c>
    </row>
    <row r="799" spans="1:40" x14ac:dyDescent="0.2">
      <c r="A799" s="169" t="str">
        <f>IF(IFERROR(VLOOKUP(G799,EmployesActifs,1,FALSE),"Non")&lt;&gt;"Non","Oui","Non")</f>
        <v>Oui</v>
      </c>
      <c r="B799" s="172">
        <f>IF(A799="Oui",1,0)</f>
        <v>1</v>
      </c>
      <c r="C799" s="172">
        <f>IF(OR(G799="Médecin",H799="Médecin",I799="Médecin",I799="Médecins",H799="anesthésiste",H799="boursier univ.",H799="chercheur",H799="chirurgien",H799="Résident(e)",H799="Md Urg",H799="Md Card",LEFT(H799,6)="Fellow",H799="Externe Médecine",H799="Directeur de la biobanque Médecin",H799="monit.-boursier",),1,0)</f>
        <v>0</v>
      </c>
      <c r="D799" s="172">
        <f>IF(OR(G799=0,H799="Stagiaire",H799="Stagiaires",H799="Externe",H799="Externes",G799="agence",H799="STAGIAIRE INFIRMIER(ÈRE)",H799="STAGIAIRE SI",H799="STAGIAIRE S.I.",H799="STAGIAIRE PAB",H799="STAGIAIRE EN PERFUSION",H799="Stagiaire Physiothérapeute",H799="Stagiaire médecine",H799="Stagiaire - Service sociaux",H799="STAGIAIRE SOINS INFIRMIERS",H799="STAGIAIRE EXTERNE EN MÉDECINE",H799="ss",),1,0)</f>
        <v>0</v>
      </c>
      <c r="E799" s="28" t="s">
        <v>1380</v>
      </c>
      <c r="F799" s="28" t="s">
        <v>1248</v>
      </c>
      <c r="G799" s="262">
        <v>11129</v>
      </c>
      <c r="H799" s="79" t="s">
        <v>103</v>
      </c>
      <c r="I799" s="164" t="s">
        <v>836</v>
      </c>
      <c r="J799" s="273" t="str">
        <f ca="1">IF(AK799&lt;=Données!$B$2,1," ")</f>
        <v xml:space="preserve"> </v>
      </c>
      <c r="K799" s="45">
        <v>1</v>
      </c>
      <c r="L799" s="46"/>
      <c r="M799" s="47"/>
      <c r="N799" s="48"/>
      <c r="O799" s="185"/>
      <c r="P799" s="187"/>
      <c r="Q799" s="185"/>
      <c r="R799" s="186"/>
      <c r="S799" s="186"/>
      <c r="T799" s="187"/>
      <c r="U799" s="187"/>
      <c r="V799" s="187"/>
      <c r="W799" s="320"/>
      <c r="X799" s="214"/>
      <c r="Y799" s="215"/>
      <c r="Z799" s="34"/>
      <c r="AA799" s="35"/>
      <c r="AB799" s="35"/>
      <c r="AC799" s="35"/>
      <c r="AD799" s="36"/>
      <c r="AE799" s="224"/>
      <c r="AF799" s="53"/>
      <c r="AG799" s="54"/>
      <c r="AH799" s="55"/>
      <c r="AI799" s="56"/>
      <c r="AJ799" s="41" t="s">
        <v>5851</v>
      </c>
      <c r="AK799" s="42">
        <v>45822</v>
      </c>
      <c r="AL799" s="50"/>
      <c r="AM799" s="337" t="str">
        <f>INDEX($K$6:$AE$6,1,MATCH(1,K799:AE799,-1))</f>
        <v>95PFE-L2S</v>
      </c>
      <c r="AN799" s="337" t="str">
        <f>IF(INDEX($K$6:$AE$6,1,MATCH(1,K799:AE799,1))&lt;&gt;INDEX($K$6:$AE$6,1,MATCH(1,K799:AE799,-1)),INDEX($K$6:$AE$6,1,MATCH(1,K799:AE799,1)),"-")</f>
        <v>-</v>
      </c>
    </row>
    <row r="800" spans="1:40" x14ac:dyDescent="0.2">
      <c r="A800" s="169" t="str">
        <f>IF(IFERROR(VLOOKUP(G800,EmployesActifs,1,FALSE),"Non")&lt;&gt;"Non","Oui","Non")</f>
        <v>Oui</v>
      </c>
      <c r="B800" s="172">
        <f>IF(A800="Oui",1,0)</f>
        <v>1</v>
      </c>
      <c r="C800" s="172">
        <f>IF(OR(G800="Médecin",H800="Médecin",I800="Médecin",I800="Médecins",H800="anesthésiste",H800="boursier univ.",H800="chercheur",H800="chirurgien",H800="Résident(e)",H800="Md Urg",H800="Md Card",LEFT(H800,6)="Fellow",H800="Externe Médecine",H800="Directeur de la biobanque Médecin",H800="monit.-boursier",),1,0)</f>
        <v>0</v>
      </c>
      <c r="D800" s="172">
        <f>IF(OR(G800=0,H800="Stagiaire",H800="Stagiaires",H800="Externe",H800="Externes",G800="agence",H800="STAGIAIRE INFIRMIER(ÈRE)",H800="STAGIAIRE SI",H800="STAGIAIRE S.I.",H800="STAGIAIRE PAB",H800="STAGIAIRE EN PERFUSION",H800="Stagiaire Physiothérapeute",H800="Stagiaire médecine",H800="Stagiaire - Service sociaux",H800="STAGIAIRE SOINS INFIRMIERS",H800="STAGIAIRE EXTERNE EN MÉDECINE",H800="ss",),1,0)</f>
        <v>0</v>
      </c>
      <c r="E800" s="28" t="s">
        <v>6121</v>
      </c>
      <c r="F800" s="28" t="s">
        <v>6122</v>
      </c>
      <c r="G800" s="262">
        <v>14059</v>
      </c>
      <c r="H800" s="79" t="s">
        <v>69</v>
      </c>
      <c r="I800" s="164" t="s">
        <v>5215</v>
      </c>
      <c r="J800" s="273" t="str">
        <f ca="1">IF(AK800&lt;=Données!$B$2,1," ")</f>
        <v xml:space="preserve"> </v>
      </c>
      <c r="K800" s="45"/>
      <c r="L800" s="46" t="s">
        <v>56</v>
      </c>
      <c r="M800" s="47"/>
      <c r="N800" s="48"/>
      <c r="O800" s="185"/>
      <c r="P800" s="187"/>
      <c r="Q800" s="185"/>
      <c r="R800" s="186"/>
      <c r="S800" s="186">
        <v>1</v>
      </c>
      <c r="T800" s="187"/>
      <c r="U800" s="187"/>
      <c r="V800" s="187"/>
      <c r="W800" s="320"/>
      <c r="X800" s="214"/>
      <c r="Y800" s="215"/>
      <c r="Z800" s="34"/>
      <c r="AA800" s="35"/>
      <c r="AB800" s="35"/>
      <c r="AC800" s="35"/>
      <c r="AD800" s="36"/>
      <c r="AE800" s="224"/>
      <c r="AF800" s="53"/>
      <c r="AG800" s="54"/>
      <c r="AH800" s="55"/>
      <c r="AI800" s="56"/>
      <c r="AJ800" s="41" t="s">
        <v>4462</v>
      </c>
      <c r="AK800" s="42">
        <v>45826</v>
      </c>
      <c r="AL800" s="50"/>
      <c r="AM800" s="337" t="str">
        <f>INDEX($K$6:$AE$6,1,MATCH(1,K800:AE800,-1))</f>
        <v>1870 +</v>
      </c>
      <c r="AN800" s="337" t="str">
        <f>IF(INDEX($K$6:$AE$6,1,MATCH(1,K800:AE800,1))&lt;&gt;INDEX($K$6:$AE$6,1,MATCH(1,K800:AE800,-1)),INDEX($K$6:$AE$6,1,MATCH(1,K800:AE800,1)),"-")</f>
        <v>-</v>
      </c>
    </row>
    <row r="801" spans="1:40" x14ac:dyDescent="0.2">
      <c r="A801" s="169" t="str">
        <f>IF(IFERROR(VLOOKUP(G801,EmployesActifs,1,FALSE),"Non")&lt;&gt;"Non","Oui","Non")</f>
        <v>Oui</v>
      </c>
      <c r="B801" s="172">
        <f>IF(A801="Oui",1,0)</f>
        <v>1</v>
      </c>
      <c r="C801" s="172">
        <f>IF(OR(G801="Médecin",H801="Médecin",I801="Médecin",I801="Médecins",H801="anesthésiste",H801="boursier univ.",H801="chercheur",H801="chirurgien",H801="Résident(e)",H801="Md Urg",H801="Md Card",LEFT(H801,6)="Fellow",H801="Externe Médecine",H801="Directeur de la biobanque Médecin",H801="monit.-boursier",),1,0)</f>
        <v>0</v>
      </c>
      <c r="D801" s="172">
        <f>IF(OR(G801=0,H801="Stagiaire",H801="Stagiaires",H801="Externe",H801="Externes",G801="agence",H801="STAGIAIRE INFIRMIER(ÈRE)",H801="STAGIAIRE SI",H801="STAGIAIRE S.I.",H801="STAGIAIRE PAB",H801="STAGIAIRE EN PERFUSION",H801="Stagiaire Physiothérapeute",H801="Stagiaire médecine",H801="Stagiaire - Service sociaux",H801="STAGIAIRE SOINS INFIRMIERS",H801="STAGIAIRE EXTERNE EN MÉDECINE",H801="ss",),1,0)</f>
        <v>0</v>
      </c>
      <c r="E801" s="28" t="s">
        <v>1381</v>
      </c>
      <c r="F801" s="28" t="s">
        <v>368</v>
      </c>
      <c r="G801" s="262">
        <v>2715</v>
      </c>
      <c r="H801" s="79" t="s">
        <v>2416</v>
      </c>
      <c r="I801" s="164" t="s">
        <v>3412</v>
      </c>
      <c r="J801" s="273">
        <f ca="1">IF(AK801&lt;=Données!$B$2,1," ")</f>
        <v>1</v>
      </c>
      <c r="K801" s="45"/>
      <c r="L801" s="46"/>
      <c r="M801" s="47"/>
      <c r="N801" s="48"/>
      <c r="O801" s="185"/>
      <c r="P801" s="187"/>
      <c r="Q801" s="185"/>
      <c r="R801" s="186"/>
      <c r="S801" s="186"/>
      <c r="T801" s="187"/>
      <c r="U801" s="187"/>
      <c r="V801" s="187"/>
      <c r="W801" s="320"/>
      <c r="X801" s="214"/>
      <c r="Y801" s="215"/>
      <c r="Z801" s="34"/>
      <c r="AA801" s="35"/>
      <c r="AB801" s="35"/>
      <c r="AC801" s="35"/>
      <c r="AD801" s="36"/>
      <c r="AE801" s="224"/>
      <c r="AF801" s="53"/>
      <c r="AG801" s="54"/>
      <c r="AH801" s="55"/>
      <c r="AI801" s="56"/>
      <c r="AJ801" s="41" t="s">
        <v>647</v>
      </c>
      <c r="AK801" s="42">
        <v>41920</v>
      </c>
      <c r="AL801" s="50" t="s">
        <v>200</v>
      </c>
      <c r="AM801" s="337" t="e">
        <f>INDEX($K$6:$AE$6,1,MATCH(1,K801:AE801,-1))</f>
        <v>#N/A</v>
      </c>
      <c r="AN801" s="337" t="e">
        <f>IF(INDEX($K$6:$AE$6,1,MATCH(1,K801:AE801,1))&lt;&gt;INDEX($K$6:$AE$6,1,MATCH(1,K801:AE801,-1)),INDEX($K$6:$AE$6,1,MATCH(1,K801:AE801,1)),"-")</f>
        <v>#N/A</v>
      </c>
    </row>
    <row r="802" spans="1:40" x14ac:dyDescent="0.2">
      <c r="A802" s="169" t="str">
        <f>IF(IFERROR(VLOOKUP(G802,EmployesActifs,1,FALSE),"Non")&lt;&gt;"Non","Oui","Non")</f>
        <v>Oui</v>
      </c>
      <c r="B802" s="172">
        <f>IF(A802="Oui",1,0)</f>
        <v>1</v>
      </c>
      <c r="C802" s="172">
        <f>IF(OR(G802="Médecin",H802="Médecin",I802="Médecin",I802="Médecins",H802="anesthésiste",H802="boursier univ.",H802="chercheur",H802="chirurgien",H802="Résident(e)",H802="Md Urg",H802="Md Card",LEFT(H802,6)="Fellow",H802="Externe Médecine",H802="Directeur de la biobanque Médecin",H802="monit.-boursier",),1,0)</f>
        <v>0</v>
      </c>
      <c r="D802" s="172">
        <f>IF(OR(G802=0,H802="Stagiaire",H802="Stagiaires",H802="Externe",H802="Externes",G802="agence",H802="STAGIAIRE INFIRMIER(ÈRE)",H802="STAGIAIRE SI",H802="STAGIAIRE S.I.",H802="STAGIAIRE PAB",H802="STAGIAIRE EN PERFUSION",H802="Stagiaire Physiothérapeute",H802="Stagiaire médecine",H802="Stagiaire - Service sociaux",H802="STAGIAIRE SOINS INFIRMIERS",H802="STAGIAIRE EXTERNE EN MÉDECINE",H802="ss",),1,0)</f>
        <v>0</v>
      </c>
      <c r="E802" s="28" t="s">
        <v>1381</v>
      </c>
      <c r="F802" s="28" t="s">
        <v>970</v>
      </c>
      <c r="G802" s="262">
        <v>5901</v>
      </c>
      <c r="H802" s="79" t="s">
        <v>1174</v>
      </c>
      <c r="I802" s="164" t="s">
        <v>933</v>
      </c>
      <c r="J802" s="273" t="str">
        <f ca="1">IF(AK802&lt;=Données!$B$2,1," ")</f>
        <v xml:space="preserve"> </v>
      </c>
      <c r="K802" s="45"/>
      <c r="L802" s="46" t="s">
        <v>56</v>
      </c>
      <c r="M802" s="47"/>
      <c r="N802" s="48" t="s">
        <v>56</v>
      </c>
      <c r="O802" s="185"/>
      <c r="P802" s="187">
        <v>1</v>
      </c>
      <c r="Q802" s="185"/>
      <c r="R802" s="186"/>
      <c r="S802" s="186"/>
      <c r="T802" s="187"/>
      <c r="U802" s="187"/>
      <c r="V802" s="187"/>
      <c r="W802" s="320"/>
      <c r="X802" s="214"/>
      <c r="Y802" s="215"/>
      <c r="Z802" s="34"/>
      <c r="AA802" s="35"/>
      <c r="AB802" s="35"/>
      <c r="AC802" s="35"/>
      <c r="AD802" s="36"/>
      <c r="AE802" s="224"/>
      <c r="AF802" s="53"/>
      <c r="AG802" s="54"/>
      <c r="AH802" s="55"/>
      <c r="AI802" s="56"/>
      <c r="AJ802" s="41" t="s">
        <v>4462</v>
      </c>
      <c r="AK802" s="42">
        <v>45307</v>
      </c>
      <c r="AL802" s="50"/>
      <c r="AM802" s="337">
        <f>INDEX($K$6:$AE$6,1,MATCH(1,K802:AE802,-1))</f>
        <v>1804</v>
      </c>
      <c r="AN802" s="337" t="str">
        <f>IF(INDEX($K$6:$AE$6,1,MATCH(1,K802:AE802,1))&lt;&gt;INDEX($K$6:$AE$6,1,MATCH(1,K802:AE802,-1)),INDEX($K$6:$AE$6,1,MATCH(1,K802:AE802,1)),"-")</f>
        <v>-</v>
      </c>
    </row>
    <row r="803" spans="1:40" x14ac:dyDescent="0.2">
      <c r="A803" s="381"/>
      <c r="B803" s="172">
        <f>IF(A803="Oui",1,0)</f>
        <v>0</v>
      </c>
      <c r="C803" s="172">
        <f>IF(OR(G803="Médecin",H803="Médecin",I803="Médecin",I803="Médecins",H803="anesthésiste",H803="boursier univ.",H803="chercheur",H803="chirurgien",H803="Résident(e)",H803="Md Urg",H803="Md Card",LEFT(H803,6)="Fellow",H803="Externe Médecine",H803="Directeur de la biobanque Médecin",H803="monit.-boursier",),1,0)</f>
        <v>0</v>
      </c>
      <c r="D803" s="172">
        <f>IF(OR(G803=0,H803="Stagiaire",H803="Stagiaires",H803="Externe",H803="Externes",G803="agence",H803="STAGIAIRE INFIRMIER(ÈRE)",H803="STAGIAIRE SI",H803="STAGIAIRE S.I.",H803="STAGIAIRE PAB",H803="STAGIAIRE EN PERFUSION",H803="Stagiaire Physiothérapeute",H803="Stagiaire médecine",H803="Stagiaire - Service sociaux",H803="STAGIAIRE SOINS INFIRMIERS",H803="STAGIAIRE EXTERNE EN MÉDECINE",H803="ss",),1,0)</f>
        <v>1</v>
      </c>
      <c r="E803" s="28" t="s">
        <v>1381</v>
      </c>
      <c r="F803" s="28" t="s">
        <v>891</v>
      </c>
      <c r="G803" s="262">
        <v>0</v>
      </c>
      <c r="H803" s="79" t="s">
        <v>479</v>
      </c>
      <c r="I803" s="164" t="s">
        <v>600</v>
      </c>
      <c r="J803" s="273">
        <f ca="1">IF(AK803&lt;=Données!$B$2,1," ")</f>
        <v>1</v>
      </c>
      <c r="K803" s="45"/>
      <c r="L803" s="46">
        <v>1</v>
      </c>
      <c r="M803" s="47"/>
      <c r="N803" s="48"/>
      <c r="O803" s="185"/>
      <c r="P803" s="187"/>
      <c r="Q803" s="185"/>
      <c r="R803" s="186"/>
      <c r="S803" s="186"/>
      <c r="T803" s="187"/>
      <c r="U803" s="187"/>
      <c r="V803" s="187"/>
      <c r="W803" s="320"/>
      <c r="X803" s="214"/>
      <c r="Y803" s="215"/>
      <c r="Z803" s="34"/>
      <c r="AA803" s="35"/>
      <c r="AB803" s="35"/>
      <c r="AC803" s="35"/>
      <c r="AD803" s="36"/>
      <c r="AE803" s="224"/>
      <c r="AF803" s="53"/>
      <c r="AG803" s="54"/>
      <c r="AH803" s="55"/>
      <c r="AI803" s="56"/>
      <c r="AJ803" s="41" t="s">
        <v>50</v>
      </c>
      <c r="AK803" s="42">
        <v>44581</v>
      </c>
      <c r="AL803" s="50"/>
      <c r="AM803" s="337" t="str">
        <f>INDEX($K$6:$AE$6,1,MATCH(1,K803:AE803,-1))</f>
        <v>95PFE-L2M</v>
      </c>
      <c r="AN803" s="337" t="str">
        <f>IF(INDEX($K$6:$AE$6,1,MATCH(1,K803:AE803,1))&lt;&gt;INDEX($K$6:$AE$6,1,MATCH(1,K803:AE803,-1)),INDEX($K$6:$AE$6,1,MATCH(1,K803:AE803,1)),"-")</f>
        <v>-</v>
      </c>
    </row>
    <row r="804" spans="1:40" x14ac:dyDescent="0.2">
      <c r="A804" s="381"/>
      <c r="B804" s="172">
        <f>IF(A804="Oui",1,0)</f>
        <v>0</v>
      </c>
      <c r="C804" s="172">
        <f>IF(OR(G804="Médecin",H804="Médecin",I804="Médecin",I804="Médecins",H804="anesthésiste",H804="boursier univ.",H804="chercheur",H804="chirurgien",H804="Résident(e)",H804="Md Urg",H804="Md Card",LEFT(H804,6)="Fellow",H804="Externe Médecine",H804="Directeur de la biobanque Médecin",H804="monit.-boursier",),1,0)</f>
        <v>0</v>
      </c>
      <c r="D804" s="172">
        <f>IF(OR(G804=0,H804="Stagiaire",H804="Stagiaires",H804="Externe",H804="Externes",G804="agence",H804="STAGIAIRE INFIRMIER(ÈRE)",H804="STAGIAIRE SI",H804="STAGIAIRE S.I.",H804="STAGIAIRE PAB",H804="STAGIAIRE EN PERFUSION",H804="Stagiaire Physiothérapeute",H804="Stagiaire médecine",H804="Stagiaire - Service sociaux",H804="STAGIAIRE SOINS INFIRMIERS",H804="STAGIAIRE EXTERNE EN MÉDECINE",H804="ss",),1,0)</f>
        <v>1</v>
      </c>
      <c r="E804" s="28" t="s">
        <v>306</v>
      </c>
      <c r="F804" s="28" t="s">
        <v>255</v>
      </c>
      <c r="G804" s="262" t="s">
        <v>1383</v>
      </c>
      <c r="H804" s="79" t="s">
        <v>42</v>
      </c>
      <c r="I804" s="164" t="s">
        <v>324</v>
      </c>
      <c r="J804" s="273">
        <f ca="1">IF(AK804&lt;=Données!$B$2,1," ")</f>
        <v>1</v>
      </c>
      <c r="K804" s="45"/>
      <c r="L804" s="46"/>
      <c r="M804" s="47"/>
      <c r="N804" s="48"/>
      <c r="O804" s="185"/>
      <c r="P804" s="187"/>
      <c r="Q804" s="185"/>
      <c r="R804" s="186" t="s">
        <v>56</v>
      </c>
      <c r="S804" s="186"/>
      <c r="T804" s="187"/>
      <c r="U804" s="187"/>
      <c r="V804" s="187"/>
      <c r="W804" s="320"/>
      <c r="X804" s="214"/>
      <c r="Y804" s="215"/>
      <c r="Z804" s="34" t="s">
        <v>56</v>
      </c>
      <c r="AA804" s="35" t="s">
        <v>56</v>
      </c>
      <c r="AB804" s="35" t="s">
        <v>56</v>
      </c>
      <c r="AC804" s="35"/>
      <c r="AD804" s="36" t="s">
        <v>56</v>
      </c>
      <c r="AE804" s="224"/>
      <c r="AF804" s="53"/>
      <c r="AG804" s="54"/>
      <c r="AH804" s="55"/>
      <c r="AI804" s="56"/>
      <c r="AJ804" s="41" t="s">
        <v>193</v>
      </c>
      <c r="AK804" s="42"/>
      <c r="AL804" s="50" t="s">
        <v>1384</v>
      </c>
      <c r="AM804" s="337" t="e">
        <f>INDEX($K$6:$AE$6,1,MATCH(1,K804:AE804,-1))</f>
        <v>#N/A</v>
      </c>
      <c r="AN804" s="337" t="e">
        <f>IF(INDEX($K$6:$AE$6,1,MATCH(1,K804:AE804,1))&lt;&gt;INDEX($K$6:$AE$6,1,MATCH(1,K804:AE804,-1)),INDEX($K$6:$AE$6,1,MATCH(1,K804:AE804,1)),"-")</f>
        <v>#N/A</v>
      </c>
    </row>
    <row r="805" spans="1:40" x14ac:dyDescent="0.2">
      <c r="A805" s="169" t="str">
        <f>IF(IFERROR(VLOOKUP(G805,EmployesActifs,1,FALSE),"Non")&lt;&gt;"Non","Oui","Non")</f>
        <v>Oui</v>
      </c>
      <c r="B805" s="172">
        <f>IF(A805="Oui",1,0)</f>
        <v>1</v>
      </c>
      <c r="C805" s="172">
        <f>IF(OR(G805="Médecin",H805="Médecin",I805="Médecin",I805="Médecins",H805="anesthésiste",H805="boursier univ.",H805="chercheur",H805="chirurgien",H805="Résident(e)",H805="Md Urg",H805="Md Card",LEFT(H805,6)="Fellow",H805="Externe Médecine",H805="Directeur de la biobanque Médecin",H805="monit.-boursier",),1,0)</f>
        <v>0</v>
      </c>
      <c r="D805" s="172">
        <f>IF(OR(G805=0,H805="Stagiaire",H805="Stagiaires",H805="Externe",H805="Externes",G805="agence",H805="STAGIAIRE INFIRMIER(ÈRE)",H805="STAGIAIRE SI",H805="STAGIAIRE S.I.",H805="STAGIAIRE PAB",H805="STAGIAIRE EN PERFUSION",H805="Stagiaire Physiothérapeute",H805="Stagiaire médecine",H805="Stagiaire - Service sociaux",H805="STAGIAIRE SOINS INFIRMIERS",H805="STAGIAIRE EXTERNE EN MÉDECINE",H805="ss",),1,0)</f>
        <v>0</v>
      </c>
      <c r="E805" s="28" t="s">
        <v>4009</v>
      </c>
      <c r="F805" s="28" t="s">
        <v>4010</v>
      </c>
      <c r="G805" s="262">
        <v>11489</v>
      </c>
      <c r="H805" s="79" t="s">
        <v>72</v>
      </c>
      <c r="I805" s="164" t="s">
        <v>888</v>
      </c>
      <c r="J805" s="273" t="str">
        <f ca="1">IF(AK805&lt;=Données!$B$2,1," ")</f>
        <v xml:space="preserve"> </v>
      </c>
      <c r="K805" s="45">
        <v>1</v>
      </c>
      <c r="L805" s="46"/>
      <c r="M805" s="47"/>
      <c r="N805" s="48"/>
      <c r="O805" s="185"/>
      <c r="P805" s="187"/>
      <c r="Q805" s="185"/>
      <c r="R805" s="186"/>
      <c r="S805" s="186"/>
      <c r="T805" s="187"/>
      <c r="U805" s="187"/>
      <c r="V805" s="187"/>
      <c r="W805" s="320"/>
      <c r="X805" s="214"/>
      <c r="Y805" s="215"/>
      <c r="Z805" s="34"/>
      <c r="AA805" s="35"/>
      <c r="AB805" s="35"/>
      <c r="AC805" s="35"/>
      <c r="AD805" s="36"/>
      <c r="AE805" s="224"/>
      <c r="AF805" s="53"/>
      <c r="AG805" s="54"/>
      <c r="AH805" s="55"/>
      <c r="AI805" s="56"/>
      <c r="AJ805" s="41" t="s">
        <v>5851</v>
      </c>
      <c r="AK805" s="42">
        <v>45679</v>
      </c>
      <c r="AL805" s="50"/>
      <c r="AM805" s="337" t="str">
        <f>INDEX($K$6:$AE$6,1,MATCH(1,K805:AE805,-1))</f>
        <v>95PFE-L2S</v>
      </c>
      <c r="AN805" s="337" t="str">
        <f>IF(INDEX($K$6:$AE$6,1,MATCH(1,K805:AE805,1))&lt;&gt;INDEX($K$6:$AE$6,1,MATCH(1,K805:AE805,-1)),INDEX($K$6:$AE$6,1,MATCH(1,K805:AE805,1)),"-")</f>
        <v>-</v>
      </c>
    </row>
    <row r="806" spans="1:40" x14ac:dyDescent="0.2">
      <c r="A806" s="169" t="str">
        <f>IF(IFERROR(VLOOKUP(G806,EmployesActifs,1,FALSE),"Non")&lt;&gt;"Non","Oui","Non")</f>
        <v>Oui</v>
      </c>
      <c r="B806" s="172">
        <f>IF(A806="Oui",1,0)</f>
        <v>1</v>
      </c>
      <c r="C806" s="172">
        <f>IF(OR(G806="Médecin",H806="Médecin",I806="Médecin",I806="Médecins",H806="anesthésiste",H806="boursier univ.",H806="chercheur",H806="chirurgien",H806="Résident(e)",H806="Md Urg",H806="Md Card",LEFT(H806,6)="Fellow",H806="Externe Médecine",H806="Directeur de la biobanque Médecin",H806="monit.-boursier",),1,0)</f>
        <v>0</v>
      </c>
      <c r="D806" s="172">
        <f>IF(OR(G806=0,H806="Stagiaire",H806="Stagiaires",H806="Externe",H806="Externes",G806="agence",H806="STAGIAIRE INFIRMIER(ÈRE)",H806="STAGIAIRE SI",H806="STAGIAIRE S.I.",H806="STAGIAIRE PAB",H806="STAGIAIRE EN PERFUSION",H806="Stagiaire Physiothérapeute",H806="Stagiaire médecine",H806="Stagiaire - Service sociaux",H806="STAGIAIRE SOINS INFIRMIERS",H806="STAGIAIRE EXTERNE EN MÉDECINE",H806="ss",),1,0)</f>
        <v>0</v>
      </c>
      <c r="E806" s="28" t="s">
        <v>1385</v>
      </c>
      <c r="F806" s="28" t="s">
        <v>349</v>
      </c>
      <c r="G806" s="262">
        <v>6110</v>
      </c>
      <c r="H806" s="79" t="s">
        <v>747</v>
      </c>
      <c r="I806" s="164" t="s">
        <v>5715</v>
      </c>
      <c r="J806" s="273">
        <f ca="1">IF(AK806&lt;=Données!$B$2,1," ")</f>
        <v>1</v>
      </c>
      <c r="K806" s="45"/>
      <c r="L806" s="46" t="s">
        <v>56</v>
      </c>
      <c r="M806" s="47" t="s">
        <v>56</v>
      </c>
      <c r="N806" s="48"/>
      <c r="O806" s="185"/>
      <c r="P806" s="187"/>
      <c r="Q806" s="185"/>
      <c r="R806" s="186"/>
      <c r="S806" s="186">
        <v>1</v>
      </c>
      <c r="T806" s="187"/>
      <c r="U806" s="187"/>
      <c r="V806" s="187"/>
      <c r="W806" s="320"/>
      <c r="X806" s="214"/>
      <c r="Y806" s="215"/>
      <c r="Z806" s="34"/>
      <c r="AA806" s="35"/>
      <c r="AB806" s="35"/>
      <c r="AC806" s="35"/>
      <c r="AD806" s="36"/>
      <c r="AE806" s="224"/>
      <c r="AF806" s="53"/>
      <c r="AG806" s="54"/>
      <c r="AH806" s="55"/>
      <c r="AI806" s="56"/>
      <c r="AJ806" s="41" t="s">
        <v>159</v>
      </c>
      <c r="AK806" s="42">
        <v>44575</v>
      </c>
      <c r="AL806" s="50"/>
      <c r="AM806" s="337" t="str">
        <f>INDEX($K$6:$AE$6,1,MATCH(1,K806:AE806,-1))</f>
        <v>1870 +</v>
      </c>
      <c r="AN806" s="337" t="str">
        <f>IF(INDEX($K$6:$AE$6,1,MATCH(1,K806:AE806,1))&lt;&gt;INDEX($K$6:$AE$6,1,MATCH(1,K806:AE806,-1)),INDEX($K$6:$AE$6,1,MATCH(1,K806:AE806,1)),"-")</f>
        <v>-</v>
      </c>
    </row>
    <row r="807" spans="1:40" x14ac:dyDescent="0.2">
      <c r="A807" s="169" t="str">
        <f>IF(IFERROR(VLOOKUP(G807,EmployesActifs,1,FALSE),"Non")&lt;&gt;"Non","Oui","Non")</f>
        <v>Oui</v>
      </c>
      <c r="B807" s="172">
        <f>IF(A807="Oui",1,0)</f>
        <v>1</v>
      </c>
      <c r="C807" s="172">
        <f>IF(OR(G807="Médecin",H807="Médecin",I807="Médecin",I807="Médecins",H807="anesthésiste",H807="boursier univ.",H807="chercheur",H807="chirurgien",H807="Résident(e)",H807="Md Urg",H807="Md Card",LEFT(H807,6)="Fellow",H807="Externe Médecine",H807="Directeur de la biobanque Médecin",H807="monit.-boursier",),1,0)</f>
        <v>0</v>
      </c>
      <c r="D807" s="172">
        <f>IF(OR(G807=0,H807="Stagiaire",H807="Stagiaires",H807="Externe",H807="Externes",G807="agence",H807="STAGIAIRE INFIRMIER(ÈRE)",H807="STAGIAIRE SI",H807="STAGIAIRE S.I.",H807="STAGIAIRE PAB",H807="STAGIAIRE EN PERFUSION",H807="Stagiaire Physiothérapeute",H807="Stagiaire médecine",H807="Stagiaire - Service sociaux",H807="STAGIAIRE SOINS INFIRMIERS",H807="STAGIAIRE EXTERNE EN MÉDECINE",H807="ss",),1,0)</f>
        <v>0</v>
      </c>
      <c r="E807" s="28" t="s">
        <v>6068</v>
      </c>
      <c r="F807" s="28" t="s">
        <v>1386</v>
      </c>
      <c r="G807" s="262">
        <v>8274</v>
      </c>
      <c r="H807" s="79" t="s">
        <v>103</v>
      </c>
      <c r="I807" s="164" t="s">
        <v>152</v>
      </c>
      <c r="J807" s="273" t="str">
        <f ca="1">IF(AK807&lt;=Données!$B$2,1," ")</f>
        <v xml:space="preserve"> </v>
      </c>
      <c r="K807" s="45" t="s">
        <v>56</v>
      </c>
      <c r="L807" s="46"/>
      <c r="M807" s="47"/>
      <c r="N807" s="48"/>
      <c r="O807" s="185"/>
      <c r="P807" s="187"/>
      <c r="Q807" s="185" t="s">
        <v>56</v>
      </c>
      <c r="R807" s="186"/>
      <c r="S807" s="186" t="s">
        <v>56</v>
      </c>
      <c r="T807" s="187"/>
      <c r="U807" s="187"/>
      <c r="V807" s="187"/>
      <c r="W807" s="320"/>
      <c r="X807" s="214">
        <v>1</v>
      </c>
      <c r="Y807" s="215"/>
      <c r="Z807" s="34" t="s">
        <v>56</v>
      </c>
      <c r="AA807" s="35"/>
      <c r="AB807" s="35"/>
      <c r="AC807" s="35"/>
      <c r="AD807" s="36"/>
      <c r="AE807" s="224"/>
      <c r="AF807" s="53"/>
      <c r="AG807" s="54"/>
      <c r="AH807" s="55"/>
      <c r="AI807" s="56"/>
      <c r="AJ807" s="41" t="s">
        <v>4462</v>
      </c>
      <c r="AK807" s="42">
        <v>45826</v>
      </c>
      <c r="AL807" s="50"/>
      <c r="AM807" s="337">
        <f>INDEX($K$6:$AE$6,1,MATCH(1,K807:AE807,-1))</f>
        <v>46827</v>
      </c>
      <c r="AN807" s="337" t="str">
        <f>IF(INDEX($K$6:$AE$6,1,MATCH(1,K807:AE807,1))&lt;&gt;INDEX($K$6:$AE$6,1,MATCH(1,K807:AE807,-1)),INDEX($K$6:$AE$6,1,MATCH(1,K807:AE807,1)),"-")</f>
        <v>-</v>
      </c>
    </row>
    <row r="808" spans="1:40" x14ac:dyDescent="0.2">
      <c r="A808" s="169" t="str">
        <f>IF(IFERROR(VLOOKUP(G808,EmployesActifs,1,FALSE),"Non")&lt;&gt;"Non","Oui","Non")</f>
        <v>Oui</v>
      </c>
      <c r="B808" s="172">
        <f>IF(A808="Oui",1,0)</f>
        <v>1</v>
      </c>
      <c r="C808" s="172">
        <f>IF(OR(G808="Médecin",H808="Médecin",I808="Médecin",I808="Médecins",H808="anesthésiste",H808="boursier univ.",H808="chercheur",H808="chirurgien",H808="Résident(e)",H808="Md Urg",H808="Md Card",LEFT(H808,6)="Fellow",H808="Externe Médecine",H808="Directeur de la biobanque Médecin",H808="monit.-boursier",),1,0)</f>
        <v>0</v>
      </c>
      <c r="D808" s="172">
        <f>IF(OR(G808=0,H808="Stagiaire",H808="Stagiaires",H808="Externe",H808="Externes",G808="agence",H808="STAGIAIRE INFIRMIER(ÈRE)",H808="STAGIAIRE SI",H808="STAGIAIRE S.I.",H808="STAGIAIRE PAB",H808="STAGIAIRE EN PERFUSION",H808="Stagiaire Physiothérapeute",H808="Stagiaire médecine",H808="Stagiaire - Service sociaux",H808="STAGIAIRE SOINS INFIRMIERS",H808="STAGIAIRE EXTERNE EN MÉDECINE",H808="ss",),1,0)</f>
        <v>0</v>
      </c>
      <c r="E808" s="28" t="s">
        <v>3671</v>
      </c>
      <c r="F808" s="28" t="s">
        <v>170</v>
      </c>
      <c r="G808" s="262">
        <v>5842</v>
      </c>
      <c r="H808" s="79" t="s">
        <v>570</v>
      </c>
      <c r="I808" s="164" t="s">
        <v>3564</v>
      </c>
      <c r="J808" s="273" t="str">
        <f ca="1">IF(AK808&lt;=Données!$B$2,1," ")</f>
        <v xml:space="preserve"> </v>
      </c>
      <c r="K808" s="45">
        <v>1</v>
      </c>
      <c r="L808" s="46"/>
      <c r="M808" s="47"/>
      <c r="N808" s="48"/>
      <c r="O808" s="185"/>
      <c r="P808" s="187"/>
      <c r="Q808" s="185"/>
      <c r="R808" s="186"/>
      <c r="S808" s="186"/>
      <c r="T808" s="187"/>
      <c r="U808" s="187"/>
      <c r="V808" s="187"/>
      <c r="W808" s="320"/>
      <c r="X808" s="214"/>
      <c r="Y808" s="215"/>
      <c r="Z808" s="34"/>
      <c r="AA808" s="35"/>
      <c r="AB808" s="35"/>
      <c r="AC808" s="35"/>
      <c r="AD808" s="36"/>
      <c r="AE808" s="224"/>
      <c r="AF808" s="53"/>
      <c r="AG808" s="54"/>
      <c r="AH808" s="55"/>
      <c r="AI808" s="56"/>
      <c r="AJ808" s="41" t="s">
        <v>4462</v>
      </c>
      <c r="AK808" s="42">
        <v>45539</v>
      </c>
      <c r="AL808" s="50"/>
      <c r="AM808" s="337" t="str">
        <f>INDEX($K$6:$AE$6,1,MATCH(1,K808:AE808,-1))</f>
        <v>95PFE-L2S</v>
      </c>
      <c r="AN808" s="337" t="str">
        <f>IF(INDEX($K$6:$AE$6,1,MATCH(1,K808:AE808,1))&lt;&gt;INDEX($K$6:$AE$6,1,MATCH(1,K808:AE808,-1)),INDEX($K$6:$AE$6,1,MATCH(1,K808:AE808,1)),"-")</f>
        <v>-</v>
      </c>
    </row>
    <row r="809" spans="1:40" x14ac:dyDescent="0.2">
      <c r="A809" s="381"/>
      <c r="B809" s="172">
        <f>IF(A809="Oui",1,0)</f>
        <v>0</v>
      </c>
      <c r="C809" s="172">
        <f>IF(OR(G809="Médecin",H809="Médecin",I809="Médecin",I809="Médecins",H809="anesthésiste",H809="boursier univ.",H809="chercheur",H809="chirurgien",H809="Résident(e)",H809="Md Urg",H809="Md Card",LEFT(H809,6)="Fellow",H809="Externe Médecine",H809="Directeur de la biobanque Médecin",H809="monit.-boursier",),1,0)</f>
        <v>0</v>
      </c>
      <c r="D809" s="172">
        <f>IF(OR(G809=0,H809="Stagiaire",H809="Stagiaires",H809="Externe",H809="Externes",G809="agence",H809="STAGIAIRE INFIRMIER(ÈRE)",H809="STAGIAIRE SI",H809="STAGIAIRE S.I.",H809="STAGIAIRE PAB",H809="STAGIAIRE EN PERFUSION",H809="Stagiaire Physiothérapeute",H809="Stagiaire médecine",H809="Stagiaire - Service sociaux",H809="STAGIAIRE SOINS INFIRMIERS",H809="STAGIAIRE EXTERNE EN MÉDECINE",H809="ss",),1,0)</f>
        <v>1</v>
      </c>
      <c r="E809" s="28" t="s">
        <v>5634</v>
      </c>
      <c r="F809" s="28" t="s">
        <v>806</v>
      </c>
      <c r="G809" s="262">
        <v>0</v>
      </c>
      <c r="H809" s="79" t="s">
        <v>479</v>
      </c>
      <c r="I809" s="164" t="s">
        <v>600</v>
      </c>
      <c r="J809" s="273" t="str">
        <f ca="1">IF(AK809&lt;=Données!$B$2,1," ")</f>
        <v xml:space="preserve"> </v>
      </c>
      <c r="K809" s="45" t="s">
        <v>56</v>
      </c>
      <c r="L809" s="46" t="s">
        <v>56</v>
      </c>
      <c r="M809" s="47"/>
      <c r="N809" s="48"/>
      <c r="O809" s="185">
        <v>1</v>
      </c>
      <c r="P809" s="187"/>
      <c r="Q809" s="185"/>
      <c r="R809" s="186"/>
      <c r="S809" s="186"/>
      <c r="T809" s="187"/>
      <c r="U809" s="187"/>
      <c r="V809" s="187"/>
      <c r="W809" s="320"/>
      <c r="X809" s="214"/>
      <c r="Y809" s="215"/>
      <c r="Z809" s="34"/>
      <c r="AA809" s="35"/>
      <c r="AB809" s="35"/>
      <c r="AC809" s="35"/>
      <c r="AD809" s="36"/>
      <c r="AE809" s="224"/>
      <c r="AF809" s="53"/>
      <c r="AG809" s="54"/>
      <c r="AH809" s="55"/>
      <c r="AI809" s="56"/>
      <c r="AJ809" s="41" t="s">
        <v>4462</v>
      </c>
      <c r="AK809" s="42">
        <v>45546</v>
      </c>
      <c r="AL809" s="50"/>
      <c r="AM809" s="337" t="str">
        <f>INDEX($K$6:$AE$6,1,MATCH(1,K809:AE809,-1))</f>
        <v>1804S</v>
      </c>
      <c r="AN809" s="337" t="str">
        <f>IF(INDEX($K$6:$AE$6,1,MATCH(1,K809:AE809,1))&lt;&gt;INDEX($K$6:$AE$6,1,MATCH(1,K809:AE809,-1)),INDEX($K$6:$AE$6,1,MATCH(1,K809:AE809,1)),"-")</f>
        <v>-</v>
      </c>
    </row>
    <row r="810" spans="1:40" x14ac:dyDescent="0.2">
      <c r="A810" s="169" t="str">
        <f>IF(IFERROR(VLOOKUP(G810,EmployesActifs,1,FALSE),"Non")&lt;&gt;"Non","Oui","Non")</f>
        <v>Oui</v>
      </c>
      <c r="B810" s="172">
        <f>IF(A810="Oui",1,0)</f>
        <v>1</v>
      </c>
      <c r="C810" s="172">
        <f>IF(OR(G810="Médecin",H810="Médecin",I810="Médecin",I810="Médecins",H810="anesthésiste",H810="boursier univ.",H810="chercheur",H810="chirurgien",H810="Résident(e)",H810="Md Urg",H810="Md Card",LEFT(H810,6)="Fellow",H810="Externe Médecine",H810="Directeur de la biobanque Médecin",H810="monit.-boursier",),1,0)</f>
        <v>0</v>
      </c>
      <c r="D810" s="172">
        <f>IF(OR(G810=0,H810="Stagiaire",H810="Stagiaires",H810="Externe",H810="Externes",G810="agence",H810="STAGIAIRE INFIRMIER(ÈRE)",H810="STAGIAIRE SI",H810="STAGIAIRE S.I.",H810="STAGIAIRE PAB",H810="STAGIAIRE EN PERFUSION",H810="Stagiaire Physiothérapeute",H810="Stagiaire médecine",H810="Stagiaire - Service sociaux",H810="STAGIAIRE SOINS INFIRMIERS",H810="STAGIAIRE EXTERNE EN MÉDECINE",H810="ss",),1,0)</f>
        <v>0</v>
      </c>
      <c r="E810" s="28" t="s">
        <v>1387</v>
      </c>
      <c r="F810" s="28" t="s">
        <v>231</v>
      </c>
      <c r="G810" s="262">
        <v>5039</v>
      </c>
      <c r="H810" s="79" t="s">
        <v>103</v>
      </c>
      <c r="I810" s="164" t="s">
        <v>61</v>
      </c>
      <c r="J810" s="273" t="str">
        <f ca="1">IF(AK810&lt;=Données!$B$2,1," ")</f>
        <v xml:space="preserve"> </v>
      </c>
      <c r="K810" s="45">
        <v>1</v>
      </c>
      <c r="L810" s="46"/>
      <c r="M810" s="47"/>
      <c r="N810" s="48"/>
      <c r="O810" s="185"/>
      <c r="P810" s="187"/>
      <c r="Q810" s="185"/>
      <c r="R810" s="186"/>
      <c r="S810" s="186"/>
      <c r="T810" s="187"/>
      <c r="U810" s="187"/>
      <c r="V810" s="187"/>
      <c r="W810" s="320"/>
      <c r="X810" s="214"/>
      <c r="Y810" s="215"/>
      <c r="Z810" s="34"/>
      <c r="AA810" s="35"/>
      <c r="AB810" s="35"/>
      <c r="AC810" s="35"/>
      <c r="AD810" s="36"/>
      <c r="AE810" s="224"/>
      <c r="AF810" s="53"/>
      <c r="AG810" s="54"/>
      <c r="AH810" s="55"/>
      <c r="AI810" s="56"/>
      <c r="AJ810" s="41" t="s">
        <v>4462</v>
      </c>
      <c r="AK810" s="42">
        <v>45357</v>
      </c>
      <c r="AL810" s="50"/>
      <c r="AM810" s="337" t="str">
        <f>INDEX($K$6:$AE$6,1,MATCH(1,K810:AE810,-1))</f>
        <v>95PFE-L2S</v>
      </c>
      <c r="AN810" s="337" t="str">
        <f>IF(INDEX($K$6:$AE$6,1,MATCH(1,K810:AE810,1))&lt;&gt;INDEX($K$6:$AE$6,1,MATCH(1,K810:AE810,-1)),INDEX($K$6:$AE$6,1,MATCH(1,K810:AE810,1)),"-")</f>
        <v>-</v>
      </c>
    </row>
    <row r="811" spans="1:40" x14ac:dyDescent="0.2">
      <c r="A811" s="169" t="str">
        <f>IF(IFERROR(VLOOKUP(G811,EmployesActifs,1,FALSE),"Non")&lt;&gt;"Non","Oui","Non")</f>
        <v>Oui</v>
      </c>
      <c r="B811" s="172">
        <f>IF(A811="Oui",1,0)</f>
        <v>1</v>
      </c>
      <c r="C811" s="172">
        <f>IF(OR(G811="Médecin",H811="Médecin",I811="Médecin",I811="Médecins",H811="anesthésiste",H811="boursier univ.",H811="chercheur",H811="chirurgien",H811="Résident(e)",H811="Md Urg",H811="Md Card",LEFT(H811,6)="Fellow",H811="Externe Médecine",H811="Directeur de la biobanque Médecin",H811="monit.-boursier",),1,0)</f>
        <v>0</v>
      </c>
      <c r="D811" s="172">
        <f>IF(OR(G811=0,H811="Stagiaire",H811="Stagiaires",H811="Externe",H811="Externes",G811="agence",H811="STAGIAIRE INFIRMIER(ÈRE)",H811="STAGIAIRE SI",H811="STAGIAIRE S.I.",H811="STAGIAIRE PAB",H811="STAGIAIRE EN PERFUSION",H811="Stagiaire Physiothérapeute",H811="Stagiaire médecine",H811="Stagiaire - Service sociaux",H811="STAGIAIRE SOINS INFIRMIERS",H811="STAGIAIRE EXTERNE EN MÉDECINE",H811="ss",),1,0)</f>
        <v>0</v>
      </c>
      <c r="E811" s="28" t="s">
        <v>4371</v>
      </c>
      <c r="F811" s="28" t="s">
        <v>564</v>
      </c>
      <c r="G811" s="262">
        <v>13166</v>
      </c>
      <c r="H811" s="79" t="s">
        <v>3394</v>
      </c>
      <c r="I811" s="164" t="s">
        <v>143</v>
      </c>
      <c r="J811" s="273">
        <f ca="1">IF(AK811&lt;=Données!$B$2,1," ")</f>
        <v>1</v>
      </c>
      <c r="K811" s="45"/>
      <c r="L811" s="46"/>
      <c r="M811" s="47">
        <v>1</v>
      </c>
      <c r="N811" s="48"/>
      <c r="O811" s="185"/>
      <c r="P811" s="187"/>
      <c r="Q811" s="185"/>
      <c r="R811" s="186"/>
      <c r="S811" s="186"/>
      <c r="T811" s="187"/>
      <c r="U811" s="187"/>
      <c r="V811" s="187"/>
      <c r="W811" s="320"/>
      <c r="X811" s="214"/>
      <c r="Y811" s="215"/>
      <c r="Z811" s="34"/>
      <c r="AA811" s="35"/>
      <c r="AB811" s="35"/>
      <c r="AC811" s="35"/>
      <c r="AD811" s="36"/>
      <c r="AE811" s="224"/>
      <c r="AF811" s="53"/>
      <c r="AG811" s="54"/>
      <c r="AH811" s="55"/>
      <c r="AI811" s="56"/>
      <c r="AJ811" s="41" t="s">
        <v>2858</v>
      </c>
      <c r="AK811" s="42">
        <v>45160</v>
      </c>
      <c r="AL811" s="50"/>
      <c r="AM811" s="337" t="str">
        <f>INDEX($K$6:$AE$6,1,MATCH(1,K811:AE811,-1))</f>
        <v>95PFE-L2L</v>
      </c>
      <c r="AN811" s="337" t="str">
        <f>IF(INDEX($K$6:$AE$6,1,MATCH(1,K811:AE811,1))&lt;&gt;INDEX($K$6:$AE$6,1,MATCH(1,K811:AE811,-1)),INDEX($K$6:$AE$6,1,MATCH(1,K811:AE811,1)),"-")</f>
        <v>-</v>
      </c>
    </row>
    <row r="812" spans="1:40" x14ac:dyDescent="0.2">
      <c r="A812" s="169" t="str">
        <f>IF(IFERROR(VLOOKUP(G812,EmployesActifs,1,FALSE),"Non")&lt;&gt;"Non","Oui","Non")</f>
        <v>Oui</v>
      </c>
      <c r="B812" s="172">
        <f>IF(A812="Oui",1,0)</f>
        <v>1</v>
      </c>
      <c r="C812" s="172">
        <f>IF(OR(G812="Médecin",H812="Médecin",I812="Médecin",I812="Médecins",H812="anesthésiste",H812="boursier univ.",H812="chercheur",H812="chirurgien",H812="Résident(e)",H812="Md Urg",H812="Md Card",LEFT(H812,6)="Fellow",H812="Externe Médecine",H812="Directeur de la biobanque Médecin",H812="monit.-boursier",),1,0)</f>
        <v>1</v>
      </c>
      <c r="D812" s="172">
        <f>IF(OR(G812=0,H812="Stagiaire",H812="Stagiaires",H812="Externe",H812="Externes",G812="agence",H812="STAGIAIRE INFIRMIER(ÈRE)",H812="STAGIAIRE SI",H812="STAGIAIRE S.I.",H812="STAGIAIRE PAB",H812="STAGIAIRE EN PERFUSION",H812="Stagiaire Physiothérapeute",H812="Stagiaire médecine",H812="Stagiaire - Service sociaux",H812="STAGIAIRE SOINS INFIRMIERS",H812="STAGIAIRE EXTERNE EN MÉDECINE",H812="ss",),1,0)</f>
        <v>0</v>
      </c>
      <c r="E812" s="28" t="s">
        <v>6027</v>
      </c>
      <c r="F812" s="28" t="s">
        <v>225</v>
      </c>
      <c r="G812" s="262">
        <v>14016</v>
      </c>
      <c r="H812" s="79" t="s">
        <v>6029</v>
      </c>
      <c r="I812" s="164" t="s">
        <v>4868</v>
      </c>
      <c r="J812" s="273" t="s">
        <v>2976</v>
      </c>
      <c r="K812" s="45" t="s">
        <v>56</v>
      </c>
      <c r="L812" s="46" t="s">
        <v>56</v>
      </c>
      <c r="M812" s="47" t="s">
        <v>56</v>
      </c>
      <c r="N812" s="48" t="s">
        <v>56</v>
      </c>
      <c r="O812" s="185"/>
      <c r="P812" s="187"/>
      <c r="Q812" s="185"/>
      <c r="R812" s="186"/>
      <c r="S812" s="186">
        <v>1</v>
      </c>
      <c r="T812" s="187"/>
      <c r="U812" s="187"/>
      <c r="V812" s="187"/>
      <c r="W812" s="320"/>
      <c r="X812" s="214"/>
      <c r="Y812" s="215"/>
      <c r="Z812" s="34"/>
      <c r="AA812" s="35"/>
      <c r="AB812" s="35"/>
      <c r="AC812" s="35"/>
      <c r="AD812" s="36"/>
      <c r="AE812" s="49"/>
      <c r="AF812" s="53"/>
      <c r="AG812" s="54"/>
      <c r="AH812" s="55"/>
      <c r="AI812" s="56"/>
      <c r="AJ812" s="41" t="s">
        <v>4462</v>
      </c>
      <c r="AK812" s="42">
        <v>45742</v>
      </c>
      <c r="AL812" s="50"/>
      <c r="AM812" s="337" t="str">
        <f>INDEX($K$6:$AE$6,1,MATCH(1,K812:AE812,-1))</f>
        <v>1870 +</v>
      </c>
      <c r="AN812" s="337" t="str">
        <f>IF(INDEX($K$6:$AE$6,1,MATCH(1,K812:AE812,1))&lt;&gt;INDEX($K$6:$AE$6,1,MATCH(1,K812:AE812,-1)),INDEX($K$6:$AE$6,1,MATCH(1,K812:AE812,1)),"-")</f>
        <v>-</v>
      </c>
    </row>
    <row r="813" spans="1:40" x14ac:dyDescent="0.2">
      <c r="A813" s="381"/>
      <c r="B813" s="172">
        <f>IF(A813="Oui",1,0)</f>
        <v>0</v>
      </c>
      <c r="C813" s="172">
        <f>IF(OR(G813="Médecin",H813="Médecin",I813="Médecin",I813="Médecins",H813="anesthésiste",H813="boursier univ.",H813="chercheur",H813="chirurgien",H813="Résident(e)",H813="Md Urg",H813="Md Card",LEFT(H813,6)="Fellow",H813="Externe Médecine",H813="Directeur de la biobanque Médecin",H813="monit.-boursier",),1,0)</f>
        <v>1</v>
      </c>
      <c r="D813" s="172">
        <f>IF(OR(G813=0,H813="Stagiaire",H813="Stagiaires",H813="Externe",H813="Externes",G813="agence",H813="STAGIAIRE INFIRMIER(ÈRE)",H813="STAGIAIRE SI",H813="STAGIAIRE S.I.",H813="STAGIAIRE PAB",H813="STAGIAIRE EN PERFUSION",H813="Stagiaire Physiothérapeute",H813="Stagiaire médecine",H813="Stagiaire - Service sociaux",H813="STAGIAIRE SOINS INFIRMIERS",H813="STAGIAIRE EXTERNE EN MÉDECINE",H813="ss",),1,0)</f>
        <v>0</v>
      </c>
      <c r="E813" s="28" t="s">
        <v>6027</v>
      </c>
      <c r="F813" s="28" t="s">
        <v>225</v>
      </c>
      <c r="G813" s="262">
        <v>14016</v>
      </c>
      <c r="H813" s="79" t="s">
        <v>6029</v>
      </c>
      <c r="I813" s="164" t="s">
        <v>4868</v>
      </c>
      <c r="J813" s="273" t="str">
        <f ca="1">IF(AK813&lt;=Données!$B$2,1," ")</f>
        <v xml:space="preserve"> </v>
      </c>
      <c r="K813" s="45" t="s">
        <v>56</v>
      </c>
      <c r="L813" s="46" t="s">
        <v>56</v>
      </c>
      <c r="M813" s="47" t="s">
        <v>56</v>
      </c>
      <c r="N813" s="48" t="s">
        <v>56</v>
      </c>
      <c r="O813" s="185"/>
      <c r="P813" s="187"/>
      <c r="Q813" s="185"/>
      <c r="R813" s="186"/>
      <c r="S813" s="186">
        <v>1</v>
      </c>
      <c r="T813" s="187"/>
      <c r="U813" s="187"/>
      <c r="V813" s="187"/>
      <c r="W813" s="320"/>
      <c r="X813" s="214"/>
      <c r="Y813" s="215"/>
      <c r="Z813" s="34"/>
      <c r="AA813" s="35"/>
      <c r="AB813" s="35"/>
      <c r="AC813" s="35"/>
      <c r="AD813" s="36"/>
      <c r="AE813" s="224"/>
      <c r="AF813" s="53"/>
      <c r="AG813" s="54"/>
      <c r="AH813" s="55"/>
      <c r="AI813" s="56"/>
      <c r="AJ813" s="41" t="s">
        <v>4462</v>
      </c>
      <c r="AK813" s="42">
        <v>45742</v>
      </c>
      <c r="AL813" s="50"/>
      <c r="AM813" s="337" t="str">
        <f>INDEX($K$6:$AE$6,1,MATCH(1,K813:AE813,-1))</f>
        <v>1870 +</v>
      </c>
      <c r="AN813" s="337" t="str">
        <f>IF(INDEX($K$6:$AE$6,1,MATCH(1,K813:AE813,1))&lt;&gt;INDEX($K$6:$AE$6,1,MATCH(1,K813:AE813,-1)),INDEX($K$6:$AE$6,1,MATCH(1,K813:AE813,1)),"-")</f>
        <v>-</v>
      </c>
    </row>
    <row r="814" spans="1:40" x14ac:dyDescent="0.2">
      <c r="A814" s="169" t="str">
        <f>IF(IFERROR(VLOOKUP(G814,EmployesActifs,1,FALSE),"Non")&lt;&gt;"Non","Oui","Non")</f>
        <v>Oui</v>
      </c>
      <c r="B814" s="172">
        <f>IF(A814="Oui",1,0)</f>
        <v>1</v>
      </c>
      <c r="C814" s="172">
        <f>IF(OR(G814="Médecin",H814="Médecin",I814="Médecin",I814="Médecins",H814="anesthésiste",H814="boursier univ.",H814="chercheur",H814="chirurgien",H814="Résident(e)",H814="Md Urg",H814="Md Card",LEFT(H814,6)="Fellow",H814="Externe Médecine",H814="Directeur de la biobanque Médecin",H814="monit.-boursier",),1,0)</f>
        <v>0</v>
      </c>
      <c r="D814" s="172">
        <f>IF(OR(G814=0,H814="Stagiaire",H814="Stagiaires",H814="Externe",H814="Externes",G814="agence",H814="STAGIAIRE INFIRMIER(ÈRE)",H814="STAGIAIRE SI",H814="STAGIAIRE S.I.",H814="STAGIAIRE PAB",H814="STAGIAIRE EN PERFUSION",H814="Stagiaire Physiothérapeute",H814="Stagiaire médecine",H814="Stagiaire - Service sociaux",H814="STAGIAIRE SOINS INFIRMIERS",H814="STAGIAIRE EXTERNE EN MÉDECINE",H814="ss",),1,0)</f>
        <v>0</v>
      </c>
      <c r="E814" s="28" t="s">
        <v>1388</v>
      </c>
      <c r="F814" s="28" t="s">
        <v>3330</v>
      </c>
      <c r="G814" s="262">
        <v>5455</v>
      </c>
      <c r="H814" s="79" t="s">
        <v>103</v>
      </c>
      <c r="I814" s="164" t="s">
        <v>203</v>
      </c>
      <c r="J814" s="273">
        <f ca="1">IF(AK814&lt;=Données!$B$2,1," ")</f>
        <v>1</v>
      </c>
      <c r="K814" s="45"/>
      <c r="L814" s="46">
        <v>1</v>
      </c>
      <c r="M814" s="47"/>
      <c r="N814" s="48"/>
      <c r="O814" s="185"/>
      <c r="P814" s="187"/>
      <c r="Q814" s="185"/>
      <c r="R814" s="186"/>
      <c r="S814" s="186"/>
      <c r="T814" s="187"/>
      <c r="U814" s="187"/>
      <c r="V814" s="187"/>
      <c r="W814" s="320"/>
      <c r="X814" s="214"/>
      <c r="Y814" s="215"/>
      <c r="Z814" s="34"/>
      <c r="AA814" s="35"/>
      <c r="AB814" s="35"/>
      <c r="AC814" s="35"/>
      <c r="AD814" s="36"/>
      <c r="AE814" s="224"/>
      <c r="AF814" s="53"/>
      <c r="AG814" s="54"/>
      <c r="AH814" s="55"/>
      <c r="AI814" s="56"/>
      <c r="AJ814" s="41" t="s">
        <v>85</v>
      </c>
      <c r="AK814" s="42">
        <v>44592</v>
      </c>
      <c r="AL814" s="50"/>
      <c r="AM814" s="337" t="str">
        <f>INDEX($K$6:$AE$6,1,MATCH(1,K814:AE814,-1))</f>
        <v>95PFE-L2M</v>
      </c>
      <c r="AN814" s="337" t="str">
        <f>IF(INDEX($K$6:$AE$6,1,MATCH(1,K814:AE814,1))&lt;&gt;INDEX($K$6:$AE$6,1,MATCH(1,K814:AE814,-1)),INDEX($K$6:$AE$6,1,MATCH(1,K814:AE814,1)),"-")</f>
        <v>-</v>
      </c>
    </row>
    <row r="815" spans="1:40" x14ac:dyDescent="0.2">
      <c r="A815" s="169" t="str">
        <f>IF(IFERROR(VLOOKUP(G815,EmployesActifs,1,FALSE),"Non")&lt;&gt;"Non","Oui","Non")</f>
        <v>Oui</v>
      </c>
      <c r="B815" s="172">
        <f>IF(A815="Oui",1,0)</f>
        <v>1</v>
      </c>
      <c r="C815" s="172">
        <f>IF(OR(G815="Médecin",H815="Médecin",I815="Médecin",I815="Médecins",H815="anesthésiste",H815="boursier univ.",H815="chercheur",H815="chirurgien",H815="Résident(e)",H815="Md Urg",H815="Md Card",LEFT(H815,6)="Fellow",H815="Externe Médecine",H815="Directeur de la biobanque Médecin",H815="monit.-boursier",),1,0)</f>
        <v>0</v>
      </c>
      <c r="D815" s="172">
        <f>IF(OR(G815=0,H815="Stagiaire",H815="Stagiaires",H815="Externe",H815="Externes",G815="agence",H815="STAGIAIRE INFIRMIER(ÈRE)",H815="STAGIAIRE SI",H815="STAGIAIRE S.I.",H815="STAGIAIRE PAB",H815="STAGIAIRE EN PERFUSION",H815="Stagiaire Physiothérapeute",H815="Stagiaire médecine",H815="Stagiaire - Service sociaux",H815="STAGIAIRE SOINS INFIRMIERS",H815="STAGIAIRE EXTERNE EN MÉDECINE",H815="ss",),1,0)</f>
        <v>0</v>
      </c>
      <c r="E815" s="28" t="s">
        <v>3551</v>
      </c>
      <c r="F815" s="28" t="s">
        <v>141</v>
      </c>
      <c r="G815" s="262">
        <v>4577</v>
      </c>
      <c r="H815" s="79" t="s">
        <v>103</v>
      </c>
      <c r="I815" s="164" t="s">
        <v>152</v>
      </c>
      <c r="J815" s="273" t="str">
        <f ca="1">IF(AK815&lt;=Données!$B$2,1," ")</f>
        <v xml:space="preserve"> </v>
      </c>
      <c r="K815" s="45" t="s">
        <v>56</v>
      </c>
      <c r="L815" s="46"/>
      <c r="M815" s="47"/>
      <c r="N815" s="48"/>
      <c r="O815" s="185"/>
      <c r="P815" s="187"/>
      <c r="Q815" s="185"/>
      <c r="R815" s="186"/>
      <c r="S815" s="186">
        <v>1</v>
      </c>
      <c r="T815" s="187"/>
      <c r="U815" s="187"/>
      <c r="V815" s="187"/>
      <c r="W815" s="320"/>
      <c r="X815" s="214"/>
      <c r="Y815" s="215"/>
      <c r="Z815" s="34"/>
      <c r="AA815" s="35"/>
      <c r="AB815" s="35"/>
      <c r="AC815" s="35"/>
      <c r="AD815" s="36"/>
      <c r="AE815" s="224"/>
      <c r="AF815" s="53"/>
      <c r="AG815" s="54"/>
      <c r="AH815" s="55"/>
      <c r="AI815" s="56"/>
      <c r="AJ815" s="41" t="s">
        <v>4462</v>
      </c>
      <c r="AK815" s="42">
        <v>45812</v>
      </c>
      <c r="AL815" s="50"/>
      <c r="AM815" s="337" t="str">
        <f>INDEX($K$6:$AE$6,1,MATCH(1,K815:AE815,-1))</f>
        <v>1870 +</v>
      </c>
      <c r="AN815" s="337" t="str">
        <f>IF(INDEX($K$6:$AE$6,1,MATCH(1,K815:AE815,1))&lt;&gt;INDEX($K$6:$AE$6,1,MATCH(1,K815:AE815,-1)),INDEX($K$6:$AE$6,1,MATCH(1,K815:AE815,1)),"-")</f>
        <v>-</v>
      </c>
    </row>
    <row r="816" spans="1:40" x14ac:dyDescent="0.2">
      <c r="A816" s="169" t="str">
        <f>IF(IFERROR(VLOOKUP(G816,EmployesActifs,1,FALSE),"Non")&lt;&gt;"Non","Oui","Non")</f>
        <v>Oui</v>
      </c>
      <c r="B816" s="172">
        <f>IF(A816="Oui",1,0)</f>
        <v>1</v>
      </c>
      <c r="C816" s="172">
        <f>IF(OR(G816="Médecin",H816="Médecin",I816="Médecin",I816="Médecins",H816="anesthésiste",H816="boursier univ.",H816="chercheur",H816="chirurgien",H816="Résident(e)",H816="Md Urg",H816="Md Card",LEFT(H816,6)="Fellow",H816="Externe Médecine",H816="Directeur de la biobanque Médecin",H816="monit.-boursier",),1,0)</f>
        <v>0</v>
      </c>
      <c r="D816" s="172">
        <f>IF(OR(G816=0,H816="Stagiaire",H816="Stagiaires",H816="Externe",H816="Externes",G816="agence",H816="STAGIAIRE INFIRMIER(ÈRE)",H816="STAGIAIRE SI",H816="STAGIAIRE S.I.",H816="STAGIAIRE PAB",H816="STAGIAIRE EN PERFUSION",H816="Stagiaire Physiothérapeute",H816="Stagiaire médecine",H816="Stagiaire - Service sociaux",H816="STAGIAIRE SOINS INFIRMIERS",H816="STAGIAIRE EXTERNE EN MÉDECINE",H816="ss",),1,0)</f>
        <v>0</v>
      </c>
      <c r="E816" s="28" t="s">
        <v>1393</v>
      </c>
      <c r="F816" s="28" t="s">
        <v>564</v>
      </c>
      <c r="G816" s="262">
        <v>2822</v>
      </c>
      <c r="H816" s="79" t="s">
        <v>72</v>
      </c>
      <c r="I816" s="164" t="s">
        <v>888</v>
      </c>
      <c r="J816" s="273">
        <f ca="1">IF(AK816&lt;=Données!$B$2,1," ")</f>
        <v>1</v>
      </c>
      <c r="K816" s="45" t="s">
        <v>56</v>
      </c>
      <c r="L816" s="46"/>
      <c r="M816" s="47"/>
      <c r="N816" s="48"/>
      <c r="O816" s="185"/>
      <c r="P816" s="187"/>
      <c r="Q816" s="185"/>
      <c r="R816" s="186"/>
      <c r="S816" s="186">
        <v>1</v>
      </c>
      <c r="T816" s="187"/>
      <c r="U816" s="187"/>
      <c r="V816" s="187"/>
      <c r="W816" s="320"/>
      <c r="X816" s="214"/>
      <c r="Y816" s="215"/>
      <c r="Z816" s="34"/>
      <c r="AA816" s="35"/>
      <c r="AB816" s="35"/>
      <c r="AC816" s="35"/>
      <c r="AD816" s="36"/>
      <c r="AE816" s="224"/>
      <c r="AF816" s="53"/>
      <c r="AG816" s="54"/>
      <c r="AH816" s="55"/>
      <c r="AI816" s="56"/>
      <c r="AJ816" s="41" t="s">
        <v>98</v>
      </c>
      <c r="AK816" s="42">
        <v>44574</v>
      </c>
      <c r="AL816" s="50"/>
      <c r="AM816" s="337" t="str">
        <f>INDEX($K$6:$AE$6,1,MATCH(1,K816:AE816,-1))</f>
        <v>1870 +</v>
      </c>
      <c r="AN816" s="337" t="str">
        <f>IF(INDEX($K$6:$AE$6,1,MATCH(1,K816:AE816,1))&lt;&gt;INDEX($K$6:$AE$6,1,MATCH(1,K816:AE816,-1)),INDEX($K$6:$AE$6,1,MATCH(1,K816:AE816,1)),"-")</f>
        <v>-</v>
      </c>
    </row>
    <row r="817" spans="1:40" x14ac:dyDescent="0.2">
      <c r="A817" s="169" t="str">
        <f>IF(IFERROR(VLOOKUP(G817,EmployesActifs,1,FALSE),"Non")&lt;&gt;"Non","Oui","Non")</f>
        <v>Oui</v>
      </c>
      <c r="B817" s="172">
        <f>IF(A817="Oui",1,0)</f>
        <v>1</v>
      </c>
      <c r="C817" s="172">
        <f>IF(OR(G817="Médecin",H817="Médecin",I817="Médecin",I817="Médecins",H817="anesthésiste",H817="boursier univ.",H817="chercheur",H817="chirurgien",H817="Résident(e)",H817="Md Urg",H817="Md Card",LEFT(H817,6)="Fellow",H817="Externe Médecine",H817="Directeur de la biobanque Médecin",H817="monit.-boursier",),1,0)</f>
        <v>0</v>
      </c>
      <c r="D817" s="172">
        <f>IF(OR(G817=0,H817="Stagiaire",H817="Stagiaires",H817="Externe",H817="Externes",G817="agence",H817="STAGIAIRE INFIRMIER(ÈRE)",H817="STAGIAIRE SI",H817="STAGIAIRE S.I.",H817="STAGIAIRE PAB",H817="STAGIAIRE EN PERFUSION",H817="Stagiaire Physiothérapeute",H817="Stagiaire médecine",H817="Stagiaire - Service sociaux",H817="STAGIAIRE SOINS INFIRMIERS",H817="STAGIAIRE EXTERNE EN MÉDECINE",H817="ss",),1,0)</f>
        <v>0</v>
      </c>
      <c r="E817" s="28" t="s">
        <v>1393</v>
      </c>
      <c r="F817" s="28" t="s">
        <v>231</v>
      </c>
      <c r="G817" s="262">
        <v>1793</v>
      </c>
      <c r="H817" s="79" t="s">
        <v>412</v>
      </c>
      <c r="I817" s="164" t="s">
        <v>413</v>
      </c>
      <c r="J817" s="273">
        <f ca="1">IF(AK817&lt;=Données!$B$2,1," ")</f>
        <v>1</v>
      </c>
      <c r="K817" s="45" t="s">
        <v>56</v>
      </c>
      <c r="L817" s="46"/>
      <c r="M817" s="47"/>
      <c r="N817" s="48"/>
      <c r="O817" s="185"/>
      <c r="P817" s="187"/>
      <c r="Q817" s="185"/>
      <c r="R817" s="186"/>
      <c r="S817" s="186">
        <v>1</v>
      </c>
      <c r="T817" s="187"/>
      <c r="U817" s="187"/>
      <c r="V817" s="187"/>
      <c r="W817" s="320"/>
      <c r="X817" s="214"/>
      <c r="Y817" s="215"/>
      <c r="Z817" s="34"/>
      <c r="AA817" s="35"/>
      <c r="AB817" s="35"/>
      <c r="AC817" s="35"/>
      <c r="AD817" s="36"/>
      <c r="AE817" s="224"/>
      <c r="AF817" s="53"/>
      <c r="AG817" s="54"/>
      <c r="AH817" s="55"/>
      <c r="AI817" s="56"/>
      <c r="AJ817" s="41" t="s">
        <v>98</v>
      </c>
      <c r="AK817" s="42">
        <v>44572</v>
      </c>
      <c r="AL817" s="50"/>
      <c r="AM817" s="337" t="str">
        <f>INDEX($K$6:$AE$6,1,MATCH(1,K817:AE817,-1))</f>
        <v>1870 +</v>
      </c>
      <c r="AN817" s="337" t="str">
        <f>IF(INDEX($K$6:$AE$6,1,MATCH(1,K817:AE817,1))&lt;&gt;INDEX($K$6:$AE$6,1,MATCH(1,K817:AE817,-1)),INDEX($K$6:$AE$6,1,MATCH(1,K817:AE817,1)),"-")</f>
        <v>-</v>
      </c>
    </row>
    <row r="818" spans="1:40" x14ac:dyDescent="0.2">
      <c r="A818" s="169" t="str">
        <f>IF(IFERROR(VLOOKUP(G818,EmployesActifs,1,FALSE),"Non")&lt;&gt;"Non","Oui","Non")</f>
        <v>Oui</v>
      </c>
      <c r="B818" s="172">
        <f>IF(A818="Oui",1,0)</f>
        <v>1</v>
      </c>
      <c r="C818" s="172">
        <f>IF(OR(G818="Médecin",H818="Médecin",I818="Médecin",I818="Médecins",H818="anesthésiste",H818="boursier univ.",H818="chercheur",H818="chirurgien",H818="Résident(e)",H818="Md Urg",H818="Md Card",LEFT(H818,6)="Fellow",H818="Externe Médecine",H818="Directeur de la biobanque Médecin",H818="monit.-boursier",),1,0)</f>
        <v>0</v>
      </c>
      <c r="D818" s="172">
        <f>IF(OR(G818=0,H818="Stagiaire",H818="Stagiaires",H818="Externe",H818="Externes",G818="agence",H818="STAGIAIRE INFIRMIER(ÈRE)",H818="STAGIAIRE SI",H818="STAGIAIRE S.I.",H818="STAGIAIRE PAB",H818="STAGIAIRE EN PERFUSION",H818="Stagiaire Physiothérapeute",H818="Stagiaire médecine",H818="Stagiaire - Service sociaux",H818="STAGIAIRE SOINS INFIRMIERS",H818="STAGIAIRE EXTERNE EN MÉDECINE",H818="ss",),1,0)</f>
        <v>0</v>
      </c>
      <c r="E818" s="28" t="s">
        <v>1397</v>
      </c>
      <c r="F818" s="28" t="s">
        <v>1071</v>
      </c>
      <c r="G818" s="262">
        <v>9743</v>
      </c>
      <c r="H818" s="79" t="s">
        <v>2416</v>
      </c>
      <c r="I818" s="164" t="s">
        <v>3376</v>
      </c>
      <c r="J818" s="273">
        <f ca="1">IF(AK818&lt;=Données!$B$2,1," ")</f>
        <v>1</v>
      </c>
      <c r="K818" s="45" t="s">
        <v>56</v>
      </c>
      <c r="L818" s="46" t="s">
        <v>56</v>
      </c>
      <c r="M818" s="47"/>
      <c r="N818" s="48">
        <v>1</v>
      </c>
      <c r="O818" s="185"/>
      <c r="P818" s="187"/>
      <c r="Q818" s="185"/>
      <c r="R818" s="186"/>
      <c r="S818" s="186"/>
      <c r="T818" s="187"/>
      <c r="U818" s="187"/>
      <c r="V818" s="187"/>
      <c r="W818" s="320"/>
      <c r="X818" s="214"/>
      <c r="Y818" s="215"/>
      <c r="Z818" s="34"/>
      <c r="AA818" s="35"/>
      <c r="AB818" s="35"/>
      <c r="AC818" s="35"/>
      <c r="AD818" s="36"/>
      <c r="AE818" s="224"/>
      <c r="AF818" s="53"/>
      <c r="AG818" s="54"/>
      <c r="AH818" s="55"/>
      <c r="AI818" s="56"/>
      <c r="AJ818" s="41" t="s">
        <v>85</v>
      </c>
      <c r="AK818" s="42">
        <v>44760</v>
      </c>
      <c r="AL818" s="50"/>
      <c r="AM818" s="337" t="str">
        <f>INDEX($K$6:$AE$6,1,MATCH(1,K818:AE818,-1))</f>
        <v>F550</v>
      </c>
      <c r="AN818" s="337" t="str">
        <f>IF(INDEX($K$6:$AE$6,1,MATCH(1,K818:AE818,1))&lt;&gt;INDEX($K$6:$AE$6,1,MATCH(1,K818:AE818,-1)),INDEX($K$6:$AE$6,1,MATCH(1,K818:AE818,1)),"-")</f>
        <v>-</v>
      </c>
    </row>
    <row r="819" spans="1:40" x14ac:dyDescent="0.2">
      <c r="A819" s="169" t="str">
        <f>IF(IFERROR(VLOOKUP(G819,EmployesActifs,1,FALSE),"Non")&lt;&gt;"Non","Oui","Non")</f>
        <v>Oui</v>
      </c>
      <c r="B819" s="172">
        <f>IF(A819="Oui",1,0)</f>
        <v>1</v>
      </c>
      <c r="C819" s="172">
        <f>IF(OR(G819="Médecin",H819="Médecin",I819="Médecin",I819="Médecins",H819="anesthésiste",H819="boursier univ.",H819="chercheur",H819="chirurgien",H819="Résident(e)",H819="Md Urg",H819="Md Card",LEFT(H819,6)="Fellow",H819="Externe Médecine",H819="Directeur de la biobanque Médecin",H819="monit.-boursier",),1,0)</f>
        <v>0</v>
      </c>
      <c r="D819" s="172">
        <f>IF(OR(G819=0,H819="Stagiaire",H819="Stagiaires",H819="Externe",H819="Externes",G819="agence",H819="STAGIAIRE INFIRMIER(ÈRE)",H819="STAGIAIRE SI",H819="STAGIAIRE S.I.",H819="STAGIAIRE PAB",H819="STAGIAIRE EN PERFUSION",H819="Stagiaire Physiothérapeute",H819="Stagiaire médecine",H819="Stagiaire - Service sociaux",H819="STAGIAIRE SOINS INFIRMIERS",H819="STAGIAIRE EXTERNE EN MÉDECINE",H819="ss",),1,0)</f>
        <v>0</v>
      </c>
      <c r="E819" s="28" t="s">
        <v>3609</v>
      </c>
      <c r="F819" s="28" t="s">
        <v>3610</v>
      </c>
      <c r="G819" s="262">
        <v>4926</v>
      </c>
      <c r="H819" s="79" t="s">
        <v>961</v>
      </c>
      <c r="I819" s="164" t="s">
        <v>1395</v>
      </c>
      <c r="J819" s="273">
        <f ca="1">IF(AK819&lt;=Données!$B$2,1," ")</f>
        <v>1</v>
      </c>
      <c r="K819" s="45"/>
      <c r="L819" s="46"/>
      <c r="M819" s="47"/>
      <c r="N819" s="48"/>
      <c r="O819" s="185"/>
      <c r="P819" s="187"/>
      <c r="Q819" s="185"/>
      <c r="R819" s="186"/>
      <c r="S819" s="186">
        <v>1</v>
      </c>
      <c r="T819" s="187"/>
      <c r="U819" s="187"/>
      <c r="V819" s="187"/>
      <c r="W819" s="320"/>
      <c r="X819" s="214"/>
      <c r="Y819" s="215"/>
      <c r="Z819" s="34"/>
      <c r="AA819" s="35"/>
      <c r="AB819" s="35"/>
      <c r="AC819" s="35"/>
      <c r="AD819" s="36"/>
      <c r="AE819" s="224"/>
      <c r="AF819" s="53"/>
      <c r="AG819" s="54"/>
      <c r="AH819" s="55"/>
      <c r="AI819" s="56"/>
      <c r="AJ819" s="41" t="s">
        <v>1396</v>
      </c>
      <c r="AK819" s="42">
        <v>41445</v>
      </c>
      <c r="AL819" s="50" t="s">
        <v>200</v>
      </c>
      <c r="AM819" s="337" t="str">
        <f>INDEX($K$6:$AE$6,1,MATCH(1,K819:AE819,-1))</f>
        <v>1870 +</v>
      </c>
      <c r="AN819" s="337" t="str">
        <f>IF(INDEX($K$6:$AE$6,1,MATCH(1,K819:AE819,1))&lt;&gt;INDEX($K$6:$AE$6,1,MATCH(1,K819:AE819,-1)),INDEX($K$6:$AE$6,1,MATCH(1,K819:AE819,1)),"-")</f>
        <v>-</v>
      </c>
    </row>
    <row r="820" spans="1:40" x14ac:dyDescent="0.2">
      <c r="A820" s="381"/>
      <c r="B820" s="172">
        <f>IF(A820="Oui",1,0)</f>
        <v>0</v>
      </c>
      <c r="C820" s="172">
        <f>IF(OR(G820="Médecin",H820="Médecin",I820="Médecin",I820="Médecins",H820="anesthésiste",H820="boursier univ.",H820="chercheur",H820="chirurgien",H820="Résident(e)",H820="Md Urg",H820="Md Card",LEFT(H820,6)="Fellow",H820="Externe Médecine",H820="Directeur de la biobanque Médecin",H820="monit.-boursier",),1,0)</f>
        <v>1</v>
      </c>
      <c r="D820" s="172">
        <f>IF(OR(G820=0,H820="Stagiaire",H820="Stagiaires",H820="Externe",H820="Externes",G820="agence",H820="STAGIAIRE INFIRMIER(ÈRE)",H820="STAGIAIRE SI",H820="STAGIAIRE S.I.",H820="STAGIAIRE PAB",H820="STAGIAIRE EN PERFUSION",H820="Stagiaire Physiothérapeute",H820="Stagiaire médecine",H820="Stagiaire - Service sociaux",H820="STAGIAIRE SOINS INFIRMIERS",H820="STAGIAIRE EXTERNE EN MÉDECINE",H820="ss",),1,0)</f>
        <v>0</v>
      </c>
      <c r="E820" s="28" t="s">
        <v>1397</v>
      </c>
      <c r="F820" s="28" t="s">
        <v>891</v>
      </c>
      <c r="G820" s="262">
        <v>7649</v>
      </c>
      <c r="H820" s="79" t="s">
        <v>116</v>
      </c>
      <c r="I820" s="164" t="s">
        <v>1398</v>
      </c>
      <c r="J820" s="273">
        <f ca="1">IF(AK820&lt;=Données!$B$2,1," ")</f>
        <v>1</v>
      </c>
      <c r="K820" s="45">
        <v>1</v>
      </c>
      <c r="L820" s="46"/>
      <c r="M820" s="47"/>
      <c r="N820" s="48"/>
      <c r="O820" s="185"/>
      <c r="P820" s="187"/>
      <c r="Q820" s="185"/>
      <c r="R820" s="186"/>
      <c r="S820" s="186"/>
      <c r="T820" s="187"/>
      <c r="U820" s="187"/>
      <c r="V820" s="187"/>
      <c r="W820" s="320"/>
      <c r="X820" s="214"/>
      <c r="Y820" s="215"/>
      <c r="Z820" s="34"/>
      <c r="AA820" s="35"/>
      <c r="AB820" s="35"/>
      <c r="AC820" s="35"/>
      <c r="AD820" s="36"/>
      <c r="AE820" s="224"/>
      <c r="AF820" s="53"/>
      <c r="AG820" s="54"/>
      <c r="AH820" s="55"/>
      <c r="AI820" s="56"/>
      <c r="AJ820" s="41" t="s">
        <v>144</v>
      </c>
      <c r="AK820" s="42">
        <v>44585</v>
      </c>
      <c r="AL820" s="50"/>
      <c r="AM820" s="337" t="str">
        <f>INDEX($K$6:$AE$6,1,MATCH(1,K820:AE820,-1))</f>
        <v>95PFE-L2S</v>
      </c>
      <c r="AN820" s="337" t="str">
        <f>IF(INDEX($K$6:$AE$6,1,MATCH(1,K820:AE820,1))&lt;&gt;INDEX($K$6:$AE$6,1,MATCH(1,K820:AE820,-1)),INDEX($K$6:$AE$6,1,MATCH(1,K820:AE820,1)),"-")</f>
        <v>-</v>
      </c>
    </row>
    <row r="821" spans="1:40" x14ac:dyDescent="0.2">
      <c r="A821" s="381"/>
      <c r="B821" s="172">
        <f>IF(A821="Oui",1,0)</f>
        <v>0</v>
      </c>
      <c r="C821" s="172">
        <f>IF(OR(G821="Médecin",H821="Médecin",I821="Médecin",I821="Médecins",H821="anesthésiste",H821="boursier univ.",H821="chercheur",H821="chirurgien",H821="Résident(e)",H821="Md Urg",H821="Md Card",LEFT(H821,6)="Fellow",H821="Externe Médecine",H821="Directeur de la biobanque Médecin",H821="monit.-boursier",),1,0)</f>
        <v>0</v>
      </c>
      <c r="D821" s="172">
        <f>IF(OR(G821=0,H821="Stagiaire",H821="Stagiaires",H821="Externe",H821="Externes",G821="agence",H821="STAGIAIRE INFIRMIER(ÈRE)",H821="STAGIAIRE SI",H821="STAGIAIRE S.I.",H821="STAGIAIRE PAB",H821="STAGIAIRE EN PERFUSION",H821="Stagiaire Physiothérapeute",H821="Stagiaire médecine",H821="Stagiaire - Service sociaux",H821="STAGIAIRE SOINS INFIRMIERS",H821="STAGIAIRE EXTERNE EN MÉDECINE",H821="ss",),1,0)</f>
        <v>1</v>
      </c>
      <c r="E821" s="28" t="s">
        <v>1399</v>
      </c>
      <c r="F821" s="28" t="s">
        <v>602</v>
      </c>
      <c r="G821" s="262">
        <v>0</v>
      </c>
      <c r="H821" s="79" t="s">
        <v>860</v>
      </c>
      <c r="I821" s="164" t="s">
        <v>739</v>
      </c>
      <c r="J821" s="273">
        <f ca="1">IF(AK821&lt;=Données!$B$2,1," ")</f>
        <v>1</v>
      </c>
      <c r="K821" s="45"/>
      <c r="L821" s="46" t="s">
        <v>56</v>
      </c>
      <c r="M821" s="47"/>
      <c r="N821" s="48"/>
      <c r="O821" s="185"/>
      <c r="P821" s="187"/>
      <c r="Q821" s="185"/>
      <c r="R821" s="186"/>
      <c r="S821" s="186">
        <v>1</v>
      </c>
      <c r="T821" s="187"/>
      <c r="U821" s="187"/>
      <c r="V821" s="187"/>
      <c r="W821" s="320"/>
      <c r="X821" s="214"/>
      <c r="Y821" s="215"/>
      <c r="Z821" s="34"/>
      <c r="AA821" s="35"/>
      <c r="AB821" s="35"/>
      <c r="AC821" s="35"/>
      <c r="AD821" s="36"/>
      <c r="AE821" s="224"/>
      <c r="AF821" s="53"/>
      <c r="AG821" s="54"/>
      <c r="AH821" s="55"/>
      <c r="AI821" s="56"/>
      <c r="AJ821" s="41" t="s">
        <v>239</v>
      </c>
      <c r="AK821" s="42">
        <v>44571</v>
      </c>
      <c r="AL821" s="50"/>
      <c r="AM821" s="337" t="str">
        <f>INDEX($K$6:$AE$6,1,MATCH(1,K821:AE821,-1))</f>
        <v>1870 +</v>
      </c>
      <c r="AN821" s="337" t="str">
        <f>IF(INDEX($K$6:$AE$6,1,MATCH(1,K821:AE821,1))&lt;&gt;INDEX($K$6:$AE$6,1,MATCH(1,K821:AE821,-1)),INDEX($K$6:$AE$6,1,MATCH(1,K821:AE821,1)),"-")</f>
        <v>-</v>
      </c>
    </row>
    <row r="822" spans="1:40" x14ac:dyDescent="0.2">
      <c r="A822" s="169" t="str">
        <f>IF(IFERROR(VLOOKUP(G822,EmployesActifs,1,FALSE),"Non")&lt;&gt;"Non","Oui","Non")</f>
        <v>Oui</v>
      </c>
      <c r="B822" s="172">
        <f>IF(A822="Oui",1,0)</f>
        <v>1</v>
      </c>
      <c r="C822" s="172">
        <f>IF(OR(G822="Médecin",H822="Médecin",I822="Médecin",I822="Médecins",H822="anesthésiste",H822="boursier univ.",H822="chercheur",H822="chirurgien",H822="Résident(e)",H822="Md Urg",H822="Md Card",LEFT(H822,6)="Fellow",H822="Externe Médecine",H822="Directeur de la biobanque Médecin",H822="monit.-boursier",),1,0)</f>
        <v>0</v>
      </c>
      <c r="D822" s="172">
        <f>IF(OR(G822=0,H822="Stagiaire",H822="Stagiaires",H822="Externe",H822="Externes",G822="agence",H822="STAGIAIRE INFIRMIER(ÈRE)",H822="STAGIAIRE SI",H822="STAGIAIRE S.I.",H822="STAGIAIRE PAB",H822="STAGIAIRE EN PERFUSION",H822="Stagiaire Physiothérapeute",H822="Stagiaire médecine",H822="Stagiaire - Service sociaux",H822="STAGIAIRE SOINS INFIRMIERS",H822="STAGIAIRE EXTERNE EN MÉDECINE",H822="ss",),1,0)</f>
        <v>0</v>
      </c>
      <c r="E822" s="28" t="s">
        <v>1399</v>
      </c>
      <c r="F822" s="28" t="s">
        <v>1071</v>
      </c>
      <c r="G822" s="262">
        <v>9714</v>
      </c>
      <c r="H822" s="79" t="s">
        <v>3838</v>
      </c>
      <c r="I822" s="164" t="s">
        <v>3839</v>
      </c>
      <c r="J822" s="273">
        <f ca="1">IF(AK822&lt;=Données!$B$2,1," ")</f>
        <v>1</v>
      </c>
      <c r="K822" s="45" t="s">
        <v>56</v>
      </c>
      <c r="L822" s="46" t="s">
        <v>56</v>
      </c>
      <c r="M822" s="47"/>
      <c r="N822" s="48"/>
      <c r="O822" s="185"/>
      <c r="P822" s="187"/>
      <c r="Q822" s="185"/>
      <c r="R822" s="186"/>
      <c r="S822" s="186">
        <v>1</v>
      </c>
      <c r="T822" s="187"/>
      <c r="U822" s="187"/>
      <c r="V822" s="187"/>
      <c r="W822" s="320"/>
      <c r="X822" s="214"/>
      <c r="Y822" s="215"/>
      <c r="Z822" s="34"/>
      <c r="AA822" s="35"/>
      <c r="AB822" s="35"/>
      <c r="AC822" s="35"/>
      <c r="AD822" s="36"/>
      <c r="AE822" s="224"/>
      <c r="AF822" s="53"/>
      <c r="AG822" s="54"/>
      <c r="AH822" s="55"/>
      <c r="AI822" s="56"/>
      <c r="AJ822" s="41" t="s">
        <v>50</v>
      </c>
      <c r="AK822" s="42">
        <v>44575</v>
      </c>
      <c r="AL822" s="50"/>
      <c r="AM822" s="337" t="str">
        <f>INDEX($K$6:$AE$6,1,MATCH(1,K822:AE822,-1))</f>
        <v>1870 +</v>
      </c>
      <c r="AN822" s="337" t="str">
        <f>IF(INDEX($K$6:$AE$6,1,MATCH(1,K822:AE822,1))&lt;&gt;INDEX($K$6:$AE$6,1,MATCH(1,K822:AE822,-1)),INDEX($K$6:$AE$6,1,MATCH(1,K822:AE822,1)),"-")</f>
        <v>-</v>
      </c>
    </row>
    <row r="823" spans="1:40" x14ac:dyDescent="0.2">
      <c r="A823" s="169" t="str">
        <f>IF(IFERROR(VLOOKUP(G823,EmployesActifs,1,FALSE),"Non")&lt;&gt;"Non","Oui","Non")</f>
        <v>Oui</v>
      </c>
      <c r="B823" s="172">
        <f>IF(A823="Oui",1,0)</f>
        <v>1</v>
      </c>
      <c r="C823" s="172">
        <f>IF(OR(G823="Médecin",H823="Médecin",I823="Médecin",I823="Médecins",H823="anesthésiste",H823="boursier univ.",H823="chercheur",H823="chirurgien",H823="Résident(e)",H823="Md Urg",H823="Md Card",LEFT(H823,6)="Fellow",H823="Externe Médecine",H823="Directeur de la biobanque Médecin",H823="monit.-boursier",),1,0)</f>
        <v>0</v>
      </c>
      <c r="D823" s="172">
        <f>IF(OR(G823=0,H823="Stagiaire",H823="Stagiaires",H823="Externe",H823="Externes",G823="agence",H823="STAGIAIRE INFIRMIER(ÈRE)",H823="STAGIAIRE SI",H823="STAGIAIRE S.I.",H823="STAGIAIRE PAB",H823="STAGIAIRE EN PERFUSION",H823="Stagiaire Physiothérapeute",H823="Stagiaire médecine",H823="Stagiaire - Service sociaux",H823="STAGIAIRE SOINS INFIRMIERS",H823="STAGIAIRE EXTERNE EN MÉDECINE",H823="ss",),1,0)</f>
        <v>0</v>
      </c>
      <c r="E823" s="28" t="s">
        <v>1399</v>
      </c>
      <c r="F823" s="28" t="s">
        <v>564</v>
      </c>
      <c r="G823" s="262">
        <v>12787</v>
      </c>
      <c r="H823" s="79" t="s">
        <v>4521</v>
      </c>
      <c r="I823" s="164" t="s">
        <v>5716</v>
      </c>
      <c r="J823" s="273" t="str">
        <f ca="1">IF(AK823&lt;=Données!$B$2,1," ")</f>
        <v xml:space="preserve"> </v>
      </c>
      <c r="K823" s="45"/>
      <c r="L823" s="46">
        <v>1</v>
      </c>
      <c r="M823" s="47"/>
      <c r="N823" s="48"/>
      <c r="O823" s="185"/>
      <c r="P823" s="187"/>
      <c r="Q823" s="185"/>
      <c r="R823" s="186"/>
      <c r="S823" s="186"/>
      <c r="T823" s="187"/>
      <c r="U823" s="187"/>
      <c r="V823" s="187"/>
      <c r="W823" s="320"/>
      <c r="X823" s="214"/>
      <c r="Y823" s="215"/>
      <c r="Z823" s="34"/>
      <c r="AA823" s="35"/>
      <c r="AB823" s="35"/>
      <c r="AC823" s="35"/>
      <c r="AD823" s="36"/>
      <c r="AE823" s="224"/>
      <c r="AF823" s="53"/>
      <c r="AG823" s="54"/>
      <c r="AH823" s="55"/>
      <c r="AI823" s="56"/>
      <c r="AJ823" s="41" t="s">
        <v>4462</v>
      </c>
      <c r="AK823" s="42">
        <v>45756</v>
      </c>
      <c r="AL823" s="50"/>
      <c r="AM823" s="337" t="str">
        <f>INDEX($K$6:$AE$6,1,MATCH(1,K823:AE823,-1))</f>
        <v>95PFE-L2M</v>
      </c>
      <c r="AN823" s="337" t="str">
        <f>IF(INDEX($K$6:$AE$6,1,MATCH(1,K823:AE823,1))&lt;&gt;INDEX($K$6:$AE$6,1,MATCH(1,K823:AE823,-1)),INDEX($K$6:$AE$6,1,MATCH(1,K823:AE823,1)),"-")</f>
        <v>-</v>
      </c>
    </row>
    <row r="824" spans="1:40" x14ac:dyDescent="0.2">
      <c r="A824" s="169" t="str">
        <f>IF(IFERROR(VLOOKUP(G824,EmployesActifs,1,FALSE),"Non")&lt;&gt;"Non","Oui","Non")</f>
        <v>Oui</v>
      </c>
      <c r="B824" s="172">
        <f>IF(A824="Oui",1,0)</f>
        <v>1</v>
      </c>
      <c r="C824" s="172">
        <f>IF(OR(G824="Médecin",H824="Médecin",I824="Médecin",I824="Médecins",H824="anesthésiste",H824="boursier univ.",H824="chercheur",H824="chirurgien",H824="Résident(e)",H824="Md Urg",H824="Md Card",LEFT(H824,6)="Fellow",H824="Externe Médecine",H824="Directeur de la biobanque Médecin",H824="monit.-boursier",),1,0)</f>
        <v>0</v>
      </c>
      <c r="D824" s="172">
        <f>IF(OR(G824=0,H824="Stagiaire",H824="Stagiaires",H824="Externe",H824="Externes",G824="agence",H824="STAGIAIRE INFIRMIER(ÈRE)",H824="STAGIAIRE SI",H824="STAGIAIRE S.I.",H824="STAGIAIRE PAB",H824="STAGIAIRE EN PERFUSION",H824="Stagiaire Physiothérapeute",H824="Stagiaire médecine",H824="Stagiaire - Service sociaux",H824="STAGIAIRE SOINS INFIRMIERS",H824="STAGIAIRE EXTERNE EN MÉDECINE",H824="ss",),1,0)</f>
        <v>0</v>
      </c>
      <c r="E824" s="28" t="s">
        <v>1399</v>
      </c>
      <c r="F824" s="28" t="s">
        <v>935</v>
      </c>
      <c r="G824" s="262">
        <v>833</v>
      </c>
      <c r="H824" s="79" t="s">
        <v>3387</v>
      </c>
      <c r="I824" s="164" t="s">
        <v>5708</v>
      </c>
      <c r="J824" s="273">
        <f ca="1">IF(AK824&lt;=Données!$B$2,1," ")</f>
        <v>1</v>
      </c>
      <c r="K824" s="45" t="s">
        <v>56</v>
      </c>
      <c r="L824" s="46" t="s">
        <v>56</v>
      </c>
      <c r="M824" s="47" t="s">
        <v>56</v>
      </c>
      <c r="N824" s="48"/>
      <c r="O824" s="185"/>
      <c r="P824" s="187"/>
      <c r="Q824" s="185"/>
      <c r="R824" s="186"/>
      <c r="S824" s="186">
        <v>1</v>
      </c>
      <c r="T824" s="187"/>
      <c r="U824" s="187"/>
      <c r="V824" s="187"/>
      <c r="W824" s="320"/>
      <c r="X824" s="214"/>
      <c r="Y824" s="215"/>
      <c r="Z824" s="34"/>
      <c r="AA824" s="35"/>
      <c r="AB824" s="35"/>
      <c r="AC824" s="35"/>
      <c r="AD824" s="36"/>
      <c r="AE824" s="224"/>
      <c r="AF824" s="53"/>
      <c r="AG824" s="54"/>
      <c r="AH824" s="55"/>
      <c r="AI824" s="56"/>
      <c r="AJ824" s="41" t="s">
        <v>85</v>
      </c>
      <c r="AK824" s="42">
        <v>44574</v>
      </c>
      <c r="AL824" s="50"/>
      <c r="AM824" s="337" t="str">
        <f>INDEX($K$6:$AE$6,1,MATCH(1,K824:AE824,-1))</f>
        <v>1870 +</v>
      </c>
      <c r="AN824" s="337" t="str">
        <f>IF(INDEX($K$6:$AE$6,1,MATCH(1,K824:AE824,1))&lt;&gt;INDEX($K$6:$AE$6,1,MATCH(1,K824:AE824,-1)),INDEX($K$6:$AE$6,1,MATCH(1,K824:AE824,1)),"-")</f>
        <v>-</v>
      </c>
    </row>
    <row r="825" spans="1:40" x14ac:dyDescent="0.2">
      <c r="A825" s="169" t="str">
        <f>IF(IFERROR(VLOOKUP(G825,EmployesActifs,1,FALSE),"Non")&lt;&gt;"Non","Oui","Non")</f>
        <v>Oui</v>
      </c>
      <c r="B825" s="172">
        <f>IF(A825="Oui",1,0)</f>
        <v>1</v>
      </c>
      <c r="C825" s="172">
        <f>IF(OR(G825="Médecin",H825="Médecin",I825="Médecin",I825="Médecins",H825="anesthésiste",H825="boursier univ.",H825="chercheur",H825="chirurgien",H825="Résident(e)",H825="Md Urg",H825="Md Card",LEFT(H825,6)="Fellow",H825="Externe Médecine",H825="Directeur de la biobanque Médecin",H825="monit.-boursier",),1,0)</f>
        <v>0</v>
      </c>
      <c r="D825" s="172">
        <f>IF(OR(G825=0,H825="Stagiaire",H825="Stagiaires",H825="Externe",H825="Externes",G825="agence",H825="STAGIAIRE INFIRMIER(ÈRE)",H825="STAGIAIRE SI",H825="STAGIAIRE S.I.",H825="STAGIAIRE PAB",H825="STAGIAIRE EN PERFUSION",H825="Stagiaire Physiothérapeute",H825="Stagiaire médecine",H825="Stagiaire - Service sociaux",H825="STAGIAIRE SOINS INFIRMIERS",H825="STAGIAIRE EXTERNE EN MÉDECINE",H825="ss",),1,0)</f>
        <v>0</v>
      </c>
      <c r="E825" s="28" t="s">
        <v>1399</v>
      </c>
      <c r="F825" s="28" t="s">
        <v>2422</v>
      </c>
      <c r="G825" s="262">
        <v>9316</v>
      </c>
      <c r="H825" s="79" t="s">
        <v>3805</v>
      </c>
      <c r="I825" s="164" t="s">
        <v>3459</v>
      </c>
      <c r="J825" s="273">
        <f ca="1">IF(AK825&lt;=Données!$B$2,1," ")</f>
        <v>1</v>
      </c>
      <c r="K825" s="45">
        <v>1</v>
      </c>
      <c r="L825" s="46"/>
      <c r="M825" s="47"/>
      <c r="N825" s="48"/>
      <c r="O825" s="185"/>
      <c r="P825" s="187"/>
      <c r="Q825" s="185"/>
      <c r="R825" s="186"/>
      <c r="S825" s="186"/>
      <c r="T825" s="187"/>
      <c r="U825" s="187"/>
      <c r="V825" s="187"/>
      <c r="W825" s="320"/>
      <c r="X825" s="214"/>
      <c r="Y825" s="215"/>
      <c r="Z825" s="34"/>
      <c r="AA825" s="35"/>
      <c r="AB825" s="35"/>
      <c r="AC825" s="35"/>
      <c r="AD825" s="36"/>
      <c r="AE825" s="224"/>
      <c r="AF825" s="53"/>
      <c r="AG825" s="54"/>
      <c r="AH825" s="55"/>
      <c r="AI825" s="56"/>
      <c r="AJ825" s="41" t="s">
        <v>2858</v>
      </c>
      <c r="AK825" s="42">
        <v>45007</v>
      </c>
      <c r="AL825" s="50"/>
      <c r="AM825" s="337" t="str">
        <f>INDEX($K$6:$AE$6,1,MATCH(1,K825:AE825,-1))</f>
        <v>95PFE-L2S</v>
      </c>
      <c r="AN825" s="337" t="str">
        <f>IF(INDEX($K$6:$AE$6,1,MATCH(1,K825:AE825,1))&lt;&gt;INDEX($K$6:$AE$6,1,MATCH(1,K825:AE825,-1)),INDEX($K$6:$AE$6,1,MATCH(1,K825:AE825,1)),"-")</f>
        <v>-</v>
      </c>
    </row>
    <row r="826" spans="1:40" x14ac:dyDescent="0.2">
      <c r="A826" s="169" t="str">
        <f>IF(IFERROR(VLOOKUP(G826,EmployesActifs,1,FALSE),"Non")&lt;&gt;"Non","Oui","Non")</f>
        <v>Oui</v>
      </c>
      <c r="B826" s="172">
        <f>IF(A826="Oui",1,0)</f>
        <v>1</v>
      </c>
      <c r="C826" s="172">
        <f>IF(OR(G826="Médecin",H826="Médecin",I826="Médecin",I826="Médecins",H826="anesthésiste",H826="boursier univ.",H826="chercheur",H826="chirurgien",H826="Résident(e)",H826="Md Urg",H826="Md Card",LEFT(H826,6)="Fellow",H826="Externe Médecine",H826="Directeur de la biobanque Médecin",H826="monit.-boursier",),1,0)</f>
        <v>0</v>
      </c>
      <c r="D826" s="172">
        <f>IF(OR(G826=0,H826="Stagiaire",H826="Stagiaires",H826="Externe",H826="Externes",G826="agence",H826="STAGIAIRE INFIRMIER(ÈRE)",H826="STAGIAIRE SI",H826="STAGIAIRE S.I.",H826="STAGIAIRE PAB",H826="STAGIAIRE EN PERFUSION",H826="Stagiaire Physiothérapeute",H826="Stagiaire médecine",H826="Stagiaire - Service sociaux",H826="STAGIAIRE SOINS INFIRMIERS",H826="STAGIAIRE EXTERNE EN MÉDECINE",H826="ss",),1,0)</f>
        <v>0</v>
      </c>
      <c r="E826" s="28" t="s">
        <v>1399</v>
      </c>
      <c r="F826" s="28" t="s">
        <v>201</v>
      </c>
      <c r="G826" s="262">
        <v>8051</v>
      </c>
      <c r="H826" s="79" t="s">
        <v>3634</v>
      </c>
      <c r="I826" s="164" t="s">
        <v>5714</v>
      </c>
      <c r="J826" s="273">
        <f ca="1">IF(AK826&lt;=Données!$B$2,1," ")</f>
        <v>1</v>
      </c>
      <c r="K826" s="45"/>
      <c r="L826" s="46">
        <v>1</v>
      </c>
      <c r="M826" s="47"/>
      <c r="N826" s="48"/>
      <c r="O826" s="185"/>
      <c r="P826" s="187"/>
      <c r="Q826" s="185"/>
      <c r="R826" s="186"/>
      <c r="S826" s="186"/>
      <c r="T826" s="187"/>
      <c r="U826" s="187"/>
      <c r="V826" s="187"/>
      <c r="W826" s="320"/>
      <c r="X826" s="214"/>
      <c r="Y826" s="215"/>
      <c r="Z826" s="34"/>
      <c r="AA826" s="35"/>
      <c r="AB826" s="35"/>
      <c r="AC826" s="35"/>
      <c r="AD826" s="36"/>
      <c r="AE826" s="224"/>
      <c r="AF826" s="53"/>
      <c r="AG826" s="54"/>
      <c r="AH826" s="55"/>
      <c r="AI826" s="56"/>
      <c r="AJ826" s="41" t="s">
        <v>144</v>
      </c>
      <c r="AK826" s="42">
        <v>44585</v>
      </c>
      <c r="AL826" s="50" t="s">
        <v>1400</v>
      </c>
      <c r="AM826" s="337" t="str">
        <f>INDEX($K$6:$AE$6,1,MATCH(1,K826:AE826,-1))</f>
        <v>95PFE-L2M</v>
      </c>
      <c r="AN826" s="337" t="str">
        <f>IF(INDEX($K$6:$AE$6,1,MATCH(1,K826:AE826,1))&lt;&gt;INDEX($K$6:$AE$6,1,MATCH(1,K826:AE826,-1)),INDEX($K$6:$AE$6,1,MATCH(1,K826:AE826,1)),"-")</f>
        <v>-</v>
      </c>
    </row>
    <row r="827" spans="1:40" x14ac:dyDescent="0.2">
      <c r="A827" s="169" t="str">
        <f>IF(IFERROR(VLOOKUP(G827,EmployesActifs,1,FALSE),"Non")&lt;&gt;"Non","Oui","Non")</f>
        <v>Oui</v>
      </c>
      <c r="B827" s="172">
        <f>IF(A827="Oui",1,0)</f>
        <v>1</v>
      </c>
      <c r="C827" s="172">
        <f>IF(OR(G827="Médecin",H827="Médecin",I827="Médecin",I827="Médecins",H827="anesthésiste",H827="boursier univ.",H827="chercheur",H827="chirurgien",H827="Résident(e)",H827="Md Urg",H827="Md Card",LEFT(H827,6)="Fellow",H827="Externe Médecine",H827="Directeur de la biobanque Médecin",H827="monit.-boursier",),1,0)</f>
        <v>0</v>
      </c>
      <c r="D827" s="172">
        <f>IF(OR(G827=0,H827="Stagiaire",H827="Stagiaires",H827="Externe",H827="Externes",G827="agence",H827="STAGIAIRE INFIRMIER(ÈRE)",H827="STAGIAIRE SI",H827="STAGIAIRE S.I.",H827="STAGIAIRE PAB",H827="STAGIAIRE EN PERFUSION",H827="Stagiaire Physiothérapeute",H827="Stagiaire médecine",H827="Stagiaire - Service sociaux",H827="STAGIAIRE SOINS INFIRMIERS",H827="STAGIAIRE EXTERNE EN MÉDECINE",H827="ss",),1,0)</f>
        <v>0</v>
      </c>
      <c r="E827" s="28" t="s">
        <v>1399</v>
      </c>
      <c r="F827" s="28" t="s">
        <v>810</v>
      </c>
      <c r="G827" s="262">
        <v>13064</v>
      </c>
      <c r="H827" s="79" t="s">
        <v>2098</v>
      </c>
      <c r="I827" s="164" t="s">
        <v>5717</v>
      </c>
      <c r="J827" s="273" t="str">
        <f ca="1">IF(AK827&lt;=Données!$B$2,1," ")</f>
        <v xml:space="preserve"> </v>
      </c>
      <c r="K827" s="45"/>
      <c r="L827" s="46">
        <v>1</v>
      </c>
      <c r="M827" s="47"/>
      <c r="N827" s="48"/>
      <c r="O827" s="185"/>
      <c r="P827" s="187"/>
      <c r="Q827" s="185"/>
      <c r="R827" s="186"/>
      <c r="S827" s="186"/>
      <c r="T827" s="187"/>
      <c r="U827" s="187"/>
      <c r="V827" s="187"/>
      <c r="W827" s="320"/>
      <c r="X827" s="214"/>
      <c r="Y827" s="215"/>
      <c r="Z827" s="34"/>
      <c r="AA827" s="35"/>
      <c r="AB827" s="35"/>
      <c r="AC827" s="35"/>
      <c r="AD827" s="36"/>
      <c r="AE827" s="224"/>
      <c r="AF827" s="53"/>
      <c r="AG827" s="54"/>
      <c r="AH827" s="55"/>
      <c r="AI827" s="56"/>
      <c r="AJ827" s="41" t="s">
        <v>5851</v>
      </c>
      <c r="AK827" s="42">
        <v>45927</v>
      </c>
      <c r="AL827" s="50"/>
      <c r="AM827" s="337" t="str">
        <f>INDEX($K$6:$AE$6,1,MATCH(1,K827:AE827,-1))</f>
        <v>95PFE-L2M</v>
      </c>
      <c r="AN827" s="337" t="str">
        <f>IF(INDEX($K$6:$AE$6,1,MATCH(1,K827:AE827,1))&lt;&gt;INDEX($K$6:$AE$6,1,MATCH(1,K827:AE827,-1)),INDEX($K$6:$AE$6,1,MATCH(1,K827:AE827,1)),"-")</f>
        <v>-</v>
      </c>
    </row>
    <row r="828" spans="1:40" x14ac:dyDescent="0.2">
      <c r="A828" s="169" t="str">
        <f>IF(IFERROR(VLOOKUP(G828,EmployesActifs,1,FALSE),"Non")&lt;&gt;"Non","Oui","Non")</f>
        <v>Oui</v>
      </c>
      <c r="B828" s="172">
        <f>IF(A828="Oui",1,0)</f>
        <v>1</v>
      </c>
      <c r="C828" s="172">
        <f>IF(OR(G828="Médecin",H828="Médecin",I828="Médecin",I828="Médecins",H828="anesthésiste",H828="boursier univ.",H828="chercheur",H828="chirurgien",H828="Résident(e)",H828="Md Urg",H828="Md Card",LEFT(H828,6)="Fellow",H828="Externe Médecine",H828="Directeur de la biobanque Médecin",H828="monit.-boursier",),1,0)</f>
        <v>0</v>
      </c>
      <c r="D828" s="172">
        <f>IF(OR(G828=0,H828="Stagiaire",H828="Stagiaires",H828="Externe",H828="Externes",G828="agence",H828="STAGIAIRE INFIRMIER(ÈRE)",H828="STAGIAIRE SI",H828="STAGIAIRE S.I.",H828="STAGIAIRE PAB",H828="STAGIAIRE EN PERFUSION",H828="Stagiaire Physiothérapeute",H828="Stagiaire médecine",H828="Stagiaire - Service sociaux",H828="STAGIAIRE SOINS INFIRMIERS",H828="STAGIAIRE EXTERNE EN MÉDECINE",H828="ss",),1,0)</f>
        <v>0</v>
      </c>
      <c r="E828" s="28" t="s">
        <v>1399</v>
      </c>
      <c r="F828" s="28" t="s">
        <v>1403</v>
      </c>
      <c r="G828" s="262">
        <v>11998</v>
      </c>
      <c r="H828" s="79" t="s">
        <v>1867</v>
      </c>
      <c r="I828" s="164" t="s">
        <v>3399</v>
      </c>
      <c r="J828" s="273">
        <f ca="1">IF(AK828&lt;=Données!$B$2,1," ")</f>
        <v>1</v>
      </c>
      <c r="K828" s="45"/>
      <c r="L828" s="46">
        <v>1</v>
      </c>
      <c r="M828" s="47"/>
      <c r="N828" s="48"/>
      <c r="O828" s="185"/>
      <c r="P828" s="187"/>
      <c r="Q828" s="185"/>
      <c r="R828" s="186"/>
      <c r="S828" s="186"/>
      <c r="T828" s="187"/>
      <c r="U828" s="187"/>
      <c r="V828" s="187"/>
      <c r="W828" s="320"/>
      <c r="X828" s="214"/>
      <c r="Y828" s="215"/>
      <c r="Z828" s="34"/>
      <c r="AA828" s="35"/>
      <c r="AB828" s="35"/>
      <c r="AC828" s="35"/>
      <c r="AD828" s="36"/>
      <c r="AE828" s="224"/>
      <c r="AF828" s="53"/>
      <c r="AG828" s="54"/>
      <c r="AH828" s="55"/>
      <c r="AI828" s="56"/>
      <c r="AJ828" s="41" t="s">
        <v>85</v>
      </c>
      <c r="AK828" s="42">
        <v>44581</v>
      </c>
      <c r="AL828" s="50"/>
      <c r="AM828" s="337" t="str">
        <f>INDEX($K$6:$AE$6,1,MATCH(1,K828:AE828,-1))</f>
        <v>95PFE-L2M</v>
      </c>
      <c r="AN828" s="337" t="str">
        <f>IF(INDEX($K$6:$AE$6,1,MATCH(1,K828:AE828,1))&lt;&gt;INDEX($K$6:$AE$6,1,MATCH(1,K828:AE828,-1)),INDEX($K$6:$AE$6,1,MATCH(1,K828:AE828,1)),"-")</f>
        <v>-</v>
      </c>
    </row>
    <row r="829" spans="1:40" x14ac:dyDescent="0.2">
      <c r="A829" s="169" t="str">
        <f>IF(IFERROR(VLOOKUP(G829,EmployesActifs,1,FALSE),"Non")&lt;&gt;"Non","Oui","Non")</f>
        <v>Oui</v>
      </c>
      <c r="B829" s="172">
        <f>IF(A829="Oui",1,0)</f>
        <v>1</v>
      </c>
      <c r="C829" s="172">
        <f>IF(OR(G829="Médecin",H829="Médecin",I829="Médecin",I829="Médecins",H829="anesthésiste",H829="boursier univ.",H829="chercheur",H829="chirurgien",H829="Résident(e)",H829="Md Urg",H829="Md Card",LEFT(H829,6)="Fellow",H829="Externe Médecine",H829="Directeur de la biobanque Médecin",H829="monit.-boursier",),1,0)</f>
        <v>0</v>
      </c>
      <c r="D829" s="172">
        <f>IF(OR(G829=0,H829="Stagiaire",H829="Stagiaires",H829="Externe",H829="Externes",G829="agence",H829="STAGIAIRE INFIRMIER(ÈRE)",H829="STAGIAIRE SI",H829="STAGIAIRE S.I.",H829="STAGIAIRE PAB",H829="STAGIAIRE EN PERFUSION",H829="Stagiaire Physiothérapeute",H829="Stagiaire médecine",H829="Stagiaire - Service sociaux",H829="STAGIAIRE SOINS INFIRMIERS",H829="STAGIAIRE EXTERNE EN MÉDECINE",H829="ss",),1,0)</f>
        <v>0</v>
      </c>
      <c r="E829" s="28" t="s">
        <v>2844</v>
      </c>
      <c r="F829" s="28" t="s">
        <v>2845</v>
      </c>
      <c r="G829" s="262">
        <v>12326</v>
      </c>
      <c r="H829" s="79" t="s">
        <v>1821</v>
      </c>
      <c r="I829" s="164" t="s">
        <v>553</v>
      </c>
      <c r="J829" s="273">
        <f ca="1">IF(AK829&lt;=Données!$B$2,1," ")</f>
        <v>1</v>
      </c>
      <c r="K829" s="45">
        <v>1</v>
      </c>
      <c r="L829" s="46"/>
      <c r="M829" s="47"/>
      <c r="N829" s="48"/>
      <c r="O829" s="185"/>
      <c r="P829" s="187"/>
      <c r="Q829" s="185"/>
      <c r="R829" s="186"/>
      <c r="S829" s="186"/>
      <c r="T829" s="187"/>
      <c r="U829" s="187"/>
      <c r="V829" s="187"/>
      <c r="W829" s="320"/>
      <c r="X829" s="214"/>
      <c r="Y829" s="215"/>
      <c r="Z829" s="34"/>
      <c r="AA829" s="35"/>
      <c r="AB829" s="35"/>
      <c r="AC829" s="35"/>
      <c r="AD829" s="36"/>
      <c r="AE829" s="224"/>
      <c r="AF829" s="53"/>
      <c r="AG829" s="54"/>
      <c r="AH829" s="55"/>
      <c r="AI829" s="56"/>
      <c r="AJ829" s="41" t="s">
        <v>85</v>
      </c>
      <c r="AK829" s="42">
        <v>44705</v>
      </c>
      <c r="AL829" s="50"/>
      <c r="AM829" s="337" t="str">
        <f>INDEX($K$6:$AE$6,1,MATCH(1,K829:AE829,-1))</f>
        <v>95PFE-L2S</v>
      </c>
      <c r="AN829" s="337" t="str">
        <f>IF(INDEX($K$6:$AE$6,1,MATCH(1,K829:AE829,1))&lt;&gt;INDEX($K$6:$AE$6,1,MATCH(1,K829:AE829,-1)),INDEX($K$6:$AE$6,1,MATCH(1,K829:AE829,1)),"-")</f>
        <v>-</v>
      </c>
    </row>
    <row r="830" spans="1:40" x14ac:dyDescent="0.2">
      <c r="A830" s="169" t="str">
        <f>IF(IFERROR(VLOOKUP(G830,EmployesActifs,1,FALSE),"Non")&lt;&gt;"Non","Oui","Non")</f>
        <v>Oui</v>
      </c>
      <c r="B830" s="172">
        <f>IF(A830="Oui",1,0)</f>
        <v>1</v>
      </c>
      <c r="C830" s="172">
        <f>IF(OR(G830="Médecin",H830="Médecin",I830="Médecin",I830="Médecins",H830="anesthésiste",H830="boursier univ.",H830="chercheur",H830="chirurgien",H830="Résident(e)",H830="Md Urg",H830="Md Card",LEFT(H830,6)="Fellow",H830="Externe Médecine",H830="Directeur de la biobanque Médecin",H830="monit.-boursier",),1,0)</f>
        <v>0</v>
      </c>
      <c r="D830" s="172">
        <f>IF(OR(G830=0,H830="Stagiaire",H830="Stagiaires",H830="Externe",H830="Externes",G830="agence",H830="STAGIAIRE INFIRMIER(ÈRE)",H830="STAGIAIRE SI",H830="STAGIAIRE S.I.",H830="STAGIAIRE PAB",H830="STAGIAIRE EN PERFUSION",H830="Stagiaire Physiothérapeute",H830="Stagiaire médecine",H830="Stagiaire - Service sociaux",H830="STAGIAIRE SOINS INFIRMIERS",H830="STAGIAIRE EXTERNE EN MÉDECINE",H830="ss",),1,0)</f>
        <v>0</v>
      </c>
      <c r="E830" s="28" t="s">
        <v>1406</v>
      </c>
      <c r="F830" s="28" t="s">
        <v>137</v>
      </c>
      <c r="G830" s="262">
        <v>8889</v>
      </c>
      <c r="H830" s="79" t="s">
        <v>3738</v>
      </c>
      <c r="I830" s="164" t="s">
        <v>2270</v>
      </c>
      <c r="J830" s="273">
        <f ca="1">IF(AK830&lt;=Données!$B$2,1," ")</f>
        <v>1</v>
      </c>
      <c r="K830" s="45" t="s">
        <v>56</v>
      </c>
      <c r="L830" s="46" t="s">
        <v>56</v>
      </c>
      <c r="M830" s="47"/>
      <c r="N830" s="48"/>
      <c r="O830" s="185"/>
      <c r="P830" s="187"/>
      <c r="Q830" s="185" t="s">
        <v>56</v>
      </c>
      <c r="R830" s="186"/>
      <c r="S830" s="186" t="s">
        <v>56</v>
      </c>
      <c r="T830" s="187"/>
      <c r="U830" s="187"/>
      <c r="V830" s="187"/>
      <c r="W830" s="320"/>
      <c r="X830" s="214"/>
      <c r="Y830" s="215"/>
      <c r="Z830" s="34" t="s">
        <v>56</v>
      </c>
      <c r="AA830" s="35"/>
      <c r="AB830" s="35">
        <v>1</v>
      </c>
      <c r="AC830" s="35"/>
      <c r="AD830" s="36"/>
      <c r="AE830" s="224"/>
      <c r="AF830" s="53"/>
      <c r="AG830" s="54"/>
      <c r="AH830" s="55"/>
      <c r="AI830" s="56"/>
      <c r="AJ830" s="41" t="s">
        <v>57</v>
      </c>
      <c r="AK830" s="42">
        <v>44565</v>
      </c>
      <c r="AL830" s="50"/>
      <c r="AM830" s="337" t="str">
        <f>INDEX($K$6:$AE$6,1,MATCH(1,K830:AE830,-1))</f>
        <v>1512-M</v>
      </c>
      <c r="AN830" s="337" t="str">
        <f>IF(INDEX($K$6:$AE$6,1,MATCH(1,K830:AE830,1))&lt;&gt;INDEX($K$6:$AE$6,1,MATCH(1,K830:AE830,-1)),INDEX($K$6:$AE$6,1,MATCH(1,K830:AE830,1)),"-")</f>
        <v>-</v>
      </c>
    </row>
    <row r="831" spans="1:40" x14ac:dyDescent="0.2">
      <c r="A831" s="381"/>
      <c r="B831" s="172">
        <f>IF(A831="Oui",1,0)</f>
        <v>0</v>
      </c>
      <c r="C831" s="172">
        <f>IF(OR(G831="Médecin",H831="Médecin",I831="Médecin",I831="Médecins",H831="anesthésiste",H831="boursier univ.",H831="chercheur",H831="chirurgien",H831="Résident(e)",H831="Md Urg",H831="Md Card",LEFT(H831,6)="Fellow",H831="Externe Médecine",H831="Directeur de la biobanque Médecin",H831="monit.-boursier",),1,0)</f>
        <v>1</v>
      </c>
      <c r="D831" s="172">
        <f>IF(OR(G831=0,H831="Stagiaire",H831="Stagiaires",H831="Externe",H831="Externes",G831="agence",H831="STAGIAIRE INFIRMIER(ÈRE)",H831="STAGIAIRE SI",H831="STAGIAIRE S.I.",H831="STAGIAIRE PAB",H831="STAGIAIRE EN PERFUSION",H831="Stagiaire Physiothérapeute",H831="Stagiaire médecine",H831="Stagiaire - Service sociaux",H831="STAGIAIRE SOINS INFIRMIERS",H831="STAGIAIRE EXTERNE EN MÉDECINE",H831="ss",),1,0)</f>
        <v>0</v>
      </c>
      <c r="E831" s="28" t="s">
        <v>1408</v>
      </c>
      <c r="F831" s="28" t="s">
        <v>1409</v>
      </c>
      <c r="G831" s="262">
        <v>11727</v>
      </c>
      <c r="H831" s="79" t="s">
        <v>1410</v>
      </c>
      <c r="I831" s="164" t="s">
        <v>656</v>
      </c>
      <c r="J831" s="273">
        <f ca="1">IF(AK831&lt;=Données!$B$2,1," ")</f>
        <v>1</v>
      </c>
      <c r="K831" s="45" t="s">
        <v>56</v>
      </c>
      <c r="L831" s="46" t="s">
        <v>56</v>
      </c>
      <c r="M831" s="47" t="s">
        <v>56</v>
      </c>
      <c r="N831" s="48"/>
      <c r="O831" s="185"/>
      <c r="P831" s="187"/>
      <c r="Q831" s="185"/>
      <c r="R831" s="186"/>
      <c r="S831" s="186">
        <v>1</v>
      </c>
      <c r="T831" s="187"/>
      <c r="U831" s="187"/>
      <c r="V831" s="187"/>
      <c r="W831" s="320"/>
      <c r="X831" s="214"/>
      <c r="Y831" s="215"/>
      <c r="Z831" s="34"/>
      <c r="AA831" s="35"/>
      <c r="AB831" s="35"/>
      <c r="AC831" s="35"/>
      <c r="AD831" s="36"/>
      <c r="AE831" s="224"/>
      <c r="AF831" s="53"/>
      <c r="AG831" s="54"/>
      <c r="AH831" s="55"/>
      <c r="AI831" s="56"/>
      <c r="AJ831" s="41" t="s">
        <v>85</v>
      </c>
      <c r="AK831" s="42">
        <v>44588</v>
      </c>
      <c r="AL831" s="50"/>
      <c r="AM831" s="337" t="str">
        <f>INDEX($K$6:$AE$6,1,MATCH(1,K831:AE831,-1))</f>
        <v>1870 +</v>
      </c>
      <c r="AN831" s="337" t="str">
        <f>IF(INDEX($K$6:$AE$6,1,MATCH(1,K831:AE831,1))&lt;&gt;INDEX($K$6:$AE$6,1,MATCH(1,K831:AE831,-1)),INDEX($K$6:$AE$6,1,MATCH(1,K831:AE831,1)),"-")</f>
        <v>-</v>
      </c>
    </row>
    <row r="832" spans="1:40" x14ac:dyDescent="0.2">
      <c r="A832" s="381"/>
      <c r="B832" s="172">
        <f>IF(A832="Oui",1,0)</f>
        <v>0</v>
      </c>
      <c r="C832" s="172">
        <f>IF(OR(G832="Médecin",H832="Médecin",I832="Médecin",I832="Médecins",H832="anesthésiste",H832="boursier univ.",H832="chercheur",H832="chirurgien",H832="Résident(e)",H832="Md Urg",H832="Md Card",LEFT(H832,6)="Fellow",H832="Externe Médecine",H832="Directeur de la biobanque Médecin",H832="monit.-boursier",),1,0)</f>
        <v>1</v>
      </c>
      <c r="D832" s="172">
        <f>IF(OR(G832=0,H832="Stagiaire",H832="Stagiaires",H832="Externe",H832="Externes",G832="agence",H832="STAGIAIRE INFIRMIER(ÈRE)",H832="STAGIAIRE SI",H832="STAGIAIRE S.I.",H832="STAGIAIRE PAB",H832="STAGIAIRE EN PERFUSION",H832="Stagiaire Physiothérapeute",H832="Stagiaire médecine",H832="Stagiaire - Service sociaux",H832="STAGIAIRE SOINS INFIRMIERS",H832="STAGIAIRE EXTERNE EN MÉDECINE",H832="ss",),1,0)</f>
        <v>0</v>
      </c>
      <c r="E832" s="28" t="s">
        <v>1411</v>
      </c>
      <c r="F832" s="28" t="s">
        <v>714</v>
      </c>
      <c r="G832" s="262" t="s">
        <v>1412</v>
      </c>
      <c r="H832" s="79" t="s">
        <v>80</v>
      </c>
      <c r="I832" s="164" t="s">
        <v>304</v>
      </c>
      <c r="J832" s="273">
        <f ca="1">IF(AK832&lt;=Données!$B$2,1," ")</f>
        <v>1</v>
      </c>
      <c r="K832" s="45"/>
      <c r="L832" s="46" t="s">
        <v>56</v>
      </c>
      <c r="M832" s="47"/>
      <c r="N832" s="48"/>
      <c r="O832" s="185"/>
      <c r="P832" s="187"/>
      <c r="Q832" s="185"/>
      <c r="R832" s="186"/>
      <c r="S832" s="186">
        <v>1</v>
      </c>
      <c r="T832" s="187"/>
      <c r="U832" s="187"/>
      <c r="V832" s="187"/>
      <c r="W832" s="320"/>
      <c r="X832" s="214"/>
      <c r="Y832" s="215"/>
      <c r="Z832" s="34"/>
      <c r="AA832" s="35"/>
      <c r="AB832" s="35"/>
      <c r="AC832" s="35"/>
      <c r="AD832" s="36"/>
      <c r="AE832" s="224"/>
      <c r="AF832" s="53"/>
      <c r="AG832" s="54"/>
      <c r="AH832" s="55"/>
      <c r="AI832" s="56"/>
      <c r="AJ832" s="41" t="s">
        <v>98</v>
      </c>
      <c r="AK832" s="42">
        <v>44572</v>
      </c>
      <c r="AL832" s="50"/>
      <c r="AM832" s="337" t="str">
        <f>INDEX($K$6:$AE$6,1,MATCH(1,K832:AE832,-1))</f>
        <v>1870 +</v>
      </c>
      <c r="AN832" s="337" t="str">
        <f>IF(INDEX($K$6:$AE$6,1,MATCH(1,K832:AE832,1))&lt;&gt;INDEX($K$6:$AE$6,1,MATCH(1,K832:AE832,-1)),INDEX($K$6:$AE$6,1,MATCH(1,K832:AE832,1)),"-")</f>
        <v>-</v>
      </c>
    </row>
    <row r="833" spans="1:40" x14ac:dyDescent="0.2">
      <c r="A833" s="169" t="str">
        <f>IF(IFERROR(VLOOKUP(G833,EmployesActifs,1,FALSE),"Non")&lt;&gt;"Non","Oui","Non")</f>
        <v>Oui</v>
      </c>
      <c r="B833" s="172">
        <f>IF(A833="Oui",1,0)</f>
        <v>1</v>
      </c>
      <c r="C833" s="172">
        <f>IF(OR(G833="Médecin",H833="Médecin",I833="Médecin",I833="Médecins",H833="anesthésiste",H833="boursier univ.",H833="chercheur",H833="chirurgien",H833="Résident(e)",H833="Md Urg",H833="Md Card",LEFT(H833,6)="Fellow",H833="Externe Médecine",H833="Directeur de la biobanque Médecin",H833="monit.-boursier",),1,0)</f>
        <v>0</v>
      </c>
      <c r="D833" s="172">
        <f>IF(OR(G833=0,H833="Stagiaire",H833="Stagiaires",H833="Externe",H833="Externes",G833="agence",H833="STAGIAIRE INFIRMIER(ÈRE)",H833="STAGIAIRE SI",H833="STAGIAIRE S.I.",H833="STAGIAIRE PAB",H833="STAGIAIRE EN PERFUSION",H833="Stagiaire Physiothérapeute",H833="Stagiaire médecine",H833="Stagiaire - Service sociaux",H833="STAGIAIRE SOINS INFIRMIERS",H833="STAGIAIRE EXTERNE EN MÉDECINE",H833="ss",),1,0)</f>
        <v>0</v>
      </c>
      <c r="E833" s="28" t="s">
        <v>3552</v>
      </c>
      <c r="F833" s="28" t="s">
        <v>3553</v>
      </c>
      <c r="G833" s="262">
        <v>4614</v>
      </c>
      <c r="H833" s="79" t="s">
        <v>103</v>
      </c>
      <c r="I833" s="164" t="s">
        <v>5716</v>
      </c>
      <c r="J833" s="273">
        <f ca="1">IF(AK833&lt;=Données!$B$2,1," ")</f>
        <v>1</v>
      </c>
      <c r="K833" s="45">
        <v>1</v>
      </c>
      <c r="L833" s="46"/>
      <c r="M833" s="47"/>
      <c r="N833" s="48"/>
      <c r="O833" s="185"/>
      <c r="P833" s="187"/>
      <c r="Q833" s="185"/>
      <c r="R833" s="186"/>
      <c r="S833" s="186"/>
      <c r="T833" s="187"/>
      <c r="U833" s="187"/>
      <c r="V833" s="187"/>
      <c r="W833" s="320"/>
      <c r="X833" s="214"/>
      <c r="Y833" s="215"/>
      <c r="Z833" s="34"/>
      <c r="AA833" s="35"/>
      <c r="AB833" s="35"/>
      <c r="AC833" s="35"/>
      <c r="AD833" s="36"/>
      <c r="AE833" s="224"/>
      <c r="AF833" s="53"/>
      <c r="AG833" s="54"/>
      <c r="AH833" s="55"/>
      <c r="AI833" s="56"/>
      <c r="AJ833" s="41" t="s">
        <v>85</v>
      </c>
      <c r="AK833" s="42">
        <v>44713</v>
      </c>
      <c r="AL833" s="50"/>
      <c r="AM833" s="337" t="str">
        <f>INDEX($K$6:$AE$6,1,MATCH(1,K833:AE833,-1))</f>
        <v>95PFE-L2S</v>
      </c>
      <c r="AN833" s="337" t="str">
        <f>IF(INDEX($K$6:$AE$6,1,MATCH(1,K833:AE833,1))&lt;&gt;INDEX($K$6:$AE$6,1,MATCH(1,K833:AE833,-1)),INDEX($K$6:$AE$6,1,MATCH(1,K833:AE833,1)),"-")</f>
        <v>-</v>
      </c>
    </row>
    <row r="834" spans="1:40" x14ac:dyDescent="0.2">
      <c r="A834" s="169" t="str">
        <f>IF(IFERROR(VLOOKUP(G834,EmployesActifs,1,FALSE),"Non")&lt;&gt;"Non","Oui","Non")</f>
        <v>Oui</v>
      </c>
      <c r="B834" s="172">
        <f>IF(A834="Oui",1,0)</f>
        <v>1</v>
      </c>
      <c r="C834" s="172">
        <f>IF(OR(G834="Médecin",H834="Médecin",I834="Médecin",I834="Médecins",H834="anesthésiste",H834="boursier univ.",H834="chercheur",H834="chirurgien",H834="Résident(e)",H834="Md Urg",H834="Md Card",LEFT(H834,6)="Fellow",H834="Externe Médecine",H834="Directeur de la biobanque Médecin",H834="monit.-boursier",),1,0)</f>
        <v>0</v>
      </c>
      <c r="D834" s="172">
        <f>IF(OR(G834=0,H834="Stagiaire",H834="Stagiaires",H834="Externe",H834="Externes",G834="agence",H834="STAGIAIRE INFIRMIER(ÈRE)",H834="STAGIAIRE SI",H834="STAGIAIRE S.I.",H834="STAGIAIRE PAB",H834="STAGIAIRE EN PERFUSION",H834="Stagiaire Physiothérapeute",H834="Stagiaire médecine",H834="Stagiaire - Service sociaux",H834="STAGIAIRE SOINS INFIRMIERS",H834="STAGIAIRE EXTERNE EN MÉDECINE",H834="ss",),1,0)</f>
        <v>0</v>
      </c>
      <c r="E834" s="28" t="s">
        <v>1413</v>
      </c>
      <c r="F834" s="28" t="s">
        <v>886</v>
      </c>
      <c r="G834" s="262">
        <v>10875</v>
      </c>
      <c r="H834" s="79" t="s">
        <v>69</v>
      </c>
      <c r="I834" s="164" t="s">
        <v>5716</v>
      </c>
      <c r="J834" s="273" t="str">
        <f ca="1">IF(AK834&lt;=Données!$B$2,1," ")</f>
        <v xml:space="preserve"> </v>
      </c>
      <c r="K834" s="45"/>
      <c r="L834" s="46">
        <v>1</v>
      </c>
      <c r="M834" s="47"/>
      <c r="N834" s="48"/>
      <c r="O834" s="185"/>
      <c r="P834" s="187"/>
      <c r="Q834" s="185"/>
      <c r="R834" s="186"/>
      <c r="S834" s="186"/>
      <c r="T834" s="187"/>
      <c r="U834" s="187"/>
      <c r="V834" s="187"/>
      <c r="W834" s="320"/>
      <c r="X834" s="214"/>
      <c r="Y834" s="215"/>
      <c r="Z834" s="34"/>
      <c r="AA834" s="35"/>
      <c r="AB834" s="35"/>
      <c r="AC834" s="35"/>
      <c r="AD834" s="36"/>
      <c r="AE834" s="224"/>
      <c r="AF834" s="53"/>
      <c r="AG834" s="54"/>
      <c r="AH834" s="55"/>
      <c r="AI834" s="56"/>
      <c r="AJ834" s="41" t="s">
        <v>4462</v>
      </c>
      <c r="AK834" s="42">
        <v>45763</v>
      </c>
      <c r="AL834" s="50"/>
      <c r="AM834" s="337" t="str">
        <f>INDEX($K$6:$AE$6,1,MATCH(1,K834:AE834,-1))</f>
        <v>95PFE-L2M</v>
      </c>
      <c r="AN834" s="337" t="str">
        <f>IF(INDEX($K$6:$AE$6,1,MATCH(1,K834:AE834,1))&lt;&gt;INDEX($K$6:$AE$6,1,MATCH(1,K834:AE834,-1)),INDEX($K$6:$AE$6,1,MATCH(1,K834:AE834,1)),"-")</f>
        <v>-</v>
      </c>
    </row>
    <row r="835" spans="1:40" x14ac:dyDescent="0.2">
      <c r="A835" s="169" t="str">
        <f>IF(IFERROR(VLOOKUP(G835,EmployesActifs,1,FALSE),"Non")&lt;&gt;"Non","Oui","Non")</f>
        <v>Oui</v>
      </c>
      <c r="B835" s="172">
        <f>IF(A835="Oui",1,0)</f>
        <v>1</v>
      </c>
      <c r="C835" s="172">
        <f>IF(OR(G835="Médecin",H835="Médecin",I835="Médecin",I835="Médecins",H835="anesthésiste",H835="boursier univ.",H835="chercheur",H835="chirurgien",H835="Résident(e)",H835="Md Urg",H835="Md Card",LEFT(H835,6)="Fellow",H835="Externe Médecine",H835="Directeur de la biobanque Médecin",H835="monit.-boursier",),1,0)</f>
        <v>0</v>
      </c>
      <c r="D835" s="172">
        <f>IF(OR(G835=0,H835="Stagiaire",H835="Stagiaires",H835="Externe",H835="Externes",G835="agence",H835="STAGIAIRE INFIRMIER(ÈRE)",H835="STAGIAIRE SI",H835="STAGIAIRE S.I.",H835="STAGIAIRE PAB",H835="STAGIAIRE EN PERFUSION",H835="Stagiaire Physiothérapeute",H835="Stagiaire médecine",H835="Stagiaire - Service sociaux",H835="STAGIAIRE SOINS INFIRMIERS",H835="STAGIAIRE EXTERNE EN MÉDECINE",H835="ss",),1,0)</f>
        <v>0</v>
      </c>
      <c r="E835" s="28" t="s">
        <v>3149</v>
      </c>
      <c r="F835" s="28" t="s">
        <v>634</v>
      </c>
      <c r="G835" s="262">
        <v>12754</v>
      </c>
      <c r="H835" s="79" t="s">
        <v>3913</v>
      </c>
      <c r="I835" s="164" t="s">
        <v>2714</v>
      </c>
      <c r="J835" s="273" t="str">
        <f ca="1">IF(AK835&lt;=Données!$B$2,1," ")</f>
        <v xml:space="preserve"> </v>
      </c>
      <c r="K835" s="45">
        <v>1</v>
      </c>
      <c r="L835" s="46"/>
      <c r="M835" s="47"/>
      <c r="N835" s="48"/>
      <c r="O835" s="185"/>
      <c r="P835" s="187"/>
      <c r="Q835" s="185"/>
      <c r="R835" s="186"/>
      <c r="S835" s="186"/>
      <c r="T835" s="187"/>
      <c r="U835" s="187"/>
      <c r="V835" s="187"/>
      <c r="W835" s="320"/>
      <c r="X835" s="214"/>
      <c r="Y835" s="215"/>
      <c r="Z835" s="34"/>
      <c r="AA835" s="35"/>
      <c r="AB835" s="35"/>
      <c r="AC835" s="35"/>
      <c r="AD835" s="36"/>
      <c r="AE835" s="224"/>
      <c r="AF835" s="53"/>
      <c r="AG835" s="54"/>
      <c r="AH835" s="55"/>
      <c r="AI835" s="56"/>
      <c r="AJ835" s="41" t="s">
        <v>4462</v>
      </c>
      <c r="AK835" s="42">
        <v>45805</v>
      </c>
      <c r="AL835" s="50"/>
      <c r="AM835" s="337" t="str">
        <f>INDEX($K$6:$AE$6,1,MATCH(1,K835:AE835,-1))</f>
        <v>95PFE-L2S</v>
      </c>
      <c r="AN835" s="337" t="str">
        <f>IF(INDEX($K$6:$AE$6,1,MATCH(1,K835:AE835,1))&lt;&gt;INDEX($K$6:$AE$6,1,MATCH(1,K835:AE835,-1)),INDEX($K$6:$AE$6,1,MATCH(1,K835:AE835,1)),"-")</f>
        <v>-</v>
      </c>
    </row>
    <row r="836" spans="1:40" x14ac:dyDescent="0.2">
      <c r="A836" s="381"/>
      <c r="B836" s="172">
        <f>IF(A836="Oui",1,0)</f>
        <v>0</v>
      </c>
      <c r="C836" s="172">
        <f>IF(OR(G836="Médecin",H836="Médecin",I836="Médecin",I836="Médecins",H836="anesthésiste",H836="boursier univ.",H836="chercheur",H836="chirurgien",H836="Résident(e)",H836="Md Urg",H836="Md Card",LEFT(H836,6)="Fellow",H836="Externe Médecine",H836="Directeur de la biobanque Médecin",H836="monit.-boursier",),1,0)</f>
        <v>1</v>
      </c>
      <c r="D836" s="172">
        <f>IF(OR(G836=0,H836="Stagiaire",H836="Stagiaires",H836="Externe",H836="Externes",G836="agence",H836="STAGIAIRE INFIRMIER(ÈRE)",H836="STAGIAIRE SI",H836="STAGIAIRE S.I.",H836="STAGIAIRE PAB",H836="STAGIAIRE EN PERFUSION",H836="Stagiaire Physiothérapeute",H836="Stagiaire médecine",H836="Stagiaire - Service sociaux",H836="STAGIAIRE SOINS INFIRMIERS",H836="STAGIAIRE EXTERNE EN MÉDECINE",H836="ss",),1,0)</f>
        <v>0</v>
      </c>
      <c r="E836" s="28" t="s">
        <v>1414</v>
      </c>
      <c r="F836" s="28" t="s">
        <v>486</v>
      </c>
      <c r="G836" s="262" t="s">
        <v>1416</v>
      </c>
      <c r="H836" s="79" t="s">
        <v>80</v>
      </c>
      <c r="I836" s="164" t="s">
        <v>117</v>
      </c>
      <c r="J836" s="273">
        <f ca="1">IF(AK836&lt;=Données!$B$2,1," ")</f>
        <v>1</v>
      </c>
      <c r="K836" s="45"/>
      <c r="L836" s="46"/>
      <c r="M836" s="47"/>
      <c r="N836" s="48"/>
      <c r="O836" s="185"/>
      <c r="P836" s="187"/>
      <c r="Q836" s="185"/>
      <c r="R836" s="186"/>
      <c r="S836" s="186">
        <v>1</v>
      </c>
      <c r="T836" s="187"/>
      <c r="U836" s="187"/>
      <c r="V836" s="187"/>
      <c r="W836" s="320"/>
      <c r="X836" s="214"/>
      <c r="Y836" s="215"/>
      <c r="Z836" s="34"/>
      <c r="AA836" s="35"/>
      <c r="AB836" s="35"/>
      <c r="AC836" s="35"/>
      <c r="AD836" s="36"/>
      <c r="AE836" s="224"/>
      <c r="AF836" s="53"/>
      <c r="AG836" s="54"/>
      <c r="AH836" s="55"/>
      <c r="AI836" s="56"/>
      <c r="AJ836" s="41" t="s">
        <v>44</v>
      </c>
      <c r="AK836" s="42">
        <v>43896</v>
      </c>
      <c r="AL836" s="50"/>
      <c r="AM836" s="337" t="str">
        <f>INDEX($K$6:$AE$6,1,MATCH(1,K836:AE836,-1))</f>
        <v>1870 +</v>
      </c>
      <c r="AN836" s="337" t="str">
        <f>IF(INDEX($K$6:$AE$6,1,MATCH(1,K836:AE836,1))&lt;&gt;INDEX($K$6:$AE$6,1,MATCH(1,K836:AE836,-1)),INDEX($K$6:$AE$6,1,MATCH(1,K836:AE836,1)),"-")</f>
        <v>-</v>
      </c>
    </row>
    <row r="837" spans="1:40" x14ac:dyDescent="0.2">
      <c r="A837" s="169" t="str">
        <f>IF(IFERROR(VLOOKUP(G837,EmployesActifs,1,FALSE),"Non")&lt;&gt;"Non","Oui","Non")</f>
        <v>Oui</v>
      </c>
      <c r="B837" s="172">
        <f>IF(A837="Oui",1,0)</f>
        <v>1</v>
      </c>
      <c r="C837" s="172">
        <f>IF(OR(G837="Médecin",H837="Médecin",I837="Médecin",I837="Médecins",H837="anesthésiste",H837="boursier univ.",H837="chercheur",H837="chirurgien",H837="Résident(e)",H837="Md Urg",H837="Md Card",LEFT(H837,6)="Fellow",H837="Externe Médecine",H837="Directeur de la biobanque Médecin",H837="monit.-boursier",),1,0)</f>
        <v>0</v>
      </c>
      <c r="D837" s="172">
        <f>IF(OR(G837=0,H837="Stagiaire",H837="Stagiaires",H837="Externe",H837="Externes",G837="agence",H837="STAGIAIRE INFIRMIER(ÈRE)",H837="STAGIAIRE SI",H837="STAGIAIRE S.I.",H837="STAGIAIRE PAB",H837="STAGIAIRE EN PERFUSION",H837="Stagiaire Physiothérapeute",H837="Stagiaire médecine",H837="Stagiaire - Service sociaux",H837="STAGIAIRE SOINS INFIRMIERS",H837="STAGIAIRE EXTERNE EN MÉDECINE",H837="ss",),1,0)</f>
        <v>0</v>
      </c>
      <c r="E837" s="28" t="s">
        <v>4367</v>
      </c>
      <c r="F837" s="28" t="s">
        <v>4368</v>
      </c>
      <c r="G837" s="262">
        <v>13154</v>
      </c>
      <c r="H837" s="79" t="s">
        <v>103</v>
      </c>
      <c r="I837" s="164" t="s">
        <v>836</v>
      </c>
      <c r="J837" s="273" t="str">
        <f ca="1">IF(AK837&lt;=Données!$B$2,1," ")</f>
        <v xml:space="preserve"> </v>
      </c>
      <c r="K837" s="45"/>
      <c r="L837" s="46">
        <v>1</v>
      </c>
      <c r="M837" s="47"/>
      <c r="N837" s="48"/>
      <c r="O837" s="185"/>
      <c r="P837" s="187"/>
      <c r="Q837" s="185"/>
      <c r="R837" s="186"/>
      <c r="S837" s="186"/>
      <c r="T837" s="187"/>
      <c r="U837" s="187"/>
      <c r="V837" s="187"/>
      <c r="W837" s="320"/>
      <c r="X837" s="214"/>
      <c r="Y837" s="215"/>
      <c r="Z837" s="34"/>
      <c r="AA837" s="35"/>
      <c r="AB837" s="35"/>
      <c r="AC837" s="35"/>
      <c r="AD837" s="36"/>
      <c r="AE837" s="224"/>
      <c r="AF837" s="53"/>
      <c r="AG837" s="54"/>
      <c r="AH837" s="55"/>
      <c r="AI837" s="56"/>
      <c r="AJ837" s="41" t="s">
        <v>5851</v>
      </c>
      <c r="AK837" s="42">
        <v>45822</v>
      </c>
      <c r="AL837" s="50"/>
      <c r="AM837" s="337" t="str">
        <f>INDEX($K$6:$AE$6,1,MATCH(1,K837:AE837,-1))</f>
        <v>95PFE-L2M</v>
      </c>
      <c r="AN837" s="337" t="str">
        <f>IF(INDEX($K$6:$AE$6,1,MATCH(1,K837:AE837,1))&lt;&gt;INDEX($K$6:$AE$6,1,MATCH(1,K837:AE837,-1)),INDEX($K$6:$AE$6,1,MATCH(1,K837:AE837,1)),"-")</f>
        <v>-</v>
      </c>
    </row>
    <row r="838" spans="1:40" x14ac:dyDescent="0.2">
      <c r="A838" s="381"/>
      <c r="B838" s="172">
        <f>IF(A838="Oui",1,0)</f>
        <v>0</v>
      </c>
      <c r="C838" s="172">
        <f>IF(OR(G838="Médecin",H838="Médecin",I838="Médecin",I838="Médecins",H838="anesthésiste",H838="boursier univ.",H838="chercheur",H838="chirurgien",H838="Résident(e)",H838="Md Urg",H838="Md Card",LEFT(H838,6)="Fellow",H838="Externe Médecine",H838="Directeur de la biobanque Médecin",H838="monit.-boursier",),1,0)</f>
        <v>1</v>
      </c>
      <c r="D838" s="172">
        <f>IF(OR(G838=0,H838="Stagiaire",H838="Stagiaires",H838="Externe",H838="Externes",G838="agence",H838="STAGIAIRE INFIRMIER(ÈRE)",H838="STAGIAIRE SI",H838="STAGIAIRE S.I.",H838="STAGIAIRE PAB",H838="STAGIAIRE EN PERFUSION",H838="Stagiaire Physiothérapeute",H838="Stagiaire médecine",H838="Stagiaire - Service sociaux",H838="STAGIAIRE SOINS INFIRMIERS",H838="STAGIAIRE EXTERNE EN MÉDECINE",H838="ss",),1,0)</f>
        <v>0</v>
      </c>
      <c r="E838" s="28" t="s">
        <v>3201</v>
      </c>
      <c r="F838" s="28" t="s">
        <v>3202</v>
      </c>
      <c r="G838" s="262" t="s">
        <v>3200</v>
      </c>
      <c r="H838" s="79" t="s">
        <v>378</v>
      </c>
      <c r="I838" s="164" t="s">
        <v>117</v>
      </c>
      <c r="J838" s="273">
        <f ca="1">IF(AK838&lt;=Données!$B$2,1," ")</f>
        <v>1</v>
      </c>
      <c r="K838" s="45" t="s">
        <v>56</v>
      </c>
      <c r="L838" s="46" t="s">
        <v>56</v>
      </c>
      <c r="M838" s="47" t="s">
        <v>56</v>
      </c>
      <c r="N838" s="48">
        <v>1</v>
      </c>
      <c r="O838" s="185"/>
      <c r="P838" s="187"/>
      <c r="Q838" s="185"/>
      <c r="R838" s="186"/>
      <c r="S838" s="186"/>
      <c r="T838" s="187"/>
      <c r="U838" s="187"/>
      <c r="V838" s="187"/>
      <c r="W838" s="320"/>
      <c r="X838" s="214"/>
      <c r="Y838" s="215"/>
      <c r="Z838" s="34"/>
      <c r="AA838" s="35"/>
      <c r="AB838" s="35"/>
      <c r="AC838" s="35"/>
      <c r="AD838" s="36"/>
      <c r="AE838" s="224"/>
      <c r="AF838" s="53"/>
      <c r="AG838" s="54"/>
      <c r="AH838" s="55"/>
      <c r="AI838" s="56"/>
      <c r="AJ838" s="41" t="s">
        <v>2858</v>
      </c>
      <c r="AK838" s="42">
        <v>45007</v>
      </c>
      <c r="AL838" s="50"/>
      <c r="AM838" s="337" t="str">
        <f>INDEX($K$6:$AE$6,1,MATCH(1,K838:AE838,-1))</f>
        <v>F550</v>
      </c>
      <c r="AN838" s="337" t="str">
        <f>IF(INDEX($K$6:$AE$6,1,MATCH(1,K838:AE838,1))&lt;&gt;INDEX($K$6:$AE$6,1,MATCH(1,K838:AE838,-1)),INDEX($K$6:$AE$6,1,MATCH(1,K838:AE838,1)),"-")</f>
        <v>-</v>
      </c>
    </row>
    <row r="839" spans="1:40" x14ac:dyDescent="0.2">
      <c r="A839" s="169" t="str">
        <f>IF(IFERROR(VLOOKUP(G839,EmployesActifs,1,FALSE),"Non")&lt;&gt;"Non","Oui","Non")</f>
        <v>Oui</v>
      </c>
      <c r="B839" s="172">
        <f>IF(A839="Oui",1,0)</f>
        <v>1</v>
      </c>
      <c r="C839" s="172">
        <f>IF(OR(G839="Médecin",H839="Médecin",I839="Médecin",I839="Médecins",H839="anesthésiste",H839="boursier univ.",H839="chercheur",H839="chirurgien",H839="Résident(e)",H839="Md Urg",H839="Md Card",LEFT(H839,6)="Fellow",H839="Externe Médecine",H839="Directeur de la biobanque Médecin",H839="monit.-boursier",),1,0)</f>
        <v>0</v>
      </c>
      <c r="D839" s="172">
        <f>IF(OR(G839=0,H839="Stagiaire",H839="Stagiaires",H839="Externe",H839="Externes",G839="agence",H839="STAGIAIRE INFIRMIER(ÈRE)",H839="STAGIAIRE SI",H839="STAGIAIRE S.I.",H839="STAGIAIRE PAB",H839="STAGIAIRE EN PERFUSION",H839="Stagiaire Physiothérapeute",H839="Stagiaire médecine",H839="Stagiaire - Service sociaux",H839="STAGIAIRE SOINS INFIRMIERS",H839="STAGIAIRE EXTERNE EN MÉDECINE",H839="ss",),1,0)</f>
        <v>0</v>
      </c>
      <c r="E839" s="28" t="s">
        <v>5626</v>
      </c>
      <c r="F839" s="28" t="s">
        <v>5141</v>
      </c>
      <c r="G839" s="262">
        <v>13490</v>
      </c>
      <c r="H839" s="79" t="s">
        <v>4060</v>
      </c>
      <c r="I839" s="164" t="s">
        <v>3410</v>
      </c>
      <c r="J839" s="273" t="str">
        <f ca="1">IF(AK839&lt;=Données!$B$2,1," ")</f>
        <v xml:space="preserve"> </v>
      </c>
      <c r="K839" s="45"/>
      <c r="L839" s="46" t="s">
        <v>56</v>
      </c>
      <c r="M839" s="47"/>
      <c r="N839" s="48">
        <v>1</v>
      </c>
      <c r="O839" s="185"/>
      <c r="P839" s="187"/>
      <c r="Q839" s="185"/>
      <c r="R839" s="186"/>
      <c r="S839" s="186"/>
      <c r="T839" s="187"/>
      <c r="U839" s="187"/>
      <c r="V839" s="187"/>
      <c r="W839" s="320"/>
      <c r="X839" s="214"/>
      <c r="Y839" s="215"/>
      <c r="Z839" s="34"/>
      <c r="AA839" s="35"/>
      <c r="AB839" s="35"/>
      <c r="AC839" s="35"/>
      <c r="AD839" s="36"/>
      <c r="AE839" s="224"/>
      <c r="AF839" s="53"/>
      <c r="AG839" s="54"/>
      <c r="AH839" s="55"/>
      <c r="AI839" s="56"/>
      <c r="AJ839" s="41" t="s">
        <v>652</v>
      </c>
      <c r="AK839" s="42">
        <v>45521</v>
      </c>
      <c r="AL839" s="50"/>
      <c r="AM839" s="337" t="str">
        <f>INDEX($K$6:$AE$6,1,MATCH(1,K839:AE839,-1))</f>
        <v>F550</v>
      </c>
      <c r="AN839" s="337" t="str">
        <f>IF(INDEX($K$6:$AE$6,1,MATCH(1,K839:AE839,1))&lt;&gt;INDEX($K$6:$AE$6,1,MATCH(1,K839:AE839,-1)),INDEX($K$6:$AE$6,1,MATCH(1,K839:AE839,1)),"-")</f>
        <v>-</v>
      </c>
    </row>
    <row r="840" spans="1:40" x14ac:dyDescent="0.2">
      <c r="A840" s="169" t="str">
        <f>IF(IFERROR(VLOOKUP(G840,EmployesActifs,1,FALSE),"Non")&lt;&gt;"Non","Oui","Non")</f>
        <v>Oui</v>
      </c>
      <c r="B840" s="172">
        <f>IF(A840="Oui",1,0)</f>
        <v>1</v>
      </c>
      <c r="C840" s="172">
        <f>IF(OR(G840="Médecin",H840="Médecin",I840="Médecin",I840="Médecins",H840="anesthésiste",H840="boursier univ.",H840="chercheur",H840="chirurgien",H840="Résident(e)",H840="Md Urg",H840="Md Card",LEFT(H840,6)="Fellow",H840="Externe Médecine",H840="Directeur de la biobanque Médecin",H840="monit.-boursier",),1,0)</f>
        <v>0</v>
      </c>
      <c r="D840" s="172">
        <f>IF(OR(G840=0,H840="Stagiaire",H840="Stagiaires",H840="Externe",H840="Externes",G840="agence",H840="STAGIAIRE INFIRMIER(ÈRE)",H840="STAGIAIRE SI",H840="STAGIAIRE S.I.",H840="STAGIAIRE PAB",H840="STAGIAIRE EN PERFUSION",H840="Stagiaire Physiothérapeute",H840="Stagiaire médecine",H840="Stagiaire - Service sociaux",H840="STAGIAIRE SOINS INFIRMIERS",H840="STAGIAIRE EXTERNE EN MÉDECINE",H840="ss",),1,0)</f>
        <v>0</v>
      </c>
      <c r="E840" s="28" t="s">
        <v>1418</v>
      </c>
      <c r="F840" s="28" t="s">
        <v>1419</v>
      </c>
      <c r="G840" s="262">
        <v>4906</v>
      </c>
      <c r="H840" s="79" t="s">
        <v>103</v>
      </c>
      <c r="I840" s="164" t="s">
        <v>5715</v>
      </c>
      <c r="J840" s="273">
        <f ca="1">IF(AK840&lt;=Données!$B$2,1," ")</f>
        <v>1</v>
      </c>
      <c r="K840" s="45" t="s">
        <v>56</v>
      </c>
      <c r="L840" s="46"/>
      <c r="M840" s="47"/>
      <c r="N840" s="48"/>
      <c r="O840" s="185"/>
      <c r="P840" s="187"/>
      <c r="Q840" s="185"/>
      <c r="R840" s="186"/>
      <c r="S840" s="186">
        <v>1</v>
      </c>
      <c r="T840" s="187"/>
      <c r="U840" s="187"/>
      <c r="V840" s="187"/>
      <c r="W840" s="320"/>
      <c r="X840" s="214"/>
      <c r="Y840" s="215"/>
      <c r="Z840" s="34"/>
      <c r="AA840" s="35"/>
      <c r="AB840" s="35"/>
      <c r="AC840" s="35"/>
      <c r="AD840" s="36"/>
      <c r="AE840" s="224"/>
      <c r="AF840" s="53"/>
      <c r="AG840" s="54"/>
      <c r="AH840" s="55"/>
      <c r="AI840" s="56"/>
      <c r="AJ840" s="41" t="s">
        <v>57</v>
      </c>
      <c r="AK840" s="42">
        <v>44577</v>
      </c>
      <c r="AL840" s="50"/>
      <c r="AM840" s="337" t="str">
        <f>INDEX($K$6:$AE$6,1,MATCH(1,K840:AE840,-1))</f>
        <v>1870 +</v>
      </c>
      <c r="AN840" s="337" t="str">
        <f>IF(INDEX($K$6:$AE$6,1,MATCH(1,K840:AE840,1))&lt;&gt;INDEX($K$6:$AE$6,1,MATCH(1,K840:AE840,-1)),INDEX($K$6:$AE$6,1,MATCH(1,K840:AE840,1)),"-")</f>
        <v>-</v>
      </c>
    </row>
    <row r="841" spans="1:40" x14ac:dyDescent="0.2">
      <c r="A841" s="169" t="str">
        <f>IF(IFERROR(VLOOKUP(G841,EmployesActifs,1,FALSE),"Non")&lt;&gt;"Non","Oui","Non")</f>
        <v>Oui</v>
      </c>
      <c r="B841" s="172">
        <f>IF(A841="Oui",1,0)</f>
        <v>1</v>
      </c>
      <c r="C841" s="172">
        <f>IF(OR(G841="Médecin",H841="Médecin",I841="Médecin",I841="Médecins",H841="anesthésiste",H841="boursier univ.",H841="chercheur",H841="chirurgien",H841="Résident(e)",H841="Md Urg",H841="Md Card",LEFT(H841,6)="Fellow",H841="Externe Médecine",H841="Directeur de la biobanque Médecin",H841="monit.-boursier",),1,0)</f>
        <v>0</v>
      </c>
      <c r="D841" s="172">
        <f>IF(OR(G841=0,H841="Stagiaire",H841="Stagiaires",H841="Externe",H841="Externes",G841="agence",H841="STAGIAIRE INFIRMIER(ÈRE)",H841="STAGIAIRE SI",H841="STAGIAIRE S.I.",H841="STAGIAIRE PAB",H841="STAGIAIRE EN PERFUSION",H841="Stagiaire Physiothérapeute",H841="Stagiaire médecine",H841="Stagiaire - Service sociaux",H841="STAGIAIRE SOINS INFIRMIERS",H841="STAGIAIRE EXTERNE EN MÉDECINE",H841="ss",),1,0)</f>
        <v>0</v>
      </c>
      <c r="E841" s="28" t="s">
        <v>2950</v>
      </c>
      <c r="F841" s="28" t="s">
        <v>1201</v>
      </c>
      <c r="G841" s="262">
        <v>12322</v>
      </c>
      <c r="H841" s="79" t="s">
        <v>103</v>
      </c>
      <c r="I841" s="164" t="s">
        <v>5709</v>
      </c>
      <c r="J841" s="273">
        <f ca="1">IF(AK841&lt;=Données!$B$2,1," ")</f>
        <v>1</v>
      </c>
      <c r="K841" s="45">
        <v>1</v>
      </c>
      <c r="L841" s="46"/>
      <c r="M841" s="47"/>
      <c r="N841" s="48"/>
      <c r="O841" s="185"/>
      <c r="P841" s="187"/>
      <c r="Q841" s="185"/>
      <c r="R841" s="186"/>
      <c r="S841" s="186"/>
      <c r="T841" s="187"/>
      <c r="U841" s="187"/>
      <c r="V841" s="187"/>
      <c r="W841" s="187"/>
      <c r="X841" s="214"/>
      <c r="Y841" s="215"/>
      <c r="Z841" s="36"/>
      <c r="AA841" s="34"/>
      <c r="AB841" s="35"/>
      <c r="AC841" s="35"/>
      <c r="AD841" s="35"/>
      <c r="AE841" s="324"/>
      <c r="AF841" s="325"/>
      <c r="AG841" s="326"/>
      <c r="AH841" s="344"/>
      <c r="AI841" s="56"/>
      <c r="AJ841" s="41" t="s">
        <v>85</v>
      </c>
      <c r="AK841" s="42">
        <v>44783</v>
      </c>
      <c r="AL841" s="50"/>
      <c r="AM841" s="337" t="str">
        <f>INDEX($K$6:$AE$6,1,MATCH(1,K841:AE841,-1))</f>
        <v>95PFE-L2S</v>
      </c>
      <c r="AN841" s="337" t="str">
        <f>IF(INDEX($K$6:$AE$6,1,MATCH(1,K841:AE841,1))&lt;&gt;INDEX($K$6:$AE$6,1,MATCH(1,K841:AE841,-1)),INDEX($K$6:$AE$6,1,MATCH(1,K841:AE841,1)),"-")</f>
        <v>-</v>
      </c>
    </row>
    <row r="842" spans="1:40" x14ac:dyDescent="0.2">
      <c r="A842" s="381"/>
      <c r="B842" s="172">
        <f>IF(A842="Oui",1,0)</f>
        <v>0</v>
      </c>
      <c r="C842" s="172">
        <f>IF(OR(G842="Médecin",H842="Médecin",I842="Médecin",I842="Médecins",H842="anesthésiste",H842="boursier univ.",H842="chercheur",H842="chirurgien",H842="Résident(e)",H842="Md Urg",H842="Md Card",LEFT(H842,6)="Fellow",H842="Externe Médecine",H842="Directeur de la biobanque Médecin",H842="monit.-boursier",),1,0)</f>
        <v>0</v>
      </c>
      <c r="D842" s="172">
        <f>IF(OR(G842=0,H842="Stagiaire",H842="Stagiaires",H842="Externe",H842="Externes",G842="agence",H842="STAGIAIRE INFIRMIER(ÈRE)",H842="STAGIAIRE SI",H842="STAGIAIRE S.I.",H842="STAGIAIRE PAB",H842="STAGIAIRE EN PERFUSION",H842="Stagiaire Physiothérapeute",H842="Stagiaire médecine",H842="Stagiaire - Service sociaux",H842="STAGIAIRE SOINS INFIRMIERS",H842="STAGIAIRE EXTERNE EN MÉDECINE",H842="ss",),1,0)</f>
        <v>1</v>
      </c>
      <c r="E842" s="28" t="s">
        <v>1421</v>
      </c>
      <c r="F842" s="28" t="s">
        <v>1422</v>
      </c>
      <c r="G842" s="262">
        <v>0</v>
      </c>
      <c r="H842" s="79" t="s">
        <v>1423</v>
      </c>
      <c r="I842" s="164" t="s">
        <v>1424</v>
      </c>
      <c r="J842" s="273">
        <f ca="1">IF(AK842&lt;=Données!$B$2,1," ")</f>
        <v>1</v>
      </c>
      <c r="K842" s="45" t="s">
        <v>56</v>
      </c>
      <c r="L842" s="46" t="s">
        <v>56</v>
      </c>
      <c r="M842" s="47"/>
      <c r="N842" s="48"/>
      <c r="O842" s="185"/>
      <c r="P842" s="187"/>
      <c r="Q842" s="185"/>
      <c r="R842" s="186">
        <v>1</v>
      </c>
      <c r="S842" s="186" t="s">
        <v>56</v>
      </c>
      <c r="T842" s="187"/>
      <c r="U842" s="187"/>
      <c r="V842" s="187"/>
      <c r="W842" s="187"/>
      <c r="X842" s="214"/>
      <c r="Y842" s="215"/>
      <c r="Z842" s="36" t="s">
        <v>56</v>
      </c>
      <c r="AA842" s="34" t="s">
        <v>56</v>
      </c>
      <c r="AB842" s="35"/>
      <c r="AC842" s="35"/>
      <c r="AD842" s="35"/>
      <c r="AE842" s="324"/>
      <c r="AF842" s="325"/>
      <c r="AG842" s="326"/>
      <c r="AH842" s="344"/>
      <c r="AI842" s="56"/>
      <c r="AJ842" s="41" t="s">
        <v>57</v>
      </c>
      <c r="AK842" s="42">
        <v>44572</v>
      </c>
      <c r="AL842" s="50"/>
      <c r="AM842" s="337">
        <f>INDEX($K$6:$AE$6,1,MATCH(1,K842:AE842,-1))</f>
        <v>1860</v>
      </c>
      <c r="AN842" s="337" t="str">
        <f>IF(INDEX($K$6:$AE$6,1,MATCH(1,K842:AE842,1))&lt;&gt;INDEX($K$6:$AE$6,1,MATCH(1,K842:AE842,-1)),INDEX($K$6:$AE$6,1,MATCH(1,K842:AE842,1)),"-")</f>
        <v>-</v>
      </c>
    </row>
    <row r="843" spans="1:40" x14ac:dyDescent="0.2">
      <c r="A843" s="169" t="str">
        <f>IF(IFERROR(VLOOKUP(G843,EmployesActifs,1,FALSE),"Non")&lt;&gt;"Non","Oui","Non")</f>
        <v>Oui</v>
      </c>
      <c r="B843" s="172">
        <f>IF(A843="Oui",1,0)</f>
        <v>1</v>
      </c>
      <c r="C843" s="172">
        <f>IF(OR(G843="Médecin",H843="Médecin",I843="Médecin",I843="Médecins",H843="anesthésiste",H843="boursier univ.",H843="chercheur",H843="chirurgien",H843="Résident(e)",H843="Md Urg",H843="Md Card",LEFT(H843,6)="Fellow",H843="Externe Médecine",H843="Directeur de la biobanque Médecin",H843="monit.-boursier",),1,0)</f>
        <v>0</v>
      </c>
      <c r="D843" s="172">
        <f>IF(OR(G843=0,H843="Stagiaire",H843="Stagiaires",H843="Externe",H843="Externes",G843="agence",H843="STAGIAIRE INFIRMIER(ÈRE)",H843="STAGIAIRE SI",H843="STAGIAIRE S.I.",H843="STAGIAIRE PAB",H843="STAGIAIRE EN PERFUSION",H843="Stagiaire Physiothérapeute",H843="Stagiaire médecine",H843="Stagiaire - Service sociaux",H843="STAGIAIRE SOINS INFIRMIERS",H843="STAGIAIRE EXTERNE EN MÉDECINE",H843="ss",),1,0)</f>
        <v>0</v>
      </c>
      <c r="E843" s="28" t="s">
        <v>2943</v>
      </c>
      <c r="F843" s="28" t="s">
        <v>2944</v>
      </c>
      <c r="G843" s="262">
        <v>12438</v>
      </c>
      <c r="H843" s="79" t="s">
        <v>3394</v>
      </c>
      <c r="I843" s="164" t="s">
        <v>143</v>
      </c>
      <c r="J843" s="273">
        <f ca="1">IF(AK843&lt;=Données!$B$2,1," ")</f>
        <v>1</v>
      </c>
      <c r="K843" s="45"/>
      <c r="L843" s="46">
        <v>1</v>
      </c>
      <c r="M843" s="47"/>
      <c r="N843" s="48"/>
      <c r="O843" s="185"/>
      <c r="P843" s="187"/>
      <c r="Q843" s="185"/>
      <c r="R843" s="186"/>
      <c r="S843" s="186"/>
      <c r="T843" s="187"/>
      <c r="U843" s="187"/>
      <c r="V843" s="187"/>
      <c r="W843" s="187"/>
      <c r="X843" s="214"/>
      <c r="Y843" s="215"/>
      <c r="Z843" s="36"/>
      <c r="AA843" s="34"/>
      <c r="AB843" s="35"/>
      <c r="AC843" s="35"/>
      <c r="AD843" s="35"/>
      <c r="AE843" s="324"/>
      <c r="AF843" s="325"/>
      <c r="AG843" s="326"/>
      <c r="AH843" s="344"/>
      <c r="AI843" s="56"/>
      <c r="AJ843" s="41" t="s">
        <v>85</v>
      </c>
      <c r="AK843" s="42">
        <v>44790</v>
      </c>
      <c r="AL843" s="50"/>
      <c r="AM843" s="337" t="str">
        <f>INDEX($K$6:$AE$6,1,MATCH(1,K843:AE843,-1))</f>
        <v>95PFE-L2M</v>
      </c>
      <c r="AN843" s="337" t="str">
        <f>IF(INDEX($K$6:$AE$6,1,MATCH(1,K843:AE843,1))&lt;&gt;INDEX($K$6:$AE$6,1,MATCH(1,K843:AE843,-1)),INDEX($K$6:$AE$6,1,MATCH(1,K843:AE843,1)),"-")</f>
        <v>-</v>
      </c>
    </row>
    <row r="844" spans="1:40" x14ac:dyDescent="0.2">
      <c r="A844" s="169" t="str">
        <f>IF(IFERROR(VLOOKUP(G844,EmployesActifs,1,FALSE),"Non")&lt;&gt;"Non","Oui","Non")</f>
        <v>Oui</v>
      </c>
      <c r="B844" s="172">
        <f>IF(A844="Oui",1,0)</f>
        <v>1</v>
      </c>
      <c r="C844" s="172">
        <f>IF(OR(G844="Médecin",H844="Médecin",I844="Médecin",I844="Médecins",H844="anesthésiste",H844="boursier univ.",H844="chercheur",H844="chirurgien",H844="Résident(e)",H844="Md Urg",H844="Md Card",LEFT(H844,6)="Fellow",H844="Externe Médecine",H844="Directeur de la biobanque Médecin",H844="monit.-boursier",),1,0)</f>
        <v>0</v>
      </c>
      <c r="D844" s="172">
        <f>IF(OR(G844=0,H844="Stagiaire",H844="Stagiaires",H844="Externe",H844="Externes",G844="agence",H844="STAGIAIRE INFIRMIER(ÈRE)",H844="STAGIAIRE SI",H844="STAGIAIRE S.I.",H844="STAGIAIRE PAB",H844="STAGIAIRE EN PERFUSION",H844="Stagiaire Physiothérapeute",H844="Stagiaire médecine",H844="Stagiaire - Service sociaux",H844="STAGIAIRE SOINS INFIRMIERS",H844="STAGIAIRE EXTERNE EN MÉDECINE",H844="ss",),1,0)</f>
        <v>0</v>
      </c>
      <c r="E844" s="28" t="s">
        <v>2952</v>
      </c>
      <c r="F844" s="28" t="s">
        <v>2953</v>
      </c>
      <c r="G844" s="262">
        <v>11147</v>
      </c>
      <c r="H844" s="79" t="s">
        <v>1174</v>
      </c>
      <c r="I844" s="164" t="s">
        <v>2714</v>
      </c>
      <c r="J844" s="273" t="str">
        <f ca="1">IF(AK844&lt;=Données!$B$2,1," ")</f>
        <v xml:space="preserve"> </v>
      </c>
      <c r="K844" s="45">
        <v>1</v>
      </c>
      <c r="L844" s="46"/>
      <c r="M844" s="47"/>
      <c r="N844" s="48"/>
      <c r="O844" s="185"/>
      <c r="P844" s="187"/>
      <c r="Q844" s="185"/>
      <c r="R844" s="186"/>
      <c r="S844" s="186"/>
      <c r="T844" s="187"/>
      <c r="U844" s="187"/>
      <c r="V844" s="187"/>
      <c r="W844" s="187"/>
      <c r="X844" s="214"/>
      <c r="Y844" s="215"/>
      <c r="Z844" s="36"/>
      <c r="AA844" s="34"/>
      <c r="AB844" s="35"/>
      <c r="AC844" s="35"/>
      <c r="AD844" s="35"/>
      <c r="AE844" s="324"/>
      <c r="AF844" s="325"/>
      <c r="AG844" s="326"/>
      <c r="AH844" s="344"/>
      <c r="AI844" s="56"/>
      <c r="AJ844" s="41" t="s">
        <v>4462</v>
      </c>
      <c r="AK844" s="42">
        <v>45798</v>
      </c>
      <c r="AL844" s="50"/>
      <c r="AM844" s="337" t="str">
        <f>INDEX($K$6:$AE$6,1,MATCH(1,K844:AE844,-1))</f>
        <v>95PFE-L2S</v>
      </c>
      <c r="AN844" s="337" t="str">
        <f>IF(INDEX($K$6:$AE$6,1,MATCH(1,K844:AE844,1))&lt;&gt;INDEX($K$6:$AE$6,1,MATCH(1,K844:AE844,-1)),INDEX($K$6:$AE$6,1,MATCH(1,K844:AE844,1)),"-")</f>
        <v>-</v>
      </c>
    </row>
    <row r="845" spans="1:40" x14ac:dyDescent="0.2">
      <c r="A845" s="169" t="str">
        <f>IF(IFERROR(VLOOKUP(G845,EmployesActifs,1,FALSE),"Non")&lt;&gt;"Non","Oui","Non")</f>
        <v>Oui</v>
      </c>
      <c r="B845" s="172">
        <f>IF(A845="Oui",1,0)</f>
        <v>1</v>
      </c>
      <c r="C845" s="172">
        <f>IF(OR(G845="Médecin",H845="Médecin",I845="Médecin",I845="Médecins",H845="anesthésiste",H845="boursier univ.",H845="chercheur",H845="chirurgien",H845="Résident(e)",H845="Md Urg",H845="Md Card",LEFT(H845,6)="Fellow",H845="Externe Médecine",H845="Directeur de la biobanque Médecin",H845="monit.-boursier",),1,0)</f>
        <v>0</v>
      </c>
      <c r="D845" s="172">
        <f>IF(OR(G845=0,H845="Stagiaire",H845="Stagiaires",H845="Externe",H845="Externes",G845="agence",H845="STAGIAIRE INFIRMIER(ÈRE)",H845="STAGIAIRE SI",H845="STAGIAIRE S.I.",H845="STAGIAIRE PAB",H845="STAGIAIRE EN PERFUSION",H845="Stagiaire Physiothérapeute",H845="Stagiaire médecine",H845="Stagiaire - Service sociaux",H845="STAGIAIRE SOINS INFIRMIERS",H845="STAGIAIRE EXTERNE EN MÉDECINE",H845="ss",),1,0)</f>
        <v>0</v>
      </c>
      <c r="E845" s="28" t="s">
        <v>1427</v>
      </c>
      <c r="F845" s="28" t="s">
        <v>519</v>
      </c>
      <c r="G845" s="262">
        <v>4974</v>
      </c>
      <c r="H845" s="79" t="s">
        <v>103</v>
      </c>
      <c r="I845" s="164" t="s">
        <v>5709</v>
      </c>
      <c r="J845" s="273">
        <f ca="1">IF(AK845&lt;=Données!$B$2,1," ")</f>
        <v>1</v>
      </c>
      <c r="K845" s="45" t="s">
        <v>56</v>
      </c>
      <c r="L845" s="46" t="s">
        <v>56</v>
      </c>
      <c r="M845" s="47" t="s">
        <v>56</v>
      </c>
      <c r="N845" s="48"/>
      <c r="O845" s="185"/>
      <c r="P845" s="187"/>
      <c r="Q845" s="185"/>
      <c r="R845" s="186"/>
      <c r="S845" s="186">
        <v>1</v>
      </c>
      <c r="T845" s="187"/>
      <c r="U845" s="187"/>
      <c r="V845" s="187"/>
      <c r="W845" s="187"/>
      <c r="X845" s="214"/>
      <c r="Y845" s="215"/>
      <c r="Z845" s="36"/>
      <c r="AA845" s="34"/>
      <c r="AB845" s="35"/>
      <c r="AC845" s="35"/>
      <c r="AD845" s="35"/>
      <c r="AE845" s="324"/>
      <c r="AF845" s="325"/>
      <c r="AG845" s="326"/>
      <c r="AH845" s="344"/>
      <c r="AI845" s="56"/>
      <c r="AJ845" s="41" t="s">
        <v>98</v>
      </c>
      <c r="AK845" s="42">
        <v>44580</v>
      </c>
      <c r="AL845" s="50"/>
      <c r="AM845" s="337" t="str">
        <f>INDEX($K$6:$AE$6,1,MATCH(1,K845:AE845,-1))</f>
        <v>1870 +</v>
      </c>
      <c r="AN845" s="337" t="str">
        <f>IF(INDEX($K$6:$AE$6,1,MATCH(1,K845:AE845,1))&lt;&gt;INDEX($K$6:$AE$6,1,MATCH(1,K845:AE845,-1)),INDEX($K$6:$AE$6,1,MATCH(1,K845:AE845,1)),"-")</f>
        <v>-</v>
      </c>
    </row>
    <row r="846" spans="1:40" x14ac:dyDescent="0.2">
      <c r="A846" s="169" t="str">
        <f>IF(IFERROR(VLOOKUP(G846,EmployesActifs,1,FALSE),"Non")&lt;&gt;"Non","Oui","Non")</f>
        <v>Oui</v>
      </c>
      <c r="B846" s="172">
        <f>IF(A846="Oui",1,0)</f>
        <v>1</v>
      </c>
      <c r="C846" s="172">
        <f>IF(OR(G846="Médecin",H846="Médecin",I846="Médecin",I846="Médecins",H846="anesthésiste",H846="boursier univ.",H846="chercheur",H846="chirurgien",H846="Résident(e)",H846="Md Urg",H846="Md Card",LEFT(H846,6)="Fellow",H846="Externe Médecine",H846="Directeur de la biobanque Médecin",H846="monit.-boursier",),1,0)</f>
        <v>0</v>
      </c>
      <c r="D846" s="172">
        <f>IF(OR(G846=0,H846="Stagiaire",H846="Stagiaires",H846="Externe",H846="Externes",G846="agence",H846="STAGIAIRE INFIRMIER(ÈRE)",H846="STAGIAIRE SI",H846="STAGIAIRE S.I.",H846="STAGIAIRE PAB",H846="STAGIAIRE EN PERFUSION",H846="Stagiaire Physiothérapeute",H846="Stagiaire médecine",H846="Stagiaire - Service sociaux",H846="STAGIAIRE SOINS INFIRMIERS",H846="STAGIAIRE EXTERNE EN MÉDECINE",H846="ss",),1,0)</f>
        <v>0</v>
      </c>
      <c r="E846" s="28" t="s">
        <v>1427</v>
      </c>
      <c r="F846" s="28" t="s">
        <v>486</v>
      </c>
      <c r="G846" s="262">
        <v>10821</v>
      </c>
      <c r="H846" s="79" t="s">
        <v>2098</v>
      </c>
      <c r="I846" s="164" t="s">
        <v>152</v>
      </c>
      <c r="J846" s="273">
        <f ca="1">IF(AK846&lt;=Données!$B$2,1," ")</f>
        <v>1</v>
      </c>
      <c r="K846" s="45"/>
      <c r="L846" s="46" t="s">
        <v>56</v>
      </c>
      <c r="M846" s="47"/>
      <c r="N846" s="48"/>
      <c r="O846" s="185"/>
      <c r="P846" s="187"/>
      <c r="Q846" s="185"/>
      <c r="R846" s="186"/>
      <c r="S846" s="186">
        <v>1</v>
      </c>
      <c r="T846" s="187"/>
      <c r="U846" s="187"/>
      <c r="V846" s="187"/>
      <c r="W846" s="320"/>
      <c r="X846" s="214"/>
      <c r="Y846" s="215"/>
      <c r="Z846" s="34"/>
      <c r="AA846" s="35"/>
      <c r="AB846" s="35"/>
      <c r="AC846" s="35"/>
      <c r="AD846" s="36"/>
      <c r="AE846" s="224"/>
      <c r="AF846" s="53"/>
      <c r="AG846" s="54"/>
      <c r="AH846" s="55"/>
      <c r="AI846" s="56"/>
      <c r="AJ846" s="41" t="s">
        <v>98</v>
      </c>
      <c r="AK846" s="42">
        <v>44574</v>
      </c>
      <c r="AL846" s="50"/>
      <c r="AM846" s="337" t="str">
        <f>INDEX($K$6:$AE$6,1,MATCH(1,K846:AE846,-1))</f>
        <v>1870 +</v>
      </c>
      <c r="AN846" s="337" t="str">
        <f>IF(INDEX($K$6:$AE$6,1,MATCH(1,K846:AE846,1))&lt;&gt;INDEX($K$6:$AE$6,1,MATCH(1,K846:AE846,-1)),INDEX($K$6:$AE$6,1,MATCH(1,K846:AE846,1)),"-")</f>
        <v>-</v>
      </c>
    </row>
    <row r="847" spans="1:40" x14ac:dyDescent="0.2">
      <c r="A847" s="169" t="str">
        <f>IF(IFERROR(VLOOKUP(G847,EmployesActifs,1,FALSE),"Non")&lt;&gt;"Non","Oui","Non")</f>
        <v>Oui</v>
      </c>
      <c r="B847" s="172">
        <f>IF(A847="Oui",1,0)</f>
        <v>1</v>
      </c>
      <c r="C847" s="172">
        <f>IF(OR(G847="Médecin",H847="Médecin",I847="Médecin",I847="Médecins",H847="anesthésiste",H847="boursier univ.",H847="chercheur",H847="chirurgien",H847="Résident(e)",H847="Md Urg",H847="Md Card",LEFT(H847,6)="Fellow",H847="Externe Médecine",H847="Directeur de la biobanque Médecin",H847="monit.-boursier",),1,0)</f>
        <v>0</v>
      </c>
      <c r="D847" s="172">
        <f>IF(OR(G847=0,H847="Stagiaire",H847="Stagiaires",H847="Externe",H847="Externes",G847="agence",H847="STAGIAIRE INFIRMIER(ÈRE)",H847="STAGIAIRE SI",H847="STAGIAIRE S.I.",H847="STAGIAIRE PAB",H847="STAGIAIRE EN PERFUSION",H847="Stagiaire Physiothérapeute",H847="Stagiaire médecine",H847="Stagiaire - Service sociaux",H847="STAGIAIRE SOINS INFIRMIERS",H847="STAGIAIRE EXTERNE EN MÉDECINE",H847="ss",),1,0)</f>
        <v>0</v>
      </c>
      <c r="E847" s="28" t="s">
        <v>1428</v>
      </c>
      <c r="F847" s="28" t="s">
        <v>1429</v>
      </c>
      <c r="G847" s="262">
        <v>11188</v>
      </c>
      <c r="H847" s="79" t="s">
        <v>2098</v>
      </c>
      <c r="I847" s="164" t="s">
        <v>5717</v>
      </c>
      <c r="J847" s="273" t="str">
        <f ca="1">IF(AK847&lt;=Données!$B$2,1," ")</f>
        <v xml:space="preserve"> </v>
      </c>
      <c r="K847" s="45"/>
      <c r="L847" s="46"/>
      <c r="M847" s="47"/>
      <c r="N847" s="48"/>
      <c r="O847" s="185"/>
      <c r="P847" s="187"/>
      <c r="Q847" s="185"/>
      <c r="R847" s="186"/>
      <c r="S847" s="186">
        <v>1</v>
      </c>
      <c r="T847" s="187"/>
      <c r="U847" s="187"/>
      <c r="V847" s="187"/>
      <c r="W847" s="320"/>
      <c r="X847" s="214"/>
      <c r="Y847" s="215"/>
      <c r="Z847" s="34"/>
      <c r="AA847" s="35"/>
      <c r="AB847" s="35"/>
      <c r="AC847" s="35"/>
      <c r="AD847" s="36"/>
      <c r="AE847" s="224"/>
      <c r="AF847" s="53"/>
      <c r="AG847" s="54"/>
      <c r="AH847" s="55"/>
      <c r="AI847" s="56"/>
      <c r="AJ847" s="41" t="s">
        <v>5851</v>
      </c>
      <c r="AK847" s="42">
        <v>45927</v>
      </c>
      <c r="AL847" s="50"/>
      <c r="AM847" s="337" t="str">
        <f>INDEX($K$6:$AE$6,1,MATCH(1,K847:AE847,-1))</f>
        <v>1870 +</v>
      </c>
      <c r="AN847" s="337" t="str">
        <f>IF(INDEX($K$6:$AE$6,1,MATCH(1,K847:AE847,1))&lt;&gt;INDEX($K$6:$AE$6,1,MATCH(1,K847:AE847,-1)),INDEX($K$6:$AE$6,1,MATCH(1,K847:AE847,1)),"-")</f>
        <v>-</v>
      </c>
    </row>
    <row r="848" spans="1:40" x14ac:dyDescent="0.2">
      <c r="A848" s="169" t="str">
        <f>IF(IFERROR(VLOOKUP(G848,EmployesActifs,1,FALSE),"Non")&lt;&gt;"Non","Oui","Non")</f>
        <v>Oui</v>
      </c>
      <c r="B848" s="172">
        <f>IF(A848="Oui",1,0)</f>
        <v>1</v>
      </c>
      <c r="C848" s="172">
        <f>IF(OR(G848="Médecin",H848="Médecin",I848="Médecin",I848="Médecins",H848="anesthésiste",H848="boursier univ.",H848="chercheur",H848="chirurgien",H848="Résident(e)",H848="Md Urg",H848="Md Card",LEFT(H848,6)="Fellow",H848="Externe Médecine",H848="Directeur de la biobanque Médecin",H848="monit.-boursier",),1,0)</f>
        <v>0</v>
      </c>
      <c r="D848" s="172">
        <f>IF(OR(G848=0,H848="Stagiaire",H848="Stagiaires",H848="Externe",H848="Externes",G848="agence",H848="STAGIAIRE INFIRMIER(ÈRE)",H848="STAGIAIRE SI",H848="STAGIAIRE S.I.",H848="STAGIAIRE PAB",H848="STAGIAIRE EN PERFUSION",H848="Stagiaire Physiothérapeute",H848="Stagiaire médecine",H848="Stagiaire - Service sociaux",H848="STAGIAIRE SOINS INFIRMIERS",H848="STAGIAIRE EXTERNE EN MÉDECINE",H848="ss",),1,0)</f>
        <v>0</v>
      </c>
      <c r="E848" s="28" t="s">
        <v>1430</v>
      </c>
      <c r="F848" s="28" t="s">
        <v>618</v>
      </c>
      <c r="G848" s="262">
        <v>10861</v>
      </c>
      <c r="H848" s="79" t="s">
        <v>1821</v>
      </c>
      <c r="I848" s="164" t="s">
        <v>203</v>
      </c>
      <c r="J848" s="273">
        <f ca="1">IF(AK848&lt;=Données!$B$2,1," ")</f>
        <v>1</v>
      </c>
      <c r="K848" s="45"/>
      <c r="L848" s="46"/>
      <c r="M848" s="47"/>
      <c r="N848" s="48"/>
      <c r="O848" s="185"/>
      <c r="P848" s="187"/>
      <c r="Q848" s="185">
        <v>1</v>
      </c>
      <c r="R848" s="186"/>
      <c r="S848" s="186"/>
      <c r="T848" s="187"/>
      <c r="U848" s="187"/>
      <c r="V848" s="187"/>
      <c r="W848" s="320"/>
      <c r="X848" s="214"/>
      <c r="Y848" s="215"/>
      <c r="Z848" s="34" t="s">
        <v>56</v>
      </c>
      <c r="AA848" s="35"/>
      <c r="AB848" s="35"/>
      <c r="AC848" s="35"/>
      <c r="AD848" s="36"/>
      <c r="AE848" s="224"/>
      <c r="AF848" s="53"/>
      <c r="AG848" s="54"/>
      <c r="AH848" s="55"/>
      <c r="AI848" s="56"/>
      <c r="AJ848" s="41" t="s">
        <v>44</v>
      </c>
      <c r="AK848" s="42">
        <v>43949</v>
      </c>
      <c r="AL848" s="50"/>
      <c r="AM848" s="337" t="str">
        <f>INDEX($K$6:$AE$6,1,MATCH(1,K848:AE848,-1))</f>
        <v>1860-S</v>
      </c>
      <c r="AN848" s="337" t="str">
        <f>IF(INDEX($K$6:$AE$6,1,MATCH(1,K848:AE848,1))&lt;&gt;INDEX($K$6:$AE$6,1,MATCH(1,K848:AE848,-1)),INDEX($K$6:$AE$6,1,MATCH(1,K848:AE848,1)),"-")</f>
        <v>-</v>
      </c>
    </row>
    <row r="849" spans="1:40" x14ac:dyDescent="0.2">
      <c r="A849" s="169" t="str">
        <f>IF(IFERROR(VLOOKUP(G849,EmployesActifs,1,FALSE),"Non")&lt;&gt;"Non","Oui","Non")</f>
        <v>Oui</v>
      </c>
      <c r="B849" s="172">
        <f>IF(A849="Oui",1,0)</f>
        <v>1</v>
      </c>
      <c r="C849" s="172">
        <f>IF(OR(G849="Médecin",H849="Médecin",I849="Médecin",I849="Médecins",H849="anesthésiste",H849="boursier univ.",H849="chercheur",H849="chirurgien",H849="Résident(e)",H849="Md Urg",H849="Md Card",LEFT(H849,6)="Fellow",H849="Externe Médecine",H849="Directeur de la biobanque Médecin",H849="monit.-boursier",),1,0)</f>
        <v>0</v>
      </c>
      <c r="D849" s="172">
        <f>IF(OR(G849=0,H849="Stagiaire",H849="Stagiaires",H849="Externe",H849="Externes",G849="agence",H849="STAGIAIRE INFIRMIER(ÈRE)",H849="STAGIAIRE SI",H849="STAGIAIRE S.I.",H849="STAGIAIRE PAB",H849="STAGIAIRE EN PERFUSION",H849="Stagiaire Physiothérapeute",H849="Stagiaire médecine",H849="Stagiaire - Service sociaux",H849="STAGIAIRE SOINS INFIRMIERS",H849="STAGIAIRE EXTERNE EN MÉDECINE",H849="ss",),1,0)</f>
        <v>0</v>
      </c>
      <c r="E849" s="28" t="s">
        <v>1431</v>
      </c>
      <c r="F849" s="28" t="s">
        <v>1432</v>
      </c>
      <c r="G849" s="262">
        <v>5166</v>
      </c>
      <c r="H849" s="79" t="s">
        <v>3378</v>
      </c>
      <c r="I849" s="164" t="s">
        <v>282</v>
      </c>
      <c r="J849" s="273">
        <f ca="1">IF(AK849&lt;=Données!$B$2,1," ")</f>
        <v>1</v>
      </c>
      <c r="K849" s="45"/>
      <c r="L849" s="46">
        <v>1</v>
      </c>
      <c r="M849" s="47"/>
      <c r="N849" s="48"/>
      <c r="O849" s="185"/>
      <c r="P849" s="187"/>
      <c r="Q849" s="185"/>
      <c r="R849" s="186"/>
      <c r="S849" s="186"/>
      <c r="T849" s="187"/>
      <c r="U849" s="187"/>
      <c r="V849" s="187"/>
      <c r="W849" s="320"/>
      <c r="X849" s="214"/>
      <c r="Y849" s="215"/>
      <c r="Z849" s="34"/>
      <c r="AA849" s="35"/>
      <c r="AB849" s="35"/>
      <c r="AC849" s="35"/>
      <c r="AD849" s="36"/>
      <c r="AE849" s="224"/>
      <c r="AF849" s="53"/>
      <c r="AG849" s="54"/>
      <c r="AH849" s="55"/>
      <c r="AI849" s="56"/>
      <c r="AJ849" s="41" t="s">
        <v>85</v>
      </c>
      <c r="AK849" s="42">
        <v>44853</v>
      </c>
      <c r="AL849" s="50"/>
      <c r="AM849" s="337" t="str">
        <f>INDEX($K$6:$AE$6,1,MATCH(1,K849:AE849,-1))</f>
        <v>95PFE-L2M</v>
      </c>
      <c r="AN849" s="337" t="str">
        <f>IF(INDEX($K$6:$AE$6,1,MATCH(1,K849:AE849,1))&lt;&gt;INDEX($K$6:$AE$6,1,MATCH(1,K849:AE849,-1)),INDEX($K$6:$AE$6,1,MATCH(1,K849:AE849,1)),"-")</f>
        <v>-</v>
      </c>
    </row>
    <row r="850" spans="1:40" x14ac:dyDescent="0.2">
      <c r="A850" s="169" t="str">
        <f>IF(IFERROR(VLOOKUP(G850,EmployesActifs,1,FALSE),"Non")&lt;&gt;"Non","Oui","Non")</f>
        <v>Oui</v>
      </c>
      <c r="B850" s="172">
        <f>IF(A850="Oui",1,0)</f>
        <v>1</v>
      </c>
      <c r="C850" s="172">
        <f>IF(OR(G850="Médecin",H850="Médecin",I850="Médecin",I850="Médecins",H850="anesthésiste",H850="boursier univ.",H850="chercheur",H850="chirurgien",H850="Résident(e)",H850="Md Urg",H850="Md Card",LEFT(H850,6)="Fellow",H850="Externe Médecine",H850="Directeur de la biobanque Médecin",H850="monit.-boursier",),1,0)</f>
        <v>0</v>
      </c>
      <c r="D850" s="172">
        <f>IF(OR(G850=0,H850="Stagiaire",H850="Stagiaires",H850="Externe",H850="Externes",G850="agence",H850="STAGIAIRE INFIRMIER(ÈRE)",H850="STAGIAIRE SI",H850="STAGIAIRE S.I.",H850="STAGIAIRE PAB",H850="STAGIAIRE EN PERFUSION",H850="Stagiaire Physiothérapeute",H850="Stagiaire médecine",H850="Stagiaire - Service sociaux",H850="STAGIAIRE SOINS INFIRMIERS",H850="STAGIAIRE EXTERNE EN MÉDECINE",H850="ss",),1,0)</f>
        <v>0</v>
      </c>
      <c r="E850" s="28" t="s">
        <v>1433</v>
      </c>
      <c r="F850" s="28" t="s">
        <v>1434</v>
      </c>
      <c r="G850" s="262">
        <v>6338</v>
      </c>
      <c r="H850" s="79" t="s">
        <v>570</v>
      </c>
      <c r="I850" s="164" t="s">
        <v>1742</v>
      </c>
      <c r="J850" s="273" t="str">
        <f ca="1">IF(AK850&lt;=Données!$B$2,1," ")</f>
        <v xml:space="preserve"> </v>
      </c>
      <c r="K850" s="45"/>
      <c r="L850" s="46"/>
      <c r="M850" s="47"/>
      <c r="N850" s="48"/>
      <c r="O850" s="185"/>
      <c r="P850" s="187"/>
      <c r="Q850" s="185"/>
      <c r="R850" s="186"/>
      <c r="S850" s="186">
        <v>1</v>
      </c>
      <c r="T850" s="187"/>
      <c r="U850" s="187"/>
      <c r="V850" s="187"/>
      <c r="W850" s="320"/>
      <c r="X850" s="214"/>
      <c r="Y850" s="215"/>
      <c r="Z850" s="34"/>
      <c r="AA850" s="35"/>
      <c r="AB850" s="35"/>
      <c r="AC850" s="35"/>
      <c r="AD850" s="36"/>
      <c r="AE850" s="224"/>
      <c r="AF850" s="53"/>
      <c r="AG850" s="54"/>
      <c r="AH850" s="55"/>
      <c r="AI850" s="56"/>
      <c r="AJ850" s="41" t="s">
        <v>4462</v>
      </c>
      <c r="AK850" s="42">
        <v>45917</v>
      </c>
      <c r="AL850" s="50"/>
      <c r="AM850" s="337" t="str">
        <f>INDEX($K$6:$AE$6,1,MATCH(1,K850:AE850,-1))</f>
        <v>1870 +</v>
      </c>
      <c r="AN850" s="337" t="str">
        <f>IF(INDEX($K$6:$AE$6,1,MATCH(1,K850:AE850,1))&lt;&gt;INDEX($K$6:$AE$6,1,MATCH(1,K850:AE850,-1)),INDEX($K$6:$AE$6,1,MATCH(1,K850:AE850,1)),"-")</f>
        <v>-</v>
      </c>
    </row>
    <row r="851" spans="1:40" x14ac:dyDescent="0.2">
      <c r="A851" s="169" t="str">
        <f>IF(IFERROR(VLOOKUP(G851,EmployesActifs,1,FALSE),"Non")&lt;&gt;"Non","Oui","Non")</f>
        <v>Oui</v>
      </c>
      <c r="B851" s="172">
        <f>IF(A851="Oui",1,0)</f>
        <v>1</v>
      </c>
      <c r="C851" s="172">
        <f>IF(OR(G851="Médecin",H851="Médecin",I851="Médecin",I851="Médecins",H851="anesthésiste",H851="boursier univ.",H851="chercheur",H851="chirurgien",H851="Résident(e)",H851="Md Urg",H851="Md Card",LEFT(H851,6)="Fellow",H851="Externe Médecine",H851="Directeur de la biobanque Médecin",H851="monit.-boursier",),1,0)</f>
        <v>0</v>
      </c>
      <c r="D851" s="172">
        <f>IF(OR(G851=0,H851="Stagiaire",H851="Stagiaires",H851="Externe",H851="Externes",G851="agence",H851="STAGIAIRE INFIRMIER(ÈRE)",H851="STAGIAIRE SI",H851="STAGIAIRE S.I.",H851="STAGIAIRE PAB",H851="STAGIAIRE EN PERFUSION",H851="Stagiaire Physiothérapeute",H851="Stagiaire médecine",H851="Stagiaire - Service sociaux",H851="STAGIAIRE SOINS INFIRMIERS",H851="STAGIAIRE EXTERNE EN MÉDECINE",H851="ss",),1,0)</f>
        <v>0</v>
      </c>
      <c r="E851" s="28" t="s">
        <v>1433</v>
      </c>
      <c r="F851" s="28" t="s">
        <v>892</v>
      </c>
      <c r="G851" s="262">
        <v>5682</v>
      </c>
      <c r="H851" s="79" t="s">
        <v>182</v>
      </c>
      <c r="I851" s="164" t="s">
        <v>5701</v>
      </c>
      <c r="J851" s="273">
        <f ca="1">IF(AK851&lt;=Données!$B$2,1," ")</f>
        <v>1</v>
      </c>
      <c r="K851" s="45" t="s">
        <v>56</v>
      </c>
      <c r="L851" s="46" t="s">
        <v>56</v>
      </c>
      <c r="M851" s="47" t="s">
        <v>56</v>
      </c>
      <c r="N851" s="48"/>
      <c r="O851" s="185"/>
      <c r="P851" s="187"/>
      <c r="Q851" s="185"/>
      <c r="R851" s="186"/>
      <c r="S851" s="186">
        <v>1</v>
      </c>
      <c r="T851" s="187"/>
      <c r="U851" s="187"/>
      <c r="V851" s="187"/>
      <c r="W851" s="320"/>
      <c r="X851" s="214"/>
      <c r="Y851" s="215"/>
      <c r="Z851" s="34"/>
      <c r="AA851" s="35"/>
      <c r="AB851" s="35"/>
      <c r="AC851" s="35"/>
      <c r="AD851" s="36"/>
      <c r="AE851" s="224"/>
      <c r="AF851" s="53"/>
      <c r="AG851" s="54"/>
      <c r="AH851" s="55"/>
      <c r="AI851" s="56"/>
      <c r="AJ851" s="41" t="s">
        <v>98</v>
      </c>
      <c r="AK851" s="42">
        <v>44581</v>
      </c>
      <c r="AL851" s="50"/>
      <c r="AM851" s="337" t="str">
        <f>INDEX($K$6:$AE$6,1,MATCH(1,K851:AE851,-1))</f>
        <v>1870 +</v>
      </c>
      <c r="AN851" s="337" t="str">
        <f>IF(INDEX($K$6:$AE$6,1,MATCH(1,K851:AE851,1))&lt;&gt;INDEX($K$6:$AE$6,1,MATCH(1,K851:AE851,-1)),INDEX($K$6:$AE$6,1,MATCH(1,K851:AE851,1)),"-")</f>
        <v>-</v>
      </c>
    </row>
    <row r="852" spans="1:40" x14ac:dyDescent="0.2">
      <c r="A852" s="169" t="str">
        <f>IF(IFERROR(VLOOKUP(G852,EmployesActifs,1,FALSE),"Non")&lt;&gt;"Non","Oui","Non")</f>
        <v>Oui</v>
      </c>
      <c r="B852" s="172">
        <f>IF(A852="Oui",1,0)</f>
        <v>1</v>
      </c>
      <c r="C852" s="172">
        <f>IF(OR(G852="Médecin",H852="Médecin",I852="Médecin",I852="Médecins",H852="anesthésiste",H852="boursier univ.",H852="chercheur",H852="chirurgien",H852="Résident(e)",H852="Md Urg",H852="Md Card",LEFT(H852,6)="Fellow",H852="Externe Médecine",H852="Directeur de la biobanque Médecin",H852="monit.-boursier",),1,0)</f>
        <v>0</v>
      </c>
      <c r="D852" s="172">
        <f>IF(OR(G852=0,H852="Stagiaire",H852="Stagiaires",H852="Externe",H852="Externes",G852="agence",H852="STAGIAIRE INFIRMIER(ÈRE)",H852="STAGIAIRE SI",H852="STAGIAIRE S.I.",H852="STAGIAIRE PAB",H852="STAGIAIRE EN PERFUSION",H852="Stagiaire Physiothérapeute",H852="Stagiaire médecine",H852="Stagiaire - Service sociaux",H852="STAGIAIRE SOINS INFIRMIERS",H852="STAGIAIRE EXTERNE EN MÉDECINE",H852="ss",),1,0)</f>
        <v>0</v>
      </c>
      <c r="E852" s="28" t="s">
        <v>1433</v>
      </c>
      <c r="F852" s="28" t="s">
        <v>564</v>
      </c>
      <c r="G852" s="262">
        <v>9289</v>
      </c>
      <c r="H852" s="79" t="s">
        <v>1435</v>
      </c>
      <c r="I852" s="164" t="s">
        <v>3632</v>
      </c>
      <c r="J852" s="273">
        <f ca="1">IF(AK852&lt;=Données!$B$2,1," ")</f>
        <v>1</v>
      </c>
      <c r="K852" s="45" t="s">
        <v>56</v>
      </c>
      <c r="L852" s="46">
        <v>1</v>
      </c>
      <c r="M852" s="47"/>
      <c r="N852" s="48"/>
      <c r="O852" s="185"/>
      <c r="P852" s="187"/>
      <c r="Q852" s="185"/>
      <c r="R852" s="186"/>
      <c r="S852" s="186"/>
      <c r="T852" s="187"/>
      <c r="U852" s="187"/>
      <c r="V852" s="187"/>
      <c r="W852" s="320"/>
      <c r="X852" s="214"/>
      <c r="Y852" s="215"/>
      <c r="Z852" s="34"/>
      <c r="AA852" s="35"/>
      <c r="AB852" s="35"/>
      <c r="AC852" s="35"/>
      <c r="AD852" s="36"/>
      <c r="AE852" s="224"/>
      <c r="AF852" s="53"/>
      <c r="AG852" s="54"/>
      <c r="AH852" s="55"/>
      <c r="AI852" s="56"/>
      <c r="AJ852" s="41" t="s">
        <v>85</v>
      </c>
      <c r="AK852" s="42">
        <v>44588</v>
      </c>
      <c r="AL852" s="50"/>
      <c r="AM852" s="337" t="str">
        <f>INDEX($K$6:$AE$6,1,MATCH(1,K852:AE852,-1))</f>
        <v>95PFE-L2M</v>
      </c>
      <c r="AN852" s="337" t="str">
        <f>IF(INDEX($K$6:$AE$6,1,MATCH(1,K852:AE852,1))&lt;&gt;INDEX($K$6:$AE$6,1,MATCH(1,K852:AE852,-1)),INDEX($K$6:$AE$6,1,MATCH(1,K852:AE852,1)),"-")</f>
        <v>-</v>
      </c>
    </row>
    <row r="853" spans="1:40" x14ac:dyDescent="0.2">
      <c r="A853" s="381"/>
      <c r="B853" s="172">
        <f>IF(A853="Oui",1,0)</f>
        <v>0</v>
      </c>
      <c r="C853" s="172">
        <f>IF(OR(G853="Médecin",H853="Médecin",I853="Médecin",I853="Médecins",H853="anesthésiste",H853="boursier univ.",H853="chercheur",H853="chirurgien",H853="Résident(e)",H853="Md Urg",H853="Md Card",LEFT(H853,6)="Fellow",H853="Externe Médecine",H853="Directeur de la biobanque Médecin",H853="monit.-boursier",),1,0)</f>
        <v>1</v>
      </c>
      <c r="D853" s="172">
        <f>IF(OR(G853=0,H853="Stagiaire",H853="Stagiaires",H853="Externe",H853="Externes",G853="agence",H853="STAGIAIRE INFIRMIER(ÈRE)",H853="STAGIAIRE SI",H853="STAGIAIRE S.I.",H853="STAGIAIRE PAB",H853="STAGIAIRE EN PERFUSION",H853="Stagiaire Physiothérapeute",H853="Stagiaire médecine",H853="Stagiaire - Service sociaux",H853="STAGIAIRE SOINS INFIRMIERS",H853="STAGIAIRE EXTERNE EN MÉDECINE",H853="ss",),1,0)</f>
        <v>0</v>
      </c>
      <c r="E853" s="28" t="s">
        <v>4518</v>
      </c>
      <c r="F853" s="28" t="s">
        <v>1232</v>
      </c>
      <c r="G853" s="262" t="s">
        <v>4519</v>
      </c>
      <c r="H853" s="79" t="s">
        <v>3185</v>
      </c>
      <c r="I853" s="164" t="s">
        <v>84</v>
      </c>
      <c r="J853" s="273">
        <f ca="1">IF(AK853&lt;=Données!$B$2,1," ")</f>
        <v>1</v>
      </c>
      <c r="K853" s="45">
        <v>1</v>
      </c>
      <c r="L853" s="46" t="s">
        <v>56</v>
      </c>
      <c r="M853" s="47"/>
      <c r="N853" s="48"/>
      <c r="O853" s="185"/>
      <c r="P853" s="187"/>
      <c r="Q853" s="185"/>
      <c r="R853" s="186"/>
      <c r="S853" s="186"/>
      <c r="T853" s="187"/>
      <c r="U853" s="187"/>
      <c r="V853" s="187"/>
      <c r="W853" s="320"/>
      <c r="X853" s="214"/>
      <c r="Y853" s="215"/>
      <c r="Z853" s="34"/>
      <c r="AA853" s="35"/>
      <c r="AB853" s="35"/>
      <c r="AC853" s="35"/>
      <c r="AD853" s="36"/>
      <c r="AE853" s="224"/>
      <c r="AF853" s="53"/>
      <c r="AG853" s="54"/>
      <c r="AH853" s="55"/>
      <c r="AI853" s="56"/>
      <c r="AJ853" s="41" t="s">
        <v>2858</v>
      </c>
      <c r="AK853" s="42">
        <v>45209</v>
      </c>
      <c r="AL853" s="50"/>
      <c r="AM853" s="337" t="str">
        <f>INDEX($K$6:$AE$6,1,MATCH(1,K853:AE853,-1))</f>
        <v>95PFE-L2S</v>
      </c>
      <c r="AN853" s="337" t="str">
        <f>IF(INDEX($K$6:$AE$6,1,MATCH(1,K853:AE853,1))&lt;&gt;INDEX($K$6:$AE$6,1,MATCH(1,K853:AE853,-1)),INDEX($K$6:$AE$6,1,MATCH(1,K853:AE853,1)),"-")</f>
        <v>-</v>
      </c>
    </row>
    <row r="854" spans="1:40" x14ac:dyDescent="0.2">
      <c r="A854" s="169" t="str">
        <f>IF(IFERROR(VLOOKUP(G854,EmployesActifs,1,FALSE),"Non")&lt;&gt;"Non","Oui","Non")</f>
        <v>Oui</v>
      </c>
      <c r="B854" s="172">
        <f>IF(A854="Oui",1,0)</f>
        <v>1</v>
      </c>
      <c r="C854" s="172">
        <f>IF(OR(G854="Médecin",H854="Médecin",I854="Médecin",I854="Médecins",H854="anesthésiste",H854="boursier univ.",H854="chercheur",H854="chirurgien",H854="Résident(e)",H854="Md Urg",H854="Md Card",LEFT(H854,6)="Fellow",H854="Externe Médecine",H854="Directeur de la biobanque Médecin",H854="monit.-boursier",),1,0)</f>
        <v>0</v>
      </c>
      <c r="D854" s="172">
        <f>IF(OR(G854=0,H854="Stagiaire",H854="Stagiaires",H854="Externe",H854="Externes",G854="agence",H854="STAGIAIRE INFIRMIER(ÈRE)",H854="STAGIAIRE SI",H854="STAGIAIRE S.I.",H854="STAGIAIRE PAB",H854="STAGIAIRE EN PERFUSION",H854="Stagiaire Physiothérapeute",H854="Stagiaire médecine",H854="Stagiaire - Service sociaux",H854="STAGIAIRE SOINS INFIRMIERS",H854="STAGIAIRE EXTERNE EN MÉDECINE",H854="ss",),1,0)</f>
        <v>0</v>
      </c>
      <c r="E854" s="28" t="s">
        <v>4990</v>
      </c>
      <c r="F854" s="28" t="s">
        <v>408</v>
      </c>
      <c r="G854" s="262">
        <v>12553</v>
      </c>
      <c r="H854" s="79" t="s">
        <v>4991</v>
      </c>
      <c r="I854" s="164" t="s">
        <v>209</v>
      </c>
      <c r="J854" s="273" t="str">
        <f ca="1">IF(AK854&lt;=Données!$B$2,1," ")</f>
        <v xml:space="preserve"> </v>
      </c>
      <c r="K854" s="45"/>
      <c r="L854" s="46">
        <v>1</v>
      </c>
      <c r="M854" s="47"/>
      <c r="N854" s="48"/>
      <c r="O854" s="185"/>
      <c r="P854" s="187"/>
      <c r="Q854" s="185"/>
      <c r="R854" s="186"/>
      <c r="S854" s="186"/>
      <c r="T854" s="187"/>
      <c r="U854" s="187"/>
      <c r="V854" s="187"/>
      <c r="W854" s="320"/>
      <c r="X854" s="214"/>
      <c r="Y854" s="215"/>
      <c r="Z854" s="34"/>
      <c r="AA854" s="35"/>
      <c r="AB854" s="35"/>
      <c r="AC854" s="35"/>
      <c r="AD854" s="36"/>
      <c r="AE854" s="224"/>
      <c r="AF854" s="53"/>
      <c r="AG854" s="54"/>
      <c r="AH854" s="55"/>
      <c r="AI854" s="56"/>
      <c r="AJ854" s="41" t="s">
        <v>4462</v>
      </c>
      <c r="AK854" s="42">
        <v>45252</v>
      </c>
      <c r="AL854" s="50"/>
      <c r="AM854" s="337" t="str">
        <f>INDEX($K$6:$AE$6,1,MATCH(1,K854:AE854,-1))</f>
        <v>95PFE-L2M</v>
      </c>
      <c r="AN854" s="337" t="str">
        <f>IF(INDEX($K$6:$AE$6,1,MATCH(1,K854:AE854,1))&lt;&gt;INDEX($K$6:$AE$6,1,MATCH(1,K854:AE854,-1)),INDEX($K$6:$AE$6,1,MATCH(1,K854:AE854,1)),"-")</f>
        <v>-</v>
      </c>
    </row>
    <row r="855" spans="1:40" x14ac:dyDescent="0.2">
      <c r="A855" s="169" t="str">
        <f>IF(IFERROR(VLOOKUP(G855,EmployesActifs,1,FALSE),"Non")&lt;&gt;"Non","Oui","Non")</f>
        <v>Oui</v>
      </c>
      <c r="B855" s="172">
        <f>IF(A855="Oui",1,0)</f>
        <v>1</v>
      </c>
      <c r="C855" s="172">
        <f>IF(OR(G855="Médecin",H855="Médecin",I855="Médecin",I855="Médecins",H855="anesthésiste",H855="boursier univ.",H855="chercheur",H855="chirurgien",H855="Résident(e)",H855="Md Urg",H855="Md Card",LEFT(H855,6)="Fellow",H855="Externe Médecine",H855="Directeur de la biobanque Médecin",H855="monit.-boursier",),1,0)</f>
        <v>0</v>
      </c>
      <c r="D855" s="172">
        <f>IF(OR(G855=0,H855="Stagiaire",H855="Stagiaires",H855="Externe",H855="Externes",G855="agence",H855="STAGIAIRE INFIRMIER(ÈRE)",H855="STAGIAIRE SI",H855="STAGIAIRE S.I.",H855="STAGIAIRE PAB",H855="STAGIAIRE EN PERFUSION",H855="Stagiaire Physiothérapeute",H855="Stagiaire médecine",H855="Stagiaire - Service sociaux",H855="STAGIAIRE SOINS INFIRMIERS",H855="STAGIAIRE EXTERNE EN MÉDECINE",H855="ss",),1,0)</f>
        <v>0</v>
      </c>
      <c r="E855" s="28" t="s">
        <v>3570</v>
      </c>
      <c r="F855" s="28" t="s">
        <v>3571</v>
      </c>
      <c r="G855" s="262">
        <v>4693</v>
      </c>
      <c r="H855" s="79" t="s">
        <v>3414</v>
      </c>
      <c r="I855" s="164" t="s">
        <v>5704</v>
      </c>
      <c r="J855" s="273">
        <f ca="1">IF(AK855&lt;=Données!$B$2,1," ")</f>
        <v>1</v>
      </c>
      <c r="K855" s="45"/>
      <c r="L855" s="46" t="s">
        <v>56</v>
      </c>
      <c r="M855" s="47" t="s">
        <v>56</v>
      </c>
      <c r="N855" s="48"/>
      <c r="O855" s="185"/>
      <c r="P855" s="187"/>
      <c r="Q855" s="185"/>
      <c r="R855" s="186"/>
      <c r="S855" s="186">
        <v>1</v>
      </c>
      <c r="T855" s="187"/>
      <c r="U855" s="187"/>
      <c r="V855" s="187"/>
      <c r="W855" s="320"/>
      <c r="X855" s="214"/>
      <c r="Y855" s="215"/>
      <c r="Z855" s="34"/>
      <c r="AA855" s="35"/>
      <c r="AB855" s="35"/>
      <c r="AC855" s="35"/>
      <c r="AD855" s="36"/>
      <c r="AE855" s="224"/>
      <c r="AF855" s="53"/>
      <c r="AG855" s="54"/>
      <c r="AH855" s="55"/>
      <c r="AI855" s="56"/>
      <c r="AJ855" s="41" t="s">
        <v>239</v>
      </c>
      <c r="AK855" s="42">
        <v>44574</v>
      </c>
      <c r="AL855" s="50"/>
      <c r="AM855" s="337" t="str">
        <f>INDEX($K$6:$AE$6,1,MATCH(1,K855:AE855,-1))</f>
        <v>1870 +</v>
      </c>
      <c r="AN855" s="337" t="str">
        <f>IF(INDEX($K$6:$AE$6,1,MATCH(1,K855:AE855,1))&lt;&gt;INDEX($K$6:$AE$6,1,MATCH(1,K855:AE855,-1)),INDEX($K$6:$AE$6,1,MATCH(1,K855:AE855,1)),"-")</f>
        <v>-</v>
      </c>
    </row>
    <row r="856" spans="1:40" x14ac:dyDescent="0.2">
      <c r="A856" s="381"/>
      <c r="B856" s="172">
        <f>IF(A856="Oui",1,0)</f>
        <v>0</v>
      </c>
      <c r="C856" s="172">
        <f>IF(OR(G856="Médecin",H856="Médecin",I856="Médecin",I856="Médecins",H856="anesthésiste",H856="boursier univ.",H856="chercheur",H856="chirurgien",H856="Résident(e)",H856="Md Urg",H856="Md Card",LEFT(H856,6)="Fellow",H856="Externe Médecine",H856="Directeur de la biobanque Médecin",H856="monit.-boursier",),1,0)</f>
        <v>0</v>
      </c>
      <c r="D856" s="172">
        <f>IF(OR(G856=0,H856="Stagiaire",H856="Stagiaires",H856="Externe",H856="Externes",G856="agence",H856="STAGIAIRE INFIRMIER(ÈRE)",H856="STAGIAIRE SI",H856="STAGIAIRE S.I.",H856="STAGIAIRE PAB",H856="STAGIAIRE EN PERFUSION",H856="Stagiaire Physiothérapeute",H856="Stagiaire médecine",H856="Stagiaire - Service sociaux",H856="STAGIAIRE SOINS INFIRMIERS",H856="STAGIAIRE EXTERNE EN MÉDECINE",H856="ss",),1,0)</f>
        <v>1</v>
      </c>
      <c r="E856" s="28" t="s">
        <v>2807</v>
      </c>
      <c r="F856" s="28" t="s">
        <v>2808</v>
      </c>
      <c r="G856" s="262">
        <v>0</v>
      </c>
      <c r="H856" s="79" t="s">
        <v>186</v>
      </c>
      <c r="I856" s="164" t="s">
        <v>149</v>
      </c>
      <c r="J856" s="273">
        <f ca="1">IF(AK856&lt;=Données!$B$2,1," ")</f>
        <v>1</v>
      </c>
      <c r="K856" s="45"/>
      <c r="L856" s="46">
        <v>1</v>
      </c>
      <c r="M856" s="47"/>
      <c r="N856" s="48"/>
      <c r="O856" s="185"/>
      <c r="P856" s="187"/>
      <c r="Q856" s="185"/>
      <c r="R856" s="186"/>
      <c r="S856" s="186"/>
      <c r="T856" s="187"/>
      <c r="U856" s="187"/>
      <c r="V856" s="187"/>
      <c r="W856" s="320"/>
      <c r="X856" s="214"/>
      <c r="Y856" s="215"/>
      <c r="Z856" s="34"/>
      <c r="AA856" s="35"/>
      <c r="AB856" s="35"/>
      <c r="AC856" s="35"/>
      <c r="AD856" s="36"/>
      <c r="AE856" s="224"/>
      <c r="AF856" s="53"/>
      <c r="AG856" s="54"/>
      <c r="AH856" s="55"/>
      <c r="AI856" s="56"/>
      <c r="AJ856" s="41" t="s">
        <v>85</v>
      </c>
      <c r="AK856" s="42">
        <v>44677</v>
      </c>
      <c r="AL856" s="50"/>
      <c r="AM856" s="337" t="str">
        <f>INDEX($K$6:$AE$6,1,MATCH(1,K856:AE856,-1))</f>
        <v>95PFE-L2M</v>
      </c>
      <c r="AN856" s="337" t="str">
        <f>IF(INDEX($K$6:$AE$6,1,MATCH(1,K856:AE856,1))&lt;&gt;INDEX($K$6:$AE$6,1,MATCH(1,K856:AE856,-1)),INDEX($K$6:$AE$6,1,MATCH(1,K856:AE856,1)),"-")</f>
        <v>-</v>
      </c>
    </row>
    <row r="857" spans="1:40" x14ac:dyDescent="0.2">
      <c r="A857" s="381"/>
      <c r="B857" s="172">
        <f>IF(A857="Oui",1,0)</f>
        <v>0</v>
      </c>
      <c r="C857" s="172">
        <f>IF(OR(G857="Médecin",H857="Médecin",I857="Médecin",I857="Médecins",H857="anesthésiste",H857="boursier univ.",H857="chercheur",H857="chirurgien",H857="Résident(e)",H857="Md Urg",H857="Md Card",LEFT(H857,6)="Fellow",H857="Externe Médecine",H857="Directeur de la biobanque Médecin",H857="monit.-boursier",),1,0)</f>
        <v>1</v>
      </c>
      <c r="D857" s="172">
        <f>IF(OR(G857=0,H857="Stagiaire",H857="Stagiaires",H857="Externe",H857="Externes",G857="agence",H857="STAGIAIRE INFIRMIER(ÈRE)",H857="STAGIAIRE SI",H857="STAGIAIRE S.I.",H857="STAGIAIRE PAB",H857="STAGIAIRE EN PERFUSION",H857="Stagiaire Physiothérapeute",H857="Stagiaire médecine",H857="Stagiaire - Service sociaux",H857="STAGIAIRE SOINS INFIRMIERS",H857="STAGIAIRE EXTERNE EN MÉDECINE",H857="ss",),1,0)</f>
        <v>1</v>
      </c>
      <c r="E857" s="28" t="s">
        <v>1438</v>
      </c>
      <c r="F857" s="28" t="s">
        <v>1439</v>
      </c>
      <c r="G857" s="262">
        <v>0</v>
      </c>
      <c r="H857" s="79" t="s">
        <v>80</v>
      </c>
      <c r="I857" s="164" t="s">
        <v>117</v>
      </c>
      <c r="J857" s="273">
        <f ca="1">IF(AK857&lt;=Données!$B$2,1," ")</f>
        <v>1</v>
      </c>
      <c r="K857" s="45"/>
      <c r="L857" s="46">
        <v>1</v>
      </c>
      <c r="M857" s="47"/>
      <c r="N857" s="48"/>
      <c r="O857" s="185"/>
      <c r="P857" s="187"/>
      <c r="Q857" s="185"/>
      <c r="R857" s="186"/>
      <c r="S857" s="186"/>
      <c r="T857" s="187"/>
      <c r="U857" s="187"/>
      <c r="V857" s="187"/>
      <c r="W857" s="320"/>
      <c r="X857" s="214"/>
      <c r="Y857" s="215"/>
      <c r="Z857" s="34"/>
      <c r="AA857" s="35"/>
      <c r="AB857" s="35"/>
      <c r="AC857" s="35"/>
      <c r="AD857" s="36"/>
      <c r="AE857" s="224"/>
      <c r="AF857" s="53"/>
      <c r="AG857" s="54"/>
      <c r="AH857" s="55"/>
      <c r="AI857" s="56"/>
      <c r="AJ857" s="41" t="s">
        <v>57</v>
      </c>
      <c r="AK857" s="42">
        <v>44582</v>
      </c>
      <c r="AL857" s="50"/>
      <c r="AM857" s="337" t="str">
        <f>INDEX($K$6:$AE$6,1,MATCH(1,K857:AE857,-1))</f>
        <v>95PFE-L2M</v>
      </c>
      <c r="AN857" s="337" t="str">
        <f>IF(INDEX($K$6:$AE$6,1,MATCH(1,K857:AE857,1))&lt;&gt;INDEX($K$6:$AE$6,1,MATCH(1,K857:AE857,-1)),INDEX($K$6:$AE$6,1,MATCH(1,K857:AE857,1)),"-")</f>
        <v>-</v>
      </c>
    </row>
    <row r="858" spans="1:40" x14ac:dyDescent="0.2">
      <c r="A858" s="169" t="str">
        <f>IF(IFERROR(VLOOKUP(G858,EmployesActifs,1,FALSE),"Non")&lt;&gt;"Non","Oui","Non")</f>
        <v>Oui</v>
      </c>
      <c r="B858" s="172">
        <f>IF(A858="Oui",1,0)</f>
        <v>1</v>
      </c>
      <c r="C858" s="172">
        <f>IF(OR(G858="Médecin",H858="Médecin",I858="Médecin",I858="Médecins",H858="anesthésiste",H858="boursier univ.",H858="chercheur",H858="chirurgien",H858="Résident(e)",H858="Md Urg",H858="Md Card",LEFT(H858,6)="Fellow",H858="Externe Médecine",H858="Directeur de la biobanque Médecin",H858="monit.-boursier",),1,0)</f>
        <v>0</v>
      </c>
      <c r="D858" s="172">
        <f>IF(OR(G858=0,H858="Stagiaire",H858="Stagiaires",H858="Externe",H858="Externes",G858="agence",H858="STAGIAIRE INFIRMIER(ÈRE)",H858="STAGIAIRE SI",H858="STAGIAIRE S.I.",H858="STAGIAIRE PAB",H858="STAGIAIRE EN PERFUSION",H858="Stagiaire Physiothérapeute",H858="Stagiaire médecine",H858="Stagiaire - Service sociaux",H858="STAGIAIRE SOINS INFIRMIERS",H858="STAGIAIRE EXTERNE EN MÉDECINE",H858="ss",),1,0)</f>
        <v>0</v>
      </c>
      <c r="E858" s="28" t="s">
        <v>1442</v>
      </c>
      <c r="F858" s="28" t="s">
        <v>1443</v>
      </c>
      <c r="G858" s="262">
        <v>2797</v>
      </c>
      <c r="H858" s="79" t="s">
        <v>3441</v>
      </c>
      <c r="I858" s="164" t="s">
        <v>3418</v>
      </c>
      <c r="J858" s="273">
        <f ca="1">IF(AK858&lt;=Données!$B$2,1," ")</f>
        <v>1</v>
      </c>
      <c r="K858" s="45"/>
      <c r="L858" s="46"/>
      <c r="M858" s="47"/>
      <c r="N858" s="48"/>
      <c r="O858" s="185"/>
      <c r="P858" s="187"/>
      <c r="Q858" s="185"/>
      <c r="R858" s="186"/>
      <c r="S858" s="186"/>
      <c r="T858" s="187"/>
      <c r="U858" s="187"/>
      <c r="V858" s="187"/>
      <c r="W858" s="320"/>
      <c r="X858" s="214"/>
      <c r="Y858" s="215"/>
      <c r="Z858" s="34"/>
      <c r="AA858" s="35"/>
      <c r="AB858" s="35"/>
      <c r="AC858" s="35"/>
      <c r="AD858" s="36">
        <v>1</v>
      </c>
      <c r="AE858" s="224"/>
      <c r="AF858" s="53"/>
      <c r="AG858" s="54"/>
      <c r="AH858" s="55"/>
      <c r="AI858" s="56"/>
      <c r="AJ858" s="41" t="s">
        <v>44</v>
      </c>
      <c r="AK858" s="42">
        <v>43887</v>
      </c>
      <c r="AL858" s="50"/>
      <c r="AM858" s="337" t="str">
        <f>INDEX($K$6:$AE$6,1,MATCH(1,K858:AE858,-1))</f>
        <v>1517-LP</v>
      </c>
      <c r="AN858" s="337" t="str">
        <f>IF(INDEX($K$6:$AE$6,1,MATCH(1,K858:AE858,1))&lt;&gt;INDEX($K$6:$AE$6,1,MATCH(1,K858:AE858,-1)),INDEX($K$6:$AE$6,1,MATCH(1,K858:AE858,1)),"-")</f>
        <v>-</v>
      </c>
    </row>
    <row r="859" spans="1:40" x14ac:dyDescent="0.2">
      <c r="A859" s="169" t="str">
        <f>IF(IFERROR(VLOOKUP(G859,EmployesActifs,1,FALSE),"Non")&lt;&gt;"Non","Oui","Non")</f>
        <v>Oui</v>
      </c>
      <c r="B859" s="172">
        <f>IF(A859="Oui",1,0)</f>
        <v>1</v>
      </c>
      <c r="C859" s="172">
        <f>IF(OR(G859="Médecin",H859="Médecin",I859="Médecin",I859="Médecins",H859="anesthésiste",H859="boursier univ.",H859="chercheur",H859="chirurgien",H859="Résident(e)",H859="Md Urg",H859="Md Card",LEFT(H859,6)="Fellow",H859="Externe Médecine",H859="Directeur de la biobanque Médecin",H859="monit.-boursier",),1,0)</f>
        <v>0</v>
      </c>
      <c r="D859" s="172">
        <f>IF(OR(G859=0,H859="Stagiaire",H859="Stagiaires",H859="Externe",H859="Externes",G859="agence",H859="STAGIAIRE INFIRMIER(ÈRE)",H859="STAGIAIRE SI",H859="STAGIAIRE S.I.",H859="STAGIAIRE PAB",H859="STAGIAIRE EN PERFUSION",H859="Stagiaire Physiothérapeute",H859="Stagiaire médecine",H859="Stagiaire - Service sociaux",H859="STAGIAIRE SOINS INFIRMIERS",H859="STAGIAIRE EXTERNE EN MÉDECINE",H859="ss",),1,0)</f>
        <v>0</v>
      </c>
      <c r="E859" s="28" t="s">
        <v>1447</v>
      </c>
      <c r="F859" s="28" t="s">
        <v>1448</v>
      </c>
      <c r="G859" s="262">
        <v>5386</v>
      </c>
      <c r="H859" s="79" t="s">
        <v>69</v>
      </c>
      <c r="I859" s="164" t="s">
        <v>110</v>
      </c>
      <c r="J859" s="273">
        <f ca="1">IF(AK859&lt;=Données!$B$2,1," ")</f>
        <v>1</v>
      </c>
      <c r="K859" s="45"/>
      <c r="L859" s="46"/>
      <c r="M859" s="47"/>
      <c r="N859" s="48"/>
      <c r="O859" s="185"/>
      <c r="P859" s="187"/>
      <c r="Q859" s="185"/>
      <c r="R859" s="186"/>
      <c r="S859" s="186"/>
      <c r="T859" s="187"/>
      <c r="U859" s="187"/>
      <c r="V859" s="187"/>
      <c r="W859" s="320"/>
      <c r="X859" s="214"/>
      <c r="Y859" s="215"/>
      <c r="Z859" s="34"/>
      <c r="AA859" s="35"/>
      <c r="AB859" s="35">
        <v>1</v>
      </c>
      <c r="AC859" s="35"/>
      <c r="AD859" s="36"/>
      <c r="AE859" s="224"/>
      <c r="AF859" s="53"/>
      <c r="AG859" s="54"/>
      <c r="AH859" s="55"/>
      <c r="AI859" s="56"/>
      <c r="AJ859" s="41" t="s">
        <v>778</v>
      </c>
      <c r="AK859" s="42">
        <v>41621</v>
      </c>
      <c r="AL859" s="50" t="s">
        <v>200</v>
      </c>
      <c r="AM859" s="337" t="str">
        <f>INDEX($K$6:$AE$6,1,MATCH(1,K859:AE859,-1))</f>
        <v>1512-M</v>
      </c>
      <c r="AN859" s="337" t="str">
        <f>IF(INDEX($K$6:$AE$6,1,MATCH(1,K859:AE859,1))&lt;&gt;INDEX($K$6:$AE$6,1,MATCH(1,K859:AE859,-1)),INDEX($K$6:$AE$6,1,MATCH(1,K859:AE859,1)),"-")</f>
        <v>-</v>
      </c>
    </row>
    <row r="860" spans="1:40" x14ac:dyDescent="0.2">
      <c r="A860" s="381"/>
      <c r="B860" s="172">
        <f>IF(A860="Oui",1,0)</f>
        <v>0</v>
      </c>
      <c r="C860" s="172">
        <f>IF(OR(G860="Médecin",H860="Médecin",I860="Médecin",I860="Médecins",H860="anesthésiste",H860="boursier univ.",H860="chercheur",H860="chirurgien",H860="Résident(e)",H860="Md Urg",H860="Md Card",LEFT(H860,6)="Fellow",H860="Externe Médecine",H860="Directeur de la biobanque Médecin",H860="monit.-boursier",),1,0)</f>
        <v>1</v>
      </c>
      <c r="D860" s="172">
        <f>IF(OR(G860=0,H860="Stagiaire",H860="Stagiaires",H860="Externe",H860="Externes",G860="agence",H860="STAGIAIRE INFIRMIER(ÈRE)",H860="STAGIAIRE SI",H860="STAGIAIRE S.I.",H860="STAGIAIRE PAB",H860="STAGIAIRE EN PERFUSION",H860="Stagiaire Physiothérapeute",H860="Stagiaire médecine",H860="Stagiaire - Service sociaux",H860="STAGIAIRE SOINS INFIRMIERS",H860="STAGIAIRE EXTERNE EN MÉDECINE",H860="ss",),1,0)</f>
        <v>0</v>
      </c>
      <c r="E860" s="28" t="s">
        <v>1449</v>
      </c>
      <c r="F860" s="28" t="s">
        <v>255</v>
      </c>
      <c r="G860" s="262" t="s">
        <v>1451</v>
      </c>
      <c r="H860" s="79" t="s">
        <v>80</v>
      </c>
      <c r="I860" s="164" t="s">
        <v>117</v>
      </c>
      <c r="J860" s="273">
        <f ca="1">IF(AK860&lt;=Données!$B$2,1," ")</f>
        <v>1</v>
      </c>
      <c r="K860" s="45">
        <v>1</v>
      </c>
      <c r="L860" s="46"/>
      <c r="M860" s="47"/>
      <c r="N860" s="48"/>
      <c r="O860" s="185"/>
      <c r="P860" s="187"/>
      <c r="Q860" s="185"/>
      <c r="R860" s="186"/>
      <c r="S860" s="186"/>
      <c r="T860" s="187"/>
      <c r="U860" s="187"/>
      <c r="V860" s="187"/>
      <c r="W860" s="320"/>
      <c r="X860" s="214"/>
      <c r="Y860" s="215"/>
      <c r="Z860" s="34"/>
      <c r="AA860" s="35"/>
      <c r="AB860" s="35"/>
      <c r="AC860" s="35"/>
      <c r="AD860" s="36"/>
      <c r="AE860" s="224"/>
      <c r="AF860" s="53"/>
      <c r="AG860" s="54"/>
      <c r="AH860" s="55"/>
      <c r="AI860" s="56"/>
      <c r="AJ860" s="41" t="s">
        <v>98</v>
      </c>
      <c r="AK860" s="42">
        <v>44587</v>
      </c>
      <c r="AL860" s="50" t="s">
        <v>1135</v>
      </c>
      <c r="AM860" s="337" t="str">
        <f>INDEX($K$6:$AE$6,1,MATCH(1,K860:AE860,-1))</f>
        <v>95PFE-L2S</v>
      </c>
      <c r="AN860" s="337" t="str">
        <f>IF(INDEX($K$6:$AE$6,1,MATCH(1,K860:AE860,1))&lt;&gt;INDEX($K$6:$AE$6,1,MATCH(1,K860:AE860,-1)),INDEX($K$6:$AE$6,1,MATCH(1,K860:AE860,1)),"-")</f>
        <v>-</v>
      </c>
    </row>
    <row r="861" spans="1:40" x14ac:dyDescent="0.2">
      <c r="A861" s="169" t="str">
        <f>IF(IFERROR(VLOOKUP(G861,EmployesActifs,1,FALSE),"Non")&lt;&gt;"Non","Oui","Non")</f>
        <v>Oui</v>
      </c>
      <c r="B861" s="172">
        <f>IF(A861="Oui",1,0)</f>
        <v>1</v>
      </c>
      <c r="C861" s="172">
        <f>IF(OR(G861="Médecin",H861="Médecin",I861="Médecin",I861="Médecins",H861="anesthésiste",H861="boursier univ.",H861="chercheur",H861="chirurgien",H861="Résident(e)",H861="Md Urg",H861="Md Card",LEFT(H861,6)="Fellow",H861="Externe Médecine",H861="Directeur de la biobanque Médecin",H861="monit.-boursier",),1,0)</f>
        <v>0</v>
      </c>
      <c r="D861" s="172">
        <f>IF(OR(G861=0,H861="Stagiaire",H861="Stagiaires",H861="Externe",H861="Externes",G861="agence",H861="STAGIAIRE INFIRMIER(ÈRE)",H861="STAGIAIRE SI",H861="STAGIAIRE S.I.",H861="STAGIAIRE PAB",H861="STAGIAIRE EN PERFUSION",H861="Stagiaire Physiothérapeute",H861="Stagiaire médecine",H861="Stagiaire - Service sociaux",H861="STAGIAIRE SOINS INFIRMIERS",H861="STAGIAIRE EXTERNE EN MÉDECINE",H861="ss",),1,0)</f>
        <v>0</v>
      </c>
      <c r="E861" s="28" t="s">
        <v>3337</v>
      </c>
      <c r="F861" s="28" t="s">
        <v>1520</v>
      </c>
      <c r="G861" s="262">
        <v>8061</v>
      </c>
      <c r="H861" s="79" t="s">
        <v>3474</v>
      </c>
      <c r="I861" s="164" t="s">
        <v>3412</v>
      </c>
      <c r="J861" s="273">
        <f ca="1">IF(AK861&lt;=Données!$B$2,1," ")</f>
        <v>1</v>
      </c>
      <c r="K861" s="45"/>
      <c r="L861" s="46" t="s">
        <v>56</v>
      </c>
      <c r="M861" s="47"/>
      <c r="N861" s="48"/>
      <c r="O861" s="185"/>
      <c r="P861" s="187"/>
      <c r="Q861" s="185"/>
      <c r="R861" s="186"/>
      <c r="S861" s="186"/>
      <c r="T861" s="187"/>
      <c r="U861" s="187"/>
      <c r="V861" s="187"/>
      <c r="W861" s="320"/>
      <c r="X861" s="214"/>
      <c r="Y861" s="215"/>
      <c r="Z861" s="34"/>
      <c r="AA861" s="35"/>
      <c r="AB861" s="35">
        <v>1</v>
      </c>
      <c r="AC861" s="35"/>
      <c r="AD861" s="36"/>
      <c r="AE861" s="224"/>
      <c r="AF861" s="53"/>
      <c r="AG861" s="54"/>
      <c r="AH861" s="55"/>
      <c r="AI861" s="56"/>
      <c r="AJ861" s="41" t="s">
        <v>153</v>
      </c>
      <c r="AK861" s="42">
        <v>44264</v>
      </c>
      <c r="AL861" s="50"/>
      <c r="AM861" s="337" t="str">
        <f>INDEX($K$6:$AE$6,1,MATCH(1,K861:AE861,-1))</f>
        <v>1512-M</v>
      </c>
      <c r="AN861" s="337" t="str">
        <f>IF(INDEX($K$6:$AE$6,1,MATCH(1,K861:AE861,1))&lt;&gt;INDEX($K$6:$AE$6,1,MATCH(1,K861:AE861,-1)),INDEX($K$6:$AE$6,1,MATCH(1,K861:AE861,1)),"-")</f>
        <v>-</v>
      </c>
    </row>
    <row r="862" spans="1:40" x14ac:dyDescent="0.2">
      <c r="A862" s="169" t="str">
        <f>IF(IFERROR(VLOOKUP(G862,EmployesActifs,1,FALSE),"Non")&lt;&gt;"Non","Oui","Non")</f>
        <v>Oui</v>
      </c>
      <c r="B862" s="172">
        <f>IF(A862="Oui",1,0)</f>
        <v>1</v>
      </c>
      <c r="C862" s="172">
        <f>IF(OR(G862="Médecin",H862="Médecin",I862="Médecin",I862="Médecins",H862="anesthésiste",H862="boursier univ.",H862="chercheur",H862="chirurgien",H862="Résident(e)",H862="Md Urg",H862="Md Card",LEFT(H862,6)="Fellow",H862="Externe Médecine",H862="Directeur de la biobanque Médecin",H862="monit.-boursier",),1,0)</f>
        <v>0</v>
      </c>
      <c r="D862" s="172">
        <f>IF(OR(G862=0,H862="Stagiaire",H862="Stagiaires",H862="Externe",H862="Externes",G862="agence",H862="STAGIAIRE INFIRMIER(ÈRE)",H862="STAGIAIRE SI",H862="STAGIAIRE S.I.",H862="STAGIAIRE PAB",H862="STAGIAIRE EN PERFUSION",H862="Stagiaire Physiothérapeute",H862="Stagiaire médecine",H862="Stagiaire - Service sociaux",H862="STAGIAIRE SOINS INFIRMIERS",H862="STAGIAIRE EXTERNE EN MÉDECINE",H862="ss",),1,0)</f>
        <v>0</v>
      </c>
      <c r="E862" s="28" t="s">
        <v>1452</v>
      </c>
      <c r="F862" s="28" t="s">
        <v>485</v>
      </c>
      <c r="G862" s="262">
        <v>1306</v>
      </c>
      <c r="H862" s="79" t="s">
        <v>3378</v>
      </c>
      <c r="I862" s="164" t="s">
        <v>933</v>
      </c>
      <c r="J862" s="273" t="str">
        <f ca="1">IF(AK862&lt;=Données!$B$2,1," ")</f>
        <v xml:space="preserve"> </v>
      </c>
      <c r="K862" s="45"/>
      <c r="L862" s="46" t="s">
        <v>56</v>
      </c>
      <c r="M862" s="47"/>
      <c r="N862" s="48"/>
      <c r="O862" s="185"/>
      <c r="P862" s="187">
        <v>1</v>
      </c>
      <c r="Q862" s="185"/>
      <c r="R862" s="186"/>
      <c r="S862" s="186"/>
      <c r="T862" s="187"/>
      <c r="U862" s="187"/>
      <c r="V862" s="187"/>
      <c r="W862" s="320"/>
      <c r="X862" s="214"/>
      <c r="Y862" s="215"/>
      <c r="Z862" s="34"/>
      <c r="AA862" s="35"/>
      <c r="AB862" s="35"/>
      <c r="AC862" s="35"/>
      <c r="AD862" s="36"/>
      <c r="AE862" s="224"/>
      <c r="AF862" s="53"/>
      <c r="AG862" s="54"/>
      <c r="AH862" s="55"/>
      <c r="AI862" s="56"/>
      <c r="AJ862" s="41" t="s">
        <v>4462</v>
      </c>
      <c r="AK862" s="42">
        <v>45399</v>
      </c>
      <c r="AL862" s="50"/>
      <c r="AM862" s="337">
        <f>INDEX($K$6:$AE$6,1,MATCH(1,K862:AE862,-1))</f>
        <v>1804</v>
      </c>
      <c r="AN862" s="337" t="str">
        <f>IF(INDEX($K$6:$AE$6,1,MATCH(1,K862:AE862,1))&lt;&gt;INDEX($K$6:$AE$6,1,MATCH(1,K862:AE862,-1)),INDEX($K$6:$AE$6,1,MATCH(1,K862:AE862,1)),"-")</f>
        <v>-</v>
      </c>
    </row>
    <row r="863" spans="1:40" x14ac:dyDescent="0.2">
      <c r="A863" s="169" t="str">
        <f>IF(IFERROR(VLOOKUP(G863,EmployesActifs,1,FALSE),"Non")&lt;&gt;"Non","Oui","Non")</f>
        <v>Oui</v>
      </c>
      <c r="B863" s="172">
        <f>IF(A863="Oui",1,0)</f>
        <v>1</v>
      </c>
      <c r="C863" s="172">
        <f>IF(OR(G863="Médecin",H863="Médecin",I863="Médecin",I863="Médecins",H863="anesthésiste",H863="boursier univ.",H863="chercheur",H863="chirurgien",H863="Résident(e)",H863="Md Urg",H863="Md Card",LEFT(H863,6)="Fellow",H863="Externe Médecine",H863="Directeur de la biobanque Médecin",H863="monit.-boursier",),1,0)</f>
        <v>0</v>
      </c>
      <c r="D863" s="172">
        <f>IF(OR(G863=0,H863="Stagiaire",H863="Stagiaires",H863="Externe",H863="Externes",G863="agence",H863="STAGIAIRE INFIRMIER(ÈRE)",H863="STAGIAIRE SI",H863="STAGIAIRE S.I.",H863="STAGIAIRE PAB",H863="STAGIAIRE EN PERFUSION",H863="Stagiaire Physiothérapeute",H863="Stagiaire médecine",H863="Stagiaire - Service sociaux",H863="STAGIAIRE SOINS INFIRMIERS",H863="STAGIAIRE EXTERNE EN MÉDECINE",H863="ss",),1,0)</f>
        <v>0</v>
      </c>
      <c r="E863" s="28" t="s">
        <v>2945</v>
      </c>
      <c r="F863" s="28" t="s">
        <v>358</v>
      </c>
      <c r="G863" s="262">
        <v>8752</v>
      </c>
      <c r="H863" s="79" t="s">
        <v>1405</v>
      </c>
      <c r="I863" s="164" t="s">
        <v>2946</v>
      </c>
      <c r="J863" s="273">
        <f ca="1">IF(AK863&lt;=Données!$B$2,1," ")</f>
        <v>1</v>
      </c>
      <c r="K863" s="45">
        <v>1</v>
      </c>
      <c r="L863" s="46"/>
      <c r="M863" s="47"/>
      <c r="N863" s="48"/>
      <c r="O863" s="185"/>
      <c r="P863" s="187"/>
      <c r="Q863" s="185"/>
      <c r="R863" s="186"/>
      <c r="S863" s="186"/>
      <c r="T863" s="187"/>
      <c r="U863" s="187"/>
      <c r="V863" s="187"/>
      <c r="W863" s="320"/>
      <c r="X863" s="214"/>
      <c r="Y863" s="215"/>
      <c r="Z863" s="34"/>
      <c r="AA863" s="35"/>
      <c r="AB863" s="35"/>
      <c r="AC863" s="35"/>
      <c r="AD863" s="36"/>
      <c r="AE863" s="224"/>
      <c r="AF863" s="53"/>
      <c r="AG863" s="54"/>
      <c r="AH863" s="55"/>
      <c r="AI863" s="56"/>
      <c r="AJ863" s="41" t="s">
        <v>85</v>
      </c>
      <c r="AK863" s="42">
        <v>44790</v>
      </c>
      <c r="AL863" s="50"/>
      <c r="AM863" s="337" t="str">
        <f>INDEX($K$6:$AE$6,1,MATCH(1,K863:AE863,-1))</f>
        <v>95PFE-L2S</v>
      </c>
      <c r="AN863" s="337" t="str">
        <f>IF(INDEX($K$6:$AE$6,1,MATCH(1,K863:AE863,1))&lt;&gt;INDEX($K$6:$AE$6,1,MATCH(1,K863:AE863,-1)),INDEX($K$6:$AE$6,1,MATCH(1,K863:AE863,1)),"-")</f>
        <v>-</v>
      </c>
    </row>
    <row r="864" spans="1:40" x14ac:dyDescent="0.2">
      <c r="A864" s="169" t="str">
        <f>IF(IFERROR(VLOOKUP(G864,EmployesActifs,1,FALSE),"Non")&lt;&gt;"Non","Oui","Non")</f>
        <v>Oui</v>
      </c>
      <c r="B864" s="172">
        <f>IF(A864="Oui",1,0)</f>
        <v>1</v>
      </c>
      <c r="C864" s="172">
        <f>IF(OR(G864="Médecin",H864="Médecin",I864="Médecin",I864="Médecins",H864="anesthésiste",H864="boursier univ.",H864="chercheur",H864="chirurgien",H864="Résident(e)",H864="Md Urg",H864="Md Card",LEFT(H864,6)="Fellow",H864="Externe Médecine",H864="Directeur de la biobanque Médecin",H864="monit.-boursier",),1,0)</f>
        <v>0</v>
      </c>
      <c r="D864" s="172">
        <f>IF(OR(G864=0,H864="Stagiaire",H864="Stagiaires",H864="Externe",H864="Externes",G864="agence",H864="STAGIAIRE INFIRMIER(ÈRE)",H864="STAGIAIRE SI",H864="STAGIAIRE S.I.",H864="STAGIAIRE PAB",H864="STAGIAIRE EN PERFUSION",H864="Stagiaire Physiothérapeute",H864="Stagiaire médecine",H864="Stagiaire - Service sociaux",H864="STAGIAIRE SOINS INFIRMIERS",H864="STAGIAIRE EXTERNE EN MÉDECINE",H864="ss",),1,0)</f>
        <v>0</v>
      </c>
      <c r="E864" s="28" t="s">
        <v>1454</v>
      </c>
      <c r="F864" s="28" t="s">
        <v>1455</v>
      </c>
      <c r="G864" s="262">
        <v>10572</v>
      </c>
      <c r="H864" s="79" t="s">
        <v>2098</v>
      </c>
      <c r="I864" s="164" t="s">
        <v>2714</v>
      </c>
      <c r="J864" s="273">
        <f ca="1">IF(AK864&lt;=Données!$B$2,1," ")</f>
        <v>1</v>
      </c>
      <c r="K864" s="45"/>
      <c r="L864" s="46">
        <v>1</v>
      </c>
      <c r="M864" s="47"/>
      <c r="N864" s="48"/>
      <c r="O864" s="185"/>
      <c r="P864" s="187"/>
      <c r="Q864" s="185"/>
      <c r="R864" s="186"/>
      <c r="S864" s="186"/>
      <c r="T864" s="187"/>
      <c r="U864" s="187"/>
      <c r="V864" s="187"/>
      <c r="W864" s="320"/>
      <c r="X864" s="214"/>
      <c r="Y864" s="215"/>
      <c r="Z864" s="34"/>
      <c r="AA864" s="35"/>
      <c r="AB864" s="35"/>
      <c r="AC864" s="35"/>
      <c r="AD864" s="36"/>
      <c r="AE864" s="224"/>
      <c r="AF864" s="53"/>
      <c r="AG864" s="54"/>
      <c r="AH864" s="55"/>
      <c r="AI864" s="56"/>
      <c r="AJ864" s="41" t="s">
        <v>159</v>
      </c>
      <c r="AK864" s="42">
        <v>44577</v>
      </c>
      <c r="AL864" s="50"/>
      <c r="AM864" s="337" t="str">
        <f>INDEX($K$6:$AE$6,1,MATCH(1,K864:AE864,-1))</f>
        <v>95PFE-L2M</v>
      </c>
      <c r="AN864" s="337" t="str">
        <f>IF(INDEX($K$6:$AE$6,1,MATCH(1,K864:AE864,1))&lt;&gt;INDEX($K$6:$AE$6,1,MATCH(1,K864:AE864,-1)),INDEX($K$6:$AE$6,1,MATCH(1,K864:AE864,1)),"-")</f>
        <v>-</v>
      </c>
    </row>
    <row r="865" spans="1:40" x14ac:dyDescent="0.2">
      <c r="A865" s="169" t="str">
        <f>IF(IFERROR(VLOOKUP(G865,EmployesActifs,1,FALSE),"Non")&lt;&gt;"Non","Oui","Non")</f>
        <v>Oui</v>
      </c>
      <c r="B865" s="172">
        <f>IF(A865="Oui",1,0)</f>
        <v>1</v>
      </c>
      <c r="C865" s="172">
        <f>IF(OR(G865="Médecin",H865="Médecin",I865="Médecin",I865="Médecins",H865="anesthésiste",H865="boursier univ.",H865="chercheur",H865="chirurgien",H865="Résident(e)",H865="Md Urg",H865="Md Card",LEFT(H865,6)="Fellow",H865="Externe Médecine",H865="Directeur de la biobanque Médecin",H865="monit.-boursier",),1,0)</f>
        <v>0</v>
      </c>
      <c r="D865" s="172">
        <f>IF(OR(G865=0,H865="Stagiaire",H865="Stagiaires",H865="Externe",H865="Externes",G865="agence",H865="STAGIAIRE INFIRMIER(ÈRE)",H865="STAGIAIRE SI",H865="STAGIAIRE S.I.",H865="STAGIAIRE PAB",H865="STAGIAIRE EN PERFUSION",H865="Stagiaire Physiothérapeute",H865="Stagiaire médecine",H865="Stagiaire - Service sociaux",H865="STAGIAIRE SOINS INFIRMIERS",H865="STAGIAIRE EXTERNE EN MÉDECINE",H865="ss",),1,0)</f>
        <v>0</v>
      </c>
      <c r="E865" s="28" t="s">
        <v>1456</v>
      </c>
      <c r="F865" s="28" t="s">
        <v>1457</v>
      </c>
      <c r="G865" s="262">
        <v>10790</v>
      </c>
      <c r="H865" s="79" t="s">
        <v>103</v>
      </c>
      <c r="I865" s="164" t="s">
        <v>5715</v>
      </c>
      <c r="J865" s="273">
        <f ca="1">IF(AK865&lt;=Données!$B$2,1," ")</f>
        <v>1</v>
      </c>
      <c r="K865" s="45" t="s">
        <v>56</v>
      </c>
      <c r="L865" s="46" t="s">
        <v>56</v>
      </c>
      <c r="M865" s="47" t="s">
        <v>56</v>
      </c>
      <c r="N865" s="48"/>
      <c r="O865" s="185"/>
      <c r="P865" s="187"/>
      <c r="Q865" s="185"/>
      <c r="R865" s="186"/>
      <c r="S865" s="186">
        <v>1</v>
      </c>
      <c r="T865" s="187"/>
      <c r="U865" s="187"/>
      <c r="V865" s="187"/>
      <c r="W865" s="320"/>
      <c r="X865" s="214"/>
      <c r="Y865" s="215"/>
      <c r="Z865" s="34"/>
      <c r="AA865" s="35"/>
      <c r="AB865" s="35"/>
      <c r="AC865" s="35"/>
      <c r="AD865" s="36"/>
      <c r="AE865" s="224"/>
      <c r="AF865" s="53"/>
      <c r="AG865" s="54"/>
      <c r="AH865" s="55"/>
      <c r="AI865" s="56"/>
      <c r="AJ865" s="41" t="s">
        <v>98</v>
      </c>
      <c r="AK865" s="42">
        <v>44587</v>
      </c>
      <c r="AL865" s="50" t="s">
        <v>1458</v>
      </c>
      <c r="AM865" s="337" t="str">
        <f>INDEX($K$6:$AE$6,1,MATCH(1,K865:AE865,-1))</f>
        <v>1870 +</v>
      </c>
      <c r="AN865" s="337" t="str">
        <f>IF(INDEX($K$6:$AE$6,1,MATCH(1,K865:AE865,1))&lt;&gt;INDEX($K$6:$AE$6,1,MATCH(1,K865:AE865,-1)),INDEX($K$6:$AE$6,1,MATCH(1,K865:AE865,1)),"-")</f>
        <v>-</v>
      </c>
    </row>
    <row r="866" spans="1:40" x14ac:dyDescent="0.2">
      <c r="A866" s="169" t="str">
        <f>IF(IFERROR(VLOOKUP(G866,EmployesActifs,1,FALSE),"Non")&lt;&gt;"Non","Oui","Non")</f>
        <v>Oui</v>
      </c>
      <c r="B866" s="172">
        <f>IF(A866="Oui",1,0)</f>
        <v>1</v>
      </c>
      <c r="C866" s="172">
        <f>IF(OR(G866="Médecin",H866="Médecin",I866="Médecin",I866="Médecins",H866="anesthésiste",H866="boursier univ.",H866="chercheur",H866="chirurgien",H866="Résident(e)",H866="Md Urg",H866="Md Card",LEFT(H866,6)="Fellow",H866="Externe Médecine",H866="Directeur de la biobanque Médecin",H866="monit.-boursier",),1,0)</f>
        <v>0</v>
      </c>
      <c r="D866" s="172">
        <f>IF(OR(G866=0,H866="Stagiaire",H866="Stagiaires",H866="Externe",H866="Externes",G866="agence",H866="STAGIAIRE INFIRMIER(ÈRE)",H866="STAGIAIRE SI",H866="STAGIAIRE S.I.",H866="STAGIAIRE PAB",H866="STAGIAIRE EN PERFUSION",H866="Stagiaire Physiothérapeute",H866="Stagiaire médecine",H866="Stagiaire - Service sociaux",H866="STAGIAIRE SOINS INFIRMIERS",H866="STAGIAIRE EXTERNE EN MÉDECINE",H866="ss",),1,0)</f>
        <v>0</v>
      </c>
      <c r="E866" s="28" t="s">
        <v>3974</v>
      </c>
      <c r="F866" s="28" t="s">
        <v>3975</v>
      </c>
      <c r="G866" s="262">
        <v>11139</v>
      </c>
      <c r="H866" s="79" t="s">
        <v>1214</v>
      </c>
      <c r="I866" s="164" t="s">
        <v>1489</v>
      </c>
      <c r="J866" s="273" t="str">
        <f ca="1">IF(AK866&lt;=Données!$B$2,1," ")</f>
        <v xml:space="preserve"> </v>
      </c>
      <c r="K866" s="45" t="s">
        <v>56</v>
      </c>
      <c r="L866" s="46" t="s">
        <v>56</v>
      </c>
      <c r="M866" s="47"/>
      <c r="N866" s="48"/>
      <c r="O866" s="185">
        <v>1</v>
      </c>
      <c r="P866" s="187"/>
      <c r="Q866" s="185"/>
      <c r="R866" s="186"/>
      <c r="S866" s="186"/>
      <c r="T866" s="187"/>
      <c r="U866" s="187"/>
      <c r="V866" s="187"/>
      <c r="W866" s="320"/>
      <c r="X866" s="214"/>
      <c r="Y866" s="215"/>
      <c r="Z866" s="34"/>
      <c r="AA866" s="35"/>
      <c r="AB866" s="35"/>
      <c r="AC866" s="35"/>
      <c r="AD866" s="36"/>
      <c r="AE866" s="224"/>
      <c r="AF866" s="53"/>
      <c r="AG866" s="54"/>
      <c r="AH866" s="55"/>
      <c r="AI866" s="56"/>
      <c r="AJ866" s="41" t="s">
        <v>4462</v>
      </c>
      <c r="AK866" s="42">
        <v>45532</v>
      </c>
      <c r="AL866" s="50"/>
      <c r="AM866" s="337" t="str">
        <f>INDEX($K$6:$AE$6,1,MATCH(1,K866:AE866,-1))</f>
        <v>1804S</v>
      </c>
      <c r="AN866" s="337" t="str">
        <f>IF(INDEX($K$6:$AE$6,1,MATCH(1,K866:AE866,1))&lt;&gt;INDEX($K$6:$AE$6,1,MATCH(1,K866:AE866,-1)),INDEX($K$6:$AE$6,1,MATCH(1,K866:AE866,1)),"-")</f>
        <v>-</v>
      </c>
    </row>
    <row r="867" spans="1:40" x14ac:dyDescent="0.2">
      <c r="A867" s="169" t="str">
        <f>IF(IFERROR(VLOOKUP(G867,EmployesActifs,1,FALSE),"Non")&lt;&gt;"Non","Oui","Non")</f>
        <v>Oui</v>
      </c>
      <c r="B867" s="172">
        <f>IF(A867="Oui",1,0)</f>
        <v>1</v>
      </c>
      <c r="C867" s="172">
        <f>IF(OR(G867="Médecin",H867="Médecin",I867="Médecin",I867="Médecins",H867="anesthésiste",H867="boursier univ.",H867="chercheur",H867="chirurgien",H867="Résident(e)",H867="Md Urg",H867="Md Card",LEFT(H867,6)="Fellow",H867="Externe Médecine",H867="Directeur de la biobanque Médecin",H867="monit.-boursier",),1,0)</f>
        <v>0</v>
      </c>
      <c r="D867" s="172">
        <f>IF(OR(G867=0,H867="Stagiaire",H867="Stagiaires",H867="Externe",H867="Externes",G867="agence",H867="STAGIAIRE INFIRMIER(ÈRE)",H867="STAGIAIRE SI",H867="STAGIAIRE S.I.",H867="STAGIAIRE PAB",H867="STAGIAIRE EN PERFUSION",H867="Stagiaire Physiothérapeute",H867="Stagiaire médecine",H867="Stagiaire - Service sociaux",H867="STAGIAIRE SOINS INFIRMIERS",H867="STAGIAIRE EXTERNE EN MÉDECINE",H867="ss",),1,0)</f>
        <v>0</v>
      </c>
      <c r="E867" s="28" t="s">
        <v>1462</v>
      </c>
      <c r="F867" s="28" t="s">
        <v>881</v>
      </c>
      <c r="G867" s="262">
        <v>3804</v>
      </c>
      <c r="H867" s="79" t="s">
        <v>42</v>
      </c>
      <c r="I867" s="164" t="s">
        <v>5716</v>
      </c>
      <c r="J867" s="273" t="str">
        <f ca="1">IF(AK867&lt;=Données!$B$2,1," ")</f>
        <v xml:space="preserve"> </v>
      </c>
      <c r="K867" s="45"/>
      <c r="L867" s="46"/>
      <c r="M867" s="47"/>
      <c r="N867" s="48"/>
      <c r="O867" s="185"/>
      <c r="P867" s="187"/>
      <c r="Q867" s="185"/>
      <c r="R867" s="186"/>
      <c r="S867" s="186">
        <v>1</v>
      </c>
      <c r="T867" s="187"/>
      <c r="U867" s="187"/>
      <c r="V867" s="187"/>
      <c r="W867" s="320"/>
      <c r="X867" s="214"/>
      <c r="Y867" s="215"/>
      <c r="Z867" s="34"/>
      <c r="AA867" s="35"/>
      <c r="AB867" s="35"/>
      <c r="AC867" s="35"/>
      <c r="AD867" s="36"/>
      <c r="AE867" s="224"/>
      <c r="AF867" s="53"/>
      <c r="AG867" s="54"/>
      <c r="AH867" s="55"/>
      <c r="AI867" s="56"/>
      <c r="AJ867" s="41" t="s">
        <v>4462</v>
      </c>
      <c r="AK867" s="42">
        <v>45854</v>
      </c>
      <c r="AL867" s="50"/>
      <c r="AM867" s="337" t="str">
        <f>INDEX($K$6:$AE$6,1,MATCH(1,K867:AE867,-1))</f>
        <v>1870 +</v>
      </c>
      <c r="AN867" s="337" t="str">
        <f>IF(INDEX($K$6:$AE$6,1,MATCH(1,K867:AE867,1))&lt;&gt;INDEX($K$6:$AE$6,1,MATCH(1,K867:AE867,-1)),INDEX($K$6:$AE$6,1,MATCH(1,K867:AE867,1)),"-")</f>
        <v>-</v>
      </c>
    </row>
    <row r="868" spans="1:40" x14ac:dyDescent="0.2">
      <c r="A868" s="169" t="str">
        <f>IF(IFERROR(VLOOKUP(G868,EmployesActifs,1,FALSE),"Non")&lt;&gt;"Non","Oui","Non")</f>
        <v>Oui</v>
      </c>
      <c r="B868" s="172">
        <f>IF(A868="Oui",1,0)</f>
        <v>1</v>
      </c>
      <c r="C868" s="172">
        <f>IF(OR(G868="Médecin",H868="Médecin",I868="Médecin",I868="Médecins",H868="anesthésiste",H868="boursier univ.",H868="chercheur",H868="chirurgien",H868="Résident(e)",H868="Md Urg",H868="Md Card",LEFT(H868,6)="Fellow",H868="Externe Médecine",H868="Directeur de la biobanque Médecin",H868="monit.-boursier",),1,0)</f>
        <v>0</v>
      </c>
      <c r="D868" s="172">
        <f>IF(OR(G868=0,H868="Stagiaire",H868="Stagiaires",H868="Externe",H868="Externes",G868="agence",H868="STAGIAIRE INFIRMIER(ÈRE)",H868="STAGIAIRE SI",H868="STAGIAIRE S.I.",H868="STAGIAIRE PAB",H868="STAGIAIRE EN PERFUSION",H868="Stagiaire Physiothérapeute",H868="Stagiaire médecine",H868="Stagiaire - Service sociaux",H868="STAGIAIRE SOINS INFIRMIERS",H868="STAGIAIRE EXTERNE EN MÉDECINE",H868="ss",),1,0)</f>
        <v>0</v>
      </c>
      <c r="E868" s="28" t="s">
        <v>1462</v>
      </c>
      <c r="F868" s="28" t="s">
        <v>1357</v>
      </c>
      <c r="G868" s="262">
        <v>1620</v>
      </c>
      <c r="H868" s="79" t="s">
        <v>109</v>
      </c>
      <c r="I868" s="164" t="s">
        <v>110</v>
      </c>
      <c r="J868" s="273" t="str">
        <f ca="1">IF(AK868&lt;=Données!$B$2,1," ")</f>
        <v xml:space="preserve"> </v>
      </c>
      <c r="K868" s="45"/>
      <c r="L868" s="46">
        <v>1</v>
      </c>
      <c r="M868" s="47"/>
      <c r="N868" s="48"/>
      <c r="O868" s="185"/>
      <c r="P868" s="187"/>
      <c r="Q868" s="185"/>
      <c r="R868" s="186"/>
      <c r="S868" s="186"/>
      <c r="T868" s="187"/>
      <c r="U868" s="187"/>
      <c r="V868" s="187"/>
      <c r="W868" s="320"/>
      <c r="X868" s="214"/>
      <c r="Y868" s="215"/>
      <c r="Z868" s="34"/>
      <c r="AA868" s="35"/>
      <c r="AB868" s="35"/>
      <c r="AC868" s="35"/>
      <c r="AD868" s="36"/>
      <c r="AE868" s="224"/>
      <c r="AF868" s="53"/>
      <c r="AG868" s="54"/>
      <c r="AH868" s="55"/>
      <c r="AI868" s="56"/>
      <c r="AJ868" s="41" t="s">
        <v>4462</v>
      </c>
      <c r="AK868" s="42">
        <v>45321</v>
      </c>
      <c r="AL868" s="50"/>
      <c r="AM868" s="337" t="str">
        <f>INDEX($K$6:$AE$6,1,MATCH(1,K868:AE868,-1))</f>
        <v>95PFE-L2M</v>
      </c>
      <c r="AN868" s="337" t="str">
        <f>IF(INDEX($K$6:$AE$6,1,MATCH(1,K868:AE868,1))&lt;&gt;INDEX($K$6:$AE$6,1,MATCH(1,K868:AE868,-1)),INDEX($K$6:$AE$6,1,MATCH(1,K868:AE868,1)),"-")</f>
        <v>-</v>
      </c>
    </row>
    <row r="869" spans="1:40" x14ac:dyDescent="0.2">
      <c r="A869" s="169" t="str">
        <f>IF(IFERROR(VLOOKUP(G869,EmployesActifs,1,FALSE),"Non")&lt;&gt;"Non","Oui","Non")</f>
        <v>Oui</v>
      </c>
      <c r="B869" s="172">
        <f>IF(A869="Oui",1,0)</f>
        <v>1</v>
      </c>
      <c r="C869" s="172">
        <f>IF(OR(G869="Médecin",H869="Médecin",I869="Médecin",I869="Médecins",H869="anesthésiste",H869="boursier univ.",H869="chercheur",H869="chirurgien",H869="Résident(e)",H869="Md Urg",H869="Md Card",LEFT(H869,6)="Fellow",H869="Externe Médecine",H869="Directeur de la biobanque Médecin",H869="monit.-boursier",),1,0)</f>
        <v>0</v>
      </c>
      <c r="D869" s="172">
        <f>IF(OR(G869=0,H869="Stagiaire",H869="Stagiaires",H869="Externe",H869="Externes",G869="agence",H869="STAGIAIRE INFIRMIER(ÈRE)",H869="STAGIAIRE SI",H869="STAGIAIRE S.I.",H869="STAGIAIRE PAB",H869="STAGIAIRE EN PERFUSION",H869="Stagiaire Physiothérapeute",H869="Stagiaire médecine",H869="Stagiaire - Service sociaux",H869="STAGIAIRE SOINS INFIRMIERS",H869="STAGIAIRE EXTERNE EN MÉDECINE",H869="ss",),1,0)</f>
        <v>0</v>
      </c>
      <c r="E869" s="28" t="s">
        <v>1463</v>
      </c>
      <c r="F869" s="28" t="s">
        <v>1464</v>
      </c>
      <c r="G869" s="262">
        <v>5803</v>
      </c>
      <c r="H869" s="79" t="s">
        <v>103</v>
      </c>
      <c r="I869" s="164" t="s">
        <v>4406</v>
      </c>
      <c r="J869" s="273" t="str">
        <f ca="1">IF(AK869&lt;=Données!$B$2,1," ")</f>
        <v xml:space="preserve"> </v>
      </c>
      <c r="K869" s="45" t="s">
        <v>56</v>
      </c>
      <c r="L869" s="46" t="s">
        <v>56</v>
      </c>
      <c r="M869" s="47"/>
      <c r="N869" s="48" t="s">
        <v>56</v>
      </c>
      <c r="O869" s="185" t="s">
        <v>56</v>
      </c>
      <c r="P869" s="187" t="s">
        <v>56</v>
      </c>
      <c r="Q869" s="185" t="s">
        <v>56</v>
      </c>
      <c r="R869" s="186"/>
      <c r="S869" s="186" t="s">
        <v>56</v>
      </c>
      <c r="T869" s="187"/>
      <c r="U869" s="187"/>
      <c r="V869" s="187">
        <v>1</v>
      </c>
      <c r="W869" s="320"/>
      <c r="X869" s="214" t="s">
        <v>56</v>
      </c>
      <c r="Y869" s="215" t="s">
        <v>56</v>
      </c>
      <c r="Z869" s="34" t="s">
        <v>56</v>
      </c>
      <c r="AA869" s="35"/>
      <c r="AB869" s="35"/>
      <c r="AC869" s="35"/>
      <c r="AD869" s="36"/>
      <c r="AE869" s="224"/>
      <c r="AF869" s="53"/>
      <c r="AG869" s="54"/>
      <c r="AH869" s="55"/>
      <c r="AI869" s="56"/>
      <c r="AJ869" s="41" t="s">
        <v>4462</v>
      </c>
      <c r="AK869" s="42">
        <v>45574</v>
      </c>
      <c r="AL869" s="50" t="s">
        <v>5700</v>
      </c>
      <c r="AM869" s="337" t="str">
        <f>INDEX($K$6:$AE$6,1,MATCH(1,K869:AE869,-1))</f>
        <v>HF-801SD</v>
      </c>
      <c r="AN869" s="337" t="str">
        <f>IF(INDEX($K$6:$AE$6,1,MATCH(1,K869:AE869,1))&lt;&gt;INDEX($K$6:$AE$6,1,MATCH(1,K869:AE869,-1)),INDEX($K$6:$AE$6,1,MATCH(1,K869:AE869,1)),"-")</f>
        <v>-</v>
      </c>
    </row>
    <row r="870" spans="1:40" x14ac:dyDescent="0.2">
      <c r="A870" s="169" t="str">
        <f>IF(IFERROR(VLOOKUP(G870,EmployesActifs,1,FALSE),"Non")&lt;&gt;"Non","Oui","Non")</f>
        <v>Oui</v>
      </c>
      <c r="B870" s="172">
        <f>IF(A870="Oui",1,0)</f>
        <v>1</v>
      </c>
      <c r="C870" s="172">
        <f>IF(OR(G870="Médecin",H870="Médecin",I870="Médecin",I870="Médecins",H870="anesthésiste",H870="boursier univ.",H870="chercheur",H870="chirurgien",H870="Résident(e)",H870="Md Urg",H870="Md Card",LEFT(H870,6)="Fellow",H870="Externe Médecine",H870="Directeur de la biobanque Médecin",H870="monit.-boursier",),1,0)</f>
        <v>0</v>
      </c>
      <c r="D870" s="172">
        <f>IF(OR(G870=0,H870="Stagiaire",H870="Stagiaires",H870="Externe",H870="Externes",G870="agence",H870="STAGIAIRE INFIRMIER(ÈRE)",H870="STAGIAIRE SI",H870="STAGIAIRE S.I.",H870="STAGIAIRE PAB",H870="STAGIAIRE EN PERFUSION",H870="Stagiaire Physiothérapeute",H870="Stagiaire médecine",H870="Stagiaire - Service sociaux",H870="STAGIAIRE SOINS INFIRMIERS",H870="STAGIAIRE EXTERNE EN MÉDECINE",H870="ss",),1,0)</f>
        <v>0</v>
      </c>
      <c r="E870" s="28" t="s">
        <v>667</v>
      </c>
      <c r="F870" s="28" t="s">
        <v>368</v>
      </c>
      <c r="G870" s="262">
        <v>344</v>
      </c>
      <c r="H870" s="79" t="s">
        <v>2098</v>
      </c>
      <c r="I870" s="164" t="s">
        <v>5701</v>
      </c>
      <c r="J870" s="273">
        <f ca="1">IF(AK870&lt;=Données!$B$2,1," ")</f>
        <v>1</v>
      </c>
      <c r="K870" s="45" t="s">
        <v>56</v>
      </c>
      <c r="L870" s="46"/>
      <c r="M870" s="47"/>
      <c r="N870" s="48"/>
      <c r="O870" s="185"/>
      <c r="P870" s="187"/>
      <c r="Q870" s="185"/>
      <c r="R870" s="186"/>
      <c r="S870" s="186">
        <v>1</v>
      </c>
      <c r="T870" s="187"/>
      <c r="U870" s="187"/>
      <c r="V870" s="187"/>
      <c r="W870" s="320"/>
      <c r="X870" s="214"/>
      <c r="Y870" s="215"/>
      <c r="Z870" s="34"/>
      <c r="AA870" s="35"/>
      <c r="AB870" s="35"/>
      <c r="AC870" s="35"/>
      <c r="AD870" s="36"/>
      <c r="AE870" s="224"/>
      <c r="AF870" s="53"/>
      <c r="AG870" s="54"/>
      <c r="AH870" s="55"/>
      <c r="AI870" s="56"/>
      <c r="AJ870" s="41" t="s">
        <v>98</v>
      </c>
      <c r="AK870" s="42">
        <v>44574</v>
      </c>
      <c r="AL870" s="50"/>
      <c r="AM870" s="337" t="str">
        <f>INDEX($K$6:$AE$6,1,MATCH(1,K870:AE870,-1))</f>
        <v>1870 +</v>
      </c>
      <c r="AN870" s="337" t="str">
        <f>IF(INDEX($K$6:$AE$6,1,MATCH(1,K870:AE870,1))&lt;&gt;INDEX($K$6:$AE$6,1,MATCH(1,K870:AE870,-1)),INDEX($K$6:$AE$6,1,MATCH(1,K870:AE870,1)),"-")</f>
        <v>-</v>
      </c>
    </row>
    <row r="871" spans="1:40" x14ac:dyDescent="0.2">
      <c r="A871" s="169" t="str">
        <f>IF(IFERROR(VLOOKUP(G871,EmployesActifs,1,FALSE),"Non")&lt;&gt;"Non","Oui","Non")</f>
        <v>Oui</v>
      </c>
      <c r="B871" s="172">
        <f>IF(A871="Oui",1,0)</f>
        <v>1</v>
      </c>
      <c r="C871" s="172">
        <f>IF(OR(G871="Médecin",H871="Médecin",I871="Médecin",I871="Médecins",H871="anesthésiste",H871="boursier univ.",H871="chercheur",H871="chirurgien",H871="Résident(e)",H871="Md Urg",H871="Md Card",LEFT(H871,6)="Fellow",H871="Externe Médecine",H871="Directeur de la biobanque Médecin",H871="monit.-boursier",),1,0)</f>
        <v>0</v>
      </c>
      <c r="D871" s="172">
        <f>IF(OR(G871=0,H871="Stagiaire",H871="Stagiaires",H871="Externe",H871="Externes",G871="agence",H871="STAGIAIRE INFIRMIER(ÈRE)",H871="STAGIAIRE SI",H871="STAGIAIRE S.I.",H871="STAGIAIRE PAB",H871="STAGIAIRE EN PERFUSION",H871="Stagiaire Physiothérapeute",H871="Stagiaire médecine",H871="Stagiaire - Service sociaux",H871="STAGIAIRE SOINS INFIRMIERS",H871="STAGIAIRE EXTERNE EN MÉDECINE",H871="ss",),1,0)</f>
        <v>0</v>
      </c>
      <c r="E871" s="28" t="s">
        <v>2835</v>
      </c>
      <c r="F871" s="28" t="s">
        <v>2836</v>
      </c>
      <c r="G871" s="262">
        <v>12240</v>
      </c>
      <c r="H871" s="79" t="s">
        <v>1821</v>
      </c>
      <c r="I871" s="164" t="s">
        <v>553</v>
      </c>
      <c r="J871" s="273">
        <f ca="1">IF(AK871&lt;=Données!$B$2,1," ")</f>
        <v>1</v>
      </c>
      <c r="K871" s="45"/>
      <c r="L871" s="46">
        <v>1</v>
      </c>
      <c r="M871" s="47"/>
      <c r="N871" s="48"/>
      <c r="O871" s="185"/>
      <c r="P871" s="187"/>
      <c r="Q871" s="185"/>
      <c r="R871" s="186"/>
      <c r="S871" s="186"/>
      <c r="T871" s="187"/>
      <c r="U871" s="187"/>
      <c r="V871" s="187"/>
      <c r="W871" s="320"/>
      <c r="X871" s="214"/>
      <c r="Y871" s="215"/>
      <c r="Z871" s="34"/>
      <c r="AA871" s="35"/>
      <c r="AB871" s="35"/>
      <c r="AC871" s="35"/>
      <c r="AD871" s="36"/>
      <c r="AE871" s="224"/>
      <c r="AF871" s="53"/>
      <c r="AG871" s="54"/>
      <c r="AH871" s="55"/>
      <c r="AI871" s="56"/>
      <c r="AJ871" s="41" t="s">
        <v>85</v>
      </c>
      <c r="AK871" s="42">
        <v>44699</v>
      </c>
      <c r="AL871" s="50"/>
      <c r="AM871" s="337" t="str">
        <f>INDEX($K$6:$AE$6,1,MATCH(1,K871:AE871,-1))</f>
        <v>95PFE-L2M</v>
      </c>
      <c r="AN871" s="337" t="str">
        <f>IF(INDEX($K$6:$AE$6,1,MATCH(1,K871:AE871,1))&lt;&gt;INDEX($K$6:$AE$6,1,MATCH(1,K871:AE871,-1)),INDEX($K$6:$AE$6,1,MATCH(1,K871:AE871,1)),"-")</f>
        <v>-</v>
      </c>
    </row>
    <row r="872" spans="1:40" x14ac:dyDescent="0.2">
      <c r="A872" s="169" t="str">
        <f>IF(IFERROR(VLOOKUP(G872,EmployesActifs,1,FALSE),"Non")&lt;&gt;"Non","Oui","Non")</f>
        <v>Oui</v>
      </c>
      <c r="B872" s="172">
        <f>IF(A872="Oui",1,0)</f>
        <v>1</v>
      </c>
      <c r="C872" s="172">
        <f>IF(OR(G872="Médecin",H872="Médecin",I872="Médecin",I872="Médecins",H872="anesthésiste",H872="boursier univ.",H872="chercheur",H872="chirurgien",H872="Résident(e)",H872="Md Urg",H872="Md Card",LEFT(H872,6)="Fellow",H872="Externe Médecine",H872="Directeur de la biobanque Médecin",H872="monit.-boursier",),1,0)</f>
        <v>0</v>
      </c>
      <c r="D872" s="172">
        <f>IF(OR(G872=0,H872="Stagiaire",H872="Stagiaires",H872="Externe",H872="Externes",G872="agence",H872="STAGIAIRE INFIRMIER(ÈRE)",H872="STAGIAIRE SI",H872="STAGIAIRE S.I.",H872="STAGIAIRE PAB",H872="STAGIAIRE EN PERFUSION",H872="Stagiaire Physiothérapeute",H872="Stagiaire médecine",H872="Stagiaire - Service sociaux",H872="STAGIAIRE SOINS INFIRMIERS",H872="STAGIAIRE EXTERNE EN MÉDECINE",H872="ss",),1,0)</f>
        <v>0</v>
      </c>
      <c r="E872" s="28" t="s">
        <v>676</v>
      </c>
      <c r="F872" s="28" t="s">
        <v>1466</v>
      </c>
      <c r="G872" s="262">
        <v>2391</v>
      </c>
      <c r="H872" s="79" t="s">
        <v>2098</v>
      </c>
      <c r="I872" s="164" t="s">
        <v>5716</v>
      </c>
      <c r="J872" s="273">
        <f ca="1">IF(AK872&lt;=Données!$B$2,1," ")</f>
        <v>1</v>
      </c>
      <c r="K872" s="45" t="s">
        <v>56</v>
      </c>
      <c r="L872" s="46" t="s">
        <v>56</v>
      </c>
      <c r="M872" s="47"/>
      <c r="N872" s="48"/>
      <c r="O872" s="185"/>
      <c r="P872" s="187"/>
      <c r="Q872" s="185"/>
      <c r="R872" s="186"/>
      <c r="S872" s="186" t="s">
        <v>56</v>
      </c>
      <c r="T872" s="187"/>
      <c r="U872" s="187"/>
      <c r="V872" s="187"/>
      <c r="W872" s="320"/>
      <c r="X872" s="214"/>
      <c r="Y872" s="215"/>
      <c r="Z872" s="34"/>
      <c r="AA872" s="35">
        <v>1</v>
      </c>
      <c r="AB872" s="35"/>
      <c r="AC872" s="35"/>
      <c r="AD872" s="36"/>
      <c r="AE872" s="224" t="s">
        <v>56</v>
      </c>
      <c r="AF872" s="53"/>
      <c r="AG872" s="54"/>
      <c r="AH872" s="55"/>
      <c r="AI872" s="56"/>
      <c r="AJ872" s="41" t="s">
        <v>85</v>
      </c>
      <c r="AK872" s="42">
        <v>44571</v>
      </c>
      <c r="AL872" s="50"/>
      <c r="AM872" s="337" t="str">
        <f>INDEX($K$6:$AE$6,1,MATCH(1,K872:AE872,-1))</f>
        <v>1511-S</v>
      </c>
      <c r="AN872" s="337" t="str">
        <f>IF(INDEX($K$6:$AE$6,1,MATCH(1,K872:AE872,1))&lt;&gt;INDEX($K$6:$AE$6,1,MATCH(1,K872:AE872,-1)),INDEX($K$6:$AE$6,1,MATCH(1,K872:AE872,1)),"-")</f>
        <v>-</v>
      </c>
    </row>
    <row r="873" spans="1:40" x14ac:dyDescent="0.2">
      <c r="A873" s="381"/>
      <c r="B873" s="172">
        <f>IF(A873="Oui",1,0)</f>
        <v>0</v>
      </c>
      <c r="C873" s="172">
        <f>IF(OR(G873="Médecin",H873="Médecin",I873="Médecin",I873="Médecins",H873="anesthésiste",H873="boursier univ.",H873="chercheur",H873="chirurgien",H873="Résident(e)",H873="Md Urg",H873="Md Card",LEFT(H873,6)="Fellow",H873="Externe Médecine",H873="Directeur de la biobanque Médecin",H873="monit.-boursier",),1,0)</f>
        <v>1</v>
      </c>
      <c r="D873" s="172">
        <f>IF(OR(G873=0,H873="Stagiaire",H873="Stagiaires",H873="Externe",H873="Externes",G873="agence",H873="STAGIAIRE INFIRMIER(ÈRE)",H873="STAGIAIRE SI",H873="STAGIAIRE S.I.",H873="STAGIAIRE PAB",H873="STAGIAIRE EN PERFUSION",H873="Stagiaire Physiothérapeute",H873="Stagiaire médecine",H873="Stagiaire - Service sociaux",H873="STAGIAIRE SOINS INFIRMIERS",H873="STAGIAIRE EXTERNE EN MÉDECINE",H873="ss",),1,0)</f>
        <v>1</v>
      </c>
      <c r="E873" s="28" t="s">
        <v>1467</v>
      </c>
      <c r="F873" s="28" t="s">
        <v>1468</v>
      </c>
      <c r="G873" s="262"/>
      <c r="H873" s="79" t="s">
        <v>80</v>
      </c>
      <c r="I873" s="164" t="s">
        <v>117</v>
      </c>
      <c r="J873" s="273">
        <f ca="1">IF(AK873&lt;=Données!$B$2,1," ")</f>
        <v>1</v>
      </c>
      <c r="K873" s="45" t="s">
        <v>56</v>
      </c>
      <c r="L873" s="46"/>
      <c r="M873" s="47"/>
      <c r="N873" s="48"/>
      <c r="O873" s="185"/>
      <c r="P873" s="187"/>
      <c r="Q873" s="185"/>
      <c r="R873" s="186"/>
      <c r="S873" s="186"/>
      <c r="T873" s="187"/>
      <c r="U873" s="187"/>
      <c r="V873" s="187"/>
      <c r="W873" s="320"/>
      <c r="X873" s="214"/>
      <c r="Y873" s="215"/>
      <c r="Z873" s="34"/>
      <c r="AA873" s="35"/>
      <c r="AB873" s="35"/>
      <c r="AC873" s="35"/>
      <c r="AD873" s="36"/>
      <c r="AE873" s="224"/>
      <c r="AF873" s="53"/>
      <c r="AG873" s="54"/>
      <c r="AH873" s="55"/>
      <c r="AI873" s="56"/>
      <c r="AJ873" s="41" t="s">
        <v>652</v>
      </c>
      <c r="AK873" s="42"/>
      <c r="AL873" s="50" t="s">
        <v>1469</v>
      </c>
      <c r="AM873" s="337" t="e">
        <f>INDEX($K$6:$AE$6,1,MATCH(1,K873:AE873,-1))</f>
        <v>#N/A</v>
      </c>
      <c r="AN873" s="337" t="e">
        <f>IF(INDEX($K$6:$AE$6,1,MATCH(1,K873:AE873,1))&lt;&gt;INDEX($K$6:$AE$6,1,MATCH(1,K873:AE873,-1)),INDEX($K$6:$AE$6,1,MATCH(1,K873:AE873,1)),"-")</f>
        <v>#N/A</v>
      </c>
    </row>
    <row r="874" spans="1:40" x14ac:dyDescent="0.2">
      <c r="A874" s="169" t="str">
        <f>IF(IFERROR(VLOOKUP(G874,EmployesActifs,1,FALSE),"Non")&lt;&gt;"Non","Oui","Non")</f>
        <v>Oui</v>
      </c>
      <c r="B874" s="172">
        <f>IF(A874="Oui",1,0)</f>
        <v>1</v>
      </c>
      <c r="C874" s="172">
        <f>IF(OR(G874="Médecin",H874="Médecin",I874="Médecin",I874="Médecins",H874="anesthésiste",H874="boursier univ.",H874="chercheur",H874="chirurgien",H874="Résident(e)",H874="Md Urg",H874="Md Card",LEFT(H874,6)="Fellow",H874="Externe Médecine",H874="Directeur de la biobanque Médecin",H874="monit.-boursier",),1,0)</f>
        <v>0</v>
      </c>
      <c r="D874" s="172">
        <f>IF(OR(G874=0,H874="Stagiaire",H874="Stagiaires",H874="Externe",H874="Externes",G874="agence",H874="STAGIAIRE INFIRMIER(ÈRE)",H874="STAGIAIRE SI",H874="STAGIAIRE S.I.",H874="STAGIAIRE PAB",H874="STAGIAIRE EN PERFUSION",H874="Stagiaire Physiothérapeute",H874="Stagiaire médecine",H874="Stagiaire - Service sociaux",H874="STAGIAIRE SOINS INFIRMIERS",H874="STAGIAIRE EXTERNE EN MÉDECINE",H874="ss",),1,0)</f>
        <v>0</v>
      </c>
      <c r="E874" s="28" t="s">
        <v>1470</v>
      </c>
      <c r="F874" s="28" t="s">
        <v>368</v>
      </c>
      <c r="G874" s="262">
        <v>5518</v>
      </c>
      <c r="H874" s="79" t="s">
        <v>3653</v>
      </c>
      <c r="I874" s="164" t="s">
        <v>3382</v>
      </c>
      <c r="J874" s="273">
        <f ca="1">IF(AK874&lt;=Données!$B$2,1," ")</f>
        <v>1</v>
      </c>
      <c r="K874" s="45">
        <v>1</v>
      </c>
      <c r="L874" s="46"/>
      <c r="M874" s="47"/>
      <c r="N874" s="48"/>
      <c r="O874" s="185"/>
      <c r="P874" s="187"/>
      <c r="Q874" s="185"/>
      <c r="R874" s="186"/>
      <c r="S874" s="186"/>
      <c r="T874" s="187"/>
      <c r="U874" s="187"/>
      <c r="V874" s="187"/>
      <c r="W874" s="320"/>
      <c r="X874" s="214"/>
      <c r="Y874" s="215"/>
      <c r="Z874" s="34"/>
      <c r="AA874" s="35"/>
      <c r="AB874" s="35"/>
      <c r="AC874" s="35"/>
      <c r="AD874" s="36"/>
      <c r="AE874" s="224"/>
      <c r="AF874" s="53"/>
      <c r="AG874" s="54"/>
      <c r="AH874" s="55"/>
      <c r="AI874" s="56"/>
      <c r="AJ874" s="41" t="s">
        <v>66</v>
      </c>
      <c r="AK874" s="42">
        <v>44236</v>
      </c>
      <c r="AL874" s="50"/>
      <c r="AM874" s="337" t="str">
        <f>INDEX($K$6:$AE$6,1,MATCH(1,K874:AE874,-1))</f>
        <v>95PFE-L2S</v>
      </c>
      <c r="AN874" s="337" t="str">
        <f>IF(INDEX($K$6:$AE$6,1,MATCH(1,K874:AE874,1))&lt;&gt;INDEX($K$6:$AE$6,1,MATCH(1,K874:AE874,-1)),INDEX($K$6:$AE$6,1,MATCH(1,K874:AE874,1)),"-")</f>
        <v>-</v>
      </c>
    </row>
    <row r="875" spans="1:40" x14ac:dyDescent="0.2">
      <c r="A875" s="169" t="str">
        <f>IF(IFERROR(VLOOKUP(G875,EmployesActifs,1,FALSE),"Non")&lt;&gt;"Non","Oui","Non")</f>
        <v>Oui</v>
      </c>
      <c r="B875" s="172">
        <f>IF(A875="Oui",1,0)</f>
        <v>1</v>
      </c>
      <c r="C875" s="172">
        <f>IF(OR(G875="Médecin",H875="Médecin",I875="Médecin",I875="Médecins",H875="anesthésiste",H875="boursier univ.",H875="chercheur",H875="chirurgien",H875="Résident(e)",H875="Md Urg",H875="Md Card",LEFT(H875,6)="Fellow",H875="Externe Médecine",H875="Directeur de la biobanque Médecin",H875="monit.-boursier",),1,0)</f>
        <v>0</v>
      </c>
      <c r="D875" s="172">
        <f>IF(OR(G875=0,H875="Stagiaire",H875="Stagiaires",H875="Externe",H875="Externes",G875="agence",H875="STAGIAIRE INFIRMIER(ÈRE)",H875="STAGIAIRE SI",H875="STAGIAIRE S.I.",H875="STAGIAIRE PAB",H875="STAGIAIRE EN PERFUSION",H875="Stagiaire Physiothérapeute",H875="Stagiaire médecine",H875="Stagiaire - Service sociaux",H875="STAGIAIRE SOINS INFIRMIERS",H875="STAGIAIRE EXTERNE EN MÉDECINE",H875="ss",),1,0)</f>
        <v>0</v>
      </c>
      <c r="E875" s="28" t="s">
        <v>1470</v>
      </c>
      <c r="F875" s="28" t="s">
        <v>564</v>
      </c>
      <c r="G875" s="262">
        <v>12961</v>
      </c>
      <c r="H875" s="79" t="s">
        <v>69</v>
      </c>
      <c r="I875" s="164" t="s">
        <v>5716</v>
      </c>
      <c r="J875" s="273" t="str">
        <f ca="1">IF(AK875&lt;=Données!$B$2,1," ")</f>
        <v xml:space="preserve"> </v>
      </c>
      <c r="K875" s="45" t="s">
        <v>56</v>
      </c>
      <c r="L875" s="46"/>
      <c r="M875" s="47"/>
      <c r="N875" s="48"/>
      <c r="O875" s="185" t="s">
        <v>56</v>
      </c>
      <c r="P875" s="187"/>
      <c r="Q875" s="185" t="s">
        <v>56</v>
      </c>
      <c r="R875" s="186"/>
      <c r="S875" s="186" t="s">
        <v>56</v>
      </c>
      <c r="T875" s="187"/>
      <c r="U875" s="187"/>
      <c r="V875" s="187"/>
      <c r="W875" s="320"/>
      <c r="X875" s="214">
        <v>1</v>
      </c>
      <c r="Y875" s="215"/>
      <c r="Z875" s="34"/>
      <c r="AA875" s="35"/>
      <c r="AB875" s="35"/>
      <c r="AC875" s="35"/>
      <c r="AD875" s="36"/>
      <c r="AE875" s="224"/>
      <c r="AF875" s="53"/>
      <c r="AG875" s="54"/>
      <c r="AH875" s="55"/>
      <c r="AI875" s="56"/>
      <c r="AJ875" s="41" t="s">
        <v>5851</v>
      </c>
      <c r="AK875" s="42">
        <v>45864</v>
      </c>
      <c r="AL875" s="50"/>
      <c r="AM875" s="337">
        <f>INDEX($K$6:$AE$6,1,MATCH(1,K875:AE875,-1))</f>
        <v>46827</v>
      </c>
      <c r="AN875" s="337" t="str">
        <f>IF(INDEX($K$6:$AE$6,1,MATCH(1,K875:AE875,1))&lt;&gt;INDEX($K$6:$AE$6,1,MATCH(1,K875:AE875,-1)),INDEX($K$6:$AE$6,1,MATCH(1,K875:AE875,1)),"-")</f>
        <v>-</v>
      </c>
    </row>
    <row r="876" spans="1:40" x14ac:dyDescent="0.2">
      <c r="A876" s="169" t="str">
        <f>IF(IFERROR(VLOOKUP(G876,EmployesActifs,1,FALSE),"Non")&lt;&gt;"Non","Oui","Non")</f>
        <v>Oui</v>
      </c>
      <c r="B876" s="172">
        <f>IF(A876="Oui",1,0)</f>
        <v>1</v>
      </c>
      <c r="C876" s="172">
        <f>IF(OR(G876="Médecin",H876="Médecin",I876="Médecin",I876="Médecins",H876="anesthésiste",H876="boursier univ.",H876="chercheur",H876="chirurgien",H876="Résident(e)",H876="Md Urg",H876="Md Card",LEFT(H876,6)="Fellow",H876="Externe Médecine",H876="Directeur de la biobanque Médecin",H876="monit.-boursier",),1,0)</f>
        <v>0</v>
      </c>
      <c r="D876" s="172">
        <f>IF(OR(G876=0,H876="Stagiaire",H876="Stagiaires",H876="Externe",H876="Externes",G876="agence",H876="STAGIAIRE INFIRMIER(ÈRE)",H876="STAGIAIRE SI",H876="STAGIAIRE S.I.",H876="STAGIAIRE PAB",H876="STAGIAIRE EN PERFUSION",H876="Stagiaire Physiothérapeute",H876="Stagiaire médecine",H876="Stagiaire - Service sociaux",H876="STAGIAIRE SOINS INFIRMIERS",H876="STAGIAIRE EXTERNE EN MÉDECINE",H876="ss",),1,0)</f>
        <v>0</v>
      </c>
      <c r="E876" s="28" t="s">
        <v>1470</v>
      </c>
      <c r="F876" s="28" t="s">
        <v>1472</v>
      </c>
      <c r="G876" s="262">
        <v>10429</v>
      </c>
      <c r="H876" s="79" t="s">
        <v>103</v>
      </c>
      <c r="I876" s="164" t="s">
        <v>65</v>
      </c>
      <c r="J876" s="273">
        <f ca="1">IF(AK876&lt;=Données!$B$2,1," ")</f>
        <v>1</v>
      </c>
      <c r="K876" s="45" t="s">
        <v>56</v>
      </c>
      <c r="L876" s="46" t="s">
        <v>56</v>
      </c>
      <c r="M876" s="47"/>
      <c r="N876" s="48"/>
      <c r="O876" s="185"/>
      <c r="P876" s="187"/>
      <c r="Q876" s="185"/>
      <c r="R876" s="186"/>
      <c r="S876" s="186">
        <v>1</v>
      </c>
      <c r="T876" s="187"/>
      <c r="U876" s="187"/>
      <c r="V876" s="187"/>
      <c r="W876" s="320"/>
      <c r="X876" s="214"/>
      <c r="Y876" s="215"/>
      <c r="Z876" s="34"/>
      <c r="AA876" s="35"/>
      <c r="AB876" s="35"/>
      <c r="AC876" s="35"/>
      <c r="AD876" s="36"/>
      <c r="AE876" s="224"/>
      <c r="AF876" s="53"/>
      <c r="AG876" s="54"/>
      <c r="AH876" s="55"/>
      <c r="AI876" s="56"/>
      <c r="AJ876" s="41" t="s">
        <v>159</v>
      </c>
      <c r="AK876" s="42">
        <v>44576</v>
      </c>
      <c r="AL876" s="50"/>
      <c r="AM876" s="337" t="str">
        <f>INDEX($K$6:$AE$6,1,MATCH(1,K876:AE876,-1))</f>
        <v>1870 +</v>
      </c>
      <c r="AN876" s="337" t="str">
        <f>IF(INDEX($K$6:$AE$6,1,MATCH(1,K876:AE876,1))&lt;&gt;INDEX($K$6:$AE$6,1,MATCH(1,K876:AE876,-1)),INDEX($K$6:$AE$6,1,MATCH(1,K876:AE876,1)),"-")</f>
        <v>-</v>
      </c>
    </row>
    <row r="877" spans="1:40" x14ac:dyDescent="0.2">
      <c r="A877" s="169" t="str">
        <f>IF(IFERROR(VLOOKUP(G877,EmployesActifs,1,FALSE),"Non")&lt;&gt;"Non","Oui","Non")</f>
        <v>Oui</v>
      </c>
      <c r="B877" s="172">
        <f>IF(A877="Oui",1,0)</f>
        <v>1</v>
      </c>
      <c r="C877" s="172">
        <f>IF(OR(G877="Médecin",H877="Médecin",I877="Médecin",I877="Médecins",H877="anesthésiste",H877="boursier univ.",H877="chercheur",H877="chirurgien",H877="Résident(e)",H877="Md Urg",H877="Md Card",LEFT(H877,6)="Fellow",H877="Externe Médecine",H877="Directeur de la biobanque Médecin",H877="monit.-boursier",),1,0)</f>
        <v>0</v>
      </c>
      <c r="D877" s="172">
        <f>IF(OR(G877=0,H877="Stagiaire",H877="Stagiaires",H877="Externe",H877="Externes",G877="agence",H877="STAGIAIRE INFIRMIER(ÈRE)",H877="STAGIAIRE SI",H877="STAGIAIRE S.I.",H877="STAGIAIRE PAB",H877="STAGIAIRE EN PERFUSION",H877="Stagiaire Physiothérapeute",H877="Stagiaire médecine",H877="Stagiaire - Service sociaux",H877="STAGIAIRE SOINS INFIRMIERS",H877="STAGIAIRE EXTERNE EN MÉDECINE",H877="ss",),1,0)</f>
        <v>0</v>
      </c>
      <c r="E877" s="28" t="s">
        <v>1470</v>
      </c>
      <c r="F877" s="28" t="s">
        <v>571</v>
      </c>
      <c r="G877" s="262">
        <v>12355</v>
      </c>
      <c r="H877" s="79" t="s">
        <v>2098</v>
      </c>
      <c r="I877" s="164" t="s">
        <v>5717</v>
      </c>
      <c r="J877" s="273" t="str">
        <f ca="1">IF(AK877&lt;=Données!$B$2,1," ")</f>
        <v xml:space="preserve"> </v>
      </c>
      <c r="K877" s="45"/>
      <c r="L877" s="46" t="s">
        <v>56</v>
      </c>
      <c r="M877" s="47"/>
      <c r="N877" s="48"/>
      <c r="O877" s="185"/>
      <c r="P877" s="187"/>
      <c r="Q877" s="185"/>
      <c r="R877" s="186"/>
      <c r="S877" s="186">
        <v>1</v>
      </c>
      <c r="T877" s="187"/>
      <c r="U877" s="187"/>
      <c r="V877" s="187"/>
      <c r="W877" s="320"/>
      <c r="X877" s="214"/>
      <c r="Y877" s="215"/>
      <c r="Z877" s="34"/>
      <c r="AA877" s="35"/>
      <c r="AB877" s="35"/>
      <c r="AC877" s="35"/>
      <c r="AD877" s="36"/>
      <c r="AE877" s="224"/>
      <c r="AF877" s="53"/>
      <c r="AG877" s="54"/>
      <c r="AH877" s="55"/>
      <c r="AI877" s="56"/>
      <c r="AJ877" s="41" t="s">
        <v>5851</v>
      </c>
      <c r="AK877" s="42">
        <v>45857</v>
      </c>
      <c r="AL877" s="50"/>
      <c r="AM877" s="337" t="str">
        <f>INDEX($K$6:$AE$6,1,MATCH(1,K877:AE877,-1))</f>
        <v>1870 +</v>
      </c>
      <c r="AN877" s="337" t="str">
        <f>IF(INDEX($K$6:$AE$6,1,MATCH(1,K877:AE877,1))&lt;&gt;INDEX($K$6:$AE$6,1,MATCH(1,K877:AE877,-1)),INDEX($K$6:$AE$6,1,MATCH(1,K877:AE877,1)),"-")</f>
        <v>-</v>
      </c>
    </row>
    <row r="878" spans="1:40" x14ac:dyDescent="0.2">
      <c r="A878" s="169" t="str">
        <f>IF(IFERROR(VLOOKUP(G878,EmployesActifs,1,FALSE),"Non")&lt;&gt;"Non","Oui","Non")</f>
        <v>Oui</v>
      </c>
      <c r="B878" s="172">
        <f>IF(A878="Oui",1,0)</f>
        <v>1</v>
      </c>
      <c r="C878" s="172">
        <f>IF(OR(G878="Médecin",H878="Médecin",I878="Médecin",I878="Médecins",H878="anesthésiste",H878="boursier univ.",H878="chercheur",H878="chirurgien",H878="Résident(e)",H878="Md Urg",H878="Md Card",LEFT(H878,6)="Fellow",H878="Externe Médecine",H878="Directeur de la biobanque Médecin",H878="monit.-boursier",),1,0)</f>
        <v>0</v>
      </c>
      <c r="D878" s="172">
        <f>IF(OR(G878=0,H878="Stagiaire",H878="Stagiaires",H878="Externe",H878="Externes",G878="agence",H878="STAGIAIRE INFIRMIER(ÈRE)",H878="STAGIAIRE SI",H878="STAGIAIRE S.I.",H878="STAGIAIRE PAB",H878="STAGIAIRE EN PERFUSION",H878="Stagiaire Physiothérapeute",H878="Stagiaire médecine",H878="Stagiaire - Service sociaux",H878="STAGIAIRE SOINS INFIRMIERS",H878="STAGIAIRE EXTERNE EN MÉDECINE",H878="ss",),1,0)</f>
        <v>0</v>
      </c>
      <c r="E878" s="28" t="s">
        <v>1470</v>
      </c>
      <c r="F878" s="28" t="s">
        <v>3264</v>
      </c>
      <c r="G878" s="262">
        <v>12561</v>
      </c>
      <c r="H878" s="79" t="s">
        <v>4060</v>
      </c>
      <c r="I878" s="164" t="s">
        <v>3410</v>
      </c>
      <c r="J878" s="273">
        <f ca="1">IF(AK878&lt;=Données!$B$2,1," ")</f>
        <v>1</v>
      </c>
      <c r="K878" s="45">
        <v>1</v>
      </c>
      <c r="L878" s="46"/>
      <c r="M878" s="47"/>
      <c r="N878" s="48"/>
      <c r="O878" s="185"/>
      <c r="P878" s="187"/>
      <c r="Q878" s="185"/>
      <c r="R878" s="186"/>
      <c r="S878" s="186"/>
      <c r="T878" s="187"/>
      <c r="U878" s="187"/>
      <c r="V878" s="187"/>
      <c r="W878" s="320"/>
      <c r="X878" s="214"/>
      <c r="Y878" s="215"/>
      <c r="Z878" s="34"/>
      <c r="AA878" s="35"/>
      <c r="AB878" s="35"/>
      <c r="AC878" s="35"/>
      <c r="AD878" s="36"/>
      <c r="AE878" s="224"/>
      <c r="AF878" s="53"/>
      <c r="AG878" s="54"/>
      <c r="AH878" s="55"/>
      <c r="AI878" s="56"/>
      <c r="AJ878" s="41" t="s">
        <v>85</v>
      </c>
      <c r="AK878" s="42">
        <v>45063</v>
      </c>
      <c r="AL878" s="50"/>
      <c r="AM878" s="337" t="str">
        <f>INDEX($K$6:$AE$6,1,MATCH(1,K878:AE878,-1))</f>
        <v>95PFE-L2S</v>
      </c>
      <c r="AN878" s="337" t="str">
        <f>IF(INDEX($K$6:$AE$6,1,MATCH(1,K878:AE878,1))&lt;&gt;INDEX($K$6:$AE$6,1,MATCH(1,K878:AE878,-1)),INDEX($K$6:$AE$6,1,MATCH(1,K878:AE878,1)),"-")</f>
        <v>-</v>
      </c>
    </row>
    <row r="879" spans="1:40" x14ac:dyDescent="0.2">
      <c r="A879" s="169" t="str">
        <f>IF(IFERROR(VLOOKUP(G879,EmployesActifs,1,FALSE),"Non")&lt;&gt;"Non","Oui","Non")</f>
        <v>Oui</v>
      </c>
      <c r="B879" s="172">
        <f>IF(A879="Oui",1,0)</f>
        <v>1</v>
      </c>
      <c r="C879" s="172">
        <f>IF(OR(G879="Médecin",H879="Médecin",I879="Médecin",I879="Médecins",H879="anesthésiste",H879="boursier univ.",H879="chercheur",H879="chirurgien",H879="Résident(e)",H879="Md Urg",H879="Md Card",LEFT(H879,6)="Fellow",H879="Externe Médecine",H879="Directeur de la biobanque Médecin",H879="monit.-boursier",),1,0)</f>
        <v>0</v>
      </c>
      <c r="D879" s="172">
        <f>IF(OR(G879=0,H879="Stagiaire",H879="Stagiaires",H879="Externe",H879="Externes",G879="agence",H879="STAGIAIRE INFIRMIER(ÈRE)",H879="STAGIAIRE SI",H879="STAGIAIRE S.I.",H879="STAGIAIRE PAB",H879="STAGIAIRE EN PERFUSION",H879="Stagiaire Physiothérapeute",H879="Stagiaire médecine",H879="Stagiaire - Service sociaux",H879="STAGIAIRE SOINS INFIRMIERS",H879="STAGIAIRE EXTERNE EN MÉDECINE",H879="ss",),1,0)</f>
        <v>0</v>
      </c>
      <c r="E879" s="28" t="s">
        <v>1470</v>
      </c>
      <c r="F879" s="28" t="s">
        <v>134</v>
      </c>
      <c r="G879" s="262">
        <v>6176</v>
      </c>
      <c r="H879" s="79" t="s">
        <v>5250</v>
      </c>
      <c r="I879" s="164" t="s">
        <v>55</v>
      </c>
      <c r="J879" s="273" t="str">
        <f ca="1">IF(AK879&lt;=Données!$B$2,1," ")</f>
        <v xml:space="preserve"> </v>
      </c>
      <c r="K879" s="45"/>
      <c r="L879" s="46"/>
      <c r="M879" s="47" t="s">
        <v>56</v>
      </c>
      <c r="N879" s="48"/>
      <c r="O879" s="185"/>
      <c r="P879" s="187">
        <v>1</v>
      </c>
      <c r="Q879" s="185"/>
      <c r="R879" s="186"/>
      <c r="S879" s="186"/>
      <c r="T879" s="187"/>
      <c r="U879" s="187"/>
      <c r="V879" s="187"/>
      <c r="W879" s="320"/>
      <c r="X879" s="214"/>
      <c r="Y879" s="215"/>
      <c r="Z879" s="34"/>
      <c r="AA879" s="35"/>
      <c r="AB879" s="35"/>
      <c r="AC879" s="35"/>
      <c r="AD879" s="36"/>
      <c r="AE879" s="224"/>
      <c r="AF879" s="53"/>
      <c r="AG879" s="54"/>
      <c r="AH879" s="55"/>
      <c r="AI879" s="56"/>
      <c r="AJ879" s="41" t="s">
        <v>4462</v>
      </c>
      <c r="AK879" s="42">
        <v>45364</v>
      </c>
      <c r="AL879" s="50"/>
      <c r="AM879" s="337">
        <f>INDEX($K$6:$AE$6,1,MATCH(1,K879:AE879,-1))</f>
        <v>1804</v>
      </c>
      <c r="AN879" s="337" t="str">
        <f>IF(INDEX($K$6:$AE$6,1,MATCH(1,K879:AE879,1))&lt;&gt;INDEX($K$6:$AE$6,1,MATCH(1,K879:AE879,-1)),INDEX($K$6:$AE$6,1,MATCH(1,K879:AE879,1)),"-")</f>
        <v>-</v>
      </c>
    </row>
    <row r="880" spans="1:40" x14ac:dyDescent="0.2">
      <c r="A880" s="169" t="str">
        <f>IF(IFERROR(VLOOKUP(G880,EmployesActifs,1,FALSE),"Non")&lt;&gt;"Non","Oui","Non")</f>
        <v>Oui</v>
      </c>
      <c r="B880" s="172">
        <f>IF(A880="Oui",1,0)</f>
        <v>1</v>
      </c>
      <c r="C880" s="172">
        <f>IF(OR(G880="Médecin",H880="Médecin",I880="Médecin",I880="Médecins",H880="anesthésiste",H880="boursier univ.",H880="chercheur",H880="chirurgien",H880="Résident(e)",H880="Md Urg",H880="Md Card",LEFT(H880,6)="Fellow",H880="Externe Médecine",H880="Directeur de la biobanque Médecin",H880="monit.-boursier",),1,0)</f>
        <v>0</v>
      </c>
      <c r="D880" s="172">
        <f>IF(OR(G880=0,H880="Stagiaire",H880="Stagiaires",H880="Externe",H880="Externes",G880="agence",H880="STAGIAIRE INFIRMIER(ÈRE)",H880="STAGIAIRE SI",H880="STAGIAIRE S.I.",H880="STAGIAIRE PAB",H880="STAGIAIRE EN PERFUSION",H880="Stagiaire Physiothérapeute",H880="Stagiaire médecine",H880="Stagiaire - Service sociaux",H880="STAGIAIRE SOINS INFIRMIERS",H880="STAGIAIRE EXTERNE EN MÉDECINE",H880="ss",),1,0)</f>
        <v>0</v>
      </c>
      <c r="E880" s="28" t="s">
        <v>1470</v>
      </c>
      <c r="F880" s="28" t="s">
        <v>728</v>
      </c>
      <c r="G880" s="262">
        <v>8411</v>
      </c>
      <c r="H880" s="79" t="s">
        <v>69</v>
      </c>
      <c r="I880" s="164" t="s">
        <v>65</v>
      </c>
      <c r="J880" s="273">
        <f ca="1">IF(AK880&lt;=Données!$B$2,1," ")</f>
        <v>1</v>
      </c>
      <c r="K880" s="45"/>
      <c r="L880" s="46"/>
      <c r="M880" s="47">
        <v>1</v>
      </c>
      <c r="N880" s="48"/>
      <c r="O880" s="185"/>
      <c r="P880" s="187"/>
      <c r="Q880" s="185"/>
      <c r="R880" s="186"/>
      <c r="S880" s="186"/>
      <c r="T880" s="187"/>
      <c r="U880" s="187"/>
      <c r="V880" s="187"/>
      <c r="W880" s="320"/>
      <c r="X880" s="214"/>
      <c r="Y880" s="215"/>
      <c r="Z880" s="34"/>
      <c r="AA880" s="35"/>
      <c r="AB880" s="35"/>
      <c r="AC880" s="35"/>
      <c r="AD880" s="36"/>
      <c r="AE880" s="224"/>
      <c r="AF880" s="53"/>
      <c r="AG880" s="54"/>
      <c r="AH880" s="55"/>
      <c r="AI880" s="56"/>
      <c r="AJ880" s="41" t="s">
        <v>85</v>
      </c>
      <c r="AK880" s="42">
        <v>44571</v>
      </c>
      <c r="AL880" s="50"/>
      <c r="AM880" s="337" t="str">
        <f>INDEX($K$6:$AE$6,1,MATCH(1,K880:AE880,-1))</f>
        <v>95PFE-L2L</v>
      </c>
      <c r="AN880" s="337" t="str">
        <f>IF(INDEX($K$6:$AE$6,1,MATCH(1,K880:AE880,1))&lt;&gt;INDEX($K$6:$AE$6,1,MATCH(1,K880:AE880,-1)),INDEX($K$6:$AE$6,1,MATCH(1,K880:AE880,1)),"-")</f>
        <v>-</v>
      </c>
    </row>
    <row r="881" spans="1:40" x14ac:dyDescent="0.2">
      <c r="A881" s="169" t="str">
        <f>IF(IFERROR(VLOOKUP(G881,EmployesActifs,1,FALSE),"Non")&lt;&gt;"Non","Oui","Non")</f>
        <v>Oui</v>
      </c>
      <c r="B881" s="172">
        <f>IF(A881="Oui",1,0)</f>
        <v>1</v>
      </c>
      <c r="C881" s="172">
        <f>IF(OR(G881="Médecin",H881="Médecin",I881="Médecin",I881="Médecins",H881="anesthésiste",H881="boursier univ.",H881="chercheur",H881="chirurgien",H881="Résident(e)",H881="Md Urg",H881="Md Card",LEFT(H881,6)="Fellow",H881="Externe Médecine",H881="Directeur de la biobanque Médecin",H881="monit.-boursier",),1,0)</f>
        <v>0</v>
      </c>
      <c r="D881" s="172">
        <f>IF(OR(G881=0,H881="Stagiaire",H881="Stagiaires",H881="Externe",H881="Externes",G881="agence",H881="STAGIAIRE INFIRMIER(ÈRE)",H881="STAGIAIRE SI",H881="STAGIAIRE S.I.",H881="STAGIAIRE PAB",H881="STAGIAIRE EN PERFUSION",H881="Stagiaire Physiothérapeute",H881="Stagiaire médecine",H881="Stagiaire - Service sociaux",H881="STAGIAIRE SOINS INFIRMIERS",H881="STAGIAIRE EXTERNE EN MÉDECINE",H881="ss",),1,0)</f>
        <v>0</v>
      </c>
      <c r="E881" s="28" t="s">
        <v>1473</v>
      </c>
      <c r="F881" s="28" t="s">
        <v>68</v>
      </c>
      <c r="G881" s="262">
        <v>5951</v>
      </c>
      <c r="H881" s="79" t="s">
        <v>1174</v>
      </c>
      <c r="I881" s="164" t="s">
        <v>933</v>
      </c>
      <c r="J881" s="273" t="str">
        <f ca="1">IF(AK881&lt;=Données!$B$2,1," ")</f>
        <v xml:space="preserve"> </v>
      </c>
      <c r="K881" s="45" t="s">
        <v>56</v>
      </c>
      <c r="L881" s="46" t="s">
        <v>56</v>
      </c>
      <c r="M881" s="47"/>
      <c r="N881" s="48">
        <v>1</v>
      </c>
      <c r="O881" s="185"/>
      <c r="P881" s="187"/>
      <c r="Q881" s="185"/>
      <c r="R881" s="186"/>
      <c r="S881" s="186">
        <v>1</v>
      </c>
      <c r="T881" s="187"/>
      <c r="U881" s="187"/>
      <c r="V881" s="187"/>
      <c r="W881" s="320"/>
      <c r="X881" s="214"/>
      <c r="Y881" s="215"/>
      <c r="Z881" s="34"/>
      <c r="AA881" s="35"/>
      <c r="AB881" s="35"/>
      <c r="AC881" s="35"/>
      <c r="AD881" s="36"/>
      <c r="AE881" s="224"/>
      <c r="AF881" s="53"/>
      <c r="AG881" s="54"/>
      <c r="AH881" s="55"/>
      <c r="AI881" s="56"/>
      <c r="AJ881" s="41" t="s">
        <v>4462</v>
      </c>
      <c r="AK881" s="42">
        <v>45307</v>
      </c>
      <c r="AL881" s="50"/>
      <c r="AM881" s="337" t="str">
        <f>INDEX($K$6:$AE$6,1,MATCH(1,K881:AE881,-1))</f>
        <v>F550</v>
      </c>
      <c r="AN881" s="337" t="str">
        <f>IF(INDEX($K$6:$AE$6,1,MATCH(1,K881:AE881,1))&lt;&gt;INDEX($K$6:$AE$6,1,MATCH(1,K881:AE881,-1)),INDEX($K$6:$AE$6,1,MATCH(1,K881:AE881,1)),"-")</f>
        <v>1870 +</v>
      </c>
    </row>
    <row r="882" spans="1:40" x14ac:dyDescent="0.2">
      <c r="A882" s="381"/>
      <c r="B882" s="172">
        <f>IF(A882="Oui",1,0)</f>
        <v>0</v>
      </c>
      <c r="C882" s="172">
        <f>IF(OR(G882="Médecin",H882="Médecin",I882="Médecin",I882="Médecins",H882="anesthésiste",H882="boursier univ.",H882="chercheur",H882="chirurgien",H882="Résident(e)",H882="Md Urg",H882="Md Card",LEFT(H882,6)="Fellow",H882="Externe Médecine",H882="Directeur de la biobanque Médecin",H882="monit.-boursier",),1,0)</f>
        <v>0</v>
      </c>
      <c r="D882" s="172">
        <f>IF(OR(G882=0,H882="Stagiaire",H882="Stagiaires",H882="Externe",H882="Externes",G882="agence",H882="STAGIAIRE INFIRMIER(ÈRE)",H882="STAGIAIRE SI",H882="STAGIAIRE S.I.",H882="STAGIAIRE PAB",H882="STAGIAIRE EN PERFUSION",H882="Stagiaire Physiothérapeute",H882="Stagiaire médecine",H882="Stagiaire - Service sociaux",H882="STAGIAIRE SOINS INFIRMIERS",H882="STAGIAIRE EXTERNE EN MÉDECINE",H882="ss",),1,0)</f>
        <v>1</v>
      </c>
      <c r="E882" s="28" t="s">
        <v>1473</v>
      </c>
      <c r="F882" s="28" t="s">
        <v>1475</v>
      </c>
      <c r="G882" s="262">
        <v>0</v>
      </c>
      <c r="H882" s="79" t="s">
        <v>212</v>
      </c>
      <c r="I882" s="164" t="s">
        <v>213</v>
      </c>
      <c r="J882" s="273">
        <f ca="1">IF(AK882&lt;=Données!$B$2,1," ")</f>
        <v>1</v>
      </c>
      <c r="K882" s="45">
        <v>1</v>
      </c>
      <c r="L882" s="46"/>
      <c r="M882" s="47"/>
      <c r="N882" s="48"/>
      <c r="O882" s="185"/>
      <c r="P882" s="187"/>
      <c r="Q882" s="185"/>
      <c r="R882" s="186"/>
      <c r="S882" s="186"/>
      <c r="T882" s="187"/>
      <c r="U882" s="187"/>
      <c r="V882" s="187"/>
      <c r="W882" s="320"/>
      <c r="X882" s="214"/>
      <c r="Y882" s="215"/>
      <c r="Z882" s="34"/>
      <c r="AA882" s="35"/>
      <c r="AB882" s="35"/>
      <c r="AC882" s="35"/>
      <c r="AD882" s="36"/>
      <c r="AE882" s="224"/>
      <c r="AF882" s="53"/>
      <c r="AG882" s="54"/>
      <c r="AH882" s="55"/>
      <c r="AI882" s="56"/>
      <c r="AJ882" s="41" t="s">
        <v>85</v>
      </c>
      <c r="AK882" s="42">
        <v>44601</v>
      </c>
      <c r="AL882" s="50"/>
      <c r="AM882" s="337" t="str">
        <f>INDEX($K$6:$AE$6,1,MATCH(1,K882:AE882,-1))</f>
        <v>95PFE-L2S</v>
      </c>
      <c r="AN882" s="337" t="str">
        <f>IF(INDEX($K$6:$AE$6,1,MATCH(1,K882:AE882,1))&lt;&gt;INDEX($K$6:$AE$6,1,MATCH(1,K882:AE882,-1)),INDEX($K$6:$AE$6,1,MATCH(1,K882:AE882,1)),"-")</f>
        <v>-</v>
      </c>
    </row>
    <row r="883" spans="1:40" x14ac:dyDescent="0.2">
      <c r="A883" s="381"/>
      <c r="B883" s="172">
        <f>IF(A883="Oui",1,0)</f>
        <v>0</v>
      </c>
      <c r="C883" s="172">
        <f>IF(OR(G883="Médecin",H883="Médecin",I883="Médecin",I883="Médecins",H883="anesthésiste",H883="boursier univ.",H883="chercheur",H883="chirurgien",H883="Résident(e)",H883="Md Urg",H883="Md Card",LEFT(H883,6)="Fellow",H883="Externe Médecine",H883="Directeur de la biobanque Médecin",H883="monit.-boursier",),1,0)</f>
        <v>1</v>
      </c>
      <c r="D883" s="172">
        <f>IF(OR(G883=0,H883="Stagiaire",H883="Stagiaires",H883="Externe",H883="Externes",G883="agence",H883="STAGIAIRE INFIRMIER(ÈRE)",H883="STAGIAIRE SI",H883="STAGIAIRE S.I.",H883="STAGIAIRE PAB",H883="STAGIAIRE EN PERFUSION",H883="Stagiaire Physiothérapeute",H883="Stagiaire médecine",H883="Stagiaire - Service sociaux",H883="STAGIAIRE SOINS INFIRMIERS",H883="STAGIAIRE EXTERNE EN MÉDECINE",H883="ss",),1,0)</f>
        <v>0</v>
      </c>
      <c r="E883" s="28" t="s">
        <v>1476</v>
      </c>
      <c r="F883" s="28" t="s">
        <v>710</v>
      </c>
      <c r="G883" s="262" t="s">
        <v>80</v>
      </c>
      <c r="H883" s="79" t="s">
        <v>80</v>
      </c>
      <c r="I883" s="164" t="s">
        <v>117</v>
      </c>
      <c r="J883" s="273">
        <f ca="1">IF(AK883&lt;=Données!$B$2,1," ")</f>
        <v>1</v>
      </c>
      <c r="K883" s="45"/>
      <c r="L883" s="46"/>
      <c r="M883" s="47"/>
      <c r="N883" s="48"/>
      <c r="O883" s="185"/>
      <c r="P883" s="187"/>
      <c r="Q883" s="185"/>
      <c r="R883" s="186"/>
      <c r="S883" s="186"/>
      <c r="T883" s="187"/>
      <c r="U883" s="187"/>
      <c r="V883" s="187"/>
      <c r="W883" s="320"/>
      <c r="X883" s="214"/>
      <c r="Y883" s="215"/>
      <c r="Z883" s="34">
        <v>1</v>
      </c>
      <c r="AA883" s="35"/>
      <c r="AB883" s="35"/>
      <c r="AC883" s="35"/>
      <c r="AD883" s="36"/>
      <c r="AE883" s="224"/>
      <c r="AF883" s="53"/>
      <c r="AG883" s="54"/>
      <c r="AH883" s="55"/>
      <c r="AI883" s="56"/>
      <c r="AJ883" s="41" t="s">
        <v>299</v>
      </c>
      <c r="AK883" s="42">
        <v>43864</v>
      </c>
      <c r="AL883" s="50"/>
      <c r="AM883" s="337" t="str">
        <f>INDEX($K$6:$AE$6,1,MATCH(1,K883:AE883,-1))</f>
        <v>1510-XS</v>
      </c>
      <c r="AN883" s="337" t="str">
        <f>IF(INDEX($K$6:$AE$6,1,MATCH(1,K883:AE883,1))&lt;&gt;INDEX($K$6:$AE$6,1,MATCH(1,K883:AE883,-1)),INDEX($K$6:$AE$6,1,MATCH(1,K883:AE883,1)),"-")</f>
        <v>-</v>
      </c>
    </row>
    <row r="884" spans="1:40" x14ac:dyDescent="0.2">
      <c r="A884" s="169" t="str">
        <f>IF(IFERROR(VLOOKUP(G884,EmployesActifs,1,FALSE),"Non")&lt;&gt;"Non","Oui","Non")</f>
        <v>Oui</v>
      </c>
      <c r="B884" s="172">
        <f>IF(A884="Oui",1,0)</f>
        <v>1</v>
      </c>
      <c r="C884" s="172">
        <f>IF(OR(G884="Médecin",H884="Médecin",I884="Médecin",I884="Médecins",H884="anesthésiste",H884="boursier univ.",H884="chercheur",H884="chirurgien",H884="Résident(e)",H884="Md Urg",H884="Md Card",LEFT(H884,6)="Fellow",H884="Externe Médecine",H884="Directeur de la biobanque Médecin",H884="monit.-boursier",),1,0)</f>
        <v>0</v>
      </c>
      <c r="D884" s="172">
        <f>IF(OR(G884=0,H884="Stagiaire",H884="Stagiaires",H884="Externe",H884="Externes",G884="agence",H884="STAGIAIRE INFIRMIER(ÈRE)",H884="STAGIAIRE SI",H884="STAGIAIRE S.I.",H884="STAGIAIRE PAB",H884="STAGIAIRE EN PERFUSION",H884="Stagiaire Physiothérapeute",H884="Stagiaire médecine",H884="Stagiaire - Service sociaux",H884="STAGIAIRE SOINS INFIRMIERS",H884="STAGIAIRE EXTERNE EN MÉDECINE",H884="ss",),1,0)</f>
        <v>0</v>
      </c>
      <c r="E884" s="28" t="s">
        <v>1477</v>
      </c>
      <c r="F884" s="28" t="s">
        <v>1478</v>
      </c>
      <c r="G884" s="262">
        <v>2821</v>
      </c>
      <c r="H884" s="79" t="s">
        <v>72</v>
      </c>
      <c r="I884" s="164" t="s">
        <v>5708</v>
      </c>
      <c r="J884" s="273">
        <f ca="1">IF(AK884&lt;=Données!$B$2,1," ")</f>
        <v>1</v>
      </c>
      <c r="K884" s="45" t="s">
        <v>56</v>
      </c>
      <c r="L884" s="46"/>
      <c r="M884" s="47"/>
      <c r="N884" s="48"/>
      <c r="O884" s="185"/>
      <c r="P884" s="187"/>
      <c r="Q884" s="185"/>
      <c r="R884" s="186"/>
      <c r="S884" s="186">
        <v>1</v>
      </c>
      <c r="T884" s="187"/>
      <c r="U884" s="187"/>
      <c r="V884" s="187"/>
      <c r="W884" s="320"/>
      <c r="X884" s="214"/>
      <c r="Y884" s="215"/>
      <c r="Z884" s="34"/>
      <c r="AA884" s="35"/>
      <c r="AB884" s="35"/>
      <c r="AC884" s="35"/>
      <c r="AD884" s="36"/>
      <c r="AE884" s="224"/>
      <c r="AF884" s="53"/>
      <c r="AG884" s="54"/>
      <c r="AH884" s="55"/>
      <c r="AI884" s="56"/>
      <c r="AJ884" s="41" t="s">
        <v>98</v>
      </c>
      <c r="AK884" s="42">
        <v>44572</v>
      </c>
      <c r="AL884" s="50"/>
      <c r="AM884" s="337" t="str">
        <f>INDEX($K$6:$AE$6,1,MATCH(1,K884:AE884,-1))</f>
        <v>1870 +</v>
      </c>
      <c r="AN884" s="337" t="str">
        <f>IF(INDEX($K$6:$AE$6,1,MATCH(1,K884:AE884,1))&lt;&gt;INDEX($K$6:$AE$6,1,MATCH(1,K884:AE884,-1)),INDEX($K$6:$AE$6,1,MATCH(1,K884:AE884,1)),"-")</f>
        <v>-</v>
      </c>
    </row>
    <row r="885" spans="1:40" x14ac:dyDescent="0.2">
      <c r="A885" s="169" t="str">
        <f>IF(IFERROR(VLOOKUP(G885,EmployesActifs,1,FALSE),"Non")&lt;&gt;"Non","Oui","Non")</f>
        <v>Oui</v>
      </c>
      <c r="B885" s="172">
        <f>IF(A885="Oui",1,0)</f>
        <v>1</v>
      </c>
      <c r="C885" s="172">
        <f>IF(OR(G885="Médecin",H885="Médecin",I885="Médecin",I885="Médecins",H885="anesthésiste",H885="boursier univ.",H885="chercheur",H885="chirurgien",H885="Résident(e)",H885="Md Urg",H885="Md Card",LEFT(H885,6)="Fellow",H885="Externe Médecine",H885="Directeur de la biobanque Médecin",H885="monit.-boursier",),1,0)</f>
        <v>0</v>
      </c>
      <c r="D885" s="172">
        <f>IF(OR(G885=0,H885="Stagiaire",H885="Stagiaires",H885="Externe",H885="Externes",G885="agence",H885="STAGIAIRE INFIRMIER(ÈRE)",H885="STAGIAIRE SI",H885="STAGIAIRE S.I.",H885="STAGIAIRE PAB",H885="STAGIAIRE EN PERFUSION",H885="Stagiaire Physiothérapeute",H885="Stagiaire médecine",H885="Stagiaire - Service sociaux",H885="STAGIAIRE SOINS INFIRMIERS",H885="STAGIAIRE EXTERNE EN MÉDECINE",H885="ss",),1,0)</f>
        <v>0</v>
      </c>
      <c r="E885" s="28" t="s">
        <v>1479</v>
      </c>
      <c r="F885" s="28" t="s">
        <v>602</v>
      </c>
      <c r="G885" s="262">
        <v>11804</v>
      </c>
      <c r="H885" s="79" t="s">
        <v>103</v>
      </c>
      <c r="I885" s="164" t="s">
        <v>5215</v>
      </c>
      <c r="J885" s="273">
        <f ca="1">IF(AK885&lt;=Données!$B$2,1," ")</f>
        <v>1</v>
      </c>
      <c r="K885" s="45" t="s">
        <v>56</v>
      </c>
      <c r="L885" s="46"/>
      <c r="M885" s="47"/>
      <c r="N885" s="48" t="s">
        <v>56</v>
      </c>
      <c r="O885" s="185"/>
      <c r="P885" s="187"/>
      <c r="Q885" s="185" t="s">
        <v>56</v>
      </c>
      <c r="R885" s="186"/>
      <c r="S885" s="186" t="s">
        <v>56</v>
      </c>
      <c r="T885" s="187"/>
      <c r="U885" s="187" t="s">
        <v>56</v>
      </c>
      <c r="V885" s="187"/>
      <c r="W885" s="320"/>
      <c r="X885" s="214"/>
      <c r="Y885" s="215"/>
      <c r="Z885" s="34" t="s">
        <v>56</v>
      </c>
      <c r="AA885" s="35"/>
      <c r="AB885" s="35"/>
      <c r="AC885" s="35"/>
      <c r="AD885" s="36"/>
      <c r="AE885" s="224"/>
      <c r="AF885" s="53"/>
      <c r="AG885" s="54"/>
      <c r="AH885" s="55"/>
      <c r="AI885" s="56"/>
      <c r="AJ885" s="41" t="s">
        <v>85</v>
      </c>
      <c r="AK885" s="42">
        <v>44721</v>
      </c>
      <c r="AL885" s="50" t="s">
        <v>2860</v>
      </c>
      <c r="AM885" s="337" t="e">
        <f>INDEX($K$6:$AE$6,1,MATCH(1,K885:AE885,-1))</f>
        <v>#N/A</v>
      </c>
      <c r="AN885" s="337" t="e">
        <f>IF(INDEX($K$6:$AE$6,1,MATCH(1,K885:AE885,1))&lt;&gt;INDEX($K$6:$AE$6,1,MATCH(1,K885:AE885,-1)),INDEX($K$6:$AE$6,1,MATCH(1,K885:AE885,1)),"-")</f>
        <v>#N/A</v>
      </c>
    </row>
    <row r="886" spans="1:40" x14ac:dyDescent="0.2">
      <c r="A886" s="381"/>
      <c r="B886" s="172">
        <f>IF(A886="Oui",1,0)</f>
        <v>0</v>
      </c>
      <c r="C886" s="172">
        <f>IF(OR(G886="Médecin",H886="Médecin",I886="Médecin",I886="Médecins",H886="anesthésiste",H886="boursier univ.",H886="chercheur",H886="chirurgien",H886="Résident(e)",H886="Md Urg",H886="Md Card",LEFT(H886,6)="Fellow",H886="Externe Médecine",H886="Directeur de la biobanque Médecin",H886="monit.-boursier",),1,0)</f>
        <v>1</v>
      </c>
      <c r="D886" s="172">
        <f>IF(OR(G886=0,H886="Stagiaire",H886="Stagiaires",H886="Externe",H886="Externes",G886="agence",H886="STAGIAIRE INFIRMIER(ÈRE)",H886="STAGIAIRE SI",H886="STAGIAIRE S.I.",H886="STAGIAIRE PAB",H886="STAGIAIRE EN PERFUSION",H886="Stagiaire Physiothérapeute",H886="Stagiaire médecine",H886="Stagiaire - Service sociaux",H886="STAGIAIRE SOINS INFIRMIERS",H886="STAGIAIRE EXTERNE EN MÉDECINE",H886="ss",),1,0)</f>
        <v>0</v>
      </c>
      <c r="E886" s="28" t="s">
        <v>5419</v>
      </c>
      <c r="F886" s="28" t="s">
        <v>5420</v>
      </c>
      <c r="G886" s="262" t="s">
        <v>5421</v>
      </c>
      <c r="H886" s="79" t="s">
        <v>3185</v>
      </c>
      <c r="I886" s="164" t="s">
        <v>61</v>
      </c>
      <c r="J886" s="273" t="str">
        <f ca="1">IF(AK886&lt;=Données!$B$2,1," ")</f>
        <v xml:space="preserve"> </v>
      </c>
      <c r="K886" s="45"/>
      <c r="L886" s="46">
        <v>1</v>
      </c>
      <c r="M886" s="47"/>
      <c r="N886" s="48"/>
      <c r="O886" s="185"/>
      <c r="P886" s="187"/>
      <c r="Q886" s="185"/>
      <c r="R886" s="186"/>
      <c r="S886" s="186"/>
      <c r="T886" s="187"/>
      <c r="U886" s="187"/>
      <c r="V886" s="187"/>
      <c r="W886" s="320"/>
      <c r="X886" s="214"/>
      <c r="Y886" s="215"/>
      <c r="Z886" s="34"/>
      <c r="AA886" s="35"/>
      <c r="AB886" s="35"/>
      <c r="AC886" s="35"/>
      <c r="AD886" s="36"/>
      <c r="AE886" s="224"/>
      <c r="AF886" s="53"/>
      <c r="AG886" s="54"/>
      <c r="AH886" s="55"/>
      <c r="AI886" s="56"/>
      <c r="AJ886" s="41" t="s">
        <v>4462</v>
      </c>
      <c r="AK886" s="42">
        <v>45434</v>
      </c>
      <c r="AL886" s="50"/>
      <c r="AM886" s="337" t="str">
        <f>INDEX($K$6:$AE$6,1,MATCH(1,K886:AE886,-1))</f>
        <v>95PFE-L2M</v>
      </c>
      <c r="AN886" s="337" t="str">
        <f>IF(INDEX($K$6:$AE$6,1,MATCH(1,K886:AE886,1))&lt;&gt;INDEX($K$6:$AE$6,1,MATCH(1,K886:AE886,-1)),INDEX($K$6:$AE$6,1,MATCH(1,K886:AE886,1)),"-")</f>
        <v>-</v>
      </c>
    </row>
    <row r="887" spans="1:40" x14ac:dyDescent="0.2">
      <c r="A887" s="169" t="str">
        <f>IF(IFERROR(VLOOKUP(G887,EmployesActifs,1,FALSE),"Non")&lt;&gt;"Non","Oui","Non")</f>
        <v>Oui</v>
      </c>
      <c r="B887" s="172">
        <f>IF(A887="Oui",1,0)</f>
        <v>1</v>
      </c>
      <c r="C887" s="172">
        <f>IF(OR(G887="Médecin",H887="Médecin",I887="Médecin",I887="Médecins",H887="anesthésiste",H887="boursier univ.",H887="chercheur",H887="chirurgien",H887="Résident(e)",H887="Md Urg",H887="Md Card",LEFT(H887,6)="Fellow",H887="Externe Médecine",H887="Directeur de la biobanque Médecin",H887="monit.-boursier",),1,0)</f>
        <v>0</v>
      </c>
      <c r="D887" s="172">
        <f>IF(OR(G887=0,H887="Stagiaire",H887="Stagiaires",H887="Externe",H887="Externes",G887="agence",H887="STAGIAIRE INFIRMIER(ÈRE)",H887="STAGIAIRE SI",H887="STAGIAIRE S.I.",H887="STAGIAIRE PAB",H887="STAGIAIRE EN PERFUSION",H887="Stagiaire Physiothérapeute",H887="Stagiaire médecine",H887="Stagiaire - Service sociaux",H887="STAGIAIRE SOINS INFIRMIERS",H887="STAGIAIRE EXTERNE EN MÉDECINE",H887="ss",),1,0)</f>
        <v>0</v>
      </c>
      <c r="E887" s="28" t="s">
        <v>1480</v>
      </c>
      <c r="F887" s="28" t="s">
        <v>3406</v>
      </c>
      <c r="G887" s="262">
        <v>5945</v>
      </c>
      <c r="H887" s="79" t="s">
        <v>5325</v>
      </c>
      <c r="I887" s="164" t="s">
        <v>933</v>
      </c>
      <c r="J887" s="273" t="str">
        <f ca="1">IF(AK887&lt;=Données!$B$2,1," ")</f>
        <v xml:space="preserve"> </v>
      </c>
      <c r="K887" s="45">
        <v>1</v>
      </c>
      <c r="L887" s="46"/>
      <c r="M887" s="47"/>
      <c r="N887" s="48"/>
      <c r="O887" s="185"/>
      <c r="P887" s="187"/>
      <c r="Q887" s="185"/>
      <c r="R887" s="186"/>
      <c r="S887" s="186"/>
      <c r="T887" s="187"/>
      <c r="U887" s="187"/>
      <c r="V887" s="187"/>
      <c r="W887" s="320"/>
      <c r="X887" s="214"/>
      <c r="Y887" s="215"/>
      <c r="Z887" s="34"/>
      <c r="AA887" s="35"/>
      <c r="AB887" s="35"/>
      <c r="AC887" s="35"/>
      <c r="AD887" s="36"/>
      <c r="AE887" s="224"/>
      <c r="AF887" s="53"/>
      <c r="AG887" s="54"/>
      <c r="AH887" s="55"/>
      <c r="AI887" s="56"/>
      <c r="AJ887" s="41" t="s">
        <v>4462</v>
      </c>
      <c r="AK887" s="42">
        <v>45399</v>
      </c>
      <c r="AL887" s="50"/>
      <c r="AM887" s="337" t="str">
        <f>INDEX($K$6:$AE$6,1,MATCH(1,K887:AE887,-1))</f>
        <v>95PFE-L2S</v>
      </c>
      <c r="AN887" s="337" t="str">
        <f>IF(INDEX($K$6:$AE$6,1,MATCH(1,K887:AE887,1))&lt;&gt;INDEX($K$6:$AE$6,1,MATCH(1,K887:AE887,-1)),INDEX($K$6:$AE$6,1,MATCH(1,K887:AE887,1)),"-")</f>
        <v>-</v>
      </c>
    </row>
    <row r="888" spans="1:40" x14ac:dyDescent="0.2">
      <c r="A888" s="169" t="str">
        <f>IF(IFERROR(VLOOKUP(G888,EmployesActifs,1,FALSE),"Non")&lt;&gt;"Non","Oui","Non")</f>
        <v>Oui</v>
      </c>
      <c r="B888" s="172">
        <f>IF(A888="Oui",1,0)</f>
        <v>1</v>
      </c>
      <c r="C888" s="172">
        <f>IF(OR(G888="Médecin",H888="Médecin",I888="Médecin",I888="Médecins",H888="anesthésiste",H888="boursier univ.",H888="chercheur",H888="chirurgien",H888="Résident(e)",H888="Md Urg",H888="Md Card",LEFT(H888,6)="Fellow",H888="Externe Médecine",H888="Directeur de la biobanque Médecin",H888="monit.-boursier",),1,0)</f>
        <v>0</v>
      </c>
      <c r="D888" s="172">
        <f>IF(OR(G888=0,H888="Stagiaire",H888="Stagiaires",H888="Externe",H888="Externes",G888="agence",H888="STAGIAIRE INFIRMIER(ÈRE)",H888="STAGIAIRE SI",H888="STAGIAIRE S.I.",H888="STAGIAIRE PAB",H888="STAGIAIRE EN PERFUSION",H888="Stagiaire Physiothérapeute",H888="Stagiaire médecine",H888="Stagiaire - Service sociaux",H888="STAGIAIRE SOINS INFIRMIERS",H888="STAGIAIRE EXTERNE EN MÉDECINE",H888="ss",),1,0)</f>
        <v>0</v>
      </c>
      <c r="E888" s="28" t="s">
        <v>1483</v>
      </c>
      <c r="F888" s="28" t="s">
        <v>1484</v>
      </c>
      <c r="G888" s="262">
        <v>8742</v>
      </c>
      <c r="H888" s="79" t="s">
        <v>3692</v>
      </c>
      <c r="I888" s="164" t="s">
        <v>4422</v>
      </c>
      <c r="J888" s="273">
        <f ca="1">IF(AK888&lt;=Données!$B$2,1," ")</f>
        <v>1</v>
      </c>
      <c r="K888" s="45"/>
      <c r="L888" s="46"/>
      <c r="M888" s="47"/>
      <c r="N888" s="48"/>
      <c r="O888" s="185"/>
      <c r="P888" s="187"/>
      <c r="Q888" s="185">
        <v>1</v>
      </c>
      <c r="R888" s="186"/>
      <c r="S888" s="186"/>
      <c r="T888" s="187"/>
      <c r="U888" s="187"/>
      <c r="V888" s="187"/>
      <c r="W888" s="320"/>
      <c r="X888" s="214"/>
      <c r="Y888" s="215"/>
      <c r="Z888" s="34"/>
      <c r="AA888" s="35"/>
      <c r="AB888" s="35"/>
      <c r="AC888" s="35"/>
      <c r="AD888" s="36"/>
      <c r="AE888" s="224"/>
      <c r="AF888" s="53"/>
      <c r="AG888" s="54"/>
      <c r="AH888" s="55"/>
      <c r="AI888" s="56"/>
      <c r="AJ888" s="41" t="s">
        <v>439</v>
      </c>
      <c r="AK888" s="42">
        <v>43266</v>
      </c>
      <c r="AL888" s="50"/>
      <c r="AM888" s="337" t="str">
        <f>INDEX($K$6:$AE$6,1,MATCH(1,K888:AE888,-1))</f>
        <v>1860-S</v>
      </c>
      <c r="AN888" s="337" t="str">
        <f>IF(INDEX($K$6:$AE$6,1,MATCH(1,K888:AE888,1))&lt;&gt;INDEX($K$6:$AE$6,1,MATCH(1,K888:AE888,-1)),INDEX($K$6:$AE$6,1,MATCH(1,K888:AE888,1)),"-")</f>
        <v>-</v>
      </c>
    </row>
    <row r="889" spans="1:40" x14ac:dyDescent="0.2">
      <c r="A889" s="381"/>
      <c r="B889" s="172">
        <f>IF(A889="Oui",1,0)</f>
        <v>0</v>
      </c>
      <c r="C889" s="172">
        <f>IF(OR(G889="Médecin",H889="Médecin",I889="Médecin",I889="Médecins",H889="anesthésiste",H889="boursier univ.",H889="chercheur",H889="chirurgien",H889="Résident(e)",H889="Md Urg",H889="Md Card",LEFT(H889,6)="Fellow",H889="Externe Médecine",H889="Directeur de la biobanque Médecin",H889="monit.-boursier",),1,0)</f>
        <v>0</v>
      </c>
      <c r="D889" s="172">
        <f>IF(OR(G889=0,H889="Stagiaire",H889="Stagiaires",H889="Externe",H889="Externes",G889="agence",H889="STAGIAIRE INFIRMIER(ÈRE)",H889="STAGIAIRE SI",H889="STAGIAIRE S.I.",H889="STAGIAIRE PAB",H889="STAGIAIRE EN PERFUSION",H889="Stagiaire Physiothérapeute",H889="Stagiaire médecine",H889="Stagiaire - Service sociaux",H889="STAGIAIRE SOINS INFIRMIERS",H889="STAGIAIRE EXTERNE EN MÉDECINE",H889="ss",),1,0)</f>
        <v>1</v>
      </c>
      <c r="E889" s="28" t="s">
        <v>1487</v>
      </c>
      <c r="F889" s="28" t="s">
        <v>1488</v>
      </c>
      <c r="G889" s="262">
        <v>0</v>
      </c>
      <c r="H889" s="79" t="s">
        <v>479</v>
      </c>
      <c r="I889" s="164" t="s">
        <v>1489</v>
      </c>
      <c r="J889" s="273">
        <f ca="1">IF(AK889&lt;=Données!$B$2,1," ")</f>
        <v>1</v>
      </c>
      <c r="K889" s="45">
        <v>1</v>
      </c>
      <c r="L889" s="46"/>
      <c r="M889" s="47"/>
      <c r="N889" s="48"/>
      <c r="O889" s="185"/>
      <c r="P889" s="187"/>
      <c r="Q889" s="185"/>
      <c r="R889" s="186"/>
      <c r="S889" s="186"/>
      <c r="T889" s="187"/>
      <c r="U889" s="187"/>
      <c r="V889" s="187"/>
      <c r="W889" s="320"/>
      <c r="X889" s="214"/>
      <c r="Y889" s="215"/>
      <c r="Z889" s="34"/>
      <c r="AA889" s="35"/>
      <c r="AB889" s="35"/>
      <c r="AC889" s="35"/>
      <c r="AD889" s="36"/>
      <c r="AE889" s="224"/>
      <c r="AF889" s="73"/>
      <c r="AG889" s="74"/>
      <c r="AH889" s="75"/>
      <c r="AI889" s="76"/>
      <c r="AJ889" s="41" t="s">
        <v>85</v>
      </c>
      <c r="AK889" s="42">
        <v>44609</v>
      </c>
      <c r="AL889" s="50"/>
      <c r="AM889" s="337" t="str">
        <f>INDEX($K$6:$AE$6,1,MATCH(1,K889:AE889,-1))</f>
        <v>95PFE-L2S</v>
      </c>
      <c r="AN889" s="337" t="str">
        <f>IF(INDEX($K$6:$AE$6,1,MATCH(1,K889:AE889,1))&lt;&gt;INDEX($K$6:$AE$6,1,MATCH(1,K889:AE889,-1)),INDEX($K$6:$AE$6,1,MATCH(1,K889:AE889,1)),"-")</f>
        <v>-</v>
      </c>
    </row>
    <row r="890" spans="1:40" x14ac:dyDescent="0.2">
      <c r="A890" s="169" t="str">
        <f>IF(IFERROR(VLOOKUP(G890,EmployesActifs,1,FALSE),"Non")&lt;&gt;"Non","Oui","Non")</f>
        <v>Oui</v>
      </c>
      <c r="B890" s="172">
        <f>IF(A890="Oui",1,0)</f>
        <v>1</v>
      </c>
      <c r="C890" s="172">
        <f>IF(OR(G890="Médecin",H890="Médecin",I890="Médecin",I890="Médecins",H890="anesthésiste",H890="boursier univ.",H890="chercheur",H890="chirurgien",H890="Résident(e)",H890="Md Urg",H890="Md Card",LEFT(H890,6)="Fellow",H890="Externe Médecine",H890="Directeur de la biobanque Médecin",H890="monit.-boursier",),1,0)</f>
        <v>0</v>
      </c>
      <c r="D890" s="172">
        <f>IF(OR(G890=0,H890="Stagiaire",H890="Stagiaires",H890="Externe",H890="Externes",G890="agence",H890="STAGIAIRE INFIRMIER(ÈRE)",H890="STAGIAIRE SI",H890="STAGIAIRE S.I.",H890="STAGIAIRE PAB",H890="STAGIAIRE EN PERFUSION",H890="Stagiaire Physiothérapeute",H890="Stagiaire médecine",H890="Stagiaire - Service sociaux",H890="STAGIAIRE SOINS INFIRMIERS",H890="STAGIAIRE EXTERNE EN MÉDECINE",H890="ss",),1,0)</f>
        <v>0</v>
      </c>
      <c r="E890" s="28" t="s">
        <v>1487</v>
      </c>
      <c r="F890" s="28" t="s">
        <v>710</v>
      </c>
      <c r="G890" s="262">
        <v>11389</v>
      </c>
      <c r="H890" s="79" t="s">
        <v>69</v>
      </c>
      <c r="I890" s="164" t="s">
        <v>4406</v>
      </c>
      <c r="J890" s="273" t="str">
        <f ca="1">IF(AK890&lt;=Données!$B$2,1," ")</f>
        <v xml:space="preserve"> </v>
      </c>
      <c r="K890" s="45" t="s">
        <v>56</v>
      </c>
      <c r="L890" s="46"/>
      <c r="M890" s="47"/>
      <c r="N890" s="48">
        <v>1</v>
      </c>
      <c r="O890" s="185" t="s">
        <v>56</v>
      </c>
      <c r="P890" s="187"/>
      <c r="Q890" s="185"/>
      <c r="R890" s="186"/>
      <c r="S890" s="186">
        <v>1</v>
      </c>
      <c r="T890" s="187"/>
      <c r="U890" s="187"/>
      <c r="V890" s="187"/>
      <c r="W890" s="320"/>
      <c r="X890" s="214"/>
      <c r="Y890" s="215"/>
      <c r="Z890" s="34"/>
      <c r="AA890" s="35"/>
      <c r="AB890" s="35"/>
      <c r="AC890" s="35"/>
      <c r="AD890" s="36"/>
      <c r="AE890" s="224"/>
      <c r="AF890" s="53"/>
      <c r="AG890" s="54"/>
      <c r="AH890" s="55"/>
      <c r="AI890" s="56"/>
      <c r="AJ890" s="41" t="s">
        <v>4462</v>
      </c>
      <c r="AK890" s="42">
        <v>45673</v>
      </c>
      <c r="AL890" s="50"/>
      <c r="AM890" s="337" t="str">
        <f>INDEX($K$6:$AE$6,1,MATCH(1,K890:AE890,-1))</f>
        <v>F550</v>
      </c>
      <c r="AN890" s="337" t="str">
        <f>IF(INDEX($K$6:$AE$6,1,MATCH(1,K890:AE890,1))&lt;&gt;INDEX($K$6:$AE$6,1,MATCH(1,K890:AE890,-1)),INDEX($K$6:$AE$6,1,MATCH(1,K890:AE890,1)),"-")</f>
        <v>1870 +</v>
      </c>
    </row>
    <row r="891" spans="1:40" x14ac:dyDescent="0.2">
      <c r="A891" s="381"/>
      <c r="B891" s="172">
        <f>IF(A891="Oui",1,0)</f>
        <v>0</v>
      </c>
      <c r="C891" s="172">
        <f>IF(OR(G891="Médecin",H891="Médecin",I891="Médecin",I891="Médecins",H891="anesthésiste",H891="boursier univ.",H891="chercheur",H891="chirurgien",H891="Résident(e)",H891="Md Urg",H891="Md Card",LEFT(H891,6)="Fellow",H891="Externe Médecine",H891="Directeur de la biobanque Médecin",H891="monit.-boursier",),1,0)</f>
        <v>1</v>
      </c>
      <c r="D891" s="172">
        <f>IF(OR(G891=0,H891="Stagiaire",H891="Stagiaires",H891="Externe",H891="Externes",G891="agence",H891="STAGIAIRE INFIRMIER(ÈRE)",H891="STAGIAIRE SI",H891="STAGIAIRE S.I.",H891="STAGIAIRE PAB",H891="STAGIAIRE EN PERFUSION",H891="Stagiaire Physiothérapeute",H891="Stagiaire médecine",H891="Stagiaire - Service sociaux",H891="STAGIAIRE SOINS INFIRMIERS",H891="STAGIAIRE EXTERNE EN MÉDECINE",H891="ss",),1,0)</f>
        <v>0</v>
      </c>
      <c r="E891" s="28" t="s">
        <v>1487</v>
      </c>
      <c r="F891" s="28" t="s">
        <v>1490</v>
      </c>
      <c r="G891" s="262" t="s">
        <v>1491</v>
      </c>
      <c r="H891" s="79" t="s">
        <v>80</v>
      </c>
      <c r="I891" s="164" t="s">
        <v>304</v>
      </c>
      <c r="J891" s="273">
        <f ca="1">IF(AK891&lt;=Données!$B$2,1," ")</f>
        <v>1</v>
      </c>
      <c r="K891" s="45" t="s">
        <v>56</v>
      </c>
      <c r="L891" s="46"/>
      <c r="M891" s="47"/>
      <c r="N891" s="48"/>
      <c r="O891" s="185"/>
      <c r="P891" s="187"/>
      <c r="Q891" s="185"/>
      <c r="R891" s="186"/>
      <c r="S891" s="186">
        <v>1</v>
      </c>
      <c r="T891" s="187"/>
      <c r="U891" s="187"/>
      <c r="V891" s="187"/>
      <c r="W891" s="320"/>
      <c r="X891" s="214"/>
      <c r="Y891" s="215"/>
      <c r="Z891" s="34"/>
      <c r="AA891" s="35"/>
      <c r="AB891" s="35"/>
      <c r="AC891" s="35"/>
      <c r="AD891" s="36"/>
      <c r="AE891" s="224"/>
      <c r="AF891" s="53"/>
      <c r="AG891" s="54"/>
      <c r="AH891" s="55"/>
      <c r="AI891" s="56"/>
      <c r="AJ891" s="41" t="s">
        <v>98</v>
      </c>
      <c r="AK891" s="42">
        <v>44574</v>
      </c>
      <c r="AL891" s="50"/>
      <c r="AM891" s="337" t="str">
        <f>INDEX($K$6:$AE$6,1,MATCH(1,K891:AE891,-1))</f>
        <v>1870 +</v>
      </c>
      <c r="AN891" s="337" t="str">
        <f>IF(INDEX($K$6:$AE$6,1,MATCH(1,K891:AE891,1))&lt;&gt;INDEX($K$6:$AE$6,1,MATCH(1,K891:AE891,-1)),INDEX($K$6:$AE$6,1,MATCH(1,K891:AE891,1)),"-")</f>
        <v>-</v>
      </c>
    </row>
    <row r="892" spans="1:40" x14ac:dyDescent="0.2">
      <c r="A892" s="169" t="str">
        <f>IF(IFERROR(VLOOKUP(G892,EmployesActifs,1,FALSE),"Non")&lt;&gt;"Non","Oui","Non")</f>
        <v>Oui</v>
      </c>
      <c r="B892" s="172">
        <f>IF(A892="Oui",1,0)</f>
        <v>1</v>
      </c>
      <c r="C892" s="172">
        <f>IF(OR(G892="Médecin",H892="Médecin",I892="Médecin",I892="Médecins",H892="anesthésiste",H892="boursier univ.",H892="chercheur",H892="chirurgien",H892="Résident(e)",H892="Md Urg",H892="Md Card",LEFT(H892,6)="Fellow",H892="Externe Médecine",H892="Directeur de la biobanque Médecin",H892="monit.-boursier",),1,0)</f>
        <v>0</v>
      </c>
      <c r="D892" s="172">
        <f>IF(OR(G892=0,H892="Stagiaire",H892="Stagiaires",H892="Externe",H892="Externes",G892="agence",H892="STAGIAIRE INFIRMIER(ÈRE)",H892="STAGIAIRE SI",H892="STAGIAIRE S.I.",H892="STAGIAIRE PAB",H892="STAGIAIRE EN PERFUSION",H892="Stagiaire Physiothérapeute",H892="Stagiaire médecine",H892="Stagiaire - Service sociaux",H892="STAGIAIRE SOINS INFIRMIERS",H892="STAGIAIRE EXTERNE EN MÉDECINE",H892="ss",),1,0)</f>
        <v>0</v>
      </c>
      <c r="E892" s="28" t="s">
        <v>1487</v>
      </c>
      <c r="F892" s="28" t="s">
        <v>1492</v>
      </c>
      <c r="G892" s="262">
        <v>1682</v>
      </c>
      <c r="H892" s="79" t="s">
        <v>1028</v>
      </c>
      <c r="I892" s="164" t="s">
        <v>3408</v>
      </c>
      <c r="J892" s="273">
        <f ca="1">IF(AK892&lt;=Données!$B$2,1," ")</f>
        <v>1</v>
      </c>
      <c r="K892" s="45"/>
      <c r="L892" s="46">
        <v>1</v>
      </c>
      <c r="M892" s="47"/>
      <c r="N892" s="48"/>
      <c r="O892" s="185"/>
      <c r="P892" s="187"/>
      <c r="Q892" s="185"/>
      <c r="R892" s="186"/>
      <c r="S892" s="186"/>
      <c r="T892" s="187"/>
      <c r="U892" s="187"/>
      <c r="V892" s="187"/>
      <c r="W892" s="320"/>
      <c r="X892" s="214"/>
      <c r="Y892" s="215"/>
      <c r="Z892" s="34"/>
      <c r="AA892" s="35"/>
      <c r="AB892" s="35"/>
      <c r="AC892" s="35"/>
      <c r="AD892" s="36"/>
      <c r="AE892" s="224"/>
      <c r="AF892" s="53"/>
      <c r="AG892" s="54"/>
      <c r="AH892" s="55"/>
      <c r="AI892" s="56"/>
      <c r="AJ892" s="41" t="s">
        <v>144</v>
      </c>
      <c r="AK892" s="42">
        <v>44587</v>
      </c>
      <c r="AL892" s="50"/>
      <c r="AM892" s="337" t="str">
        <f>INDEX($K$6:$AE$6,1,MATCH(1,K892:AE892,-1))</f>
        <v>95PFE-L2M</v>
      </c>
      <c r="AN892" s="337" t="str">
        <f>IF(INDEX($K$6:$AE$6,1,MATCH(1,K892:AE892,1))&lt;&gt;INDEX($K$6:$AE$6,1,MATCH(1,K892:AE892,-1)),INDEX($K$6:$AE$6,1,MATCH(1,K892:AE892,1)),"-")</f>
        <v>-</v>
      </c>
    </row>
    <row r="893" spans="1:40" x14ac:dyDescent="0.2">
      <c r="A893" s="381"/>
      <c r="B893" s="172">
        <f>IF(A893="Oui",1,0)</f>
        <v>0</v>
      </c>
      <c r="C893" s="172">
        <f>IF(OR(G893="Médecin",H893="Médecin",I893="Médecin",I893="Médecins",H893="anesthésiste",H893="boursier univ.",H893="chercheur",H893="chirurgien",H893="Résident(e)",H893="Md Urg",H893="Md Card",LEFT(H893,6)="Fellow",H893="Externe Médecine",H893="Directeur de la biobanque Médecin",H893="monit.-boursier",),1,0)</f>
        <v>0</v>
      </c>
      <c r="D893" s="172">
        <f>IF(OR(G893=0,H893="Stagiaire",H893="Stagiaires",H893="Externe",H893="Externes",G893="agence",H893="STAGIAIRE INFIRMIER(ÈRE)",H893="STAGIAIRE SI",H893="STAGIAIRE S.I.",H893="STAGIAIRE PAB",H893="STAGIAIRE EN PERFUSION",H893="Stagiaire Physiothérapeute",H893="Stagiaire médecine",H893="Stagiaire - Service sociaux",H893="STAGIAIRE SOINS INFIRMIERS",H893="STAGIAIRE EXTERNE EN MÉDECINE",H893="ss",),1,0)</f>
        <v>1</v>
      </c>
      <c r="E893" s="28" t="s">
        <v>6021</v>
      </c>
      <c r="F893" s="28" t="s">
        <v>6022</v>
      </c>
      <c r="G893" s="262">
        <v>205087</v>
      </c>
      <c r="H893" s="79" t="s">
        <v>479</v>
      </c>
      <c r="I893" s="164" t="s">
        <v>3112</v>
      </c>
      <c r="J893" s="273" t="str">
        <f ca="1">IF(AK893&lt;=Données!$B$2,1," ")</f>
        <v xml:space="preserve"> </v>
      </c>
      <c r="K893" s="45"/>
      <c r="L893" s="46"/>
      <c r="M893" s="47">
        <v>1</v>
      </c>
      <c r="N893" s="48"/>
      <c r="O893" s="185"/>
      <c r="P893" s="187"/>
      <c r="Q893" s="185"/>
      <c r="R893" s="186"/>
      <c r="S893" s="186"/>
      <c r="T893" s="187"/>
      <c r="U893" s="187"/>
      <c r="V893" s="187"/>
      <c r="W893" s="320"/>
      <c r="X893" s="214"/>
      <c r="Y893" s="215"/>
      <c r="Z893" s="34"/>
      <c r="AA893" s="35"/>
      <c r="AB893" s="35"/>
      <c r="AC893" s="35"/>
      <c r="AD893" s="36"/>
      <c r="AE893" s="224"/>
      <c r="AF893" s="53"/>
      <c r="AG893" s="54"/>
      <c r="AH893" s="55"/>
      <c r="AI893" s="56"/>
      <c r="AJ893" s="41" t="s">
        <v>4462</v>
      </c>
      <c r="AK893" s="42">
        <v>45735</v>
      </c>
      <c r="AL893" s="50"/>
      <c r="AM893" s="337" t="str">
        <f>INDEX($K$6:$AE$6,1,MATCH(1,K893:AE893,-1))</f>
        <v>95PFE-L2L</v>
      </c>
      <c r="AN893" s="337" t="str">
        <f>IF(INDEX($K$6:$AE$6,1,MATCH(1,K893:AE893,1))&lt;&gt;INDEX($K$6:$AE$6,1,MATCH(1,K893:AE893,-1)),INDEX($K$6:$AE$6,1,MATCH(1,K893:AE893,1)),"-")</f>
        <v>-</v>
      </c>
    </row>
    <row r="894" spans="1:40" x14ac:dyDescent="0.2">
      <c r="A894" s="169" t="str">
        <f>IF(IFERROR(VLOOKUP(G894,EmployesActifs,1,FALSE),"Non")&lt;&gt;"Non","Oui","Non")</f>
        <v>Oui</v>
      </c>
      <c r="B894" s="172">
        <f>IF(A894="Oui",1,0)</f>
        <v>1</v>
      </c>
      <c r="C894" s="172">
        <f>IF(OR(G894="Médecin",H894="Médecin",I894="Médecin",I894="Médecins",H894="anesthésiste",H894="boursier univ.",H894="chercheur",H894="chirurgien",H894="Résident(e)",H894="Md Urg",H894="Md Card",LEFT(H894,6)="Fellow",H894="Externe Médecine",H894="Directeur de la biobanque Médecin",H894="monit.-boursier",),1,0)</f>
        <v>0</v>
      </c>
      <c r="D894" s="172">
        <f>IF(OR(G894=0,H894="Stagiaire",H894="Stagiaires",H894="Externe",H894="Externes",G894="agence",H894="STAGIAIRE INFIRMIER(ÈRE)",H894="STAGIAIRE SI",H894="STAGIAIRE S.I.",H894="STAGIAIRE PAB",H894="STAGIAIRE EN PERFUSION",H894="Stagiaire Physiothérapeute",H894="Stagiaire médecine",H894="Stagiaire - Service sociaux",H894="STAGIAIRE SOINS INFIRMIERS",H894="STAGIAIRE EXTERNE EN MÉDECINE",H894="ss",),1,0)</f>
        <v>0</v>
      </c>
      <c r="E894" s="28" t="s">
        <v>1493</v>
      </c>
      <c r="F894" s="28" t="s">
        <v>1494</v>
      </c>
      <c r="G894" s="262">
        <v>4064</v>
      </c>
      <c r="H894" s="79" t="s">
        <v>103</v>
      </c>
      <c r="I894" s="164" t="s">
        <v>61</v>
      </c>
      <c r="J894" s="273">
        <f ca="1">IF(AK894&lt;=Données!$B$2,1," ")</f>
        <v>1</v>
      </c>
      <c r="K894" s="45"/>
      <c r="L894" s="46">
        <v>1</v>
      </c>
      <c r="M894" s="47"/>
      <c r="N894" s="48"/>
      <c r="O894" s="185"/>
      <c r="P894" s="187"/>
      <c r="Q894" s="185"/>
      <c r="R894" s="186"/>
      <c r="S894" s="186"/>
      <c r="T894" s="187"/>
      <c r="U894" s="187"/>
      <c r="V894" s="187"/>
      <c r="W894" s="320"/>
      <c r="X894" s="214"/>
      <c r="Y894" s="215"/>
      <c r="Z894" s="34"/>
      <c r="AA894" s="35"/>
      <c r="AB894" s="35"/>
      <c r="AC894" s="35"/>
      <c r="AD894" s="36"/>
      <c r="AE894" s="224"/>
      <c r="AF894" s="53"/>
      <c r="AG894" s="54"/>
      <c r="AH894" s="55"/>
      <c r="AI894" s="56"/>
      <c r="AJ894" s="41" t="s">
        <v>2858</v>
      </c>
      <c r="AK894" s="42">
        <v>45188</v>
      </c>
      <c r="AL894" s="50"/>
      <c r="AM894" s="337" t="str">
        <f>INDEX($K$6:$AE$6,1,MATCH(1,K894:AE894,-1))</f>
        <v>95PFE-L2M</v>
      </c>
      <c r="AN894" s="337" t="str">
        <f>IF(INDEX($K$6:$AE$6,1,MATCH(1,K894:AE894,1))&lt;&gt;INDEX($K$6:$AE$6,1,MATCH(1,K894:AE894,-1)),INDEX($K$6:$AE$6,1,MATCH(1,K894:AE894,1)),"-")</f>
        <v>-</v>
      </c>
    </row>
    <row r="895" spans="1:40" x14ac:dyDescent="0.2">
      <c r="A895" s="169" t="str">
        <f>IF(IFERROR(VLOOKUP(G895,EmployesActifs,1,FALSE),"Non")&lt;&gt;"Non","Oui","Non")</f>
        <v>Oui</v>
      </c>
      <c r="B895" s="172">
        <f>IF(A895="Oui",1,0)</f>
        <v>1</v>
      </c>
      <c r="C895" s="172">
        <f>IF(OR(G895="Médecin",H895="Médecin",I895="Médecin",I895="Médecins",H895="anesthésiste",H895="boursier univ.",H895="chercheur",H895="chirurgien",H895="Résident(e)",H895="Md Urg",H895="Md Card",LEFT(H895,6)="Fellow",H895="Externe Médecine",H895="Directeur de la biobanque Médecin",H895="monit.-boursier",),1,0)</f>
        <v>0</v>
      </c>
      <c r="D895" s="172">
        <f>IF(OR(G895=0,H895="Stagiaire",H895="Stagiaires",H895="Externe",H895="Externes",G895="agence",H895="STAGIAIRE INFIRMIER(ÈRE)",H895="STAGIAIRE SI",H895="STAGIAIRE S.I.",H895="STAGIAIRE PAB",H895="STAGIAIRE EN PERFUSION",H895="Stagiaire Physiothérapeute",H895="Stagiaire médecine",H895="Stagiaire - Service sociaux",H895="STAGIAIRE SOINS INFIRMIERS",H895="STAGIAIRE EXTERNE EN MÉDECINE",H895="ss",),1,0)</f>
        <v>0</v>
      </c>
      <c r="E895" s="28" t="s">
        <v>1495</v>
      </c>
      <c r="F895" s="28" t="s">
        <v>4333</v>
      </c>
      <c r="G895" s="262">
        <v>13908</v>
      </c>
      <c r="H895" s="79" t="s">
        <v>4999</v>
      </c>
      <c r="I895" s="164" t="s">
        <v>209</v>
      </c>
      <c r="J895" s="273" t="str">
        <f ca="1">IF(AK895&lt;=Données!$B$2,1," ")</f>
        <v xml:space="preserve"> </v>
      </c>
      <c r="K895" s="45">
        <v>1</v>
      </c>
      <c r="L895" s="46"/>
      <c r="M895" s="47"/>
      <c r="N895" s="48"/>
      <c r="O895" s="185"/>
      <c r="P895" s="187"/>
      <c r="Q895" s="185"/>
      <c r="R895" s="186"/>
      <c r="S895" s="186"/>
      <c r="T895" s="187"/>
      <c r="U895" s="187"/>
      <c r="V895" s="187"/>
      <c r="W895" s="320"/>
      <c r="X895" s="214"/>
      <c r="Y895" s="215"/>
      <c r="Z895" s="34"/>
      <c r="AA895" s="35"/>
      <c r="AB895" s="35"/>
      <c r="AC895" s="35"/>
      <c r="AD895" s="36"/>
      <c r="AE895" s="224"/>
      <c r="AF895" s="53"/>
      <c r="AG895" s="54"/>
      <c r="AH895" s="55"/>
      <c r="AI895" s="56"/>
      <c r="AJ895" s="41" t="s">
        <v>4462</v>
      </c>
      <c r="AK895" s="42">
        <v>45917</v>
      </c>
      <c r="AL895" s="50"/>
      <c r="AM895" s="337" t="str">
        <f>INDEX($K$6:$AE$6,1,MATCH(1,K895:AE895,-1))</f>
        <v>95PFE-L2S</v>
      </c>
      <c r="AN895" s="337" t="str">
        <f>IF(INDEX($K$6:$AE$6,1,MATCH(1,K895:AE895,1))&lt;&gt;INDEX($K$6:$AE$6,1,MATCH(1,K895:AE895,-1)),INDEX($K$6:$AE$6,1,MATCH(1,K895:AE895,1)),"-")</f>
        <v>-</v>
      </c>
    </row>
    <row r="896" spans="1:40" x14ac:dyDescent="0.2">
      <c r="A896" s="169" t="str">
        <f>IF(IFERROR(VLOOKUP(G896,EmployesActifs,1,FALSE),"Non")&lt;&gt;"Non","Oui","Non")</f>
        <v>Oui</v>
      </c>
      <c r="B896" s="172">
        <f>IF(A896="Oui",1,0)</f>
        <v>1</v>
      </c>
      <c r="C896" s="172">
        <f>IF(OR(G896="Médecin",H896="Médecin",I896="Médecin",I896="Médecins",H896="anesthésiste",H896="boursier univ.",H896="chercheur",H896="chirurgien",H896="Résident(e)",H896="Md Urg",H896="Md Card",LEFT(H896,6)="Fellow",H896="Externe Médecine",H896="Directeur de la biobanque Médecin",H896="monit.-boursier",),1,0)</f>
        <v>0</v>
      </c>
      <c r="D896" s="172">
        <f>IF(OR(G896=0,H896="Stagiaire",H896="Stagiaires",H896="Externe",H896="Externes",G896="agence",H896="STAGIAIRE INFIRMIER(ÈRE)",H896="STAGIAIRE SI",H896="STAGIAIRE S.I.",H896="STAGIAIRE PAB",H896="STAGIAIRE EN PERFUSION",H896="Stagiaire Physiothérapeute",H896="Stagiaire médecine",H896="Stagiaire - Service sociaux",H896="STAGIAIRE SOINS INFIRMIERS",H896="STAGIAIRE EXTERNE EN MÉDECINE",H896="ss",),1,0)</f>
        <v>0</v>
      </c>
      <c r="E896" s="28" t="s">
        <v>1495</v>
      </c>
      <c r="F896" s="28" t="s">
        <v>368</v>
      </c>
      <c r="G896" s="262">
        <v>9790</v>
      </c>
      <c r="H896" s="79" t="s">
        <v>69</v>
      </c>
      <c r="I896" s="164" t="s">
        <v>836</v>
      </c>
      <c r="J896" s="273" t="str">
        <f ca="1">IF(AK896&lt;=Données!$B$2,1," ")</f>
        <v xml:space="preserve"> </v>
      </c>
      <c r="K896" s="45"/>
      <c r="L896" s="46">
        <v>1</v>
      </c>
      <c r="M896" s="47"/>
      <c r="N896" s="48"/>
      <c r="O896" s="185"/>
      <c r="P896" s="187"/>
      <c r="Q896" s="185"/>
      <c r="R896" s="186"/>
      <c r="S896" s="186"/>
      <c r="T896" s="187"/>
      <c r="U896" s="187"/>
      <c r="V896" s="187"/>
      <c r="W896" s="320"/>
      <c r="X896" s="214"/>
      <c r="Y896" s="215"/>
      <c r="Z896" s="34"/>
      <c r="AA896" s="35"/>
      <c r="AB896" s="35"/>
      <c r="AC896" s="35"/>
      <c r="AD896" s="36"/>
      <c r="AE896" s="224"/>
      <c r="AF896" s="53"/>
      <c r="AG896" s="54"/>
      <c r="AH896" s="55"/>
      <c r="AI896" s="56"/>
      <c r="AJ896" s="41" t="s">
        <v>5851</v>
      </c>
      <c r="AK896" s="42">
        <v>45808</v>
      </c>
      <c r="AL896" s="50"/>
      <c r="AM896" s="337" t="str">
        <f>INDEX($K$6:$AE$6,1,MATCH(1,K896:AE896,-1))</f>
        <v>95PFE-L2M</v>
      </c>
      <c r="AN896" s="337" t="str">
        <f>IF(INDEX($K$6:$AE$6,1,MATCH(1,K896:AE896,1))&lt;&gt;INDEX($K$6:$AE$6,1,MATCH(1,K896:AE896,-1)),INDEX($K$6:$AE$6,1,MATCH(1,K896:AE896,1)),"-")</f>
        <v>-</v>
      </c>
    </row>
    <row r="897" spans="1:40" x14ac:dyDescent="0.2">
      <c r="A897" s="381"/>
      <c r="B897" s="172">
        <f>IF(A897="Oui",1,0)</f>
        <v>0</v>
      </c>
      <c r="C897" s="172">
        <f>IF(OR(G897="Médecin",H897="Médecin",I897="Médecin",I897="Médecins",H897="anesthésiste",H897="boursier univ.",H897="chercheur",H897="chirurgien",H897="Résident(e)",H897="Md Urg",H897="Md Card",LEFT(H897,6)="Fellow",H897="Externe Médecine",H897="Directeur de la biobanque Médecin",H897="monit.-boursier",),1,0)</f>
        <v>0</v>
      </c>
      <c r="D897" s="172">
        <f>IF(OR(G897=0,H897="Stagiaire",H897="Stagiaires",H897="Externe",H897="Externes",G897="agence",H897="STAGIAIRE INFIRMIER(ÈRE)",H897="STAGIAIRE SI",H897="STAGIAIRE S.I.",H897="STAGIAIRE PAB",H897="STAGIAIRE EN PERFUSION",H897="Stagiaire Physiothérapeute",H897="Stagiaire médecine",H897="Stagiaire - Service sociaux",H897="STAGIAIRE SOINS INFIRMIERS",H897="STAGIAIRE EXTERNE EN MÉDECINE",H897="ss",),1,0)</f>
        <v>1</v>
      </c>
      <c r="E897" s="28" t="s">
        <v>1495</v>
      </c>
      <c r="F897" s="28" t="s">
        <v>1094</v>
      </c>
      <c r="G897" s="262">
        <v>0</v>
      </c>
      <c r="H897" s="79" t="s">
        <v>479</v>
      </c>
      <c r="I897" s="164" t="s">
        <v>706</v>
      </c>
      <c r="J897" s="273">
        <f ca="1">IF(AK897&lt;=Données!$B$2,1," ")</f>
        <v>1</v>
      </c>
      <c r="K897" s="45">
        <v>1</v>
      </c>
      <c r="L897" s="46"/>
      <c r="M897" s="47"/>
      <c r="N897" s="48"/>
      <c r="O897" s="185"/>
      <c r="P897" s="187"/>
      <c r="Q897" s="185"/>
      <c r="R897" s="186"/>
      <c r="S897" s="186"/>
      <c r="T897" s="187"/>
      <c r="U897" s="187"/>
      <c r="V897" s="187"/>
      <c r="W897" s="320"/>
      <c r="X897" s="214"/>
      <c r="Y897" s="215"/>
      <c r="Z897" s="34"/>
      <c r="AA897" s="35"/>
      <c r="AB897" s="35"/>
      <c r="AC897" s="35"/>
      <c r="AD897" s="36"/>
      <c r="AE897" s="224"/>
      <c r="AF897" s="53"/>
      <c r="AG897" s="54"/>
      <c r="AH897" s="55"/>
      <c r="AI897" s="56"/>
      <c r="AJ897" s="41" t="s">
        <v>239</v>
      </c>
      <c r="AK897" s="42">
        <v>44579</v>
      </c>
      <c r="AL897" s="50"/>
      <c r="AM897" s="337" t="str">
        <f>INDEX($K$6:$AE$6,1,MATCH(1,K897:AE897,-1))</f>
        <v>95PFE-L2S</v>
      </c>
      <c r="AN897" s="337" t="str">
        <f>IF(INDEX($K$6:$AE$6,1,MATCH(1,K897:AE897,1))&lt;&gt;INDEX($K$6:$AE$6,1,MATCH(1,K897:AE897,-1)),INDEX($K$6:$AE$6,1,MATCH(1,K897:AE897,1)),"-")</f>
        <v>-</v>
      </c>
    </row>
    <row r="898" spans="1:40" x14ac:dyDescent="0.2">
      <c r="A898" s="169" t="str">
        <f>IF(IFERROR(VLOOKUP(G898,EmployesActifs,1,FALSE),"Non")&lt;&gt;"Non","Oui","Non")</f>
        <v>Oui</v>
      </c>
      <c r="B898" s="172">
        <f>IF(A898="Oui",1,0)</f>
        <v>1</v>
      </c>
      <c r="C898" s="172">
        <f>IF(OR(G898="Médecin",H898="Médecin",I898="Médecin",I898="Médecins",H898="anesthésiste",H898="boursier univ.",H898="chercheur",H898="chirurgien",H898="Résident(e)",H898="Md Urg",H898="Md Card",LEFT(H898,6)="Fellow",H898="Externe Médecine",H898="Directeur de la biobanque Médecin",H898="monit.-boursier",),1,0)</f>
        <v>0</v>
      </c>
      <c r="D898" s="172">
        <f>IF(OR(G898=0,H898="Stagiaire",H898="Stagiaires",H898="Externe",H898="Externes",G898="agence",H898="STAGIAIRE INFIRMIER(ÈRE)",H898="STAGIAIRE SI",H898="STAGIAIRE S.I.",H898="STAGIAIRE PAB",H898="STAGIAIRE EN PERFUSION",H898="Stagiaire Physiothérapeute",H898="Stagiaire médecine",H898="Stagiaire - Service sociaux",H898="STAGIAIRE SOINS INFIRMIERS",H898="STAGIAIRE EXTERNE EN MÉDECINE",H898="ss",),1,0)</f>
        <v>0</v>
      </c>
      <c r="E898" s="28" t="s">
        <v>1495</v>
      </c>
      <c r="F898" s="28" t="s">
        <v>1496</v>
      </c>
      <c r="G898" s="262">
        <v>3062</v>
      </c>
      <c r="H898" s="79" t="s">
        <v>747</v>
      </c>
      <c r="I898" s="164" t="s">
        <v>765</v>
      </c>
      <c r="J898" s="273">
        <f ca="1">IF(AK898&lt;=Données!$B$2,1," ")</f>
        <v>1</v>
      </c>
      <c r="K898" s="45">
        <v>1</v>
      </c>
      <c r="L898" s="46"/>
      <c r="M898" s="47"/>
      <c r="N898" s="48"/>
      <c r="O898" s="185"/>
      <c r="P898" s="187"/>
      <c r="Q898" s="185"/>
      <c r="R898" s="186"/>
      <c r="S898" s="186"/>
      <c r="T898" s="187"/>
      <c r="U898" s="187"/>
      <c r="V898" s="187"/>
      <c r="W898" s="320"/>
      <c r="X898" s="214"/>
      <c r="Y898" s="215"/>
      <c r="Z898" s="34"/>
      <c r="AA898" s="35"/>
      <c r="AB898" s="35"/>
      <c r="AC898" s="35"/>
      <c r="AD898" s="36"/>
      <c r="AE898" s="224"/>
      <c r="AF898" s="53"/>
      <c r="AG898" s="54"/>
      <c r="AH898" s="55"/>
      <c r="AI898" s="56"/>
      <c r="AJ898" s="41" t="s">
        <v>85</v>
      </c>
      <c r="AK898" s="42">
        <v>45007</v>
      </c>
      <c r="AL898" s="50"/>
      <c r="AM898" s="337" t="str">
        <f>INDEX($K$6:$AE$6,1,MATCH(1,K898:AE898,-1))</f>
        <v>95PFE-L2S</v>
      </c>
      <c r="AN898" s="337" t="str">
        <f>IF(INDEX($K$6:$AE$6,1,MATCH(1,K898:AE898,1))&lt;&gt;INDEX($K$6:$AE$6,1,MATCH(1,K898:AE898,-1)),INDEX($K$6:$AE$6,1,MATCH(1,K898:AE898,1)),"-")</f>
        <v>-</v>
      </c>
    </row>
    <row r="899" spans="1:40" x14ac:dyDescent="0.2">
      <c r="A899" s="169" t="str">
        <f>IF(IFERROR(VLOOKUP(G899,EmployesActifs,1,FALSE),"Non")&lt;&gt;"Non","Oui","Non")</f>
        <v>Oui</v>
      </c>
      <c r="B899" s="172">
        <f>IF(A899="Oui",1,0)</f>
        <v>1</v>
      </c>
      <c r="C899" s="172">
        <f>IF(OR(G899="Médecin",H899="Médecin",I899="Médecin",I899="Médecins",H899="anesthésiste",H899="boursier univ.",H899="chercheur",H899="chirurgien",H899="Résident(e)",H899="Md Urg",H899="Md Card",LEFT(H899,6)="Fellow",H899="Externe Médecine",H899="Directeur de la biobanque Médecin",H899="monit.-boursier",),1,0)</f>
        <v>0</v>
      </c>
      <c r="D899" s="172">
        <f>IF(OR(G899=0,H899="Stagiaire",H899="Stagiaires",H899="Externe",H899="Externes",G899="agence",H899="STAGIAIRE INFIRMIER(ÈRE)",H899="STAGIAIRE SI",H899="STAGIAIRE S.I.",H899="STAGIAIRE PAB",H899="STAGIAIRE EN PERFUSION",H899="Stagiaire Physiothérapeute",H899="Stagiaire médecine",H899="Stagiaire - Service sociaux",H899="STAGIAIRE SOINS INFIRMIERS",H899="STAGIAIRE EXTERNE EN MÉDECINE",H899="ss",),1,0)</f>
        <v>0</v>
      </c>
      <c r="E899" s="28" t="s">
        <v>1495</v>
      </c>
      <c r="F899" s="28" t="s">
        <v>2315</v>
      </c>
      <c r="G899" s="262">
        <v>12389</v>
      </c>
      <c r="H899" s="79" t="s">
        <v>570</v>
      </c>
      <c r="I899" s="164" t="s">
        <v>5710</v>
      </c>
      <c r="J899" s="273">
        <f ca="1">IF(AK899&lt;=Données!$B$2,1," ")</f>
        <v>1</v>
      </c>
      <c r="K899" s="45">
        <v>1</v>
      </c>
      <c r="L899" s="46"/>
      <c r="M899" s="47"/>
      <c r="N899" s="48"/>
      <c r="O899" s="185"/>
      <c r="P899" s="187"/>
      <c r="Q899" s="185"/>
      <c r="R899" s="186"/>
      <c r="S899" s="186"/>
      <c r="T899" s="187"/>
      <c r="U899" s="187"/>
      <c r="V899" s="187"/>
      <c r="W899" s="320"/>
      <c r="X899" s="214"/>
      <c r="Y899" s="215"/>
      <c r="Z899" s="34"/>
      <c r="AA899" s="35"/>
      <c r="AB899" s="35"/>
      <c r="AC899" s="35"/>
      <c r="AD899" s="36"/>
      <c r="AE899" s="224"/>
      <c r="AF899" s="53"/>
      <c r="AG899" s="54"/>
      <c r="AH899" s="55"/>
      <c r="AI899" s="56"/>
      <c r="AJ899" s="41" t="s">
        <v>85</v>
      </c>
      <c r="AK899" s="42">
        <v>44755</v>
      </c>
      <c r="AL899" s="50"/>
      <c r="AM899" s="337" t="str">
        <f>INDEX($K$6:$AE$6,1,MATCH(1,K899:AE899,-1))</f>
        <v>95PFE-L2S</v>
      </c>
      <c r="AN899" s="337" t="str">
        <f>IF(INDEX($K$6:$AE$6,1,MATCH(1,K899:AE899,1))&lt;&gt;INDEX($K$6:$AE$6,1,MATCH(1,K899:AE899,-1)),INDEX($K$6:$AE$6,1,MATCH(1,K899:AE899,1)),"-")</f>
        <v>-</v>
      </c>
    </row>
    <row r="900" spans="1:40" x14ac:dyDescent="0.2">
      <c r="A900" s="169" t="str">
        <f>IF(IFERROR(VLOOKUP(G900,EmployesActifs,1,FALSE),"Non")&lt;&gt;"Non","Oui","Non")</f>
        <v>Oui</v>
      </c>
      <c r="B900" s="172">
        <f>IF(A900="Oui",1,0)</f>
        <v>1</v>
      </c>
      <c r="C900" s="172">
        <f>IF(OR(G900="Médecin",H900="Médecin",I900="Médecin",I900="Médecins",H900="anesthésiste",H900="boursier univ.",H900="chercheur",H900="chirurgien",H900="Résident(e)",H900="Md Urg",H900="Md Card",LEFT(H900,6)="Fellow",H900="Externe Médecine",H900="Directeur de la biobanque Médecin",H900="monit.-boursier",),1,0)</f>
        <v>0</v>
      </c>
      <c r="D900" s="172">
        <f>IF(OR(G900=0,H900="Stagiaire",H900="Stagiaires",H900="Externe",H900="Externes",G900="agence",H900="STAGIAIRE INFIRMIER(ÈRE)",H900="STAGIAIRE SI",H900="STAGIAIRE S.I.",H900="STAGIAIRE PAB",H900="STAGIAIRE EN PERFUSION",H900="Stagiaire Physiothérapeute",H900="Stagiaire médecine",H900="Stagiaire - Service sociaux",H900="STAGIAIRE SOINS INFIRMIERS",H900="STAGIAIRE EXTERNE EN MÉDECINE",H900="ss",),1,0)</f>
        <v>0</v>
      </c>
      <c r="E900" s="28" t="s">
        <v>1497</v>
      </c>
      <c r="F900" s="28" t="s">
        <v>968</v>
      </c>
      <c r="G900" s="262">
        <v>8946</v>
      </c>
      <c r="H900" s="79" t="s">
        <v>570</v>
      </c>
      <c r="I900" s="164" t="s">
        <v>1742</v>
      </c>
      <c r="J900" s="273" t="str">
        <f ca="1">IF(AK900&lt;=Données!$B$2,1," ")</f>
        <v xml:space="preserve"> </v>
      </c>
      <c r="K900" s="45"/>
      <c r="L900" s="46"/>
      <c r="M900" s="47"/>
      <c r="N900" s="48"/>
      <c r="O900" s="185"/>
      <c r="P900" s="187"/>
      <c r="Q900" s="185"/>
      <c r="R900" s="186"/>
      <c r="S900" s="186">
        <v>1</v>
      </c>
      <c r="T900" s="187"/>
      <c r="U900" s="187"/>
      <c r="V900" s="187"/>
      <c r="W900" s="320"/>
      <c r="X900" s="214"/>
      <c r="Y900" s="215"/>
      <c r="Z900" s="34"/>
      <c r="AA900" s="35"/>
      <c r="AB900" s="35"/>
      <c r="AC900" s="35"/>
      <c r="AD900" s="36"/>
      <c r="AE900" s="224"/>
      <c r="AF900" s="53"/>
      <c r="AG900" s="54"/>
      <c r="AH900" s="55"/>
      <c r="AI900" s="56"/>
      <c r="AJ900" s="41" t="s">
        <v>4462</v>
      </c>
      <c r="AK900" s="42">
        <v>45701</v>
      </c>
      <c r="AL900" s="50"/>
      <c r="AM900" s="337" t="str">
        <f>INDEX($K$6:$AE$6,1,MATCH(1,K900:AE900,-1))</f>
        <v>1870 +</v>
      </c>
      <c r="AN900" s="337" t="str">
        <f>IF(INDEX($K$6:$AE$6,1,MATCH(1,K900:AE900,1))&lt;&gt;INDEX($K$6:$AE$6,1,MATCH(1,K900:AE900,-1)),INDEX($K$6:$AE$6,1,MATCH(1,K900:AE900,1)),"-")</f>
        <v>-</v>
      </c>
    </row>
    <row r="901" spans="1:40" x14ac:dyDescent="0.2">
      <c r="A901" s="169" t="str">
        <f>IF(IFERROR(VLOOKUP(G901,EmployesActifs,1,FALSE),"Non")&lt;&gt;"Non","Oui","Non")</f>
        <v>Oui</v>
      </c>
      <c r="B901" s="172">
        <f>IF(A901="Oui",1,0)</f>
        <v>1</v>
      </c>
      <c r="C901" s="172">
        <f>IF(OR(G901="Médecin",H901="Médecin",I901="Médecin",I901="Médecins",H901="anesthésiste",H901="boursier univ.",H901="chercheur",H901="chirurgien",H901="Résident(e)",H901="Md Urg",H901="Md Card",LEFT(H901,6)="Fellow",H901="Externe Médecine",H901="Directeur de la biobanque Médecin",H901="monit.-boursier",),1,0)</f>
        <v>0</v>
      </c>
      <c r="D901" s="172">
        <f>IF(OR(G901=0,H901="Stagiaire",H901="Stagiaires",H901="Externe",H901="Externes",G901="agence",H901="STAGIAIRE INFIRMIER(ÈRE)",H901="STAGIAIRE SI",H901="STAGIAIRE S.I.",H901="STAGIAIRE PAB",H901="STAGIAIRE EN PERFUSION",H901="Stagiaire Physiothérapeute",H901="Stagiaire médecine",H901="Stagiaire - Service sociaux",H901="STAGIAIRE SOINS INFIRMIERS",H901="STAGIAIRE EXTERNE EN MÉDECINE",H901="ss",),1,0)</f>
        <v>0</v>
      </c>
      <c r="E901" s="28" t="s">
        <v>1498</v>
      </c>
      <c r="F901" s="28" t="s">
        <v>1499</v>
      </c>
      <c r="G901" s="262">
        <v>9900</v>
      </c>
      <c r="H901" s="79" t="s">
        <v>69</v>
      </c>
      <c r="I901" s="164" t="s">
        <v>5716</v>
      </c>
      <c r="J901" s="273" t="str">
        <f ca="1">IF(AK901&lt;=Données!$B$2,1," ")</f>
        <v xml:space="preserve"> </v>
      </c>
      <c r="K901" s="45">
        <v>1</v>
      </c>
      <c r="L901" s="46"/>
      <c r="M901" s="47"/>
      <c r="N901" s="48"/>
      <c r="O901" s="185"/>
      <c r="P901" s="187"/>
      <c r="Q901" s="185"/>
      <c r="R901" s="186"/>
      <c r="S901" s="186"/>
      <c r="T901" s="187"/>
      <c r="U901" s="187"/>
      <c r="V901" s="187"/>
      <c r="W901" s="320"/>
      <c r="X901" s="214"/>
      <c r="Y901" s="215"/>
      <c r="Z901" s="34"/>
      <c r="AA901" s="35"/>
      <c r="AB901" s="35"/>
      <c r="AC901" s="35"/>
      <c r="AD901" s="36"/>
      <c r="AE901" s="224"/>
      <c r="AF901" s="53"/>
      <c r="AG901" s="54"/>
      <c r="AH901" s="55"/>
      <c r="AI901" s="56"/>
      <c r="AJ901" s="41" t="s">
        <v>4462</v>
      </c>
      <c r="AK901" s="42">
        <v>45749</v>
      </c>
      <c r="AL901" s="50"/>
      <c r="AM901" s="337" t="str">
        <f>INDEX($K$6:$AE$6,1,MATCH(1,K901:AE901,-1))</f>
        <v>95PFE-L2S</v>
      </c>
      <c r="AN901" s="337" t="str">
        <f>IF(INDEX($K$6:$AE$6,1,MATCH(1,K901:AE901,1))&lt;&gt;INDEX($K$6:$AE$6,1,MATCH(1,K901:AE901,-1)),INDEX($K$6:$AE$6,1,MATCH(1,K901:AE901,1)),"-")</f>
        <v>-</v>
      </c>
    </row>
    <row r="902" spans="1:40" x14ac:dyDescent="0.2">
      <c r="A902" s="169" t="str">
        <f>IF(IFERROR(VLOOKUP(G902,EmployesActifs,1,FALSE),"Non")&lt;&gt;"Non","Oui","Non")</f>
        <v>Oui</v>
      </c>
      <c r="B902" s="172">
        <f>IF(A902="Oui",1,0)</f>
        <v>1</v>
      </c>
      <c r="C902" s="172">
        <f>IF(OR(G902="Médecin",H902="Médecin",I902="Médecin",I902="Médecins",H902="anesthésiste",H902="boursier univ.",H902="chercheur",H902="chirurgien",H902="Résident(e)",H902="Md Urg",H902="Md Card",LEFT(H902,6)="Fellow",H902="Externe Médecine",H902="Directeur de la biobanque Médecin",H902="monit.-boursier",),1,0)</f>
        <v>0</v>
      </c>
      <c r="D902" s="172">
        <f>IF(OR(G902=0,H902="Stagiaire",H902="Stagiaires",H902="Externe",H902="Externes",G902="agence",H902="STAGIAIRE INFIRMIER(ÈRE)",H902="STAGIAIRE SI",H902="STAGIAIRE S.I.",H902="STAGIAIRE PAB",H902="STAGIAIRE EN PERFUSION",H902="Stagiaire Physiothérapeute",H902="Stagiaire médecine",H902="Stagiaire - Service sociaux",H902="STAGIAIRE SOINS INFIRMIERS",H902="STAGIAIRE EXTERNE EN MÉDECINE",H902="ss",),1,0)</f>
        <v>0</v>
      </c>
      <c r="E902" s="28" t="s">
        <v>1500</v>
      </c>
      <c r="F902" s="28" t="s">
        <v>1501</v>
      </c>
      <c r="G902" s="262">
        <v>5238</v>
      </c>
      <c r="H902" s="79" t="s">
        <v>2098</v>
      </c>
      <c r="I902" s="164" t="s">
        <v>3476</v>
      </c>
      <c r="J902" s="273">
        <f ca="1">IF(AK902&lt;=Données!$B$2,1," ")</f>
        <v>1</v>
      </c>
      <c r="K902" s="45"/>
      <c r="L902" s="46">
        <v>1</v>
      </c>
      <c r="M902" s="47"/>
      <c r="N902" s="48"/>
      <c r="O902" s="185"/>
      <c r="P902" s="187"/>
      <c r="Q902" s="185"/>
      <c r="R902" s="186"/>
      <c r="S902" s="186"/>
      <c r="T902" s="187"/>
      <c r="U902" s="187"/>
      <c r="V902" s="187"/>
      <c r="W902" s="320"/>
      <c r="X902" s="214"/>
      <c r="Y902" s="215"/>
      <c r="Z902" s="34"/>
      <c r="AA902" s="35"/>
      <c r="AB902" s="35"/>
      <c r="AC902" s="35"/>
      <c r="AD902" s="36"/>
      <c r="AE902" s="224"/>
      <c r="AF902" s="53"/>
      <c r="AG902" s="54"/>
      <c r="AH902" s="55"/>
      <c r="AI902" s="56"/>
      <c r="AJ902" s="41" t="s">
        <v>57</v>
      </c>
      <c r="AK902" s="42">
        <v>44580</v>
      </c>
      <c r="AL902" s="50"/>
      <c r="AM902" s="337" t="str">
        <f>INDEX($K$6:$AE$6,1,MATCH(1,K902:AE902,-1))</f>
        <v>95PFE-L2M</v>
      </c>
      <c r="AN902" s="337" t="str">
        <f>IF(INDEX($K$6:$AE$6,1,MATCH(1,K902:AE902,1))&lt;&gt;INDEX($K$6:$AE$6,1,MATCH(1,K902:AE902,-1)),INDEX($K$6:$AE$6,1,MATCH(1,K902:AE902,1)),"-")</f>
        <v>-</v>
      </c>
    </row>
    <row r="903" spans="1:40" x14ac:dyDescent="0.2">
      <c r="A903" s="169" t="str">
        <f>IF(IFERROR(VLOOKUP(G903,EmployesActifs,1,FALSE),"Non")&lt;&gt;"Non","Oui","Non")</f>
        <v>Oui</v>
      </c>
      <c r="B903" s="172">
        <f>IF(A903="Oui",1,0)</f>
        <v>1</v>
      </c>
      <c r="C903" s="172">
        <f>IF(OR(G903="Médecin",H903="Médecin",I903="Médecin",I903="Médecins",H903="anesthésiste",H903="boursier univ.",H903="chercheur",H903="chirurgien",H903="Résident(e)",H903="Md Urg",H903="Md Card",LEFT(H903,6)="Fellow",H903="Externe Médecine",H903="Directeur de la biobanque Médecin",H903="monit.-boursier",),1,0)</f>
        <v>0</v>
      </c>
      <c r="D903" s="172">
        <f>IF(OR(G903=0,H903="Stagiaire",H903="Stagiaires",H903="Externe",H903="Externes",G903="agence",H903="STAGIAIRE INFIRMIER(ÈRE)",H903="STAGIAIRE SI",H903="STAGIAIRE S.I.",H903="STAGIAIRE PAB",H903="STAGIAIRE EN PERFUSION",H903="Stagiaire Physiothérapeute",H903="Stagiaire médecine",H903="Stagiaire - Service sociaux",H903="STAGIAIRE SOINS INFIRMIERS",H903="STAGIAIRE EXTERNE EN MÉDECINE",H903="ss",),1,0)</f>
        <v>0</v>
      </c>
      <c r="E903" s="28" t="s">
        <v>1502</v>
      </c>
      <c r="F903" s="28" t="s">
        <v>1503</v>
      </c>
      <c r="G903" s="262">
        <v>11276</v>
      </c>
      <c r="H903" s="79" t="s">
        <v>972</v>
      </c>
      <c r="I903" s="164" t="s">
        <v>3418</v>
      </c>
      <c r="J903" s="273">
        <f ca="1">IF(AK903&lt;=Données!$B$2,1," ")</f>
        <v>1</v>
      </c>
      <c r="K903" s="45"/>
      <c r="L903" s="46" t="s">
        <v>56</v>
      </c>
      <c r="M903" s="47"/>
      <c r="N903" s="48"/>
      <c r="O903" s="185"/>
      <c r="P903" s="187"/>
      <c r="Q903" s="185"/>
      <c r="R903" s="186"/>
      <c r="S903" s="186">
        <v>1</v>
      </c>
      <c r="T903" s="187"/>
      <c r="U903" s="187"/>
      <c r="V903" s="187"/>
      <c r="W903" s="320"/>
      <c r="X903" s="214"/>
      <c r="Y903" s="215"/>
      <c r="Z903" s="34"/>
      <c r="AA903" s="35"/>
      <c r="AB903" s="35"/>
      <c r="AC903" s="35"/>
      <c r="AD903" s="36"/>
      <c r="AE903" s="224"/>
      <c r="AF903" s="53"/>
      <c r="AG903" s="54"/>
      <c r="AH903" s="55"/>
      <c r="AI903" s="56"/>
      <c r="AJ903" s="41" t="s">
        <v>57</v>
      </c>
      <c r="AK903" s="42">
        <v>44589</v>
      </c>
      <c r="AL903" s="50"/>
      <c r="AM903" s="337" t="str">
        <f>INDEX($K$6:$AE$6,1,MATCH(1,K903:AE903,-1))</f>
        <v>1870 +</v>
      </c>
      <c r="AN903" s="337" t="str">
        <f>IF(INDEX($K$6:$AE$6,1,MATCH(1,K903:AE903,1))&lt;&gt;INDEX($K$6:$AE$6,1,MATCH(1,K903:AE903,-1)),INDEX($K$6:$AE$6,1,MATCH(1,K903:AE903,1)),"-")</f>
        <v>-</v>
      </c>
    </row>
    <row r="904" spans="1:40" x14ac:dyDescent="0.2">
      <c r="A904" s="169" t="str">
        <f>IF(IFERROR(VLOOKUP(G904,EmployesActifs,1,FALSE),"Non")&lt;&gt;"Non","Oui","Non")</f>
        <v>Oui</v>
      </c>
      <c r="B904" s="172">
        <f>IF(A904="Oui",1,0)</f>
        <v>1</v>
      </c>
      <c r="C904" s="172">
        <f>IF(OR(G904="Médecin",H904="Médecin",I904="Médecin",I904="Médecins",H904="anesthésiste",H904="boursier univ.",H904="chercheur",H904="chirurgien",H904="Résident(e)",H904="Md Urg",H904="Md Card",LEFT(H904,6)="Fellow",H904="Externe Médecine",H904="Directeur de la biobanque Médecin",H904="monit.-boursier",),1,0)</f>
        <v>0</v>
      </c>
      <c r="D904" s="172">
        <f>IF(OR(G904=0,H904="Stagiaire",H904="Stagiaires",H904="Externe",H904="Externes",G904="agence",H904="STAGIAIRE INFIRMIER(ÈRE)",H904="STAGIAIRE SI",H904="STAGIAIRE S.I.",H904="STAGIAIRE PAB",H904="STAGIAIRE EN PERFUSION",H904="Stagiaire Physiothérapeute",H904="Stagiaire médecine",H904="Stagiaire - Service sociaux",H904="STAGIAIRE SOINS INFIRMIERS",H904="STAGIAIRE EXTERNE EN MÉDECINE",H904="ss",),1,0)</f>
        <v>0</v>
      </c>
      <c r="E904" s="28" t="s">
        <v>1504</v>
      </c>
      <c r="F904" s="28" t="s">
        <v>1048</v>
      </c>
      <c r="G904" s="262">
        <v>10772</v>
      </c>
      <c r="H904" s="79" t="s">
        <v>517</v>
      </c>
      <c r="I904" s="164" t="s">
        <v>1505</v>
      </c>
      <c r="J904" s="273">
        <f ca="1">IF(AK904&lt;=Données!$B$2,1," ")</f>
        <v>1</v>
      </c>
      <c r="K904" s="45"/>
      <c r="L904" s="46">
        <v>1</v>
      </c>
      <c r="M904" s="47"/>
      <c r="N904" s="48"/>
      <c r="O904" s="185"/>
      <c r="P904" s="187"/>
      <c r="Q904" s="185"/>
      <c r="R904" s="186"/>
      <c r="S904" s="186"/>
      <c r="T904" s="187"/>
      <c r="U904" s="187"/>
      <c r="V904" s="187"/>
      <c r="W904" s="320"/>
      <c r="X904" s="214"/>
      <c r="Y904" s="215"/>
      <c r="Z904" s="34"/>
      <c r="AA904" s="35"/>
      <c r="AB904" s="35"/>
      <c r="AC904" s="35"/>
      <c r="AD904" s="36"/>
      <c r="AE904" s="224"/>
      <c r="AF904" s="53"/>
      <c r="AG904" s="54"/>
      <c r="AH904" s="55"/>
      <c r="AI904" s="56"/>
      <c r="AJ904" s="41" t="s">
        <v>159</v>
      </c>
      <c r="AK904" s="42">
        <v>44414</v>
      </c>
      <c r="AL904" s="50"/>
      <c r="AM904" s="337" t="str">
        <f>INDEX($K$6:$AE$6,1,MATCH(1,K904:AE904,-1))</f>
        <v>95PFE-L2M</v>
      </c>
      <c r="AN904" s="337" t="str">
        <f>IF(INDEX($K$6:$AE$6,1,MATCH(1,K904:AE904,1))&lt;&gt;INDEX($K$6:$AE$6,1,MATCH(1,K904:AE904,-1)),INDEX($K$6:$AE$6,1,MATCH(1,K904:AE904,1)),"-")</f>
        <v>-</v>
      </c>
    </row>
    <row r="905" spans="1:40" x14ac:dyDescent="0.2">
      <c r="A905" s="381"/>
      <c r="B905" s="172">
        <f>IF(A905="Oui",1,0)</f>
        <v>0</v>
      </c>
      <c r="C905" s="172">
        <f>IF(OR(G905="Médecin",H905="Médecin",I905="Médecin",I905="Médecins",H905="anesthésiste",H905="boursier univ.",H905="chercheur",H905="chirurgien",H905="Résident(e)",H905="Md Urg",H905="Md Card",LEFT(H905,6)="Fellow",H905="Externe Médecine",H905="Directeur de la biobanque Médecin",H905="monit.-boursier",),1,0)</f>
        <v>1</v>
      </c>
      <c r="D905" s="172">
        <f>IF(OR(G905=0,H905="Stagiaire",H905="Stagiaires",H905="Externe",H905="Externes",G905="agence",H905="STAGIAIRE INFIRMIER(ÈRE)",H905="STAGIAIRE SI",H905="STAGIAIRE S.I.",H905="STAGIAIRE PAB",H905="STAGIAIRE EN PERFUSION",H905="Stagiaire Physiothérapeute",H905="Stagiaire médecine",H905="Stagiaire - Service sociaux",H905="STAGIAIRE SOINS INFIRMIERS",H905="STAGIAIRE EXTERNE EN MÉDECINE",H905="ss",),1,0)</f>
        <v>0</v>
      </c>
      <c r="E905" s="28" t="s">
        <v>1506</v>
      </c>
      <c r="F905" s="28" t="s">
        <v>1507</v>
      </c>
      <c r="G905" s="262" t="s">
        <v>1508</v>
      </c>
      <c r="H905" s="79" t="s">
        <v>80</v>
      </c>
      <c r="I905" s="164" t="s">
        <v>424</v>
      </c>
      <c r="J905" s="273">
        <f ca="1">IF(AK905&lt;=Données!$B$2,1," ")</f>
        <v>1</v>
      </c>
      <c r="K905" s="45"/>
      <c r="L905" s="46"/>
      <c r="M905" s="47"/>
      <c r="N905" s="48"/>
      <c r="O905" s="185"/>
      <c r="P905" s="187"/>
      <c r="Q905" s="185"/>
      <c r="R905" s="186" t="s">
        <v>56</v>
      </c>
      <c r="S905" s="186"/>
      <c r="T905" s="187">
        <v>1</v>
      </c>
      <c r="U905" s="187"/>
      <c r="V905" s="187"/>
      <c r="W905" s="320"/>
      <c r="X905" s="214"/>
      <c r="Y905" s="215"/>
      <c r="Z905" s="34"/>
      <c r="AA905" s="35"/>
      <c r="AB905" s="35">
        <v>1</v>
      </c>
      <c r="AC905" s="35"/>
      <c r="AD905" s="36"/>
      <c r="AE905" s="224"/>
      <c r="AF905" s="53"/>
      <c r="AG905" s="54"/>
      <c r="AH905" s="55"/>
      <c r="AI905" s="56"/>
      <c r="AJ905" s="41" t="s">
        <v>44</v>
      </c>
      <c r="AK905" s="42">
        <v>43971</v>
      </c>
      <c r="AL905" s="50"/>
      <c r="AM905" s="337">
        <f>INDEX($K$6:$AE$6,1,MATCH(1,K905:AE905,-1))</f>
        <v>8210</v>
      </c>
      <c r="AN905" s="337" t="str">
        <f>IF(INDEX($K$6:$AE$6,1,MATCH(1,K905:AE905,1))&lt;&gt;INDEX($K$6:$AE$6,1,MATCH(1,K905:AE905,-1)),INDEX($K$6:$AE$6,1,MATCH(1,K905:AE905,1)),"-")</f>
        <v>1512-M</v>
      </c>
    </row>
    <row r="906" spans="1:40" x14ac:dyDescent="0.2">
      <c r="A906" s="381"/>
      <c r="B906" s="172">
        <f>IF(A906="Oui",1,0)</f>
        <v>0</v>
      </c>
      <c r="C906" s="172">
        <f>IF(OR(G906="Médecin",H906="Médecin",I906="Médecin",I906="Médecins",H906="anesthésiste",H906="boursier univ.",H906="chercheur",H906="chirurgien",H906="Résident(e)",H906="Md Urg",H906="Md Card",LEFT(H906,6)="Fellow",H906="Externe Médecine",H906="Directeur de la biobanque Médecin",H906="monit.-boursier",),1,0)</f>
        <v>1</v>
      </c>
      <c r="D906" s="172">
        <f>IF(OR(G906=0,H906="Stagiaire",H906="Stagiaires",H906="Externe",H906="Externes",G906="agence",H906="STAGIAIRE INFIRMIER(ÈRE)",H906="STAGIAIRE SI",H906="STAGIAIRE S.I.",H906="STAGIAIRE PAB",H906="STAGIAIRE EN PERFUSION",H906="Stagiaire Physiothérapeute",H906="Stagiaire médecine",H906="Stagiaire - Service sociaux",H906="STAGIAIRE SOINS INFIRMIERS",H906="STAGIAIRE EXTERNE EN MÉDECINE",H906="ss",),1,0)</f>
        <v>0</v>
      </c>
      <c r="E906" s="28" t="s">
        <v>1506</v>
      </c>
      <c r="F906" s="28" t="s">
        <v>1509</v>
      </c>
      <c r="G906" s="262" t="s">
        <v>1510</v>
      </c>
      <c r="H906" s="79" t="s">
        <v>80</v>
      </c>
      <c r="I906" s="164" t="s">
        <v>117</v>
      </c>
      <c r="J906" s="273">
        <f ca="1">IF(AK906&lt;=Données!$B$2,1," ")</f>
        <v>1</v>
      </c>
      <c r="K906" s="45"/>
      <c r="L906" s="46"/>
      <c r="M906" s="47"/>
      <c r="N906" s="48"/>
      <c r="O906" s="185"/>
      <c r="P906" s="187"/>
      <c r="Q906" s="185"/>
      <c r="R906" s="186"/>
      <c r="S906" s="186"/>
      <c r="T906" s="187"/>
      <c r="U906" s="187"/>
      <c r="V906" s="187"/>
      <c r="W906" s="320"/>
      <c r="X906" s="214"/>
      <c r="Y906" s="215"/>
      <c r="Z906" s="34"/>
      <c r="AA906" s="35">
        <v>1</v>
      </c>
      <c r="AB906" s="35"/>
      <c r="AC906" s="35"/>
      <c r="AD906" s="36"/>
      <c r="AE906" s="224"/>
      <c r="AF906" s="53"/>
      <c r="AG906" s="54"/>
      <c r="AH906" s="55"/>
      <c r="AI906" s="56"/>
      <c r="AJ906" s="41" t="s">
        <v>193</v>
      </c>
      <c r="AK906" s="42">
        <v>43864</v>
      </c>
      <c r="AL906" s="50"/>
      <c r="AM906" s="337" t="str">
        <f>INDEX($K$6:$AE$6,1,MATCH(1,K906:AE906,-1))</f>
        <v>1511-S</v>
      </c>
      <c r="AN906" s="337" t="str">
        <f>IF(INDEX($K$6:$AE$6,1,MATCH(1,K906:AE906,1))&lt;&gt;INDEX($K$6:$AE$6,1,MATCH(1,K906:AE906,-1)),INDEX($K$6:$AE$6,1,MATCH(1,K906:AE906,1)),"-")</f>
        <v>-</v>
      </c>
    </row>
    <row r="907" spans="1:40" x14ac:dyDescent="0.2">
      <c r="A907" s="169" t="str">
        <f>IF(IFERROR(VLOOKUP(G907,EmployesActifs,1,FALSE),"Non")&lt;&gt;"Non","Oui","Non")</f>
        <v>Oui</v>
      </c>
      <c r="B907" s="172">
        <f>IF(A907="Oui",1,0)</f>
        <v>1</v>
      </c>
      <c r="C907" s="172">
        <f>IF(OR(G907="Médecin",H907="Médecin",I907="Médecin",I907="Médecins",H907="anesthésiste",H907="boursier univ.",H907="chercheur",H907="chirurgien",H907="Résident(e)",H907="Md Urg",H907="Md Card",LEFT(H907,6)="Fellow",H907="Externe Médecine",H907="Directeur de la biobanque Médecin",H907="monit.-boursier",),1,0)</f>
        <v>0</v>
      </c>
      <c r="D907" s="172">
        <f>IF(OR(G907=0,H907="Stagiaire",H907="Stagiaires",H907="Externe",H907="Externes",G907="agence",H907="STAGIAIRE INFIRMIER(ÈRE)",H907="STAGIAIRE SI",H907="STAGIAIRE S.I.",H907="STAGIAIRE PAB",H907="STAGIAIRE EN PERFUSION",H907="Stagiaire Physiothérapeute",H907="Stagiaire médecine",H907="Stagiaire - Service sociaux",H907="STAGIAIRE SOINS INFIRMIERS",H907="STAGIAIRE EXTERNE EN MÉDECINE",H907="ss",),1,0)</f>
        <v>0</v>
      </c>
      <c r="E907" s="28" t="s">
        <v>1506</v>
      </c>
      <c r="F907" s="28" t="s">
        <v>423</v>
      </c>
      <c r="G907" s="262">
        <v>8483</v>
      </c>
      <c r="H907" s="79" t="s">
        <v>109</v>
      </c>
      <c r="I907" s="164" t="s">
        <v>110</v>
      </c>
      <c r="J907" s="273" t="str">
        <f ca="1">IF(AK907&lt;=Données!$B$2,1," ")</f>
        <v xml:space="preserve"> </v>
      </c>
      <c r="K907" s="45"/>
      <c r="L907" s="46"/>
      <c r="M907" s="47"/>
      <c r="N907" s="48"/>
      <c r="O907" s="185"/>
      <c r="P907" s="187"/>
      <c r="Q907" s="185"/>
      <c r="R907" s="186"/>
      <c r="S907" s="186">
        <v>1</v>
      </c>
      <c r="T907" s="187"/>
      <c r="U907" s="187"/>
      <c r="V907" s="187"/>
      <c r="W907" s="320"/>
      <c r="X907" s="214"/>
      <c r="Y907" s="215"/>
      <c r="Z907" s="34"/>
      <c r="AA907" s="35"/>
      <c r="AB907" s="35"/>
      <c r="AC907" s="35"/>
      <c r="AD907" s="36"/>
      <c r="AE907" s="224"/>
      <c r="AF907" s="53"/>
      <c r="AG907" s="54"/>
      <c r="AH907" s="55"/>
      <c r="AI907" s="56"/>
      <c r="AJ907" s="41" t="s">
        <v>5851</v>
      </c>
      <c r="AK907" s="42">
        <v>45809</v>
      </c>
      <c r="AL907" s="50"/>
      <c r="AM907" s="337" t="str">
        <f>INDEX($K$6:$AE$6,1,MATCH(1,K907:AE907,-1))</f>
        <v>1870 +</v>
      </c>
      <c r="AN907" s="337" t="str">
        <f>IF(INDEX($K$6:$AE$6,1,MATCH(1,K907:AE907,1))&lt;&gt;INDEX($K$6:$AE$6,1,MATCH(1,K907:AE907,-1)),INDEX($K$6:$AE$6,1,MATCH(1,K907:AE907,1)),"-")</f>
        <v>-</v>
      </c>
    </row>
    <row r="908" spans="1:40" x14ac:dyDescent="0.2">
      <c r="A908" s="381"/>
      <c r="B908" s="172">
        <f>IF(A908="Oui",1,0)</f>
        <v>0</v>
      </c>
      <c r="C908" s="172">
        <f>IF(OR(G908="Médecin",H908="Médecin",I908="Médecin",I908="Médecins",H908="anesthésiste",H908="boursier univ.",H908="chercheur",H908="chirurgien",H908="Résident(e)",H908="Md Urg",H908="Md Card",LEFT(H908,6)="Fellow",H908="Externe Médecine",H908="Directeur de la biobanque Médecin",H908="monit.-boursier",),1,0)</f>
        <v>0</v>
      </c>
      <c r="D908" s="172">
        <f>IF(OR(G908=0,H908="Stagiaire",H908="Stagiaires",H908="Externe",H908="Externes",G908="agence",H908="STAGIAIRE INFIRMIER(ÈRE)",H908="STAGIAIRE SI",H908="STAGIAIRE S.I.",H908="STAGIAIRE PAB",H908="STAGIAIRE EN PERFUSION",H908="Stagiaire Physiothérapeute",H908="Stagiaire médecine",H908="Stagiaire - Service sociaux",H908="STAGIAIRE SOINS INFIRMIERS",H908="STAGIAIRE EXTERNE EN MÉDECINE",H908="ss",),1,0)</f>
        <v>1</v>
      </c>
      <c r="E908" s="28" t="s">
        <v>1512</v>
      </c>
      <c r="F908" s="28" t="s">
        <v>1513</v>
      </c>
      <c r="G908" s="262">
        <v>0</v>
      </c>
      <c r="H908" s="79" t="s">
        <v>42</v>
      </c>
      <c r="I908" s="164" t="s">
        <v>149</v>
      </c>
      <c r="J908" s="273">
        <f ca="1">IF(AK908&lt;=Données!$B$2,1," ")</f>
        <v>1</v>
      </c>
      <c r="K908" s="45"/>
      <c r="L908" s="46">
        <v>1</v>
      </c>
      <c r="M908" s="47"/>
      <c r="N908" s="48"/>
      <c r="O908" s="185"/>
      <c r="P908" s="187"/>
      <c r="Q908" s="185"/>
      <c r="R908" s="186"/>
      <c r="S908" s="186"/>
      <c r="T908" s="187"/>
      <c r="U908" s="187"/>
      <c r="V908" s="187"/>
      <c r="W908" s="320"/>
      <c r="X908" s="214"/>
      <c r="Y908" s="215"/>
      <c r="Z908" s="34"/>
      <c r="AA908" s="35"/>
      <c r="AB908" s="35"/>
      <c r="AC908" s="35"/>
      <c r="AD908" s="36"/>
      <c r="AE908" s="224"/>
      <c r="AF908" s="53"/>
      <c r="AG908" s="54"/>
      <c r="AH908" s="55"/>
      <c r="AI908" s="56"/>
      <c r="AJ908" s="41" t="s">
        <v>66</v>
      </c>
      <c r="AK908" s="42">
        <v>44244</v>
      </c>
      <c r="AL908" s="50"/>
      <c r="AM908" s="337" t="str">
        <f>INDEX($K$6:$AE$6,1,MATCH(1,K908:AE908,-1))</f>
        <v>95PFE-L2M</v>
      </c>
      <c r="AN908" s="337" t="str">
        <f>IF(INDEX($K$6:$AE$6,1,MATCH(1,K908:AE908,1))&lt;&gt;INDEX($K$6:$AE$6,1,MATCH(1,K908:AE908,-1)),INDEX($K$6:$AE$6,1,MATCH(1,K908:AE908,1)),"-")</f>
        <v>-</v>
      </c>
    </row>
    <row r="909" spans="1:40" x14ac:dyDescent="0.2">
      <c r="A909" s="169" t="str">
        <f>IF(IFERROR(VLOOKUP(G909,EmployesActifs,1,FALSE),"Non")&lt;&gt;"Non","Oui","Non")</f>
        <v>Oui</v>
      </c>
      <c r="B909" s="172">
        <f>IF(A909="Oui",1,0)</f>
        <v>1</v>
      </c>
      <c r="C909" s="172">
        <f>IF(OR(G909="Médecin",H909="Médecin",I909="Médecin",I909="Médecins",H909="anesthésiste",H909="boursier univ.",H909="chercheur",H909="chirurgien",H909="Résident(e)",H909="Md Urg",H909="Md Card",LEFT(H909,6)="Fellow",H909="Externe Médecine",H909="Directeur de la biobanque Médecin",H909="monit.-boursier",),1,0)</f>
        <v>0</v>
      </c>
      <c r="D909" s="172">
        <f>IF(OR(G909=0,H909="Stagiaire",H909="Stagiaires",H909="Externe",H909="Externes",G909="agence",H909="STAGIAIRE INFIRMIER(ÈRE)",H909="STAGIAIRE SI",H909="STAGIAIRE S.I.",H909="STAGIAIRE PAB",H909="STAGIAIRE EN PERFUSION",H909="Stagiaire Physiothérapeute",H909="Stagiaire médecine",H909="Stagiaire - Service sociaux",H909="STAGIAIRE SOINS INFIRMIERS",H909="STAGIAIRE EXTERNE EN MÉDECINE",H909="ss",),1,0)</f>
        <v>0</v>
      </c>
      <c r="E909" s="28" t="s">
        <v>1512</v>
      </c>
      <c r="F909" s="28" t="s">
        <v>1515</v>
      </c>
      <c r="G909" s="262">
        <v>1427</v>
      </c>
      <c r="H909" s="79" t="s">
        <v>72</v>
      </c>
      <c r="I909" s="164" t="s">
        <v>5708</v>
      </c>
      <c r="J909" s="273">
        <f ca="1">IF(AK909&lt;=Données!$B$2,1," ")</f>
        <v>1</v>
      </c>
      <c r="K909" s="45"/>
      <c r="L909" s="46">
        <v>1</v>
      </c>
      <c r="M909" s="47"/>
      <c r="N909" s="48"/>
      <c r="O909" s="185"/>
      <c r="P909" s="187"/>
      <c r="Q909" s="185"/>
      <c r="R909" s="186"/>
      <c r="S909" s="186"/>
      <c r="T909" s="187"/>
      <c r="U909" s="187"/>
      <c r="V909" s="187"/>
      <c r="W909" s="320"/>
      <c r="X909" s="214"/>
      <c r="Y909" s="215"/>
      <c r="Z909" s="34"/>
      <c r="AA909" s="35"/>
      <c r="AB909" s="35"/>
      <c r="AC909" s="35"/>
      <c r="AD909" s="36"/>
      <c r="AE909" s="224"/>
      <c r="AF909" s="53"/>
      <c r="AG909" s="54"/>
      <c r="AH909" s="55"/>
      <c r="AI909" s="56"/>
      <c r="AJ909" s="41" t="s">
        <v>85</v>
      </c>
      <c r="AK909" s="42">
        <v>44592</v>
      </c>
      <c r="AL909" s="50"/>
      <c r="AM909" s="337" t="str">
        <f>INDEX($K$6:$AE$6,1,MATCH(1,K909:AE909,-1))</f>
        <v>95PFE-L2M</v>
      </c>
      <c r="AN909" s="337" t="str">
        <f>IF(INDEX($K$6:$AE$6,1,MATCH(1,K909:AE909,1))&lt;&gt;INDEX($K$6:$AE$6,1,MATCH(1,K909:AE909,-1)),INDEX($K$6:$AE$6,1,MATCH(1,K909:AE909,1)),"-")</f>
        <v>-</v>
      </c>
    </row>
    <row r="910" spans="1:40" x14ac:dyDescent="0.2">
      <c r="A910" s="169" t="str">
        <f>IF(IFERROR(VLOOKUP(G910,EmployesActifs,1,FALSE),"Non")&lt;&gt;"Non","Oui","Non")</f>
        <v>Oui</v>
      </c>
      <c r="B910" s="172">
        <f>IF(A910="Oui",1,0)</f>
        <v>1</v>
      </c>
      <c r="C910" s="172">
        <f>IF(OR(G910="Médecin",H910="Médecin",I910="Médecin",I910="Médecins",H910="anesthésiste",H910="boursier univ.",H910="chercheur",H910="chirurgien",H910="Résident(e)",H910="Md Urg",H910="Md Card",LEFT(H910,6)="Fellow",H910="Externe Médecine",H910="Directeur de la biobanque Médecin",H910="monit.-boursier",),1,0)</f>
        <v>0</v>
      </c>
      <c r="D910" s="172">
        <f>IF(OR(G910=0,H910="Stagiaire",H910="Stagiaires",H910="Externe",H910="Externes",G910="agence",H910="STAGIAIRE INFIRMIER(ÈRE)",H910="STAGIAIRE SI",H910="STAGIAIRE S.I.",H910="STAGIAIRE PAB",H910="STAGIAIRE EN PERFUSION",H910="Stagiaire Physiothérapeute",H910="Stagiaire médecine",H910="Stagiaire - Service sociaux",H910="STAGIAIRE SOINS INFIRMIERS",H910="STAGIAIRE EXTERNE EN MÉDECINE",H910="ss",),1,0)</f>
        <v>0</v>
      </c>
      <c r="E910" s="28" t="s">
        <v>1516</v>
      </c>
      <c r="F910" s="28" t="s">
        <v>1517</v>
      </c>
      <c r="G910" s="262">
        <v>9365</v>
      </c>
      <c r="H910" s="79" t="s">
        <v>69</v>
      </c>
      <c r="I910" s="164" t="s">
        <v>5717</v>
      </c>
      <c r="J910" s="273" t="str">
        <f ca="1">IF(AK910&lt;=Données!$B$2,1," ")</f>
        <v xml:space="preserve"> </v>
      </c>
      <c r="K910" s="45"/>
      <c r="L910" s="46"/>
      <c r="M910" s="47"/>
      <c r="N910" s="48"/>
      <c r="O910" s="185"/>
      <c r="P910" s="187"/>
      <c r="Q910" s="185"/>
      <c r="R910" s="186"/>
      <c r="S910" s="186">
        <v>1</v>
      </c>
      <c r="T910" s="187"/>
      <c r="U910" s="187"/>
      <c r="V910" s="187"/>
      <c r="W910" s="320"/>
      <c r="X910" s="214"/>
      <c r="Y910" s="215"/>
      <c r="Z910" s="34"/>
      <c r="AA910" s="35"/>
      <c r="AB910" s="35"/>
      <c r="AC910" s="35"/>
      <c r="AD910" s="36"/>
      <c r="AE910" s="224"/>
      <c r="AF910" s="53"/>
      <c r="AG910" s="54"/>
      <c r="AH910" s="55"/>
      <c r="AI910" s="56"/>
      <c r="AJ910" s="41" t="s">
        <v>5851</v>
      </c>
      <c r="AK910" s="42">
        <v>45951</v>
      </c>
      <c r="AL910" s="50"/>
      <c r="AM910" s="337" t="str">
        <f>INDEX($K$6:$AE$6,1,MATCH(1,K910:AE910,-1))</f>
        <v>1870 +</v>
      </c>
      <c r="AN910" s="337" t="str">
        <f>IF(INDEX($K$6:$AE$6,1,MATCH(1,K910:AE910,1))&lt;&gt;INDEX($K$6:$AE$6,1,MATCH(1,K910:AE910,-1)),INDEX($K$6:$AE$6,1,MATCH(1,K910:AE910,1)),"-")</f>
        <v>-</v>
      </c>
    </row>
    <row r="911" spans="1:40" x14ac:dyDescent="0.2">
      <c r="A911" s="169" t="str">
        <f>IF(IFERROR(VLOOKUP(G911,EmployesActifs,1,FALSE),"Non")&lt;&gt;"Non","Oui","Non")</f>
        <v>Oui</v>
      </c>
      <c r="B911" s="172">
        <f>IF(A911="Oui",1,0)</f>
        <v>1</v>
      </c>
      <c r="C911" s="172">
        <f>IF(OR(G911="Médecin",H911="Médecin",I911="Médecin",I911="Médecins",H911="anesthésiste",H911="boursier univ.",H911="chercheur",H911="chirurgien",H911="Résident(e)",H911="Md Urg",H911="Md Card",LEFT(H911,6)="Fellow",H911="Externe Médecine",H911="Directeur de la biobanque Médecin",H911="monit.-boursier",),1,0)</f>
        <v>0</v>
      </c>
      <c r="D911" s="172">
        <f>IF(OR(G911=0,H911="Stagiaire",H911="Stagiaires",H911="Externe",H911="Externes",G911="agence",H911="STAGIAIRE INFIRMIER(ÈRE)",H911="STAGIAIRE SI",H911="STAGIAIRE S.I.",H911="STAGIAIRE PAB",H911="STAGIAIRE EN PERFUSION",H911="Stagiaire Physiothérapeute",H911="Stagiaire médecine",H911="Stagiaire - Service sociaux",H911="STAGIAIRE SOINS INFIRMIERS",H911="STAGIAIRE EXTERNE EN MÉDECINE",H911="ss",),1,0)</f>
        <v>0</v>
      </c>
      <c r="E911" s="28" t="s">
        <v>5007</v>
      </c>
      <c r="F911" s="28" t="s">
        <v>5008</v>
      </c>
      <c r="G911" s="262">
        <v>4764</v>
      </c>
      <c r="H911" s="79" t="s">
        <v>5006</v>
      </c>
      <c r="I911" s="164" t="s">
        <v>209</v>
      </c>
      <c r="J911" s="273" t="str">
        <f ca="1">IF(AK911&lt;=Données!$B$2,1," ")</f>
        <v xml:space="preserve"> </v>
      </c>
      <c r="K911" s="45">
        <v>1</v>
      </c>
      <c r="L911" s="46"/>
      <c r="M911" s="47"/>
      <c r="N911" s="48"/>
      <c r="O911" s="185"/>
      <c r="P911" s="187"/>
      <c r="Q911" s="185"/>
      <c r="R911" s="186"/>
      <c r="S911" s="186"/>
      <c r="T911" s="187"/>
      <c r="U911" s="187"/>
      <c r="V911" s="187"/>
      <c r="W911" s="320"/>
      <c r="X911" s="214"/>
      <c r="Y911" s="215"/>
      <c r="Z911" s="34"/>
      <c r="AA911" s="35"/>
      <c r="AB911" s="35"/>
      <c r="AC911" s="35"/>
      <c r="AD911" s="36"/>
      <c r="AE911" s="224"/>
      <c r="AF911" s="53"/>
      <c r="AG911" s="54"/>
      <c r="AH911" s="55"/>
      <c r="AI911" s="56"/>
      <c r="AJ911" s="41" t="s">
        <v>4462</v>
      </c>
      <c r="AK911" s="42">
        <v>45264</v>
      </c>
      <c r="AL911" s="50"/>
      <c r="AM911" s="337" t="str">
        <f>INDEX($K$6:$AE$6,1,MATCH(1,K911:AE911,-1))</f>
        <v>95PFE-L2S</v>
      </c>
      <c r="AN911" s="337" t="str">
        <f>IF(INDEX($K$6:$AE$6,1,MATCH(1,K911:AE911,1))&lt;&gt;INDEX($K$6:$AE$6,1,MATCH(1,K911:AE911,-1)),INDEX($K$6:$AE$6,1,MATCH(1,K911:AE911,1)),"-")</f>
        <v>-</v>
      </c>
    </row>
    <row r="912" spans="1:40" x14ac:dyDescent="0.2">
      <c r="A912" s="169" t="str">
        <f>IF(IFERROR(VLOOKUP(G912,EmployesActifs,1,FALSE),"Non")&lt;&gt;"Non","Oui","Non")</f>
        <v>Oui</v>
      </c>
      <c r="B912" s="172">
        <f>IF(A912="Oui",1,0)</f>
        <v>1</v>
      </c>
      <c r="C912" s="172">
        <f>IF(OR(G912="Médecin",H912="Médecin",I912="Médecin",I912="Médecins",H912="anesthésiste",H912="boursier univ.",H912="chercheur",H912="chirurgien",H912="Résident(e)",H912="Md Urg",H912="Md Card",LEFT(H912,6)="Fellow",H912="Externe Médecine",H912="Directeur de la biobanque Médecin",H912="monit.-boursier",),1,0)</f>
        <v>0</v>
      </c>
      <c r="D912" s="172">
        <f>IF(OR(G912=0,H912="Stagiaire",H912="Stagiaires",H912="Externe",H912="Externes",G912="agence",H912="STAGIAIRE INFIRMIER(ÈRE)",H912="STAGIAIRE SI",H912="STAGIAIRE S.I.",H912="STAGIAIRE PAB",H912="STAGIAIRE EN PERFUSION",H912="Stagiaire Physiothérapeute",H912="Stagiaire médecine",H912="Stagiaire - Service sociaux",H912="STAGIAIRE SOINS INFIRMIERS",H912="STAGIAIRE EXTERNE EN MÉDECINE",H912="ss",),1,0)</f>
        <v>0</v>
      </c>
      <c r="E912" s="28" t="s">
        <v>1518</v>
      </c>
      <c r="F912" s="28" t="s">
        <v>328</v>
      </c>
      <c r="G912" s="262">
        <v>3238</v>
      </c>
      <c r="H912" s="79" t="s">
        <v>2098</v>
      </c>
      <c r="I912" s="164" t="s">
        <v>5701</v>
      </c>
      <c r="J912" s="273">
        <f ca="1">IF(AK912&lt;=Données!$B$2,1," ")</f>
        <v>1</v>
      </c>
      <c r="K912" s="45">
        <v>1</v>
      </c>
      <c r="L912" s="46"/>
      <c r="M912" s="47"/>
      <c r="N912" s="48"/>
      <c r="O912" s="185"/>
      <c r="P912" s="187"/>
      <c r="Q912" s="185"/>
      <c r="R912" s="186"/>
      <c r="S912" s="186"/>
      <c r="T912" s="187"/>
      <c r="U912" s="187"/>
      <c r="V912" s="187"/>
      <c r="W912" s="320"/>
      <c r="X912" s="214"/>
      <c r="Y912" s="215"/>
      <c r="Z912" s="34"/>
      <c r="AA912" s="35"/>
      <c r="AB912" s="35"/>
      <c r="AC912" s="35"/>
      <c r="AD912" s="36"/>
      <c r="AE912" s="224"/>
      <c r="AF912" s="53"/>
      <c r="AG912" s="54"/>
      <c r="AH912" s="55"/>
      <c r="AI912" s="56"/>
      <c r="AJ912" s="41" t="s">
        <v>98</v>
      </c>
      <c r="AK912" s="42">
        <v>44572</v>
      </c>
      <c r="AL912" s="50"/>
      <c r="AM912" s="337" t="str">
        <f>INDEX($K$6:$AE$6,1,MATCH(1,K912:AE912,-1))</f>
        <v>95PFE-L2S</v>
      </c>
      <c r="AN912" s="337" t="str">
        <f>IF(INDEX($K$6:$AE$6,1,MATCH(1,K912:AE912,1))&lt;&gt;INDEX($K$6:$AE$6,1,MATCH(1,K912:AE912,-1)),INDEX($K$6:$AE$6,1,MATCH(1,K912:AE912,1)),"-")</f>
        <v>-</v>
      </c>
    </row>
    <row r="913" spans="1:40" x14ac:dyDescent="0.2">
      <c r="A913" s="169" t="str">
        <f>IF(IFERROR(VLOOKUP(G913,EmployesActifs,1,FALSE),"Non")&lt;&gt;"Non","Oui","Non")</f>
        <v>Oui</v>
      </c>
      <c r="B913" s="172">
        <f>IF(A913="Oui",1,0)</f>
        <v>1</v>
      </c>
      <c r="C913" s="172">
        <f>IF(OR(G913="Médecin",H913="Médecin",I913="Médecin",I913="Médecins",H913="anesthésiste",H913="boursier univ.",H913="chercheur",H913="chirurgien",H913="Résident(e)",H913="Md Urg",H913="Md Card",LEFT(H913,6)="Fellow",H913="Externe Médecine",H913="Directeur de la biobanque Médecin",H913="monit.-boursier",),1,0)</f>
        <v>0</v>
      </c>
      <c r="D913" s="172">
        <f>IF(OR(G913=0,H913="Stagiaire",H913="Stagiaires",H913="Externe",H913="Externes",G913="agence",H913="STAGIAIRE INFIRMIER(ÈRE)",H913="STAGIAIRE SI",H913="STAGIAIRE S.I.",H913="STAGIAIRE PAB",H913="STAGIAIRE EN PERFUSION",H913="Stagiaire Physiothérapeute",H913="Stagiaire médecine",H913="Stagiaire - Service sociaux",H913="STAGIAIRE SOINS INFIRMIERS",H913="STAGIAIRE EXTERNE EN MÉDECINE",H913="ss",),1,0)</f>
        <v>0</v>
      </c>
      <c r="E913" s="28" t="s">
        <v>3311</v>
      </c>
      <c r="F913" s="28" t="s">
        <v>3312</v>
      </c>
      <c r="G913" s="262">
        <v>12893</v>
      </c>
      <c r="H913" s="79" t="s">
        <v>103</v>
      </c>
      <c r="I913" s="164" t="s">
        <v>5717</v>
      </c>
      <c r="J913" s="273" t="str">
        <f ca="1">IF(AK913&lt;=Données!$B$2,1," ")</f>
        <v xml:space="preserve"> </v>
      </c>
      <c r="K913" s="45"/>
      <c r="L913" s="46">
        <v>1</v>
      </c>
      <c r="M913" s="47"/>
      <c r="N913" s="48"/>
      <c r="O913" s="185"/>
      <c r="P913" s="187"/>
      <c r="Q913" s="185"/>
      <c r="R913" s="186"/>
      <c r="S913" s="186"/>
      <c r="T913" s="187"/>
      <c r="U913" s="187"/>
      <c r="V913" s="187"/>
      <c r="W913" s="320"/>
      <c r="X913" s="214"/>
      <c r="Y913" s="215"/>
      <c r="Z913" s="34"/>
      <c r="AA913" s="35"/>
      <c r="AB913" s="35"/>
      <c r="AC913" s="35"/>
      <c r="AD913" s="36"/>
      <c r="AE913" s="224"/>
      <c r="AF913" s="53"/>
      <c r="AG913" s="54"/>
      <c r="AH913" s="55"/>
      <c r="AI913" s="56"/>
      <c r="AJ913" s="41" t="s">
        <v>4462</v>
      </c>
      <c r="AK913" s="42">
        <v>45785</v>
      </c>
      <c r="AL913" s="50"/>
      <c r="AM913" s="337" t="str">
        <f>INDEX($K$6:$AE$6,1,MATCH(1,K913:AE913,-1))</f>
        <v>95PFE-L2M</v>
      </c>
      <c r="AN913" s="337" t="str">
        <f>IF(INDEX($K$6:$AE$6,1,MATCH(1,K913:AE913,1))&lt;&gt;INDEX($K$6:$AE$6,1,MATCH(1,K913:AE913,-1)),INDEX($K$6:$AE$6,1,MATCH(1,K913:AE913,1)),"-")</f>
        <v>-</v>
      </c>
    </row>
    <row r="914" spans="1:40" x14ac:dyDescent="0.2">
      <c r="A914" s="169" t="str">
        <f>IF(IFERROR(VLOOKUP(G914,EmployesActifs,1,FALSE),"Non")&lt;&gt;"Non","Oui","Non")</f>
        <v>Oui</v>
      </c>
      <c r="B914" s="172">
        <f>IF(A914="Oui",1,0)</f>
        <v>1</v>
      </c>
      <c r="C914" s="172">
        <f>IF(OR(G914="Médecin",H914="Médecin",I914="Médecin",I914="Médecins",H914="anesthésiste",H914="boursier univ.",H914="chercheur",H914="chirurgien",H914="Résident(e)",H914="Md Urg",H914="Md Card",LEFT(H914,6)="Fellow",H914="Externe Médecine",H914="Directeur de la biobanque Médecin",H914="monit.-boursier",),1,0)</f>
        <v>0</v>
      </c>
      <c r="D914" s="172">
        <f>IF(OR(G914=0,H914="Stagiaire",H914="Stagiaires",H914="Externe",H914="Externes",G914="agence",H914="STAGIAIRE INFIRMIER(ÈRE)",H914="STAGIAIRE SI",H914="STAGIAIRE S.I.",H914="STAGIAIRE PAB",H914="STAGIAIRE EN PERFUSION",H914="Stagiaire Physiothérapeute",H914="Stagiaire médecine",H914="Stagiaire - Service sociaux",H914="STAGIAIRE SOINS INFIRMIERS",H914="STAGIAIRE EXTERNE EN MÉDECINE",H914="ss",),1,0)</f>
        <v>0</v>
      </c>
      <c r="E914" s="28" t="s">
        <v>3763</v>
      </c>
      <c r="F914" s="28" t="s">
        <v>432</v>
      </c>
      <c r="G914" s="262">
        <v>8613</v>
      </c>
      <c r="H914" s="79" t="s">
        <v>103</v>
      </c>
      <c r="I914" s="164" t="s">
        <v>61</v>
      </c>
      <c r="J914" s="273" t="str">
        <f ca="1">IF(AK914&lt;=Données!$B$2,1," ")</f>
        <v xml:space="preserve"> </v>
      </c>
      <c r="K914" s="45"/>
      <c r="L914" s="46"/>
      <c r="M914" s="47"/>
      <c r="N914" s="48"/>
      <c r="O914" s="185"/>
      <c r="P914" s="187"/>
      <c r="Q914" s="185"/>
      <c r="R914" s="186"/>
      <c r="S914" s="186">
        <v>1</v>
      </c>
      <c r="T914" s="187"/>
      <c r="U914" s="187"/>
      <c r="V914" s="187"/>
      <c r="W914" s="320"/>
      <c r="X914" s="214"/>
      <c r="Y914" s="215"/>
      <c r="Z914" s="34"/>
      <c r="AA914" s="35"/>
      <c r="AB914" s="35"/>
      <c r="AC914" s="35"/>
      <c r="AD914" s="36"/>
      <c r="AE914" s="224"/>
      <c r="AF914" s="53"/>
      <c r="AG914" s="54"/>
      <c r="AH914" s="55"/>
      <c r="AI914" s="56"/>
      <c r="AJ914" s="41" t="s">
        <v>4462</v>
      </c>
      <c r="AK914" s="42">
        <v>45329</v>
      </c>
      <c r="AL914" s="50"/>
      <c r="AM914" s="337" t="str">
        <f>INDEX($K$6:$AE$6,1,MATCH(1,K914:AE914,-1))</f>
        <v>1870 +</v>
      </c>
      <c r="AN914" s="337" t="str">
        <f>IF(INDEX($K$6:$AE$6,1,MATCH(1,K914:AE914,1))&lt;&gt;INDEX($K$6:$AE$6,1,MATCH(1,K914:AE914,-1)),INDEX($K$6:$AE$6,1,MATCH(1,K914:AE914,1)),"-")</f>
        <v>-</v>
      </c>
    </row>
    <row r="915" spans="1:40" x14ac:dyDescent="0.2">
      <c r="A915" s="381"/>
      <c r="B915" s="172">
        <f>IF(A915="Oui",1,0)</f>
        <v>0</v>
      </c>
      <c r="C915" s="172">
        <f>IF(OR(G915="Médecin",H915="Médecin",I915="Médecin",I915="Médecins",H915="anesthésiste",H915="boursier univ.",H915="chercheur",H915="chirurgien",H915="Résident(e)",H915="Md Urg",H915="Md Card",LEFT(H915,6)="Fellow",H915="Externe Médecine",H915="Directeur de la biobanque Médecin",H915="monit.-boursier",),1,0)</f>
        <v>1</v>
      </c>
      <c r="D915" s="172">
        <f>IF(OR(G915=0,H915="Stagiaire",H915="Stagiaires",H915="Externe",H915="Externes",G915="agence",H915="STAGIAIRE INFIRMIER(ÈRE)",H915="STAGIAIRE SI",H915="STAGIAIRE S.I.",H915="STAGIAIRE PAB",H915="STAGIAIRE EN PERFUSION",H915="Stagiaire Physiothérapeute",H915="Stagiaire médecine",H915="Stagiaire - Service sociaux",H915="STAGIAIRE SOINS INFIRMIERS",H915="STAGIAIRE EXTERNE EN MÉDECINE",H915="ss",),1,0)</f>
        <v>0</v>
      </c>
      <c r="E915" s="28" t="s">
        <v>1521</v>
      </c>
      <c r="F915" s="28" t="s">
        <v>1522</v>
      </c>
      <c r="G915" s="262" t="s">
        <v>1523</v>
      </c>
      <c r="H915" s="79" t="s">
        <v>80</v>
      </c>
      <c r="I915" s="164" t="s">
        <v>117</v>
      </c>
      <c r="J915" s="273">
        <f ca="1">IF(AK915&lt;=Données!$B$2,1," ")</f>
        <v>1</v>
      </c>
      <c r="K915" s="45"/>
      <c r="L915" s="46">
        <v>1</v>
      </c>
      <c r="M915" s="47"/>
      <c r="N915" s="48"/>
      <c r="O915" s="185"/>
      <c r="P915" s="187"/>
      <c r="Q915" s="185"/>
      <c r="R915" s="186"/>
      <c r="S915" s="186"/>
      <c r="T915" s="187"/>
      <c r="U915" s="187"/>
      <c r="V915" s="187"/>
      <c r="W915" s="320"/>
      <c r="X915" s="214"/>
      <c r="Y915" s="215"/>
      <c r="Z915" s="34"/>
      <c r="AA915" s="35"/>
      <c r="AB915" s="35">
        <v>1</v>
      </c>
      <c r="AC915" s="35"/>
      <c r="AD915" s="36"/>
      <c r="AE915" s="224"/>
      <c r="AF915" s="53"/>
      <c r="AG915" s="54"/>
      <c r="AH915" s="55"/>
      <c r="AI915" s="56"/>
      <c r="AJ915" s="41" t="s">
        <v>85</v>
      </c>
      <c r="AK915" s="42">
        <v>44557</v>
      </c>
      <c r="AL915" s="50"/>
      <c r="AM915" s="337" t="str">
        <f>INDEX($K$6:$AE$6,1,MATCH(1,K915:AE915,-1))</f>
        <v>95PFE-L2M</v>
      </c>
      <c r="AN915" s="337" t="str">
        <f>IF(INDEX($K$6:$AE$6,1,MATCH(1,K915:AE915,1))&lt;&gt;INDEX($K$6:$AE$6,1,MATCH(1,K915:AE915,-1)),INDEX($K$6:$AE$6,1,MATCH(1,K915:AE915,1)),"-")</f>
        <v>1512-M</v>
      </c>
    </row>
    <row r="916" spans="1:40" x14ac:dyDescent="0.2">
      <c r="A916" s="169" t="str">
        <f>IF(IFERROR(VLOOKUP(G916,EmployesActifs,1,FALSE),"Non")&lt;&gt;"Non","Oui","Non")</f>
        <v>Oui</v>
      </c>
      <c r="B916" s="172">
        <f>IF(A916="Oui",1,0)</f>
        <v>1</v>
      </c>
      <c r="C916" s="172">
        <f>IF(OR(G916="Médecin",H916="Médecin",I916="Médecin",I916="Médecins",H916="anesthésiste",H916="boursier univ.",H916="chercheur",H916="chirurgien",H916="Résident(e)",H916="Md Urg",H916="Md Card",LEFT(H916,6)="Fellow",H916="Externe Médecine",H916="Directeur de la biobanque Médecin",H916="monit.-boursier",),1,0)</f>
        <v>0</v>
      </c>
      <c r="D916" s="172">
        <f>IF(OR(G916=0,H916="Stagiaire",H916="Stagiaires",H916="Externe",H916="Externes",G916="agence",H916="STAGIAIRE INFIRMIER(ÈRE)",H916="STAGIAIRE SI",H916="STAGIAIRE S.I.",H916="STAGIAIRE PAB",H916="STAGIAIRE EN PERFUSION",H916="Stagiaire Physiothérapeute",H916="Stagiaire médecine",H916="Stagiaire - Service sociaux",H916="STAGIAIRE SOINS INFIRMIERS",H916="STAGIAIRE EXTERNE EN MÉDECINE",H916="ss",),1,0)</f>
        <v>0</v>
      </c>
      <c r="E916" s="28" t="s">
        <v>3178</v>
      </c>
      <c r="F916" s="28" t="s">
        <v>3179</v>
      </c>
      <c r="G916" s="262">
        <v>12806</v>
      </c>
      <c r="H916" s="79" t="s">
        <v>54</v>
      </c>
      <c r="I916" s="164" t="s">
        <v>55</v>
      </c>
      <c r="J916" s="273" t="str">
        <f ca="1">IF(AK916&lt;=Données!$B$2,1," ")</f>
        <v xml:space="preserve"> </v>
      </c>
      <c r="K916" s="45"/>
      <c r="L916" s="46">
        <v>1</v>
      </c>
      <c r="M916" s="47"/>
      <c r="N916" s="48"/>
      <c r="O916" s="185"/>
      <c r="P916" s="187"/>
      <c r="Q916" s="185"/>
      <c r="R916" s="186"/>
      <c r="S916" s="186"/>
      <c r="T916" s="187"/>
      <c r="U916" s="187"/>
      <c r="V916" s="187"/>
      <c r="W916" s="320"/>
      <c r="X916" s="214"/>
      <c r="Y916" s="215"/>
      <c r="Z916" s="34"/>
      <c r="AA916" s="35"/>
      <c r="AB916" s="35"/>
      <c r="AC916" s="35"/>
      <c r="AD916" s="36"/>
      <c r="AE916" s="224"/>
      <c r="AF916" s="53"/>
      <c r="AG916" s="54"/>
      <c r="AH916" s="55"/>
      <c r="AI916" s="56"/>
      <c r="AJ916" s="41" t="s">
        <v>4462</v>
      </c>
      <c r="AK916" s="42">
        <v>45805</v>
      </c>
      <c r="AL916" s="50"/>
      <c r="AM916" s="337" t="str">
        <f>INDEX($K$6:$AE$6,1,MATCH(1,K916:AE916,-1))</f>
        <v>95PFE-L2M</v>
      </c>
      <c r="AN916" s="337" t="str">
        <f>IF(INDEX($K$6:$AE$6,1,MATCH(1,K916:AE916,1))&lt;&gt;INDEX($K$6:$AE$6,1,MATCH(1,K916:AE916,-1)),INDEX($K$6:$AE$6,1,MATCH(1,K916:AE916,1)),"-")</f>
        <v>-</v>
      </c>
    </row>
    <row r="917" spans="1:40" x14ac:dyDescent="0.2">
      <c r="A917" s="169" t="str">
        <f>IF(IFERROR(VLOOKUP(G917,EmployesActifs,1,FALSE),"Non")&lt;&gt;"Non","Oui","Non")</f>
        <v>Oui</v>
      </c>
      <c r="B917" s="172">
        <f>IF(A917="Oui",1,0)</f>
        <v>1</v>
      </c>
      <c r="C917" s="172">
        <f>IF(OR(G917="Médecin",H917="Médecin",I917="Médecin",I917="Médecins",H917="anesthésiste",H917="boursier univ.",H917="chercheur",H917="chirurgien",H917="Résident(e)",H917="Md Urg",H917="Md Card",LEFT(H917,6)="Fellow",H917="Externe Médecine",H917="Directeur de la biobanque Médecin",H917="monit.-boursier",),1,0)</f>
        <v>0</v>
      </c>
      <c r="D917" s="172">
        <f>IF(OR(G917=0,H917="Stagiaire",H917="Stagiaires",H917="Externe",H917="Externes",G917="agence",H917="STAGIAIRE INFIRMIER(ÈRE)",H917="STAGIAIRE SI",H917="STAGIAIRE S.I.",H917="STAGIAIRE PAB",H917="STAGIAIRE EN PERFUSION",H917="Stagiaire Physiothérapeute",H917="Stagiaire médecine",H917="Stagiaire - Service sociaux",H917="STAGIAIRE SOINS INFIRMIERS",H917="STAGIAIRE EXTERNE EN MÉDECINE",H917="ss",),1,0)</f>
        <v>0</v>
      </c>
      <c r="E917" s="28" t="s">
        <v>5562</v>
      </c>
      <c r="F917" s="28" t="s">
        <v>5563</v>
      </c>
      <c r="G917" s="262">
        <v>13795</v>
      </c>
      <c r="H917" s="79" t="s">
        <v>2098</v>
      </c>
      <c r="I917" s="164" t="s">
        <v>5717</v>
      </c>
      <c r="J917" s="273" t="str">
        <f ca="1">IF(AK917&lt;=Données!$B$2,1," ")</f>
        <v xml:space="preserve"> </v>
      </c>
      <c r="K917" s="45">
        <v>1</v>
      </c>
      <c r="L917" s="46" t="s">
        <v>56</v>
      </c>
      <c r="M917" s="47"/>
      <c r="N917" s="48"/>
      <c r="O917" s="185"/>
      <c r="P917" s="187"/>
      <c r="Q917" s="185"/>
      <c r="R917" s="186"/>
      <c r="S917" s="186"/>
      <c r="T917" s="187"/>
      <c r="U917" s="187"/>
      <c r="V917" s="187"/>
      <c r="W917" s="320"/>
      <c r="X917" s="214"/>
      <c r="Y917" s="215"/>
      <c r="Z917" s="34"/>
      <c r="AA917" s="35"/>
      <c r="AB917" s="35"/>
      <c r="AC917" s="35"/>
      <c r="AD917" s="36"/>
      <c r="AE917" s="224"/>
      <c r="AF917" s="53"/>
      <c r="AG917" s="54"/>
      <c r="AH917" s="55"/>
      <c r="AI917" s="56"/>
      <c r="AJ917" s="41" t="s">
        <v>652</v>
      </c>
      <c r="AK917" s="42">
        <v>45509</v>
      </c>
      <c r="AL917" s="50"/>
      <c r="AM917" s="337" t="str">
        <f>INDEX($K$6:$AE$6,1,MATCH(1,K917:AE917,-1))</f>
        <v>95PFE-L2S</v>
      </c>
      <c r="AN917" s="337" t="str">
        <f>IF(INDEX($K$6:$AE$6,1,MATCH(1,K917:AE917,1))&lt;&gt;INDEX($K$6:$AE$6,1,MATCH(1,K917:AE917,-1)),INDEX($K$6:$AE$6,1,MATCH(1,K917:AE917,1)),"-")</f>
        <v>-</v>
      </c>
    </row>
    <row r="918" spans="1:40" x14ac:dyDescent="0.2">
      <c r="A918" s="169" t="str">
        <f>IF(IFERROR(VLOOKUP(G918,EmployesActifs,1,FALSE),"Non")&lt;&gt;"Non","Oui","Non")</f>
        <v>Oui</v>
      </c>
      <c r="B918" s="172">
        <f>IF(A918="Oui",1,0)</f>
        <v>1</v>
      </c>
      <c r="C918" s="172">
        <f>IF(OR(G918="Médecin",H918="Médecin",I918="Médecin",I918="Médecins",H918="anesthésiste",H918="boursier univ.",H918="chercheur",H918="chirurgien",H918="Résident(e)",H918="Md Urg",H918="Md Card",LEFT(H918,6)="Fellow",H918="Externe Médecine",H918="Directeur de la biobanque Médecin",H918="monit.-boursier",),1,0)</f>
        <v>0</v>
      </c>
      <c r="D918" s="172">
        <f>IF(OR(G918=0,H918="Stagiaire",H918="Stagiaires",H918="Externe",H918="Externes",G918="agence",H918="STAGIAIRE INFIRMIER(ÈRE)",H918="STAGIAIRE SI",H918="STAGIAIRE S.I.",H918="STAGIAIRE PAB",H918="STAGIAIRE EN PERFUSION",H918="Stagiaire Physiothérapeute",H918="Stagiaire médecine",H918="Stagiaire - Service sociaux",H918="STAGIAIRE SOINS INFIRMIERS",H918="STAGIAIRE EXTERNE EN MÉDECINE",H918="ss",),1,0)</f>
        <v>0</v>
      </c>
      <c r="E918" s="28" t="s">
        <v>6222</v>
      </c>
      <c r="F918" s="28" t="s">
        <v>433</v>
      </c>
      <c r="G918" s="262">
        <v>13954</v>
      </c>
      <c r="H918" s="79" t="s">
        <v>103</v>
      </c>
      <c r="I918" s="164" t="s">
        <v>5709</v>
      </c>
      <c r="J918" s="273" t="str">
        <f ca="1">IF(AK918&lt;=Données!$B$2,1," ")</f>
        <v xml:space="preserve"> </v>
      </c>
      <c r="K918" s="45"/>
      <c r="L918" s="46" t="s">
        <v>56</v>
      </c>
      <c r="M918" s="47"/>
      <c r="N918" s="48"/>
      <c r="O918" s="185"/>
      <c r="P918" s="187"/>
      <c r="Q918" s="185"/>
      <c r="R918" s="186"/>
      <c r="S918" s="186">
        <v>1</v>
      </c>
      <c r="T918" s="187"/>
      <c r="U918" s="187"/>
      <c r="V918" s="187"/>
      <c r="W918" s="320"/>
      <c r="X918" s="214"/>
      <c r="Y918" s="215"/>
      <c r="Z918" s="34"/>
      <c r="AA918" s="35"/>
      <c r="AB918" s="35"/>
      <c r="AC918" s="35"/>
      <c r="AD918" s="36"/>
      <c r="AE918" s="224"/>
      <c r="AF918" s="53"/>
      <c r="AG918" s="54"/>
      <c r="AH918" s="55"/>
      <c r="AI918" s="56"/>
      <c r="AJ918" s="41" t="s">
        <v>4462</v>
      </c>
      <c r="AK918" s="42">
        <v>45903</v>
      </c>
      <c r="AL918" s="50"/>
      <c r="AM918" s="337" t="str">
        <f>INDEX($K$6:$AE$6,1,MATCH(1,K918:AE918,-1))</f>
        <v>1870 +</v>
      </c>
      <c r="AN918" s="337" t="str">
        <f>IF(INDEX($K$6:$AE$6,1,MATCH(1,K918:AE918,1))&lt;&gt;INDEX($K$6:$AE$6,1,MATCH(1,K918:AE918,-1)),INDEX($K$6:$AE$6,1,MATCH(1,K918:AE918,1)),"-")</f>
        <v>-</v>
      </c>
    </row>
    <row r="919" spans="1:40" x14ac:dyDescent="0.2">
      <c r="A919" s="169" t="str">
        <f>IF(IFERROR(VLOOKUP(G919,EmployesActifs,1,FALSE),"Non")&lt;&gt;"Non","Oui","Non")</f>
        <v>Oui</v>
      </c>
      <c r="B919" s="172">
        <f>IF(A919="Oui",1,0)</f>
        <v>1</v>
      </c>
      <c r="C919" s="172">
        <f>IF(OR(G919="Médecin",H919="Médecin",I919="Médecin",I919="Médecins",H919="anesthésiste",H919="boursier univ.",H919="chercheur",H919="chirurgien",H919="Résident(e)",H919="Md Urg",H919="Md Card",LEFT(H919,6)="Fellow",H919="Externe Médecine",H919="Directeur de la biobanque Médecin",H919="monit.-boursier",),1,0)</f>
        <v>0</v>
      </c>
      <c r="D919" s="172">
        <f>IF(OR(G919=0,H919="Stagiaire",H919="Stagiaires",H919="Externe",H919="Externes",G919="agence",H919="STAGIAIRE INFIRMIER(ÈRE)",H919="STAGIAIRE SI",H919="STAGIAIRE S.I.",H919="STAGIAIRE PAB",H919="STAGIAIRE EN PERFUSION",H919="Stagiaire Physiothérapeute",H919="Stagiaire médecine",H919="Stagiaire - Service sociaux",H919="STAGIAIRE SOINS INFIRMIERS",H919="STAGIAIRE EXTERNE EN MÉDECINE",H919="ss",),1,0)</f>
        <v>0</v>
      </c>
      <c r="E919" s="28" t="s">
        <v>1528</v>
      </c>
      <c r="F919" s="28" t="s">
        <v>602</v>
      </c>
      <c r="G919" s="262">
        <v>13571</v>
      </c>
      <c r="H919" s="79" t="s">
        <v>1559</v>
      </c>
      <c r="I919" s="164" t="s">
        <v>5716</v>
      </c>
      <c r="J919" s="273" t="str">
        <f ca="1">IF(AK919&lt;=Données!$B$2,1," ")</f>
        <v xml:space="preserve"> </v>
      </c>
      <c r="K919" s="45">
        <v>1</v>
      </c>
      <c r="L919" s="46"/>
      <c r="M919" s="47"/>
      <c r="N919" s="48"/>
      <c r="O919" s="185"/>
      <c r="P919" s="187"/>
      <c r="Q919" s="185"/>
      <c r="R919" s="186"/>
      <c r="S919" s="186"/>
      <c r="T919" s="187"/>
      <c r="U919" s="187"/>
      <c r="V919" s="187"/>
      <c r="W919" s="320"/>
      <c r="X919" s="214"/>
      <c r="Y919" s="215"/>
      <c r="Z919" s="34"/>
      <c r="AA919" s="35"/>
      <c r="AB919" s="35"/>
      <c r="AC919" s="35"/>
      <c r="AD919" s="36"/>
      <c r="AE919" s="224"/>
      <c r="AF919" s="53"/>
      <c r="AG919" s="54"/>
      <c r="AH919" s="55"/>
      <c r="AI919" s="56"/>
      <c r="AJ919" s="41" t="s">
        <v>4462</v>
      </c>
      <c r="AK919" s="42">
        <v>45490</v>
      </c>
      <c r="AL919" s="50"/>
      <c r="AM919" s="337" t="str">
        <f>INDEX($K$6:$AE$6,1,MATCH(1,K919:AE919,-1))</f>
        <v>95PFE-L2S</v>
      </c>
      <c r="AN919" s="337" t="str">
        <f>IF(INDEX($K$6:$AE$6,1,MATCH(1,K919:AE919,1))&lt;&gt;INDEX($K$6:$AE$6,1,MATCH(1,K919:AE919,-1)),INDEX($K$6:$AE$6,1,MATCH(1,K919:AE919,1)),"-")</f>
        <v>-</v>
      </c>
    </row>
    <row r="920" spans="1:40" x14ac:dyDescent="0.2">
      <c r="A920" s="169" t="str">
        <f>IF(IFERROR(VLOOKUP(G920,EmployesActifs,1,FALSE),"Non")&lt;&gt;"Non","Oui","Non")</f>
        <v>Oui</v>
      </c>
      <c r="B920" s="172">
        <f>IF(A920="Oui",1,0)</f>
        <v>1</v>
      </c>
      <c r="C920" s="172">
        <f>IF(OR(G920="Médecin",H920="Médecin",I920="Médecin",I920="Médecins",H920="anesthésiste",H920="boursier univ.",H920="chercheur",H920="chirurgien",H920="Résident(e)",H920="Md Urg",H920="Md Card",LEFT(H920,6)="Fellow",H920="Externe Médecine",H920="Directeur de la biobanque Médecin",H920="monit.-boursier",),1,0)</f>
        <v>0</v>
      </c>
      <c r="D920" s="172">
        <f>IF(OR(G920=0,H920="Stagiaire",H920="Stagiaires",H920="Externe",H920="Externes",G920="agence",H920="STAGIAIRE INFIRMIER(ÈRE)",H920="STAGIAIRE SI",H920="STAGIAIRE S.I.",H920="STAGIAIRE PAB",H920="STAGIAIRE EN PERFUSION",H920="Stagiaire Physiothérapeute",H920="Stagiaire médecine",H920="Stagiaire - Service sociaux",H920="STAGIAIRE SOINS INFIRMIERS",H920="STAGIAIRE EXTERNE EN MÉDECINE",H920="ss",),1,0)</f>
        <v>0</v>
      </c>
      <c r="E920" s="28" t="s">
        <v>1529</v>
      </c>
      <c r="F920" s="28" t="s">
        <v>1530</v>
      </c>
      <c r="G920" s="262">
        <v>10494</v>
      </c>
      <c r="H920" s="79" t="s">
        <v>2098</v>
      </c>
      <c r="I920" s="164" t="s">
        <v>836</v>
      </c>
      <c r="J920" s="273" t="str">
        <f ca="1">IF(AK920&lt;=Données!$B$2,1," ")</f>
        <v xml:space="preserve"> </v>
      </c>
      <c r="K920" s="45"/>
      <c r="L920" s="46"/>
      <c r="M920" s="47">
        <v>1</v>
      </c>
      <c r="N920" s="48"/>
      <c r="O920" s="185"/>
      <c r="P920" s="187"/>
      <c r="Q920" s="185"/>
      <c r="R920" s="186"/>
      <c r="S920" s="186"/>
      <c r="T920" s="187"/>
      <c r="U920" s="187"/>
      <c r="V920" s="187"/>
      <c r="W920" s="320"/>
      <c r="X920" s="214"/>
      <c r="Y920" s="215"/>
      <c r="Z920" s="34"/>
      <c r="AA920" s="35"/>
      <c r="AB920" s="35"/>
      <c r="AC920" s="35"/>
      <c r="AD920" s="36" t="s">
        <v>56</v>
      </c>
      <c r="AE920" s="224"/>
      <c r="AF920" s="53"/>
      <c r="AG920" s="54"/>
      <c r="AH920" s="55"/>
      <c r="AI920" s="56"/>
      <c r="AJ920" s="41" t="s">
        <v>5851</v>
      </c>
      <c r="AK920" s="42">
        <v>45822</v>
      </c>
      <c r="AL920" s="50"/>
      <c r="AM920" s="337" t="str">
        <f>INDEX($K$6:$AE$6,1,MATCH(1,K920:AE920,-1))</f>
        <v>95PFE-L2L</v>
      </c>
      <c r="AN920" s="337" t="str">
        <f>IF(INDEX($K$6:$AE$6,1,MATCH(1,K920:AE920,1))&lt;&gt;INDEX($K$6:$AE$6,1,MATCH(1,K920:AE920,-1)),INDEX($K$6:$AE$6,1,MATCH(1,K920:AE920,1)),"-")</f>
        <v>-</v>
      </c>
    </row>
    <row r="921" spans="1:40" x14ac:dyDescent="0.2">
      <c r="A921" s="169" t="str">
        <f>IF(IFERROR(VLOOKUP(G921,EmployesActifs,1,FALSE),"Non")&lt;&gt;"Non","Oui","Non")</f>
        <v>Oui</v>
      </c>
      <c r="B921" s="172">
        <f>IF(A921="Oui",1,0)</f>
        <v>1</v>
      </c>
      <c r="C921" s="172">
        <f>IF(OR(G921="Médecin",H921="Médecin",I921="Médecin",I921="Médecins",H921="anesthésiste",H921="boursier univ.",H921="chercheur",H921="chirurgien",H921="Résident(e)",H921="Md Urg",H921="Md Card",LEFT(H921,6)="Fellow",H921="Externe Médecine",H921="Directeur de la biobanque Médecin",H921="monit.-boursier",),1,0)</f>
        <v>0</v>
      </c>
      <c r="D921" s="172">
        <f>IF(OR(G921=0,H921="Stagiaire",H921="Stagiaires",H921="Externe",H921="Externes",G921="agence",H921="STAGIAIRE INFIRMIER(ÈRE)",H921="STAGIAIRE SI",H921="STAGIAIRE S.I.",H921="STAGIAIRE PAB",H921="STAGIAIRE EN PERFUSION",H921="Stagiaire Physiothérapeute",H921="Stagiaire médecine",H921="Stagiaire - Service sociaux",H921="STAGIAIRE SOINS INFIRMIERS",H921="STAGIAIRE EXTERNE EN MÉDECINE",H921="ss",),1,0)</f>
        <v>0</v>
      </c>
      <c r="E921" s="28" t="s">
        <v>6081</v>
      </c>
      <c r="F921" s="28" t="s">
        <v>328</v>
      </c>
      <c r="G921" s="262">
        <v>3921</v>
      </c>
      <c r="H921" s="79" t="s">
        <v>103</v>
      </c>
      <c r="I921" s="164" t="s">
        <v>836</v>
      </c>
      <c r="J921" s="273" t="str">
        <f ca="1">IF(AK921&lt;=Données!$B$2,1," ")</f>
        <v xml:space="preserve"> </v>
      </c>
      <c r="K921" s="45"/>
      <c r="L921" s="46"/>
      <c r="M921" s="47"/>
      <c r="N921" s="48"/>
      <c r="O921" s="185"/>
      <c r="P921" s="187"/>
      <c r="Q921" s="185"/>
      <c r="R921" s="186"/>
      <c r="S921" s="186">
        <v>1</v>
      </c>
      <c r="T921" s="187"/>
      <c r="U921" s="187"/>
      <c r="V921" s="187"/>
      <c r="W921" s="320"/>
      <c r="X921" s="214"/>
      <c r="Y921" s="215"/>
      <c r="Z921" s="34"/>
      <c r="AA921" s="35"/>
      <c r="AB921" s="35"/>
      <c r="AC921" s="35"/>
      <c r="AD921" s="36"/>
      <c r="AE921" s="224"/>
      <c r="AF921" s="53"/>
      <c r="AG921" s="54"/>
      <c r="AH921" s="55"/>
      <c r="AI921" s="56"/>
      <c r="AJ921" s="41" t="s">
        <v>4462</v>
      </c>
      <c r="AK921" s="42">
        <v>45787</v>
      </c>
      <c r="AL921" s="50"/>
      <c r="AM921" s="337" t="str">
        <f>INDEX($K$6:$AE$6,1,MATCH(1,K921:AE921,-1))</f>
        <v>1870 +</v>
      </c>
      <c r="AN921" s="337" t="str">
        <f>IF(INDEX($K$6:$AE$6,1,MATCH(1,K921:AE921,1))&lt;&gt;INDEX($K$6:$AE$6,1,MATCH(1,K921:AE921,-1)),INDEX($K$6:$AE$6,1,MATCH(1,K921:AE921,1)),"-")</f>
        <v>-</v>
      </c>
    </row>
    <row r="922" spans="1:40" x14ac:dyDescent="0.2">
      <c r="A922" s="169" t="str">
        <f>IF(IFERROR(VLOOKUP(G922,EmployesActifs,1,FALSE),"Non")&lt;&gt;"Non","Oui","Non")</f>
        <v>Oui</v>
      </c>
      <c r="B922" s="172">
        <f>IF(A922="Oui",1,0)</f>
        <v>1</v>
      </c>
      <c r="C922" s="172">
        <f>IF(OR(G922="Médecin",H922="Médecin",I922="Médecin",I922="Médecins",H922="anesthésiste",H922="boursier univ.",H922="chercheur",H922="chirurgien",H922="Résident(e)",H922="Md Urg",H922="Md Card",LEFT(H922,6)="Fellow",H922="Externe Médecine",H922="Directeur de la biobanque Médecin",H922="monit.-boursier",),1,0)</f>
        <v>0</v>
      </c>
      <c r="D922" s="172">
        <f>IF(OR(G922=0,H922="Stagiaire",H922="Stagiaires",H922="Externe",H922="Externes",G922="agence",H922="STAGIAIRE INFIRMIER(ÈRE)",H922="STAGIAIRE SI",H922="STAGIAIRE S.I.",H922="STAGIAIRE PAB",H922="STAGIAIRE EN PERFUSION",H922="Stagiaire Physiothérapeute",H922="Stagiaire médecine",H922="Stagiaire - Service sociaux",H922="STAGIAIRE SOINS INFIRMIERS",H922="STAGIAIRE EXTERNE EN MÉDECINE",H922="ss",),1,0)</f>
        <v>0</v>
      </c>
      <c r="E922" s="28" t="s">
        <v>1533</v>
      </c>
      <c r="F922" s="28" t="s">
        <v>139</v>
      </c>
      <c r="G922" s="262">
        <v>11760</v>
      </c>
      <c r="H922" s="79" t="s">
        <v>69</v>
      </c>
      <c r="I922" s="164" t="s">
        <v>5715</v>
      </c>
      <c r="J922" s="273">
        <f ca="1">IF(AK922&lt;=Données!$B$2,1," ")</f>
        <v>1</v>
      </c>
      <c r="K922" s="45">
        <v>1</v>
      </c>
      <c r="L922" s="46"/>
      <c r="M922" s="47"/>
      <c r="N922" s="48"/>
      <c r="O922" s="185"/>
      <c r="P922" s="187"/>
      <c r="Q922" s="185"/>
      <c r="R922" s="186"/>
      <c r="S922" s="186"/>
      <c r="T922" s="187"/>
      <c r="U922" s="187"/>
      <c r="V922" s="187"/>
      <c r="W922" s="320"/>
      <c r="X922" s="214"/>
      <c r="Y922" s="215"/>
      <c r="Z922" s="34"/>
      <c r="AA922" s="35"/>
      <c r="AB922" s="35"/>
      <c r="AC922" s="35"/>
      <c r="AD922" s="36"/>
      <c r="AE922" s="224"/>
      <c r="AF922" s="53"/>
      <c r="AG922" s="54"/>
      <c r="AH922" s="55"/>
      <c r="AI922" s="56"/>
      <c r="AJ922" s="41" t="s">
        <v>85</v>
      </c>
      <c r="AK922" s="42">
        <v>44502</v>
      </c>
      <c r="AL922" s="50"/>
      <c r="AM922" s="337" t="str">
        <f>INDEX($K$6:$AE$6,1,MATCH(1,K922:AE922,-1))</f>
        <v>95PFE-L2S</v>
      </c>
      <c r="AN922" s="337" t="str">
        <f>IF(INDEX($K$6:$AE$6,1,MATCH(1,K922:AE922,1))&lt;&gt;INDEX($K$6:$AE$6,1,MATCH(1,K922:AE922,-1)),INDEX($K$6:$AE$6,1,MATCH(1,K922:AE922,1)),"-")</f>
        <v>-</v>
      </c>
    </row>
    <row r="923" spans="1:40" x14ac:dyDescent="0.2">
      <c r="A923" s="381"/>
      <c r="B923" s="172">
        <f>IF(A923="Oui",1,0)</f>
        <v>0</v>
      </c>
      <c r="C923" s="172">
        <f>IF(OR(G923="Médecin",H923="Médecin",I923="Médecin",I923="Médecins",H923="anesthésiste",H923="boursier univ.",H923="chercheur",H923="chirurgien",H923="Résident(e)",H923="Md Urg",H923="Md Card",LEFT(H923,6)="Fellow",H923="Externe Médecine",H923="Directeur de la biobanque Médecin",H923="monit.-boursier",),1,0)</f>
        <v>1</v>
      </c>
      <c r="D923" s="172">
        <f>IF(OR(G923=0,H923="Stagiaire",H923="Stagiaires",H923="Externe",H923="Externes",G923="agence",H923="STAGIAIRE INFIRMIER(ÈRE)",H923="STAGIAIRE SI",H923="STAGIAIRE S.I.",H923="STAGIAIRE PAB",H923="STAGIAIRE EN PERFUSION",H923="Stagiaire Physiothérapeute",H923="Stagiaire médecine",H923="Stagiaire - Service sociaux",H923="STAGIAIRE SOINS INFIRMIERS",H923="STAGIAIRE EXTERNE EN MÉDECINE",H923="ss",),1,0)</f>
        <v>0</v>
      </c>
      <c r="E923" s="28" t="s">
        <v>1534</v>
      </c>
      <c r="F923" s="28" t="s">
        <v>1535</v>
      </c>
      <c r="G923" s="262" t="s">
        <v>80</v>
      </c>
      <c r="H923" s="79" t="s">
        <v>80</v>
      </c>
      <c r="I923" s="164" t="s">
        <v>117</v>
      </c>
      <c r="J923" s="273">
        <f ca="1">IF(AK923&lt;=Données!$B$2,1," ")</f>
        <v>1</v>
      </c>
      <c r="K923" s="45">
        <v>1</v>
      </c>
      <c r="L923" s="46"/>
      <c r="M923" s="47"/>
      <c r="N923" s="48"/>
      <c r="O923" s="185"/>
      <c r="P923" s="187"/>
      <c r="Q923" s="185"/>
      <c r="R923" s="186"/>
      <c r="S923" s="186"/>
      <c r="T923" s="187"/>
      <c r="U923" s="187"/>
      <c r="V923" s="187"/>
      <c r="W923" s="320"/>
      <c r="X923" s="214"/>
      <c r="Y923" s="215"/>
      <c r="Z923" s="34"/>
      <c r="AA923" s="35"/>
      <c r="AB923" s="35"/>
      <c r="AC923" s="35"/>
      <c r="AD923" s="36"/>
      <c r="AE923" s="224"/>
      <c r="AF923" s="53"/>
      <c r="AG923" s="54"/>
      <c r="AH923" s="55"/>
      <c r="AI923" s="56"/>
      <c r="AJ923" s="41" t="s">
        <v>85</v>
      </c>
      <c r="AK923" s="42">
        <v>44306</v>
      </c>
      <c r="AL923" s="50"/>
      <c r="AM923" s="337" t="str">
        <f>INDEX($K$6:$AE$6,1,MATCH(1,K923:AE923,-1))</f>
        <v>95PFE-L2S</v>
      </c>
      <c r="AN923" s="337" t="str">
        <f>IF(INDEX($K$6:$AE$6,1,MATCH(1,K923:AE923,1))&lt;&gt;INDEX($K$6:$AE$6,1,MATCH(1,K923:AE923,-1)),INDEX($K$6:$AE$6,1,MATCH(1,K923:AE923,1)),"-")</f>
        <v>-</v>
      </c>
    </row>
    <row r="924" spans="1:40" x14ac:dyDescent="0.2">
      <c r="A924" s="169" t="str">
        <f>IF(IFERROR(VLOOKUP(G924,EmployesActifs,1,FALSE),"Non")&lt;&gt;"Non","Oui","Non")</f>
        <v>Oui</v>
      </c>
      <c r="B924" s="172">
        <f>IF(A924="Oui",1,0)</f>
        <v>1</v>
      </c>
      <c r="C924" s="172">
        <f>IF(OR(G924="Médecin",H924="Médecin",I924="Médecin",I924="Médecins",H924="anesthésiste",H924="boursier univ.",H924="chercheur",H924="chirurgien",H924="Résident(e)",H924="Md Urg",H924="Md Card",LEFT(H924,6)="Fellow",H924="Externe Médecine",H924="Directeur de la biobanque Médecin",H924="monit.-boursier",),1,0)</f>
        <v>0</v>
      </c>
      <c r="D924" s="172">
        <f>IF(OR(G924=0,H924="Stagiaire",H924="Stagiaires",H924="Externe",H924="Externes",G924="agence",H924="STAGIAIRE INFIRMIER(ÈRE)",H924="STAGIAIRE SI",H924="STAGIAIRE S.I.",H924="STAGIAIRE PAB",H924="STAGIAIRE EN PERFUSION",H924="Stagiaire Physiothérapeute",H924="Stagiaire médecine",H924="Stagiaire - Service sociaux",H924="STAGIAIRE SOINS INFIRMIERS",H924="STAGIAIRE EXTERNE EN MÉDECINE",H924="ss",),1,0)</f>
        <v>0</v>
      </c>
      <c r="E924" s="28" t="s">
        <v>1536</v>
      </c>
      <c r="F924" s="28" t="s">
        <v>1537</v>
      </c>
      <c r="G924" s="262">
        <v>10771</v>
      </c>
      <c r="H924" s="79" t="s">
        <v>54</v>
      </c>
      <c r="I924" s="164" t="s">
        <v>55</v>
      </c>
      <c r="J924" s="273" t="str">
        <f ca="1">IF(AK924&lt;=Données!$B$2,1," ")</f>
        <v xml:space="preserve"> </v>
      </c>
      <c r="K924" s="45"/>
      <c r="L924" s="46">
        <v>1</v>
      </c>
      <c r="M924" s="47"/>
      <c r="N924" s="48"/>
      <c r="O924" s="185"/>
      <c r="P924" s="187"/>
      <c r="Q924" s="185"/>
      <c r="R924" s="186"/>
      <c r="S924" s="186"/>
      <c r="T924" s="187"/>
      <c r="U924" s="187"/>
      <c r="V924" s="187"/>
      <c r="W924" s="320"/>
      <c r="X924" s="214"/>
      <c r="Y924" s="215"/>
      <c r="Z924" s="34"/>
      <c r="AA924" s="35"/>
      <c r="AB924" s="35"/>
      <c r="AC924" s="35"/>
      <c r="AD924" s="36"/>
      <c r="AE924" s="224"/>
      <c r="AF924" s="53"/>
      <c r="AG924" s="54"/>
      <c r="AH924" s="55"/>
      <c r="AI924" s="56"/>
      <c r="AJ924" s="41" t="s">
        <v>4462</v>
      </c>
      <c r="AK924" s="42">
        <v>45638</v>
      </c>
      <c r="AL924" s="50"/>
      <c r="AM924" s="337" t="str">
        <f>INDEX($K$6:$AE$6,1,MATCH(1,K924:AE924,-1))</f>
        <v>95PFE-L2M</v>
      </c>
      <c r="AN924" s="337" t="str">
        <f>IF(INDEX($K$6:$AE$6,1,MATCH(1,K924:AE924,1))&lt;&gt;INDEX($K$6:$AE$6,1,MATCH(1,K924:AE924,-1)),INDEX($K$6:$AE$6,1,MATCH(1,K924:AE924,1)),"-")</f>
        <v>-</v>
      </c>
    </row>
    <row r="925" spans="1:40" x14ac:dyDescent="0.2">
      <c r="A925" s="169" t="str">
        <f>IF(IFERROR(VLOOKUP(G925,EmployesActifs,1,FALSE),"Non")&lt;&gt;"Non","Oui","Non")</f>
        <v>Oui</v>
      </c>
      <c r="B925" s="172">
        <f>IF(A925="Oui",1,0)</f>
        <v>1</v>
      </c>
      <c r="C925" s="172">
        <f>IF(OR(G925="Médecin",H925="Médecin",I925="Médecin",I925="Médecins",H925="anesthésiste",H925="boursier univ.",H925="chercheur",H925="chirurgien",H925="Résident(e)",H925="Md Urg",H925="Md Card",LEFT(H925,6)="Fellow",H925="Externe Médecine",H925="Directeur de la biobanque Médecin",H925="monit.-boursier",),1,0)</f>
        <v>0</v>
      </c>
      <c r="D925" s="172">
        <f>IF(OR(G925=0,H925="Stagiaire",H925="Stagiaires",H925="Externe",H925="Externes",G925="agence",H925="STAGIAIRE INFIRMIER(ÈRE)",H925="STAGIAIRE SI",H925="STAGIAIRE S.I.",H925="STAGIAIRE PAB",H925="STAGIAIRE EN PERFUSION",H925="Stagiaire Physiothérapeute",H925="Stagiaire médecine",H925="Stagiaire - Service sociaux",H925="STAGIAIRE SOINS INFIRMIERS",H925="STAGIAIRE EXTERNE EN MÉDECINE",H925="ss",),1,0)</f>
        <v>0</v>
      </c>
      <c r="E925" s="28" t="s">
        <v>1538</v>
      </c>
      <c r="F925" s="28" t="s">
        <v>1539</v>
      </c>
      <c r="G925" s="262">
        <v>11009</v>
      </c>
      <c r="H925" s="79" t="s">
        <v>103</v>
      </c>
      <c r="I925" s="164" t="s">
        <v>836</v>
      </c>
      <c r="J925" s="273" t="str">
        <f ca="1">IF(AK925&lt;=Données!$B$2,1," ")</f>
        <v xml:space="preserve"> </v>
      </c>
      <c r="K925" s="45"/>
      <c r="L925" s="46"/>
      <c r="M925" s="47"/>
      <c r="N925" s="48"/>
      <c r="O925" s="185"/>
      <c r="P925" s="187"/>
      <c r="Q925" s="185"/>
      <c r="R925" s="186"/>
      <c r="S925" s="186">
        <v>1</v>
      </c>
      <c r="T925" s="187"/>
      <c r="U925" s="187"/>
      <c r="V925" s="187"/>
      <c r="W925" s="320"/>
      <c r="X925" s="214"/>
      <c r="Y925" s="215"/>
      <c r="Z925" s="34"/>
      <c r="AA925" s="35"/>
      <c r="AB925" s="35"/>
      <c r="AC925" s="35"/>
      <c r="AD925" s="36"/>
      <c r="AE925" s="224"/>
      <c r="AF925" s="53"/>
      <c r="AG925" s="54"/>
      <c r="AH925" s="55"/>
      <c r="AI925" s="56"/>
      <c r="AJ925" s="41" t="s">
        <v>4462</v>
      </c>
      <c r="AK925" s="42">
        <v>45945</v>
      </c>
      <c r="AL925" s="50"/>
      <c r="AM925" s="337" t="str">
        <f>INDEX($K$6:$AE$6,1,MATCH(1,K925:AE925,-1))</f>
        <v>1870 +</v>
      </c>
      <c r="AN925" s="337" t="str">
        <f>IF(INDEX($K$6:$AE$6,1,MATCH(1,K925:AE925,1))&lt;&gt;INDEX($K$6:$AE$6,1,MATCH(1,K925:AE925,-1)),INDEX($K$6:$AE$6,1,MATCH(1,K925:AE925,1)),"-")</f>
        <v>-</v>
      </c>
    </row>
    <row r="926" spans="1:40" x14ac:dyDescent="0.2">
      <c r="A926" s="169" t="str">
        <f>IF(IFERROR(VLOOKUP(G926,EmployesActifs,1,FALSE),"Non")&lt;&gt;"Non","Oui","Non")</f>
        <v>Oui</v>
      </c>
      <c r="B926" s="172">
        <f>IF(A926="Oui",1,0)</f>
        <v>1</v>
      </c>
      <c r="C926" s="172">
        <f>IF(OR(G926="Médecin",H926="Médecin",I926="Médecin",I926="Médecins",H926="anesthésiste",H926="boursier univ.",H926="chercheur",H926="chirurgien",H926="Résident(e)",H926="Md Urg",H926="Md Card",LEFT(H926,6)="Fellow",H926="Externe Médecine",H926="Directeur de la biobanque Médecin",H926="monit.-boursier",),1,0)</f>
        <v>0</v>
      </c>
      <c r="D926" s="172">
        <f>IF(OR(G926=0,H926="Stagiaire",H926="Stagiaires",H926="Externe",H926="Externes",G926="agence",H926="STAGIAIRE INFIRMIER(ÈRE)",H926="STAGIAIRE SI",H926="STAGIAIRE S.I.",H926="STAGIAIRE PAB",H926="STAGIAIRE EN PERFUSION",H926="Stagiaire Physiothérapeute",H926="Stagiaire médecine",H926="Stagiaire - Service sociaux",H926="STAGIAIRE SOINS INFIRMIERS",H926="STAGIAIRE EXTERNE EN MÉDECINE",H926="ss",),1,0)</f>
        <v>0</v>
      </c>
      <c r="E926" s="28" t="s">
        <v>1540</v>
      </c>
      <c r="F926" s="28" t="s">
        <v>1541</v>
      </c>
      <c r="G926" s="262">
        <v>9686</v>
      </c>
      <c r="H926" s="79" t="s">
        <v>5358</v>
      </c>
      <c r="I926" s="164" t="s">
        <v>933</v>
      </c>
      <c r="J926" s="273" t="str">
        <f ca="1">IF(AK926&lt;=Données!$B$2,1," ")</f>
        <v xml:space="preserve"> </v>
      </c>
      <c r="K926" s="45"/>
      <c r="L926" s="46"/>
      <c r="M926" s="47"/>
      <c r="N926" s="48"/>
      <c r="O926" s="185"/>
      <c r="P926" s="187"/>
      <c r="Q926" s="185"/>
      <c r="R926" s="186"/>
      <c r="S926" s="186">
        <v>1</v>
      </c>
      <c r="T926" s="187"/>
      <c r="U926" s="187"/>
      <c r="V926" s="187"/>
      <c r="W926" s="320"/>
      <c r="X926" s="214"/>
      <c r="Y926" s="215"/>
      <c r="Z926" s="34"/>
      <c r="AA926" s="35"/>
      <c r="AB926" s="35"/>
      <c r="AC926" s="35"/>
      <c r="AD926" s="36"/>
      <c r="AE926" s="224"/>
      <c r="AF926" s="53"/>
      <c r="AG926" s="54"/>
      <c r="AH926" s="55"/>
      <c r="AI926" s="56"/>
      <c r="AJ926" s="41" t="s">
        <v>4462</v>
      </c>
      <c r="AK926" s="42">
        <v>45405</v>
      </c>
      <c r="AL926" s="50"/>
      <c r="AM926" s="337" t="str">
        <f>INDEX($K$6:$AE$6,1,MATCH(1,K926:AE926,-1))</f>
        <v>1870 +</v>
      </c>
      <c r="AN926" s="337" t="str">
        <f>IF(INDEX($K$6:$AE$6,1,MATCH(1,K926:AE926,1))&lt;&gt;INDEX($K$6:$AE$6,1,MATCH(1,K926:AE926,-1)),INDEX($K$6:$AE$6,1,MATCH(1,K926:AE926,1)),"-")</f>
        <v>-</v>
      </c>
    </row>
    <row r="927" spans="1:40" x14ac:dyDescent="0.2">
      <c r="A927" s="169" t="str">
        <f>IF(IFERROR(VLOOKUP(G927,EmployesActifs,1,FALSE),"Non")&lt;&gt;"Non","Oui","Non")</f>
        <v>Oui</v>
      </c>
      <c r="B927" s="172">
        <f>IF(A927="Oui",1,0)</f>
        <v>1</v>
      </c>
      <c r="C927" s="172">
        <f>IF(OR(G927="Médecin",H927="Médecin",I927="Médecin",I927="Médecins",H927="anesthésiste",H927="boursier univ.",H927="chercheur",H927="chirurgien",H927="Résident(e)",H927="Md Urg",H927="Md Card",LEFT(H927,6)="Fellow",H927="Externe Médecine",H927="Directeur de la biobanque Médecin",H927="monit.-boursier",),1,0)</f>
        <v>0</v>
      </c>
      <c r="D927" s="172">
        <f>IF(OR(G927=0,H927="Stagiaire",H927="Stagiaires",H927="Externe",H927="Externes",G927="agence",H927="STAGIAIRE INFIRMIER(ÈRE)",H927="STAGIAIRE SI",H927="STAGIAIRE S.I.",H927="STAGIAIRE PAB",H927="STAGIAIRE EN PERFUSION",H927="Stagiaire Physiothérapeute",H927="Stagiaire médecine",H927="Stagiaire - Service sociaux",H927="STAGIAIRE SOINS INFIRMIERS",H927="STAGIAIRE EXTERNE EN MÉDECINE",H927="ss",),1,0)</f>
        <v>0</v>
      </c>
      <c r="E927" s="28" t="s">
        <v>1542</v>
      </c>
      <c r="F927" s="28" t="s">
        <v>1543</v>
      </c>
      <c r="G927" s="262">
        <v>3361</v>
      </c>
      <c r="H927" s="79" t="s">
        <v>972</v>
      </c>
      <c r="I927" s="164" t="s">
        <v>1227</v>
      </c>
      <c r="J927" s="273">
        <f ca="1">IF(AK927&lt;=Données!$B$2,1," ")</f>
        <v>1</v>
      </c>
      <c r="K927" s="45"/>
      <c r="L927" s="46"/>
      <c r="M927" s="47"/>
      <c r="N927" s="48"/>
      <c r="O927" s="185"/>
      <c r="P927" s="187"/>
      <c r="Q927" s="185">
        <v>1</v>
      </c>
      <c r="R927" s="186"/>
      <c r="S927" s="186"/>
      <c r="T927" s="187"/>
      <c r="U927" s="187"/>
      <c r="V927" s="187"/>
      <c r="W927" s="320"/>
      <c r="X927" s="214"/>
      <c r="Y927" s="215"/>
      <c r="Z927" s="34"/>
      <c r="AA927" s="35"/>
      <c r="AB927" s="35"/>
      <c r="AC927" s="35"/>
      <c r="AD927" s="36"/>
      <c r="AE927" s="224"/>
      <c r="AF927" s="53"/>
      <c r="AG927" s="54"/>
      <c r="AH927" s="55"/>
      <c r="AI927" s="56"/>
      <c r="AJ927" s="41" t="s">
        <v>153</v>
      </c>
      <c r="AK927" s="42">
        <v>44148</v>
      </c>
      <c r="AL927" s="50"/>
      <c r="AM927" s="337" t="str">
        <f>INDEX($K$6:$AE$6,1,MATCH(1,K927:AE927,-1))</f>
        <v>1860-S</v>
      </c>
      <c r="AN927" s="337" t="str">
        <f>IF(INDEX($K$6:$AE$6,1,MATCH(1,K927:AE927,1))&lt;&gt;INDEX($K$6:$AE$6,1,MATCH(1,K927:AE927,-1)),INDEX($K$6:$AE$6,1,MATCH(1,K927:AE927,1)),"-")</f>
        <v>-</v>
      </c>
    </row>
    <row r="928" spans="1:40" x14ac:dyDescent="0.2">
      <c r="A928" s="169" t="str">
        <f>IF(IFERROR(VLOOKUP(G928,EmployesActifs,1,FALSE),"Non")&lt;&gt;"Non","Oui","Non")</f>
        <v>Oui</v>
      </c>
      <c r="B928" s="172">
        <f>IF(A928="Oui",1,0)</f>
        <v>1</v>
      </c>
      <c r="C928" s="172">
        <f>IF(OR(G928="Médecin",H928="Médecin",I928="Médecin",I928="Médecins",H928="anesthésiste",H928="boursier univ.",H928="chercheur",H928="chirurgien",H928="Résident(e)",H928="Md Urg",H928="Md Card",LEFT(H928,6)="Fellow",H928="Externe Médecine",H928="Directeur de la biobanque Médecin",H928="monit.-boursier",),1,0)</f>
        <v>0</v>
      </c>
      <c r="D928" s="172">
        <f>IF(OR(G928=0,H928="Stagiaire",H928="Stagiaires",H928="Externe",H928="Externes",G928="agence",H928="STAGIAIRE INFIRMIER(ÈRE)",H928="STAGIAIRE SI",H928="STAGIAIRE S.I.",H928="STAGIAIRE PAB",H928="STAGIAIRE EN PERFUSION",H928="Stagiaire Physiothérapeute",H928="Stagiaire médecine",H928="Stagiaire - Service sociaux",H928="STAGIAIRE SOINS INFIRMIERS",H928="STAGIAIRE EXTERNE EN MÉDECINE",H928="ss",),1,0)</f>
        <v>0</v>
      </c>
      <c r="E928" s="28" t="s">
        <v>1544</v>
      </c>
      <c r="F928" s="28" t="s">
        <v>1545</v>
      </c>
      <c r="G928" s="262">
        <v>11986</v>
      </c>
      <c r="H928" s="79" t="s">
        <v>69</v>
      </c>
      <c r="I928" s="164" t="s">
        <v>5215</v>
      </c>
      <c r="J928" s="273">
        <f ca="1">IF(AK928&lt;=Données!$B$2,1," ")</f>
        <v>1</v>
      </c>
      <c r="K928" s="45">
        <v>1</v>
      </c>
      <c r="L928" s="46"/>
      <c r="M928" s="47"/>
      <c r="N928" s="48"/>
      <c r="O928" s="185"/>
      <c r="P928" s="187"/>
      <c r="Q928" s="185"/>
      <c r="R928" s="186"/>
      <c r="S928" s="186"/>
      <c r="T928" s="187"/>
      <c r="U928" s="187"/>
      <c r="V928" s="187"/>
      <c r="W928" s="320"/>
      <c r="X928" s="214"/>
      <c r="Y928" s="215"/>
      <c r="Z928" s="34"/>
      <c r="AA928" s="35"/>
      <c r="AB928" s="35"/>
      <c r="AC928" s="35"/>
      <c r="AD928" s="36"/>
      <c r="AE928" s="224"/>
      <c r="AF928" s="53"/>
      <c r="AG928" s="54"/>
      <c r="AH928" s="55"/>
      <c r="AI928" s="56"/>
      <c r="AJ928" s="41" t="s">
        <v>85</v>
      </c>
      <c r="AK928" s="42">
        <v>44895</v>
      </c>
      <c r="AL928" s="50"/>
      <c r="AM928" s="337" t="str">
        <f>INDEX($K$6:$AE$6,1,MATCH(1,K928:AE928,-1))</f>
        <v>95PFE-L2S</v>
      </c>
      <c r="AN928" s="337" t="str">
        <f>IF(INDEX($K$6:$AE$6,1,MATCH(1,K928:AE928,1))&lt;&gt;INDEX($K$6:$AE$6,1,MATCH(1,K928:AE928,-1)),INDEX($K$6:$AE$6,1,MATCH(1,K928:AE928,1)),"-")</f>
        <v>-</v>
      </c>
    </row>
    <row r="929" spans="1:40" x14ac:dyDescent="0.2">
      <c r="A929" s="169" t="str">
        <f>IF(IFERROR(VLOOKUP(G929,EmployesActifs,1,FALSE),"Non")&lt;&gt;"Non","Oui","Non")</f>
        <v>Oui</v>
      </c>
      <c r="B929" s="172">
        <f>IF(A929="Oui",1,0)</f>
        <v>1</v>
      </c>
      <c r="C929" s="172">
        <f>IF(OR(G929="Médecin",H929="Médecin",I929="Médecin",I929="Médecins",H929="anesthésiste",H929="boursier univ.",H929="chercheur",H929="chirurgien",H929="Résident(e)",H929="Md Urg",H929="Md Card",LEFT(H929,6)="Fellow",H929="Externe Médecine",H929="Directeur de la biobanque Médecin",H929="monit.-boursier",),1,0)</f>
        <v>0</v>
      </c>
      <c r="D929" s="172">
        <f>IF(OR(G929=0,H929="Stagiaire",H929="Stagiaires",H929="Externe",H929="Externes",G929="agence",H929="STAGIAIRE INFIRMIER(ÈRE)",H929="STAGIAIRE SI",H929="STAGIAIRE S.I.",H929="STAGIAIRE PAB",H929="STAGIAIRE EN PERFUSION",H929="Stagiaire Physiothérapeute",H929="Stagiaire médecine",H929="Stagiaire - Service sociaux",H929="STAGIAIRE SOINS INFIRMIERS",H929="STAGIAIRE EXTERNE EN MÉDECINE",H929="ss",),1,0)</f>
        <v>0</v>
      </c>
      <c r="E929" s="28" t="s">
        <v>3710</v>
      </c>
      <c r="F929" s="28" t="s">
        <v>3711</v>
      </c>
      <c r="G929" s="262">
        <v>6568</v>
      </c>
      <c r="H929" s="79" t="s">
        <v>3712</v>
      </c>
      <c r="I929" s="164" t="s">
        <v>5707</v>
      </c>
      <c r="J929" s="273">
        <f ca="1">IF(AK929&lt;=Données!$B$2,1," ")</f>
        <v>1</v>
      </c>
      <c r="K929" s="45"/>
      <c r="L929" s="46"/>
      <c r="M929" s="47"/>
      <c r="N929" s="48"/>
      <c r="O929" s="185"/>
      <c r="P929" s="187"/>
      <c r="Q929" s="185"/>
      <c r="R929" s="186"/>
      <c r="S929" s="186"/>
      <c r="T929" s="187"/>
      <c r="U929" s="187"/>
      <c r="V929" s="187"/>
      <c r="W929" s="320"/>
      <c r="X929" s="214"/>
      <c r="Y929" s="215"/>
      <c r="Z929" s="34"/>
      <c r="AA929" s="35"/>
      <c r="AB929" s="35">
        <v>1</v>
      </c>
      <c r="AC929" s="35"/>
      <c r="AD929" s="36"/>
      <c r="AE929" s="224"/>
      <c r="AF929" s="53"/>
      <c r="AG929" s="54"/>
      <c r="AH929" s="55"/>
      <c r="AI929" s="56"/>
      <c r="AJ929" s="41" t="s">
        <v>308</v>
      </c>
      <c r="AK929" s="42">
        <v>44152</v>
      </c>
      <c r="AL929" s="50"/>
      <c r="AM929" s="337" t="str">
        <f>INDEX($K$6:$AE$6,1,MATCH(1,K929:AE929,-1))</f>
        <v>1512-M</v>
      </c>
      <c r="AN929" s="337" t="str">
        <f>IF(INDEX($K$6:$AE$6,1,MATCH(1,K929:AE929,1))&lt;&gt;INDEX($K$6:$AE$6,1,MATCH(1,K929:AE929,-1)),INDEX($K$6:$AE$6,1,MATCH(1,K929:AE929,1)),"-")</f>
        <v>-</v>
      </c>
    </row>
    <row r="930" spans="1:40" x14ac:dyDescent="0.2">
      <c r="A930" s="169" t="str">
        <f>IF(IFERROR(VLOOKUP(G930,EmployesActifs,1,FALSE),"Non")&lt;&gt;"Non","Oui","Non")</f>
        <v>Oui</v>
      </c>
      <c r="B930" s="172">
        <f>IF(A930="Oui",1,0)</f>
        <v>1</v>
      </c>
      <c r="C930" s="172">
        <f>IF(OR(G930="Médecin",H930="Médecin",I930="Médecin",I930="Médecins",H930="anesthésiste",H930="boursier univ.",H930="chercheur",H930="chirurgien",H930="Résident(e)",H930="Md Urg",H930="Md Card",LEFT(H930,6)="Fellow",H930="Externe Médecine",H930="Directeur de la biobanque Médecin",H930="monit.-boursier",),1,0)</f>
        <v>0</v>
      </c>
      <c r="D930" s="172">
        <f>IF(OR(G930=0,H930="Stagiaire",H930="Stagiaires",H930="Externe",H930="Externes",G930="agence",H930="STAGIAIRE INFIRMIER(ÈRE)",H930="STAGIAIRE SI",H930="STAGIAIRE S.I.",H930="STAGIAIRE PAB",H930="STAGIAIRE EN PERFUSION",H930="Stagiaire Physiothérapeute",H930="Stagiaire médecine",H930="Stagiaire - Service sociaux",H930="STAGIAIRE SOINS INFIRMIERS",H930="STAGIAIRE EXTERNE EN MÉDECINE",H930="ss",),1,0)</f>
        <v>0</v>
      </c>
      <c r="E930" s="28" t="s">
        <v>1546</v>
      </c>
      <c r="F930" s="28" t="s">
        <v>1547</v>
      </c>
      <c r="G930" s="262">
        <v>10791</v>
      </c>
      <c r="H930" s="79" t="s">
        <v>1087</v>
      </c>
      <c r="I930" s="164" t="s">
        <v>5709</v>
      </c>
      <c r="J930" s="273">
        <f ca="1">IF(AK930&lt;=Données!$B$2,1," ")</f>
        <v>1</v>
      </c>
      <c r="K930" s="45"/>
      <c r="L930" s="46" t="s">
        <v>56</v>
      </c>
      <c r="M930" s="47"/>
      <c r="N930" s="48"/>
      <c r="O930" s="185"/>
      <c r="P930" s="187"/>
      <c r="Q930" s="185"/>
      <c r="R930" s="186"/>
      <c r="S930" s="186">
        <v>1</v>
      </c>
      <c r="T930" s="187"/>
      <c r="U930" s="187"/>
      <c r="V930" s="187"/>
      <c r="W930" s="320"/>
      <c r="X930" s="214"/>
      <c r="Y930" s="215"/>
      <c r="Z930" s="34"/>
      <c r="AA930" s="35"/>
      <c r="AB930" s="35"/>
      <c r="AC930" s="35"/>
      <c r="AD930" s="36"/>
      <c r="AE930" s="224"/>
      <c r="AF930" s="53"/>
      <c r="AG930" s="54"/>
      <c r="AH930" s="55"/>
      <c r="AI930" s="56"/>
      <c r="AJ930" s="41" t="s">
        <v>98</v>
      </c>
      <c r="AK930" s="42">
        <v>44574</v>
      </c>
      <c r="AL930" s="50"/>
      <c r="AM930" s="337" t="str">
        <f>INDEX($K$6:$AE$6,1,MATCH(1,K930:AE930,-1))</f>
        <v>1870 +</v>
      </c>
      <c r="AN930" s="337" t="str">
        <f>IF(INDEX($K$6:$AE$6,1,MATCH(1,K930:AE930,1))&lt;&gt;INDEX($K$6:$AE$6,1,MATCH(1,K930:AE930,-1)),INDEX($K$6:$AE$6,1,MATCH(1,K930:AE930,1)),"-")</f>
        <v>-</v>
      </c>
    </row>
    <row r="931" spans="1:40" x14ac:dyDescent="0.2">
      <c r="A931" s="381"/>
      <c r="B931" s="172">
        <f>IF(A931="Oui",1,0)</f>
        <v>0</v>
      </c>
      <c r="C931" s="172">
        <f>IF(OR(G931="Médecin",H931="Médecin",I931="Médecin",I931="Médecins",H931="anesthésiste",H931="boursier univ.",H931="chercheur",H931="chirurgien",H931="Résident(e)",H931="Md Urg",H931="Md Card",LEFT(H931,6)="Fellow",H931="Externe Médecine",H931="Directeur de la biobanque Médecin",H931="monit.-boursier",),1,0)</f>
        <v>0</v>
      </c>
      <c r="D931" s="172">
        <f>IF(OR(G931=0,H931="Stagiaire",H931="Stagiaires",H931="Externe",H931="Externes",G931="agence",H931="STAGIAIRE INFIRMIER(ÈRE)",H931="STAGIAIRE SI",H931="STAGIAIRE S.I.",H931="STAGIAIRE PAB",H931="STAGIAIRE EN PERFUSION",H931="Stagiaire Physiothérapeute",H931="Stagiaire médecine",H931="Stagiaire - Service sociaux",H931="STAGIAIRE SOINS INFIRMIERS",H931="STAGIAIRE EXTERNE EN MÉDECINE",H931="ss",),1,0)</f>
        <v>1</v>
      </c>
      <c r="E931" s="28" t="s">
        <v>3015</v>
      </c>
      <c r="F931" s="28" t="s">
        <v>1609</v>
      </c>
      <c r="G931" s="262">
        <v>0</v>
      </c>
      <c r="H931" s="79" t="s">
        <v>479</v>
      </c>
      <c r="I931" s="164" t="s">
        <v>3016</v>
      </c>
      <c r="J931" s="273">
        <f ca="1">IF(AK931&lt;=Données!$B$2,1," ")</f>
        <v>1</v>
      </c>
      <c r="K931" s="45">
        <v>1</v>
      </c>
      <c r="L931" s="46"/>
      <c r="M931" s="47"/>
      <c r="N931" s="48"/>
      <c r="O931" s="185"/>
      <c r="P931" s="187"/>
      <c r="Q931" s="185"/>
      <c r="R931" s="186"/>
      <c r="S931" s="186"/>
      <c r="T931" s="187"/>
      <c r="U931" s="187"/>
      <c r="V931" s="187"/>
      <c r="W931" s="320"/>
      <c r="X931" s="214"/>
      <c r="Y931" s="215"/>
      <c r="Z931" s="34"/>
      <c r="AA931" s="35"/>
      <c r="AB931" s="35"/>
      <c r="AC931" s="35"/>
      <c r="AD931" s="36"/>
      <c r="AE931" s="224"/>
      <c r="AF931" s="53"/>
      <c r="AG931" s="54"/>
      <c r="AH931" s="55"/>
      <c r="AI931" s="56"/>
      <c r="AJ931" s="41" t="s">
        <v>85</v>
      </c>
      <c r="AK931" s="42">
        <v>44846</v>
      </c>
      <c r="AL931" s="50"/>
      <c r="AM931" s="337" t="str">
        <f>INDEX($K$6:$AE$6,1,MATCH(1,K931:AE931,-1))</f>
        <v>95PFE-L2S</v>
      </c>
      <c r="AN931" s="337" t="str">
        <f>IF(INDEX($K$6:$AE$6,1,MATCH(1,K931:AE931,1))&lt;&gt;INDEX($K$6:$AE$6,1,MATCH(1,K931:AE931,-1)),INDEX($K$6:$AE$6,1,MATCH(1,K931:AE931,1)),"-")</f>
        <v>-</v>
      </c>
    </row>
    <row r="932" spans="1:40" x14ac:dyDescent="0.2">
      <c r="A932" s="169" t="str">
        <f>IF(IFERROR(VLOOKUP(G932,EmployesActifs,1,FALSE),"Non")&lt;&gt;"Non","Oui","Non")</f>
        <v>Oui</v>
      </c>
      <c r="B932" s="172">
        <f>IF(A932="Oui",1,0)</f>
        <v>1</v>
      </c>
      <c r="C932" s="172">
        <f>IF(OR(G932="Médecin",H932="Médecin",I932="Médecin",I932="Médecins",H932="anesthésiste",H932="boursier univ.",H932="chercheur",H932="chirurgien",H932="Résident(e)",H932="Md Urg",H932="Md Card",LEFT(H932,6)="Fellow",H932="Externe Médecine",H932="Directeur de la biobanque Médecin",H932="monit.-boursier",),1,0)</f>
        <v>0</v>
      </c>
      <c r="D932" s="172">
        <f>IF(OR(G932=0,H932="Stagiaire",H932="Stagiaires",H932="Externe",H932="Externes",G932="agence",H932="STAGIAIRE INFIRMIER(ÈRE)",H932="STAGIAIRE SI",H932="STAGIAIRE S.I.",H932="STAGIAIRE PAB",H932="STAGIAIRE EN PERFUSION",H932="Stagiaire Physiothérapeute",H932="Stagiaire médecine",H932="Stagiaire - Service sociaux",H932="STAGIAIRE SOINS INFIRMIERS",H932="STAGIAIRE EXTERNE EN MÉDECINE",H932="ss",),1,0)</f>
        <v>0</v>
      </c>
      <c r="E932" s="28" t="s">
        <v>6293</v>
      </c>
      <c r="F932" s="28" t="s">
        <v>2890</v>
      </c>
      <c r="G932" s="262">
        <v>14166</v>
      </c>
      <c r="H932" s="79" t="s">
        <v>5520</v>
      </c>
      <c r="I932" s="164" t="s">
        <v>209</v>
      </c>
      <c r="J932" s="273" t="str">
        <f ca="1">IF(AK932&lt;=Données!$B$2,1," ")</f>
        <v xml:space="preserve"> </v>
      </c>
      <c r="K932" s="45">
        <v>1</v>
      </c>
      <c r="L932" s="46"/>
      <c r="M932" s="47"/>
      <c r="N932" s="48"/>
      <c r="O932" s="185"/>
      <c r="P932" s="187"/>
      <c r="Q932" s="185"/>
      <c r="R932" s="186"/>
      <c r="S932" s="186"/>
      <c r="T932" s="187"/>
      <c r="U932" s="187"/>
      <c r="V932" s="187"/>
      <c r="W932" s="320"/>
      <c r="X932" s="214"/>
      <c r="Y932" s="215"/>
      <c r="Z932" s="34"/>
      <c r="AA932" s="35"/>
      <c r="AB932" s="35"/>
      <c r="AC932" s="35"/>
      <c r="AD932" s="36"/>
      <c r="AE932" s="224"/>
      <c r="AF932" s="53"/>
      <c r="AG932" s="54"/>
      <c r="AH932" s="55"/>
      <c r="AI932" s="56"/>
      <c r="AJ932" s="41" t="s">
        <v>4462</v>
      </c>
      <c r="AK932" s="42">
        <v>45910</v>
      </c>
      <c r="AL932" s="50"/>
      <c r="AM932" s="337" t="str">
        <f>INDEX($K$6:$AE$6,1,MATCH(1,K932:AE932,-1))</f>
        <v>95PFE-L2S</v>
      </c>
      <c r="AN932" s="337" t="str">
        <f>IF(INDEX($K$6:$AE$6,1,MATCH(1,K932:AE932,1))&lt;&gt;INDEX($K$6:$AE$6,1,MATCH(1,K932:AE932,-1)),INDEX($K$6:$AE$6,1,MATCH(1,K932:AE932,1)),"-")</f>
        <v>-</v>
      </c>
    </row>
    <row r="933" spans="1:40" x14ac:dyDescent="0.2">
      <c r="A933" s="381"/>
      <c r="B933" s="172">
        <f>IF(A933="Oui",1,0)</f>
        <v>0</v>
      </c>
      <c r="C933" s="172">
        <f>IF(OR(G933="Médecin",H933="Médecin",I933="Médecin",I933="Médecins",H933="anesthésiste",H933="boursier univ.",H933="chercheur",H933="chirurgien",H933="Résident(e)",H933="Md Urg",H933="Md Card",LEFT(H933,6)="Fellow",H933="Externe Médecine",H933="Directeur de la biobanque Médecin",H933="monit.-boursier",),1,0)</f>
        <v>1</v>
      </c>
      <c r="D933" s="172">
        <f>IF(OR(G933=0,H933="Stagiaire",H933="Stagiaires",H933="Externe",H933="Externes",G933="agence",H933="STAGIAIRE INFIRMIER(ÈRE)",H933="STAGIAIRE SI",H933="STAGIAIRE S.I.",H933="STAGIAIRE PAB",H933="STAGIAIRE EN PERFUSION",H933="Stagiaire Physiothérapeute",H933="Stagiaire médecine",H933="Stagiaire - Service sociaux",H933="STAGIAIRE SOINS INFIRMIERS",H933="STAGIAIRE EXTERNE EN MÉDECINE",H933="ss",),1,0)</f>
        <v>0</v>
      </c>
      <c r="E933" s="28" t="s">
        <v>1548</v>
      </c>
      <c r="F933" s="28" t="s">
        <v>1549</v>
      </c>
      <c r="G933" s="262">
        <v>11822</v>
      </c>
      <c r="H933" s="79" t="s">
        <v>80</v>
      </c>
      <c r="I933" s="164" t="s">
        <v>1550</v>
      </c>
      <c r="J933" s="273">
        <f ca="1">IF(AK933&lt;=Données!$B$2,1," ")</f>
        <v>1</v>
      </c>
      <c r="K933" s="45"/>
      <c r="L933" s="46" t="s">
        <v>56</v>
      </c>
      <c r="M933" s="47"/>
      <c r="N933" s="48"/>
      <c r="O933" s="185"/>
      <c r="P933" s="187"/>
      <c r="Q933" s="185"/>
      <c r="R933" s="186" t="s">
        <v>56</v>
      </c>
      <c r="S933" s="186">
        <v>1</v>
      </c>
      <c r="T933" s="187"/>
      <c r="U933" s="187"/>
      <c r="V933" s="187"/>
      <c r="W933" s="320"/>
      <c r="X933" s="214"/>
      <c r="Y933" s="215"/>
      <c r="Z933" s="34"/>
      <c r="AA933" s="35"/>
      <c r="AB933" s="35"/>
      <c r="AC933" s="35"/>
      <c r="AD933" s="36"/>
      <c r="AE933" s="224"/>
      <c r="AF933" s="53"/>
      <c r="AG933" s="54"/>
      <c r="AH933" s="55"/>
      <c r="AI933" s="56"/>
      <c r="AJ933" s="41" t="s">
        <v>57</v>
      </c>
      <c r="AK933" s="42">
        <v>44566</v>
      </c>
      <c r="AL933" s="50"/>
      <c r="AM933" s="337" t="str">
        <f>INDEX($K$6:$AE$6,1,MATCH(1,K933:AE933,-1))</f>
        <v>1870 +</v>
      </c>
      <c r="AN933" s="337" t="str">
        <f>IF(INDEX($K$6:$AE$6,1,MATCH(1,K933:AE933,1))&lt;&gt;INDEX($K$6:$AE$6,1,MATCH(1,K933:AE933,-1)),INDEX($K$6:$AE$6,1,MATCH(1,K933:AE933,1)),"-")</f>
        <v>-</v>
      </c>
    </row>
    <row r="934" spans="1:40" x14ac:dyDescent="0.2">
      <c r="A934" s="169" t="str">
        <f>IF(IFERROR(VLOOKUP(G934,EmployesActifs,1,FALSE),"Non")&lt;&gt;"Non","Oui","Non")</f>
        <v>Oui</v>
      </c>
      <c r="B934" s="172">
        <f>IF(A934="Oui",1,0)</f>
        <v>1</v>
      </c>
      <c r="C934" s="172">
        <f>IF(OR(G934="Médecin",H934="Médecin",I934="Médecin",I934="Médecins",H934="anesthésiste",H934="boursier univ.",H934="chercheur",H934="chirurgien",H934="Résident(e)",H934="Md Urg",H934="Md Card",LEFT(H934,6)="Fellow",H934="Externe Médecine",H934="Directeur de la biobanque Médecin",H934="monit.-boursier",),1,0)</f>
        <v>0</v>
      </c>
      <c r="D934" s="172">
        <f>IF(OR(G934=0,H934="Stagiaire",H934="Stagiaires",H934="Externe",H934="Externes",G934="agence",H934="STAGIAIRE INFIRMIER(ÈRE)",H934="STAGIAIRE SI",H934="STAGIAIRE S.I.",H934="STAGIAIRE PAB",H934="STAGIAIRE EN PERFUSION",H934="Stagiaire Physiothérapeute",H934="Stagiaire médecine",H934="Stagiaire - Service sociaux",H934="STAGIAIRE SOINS INFIRMIERS",H934="STAGIAIRE EXTERNE EN MÉDECINE",H934="ss",),1,0)</f>
        <v>0</v>
      </c>
      <c r="E934" s="28" t="s">
        <v>1552</v>
      </c>
      <c r="F934" s="28" t="s">
        <v>368</v>
      </c>
      <c r="G934" s="262">
        <v>12621</v>
      </c>
      <c r="H934" s="79" t="s">
        <v>2098</v>
      </c>
      <c r="I934" s="164" t="s">
        <v>5716</v>
      </c>
      <c r="J934" s="273" t="str">
        <f ca="1">IF(AK934&lt;=Données!$B$2,1," ")</f>
        <v xml:space="preserve"> </v>
      </c>
      <c r="K934" s="45">
        <v>1</v>
      </c>
      <c r="L934" s="46"/>
      <c r="M934" s="47"/>
      <c r="N934" s="48"/>
      <c r="O934" s="185"/>
      <c r="P934" s="187"/>
      <c r="Q934" s="185"/>
      <c r="R934" s="186"/>
      <c r="S934" s="186"/>
      <c r="T934" s="187"/>
      <c r="U934" s="187"/>
      <c r="V934" s="187"/>
      <c r="W934" s="320"/>
      <c r="X934" s="214"/>
      <c r="Y934" s="215"/>
      <c r="Z934" s="34"/>
      <c r="AA934" s="35"/>
      <c r="AB934" s="35"/>
      <c r="AC934" s="35"/>
      <c r="AD934" s="36"/>
      <c r="AE934" s="224"/>
      <c r="AF934" s="53"/>
      <c r="AG934" s="54"/>
      <c r="AH934" s="55"/>
      <c r="AI934" s="56"/>
      <c r="AJ934" s="41" t="s">
        <v>652</v>
      </c>
      <c r="AK934" s="42">
        <v>45299</v>
      </c>
      <c r="AL934" s="50"/>
      <c r="AM934" s="337" t="str">
        <f>INDEX($K$6:$AE$6,1,MATCH(1,K934:AE934,-1))</f>
        <v>95PFE-L2S</v>
      </c>
      <c r="AN934" s="337" t="str">
        <f>IF(INDEX($K$6:$AE$6,1,MATCH(1,K934:AE934,1))&lt;&gt;INDEX($K$6:$AE$6,1,MATCH(1,K934:AE934,-1)),INDEX($K$6:$AE$6,1,MATCH(1,K934:AE934,1)),"-")</f>
        <v>-</v>
      </c>
    </row>
    <row r="935" spans="1:40" x14ac:dyDescent="0.2">
      <c r="A935" s="169" t="str">
        <f>IF(IFERROR(VLOOKUP(G935,EmployesActifs,1,FALSE),"Non")&lt;&gt;"Non","Oui","Non")</f>
        <v>Oui</v>
      </c>
      <c r="B935" s="172">
        <f>IF(A935="Oui",1,0)</f>
        <v>1</v>
      </c>
      <c r="C935" s="172">
        <f>IF(OR(G935="Médecin",H935="Médecin",I935="Médecin",I935="Médecins",H935="anesthésiste",H935="boursier univ.",H935="chercheur",H935="chirurgien",H935="Résident(e)",H935="Md Urg",H935="Md Card",LEFT(H935,6)="Fellow",H935="Externe Médecine",H935="Directeur de la biobanque Médecin",H935="monit.-boursier",),1,0)</f>
        <v>0</v>
      </c>
      <c r="D935" s="172">
        <f>IF(OR(G935=0,H935="Stagiaire",H935="Stagiaires",H935="Externe",H935="Externes",G935="agence",H935="STAGIAIRE INFIRMIER(ÈRE)",H935="STAGIAIRE SI",H935="STAGIAIRE S.I.",H935="STAGIAIRE PAB",H935="STAGIAIRE EN PERFUSION",H935="Stagiaire Physiothérapeute",H935="Stagiaire médecine",H935="Stagiaire - Service sociaux",H935="STAGIAIRE SOINS INFIRMIERS",H935="STAGIAIRE EXTERNE EN MÉDECINE",H935="ss",),1,0)</f>
        <v>0</v>
      </c>
      <c r="E935" s="28" t="s">
        <v>1552</v>
      </c>
      <c r="F935" s="28" t="s">
        <v>1553</v>
      </c>
      <c r="G935" s="262">
        <v>11146</v>
      </c>
      <c r="H935" s="79" t="s">
        <v>641</v>
      </c>
      <c r="I935" s="164" t="s">
        <v>209</v>
      </c>
      <c r="J935" s="273" t="str">
        <f ca="1">IF(AK935&lt;=Données!$B$2,1," ")</f>
        <v xml:space="preserve"> </v>
      </c>
      <c r="K935" s="45"/>
      <c r="L935" s="46" t="s">
        <v>56</v>
      </c>
      <c r="M935" s="47"/>
      <c r="N935" s="48"/>
      <c r="O935" s="185"/>
      <c r="P935" s="187"/>
      <c r="Q935" s="185"/>
      <c r="R935" s="186"/>
      <c r="S935" s="186">
        <v>1</v>
      </c>
      <c r="T935" s="187"/>
      <c r="U935" s="187"/>
      <c r="V935" s="187"/>
      <c r="W935" s="320"/>
      <c r="X935" s="214"/>
      <c r="Y935" s="215"/>
      <c r="Z935" s="34"/>
      <c r="AA935" s="35"/>
      <c r="AB935" s="35"/>
      <c r="AC935" s="35"/>
      <c r="AD935" s="36"/>
      <c r="AE935" s="224"/>
      <c r="AF935" s="53"/>
      <c r="AG935" s="54"/>
      <c r="AH935" s="55"/>
      <c r="AI935" s="56"/>
      <c r="AJ935" s="41" t="s">
        <v>4462</v>
      </c>
      <c r="AK935" s="42">
        <v>45264</v>
      </c>
      <c r="AL935" s="50"/>
      <c r="AM935" s="337" t="str">
        <f>INDEX($K$6:$AE$6,1,MATCH(1,K935:AE935,-1))</f>
        <v>1870 +</v>
      </c>
      <c r="AN935" s="337" t="str">
        <f>IF(INDEX($K$6:$AE$6,1,MATCH(1,K935:AE935,1))&lt;&gt;INDEX($K$6:$AE$6,1,MATCH(1,K935:AE935,-1)),INDEX($K$6:$AE$6,1,MATCH(1,K935:AE935,1)),"-")</f>
        <v>-</v>
      </c>
    </row>
    <row r="936" spans="1:40" x14ac:dyDescent="0.2">
      <c r="A936" s="169" t="str">
        <f>IF(IFERROR(VLOOKUP(G936,EmployesActifs,1,FALSE),"Non")&lt;&gt;"Non","Oui","Non")</f>
        <v>Oui</v>
      </c>
      <c r="B936" s="172">
        <f>IF(A936="Oui",1,0)</f>
        <v>1</v>
      </c>
      <c r="C936" s="172">
        <f>IF(OR(G936="Médecin",H936="Médecin",I936="Médecin",I936="Médecins",H936="anesthésiste",H936="boursier univ.",H936="chercheur",H936="chirurgien",H936="Résident(e)",H936="Md Urg",H936="Md Card",LEFT(H936,6)="Fellow",H936="Externe Médecine",H936="Directeur de la biobanque Médecin",H936="monit.-boursier",),1,0)</f>
        <v>0</v>
      </c>
      <c r="D936" s="172">
        <f>IF(OR(G936=0,H936="Stagiaire",H936="Stagiaires",H936="Externe",H936="Externes",G936="agence",H936="STAGIAIRE INFIRMIER(ÈRE)",H936="STAGIAIRE SI",H936="STAGIAIRE S.I.",H936="STAGIAIRE PAB",H936="STAGIAIRE EN PERFUSION",H936="Stagiaire Physiothérapeute",H936="Stagiaire médecine",H936="Stagiaire - Service sociaux",H936="STAGIAIRE SOINS INFIRMIERS",H936="STAGIAIRE EXTERNE EN MÉDECINE",H936="ss",),1,0)</f>
        <v>0</v>
      </c>
      <c r="E936" s="28" t="s">
        <v>4543</v>
      </c>
      <c r="F936" s="28" t="s">
        <v>4327</v>
      </c>
      <c r="G936" s="262">
        <v>13031</v>
      </c>
      <c r="H936" s="79" t="s">
        <v>1104</v>
      </c>
      <c r="I936" s="164" t="s">
        <v>4422</v>
      </c>
      <c r="J936" s="273" t="str">
        <f ca="1">IF(AK936&lt;=Données!$B$2,1," ")</f>
        <v xml:space="preserve"> </v>
      </c>
      <c r="K936" s="45"/>
      <c r="L936" s="46"/>
      <c r="M936" s="47"/>
      <c r="N936" s="48"/>
      <c r="O936" s="185"/>
      <c r="P936" s="187"/>
      <c r="Q936" s="185"/>
      <c r="R936" s="186"/>
      <c r="S936" s="186">
        <v>1</v>
      </c>
      <c r="T936" s="187"/>
      <c r="U936" s="187"/>
      <c r="V936" s="187"/>
      <c r="W936" s="320"/>
      <c r="X936" s="214"/>
      <c r="Y936" s="215"/>
      <c r="Z936" s="34"/>
      <c r="AA936" s="35"/>
      <c r="AB936" s="35"/>
      <c r="AC936" s="35"/>
      <c r="AD936" s="36"/>
      <c r="AE936" s="224"/>
      <c r="AF936" s="53"/>
      <c r="AG936" s="54"/>
      <c r="AH936" s="55"/>
      <c r="AI936" s="56"/>
      <c r="AJ936" s="41" t="s">
        <v>4462</v>
      </c>
      <c r="AK936" s="42">
        <v>45931</v>
      </c>
      <c r="AL936" s="50"/>
      <c r="AM936" s="337" t="str">
        <f>INDEX($K$6:$AE$6,1,MATCH(1,K936:AE936,-1))</f>
        <v>1870 +</v>
      </c>
      <c r="AN936" s="337" t="str">
        <f>IF(INDEX($K$6:$AE$6,1,MATCH(1,K936:AE936,1))&lt;&gt;INDEX($K$6:$AE$6,1,MATCH(1,K936:AE936,-1)),INDEX($K$6:$AE$6,1,MATCH(1,K936:AE936,1)),"-")</f>
        <v>-</v>
      </c>
    </row>
    <row r="937" spans="1:40" x14ac:dyDescent="0.2">
      <c r="A937" s="169" t="str">
        <f>IF(IFERROR(VLOOKUP(G937,EmployesActifs,1,FALSE),"Non")&lt;&gt;"Non","Oui","Non")</f>
        <v>Oui</v>
      </c>
      <c r="B937" s="172">
        <f>IF(A937="Oui",1,0)</f>
        <v>1</v>
      </c>
      <c r="C937" s="172">
        <f>IF(OR(G937="Médecin",H937="Médecin",I937="Médecin",I937="Médecins",H937="anesthésiste",H937="boursier univ.",H937="chercheur",H937="chirurgien",H937="Résident(e)",H937="Md Urg",H937="Md Card",LEFT(H937,6)="Fellow",H937="Externe Médecine",H937="Directeur de la biobanque Médecin",H937="monit.-boursier",),1,0)</f>
        <v>0</v>
      </c>
      <c r="D937" s="172">
        <f>IF(OR(G937=0,H937="Stagiaire",H937="Stagiaires",H937="Externe",H937="Externes",G937="agence",H937="STAGIAIRE INFIRMIER(ÈRE)",H937="STAGIAIRE SI",H937="STAGIAIRE S.I.",H937="STAGIAIRE PAB",H937="STAGIAIRE EN PERFUSION",H937="Stagiaire Physiothérapeute",H937="Stagiaire médecine",H937="Stagiaire - Service sociaux",H937="STAGIAIRE SOINS INFIRMIERS",H937="STAGIAIRE EXTERNE EN MÉDECINE",H937="ss",),1,0)</f>
        <v>0</v>
      </c>
      <c r="E937" s="28" t="s">
        <v>1560</v>
      </c>
      <c r="F937" s="28" t="s">
        <v>1561</v>
      </c>
      <c r="G937" s="262">
        <v>4207</v>
      </c>
      <c r="H937" s="79" t="s">
        <v>109</v>
      </c>
      <c r="I937" s="164" t="s">
        <v>110</v>
      </c>
      <c r="J937" s="273" t="str">
        <f ca="1">IF(AK937&lt;=Données!$B$2,1," ")</f>
        <v xml:space="preserve"> </v>
      </c>
      <c r="K937" s="45"/>
      <c r="L937" s="46"/>
      <c r="M937" s="47"/>
      <c r="N937" s="48"/>
      <c r="O937" s="185"/>
      <c r="P937" s="187"/>
      <c r="Q937" s="185"/>
      <c r="R937" s="186"/>
      <c r="S937" s="186">
        <v>1</v>
      </c>
      <c r="T937" s="187"/>
      <c r="U937" s="187"/>
      <c r="V937" s="187"/>
      <c r="W937" s="320"/>
      <c r="X937" s="214"/>
      <c r="Y937" s="215"/>
      <c r="Z937" s="34"/>
      <c r="AA937" s="35"/>
      <c r="AB937" s="35"/>
      <c r="AC937" s="35"/>
      <c r="AD937" s="36"/>
      <c r="AE937" s="224"/>
      <c r="AF937" s="53"/>
      <c r="AG937" s="54"/>
      <c r="AH937" s="55"/>
      <c r="AI937" s="56"/>
      <c r="AJ937" s="41" t="s">
        <v>5851</v>
      </c>
      <c r="AK937" s="42">
        <v>45808</v>
      </c>
      <c r="AL937" s="50"/>
      <c r="AM937" s="337" t="str">
        <f>INDEX($K$6:$AE$6,1,MATCH(1,K937:AE937,-1))</f>
        <v>1870 +</v>
      </c>
      <c r="AN937" s="337" t="str">
        <f>IF(INDEX($K$6:$AE$6,1,MATCH(1,K937:AE937,1))&lt;&gt;INDEX($K$6:$AE$6,1,MATCH(1,K937:AE937,-1)),INDEX($K$6:$AE$6,1,MATCH(1,K937:AE937,1)),"-")</f>
        <v>-</v>
      </c>
    </row>
    <row r="938" spans="1:40" x14ac:dyDescent="0.2">
      <c r="A938" s="169" t="str">
        <f>IF(IFERROR(VLOOKUP(G938,EmployesActifs,1,FALSE),"Non")&lt;&gt;"Non","Oui","Non")</f>
        <v>Oui</v>
      </c>
      <c r="B938" s="172">
        <f>IF(A938="Oui",1,0)</f>
        <v>1</v>
      </c>
      <c r="C938" s="172">
        <f>IF(OR(G938="Médecin",H938="Médecin",I938="Médecin",I938="Médecins",H938="anesthésiste",H938="boursier univ.",H938="chercheur",H938="chirurgien",H938="Résident(e)",H938="Md Urg",H938="Md Card",LEFT(H938,6)="Fellow",H938="Externe Médecine",H938="Directeur de la biobanque Médecin",H938="monit.-boursier",),1,0)</f>
        <v>0</v>
      </c>
      <c r="D938" s="172">
        <f>IF(OR(G938=0,H938="Stagiaire",H938="Stagiaires",H938="Externe",H938="Externes",G938="agence",H938="STAGIAIRE INFIRMIER(ÈRE)",H938="STAGIAIRE SI",H938="STAGIAIRE S.I.",H938="STAGIAIRE PAB",H938="STAGIAIRE EN PERFUSION",H938="Stagiaire Physiothérapeute",H938="Stagiaire médecine",H938="Stagiaire - Service sociaux",H938="STAGIAIRE SOINS INFIRMIERS",H938="STAGIAIRE EXTERNE EN MÉDECINE",H938="ss",),1,0)</f>
        <v>0</v>
      </c>
      <c r="E938" s="28" t="s">
        <v>1564</v>
      </c>
      <c r="F938" s="28" t="s">
        <v>1565</v>
      </c>
      <c r="G938" s="262">
        <v>8618</v>
      </c>
      <c r="H938" s="79" t="s">
        <v>1174</v>
      </c>
      <c r="I938" s="164" t="s">
        <v>933</v>
      </c>
      <c r="J938" s="273" t="str">
        <f ca="1">IF(AK938&lt;=Données!$B$2,1," ")</f>
        <v xml:space="preserve"> </v>
      </c>
      <c r="K938" s="45"/>
      <c r="L938" s="46"/>
      <c r="M938" s="47"/>
      <c r="N938" s="48"/>
      <c r="O938" s="185"/>
      <c r="P938" s="187"/>
      <c r="Q938" s="185"/>
      <c r="R938" s="186"/>
      <c r="S938" s="186">
        <v>1</v>
      </c>
      <c r="T938" s="187"/>
      <c r="U938" s="187"/>
      <c r="V938" s="187"/>
      <c r="W938" s="320"/>
      <c r="X938" s="214"/>
      <c r="Y938" s="215"/>
      <c r="Z938" s="34"/>
      <c r="AA938" s="35"/>
      <c r="AB938" s="35"/>
      <c r="AC938" s="35"/>
      <c r="AD938" s="36"/>
      <c r="AE938" s="224"/>
      <c r="AF938" s="53"/>
      <c r="AG938" s="54"/>
      <c r="AH938" s="55"/>
      <c r="AI938" s="56"/>
      <c r="AJ938" s="41" t="s">
        <v>4462</v>
      </c>
      <c r="AK938" s="42">
        <v>45399</v>
      </c>
      <c r="AL938" s="50"/>
      <c r="AM938" s="337" t="str">
        <f>INDEX($K$6:$AE$6,1,MATCH(1,K938:AE938,-1))</f>
        <v>1870 +</v>
      </c>
      <c r="AN938" s="337" t="str">
        <f>IF(INDEX($K$6:$AE$6,1,MATCH(1,K938:AE938,1))&lt;&gt;INDEX($K$6:$AE$6,1,MATCH(1,K938:AE938,-1)),INDEX($K$6:$AE$6,1,MATCH(1,K938:AE938,1)),"-")</f>
        <v>-</v>
      </c>
    </row>
    <row r="939" spans="1:40" x14ac:dyDescent="0.2">
      <c r="A939" s="169" t="str">
        <f>IF(IFERROR(VLOOKUP(G939,EmployesActifs,1,FALSE),"Non")&lt;&gt;"Non","Oui","Non")</f>
        <v>Oui</v>
      </c>
      <c r="B939" s="172">
        <f>IF(A939="Oui",1,0)</f>
        <v>1</v>
      </c>
      <c r="C939" s="172">
        <f>IF(OR(G939="Médecin",H939="Médecin",I939="Médecin",I939="Médecins",H939="anesthésiste",H939="boursier univ.",H939="chercheur",H939="chirurgien",H939="Résident(e)",H939="Md Urg",H939="Md Card",LEFT(H939,6)="Fellow",H939="Externe Médecine",H939="Directeur de la biobanque Médecin",H939="monit.-boursier",),1,0)</f>
        <v>0</v>
      </c>
      <c r="D939" s="172">
        <f>IF(OR(G939=0,H939="Stagiaire",H939="Stagiaires",H939="Externe",H939="Externes",G939="agence",H939="STAGIAIRE INFIRMIER(ÈRE)",H939="STAGIAIRE SI",H939="STAGIAIRE S.I.",H939="STAGIAIRE PAB",H939="STAGIAIRE EN PERFUSION",H939="Stagiaire Physiothérapeute",H939="Stagiaire médecine",H939="Stagiaire - Service sociaux",H939="STAGIAIRE SOINS INFIRMIERS",H939="STAGIAIRE EXTERNE EN MÉDECINE",H939="ss",),1,0)</f>
        <v>0</v>
      </c>
      <c r="E939" s="28" t="s">
        <v>1566</v>
      </c>
      <c r="F939" s="28" t="s">
        <v>1567</v>
      </c>
      <c r="G939" s="262">
        <v>8200</v>
      </c>
      <c r="H939" s="79" t="s">
        <v>3747</v>
      </c>
      <c r="I939" s="164" t="s">
        <v>4422</v>
      </c>
      <c r="J939" s="273" t="str">
        <f ca="1">IF(AK939&lt;=Données!$B$2,1," ")</f>
        <v xml:space="preserve"> </v>
      </c>
      <c r="K939" s="45"/>
      <c r="L939" s="46" t="s">
        <v>56</v>
      </c>
      <c r="M939" s="47" t="s">
        <v>56</v>
      </c>
      <c r="N939" s="48"/>
      <c r="O939" s="185"/>
      <c r="P939" s="187">
        <v>1</v>
      </c>
      <c r="Q939" s="185"/>
      <c r="R939" s="186"/>
      <c r="S939" s="186"/>
      <c r="T939" s="187"/>
      <c r="U939" s="187"/>
      <c r="V939" s="187"/>
      <c r="W939" s="320"/>
      <c r="X939" s="214"/>
      <c r="Y939" s="215"/>
      <c r="Z939" s="34"/>
      <c r="AA939" s="35"/>
      <c r="AB939" s="35"/>
      <c r="AC939" s="35"/>
      <c r="AD939" s="36"/>
      <c r="AE939" s="224"/>
      <c r="AF939" s="53"/>
      <c r="AG939" s="54"/>
      <c r="AH939" s="55"/>
      <c r="AI939" s="56"/>
      <c r="AJ939" s="41" t="s">
        <v>4462</v>
      </c>
      <c r="AK939" s="42">
        <v>45931</v>
      </c>
      <c r="AL939" s="50"/>
      <c r="AM939" s="337">
        <f>INDEX($K$6:$AE$6,1,MATCH(1,K939:AE939,-1))</f>
        <v>1804</v>
      </c>
      <c r="AN939" s="337" t="str">
        <f>IF(INDEX($K$6:$AE$6,1,MATCH(1,K939:AE939,1))&lt;&gt;INDEX($K$6:$AE$6,1,MATCH(1,K939:AE939,-1)),INDEX($K$6:$AE$6,1,MATCH(1,K939:AE939,1)),"-")</f>
        <v>-</v>
      </c>
    </row>
    <row r="940" spans="1:40" x14ac:dyDescent="0.2">
      <c r="A940" s="169" t="str">
        <f>IF(IFERROR(VLOOKUP(G940,EmployesActifs,1,FALSE),"Non")&lt;&gt;"Non","Oui","Non")</f>
        <v>Oui</v>
      </c>
      <c r="B940" s="172">
        <f>IF(A940="Oui",1,0)</f>
        <v>1</v>
      </c>
      <c r="C940" s="172">
        <f>IF(OR(G940="Médecin",H940="Médecin",I940="Médecin",I940="Médecins",H940="anesthésiste",H940="boursier univ.",H940="chercheur",H940="chirurgien",H940="Résident(e)",H940="Md Urg",H940="Md Card",LEFT(H940,6)="Fellow",H940="Externe Médecine",H940="Directeur de la biobanque Médecin",H940="monit.-boursier",),1,0)</f>
        <v>0</v>
      </c>
      <c r="D940" s="172">
        <f>IF(OR(G940=0,H940="Stagiaire",H940="Stagiaires",H940="Externe",H940="Externes",G940="agence",H940="STAGIAIRE INFIRMIER(ÈRE)",H940="STAGIAIRE SI",H940="STAGIAIRE S.I.",H940="STAGIAIRE PAB",H940="STAGIAIRE EN PERFUSION",H940="Stagiaire Physiothérapeute",H940="Stagiaire médecine",H940="Stagiaire - Service sociaux",H940="STAGIAIRE SOINS INFIRMIERS",H940="STAGIAIRE EXTERNE EN MÉDECINE",H940="ss",),1,0)</f>
        <v>0</v>
      </c>
      <c r="E940" s="28" t="s">
        <v>1568</v>
      </c>
      <c r="F940" s="28" t="s">
        <v>710</v>
      </c>
      <c r="G940" s="262">
        <v>8839</v>
      </c>
      <c r="H940" s="79" t="s">
        <v>103</v>
      </c>
      <c r="I940" s="164" t="s">
        <v>5715</v>
      </c>
      <c r="J940" s="273">
        <f ca="1">IF(AK940&lt;=Données!$B$2,1," ")</f>
        <v>1</v>
      </c>
      <c r="K940" s="45">
        <v>1</v>
      </c>
      <c r="L940" s="46"/>
      <c r="M940" s="47"/>
      <c r="N940" s="48"/>
      <c r="O940" s="185"/>
      <c r="P940" s="187"/>
      <c r="Q940" s="185"/>
      <c r="R940" s="186"/>
      <c r="S940" s="186"/>
      <c r="T940" s="187"/>
      <c r="U940" s="187"/>
      <c r="V940" s="187"/>
      <c r="W940" s="320"/>
      <c r="X940" s="214"/>
      <c r="Y940" s="215"/>
      <c r="Z940" s="34"/>
      <c r="AA940" s="35"/>
      <c r="AB940" s="35"/>
      <c r="AC940" s="35"/>
      <c r="AD940" s="36"/>
      <c r="AE940" s="224"/>
      <c r="AF940" s="53"/>
      <c r="AG940" s="54"/>
      <c r="AH940" s="55"/>
      <c r="AI940" s="56"/>
      <c r="AJ940" s="41" t="s">
        <v>144</v>
      </c>
      <c r="AK940" s="42">
        <v>44585</v>
      </c>
      <c r="AL940" s="50" t="s">
        <v>1569</v>
      </c>
      <c r="AM940" s="337" t="str">
        <f>INDEX($K$6:$AE$6,1,MATCH(1,K940:AE940,-1))</f>
        <v>95PFE-L2S</v>
      </c>
      <c r="AN940" s="337" t="str">
        <f>IF(INDEX($K$6:$AE$6,1,MATCH(1,K940:AE940,1))&lt;&gt;INDEX($K$6:$AE$6,1,MATCH(1,K940:AE940,-1)),INDEX($K$6:$AE$6,1,MATCH(1,K940:AE940,1)),"-")</f>
        <v>-</v>
      </c>
    </row>
    <row r="941" spans="1:40" x14ac:dyDescent="0.2">
      <c r="A941" s="169" t="str">
        <f>IF(IFERROR(VLOOKUP(G941,EmployesActifs,1,FALSE),"Non")&lt;&gt;"Non","Oui","Non")</f>
        <v>Oui</v>
      </c>
      <c r="B941" s="172">
        <f>IF(A941="Oui",1,0)</f>
        <v>1</v>
      </c>
      <c r="C941" s="172">
        <f>IF(OR(G941="Médecin",H941="Médecin",I941="Médecin",I941="Médecins",H941="anesthésiste",H941="boursier univ.",H941="chercheur",H941="chirurgien",H941="Résident(e)",H941="Md Urg",H941="Md Card",LEFT(H941,6)="Fellow",H941="Externe Médecine",H941="Directeur de la biobanque Médecin",H941="monit.-boursier",),1,0)</f>
        <v>0</v>
      </c>
      <c r="D941" s="172">
        <f>IF(OR(G941=0,H941="Stagiaire",H941="Stagiaires",H941="Externe",H941="Externes",G941="agence",H941="STAGIAIRE INFIRMIER(ÈRE)",H941="STAGIAIRE SI",H941="STAGIAIRE S.I.",H941="STAGIAIRE PAB",H941="STAGIAIRE EN PERFUSION",H941="Stagiaire Physiothérapeute",H941="Stagiaire médecine",H941="Stagiaire - Service sociaux",H941="STAGIAIRE SOINS INFIRMIERS",H941="STAGIAIRE EXTERNE EN MÉDECINE",H941="ss",),1,0)</f>
        <v>0</v>
      </c>
      <c r="E941" s="28" t="s">
        <v>5050</v>
      </c>
      <c r="F941" s="28" t="s">
        <v>4218</v>
      </c>
      <c r="G941" s="262">
        <v>13438</v>
      </c>
      <c r="H941" s="79" t="s">
        <v>2662</v>
      </c>
      <c r="I941" s="164" t="s">
        <v>4464</v>
      </c>
      <c r="J941" s="273" t="str">
        <f ca="1">IF(AK941&lt;=Données!$B$2,1," ")</f>
        <v xml:space="preserve"> </v>
      </c>
      <c r="K941" s="45"/>
      <c r="L941" s="46"/>
      <c r="M941" s="47" t="s">
        <v>56</v>
      </c>
      <c r="N941" s="48" t="s">
        <v>56</v>
      </c>
      <c r="O941" s="185"/>
      <c r="P941" s="187" t="s">
        <v>56</v>
      </c>
      <c r="Q941" s="185"/>
      <c r="R941" s="186"/>
      <c r="S941" s="186"/>
      <c r="T941" s="187"/>
      <c r="U941" s="187"/>
      <c r="V941" s="187"/>
      <c r="W941" s="320"/>
      <c r="X941" s="214"/>
      <c r="Y941" s="215">
        <v>1</v>
      </c>
      <c r="Z941" s="34"/>
      <c r="AA941" s="35"/>
      <c r="AB941" s="35"/>
      <c r="AC941" s="35"/>
      <c r="AD941" s="36"/>
      <c r="AE941" s="224"/>
      <c r="AF941" s="53"/>
      <c r="AG941" s="54"/>
      <c r="AH941" s="55"/>
      <c r="AI941" s="56"/>
      <c r="AJ941" s="41" t="s">
        <v>4462</v>
      </c>
      <c r="AK941" s="42">
        <v>45322</v>
      </c>
      <c r="AL941" s="50"/>
      <c r="AM941" s="337">
        <f>INDEX($K$6:$AE$6,1,MATCH(1,K941:AE941,-1))</f>
        <v>76727</v>
      </c>
      <c r="AN941" s="337" t="str">
        <f>IF(INDEX($K$6:$AE$6,1,MATCH(1,K941:AE941,1))&lt;&gt;INDEX($K$6:$AE$6,1,MATCH(1,K941:AE941,-1)),INDEX($K$6:$AE$6,1,MATCH(1,K941:AE941,1)),"-")</f>
        <v>-</v>
      </c>
    </row>
    <row r="942" spans="1:40" x14ac:dyDescent="0.2">
      <c r="A942" s="169" t="str">
        <f>IF(IFERROR(VLOOKUP(G942,EmployesActifs,1,FALSE),"Non")&lt;&gt;"Non","Oui","Non")</f>
        <v>Oui</v>
      </c>
      <c r="B942" s="172">
        <f>IF(A942="Oui",1,0)</f>
        <v>1</v>
      </c>
      <c r="C942" s="172">
        <f>IF(OR(G942="Médecin",H942="Médecin",I942="Médecin",I942="Médecins",H942="anesthésiste",H942="boursier univ.",H942="chercheur",H942="chirurgien",H942="Résident(e)",H942="Md Urg",H942="Md Card",LEFT(H942,6)="Fellow",H942="Externe Médecine",H942="Directeur de la biobanque Médecin",H942="monit.-boursier",),1,0)</f>
        <v>0</v>
      </c>
      <c r="D942" s="172">
        <f>IF(OR(G942=0,H942="Stagiaire",H942="Stagiaires",H942="Externe",H942="Externes",G942="agence",H942="STAGIAIRE INFIRMIER(ÈRE)",H942="STAGIAIRE SI",H942="STAGIAIRE S.I.",H942="STAGIAIRE PAB",H942="STAGIAIRE EN PERFUSION",H942="Stagiaire Physiothérapeute",H942="Stagiaire médecine",H942="Stagiaire - Service sociaux",H942="STAGIAIRE SOINS INFIRMIERS",H942="STAGIAIRE EXTERNE EN MÉDECINE",H942="ss",),1,0)</f>
        <v>0</v>
      </c>
      <c r="E942" s="28" t="s">
        <v>1570</v>
      </c>
      <c r="F942" s="28" t="s">
        <v>1525</v>
      </c>
      <c r="G942" s="262">
        <v>5539</v>
      </c>
      <c r="H942" s="79" t="s">
        <v>103</v>
      </c>
      <c r="I942" s="164" t="s">
        <v>61</v>
      </c>
      <c r="J942" s="273" t="str">
        <f ca="1">IF(AK942&lt;=Données!$B$2,1," ")</f>
        <v xml:space="preserve"> </v>
      </c>
      <c r="K942" s="45"/>
      <c r="L942" s="46"/>
      <c r="M942" s="47"/>
      <c r="N942" s="48"/>
      <c r="O942" s="185"/>
      <c r="P942" s="187"/>
      <c r="Q942" s="185"/>
      <c r="R942" s="186"/>
      <c r="S942" s="186">
        <v>1</v>
      </c>
      <c r="T942" s="187"/>
      <c r="U942" s="187"/>
      <c r="V942" s="187"/>
      <c r="W942" s="320"/>
      <c r="X942" s="214"/>
      <c r="Y942" s="215"/>
      <c r="Z942" s="34"/>
      <c r="AA942" s="35"/>
      <c r="AB942" s="35"/>
      <c r="AC942" s="35"/>
      <c r="AD942" s="36"/>
      <c r="AE942" s="224"/>
      <c r="AF942" s="53"/>
      <c r="AG942" s="54"/>
      <c r="AH942" s="55"/>
      <c r="AI942" s="56"/>
      <c r="AJ942" s="41" t="s">
        <v>4462</v>
      </c>
      <c r="AK942" s="42">
        <v>45328</v>
      </c>
      <c r="AL942" s="50"/>
      <c r="AM942" s="337" t="str">
        <f>INDEX($K$6:$AE$6,1,MATCH(1,K942:AE942,-1))</f>
        <v>1870 +</v>
      </c>
      <c r="AN942" s="337" t="str">
        <f>IF(INDEX($K$6:$AE$6,1,MATCH(1,K942:AE942,1))&lt;&gt;INDEX($K$6:$AE$6,1,MATCH(1,K942:AE942,-1)),INDEX($K$6:$AE$6,1,MATCH(1,K942:AE942,1)),"-")</f>
        <v>-</v>
      </c>
    </row>
    <row r="943" spans="1:40" x14ac:dyDescent="0.2">
      <c r="A943" s="169" t="str">
        <f>IF(IFERROR(VLOOKUP(G943,EmployesActifs,1,FALSE),"Non")&lt;&gt;"Non","Oui","Non")</f>
        <v>Oui</v>
      </c>
      <c r="B943" s="172">
        <f>IF(A943="Oui",1,0)</f>
        <v>1</v>
      </c>
      <c r="C943" s="172">
        <f>IF(OR(G943="Médecin",H943="Médecin",I943="Médecin",I943="Médecins",H943="anesthésiste",H943="boursier univ.",H943="chercheur",H943="chirurgien",H943="Résident(e)",H943="Md Urg",H943="Md Card",LEFT(H943,6)="Fellow",H943="Externe Médecine",H943="Directeur de la biobanque Médecin",H943="monit.-boursier",),1,0)</f>
        <v>0</v>
      </c>
      <c r="D943" s="172">
        <f>IF(OR(G943=0,H943="Stagiaire",H943="Stagiaires",H943="Externe",H943="Externes",G943="agence",H943="STAGIAIRE INFIRMIER(ÈRE)",H943="STAGIAIRE SI",H943="STAGIAIRE S.I.",H943="STAGIAIRE PAB",H943="STAGIAIRE EN PERFUSION",H943="Stagiaire Physiothérapeute",H943="Stagiaire médecine",H943="Stagiaire - Service sociaux",H943="STAGIAIRE SOINS INFIRMIERS",H943="STAGIAIRE EXTERNE EN MÉDECINE",H943="ss",),1,0)</f>
        <v>0</v>
      </c>
      <c r="E943" s="28" t="s">
        <v>2809</v>
      </c>
      <c r="F943" s="28" t="s">
        <v>2810</v>
      </c>
      <c r="G943" s="262">
        <v>12330</v>
      </c>
      <c r="H943" s="79" t="s">
        <v>103</v>
      </c>
      <c r="I943" s="164" t="s">
        <v>5717</v>
      </c>
      <c r="J943" s="273">
        <f ca="1">IF(AK943&lt;=Données!$B$2,1," ")</f>
        <v>1</v>
      </c>
      <c r="K943" s="45"/>
      <c r="L943" s="46">
        <v>1</v>
      </c>
      <c r="M943" s="47"/>
      <c r="N943" s="48"/>
      <c r="O943" s="185"/>
      <c r="P943" s="187"/>
      <c r="Q943" s="185"/>
      <c r="R943" s="186"/>
      <c r="S943" s="186"/>
      <c r="T943" s="187"/>
      <c r="U943" s="187"/>
      <c r="V943" s="187"/>
      <c r="W943" s="320"/>
      <c r="X943" s="214"/>
      <c r="Y943" s="215"/>
      <c r="Z943" s="34"/>
      <c r="AA943" s="35"/>
      <c r="AB943" s="35"/>
      <c r="AC943" s="35"/>
      <c r="AD943" s="36"/>
      <c r="AE943" s="224"/>
      <c r="AF943" s="53"/>
      <c r="AG943" s="54"/>
      <c r="AH943" s="55"/>
      <c r="AI943" s="56"/>
      <c r="AJ943" s="41" t="s">
        <v>85</v>
      </c>
      <c r="AK943" s="42">
        <v>44677</v>
      </c>
      <c r="AL943" s="50"/>
      <c r="AM943" s="337" t="str">
        <f>INDEX($K$6:$AE$6,1,MATCH(1,K943:AE943,-1))</f>
        <v>95PFE-L2M</v>
      </c>
      <c r="AN943" s="337" t="str">
        <f>IF(INDEX($K$6:$AE$6,1,MATCH(1,K943:AE943,1))&lt;&gt;INDEX($K$6:$AE$6,1,MATCH(1,K943:AE943,-1)),INDEX($K$6:$AE$6,1,MATCH(1,K943:AE943,1)),"-")</f>
        <v>-</v>
      </c>
    </row>
    <row r="944" spans="1:40" x14ac:dyDescent="0.2">
      <c r="A944" s="169" t="str">
        <f>IF(IFERROR(VLOOKUP(G944,EmployesActifs,1,FALSE),"Non")&lt;&gt;"Non","Oui","Non")</f>
        <v>Oui</v>
      </c>
      <c r="B944" s="172">
        <f>IF(A944="Oui",1,0)</f>
        <v>1</v>
      </c>
      <c r="C944" s="172">
        <f>IF(OR(G944="Médecin",H944="Médecin",I944="Médecin",I944="Médecins",H944="anesthésiste",H944="boursier univ.",H944="chercheur",H944="chirurgien",H944="Résident(e)",H944="Md Urg",H944="Md Card",LEFT(H944,6)="Fellow",H944="Externe Médecine",H944="Directeur de la biobanque Médecin",H944="monit.-boursier",),1,0)</f>
        <v>0</v>
      </c>
      <c r="D944" s="172">
        <f>IF(OR(G944=0,H944="Stagiaire",H944="Stagiaires",H944="Externe",H944="Externes",G944="agence",H944="STAGIAIRE INFIRMIER(ÈRE)",H944="STAGIAIRE SI",H944="STAGIAIRE S.I.",H944="STAGIAIRE PAB",H944="STAGIAIRE EN PERFUSION",H944="Stagiaire Physiothérapeute",H944="Stagiaire médecine",H944="Stagiaire - Service sociaux",H944="STAGIAIRE SOINS INFIRMIERS",H944="STAGIAIRE EXTERNE EN MÉDECINE",H944="ss",),1,0)</f>
        <v>0</v>
      </c>
      <c r="E944" s="28" t="s">
        <v>2809</v>
      </c>
      <c r="F944" s="28" t="s">
        <v>1300</v>
      </c>
      <c r="G944" s="262">
        <v>12699</v>
      </c>
      <c r="H944" s="79" t="s">
        <v>1681</v>
      </c>
      <c r="I944" s="164" t="s">
        <v>4422</v>
      </c>
      <c r="J944" s="273" t="str">
        <f ca="1">IF(AK944&lt;=Données!$B$2,1," ")</f>
        <v xml:space="preserve"> </v>
      </c>
      <c r="K944" s="45"/>
      <c r="L944" s="46"/>
      <c r="M944" s="47">
        <v>1</v>
      </c>
      <c r="N944" s="48"/>
      <c r="O944" s="185"/>
      <c r="P944" s="187"/>
      <c r="Q944" s="185"/>
      <c r="R944" s="186"/>
      <c r="S944" s="186"/>
      <c r="T944" s="187"/>
      <c r="U944" s="187"/>
      <c r="V944" s="187"/>
      <c r="W944" s="320"/>
      <c r="X944" s="214"/>
      <c r="Y944" s="215"/>
      <c r="Z944" s="34"/>
      <c r="AA944" s="35"/>
      <c r="AB944" s="35"/>
      <c r="AC944" s="35"/>
      <c r="AD944" s="36"/>
      <c r="AE944" s="224"/>
      <c r="AF944" s="53"/>
      <c r="AG944" s="54"/>
      <c r="AH944" s="55"/>
      <c r="AI944" s="56"/>
      <c r="AJ944" s="41" t="s">
        <v>4462</v>
      </c>
      <c r="AK944" s="42">
        <v>45917</v>
      </c>
      <c r="AL944" s="50"/>
      <c r="AM944" s="337" t="str">
        <f>INDEX($K$6:$AE$6,1,MATCH(1,K944:AE944,-1))</f>
        <v>95PFE-L2L</v>
      </c>
      <c r="AN944" s="337" t="str">
        <f>IF(INDEX($K$6:$AE$6,1,MATCH(1,K944:AE944,1))&lt;&gt;INDEX($K$6:$AE$6,1,MATCH(1,K944:AE944,-1)),INDEX($K$6:$AE$6,1,MATCH(1,K944:AE944,1)),"-")</f>
        <v>-</v>
      </c>
    </row>
    <row r="945" spans="1:40" x14ac:dyDescent="0.2">
      <c r="A945" s="169" t="str">
        <f>IF(IFERROR(VLOOKUP(G945,EmployesActifs,1,FALSE),"Non")&lt;&gt;"Non","Oui","Non")</f>
        <v>Oui</v>
      </c>
      <c r="B945" s="172">
        <f>IF(A945="Oui",1,0)</f>
        <v>1</v>
      </c>
      <c r="C945" s="172">
        <f>IF(OR(G945="Médecin",H945="Médecin",I945="Médecin",I945="Médecins",H945="anesthésiste",H945="boursier univ.",H945="chercheur",H945="chirurgien",H945="Résident(e)",H945="Md Urg",H945="Md Card",LEFT(H945,6)="Fellow",H945="Externe Médecine",H945="Directeur de la biobanque Médecin",H945="monit.-boursier",),1,0)</f>
        <v>0</v>
      </c>
      <c r="D945" s="172">
        <f>IF(OR(G945=0,H945="Stagiaire",H945="Stagiaires",H945="Externe",H945="Externes",G945="agence",H945="STAGIAIRE INFIRMIER(ÈRE)",H945="STAGIAIRE SI",H945="STAGIAIRE S.I.",H945="STAGIAIRE PAB",H945="STAGIAIRE EN PERFUSION",H945="Stagiaire Physiothérapeute",H945="Stagiaire médecine",H945="Stagiaire - Service sociaux",H945="STAGIAIRE SOINS INFIRMIERS",H945="STAGIAIRE EXTERNE EN MÉDECINE",H945="ss",),1,0)</f>
        <v>0</v>
      </c>
      <c r="E945" s="28" t="s">
        <v>1571</v>
      </c>
      <c r="F945" s="28" t="s">
        <v>1572</v>
      </c>
      <c r="G945" s="262">
        <v>5843</v>
      </c>
      <c r="H945" s="79" t="s">
        <v>103</v>
      </c>
      <c r="I945" s="164" t="s">
        <v>203</v>
      </c>
      <c r="J945" s="273">
        <f ca="1">IF(AK945&lt;=Données!$B$2,1," ")</f>
        <v>1</v>
      </c>
      <c r="K945" s="45">
        <v>1</v>
      </c>
      <c r="L945" s="46"/>
      <c r="M945" s="47"/>
      <c r="N945" s="48"/>
      <c r="O945" s="185"/>
      <c r="P945" s="187"/>
      <c r="Q945" s="185"/>
      <c r="R945" s="186"/>
      <c r="S945" s="186"/>
      <c r="T945" s="187"/>
      <c r="U945" s="187"/>
      <c r="V945" s="187"/>
      <c r="W945" s="320"/>
      <c r="X945" s="214"/>
      <c r="Y945" s="215"/>
      <c r="Z945" s="34"/>
      <c r="AA945" s="35"/>
      <c r="AB945" s="35"/>
      <c r="AC945" s="35"/>
      <c r="AD945" s="36"/>
      <c r="AE945" s="224"/>
      <c r="AF945" s="53"/>
      <c r="AG945" s="54"/>
      <c r="AH945" s="55"/>
      <c r="AI945" s="56"/>
      <c r="AJ945" s="41" t="s">
        <v>85</v>
      </c>
      <c r="AK945" s="42">
        <v>44595</v>
      </c>
      <c r="AL945" s="50"/>
      <c r="AM945" s="337" t="str">
        <f>INDEX($K$6:$AE$6,1,MATCH(1,K945:AE945,-1))</f>
        <v>95PFE-L2S</v>
      </c>
      <c r="AN945" s="337" t="str">
        <f>IF(INDEX($K$6:$AE$6,1,MATCH(1,K945:AE945,1))&lt;&gt;INDEX($K$6:$AE$6,1,MATCH(1,K945:AE945,-1)),INDEX($K$6:$AE$6,1,MATCH(1,K945:AE945,1)),"-")</f>
        <v>-</v>
      </c>
    </row>
    <row r="946" spans="1:40" x14ac:dyDescent="0.2">
      <c r="A946" s="169" t="str">
        <f>IF(IFERROR(VLOOKUP(G946,EmployesActifs,1,FALSE),"Non")&lt;&gt;"Non","Oui","Non")</f>
        <v>Oui</v>
      </c>
      <c r="B946" s="172">
        <f>IF(A946="Oui",1,0)</f>
        <v>1</v>
      </c>
      <c r="C946" s="172">
        <f>IF(OR(G946="Médecin",H946="Médecin",I946="Médecin",I946="Médecins",H946="anesthésiste",H946="boursier univ.",H946="chercheur",H946="chirurgien",H946="Résident(e)",H946="Md Urg",H946="Md Card",LEFT(H946,6)="Fellow",H946="Externe Médecine",H946="Directeur de la biobanque Médecin",H946="monit.-boursier",),1,0)</f>
        <v>0</v>
      </c>
      <c r="D946" s="172">
        <f>IF(OR(G946=0,H946="Stagiaire",H946="Stagiaires",H946="Externe",H946="Externes",G946="agence",H946="STAGIAIRE INFIRMIER(ÈRE)",H946="STAGIAIRE SI",H946="STAGIAIRE S.I.",H946="STAGIAIRE PAB",H946="STAGIAIRE EN PERFUSION",H946="Stagiaire Physiothérapeute",H946="Stagiaire médecine",H946="Stagiaire - Service sociaux",H946="STAGIAIRE SOINS INFIRMIERS",H946="STAGIAIRE EXTERNE EN MÉDECINE",H946="ss",),1,0)</f>
        <v>0</v>
      </c>
      <c r="E946" s="28" t="s">
        <v>2827</v>
      </c>
      <c r="F946" s="28" t="s">
        <v>2828</v>
      </c>
      <c r="G946" s="262">
        <v>10325</v>
      </c>
      <c r="H946" s="79" t="s">
        <v>64</v>
      </c>
      <c r="I946" s="164" t="s">
        <v>2714</v>
      </c>
      <c r="J946" s="273">
        <f ca="1">IF(AK946&lt;=Données!$B$2,1," ")</f>
        <v>1</v>
      </c>
      <c r="K946" s="45"/>
      <c r="L946" s="46" t="s">
        <v>56</v>
      </c>
      <c r="M946" s="47" t="s">
        <v>56</v>
      </c>
      <c r="N946" s="48" t="s">
        <v>56</v>
      </c>
      <c r="O946" s="185"/>
      <c r="P946" s="187"/>
      <c r="Q946" s="185"/>
      <c r="R946" s="186"/>
      <c r="S946" s="186" t="s">
        <v>56</v>
      </c>
      <c r="T946" s="187" t="s">
        <v>56</v>
      </c>
      <c r="U946" s="187"/>
      <c r="V946" s="187"/>
      <c r="W946" s="320"/>
      <c r="X946" s="214"/>
      <c r="Y946" s="215"/>
      <c r="Z946" s="34" t="s">
        <v>56</v>
      </c>
      <c r="AA946" s="35" t="s">
        <v>56</v>
      </c>
      <c r="AB946" s="35" t="s">
        <v>56</v>
      </c>
      <c r="AC946" s="35" t="s">
        <v>56</v>
      </c>
      <c r="AD946" s="36" t="s">
        <v>56</v>
      </c>
      <c r="AE946" s="224" t="s">
        <v>56</v>
      </c>
      <c r="AF946" s="53"/>
      <c r="AG946" s="54"/>
      <c r="AH946" s="55"/>
      <c r="AI946" s="56"/>
      <c r="AJ946" s="41" t="s">
        <v>85</v>
      </c>
      <c r="AK946" s="42">
        <v>44691</v>
      </c>
      <c r="AL946" s="50" t="s">
        <v>3320</v>
      </c>
      <c r="AM946" s="337" t="e">
        <f>INDEX($K$6:$AE$6,1,MATCH(1,K946:AE946,-1))</f>
        <v>#N/A</v>
      </c>
      <c r="AN946" s="337" t="e">
        <f>IF(INDEX($K$6:$AE$6,1,MATCH(1,K946:AE946,1))&lt;&gt;INDEX($K$6:$AE$6,1,MATCH(1,K946:AE946,-1)),INDEX($K$6:$AE$6,1,MATCH(1,K946:AE946,1)),"-")</f>
        <v>#N/A</v>
      </c>
    </row>
    <row r="947" spans="1:40" x14ac:dyDescent="0.2">
      <c r="A947" s="169" t="str">
        <f>IF(IFERROR(VLOOKUP(G947,EmployesActifs,1,FALSE),"Non")&lt;&gt;"Non","Oui","Non")</f>
        <v>Oui</v>
      </c>
      <c r="B947" s="172">
        <f>IF(A947="Oui",1,0)</f>
        <v>1</v>
      </c>
      <c r="C947" s="172">
        <f>IF(OR(G947="Médecin",H947="Médecin",I947="Médecin",I947="Médecins",H947="anesthésiste",H947="boursier univ.",H947="chercheur",H947="chirurgien",H947="Résident(e)",H947="Md Urg",H947="Md Card",LEFT(H947,6)="Fellow",H947="Externe Médecine",H947="Directeur de la biobanque Médecin",H947="monit.-boursier",),1,0)</f>
        <v>0</v>
      </c>
      <c r="D947" s="172">
        <f>IF(OR(G947=0,H947="Stagiaire",H947="Stagiaires",H947="Externe",H947="Externes",G947="agence",H947="STAGIAIRE INFIRMIER(ÈRE)",H947="STAGIAIRE SI",H947="STAGIAIRE S.I.",H947="STAGIAIRE PAB",H947="STAGIAIRE EN PERFUSION",H947="Stagiaire Physiothérapeute",H947="Stagiaire médecine",H947="Stagiaire - Service sociaux",H947="STAGIAIRE SOINS INFIRMIERS",H947="STAGIAIRE EXTERNE EN MÉDECINE",H947="ss",),1,0)</f>
        <v>0</v>
      </c>
      <c r="E947" s="28" t="s">
        <v>3919</v>
      </c>
      <c r="F947" s="28" t="s">
        <v>3920</v>
      </c>
      <c r="G947" s="262">
        <v>10586</v>
      </c>
      <c r="H947" s="79" t="s">
        <v>72</v>
      </c>
      <c r="I947" s="164" t="s">
        <v>5708</v>
      </c>
      <c r="J947" s="273" t="str">
        <f ca="1">IF(AK947&lt;=Données!$B$2,1," ")</f>
        <v xml:space="preserve"> </v>
      </c>
      <c r="K947" s="45">
        <v>1</v>
      </c>
      <c r="L947" s="46"/>
      <c r="M947" s="47"/>
      <c r="N947" s="48"/>
      <c r="O947" s="185"/>
      <c r="P947" s="187"/>
      <c r="Q947" s="185"/>
      <c r="R947" s="186"/>
      <c r="S947" s="186"/>
      <c r="T947" s="187"/>
      <c r="U947" s="187"/>
      <c r="V947" s="187"/>
      <c r="W947" s="320"/>
      <c r="X947" s="214"/>
      <c r="Y947" s="215"/>
      <c r="Z947" s="34"/>
      <c r="AA947" s="35"/>
      <c r="AB947" s="35"/>
      <c r="AC947" s="35"/>
      <c r="AD947" s="36"/>
      <c r="AE947" s="224"/>
      <c r="AF947" s="53"/>
      <c r="AG947" s="54"/>
      <c r="AH947" s="55"/>
      <c r="AI947" s="56"/>
      <c r="AJ947" s="41" t="s">
        <v>4462</v>
      </c>
      <c r="AK947" s="42">
        <v>45343</v>
      </c>
      <c r="AL947" s="50"/>
      <c r="AM947" s="337" t="str">
        <f>INDEX($K$6:$AE$6,1,MATCH(1,K947:AE947,-1))</f>
        <v>95PFE-L2S</v>
      </c>
      <c r="AN947" s="337" t="str">
        <f>IF(INDEX($K$6:$AE$6,1,MATCH(1,K947:AE947,1))&lt;&gt;INDEX($K$6:$AE$6,1,MATCH(1,K947:AE947,-1)),INDEX($K$6:$AE$6,1,MATCH(1,K947:AE947,1)),"-")</f>
        <v>-</v>
      </c>
    </row>
    <row r="948" spans="1:40" x14ac:dyDescent="0.2">
      <c r="A948" s="381"/>
      <c r="B948" s="172">
        <f>IF(A948="Oui",1,0)</f>
        <v>0</v>
      </c>
      <c r="C948" s="172">
        <f>IF(OR(G948="Médecin",H948="Médecin",I948="Médecin",I948="Médecins",H948="anesthésiste",H948="boursier univ.",H948="chercheur",H948="chirurgien",H948="Résident(e)",H948="Md Urg",H948="Md Card",LEFT(H948,6)="Fellow",H948="Externe Médecine",H948="Directeur de la biobanque Médecin",H948="monit.-boursier",),1,0)</f>
        <v>1</v>
      </c>
      <c r="D948" s="172">
        <f>IF(OR(G948=0,H948="Stagiaire",H948="Stagiaires",H948="Externe",H948="Externes",G948="agence",H948="STAGIAIRE INFIRMIER(ÈRE)",H948="STAGIAIRE SI",H948="STAGIAIRE S.I.",H948="STAGIAIRE PAB",H948="STAGIAIRE EN PERFUSION",H948="Stagiaire Physiothérapeute",H948="Stagiaire médecine",H948="Stagiaire - Service sociaux",H948="STAGIAIRE SOINS INFIRMIERS",H948="STAGIAIRE EXTERNE EN MÉDECINE",H948="ss",),1,0)</f>
        <v>0</v>
      </c>
      <c r="E948" s="28" t="s">
        <v>1573</v>
      </c>
      <c r="F948" s="28" t="s">
        <v>835</v>
      </c>
      <c r="G948" s="262" t="s">
        <v>1574</v>
      </c>
      <c r="H948" s="79" t="s">
        <v>80</v>
      </c>
      <c r="I948" s="164" t="s">
        <v>117</v>
      </c>
      <c r="J948" s="273">
        <f ca="1">IF(AK948&lt;=Données!$B$2,1," ")</f>
        <v>1</v>
      </c>
      <c r="K948" s="45"/>
      <c r="L948" s="46">
        <v>1</v>
      </c>
      <c r="M948" s="47"/>
      <c r="N948" s="48"/>
      <c r="O948" s="185"/>
      <c r="P948" s="187"/>
      <c r="Q948" s="185"/>
      <c r="R948" s="186"/>
      <c r="S948" s="186"/>
      <c r="T948" s="187"/>
      <c r="U948" s="187"/>
      <c r="V948" s="187"/>
      <c r="W948" s="320"/>
      <c r="X948" s="214"/>
      <c r="Y948" s="215"/>
      <c r="Z948" s="34"/>
      <c r="AA948" s="35"/>
      <c r="AB948" s="35"/>
      <c r="AC948" s="35"/>
      <c r="AD948" s="36"/>
      <c r="AE948" s="224"/>
      <c r="AF948" s="53"/>
      <c r="AG948" s="54"/>
      <c r="AH948" s="55"/>
      <c r="AI948" s="56"/>
      <c r="AJ948" s="41" t="s">
        <v>50</v>
      </c>
      <c r="AK948" s="42">
        <v>44571</v>
      </c>
      <c r="AL948" s="50"/>
      <c r="AM948" s="337" t="str">
        <f>INDEX($K$6:$AE$6,1,MATCH(1,K948:AE948,-1))</f>
        <v>95PFE-L2M</v>
      </c>
      <c r="AN948" s="337" t="str">
        <f>IF(INDEX($K$6:$AE$6,1,MATCH(1,K948:AE948,1))&lt;&gt;INDEX($K$6:$AE$6,1,MATCH(1,K948:AE948,-1)),INDEX($K$6:$AE$6,1,MATCH(1,K948:AE948,1)),"-")</f>
        <v>-</v>
      </c>
    </row>
    <row r="949" spans="1:40" x14ac:dyDescent="0.2">
      <c r="A949" s="169" t="str">
        <f>IF(IFERROR(VLOOKUP(G949,EmployesActifs,1,FALSE),"Non")&lt;&gt;"Non","Oui","Non")</f>
        <v>Oui</v>
      </c>
      <c r="B949" s="172">
        <f>IF(A949="Oui",1,0)</f>
        <v>1</v>
      </c>
      <c r="C949" s="172">
        <f>IF(OR(G949="Médecin",H949="Médecin",I949="Médecin",I949="Médecins",H949="anesthésiste",H949="boursier univ.",H949="chercheur",H949="chirurgien",H949="Résident(e)",H949="Md Urg",H949="Md Card",LEFT(H949,6)="Fellow",H949="Externe Médecine",H949="Directeur de la biobanque Médecin",H949="monit.-boursier",),1,0)</f>
        <v>0</v>
      </c>
      <c r="D949" s="172">
        <f>IF(OR(G949=0,H949="Stagiaire",H949="Stagiaires",H949="Externe",H949="Externes",G949="agence",H949="STAGIAIRE INFIRMIER(ÈRE)",H949="STAGIAIRE SI",H949="STAGIAIRE S.I.",H949="STAGIAIRE PAB",H949="STAGIAIRE EN PERFUSION",H949="Stagiaire Physiothérapeute",H949="Stagiaire médecine",H949="Stagiaire - Service sociaux",H949="STAGIAIRE SOINS INFIRMIERS",H949="STAGIAIRE EXTERNE EN MÉDECINE",H949="ss",),1,0)</f>
        <v>0</v>
      </c>
      <c r="E949" s="28" t="s">
        <v>1575</v>
      </c>
      <c r="F949" s="28" t="s">
        <v>336</v>
      </c>
      <c r="G949" s="262">
        <v>11363</v>
      </c>
      <c r="H949" s="79" t="s">
        <v>747</v>
      </c>
      <c r="I949" s="164" t="s">
        <v>2714</v>
      </c>
      <c r="J949" s="273">
        <f ca="1">IF(AK949&lt;=Données!$B$2,1," ")</f>
        <v>1</v>
      </c>
      <c r="K949" s="45"/>
      <c r="L949" s="46">
        <v>1</v>
      </c>
      <c r="M949" s="47"/>
      <c r="N949" s="48"/>
      <c r="O949" s="185"/>
      <c r="P949" s="187"/>
      <c r="Q949" s="185"/>
      <c r="R949" s="186"/>
      <c r="S949" s="186"/>
      <c r="T949" s="187"/>
      <c r="U949" s="187"/>
      <c r="V949" s="187"/>
      <c r="W949" s="320"/>
      <c r="X949" s="214"/>
      <c r="Y949" s="215"/>
      <c r="Z949" s="34"/>
      <c r="AA949" s="35"/>
      <c r="AB949" s="35"/>
      <c r="AC949" s="35"/>
      <c r="AD949" s="36"/>
      <c r="AE949" s="224"/>
      <c r="AF949" s="53"/>
      <c r="AG949" s="54"/>
      <c r="AH949" s="55"/>
      <c r="AI949" s="56"/>
      <c r="AJ949" s="41" t="s">
        <v>85</v>
      </c>
      <c r="AK949" s="42">
        <v>44560</v>
      </c>
      <c r="AL949" s="50"/>
      <c r="AM949" s="337" t="str">
        <f>INDEX($K$6:$AE$6,1,MATCH(1,K949:AE949,-1))</f>
        <v>95PFE-L2M</v>
      </c>
      <c r="AN949" s="337" t="str">
        <f>IF(INDEX($K$6:$AE$6,1,MATCH(1,K949:AE949,1))&lt;&gt;INDEX($K$6:$AE$6,1,MATCH(1,K949:AE949,-1)),INDEX($K$6:$AE$6,1,MATCH(1,K949:AE949,1)),"-")</f>
        <v>-</v>
      </c>
    </row>
    <row r="950" spans="1:40" x14ac:dyDescent="0.2">
      <c r="A950" s="169" t="str">
        <f>IF(IFERROR(VLOOKUP(G950,EmployesActifs,1,FALSE),"Non")&lt;&gt;"Non","Oui","Non")</f>
        <v>Oui</v>
      </c>
      <c r="B950" s="172">
        <f>IF(A950="Oui",1,0)</f>
        <v>1</v>
      </c>
      <c r="C950" s="172">
        <f>IF(OR(G950="Médecin",H950="Médecin",I950="Médecin",I950="Médecins",H950="anesthésiste",H950="boursier univ.",H950="chercheur",H950="chirurgien",H950="Résident(e)",H950="Md Urg",H950="Md Card",LEFT(H950,6)="Fellow",H950="Externe Médecine",H950="Directeur de la biobanque Médecin",H950="monit.-boursier",),1,0)</f>
        <v>0</v>
      </c>
      <c r="D950" s="172">
        <f>IF(OR(G950=0,H950="Stagiaire",H950="Stagiaires",H950="Externe",H950="Externes",G950="agence",H950="STAGIAIRE INFIRMIER(ÈRE)",H950="STAGIAIRE SI",H950="STAGIAIRE S.I.",H950="STAGIAIRE PAB",H950="STAGIAIRE EN PERFUSION",H950="Stagiaire Physiothérapeute",H950="Stagiaire médecine",H950="Stagiaire - Service sociaux",H950="STAGIAIRE SOINS INFIRMIERS",H950="STAGIAIRE EXTERNE EN MÉDECINE",H950="ss",),1,0)</f>
        <v>0</v>
      </c>
      <c r="E950" s="28" t="s">
        <v>1576</v>
      </c>
      <c r="F950" s="28" t="s">
        <v>1577</v>
      </c>
      <c r="G950" s="262">
        <v>6278</v>
      </c>
      <c r="H950" s="79" t="s">
        <v>72</v>
      </c>
      <c r="I950" s="164" t="s">
        <v>888</v>
      </c>
      <c r="J950" s="273" t="str">
        <f ca="1">IF(AK950&lt;=Données!$B$2,1," ")</f>
        <v xml:space="preserve"> </v>
      </c>
      <c r="K950" s="45"/>
      <c r="L950" s="46"/>
      <c r="M950" s="47"/>
      <c r="N950" s="48"/>
      <c r="O950" s="185"/>
      <c r="P950" s="187"/>
      <c r="Q950" s="185"/>
      <c r="R950" s="186"/>
      <c r="S950" s="186">
        <v>1</v>
      </c>
      <c r="T950" s="187"/>
      <c r="U950" s="187"/>
      <c r="V950" s="187"/>
      <c r="W950" s="320"/>
      <c r="X950" s="214"/>
      <c r="Y950" s="215"/>
      <c r="Z950" s="34"/>
      <c r="AA950" s="35"/>
      <c r="AB950" s="35"/>
      <c r="AC950" s="35"/>
      <c r="AD950" s="36"/>
      <c r="AE950" s="224"/>
      <c r="AF950" s="53"/>
      <c r="AG950" s="54"/>
      <c r="AH950" s="55"/>
      <c r="AI950" s="56"/>
      <c r="AJ950" s="41" t="s">
        <v>4462</v>
      </c>
      <c r="AK950" s="42">
        <v>45819</v>
      </c>
      <c r="AL950" s="50"/>
      <c r="AM950" s="337" t="str">
        <f>INDEX($K$6:$AE$6,1,MATCH(1,K950:AE950,-1))</f>
        <v>1870 +</v>
      </c>
      <c r="AN950" s="337" t="str">
        <f>IF(INDEX($K$6:$AE$6,1,MATCH(1,K950:AE950,1))&lt;&gt;INDEX($K$6:$AE$6,1,MATCH(1,K950:AE950,-1)),INDEX($K$6:$AE$6,1,MATCH(1,K950:AE950,1)),"-")</f>
        <v>-</v>
      </c>
    </row>
    <row r="951" spans="1:40" x14ac:dyDescent="0.2">
      <c r="A951" s="169" t="str">
        <f>IF(IFERROR(VLOOKUP(G951,EmployesActifs,1,FALSE),"Non")&lt;&gt;"Non","Oui","Non")</f>
        <v>Oui</v>
      </c>
      <c r="B951" s="172">
        <f>IF(A951="Oui",1,0)</f>
        <v>1</v>
      </c>
      <c r="C951" s="172">
        <f>IF(OR(G951="Médecin",H951="Médecin",I951="Médecin",I951="Médecins",H951="anesthésiste",H951="boursier univ.",H951="chercheur",H951="chirurgien",H951="Résident(e)",H951="Md Urg",H951="Md Card",LEFT(H951,6)="Fellow",H951="Externe Médecine",H951="Directeur de la biobanque Médecin",H951="monit.-boursier",),1,0)</f>
        <v>0</v>
      </c>
      <c r="D951" s="172">
        <f>IF(OR(G951=0,H951="Stagiaire",H951="Stagiaires",H951="Externe",H951="Externes",G951="agence",H951="STAGIAIRE INFIRMIER(ÈRE)",H951="STAGIAIRE SI",H951="STAGIAIRE S.I.",H951="STAGIAIRE PAB",H951="STAGIAIRE EN PERFUSION",H951="Stagiaire Physiothérapeute",H951="Stagiaire médecine",H951="Stagiaire - Service sociaux",H951="STAGIAIRE SOINS INFIRMIERS",H951="STAGIAIRE EXTERNE EN MÉDECINE",H951="ss",),1,0)</f>
        <v>0</v>
      </c>
      <c r="E951" s="28" t="s">
        <v>1578</v>
      </c>
      <c r="F951" s="28" t="s">
        <v>606</v>
      </c>
      <c r="G951" s="262">
        <v>2679</v>
      </c>
      <c r="H951" s="79" t="s">
        <v>103</v>
      </c>
      <c r="I951" s="164" t="s">
        <v>1152</v>
      </c>
      <c r="J951" s="273">
        <f ca="1">IF(AK951&lt;=Données!$B$2,1," ")</f>
        <v>1</v>
      </c>
      <c r="K951" s="45" t="s">
        <v>56</v>
      </c>
      <c r="L951" s="46"/>
      <c r="M951" s="47"/>
      <c r="N951" s="48"/>
      <c r="O951" s="185"/>
      <c r="P951" s="187"/>
      <c r="Q951" s="185"/>
      <c r="R951" s="186"/>
      <c r="S951" s="186">
        <v>1</v>
      </c>
      <c r="T951" s="187"/>
      <c r="U951" s="187"/>
      <c r="V951" s="187"/>
      <c r="W951" s="320"/>
      <c r="X951" s="214"/>
      <c r="Y951" s="215"/>
      <c r="Z951" s="34"/>
      <c r="AA951" s="35"/>
      <c r="AB951" s="35"/>
      <c r="AC951" s="35"/>
      <c r="AD951" s="36"/>
      <c r="AE951" s="224"/>
      <c r="AF951" s="53"/>
      <c r="AG951" s="54"/>
      <c r="AH951" s="55"/>
      <c r="AI951" s="56"/>
      <c r="AJ951" s="41" t="s">
        <v>85</v>
      </c>
      <c r="AK951" s="42">
        <v>44574</v>
      </c>
      <c r="AL951" s="50"/>
      <c r="AM951" s="337" t="str">
        <f>INDEX($K$6:$AE$6,1,MATCH(1,K951:AE951,-1))</f>
        <v>1870 +</v>
      </c>
      <c r="AN951" s="337" t="str">
        <f>IF(INDEX($K$6:$AE$6,1,MATCH(1,K951:AE951,1))&lt;&gt;INDEX($K$6:$AE$6,1,MATCH(1,K951:AE951,-1)),INDEX($K$6:$AE$6,1,MATCH(1,K951:AE951,1)),"-")</f>
        <v>-</v>
      </c>
    </row>
    <row r="952" spans="1:40" x14ac:dyDescent="0.2">
      <c r="A952" s="169" t="str">
        <f>IF(IFERROR(VLOOKUP(G952,EmployesActifs,1,FALSE),"Non")&lt;&gt;"Non","Oui","Non")</f>
        <v>Oui</v>
      </c>
      <c r="B952" s="172">
        <f>IF(A952="Oui",1,0)</f>
        <v>1</v>
      </c>
      <c r="C952" s="172">
        <f>IF(OR(G952="Médecin",H952="Médecin",I952="Médecin",I952="Médecins",H952="anesthésiste",H952="boursier univ.",H952="chercheur",H952="chirurgien",H952="Résident(e)",H952="Md Urg",H952="Md Card",LEFT(H952,6)="Fellow",H952="Externe Médecine",H952="Directeur de la biobanque Médecin",H952="monit.-boursier",),1,0)</f>
        <v>0</v>
      </c>
      <c r="D952" s="172">
        <f>IF(OR(G952=0,H952="Stagiaire",H952="Stagiaires",H952="Externe",H952="Externes",G952="agence",H952="STAGIAIRE INFIRMIER(ÈRE)",H952="STAGIAIRE SI",H952="STAGIAIRE S.I.",H952="STAGIAIRE PAB",H952="STAGIAIRE EN PERFUSION",H952="Stagiaire Physiothérapeute",H952="Stagiaire médecine",H952="Stagiaire - Service sociaux",H952="STAGIAIRE SOINS INFIRMIERS",H952="STAGIAIRE EXTERNE EN MÉDECINE",H952="ss",),1,0)</f>
        <v>0</v>
      </c>
      <c r="E952" s="28" t="s">
        <v>1580</v>
      </c>
      <c r="F952" s="28" t="s">
        <v>170</v>
      </c>
      <c r="G952" s="262">
        <v>3211</v>
      </c>
      <c r="H952" s="79" t="s">
        <v>72</v>
      </c>
      <c r="I952" s="164" t="s">
        <v>5708</v>
      </c>
      <c r="J952" s="273">
        <f ca="1">IF(AK952&lt;=Données!$B$2,1," ")</f>
        <v>1</v>
      </c>
      <c r="K952" s="45">
        <v>1</v>
      </c>
      <c r="L952" s="46">
        <v>1</v>
      </c>
      <c r="M952" s="47"/>
      <c r="N952" s="48"/>
      <c r="O952" s="185"/>
      <c r="P952" s="187"/>
      <c r="Q952" s="185"/>
      <c r="R952" s="186"/>
      <c r="S952" s="186"/>
      <c r="T952" s="187"/>
      <c r="U952" s="187"/>
      <c r="V952" s="187"/>
      <c r="W952" s="320"/>
      <c r="X952" s="214"/>
      <c r="Y952" s="215"/>
      <c r="Z952" s="34"/>
      <c r="AA952" s="35"/>
      <c r="AB952" s="35"/>
      <c r="AC952" s="35"/>
      <c r="AD952" s="36"/>
      <c r="AE952" s="224"/>
      <c r="AF952" s="53"/>
      <c r="AG952" s="54"/>
      <c r="AH952" s="55"/>
      <c r="AI952" s="56"/>
      <c r="AJ952" s="41" t="s">
        <v>85</v>
      </c>
      <c r="AK952" s="42">
        <v>44600</v>
      </c>
      <c r="AL952" s="50"/>
      <c r="AM952" s="337" t="str">
        <f>INDEX($K$6:$AE$6,1,MATCH(1,K952:AE952,-1))</f>
        <v>95PFE-L2S</v>
      </c>
      <c r="AN952" s="337" t="str">
        <f>IF(INDEX($K$6:$AE$6,1,MATCH(1,K952:AE952,1))&lt;&gt;INDEX($K$6:$AE$6,1,MATCH(1,K952:AE952,-1)),INDEX($K$6:$AE$6,1,MATCH(1,K952:AE952,1)),"-")</f>
        <v>95PFE-L2M</v>
      </c>
    </row>
    <row r="953" spans="1:40" x14ac:dyDescent="0.2">
      <c r="A953" s="169" t="str">
        <f>IF(IFERROR(VLOOKUP(G953,EmployesActifs,1,FALSE),"Non")&lt;&gt;"Non","Oui","Non")</f>
        <v>Oui</v>
      </c>
      <c r="B953" s="172">
        <f>IF(A953="Oui",1,0)</f>
        <v>1</v>
      </c>
      <c r="C953" s="172">
        <f>IF(OR(G953="Médecin",H953="Médecin",I953="Médecin",I953="Médecins",H953="anesthésiste",H953="boursier univ.",H953="chercheur",H953="chirurgien",H953="Résident(e)",H953="Md Urg",H953="Md Card",LEFT(H953,6)="Fellow",H953="Externe Médecine",H953="Directeur de la biobanque Médecin",H953="monit.-boursier",),1,0)</f>
        <v>0</v>
      </c>
      <c r="D953" s="172">
        <f>IF(OR(G953=0,H953="Stagiaire",H953="Stagiaires",H953="Externe",H953="Externes",G953="agence",H953="STAGIAIRE INFIRMIER(ÈRE)",H953="STAGIAIRE SI",H953="STAGIAIRE S.I.",H953="STAGIAIRE PAB",H953="STAGIAIRE EN PERFUSION",H953="Stagiaire Physiothérapeute",H953="Stagiaire médecine",H953="Stagiaire - Service sociaux",H953="STAGIAIRE SOINS INFIRMIERS",H953="STAGIAIRE EXTERNE EN MÉDECINE",H953="ss",),1,0)</f>
        <v>0</v>
      </c>
      <c r="E953" s="28" t="s">
        <v>1581</v>
      </c>
      <c r="F953" s="28" t="s">
        <v>1582</v>
      </c>
      <c r="G953" s="262">
        <v>10490</v>
      </c>
      <c r="H953" s="79" t="s">
        <v>103</v>
      </c>
      <c r="I953" s="164" t="s">
        <v>5715</v>
      </c>
      <c r="J953" s="273" t="str">
        <f ca="1">IF(AK953&lt;=Données!$B$2,1," ")</f>
        <v xml:space="preserve"> </v>
      </c>
      <c r="K953" s="45"/>
      <c r="L953" s="46"/>
      <c r="M953" s="47"/>
      <c r="N953" s="48"/>
      <c r="O953" s="185"/>
      <c r="P953" s="187"/>
      <c r="Q953" s="185"/>
      <c r="R953" s="186"/>
      <c r="S953" s="186">
        <v>1</v>
      </c>
      <c r="T953" s="187"/>
      <c r="U953" s="187"/>
      <c r="V953" s="187"/>
      <c r="W953" s="320"/>
      <c r="X953" s="214"/>
      <c r="Y953" s="215"/>
      <c r="Z953" s="34"/>
      <c r="AA953" s="35"/>
      <c r="AB953" s="35"/>
      <c r="AC953" s="35"/>
      <c r="AD953" s="36"/>
      <c r="AE953" s="224"/>
      <c r="AF953" s="53"/>
      <c r="AG953" s="54"/>
      <c r="AH953" s="55"/>
      <c r="AI953" s="56"/>
      <c r="AJ953" s="41" t="s">
        <v>5851</v>
      </c>
      <c r="AK953" s="42">
        <v>45738</v>
      </c>
      <c r="AL953" s="50"/>
      <c r="AM953" s="337" t="str">
        <f>INDEX($K$6:$AE$6,1,MATCH(1,K953:AE953,-1))</f>
        <v>1870 +</v>
      </c>
      <c r="AN953" s="337" t="str">
        <f>IF(INDEX($K$6:$AE$6,1,MATCH(1,K953:AE953,1))&lt;&gt;INDEX($K$6:$AE$6,1,MATCH(1,K953:AE953,-1)),INDEX($K$6:$AE$6,1,MATCH(1,K953:AE953,1)),"-")</f>
        <v>-</v>
      </c>
    </row>
    <row r="954" spans="1:40" x14ac:dyDescent="0.2">
      <c r="A954" s="169" t="str">
        <f>IF(IFERROR(VLOOKUP(G954,EmployesActifs,1,FALSE),"Non")&lt;&gt;"Non","Oui","Non")</f>
        <v>Oui</v>
      </c>
      <c r="B954" s="172">
        <f>IF(A954="Oui",1,0)</f>
        <v>1</v>
      </c>
      <c r="C954" s="172">
        <f>IF(OR(G954="Médecin",H954="Médecin",I954="Médecin",I954="Médecins",H954="anesthésiste",H954="boursier univ.",H954="chercheur",H954="chirurgien",H954="Résident(e)",H954="Md Urg",H954="Md Card",LEFT(H954,6)="Fellow",H954="Externe Médecine",H954="Directeur de la biobanque Médecin",H954="monit.-boursier",),1,0)</f>
        <v>0</v>
      </c>
      <c r="D954" s="172">
        <f>IF(OR(G954=0,H954="Stagiaire",H954="Stagiaires",H954="Externe",H954="Externes",G954="agence",H954="STAGIAIRE INFIRMIER(ÈRE)",H954="STAGIAIRE SI",H954="STAGIAIRE S.I.",H954="STAGIAIRE PAB",H954="STAGIAIRE EN PERFUSION",H954="Stagiaire Physiothérapeute",H954="Stagiaire médecine",H954="Stagiaire - Service sociaux",H954="STAGIAIRE SOINS INFIRMIERS",H954="STAGIAIRE EXTERNE EN MÉDECINE",H954="ss",),1,0)</f>
        <v>0</v>
      </c>
      <c r="E954" s="28" t="s">
        <v>1583</v>
      </c>
      <c r="F954" s="28" t="s">
        <v>167</v>
      </c>
      <c r="G954" s="262">
        <v>10715</v>
      </c>
      <c r="H954" s="79" t="s">
        <v>103</v>
      </c>
      <c r="I954" s="164" t="s">
        <v>2714</v>
      </c>
      <c r="J954" s="273">
        <f ca="1">IF(AK954&lt;=Données!$B$2,1," ")</f>
        <v>1</v>
      </c>
      <c r="K954" s="45">
        <v>1</v>
      </c>
      <c r="L954" s="46"/>
      <c r="M954" s="47"/>
      <c r="N954" s="48"/>
      <c r="O954" s="185"/>
      <c r="P954" s="187"/>
      <c r="Q954" s="185">
        <v>1</v>
      </c>
      <c r="R954" s="186"/>
      <c r="S954" s="186"/>
      <c r="T954" s="187"/>
      <c r="U954" s="187"/>
      <c r="V954" s="187"/>
      <c r="W954" s="320"/>
      <c r="X954" s="214"/>
      <c r="Y954" s="215"/>
      <c r="Z954" s="34"/>
      <c r="AA954" s="35"/>
      <c r="AB954" s="35"/>
      <c r="AC954" s="35"/>
      <c r="AD954" s="36"/>
      <c r="AE954" s="224"/>
      <c r="AF954" s="53"/>
      <c r="AG954" s="54"/>
      <c r="AH954" s="55"/>
      <c r="AI954" s="56"/>
      <c r="AJ954" s="41" t="s">
        <v>66</v>
      </c>
      <c r="AK954" s="42">
        <v>44323</v>
      </c>
      <c r="AL954" s="50"/>
      <c r="AM954" s="337" t="str">
        <f>INDEX($K$6:$AE$6,1,MATCH(1,K954:AE954,-1))</f>
        <v>95PFE-L2S</v>
      </c>
      <c r="AN954" s="337" t="str">
        <f>IF(INDEX($K$6:$AE$6,1,MATCH(1,K954:AE954,1))&lt;&gt;INDEX($K$6:$AE$6,1,MATCH(1,K954:AE954,-1)),INDEX($K$6:$AE$6,1,MATCH(1,K954:AE954,1)),"-")</f>
        <v>1860-S</v>
      </c>
    </row>
    <row r="955" spans="1:40" x14ac:dyDescent="0.2">
      <c r="A955" s="169" t="str">
        <f>IF(IFERROR(VLOOKUP(G955,EmployesActifs,1,FALSE),"Non")&lt;&gt;"Non","Oui","Non")</f>
        <v>Oui</v>
      </c>
      <c r="B955" s="172">
        <f>IF(A955="Oui",1,0)</f>
        <v>1</v>
      </c>
      <c r="C955" s="172">
        <f>IF(OR(G955="Médecin",H955="Médecin",I955="Médecin",I955="Médecins",H955="anesthésiste",H955="boursier univ.",H955="chercheur",H955="chirurgien",H955="Résident(e)",H955="Md Urg",H955="Md Card",LEFT(H955,6)="Fellow",H955="Externe Médecine",H955="Directeur de la biobanque Médecin",H955="monit.-boursier",),1,0)</f>
        <v>0</v>
      </c>
      <c r="D955" s="172">
        <f>IF(OR(G955=0,H955="Stagiaire",H955="Stagiaires",H955="Externe",H955="Externes",G955="agence",H955="STAGIAIRE INFIRMIER(ÈRE)",H955="STAGIAIRE SI",H955="STAGIAIRE S.I.",H955="STAGIAIRE PAB",H955="STAGIAIRE EN PERFUSION",H955="Stagiaire Physiothérapeute",H955="Stagiaire médecine",H955="Stagiaire - Service sociaux",H955="STAGIAIRE SOINS INFIRMIERS",H955="STAGIAIRE EXTERNE EN MÉDECINE",H955="ss",),1,0)</f>
        <v>0</v>
      </c>
      <c r="E955" s="28" t="s">
        <v>3205</v>
      </c>
      <c r="F955" s="28" t="s">
        <v>1180</v>
      </c>
      <c r="G955" s="262">
        <v>10633</v>
      </c>
      <c r="H955" s="79" t="s">
        <v>875</v>
      </c>
      <c r="I955" s="164" t="s">
        <v>171</v>
      </c>
      <c r="J955" s="273">
        <f ca="1">IF(AK955&lt;=Données!$B$2,1," ")</f>
        <v>1</v>
      </c>
      <c r="K955" s="45"/>
      <c r="L955" s="46">
        <v>1</v>
      </c>
      <c r="M955" s="47"/>
      <c r="N955" s="48"/>
      <c r="O955" s="185"/>
      <c r="P955" s="187"/>
      <c r="Q955" s="185"/>
      <c r="R955" s="186"/>
      <c r="S955" s="186"/>
      <c r="T955" s="187"/>
      <c r="U955" s="187"/>
      <c r="V955" s="187"/>
      <c r="W955" s="320"/>
      <c r="X955" s="214"/>
      <c r="Y955" s="215"/>
      <c r="Z955" s="34"/>
      <c r="AA955" s="35"/>
      <c r="AB955" s="35"/>
      <c r="AC955" s="35"/>
      <c r="AD955" s="36"/>
      <c r="AE955" s="224"/>
      <c r="AF955" s="53"/>
      <c r="AG955" s="54"/>
      <c r="AH955" s="55"/>
      <c r="AI955" s="56"/>
      <c r="AJ955" s="41" t="s">
        <v>2858</v>
      </c>
      <c r="AK955" s="42">
        <v>45021</v>
      </c>
      <c r="AL955" s="50"/>
      <c r="AM955" s="337" t="str">
        <f>INDEX($K$6:$AE$6,1,MATCH(1,K955:AE955,-1))</f>
        <v>95PFE-L2M</v>
      </c>
      <c r="AN955" s="337" t="str">
        <f>IF(INDEX($K$6:$AE$6,1,MATCH(1,K955:AE955,1))&lt;&gt;INDEX($K$6:$AE$6,1,MATCH(1,K955:AE955,-1)),INDEX($K$6:$AE$6,1,MATCH(1,K955:AE955,1)),"-")</f>
        <v>-</v>
      </c>
    </row>
    <row r="956" spans="1:40" x14ac:dyDescent="0.2">
      <c r="A956" s="381"/>
      <c r="B956" s="172">
        <f>IF(A956="Oui",1,0)</f>
        <v>0</v>
      </c>
      <c r="C956" s="172">
        <f>IF(OR(G956="Médecin",H956="Médecin",I956="Médecin",I956="Médecins",H956="anesthésiste",H956="boursier univ.",H956="chercheur",H956="chirurgien",H956="Résident(e)",H956="Md Urg",H956="Md Card",LEFT(H956,6)="Fellow",H956="Externe Médecine",H956="Directeur de la biobanque Médecin",H956="monit.-boursier",),1,0)</f>
        <v>1</v>
      </c>
      <c r="D956" s="172">
        <f>IF(OR(G956=0,H956="Stagiaire",H956="Stagiaires",H956="Externe",H956="Externes",G956="agence",H956="STAGIAIRE INFIRMIER(ÈRE)",H956="STAGIAIRE SI",H956="STAGIAIRE S.I.",H956="STAGIAIRE PAB",H956="STAGIAIRE EN PERFUSION",H956="Stagiaire Physiothérapeute",H956="Stagiaire médecine",H956="Stagiaire - Service sociaux",H956="STAGIAIRE SOINS INFIRMIERS",H956="STAGIAIRE EXTERNE EN MÉDECINE",H956="ss",),1,0)</f>
        <v>0</v>
      </c>
      <c r="E956" s="28" t="s">
        <v>5156</v>
      </c>
      <c r="F956" s="28" t="s">
        <v>5154</v>
      </c>
      <c r="G956" s="262" t="s">
        <v>5155</v>
      </c>
      <c r="H956" s="79" t="s">
        <v>3185</v>
      </c>
      <c r="I956" s="164" t="s">
        <v>61</v>
      </c>
      <c r="J956" s="273" t="str">
        <f ca="1">IF(AK956&lt;=Données!$B$2,1," ")</f>
        <v xml:space="preserve"> </v>
      </c>
      <c r="K956" s="45"/>
      <c r="L956" s="46" t="s">
        <v>56</v>
      </c>
      <c r="M956" s="47">
        <v>1</v>
      </c>
      <c r="N956" s="48"/>
      <c r="O956" s="185"/>
      <c r="P956" s="187"/>
      <c r="Q956" s="185"/>
      <c r="R956" s="186"/>
      <c r="S956" s="186"/>
      <c r="T956" s="187"/>
      <c r="U956" s="187"/>
      <c r="V956" s="187"/>
      <c r="W956" s="320"/>
      <c r="X956" s="214"/>
      <c r="Y956" s="215"/>
      <c r="Z956" s="34"/>
      <c r="AA956" s="35"/>
      <c r="AB956" s="35"/>
      <c r="AC956" s="35"/>
      <c r="AD956" s="36"/>
      <c r="AE956" s="224"/>
      <c r="AF956" s="53"/>
      <c r="AG956" s="54"/>
      <c r="AH956" s="55"/>
      <c r="AI956" s="56"/>
      <c r="AJ956" s="41" t="s">
        <v>4462</v>
      </c>
      <c r="AK956" s="42">
        <v>45336</v>
      </c>
      <c r="AL956" s="50"/>
      <c r="AM956" s="337" t="str">
        <f>INDEX($K$6:$AE$6,1,MATCH(1,K956:AE956,-1))</f>
        <v>95PFE-L2L</v>
      </c>
      <c r="AN956" s="337" t="str">
        <f>IF(INDEX($K$6:$AE$6,1,MATCH(1,K956:AE956,1))&lt;&gt;INDEX($K$6:$AE$6,1,MATCH(1,K956:AE956,-1)),INDEX($K$6:$AE$6,1,MATCH(1,K956:AE956,1)),"-")</f>
        <v>-</v>
      </c>
    </row>
    <row r="957" spans="1:40" x14ac:dyDescent="0.2">
      <c r="A957" s="169" t="str">
        <f>IF(IFERROR(VLOOKUP(G957,EmployesActifs,1,FALSE),"Non")&lt;&gt;"Non","Oui","Non")</f>
        <v>Oui</v>
      </c>
      <c r="B957" s="172">
        <f>IF(A957="Oui",1,0)</f>
        <v>1</v>
      </c>
      <c r="C957" s="172">
        <f>IF(OR(G957="Médecin",H957="Médecin",I957="Médecin",I957="Médecins",H957="anesthésiste",H957="boursier univ.",H957="chercheur",H957="chirurgien",H957="Résident(e)",H957="Md Urg",H957="Md Card",LEFT(H957,6)="Fellow",H957="Externe Médecine",H957="Directeur de la biobanque Médecin",H957="monit.-boursier",),1,0)</f>
        <v>0</v>
      </c>
      <c r="D957" s="172">
        <f>IF(OR(G957=0,H957="Stagiaire",H957="Stagiaires",H957="Externe",H957="Externes",G957="agence",H957="STAGIAIRE INFIRMIER(ÈRE)",H957="STAGIAIRE SI",H957="STAGIAIRE S.I.",H957="STAGIAIRE PAB",H957="STAGIAIRE EN PERFUSION",H957="Stagiaire Physiothérapeute",H957="Stagiaire médecine",H957="Stagiaire - Service sociaux",H957="STAGIAIRE SOINS INFIRMIERS",H957="STAGIAIRE EXTERNE EN MÉDECINE",H957="ss",),1,0)</f>
        <v>0</v>
      </c>
      <c r="E957" s="28" t="s">
        <v>3028</v>
      </c>
      <c r="F957" s="28" t="s">
        <v>476</v>
      </c>
      <c r="G957" s="262">
        <v>12645</v>
      </c>
      <c r="H957" s="79" t="s">
        <v>54</v>
      </c>
      <c r="I957" s="164" t="s">
        <v>55</v>
      </c>
      <c r="J957" s="273" t="str">
        <f ca="1">IF(AK957&lt;=Données!$B$2,1," ")</f>
        <v xml:space="preserve"> </v>
      </c>
      <c r="K957" s="45"/>
      <c r="L957" s="46"/>
      <c r="M957" s="47"/>
      <c r="N957" s="48">
        <v>1</v>
      </c>
      <c r="O957" s="185"/>
      <c r="P957" s="187"/>
      <c r="Q957" s="185"/>
      <c r="R957" s="186"/>
      <c r="S957" s="186"/>
      <c r="T957" s="187"/>
      <c r="U957" s="187"/>
      <c r="V957" s="187"/>
      <c r="W957" s="320"/>
      <c r="X957" s="214"/>
      <c r="Y957" s="215"/>
      <c r="Z957" s="34"/>
      <c r="AA957" s="35"/>
      <c r="AB957" s="35"/>
      <c r="AC957" s="35"/>
      <c r="AD957" s="36"/>
      <c r="AE957" s="224"/>
      <c r="AF957" s="53"/>
      <c r="AG957" s="54"/>
      <c r="AH957" s="55"/>
      <c r="AI957" s="56"/>
      <c r="AJ957" s="41" t="s">
        <v>50</v>
      </c>
      <c r="AK957" s="42">
        <v>45644</v>
      </c>
      <c r="AL957" s="50"/>
      <c r="AM957" s="337" t="str">
        <f>INDEX($K$6:$AE$6,1,MATCH(1,K957:AE957,-1))</f>
        <v>F550</v>
      </c>
      <c r="AN957" s="337" t="str">
        <f>IF(INDEX($K$6:$AE$6,1,MATCH(1,K957:AE957,1))&lt;&gt;INDEX($K$6:$AE$6,1,MATCH(1,K957:AE957,-1)),INDEX($K$6:$AE$6,1,MATCH(1,K957:AE957,1)),"-")</f>
        <v>-</v>
      </c>
    </row>
    <row r="958" spans="1:40" x14ac:dyDescent="0.2">
      <c r="A958" s="169" t="str">
        <f>IF(IFERROR(VLOOKUP(G958,EmployesActifs,1,FALSE),"Non")&lt;&gt;"Non","Oui","Non")</f>
        <v>Oui</v>
      </c>
      <c r="B958" s="172">
        <f>IF(A958="Oui",1,0)</f>
        <v>1</v>
      </c>
      <c r="C958" s="172">
        <f>IF(OR(G958="Médecin",H958="Médecin",I958="Médecin",I958="Médecins",H958="anesthésiste",H958="boursier univ.",H958="chercheur",H958="chirurgien",H958="Résident(e)",H958="Md Urg",H958="Md Card",LEFT(H958,6)="Fellow",H958="Externe Médecine",H958="Directeur de la biobanque Médecin",H958="monit.-boursier",),1,0)</f>
        <v>0</v>
      </c>
      <c r="D958" s="172">
        <f>IF(OR(G958=0,H958="Stagiaire",H958="Stagiaires",H958="Externe",H958="Externes",G958="agence",H958="STAGIAIRE INFIRMIER(ÈRE)",H958="STAGIAIRE SI",H958="STAGIAIRE S.I.",H958="STAGIAIRE PAB",H958="STAGIAIRE EN PERFUSION",H958="Stagiaire Physiothérapeute",H958="Stagiaire médecine",H958="Stagiaire - Service sociaux",H958="STAGIAIRE SOINS INFIRMIERS",H958="STAGIAIRE EXTERNE EN MÉDECINE",H958="ss",),1,0)</f>
        <v>0</v>
      </c>
      <c r="E958" s="28" t="s">
        <v>3028</v>
      </c>
      <c r="F958" s="28" t="s">
        <v>891</v>
      </c>
      <c r="G958" s="262">
        <v>8567</v>
      </c>
      <c r="H958" s="79" t="s">
        <v>103</v>
      </c>
      <c r="I958" s="164" t="s">
        <v>3643</v>
      </c>
      <c r="J958" s="273" t="str">
        <f ca="1">IF(AK958&lt;=Données!$B$2,1," ")</f>
        <v xml:space="preserve"> </v>
      </c>
      <c r="K958" s="45">
        <v>1</v>
      </c>
      <c r="L958" s="46"/>
      <c r="M958" s="47"/>
      <c r="N958" s="48"/>
      <c r="O958" s="185"/>
      <c r="P958" s="187"/>
      <c r="Q958" s="185"/>
      <c r="R958" s="186"/>
      <c r="S958" s="186"/>
      <c r="T958" s="187"/>
      <c r="U958" s="187"/>
      <c r="V958" s="187"/>
      <c r="W958" s="320"/>
      <c r="X958" s="214"/>
      <c r="Y958" s="215"/>
      <c r="Z958" s="34"/>
      <c r="AA958" s="35"/>
      <c r="AB958" s="35"/>
      <c r="AC958" s="35"/>
      <c r="AD958" s="36"/>
      <c r="AE958" s="224"/>
      <c r="AF958" s="53"/>
      <c r="AG958" s="54"/>
      <c r="AH958" s="55"/>
      <c r="AI958" s="56"/>
      <c r="AJ958" s="41" t="s">
        <v>4462</v>
      </c>
      <c r="AK958" s="42">
        <v>45819</v>
      </c>
      <c r="AL958" s="50"/>
      <c r="AM958" s="337" t="str">
        <f>INDEX($K$6:$AE$6,1,MATCH(1,K958:AE958,-1))</f>
        <v>95PFE-L2S</v>
      </c>
      <c r="AN958" s="337" t="str">
        <f>IF(INDEX($K$6:$AE$6,1,MATCH(1,K958:AE958,1))&lt;&gt;INDEX($K$6:$AE$6,1,MATCH(1,K958:AE958,-1)),INDEX($K$6:$AE$6,1,MATCH(1,K958:AE958,1)),"-")</f>
        <v>-</v>
      </c>
    </row>
    <row r="959" spans="1:40" x14ac:dyDescent="0.2">
      <c r="A959" s="169" t="str">
        <f>IF(IFERROR(VLOOKUP(G959,EmployesActifs,1,FALSE),"Non")&lt;&gt;"Non","Oui","Non")</f>
        <v>Oui</v>
      </c>
      <c r="B959" s="172">
        <f>IF(A959="Oui",1,0)</f>
        <v>1</v>
      </c>
      <c r="C959" s="172">
        <f>IF(OR(G959="Médecin",H959="Médecin",I959="Médecin",I959="Médecins",H959="anesthésiste",H959="boursier univ.",H959="chercheur",H959="chirurgien",H959="Résident(e)",H959="Md Urg",H959="Md Card",LEFT(H959,6)="Fellow",H959="Externe Médecine",H959="Directeur de la biobanque Médecin",H959="monit.-boursier",),1,0)</f>
        <v>0</v>
      </c>
      <c r="D959" s="172">
        <f>IF(OR(G959=0,H959="Stagiaire",H959="Stagiaires",H959="Externe",H959="Externes",G959="agence",H959="STAGIAIRE INFIRMIER(ÈRE)",H959="STAGIAIRE SI",H959="STAGIAIRE S.I.",H959="STAGIAIRE PAB",H959="STAGIAIRE EN PERFUSION",H959="Stagiaire Physiothérapeute",H959="Stagiaire médecine",H959="Stagiaire - Service sociaux",H959="STAGIAIRE SOINS INFIRMIERS",H959="STAGIAIRE EXTERNE EN MÉDECINE",H959="ss",),1,0)</f>
        <v>0</v>
      </c>
      <c r="E959" s="28" t="s">
        <v>5578</v>
      </c>
      <c r="F959" s="28" t="s">
        <v>287</v>
      </c>
      <c r="G959" s="262">
        <v>3983</v>
      </c>
      <c r="H959" s="79" t="s">
        <v>103</v>
      </c>
      <c r="I959" s="164" t="s">
        <v>5709</v>
      </c>
      <c r="J959" s="273">
        <f ca="1">IF(AK959&lt;=Données!$B$2,1," ")</f>
        <v>1</v>
      </c>
      <c r="K959" s="45" t="s">
        <v>56</v>
      </c>
      <c r="L959" s="46"/>
      <c r="M959" s="47"/>
      <c r="N959" s="48"/>
      <c r="O959" s="185"/>
      <c r="P959" s="187"/>
      <c r="Q959" s="185"/>
      <c r="R959" s="186"/>
      <c r="S959" s="186">
        <v>1</v>
      </c>
      <c r="T959" s="187"/>
      <c r="U959" s="187"/>
      <c r="V959" s="187"/>
      <c r="W959" s="320"/>
      <c r="X959" s="214"/>
      <c r="Y959" s="215"/>
      <c r="Z959" s="34"/>
      <c r="AA959" s="35"/>
      <c r="AB959" s="35"/>
      <c r="AC959" s="35"/>
      <c r="AD959" s="36"/>
      <c r="AE959" s="224"/>
      <c r="AF959" s="53"/>
      <c r="AG959" s="54"/>
      <c r="AH959" s="55"/>
      <c r="AI959" s="56"/>
      <c r="AJ959" s="41" t="s">
        <v>98</v>
      </c>
      <c r="AK959" s="42">
        <v>44574</v>
      </c>
      <c r="AL959" s="50"/>
      <c r="AM959" s="337" t="str">
        <f>INDEX($K$6:$AE$6,1,MATCH(1,K959:AE959,-1))</f>
        <v>1870 +</v>
      </c>
      <c r="AN959" s="337" t="str">
        <f>IF(INDEX($K$6:$AE$6,1,MATCH(1,K959:AE959,1))&lt;&gt;INDEX($K$6:$AE$6,1,MATCH(1,K959:AE959,-1)),INDEX($K$6:$AE$6,1,MATCH(1,K959:AE959,1)),"-")</f>
        <v>-</v>
      </c>
    </row>
    <row r="960" spans="1:40" x14ac:dyDescent="0.2">
      <c r="A960" s="169" t="str">
        <f>IF(IFERROR(VLOOKUP(G960,EmployesActifs,1,FALSE),"Non")&lt;&gt;"Non","Oui","Non")</f>
        <v>Oui</v>
      </c>
      <c r="B960" s="172">
        <f>IF(A960="Oui",1,0)</f>
        <v>1</v>
      </c>
      <c r="C960" s="172">
        <f>IF(OR(G960="Médecin",H960="Médecin",I960="Médecin",I960="Médecins",H960="anesthésiste",H960="boursier univ.",H960="chercheur",H960="chirurgien",H960="Résident(e)",H960="Md Urg",H960="Md Card",LEFT(H960,6)="Fellow",H960="Externe Médecine",H960="Directeur de la biobanque Médecin",H960="monit.-boursier",),1,0)</f>
        <v>0</v>
      </c>
      <c r="D960" s="172">
        <f>IF(OR(G960=0,H960="Stagiaire",H960="Stagiaires",H960="Externe",H960="Externes",G960="agence",H960="STAGIAIRE INFIRMIER(ÈRE)",H960="STAGIAIRE SI",H960="STAGIAIRE S.I.",H960="STAGIAIRE PAB",H960="STAGIAIRE EN PERFUSION",H960="Stagiaire Physiothérapeute",H960="Stagiaire médecine",H960="Stagiaire - Service sociaux",H960="STAGIAIRE SOINS INFIRMIERS",H960="STAGIAIRE EXTERNE EN MÉDECINE",H960="ss",),1,0)</f>
        <v>0</v>
      </c>
      <c r="E960" s="28" t="s">
        <v>1587</v>
      </c>
      <c r="F960" s="28" t="s">
        <v>695</v>
      </c>
      <c r="G960" s="262">
        <v>6154</v>
      </c>
      <c r="H960" s="79" t="s">
        <v>5020</v>
      </c>
      <c r="I960" s="164" t="s">
        <v>209</v>
      </c>
      <c r="J960" s="273" t="str">
        <f ca="1">IF(AK960&lt;=Données!$B$2,1," ")</f>
        <v xml:space="preserve"> </v>
      </c>
      <c r="K960" s="45"/>
      <c r="L960" s="46" t="s">
        <v>56</v>
      </c>
      <c r="M960" s="47" t="s">
        <v>56</v>
      </c>
      <c r="N960" s="48" t="s">
        <v>56</v>
      </c>
      <c r="O960" s="185"/>
      <c r="P960" s="187">
        <v>1</v>
      </c>
      <c r="Q960" s="185"/>
      <c r="R960" s="186"/>
      <c r="S960" s="186"/>
      <c r="T960" s="187"/>
      <c r="U960" s="187"/>
      <c r="V960" s="187"/>
      <c r="W960" s="320"/>
      <c r="X960" s="214"/>
      <c r="Y960" s="215"/>
      <c r="Z960" s="34"/>
      <c r="AA960" s="35"/>
      <c r="AB960" s="35"/>
      <c r="AC960" s="35"/>
      <c r="AD960" s="36"/>
      <c r="AE960" s="224"/>
      <c r="AF960" s="53"/>
      <c r="AG960" s="54"/>
      <c r="AH960" s="55"/>
      <c r="AI960" s="56"/>
      <c r="AJ960" s="41" t="s">
        <v>4462</v>
      </c>
      <c r="AK960" s="42">
        <v>45267</v>
      </c>
      <c r="AL960" s="50"/>
      <c r="AM960" s="337">
        <f>INDEX($K$6:$AE$6,1,MATCH(1,K960:AE960,-1))</f>
        <v>1804</v>
      </c>
      <c r="AN960" s="337" t="str">
        <f>IF(INDEX($K$6:$AE$6,1,MATCH(1,K960:AE960,1))&lt;&gt;INDEX($K$6:$AE$6,1,MATCH(1,K960:AE960,-1)),INDEX($K$6:$AE$6,1,MATCH(1,K960:AE960,1)),"-")</f>
        <v>-</v>
      </c>
    </row>
    <row r="961" spans="1:40" x14ac:dyDescent="0.2">
      <c r="A961" s="381"/>
      <c r="B961" s="172">
        <f>IF(A961="Oui",1,0)</f>
        <v>0</v>
      </c>
      <c r="C961" s="172">
        <f>IF(OR(G961="Médecin",H961="Médecin",I961="Médecin",I961="Médecins",H961="anesthésiste",H961="boursier univ.",H961="chercheur",H961="chirurgien",H961="Résident(e)",H961="Md Urg",H961="Md Card",LEFT(H961,6)="Fellow",H961="Externe Médecine",H961="Directeur de la biobanque Médecin",H961="monit.-boursier",),1,0)</f>
        <v>1</v>
      </c>
      <c r="D961" s="172">
        <f>IF(OR(G961=0,H961="Stagiaire",H961="Stagiaires",H961="Externe",H961="Externes",G961="agence",H961="STAGIAIRE INFIRMIER(ÈRE)",H961="STAGIAIRE SI",H961="STAGIAIRE S.I.",H961="STAGIAIRE PAB",H961="STAGIAIRE EN PERFUSION",H961="Stagiaire Physiothérapeute",H961="Stagiaire médecine",H961="Stagiaire - Service sociaux",H961="STAGIAIRE SOINS INFIRMIERS",H961="STAGIAIRE EXTERNE EN MÉDECINE",H961="ss",),1,0)</f>
        <v>0</v>
      </c>
      <c r="E961" s="28" t="s">
        <v>1588</v>
      </c>
      <c r="F961" s="28" t="s">
        <v>1071</v>
      </c>
      <c r="G961" s="262" t="s">
        <v>80</v>
      </c>
      <c r="H961" s="79" t="s">
        <v>80</v>
      </c>
      <c r="I961" s="164" t="s">
        <v>117</v>
      </c>
      <c r="J961" s="273">
        <f ca="1">IF(AK961&lt;=Données!$B$2,1," ")</f>
        <v>1</v>
      </c>
      <c r="K961" s="45">
        <v>1</v>
      </c>
      <c r="L961" s="46"/>
      <c r="M961" s="47"/>
      <c r="N961" s="48"/>
      <c r="O961" s="185"/>
      <c r="P961" s="187"/>
      <c r="Q961" s="185"/>
      <c r="R961" s="186"/>
      <c r="S961" s="186"/>
      <c r="T961" s="187"/>
      <c r="U961" s="187"/>
      <c r="V961" s="187"/>
      <c r="W961" s="320"/>
      <c r="X961" s="214"/>
      <c r="Y961" s="215"/>
      <c r="Z961" s="34"/>
      <c r="AA961" s="35"/>
      <c r="AB961" s="35"/>
      <c r="AC961" s="35"/>
      <c r="AD961" s="36"/>
      <c r="AE961" s="224"/>
      <c r="AF961" s="53"/>
      <c r="AG961" s="54"/>
      <c r="AH961" s="55"/>
      <c r="AI961" s="56"/>
      <c r="AJ961" s="41" t="s">
        <v>50</v>
      </c>
      <c r="AK961" s="42">
        <v>44581</v>
      </c>
      <c r="AL961" s="50"/>
      <c r="AM961" s="337" t="str">
        <f>INDEX($K$6:$AE$6,1,MATCH(1,K961:AE961,-1))</f>
        <v>95PFE-L2S</v>
      </c>
      <c r="AN961" s="337" t="str">
        <f>IF(INDEX($K$6:$AE$6,1,MATCH(1,K961:AE961,1))&lt;&gt;INDEX($K$6:$AE$6,1,MATCH(1,K961:AE961,-1)),INDEX($K$6:$AE$6,1,MATCH(1,K961:AE961,1)),"-")</f>
        <v>-</v>
      </c>
    </row>
    <row r="962" spans="1:40" x14ac:dyDescent="0.2">
      <c r="A962" s="169" t="str">
        <f>IF(IFERROR(VLOOKUP(G962,EmployesActifs,1,FALSE),"Non")&lt;&gt;"Non","Oui","Non")</f>
        <v>Oui</v>
      </c>
      <c r="B962" s="172">
        <f>IF(A962="Oui",1,0)</f>
        <v>1</v>
      </c>
      <c r="C962" s="172">
        <f>IF(OR(G962="Médecin",H962="Médecin",I962="Médecin",I962="Médecins",H962="anesthésiste",H962="boursier univ.",H962="chercheur",H962="chirurgien",H962="Résident(e)",H962="Md Urg",H962="Md Card",LEFT(H962,6)="Fellow",H962="Externe Médecine",H962="Directeur de la biobanque Médecin",H962="monit.-boursier",),1,0)</f>
        <v>0</v>
      </c>
      <c r="D962" s="172">
        <f>IF(OR(G962=0,H962="Stagiaire",H962="Stagiaires",H962="Externe",H962="Externes",G962="agence",H962="STAGIAIRE INFIRMIER(ÈRE)",H962="STAGIAIRE SI",H962="STAGIAIRE S.I.",H962="STAGIAIRE PAB",H962="STAGIAIRE EN PERFUSION",H962="Stagiaire Physiothérapeute",H962="Stagiaire médecine",H962="Stagiaire - Service sociaux",H962="STAGIAIRE SOINS INFIRMIERS",H962="STAGIAIRE EXTERNE EN MÉDECINE",H962="ss",),1,0)</f>
        <v>0</v>
      </c>
      <c r="E962" s="28" t="s">
        <v>1589</v>
      </c>
      <c r="F962" s="28" t="s">
        <v>1590</v>
      </c>
      <c r="G962" s="262">
        <v>11410</v>
      </c>
      <c r="H962" s="79" t="s">
        <v>54</v>
      </c>
      <c r="I962" s="164" t="s">
        <v>5703</v>
      </c>
      <c r="J962" s="273">
        <f ca="1">IF(AK962&lt;=Données!$B$2,1," ")</f>
        <v>1</v>
      </c>
      <c r="K962" s="45" t="s">
        <v>56</v>
      </c>
      <c r="L962" s="46" t="s">
        <v>56</v>
      </c>
      <c r="M962" s="47"/>
      <c r="N962" s="48"/>
      <c r="O962" s="185"/>
      <c r="P962" s="187"/>
      <c r="Q962" s="185"/>
      <c r="R962" s="186"/>
      <c r="S962" s="186"/>
      <c r="T962" s="187"/>
      <c r="U962" s="187"/>
      <c r="V962" s="187"/>
      <c r="W962" s="320"/>
      <c r="X962" s="214"/>
      <c r="Y962" s="215"/>
      <c r="Z962" s="34"/>
      <c r="AA962" s="35">
        <v>1</v>
      </c>
      <c r="AB962" s="35"/>
      <c r="AC962" s="35"/>
      <c r="AD962" s="36"/>
      <c r="AE962" s="224"/>
      <c r="AF962" s="53"/>
      <c r="AG962" s="54"/>
      <c r="AH962" s="55"/>
      <c r="AI962" s="56"/>
      <c r="AJ962" s="41" t="s">
        <v>85</v>
      </c>
      <c r="AK962" s="42">
        <v>44504</v>
      </c>
      <c r="AL962" s="50"/>
      <c r="AM962" s="337" t="str">
        <f>INDEX($K$6:$AE$6,1,MATCH(1,K962:AE962,-1))</f>
        <v>1511-S</v>
      </c>
      <c r="AN962" s="337" t="str">
        <f>IF(INDEX($K$6:$AE$6,1,MATCH(1,K962:AE962,1))&lt;&gt;INDEX($K$6:$AE$6,1,MATCH(1,K962:AE962,-1)),INDEX($K$6:$AE$6,1,MATCH(1,K962:AE962,1)),"-")</f>
        <v>-</v>
      </c>
    </row>
    <row r="963" spans="1:40" x14ac:dyDescent="0.2">
      <c r="A963" s="169" t="str">
        <f>IF(IFERROR(VLOOKUP(G963,EmployesActifs,1,FALSE),"Non")&lt;&gt;"Non","Oui","Non")</f>
        <v>Oui</v>
      </c>
      <c r="B963" s="172">
        <f>IF(A963="Oui",1,0)</f>
        <v>1</v>
      </c>
      <c r="C963" s="172">
        <f>IF(OR(G963="Médecin",H963="Médecin",I963="Médecin",I963="Médecins",H963="anesthésiste",H963="boursier univ.",H963="chercheur",H963="chirurgien",H963="Résident(e)",H963="Md Urg",H963="Md Card",LEFT(H963,6)="Fellow",H963="Externe Médecine",H963="Directeur de la biobanque Médecin",H963="monit.-boursier",),1,0)</f>
        <v>0</v>
      </c>
      <c r="D963" s="172">
        <f>IF(OR(G963=0,H963="Stagiaire",H963="Stagiaires",H963="Externe",H963="Externes",G963="agence",H963="STAGIAIRE INFIRMIER(ÈRE)",H963="STAGIAIRE SI",H963="STAGIAIRE S.I.",H963="STAGIAIRE PAB",H963="STAGIAIRE EN PERFUSION",H963="Stagiaire Physiothérapeute",H963="Stagiaire médecine",H963="Stagiaire - Service sociaux",H963="STAGIAIRE SOINS INFIRMIERS",H963="STAGIAIRE EXTERNE EN MÉDECINE",H963="ss",),1,0)</f>
        <v>0</v>
      </c>
      <c r="E963" s="28" t="s">
        <v>1591</v>
      </c>
      <c r="F963" s="28" t="s">
        <v>241</v>
      </c>
      <c r="G963" s="262">
        <v>8561</v>
      </c>
      <c r="H963" s="79" t="s">
        <v>3563</v>
      </c>
      <c r="I963" s="164" t="s">
        <v>3564</v>
      </c>
      <c r="J963" s="273" t="str">
        <f ca="1">IF(AK963&lt;=Données!$B$2,1," ")</f>
        <v xml:space="preserve"> </v>
      </c>
      <c r="K963" s="45">
        <v>1</v>
      </c>
      <c r="L963" s="46"/>
      <c r="M963" s="47"/>
      <c r="N963" s="48"/>
      <c r="O963" s="185"/>
      <c r="P963" s="187"/>
      <c r="Q963" s="185"/>
      <c r="R963" s="186"/>
      <c r="S963" s="186"/>
      <c r="T963" s="187"/>
      <c r="U963" s="187"/>
      <c r="V963" s="187"/>
      <c r="W963" s="320"/>
      <c r="X963" s="214"/>
      <c r="Y963" s="215"/>
      <c r="Z963" s="34"/>
      <c r="AA963" s="35"/>
      <c r="AB963" s="35"/>
      <c r="AC963" s="35"/>
      <c r="AD963" s="36"/>
      <c r="AE963" s="224"/>
      <c r="AF963" s="53"/>
      <c r="AG963" s="54"/>
      <c r="AH963" s="55"/>
      <c r="AI963" s="56"/>
      <c r="AJ963" s="41" t="s">
        <v>4462</v>
      </c>
      <c r="AK963" s="42">
        <v>45665</v>
      </c>
      <c r="AL963" s="50"/>
      <c r="AM963" s="337" t="str">
        <f>INDEX($K$6:$AE$6,1,MATCH(1,K963:AE963,-1))</f>
        <v>95PFE-L2S</v>
      </c>
      <c r="AN963" s="337" t="str">
        <f>IF(INDEX($K$6:$AE$6,1,MATCH(1,K963:AE963,1))&lt;&gt;INDEX($K$6:$AE$6,1,MATCH(1,K963:AE963,-1)),INDEX($K$6:$AE$6,1,MATCH(1,K963:AE963,1)),"-")</f>
        <v>-</v>
      </c>
    </row>
    <row r="964" spans="1:40" x14ac:dyDescent="0.2">
      <c r="A964" s="169" t="str">
        <f>IF(IFERROR(VLOOKUP(G964,EmployesActifs,1,FALSE),"Non")&lt;&gt;"Non","Oui","Non")</f>
        <v>Oui</v>
      </c>
      <c r="B964" s="172">
        <f>IF(A964="Oui",1,0)</f>
        <v>1</v>
      </c>
      <c r="C964" s="172">
        <f>IF(OR(G964="Médecin",H964="Médecin",I964="Médecin",I964="Médecins",H964="anesthésiste",H964="boursier univ.",H964="chercheur",H964="chirurgien",H964="Résident(e)",H964="Md Urg",H964="Md Card",LEFT(H964,6)="Fellow",H964="Externe Médecine",H964="Directeur de la biobanque Médecin",H964="monit.-boursier",),1,0)</f>
        <v>0</v>
      </c>
      <c r="D964" s="172">
        <f>IF(OR(G964=0,H964="Stagiaire",H964="Stagiaires",H964="Externe",H964="Externes",G964="agence",H964="STAGIAIRE INFIRMIER(ÈRE)",H964="STAGIAIRE SI",H964="STAGIAIRE S.I.",H964="STAGIAIRE PAB",H964="STAGIAIRE EN PERFUSION",H964="Stagiaire Physiothérapeute",H964="Stagiaire médecine",H964="Stagiaire - Service sociaux",H964="STAGIAIRE SOINS INFIRMIERS",H964="STAGIAIRE EXTERNE EN MÉDECINE",H964="ss",),1,0)</f>
        <v>0</v>
      </c>
      <c r="E964" s="28" t="s">
        <v>4384</v>
      </c>
      <c r="F964" s="28" t="s">
        <v>1674</v>
      </c>
      <c r="G964" s="262">
        <v>13202</v>
      </c>
      <c r="H964" s="79" t="s">
        <v>103</v>
      </c>
      <c r="I964" s="164" t="s">
        <v>5717</v>
      </c>
      <c r="J964" s="273">
        <f ca="1">IF(AK964&lt;=Données!$B$2,1," ")</f>
        <v>1</v>
      </c>
      <c r="K964" s="45"/>
      <c r="L964" s="46">
        <v>1</v>
      </c>
      <c r="M964" s="47"/>
      <c r="N964" s="48"/>
      <c r="O964" s="185"/>
      <c r="P964" s="187"/>
      <c r="Q964" s="185"/>
      <c r="R964" s="186"/>
      <c r="S964" s="186"/>
      <c r="T964" s="187"/>
      <c r="U964" s="187"/>
      <c r="V964" s="187"/>
      <c r="W964" s="320"/>
      <c r="X964" s="214"/>
      <c r="Y964" s="215"/>
      <c r="Z964" s="34"/>
      <c r="AA964" s="35"/>
      <c r="AB964" s="35"/>
      <c r="AC964" s="35"/>
      <c r="AD964" s="36"/>
      <c r="AE964" s="224"/>
      <c r="AF964" s="53"/>
      <c r="AG964" s="54"/>
      <c r="AH964" s="55"/>
      <c r="AI964" s="56"/>
      <c r="AJ964" s="41" t="s">
        <v>652</v>
      </c>
      <c r="AK964" s="42">
        <v>45227</v>
      </c>
      <c r="AL964" s="50"/>
      <c r="AM964" s="337" t="str">
        <f>INDEX($K$6:$AE$6,1,MATCH(1,K964:AE964,-1))</f>
        <v>95PFE-L2M</v>
      </c>
      <c r="AN964" s="337" t="str">
        <f>IF(INDEX($K$6:$AE$6,1,MATCH(1,K964:AE964,1))&lt;&gt;INDEX($K$6:$AE$6,1,MATCH(1,K964:AE964,-1)),INDEX($K$6:$AE$6,1,MATCH(1,K964:AE964,1)),"-")</f>
        <v>-</v>
      </c>
    </row>
    <row r="965" spans="1:40" x14ac:dyDescent="0.2">
      <c r="A965" s="169" t="str">
        <f>IF(IFERROR(VLOOKUP(G965,EmployesActifs,1,FALSE),"Non")&lt;&gt;"Non","Oui","Non")</f>
        <v>Oui</v>
      </c>
      <c r="B965" s="172">
        <f>IF(A965="Oui",1,0)</f>
        <v>1</v>
      </c>
      <c r="C965" s="172">
        <f>IF(OR(G965="Médecin",H965="Médecin",I965="Médecin",I965="Médecins",H965="anesthésiste",H965="boursier univ.",H965="chercheur",H965="chirurgien",H965="Résident(e)",H965="Md Urg",H965="Md Card",LEFT(H965,6)="Fellow",H965="Externe Médecine",H965="Directeur de la biobanque Médecin",H965="monit.-boursier",),1,0)</f>
        <v>0</v>
      </c>
      <c r="D965" s="172">
        <f>IF(OR(G965=0,H965="Stagiaire",H965="Stagiaires",H965="Externe",H965="Externes",G965="agence",H965="STAGIAIRE INFIRMIER(ÈRE)",H965="STAGIAIRE SI",H965="STAGIAIRE S.I.",H965="STAGIAIRE PAB",H965="STAGIAIRE EN PERFUSION",H965="Stagiaire Physiothérapeute",H965="Stagiaire médecine",H965="Stagiaire - Service sociaux",H965="STAGIAIRE SOINS INFIRMIERS",H965="STAGIAIRE EXTERNE EN MÉDECINE",H965="ss",),1,0)</f>
        <v>0</v>
      </c>
      <c r="E965" s="28" t="s">
        <v>1599</v>
      </c>
      <c r="F965" s="28" t="s">
        <v>898</v>
      </c>
      <c r="G965" s="262">
        <v>13026</v>
      </c>
      <c r="H965" s="79" t="s">
        <v>69</v>
      </c>
      <c r="I965" s="164" t="s">
        <v>5215</v>
      </c>
      <c r="J965" s="273" t="str">
        <f ca="1">IF(AK965&lt;=Données!$B$2,1," ")</f>
        <v xml:space="preserve"> </v>
      </c>
      <c r="K965" s="45"/>
      <c r="L965" s="46" t="s">
        <v>56</v>
      </c>
      <c r="M965" s="47" t="s">
        <v>56</v>
      </c>
      <c r="N965" s="48"/>
      <c r="O965" s="185"/>
      <c r="P965" s="187"/>
      <c r="Q965" s="185"/>
      <c r="R965" s="186"/>
      <c r="S965" s="186">
        <v>1</v>
      </c>
      <c r="T965" s="187"/>
      <c r="U965" s="187"/>
      <c r="V965" s="187"/>
      <c r="W965" s="320"/>
      <c r="X965" s="214"/>
      <c r="Y965" s="215"/>
      <c r="Z965" s="34"/>
      <c r="AA965" s="35"/>
      <c r="AB965" s="35"/>
      <c r="AC965" s="35"/>
      <c r="AD965" s="36"/>
      <c r="AE965" s="224"/>
      <c r="AF965" s="53"/>
      <c r="AG965" s="54"/>
      <c r="AH965" s="55"/>
      <c r="AI965" s="56"/>
      <c r="AJ965" s="41" t="s">
        <v>5851</v>
      </c>
      <c r="AK965" s="42">
        <v>45829</v>
      </c>
      <c r="AL965" s="50"/>
      <c r="AM965" s="337" t="str">
        <f>INDEX($K$6:$AE$6,1,MATCH(1,K965:AE965,-1))</f>
        <v>1870 +</v>
      </c>
      <c r="AN965" s="337" t="str">
        <f>IF(INDEX($K$6:$AE$6,1,MATCH(1,K965:AE965,1))&lt;&gt;INDEX($K$6:$AE$6,1,MATCH(1,K965:AE965,-1)),INDEX($K$6:$AE$6,1,MATCH(1,K965:AE965,1)),"-")</f>
        <v>-</v>
      </c>
    </row>
    <row r="966" spans="1:40" x14ac:dyDescent="0.2">
      <c r="A966" s="169" t="str">
        <f>IF(IFERROR(VLOOKUP(G966,EmployesActifs,1,FALSE),"Non")&lt;&gt;"Non","Oui","Non")</f>
        <v>Oui</v>
      </c>
      <c r="B966" s="172">
        <f>IF(A966="Oui",1,0)</f>
        <v>1</v>
      </c>
      <c r="C966" s="172">
        <f>IF(OR(G966="Médecin",H966="Médecin",I966="Médecin",I966="Médecins",H966="anesthésiste",H966="boursier univ.",H966="chercheur",H966="chirurgien",H966="Résident(e)",H966="Md Urg",H966="Md Card",LEFT(H966,6)="Fellow",H966="Externe Médecine",H966="Directeur de la biobanque Médecin",H966="monit.-boursier",),1,0)</f>
        <v>0</v>
      </c>
      <c r="D966" s="172">
        <f>IF(OR(G966=0,H966="Stagiaire",H966="Stagiaires",H966="Externe",H966="Externes",G966="agence",H966="STAGIAIRE INFIRMIER(ÈRE)",H966="STAGIAIRE SI",H966="STAGIAIRE S.I.",H966="STAGIAIRE PAB",H966="STAGIAIRE EN PERFUSION",H966="Stagiaire Physiothérapeute",H966="Stagiaire médecine",H966="Stagiaire - Service sociaux",H966="STAGIAIRE SOINS INFIRMIERS",H966="STAGIAIRE EXTERNE EN MÉDECINE",H966="ss",),1,0)</f>
        <v>0</v>
      </c>
      <c r="E966" s="28" t="s">
        <v>3681</v>
      </c>
      <c r="F966" s="28" t="s">
        <v>1594</v>
      </c>
      <c r="G966" s="262">
        <v>6067</v>
      </c>
      <c r="H966" s="79" t="s">
        <v>1821</v>
      </c>
      <c r="I966" s="164" t="s">
        <v>553</v>
      </c>
      <c r="J966" s="273">
        <f ca="1">IF(AK966&lt;=Données!$B$2,1," ")</f>
        <v>1</v>
      </c>
      <c r="K966" s="45" t="s">
        <v>56</v>
      </c>
      <c r="L966" s="46" t="s">
        <v>56</v>
      </c>
      <c r="M966" s="47"/>
      <c r="N966" s="48"/>
      <c r="O966" s="185"/>
      <c r="P966" s="187"/>
      <c r="Q966" s="185"/>
      <c r="R966" s="186"/>
      <c r="S966" s="186">
        <v>1</v>
      </c>
      <c r="T966" s="187"/>
      <c r="U966" s="187"/>
      <c r="V966" s="187"/>
      <c r="W966" s="320"/>
      <c r="X966" s="214"/>
      <c r="Y966" s="215"/>
      <c r="Z966" s="34"/>
      <c r="AA966" s="35"/>
      <c r="AB966" s="35"/>
      <c r="AC966" s="35"/>
      <c r="AD966" s="36"/>
      <c r="AE966" s="224"/>
      <c r="AF966" s="53"/>
      <c r="AG966" s="54"/>
      <c r="AH966" s="55"/>
      <c r="AI966" s="56"/>
      <c r="AJ966" s="41" t="s">
        <v>85</v>
      </c>
      <c r="AK966" s="42">
        <v>44581</v>
      </c>
      <c r="AL966" s="50"/>
      <c r="AM966" s="337" t="str">
        <f>INDEX($K$6:$AE$6,1,MATCH(1,K966:AE966,-1))</f>
        <v>1870 +</v>
      </c>
      <c r="AN966" s="337" t="str">
        <f>IF(INDEX($K$6:$AE$6,1,MATCH(1,K966:AE966,1))&lt;&gt;INDEX($K$6:$AE$6,1,MATCH(1,K966:AE966,-1)),INDEX($K$6:$AE$6,1,MATCH(1,K966:AE966,1)),"-")</f>
        <v>-</v>
      </c>
    </row>
    <row r="967" spans="1:40" x14ac:dyDescent="0.2">
      <c r="A967" s="169" t="str">
        <f>IF(IFERROR(VLOOKUP(G967,EmployesActifs,1,FALSE),"Non")&lt;&gt;"Non","Oui","Non")</f>
        <v>Oui</v>
      </c>
      <c r="B967" s="172">
        <f>IF(A967="Oui",1,0)</f>
        <v>1</v>
      </c>
      <c r="C967" s="172">
        <f>IF(OR(G967="Médecin",H967="Médecin",I967="Médecin",I967="Médecins",H967="anesthésiste",H967="boursier univ.",H967="chercheur",H967="chirurgien",H967="Résident(e)",H967="Md Urg",H967="Md Card",LEFT(H967,6)="Fellow",H967="Externe Médecine",H967="Directeur de la biobanque Médecin",H967="monit.-boursier",),1,0)</f>
        <v>0</v>
      </c>
      <c r="D967" s="172">
        <f>IF(OR(G967=0,H967="Stagiaire",H967="Stagiaires",H967="Externe",H967="Externes",G967="agence",H967="STAGIAIRE INFIRMIER(ÈRE)",H967="STAGIAIRE SI",H967="STAGIAIRE S.I.",H967="STAGIAIRE PAB",H967="STAGIAIRE EN PERFUSION",H967="Stagiaire Physiothérapeute",H967="Stagiaire médecine",H967="Stagiaire - Service sociaux",H967="STAGIAIRE SOINS INFIRMIERS",H967="STAGIAIRE EXTERNE EN MÉDECINE",H967="ss",),1,0)</f>
        <v>0</v>
      </c>
      <c r="E967" s="28" t="s">
        <v>1601</v>
      </c>
      <c r="F967" s="28" t="s">
        <v>618</v>
      </c>
      <c r="G967" s="262">
        <v>6848</v>
      </c>
      <c r="H967" s="79" t="s">
        <v>3398</v>
      </c>
      <c r="I967" s="164" t="s">
        <v>3392</v>
      </c>
      <c r="J967" s="273" t="str">
        <f ca="1">IF(AK967&lt;=Données!$B$2,1," ")</f>
        <v xml:space="preserve"> </v>
      </c>
      <c r="K967" s="45"/>
      <c r="L967" s="46">
        <v>1</v>
      </c>
      <c r="M967" s="47"/>
      <c r="N967" s="48"/>
      <c r="O967" s="185"/>
      <c r="P967" s="187"/>
      <c r="Q967" s="185"/>
      <c r="R967" s="186"/>
      <c r="S967" s="186"/>
      <c r="T967" s="187"/>
      <c r="U967" s="187"/>
      <c r="V967" s="187"/>
      <c r="W967" s="320"/>
      <c r="X967" s="214"/>
      <c r="Y967" s="215"/>
      <c r="Z967" s="34"/>
      <c r="AA967" s="35"/>
      <c r="AB967" s="35"/>
      <c r="AC967" s="35"/>
      <c r="AD967" s="36"/>
      <c r="AE967" s="224"/>
      <c r="AF967" s="53"/>
      <c r="AG967" s="54"/>
      <c r="AH967" s="55"/>
      <c r="AI967" s="56"/>
      <c r="AJ967" s="41" t="s">
        <v>4462</v>
      </c>
      <c r="AK967" s="42">
        <v>45539</v>
      </c>
      <c r="AL967" s="50"/>
      <c r="AM967" s="337" t="str">
        <f>INDEX($K$6:$AE$6,1,MATCH(1,K967:AE967,-1))</f>
        <v>95PFE-L2M</v>
      </c>
      <c r="AN967" s="337" t="str">
        <f>IF(INDEX($K$6:$AE$6,1,MATCH(1,K967:AE967,1))&lt;&gt;INDEX($K$6:$AE$6,1,MATCH(1,K967:AE967,-1)),INDEX($K$6:$AE$6,1,MATCH(1,K967:AE967,1)),"-")</f>
        <v>-</v>
      </c>
    </row>
    <row r="968" spans="1:40" x14ac:dyDescent="0.2">
      <c r="A968" s="169" t="str">
        <f>IF(IFERROR(VLOOKUP(G968,EmployesActifs,1,FALSE),"Non")&lt;&gt;"Non","Oui","Non")</f>
        <v>Oui</v>
      </c>
      <c r="B968" s="172">
        <f>IF(A968="Oui",1,0)</f>
        <v>1</v>
      </c>
      <c r="C968" s="172">
        <f>IF(OR(G968="Médecin",H968="Médecin",I968="Médecin",I968="Médecins",H968="anesthésiste",H968="boursier univ.",H968="chercheur",H968="chirurgien",H968="Résident(e)",H968="Md Urg",H968="Md Card",LEFT(H968,6)="Fellow",H968="Externe Médecine",H968="Directeur de la biobanque Médecin",H968="monit.-boursier",),1,0)</f>
        <v>0</v>
      </c>
      <c r="D968" s="172">
        <f>IF(OR(G968=0,H968="Stagiaire",H968="Stagiaires",H968="Externe",H968="Externes",G968="agence",H968="STAGIAIRE INFIRMIER(ÈRE)",H968="STAGIAIRE SI",H968="STAGIAIRE S.I.",H968="STAGIAIRE PAB",H968="STAGIAIRE EN PERFUSION",H968="Stagiaire Physiothérapeute",H968="Stagiaire médecine",H968="Stagiaire - Service sociaux",H968="STAGIAIRE SOINS INFIRMIERS",H968="STAGIAIRE EXTERNE EN MÉDECINE",H968="ss",),1,0)</f>
        <v>0</v>
      </c>
      <c r="E968" s="28" t="s">
        <v>1601</v>
      </c>
      <c r="F968" s="28" t="s">
        <v>5574</v>
      </c>
      <c r="G968" s="262">
        <v>13623</v>
      </c>
      <c r="H968" s="79" t="s">
        <v>5098</v>
      </c>
      <c r="I968" s="164" t="s">
        <v>61</v>
      </c>
      <c r="J968" s="273" t="str">
        <f ca="1">IF(AK968&lt;=Données!$B$2,1," ")</f>
        <v xml:space="preserve"> </v>
      </c>
      <c r="K968" s="45"/>
      <c r="L968" s="46" t="s">
        <v>56</v>
      </c>
      <c r="M968" s="47">
        <v>1</v>
      </c>
      <c r="N968" s="48"/>
      <c r="O968" s="185"/>
      <c r="P968" s="187"/>
      <c r="Q968" s="185"/>
      <c r="R968" s="186"/>
      <c r="S968" s="186"/>
      <c r="T968" s="187"/>
      <c r="U968" s="187"/>
      <c r="V968" s="187"/>
      <c r="W968" s="320"/>
      <c r="X968" s="214"/>
      <c r="Y968" s="215"/>
      <c r="Z968" s="34"/>
      <c r="AA968" s="35"/>
      <c r="AB968" s="35"/>
      <c r="AC968" s="35"/>
      <c r="AD968" s="36"/>
      <c r="AE968" s="224"/>
      <c r="AF968" s="53"/>
      <c r="AG968" s="54"/>
      <c r="AH968" s="55"/>
      <c r="AI968" s="56"/>
      <c r="AJ968" s="41" t="s">
        <v>4462</v>
      </c>
      <c r="AK968" s="42">
        <v>45497</v>
      </c>
      <c r="AL968" s="50"/>
      <c r="AM968" s="337" t="str">
        <f>INDEX($K$6:$AE$6,1,MATCH(1,K968:AE968,-1))</f>
        <v>95PFE-L2L</v>
      </c>
      <c r="AN968" s="337" t="str">
        <f>IF(INDEX($K$6:$AE$6,1,MATCH(1,K968:AE968,1))&lt;&gt;INDEX($K$6:$AE$6,1,MATCH(1,K968:AE968,-1)),INDEX($K$6:$AE$6,1,MATCH(1,K968:AE968,1)),"-")</f>
        <v>-</v>
      </c>
    </row>
    <row r="969" spans="1:40" x14ac:dyDescent="0.2">
      <c r="A969" s="169" t="str">
        <f>IF(IFERROR(VLOOKUP(G969,EmployesActifs,1,FALSE),"Non")&lt;&gt;"Non","Oui","Non")</f>
        <v>Oui</v>
      </c>
      <c r="B969" s="172">
        <f>IF(A969="Oui",1,0)</f>
        <v>1</v>
      </c>
      <c r="C969" s="172">
        <f>IF(OR(G969="Médecin",H969="Médecin",I969="Médecin",I969="Médecins",H969="anesthésiste",H969="boursier univ.",H969="chercheur",H969="chirurgien",H969="Résident(e)",H969="Md Urg",H969="Md Card",LEFT(H969,6)="Fellow",H969="Externe Médecine",H969="Directeur de la biobanque Médecin",H969="monit.-boursier",),1,0)</f>
        <v>0</v>
      </c>
      <c r="D969" s="172">
        <f>IF(OR(G969=0,H969="Stagiaire",H969="Stagiaires",H969="Externe",H969="Externes",G969="agence",H969="STAGIAIRE INFIRMIER(ÈRE)",H969="STAGIAIRE SI",H969="STAGIAIRE S.I.",H969="STAGIAIRE PAB",H969="STAGIAIRE EN PERFUSION",H969="Stagiaire Physiothérapeute",H969="Stagiaire médecine",H969="Stagiaire - Service sociaux",H969="STAGIAIRE SOINS INFIRMIERS",H969="STAGIAIRE EXTERNE EN MÉDECINE",H969="ss",),1,0)</f>
        <v>0</v>
      </c>
      <c r="E969" s="28" t="s">
        <v>3279</v>
      </c>
      <c r="F969" s="28" t="s">
        <v>204</v>
      </c>
      <c r="G969" s="262">
        <v>9229</v>
      </c>
      <c r="H969" s="79" t="s">
        <v>1847</v>
      </c>
      <c r="I969" s="164" t="s">
        <v>3799</v>
      </c>
      <c r="J969" s="273">
        <f ca="1">IF(AK969&lt;=Données!$B$2,1," ")</f>
        <v>1</v>
      </c>
      <c r="K969" s="45" t="s">
        <v>56</v>
      </c>
      <c r="L969" s="46">
        <v>1</v>
      </c>
      <c r="M969" s="47"/>
      <c r="N969" s="48"/>
      <c r="O969" s="185"/>
      <c r="P969" s="187"/>
      <c r="Q969" s="185"/>
      <c r="R969" s="186"/>
      <c r="S969" s="186"/>
      <c r="T969" s="187"/>
      <c r="U969" s="187"/>
      <c r="V969" s="187"/>
      <c r="W969" s="320"/>
      <c r="X969" s="214"/>
      <c r="Y969" s="215"/>
      <c r="Z969" s="34"/>
      <c r="AA969" s="35"/>
      <c r="AB969" s="35"/>
      <c r="AC969" s="35"/>
      <c r="AD969" s="36"/>
      <c r="AE969" s="224"/>
      <c r="AF969" s="53"/>
      <c r="AG969" s="54"/>
      <c r="AH969" s="55"/>
      <c r="AI969" s="56"/>
      <c r="AJ969" s="41" t="s">
        <v>2858</v>
      </c>
      <c r="AK969" s="42">
        <v>45076</v>
      </c>
      <c r="AL969" s="50"/>
      <c r="AM969" s="337" t="str">
        <f>INDEX($K$6:$AE$6,1,MATCH(1,K969:AE969,-1))</f>
        <v>95PFE-L2M</v>
      </c>
      <c r="AN969" s="337" t="str">
        <f>IF(INDEX($K$6:$AE$6,1,MATCH(1,K969:AE969,1))&lt;&gt;INDEX($K$6:$AE$6,1,MATCH(1,K969:AE969,-1)),INDEX($K$6:$AE$6,1,MATCH(1,K969:AE969,1)),"-")</f>
        <v>-</v>
      </c>
    </row>
    <row r="970" spans="1:40" x14ac:dyDescent="0.2">
      <c r="A970" s="169" t="str">
        <f>IF(IFERROR(VLOOKUP(G970,EmployesActifs,1,FALSE),"Non")&lt;&gt;"Non","Oui","Non")</f>
        <v>Oui</v>
      </c>
      <c r="B970" s="172">
        <f>IF(A970="Oui",1,0)</f>
        <v>1</v>
      </c>
      <c r="C970" s="172">
        <f>IF(OR(G970="Médecin",H970="Médecin",I970="Médecin",I970="Médecins",H970="anesthésiste",H970="boursier univ.",H970="chercheur",H970="chirurgien",H970="Résident(e)",H970="Md Urg",H970="Md Card",LEFT(H970,6)="Fellow",H970="Externe Médecine",H970="Directeur de la biobanque Médecin",H970="monit.-boursier",),1,0)</f>
        <v>0</v>
      </c>
      <c r="D970" s="172">
        <f>IF(OR(G970=0,H970="Stagiaire",H970="Stagiaires",H970="Externe",H970="Externes",G970="agence",H970="STAGIAIRE INFIRMIER(ÈRE)",H970="STAGIAIRE SI",H970="STAGIAIRE S.I.",H970="STAGIAIRE PAB",H970="STAGIAIRE EN PERFUSION",H970="Stagiaire Physiothérapeute",H970="Stagiaire médecine",H970="Stagiaire - Service sociaux",H970="STAGIAIRE SOINS INFIRMIERS",H970="STAGIAIRE EXTERNE EN MÉDECINE",H970="ss",),1,0)</f>
        <v>0</v>
      </c>
      <c r="E970" s="28" t="s">
        <v>1603</v>
      </c>
      <c r="F970" s="28" t="s">
        <v>1604</v>
      </c>
      <c r="G970" s="262">
        <v>10732</v>
      </c>
      <c r="H970" s="79" t="s">
        <v>69</v>
      </c>
      <c r="I970" s="164" t="s">
        <v>5215</v>
      </c>
      <c r="J970" s="273">
        <f ca="1">IF(AK970&lt;=Données!$B$2,1," ")</f>
        <v>1</v>
      </c>
      <c r="K970" s="45"/>
      <c r="L970" s="46"/>
      <c r="M970" s="47"/>
      <c r="N970" s="48"/>
      <c r="O970" s="185"/>
      <c r="P970" s="187"/>
      <c r="Q970" s="185"/>
      <c r="R970" s="186">
        <v>1</v>
      </c>
      <c r="S970" s="186"/>
      <c r="T970" s="187"/>
      <c r="U970" s="187"/>
      <c r="V970" s="187"/>
      <c r="W970" s="320"/>
      <c r="X970" s="214"/>
      <c r="Y970" s="215"/>
      <c r="Z970" s="34"/>
      <c r="AA970" s="35"/>
      <c r="AB970" s="35"/>
      <c r="AC970" s="35"/>
      <c r="AD970" s="36"/>
      <c r="AE970" s="224"/>
      <c r="AF970" s="53"/>
      <c r="AG970" s="54"/>
      <c r="AH970" s="55"/>
      <c r="AI970" s="56"/>
      <c r="AJ970" s="41" t="s">
        <v>299</v>
      </c>
      <c r="AK970" s="42">
        <v>43866</v>
      </c>
      <c r="AL970" s="50"/>
      <c r="AM970" s="337">
        <f>INDEX($K$6:$AE$6,1,MATCH(1,K970:AE970,-1))</f>
        <v>1860</v>
      </c>
      <c r="AN970" s="337" t="str">
        <f>IF(INDEX($K$6:$AE$6,1,MATCH(1,K970:AE970,1))&lt;&gt;INDEX($K$6:$AE$6,1,MATCH(1,K970:AE970,-1)),INDEX($K$6:$AE$6,1,MATCH(1,K970:AE970,1)),"-")</f>
        <v>-</v>
      </c>
    </row>
    <row r="971" spans="1:40" x14ac:dyDescent="0.2">
      <c r="A971" s="381"/>
      <c r="B971" s="172">
        <f>IF(A971="Oui",1,0)</f>
        <v>0</v>
      </c>
      <c r="C971" s="172">
        <f>IF(OR(G971="Médecin",H971="Médecin",I971="Médecin",I971="Médecins",H971="anesthésiste",H971="boursier univ.",H971="chercheur",H971="chirurgien",H971="Résident(e)",H971="Md Urg",H971="Md Card",LEFT(H971,6)="Fellow",H971="Externe Médecine",H971="Directeur de la biobanque Médecin",H971="monit.-boursier",),1,0)</f>
        <v>0</v>
      </c>
      <c r="D971" s="172">
        <f>IF(OR(G971=0,H971="Stagiaire",H971="Stagiaires",H971="Externe",H971="Externes",G971="agence",H971="STAGIAIRE INFIRMIER(ÈRE)",H971="STAGIAIRE SI",H971="STAGIAIRE S.I.",H971="STAGIAIRE PAB",H971="STAGIAIRE EN PERFUSION",H971="Stagiaire Physiothérapeute",H971="Stagiaire médecine",H971="Stagiaire - Service sociaux",H971="STAGIAIRE SOINS INFIRMIERS",H971="STAGIAIRE EXTERNE EN MÉDECINE",H971="ss",),1,0)</f>
        <v>1</v>
      </c>
      <c r="E971" s="28" t="s">
        <v>3066</v>
      </c>
      <c r="F971" s="28" t="s">
        <v>3067</v>
      </c>
      <c r="G971" s="262">
        <v>0</v>
      </c>
      <c r="H971" s="79" t="s">
        <v>479</v>
      </c>
      <c r="I971" s="164" t="s">
        <v>3054</v>
      </c>
      <c r="J971" s="273">
        <f ca="1">IF(AK971&lt;=Données!$B$2,1," ")</f>
        <v>1</v>
      </c>
      <c r="K971" s="45" t="s">
        <v>56</v>
      </c>
      <c r="L971" s="46" t="s">
        <v>56</v>
      </c>
      <c r="M971" s="47"/>
      <c r="N971" s="48">
        <v>1</v>
      </c>
      <c r="O971" s="185"/>
      <c r="P971" s="187"/>
      <c r="Q971" s="185"/>
      <c r="R971" s="186"/>
      <c r="S971" s="186"/>
      <c r="T971" s="187"/>
      <c r="U971" s="187"/>
      <c r="V971" s="187"/>
      <c r="W971" s="320"/>
      <c r="X971" s="214"/>
      <c r="Y971" s="215"/>
      <c r="Z971" s="34"/>
      <c r="AA971" s="35"/>
      <c r="AB971" s="35"/>
      <c r="AC971" s="35"/>
      <c r="AD971" s="36"/>
      <c r="AE971" s="224"/>
      <c r="AF971" s="53"/>
      <c r="AG971" s="54"/>
      <c r="AH971" s="55"/>
      <c r="AI971" s="56"/>
      <c r="AJ971" s="41" t="s">
        <v>2858</v>
      </c>
      <c r="AK971" s="42">
        <v>44895</v>
      </c>
      <c r="AL971" s="50"/>
      <c r="AM971" s="337" t="str">
        <f>INDEX($K$6:$AE$6,1,MATCH(1,K971:AE971,-1))</f>
        <v>F550</v>
      </c>
      <c r="AN971" s="337" t="str">
        <f>IF(INDEX($K$6:$AE$6,1,MATCH(1,K971:AE971,1))&lt;&gt;INDEX($K$6:$AE$6,1,MATCH(1,K971:AE971,-1)),INDEX($K$6:$AE$6,1,MATCH(1,K971:AE971,1)),"-")</f>
        <v>-</v>
      </c>
    </row>
    <row r="972" spans="1:40" x14ac:dyDescent="0.2">
      <c r="A972" s="169" t="str">
        <f>IF(IFERROR(VLOOKUP(G972,EmployesActifs,1,FALSE),"Non")&lt;&gt;"Non","Oui","Non")</f>
        <v>Oui</v>
      </c>
      <c r="B972" s="172">
        <f>IF(A972="Oui",1,0)</f>
        <v>1</v>
      </c>
      <c r="C972" s="172">
        <f>IF(OR(G972="Médecin",H972="Médecin",I972="Médecin",I972="Médecins",H972="anesthésiste",H972="boursier univ.",H972="chercheur",H972="chirurgien",H972="Résident(e)",H972="Md Urg",H972="Md Card",LEFT(H972,6)="Fellow",H972="Externe Médecine",H972="Directeur de la biobanque Médecin",H972="monit.-boursier",),1,0)</f>
        <v>0</v>
      </c>
      <c r="D972" s="172">
        <f>IF(OR(G972=0,H972="Stagiaire",H972="Stagiaires",H972="Externe",H972="Externes",G972="agence",H972="STAGIAIRE INFIRMIER(ÈRE)",H972="STAGIAIRE SI",H972="STAGIAIRE S.I.",H972="STAGIAIRE PAB",H972="STAGIAIRE EN PERFUSION",H972="Stagiaire Physiothérapeute",H972="Stagiaire médecine",H972="Stagiaire - Service sociaux",H972="STAGIAIRE SOINS INFIRMIERS",H972="STAGIAIRE EXTERNE EN MÉDECINE",H972="ss",),1,0)</f>
        <v>0</v>
      </c>
      <c r="E972" s="28" t="s">
        <v>1605</v>
      </c>
      <c r="F972" s="28" t="s">
        <v>790</v>
      </c>
      <c r="G972" s="262">
        <v>10052</v>
      </c>
      <c r="H972" s="79" t="s">
        <v>103</v>
      </c>
      <c r="I972" s="164" t="s">
        <v>5701</v>
      </c>
      <c r="J972" s="273" t="str">
        <f ca="1">IF(AK972&lt;=Données!$B$2,1," ")</f>
        <v xml:space="preserve"> </v>
      </c>
      <c r="K972" s="45"/>
      <c r="L972" s="46"/>
      <c r="M972" s="47"/>
      <c r="N972" s="48"/>
      <c r="O972" s="185"/>
      <c r="P972" s="187"/>
      <c r="Q972" s="185"/>
      <c r="R972" s="186"/>
      <c r="S972" s="186">
        <v>1</v>
      </c>
      <c r="T972" s="187"/>
      <c r="U972" s="187"/>
      <c r="V972" s="187"/>
      <c r="W972" s="320"/>
      <c r="X972" s="214"/>
      <c r="Y972" s="215"/>
      <c r="Z972" s="34"/>
      <c r="AA972" s="35"/>
      <c r="AB972" s="35"/>
      <c r="AC972" s="35"/>
      <c r="AD972" s="36"/>
      <c r="AE972" s="224"/>
      <c r="AF972" s="53"/>
      <c r="AG972" s="54"/>
      <c r="AH972" s="55"/>
      <c r="AI972" s="56"/>
      <c r="AJ972" s="41" t="s">
        <v>4462</v>
      </c>
      <c r="AK972" s="42">
        <v>45791</v>
      </c>
      <c r="AL972" s="50"/>
      <c r="AM972" s="337" t="str">
        <f>INDEX($K$6:$AE$6,1,MATCH(1,K972:AE972,-1))</f>
        <v>1870 +</v>
      </c>
      <c r="AN972" s="337" t="str">
        <f>IF(INDEX($K$6:$AE$6,1,MATCH(1,K972:AE972,1))&lt;&gt;INDEX($K$6:$AE$6,1,MATCH(1,K972:AE972,-1)),INDEX($K$6:$AE$6,1,MATCH(1,K972:AE972,1)),"-")</f>
        <v>-</v>
      </c>
    </row>
    <row r="973" spans="1:40" x14ac:dyDescent="0.2">
      <c r="A973" s="169" t="str">
        <f>IF(IFERROR(VLOOKUP(G973,EmployesActifs,1,FALSE),"Non")&lt;&gt;"Non","Oui","Non")</f>
        <v>Oui</v>
      </c>
      <c r="B973" s="172">
        <f>IF(A973="Oui",1,0)</f>
        <v>1</v>
      </c>
      <c r="C973" s="172">
        <f>IF(OR(G973="Médecin",H973="Médecin",I973="Médecin",I973="Médecins",H973="anesthésiste",H973="boursier univ.",H973="chercheur",H973="chirurgien",H973="Résident(e)",H973="Md Urg",H973="Md Card",LEFT(H973,6)="Fellow",H973="Externe Médecine",H973="Directeur de la biobanque Médecin",H973="monit.-boursier",),1,0)</f>
        <v>0</v>
      </c>
      <c r="D973" s="172">
        <f>IF(OR(G973=0,H973="Stagiaire",H973="Stagiaires",H973="Externe",H973="Externes",G973="agence",H973="STAGIAIRE INFIRMIER(ÈRE)",H973="STAGIAIRE SI",H973="STAGIAIRE S.I.",H973="STAGIAIRE PAB",H973="STAGIAIRE EN PERFUSION",H973="Stagiaire Physiothérapeute",H973="Stagiaire médecine",H973="Stagiaire - Service sociaux",H973="STAGIAIRE SOINS INFIRMIERS",H973="STAGIAIRE EXTERNE EN MÉDECINE",H973="ss",),1,0)</f>
        <v>0</v>
      </c>
      <c r="E973" s="28" t="s">
        <v>1606</v>
      </c>
      <c r="F973" s="28" t="s">
        <v>1472</v>
      </c>
      <c r="G973" s="262">
        <v>9981</v>
      </c>
      <c r="H973" s="79" t="s">
        <v>103</v>
      </c>
      <c r="I973" s="164" t="s">
        <v>5716</v>
      </c>
      <c r="J973" s="273" t="str">
        <f ca="1">IF(AK973&lt;=Données!$B$2,1," ")</f>
        <v xml:space="preserve"> </v>
      </c>
      <c r="K973" s="45"/>
      <c r="L973" s="46">
        <v>1</v>
      </c>
      <c r="M973" s="47"/>
      <c r="N973" s="48"/>
      <c r="O973" s="185"/>
      <c r="P973" s="187"/>
      <c r="Q973" s="185"/>
      <c r="R973" s="186"/>
      <c r="S973" s="186"/>
      <c r="T973" s="187"/>
      <c r="U973" s="187"/>
      <c r="V973" s="187"/>
      <c r="W973" s="320"/>
      <c r="X973" s="214"/>
      <c r="Y973" s="215"/>
      <c r="Z973" s="34"/>
      <c r="AA973" s="35"/>
      <c r="AB973" s="35"/>
      <c r="AC973" s="35"/>
      <c r="AD973" s="36"/>
      <c r="AE973" s="224"/>
      <c r="AF973" s="53"/>
      <c r="AG973" s="54"/>
      <c r="AH973" s="55"/>
      <c r="AI973" s="56"/>
      <c r="AJ973" s="41" t="s">
        <v>4462</v>
      </c>
      <c r="AK973" s="42">
        <v>45889</v>
      </c>
      <c r="AL973" s="50"/>
      <c r="AM973" s="337" t="str">
        <f>INDEX($K$6:$AE$6,1,MATCH(1,K973:AE973,-1))</f>
        <v>95PFE-L2M</v>
      </c>
      <c r="AN973" s="337" t="str">
        <f>IF(INDEX($K$6:$AE$6,1,MATCH(1,K973:AE973,1))&lt;&gt;INDEX($K$6:$AE$6,1,MATCH(1,K973:AE973,-1)),INDEX($K$6:$AE$6,1,MATCH(1,K973:AE973,1)),"-")</f>
        <v>-</v>
      </c>
    </row>
    <row r="974" spans="1:40" x14ac:dyDescent="0.2">
      <c r="A974" s="381"/>
      <c r="B974" s="172">
        <f>IF(A974="Oui",1,0)</f>
        <v>0</v>
      </c>
      <c r="C974" s="172">
        <f>IF(OR(G974="Médecin",H974="Médecin",I974="Médecin",I974="Médecins",H974="anesthésiste",H974="boursier univ.",H974="chercheur",H974="chirurgien",H974="Résident(e)",H974="Md Urg",H974="Md Card",LEFT(H974,6)="Fellow",H974="Externe Médecine",H974="Directeur de la biobanque Médecin",H974="monit.-boursier",),1,0)</f>
        <v>0</v>
      </c>
      <c r="D974" s="172">
        <f>IF(OR(G974=0,H974="Stagiaire",H974="Stagiaires",H974="Externe",H974="Externes",G974="agence",H974="STAGIAIRE INFIRMIER(ÈRE)",H974="STAGIAIRE SI",H974="STAGIAIRE S.I.",H974="STAGIAIRE PAB",H974="STAGIAIRE EN PERFUSION",H974="Stagiaire Physiothérapeute",H974="Stagiaire médecine",H974="Stagiaire - Service sociaux",H974="STAGIAIRE SOINS INFIRMIERS",H974="STAGIAIRE EXTERNE EN MÉDECINE",H974="ss",),1,0)</f>
        <v>1</v>
      </c>
      <c r="E974" s="28" t="s">
        <v>4460</v>
      </c>
      <c r="F974" s="28" t="s">
        <v>4459</v>
      </c>
      <c r="G974" s="262">
        <v>0</v>
      </c>
      <c r="H974" s="79" t="s">
        <v>479</v>
      </c>
      <c r="I974" s="164" t="s">
        <v>4461</v>
      </c>
      <c r="J974" s="273">
        <f ca="1">IF(AK974&lt;=Données!$B$2,1," ")</f>
        <v>1</v>
      </c>
      <c r="K974" s="45"/>
      <c r="L974" s="46"/>
      <c r="M974" s="47" t="s">
        <v>56</v>
      </c>
      <c r="N974" s="48">
        <v>1</v>
      </c>
      <c r="O974" s="185"/>
      <c r="P974" s="187"/>
      <c r="Q974" s="185"/>
      <c r="R974" s="186"/>
      <c r="S974" s="186"/>
      <c r="T974" s="187"/>
      <c r="U974" s="187"/>
      <c r="V974" s="187"/>
      <c r="W974" s="320"/>
      <c r="X974" s="214"/>
      <c r="Y974" s="215"/>
      <c r="Z974" s="34"/>
      <c r="AA974" s="35"/>
      <c r="AB974" s="35"/>
      <c r="AC974" s="35"/>
      <c r="AD974" s="36"/>
      <c r="AE974" s="224"/>
      <c r="AF974" s="53"/>
      <c r="AG974" s="54"/>
      <c r="AH974" s="55"/>
      <c r="AI974" s="56"/>
      <c r="AJ974" s="41" t="s">
        <v>4462</v>
      </c>
      <c r="AK974" s="42">
        <v>45195</v>
      </c>
      <c r="AL974" s="50"/>
      <c r="AM974" s="337" t="str">
        <f>INDEX($K$6:$AE$6,1,MATCH(1,K974:AE974,-1))</f>
        <v>F550</v>
      </c>
      <c r="AN974" s="337" t="str">
        <f>IF(INDEX($K$6:$AE$6,1,MATCH(1,K974:AE974,1))&lt;&gt;INDEX($K$6:$AE$6,1,MATCH(1,K974:AE974,-1)),INDEX($K$6:$AE$6,1,MATCH(1,K974:AE974,1)),"-")</f>
        <v>-</v>
      </c>
    </row>
    <row r="975" spans="1:40" x14ac:dyDescent="0.2">
      <c r="A975" s="169" t="str">
        <f>IF(IFERROR(VLOOKUP(G975,EmployesActifs,1,FALSE),"Non")&lt;&gt;"Non","Oui","Non")</f>
        <v>Oui</v>
      </c>
      <c r="B975" s="172">
        <f>IF(A975="Oui",1,0)</f>
        <v>1</v>
      </c>
      <c r="C975" s="172">
        <f>IF(OR(G975="Médecin",H975="Médecin",I975="Médecin",I975="Médecins",H975="anesthésiste",H975="boursier univ.",H975="chercheur",H975="chirurgien",H975="Résident(e)",H975="Md Urg",H975="Md Card",LEFT(H975,6)="Fellow",H975="Externe Médecine",H975="Directeur de la biobanque Médecin",H975="monit.-boursier",),1,0)</f>
        <v>0</v>
      </c>
      <c r="D975" s="172">
        <f>IF(OR(G975=0,H975="Stagiaire",H975="Stagiaires",H975="Externe",H975="Externes",G975="agence",H975="STAGIAIRE INFIRMIER(ÈRE)",H975="STAGIAIRE SI",H975="STAGIAIRE S.I.",H975="STAGIAIRE PAB",H975="STAGIAIRE EN PERFUSION",H975="Stagiaire Physiothérapeute",H975="Stagiaire médecine",H975="Stagiaire - Service sociaux",H975="STAGIAIRE SOINS INFIRMIERS",H975="STAGIAIRE EXTERNE EN MÉDECINE",H975="ss",),1,0)</f>
        <v>0</v>
      </c>
      <c r="E975" s="28" t="s">
        <v>1607</v>
      </c>
      <c r="F975" s="28" t="s">
        <v>982</v>
      </c>
      <c r="G975" s="262">
        <v>2506</v>
      </c>
      <c r="H975" s="79" t="s">
        <v>103</v>
      </c>
      <c r="I975" s="164" t="s">
        <v>5701</v>
      </c>
      <c r="J975" s="273">
        <f ca="1">IF(AK975&lt;=Données!$B$2,1," ")</f>
        <v>1</v>
      </c>
      <c r="K975" s="45" t="s">
        <v>56</v>
      </c>
      <c r="L975" s="46"/>
      <c r="M975" s="47"/>
      <c r="N975" s="48"/>
      <c r="O975" s="185"/>
      <c r="P975" s="187"/>
      <c r="Q975" s="185"/>
      <c r="R975" s="186"/>
      <c r="S975" s="186">
        <v>1</v>
      </c>
      <c r="T975" s="187"/>
      <c r="U975" s="187"/>
      <c r="V975" s="187"/>
      <c r="W975" s="320"/>
      <c r="X975" s="214"/>
      <c r="Y975" s="215"/>
      <c r="Z975" s="34"/>
      <c r="AA975" s="35"/>
      <c r="AB975" s="35"/>
      <c r="AC975" s="35"/>
      <c r="AD975" s="36"/>
      <c r="AE975" s="224"/>
      <c r="AF975" s="53"/>
      <c r="AG975" s="54"/>
      <c r="AH975" s="55"/>
      <c r="AI975" s="56"/>
      <c r="AJ975" s="41" t="s">
        <v>98</v>
      </c>
      <c r="AK975" s="42">
        <v>44572</v>
      </c>
      <c r="AL975" s="50"/>
      <c r="AM975" s="337" t="str">
        <f>INDEX($K$6:$AE$6,1,MATCH(1,K975:AE975,-1))</f>
        <v>1870 +</v>
      </c>
      <c r="AN975" s="337" t="str">
        <f>IF(INDEX($K$6:$AE$6,1,MATCH(1,K975:AE975,1))&lt;&gt;INDEX($K$6:$AE$6,1,MATCH(1,K975:AE975,-1)),INDEX($K$6:$AE$6,1,MATCH(1,K975:AE975,1)),"-")</f>
        <v>-</v>
      </c>
    </row>
    <row r="976" spans="1:40" x14ac:dyDescent="0.2">
      <c r="A976" s="169" t="str">
        <f>IF(IFERROR(VLOOKUP(G976,EmployesActifs,1,FALSE),"Non")&lt;&gt;"Non","Oui","Non")</f>
        <v>Oui</v>
      </c>
      <c r="B976" s="172">
        <f>IF(A976="Oui",1,0)</f>
        <v>1</v>
      </c>
      <c r="C976" s="172">
        <f>IF(OR(G976="Médecin",H976="Médecin",I976="Médecin",I976="Médecins",H976="anesthésiste",H976="boursier univ.",H976="chercheur",H976="chirurgien",H976="Résident(e)",H976="Md Urg",H976="Md Card",LEFT(H976,6)="Fellow",H976="Externe Médecine",H976="Directeur de la biobanque Médecin",H976="monit.-boursier",),1,0)</f>
        <v>0</v>
      </c>
      <c r="D976" s="172">
        <f>IF(OR(G976=0,H976="Stagiaire",H976="Stagiaires",H976="Externe",H976="Externes",G976="agence",H976="STAGIAIRE INFIRMIER(ÈRE)",H976="STAGIAIRE SI",H976="STAGIAIRE S.I.",H976="STAGIAIRE PAB",H976="STAGIAIRE EN PERFUSION",H976="Stagiaire Physiothérapeute",H976="Stagiaire médecine",H976="Stagiaire - Service sociaux",H976="STAGIAIRE SOINS INFIRMIERS",H976="STAGIAIRE EXTERNE EN MÉDECINE",H976="ss",),1,0)</f>
        <v>0</v>
      </c>
      <c r="E976" s="28" t="s">
        <v>3709</v>
      </c>
      <c r="F976" s="28" t="s">
        <v>1392</v>
      </c>
      <c r="G976" s="262">
        <v>6528</v>
      </c>
      <c r="H976" s="79" t="s">
        <v>103</v>
      </c>
      <c r="I976" s="164" t="s">
        <v>61</v>
      </c>
      <c r="J976" s="273" t="str">
        <f ca="1">IF(AK976&lt;=Données!$B$2,1," ")</f>
        <v xml:space="preserve"> </v>
      </c>
      <c r="K976" s="45"/>
      <c r="L976" s="46"/>
      <c r="M976" s="47"/>
      <c r="N976" s="48"/>
      <c r="O976" s="185"/>
      <c r="P976" s="187"/>
      <c r="Q976" s="185"/>
      <c r="R976" s="186"/>
      <c r="S976" s="186">
        <v>1</v>
      </c>
      <c r="T976" s="187"/>
      <c r="U976" s="187"/>
      <c r="V976" s="187"/>
      <c r="W976" s="320"/>
      <c r="X976" s="214"/>
      <c r="Y976" s="215"/>
      <c r="Z976" s="34"/>
      <c r="AA976" s="35"/>
      <c r="AB976" s="35"/>
      <c r="AC976" s="35"/>
      <c r="AD976" s="36"/>
      <c r="AE976" s="224"/>
      <c r="AF976" s="53"/>
      <c r="AG976" s="54"/>
      <c r="AH976" s="55"/>
      <c r="AI976" s="56"/>
      <c r="AJ976" s="41" t="s">
        <v>5851</v>
      </c>
      <c r="AK976" s="42">
        <v>45941</v>
      </c>
      <c r="AL976" s="50"/>
      <c r="AM976" s="337" t="str">
        <f>INDEX($K$6:$AE$6,1,MATCH(1,K976:AE976,-1))</f>
        <v>1870 +</v>
      </c>
      <c r="AN976" s="337" t="str">
        <f>IF(INDEX($K$6:$AE$6,1,MATCH(1,K976:AE976,1))&lt;&gt;INDEX($K$6:$AE$6,1,MATCH(1,K976:AE976,-1)),INDEX($K$6:$AE$6,1,MATCH(1,K976:AE976,1)),"-")</f>
        <v>-</v>
      </c>
    </row>
    <row r="977" spans="1:40" x14ac:dyDescent="0.2">
      <c r="A977" s="169" t="str">
        <f>IF(IFERROR(VLOOKUP(G977,EmployesActifs,1,FALSE),"Non")&lt;&gt;"Non","Oui","Non")</f>
        <v>Oui</v>
      </c>
      <c r="B977" s="172">
        <f>IF(A977="Oui",1,0)</f>
        <v>1</v>
      </c>
      <c r="C977" s="172">
        <f>IF(OR(G977="Médecin",H977="Médecin",I977="Médecin",I977="Médecins",H977="anesthésiste",H977="boursier univ.",H977="chercheur",H977="chirurgien",H977="Résident(e)",H977="Md Urg",H977="Md Card",LEFT(H977,6)="Fellow",H977="Externe Médecine",H977="Directeur de la biobanque Médecin",H977="monit.-boursier",),1,0)</f>
        <v>0</v>
      </c>
      <c r="D977" s="172">
        <f>IF(OR(G977=0,H977="Stagiaire",H977="Stagiaires",H977="Externe",H977="Externes",G977="agence",H977="STAGIAIRE INFIRMIER(ÈRE)",H977="STAGIAIRE SI",H977="STAGIAIRE S.I.",H977="STAGIAIRE PAB",H977="STAGIAIRE EN PERFUSION",H977="Stagiaire Physiothérapeute",H977="Stagiaire médecine",H977="Stagiaire - Service sociaux",H977="STAGIAIRE SOINS INFIRMIERS",H977="STAGIAIRE EXTERNE EN MÉDECINE",H977="ss",),1,0)</f>
        <v>0</v>
      </c>
      <c r="E977" s="28" t="s">
        <v>5621</v>
      </c>
      <c r="F977" s="28" t="s">
        <v>5622</v>
      </c>
      <c r="G977" s="262">
        <v>13840</v>
      </c>
      <c r="H977" s="79" t="s">
        <v>103</v>
      </c>
      <c r="I977" s="164" t="s">
        <v>5701</v>
      </c>
      <c r="J977" s="273" t="str">
        <f ca="1">IF(AK977&lt;=Données!$B$2,1," ")</f>
        <v xml:space="preserve"> </v>
      </c>
      <c r="K977" s="45"/>
      <c r="L977" s="46">
        <v>1</v>
      </c>
      <c r="M977" s="47"/>
      <c r="N977" s="48"/>
      <c r="O977" s="185"/>
      <c r="P977" s="187"/>
      <c r="Q977" s="185"/>
      <c r="R977" s="186"/>
      <c r="S977" s="186"/>
      <c r="T977" s="187"/>
      <c r="U977" s="187"/>
      <c r="V977" s="187"/>
      <c r="W977" s="320"/>
      <c r="X977" s="214"/>
      <c r="Y977" s="215"/>
      <c r="Z977" s="34"/>
      <c r="AA977" s="35"/>
      <c r="AB977" s="35"/>
      <c r="AC977" s="35"/>
      <c r="AD977" s="36"/>
      <c r="AE977" s="224"/>
      <c r="AF977" s="53"/>
      <c r="AG977" s="54"/>
      <c r="AH977" s="55"/>
      <c r="AI977" s="56"/>
      <c r="AJ977" s="41" t="s">
        <v>4462</v>
      </c>
      <c r="AK977" s="42">
        <v>45580</v>
      </c>
      <c r="AL977" s="50"/>
      <c r="AM977" s="337" t="str">
        <f>INDEX($K$6:$AE$6,1,MATCH(1,K977:AE977,-1))</f>
        <v>95PFE-L2M</v>
      </c>
      <c r="AN977" s="337" t="str">
        <f>IF(INDEX($K$6:$AE$6,1,MATCH(1,K977:AE977,1))&lt;&gt;INDEX($K$6:$AE$6,1,MATCH(1,K977:AE977,-1)),INDEX($K$6:$AE$6,1,MATCH(1,K977:AE977,1)),"-")</f>
        <v>-</v>
      </c>
    </row>
    <row r="978" spans="1:40" x14ac:dyDescent="0.2">
      <c r="A978" s="169" t="str">
        <f>IF(IFERROR(VLOOKUP(G978,EmployesActifs,1,FALSE),"Non")&lt;&gt;"Non","Oui","Non")</f>
        <v>Oui</v>
      </c>
      <c r="B978" s="172">
        <f>IF(A978="Oui",1,0)</f>
        <v>1</v>
      </c>
      <c r="C978" s="172">
        <f>IF(OR(G978="Médecin",H978="Médecin",I978="Médecin",I978="Médecins",H978="anesthésiste",H978="boursier univ.",H978="chercheur",H978="chirurgien",H978="Résident(e)",H978="Md Urg",H978="Md Card",LEFT(H978,6)="Fellow",H978="Externe Médecine",H978="Directeur de la biobanque Médecin",H978="monit.-boursier",),1,0)</f>
        <v>0</v>
      </c>
      <c r="D978" s="172">
        <f>IF(OR(G978=0,H978="Stagiaire",H978="Stagiaires",H978="Externe",H978="Externes",G978="agence",H978="STAGIAIRE INFIRMIER(ÈRE)",H978="STAGIAIRE SI",H978="STAGIAIRE S.I.",H978="STAGIAIRE PAB",H978="STAGIAIRE EN PERFUSION",H978="Stagiaire Physiothérapeute",H978="Stagiaire médecine",H978="Stagiaire - Service sociaux",H978="STAGIAIRE SOINS INFIRMIERS",H978="STAGIAIRE EXTERNE EN MÉDECINE",H978="ss",),1,0)</f>
        <v>0</v>
      </c>
      <c r="E978" s="28" t="s">
        <v>4416</v>
      </c>
      <c r="F978" s="28" t="s">
        <v>881</v>
      </c>
      <c r="G978" s="262">
        <v>13257</v>
      </c>
      <c r="H978" s="79" t="s">
        <v>54</v>
      </c>
      <c r="I978" s="164" t="s">
        <v>55</v>
      </c>
      <c r="J978" s="273" t="str">
        <f ca="1">IF(AK978&lt;=Données!$B$2,1," ")</f>
        <v xml:space="preserve"> </v>
      </c>
      <c r="K978" s="45"/>
      <c r="L978" s="46" t="s">
        <v>56</v>
      </c>
      <c r="M978" s="47"/>
      <c r="N978" s="48">
        <v>1</v>
      </c>
      <c r="O978" s="185"/>
      <c r="P978" s="187"/>
      <c r="Q978" s="185"/>
      <c r="R978" s="186"/>
      <c r="S978" s="186"/>
      <c r="T978" s="187"/>
      <c r="U978" s="187"/>
      <c r="V978" s="187"/>
      <c r="W978" s="320"/>
      <c r="X978" s="214"/>
      <c r="Y978" s="215"/>
      <c r="Z978" s="34"/>
      <c r="AA978" s="35"/>
      <c r="AB978" s="35"/>
      <c r="AC978" s="35"/>
      <c r="AD978" s="36"/>
      <c r="AE978" s="224"/>
      <c r="AF978" s="53"/>
      <c r="AG978" s="54"/>
      <c r="AH978" s="55"/>
      <c r="AI978" s="56"/>
      <c r="AJ978" s="41" t="s">
        <v>652</v>
      </c>
      <c r="AK978" s="42">
        <v>45311</v>
      </c>
      <c r="AL978" s="50"/>
      <c r="AM978" s="337" t="str">
        <f>INDEX($K$6:$AE$6,1,MATCH(1,K978:AE978,-1))</f>
        <v>F550</v>
      </c>
      <c r="AN978" s="337" t="str">
        <f>IF(INDEX($K$6:$AE$6,1,MATCH(1,K978:AE978,1))&lt;&gt;INDEX($K$6:$AE$6,1,MATCH(1,K978:AE978,-1)),INDEX($K$6:$AE$6,1,MATCH(1,K978:AE978,1)),"-")</f>
        <v>-</v>
      </c>
    </row>
    <row r="979" spans="1:40" x14ac:dyDescent="0.2">
      <c r="A979" s="169" t="str">
        <f>IF(IFERROR(VLOOKUP(G979,EmployesActifs,1,FALSE),"Non")&lt;&gt;"Non","Oui","Non")</f>
        <v>Oui</v>
      </c>
      <c r="B979" s="172">
        <f>IF(A979="Oui",1,0)</f>
        <v>1</v>
      </c>
      <c r="C979" s="172">
        <f>IF(OR(G979="Médecin",H979="Médecin",I979="Médecin",I979="Médecins",H979="anesthésiste",H979="boursier univ.",H979="chercheur",H979="chirurgien",H979="Résident(e)",H979="Md Urg",H979="Md Card",LEFT(H979,6)="Fellow",H979="Externe Médecine",H979="Directeur de la biobanque Médecin",H979="monit.-boursier",),1,0)</f>
        <v>0</v>
      </c>
      <c r="D979" s="172">
        <f>IF(OR(G979=0,H979="Stagiaire",H979="Stagiaires",H979="Externe",H979="Externes",G979="agence",H979="STAGIAIRE INFIRMIER(ÈRE)",H979="STAGIAIRE SI",H979="STAGIAIRE S.I.",H979="STAGIAIRE PAB",H979="STAGIAIRE EN PERFUSION",H979="Stagiaire Physiothérapeute",H979="Stagiaire médecine",H979="Stagiaire - Service sociaux",H979="STAGIAIRE SOINS INFIRMIERS",H979="STAGIAIRE EXTERNE EN MÉDECINE",H979="ss",),1,0)</f>
        <v>0</v>
      </c>
      <c r="E979" s="28" t="s">
        <v>3282</v>
      </c>
      <c r="F979" s="28" t="s">
        <v>881</v>
      </c>
      <c r="G979" s="262">
        <v>12955</v>
      </c>
      <c r="H979" s="79" t="s">
        <v>69</v>
      </c>
      <c r="I979" s="164" t="s">
        <v>5215</v>
      </c>
      <c r="J979" s="273">
        <f ca="1">IF(AK979&lt;=Données!$B$2,1," ")</f>
        <v>1</v>
      </c>
      <c r="K979" s="45"/>
      <c r="L979" s="46"/>
      <c r="M979" s="47">
        <v>1</v>
      </c>
      <c r="N979" s="48"/>
      <c r="O979" s="185"/>
      <c r="P979" s="187"/>
      <c r="Q979" s="185"/>
      <c r="R979" s="186"/>
      <c r="S979" s="186"/>
      <c r="T979" s="187"/>
      <c r="U979" s="187"/>
      <c r="V979" s="187"/>
      <c r="W979" s="320"/>
      <c r="X979" s="214"/>
      <c r="Y979" s="215"/>
      <c r="Z979" s="34"/>
      <c r="AA979" s="35"/>
      <c r="AB979" s="35"/>
      <c r="AC979" s="35"/>
      <c r="AD979" s="36"/>
      <c r="AE979" s="224"/>
      <c r="AF979" s="53"/>
      <c r="AG979" s="54"/>
      <c r="AH979" s="55"/>
      <c r="AI979" s="56"/>
      <c r="AJ979" s="41" t="s">
        <v>85</v>
      </c>
      <c r="AK979" s="42">
        <v>45013</v>
      </c>
      <c r="AL979" s="50"/>
      <c r="AM979" s="337" t="str">
        <f>INDEX($K$6:$AE$6,1,MATCH(1,K979:AE979,-1))</f>
        <v>95PFE-L2L</v>
      </c>
      <c r="AN979" s="337" t="str">
        <f>IF(INDEX($K$6:$AE$6,1,MATCH(1,K979:AE979,1))&lt;&gt;INDEX($K$6:$AE$6,1,MATCH(1,K979:AE979,-1)),INDEX($K$6:$AE$6,1,MATCH(1,K979:AE979,1)),"-")</f>
        <v>-</v>
      </c>
    </row>
    <row r="980" spans="1:40" x14ac:dyDescent="0.2">
      <c r="A980" s="381"/>
      <c r="B980" s="172">
        <f>IF(A980="Oui",1,0)</f>
        <v>0</v>
      </c>
      <c r="C980" s="172">
        <f>IF(OR(G980="Médecin",H980="Médecin",I980="Médecin",I980="Médecins",H980="anesthésiste",H980="boursier univ.",H980="chercheur",H980="chirurgien",H980="Résident(e)",H980="Md Urg",H980="Md Card",LEFT(H980,6)="Fellow",H980="Externe Médecine",H980="Directeur de la biobanque Médecin",H980="monit.-boursier",),1,0)</f>
        <v>1</v>
      </c>
      <c r="D980" s="172">
        <f>IF(OR(G980=0,H980="Stagiaire",H980="Stagiaires",H980="Externe",H980="Externes",G980="agence",H980="STAGIAIRE INFIRMIER(ÈRE)",H980="STAGIAIRE SI",H980="STAGIAIRE S.I.",H980="STAGIAIRE PAB",H980="STAGIAIRE EN PERFUSION",H980="Stagiaire Physiothérapeute",H980="Stagiaire médecine",H980="Stagiaire - Service sociaux",H980="STAGIAIRE SOINS INFIRMIERS",H980="STAGIAIRE EXTERNE EN MÉDECINE",H980="ss",),1,0)</f>
        <v>1</v>
      </c>
      <c r="E980" s="28" t="s">
        <v>1610</v>
      </c>
      <c r="F980" s="28" t="s">
        <v>1611</v>
      </c>
      <c r="G980" s="262">
        <v>0</v>
      </c>
      <c r="H980" s="79" t="s">
        <v>80</v>
      </c>
      <c r="I980" s="164" t="s">
        <v>117</v>
      </c>
      <c r="J980" s="273">
        <f ca="1">IF(AK980&lt;=Données!$B$2,1," ")</f>
        <v>1</v>
      </c>
      <c r="K980" s="45"/>
      <c r="L980" s="46">
        <v>1</v>
      </c>
      <c r="M980" s="47"/>
      <c r="N980" s="48"/>
      <c r="O980" s="185"/>
      <c r="P980" s="187"/>
      <c r="Q980" s="185"/>
      <c r="R980" s="186"/>
      <c r="S980" s="186"/>
      <c r="T980" s="187"/>
      <c r="U980" s="187"/>
      <c r="V980" s="187"/>
      <c r="W980" s="320"/>
      <c r="X980" s="214"/>
      <c r="Y980" s="215"/>
      <c r="Z980" s="34"/>
      <c r="AA980" s="35"/>
      <c r="AB980" s="35"/>
      <c r="AC980" s="35"/>
      <c r="AD980" s="36"/>
      <c r="AE980" s="224"/>
      <c r="AF980" s="53"/>
      <c r="AG980" s="54"/>
      <c r="AH980" s="55"/>
      <c r="AI980" s="56"/>
      <c r="AJ980" s="41" t="s">
        <v>57</v>
      </c>
      <c r="AK980" s="42">
        <v>44569</v>
      </c>
      <c r="AL980" s="50"/>
      <c r="AM980" s="337" t="str">
        <f>INDEX($K$6:$AE$6,1,MATCH(1,K980:AE980,-1))</f>
        <v>95PFE-L2M</v>
      </c>
      <c r="AN980" s="337" t="str">
        <f>IF(INDEX($K$6:$AE$6,1,MATCH(1,K980:AE980,1))&lt;&gt;INDEX($K$6:$AE$6,1,MATCH(1,K980:AE980,-1)),INDEX($K$6:$AE$6,1,MATCH(1,K980:AE980,1)),"-")</f>
        <v>-</v>
      </c>
    </row>
    <row r="981" spans="1:40" x14ac:dyDescent="0.2">
      <c r="A981" s="169" t="str">
        <f>IF(IFERROR(VLOOKUP(G981,EmployesActifs,1,FALSE),"Non")&lt;&gt;"Non","Oui","Non")</f>
        <v>Oui</v>
      </c>
      <c r="B981" s="172">
        <f>IF(A981="Oui",1,0)</f>
        <v>1</v>
      </c>
      <c r="C981" s="172">
        <f>IF(OR(G981="Médecin",H981="Médecin",I981="Médecin",I981="Médecins",H981="anesthésiste",H981="boursier univ.",H981="chercheur",H981="chirurgien",H981="Résident(e)",H981="Md Urg",H981="Md Card",LEFT(H981,6)="Fellow",H981="Externe Médecine",H981="Directeur de la biobanque Médecin",H981="monit.-boursier",),1,0)</f>
        <v>0</v>
      </c>
      <c r="D981" s="172">
        <f>IF(OR(G981=0,H981="Stagiaire",H981="Stagiaires",H981="Externe",H981="Externes",G981="agence",H981="STAGIAIRE INFIRMIER(ÈRE)",H981="STAGIAIRE SI",H981="STAGIAIRE S.I.",H981="STAGIAIRE PAB",H981="STAGIAIRE EN PERFUSION",H981="Stagiaire Physiothérapeute",H981="Stagiaire médecine",H981="Stagiaire - Service sociaux",H981="STAGIAIRE SOINS INFIRMIERS",H981="STAGIAIRE EXTERNE EN MÉDECINE",H981="ss",),1,0)</f>
        <v>0</v>
      </c>
      <c r="E981" s="28" t="s">
        <v>1612</v>
      </c>
      <c r="F981" s="28" t="s">
        <v>1001</v>
      </c>
      <c r="G981" s="262">
        <v>8658</v>
      </c>
      <c r="H981" s="79" t="s">
        <v>69</v>
      </c>
      <c r="I981" s="164" t="s">
        <v>65</v>
      </c>
      <c r="J981" s="273">
        <f ca="1">IF(AK981&lt;=Données!$B$2,1," ")</f>
        <v>1</v>
      </c>
      <c r="K981" s="45"/>
      <c r="L981" s="46">
        <v>1</v>
      </c>
      <c r="M981" s="47"/>
      <c r="N981" s="48"/>
      <c r="O981" s="185"/>
      <c r="P981" s="187"/>
      <c r="Q981" s="185"/>
      <c r="R981" s="186"/>
      <c r="S981" s="186">
        <v>1</v>
      </c>
      <c r="T981" s="187"/>
      <c r="U981" s="187"/>
      <c r="V981" s="187"/>
      <c r="W981" s="320"/>
      <c r="X981" s="214"/>
      <c r="Y981" s="215"/>
      <c r="Z981" s="34"/>
      <c r="AA981" s="35">
        <v>1</v>
      </c>
      <c r="AB981" s="35"/>
      <c r="AC981" s="35"/>
      <c r="AD981" s="36"/>
      <c r="AE981" s="224"/>
      <c r="AF981" s="53"/>
      <c r="AG981" s="54"/>
      <c r="AH981" s="55"/>
      <c r="AI981" s="56"/>
      <c r="AJ981" s="41" t="s">
        <v>66</v>
      </c>
      <c r="AK981" s="42">
        <v>44335</v>
      </c>
      <c r="AL981" s="50"/>
      <c r="AM981" s="337" t="str">
        <f>INDEX($K$6:$AE$6,1,MATCH(1,K981:AE981,-1))</f>
        <v>95PFE-L2M</v>
      </c>
      <c r="AN981" s="337" t="str">
        <f>IF(INDEX($K$6:$AE$6,1,MATCH(1,K981:AE981,1))&lt;&gt;INDEX($K$6:$AE$6,1,MATCH(1,K981:AE981,-1)),INDEX($K$6:$AE$6,1,MATCH(1,K981:AE981,1)),"-")</f>
        <v>1511-S</v>
      </c>
    </row>
    <row r="982" spans="1:40" x14ac:dyDescent="0.2">
      <c r="A982" s="169" t="str">
        <f>IF(IFERROR(VLOOKUP(G982,EmployesActifs,1,FALSE),"Non")&lt;&gt;"Non","Oui","Non")</f>
        <v>Oui</v>
      </c>
      <c r="B982" s="172">
        <f>IF(A982="Oui",1,0)</f>
        <v>1</v>
      </c>
      <c r="C982" s="172">
        <f>IF(OR(G982="Médecin",H982="Médecin",I982="Médecin",I982="Médecins",H982="anesthésiste",H982="boursier univ.",H982="chercheur",H982="chirurgien",H982="Résident(e)",H982="Md Urg",H982="Md Card",LEFT(H982,6)="Fellow",H982="Externe Médecine",H982="Directeur de la biobanque Médecin",H982="monit.-boursier",),1,0)</f>
        <v>0</v>
      </c>
      <c r="D982" s="172">
        <f>IF(OR(G982=0,H982="Stagiaire",H982="Stagiaires",H982="Externe",H982="Externes",G982="agence",H982="STAGIAIRE INFIRMIER(ÈRE)",H982="STAGIAIRE SI",H982="STAGIAIRE S.I.",H982="STAGIAIRE PAB",H982="STAGIAIRE EN PERFUSION",H982="Stagiaire Physiothérapeute",H982="Stagiaire médecine",H982="Stagiaire - Service sociaux",H982="STAGIAIRE SOINS INFIRMIERS",H982="STAGIAIRE EXTERNE EN MÉDECINE",H982="ss",),1,0)</f>
        <v>0</v>
      </c>
      <c r="E982" s="28" t="s">
        <v>1612</v>
      </c>
      <c r="F982" s="28" t="s">
        <v>868</v>
      </c>
      <c r="G982" s="262">
        <v>10094</v>
      </c>
      <c r="H982" s="79" t="s">
        <v>972</v>
      </c>
      <c r="I982" s="164" t="s">
        <v>3418</v>
      </c>
      <c r="J982" s="273">
        <f ca="1">IF(AK982&lt;=Données!$B$2,1," ")</f>
        <v>1</v>
      </c>
      <c r="K982" s="45"/>
      <c r="L982" s="46">
        <v>1</v>
      </c>
      <c r="M982" s="47"/>
      <c r="N982" s="48"/>
      <c r="O982" s="185"/>
      <c r="P982" s="187"/>
      <c r="Q982" s="185"/>
      <c r="R982" s="186"/>
      <c r="S982" s="186"/>
      <c r="T982" s="187"/>
      <c r="U982" s="187"/>
      <c r="V982" s="187"/>
      <c r="W982" s="320"/>
      <c r="X982" s="214"/>
      <c r="Y982" s="215"/>
      <c r="Z982" s="34"/>
      <c r="AA982" s="35"/>
      <c r="AB982" s="35"/>
      <c r="AC982" s="35"/>
      <c r="AD982" s="36"/>
      <c r="AE982" s="224"/>
      <c r="AF982" s="53"/>
      <c r="AG982" s="54"/>
      <c r="AH982" s="55"/>
      <c r="AI982" s="56"/>
      <c r="AJ982" s="41" t="s">
        <v>50</v>
      </c>
      <c r="AK982" s="42">
        <v>44574</v>
      </c>
      <c r="AL982" s="50"/>
      <c r="AM982" s="337" t="str">
        <f>INDEX($K$6:$AE$6,1,MATCH(1,K982:AE982,-1))</f>
        <v>95PFE-L2M</v>
      </c>
      <c r="AN982" s="337" t="str">
        <f>IF(INDEX($K$6:$AE$6,1,MATCH(1,K982:AE982,1))&lt;&gt;INDEX($K$6:$AE$6,1,MATCH(1,K982:AE982,-1)),INDEX($K$6:$AE$6,1,MATCH(1,K982:AE982,1)),"-")</f>
        <v>-</v>
      </c>
    </row>
    <row r="983" spans="1:40" x14ac:dyDescent="0.2">
      <c r="A983" s="169" t="str">
        <f>IF(IFERROR(VLOOKUP(G983,EmployesActifs,1,FALSE),"Non")&lt;&gt;"Non","Oui","Non")</f>
        <v>Oui</v>
      </c>
      <c r="B983" s="172">
        <f>IF(A983="Oui",1,0)</f>
        <v>1</v>
      </c>
      <c r="C983" s="172">
        <f>IF(OR(G983="Médecin",H983="Médecin",I983="Médecin",I983="Médecins",H983="anesthésiste",H983="boursier univ.",H983="chercheur",H983="chirurgien",H983="Résident(e)",H983="Md Urg",H983="Md Card",LEFT(H983,6)="Fellow",H983="Externe Médecine",H983="Directeur de la biobanque Médecin",H983="monit.-boursier",),1,0)</f>
        <v>0</v>
      </c>
      <c r="D983" s="172">
        <f>IF(OR(G983=0,H983="Stagiaire",H983="Stagiaires",H983="Externe",H983="Externes",G983="agence",H983="STAGIAIRE INFIRMIER(ÈRE)",H983="STAGIAIRE SI",H983="STAGIAIRE S.I.",H983="STAGIAIRE PAB",H983="STAGIAIRE EN PERFUSION",H983="Stagiaire Physiothérapeute",H983="Stagiaire médecine",H983="Stagiaire - Service sociaux",H983="STAGIAIRE SOINS INFIRMIERS",H983="STAGIAIRE EXTERNE EN MÉDECINE",H983="ss",),1,0)</f>
        <v>0</v>
      </c>
      <c r="E983" s="28" t="s">
        <v>1613</v>
      </c>
      <c r="F983" s="28" t="s">
        <v>1374</v>
      </c>
      <c r="G983" s="262">
        <v>10013</v>
      </c>
      <c r="H983" s="79" t="s">
        <v>3634</v>
      </c>
      <c r="I983" s="164" t="s">
        <v>1614</v>
      </c>
      <c r="J983" s="273">
        <f ca="1">IF(AK983&lt;=Données!$B$2,1," ")</f>
        <v>1</v>
      </c>
      <c r="K983" s="45"/>
      <c r="L983" s="46" t="s">
        <v>56</v>
      </c>
      <c r="M983" s="47" t="s">
        <v>56</v>
      </c>
      <c r="N983" s="48"/>
      <c r="O983" s="185"/>
      <c r="P983" s="187"/>
      <c r="Q983" s="185" t="s">
        <v>56</v>
      </c>
      <c r="R983" s="186">
        <v>1</v>
      </c>
      <c r="S983" s="186" t="s">
        <v>56</v>
      </c>
      <c r="T983" s="187"/>
      <c r="U983" s="187"/>
      <c r="V983" s="187"/>
      <c r="W983" s="320"/>
      <c r="X983" s="214"/>
      <c r="Y983" s="215"/>
      <c r="Z983" s="34"/>
      <c r="AA983" s="35"/>
      <c r="AB983" s="35" t="s">
        <v>56</v>
      </c>
      <c r="AC983" s="35"/>
      <c r="AD983" s="36" t="s">
        <v>56</v>
      </c>
      <c r="AE983" s="224"/>
      <c r="AF983" s="53"/>
      <c r="AG983" s="54"/>
      <c r="AH983" s="55"/>
      <c r="AI983" s="56"/>
      <c r="AJ983" s="41" t="s">
        <v>740</v>
      </c>
      <c r="AK983" s="42">
        <v>44156</v>
      </c>
      <c r="AL983" s="50" t="s">
        <v>1615</v>
      </c>
      <c r="AM983" s="337">
        <f>INDEX($K$6:$AE$6,1,MATCH(1,K983:AE983,-1))</f>
        <v>1860</v>
      </c>
      <c r="AN983" s="337" t="str">
        <f>IF(INDEX($K$6:$AE$6,1,MATCH(1,K983:AE983,1))&lt;&gt;INDEX($K$6:$AE$6,1,MATCH(1,K983:AE983,-1)),INDEX($K$6:$AE$6,1,MATCH(1,K983:AE983,1)),"-")</f>
        <v>-</v>
      </c>
    </row>
    <row r="984" spans="1:40" x14ac:dyDescent="0.2">
      <c r="A984" s="381"/>
      <c r="B984" s="172">
        <f>IF(A984="Oui",1,0)</f>
        <v>0</v>
      </c>
      <c r="C984" s="172">
        <f>IF(OR(G984="Médecin",H984="Médecin",I984="Médecin",I984="Médecins",H984="anesthésiste",H984="boursier univ.",H984="chercheur",H984="chirurgien",H984="Résident(e)",H984="Md Urg",H984="Md Card",LEFT(H984,6)="Fellow",H984="Externe Médecine",H984="Directeur de la biobanque Médecin",H984="monit.-boursier",),1,0)</f>
        <v>1</v>
      </c>
      <c r="D984" s="172">
        <f>IF(OR(G984=0,H984="Stagiaire",H984="Stagiaires",H984="Externe",H984="Externes",G984="agence",H984="STAGIAIRE INFIRMIER(ÈRE)",H984="STAGIAIRE SI",H984="STAGIAIRE S.I.",H984="STAGIAIRE PAB",H984="STAGIAIRE EN PERFUSION",H984="Stagiaire Physiothérapeute",H984="Stagiaire médecine",H984="Stagiaire - Service sociaux",H984="STAGIAIRE SOINS INFIRMIERS",H984="STAGIAIRE EXTERNE EN MÉDECINE",H984="ss",),1,0)</f>
        <v>0</v>
      </c>
      <c r="E984" s="28" t="s">
        <v>1616</v>
      </c>
      <c r="F984" s="28" t="s">
        <v>435</v>
      </c>
      <c r="G984" s="262" t="s">
        <v>1617</v>
      </c>
      <c r="H984" s="79" t="s">
        <v>334</v>
      </c>
      <c r="I984" s="164" t="s">
        <v>117</v>
      </c>
      <c r="J984" s="273">
        <f ca="1">IF(AK984&lt;=Données!$B$2,1," ")</f>
        <v>1</v>
      </c>
      <c r="K984" s="45">
        <v>1</v>
      </c>
      <c r="L984" s="46"/>
      <c r="M984" s="47"/>
      <c r="N984" s="48"/>
      <c r="O984" s="185"/>
      <c r="P984" s="187"/>
      <c r="Q984" s="185"/>
      <c r="R984" s="186"/>
      <c r="S984" s="186"/>
      <c r="T984" s="187"/>
      <c r="U984" s="187"/>
      <c r="V984" s="187"/>
      <c r="W984" s="320"/>
      <c r="X984" s="214"/>
      <c r="Y984" s="215"/>
      <c r="Z984" s="34"/>
      <c r="AA984" s="35"/>
      <c r="AB984" s="35"/>
      <c r="AC984" s="35"/>
      <c r="AD984" s="36"/>
      <c r="AE984" s="224"/>
      <c r="AF984" s="53"/>
      <c r="AG984" s="54"/>
      <c r="AH984" s="55"/>
      <c r="AI984" s="56"/>
      <c r="AJ984" s="41" t="s">
        <v>66</v>
      </c>
      <c r="AK984" s="42">
        <v>44323</v>
      </c>
      <c r="AL984" s="50"/>
      <c r="AM984" s="337" t="str">
        <f>INDEX($K$6:$AE$6,1,MATCH(1,K984:AE984,-1))</f>
        <v>95PFE-L2S</v>
      </c>
      <c r="AN984" s="337" t="str">
        <f>IF(INDEX($K$6:$AE$6,1,MATCH(1,K984:AE984,1))&lt;&gt;INDEX($K$6:$AE$6,1,MATCH(1,K984:AE984,-1)),INDEX($K$6:$AE$6,1,MATCH(1,K984:AE984,1)),"-")</f>
        <v>-</v>
      </c>
    </row>
    <row r="985" spans="1:40" x14ac:dyDescent="0.2">
      <c r="A985" s="169" t="str">
        <f>IF(IFERROR(VLOOKUP(G985,EmployesActifs,1,FALSE),"Non")&lt;&gt;"Non","Oui","Non")</f>
        <v>Oui</v>
      </c>
      <c r="B985" s="172">
        <f>IF(A985="Oui",1,0)</f>
        <v>1</v>
      </c>
      <c r="C985" s="172">
        <f>IF(OR(G985="Médecin",H985="Médecin",I985="Médecin",I985="Médecins",H985="anesthésiste",H985="boursier univ.",H985="chercheur",H985="chirurgien",H985="Résident(e)",H985="Md Urg",H985="Md Card",LEFT(H985,6)="Fellow",H985="Externe Médecine",H985="Directeur de la biobanque Médecin",H985="monit.-boursier",),1,0)</f>
        <v>0</v>
      </c>
      <c r="D985" s="172">
        <f>IF(OR(G985=0,H985="Stagiaire",H985="Stagiaires",H985="Externe",H985="Externes",G985="agence",H985="STAGIAIRE INFIRMIER(ÈRE)",H985="STAGIAIRE SI",H985="STAGIAIRE S.I.",H985="STAGIAIRE PAB",H985="STAGIAIRE EN PERFUSION",H985="Stagiaire Physiothérapeute",H985="Stagiaire médecine",H985="Stagiaire - Service sociaux",H985="STAGIAIRE SOINS INFIRMIERS",H985="STAGIAIRE EXTERNE EN MÉDECINE",H985="ss",),1,0)</f>
        <v>0</v>
      </c>
      <c r="E985" s="28" t="s">
        <v>1618</v>
      </c>
      <c r="F985" s="28" t="s">
        <v>1619</v>
      </c>
      <c r="G985" s="262">
        <v>2650</v>
      </c>
      <c r="H985" s="79" t="s">
        <v>103</v>
      </c>
      <c r="I985" s="164" t="s">
        <v>152</v>
      </c>
      <c r="J985" s="273" t="str">
        <f ca="1">IF(AK985&lt;=Données!$B$2,1," ")</f>
        <v xml:space="preserve"> </v>
      </c>
      <c r="K985" s="45"/>
      <c r="L985" s="46">
        <v>1</v>
      </c>
      <c r="M985" s="47"/>
      <c r="N985" s="48"/>
      <c r="O985" s="185"/>
      <c r="P985" s="187"/>
      <c r="Q985" s="185"/>
      <c r="R985" s="186"/>
      <c r="S985" s="186"/>
      <c r="T985" s="187"/>
      <c r="U985" s="187"/>
      <c r="V985" s="187"/>
      <c r="W985" s="320"/>
      <c r="X985" s="214"/>
      <c r="Y985" s="215"/>
      <c r="Z985" s="34"/>
      <c r="AA985" s="35"/>
      <c r="AB985" s="35"/>
      <c r="AC985" s="35"/>
      <c r="AD985" s="36"/>
      <c r="AE985" s="224"/>
      <c r="AF985" s="53"/>
      <c r="AG985" s="54"/>
      <c r="AH985" s="55"/>
      <c r="AI985" s="56"/>
      <c r="AJ985" s="41" t="s">
        <v>4462</v>
      </c>
      <c r="AK985" s="42">
        <v>45833</v>
      </c>
      <c r="AL985" s="50"/>
      <c r="AM985" s="337" t="str">
        <f>INDEX($K$6:$AE$6,1,MATCH(1,K985:AE985,-1))</f>
        <v>95PFE-L2M</v>
      </c>
      <c r="AN985" s="337" t="str">
        <f>IF(INDEX($K$6:$AE$6,1,MATCH(1,K985:AE985,1))&lt;&gt;INDEX($K$6:$AE$6,1,MATCH(1,K985:AE985,-1)),INDEX($K$6:$AE$6,1,MATCH(1,K985:AE985,1)),"-")</f>
        <v>-</v>
      </c>
    </row>
    <row r="986" spans="1:40" x14ac:dyDescent="0.2">
      <c r="A986" s="169" t="str">
        <f>IF(IFERROR(VLOOKUP(G986,EmployesActifs,1,FALSE),"Non")&lt;&gt;"Non","Oui","Non")</f>
        <v>Oui</v>
      </c>
      <c r="B986" s="172">
        <f>IF(A986="Oui",1,0)</f>
        <v>1</v>
      </c>
      <c r="C986" s="172">
        <f>IF(OR(G986="Médecin",H986="Médecin",I986="Médecin",I986="Médecins",H986="anesthésiste",H986="boursier univ.",H986="chercheur",H986="chirurgien",H986="Résident(e)",H986="Md Urg",H986="Md Card",LEFT(H986,6)="Fellow",H986="Externe Médecine",H986="Directeur de la biobanque Médecin",H986="monit.-boursier",),1,0)</f>
        <v>0</v>
      </c>
      <c r="D986" s="172">
        <f>IF(OR(G986=0,H986="Stagiaire",H986="Stagiaires",H986="Externe",H986="Externes",G986="agence",H986="STAGIAIRE INFIRMIER(ÈRE)",H986="STAGIAIRE SI",H986="STAGIAIRE S.I.",H986="STAGIAIRE PAB",H986="STAGIAIRE EN PERFUSION",H986="Stagiaire Physiothérapeute",H986="Stagiaire médecine",H986="Stagiaire - Service sociaux",H986="STAGIAIRE SOINS INFIRMIERS",H986="STAGIAIRE EXTERNE EN MÉDECINE",H986="ss",),1,0)</f>
        <v>0</v>
      </c>
      <c r="E986" s="28" t="s">
        <v>1620</v>
      </c>
      <c r="F986" s="28" t="s">
        <v>1622</v>
      </c>
      <c r="G986" s="262">
        <v>8851</v>
      </c>
      <c r="H986" s="79" t="s">
        <v>103</v>
      </c>
      <c r="I986" s="164" t="s">
        <v>65</v>
      </c>
      <c r="J986" s="273">
        <f ca="1">IF(AK986&lt;=Données!$B$2,1," ")</f>
        <v>1</v>
      </c>
      <c r="K986" s="45">
        <v>1</v>
      </c>
      <c r="L986" s="46"/>
      <c r="M986" s="47"/>
      <c r="N986" s="48"/>
      <c r="O986" s="185"/>
      <c r="P986" s="187"/>
      <c r="Q986" s="185"/>
      <c r="R986" s="186"/>
      <c r="S986" s="186"/>
      <c r="T986" s="187"/>
      <c r="U986" s="187"/>
      <c r="V986" s="187"/>
      <c r="W986" s="320"/>
      <c r="X986" s="214"/>
      <c r="Y986" s="215"/>
      <c r="Z986" s="34"/>
      <c r="AA986" s="35"/>
      <c r="AB986" s="35"/>
      <c r="AC986" s="35"/>
      <c r="AD986" s="36"/>
      <c r="AE986" s="224"/>
      <c r="AF986" s="53"/>
      <c r="AG986" s="54"/>
      <c r="AH986" s="55"/>
      <c r="AI986" s="56"/>
      <c r="AJ986" s="41" t="s">
        <v>85</v>
      </c>
      <c r="AK986" s="42">
        <v>44593</v>
      </c>
      <c r="AL986" s="50"/>
      <c r="AM986" s="337" t="str">
        <f>INDEX($K$6:$AE$6,1,MATCH(1,K986:AE986,-1))</f>
        <v>95PFE-L2S</v>
      </c>
      <c r="AN986" s="337" t="str">
        <f>IF(INDEX($K$6:$AE$6,1,MATCH(1,K986:AE986,1))&lt;&gt;INDEX($K$6:$AE$6,1,MATCH(1,K986:AE986,-1)),INDEX($K$6:$AE$6,1,MATCH(1,K986:AE986,1)),"-")</f>
        <v>-</v>
      </c>
    </row>
    <row r="987" spans="1:40" x14ac:dyDescent="0.2">
      <c r="A987" s="169" t="str">
        <f>IF(IFERROR(VLOOKUP(G987,EmployesActifs,1,FALSE),"Non")&lt;&gt;"Non","Oui","Non")</f>
        <v>Oui</v>
      </c>
      <c r="B987" s="172">
        <f>IF(A987="Oui",1,0)</f>
        <v>1</v>
      </c>
      <c r="C987" s="172">
        <f>IF(OR(G987="Médecin",H987="Médecin",I987="Médecin",I987="Médecins",H987="anesthésiste",H987="boursier univ.",H987="chercheur",H987="chirurgien",H987="Résident(e)",H987="Md Urg",H987="Md Card",LEFT(H987,6)="Fellow",H987="Externe Médecine",H987="Directeur de la biobanque Médecin",H987="monit.-boursier",),1,0)</f>
        <v>0</v>
      </c>
      <c r="D987" s="172">
        <f>IF(OR(G987=0,H987="Stagiaire",H987="Stagiaires",H987="Externe",H987="Externes",G987="agence",H987="STAGIAIRE INFIRMIER(ÈRE)",H987="STAGIAIRE SI",H987="STAGIAIRE S.I.",H987="STAGIAIRE PAB",H987="STAGIAIRE EN PERFUSION",H987="Stagiaire Physiothérapeute",H987="Stagiaire médecine",H987="Stagiaire - Service sociaux",H987="STAGIAIRE SOINS INFIRMIERS",H987="STAGIAIRE EXTERNE EN MÉDECINE",H987="ss",),1,0)</f>
        <v>0</v>
      </c>
      <c r="E987" s="28" t="s">
        <v>162</v>
      </c>
      <c r="F987" s="28" t="s">
        <v>1627</v>
      </c>
      <c r="G987" s="262">
        <v>5481</v>
      </c>
      <c r="H987" s="79" t="s">
        <v>747</v>
      </c>
      <c r="I987" s="164" t="s">
        <v>5716</v>
      </c>
      <c r="J987" s="273" t="str">
        <f ca="1">IF(AK987&lt;=Données!$B$2,1," ")</f>
        <v xml:space="preserve"> </v>
      </c>
      <c r="K987" s="45"/>
      <c r="L987" s="46">
        <v>1</v>
      </c>
      <c r="M987" s="47"/>
      <c r="N987" s="48"/>
      <c r="O987" s="185"/>
      <c r="P987" s="187"/>
      <c r="Q987" s="185"/>
      <c r="R987" s="186"/>
      <c r="S987" s="186"/>
      <c r="T987" s="187"/>
      <c r="U987" s="187"/>
      <c r="V987" s="187"/>
      <c r="W987" s="320"/>
      <c r="X987" s="214"/>
      <c r="Y987" s="215"/>
      <c r="Z987" s="34"/>
      <c r="AA987" s="35"/>
      <c r="AB987" s="35"/>
      <c r="AC987" s="35"/>
      <c r="AD987" s="36"/>
      <c r="AE987" s="224"/>
      <c r="AF987" s="53"/>
      <c r="AG987" s="54"/>
      <c r="AH987" s="55"/>
      <c r="AI987" s="56"/>
      <c r="AJ987" s="41" t="s">
        <v>4462</v>
      </c>
      <c r="AK987" s="42">
        <v>45882</v>
      </c>
      <c r="AL987" s="50"/>
      <c r="AM987" s="337" t="str">
        <f>INDEX($K$6:$AE$6,1,MATCH(1,K987:AE987,-1))</f>
        <v>95PFE-L2M</v>
      </c>
      <c r="AN987" s="337" t="str">
        <f>IF(INDEX($K$6:$AE$6,1,MATCH(1,K987:AE987,1))&lt;&gt;INDEX($K$6:$AE$6,1,MATCH(1,K987:AE987,-1)),INDEX($K$6:$AE$6,1,MATCH(1,K987:AE987,1)),"-")</f>
        <v>-</v>
      </c>
    </row>
    <row r="988" spans="1:40" x14ac:dyDescent="0.2">
      <c r="A988" s="381"/>
      <c r="B988" s="172">
        <f>IF(A988="Oui",1,0)</f>
        <v>0</v>
      </c>
      <c r="C988" s="172">
        <f>IF(OR(G988="Médecin",H988="Médecin",I988="Médecin",I988="Médecins",H988="anesthésiste",H988="boursier univ.",H988="chercheur",H988="chirurgien",H988="Résident(e)",H988="Md Urg",H988="Md Card",LEFT(H988,6)="Fellow",H988="Externe Médecine",H988="Directeur de la biobanque Médecin",H988="monit.-boursier",),1,0)</f>
        <v>1</v>
      </c>
      <c r="D988" s="172">
        <f>IF(OR(G988=0,H988="Stagiaire",H988="Stagiaires",H988="Externe",H988="Externes",G988="agence",H988="STAGIAIRE INFIRMIER(ÈRE)",H988="STAGIAIRE SI",H988="STAGIAIRE S.I.",H988="STAGIAIRE PAB",H988="STAGIAIRE EN PERFUSION",H988="Stagiaire Physiothérapeute",H988="Stagiaire médecine",H988="Stagiaire - Service sociaux",H988="STAGIAIRE SOINS INFIRMIERS",H988="STAGIAIRE EXTERNE EN MÉDECINE",H988="ss",),1,0)</f>
        <v>0</v>
      </c>
      <c r="E988" s="28" t="s">
        <v>162</v>
      </c>
      <c r="F988" s="28" t="s">
        <v>1628</v>
      </c>
      <c r="G988" s="262" t="s">
        <v>1629</v>
      </c>
      <c r="H988" s="79" t="s">
        <v>80</v>
      </c>
      <c r="I988" s="164" t="s">
        <v>117</v>
      </c>
      <c r="J988" s="273">
        <f ca="1">IF(AK988&lt;=Données!$B$2,1," ")</f>
        <v>1</v>
      </c>
      <c r="K988" s="45"/>
      <c r="L988" s="46" t="s">
        <v>56</v>
      </c>
      <c r="M988" s="47"/>
      <c r="N988" s="48"/>
      <c r="O988" s="185"/>
      <c r="P988" s="187"/>
      <c r="Q988" s="185"/>
      <c r="R988" s="186"/>
      <c r="S988" s="186">
        <v>1</v>
      </c>
      <c r="T988" s="187"/>
      <c r="U988" s="187"/>
      <c r="V988" s="187"/>
      <c r="W988" s="320"/>
      <c r="X988" s="214"/>
      <c r="Y988" s="215"/>
      <c r="Z988" s="34"/>
      <c r="AA988" s="35"/>
      <c r="AB988" s="35"/>
      <c r="AC988" s="35"/>
      <c r="AD988" s="36"/>
      <c r="AE988" s="224"/>
      <c r="AF988" s="53"/>
      <c r="AG988" s="54"/>
      <c r="AH988" s="55"/>
      <c r="AI988" s="56"/>
      <c r="AJ988" s="41" t="s">
        <v>98</v>
      </c>
      <c r="AK988" s="42">
        <v>44574</v>
      </c>
      <c r="AL988" s="50"/>
      <c r="AM988" s="337" t="str">
        <f>INDEX($K$6:$AE$6,1,MATCH(1,K988:AE988,-1))</f>
        <v>1870 +</v>
      </c>
      <c r="AN988" s="337" t="str">
        <f>IF(INDEX($K$6:$AE$6,1,MATCH(1,K988:AE988,1))&lt;&gt;INDEX($K$6:$AE$6,1,MATCH(1,K988:AE988,-1)),INDEX($K$6:$AE$6,1,MATCH(1,K988:AE988,1)),"-")</f>
        <v>-</v>
      </c>
    </row>
    <row r="989" spans="1:40" x14ac:dyDescent="0.2">
      <c r="A989" s="169" t="str">
        <f>IF(IFERROR(VLOOKUP(G989,EmployesActifs,1,FALSE),"Non")&lt;&gt;"Non","Oui","Non")</f>
        <v>Oui</v>
      </c>
      <c r="B989" s="172">
        <f>IF(A989="Oui",1,0)</f>
        <v>1</v>
      </c>
      <c r="C989" s="172">
        <f>IF(OR(G989="Médecin",H989="Médecin",I989="Médecin",I989="Médecins",H989="anesthésiste",H989="boursier univ.",H989="chercheur",H989="chirurgien",H989="Résident(e)",H989="Md Urg",H989="Md Card",LEFT(H989,6)="Fellow",H989="Externe Médecine",H989="Directeur de la biobanque Médecin",H989="monit.-boursier",),1,0)</f>
        <v>0</v>
      </c>
      <c r="D989" s="172">
        <f>IF(OR(G989=0,H989="Stagiaire",H989="Stagiaires",H989="Externe",H989="Externes",G989="agence",H989="STAGIAIRE INFIRMIER(ÈRE)",H989="STAGIAIRE SI",H989="STAGIAIRE S.I.",H989="STAGIAIRE PAB",H989="STAGIAIRE EN PERFUSION",H989="Stagiaire Physiothérapeute",H989="Stagiaire médecine",H989="Stagiaire - Service sociaux",H989="STAGIAIRE SOINS INFIRMIERS",H989="STAGIAIRE EXTERNE EN MÉDECINE",H989="ss",),1,0)</f>
        <v>0</v>
      </c>
      <c r="E989" s="28" t="s">
        <v>1630</v>
      </c>
      <c r="F989" s="28" t="s">
        <v>1631</v>
      </c>
      <c r="G989" s="262">
        <v>12043</v>
      </c>
      <c r="H989" s="79" t="s">
        <v>3634</v>
      </c>
      <c r="I989" s="164" t="s">
        <v>5714</v>
      </c>
      <c r="J989" s="273">
        <f ca="1">IF(AK989&lt;=Données!$B$2,1," ")</f>
        <v>1</v>
      </c>
      <c r="K989" s="45" t="s">
        <v>56</v>
      </c>
      <c r="L989" s="46" t="s">
        <v>56</v>
      </c>
      <c r="M989" s="47" t="s">
        <v>56</v>
      </c>
      <c r="N989" s="48"/>
      <c r="O989" s="185"/>
      <c r="P989" s="187"/>
      <c r="Q989" s="185"/>
      <c r="R989" s="186"/>
      <c r="S989" s="186">
        <v>1</v>
      </c>
      <c r="T989" s="187"/>
      <c r="U989" s="187"/>
      <c r="V989" s="187"/>
      <c r="W989" s="320"/>
      <c r="X989" s="214"/>
      <c r="Y989" s="215"/>
      <c r="Z989" s="34"/>
      <c r="AA989" s="35"/>
      <c r="AB989" s="35"/>
      <c r="AC989" s="35"/>
      <c r="AD989" s="36"/>
      <c r="AE989" s="224"/>
      <c r="AF989" s="53"/>
      <c r="AG989" s="54"/>
      <c r="AH989" s="55"/>
      <c r="AI989" s="56"/>
      <c r="AJ989" s="41" t="s">
        <v>98</v>
      </c>
      <c r="AK989" s="42">
        <v>44582</v>
      </c>
      <c r="AL989" s="50"/>
      <c r="AM989" s="337" t="str">
        <f>INDEX($K$6:$AE$6,1,MATCH(1,K989:AE989,-1))</f>
        <v>1870 +</v>
      </c>
      <c r="AN989" s="337" t="str">
        <f>IF(INDEX($K$6:$AE$6,1,MATCH(1,K989:AE989,1))&lt;&gt;INDEX($K$6:$AE$6,1,MATCH(1,K989:AE989,-1)),INDEX($K$6:$AE$6,1,MATCH(1,K989:AE989,1)),"-")</f>
        <v>-</v>
      </c>
    </row>
    <row r="990" spans="1:40" x14ac:dyDescent="0.2">
      <c r="A990" s="169" t="str">
        <f>IF(IFERROR(VLOOKUP(G990,EmployesActifs,1,FALSE),"Non")&lt;&gt;"Non","Oui","Non")</f>
        <v>Oui</v>
      </c>
      <c r="B990" s="172">
        <f>IF(A990="Oui",1,0)</f>
        <v>1</v>
      </c>
      <c r="C990" s="172">
        <f>IF(OR(G990="Médecin",H990="Médecin",I990="Médecin",I990="Médecins",H990="anesthésiste",H990="boursier univ.",H990="chercheur",H990="chirurgien",H990="Résident(e)",H990="Md Urg",H990="Md Card",LEFT(H990,6)="Fellow",H990="Externe Médecine",H990="Directeur de la biobanque Médecin",H990="monit.-boursier",),1,0)</f>
        <v>1</v>
      </c>
      <c r="D990" s="172">
        <f>IF(OR(G990=0,H990="Stagiaire",H990="Stagiaires",H990="Externe",H990="Externes",G990="agence",H990="STAGIAIRE INFIRMIER(ÈRE)",H990="STAGIAIRE SI",H990="STAGIAIRE S.I.",H990="STAGIAIRE PAB",H990="STAGIAIRE EN PERFUSION",H990="Stagiaire Physiothérapeute",H990="Stagiaire médecine",H990="Stagiaire - Service sociaux",H990="STAGIAIRE SOINS INFIRMIERS",H990="STAGIAIRE EXTERNE EN MÉDECINE",H990="ss",),1,0)</f>
        <v>0</v>
      </c>
      <c r="E990" s="28" t="s">
        <v>1635</v>
      </c>
      <c r="F990" s="28" t="s">
        <v>1636</v>
      </c>
      <c r="G990" s="262">
        <v>11398</v>
      </c>
      <c r="H990" s="79" t="s">
        <v>378</v>
      </c>
      <c r="I990" s="164" t="s">
        <v>1637</v>
      </c>
      <c r="J990" s="273">
        <v>1</v>
      </c>
      <c r="K990" s="45"/>
      <c r="L990" s="46">
        <v>1</v>
      </c>
      <c r="M990" s="47"/>
      <c r="N990" s="48"/>
      <c r="O990" s="185"/>
      <c r="P990" s="187"/>
      <c r="Q990" s="185"/>
      <c r="R990" s="186"/>
      <c r="S990" s="186"/>
      <c r="T990" s="187"/>
      <c r="U990" s="187"/>
      <c r="V990" s="187"/>
      <c r="W990" s="320"/>
      <c r="X990" s="214"/>
      <c r="Y990" s="215"/>
      <c r="Z990" s="34"/>
      <c r="AA990" s="35"/>
      <c r="AB990" s="35"/>
      <c r="AC990" s="35"/>
      <c r="AD990" s="36"/>
      <c r="AE990" s="49"/>
      <c r="AF990" s="53"/>
      <c r="AG990" s="54"/>
      <c r="AH990" s="55"/>
      <c r="AI990" s="56"/>
      <c r="AJ990" s="41" t="s">
        <v>144</v>
      </c>
      <c r="AK990" s="42">
        <v>44587</v>
      </c>
      <c r="AL990" s="50"/>
      <c r="AM990" s="337" t="str">
        <f>INDEX($K$6:$AE$6,1,MATCH(1,K990:AE990,-1))</f>
        <v>95PFE-L2M</v>
      </c>
      <c r="AN990" s="337" t="str">
        <f>IF(INDEX($K$6:$AE$6,1,MATCH(1,K990:AE990,1))&lt;&gt;INDEX($K$6:$AE$6,1,MATCH(1,K990:AE990,-1)),INDEX($K$6:$AE$6,1,MATCH(1,K990:AE990,1)),"-")</f>
        <v>-</v>
      </c>
    </row>
    <row r="991" spans="1:40" x14ac:dyDescent="0.2">
      <c r="A991" s="381"/>
      <c r="B991" s="172">
        <f>IF(A991="Oui",1,0)</f>
        <v>0</v>
      </c>
      <c r="C991" s="172">
        <f>IF(OR(G991="Médecin",H991="Médecin",I991="Médecin",I991="Médecins",H991="anesthésiste",H991="boursier univ.",H991="chercheur",H991="chirurgien",H991="Résident(e)",H991="Md Urg",H991="Md Card",LEFT(H991,6)="Fellow",H991="Externe Médecine",H991="Directeur de la biobanque Médecin",H991="monit.-boursier",),1,0)</f>
        <v>1</v>
      </c>
      <c r="D991" s="172">
        <f>IF(OR(G991=0,H991="Stagiaire",H991="Stagiaires",H991="Externe",H991="Externes",G991="agence",H991="STAGIAIRE INFIRMIER(ÈRE)",H991="STAGIAIRE SI",H991="STAGIAIRE S.I.",H991="STAGIAIRE PAB",H991="STAGIAIRE EN PERFUSION",H991="Stagiaire Physiothérapeute",H991="Stagiaire médecine",H991="Stagiaire - Service sociaux",H991="STAGIAIRE SOINS INFIRMIERS",H991="STAGIAIRE EXTERNE EN MÉDECINE",H991="ss",),1,0)</f>
        <v>0</v>
      </c>
      <c r="E991" s="28" t="s">
        <v>1635</v>
      </c>
      <c r="F991" s="28" t="s">
        <v>1636</v>
      </c>
      <c r="G991" s="262">
        <v>11398</v>
      </c>
      <c r="H991" s="79" t="s">
        <v>378</v>
      </c>
      <c r="I991" s="164" t="s">
        <v>1637</v>
      </c>
      <c r="J991" s="273">
        <f ca="1">IF(AK991&lt;=Données!$B$2,1," ")</f>
        <v>1</v>
      </c>
      <c r="K991" s="45"/>
      <c r="L991" s="46">
        <v>1</v>
      </c>
      <c r="M991" s="47"/>
      <c r="N991" s="48"/>
      <c r="O991" s="185"/>
      <c r="P991" s="187"/>
      <c r="Q991" s="185"/>
      <c r="R991" s="186"/>
      <c r="S991" s="186"/>
      <c r="T991" s="187"/>
      <c r="U991" s="187"/>
      <c r="V991" s="187"/>
      <c r="W991" s="320"/>
      <c r="X991" s="214"/>
      <c r="Y991" s="215"/>
      <c r="Z991" s="34"/>
      <c r="AA991" s="35"/>
      <c r="AB991" s="35"/>
      <c r="AC991" s="35"/>
      <c r="AD991" s="36"/>
      <c r="AE991" s="224"/>
      <c r="AF991" s="53"/>
      <c r="AG991" s="54"/>
      <c r="AH991" s="55"/>
      <c r="AI991" s="56"/>
      <c r="AJ991" s="41" t="s">
        <v>144</v>
      </c>
      <c r="AK991" s="42">
        <v>44587</v>
      </c>
      <c r="AL991" s="50"/>
      <c r="AM991" s="337" t="str">
        <f>INDEX($K$6:$AE$6,1,MATCH(1,K991:AE991,-1))</f>
        <v>95PFE-L2M</v>
      </c>
      <c r="AN991" s="337" t="str">
        <f>IF(INDEX($K$6:$AE$6,1,MATCH(1,K991:AE991,1))&lt;&gt;INDEX($K$6:$AE$6,1,MATCH(1,K991:AE991,-1)),INDEX($K$6:$AE$6,1,MATCH(1,K991:AE991,1)),"-")</f>
        <v>-</v>
      </c>
    </row>
    <row r="992" spans="1:40" x14ac:dyDescent="0.2">
      <c r="A992" s="169" t="str">
        <f>IF(IFERROR(VLOOKUP(G992,EmployesActifs,1,FALSE),"Non")&lt;&gt;"Non","Oui","Non")</f>
        <v>Oui</v>
      </c>
      <c r="B992" s="172">
        <f>IF(A992="Oui",1,0)</f>
        <v>1</v>
      </c>
      <c r="C992" s="172">
        <f>IF(OR(G992="Médecin",H992="Médecin",I992="Médecin",I992="Médecins",H992="anesthésiste",H992="boursier univ.",H992="chercheur",H992="chirurgien",H992="Résident(e)",H992="Md Urg",H992="Md Card",LEFT(H992,6)="Fellow",H992="Externe Médecine",H992="Directeur de la biobanque Médecin",H992="monit.-boursier",),1,0)</f>
        <v>0</v>
      </c>
      <c r="D992" s="172">
        <f>IF(OR(G992=0,H992="Stagiaire",H992="Stagiaires",H992="Externe",H992="Externes",G992="agence",H992="STAGIAIRE INFIRMIER(ÈRE)",H992="STAGIAIRE SI",H992="STAGIAIRE S.I.",H992="STAGIAIRE PAB",H992="STAGIAIRE EN PERFUSION",H992="Stagiaire Physiothérapeute",H992="Stagiaire médecine",H992="Stagiaire - Service sociaux",H992="STAGIAIRE SOINS INFIRMIERS",H992="STAGIAIRE EXTERNE EN MÉDECINE",H992="ss",),1,0)</f>
        <v>0</v>
      </c>
      <c r="E992" s="28" t="s">
        <v>5545</v>
      </c>
      <c r="F992" s="28" t="s">
        <v>855</v>
      </c>
      <c r="G992" s="262">
        <v>13775</v>
      </c>
      <c r="H992" s="79" t="s">
        <v>54</v>
      </c>
      <c r="I992" s="164" t="s">
        <v>5862</v>
      </c>
      <c r="J992" s="273" t="str">
        <f ca="1">IF(AK992&lt;=Données!$B$2,1," ")</f>
        <v xml:space="preserve"> </v>
      </c>
      <c r="K992" s="45"/>
      <c r="L992" s="46" t="s">
        <v>56</v>
      </c>
      <c r="M992" s="47"/>
      <c r="N992" s="48"/>
      <c r="O992" s="185"/>
      <c r="P992" s="187">
        <v>1</v>
      </c>
      <c r="Q992" s="185"/>
      <c r="R992" s="186"/>
      <c r="S992" s="186"/>
      <c r="T992" s="187"/>
      <c r="U992" s="187"/>
      <c r="V992" s="187"/>
      <c r="W992" s="320"/>
      <c r="X992" s="214"/>
      <c r="Y992" s="215"/>
      <c r="Z992" s="34"/>
      <c r="AA992" s="35"/>
      <c r="AB992" s="35"/>
      <c r="AC992" s="35"/>
      <c r="AD992" s="36"/>
      <c r="AE992" s="224"/>
      <c r="AF992" s="53"/>
      <c r="AG992" s="54"/>
      <c r="AH992" s="55"/>
      <c r="AI992" s="56"/>
      <c r="AJ992" s="41" t="s">
        <v>5851</v>
      </c>
      <c r="AK992" s="42">
        <v>45703</v>
      </c>
      <c r="AL992" s="50"/>
      <c r="AM992" s="337">
        <f>INDEX($K$6:$AE$6,1,MATCH(1,K992:AE992,-1))</f>
        <v>1804</v>
      </c>
      <c r="AN992" s="337" t="str">
        <f>IF(INDEX($K$6:$AE$6,1,MATCH(1,K992:AE992,1))&lt;&gt;INDEX($K$6:$AE$6,1,MATCH(1,K992:AE992,-1)),INDEX($K$6:$AE$6,1,MATCH(1,K992:AE992,1)),"-")</f>
        <v>-</v>
      </c>
    </row>
    <row r="993" spans="1:40" x14ac:dyDescent="0.2">
      <c r="A993" s="169" t="str">
        <f>IF(IFERROR(VLOOKUP(G993,EmployesActifs,1,FALSE),"Non")&lt;&gt;"Non","Oui","Non")</f>
        <v>Oui</v>
      </c>
      <c r="B993" s="172">
        <f>IF(A993="Oui",1,0)</f>
        <v>1</v>
      </c>
      <c r="C993" s="172">
        <f>IF(OR(G993="Médecin",H993="Médecin",I993="Médecin",I993="Médecins",H993="anesthésiste",H993="boursier univ.",H993="chercheur",H993="chirurgien",H993="Résident(e)",H993="Md Urg",H993="Md Card",LEFT(H993,6)="Fellow",H993="Externe Médecine",H993="Directeur de la biobanque Médecin",H993="monit.-boursier",),1,0)</f>
        <v>0</v>
      </c>
      <c r="D993" s="172">
        <f>IF(OR(G993=0,H993="Stagiaire",H993="Stagiaires",H993="Externe",H993="Externes",G993="agence",H993="STAGIAIRE INFIRMIER(ÈRE)",H993="STAGIAIRE SI",H993="STAGIAIRE S.I.",H993="STAGIAIRE PAB",H993="STAGIAIRE EN PERFUSION",H993="Stagiaire Physiothérapeute",H993="Stagiaire médecine",H993="Stagiaire - Service sociaux",H993="STAGIAIRE SOINS INFIRMIERS",H993="STAGIAIRE EXTERNE EN MÉDECINE",H993="ss",),1,0)</f>
        <v>0</v>
      </c>
      <c r="E993" s="28" t="s">
        <v>1638</v>
      </c>
      <c r="F993" s="28" t="s">
        <v>3829</v>
      </c>
      <c r="G993" s="262">
        <v>9611</v>
      </c>
      <c r="H993" s="79" t="s">
        <v>69</v>
      </c>
      <c r="I993" s="164" t="s">
        <v>61</v>
      </c>
      <c r="J993" s="273">
        <f ca="1">IF(AK993&lt;=Données!$B$2,1," ")</f>
        <v>1</v>
      </c>
      <c r="K993" s="45"/>
      <c r="L993" s="46"/>
      <c r="M993" s="47"/>
      <c r="N993" s="48"/>
      <c r="O993" s="185"/>
      <c r="P993" s="187"/>
      <c r="Q993" s="185"/>
      <c r="R993" s="186"/>
      <c r="S993" s="186"/>
      <c r="T993" s="187"/>
      <c r="U993" s="187"/>
      <c r="V993" s="187"/>
      <c r="W993" s="320"/>
      <c r="X993" s="214"/>
      <c r="Y993" s="215"/>
      <c r="Z993" s="34"/>
      <c r="AA993" s="35"/>
      <c r="AB993" s="35"/>
      <c r="AC993" s="35"/>
      <c r="AD993" s="36"/>
      <c r="AE993" s="224"/>
      <c r="AF993" s="53"/>
      <c r="AG993" s="54"/>
      <c r="AH993" s="55"/>
      <c r="AI993" s="56"/>
      <c r="AJ993" s="41" t="s">
        <v>159</v>
      </c>
      <c r="AK993" s="42">
        <v>42776</v>
      </c>
      <c r="AL993" s="50" t="s">
        <v>1639</v>
      </c>
      <c r="AM993" s="337" t="e">
        <f>INDEX($K$6:$AE$6,1,MATCH(1,K993:AE993,-1))</f>
        <v>#N/A</v>
      </c>
      <c r="AN993" s="337" t="e">
        <f>IF(INDEX($K$6:$AE$6,1,MATCH(1,K993:AE993,1))&lt;&gt;INDEX($K$6:$AE$6,1,MATCH(1,K993:AE993,-1)),INDEX($K$6:$AE$6,1,MATCH(1,K993:AE993,1)),"-")</f>
        <v>#N/A</v>
      </c>
    </row>
    <row r="994" spans="1:40" x14ac:dyDescent="0.2">
      <c r="A994" s="169" t="str">
        <f>IF(IFERROR(VLOOKUP(G994,EmployesActifs,1,FALSE),"Non")&lt;&gt;"Non","Oui","Non")</f>
        <v>Oui</v>
      </c>
      <c r="B994" s="172">
        <f>IF(A994="Oui",1,0)</f>
        <v>1</v>
      </c>
      <c r="C994" s="172">
        <f>IF(OR(G994="Médecin",H994="Médecin",I994="Médecin",I994="Médecins",H994="anesthésiste",H994="boursier univ.",H994="chercheur",H994="chirurgien",H994="Résident(e)",H994="Md Urg",H994="Md Card",LEFT(H994,6)="Fellow",H994="Externe Médecine",H994="Directeur de la biobanque Médecin",H994="monit.-boursier",),1,0)</f>
        <v>0</v>
      </c>
      <c r="D994" s="172">
        <f>IF(OR(G994=0,H994="Stagiaire",H994="Stagiaires",H994="Externe",H994="Externes",G994="agence",H994="STAGIAIRE INFIRMIER(ÈRE)",H994="STAGIAIRE SI",H994="STAGIAIRE S.I.",H994="STAGIAIRE PAB",H994="STAGIAIRE EN PERFUSION",H994="Stagiaire Physiothérapeute",H994="Stagiaire médecine",H994="Stagiaire - Service sociaux",H994="STAGIAIRE SOINS INFIRMIERS",H994="STAGIAIRE EXTERNE EN MÉDECINE",H994="ss",),1,0)</f>
        <v>0</v>
      </c>
      <c r="E994" s="28" t="s">
        <v>5202</v>
      </c>
      <c r="F994" s="28" t="s">
        <v>5203</v>
      </c>
      <c r="G994" s="262">
        <v>13551</v>
      </c>
      <c r="H994" s="79" t="s">
        <v>5006</v>
      </c>
      <c r="I994" s="164" t="s">
        <v>209</v>
      </c>
      <c r="J994" s="273" t="str">
        <f ca="1">IF(AK994&lt;=Données!$B$2,1," ")</f>
        <v xml:space="preserve"> </v>
      </c>
      <c r="K994" s="45" t="s">
        <v>56</v>
      </c>
      <c r="L994" s="46">
        <v>1</v>
      </c>
      <c r="M994" s="47"/>
      <c r="N994" s="48"/>
      <c r="O994" s="185"/>
      <c r="P994" s="187"/>
      <c r="Q994" s="185"/>
      <c r="R994" s="186"/>
      <c r="S994" s="186"/>
      <c r="T994" s="187"/>
      <c r="U994" s="187"/>
      <c r="V994" s="187"/>
      <c r="W994" s="320"/>
      <c r="X994" s="214"/>
      <c r="Y994" s="215"/>
      <c r="Z994" s="34"/>
      <c r="AA994" s="35"/>
      <c r="AB994" s="35"/>
      <c r="AC994" s="35"/>
      <c r="AD994" s="36"/>
      <c r="AE994" s="224"/>
      <c r="AF994" s="53"/>
      <c r="AG994" s="54"/>
      <c r="AH994" s="55"/>
      <c r="AI994" s="56"/>
      <c r="AJ994" s="41" t="s">
        <v>4462</v>
      </c>
      <c r="AK994" s="42">
        <v>45356</v>
      </c>
      <c r="AL994" s="50"/>
      <c r="AM994" s="337" t="str">
        <f>INDEX($K$6:$AE$6,1,MATCH(1,K994:AE994,-1))</f>
        <v>95PFE-L2M</v>
      </c>
      <c r="AN994" s="337" t="str">
        <f>IF(INDEX($K$6:$AE$6,1,MATCH(1,K994:AE994,1))&lt;&gt;INDEX($K$6:$AE$6,1,MATCH(1,K994:AE994,-1)),INDEX($K$6:$AE$6,1,MATCH(1,K994:AE994,1)),"-")</f>
        <v>-</v>
      </c>
    </row>
    <row r="995" spans="1:40" x14ac:dyDescent="0.2">
      <c r="A995" s="169" t="str">
        <f>IF(IFERROR(VLOOKUP(G995,EmployesActifs,1,FALSE),"Non")&lt;&gt;"Non","Oui","Non")</f>
        <v>Oui</v>
      </c>
      <c r="B995" s="172">
        <f>IF(A995="Oui",1,0)</f>
        <v>1</v>
      </c>
      <c r="C995" s="172">
        <f>IF(OR(G995="Médecin",H995="Médecin",I995="Médecin",I995="Médecins",H995="anesthésiste",H995="boursier univ.",H995="chercheur",H995="chirurgien",H995="Résident(e)",H995="Md Urg",H995="Md Card",LEFT(H995,6)="Fellow",H995="Externe Médecine",H995="Directeur de la biobanque Médecin",H995="monit.-boursier",),1,0)</f>
        <v>0</v>
      </c>
      <c r="D995" s="172">
        <f>IF(OR(G995=0,H995="Stagiaire",H995="Stagiaires",H995="Externe",H995="Externes",G995="agence",H995="STAGIAIRE INFIRMIER(ÈRE)",H995="STAGIAIRE SI",H995="STAGIAIRE S.I.",H995="STAGIAIRE PAB",H995="STAGIAIRE EN PERFUSION",H995="Stagiaire Physiothérapeute",H995="Stagiaire médecine",H995="Stagiaire - Service sociaux",H995="STAGIAIRE SOINS INFIRMIERS",H995="STAGIAIRE EXTERNE EN MÉDECINE",H995="ss",),1,0)</f>
        <v>0</v>
      </c>
      <c r="E995" s="28" t="s">
        <v>1640</v>
      </c>
      <c r="F995" s="28" t="s">
        <v>634</v>
      </c>
      <c r="G995" s="262">
        <v>10496</v>
      </c>
      <c r="H995" s="79" t="s">
        <v>69</v>
      </c>
      <c r="I995" s="164" t="s">
        <v>5717</v>
      </c>
      <c r="J995" s="273">
        <f ca="1">IF(AK995&lt;=Données!$B$2,1," ")</f>
        <v>1</v>
      </c>
      <c r="K995" s="45"/>
      <c r="L995" s="46"/>
      <c r="M995" s="47"/>
      <c r="N995" s="48"/>
      <c r="O995" s="185"/>
      <c r="P995" s="187"/>
      <c r="Q995" s="185"/>
      <c r="R995" s="186">
        <v>1</v>
      </c>
      <c r="S995" s="186"/>
      <c r="T995" s="187"/>
      <c r="U995" s="187"/>
      <c r="V995" s="187"/>
      <c r="W995" s="320"/>
      <c r="X995" s="214"/>
      <c r="Y995" s="215"/>
      <c r="Z995" s="34"/>
      <c r="AA995" s="35"/>
      <c r="AB995" s="35">
        <v>1</v>
      </c>
      <c r="AC995" s="35"/>
      <c r="AD995" s="36"/>
      <c r="AE995" s="224"/>
      <c r="AF995" s="53"/>
      <c r="AG995" s="54"/>
      <c r="AH995" s="55"/>
      <c r="AI995" s="56"/>
      <c r="AJ995" s="41" t="s">
        <v>290</v>
      </c>
      <c r="AK995" s="42">
        <v>44048</v>
      </c>
      <c r="AL995" s="50"/>
      <c r="AM995" s="337">
        <f>INDEX($K$6:$AE$6,1,MATCH(1,K995:AE995,-1))</f>
        <v>1860</v>
      </c>
      <c r="AN995" s="337" t="str">
        <f>IF(INDEX($K$6:$AE$6,1,MATCH(1,K995:AE995,1))&lt;&gt;INDEX($K$6:$AE$6,1,MATCH(1,K995:AE995,-1)),INDEX($K$6:$AE$6,1,MATCH(1,K995:AE995,1)),"-")</f>
        <v>1512-M</v>
      </c>
    </row>
    <row r="996" spans="1:40" x14ac:dyDescent="0.2">
      <c r="A996" s="169" t="str">
        <f>IF(IFERROR(VLOOKUP(G996,EmployesActifs,1,FALSE),"Non")&lt;&gt;"Non","Oui","Non")</f>
        <v>Oui</v>
      </c>
      <c r="B996" s="172">
        <f>IF(A996="Oui",1,0)</f>
        <v>1</v>
      </c>
      <c r="C996" s="172">
        <f>IF(OR(G996="Médecin",H996="Médecin",I996="Médecin",I996="Médecins",H996="anesthésiste",H996="boursier univ.",H996="chercheur",H996="chirurgien",H996="Résident(e)",H996="Md Urg",H996="Md Card",LEFT(H996,6)="Fellow",H996="Externe Médecine",H996="Directeur de la biobanque Médecin",H996="monit.-boursier",),1,0)</f>
        <v>0</v>
      </c>
      <c r="D996" s="172">
        <f>IF(OR(G996=0,H996="Stagiaire",H996="Stagiaires",H996="Externe",H996="Externes",G996="agence",H996="STAGIAIRE INFIRMIER(ÈRE)",H996="STAGIAIRE SI",H996="STAGIAIRE S.I.",H996="STAGIAIRE PAB",H996="STAGIAIRE EN PERFUSION",H996="Stagiaire Physiothérapeute",H996="Stagiaire médecine",H996="Stagiaire - Service sociaux",H996="STAGIAIRE SOINS INFIRMIERS",H996="STAGIAIRE EXTERNE EN MÉDECINE",H996="ss",),1,0)</f>
        <v>0</v>
      </c>
      <c r="E996" s="28" t="s">
        <v>1641</v>
      </c>
      <c r="F996" s="28" t="s">
        <v>1642</v>
      </c>
      <c r="G996" s="262">
        <v>10148</v>
      </c>
      <c r="H996" s="79" t="s">
        <v>2098</v>
      </c>
      <c r="I996" s="164" t="s">
        <v>152</v>
      </c>
      <c r="J996" s="273">
        <f ca="1">IF(AK996&lt;=Données!$B$2,1," ")</f>
        <v>1</v>
      </c>
      <c r="K996" s="45"/>
      <c r="L996" s="46">
        <v>1</v>
      </c>
      <c r="M996" s="47"/>
      <c r="N996" s="48"/>
      <c r="O996" s="185"/>
      <c r="P996" s="187"/>
      <c r="Q996" s="185"/>
      <c r="R996" s="186"/>
      <c r="S996" s="186"/>
      <c r="T996" s="187"/>
      <c r="U996" s="187"/>
      <c r="V996" s="187"/>
      <c r="W996" s="320"/>
      <c r="X996" s="214"/>
      <c r="Y996" s="215"/>
      <c r="Z996" s="34"/>
      <c r="AA996" s="35"/>
      <c r="AB996" s="35"/>
      <c r="AC996" s="35"/>
      <c r="AD996" s="36"/>
      <c r="AE996" s="224"/>
      <c r="AF996" s="53"/>
      <c r="AG996" s="54"/>
      <c r="AH996" s="55"/>
      <c r="AI996" s="56"/>
      <c r="AJ996" s="41" t="s">
        <v>98</v>
      </c>
      <c r="AK996" s="42">
        <v>44587</v>
      </c>
      <c r="AL996" s="50" t="s">
        <v>1643</v>
      </c>
      <c r="AM996" s="337" t="str">
        <f>INDEX($K$6:$AE$6,1,MATCH(1,K996:AE996,-1))</f>
        <v>95PFE-L2M</v>
      </c>
      <c r="AN996" s="337" t="str">
        <f>IF(INDEX($K$6:$AE$6,1,MATCH(1,K996:AE996,1))&lt;&gt;INDEX($K$6:$AE$6,1,MATCH(1,K996:AE996,-1)),INDEX($K$6:$AE$6,1,MATCH(1,K996:AE996,1)),"-")</f>
        <v>-</v>
      </c>
    </row>
    <row r="997" spans="1:40" x14ac:dyDescent="0.2">
      <c r="A997" s="169" t="str">
        <f>IF(IFERROR(VLOOKUP(G997,EmployesActifs,1,FALSE),"Non")&lt;&gt;"Non","Oui","Non")</f>
        <v>Oui</v>
      </c>
      <c r="B997" s="172">
        <f>IF(A997="Oui",1,0)</f>
        <v>1</v>
      </c>
      <c r="C997" s="172">
        <f>IF(OR(G997="Médecin",H997="Médecin",I997="Médecin",I997="Médecins",H997="anesthésiste",H997="boursier univ.",H997="chercheur",H997="chirurgien",H997="Résident(e)",H997="Md Urg",H997="Md Card",LEFT(H997,6)="Fellow",H997="Externe Médecine",H997="Directeur de la biobanque Médecin",H997="monit.-boursier",),1,0)</f>
        <v>0</v>
      </c>
      <c r="D997" s="172">
        <f>IF(OR(G997=0,H997="Stagiaire",H997="Stagiaires",H997="Externe",H997="Externes",G997="agence",H997="STAGIAIRE INFIRMIER(ÈRE)",H997="STAGIAIRE SI",H997="STAGIAIRE S.I.",H997="STAGIAIRE PAB",H997="STAGIAIRE EN PERFUSION",H997="Stagiaire Physiothérapeute",H997="Stagiaire médecine",H997="Stagiaire - Service sociaux",H997="STAGIAIRE SOINS INFIRMIERS",H997="STAGIAIRE EXTERNE EN MÉDECINE",H997="ss",),1,0)</f>
        <v>0</v>
      </c>
      <c r="E997" s="28" t="s">
        <v>5067</v>
      </c>
      <c r="F997" s="28" t="s">
        <v>2474</v>
      </c>
      <c r="G997" s="262">
        <v>13452</v>
      </c>
      <c r="H997" s="79" t="s">
        <v>570</v>
      </c>
      <c r="I997" s="164" t="s">
        <v>5577</v>
      </c>
      <c r="J997" s="273" t="str">
        <f ca="1">IF(AK997&lt;=Données!$B$2,1," ")</f>
        <v xml:space="preserve"> </v>
      </c>
      <c r="K997" s="45" t="s">
        <v>56</v>
      </c>
      <c r="L997" s="46"/>
      <c r="M997" s="47"/>
      <c r="N997" s="48"/>
      <c r="O997" s="185">
        <v>1</v>
      </c>
      <c r="P997" s="187"/>
      <c r="Q997" s="185"/>
      <c r="R997" s="186"/>
      <c r="S997" s="186"/>
      <c r="T997" s="187"/>
      <c r="U997" s="187"/>
      <c r="V997" s="187"/>
      <c r="W997" s="320"/>
      <c r="X997" s="214"/>
      <c r="Y997" s="215"/>
      <c r="Z997" s="34"/>
      <c r="AA997" s="35"/>
      <c r="AB997" s="35"/>
      <c r="AC997" s="35"/>
      <c r="AD997" s="36"/>
      <c r="AE997" s="224"/>
      <c r="AF997" s="53"/>
      <c r="AG997" s="54"/>
      <c r="AH997" s="55"/>
      <c r="AI997" s="56"/>
      <c r="AJ997" s="41" t="s">
        <v>4462</v>
      </c>
      <c r="AK997" s="42">
        <v>45532</v>
      </c>
      <c r="AL997" s="50"/>
      <c r="AM997" s="337" t="str">
        <f>INDEX($K$6:$AE$6,1,MATCH(1,K997:AE997,-1))</f>
        <v>1804S</v>
      </c>
      <c r="AN997" s="337" t="str">
        <f>IF(INDEX($K$6:$AE$6,1,MATCH(1,K997:AE997,1))&lt;&gt;INDEX($K$6:$AE$6,1,MATCH(1,K997:AE997,-1)),INDEX($K$6:$AE$6,1,MATCH(1,K997:AE997,1)),"-")</f>
        <v>-</v>
      </c>
    </row>
    <row r="998" spans="1:40" x14ac:dyDescent="0.2">
      <c r="A998" s="169" t="str">
        <f>IF(IFERROR(VLOOKUP(G998,EmployesActifs,1,FALSE),"Non")&lt;&gt;"Non","Oui","Non")</f>
        <v>Oui</v>
      </c>
      <c r="B998" s="172">
        <f>IF(A998="Oui",1,0)</f>
        <v>1</v>
      </c>
      <c r="C998" s="172">
        <f>IF(OR(G998="Médecin",H998="Médecin",I998="Médecin",I998="Médecins",H998="anesthésiste",H998="boursier univ.",H998="chercheur",H998="chirurgien",H998="Résident(e)",H998="Md Urg",H998="Md Card",LEFT(H998,6)="Fellow",H998="Externe Médecine",H998="Directeur de la biobanque Médecin",H998="monit.-boursier",),1,0)</f>
        <v>0</v>
      </c>
      <c r="D998" s="172">
        <f>IF(OR(G998=0,H998="Stagiaire",H998="Stagiaires",H998="Externe",H998="Externes",G998="agence",H998="STAGIAIRE INFIRMIER(ÈRE)",H998="STAGIAIRE SI",H998="STAGIAIRE S.I.",H998="STAGIAIRE PAB",H998="STAGIAIRE EN PERFUSION",H998="Stagiaire Physiothérapeute",H998="Stagiaire médecine",H998="Stagiaire - Service sociaux",H998="STAGIAIRE SOINS INFIRMIERS",H998="STAGIAIRE EXTERNE EN MÉDECINE",H998="ss",),1,0)</f>
        <v>0</v>
      </c>
      <c r="E998" s="28" t="s">
        <v>6155</v>
      </c>
      <c r="F998" s="28" t="s">
        <v>221</v>
      </c>
      <c r="G998" s="262">
        <v>13969</v>
      </c>
      <c r="H998" s="79" t="s">
        <v>6246</v>
      </c>
      <c r="I998" s="164" t="s">
        <v>5717</v>
      </c>
      <c r="J998" s="273" t="str">
        <f ca="1">IF(AK998&lt;=Données!$B$2,1," ")</f>
        <v xml:space="preserve"> </v>
      </c>
      <c r="K998" s="45">
        <v>1</v>
      </c>
      <c r="L998" s="46"/>
      <c r="M998" s="47"/>
      <c r="N998" s="48"/>
      <c r="O998" s="185"/>
      <c r="P998" s="187"/>
      <c r="Q998" s="185"/>
      <c r="R998" s="186"/>
      <c r="S998" s="186"/>
      <c r="T998" s="187"/>
      <c r="U998" s="187"/>
      <c r="V998" s="187"/>
      <c r="W998" s="320"/>
      <c r="X998" s="214"/>
      <c r="Y998" s="215"/>
      <c r="Z998" s="34"/>
      <c r="AA998" s="35"/>
      <c r="AB998" s="35"/>
      <c r="AC998" s="35"/>
      <c r="AD998" s="36"/>
      <c r="AE998" s="224"/>
      <c r="AF998" s="53"/>
      <c r="AG998" s="54"/>
      <c r="AH998" s="55"/>
      <c r="AI998" s="56"/>
      <c r="AJ998" s="41" t="s">
        <v>5851</v>
      </c>
      <c r="AK998" s="42">
        <v>45853</v>
      </c>
      <c r="AL998" s="50"/>
      <c r="AM998" s="337" t="str">
        <f>INDEX($K$6:$AE$6,1,MATCH(1,K998:AE998,-1))</f>
        <v>95PFE-L2S</v>
      </c>
      <c r="AN998" s="337" t="str">
        <f>IF(INDEX($K$6:$AE$6,1,MATCH(1,K998:AE998,1))&lt;&gt;INDEX($K$6:$AE$6,1,MATCH(1,K998:AE998,-1)),INDEX($K$6:$AE$6,1,MATCH(1,K998:AE998,1)),"-")</f>
        <v>-</v>
      </c>
    </row>
    <row r="999" spans="1:40" x14ac:dyDescent="0.2">
      <c r="A999" s="169" t="str">
        <f>IF(IFERROR(VLOOKUP(G999,EmployesActifs,1,FALSE),"Non")&lt;&gt;"Non","Oui","Non")</f>
        <v>Oui</v>
      </c>
      <c r="B999" s="172">
        <f>IF(A999="Oui",1,0)</f>
        <v>1</v>
      </c>
      <c r="C999" s="172">
        <f>IF(OR(G999="Médecin",H999="Médecin",I999="Médecin",I999="Médecins",H999="anesthésiste",H999="boursier univ.",H999="chercheur",H999="chirurgien",H999="Résident(e)",H999="Md Urg",H999="Md Card",LEFT(H999,6)="Fellow",H999="Externe Médecine",H999="Directeur de la biobanque Médecin",H999="monit.-boursier",),1,0)</f>
        <v>0</v>
      </c>
      <c r="D999" s="172">
        <f>IF(OR(G999=0,H999="Stagiaire",H999="Stagiaires",H999="Externe",H999="Externes",G999="agence",H999="STAGIAIRE INFIRMIER(ÈRE)",H999="STAGIAIRE SI",H999="STAGIAIRE S.I.",H999="STAGIAIRE PAB",H999="STAGIAIRE EN PERFUSION",H999="Stagiaire Physiothérapeute",H999="Stagiaire médecine",H999="Stagiaire - Service sociaux",H999="STAGIAIRE SOINS INFIRMIERS",H999="STAGIAIRE EXTERNE EN MÉDECINE",H999="ss",),1,0)</f>
        <v>0</v>
      </c>
      <c r="E999" s="28" t="s">
        <v>5075</v>
      </c>
      <c r="F999" s="28" t="s">
        <v>5076</v>
      </c>
      <c r="G999" s="262">
        <v>4869</v>
      </c>
      <c r="H999" s="79" t="s">
        <v>103</v>
      </c>
      <c r="I999" s="164" t="s">
        <v>3590</v>
      </c>
      <c r="J999" s="273" t="str">
        <f ca="1">IF(AK999&lt;=Données!$B$2,1," ")</f>
        <v xml:space="preserve"> </v>
      </c>
      <c r="K999" s="45">
        <v>1</v>
      </c>
      <c r="L999" s="46"/>
      <c r="M999" s="47"/>
      <c r="N999" s="48"/>
      <c r="O999" s="185"/>
      <c r="P999" s="187"/>
      <c r="Q999" s="185"/>
      <c r="R999" s="186"/>
      <c r="S999" s="186"/>
      <c r="T999" s="187"/>
      <c r="U999" s="187"/>
      <c r="V999" s="187"/>
      <c r="W999" s="320"/>
      <c r="X999" s="214"/>
      <c r="Y999" s="215"/>
      <c r="Z999" s="34"/>
      <c r="AA999" s="35"/>
      <c r="AB999" s="35"/>
      <c r="AC999" s="35"/>
      <c r="AD999" s="36"/>
      <c r="AE999" s="224"/>
      <c r="AF999" s="53"/>
      <c r="AG999" s="54"/>
      <c r="AH999" s="55"/>
      <c r="AI999" s="56"/>
      <c r="AJ999" s="41" t="s">
        <v>4462</v>
      </c>
      <c r="AK999" s="42">
        <v>45448</v>
      </c>
      <c r="AL999" s="50"/>
      <c r="AM999" s="337" t="str">
        <f>INDEX($K$6:$AE$6,1,MATCH(1,K999:AE999,-1))</f>
        <v>95PFE-L2S</v>
      </c>
      <c r="AN999" s="337" t="str">
        <f>IF(INDEX($K$6:$AE$6,1,MATCH(1,K999:AE999,1))&lt;&gt;INDEX($K$6:$AE$6,1,MATCH(1,K999:AE999,-1)),INDEX($K$6:$AE$6,1,MATCH(1,K999:AE999,1)),"-")</f>
        <v>-</v>
      </c>
    </row>
    <row r="1000" spans="1:40" x14ac:dyDescent="0.2">
      <c r="A1000" s="169" t="str">
        <f>IF(IFERROR(VLOOKUP(G1000,EmployesActifs,1,FALSE),"Non")&lt;&gt;"Non","Oui","Non")</f>
        <v>Oui</v>
      </c>
      <c r="B1000" s="172">
        <f>IF(A1000="Oui",1,0)</f>
        <v>1</v>
      </c>
      <c r="C1000" s="172">
        <f>IF(OR(G1000="Médecin",H1000="Médecin",I1000="Médecin",I1000="Médecins",H1000="anesthésiste",H1000="boursier univ.",H1000="chercheur",H1000="chirurgien",H1000="Résident(e)",H1000="Md Urg",H1000="Md Card",LEFT(H1000,6)="Fellow",H1000="Externe Médecine",H1000="Directeur de la biobanque Médecin",H1000="monit.-boursier",),1,0)</f>
        <v>0</v>
      </c>
      <c r="D1000" s="172">
        <f>IF(OR(G1000=0,H1000="Stagiaire",H1000="Stagiaires",H1000="Externe",H1000="Externes",G1000="agence",H1000="STAGIAIRE INFIRMIER(ÈRE)",H1000="STAGIAIRE SI",H1000="STAGIAIRE S.I.",H1000="STAGIAIRE PAB",H1000="STAGIAIRE EN PERFUSION",H1000="Stagiaire Physiothérapeute",H1000="Stagiaire médecine",H1000="Stagiaire - Service sociaux",H1000="STAGIAIRE SOINS INFIRMIERS",H1000="STAGIAIRE EXTERNE EN MÉDECINE",H1000="ss",),1,0)</f>
        <v>0</v>
      </c>
      <c r="E1000" s="28" t="s">
        <v>1645</v>
      </c>
      <c r="F1000" s="28" t="s">
        <v>1646</v>
      </c>
      <c r="G1000" s="262">
        <v>11418</v>
      </c>
      <c r="H1000" s="79" t="s">
        <v>103</v>
      </c>
      <c r="I1000" s="164" t="s">
        <v>61</v>
      </c>
      <c r="J1000" s="273">
        <f ca="1">IF(AK1000&lt;=Données!$B$2,1," ")</f>
        <v>1</v>
      </c>
      <c r="K1000" s="45" t="s">
        <v>56</v>
      </c>
      <c r="L1000" s="46"/>
      <c r="M1000" s="47"/>
      <c r="N1000" s="48"/>
      <c r="O1000" s="185"/>
      <c r="P1000" s="187"/>
      <c r="Q1000" s="185">
        <v>1</v>
      </c>
      <c r="R1000" s="186"/>
      <c r="S1000" s="186" t="s">
        <v>56</v>
      </c>
      <c r="T1000" s="187"/>
      <c r="U1000" s="187"/>
      <c r="V1000" s="187"/>
      <c r="W1000" s="320"/>
      <c r="X1000" s="214"/>
      <c r="Y1000" s="215"/>
      <c r="Z1000" s="34"/>
      <c r="AA1000" s="35"/>
      <c r="AB1000" s="35"/>
      <c r="AC1000" s="35"/>
      <c r="AD1000" s="36"/>
      <c r="AE1000" s="224"/>
      <c r="AF1000" s="53"/>
      <c r="AG1000" s="54"/>
      <c r="AH1000" s="55"/>
      <c r="AI1000" s="56"/>
      <c r="AJ1000" s="41" t="s">
        <v>57</v>
      </c>
      <c r="AK1000" s="42">
        <v>44577</v>
      </c>
      <c r="AL1000" s="50"/>
      <c r="AM1000" s="337" t="str">
        <f>INDEX($K$6:$AE$6,1,MATCH(1,K1000:AE1000,-1))</f>
        <v>1860-S</v>
      </c>
      <c r="AN1000" s="337" t="str">
        <f>IF(INDEX($K$6:$AE$6,1,MATCH(1,K1000:AE1000,1))&lt;&gt;INDEX($K$6:$AE$6,1,MATCH(1,K1000:AE1000,-1)),INDEX($K$6:$AE$6,1,MATCH(1,K1000:AE1000,1)),"-")</f>
        <v>-</v>
      </c>
    </row>
    <row r="1001" spans="1:40" x14ac:dyDescent="0.2">
      <c r="A1001" s="169" t="str">
        <f>IF(IFERROR(VLOOKUP(G1001,EmployesActifs,1,FALSE),"Non")&lt;&gt;"Non","Oui","Non")</f>
        <v>Oui</v>
      </c>
      <c r="B1001" s="172">
        <f>IF(A1001="Oui",1,0)</f>
        <v>1</v>
      </c>
      <c r="C1001" s="172">
        <f>IF(OR(G1001="Médecin",H1001="Médecin",I1001="Médecin",I1001="Médecins",H1001="anesthésiste",H1001="boursier univ.",H1001="chercheur",H1001="chirurgien",H1001="Résident(e)",H1001="Md Urg",H1001="Md Card",LEFT(H1001,6)="Fellow",H1001="Externe Médecine",H1001="Directeur de la biobanque Médecin",H1001="monit.-boursier",),1,0)</f>
        <v>0</v>
      </c>
      <c r="D1001" s="172">
        <f>IF(OR(G1001=0,H1001="Stagiaire",H1001="Stagiaires",H1001="Externe",H1001="Externes",G1001="agence",H1001="STAGIAIRE INFIRMIER(ÈRE)",H1001="STAGIAIRE SI",H1001="STAGIAIRE S.I.",H1001="STAGIAIRE PAB",H1001="STAGIAIRE EN PERFUSION",H1001="Stagiaire Physiothérapeute",H1001="Stagiaire médecine",H1001="Stagiaire - Service sociaux",H1001="STAGIAIRE SOINS INFIRMIERS",H1001="STAGIAIRE EXTERNE EN MÉDECINE",H1001="ss",),1,0)</f>
        <v>0</v>
      </c>
      <c r="E1001" s="28" t="s">
        <v>564</v>
      </c>
      <c r="F1001" s="28" t="s">
        <v>1647</v>
      </c>
      <c r="G1001" s="262">
        <v>5438</v>
      </c>
      <c r="H1001" s="79" t="s">
        <v>3649</v>
      </c>
      <c r="I1001" s="164" t="s">
        <v>1648</v>
      </c>
      <c r="J1001" s="273" t="str">
        <f ca="1">IF(AK1001&lt;=Données!$B$2,1," ")</f>
        <v xml:space="preserve"> </v>
      </c>
      <c r="K1001" s="45"/>
      <c r="L1001" s="46">
        <v>1</v>
      </c>
      <c r="M1001" s="47"/>
      <c r="N1001" s="48"/>
      <c r="O1001" s="185"/>
      <c r="P1001" s="187"/>
      <c r="Q1001" s="185"/>
      <c r="R1001" s="186"/>
      <c r="S1001" s="186"/>
      <c r="T1001" s="187"/>
      <c r="U1001" s="187"/>
      <c r="V1001" s="187"/>
      <c r="W1001" s="320"/>
      <c r="X1001" s="214"/>
      <c r="Y1001" s="215"/>
      <c r="Z1001" s="34"/>
      <c r="AA1001" s="35"/>
      <c r="AB1001" s="35"/>
      <c r="AC1001" s="35"/>
      <c r="AD1001" s="36"/>
      <c r="AE1001" s="224"/>
      <c r="AF1001" s="53"/>
      <c r="AG1001" s="54"/>
      <c r="AH1001" s="55"/>
      <c r="AI1001" s="56"/>
      <c r="AJ1001" s="41" t="s">
        <v>4462</v>
      </c>
      <c r="AK1001" s="42">
        <v>45630</v>
      </c>
      <c r="AL1001" s="50"/>
      <c r="AM1001" s="337" t="str">
        <f>INDEX($K$6:$AE$6,1,MATCH(1,K1001:AE1001,-1))</f>
        <v>95PFE-L2M</v>
      </c>
      <c r="AN1001" s="337" t="str">
        <f>IF(INDEX($K$6:$AE$6,1,MATCH(1,K1001:AE1001,1))&lt;&gt;INDEX($K$6:$AE$6,1,MATCH(1,K1001:AE1001,-1)),INDEX($K$6:$AE$6,1,MATCH(1,K1001:AE1001,1)),"-")</f>
        <v>-</v>
      </c>
    </row>
    <row r="1002" spans="1:40" x14ac:dyDescent="0.2">
      <c r="A1002" s="381"/>
      <c r="B1002" s="172">
        <f>IF(A1002="Oui",1,0)</f>
        <v>0</v>
      </c>
      <c r="C1002" s="172">
        <f>IF(OR(G1002="Médecin",H1002="Médecin",I1002="Médecin",I1002="Médecins",H1002="anesthésiste",H1002="boursier univ.",H1002="chercheur",H1002="chirurgien",H1002="Résident(e)",H1002="Md Urg",H1002="Md Card",LEFT(H1002,6)="Fellow",H1002="Externe Médecine",H1002="Directeur de la biobanque Médecin",H1002="monit.-boursier",),1,0)</f>
        <v>1</v>
      </c>
      <c r="D1002" s="172">
        <f>IF(OR(G1002=0,H1002="Stagiaire",H1002="Stagiaires",H1002="Externe",H1002="Externes",G1002="agence",H1002="STAGIAIRE INFIRMIER(ÈRE)",H1002="STAGIAIRE SI",H1002="STAGIAIRE S.I.",H1002="STAGIAIRE PAB",H1002="STAGIAIRE EN PERFUSION",H1002="Stagiaire Physiothérapeute",H1002="Stagiaire médecine",H1002="Stagiaire - Service sociaux",H1002="STAGIAIRE SOINS INFIRMIERS",H1002="STAGIAIRE EXTERNE EN MÉDECINE",H1002="ss",),1,0)</f>
        <v>0</v>
      </c>
      <c r="E1002" s="28" t="s">
        <v>5514</v>
      </c>
      <c r="F1002" s="28" t="s">
        <v>775</v>
      </c>
      <c r="G1002" s="262" t="s">
        <v>5515</v>
      </c>
      <c r="H1002" s="79" t="s">
        <v>378</v>
      </c>
      <c r="I1002" s="164" t="s">
        <v>379</v>
      </c>
      <c r="J1002" s="273" t="str">
        <f ca="1">IF(AK1002&lt;=Données!$B$2,1," ")</f>
        <v xml:space="preserve"> </v>
      </c>
      <c r="K1002" s="45" t="s">
        <v>56</v>
      </c>
      <c r="L1002" s="46" t="s">
        <v>56</v>
      </c>
      <c r="M1002" s="47"/>
      <c r="N1002" s="48"/>
      <c r="O1002" s="185"/>
      <c r="P1002" s="187">
        <v>1</v>
      </c>
      <c r="Q1002" s="185"/>
      <c r="R1002" s="186"/>
      <c r="S1002" s="186"/>
      <c r="T1002" s="187"/>
      <c r="U1002" s="187"/>
      <c r="V1002" s="187"/>
      <c r="W1002" s="320"/>
      <c r="X1002" s="214"/>
      <c r="Y1002" s="215"/>
      <c r="Z1002" s="34"/>
      <c r="AA1002" s="35"/>
      <c r="AB1002" s="35"/>
      <c r="AC1002" s="35"/>
      <c r="AD1002" s="36"/>
      <c r="AE1002" s="224"/>
      <c r="AF1002" s="53"/>
      <c r="AG1002" s="54"/>
      <c r="AH1002" s="55"/>
      <c r="AI1002" s="56"/>
      <c r="AJ1002" s="41" t="s">
        <v>4462</v>
      </c>
      <c r="AK1002" s="42">
        <v>45476</v>
      </c>
      <c r="AL1002" s="50"/>
      <c r="AM1002" s="337">
        <f>INDEX($K$6:$AE$6,1,MATCH(1,K1002:AE1002,-1))</f>
        <v>1804</v>
      </c>
      <c r="AN1002" s="337" t="str">
        <f>IF(INDEX($K$6:$AE$6,1,MATCH(1,K1002:AE1002,1))&lt;&gt;INDEX($K$6:$AE$6,1,MATCH(1,K1002:AE1002,-1)),INDEX($K$6:$AE$6,1,MATCH(1,K1002:AE1002,1)),"-")</f>
        <v>-</v>
      </c>
    </row>
    <row r="1003" spans="1:40" x14ac:dyDescent="0.2">
      <c r="A1003" s="169" t="str">
        <f>IF(IFERROR(VLOOKUP(G1003,EmployesActifs,1,FALSE),"Non")&lt;&gt;"Non","Oui","Non")</f>
        <v>Oui</v>
      </c>
      <c r="B1003" s="172">
        <f>IF(A1003="Oui",1,0)</f>
        <v>1</v>
      </c>
      <c r="C1003" s="172">
        <f>IF(OR(G1003="Médecin",H1003="Médecin",I1003="Médecin",I1003="Médecins",H1003="anesthésiste",H1003="boursier univ.",H1003="chercheur",H1003="chirurgien",H1003="Résident(e)",H1003="Md Urg",H1003="Md Card",LEFT(H1003,6)="Fellow",H1003="Externe Médecine",H1003="Directeur de la biobanque Médecin",H1003="monit.-boursier",),1,0)</f>
        <v>0</v>
      </c>
      <c r="D1003" s="172">
        <f>IF(OR(G1003=0,H1003="Stagiaire",H1003="Stagiaires",H1003="Externe",H1003="Externes",G1003="agence",H1003="STAGIAIRE INFIRMIER(ÈRE)",H1003="STAGIAIRE SI",H1003="STAGIAIRE S.I.",H1003="STAGIAIRE PAB",H1003="STAGIAIRE EN PERFUSION",H1003="Stagiaire Physiothérapeute",H1003="Stagiaire médecine",H1003="Stagiaire - Service sociaux",H1003="STAGIAIRE SOINS INFIRMIERS",H1003="STAGIAIRE EXTERNE EN MÉDECINE",H1003="ss",),1,0)</f>
        <v>0</v>
      </c>
      <c r="E1003" s="28" t="s">
        <v>3114</v>
      </c>
      <c r="F1003" s="28" t="s">
        <v>3014</v>
      </c>
      <c r="G1003" s="262">
        <v>12318</v>
      </c>
      <c r="H1003" s="79" t="s">
        <v>103</v>
      </c>
      <c r="I1003" s="164" t="s">
        <v>61</v>
      </c>
      <c r="J1003" s="273">
        <f ca="1">IF(AK1003&lt;=Données!$B$2,1," ")</f>
        <v>1</v>
      </c>
      <c r="K1003" s="45" t="s">
        <v>56</v>
      </c>
      <c r="L1003" s="46" t="s">
        <v>56</v>
      </c>
      <c r="M1003" s="47" t="s">
        <v>56</v>
      </c>
      <c r="N1003" s="48" t="s">
        <v>56</v>
      </c>
      <c r="O1003" s="185"/>
      <c r="P1003" s="187"/>
      <c r="Q1003" s="185"/>
      <c r="R1003" s="186"/>
      <c r="S1003" s="186" t="s">
        <v>56</v>
      </c>
      <c r="T1003" s="187" t="s">
        <v>56</v>
      </c>
      <c r="U1003" s="187"/>
      <c r="V1003" s="187"/>
      <c r="W1003" s="320"/>
      <c r="X1003" s="214"/>
      <c r="Y1003" s="215"/>
      <c r="Z1003" s="34"/>
      <c r="AA1003" s="35"/>
      <c r="AB1003" s="35">
        <v>1</v>
      </c>
      <c r="AC1003" s="35"/>
      <c r="AD1003" s="36"/>
      <c r="AE1003" s="224"/>
      <c r="AF1003" s="53"/>
      <c r="AG1003" s="54"/>
      <c r="AH1003" s="55"/>
      <c r="AI1003" s="56"/>
      <c r="AJ1003" s="41" t="s">
        <v>2858</v>
      </c>
      <c r="AK1003" s="42">
        <v>44958</v>
      </c>
      <c r="AL1003" s="50"/>
      <c r="AM1003" s="337" t="str">
        <f>INDEX($K$6:$AE$6,1,MATCH(1,K1003:AE1003,-1))</f>
        <v>1512-M</v>
      </c>
      <c r="AN1003" s="337" t="str">
        <f>IF(INDEX($K$6:$AE$6,1,MATCH(1,K1003:AE1003,1))&lt;&gt;INDEX($K$6:$AE$6,1,MATCH(1,K1003:AE1003,-1)),INDEX($K$6:$AE$6,1,MATCH(1,K1003:AE1003,1)),"-")</f>
        <v>-</v>
      </c>
    </row>
    <row r="1004" spans="1:40" x14ac:dyDescent="0.2">
      <c r="A1004" s="169" t="str">
        <f>IF(IFERROR(VLOOKUP(G1004,EmployesActifs,1,FALSE),"Non")&lt;&gt;"Non","Oui","Non")</f>
        <v>Oui</v>
      </c>
      <c r="B1004" s="172">
        <f>IF(A1004="Oui",1,0)</f>
        <v>1</v>
      </c>
      <c r="C1004" s="172">
        <f>IF(OR(G1004="Médecin",H1004="Médecin",I1004="Médecin",I1004="Médecins",H1004="anesthésiste",H1004="boursier univ.",H1004="chercheur",H1004="chirurgien",H1004="Résident(e)",H1004="Md Urg",H1004="Md Card",LEFT(H1004,6)="Fellow",H1004="Externe Médecine",H1004="Directeur de la biobanque Médecin",H1004="monit.-boursier",),1,0)</f>
        <v>0</v>
      </c>
      <c r="D1004" s="172">
        <f>IF(OR(G1004=0,H1004="Stagiaire",H1004="Stagiaires",H1004="Externe",H1004="Externes",G1004="agence",H1004="STAGIAIRE INFIRMIER(ÈRE)",H1004="STAGIAIRE SI",H1004="STAGIAIRE S.I.",H1004="STAGIAIRE PAB",H1004="STAGIAIRE EN PERFUSION",H1004="Stagiaire Physiothérapeute",H1004="Stagiaire médecine",H1004="Stagiaire - Service sociaux",H1004="STAGIAIRE SOINS INFIRMIERS",H1004="STAGIAIRE EXTERNE EN MÉDECINE",H1004="ss",),1,0)</f>
        <v>0</v>
      </c>
      <c r="E1004" s="28" t="s">
        <v>5665</v>
      </c>
      <c r="F1004" s="28" t="s">
        <v>5666</v>
      </c>
      <c r="G1004" s="262">
        <v>13849</v>
      </c>
      <c r="H1004" s="79" t="s">
        <v>1559</v>
      </c>
      <c r="I1004" s="164" t="s">
        <v>5715</v>
      </c>
      <c r="J1004" s="273" t="str">
        <f ca="1">IF(AK1004&lt;=Données!$B$2,1," ")</f>
        <v xml:space="preserve"> </v>
      </c>
      <c r="K1004" s="45" t="s">
        <v>56</v>
      </c>
      <c r="L1004" s="46"/>
      <c r="M1004" s="47"/>
      <c r="N1004" s="48"/>
      <c r="O1004" s="185">
        <v>1</v>
      </c>
      <c r="P1004" s="187"/>
      <c r="Q1004" s="185"/>
      <c r="R1004" s="186"/>
      <c r="S1004" s="186"/>
      <c r="T1004" s="187"/>
      <c r="U1004" s="187"/>
      <c r="V1004" s="187"/>
      <c r="W1004" s="320"/>
      <c r="X1004" s="214"/>
      <c r="Y1004" s="215"/>
      <c r="Z1004" s="34"/>
      <c r="AA1004" s="35"/>
      <c r="AB1004" s="35"/>
      <c r="AC1004" s="35"/>
      <c r="AD1004" s="36"/>
      <c r="AE1004" s="224"/>
      <c r="AF1004" s="53"/>
      <c r="AG1004" s="54"/>
      <c r="AH1004" s="55"/>
      <c r="AI1004" s="56"/>
      <c r="AJ1004" s="41" t="s">
        <v>5851</v>
      </c>
      <c r="AK1004" s="42">
        <v>45731</v>
      </c>
      <c r="AL1004" s="50"/>
      <c r="AM1004" s="337" t="str">
        <f>INDEX($K$6:$AE$6,1,MATCH(1,K1004:AE1004,-1))</f>
        <v>1804S</v>
      </c>
      <c r="AN1004" s="337" t="str">
        <f>IF(INDEX($K$6:$AE$6,1,MATCH(1,K1004:AE1004,1))&lt;&gt;INDEX($K$6:$AE$6,1,MATCH(1,K1004:AE1004,-1)),INDEX($K$6:$AE$6,1,MATCH(1,K1004:AE1004,1)),"-")</f>
        <v>-</v>
      </c>
    </row>
    <row r="1005" spans="1:40" x14ac:dyDescent="0.2">
      <c r="A1005" s="169" t="str">
        <f>IF(IFERROR(VLOOKUP(G1005,EmployesActifs,1,FALSE),"Non")&lt;&gt;"Non","Oui","Non")</f>
        <v>Oui</v>
      </c>
      <c r="B1005" s="172">
        <f>IF(A1005="Oui",1,0)</f>
        <v>1</v>
      </c>
      <c r="C1005" s="172">
        <f>IF(OR(G1005="Médecin",H1005="Médecin",I1005="Médecin",I1005="Médecins",H1005="anesthésiste",H1005="boursier univ.",H1005="chercheur",H1005="chirurgien",H1005="Résident(e)",H1005="Md Urg",H1005="Md Card",LEFT(H1005,6)="Fellow",H1005="Externe Médecine",H1005="Directeur de la biobanque Médecin",H1005="monit.-boursier",),1,0)</f>
        <v>0</v>
      </c>
      <c r="D1005" s="172">
        <f>IF(OR(G1005=0,H1005="Stagiaire",H1005="Stagiaires",H1005="Externe",H1005="Externes",G1005="agence",H1005="STAGIAIRE INFIRMIER(ÈRE)",H1005="STAGIAIRE SI",H1005="STAGIAIRE S.I.",H1005="STAGIAIRE PAB",H1005="STAGIAIRE EN PERFUSION",H1005="Stagiaire Physiothérapeute",H1005="Stagiaire médecine",H1005="Stagiaire - Service sociaux",H1005="STAGIAIRE SOINS INFIRMIERS",H1005="STAGIAIRE EXTERNE EN MÉDECINE",H1005="ss",),1,0)</f>
        <v>0</v>
      </c>
      <c r="E1005" s="28" t="s">
        <v>5605</v>
      </c>
      <c r="F1005" s="28" t="s">
        <v>893</v>
      </c>
      <c r="G1005" s="262">
        <v>13813</v>
      </c>
      <c r="H1005" s="79" t="s">
        <v>103</v>
      </c>
      <c r="I1005" s="164" t="s">
        <v>5709</v>
      </c>
      <c r="J1005" s="273" t="str">
        <f ca="1">IF(AK1005&lt;=Données!$B$2,1," ")</f>
        <v xml:space="preserve"> </v>
      </c>
      <c r="K1005" s="45">
        <v>1</v>
      </c>
      <c r="L1005" s="46"/>
      <c r="M1005" s="47"/>
      <c r="N1005" s="48"/>
      <c r="O1005" s="185"/>
      <c r="P1005" s="187"/>
      <c r="Q1005" s="185"/>
      <c r="R1005" s="186"/>
      <c r="S1005" s="186"/>
      <c r="T1005" s="187"/>
      <c r="U1005" s="187"/>
      <c r="V1005" s="187"/>
      <c r="W1005" s="320"/>
      <c r="X1005" s="214"/>
      <c r="Y1005" s="215"/>
      <c r="Z1005" s="34"/>
      <c r="AA1005" s="35"/>
      <c r="AB1005" s="35"/>
      <c r="AC1005" s="35"/>
      <c r="AD1005" s="36"/>
      <c r="AE1005" s="224"/>
      <c r="AF1005" s="53"/>
      <c r="AG1005" s="54"/>
      <c r="AH1005" s="55"/>
      <c r="AI1005" s="56"/>
      <c r="AJ1005" s="41" t="s">
        <v>4462</v>
      </c>
      <c r="AK1005" s="42">
        <v>45638</v>
      </c>
      <c r="AL1005" s="50"/>
      <c r="AM1005" s="337" t="str">
        <f>INDEX($K$6:$AE$6,1,MATCH(1,K1005:AE1005,-1))</f>
        <v>95PFE-L2S</v>
      </c>
      <c r="AN1005" s="337" t="str">
        <f>IF(INDEX($K$6:$AE$6,1,MATCH(1,K1005:AE1005,1))&lt;&gt;INDEX($K$6:$AE$6,1,MATCH(1,K1005:AE1005,-1)),INDEX($K$6:$AE$6,1,MATCH(1,K1005:AE1005,1)),"-")</f>
        <v>-</v>
      </c>
    </row>
    <row r="1006" spans="1:40" x14ac:dyDescent="0.2">
      <c r="A1006" s="381"/>
      <c r="B1006" s="172">
        <f>IF(A1006="Oui",1,0)</f>
        <v>0</v>
      </c>
      <c r="C1006" s="172">
        <f>IF(OR(G1006="Médecin",H1006="Médecin",I1006="Médecin",I1006="Médecins",H1006="anesthésiste",H1006="boursier univ.",H1006="chercheur",H1006="chirurgien",H1006="Résident(e)",H1006="Md Urg",H1006="Md Card",LEFT(H1006,6)="Fellow",H1006="Externe Médecine",H1006="Directeur de la biobanque Médecin",H1006="monit.-boursier",),1,0)</f>
        <v>1</v>
      </c>
      <c r="D1006" s="172">
        <f>IF(OR(G1006=0,H1006="Stagiaire",H1006="Stagiaires",H1006="Externe",H1006="Externes",G1006="agence",H1006="STAGIAIRE INFIRMIER(ÈRE)",H1006="STAGIAIRE SI",H1006="STAGIAIRE S.I.",H1006="STAGIAIRE PAB",H1006="STAGIAIRE EN PERFUSION",H1006="Stagiaire Physiothérapeute",H1006="Stagiaire médecine",H1006="Stagiaire - Service sociaux",H1006="STAGIAIRE SOINS INFIRMIERS",H1006="STAGIAIRE EXTERNE EN MÉDECINE",H1006="ss",),1,0)</f>
        <v>0</v>
      </c>
      <c r="E1006" s="28" t="s">
        <v>1649</v>
      </c>
      <c r="F1006" s="28" t="s">
        <v>1311</v>
      </c>
      <c r="G1006" s="262">
        <v>7669</v>
      </c>
      <c r="H1006" s="79" t="s">
        <v>116</v>
      </c>
      <c r="I1006" s="164" t="s">
        <v>401</v>
      </c>
      <c r="J1006" s="273">
        <f ca="1">IF(AK1006&lt;=Données!$B$2,1," ")</f>
        <v>1</v>
      </c>
      <c r="K1006" s="45"/>
      <c r="L1006" s="46"/>
      <c r="M1006" s="47"/>
      <c r="N1006" s="48"/>
      <c r="O1006" s="185"/>
      <c r="P1006" s="187"/>
      <c r="Q1006" s="185" t="s">
        <v>56</v>
      </c>
      <c r="R1006" s="186" t="s">
        <v>56</v>
      </c>
      <c r="S1006" s="186"/>
      <c r="T1006" s="187"/>
      <c r="U1006" s="187"/>
      <c r="V1006" s="187"/>
      <c r="W1006" s="320"/>
      <c r="X1006" s="214"/>
      <c r="Y1006" s="215"/>
      <c r="Z1006" s="34" t="s">
        <v>56</v>
      </c>
      <c r="AA1006" s="35" t="s">
        <v>56</v>
      </c>
      <c r="AB1006" s="35">
        <v>1</v>
      </c>
      <c r="AC1006" s="35"/>
      <c r="AD1006" s="36" t="s">
        <v>56</v>
      </c>
      <c r="AE1006" s="224"/>
      <c r="AF1006" s="53"/>
      <c r="AG1006" s="54"/>
      <c r="AH1006" s="55"/>
      <c r="AI1006" s="56"/>
      <c r="AJ1006" s="41" t="s">
        <v>44</v>
      </c>
      <c r="AK1006" s="42">
        <v>43910</v>
      </c>
      <c r="AL1006" s="50"/>
      <c r="AM1006" s="337" t="str">
        <f>INDEX($K$6:$AE$6,1,MATCH(1,K1006:AE1006,-1))</f>
        <v>1512-M</v>
      </c>
      <c r="AN1006" s="337" t="str">
        <f>IF(INDEX($K$6:$AE$6,1,MATCH(1,K1006:AE1006,1))&lt;&gt;INDEX($K$6:$AE$6,1,MATCH(1,K1006:AE1006,-1)),INDEX($K$6:$AE$6,1,MATCH(1,K1006:AE1006,1)),"-")</f>
        <v>-</v>
      </c>
    </row>
    <row r="1007" spans="1:40" x14ac:dyDescent="0.2">
      <c r="A1007" s="169" t="str">
        <f>IF(IFERROR(VLOOKUP(G1007,EmployesActifs,1,FALSE),"Non")&lt;&gt;"Non","Oui","Non")</f>
        <v>Oui</v>
      </c>
      <c r="B1007" s="172">
        <f>IF(A1007="Oui",1,0)</f>
        <v>1</v>
      </c>
      <c r="C1007" s="172">
        <f>IF(OR(G1007="Médecin",H1007="Médecin",I1007="Médecin",I1007="Médecins",H1007="anesthésiste",H1007="boursier univ.",H1007="chercheur",H1007="chirurgien",H1007="Résident(e)",H1007="Md Urg",H1007="Md Card",LEFT(H1007,6)="Fellow",H1007="Externe Médecine",H1007="Directeur de la biobanque Médecin",H1007="monit.-boursier",),1,0)</f>
        <v>0</v>
      </c>
      <c r="D1007" s="172">
        <f>IF(OR(G1007=0,H1007="Stagiaire",H1007="Stagiaires",H1007="Externe",H1007="Externes",G1007="agence",H1007="STAGIAIRE INFIRMIER(ÈRE)",H1007="STAGIAIRE SI",H1007="STAGIAIRE S.I.",H1007="STAGIAIRE PAB",H1007="STAGIAIRE EN PERFUSION",H1007="Stagiaire Physiothérapeute",H1007="Stagiaire médecine",H1007="Stagiaire - Service sociaux",H1007="STAGIAIRE SOINS INFIRMIERS",H1007="STAGIAIRE EXTERNE EN MÉDECINE",H1007="ss",),1,0)</f>
        <v>0</v>
      </c>
      <c r="E1007" s="28" t="s">
        <v>1652</v>
      </c>
      <c r="F1007" s="28" t="s">
        <v>535</v>
      </c>
      <c r="G1007" s="262">
        <v>10723</v>
      </c>
      <c r="H1007" s="79" t="s">
        <v>54</v>
      </c>
      <c r="I1007" s="164" t="s">
        <v>705</v>
      </c>
      <c r="J1007" s="273" t="str">
        <f ca="1">IF(AK1007&lt;=Données!$B$2,1," ")</f>
        <v xml:space="preserve"> </v>
      </c>
      <c r="K1007" s="45"/>
      <c r="L1007" s="46"/>
      <c r="M1007" s="47"/>
      <c r="N1007" s="48"/>
      <c r="O1007" s="185"/>
      <c r="P1007" s="187"/>
      <c r="Q1007" s="185"/>
      <c r="R1007" s="186"/>
      <c r="S1007" s="186">
        <v>1</v>
      </c>
      <c r="T1007" s="187"/>
      <c r="U1007" s="187"/>
      <c r="V1007" s="187"/>
      <c r="W1007" s="320"/>
      <c r="X1007" s="214"/>
      <c r="Y1007" s="215"/>
      <c r="Z1007" s="34"/>
      <c r="AA1007" s="35"/>
      <c r="AB1007" s="35"/>
      <c r="AC1007" s="35"/>
      <c r="AD1007" s="36"/>
      <c r="AE1007" s="224"/>
      <c r="AF1007" s="53"/>
      <c r="AG1007" s="54"/>
      <c r="AH1007" s="55"/>
      <c r="AI1007" s="56"/>
      <c r="AJ1007" s="41" t="s">
        <v>5851</v>
      </c>
      <c r="AK1007" s="42">
        <v>45679</v>
      </c>
      <c r="AL1007" s="50"/>
      <c r="AM1007" s="337" t="str">
        <f>INDEX($K$6:$AE$6,1,MATCH(1,K1007:AE1007,-1))</f>
        <v>1870 +</v>
      </c>
      <c r="AN1007" s="337" t="str">
        <f>IF(INDEX($K$6:$AE$6,1,MATCH(1,K1007:AE1007,1))&lt;&gt;INDEX($K$6:$AE$6,1,MATCH(1,K1007:AE1007,-1)),INDEX($K$6:$AE$6,1,MATCH(1,K1007:AE1007,1)),"-")</f>
        <v>-</v>
      </c>
    </row>
    <row r="1008" spans="1:40" x14ac:dyDescent="0.2">
      <c r="A1008" s="169" t="str">
        <f>IF(IFERROR(VLOOKUP(G1008,EmployesActifs,1,FALSE),"Non")&lt;&gt;"Non","Oui","Non")</f>
        <v>Oui</v>
      </c>
      <c r="B1008" s="172">
        <f>IF(A1008="Oui",1,0)</f>
        <v>1</v>
      </c>
      <c r="C1008" s="172">
        <f>IF(OR(G1008="Médecin",H1008="Médecin",I1008="Médecin",I1008="Médecins",H1008="anesthésiste",H1008="boursier univ.",H1008="chercheur",H1008="chirurgien",H1008="Résident(e)",H1008="Md Urg",H1008="Md Card",LEFT(H1008,6)="Fellow",H1008="Externe Médecine",H1008="Directeur de la biobanque Médecin",H1008="monit.-boursier",),1,0)</f>
        <v>0</v>
      </c>
      <c r="D1008" s="172">
        <f>IF(OR(G1008=0,H1008="Stagiaire",H1008="Stagiaires",H1008="Externe",H1008="Externes",G1008="agence",H1008="STAGIAIRE INFIRMIER(ÈRE)",H1008="STAGIAIRE SI",H1008="STAGIAIRE S.I.",H1008="STAGIAIRE PAB",H1008="STAGIAIRE EN PERFUSION",H1008="Stagiaire Physiothérapeute",H1008="Stagiaire médecine",H1008="Stagiaire - Service sociaux",H1008="STAGIAIRE SOINS INFIRMIERS",H1008="STAGIAIRE EXTERNE EN MÉDECINE",H1008="ss",),1,0)</f>
        <v>0</v>
      </c>
      <c r="E1008" s="28" t="s">
        <v>6223</v>
      </c>
      <c r="F1008" s="28" t="s">
        <v>4488</v>
      </c>
      <c r="G1008" s="262">
        <v>14036</v>
      </c>
      <c r="H1008" s="79" t="s">
        <v>5095</v>
      </c>
      <c r="I1008" s="164" t="s">
        <v>6264</v>
      </c>
      <c r="J1008" s="273" t="str">
        <f ca="1">IF(AK1008&lt;=Données!$B$2,1," ")</f>
        <v xml:space="preserve"> </v>
      </c>
      <c r="K1008" s="45" t="s">
        <v>56</v>
      </c>
      <c r="L1008" s="46"/>
      <c r="M1008" s="47"/>
      <c r="N1008" s="48" t="s">
        <v>56</v>
      </c>
      <c r="O1008" s="185">
        <v>1</v>
      </c>
      <c r="P1008" s="187"/>
      <c r="Q1008" s="185"/>
      <c r="R1008" s="186"/>
      <c r="S1008" s="186" t="s">
        <v>56</v>
      </c>
      <c r="T1008" s="187"/>
      <c r="U1008" s="187"/>
      <c r="V1008" s="187"/>
      <c r="W1008" s="320"/>
      <c r="X1008" s="214"/>
      <c r="Y1008" s="215"/>
      <c r="Z1008" s="34"/>
      <c r="AA1008" s="35"/>
      <c r="AB1008" s="35"/>
      <c r="AC1008" s="35"/>
      <c r="AD1008" s="36"/>
      <c r="AE1008" s="224"/>
      <c r="AF1008" s="53"/>
      <c r="AG1008" s="54"/>
      <c r="AH1008" s="55"/>
      <c r="AI1008" s="56"/>
      <c r="AJ1008" s="41" t="s">
        <v>4462</v>
      </c>
      <c r="AK1008" s="42">
        <v>45882</v>
      </c>
      <c r="AL1008" s="50"/>
      <c r="AM1008" s="337" t="str">
        <f>INDEX($K$6:$AE$6,1,MATCH(1,K1008:AE1008,-1))</f>
        <v>1804S</v>
      </c>
      <c r="AN1008" s="337" t="str">
        <f>IF(INDEX($K$6:$AE$6,1,MATCH(1,K1008:AE1008,1))&lt;&gt;INDEX($K$6:$AE$6,1,MATCH(1,K1008:AE1008,-1)),INDEX($K$6:$AE$6,1,MATCH(1,K1008:AE1008,1)),"-")</f>
        <v>-</v>
      </c>
    </row>
    <row r="1009" spans="1:40" x14ac:dyDescent="0.2">
      <c r="A1009" s="381"/>
      <c r="B1009" s="172">
        <f>IF(A1009="Oui",1,0)</f>
        <v>0</v>
      </c>
      <c r="C1009" s="172">
        <f>IF(OR(G1009="Médecin",H1009="Médecin",I1009="Médecin",I1009="Médecins",H1009="anesthésiste",H1009="boursier univ.",H1009="chercheur",H1009="chirurgien",H1009="Résident(e)",H1009="Md Urg",H1009="Md Card",LEFT(H1009,6)="Fellow",H1009="Externe Médecine",H1009="Directeur de la biobanque Médecin",H1009="monit.-boursier",),1,0)</f>
        <v>0</v>
      </c>
      <c r="D1009" s="172">
        <f>IF(OR(G1009=0,H1009="Stagiaire",H1009="Stagiaires",H1009="Externe",H1009="Externes",G1009="agence",H1009="STAGIAIRE INFIRMIER(ÈRE)",H1009="STAGIAIRE SI",H1009="STAGIAIRE S.I.",H1009="STAGIAIRE PAB",H1009="STAGIAIRE EN PERFUSION",H1009="Stagiaire Physiothérapeute",H1009="Stagiaire médecine",H1009="Stagiaire - Service sociaux",H1009="STAGIAIRE SOINS INFIRMIERS",H1009="STAGIAIRE EXTERNE EN MÉDECINE",H1009="ss",),1,0)</f>
        <v>1</v>
      </c>
      <c r="E1009" s="28" t="s">
        <v>726</v>
      </c>
      <c r="F1009" s="28" t="s">
        <v>662</v>
      </c>
      <c r="G1009" s="262">
        <v>0</v>
      </c>
      <c r="H1009" s="79" t="s">
        <v>479</v>
      </c>
      <c r="I1009" s="164" t="s">
        <v>600</v>
      </c>
      <c r="J1009" s="273">
        <f ca="1">IF(AK1009&lt;=Données!$B$2,1," ")</f>
        <v>1</v>
      </c>
      <c r="K1009" s="45"/>
      <c r="L1009" s="46">
        <v>1</v>
      </c>
      <c r="M1009" s="47"/>
      <c r="N1009" s="48"/>
      <c r="O1009" s="185"/>
      <c r="P1009" s="187"/>
      <c r="Q1009" s="185"/>
      <c r="R1009" s="186"/>
      <c r="S1009" s="186"/>
      <c r="T1009" s="187"/>
      <c r="U1009" s="187"/>
      <c r="V1009" s="187"/>
      <c r="W1009" s="320"/>
      <c r="X1009" s="214"/>
      <c r="Y1009" s="215"/>
      <c r="Z1009" s="34"/>
      <c r="AA1009" s="35"/>
      <c r="AB1009" s="35"/>
      <c r="AC1009" s="35"/>
      <c r="AD1009" s="36"/>
      <c r="AE1009" s="224"/>
      <c r="AF1009" s="53"/>
      <c r="AG1009" s="54"/>
      <c r="AH1009" s="55"/>
      <c r="AI1009" s="56"/>
      <c r="AJ1009" s="41" t="s">
        <v>85</v>
      </c>
      <c r="AK1009" s="42">
        <v>44958</v>
      </c>
      <c r="AL1009" s="50"/>
      <c r="AM1009" s="337" t="str">
        <f>INDEX($K$6:$AE$6,1,MATCH(1,K1009:AE1009,-1))</f>
        <v>95PFE-L2M</v>
      </c>
      <c r="AN1009" s="337" t="str">
        <f>IF(INDEX($K$6:$AE$6,1,MATCH(1,K1009:AE1009,1))&lt;&gt;INDEX($K$6:$AE$6,1,MATCH(1,K1009:AE1009,-1)),INDEX($K$6:$AE$6,1,MATCH(1,K1009:AE1009,1)),"-")</f>
        <v>-</v>
      </c>
    </row>
    <row r="1010" spans="1:40" x14ac:dyDescent="0.2">
      <c r="A1010" s="169" t="str">
        <f>IF(IFERROR(VLOOKUP(G1010,EmployesActifs,1,FALSE),"Non")&lt;&gt;"Non","Oui","Non")</f>
        <v>Oui</v>
      </c>
      <c r="B1010" s="172">
        <f>IF(A1010="Oui",1,0)</f>
        <v>1</v>
      </c>
      <c r="C1010" s="172">
        <f>IF(OR(G1010="Médecin",H1010="Médecin",I1010="Médecin",I1010="Médecins",H1010="anesthésiste",H1010="boursier univ.",H1010="chercheur",H1010="chirurgien",H1010="Résident(e)",H1010="Md Urg",H1010="Md Card",LEFT(H1010,6)="Fellow",H1010="Externe Médecine",H1010="Directeur de la biobanque Médecin",H1010="monit.-boursier",),1,0)</f>
        <v>0</v>
      </c>
      <c r="D1010" s="172">
        <f>IF(OR(G1010=0,H1010="Stagiaire",H1010="Stagiaires",H1010="Externe",H1010="Externes",G1010="agence",H1010="STAGIAIRE INFIRMIER(ÈRE)",H1010="STAGIAIRE SI",H1010="STAGIAIRE S.I.",H1010="STAGIAIRE PAB",H1010="STAGIAIRE EN PERFUSION",H1010="Stagiaire Physiothérapeute",H1010="Stagiaire médecine",H1010="Stagiaire - Service sociaux",H1010="STAGIAIRE SOINS INFIRMIERS",H1010="STAGIAIRE EXTERNE EN MÉDECINE",H1010="ss",),1,0)</f>
        <v>0</v>
      </c>
      <c r="E1010" s="28" t="s">
        <v>3627</v>
      </c>
      <c r="F1010" s="28" t="s">
        <v>3328</v>
      </c>
      <c r="G1010" s="262">
        <v>5069</v>
      </c>
      <c r="H1010" s="79" t="s">
        <v>1405</v>
      </c>
      <c r="I1010" s="164" t="s">
        <v>3412</v>
      </c>
      <c r="J1010" s="273">
        <f ca="1">IF(AK1010&lt;=Données!$B$2,1," ")</f>
        <v>1</v>
      </c>
      <c r="K1010" s="45"/>
      <c r="L1010" s="46"/>
      <c r="M1010" s="47"/>
      <c r="N1010" s="48"/>
      <c r="O1010" s="185"/>
      <c r="P1010" s="187"/>
      <c r="Q1010" s="185"/>
      <c r="R1010" s="186"/>
      <c r="S1010" s="186"/>
      <c r="T1010" s="187"/>
      <c r="U1010" s="187"/>
      <c r="V1010" s="187"/>
      <c r="W1010" s="320"/>
      <c r="X1010" s="214"/>
      <c r="Y1010" s="215"/>
      <c r="Z1010" s="34"/>
      <c r="AA1010" s="35"/>
      <c r="AB1010" s="35"/>
      <c r="AC1010" s="35"/>
      <c r="AD1010" s="36"/>
      <c r="AE1010" s="224"/>
      <c r="AF1010" s="53"/>
      <c r="AG1010" s="54"/>
      <c r="AH1010" s="55"/>
      <c r="AI1010" s="56"/>
      <c r="AJ1010" s="41" t="s">
        <v>439</v>
      </c>
      <c r="AK1010" s="42">
        <v>44132</v>
      </c>
      <c r="AL1010" s="50" t="s">
        <v>1653</v>
      </c>
      <c r="AM1010" s="337" t="e">
        <f>INDEX($K$6:$AE$6,1,MATCH(1,K1010:AE1010,-1))</f>
        <v>#N/A</v>
      </c>
      <c r="AN1010" s="337" t="e">
        <f>IF(INDEX($K$6:$AE$6,1,MATCH(1,K1010:AE1010,1))&lt;&gt;INDEX($K$6:$AE$6,1,MATCH(1,K1010:AE1010,-1)),INDEX($K$6:$AE$6,1,MATCH(1,K1010:AE1010,1)),"-")</f>
        <v>#N/A</v>
      </c>
    </row>
    <row r="1011" spans="1:40" x14ac:dyDescent="0.2">
      <c r="A1011" s="169" t="str">
        <f>IF(IFERROR(VLOOKUP(G1011,EmployesActifs,1,FALSE),"Non")&lt;&gt;"Non","Oui","Non")</f>
        <v>Oui</v>
      </c>
      <c r="B1011" s="172">
        <f>IF(A1011="Oui",1,0)</f>
        <v>1</v>
      </c>
      <c r="C1011" s="172">
        <f>IF(OR(G1011="Médecin",H1011="Médecin",I1011="Médecin",I1011="Médecins",H1011="anesthésiste",H1011="boursier univ.",H1011="chercheur",H1011="chirurgien",H1011="Résident(e)",H1011="Md Urg",H1011="Md Card",LEFT(H1011,6)="Fellow",H1011="Externe Médecine",H1011="Directeur de la biobanque Médecin",H1011="monit.-boursier",),1,0)</f>
        <v>0</v>
      </c>
      <c r="D1011" s="172">
        <f>IF(OR(G1011=0,H1011="Stagiaire",H1011="Stagiaires",H1011="Externe",H1011="Externes",G1011="agence",H1011="STAGIAIRE INFIRMIER(ÈRE)",H1011="STAGIAIRE SI",H1011="STAGIAIRE S.I.",H1011="STAGIAIRE PAB",H1011="STAGIAIRE EN PERFUSION",H1011="Stagiaire Physiothérapeute",H1011="Stagiaire médecine",H1011="Stagiaire - Service sociaux",H1011="STAGIAIRE SOINS INFIRMIERS",H1011="STAGIAIRE EXTERNE EN MÉDECINE",H1011="ss",),1,0)</f>
        <v>0</v>
      </c>
      <c r="E1011" s="28" t="s">
        <v>1654</v>
      </c>
      <c r="F1011" s="28" t="s">
        <v>1655</v>
      </c>
      <c r="G1011" s="262">
        <v>11924</v>
      </c>
      <c r="H1011" s="79" t="s">
        <v>54</v>
      </c>
      <c r="I1011" s="164" t="s">
        <v>55</v>
      </c>
      <c r="J1011" s="273">
        <f ca="1">IF(AK1011&lt;=Données!$B$2,1," ")</f>
        <v>1</v>
      </c>
      <c r="K1011" s="45"/>
      <c r="L1011" s="46">
        <v>1</v>
      </c>
      <c r="M1011" s="47"/>
      <c r="N1011" s="48"/>
      <c r="O1011" s="185"/>
      <c r="P1011" s="187"/>
      <c r="Q1011" s="185"/>
      <c r="R1011" s="186"/>
      <c r="S1011" s="186"/>
      <c r="T1011" s="187"/>
      <c r="U1011" s="187"/>
      <c r="V1011" s="187"/>
      <c r="W1011" s="320"/>
      <c r="X1011" s="214"/>
      <c r="Y1011" s="215"/>
      <c r="Z1011" s="34"/>
      <c r="AA1011" s="35"/>
      <c r="AB1011" s="35"/>
      <c r="AC1011" s="35"/>
      <c r="AD1011" s="36"/>
      <c r="AE1011" s="224"/>
      <c r="AF1011" s="53"/>
      <c r="AG1011" s="54"/>
      <c r="AH1011" s="55"/>
      <c r="AI1011" s="56"/>
      <c r="AJ1011" s="41" t="s">
        <v>57</v>
      </c>
      <c r="AK1011" s="42">
        <v>44565</v>
      </c>
      <c r="AL1011" s="50"/>
      <c r="AM1011" s="337" t="str">
        <f>INDEX($K$6:$AE$6,1,MATCH(1,K1011:AE1011,-1))</f>
        <v>95PFE-L2M</v>
      </c>
      <c r="AN1011" s="337" t="str">
        <f>IF(INDEX($K$6:$AE$6,1,MATCH(1,K1011:AE1011,1))&lt;&gt;INDEX($K$6:$AE$6,1,MATCH(1,K1011:AE1011,-1)),INDEX($K$6:$AE$6,1,MATCH(1,K1011:AE1011,1)),"-")</f>
        <v>-</v>
      </c>
    </row>
    <row r="1012" spans="1:40" x14ac:dyDescent="0.2">
      <c r="A1012" s="169" t="str">
        <f>IF(IFERROR(VLOOKUP(G1012,EmployesActifs,1,FALSE),"Non")&lt;&gt;"Non","Oui","Non")</f>
        <v>Oui</v>
      </c>
      <c r="B1012" s="172">
        <f>IF(A1012="Oui",1,0)</f>
        <v>1</v>
      </c>
      <c r="C1012" s="172">
        <f>IF(OR(G1012="Médecin",H1012="Médecin",I1012="Médecin",I1012="Médecins",H1012="anesthésiste",H1012="boursier univ.",H1012="chercheur",H1012="chirurgien",H1012="Résident(e)",H1012="Md Urg",H1012="Md Card",LEFT(H1012,6)="Fellow",H1012="Externe Médecine",H1012="Directeur de la biobanque Médecin",H1012="monit.-boursier",),1,0)</f>
        <v>0</v>
      </c>
      <c r="D1012" s="172">
        <f>IF(OR(G1012=0,H1012="Stagiaire",H1012="Stagiaires",H1012="Externe",H1012="Externes",G1012="agence",H1012="STAGIAIRE INFIRMIER(ÈRE)",H1012="STAGIAIRE SI",H1012="STAGIAIRE S.I.",H1012="STAGIAIRE PAB",H1012="STAGIAIRE EN PERFUSION",H1012="Stagiaire Physiothérapeute",H1012="Stagiaire médecine",H1012="Stagiaire - Service sociaux",H1012="STAGIAIRE SOINS INFIRMIERS",H1012="STAGIAIRE EXTERNE EN MÉDECINE",H1012="ss",),1,0)</f>
        <v>0</v>
      </c>
      <c r="E1012" s="28" t="s">
        <v>1656</v>
      </c>
      <c r="F1012" s="28" t="s">
        <v>1657</v>
      </c>
      <c r="G1012" s="262">
        <v>10554</v>
      </c>
      <c r="H1012" s="79" t="s">
        <v>972</v>
      </c>
      <c r="I1012" s="164" t="s">
        <v>65</v>
      </c>
      <c r="J1012" s="273">
        <f ca="1">IF(AK1012&lt;=Données!$B$2,1," ")</f>
        <v>1</v>
      </c>
      <c r="K1012" s="45"/>
      <c r="L1012" s="46"/>
      <c r="M1012" s="47"/>
      <c r="N1012" s="48"/>
      <c r="O1012" s="185"/>
      <c r="P1012" s="187"/>
      <c r="Q1012" s="185"/>
      <c r="R1012" s="186"/>
      <c r="S1012" s="186">
        <v>1</v>
      </c>
      <c r="T1012" s="187"/>
      <c r="U1012" s="187"/>
      <c r="V1012" s="187"/>
      <c r="W1012" s="320"/>
      <c r="X1012" s="214"/>
      <c r="Y1012" s="215"/>
      <c r="Z1012" s="34"/>
      <c r="AA1012" s="35"/>
      <c r="AB1012" s="35"/>
      <c r="AC1012" s="35"/>
      <c r="AD1012" s="36"/>
      <c r="AE1012" s="224"/>
      <c r="AF1012" s="53"/>
      <c r="AG1012" s="54"/>
      <c r="AH1012" s="55"/>
      <c r="AI1012" s="56"/>
      <c r="AJ1012" s="41" t="s">
        <v>57</v>
      </c>
      <c r="AK1012" s="42">
        <v>44594</v>
      </c>
      <c r="AL1012" s="50"/>
      <c r="AM1012" s="337" t="str">
        <f>INDEX($K$6:$AE$6,1,MATCH(1,K1012:AE1012,-1))</f>
        <v>1870 +</v>
      </c>
      <c r="AN1012" s="337" t="str">
        <f>IF(INDEX($K$6:$AE$6,1,MATCH(1,K1012:AE1012,1))&lt;&gt;INDEX($K$6:$AE$6,1,MATCH(1,K1012:AE1012,-1)),INDEX($K$6:$AE$6,1,MATCH(1,K1012:AE1012,1)),"-")</f>
        <v>-</v>
      </c>
    </row>
    <row r="1013" spans="1:40" x14ac:dyDescent="0.2">
      <c r="A1013" s="169" t="str">
        <f>IF(IFERROR(VLOOKUP(G1013,EmployesActifs,1,FALSE),"Non")&lt;&gt;"Non","Oui","Non")</f>
        <v>Oui</v>
      </c>
      <c r="B1013" s="172">
        <f>IF(A1013="Oui",1,0)</f>
        <v>1</v>
      </c>
      <c r="C1013" s="172">
        <f>IF(OR(G1013="Médecin",H1013="Médecin",I1013="Médecin",I1013="Médecins",H1013="anesthésiste",H1013="boursier univ.",H1013="chercheur",H1013="chirurgien",H1013="Résident(e)",H1013="Md Urg",H1013="Md Card",LEFT(H1013,6)="Fellow",H1013="Externe Médecine",H1013="Directeur de la biobanque Médecin",H1013="monit.-boursier",),1,0)</f>
        <v>0</v>
      </c>
      <c r="D1013" s="172">
        <f>IF(OR(G1013=0,H1013="Stagiaire",H1013="Stagiaires",H1013="Externe",H1013="Externes",G1013="agence",H1013="STAGIAIRE INFIRMIER(ÈRE)",H1013="STAGIAIRE SI",H1013="STAGIAIRE S.I.",H1013="STAGIAIRE PAB",H1013="STAGIAIRE EN PERFUSION",H1013="Stagiaire Physiothérapeute",H1013="Stagiaire médecine",H1013="Stagiaire - Service sociaux",H1013="STAGIAIRE SOINS INFIRMIERS",H1013="STAGIAIRE EXTERNE EN MÉDECINE",H1013="ss",),1,0)</f>
        <v>0</v>
      </c>
      <c r="E1013" s="28" t="s">
        <v>1658</v>
      </c>
      <c r="F1013" s="28" t="s">
        <v>1248</v>
      </c>
      <c r="G1013" s="262">
        <v>10948</v>
      </c>
      <c r="H1013" s="79" t="s">
        <v>103</v>
      </c>
      <c r="I1013" s="164" t="s">
        <v>5716</v>
      </c>
      <c r="J1013" s="273">
        <f ca="1">IF(AK1013&lt;=Données!$B$2,1," ")</f>
        <v>1</v>
      </c>
      <c r="K1013" s="45" t="s">
        <v>56</v>
      </c>
      <c r="L1013" s="46">
        <v>1</v>
      </c>
      <c r="M1013" s="47"/>
      <c r="N1013" s="48"/>
      <c r="O1013" s="185"/>
      <c r="P1013" s="187"/>
      <c r="Q1013" s="185"/>
      <c r="R1013" s="186"/>
      <c r="S1013" s="186"/>
      <c r="T1013" s="187"/>
      <c r="U1013" s="187"/>
      <c r="V1013" s="187"/>
      <c r="W1013" s="320"/>
      <c r="X1013" s="214"/>
      <c r="Y1013" s="215"/>
      <c r="Z1013" s="34"/>
      <c r="AA1013" s="35"/>
      <c r="AB1013" s="35"/>
      <c r="AC1013" s="35"/>
      <c r="AD1013" s="36"/>
      <c r="AE1013" s="224"/>
      <c r="AF1013" s="53"/>
      <c r="AG1013" s="54"/>
      <c r="AH1013" s="55"/>
      <c r="AI1013" s="56"/>
      <c r="AJ1013" s="41" t="s">
        <v>159</v>
      </c>
      <c r="AK1013" s="42">
        <v>44771</v>
      </c>
      <c r="AL1013" s="50"/>
      <c r="AM1013" s="337" t="str">
        <f>INDEX($K$6:$AE$6,1,MATCH(1,K1013:AE1013,-1))</f>
        <v>95PFE-L2M</v>
      </c>
      <c r="AN1013" s="337" t="str">
        <f>IF(INDEX($K$6:$AE$6,1,MATCH(1,K1013:AE1013,1))&lt;&gt;INDEX($K$6:$AE$6,1,MATCH(1,K1013:AE1013,-1)),INDEX($K$6:$AE$6,1,MATCH(1,K1013:AE1013,1)),"-")</f>
        <v>-</v>
      </c>
    </row>
    <row r="1014" spans="1:40" x14ac:dyDescent="0.2">
      <c r="A1014" s="169" t="str">
        <f>IF(IFERROR(VLOOKUP(G1014,EmployesActifs,1,FALSE),"Non")&lt;&gt;"Non","Oui","Non")</f>
        <v>Oui</v>
      </c>
      <c r="B1014" s="172">
        <f>IF(A1014="Oui",1,0)</f>
        <v>1</v>
      </c>
      <c r="C1014" s="172">
        <f>IF(OR(G1014="Médecin",H1014="Médecin",I1014="Médecin",I1014="Médecins",H1014="anesthésiste",H1014="boursier univ.",H1014="chercheur",H1014="chirurgien",H1014="Résident(e)",H1014="Md Urg",H1014="Md Card",LEFT(H1014,6)="Fellow",H1014="Externe Médecine",H1014="Directeur de la biobanque Médecin",H1014="monit.-boursier",),1,0)</f>
        <v>0</v>
      </c>
      <c r="D1014" s="172">
        <f>IF(OR(G1014=0,H1014="Stagiaire",H1014="Stagiaires",H1014="Externe",H1014="Externes",G1014="agence",H1014="STAGIAIRE INFIRMIER(ÈRE)",H1014="STAGIAIRE SI",H1014="STAGIAIRE S.I.",H1014="STAGIAIRE PAB",H1014="STAGIAIRE EN PERFUSION",H1014="Stagiaire Physiothérapeute",H1014="Stagiaire médecine",H1014="Stagiaire - Service sociaux",H1014="STAGIAIRE SOINS INFIRMIERS",H1014="STAGIAIRE EXTERNE EN MÉDECINE",H1014="ss",),1,0)</f>
        <v>0</v>
      </c>
      <c r="E1014" s="28" t="s">
        <v>1507</v>
      </c>
      <c r="F1014" s="28" t="s">
        <v>1659</v>
      </c>
      <c r="G1014" s="262">
        <v>803</v>
      </c>
      <c r="H1014" s="79" t="s">
        <v>2098</v>
      </c>
      <c r="I1014" s="164" t="s">
        <v>836</v>
      </c>
      <c r="J1014" s="273" t="str">
        <f ca="1">IF(AK1014&lt;=Données!$B$2,1," ")</f>
        <v xml:space="preserve"> </v>
      </c>
      <c r="K1014" s="45"/>
      <c r="L1014" s="46">
        <v>1</v>
      </c>
      <c r="M1014" s="47"/>
      <c r="N1014" s="48"/>
      <c r="O1014" s="185"/>
      <c r="P1014" s="187"/>
      <c r="Q1014" s="185"/>
      <c r="R1014" s="186"/>
      <c r="S1014" s="186"/>
      <c r="T1014" s="187"/>
      <c r="U1014" s="187"/>
      <c r="V1014" s="187"/>
      <c r="W1014" s="320"/>
      <c r="X1014" s="214"/>
      <c r="Y1014" s="215"/>
      <c r="Z1014" s="34"/>
      <c r="AA1014" s="35"/>
      <c r="AB1014" s="35"/>
      <c r="AC1014" s="35"/>
      <c r="AD1014" s="36"/>
      <c r="AE1014" s="224"/>
      <c r="AF1014" s="53"/>
      <c r="AG1014" s="54"/>
      <c r="AH1014" s="55"/>
      <c r="AI1014" s="56"/>
      <c r="AJ1014" s="41" t="s">
        <v>5851</v>
      </c>
      <c r="AK1014" s="42">
        <v>45808</v>
      </c>
      <c r="AL1014" s="50"/>
      <c r="AM1014" s="337" t="str">
        <f>INDEX($K$6:$AE$6,1,MATCH(1,K1014:AE1014,-1))</f>
        <v>95PFE-L2M</v>
      </c>
      <c r="AN1014" s="337" t="str">
        <f>IF(INDEX($K$6:$AE$6,1,MATCH(1,K1014:AE1014,1))&lt;&gt;INDEX($K$6:$AE$6,1,MATCH(1,K1014:AE1014,-1)),INDEX($K$6:$AE$6,1,MATCH(1,K1014:AE1014,1)),"-")</f>
        <v>-</v>
      </c>
    </row>
    <row r="1015" spans="1:40" x14ac:dyDescent="0.2">
      <c r="A1015" s="169" t="str">
        <f>IF(IFERROR(VLOOKUP(G1015,EmployesActifs,1,FALSE),"Non")&lt;&gt;"Non","Oui","Non")</f>
        <v>Oui</v>
      </c>
      <c r="B1015" s="172">
        <f>IF(A1015="Oui",1,0)</f>
        <v>1</v>
      </c>
      <c r="C1015" s="172">
        <f>IF(OR(G1015="Médecin",H1015="Médecin",I1015="Médecin",I1015="Médecins",H1015="anesthésiste",H1015="boursier univ.",H1015="chercheur",H1015="chirurgien",H1015="Résident(e)",H1015="Md Urg",H1015="Md Card",LEFT(H1015,6)="Fellow",H1015="Externe Médecine",H1015="Directeur de la biobanque Médecin",H1015="monit.-boursier",),1,0)</f>
        <v>0</v>
      </c>
      <c r="D1015" s="172">
        <f>IF(OR(G1015=0,H1015="Stagiaire",H1015="Stagiaires",H1015="Externe",H1015="Externes",G1015="agence",H1015="STAGIAIRE INFIRMIER(ÈRE)",H1015="STAGIAIRE SI",H1015="STAGIAIRE S.I.",H1015="STAGIAIRE PAB",H1015="STAGIAIRE EN PERFUSION",H1015="Stagiaire Physiothérapeute",H1015="Stagiaire médecine",H1015="Stagiaire - Service sociaux",H1015="STAGIAIRE SOINS INFIRMIERS",H1015="STAGIAIRE EXTERNE EN MÉDECINE",H1015="ss",),1,0)</f>
        <v>0</v>
      </c>
      <c r="E1015" s="28" t="s">
        <v>1507</v>
      </c>
      <c r="F1015" s="28" t="s">
        <v>4415</v>
      </c>
      <c r="G1015" s="262">
        <v>13244</v>
      </c>
      <c r="H1015" s="79" t="s">
        <v>54</v>
      </c>
      <c r="I1015" s="164" t="s">
        <v>55</v>
      </c>
      <c r="J1015" s="273">
        <f ca="1">IF(AK1015&lt;=Données!$B$2,1," ")</f>
        <v>1</v>
      </c>
      <c r="K1015" s="45">
        <v>1</v>
      </c>
      <c r="L1015" s="46"/>
      <c r="M1015" s="47"/>
      <c r="N1015" s="48"/>
      <c r="O1015" s="185"/>
      <c r="P1015" s="187"/>
      <c r="Q1015" s="185"/>
      <c r="R1015" s="186"/>
      <c r="S1015" s="186"/>
      <c r="T1015" s="187"/>
      <c r="U1015" s="187"/>
      <c r="V1015" s="187"/>
      <c r="W1015" s="320"/>
      <c r="X1015" s="214"/>
      <c r="Y1015" s="215"/>
      <c r="Z1015" s="34"/>
      <c r="AA1015" s="35"/>
      <c r="AB1015" s="35"/>
      <c r="AC1015" s="35"/>
      <c r="AD1015" s="36"/>
      <c r="AE1015" s="224"/>
      <c r="AF1015" s="53"/>
      <c r="AG1015" s="54"/>
      <c r="AH1015" s="55"/>
      <c r="AI1015" s="56"/>
      <c r="AJ1015" s="41" t="s">
        <v>652</v>
      </c>
      <c r="AK1015" s="42">
        <v>45227</v>
      </c>
      <c r="AL1015" s="50"/>
      <c r="AM1015" s="337" t="str">
        <f>INDEX($K$6:$AE$6,1,MATCH(1,K1015:AE1015,-1))</f>
        <v>95PFE-L2S</v>
      </c>
      <c r="AN1015" s="337" t="str">
        <f>IF(INDEX($K$6:$AE$6,1,MATCH(1,K1015:AE1015,1))&lt;&gt;INDEX($K$6:$AE$6,1,MATCH(1,K1015:AE1015,-1)),INDEX($K$6:$AE$6,1,MATCH(1,K1015:AE1015,1)),"-")</f>
        <v>-</v>
      </c>
    </row>
    <row r="1016" spans="1:40" x14ac:dyDescent="0.2">
      <c r="A1016" s="381"/>
      <c r="B1016" s="172">
        <f>IF(A1016="Oui",1,0)</f>
        <v>0</v>
      </c>
      <c r="C1016" s="172">
        <f>IF(OR(G1016="Médecin",H1016="Médecin",I1016="Médecin",I1016="Médecins",H1016="anesthésiste",H1016="boursier univ.",H1016="chercheur",H1016="chirurgien",H1016="Résident(e)",H1016="Md Urg",H1016="Md Card",LEFT(H1016,6)="Fellow",H1016="Externe Médecine",H1016="Directeur de la biobanque Médecin",H1016="monit.-boursier",),1,0)</f>
        <v>0</v>
      </c>
      <c r="D1016" s="172">
        <f>IF(OR(G1016=0,H1016="Stagiaire",H1016="Stagiaires",H1016="Externe",H1016="Externes",G1016="agence",H1016="STAGIAIRE INFIRMIER(ÈRE)",H1016="STAGIAIRE SI",H1016="STAGIAIRE S.I.",H1016="STAGIAIRE PAB",H1016="STAGIAIRE EN PERFUSION",H1016="Stagiaire Physiothérapeute",H1016="Stagiaire médecine",H1016="Stagiaire - Service sociaux",H1016="STAGIAIRE SOINS INFIRMIERS",H1016="STAGIAIRE EXTERNE EN MÉDECINE",H1016="ss",),1,0)</f>
        <v>1</v>
      </c>
      <c r="E1016" s="28" t="s">
        <v>1507</v>
      </c>
      <c r="F1016" s="28" t="s">
        <v>6043</v>
      </c>
      <c r="G1016" s="262">
        <v>229365</v>
      </c>
      <c r="H1016" s="79" t="s">
        <v>479</v>
      </c>
      <c r="I1016" s="164" t="s">
        <v>43</v>
      </c>
      <c r="J1016" s="273" t="str">
        <f ca="1">IF(AK1016&lt;=Données!$B$2,1," ")</f>
        <v xml:space="preserve"> </v>
      </c>
      <c r="K1016" s="45"/>
      <c r="L1016" s="46" t="s">
        <v>56</v>
      </c>
      <c r="M1016" s="47"/>
      <c r="N1016" s="48"/>
      <c r="O1016" s="185">
        <v>1</v>
      </c>
      <c r="P1016" s="187" t="s">
        <v>56</v>
      </c>
      <c r="Q1016" s="185"/>
      <c r="R1016" s="186"/>
      <c r="S1016" s="186"/>
      <c r="T1016" s="187"/>
      <c r="U1016" s="187"/>
      <c r="V1016" s="187"/>
      <c r="W1016" s="320"/>
      <c r="X1016" s="214"/>
      <c r="Y1016" s="215"/>
      <c r="Z1016" s="34"/>
      <c r="AA1016" s="35"/>
      <c r="AB1016" s="35"/>
      <c r="AC1016" s="35"/>
      <c r="AD1016" s="36"/>
      <c r="AE1016" s="224"/>
      <c r="AF1016" s="53"/>
      <c r="AG1016" s="54"/>
      <c r="AH1016" s="55"/>
      <c r="AI1016" s="56"/>
      <c r="AJ1016" s="41" t="s">
        <v>5851</v>
      </c>
      <c r="AK1016" s="42">
        <v>45757</v>
      </c>
      <c r="AL1016" s="50"/>
      <c r="AM1016" s="337" t="str">
        <f>INDEX($K$6:$AE$6,1,MATCH(1,K1016:AE1016,-1))</f>
        <v>1804S</v>
      </c>
      <c r="AN1016" s="337" t="str">
        <f>IF(INDEX($K$6:$AE$6,1,MATCH(1,K1016:AE1016,1))&lt;&gt;INDEX($K$6:$AE$6,1,MATCH(1,K1016:AE1016,-1)),INDEX($K$6:$AE$6,1,MATCH(1,K1016:AE1016,1)),"-")</f>
        <v>-</v>
      </c>
    </row>
    <row r="1017" spans="1:40" x14ac:dyDescent="0.2">
      <c r="A1017" s="169" t="str">
        <f>IF(IFERROR(VLOOKUP(G1017,EmployesActifs,1,FALSE),"Non")&lt;&gt;"Non","Oui","Non")</f>
        <v>Oui</v>
      </c>
      <c r="B1017" s="172">
        <f>IF(A1017="Oui",1,0)</f>
        <v>1</v>
      </c>
      <c r="C1017" s="172">
        <f>IF(OR(G1017="Médecin",H1017="Médecin",I1017="Médecin",I1017="Médecins",H1017="anesthésiste",H1017="boursier univ.",H1017="chercheur",H1017="chirurgien",H1017="Résident(e)",H1017="Md Urg",H1017="Md Card",LEFT(H1017,6)="Fellow",H1017="Externe Médecine",H1017="Directeur de la biobanque Médecin",H1017="monit.-boursier",),1,0)</f>
        <v>0</v>
      </c>
      <c r="D1017" s="172">
        <f>IF(OR(G1017=0,H1017="Stagiaire",H1017="Stagiaires",H1017="Externe",H1017="Externes",G1017="agence",H1017="STAGIAIRE INFIRMIER(ÈRE)",H1017="STAGIAIRE SI",H1017="STAGIAIRE S.I.",H1017="STAGIAIRE PAB",H1017="STAGIAIRE EN PERFUSION",H1017="Stagiaire Physiothérapeute",H1017="Stagiaire médecine",H1017="Stagiaire - Service sociaux",H1017="STAGIAIRE SOINS INFIRMIERS",H1017="STAGIAIRE EXTERNE EN MÉDECINE",H1017="ss",),1,0)</f>
        <v>0</v>
      </c>
      <c r="E1017" s="28" t="s">
        <v>1660</v>
      </c>
      <c r="F1017" s="28" t="s">
        <v>1661</v>
      </c>
      <c r="G1017" s="262">
        <v>11269</v>
      </c>
      <c r="H1017" s="79" t="s">
        <v>103</v>
      </c>
      <c r="I1017" s="164" t="s">
        <v>65</v>
      </c>
      <c r="J1017" s="273">
        <f ca="1">IF(AK1017&lt;=Données!$B$2,1," ")</f>
        <v>1</v>
      </c>
      <c r="K1017" s="45"/>
      <c r="L1017" s="46">
        <v>1</v>
      </c>
      <c r="M1017" s="47"/>
      <c r="N1017" s="48"/>
      <c r="O1017" s="185"/>
      <c r="P1017" s="187"/>
      <c r="Q1017" s="185"/>
      <c r="R1017" s="186"/>
      <c r="S1017" s="186"/>
      <c r="T1017" s="187"/>
      <c r="U1017" s="187"/>
      <c r="V1017" s="187"/>
      <c r="W1017" s="320"/>
      <c r="X1017" s="214"/>
      <c r="Y1017" s="215"/>
      <c r="Z1017" s="34"/>
      <c r="AA1017" s="35"/>
      <c r="AB1017" s="35"/>
      <c r="AC1017" s="35"/>
      <c r="AD1017" s="36"/>
      <c r="AE1017" s="224"/>
      <c r="AF1017" s="53"/>
      <c r="AG1017" s="54"/>
      <c r="AH1017" s="55"/>
      <c r="AI1017" s="56"/>
      <c r="AJ1017" s="41" t="s">
        <v>299</v>
      </c>
      <c r="AK1017" s="42">
        <v>44223</v>
      </c>
      <c r="AL1017" s="50"/>
      <c r="AM1017" s="337" t="str">
        <f>INDEX($K$6:$AE$6,1,MATCH(1,K1017:AE1017,-1))</f>
        <v>95PFE-L2M</v>
      </c>
      <c r="AN1017" s="337" t="str">
        <f>IF(INDEX($K$6:$AE$6,1,MATCH(1,K1017:AE1017,1))&lt;&gt;INDEX($K$6:$AE$6,1,MATCH(1,K1017:AE1017,-1)),INDEX($K$6:$AE$6,1,MATCH(1,K1017:AE1017,1)),"-")</f>
        <v>-</v>
      </c>
    </row>
    <row r="1018" spans="1:40" x14ac:dyDescent="0.2">
      <c r="A1018" s="169" t="str">
        <f>IF(IFERROR(VLOOKUP(G1018,EmployesActifs,1,FALSE),"Non")&lt;&gt;"Non","Oui","Non")</f>
        <v>Oui</v>
      </c>
      <c r="B1018" s="172">
        <f>IF(A1018="Oui",1,0)</f>
        <v>1</v>
      </c>
      <c r="C1018" s="172">
        <f>IF(OR(G1018="Médecin",H1018="Médecin",I1018="Médecin",I1018="Médecins",H1018="anesthésiste",H1018="boursier univ.",H1018="chercheur",H1018="chirurgien",H1018="Résident(e)",H1018="Md Urg",H1018="Md Card",LEFT(H1018,6)="Fellow",H1018="Externe Médecine",H1018="Directeur de la biobanque Médecin",H1018="monit.-boursier",),1,0)</f>
        <v>0</v>
      </c>
      <c r="D1018" s="172">
        <f>IF(OR(G1018=0,H1018="Stagiaire",H1018="Stagiaires",H1018="Externe",H1018="Externes",G1018="agence",H1018="STAGIAIRE INFIRMIER(ÈRE)",H1018="STAGIAIRE SI",H1018="STAGIAIRE S.I.",H1018="STAGIAIRE PAB",H1018="STAGIAIRE EN PERFUSION",H1018="Stagiaire Physiothérapeute",H1018="Stagiaire médecine",H1018="Stagiaire - Service sociaux",H1018="STAGIAIRE SOINS INFIRMIERS",H1018="STAGIAIRE EXTERNE EN MÉDECINE",H1018="ss",),1,0)</f>
        <v>0</v>
      </c>
      <c r="E1018" s="28" t="s">
        <v>3347</v>
      </c>
      <c r="F1018" s="28" t="s">
        <v>3069</v>
      </c>
      <c r="G1018" s="262">
        <v>13183</v>
      </c>
      <c r="H1018" s="79" t="s">
        <v>2463</v>
      </c>
      <c r="I1018" s="164" t="s">
        <v>933</v>
      </c>
      <c r="J1018" s="273">
        <f ca="1">IF(AK1018&lt;=Données!$B$2,1," ")</f>
        <v>1</v>
      </c>
      <c r="K1018" s="45">
        <v>1</v>
      </c>
      <c r="L1018" s="46"/>
      <c r="M1018" s="47"/>
      <c r="N1018" s="48"/>
      <c r="O1018" s="185"/>
      <c r="P1018" s="187"/>
      <c r="Q1018" s="185"/>
      <c r="R1018" s="186"/>
      <c r="S1018" s="186"/>
      <c r="T1018" s="187"/>
      <c r="U1018" s="187"/>
      <c r="V1018" s="187"/>
      <c r="W1018" s="320"/>
      <c r="X1018" s="214"/>
      <c r="Y1018" s="215"/>
      <c r="Z1018" s="34"/>
      <c r="AA1018" s="35"/>
      <c r="AB1018" s="35"/>
      <c r="AC1018" s="35"/>
      <c r="AD1018" s="36"/>
      <c r="AE1018" s="224"/>
      <c r="AF1018" s="53"/>
      <c r="AG1018" s="54"/>
      <c r="AH1018" s="55"/>
      <c r="AI1018" s="56"/>
      <c r="AJ1018" s="41" t="s">
        <v>2858</v>
      </c>
      <c r="AK1018" s="42">
        <v>45111</v>
      </c>
      <c r="AL1018" s="50"/>
      <c r="AM1018" s="337" t="str">
        <f>INDEX($K$6:$AE$6,1,MATCH(1,K1018:AE1018,-1))</f>
        <v>95PFE-L2S</v>
      </c>
      <c r="AN1018" s="337" t="str">
        <f>IF(INDEX($K$6:$AE$6,1,MATCH(1,K1018:AE1018,1))&lt;&gt;INDEX($K$6:$AE$6,1,MATCH(1,K1018:AE1018,-1)),INDEX($K$6:$AE$6,1,MATCH(1,K1018:AE1018,1)),"-")</f>
        <v>-</v>
      </c>
    </row>
    <row r="1019" spans="1:40" x14ac:dyDescent="0.2">
      <c r="A1019" s="169" t="str">
        <f>IF(IFERROR(VLOOKUP(G1019,EmployesActifs,1,FALSE),"Non")&lt;&gt;"Non","Oui","Non")</f>
        <v>Oui</v>
      </c>
      <c r="B1019" s="172">
        <f>IF(A1019="Oui",1,0)</f>
        <v>1</v>
      </c>
      <c r="C1019" s="172">
        <f>IF(OR(G1019="Médecin",H1019="Médecin",I1019="Médecin",I1019="Médecins",H1019="anesthésiste",H1019="boursier univ.",H1019="chercheur",H1019="chirurgien",H1019="Résident(e)",H1019="Md Urg",H1019="Md Card",LEFT(H1019,6)="Fellow",H1019="Externe Médecine",H1019="Directeur de la biobanque Médecin",H1019="monit.-boursier",),1,0)</f>
        <v>0</v>
      </c>
      <c r="D1019" s="172">
        <f>IF(OR(G1019=0,H1019="Stagiaire",H1019="Stagiaires",H1019="Externe",H1019="Externes",G1019="agence",H1019="STAGIAIRE INFIRMIER(ÈRE)",H1019="STAGIAIRE SI",H1019="STAGIAIRE S.I.",H1019="STAGIAIRE PAB",H1019="STAGIAIRE EN PERFUSION",H1019="Stagiaire Physiothérapeute",H1019="Stagiaire médecine",H1019="Stagiaire - Service sociaux",H1019="STAGIAIRE SOINS INFIRMIERS",H1019="STAGIAIRE EXTERNE EN MÉDECINE",H1019="ss",),1,0)</f>
        <v>0</v>
      </c>
      <c r="E1019" s="28" t="s">
        <v>1662</v>
      </c>
      <c r="F1019" s="28" t="s">
        <v>1663</v>
      </c>
      <c r="G1019" s="262">
        <v>11264</v>
      </c>
      <c r="H1019" s="79" t="s">
        <v>2416</v>
      </c>
      <c r="I1019" s="164" t="s">
        <v>3412</v>
      </c>
      <c r="J1019" s="273">
        <f ca="1">IF(AK1019&lt;=Données!$B$2,1," ")</f>
        <v>1</v>
      </c>
      <c r="K1019" s="45">
        <v>1</v>
      </c>
      <c r="L1019" s="46"/>
      <c r="M1019" s="47"/>
      <c r="N1019" s="48"/>
      <c r="O1019" s="185"/>
      <c r="P1019" s="187"/>
      <c r="Q1019" s="185"/>
      <c r="R1019" s="186"/>
      <c r="S1019" s="186"/>
      <c r="T1019" s="187"/>
      <c r="U1019" s="187"/>
      <c r="V1019" s="187"/>
      <c r="W1019" s="320"/>
      <c r="X1019" s="214"/>
      <c r="Y1019" s="215"/>
      <c r="Z1019" s="34"/>
      <c r="AA1019" s="35"/>
      <c r="AB1019" s="35"/>
      <c r="AC1019" s="35"/>
      <c r="AD1019" s="36"/>
      <c r="AE1019" s="224"/>
      <c r="AF1019" s="53"/>
      <c r="AG1019" s="54"/>
      <c r="AH1019" s="55"/>
      <c r="AI1019" s="56"/>
      <c r="AJ1019" s="41" t="s">
        <v>290</v>
      </c>
      <c r="AK1019" s="42">
        <v>44587</v>
      </c>
      <c r="AL1019" s="50"/>
      <c r="AM1019" s="337" t="str">
        <f>INDEX($K$6:$AE$6,1,MATCH(1,K1019:AE1019,-1))</f>
        <v>95PFE-L2S</v>
      </c>
      <c r="AN1019" s="337" t="str">
        <f>IF(INDEX($K$6:$AE$6,1,MATCH(1,K1019:AE1019,1))&lt;&gt;INDEX($K$6:$AE$6,1,MATCH(1,K1019:AE1019,-1)),INDEX($K$6:$AE$6,1,MATCH(1,K1019:AE1019,1)),"-")</f>
        <v>-</v>
      </c>
    </row>
    <row r="1020" spans="1:40" x14ac:dyDescent="0.2">
      <c r="A1020" s="381"/>
      <c r="B1020" s="172">
        <f>IF(A1020="Oui",1,0)</f>
        <v>0</v>
      </c>
      <c r="C1020" s="172">
        <f>IF(OR(G1020="Médecin",H1020="Médecin",I1020="Médecin",I1020="Médecins",H1020="anesthésiste",H1020="boursier univ.",H1020="chercheur",H1020="chirurgien",H1020="Résident(e)",H1020="Md Urg",H1020="Md Card",LEFT(H1020,6)="Fellow",H1020="Externe Médecine",H1020="Directeur de la biobanque Médecin",H1020="monit.-boursier",),1,0)</f>
        <v>0</v>
      </c>
      <c r="D1020" s="172">
        <f>IF(OR(G1020=0,H1020="Stagiaire",H1020="Stagiaires",H1020="Externe",H1020="Externes",G1020="agence",H1020="STAGIAIRE INFIRMIER(ÈRE)",H1020="STAGIAIRE SI",H1020="STAGIAIRE S.I.",H1020="STAGIAIRE PAB",H1020="STAGIAIRE EN PERFUSION",H1020="Stagiaire Physiothérapeute",H1020="Stagiaire médecine",H1020="Stagiaire - Service sociaux",H1020="STAGIAIRE SOINS INFIRMIERS",H1020="STAGIAIRE EXTERNE EN MÉDECINE",H1020="ss",),1,0)</f>
        <v>1</v>
      </c>
      <c r="E1020" s="28" t="s">
        <v>2811</v>
      </c>
      <c r="F1020" s="28" t="s">
        <v>2812</v>
      </c>
      <c r="G1020" s="262">
        <v>0</v>
      </c>
      <c r="H1020" s="79" t="s">
        <v>186</v>
      </c>
      <c r="I1020" s="164" t="s">
        <v>146</v>
      </c>
      <c r="J1020" s="273">
        <f ca="1">IF(AK1020&lt;=Données!$B$2,1," ")</f>
        <v>1</v>
      </c>
      <c r="K1020" s="45" t="s">
        <v>56</v>
      </c>
      <c r="L1020" s="46" t="s">
        <v>56</v>
      </c>
      <c r="M1020" s="47"/>
      <c r="N1020" s="48">
        <v>1</v>
      </c>
      <c r="O1020" s="185"/>
      <c r="P1020" s="187"/>
      <c r="Q1020" s="185"/>
      <c r="R1020" s="186"/>
      <c r="S1020" s="186"/>
      <c r="T1020" s="187"/>
      <c r="U1020" s="187"/>
      <c r="V1020" s="187"/>
      <c r="W1020" s="320"/>
      <c r="X1020" s="214"/>
      <c r="Y1020" s="215"/>
      <c r="Z1020" s="34"/>
      <c r="AA1020" s="35"/>
      <c r="AB1020" s="35"/>
      <c r="AC1020" s="35"/>
      <c r="AD1020" s="36"/>
      <c r="AE1020" s="224"/>
      <c r="AF1020" s="53"/>
      <c r="AG1020" s="54"/>
      <c r="AH1020" s="55"/>
      <c r="AI1020" s="56"/>
      <c r="AJ1020" s="41" t="s">
        <v>85</v>
      </c>
      <c r="AK1020" s="42">
        <v>44677</v>
      </c>
      <c r="AL1020" s="50"/>
      <c r="AM1020" s="337" t="str">
        <f>INDEX($K$6:$AE$6,1,MATCH(1,K1020:AE1020,-1))</f>
        <v>F550</v>
      </c>
      <c r="AN1020" s="337" t="str">
        <f>IF(INDEX($K$6:$AE$6,1,MATCH(1,K1020:AE1020,1))&lt;&gt;INDEX($K$6:$AE$6,1,MATCH(1,K1020:AE1020,-1)),INDEX($K$6:$AE$6,1,MATCH(1,K1020:AE1020,1)),"-")</f>
        <v>-</v>
      </c>
    </row>
    <row r="1021" spans="1:40" x14ac:dyDescent="0.2">
      <c r="A1021" s="169" t="str">
        <f>IF(IFERROR(VLOOKUP(G1021,EmployesActifs,1,FALSE),"Non")&lt;&gt;"Non","Oui","Non")</f>
        <v>Oui</v>
      </c>
      <c r="B1021" s="172">
        <f>IF(A1021="Oui",1,0)</f>
        <v>1</v>
      </c>
      <c r="C1021" s="172">
        <f>IF(OR(G1021="Médecin",H1021="Médecin",I1021="Médecin",I1021="Médecins",H1021="anesthésiste",H1021="boursier univ.",H1021="chercheur",H1021="chirurgien",H1021="Résident(e)",H1021="Md Urg",H1021="Md Card",LEFT(H1021,6)="Fellow",H1021="Externe Médecine",H1021="Directeur de la biobanque Médecin",H1021="monit.-boursier",),1,0)</f>
        <v>0</v>
      </c>
      <c r="D1021" s="172">
        <f>IF(OR(G1021=0,H1021="Stagiaire",H1021="Stagiaires",H1021="Externe",H1021="Externes",G1021="agence",H1021="STAGIAIRE INFIRMIER(ÈRE)",H1021="STAGIAIRE SI",H1021="STAGIAIRE S.I.",H1021="STAGIAIRE PAB",H1021="STAGIAIRE EN PERFUSION",H1021="Stagiaire Physiothérapeute",H1021="Stagiaire médecine",H1021="Stagiaire - Service sociaux",H1021="STAGIAIRE SOINS INFIRMIERS",H1021="STAGIAIRE EXTERNE EN MÉDECINE",H1021="ss",),1,0)</f>
        <v>0</v>
      </c>
      <c r="E1021" s="28" t="s">
        <v>3502</v>
      </c>
      <c r="F1021" s="28" t="s">
        <v>485</v>
      </c>
      <c r="G1021" s="262">
        <v>4083</v>
      </c>
      <c r="H1021" s="79" t="s">
        <v>64</v>
      </c>
      <c r="I1021" s="164" t="s">
        <v>2946</v>
      </c>
      <c r="J1021" s="273">
        <f ca="1">IF(AK1021&lt;=Données!$B$2,1," ")</f>
        <v>1</v>
      </c>
      <c r="K1021" s="45"/>
      <c r="L1021" s="46"/>
      <c r="M1021" s="47"/>
      <c r="N1021" s="48"/>
      <c r="O1021" s="185"/>
      <c r="P1021" s="187"/>
      <c r="Q1021" s="185"/>
      <c r="R1021" s="186"/>
      <c r="S1021" s="186"/>
      <c r="T1021" s="187"/>
      <c r="U1021" s="187"/>
      <c r="V1021" s="187"/>
      <c r="W1021" s="320"/>
      <c r="X1021" s="214"/>
      <c r="Y1021" s="215"/>
      <c r="Z1021" s="34"/>
      <c r="AA1021" s="35">
        <v>1</v>
      </c>
      <c r="AB1021" s="35"/>
      <c r="AC1021" s="35"/>
      <c r="AD1021" s="36"/>
      <c r="AE1021" s="224"/>
      <c r="AF1021" s="53"/>
      <c r="AG1021" s="54"/>
      <c r="AH1021" s="55"/>
      <c r="AI1021" s="56"/>
      <c r="AJ1021" s="41" t="s">
        <v>439</v>
      </c>
      <c r="AK1021" s="42">
        <v>42047</v>
      </c>
      <c r="AL1021" s="50" t="s">
        <v>200</v>
      </c>
      <c r="AM1021" s="337" t="str">
        <f>INDEX($K$6:$AE$6,1,MATCH(1,K1021:AE1021,-1))</f>
        <v>1511-S</v>
      </c>
      <c r="AN1021" s="337" t="str">
        <f>IF(INDEX($K$6:$AE$6,1,MATCH(1,K1021:AE1021,1))&lt;&gt;INDEX($K$6:$AE$6,1,MATCH(1,K1021:AE1021,-1)),INDEX($K$6:$AE$6,1,MATCH(1,K1021:AE1021,1)),"-")</f>
        <v>-</v>
      </c>
    </row>
    <row r="1022" spans="1:40" x14ac:dyDescent="0.2">
      <c r="A1022" s="381"/>
      <c r="B1022" s="172">
        <f>IF(A1022="Oui",1,0)</f>
        <v>0</v>
      </c>
      <c r="C1022" s="172">
        <f>IF(OR(G1022="Médecin",H1022="Médecin",I1022="Médecin",I1022="Médecins",H1022="anesthésiste",H1022="boursier univ.",H1022="chercheur",H1022="chirurgien",H1022="Résident(e)",H1022="Md Urg",H1022="Md Card",LEFT(H1022,6)="Fellow",H1022="Externe Médecine",H1022="Directeur de la biobanque Médecin",H1022="monit.-boursier",),1,0)</f>
        <v>1</v>
      </c>
      <c r="D1022" s="172">
        <f>IF(OR(G1022=0,H1022="Stagiaire",H1022="Stagiaires",H1022="Externe",H1022="Externes",G1022="agence",H1022="STAGIAIRE INFIRMIER(ÈRE)",H1022="STAGIAIRE SI",H1022="STAGIAIRE S.I.",H1022="STAGIAIRE PAB",H1022="STAGIAIRE EN PERFUSION",H1022="Stagiaire Physiothérapeute",H1022="Stagiaire médecine",H1022="Stagiaire - Service sociaux",H1022="STAGIAIRE SOINS INFIRMIERS",H1022="STAGIAIRE EXTERNE EN MÉDECINE",H1022="ss",),1,0)</f>
        <v>0</v>
      </c>
      <c r="E1022" s="28" t="s">
        <v>1667</v>
      </c>
      <c r="F1022" s="28" t="s">
        <v>1668</v>
      </c>
      <c r="G1022" s="262" t="s">
        <v>80</v>
      </c>
      <c r="H1022" s="79" t="s">
        <v>116</v>
      </c>
      <c r="I1022" s="164" t="s">
        <v>146</v>
      </c>
      <c r="J1022" s="273">
        <f ca="1">IF(AK1022&lt;=Données!$B$2,1," ")</f>
        <v>1</v>
      </c>
      <c r="K1022" s="45">
        <v>1</v>
      </c>
      <c r="L1022" s="46" t="s">
        <v>56</v>
      </c>
      <c r="M1022" s="47"/>
      <c r="N1022" s="48"/>
      <c r="O1022" s="185"/>
      <c r="P1022" s="187"/>
      <c r="Q1022" s="185"/>
      <c r="R1022" s="186"/>
      <c r="S1022" s="186"/>
      <c r="T1022" s="187"/>
      <c r="U1022" s="187"/>
      <c r="V1022" s="187"/>
      <c r="W1022" s="320"/>
      <c r="X1022" s="214"/>
      <c r="Y1022" s="215"/>
      <c r="Z1022" s="34"/>
      <c r="AA1022" s="35"/>
      <c r="AB1022" s="35"/>
      <c r="AC1022" s="35"/>
      <c r="AD1022" s="36"/>
      <c r="AE1022" s="224"/>
      <c r="AF1022" s="53"/>
      <c r="AG1022" s="54"/>
      <c r="AH1022" s="55"/>
      <c r="AI1022" s="56"/>
      <c r="AJ1022" s="41" t="s">
        <v>85</v>
      </c>
      <c r="AK1022" s="42">
        <v>44578</v>
      </c>
      <c r="AL1022" s="50"/>
      <c r="AM1022" s="337" t="str">
        <f>INDEX($K$6:$AE$6,1,MATCH(1,K1022:AE1022,-1))</f>
        <v>95PFE-L2S</v>
      </c>
      <c r="AN1022" s="337" t="str">
        <f>IF(INDEX($K$6:$AE$6,1,MATCH(1,K1022:AE1022,1))&lt;&gt;INDEX($K$6:$AE$6,1,MATCH(1,K1022:AE1022,-1)),INDEX($K$6:$AE$6,1,MATCH(1,K1022:AE1022,1)),"-")</f>
        <v>-</v>
      </c>
    </row>
    <row r="1023" spans="1:40" x14ac:dyDescent="0.2">
      <c r="A1023" s="169" t="str">
        <f>IF(IFERROR(VLOOKUP(G1023,EmployesActifs,1,FALSE),"Non")&lt;&gt;"Non","Oui","Non")</f>
        <v>Oui</v>
      </c>
      <c r="B1023" s="172">
        <f>IF(A1023="Oui",1,0)</f>
        <v>1</v>
      </c>
      <c r="C1023" s="172">
        <f>IF(OR(G1023="Médecin",H1023="Médecin",I1023="Médecin",I1023="Médecins",H1023="anesthésiste",H1023="boursier univ.",H1023="chercheur",H1023="chirurgien",H1023="Résident(e)",H1023="Md Urg",H1023="Md Card",LEFT(H1023,6)="Fellow",H1023="Externe Médecine",H1023="Directeur de la biobanque Médecin",H1023="monit.-boursier",),1,0)</f>
        <v>0</v>
      </c>
      <c r="D1023" s="172">
        <f>IF(OR(G1023=0,H1023="Stagiaire",H1023="Stagiaires",H1023="Externe",H1023="Externes",G1023="agence",H1023="STAGIAIRE INFIRMIER(ÈRE)",H1023="STAGIAIRE SI",H1023="STAGIAIRE S.I.",H1023="STAGIAIRE PAB",H1023="STAGIAIRE EN PERFUSION",H1023="Stagiaire Physiothérapeute",H1023="Stagiaire médecine",H1023="Stagiaire - Service sociaux",H1023="STAGIAIRE SOINS INFIRMIERS",H1023="STAGIAIRE EXTERNE EN MÉDECINE",H1023="ss",),1,0)</f>
        <v>0</v>
      </c>
      <c r="E1023" s="28" t="s">
        <v>1669</v>
      </c>
      <c r="F1023" s="28" t="s">
        <v>1670</v>
      </c>
      <c r="G1023" s="262">
        <v>11222</v>
      </c>
      <c r="H1023" s="79" t="s">
        <v>69</v>
      </c>
      <c r="I1023" s="164" t="s">
        <v>61</v>
      </c>
      <c r="J1023" s="273" t="str">
        <f ca="1">IF(AK1023&lt;=Données!$B$2,1," ")</f>
        <v xml:space="preserve"> </v>
      </c>
      <c r="K1023" s="45"/>
      <c r="L1023" s="46">
        <v>1</v>
      </c>
      <c r="M1023" s="47"/>
      <c r="N1023" s="48"/>
      <c r="O1023" s="185"/>
      <c r="P1023" s="187"/>
      <c r="Q1023" s="185"/>
      <c r="R1023" s="186"/>
      <c r="S1023" s="186"/>
      <c r="T1023" s="187"/>
      <c r="U1023" s="187"/>
      <c r="V1023" s="187"/>
      <c r="W1023" s="320"/>
      <c r="X1023" s="214"/>
      <c r="Y1023" s="215"/>
      <c r="Z1023" s="34"/>
      <c r="AA1023" s="35"/>
      <c r="AB1023" s="35"/>
      <c r="AC1023" s="35"/>
      <c r="AD1023" s="36"/>
      <c r="AE1023" s="224"/>
      <c r="AF1023" s="53"/>
      <c r="AG1023" s="54"/>
      <c r="AH1023" s="55"/>
      <c r="AI1023" s="56"/>
      <c r="AJ1023" s="41" t="s">
        <v>5851</v>
      </c>
      <c r="AK1023" s="42">
        <v>45941</v>
      </c>
      <c r="AL1023" s="50"/>
      <c r="AM1023" s="337" t="str">
        <f>INDEX($K$6:$AE$6,1,MATCH(1,K1023:AE1023,-1))</f>
        <v>95PFE-L2M</v>
      </c>
      <c r="AN1023" s="337" t="str">
        <f>IF(INDEX($K$6:$AE$6,1,MATCH(1,K1023:AE1023,1))&lt;&gt;INDEX($K$6:$AE$6,1,MATCH(1,K1023:AE1023,-1)),INDEX($K$6:$AE$6,1,MATCH(1,K1023:AE1023,1)),"-")</f>
        <v>-</v>
      </c>
    </row>
    <row r="1024" spans="1:40" x14ac:dyDescent="0.2">
      <c r="A1024" s="169" t="str">
        <f>IF(IFERROR(VLOOKUP(G1024,EmployesActifs,1,FALSE),"Non")&lt;&gt;"Non","Oui","Non")</f>
        <v>Oui</v>
      </c>
      <c r="B1024" s="172">
        <f>IF(A1024="Oui",1,0)</f>
        <v>1</v>
      </c>
      <c r="C1024" s="172">
        <f>IF(OR(G1024="Médecin",H1024="Médecin",I1024="Médecin",I1024="Médecins",H1024="anesthésiste",H1024="boursier univ.",H1024="chercheur",H1024="chirurgien",H1024="Résident(e)",H1024="Md Urg",H1024="Md Card",LEFT(H1024,6)="Fellow",H1024="Externe Médecine",H1024="Directeur de la biobanque Médecin",H1024="monit.-boursier",),1,0)</f>
        <v>0</v>
      </c>
      <c r="D1024" s="172">
        <f>IF(OR(G1024=0,H1024="Stagiaire",H1024="Stagiaires",H1024="Externe",H1024="Externes",G1024="agence",H1024="STAGIAIRE INFIRMIER(ÈRE)",H1024="STAGIAIRE SI",H1024="STAGIAIRE S.I.",H1024="STAGIAIRE PAB",H1024="STAGIAIRE EN PERFUSION",H1024="Stagiaire Physiothérapeute",H1024="Stagiaire médecine",H1024="Stagiaire - Service sociaux",H1024="STAGIAIRE SOINS INFIRMIERS",H1024="STAGIAIRE EXTERNE EN MÉDECINE",H1024="ss",),1,0)</f>
        <v>0</v>
      </c>
      <c r="E1024" s="28" t="s">
        <v>1671</v>
      </c>
      <c r="F1024" s="28" t="s">
        <v>599</v>
      </c>
      <c r="G1024" s="262">
        <v>10394</v>
      </c>
      <c r="H1024" s="79" t="s">
        <v>103</v>
      </c>
      <c r="I1024" s="164" t="s">
        <v>61</v>
      </c>
      <c r="J1024" s="273">
        <f ca="1">IF(AK1024&lt;=Données!$B$2,1," ")</f>
        <v>1</v>
      </c>
      <c r="K1024" s="45" t="s">
        <v>56</v>
      </c>
      <c r="L1024" s="46" t="s">
        <v>56</v>
      </c>
      <c r="M1024" s="47"/>
      <c r="N1024" s="48"/>
      <c r="O1024" s="185"/>
      <c r="P1024" s="187"/>
      <c r="Q1024" s="185"/>
      <c r="R1024" s="186"/>
      <c r="S1024" s="186">
        <v>1</v>
      </c>
      <c r="T1024" s="187"/>
      <c r="U1024" s="187"/>
      <c r="V1024" s="187"/>
      <c r="W1024" s="320"/>
      <c r="X1024" s="214"/>
      <c r="Y1024" s="215"/>
      <c r="Z1024" s="34"/>
      <c r="AA1024" s="35"/>
      <c r="AB1024" s="35"/>
      <c r="AC1024" s="35"/>
      <c r="AD1024" s="36"/>
      <c r="AE1024" s="224"/>
      <c r="AF1024" s="53"/>
      <c r="AG1024" s="54"/>
      <c r="AH1024" s="55"/>
      <c r="AI1024" s="56"/>
      <c r="AJ1024" s="41" t="s">
        <v>159</v>
      </c>
      <c r="AK1024" s="42">
        <v>44392</v>
      </c>
      <c r="AL1024" s="50"/>
      <c r="AM1024" s="337" t="str">
        <f>INDEX($K$6:$AE$6,1,MATCH(1,K1024:AE1024,-1))</f>
        <v>1870 +</v>
      </c>
      <c r="AN1024" s="337" t="str">
        <f>IF(INDEX($K$6:$AE$6,1,MATCH(1,K1024:AE1024,1))&lt;&gt;INDEX($K$6:$AE$6,1,MATCH(1,K1024:AE1024,-1)),INDEX($K$6:$AE$6,1,MATCH(1,K1024:AE1024,1)),"-")</f>
        <v>-</v>
      </c>
    </row>
    <row r="1025" spans="1:40" x14ac:dyDescent="0.2">
      <c r="A1025" s="169" t="str">
        <f>IF(IFERROR(VLOOKUP(G1025,EmployesActifs,1,FALSE),"Non")&lt;&gt;"Non","Oui","Non")</f>
        <v>Oui</v>
      </c>
      <c r="B1025" s="172">
        <f>IF(A1025="Oui",1,0)</f>
        <v>1</v>
      </c>
      <c r="C1025" s="172">
        <f>IF(OR(G1025="Médecin",H1025="Médecin",I1025="Médecin",I1025="Médecins",H1025="anesthésiste",H1025="boursier univ.",H1025="chercheur",H1025="chirurgien",H1025="Résident(e)",H1025="Md Urg",H1025="Md Card",LEFT(H1025,6)="Fellow",H1025="Externe Médecine",H1025="Directeur de la biobanque Médecin",H1025="monit.-boursier",),1,0)</f>
        <v>0</v>
      </c>
      <c r="D1025" s="172">
        <f>IF(OR(G1025=0,H1025="Stagiaire",H1025="Stagiaires",H1025="Externe",H1025="Externes",G1025="agence",H1025="STAGIAIRE INFIRMIER(ÈRE)",H1025="STAGIAIRE SI",H1025="STAGIAIRE S.I.",H1025="STAGIAIRE PAB",H1025="STAGIAIRE EN PERFUSION",H1025="Stagiaire Physiothérapeute",H1025="Stagiaire médecine",H1025="Stagiaire - Service sociaux",H1025="STAGIAIRE SOINS INFIRMIERS",H1025="STAGIAIRE EXTERNE EN MÉDECINE",H1025="ss",),1,0)</f>
        <v>0</v>
      </c>
      <c r="E1025" s="28" t="s">
        <v>1672</v>
      </c>
      <c r="F1025" s="28" t="s">
        <v>68</v>
      </c>
      <c r="G1025" s="262">
        <v>11308</v>
      </c>
      <c r="H1025" s="79" t="s">
        <v>103</v>
      </c>
      <c r="I1025" s="164" t="s">
        <v>65</v>
      </c>
      <c r="J1025" s="273">
        <f ca="1">IF(AK1025&lt;=Données!$B$2,1," ")</f>
        <v>1</v>
      </c>
      <c r="K1025" s="45" t="s">
        <v>56</v>
      </c>
      <c r="L1025" s="46" t="s">
        <v>56</v>
      </c>
      <c r="M1025" s="47"/>
      <c r="N1025" s="48"/>
      <c r="O1025" s="185"/>
      <c r="P1025" s="187"/>
      <c r="Q1025" s="185"/>
      <c r="R1025" s="186"/>
      <c r="S1025" s="186">
        <v>1</v>
      </c>
      <c r="T1025" s="187"/>
      <c r="U1025" s="187"/>
      <c r="V1025" s="187"/>
      <c r="W1025" s="320"/>
      <c r="X1025" s="214"/>
      <c r="Y1025" s="215"/>
      <c r="Z1025" s="34"/>
      <c r="AA1025" s="35"/>
      <c r="AB1025" s="35"/>
      <c r="AC1025" s="35"/>
      <c r="AD1025" s="36"/>
      <c r="AE1025" s="224"/>
      <c r="AF1025" s="53"/>
      <c r="AG1025" s="54"/>
      <c r="AH1025" s="55"/>
      <c r="AI1025" s="56"/>
      <c r="AJ1025" s="41" t="s">
        <v>57</v>
      </c>
      <c r="AK1025" s="42">
        <v>44569</v>
      </c>
      <c r="AL1025" s="50"/>
      <c r="AM1025" s="337" t="str">
        <f>INDEX($K$6:$AE$6,1,MATCH(1,K1025:AE1025,-1))</f>
        <v>1870 +</v>
      </c>
      <c r="AN1025" s="337" t="str">
        <f>IF(INDEX($K$6:$AE$6,1,MATCH(1,K1025:AE1025,1))&lt;&gt;INDEX($K$6:$AE$6,1,MATCH(1,K1025:AE1025,-1)),INDEX($K$6:$AE$6,1,MATCH(1,K1025:AE1025,1)),"-")</f>
        <v>-</v>
      </c>
    </row>
    <row r="1026" spans="1:40" x14ac:dyDescent="0.2">
      <c r="A1026" s="169" t="str">
        <f>IF(IFERROR(VLOOKUP(G1026,EmployesActifs,1,FALSE),"Non")&lt;&gt;"Non","Oui","Non")</f>
        <v>Oui</v>
      </c>
      <c r="B1026" s="172">
        <f>IF(A1026="Oui",1,0)</f>
        <v>1</v>
      </c>
      <c r="C1026" s="172">
        <f>IF(OR(G1026="Médecin",H1026="Médecin",I1026="Médecin",I1026="Médecins",H1026="anesthésiste",H1026="boursier univ.",H1026="chercheur",H1026="chirurgien",H1026="Résident(e)",H1026="Md Urg",H1026="Md Card",LEFT(H1026,6)="Fellow",H1026="Externe Médecine",H1026="Directeur de la biobanque Médecin",H1026="monit.-boursier",),1,0)</f>
        <v>0</v>
      </c>
      <c r="D1026" s="172">
        <f>IF(OR(G1026=0,H1026="Stagiaire",H1026="Stagiaires",H1026="Externe",H1026="Externes",G1026="agence",H1026="STAGIAIRE INFIRMIER(ÈRE)",H1026="STAGIAIRE SI",H1026="STAGIAIRE S.I.",H1026="STAGIAIRE PAB",H1026="STAGIAIRE EN PERFUSION",H1026="Stagiaire Physiothérapeute",H1026="Stagiaire médecine",H1026="Stagiaire - Service sociaux",H1026="STAGIAIRE SOINS INFIRMIERS",H1026="STAGIAIRE EXTERNE EN MÉDECINE",H1026="ss",),1,0)</f>
        <v>0</v>
      </c>
      <c r="E1026" s="28" t="s">
        <v>1673</v>
      </c>
      <c r="F1026" s="28" t="s">
        <v>1674</v>
      </c>
      <c r="G1026" s="262">
        <v>10117</v>
      </c>
      <c r="H1026" s="79" t="s">
        <v>3394</v>
      </c>
      <c r="I1026" s="164" t="s">
        <v>143</v>
      </c>
      <c r="J1026" s="273">
        <f ca="1">IF(AK1026&lt;=Données!$B$2,1," ")</f>
        <v>1</v>
      </c>
      <c r="K1026" s="45" t="s">
        <v>56</v>
      </c>
      <c r="L1026" s="46" t="s">
        <v>56</v>
      </c>
      <c r="M1026" s="47"/>
      <c r="N1026" s="48"/>
      <c r="O1026" s="185"/>
      <c r="P1026" s="187"/>
      <c r="Q1026" s="185"/>
      <c r="R1026" s="186"/>
      <c r="S1026" s="186" t="s">
        <v>56</v>
      </c>
      <c r="T1026" s="187"/>
      <c r="U1026" s="187"/>
      <c r="V1026" s="187"/>
      <c r="W1026" s="320"/>
      <c r="X1026" s="214"/>
      <c r="Y1026" s="215"/>
      <c r="Z1026" s="34">
        <v>1</v>
      </c>
      <c r="AA1026" s="35"/>
      <c r="AB1026" s="35"/>
      <c r="AC1026" s="35"/>
      <c r="AD1026" s="36"/>
      <c r="AE1026" s="224"/>
      <c r="AF1026" s="53"/>
      <c r="AG1026" s="54"/>
      <c r="AH1026" s="55"/>
      <c r="AI1026" s="56"/>
      <c r="AJ1026" s="41" t="s">
        <v>57</v>
      </c>
      <c r="AK1026" s="42">
        <v>44582</v>
      </c>
      <c r="AL1026" s="50"/>
      <c r="AM1026" s="337" t="str">
        <f>INDEX($K$6:$AE$6,1,MATCH(1,K1026:AE1026,-1))</f>
        <v>1510-XS</v>
      </c>
      <c r="AN1026" s="337" t="str">
        <f>IF(INDEX($K$6:$AE$6,1,MATCH(1,K1026:AE1026,1))&lt;&gt;INDEX($K$6:$AE$6,1,MATCH(1,K1026:AE1026,-1)),INDEX($K$6:$AE$6,1,MATCH(1,K1026:AE1026,1)),"-")</f>
        <v>-</v>
      </c>
    </row>
    <row r="1027" spans="1:40" x14ac:dyDescent="0.2">
      <c r="A1027" s="169" t="str">
        <f>IF(IFERROR(VLOOKUP(G1027,EmployesActifs,1,FALSE),"Non")&lt;&gt;"Non","Oui","Non")</f>
        <v>Oui</v>
      </c>
      <c r="B1027" s="172">
        <f>IF(A1027="Oui",1,0)</f>
        <v>1</v>
      </c>
      <c r="C1027" s="172">
        <f>IF(OR(G1027="Médecin",H1027="Médecin",I1027="Médecin",I1027="Médecins",H1027="anesthésiste",H1027="boursier univ.",H1027="chercheur",H1027="chirurgien",H1027="Résident(e)",H1027="Md Urg",H1027="Md Card",LEFT(H1027,6)="Fellow",H1027="Externe Médecine",H1027="Directeur de la biobanque Médecin",H1027="monit.-boursier",),1,0)</f>
        <v>0</v>
      </c>
      <c r="D1027" s="172">
        <f>IF(OR(G1027=0,H1027="Stagiaire",H1027="Stagiaires",H1027="Externe",H1027="Externes",G1027="agence",H1027="STAGIAIRE INFIRMIER(ÈRE)",H1027="STAGIAIRE SI",H1027="STAGIAIRE S.I.",H1027="STAGIAIRE PAB",H1027="STAGIAIRE EN PERFUSION",H1027="Stagiaire Physiothérapeute",H1027="Stagiaire médecine",H1027="Stagiaire - Service sociaux",H1027="STAGIAIRE SOINS INFIRMIERS",H1027="STAGIAIRE EXTERNE EN MÉDECINE",H1027="ss",),1,0)</f>
        <v>0</v>
      </c>
      <c r="E1027" s="28" t="s">
        <v>1673</v>
      </c>
      <c r="F1027" s="28" t="s">
        <v>1071</v>
      </c>
      <c r="G1027" s="262">
        <v>13471</v>
      </c>
      <c r="H1027" s="79" t="s">
        <v>103</v>
      </c>
      <c r="I1027" s="164" t="s">
        <v>65</v>
      </c>
      <c r="J1027" s="273" t="str">
        <f ca="1">IF(AK1027&lt;=Données!$B$2,1," ")</f>
        <v xml:space="preserve"> </v>
      </c>
      <c r="K1027" s="45"/>
      <c r="L1027" s="46"/>
      <c r="M1027" s="47"/>
      <c r="N1027" s="48"/>
      <c r="O1027" s="185"/>
      <c r="P1027" s="187"/>
      <c r="Q1027" s="185"/>
      <c r="R1027" s="186"/>
      <c r="S1027" s="186">
        <v>1</v>
      </c>
      <c r="T1027" s="187"/>
      <c r="U1027" s="187"/>
      <c r="V1027" s="187"/>
      <c r="W1027" s="320"/>
      <c r="X1027" s="214"/>
      <c r="Y1027" s="215"/>
      <c r="Z1027" s="34"/>
      <c r="AA1027" s="35"/>
      <c r="AB1027" s="35"/>
      <c r="AC1027" s="35"/>
      <c r="AD1027" s="36"/>
      <c r="AE1027" s="224"/>
      <c r="AF1027" s="53"/>
      <c r="AG1027" s="54"/>
      <c r="AH1027" s="55"/>
      <c r="AI1027" s="56"/>
      <c r="AJ1027" s="41" t="s">
        <v>5851</v>
      </c>
      <c r="AK1027" s="42">
        <v>45749</v>
      </c>
      <c r="AL1027" s="50"/>
      <c r="AM1027" s="337" t="str">
        <f>INDEX($K$6:$AE$6,1,MATCH(1,K1027:AE1027,-1))</f>
        <v>1870 +</v>
      </c>
      <c r="AN1027" s="337" t="str">
        <f>IF(INDEX($K$6:$AE$6,1,MATCH(1,K1027:AE1027,1))&lt;&gt;INDEX($K$6:$AE$6,1,MATCH(1,K1027:AE1027,-1)),INDEX($K$6:$AE$6,1,MATCH(1,K1027:AE1027,1)),"-")</f>
        <v>-</v>
      </c>
    </row>
    <row r="1028" spans="1:40" x14ac:dyDescent="0.2">
      <c r="A1028" s="169" t="str">
        <f>IF(IFERROR(VLOOKUP(G1028,EmployesActifs,1,FALSE),"Non")&lt;&gt;"Non","Oui","Non")</f>
        <v>Oui</v>
      </c>
      <c r="B1028" s="172">
        <f>IF(A1028="Oui",1,0)</f>
        <v>1</v>
      </c>
      <c r="C1028" s="172">
        <f>IF(OR(G1028="Médecin",H1028="Médecin",I1028="Médecin",I1028="Médecins",H1028="anesthésiste",H1028="boursier univ.",H1028="chercheur",H1028="chirurgien",H1028="Résident(e)",H1028="Md Urg",H1028="Md Card",LEFT(H1028,6)="Fellow",H1028="Externe Médecine",H1028="Directeur de la biobanque Médecin",H1028="monit.-boursier",),1,0)</f>
        <v>0</v>
      </c>
      <c r="D1028" s="172">
        <f>IF(OR(G1028=0,H1028="Stagiaire",H1028="Stagiaires",H1028="Externe",H1028="Externes",G1028="agence",H1028="STAGIAIRE INFIRMIER(ÈRE)",H1028="STAGIAIRE SI",H1028="STAGIAIRE S.I.",H1028="STAGIAIRE PAB",H1028="STAGIAIRE EN PERFUSION",H1028="Stagiaire Physiothérapeute",H1028="Stagiaire médecine",H1028="Stagiaire - Service sociaux",H1028="STAGIAIRE SOINS INFIRMIERS",H1028="STAGIAIRE EXTERNE EN MÉDECINE",H1028="ss",),1,0)</f>
        <v>0</v>
      </c>
      <c r="E1028" s="28" t="s">
        <v>1673</v>
      </c>
      <c r="F1028" s="28" t="s">
        <v>1675</v>
      </c>
      <c r="G1028" s="262">
        <v>3057</v>
      </c>
      <c r="H1028" s="79" t="s">
        <v>412</v>
      </c>
      <c r="I1028" s="164" t="s">
        <v>1197</v>
      </c>
      <c r="J1028" s="273">
        <f ca="1">IF(AK1028&lt;=Données!$B$2,1," ")</f>
        <v>1</v>
      </c>
      <c r="K1028" s="45"/>
      <c r="L1028" s="46"/>
      <c r="M1028" s="47"/>
      <c r="N1028" s="48"/>
      <c r="O1028" s="185"/>
      <c r="P1028" s="187"/>
      <c r="Q1028" s="185"/>
      <c r="R1028" s="186"/>
      <c r="S1028" s="186">
        <v>1</v>
      </c>
      <c r="T1028" s="187"/>
      <c r="U1028" s="187"/>
      <c r="V1028" s="187"/>
      <c r="W1028" s="320"/>
      <c r="X1028" s="214"/>
      <c r="Y1028" s="215"/>
      <c r="Z1028" s="34"/>
      <c r="AA1028" s="35">
        <v>1</v>
      </c>
      <c r="AB1028" s="35"/>
      <c r="AC1028" s="35"/>
      <c r="AD1028" s="36"/>
      <c r="AE1028" s="224"/>
      <c r="AF1028" s="53"/>
      <c r="AG1028" s="54"/>
      <c r="AH1028" s="55"/>
      <c r="AI1028" s="56"/>
      <c r="AJ1028" s="41" t="s">
        <v>50</v>
      </c>
      <c r="AK1028" s="42">
        <v>44581</v>
      </c>
      <c r="AL1028" s="50" t="s">
        <v>1676</v>
      </c>
      <c r="AM1028" s="337" t="str">
        <f>INDEX($K$6:$AE$6,1,MATCH(1,K1028:AE1028,-1))</f>
        <v>1870 +</v>
      </c>
      <c r="AN1028" s="337" t="str">
        <f>IF(INDEX($K$6:$AE$6,1,MATCH(1,K1028:AE1028,1))&lt;&gt;INDEX($K$6:$AE$6,1,MATCH(1,K1028:AE1028,-1)),INDEX($K$6:$AE$6,1,MATCH(1,K1028:AE1028,1)),"-")</f>
        <v>1511-S</v>
      </c>
    </row>
    <row r="1029" spans="1:40" x14ac:dyDescent="0.2">
      <c r="A1029" s="169" t="str">
        <f>IF(IFERROR(VLOOKUP(G1029,EmployesActifs,1,FALSE),"Non")&lt;&gt;"Non","Oui","Non")</f>
        <v>Oui</v>
      </c>
      <c r="B1029" s="172">
        <f>IF(A1029="Oui",1,0)</f>
        <v>1</v>
      </c>
      <c r="C1029" s="172">
        <f>IF(OR(G1029="Médecin",H1029="Médecin",I1029="Médecin",I1029="Médecins",H1029="anesthésiste",H1029="boursier univ.",H1029="chercheur",H1029="chirurgien",H1029="Résident(e)",H1029="Md Urg",H1029="Md Card",LEFT(H1029,6)="Fellow",H1029="Externe Médecine",H1029="Directeur de la biobanque Médecin",H1029="monit.-boursier",),1,0)</f>
        <v>0</v>
      </c>
      <c r="D1029" s="172">
        <f>IF(OR(G1029=0,H1029="Stagiaire",H1029="Stagiaires",H1029="Externe",H1029="Externes",G1029="agence",H1029="STAGIAIRE INFIRMIER(ÈRE)",H1029="STAGIAIRE SI",H1029="STAGIAIRE S.I.",H1029="STAGIAIRE PAB",H1029="STAGIAIRE EN PERFUSION",H1029="Stagiaire Physiothérapeute",H1029="Stagiaire médecine",H1029="Stagiaire - Service sociaux",H1029="STAGIAIRE SOINS INFIRMIERS",H1029="STAGIAIRE EXTERNE EN MÉDECINE",H1029="ss",),1,0)</f>
        <v>0</v>
      </c>
      <c r="E1029" s="28" t="s">
        <v>1673</v>
      </c>
      <c r="F1029" s="28" t="s">
        <v>1677</v>
      </c>
      <c r="G1029" s="262">
        <v>1268</v>
      </c>
      <c r="H1029" s="79" t="s">
        <v>3396</v>
      </c>
      <c r="I1029" s="164" t="s">
        <v>5712</v>
      </c>
      <c r="J1029" s="273">
        <f ca="1">IF(AL1029&lt;=Données!$B$2,1," ")</f>
        <v>1</v>
      </c>
      <c r="K1029" s="45" t="s">
        <v>56</v>
      </c>
      <c r="L1029" s="46"/>
      <c r="M1029" s="47"/>
      <c r="N1029" s="48"/>
      <c r="O1029" s="185" t="s">
        <v>4467</v>
      </c>
      <c r="P1029" s="187"/>
      <c r="Q1029" s="185"/>
      <c r="R1029" s="186"/>
      <c r="S1029" s="186">
        <v>1</v>
      </c>
      <c r="T1029" s="187"/>
      <c r="U1029" s="187"/>
      <c r="V1029" s="187"/>
      <c r="W1029" s="320"/>
      <c r="X1029" s="214"/>
      <c r="Y1029" s="215"/>
      <c r="Z1029" s="34"/>
      <c r="AA1029" s="35"/>
      <c r="AB1029" s="35"/>
      <c r="AC1029" s="35"/>
      <c r="AD1029" s="36"/>
      <c r="AE1029" s="224"/>
      <c r="AF1029" s="53"/>
      <c r="AG1029" s="54"/>
      <c r="AH1029" s="345"/>
      <c r="AI1029" s="56"/>
      <c r="AJ1029" s="41" t="s">
        <v>4462</v>
      </c>
      <c r="AK1029" s="42">
        <v>45315</v>
      </c>
      <c r="AL1029" s="50"/>
      <c r="AM1029" s="337" t="str">
        <f>INDEX($K$6:$AE$6,1,MATCH(1,K1029:AE1029,-1))</f>
        <v>1870 +</v>
      </c>
      <c r="AN1029" s="337" t="str">
        <f>IF(INDEX($K$6:$AE$6,1,MATCH(1,K1029:AE1029,1))&lt;&gt;INDEX($K$6:$AE$6,1,MATCH(1,K1029:AE1029,-1)),INDEX($K$6:$AE$6,1,MATCH(1,K1029:AE1029,1)),"-")</f>
        <v>-</v>
      </c>
    </row>
    <row r="1030" spans="1:40" x14ac:dyDescent="0.2">
      <c r="A1030" s="169" t="str">
        <f>IF(IFERROR(VLOOKUP(G1030,EmployesActifs,1,FALSE),"Non")&lt;&gt;"Non","Oui","Non")</f>
        <v>Oui</v>
      </c>
      <c r="B1030" s="172">
        <f>IF(A1030="Oui",1,0)</f>
        <v>1</v>
      </c>
      <c r="C1030" s="172">
        <f>IF(OR(G1030="Médecin",H1030="Médecin",I1030="Médecin",I1030="Médecins",H1030="anesthésiste",H1030="boursier univ.",H1030="chercheur",H1030="chirurgien",H1030="Résident(e)",H1030="Md Urg",H1030="Md Card",LEFT(H1030,6)="Fellow",H1030="Externe Médecine",H1030="Directeur de la biobanque Médecin",H1030="monit.-boursier",),1,0)</f>
        <v>0</v>
      </c>
      <c r="D1030" s="172">
        <f>IF(OR(G1030=0,H1030="Stagiaire",H1030="Stagiaires",H1030="Externe",H1030="Externes",G1030="agence",H1030="STAGIAIRE INFIRMIER(ÈRE)",H1030="STAGIAIRE SI",H1030="STAGIAIRE S.I.",H1030="STAGIAIRE PAB",H1030="STAGIAIRE EN PERFUSION",H1030="Stagiaire Physiothérapeute",H1030="Stagiaire médecine",H1030="Stagiaire - Service sociaux",H1030="STAGIAIRE SOINS INFIRMIERS",H1030="STAGIAIRE EXTERNE EN MÉDECINE",H1030="ss",),1,0)</f>
        <v>0</v>
      </c>
      <c r="E1030" s="28" t="s">
        <v>1678</v>
      </c>
      <c r="F1030" s="28" t="s">
        <v>1679</v>
      </c>
      <c r="G1030" s="262">
        <v>6174</v>
      </c>
      <c r="H1030" s="79" t="s">
        <v>103</v>
      </c>
      <c r="I1030" s="164" t="s">
        <v>3590</v>
      </c>
      <c r="J1030" s="273" t="str">
        <f ca="1">IF(AK1030&lt;=Données!$B$2,1," ")</f>
        <v xml:space="preserve"> </v>
      </c>
      <c r="K1030" s="45">
        <v>1</v>
      </c>
      <c r="L1030" s="46"/>
      <c r="M1030" s="47"/>
      <c r="N1030" s="48"/>
      <c r="O1030" s="185"/>
      <c r="P1030" s="187"/>
      <c r="Q1030" s="185"/>
      <c r="R1030" s="186"/>
      <c r="S1030" s="186"/>
      <c r="T1030" s="187"/>
      <c r="U1030" s="187"/>
      <c r="V1030" s="187"/>
      <c r="W1030" s="320"/>
      <c r="X1030" s="214"/>
      <c r="Y1030" s="215"/>
      <c r="Z1030" s="34"/>
      <c r="AA1030" s="35"/>
      <c r="AB1030" s="35"/>
      <c r="AC1030" s="35"/>
      <c r="AD1030" s="36"/>
      <c r="AE1030" s="224"/>
      <c r="AF1030" s="53"/>
      <c r="AG1030" s="54"/>
      <c r="AH1030" s="55"/>
      <c r="AI1030" s="56"/>
      <c r="AJ1030" s="41" t="s">
        <v>4462</v>
      </c>
      <c r="AK1030" s="42">
        <v>45448</v>
      </c>
      <c r="AL1030" s="50"/>
      <c r="AM1030" s="337" t="str">
        <f>INDEX($K$6:$AE$6,1,MATCH(1,K1030:AE1030,-1))</f>
        <v>95PFE-L2S</v>
      </c>
      <c r="AN1030" s="337" t="str">
        <f>IF(INDEX($K$6:$AE$6,1,MATCH(1,K1030:AE1030,1))&lt;&gt;INDEX($K$6:$AE$6,1,MATCH(1,K1030:AE1030,-1)),INDEX($K$6:$AE$6,1,MATCH(1,K1030:AE1030,1)),"-")</f>
        <v>-</v>
      </c>
    </row>
    <row r="1031" spans="1:40" x14ac:dyDescent="0.2">
      <c r="A1031" s="169" t="str">
        <f>IF(IFERROR(VLOOKUP(G1031,EmployesActifs,1,FALSE),"Non")&lt;&gt;"Non","Oui","Non")</f>
        <v>Oui</v>
      </c>
      <c r="B1031" s="172">
        <f>IF(A1031="Oui",1,0)</f>
        <v>1</v>
      </c>
      <c r="C1031" s="172">
        <f>IF(OR(G1031="Médecin",H1031="Médecin",I1031="Médecin",I1031="Médecins",H1031="anesthésiste",H1031="boursier univ.",H1031="chercheur",H1031="chirurgien",H1031="Résident(e)",H1031="Md Urg",H1031="Md Card",LEFT(H1031,6)="Fellow",H1031="Externe Médecine",H1031="Directeur de la biobanque Médecin",H1031="monit.-boursier",),1,0)</f>
        <v>0</v>
      </c>
      <c r="D1031" s="172">
        <f>IF(OR(G1031=0,H1031="Stagiaire",H1031="Stagiaires",H1031="Externe",H1031="Externes",G1031="agence",H1031="STAGIAIRE INFIRMIER(ÈRE)",H1031="STAGIAIRE SI",H1031="STAGIAIRE S.I.",H1031="STAGIAIRE PAB",H1031="STAGIAIRE EN PERFUSION",H1031="Stagiaire Physiothérapeute",H1031="Stagiaire médecine",H1031="Stagiaire - Service sociaux",H1031="STAGIAIRE SOINS INFIRMIERS",H1031="STAGIAIRE EXTERNE EN MÉDECINE",H1031="ss",),1,0)</f>
        <v>0</v>
      </c>
      <c r="E1031" s="28" t="s">
        <v>1678</v>
      </c>
      <c r="F1031" s="28" t="s">
        <v>4486</v>
      </c>
      <c r="G1031" s="262">
        <v>5348</v>
      </c>
      <c r="H1031" s="79" t="s">
        <v>103</v>
      </c>
      <c r="I1031" s="164" t="s">
        <v>3590</v>
      </c>
      <c r="J1031" s="273" t="str">
        <f ca="1">IF(AK1031&lt;=Données!$B$2,1," ")</f>
        <v xml:space="preserve"> </v>
      </c>
      <c r="K1031" s="45"/>
      <c r="L1031" s="46" t="s">
        <v>56</v>
      </c>
      <c r="M1031" s="47"/>
      <c r="N1031" s="48"/>
      <c r="O1031" s="185"/>
      <c r="P1031" s="187">
        <v>1</v>
      </c>
      <c r="Q1031" s="185"/>
      <c r="R1031" s="186"/>
      <c r="S1031" s="186"/>
      <c r="T1031" s="187"/>
      <c r="U1031" s="187"/>
      <c r="V1031" s="187"/>
      <c r="W1031" s="320"/>
      <c r="X1031" s="214"/>
      <c r="Y1031" s="215"/>
      <c r="Z1031" s="34"/>
      <c r="AA1031" s="35"/>
      <c r="AB1031" s="35"/>
      <c r="AC1031" s="35"/>
      <c r="AD1031" s="36"/>
      <c r="AE1031" s="224"/>
      <c r="AF1031" s="53"/>
      <c r="AG1031" s="54"/>
      <c r="AH1031" s="55"/>
      <c r="AI1031" s="56"/>
      <c r="AJ1031" s="41" t="s">
        <v>4462</v>
      </c>
      <c r="AK1031" s="42">
        <v>45462</v>
      </c>
      <c r="AL1031" s="50"/>
      <c r="AM1031" s="337">
        <f>INDEX($K$6:$AE$6,1,MATCH(1,K1031:AE1031,-1))</f>
        <v>1804</v>
      </c>
      <c r="AN1031" s="337" t="str">
        <f>IF(INDEX($K$6:$AE$6,1,MATCH(1,K1031:AE1031,1))&lt;&gt;INDEX($K$6:$AE$6,1,MATCH(1,K1031:AE1031,-1)),INDEX($K$6:$AE$6,1,MATCH(1,K1031:AE1031,1)),"-")</f>
        <v>-</v>
      </c>
    </row>
    <row r="1032" spans="1:40" x14ac:dyDescent="0.2">
      <c r="A1032" s="169" t="str">
        <f>IF(IFERROR(VLOOKUP(G1032,EmployesActifs,1,FALSE),"Non")&lt;&gt;"Non","Oui","Non")</f>
        <v>Oui</v>
      </c>
      <c r="B1032" s="172">
        <f>IF(A1032="Oui",1,0)</f>
        <v>1</v>
      </c>
      <c r="C1032" s="172">
        <f>IF(OR(G1032="Médecin",H1032="Médecin",I1032="Médecin",I1032="Médecins",H1032="anesthésiste",H1032="boursier univ.",H1032="chercheur",H1032="chirurgien",H1032="Résident(e)",H1032="Md Urg",H1032="Md Card",LEFT(H1032,6)="Fellow",H1032="Externe Médecine",H1032="Directeur de la biobanque Médecin",H1032="monit.-boursier",),1,0)</f>
        <v>0</v>
      </c>
      <c r="D1032" s="172">
        <f>IF(OR(G1032=0,H1032="Stagiaire",H1032="Stagiaires",H1032="Externe",H1032="Externes",G1032="agence",H1032="STAGIAIRE INFIRMIER(ÈRE)",H1032="STAGIAIRE SI",H1032="STAGIAIRE S.I.",H1032="STAGIAIRE PAB",H1032="STAGIAIRE EN PERFUSION",H1032="Stagiaire Physiothérapeute",H1032="Stagiaire médecine",H1032="Stagiaire - Service sociaux",H1032="STAGIAIRE SOINS INFIRMIERS",H1032="STAGIAIRE EXTERNE EN MÉDECINE",H1032="ss",),1,0)</f>
        <v>0</v>
      </c>
      <c r="E1032" s="28" t="s">
        <v>1678</v>
      </c>
      <c r="F1032" s="28" t="s">
        <v>1382</v>
      </c>
      <c r="G1032" s="262">
        <v>2712</v>
      </c>
      <c r="H1032" s="79" t="s">
        <v>54</v>
      </c>
      <c r="I1032" s="164" t="s">
        <v>55</v>
      </c>
      <c r="J1032" s="273" t="str">
        <f ca="1">IF(AK1032&lt;=Données!$B$2,1," ")</f>
        <v xml:space="preserve"> </v>
      </c>
      <c r="K1032" s="45"/>
      <c r="L1032" s="46">
        <v>1</v>
      </c>
      <c r="M1032" s="47"/>
      <c r="N1032" s="48"/>
      <c r="O1032" s="185"/>
      <c r="P1032" s="187"/>
      <c r="Q1032" s="185"/>
      <c r="R1032" s="186"/>
      <c r="S1032" s="186"/>
      <c r="T1032" s="187"/>
      <c r="U1032" s="187"/>
      <c r="V1032" s="187"/>
      <c r="W1032" s="320"/>
      <c r="X1032" s="214"/>
      <c r="Y1032" s="215"/>
      <c r="Z1032" s="34"/>
      <c r="AA1032" s="35"/>
      <c r="AB1032" s="35"/>
      <c r="AC1032" s="35"/>
      <c r="AD1032" s="36"/>
      <c r="AE1032" s="224"/>
      <c r="AF1032" s="53"/>
      <c r="AG1032" s="54"/>
      <c r="AH1032" s="55"/>
      <c r="AI1032" s="56"/>
      <c r="AJ1032" s="41" t="s">
        <v>50</v>
      </c>
      <c r="AK1032" s="42">
        <v>45631</v>
      </c>
      <c r="AL1032" s="50"/>
      <c r="AM1032" s="337" t="str">
        <f>INDEX($K$6:$AE$6,1,MATCH(1,K1032:AE1032,-1))</f>
        <v>95PFE-L2M</v>
      </c>
      <c r="AN1032" s="337" t="str">
        <f>IF(INDEX($K$6:$AE$6,1,MATCH(1,K1032:AE1032,1))&lt;&gt;INDEX($K$6:$AE$6,1,MATCH(1,K1032:AE1032,-1)),INDEX($K$6:$AE$6,1,MATCH(1,K1032:AE1032,1)),"-")</f>
        <v>-</v>
      </c>
    </row>
    <row r="1033" spans="1:40" x14ac:dyDescent="0.2">
      <c r="A1033" s="169" t="str">
        <f>IF(IFERROR(VLOOKUP(G1033,EmployesActifs,1,FALSE),"Non")&lt;&gt;"Non","Oui","Non")</f>
        <v>Oui</v>
      </c>
      <c r="B1033" s="172">
        <f>IF(A1033="Oui",1,0)</f>
        <v>1</v>
      </c>
      <c r="C1033" s="172">
        <f>IF(OR(G1033="Médecin",H1033="Médecin",I1033="Médecin",I1033="Médecins",H1033="anesthésiste",H1033="boursier univ.",H1033="chercheur",H1033="chirurgien",H1033="Résident(e)",H1033="Md Urg",H1033="Md Card",LEFT(H1033,6)="Fellow",H1033="Externe Médecine",H1033="Directeur de la biobanque Médecin",H1033="monit.-boursier",),1,0)</f>
        <v>0</v>
      </c>
      <c r="D1033" s="172">
        <f>IF(OR(G1033=0,H1033="Stagiaire",H1033="Stagiaires",H1033="Externe",H1033="Externes",G1033="agence",H1033="STAGIAIRE INFIRMIER(ÈRE)",H1033="STAGIAIRE SI",H1033="STAGIAIRE S.I.",H1033="STAGIAIRE PAB",H1033="STAGIAIRE EN PERFUSION",H1033="Stagiaire Physiothérapeute",H1033="Stagiaire médecine",H1033="Stagiaire - Service sociaux",H1033="STAGIAIRE SOINS INFIRMIERS",H1033="STAGIAIRE EXTERNE EN MÉDECINE",H1033="ss",),1,0)</f>
        <v>0</v>
      </c>
      <c r="E1033" s="28" t="s">
        <v>1678</v>
      </c>
      <c r="F1033" s="28" t="s">
        <v>1683</v>
      </c>
      <c r="G1033" s="262">
        <v>11108</v>
      </c>
      <c r="H1033" s="79" t="s">
        <v>103</v>
      </c>
      <c r="I1033" s="164" t="s">
        <v>5711</v>
      </c>
      <c r="J1033" s="273">
        <f ca="1">IF(AK1033&lt;=Données!$B$2,1," ")</f>
        <v>1</v>
      </c>
      <c r="K1033" s="45" t="s">
        <v>56</v>
      </c>
      <c r="L1033" s="46" t="s">
        <v>56</v>
      </c>
      <c r="M1033" s="47" t="s">
        <v>56</v>
      </c>
      <c r="N1033" s="48"/>
      <c r="O1033" s="185"/>
      <c r="P1033" s="187"/>
      <c r="Q1033" s="185"/>
      <c r="R1033" s="186"/>
      <c r="S1033" s="186">
        <v>1</v>
      </c>
      <c r="T1033" s="187"/>
      <c r="U1033" s="187"/>
      <c r="V1033" s="187"/>
      <c r="W1033" s="320"/>
      <c r="X1033" s="214"/>
      <c r="Y1033" s="215"/>
      <c r="Z1033" s="34"/>
      <c r="AA1033" s="35"/>
      <c r="AB1033" s="35"/>
      <c r="AC1033" s="35"/>
      <c r="AD1033" s="36"/>
      <c r="AE1033" s="224"/>
      <c r="AF1033" s="53"/>
      <c r="AG1033" s="54"/>
      <c r="AH1033" s="55"/>
      <c r="AI1033" s="56"/>
      <c r="AJ1033" s="41" t="s">
        <v>98</v>
      </c>
      <c r="AK1033" s="42">
        <v>44582</v>
      </c>
      <c r="AL1033" s="50"/>
      <c r="AM1033" s="337" t="str">
        <f>INDEX($K$6:$AE$6,1,MATCH(1,K1033:AE1033,-1))</f>
        <v>1870 +</v>
      </c>
      <c r="AN1033" s="337" t="str">
        <f>IF(INDEX($K$6:$AE$6,1,MATCH(1,K1033:AE1033,1))&lt;&gt;INDEX($K$6:$AE$6,1,MATCH(1,K1033:AE1033,-1)),INDEX($K$6:$AE$6,1,MATCH(1,K1033:AE1033,1)),"-")</f>
        <v>-</v>
      </c>
    </row>
    <row r="1034" spans="1:40" x14ac:dyDescent="0.2">
      <c r="A1034" s="169" t="str">
        <f>IF(IFERROR(VLOOKUP(G1034,EmployesActifs,1,FALSE),"Non")&lt;&gt;"Non","Oui","Non")</f>
        <v>Oui</v>
      </c>
      <c r="B1034" s="172">
        <f>IF(A1034="Oui",1,0)</f>
        <v>1</v>
      </c>
      <c r="C1034" s="172">
        <f>IF(OR(G1034="Médecin",H1034="Médecin",I1034="Médecin",I1034="Médecins",H1034="anesthésiste",H1034="boursier univ.",H1034="chercheur",H1034="chirurgien",H1034="Résident(e)",H1034="Md Urg",H1034="Md Card",LEFT(H1034,6)="Fellow",H1034="Externe Médecine",H1034="Directeur de la biobanque Médecin",H1034="monit.-boursier",),1,0)</f>
        <v>0</v>
      </c>
      <c r="D1034" s="172">
        <f>IF(OR(G1034=0,H1034="Stagiaire",H1034="Stagiaires",H1034="Externe",H1034="Externes",G1034="agence",H1034="STAGIAIRE INFIRMIER(ÈRE)",H1034="STAGIAIRE SI",H1034="STAGIAIRE S.I.",H1034="STAGIAIRE PAB",H1034="STAGIAIRE EN PERFUSION",H1034="Stagiaire Physiothérapeute",H1034="Stagiaire médecine",H1034="Stagiaire - Service sociaux",H1034="STAGIAIRE SOINS INFIRMIERS",H1034="STAGIAIRE EXTERNE EN MÉDECINE",H1034="ss",),1,0)</f>
        <v>0</v>
      </c>
      <c r="E1034" s="28" t="s">
        <v>1678</v>
      </c>
      <c r="F1034" s="28" t="s">
        <v>1684</v>
      </c>
      <c r="G1034" s="262">
        <v>10876</v>
      </c>
      <c r="H1034" s="79" t="s">
        <v>54</v>
      </c>
      <c r="I1034" s="164" t="s">
        <v>55</v>
      </c>
      <c r="J1034" s="273">
        <f ca="1">IF(AK1034&lt;=Données!$B$2,1," ")</f>
        <v>1</v>
      </c>
      <c r="K1034" s="45" t="s">
        <v>56</v>
      </c>
      <c r="L1034" s="46"/>
      <c r="M1034" s="47"/>
      <c r="N1034" s="48"/>
      <c r="O1034" s="185"/>
      <c r="P1034" s="187"/>
      <c r="Q1034" s="185">
        <v>1</v>
      </c>
      <c r="R1034" s="186"/>
      <c r="S1034" s="186"/>
      <c r="T1034" s="187"/>
      <c r="U1034" s="187"/>
      <c r="V1034" s="187"/>
      <c r="W1034" s="320"/>
      <c r="X1034" s="214"/>
      <c r="Y1034" s="215"/>
      <c r="Z1034" s="34"/>
      <c r="AA1034" s="35"/>
      <c r="AB1034" s="35"/>
      <c r="AC1034" s="35"/>
      <c r="AD1034" s="36"/>
      <c r="AE1034" s="224"/>
      <c r="AF1034" s="53"/>
      <c r="AG1034" s="54"/>
      <c r="AH1034" s="55"/>
      <c r="AI1034" s="56"/>
      <c r="AJ1034" s="41" t="s">
        <v>66</v>
      </c>
      <c r="AK1034" s="42">
        <v>44228</v>
      </c>
      <c r="AL1034" s="50"/>
      <c r="AM1034" s="337" t="str">
        <f>INDEX($K$6:$AE$6,1,MATCH(1,K1034:AE1034,-1))</f>
        <v>1860-S</v>
      </c>
      <c r="AN1034" s="337" t="str">
        <f>IF(INDEX($K$6:$AE$6,1,MATCH(1,K1034:AE1034,1))&lt;&gt;INDEX($K$6:$AE$6,1,MATCH(1,K1034:AE1034,-1)),INDEX($K$6:$AE$6,1,MATCH(1,K1034:AE1034,1)),"-")</f>
        <v>-</v>
      </c>
    </row>
    <row r="1035" spans="1:40" x14ac:dyDescent="0.2">
      <c r="A1035" s="381"/>
      <c r="B1035" s="172">
        <f>IF(A1035="Oui",1,0)</f>
        <v>0</v>
      </c>
      <c r="C1035" s="172">
        <f>IF(OR(G1035="Médecin",H1035="Médecin",I1035="Médecin",I1035="Médecins",H1035="anesthésiste",H1035="boursier univ.",H1035="chercheur",H1035="chirurgien",H1035="Résident(e)",H1035="Md Urg",H1035="Md Card",LEFT(H1035,6)="Fellow",H1035="Externe Médecine",H1035="Directeur de la biobanque Médecin",H1035="monit.-boursier",),1,0)</f>
        <v>0</v>
      </c>
      <c r="D1035" s="172">
        <f>IF(OR(G1035=0,H1035="Stagiaire",H1035="Stagiaires",H1035="Externe",H1035="Externes",G1035="agence",H1035="STAGIAIRE INFIRMIER(ÈRE)",H1035="STAGIAIRE SI",H1035="STAGIAIRE S.I.",H1035="STAGIAIRE PAB",H1035="STAGIAIRE EN PERFUSION",H1035="Stagiaire Physiothérapeute",H1035="Stagiaire médecine",H1035="Stagiaire - Service sociaux",H1035="STAGIAIRE SOINS INFIRMIERS",H1035="STAGIAIRE EXTERNE EN MÉDECINE",H1035="ss",),1,0)</f>
        <v>1</v>
      </c>
      <c r="E1035" s="28" t="s">
        <v>2813</v>
      </c>
      <c r="F1035" s="28" t="s">
        <v>1422</v>
      </c>
      <c r="G1035" s="262">
        <v>0</v>
      </c>
      <c r="H1035" s="79" t="s">
        <v>186</v>
      </c>
      <c r="I1035" s="164" t="s">
        <v>1689</v>
      </c>
      <c r="J1035" s="273">
        <f ca="1">IF(AK1035&lt;=Données!$B$2,1," ")</f>
        <v>1</v>
      </c>
      <c r="K1035" s="45">
        <v>1</v>
      </c>
      <c r="L1035" s="46"/>
      <c r="M1035" s="47"/>
      <c r="N1035" s="48"/>
      <c r="O1035" s="185"/>
      <c r="P1035" s="187"/>
      <c r="Q1035" s="185"/>
      <c r="R1035" s="186"/>
      <c r="S1035" s="186"/>
      <c r="T1035" s="187"/>
      <c r="U1035" s="187"/>
      <c r="V1035" s="187"/>
      <c r="W1035" s="320"/>
      <c r="X1035" s="214"/>
      <c r="Y1035" s="215"/>
      <c r="Z1035" s="34"/>
      <c r="AA1035" s="35"/>
      <c r="AB1035" s="35"/>
      <c r="AC1035" s="35"/>
      <c r="AD1035" s="36"/>
      <c r="AE1035" s="224"/>
      <c r="AF1035" s="53"/>
      <c r="AG1035" s="54"/>
      <c r="AH1035" s="55"/>
      <c r="AI1035" s="56"/>
      <c r="AJ1035" s="41" t="s">
        <v>85</v>
      </c>
      <c r="AK1035" s="42">
        <v>44677</v>
      </c>
      <c r="AL1035" s="50"/>
      <c r="AM1035" s="337" t="str">
        <f>INDEX($K$6:$AE$6,1,MATCH(1,K1035:AE1035,-1))</f>
        <v>95PFE-L2S</v>
      </c>
      <c r="AN1035" s="337" t="str">
        <f>IF(INDEX($K$6:$AE$6,1,MATCH(1,K1035:AE1035,1))&lt;&gt;INDEX($K$6:$AE$6,1,MATCH(1,K1035:AE1035,-1)),INDEX($K$6:$AE$6,1,MATCH(1,K1035:AE1035,1)),"-")</f>
        <v>-</v>
      </c>
    </row>
    <row r="1036" spans="1:40" x14ac:dyDescent="0.2">
      <c r="A1036" s="169" t="str">
        <f>IF(IFERROR(VLOOKUP(G1036,EmployesActifs,1,FALSE),"Non")&lt;&gt;"Non","Oui","Non")</f>
        <v>Oui</v>
      </c>
      <c r="B1036" s="172">
        <f>IF(A1036="Oui",1,0)</f>
        <v>1</v>
      </c>
      <c r="C1036" s="172">
        <f>IF(OR(G1036="Médecin",H1036="Médecin",I1036="Médecin",I1036="Médecins",H1036="anesthésiste",H1036="boursier univ.",H1036="chercheur",H1036="chirurgien",H1036="Résident(e)",H1036="Md Urg",H1036="Md Card",LEFT(H1036,6)="Fellow",H1036="Externe Médecine",H1036="Directeur de la biobanque Médecin",H1036="monit.-boursier",),1,0)</f>
        <v>0</v>
      </c>
      <c r="D1036" s="172">
        <f>IF(OR(G1036=0,H1036="Stagiaire",H1036="Stagiaires",H1036="Externe",H1036="Externes",G1036="agence",H1036="STAGIAIRE INFIRMIER(ÈRE)",H1036="STAGIAIRE SI",H1036="STAGIAIRE S.I.",H1036="STAGIAIRE PAB",H1036="STAGIAIRE EN PERFUSION",H1036="Stagiaire Physiothérapeute",H1036="Stagiaire médecine",H1036="Stagiaire - Service sociaux",H1036="STAGIAIRE SOINS INFIRMIERS",H1036="STAGIAIRE EXTERNE EN MÉDECINE",H1036="ss",),1,0)</f>
        <v>0</v>
      </c>
      <c r="E1036" s="28" t="s">
        <v>1685</v>
      </c>
      <c r="F1036" s="28" t="s">
        <v>233</v>
      </c>
      <c r="G1036" s="262">
        <v>11785</v>
      </c>
      <c r="H1036" s="79" t="s">
        <v>103</v>
      </c>
      <c r="I1036" s="164" t="s">
        <v>5709</v>
      </c>
      <c r="J1036" s="273" t="str">
        <f ca="1">IF(AK1036&lt;=Données!$B$2,1," ")</f>
        <v xml:space="preserve"> </v>
      </c>
      <c r="K1036" s="45"/>
      <c r="L1036" s="46"/>
      <c r="M1036" s="47"/>
      <c r="N1036" s="48"/>
      <c r="O1036" s="185"/>
      <c r="P1036" s="187"/>
      <c r="Q1036" s="185"/>
      <c r="R1036" s="186"/>
      <c r="S1036" s="186">
        <v>1</v>
      </c>
      <c r="T1036" s="187"/>
      <c r="U1036" s="187"/>
      <c r="V1036" s="187"/>
      <c r="W1036" s="320"/>
      <c r="X1036" s="214"/>
      <c r="Y1036" s="215"/>
      <c r="Z1036" s="34"/>
      <c r="AA1036" s="35"/>
      <c r="AB1036" s="35"/>
      <c r="AC1036" s="35"/>
      <c r="AD1036" s="36"/>
      <c r="AE1036" s="224"/>
      <c r="AF1036" s="53"/>
      <c r="AG1036" s="54"/>
      <c r="AH1036" s="55"/>
      <c r="AI1036" s="56"/>
      <c r="AJ1036" s="41" t="s">
        <v>5851</v>
      </c>
      <c r="AK1036" s="42">
        <v>45792</v>
      </c>
      <c r="AL1036" s="50"/>
      <c r="AM1036" s="337" t="str">
        <f>INDEX($K$6:$AE$6,1,MATCH(1,K1036:AE1036,-1))</f>
        <v>1870 +</v>
      </c>
      <c r="AN1036" s="337" t="str">
        <f>IF(INDEX($K$6:$AE$6,1,MATCH(1,K1036:AE1036,1))&lt;&gt;INDEX($K$6:$AE$6,1,MATCH(1,K1036:AE1036,-1)),INDEX($K$6:$AE$6,1,MATCH(1,K1036:AE1036,1)),"-")</f>
        <v>-</v>
      </c>
    </row>
    <row r="1037" spans="1:40" x14ac:dyDescent="0.2">
      <c r="A1037" s="169" t="str">
        <f>IF(IFERROR(VLOOKUP(G1037,EmployesActifs,1,FALSE),"Non")&lt;&gt;"Non","Oui","Non")</f>
        <v>Oui</v>
      </c>
      <c r="B1037" s="172">
        <f>IF(A1037="Oui",1,0)</f>
        <v>1</v>
      </c>
      <c r="C1037" s="172">
        <f>IF(OR(G1037="Médecin",H1037="Médecin",I1037="Médecin",I1037="Médecins",H1037="anesthésiste",H1037="boursier univ.",H1037="chercheur",H1037="chirurgien",H1037="Résident(e)",H1037="Md Urg",H1037="Md Card",LEFT(H1037,6)="Fellow",H1037="Externe Médecine",H1037="Directeur de la biobanque Médecin",H1037="monit.-boursier",),1,0)</f>
        <v>0</v>
      </c>
      <c r="D1037" s="172">
        <f>IF(OR(G1037=0,H1037="Stagiaire",H1037="Stagiaires",H1037="Externe",H1037="Externes",G1037="agence",H1037="STAGIAIRE INFIRMIER(ÈRE)",H1037="STAGIAIRE SI",H1037="STAGIAIRE S.I.",H1037="STAGIAIRE PAB",H1037="STAGIAIRE EN PERFUSION",H1037="Stagiaire Physiothérapeute",H1037="Stagiaire médecine",H1037="Stagiaire - Service sociaux",H1037="STAGIAIRE SOINS INFIRMIERS",H1037="STAGIAIRE EXTERNE EN MÉDECINE",H1037="ss",),1,0)</f>
        <v>0</v>
      </c>
      <c r="E1037" s="28" t="s">
        <v>2892</v>
      </c>
      <c r="F1037" s="28" t="s">
        <v>1195</v>
      </c>
      <c r="G1037" s="262">
        <v>12282</v>
      </c>
      <c r="H1037" s="79" t="s">
        <v>103</v>
      </c>
      <c r="I1037" s="164" t="s">
        <v>5716</v>
      </c>
      <c r="J1037" s="273" t="str">
        <f ca="1">IF(AK1037&lt;=Données!$B$2,1," ")</f>
        <v xml:space="preserve"> </v>
      </c>
      <c r="K1037" s="45">
        <v>1</v>
      </c>
      <c r="L1037" s="46"/>
      <c r="M1037" s="47"/>
      <c r="N1037" s="48"/>
      <c r="O1037" s="185"/>
      <c r="P1037" s="187"/>
      <c r="Q1037" s="185"/>
      <c r="R1037" s="186"/>
      <c r="S1037" s="186"/>
      <c r="T1037" s="187"/>
      <c r="U1037" s="187"/>
      <c r="V1037" s="187"/>
      <c r="W1037" s="320"/>
      <c r="X1037" s="214"/>
      <c r="Y1037" s="215"/>
      <c r="Z1037" s="34"/>
      <c r="AA1037" s="35"/>
      <c r="AB1037" s="35"/>
      <c r="AC1037" s="35"/>
      <c r="AD1037" s="36"/>
      <c r="AE1037" s="224"/>
      <c r="AF1037" s="53"/>
      <c r="AG1037" s="54"/>
      <c r="AH1037" s="55"/>
      <c r="AI1037" s="56"/>
      <c r="AJ1037" s="41" t="s">
        <v>4462</v>
      </c>
      <c r="AK1037" s="42">
        <v>45763</v>
      </c>
      <c r="AL1037" s="50"/>
      <c r="AM1037" s="337" t="str">
        <f>INDEX($K$6:$AE$6,1,MATCH(1,K1037:AE1037,-1))</f>
        <v>95PFE-L2S</v>
      </c>
      <c r="AN1037" s="337" t="str">
        <f>IF(INDEX($K$6:$AE$6,1,MATCH(1,K1037:AE1037,1))&lt;&gt;INDEX($K$6:$AE$6,1,MATCH(1,K1037:AE1037,-1)),INDEX($K$6:$AE$6,1,MATCH(1,K1037:AE1037,1)),"-")</f>
        <v>-</v>
      </c>
    </row>
    <row r="1038" spans="1:40" x14ac:dyDescent="0.2">
      <c r="A1038" s="381"/>
      <c r="B1038" s="172">
        <f>IF(A1038="Oui",1,0)</f>
        <v>0</v>
      </c>
      <c r="C1038" s="172">
        <f>IF(OR(G1038="Médecin",H1038="Médecin",I1038="Médecin",I1038="Médecins",H1038="anesthésiste",H1038="boursier univ.",H1038="chercheur",H1038="chirurgien",H1038="Résident(e)",H1038="Md Urg",H1038="Md Card",LEFT(H1038,6)="Fellow",H1038="Externe Médecine",H1038="Directeur de la biobanque Médecin",H1038="monit.-boursier",),1,0)</f>
        <v>1</v>
      </c>
      <c r="D1038" s="172">
        <f>IF(OR(G1038=0,H1038="Stagiaire",H1038="Stagiaires",H1038="Externe",H1038="Externes",G1038="agence",H1038="STAGIAIRE INFIRMIER(ÈRE)",H1038="STAGIAIRE SI",H1038="STAGIAIRE S.I.",H1038="STAGIAIRE PAB",H1038="STAGIAIRE EN PERFUSION",H1038="Stagiaire Physiothérapeute",H1038="Stagiaire médecine",H1038="Stagiaire - Service sociaux",H1038="STAGIAIRE SOINS INFIRMIERS",H1038="STAGIAIRE EXTERNE EN MÉDECINE",H1038="ss",),1,0)</f>
        <v>0</v>
      </c>
      <c r="E1038" s="28" t="s">
        <v>1688</v>
      </c>
      <c r="F1038" s="28" t="s">
        <v>728</v>
      </c>
      <c r="G1038" s="262" t="s">
        <v>1451</v>
      </c>
      <c r="H1038" s="79" t="s">
        <v>80</v>
      </c>
      <c r="I1038" s="164" t="s">
        <v>1689</v>
      </c>
      <c r="J1038" s="273">
        <f ca="1">IF(AK1038&lt;=Données!$B$2,1," ")</f>
        <v>1</v>
      </c>
      <c r="K1038" s="45"/>
      <c r="L1038" s="46" t="s">
        <v>56</v>
      </c>
      <c r="M1038" s="47" t="s">
        <v>56</v>
      </c>
      <c r="N1038" s="48"/>
      <c r="O1038" s="185"/>
      <c r="P1038" s="187"/>
      <c r="Q1038" s="185"/>
      <c r="R1038" s="186"/>
      <c r="S1038" s="186">
        <v>1</v>
      </c>
      <c r="T1038" s="187"/>
      <c r="U1038" s="187"/>
      <c r="V1038" s="187"/>
      <c r="W1038" s="320"/>
      <c r="X1038" s="214"/>
      <c r="Y1038" s="215"/>
      <c r="Z1038" s="34"/>
      <c r="AA1038" s="35"/>
      <c r="AB1038" s="35"/>
      <c r="AC1038" s="35"/>
      <c r="AD1038" s="36"/>
      <c r="AE1038" s="224"/>
      <c r="AF1038" s="53"/>
      <c r="AG1038" s="54"/>
      <c r="AH1038" s="55"/>
      <c r="AI1038" s="56"/>
      <c r="AJ1038" s="41" t="s">
        <v>50</v>
      </c>
      <c r="AK1038" s="42">
        <v>44586</v>
      </c>
      <c r="AL1038" s="50"/>
      <c r="AM1038" s="337" t="str">
        <f>INDEX($K$6:$AE$6,1,MATCH(1,K1038:AE1038,-1))</f>
        <v>1870 +</v>
      </c>
      <c r="AN1038" s="337" t="str">
        <f>IF(INDEX($K$6:$AE$6,1,MATCH(1,K1038:AE1038,1))&lt;&gt;INDEX($K$6:$AE$6,1,MATCH(1,K1038:AE1038,-1)),INDEX($K$6:$AE$6,1,MATCH(1,K1038:AE1038,1)),"-")</f>
        <v>-</v>
      </c>
    </row>
    <row r="1039" spans="1:40" x14ac:dyDescent="0.2">
      <c r="A1039" s="381"/>
      <c r="B1039" s="172">
        <f>IF(A1039="Oui",1,0)</f>
        <v>0</v>
      </c>
      <c r="C1039" s="172">
        <f>IF(OR(G1039="Médecin",H1039="Médecin",I1039="Médecin",I1039="Médecins",H1039="anesthésiste",H1039="boursier univ.",H1039="chercheur",H1039="chirurgien",H1039="Résident(e)",H1039="Md Urg",H1039="Md Card",LEFT(H1039,6)="Fellow",H1039="Externe Médecine",H1039="Directeur de la biobanque Médecin",H1039="monit.-boursier",),1,0)</f>
        <v>1</v>
      </c>
      <c r="D1039" s="172">
        <f>IF(OR(G1039=0,H1039="Stagiaire",H1039="Stagiaires",H1039="Externe",H1039="Externes",G1039="agence",H1039="STAGIAIRE INFIRMIER(ÈRE)",H1039="STAGIAIRE SI",H1039="STAGIAIRE S.I.",H1039="STAGIAIRE PAB",H1039="STAGIAIRE EN PERFUSION",H1039="Stagiaire Physiothérapeute",H1039="Stagiaire médecine",H1039="Stagiaire - Service sociaux",H1039="STAGIAIRE SOINS INFIRMIERS",H1039="STAGIAIRE EXTERNE EN MÉDECINE",H1039="ss",),1,0)</f>
        <v>0</v>
      </c>
      <c r="E1039" s="28" t="s">
        <v>1688</v>
      </c>
      <c r="F1039" s="28" t="s">
        <v>4033</v>
      </c>
      <c r="G1039" s="262" t="s">
        <v>5841</v>
      </c>
      <c r="H1039" s="79" t="s">
        <v>116</v>
      </c>
      <c r="I1039" s="164" t="s">
        <v>324</v>
      </c>
      <c r="J1039" s="273" t="str">
        <f ca="1">IF(AK1039&lt;=Données!$B$2,1," ")</f>
        <v xml:space="preserve"> </v>
      </c>
      <c r="K1039" s="45" t="s">
        <v>56</v>
      </c>
      <c r="L1039" s="46"/>
      <c r="M1039" s="47"/>
      <c r="N1039" s="48"/>
      <c r="O1039" s="185">
        <v>1</v>
      </c>
      <c r="P1039" s="187"/>
      <c r="Q1039" s="185"/>
      <c r="R1039" s="186"/>
      <c r="S1039" s="186"/>
      <c r="T1039" s="187"/>
      <c r="U1039" s="187"/>
      <c r="V1039" s="187"/>
      <c r="W1039" s="320"/>
      <c r="X1039" s="214"/>
      <c r="Y1039" s="215"/>
      <c r="Z1039" s="34"/>
      <c r="AA1039" s="35"/>
      <c r="AB1039" s="35"/>
      <c r="AC1039" s="35"/>
      <c r="AD1039" s="36"/>
      <c r="AE1039" s="224"/>
      <c r="AF1039" s="53"/>
      <c r="AG1039" s="54"/>
      <c r="AH1039" s="55"/>
      <c r="AI1039" s="56"/>
      <c r="AJ1039" s="41" t="s">
        <v>4462</v>
      </c>
      <c r="AK1039" s="42">
        <v>45665</v>
      </c>
      <c r="AL1039" s="50"/>
      <c r="AM1039" s="337" t="str">
        <f>INDEX($K$6:$AE$6,1,MATCH(1,K1039:AE1039,-1))</f>
        <v>1804S</v>
      </c>
      <c r="AN1039" s="337" t="str">
        <f>IF(INDEX($K$6:$AE$6,1,MATCH(1,K1039:AE1039,1))&lt;&gt;INDEX($K$6:$AE$6,1,MATCH(1,K1039:AE1039,-1)),INDEX($K$6:$AE$6,1,MATCH(1,K1039:AE1039,1)),"-")</f>
        <v>-</v>
      </c>
    </row>
    <row r="1040" spans="1:40" x14ac:dyDescent="0.2">
      <c r="A1040" s="169" t="str">
        <f>IF(IFERROR(VLOOKUP(G1040,EmployesActifs,1,FALSE),"Non")&lt;&gt;"Non","Oui","Non")</f>
        <v>Oui</v>
      </c>
      <c r="B1040" s="172">
        <f>IF(A1040="Oui",1,0)</f>
        <v>1</v>
      </c>
      <c r="C1040" s="172">
        <f>IF(OR(G1040="Médecin",H1040="Médecin",I1040="Médecin",I1040="Médecins",H1040="anesthésiste",H1040="boursier univ.",H1040="chercheur",H1040="chirurgien",H1040="Résident(e)",H1040="Md Urg",H1040="Md Card",LEFT(H1040,6)="Fellow",H1040="Externe Médecine",H1040="Directeur de la biobanque Médecin",H1040="monit.-boursier",),1,0)</f>
        <v>0</v>
      </c>
      <c r="D1040" s="172">
        <f>IF(OR(G1040=0,H1040="Stagiaire",H1040="Stagiaires",H1040="Externe",H1040="Externes",G1040="agence",H1040="STAGIAIRE INFIRMIER(ÈRE)",H1040="STAGIAIRE SI",H1040="STAGIAIRE S.I.",H1040="STAGIAIRE PAB",H1040="STAGIAIRE EN PERFUSION",H1040="Stagiaire Physiothérapeute",H1040="Stagiaire médecine",H1040="Stagiaire - Service sociaux",H1040="STAGIAIRE SOINS INFIRMIERS",H1040="STAGIAIRE EXTERNE EN MÉDECINE",H1040="ss",),1,0)</f>
        <v>0</v>
      </c>
      <c r="E1040" s="28" t="s">
        <v>1690</v>
      </c>
      <c r="F1040" s="28" t="s">
        <v>1691</v>
      </c>
      <c r="G1040" s="262">
        <v>11881</v>
      </c>
      <c r="H1040" s="79" t="s">
        <v>69</v>
      </c>
      <c r="I1040" s="164" t="s">
        <v>61</v>
      </c>
      <c r="J1040" s="273" t="str">
        <f ca="1">IF(AK1040&lt;=Données!$B$2,1," ")</f>
        <v xml:space="preserve"> </v>
      </c>
      <c r="K1040" s="45"/>
      <c r="L1040" s="46" t="s">
        <v>56</v>
      </c>
      <c r="M1040" s="47"/>
      <c r="N1040" s="48">
        <v>1</v>
      </c>
      <c r="O1040" s="185"/>
      <c r="P1040" s="187"/>
      <c r="Q1040" s="185"/>
      <c r="R1040" s="186"/>
      <c r="S1040" s="186"/>
      <c r="T1040" s="187"/>
      <c r="U1040" s="187"/>
      <c r="V1040" s="187"/>
      <c r="W1040" s="320"/>
      <c r="X1040" s="214"/>
      <c r="Y1040" s="215"/>
      <c r="Z1040" s="34"/>
      <c r="AA1040" s="35"/>
      <c r="AB1040" s="35"/>
      <c r="AC1040" s="35"/>
      <c r="AD1040" s="36"/>
      <c r="AE1040" s="224"/>
      <c r="AF1040" s="53"/>
      <c r="AG1040" s="54"/>
      <c r="AH1040" s="55"/>
      <c r="AI1040" s="56"/>
      <c r="AJ1040" s="41" t="s">
        <v>5851</v>
      </c>
      <c r="AK1040" s="42">
        <v>45941</v>
      </c>
      <c r="AL1040" s="50"/>
      <c r="AM1040" s="337" t="str">
        <f>INDEX($K$6:$AE$6,1,MATCH(1,K1040:AE1040,-1))</f>
        <v>F550</v>
      </c>
      <c r="AN1040" s="337" t="str">
        <f>IF(INDEX($K$6:$AE$6,1,MATCH(1,K1040:AE1040,1))&lt;&gt;INDEX($K$6:$AE$6,1,MATCH(1,K1040:AE1040,-1)),INDEX($K$6:$AE$6,1,MATCH(1,K1040:AE1040,1)),"-")</f>
        <v>-</v>
      </c>
    </row>
    <row r="1041" spans="1:40" x14ac:dyDescent="0.2">
      <c r="A1041" s="169" t="str">
        <f>IF(IFERROR(VLOOKUP(G1041,EmployesActifs,1,FALSE),"Non")&lt;&gt;"Non","Oui","Non")</f>
        <v>Oui</v>
      </c>
      <c r="B1041" s="172">
        <f>IF(A1041="Oui",1,0)</f>
        <v>1</v>
      </c>
      <c r="C1041" s="172">
        <f>IF(OR(G1041="Médecin",H1041="Médecin",I1041="Médecin",I1041="Médecins",H1041="anesthésiste",H1041="boursier univ.",H1041="chercheur",H1041="chirurgien",H1041="Résident(e)",H1041="Md Urg",H1041="Md Card",LEFT(H1041,6)="Fellow",H1041="Externe Médecine",H1041="Directeur de la biobanque Médecin",H1041="monit.-boursier",),1,0)</f>
        <v>0</v>
      </c>
      <c r="D1041" s="172">
        <f>IF(OR(G1041=0,H1041="Stagiaire",H1041="Stagiaires",H1041="Externe",H1041="Externes",G1041="agence",H1041="STAGIAIRE INFIRMIER(ÈRE)",H1041="STAGIAIRE SI",H1041="STAGIAIRE S.I.",H1041="STAGIAIRE PAB",H1041="STAGIAIRE EN PERFUSION",H1041="Stagiaire Physiothérapeute",H1041="Stagiaire médecine",H1041="Stagiaire - Service sociaux",H1041="STAGIAIRE SOINS INFIRMIERS",H1041="STAGIAIRE EXTERNE EN MÉDECINE",H1041="ss",),1,0)</f>
        <v>0</v>
      </c>
      <c r="E1041" s="28" t="s">
        <v>1694</v>
      </c>
      <c r="F1041" s="28" t="s">
        <v>1695</v>
      </c>
      <c r="G1041" s="262">
        <v>4377</v>
      </c>
      <c r="H1041" s="79" t="s">
        <v>747</v>
      </c>
      <c r="I1041" s="164" t="s">
        <v>5717</v>
      </c>
      <c r="J1041" s="273" t="str">
        <f ca="1">IF(AK1041&lt;=Données!$B$2,1," ")</f>
        <v xml:space="preserve"> </v>
      </c>
      <c r="K1041" s="45"/>
      <c r="L1041" s="46"/>
      <c r="M1041" s="47"/>
      <c r="N1041" s="48"/>
      <c r="O1041" s="185"/>
      <c r="P1041" s="187"/>
      <c r="Q1041" s="185"/>
      <c r="R1041" s="186"/>
      <c r="S1041" s="186">
        <v>1</v>
      </c>
      <c r="T1041" s="187"/>
      <c r="U1041" s="187"/>
      <c r="V1041" s="187"/>
      <c r="W1041" s="320"/>
      <c r="X1041" s="214"/>
      <c r="Y1041" s="215"/>
      <c r="Z1041" s="34"/>
      <c r="AA1041" s="35"/>
      <c r="AB1041" s="35"/>
      <c r="AC1041" s="35"/>
      <c r="AD1041" s="36"/>
      <c r="AE1041" s="224"/>
      <c r="AF1041" s="53"/>
      <c r="AG1041" s="54"/>
      <c r="AH1041" s="55"/>
      <c r="AI1041" s="56"/>
      <c r="AJ1041" s="41" t="s">
        <v>4462</v>
      </c>
      <c r="AK1041" s="42">
        <v>45952</v>
      </c>
      <c r="AL1041" s="50"/>
      <c r="AM1041" s="337" t="str">
        <f>INDEX($K$6:$AE$6,1,MATCH(1,K1041:AE1041,-1))</f>
        <v>1870 +</v>
      </c>
      <c r="AN1041" s="337" t="str">
        <f>IF(INDEX($K$6:$AE$6,1,MATCH(1,K1041:AE1041,1))&lt;&gt;INDEX($K$6:$AE$6,1,MATCH(1,K1041:AE1041,-1)),INDEX($K$6:$AE$6,1,MATCH(1,K1041:AE1041,1)),"-")</f>
        <v>-</v>
      </c>
    </row>
    <row r="1042" spans="1:40" x14ac:dyDescent="0.2">
      <c r="A1042" s="381"/>
      <c r="B1042" s="172">
        <f>IF(A1042="Oui",1,0)</f>
        <v>0</v>
      </c>
      <c r="C1042" s="172">
        <f>IF(OR(G1042="Médecin",H1042="Médecin",I1042="Médecin",I1042="Médecins",H1042="anesthésiste",H1042="boursier univ.",H1042="chercheur",H1042="chirurgien",H1042="Résident(e)",H1042="Md Urg",H1042="Md Card",LEFT(H1042,6)="Fellow",H1042="Externe Médecine",H1042="Directeur de la biobanque Médecin",H1042="monit.-boursier",),1,0)</f>
        <v>1</v>
      </c>
      <c r="D1042" s="172">
        <f>IF(OR(G1042=0,H1042="Stagiaire",H1042="Stagiaires",H1042="Externe",H1042="Externes",G1042="agence",H1042="STAGIAIRE INFIRMIER(ÈRE)",H1042="STAGIAIRE SI",H1042="STAGIAIRE S.I.",H1042="STAGIAIRE PAB",H1042="STAGIAIRE EN PERFUSION",H1042="Stagiaire Physiothérapeute",H1042="Stagiaire médecine",H1042="Stagiaire - Service sociaux",H1042="STAGIAIRE SOINS INFIRMIERS",H1042="STAGIAIRE EXTERNE EN MÉDECINE",H1042="ss",),1,0)</f>
        <v>0</v>
      </c>
      <c r="E1042" s="28" t="s">
        <v>1694</v>
      </c>
      <c r="F1042" s="28" t="s">
        <v>1696</v>
      </c>
      <c r="G1042" s="262" t="s">
        <v>80</v>
      </c>
      <c r="H1042" s="79" t="s">
        <v>869</v>
      </c>
      <c r="I1042" s="164" t="s">
        <v>117</v>
      </c>
      <c r="J1042" s="273">
        <f ca="1">IF(AK1042&lt;=Données!$B$2,1," ")</f>
        <v>1</v>
      </c>
      <c r="K1042" s="45"/>
      <c r="L1042" s="46"/>
      <c r="M1042" s="47">
        <v>1</v>
      </c>
      <c r="N1042" s="48"/>
      <c r="O1042" s="185"/>
      <c r="P1042" s="187"/>
      <c r="Q1042" s="185"/>
      <c r="R1042" s="186"/>
      <c r="S1042" s="186"/>
      <c r="T1042" s="187"/>
      <c r="U1042" s="187"/>
      <c r="V1042" s="187"/>
      <c r="W1042" s="320"/>
      <c r="X1042" s="214"/>
      <c r="Y1042" s="215"/>
      <c r="Z1042" s="34"/>
      <c r="AA1042" s="35"/>
      <c r="AB1042" s="35"/>
      <c r="AC1042" s="35"/>
      <c r="AD1042" s="36"/>
      <c r="AE1042" s="224"/>
      <c r="AF1042" s="53"/>
      <c r="AG1042" s="54"/>
      <c r="AH1042" s="55"/>
      <c r="AI1042" s="56"/>
      <c r="AJ1042" s="41" t="s">
        <v>50</v>
      </c>
      <c r="AK1042" s="42">
        <v>44570</v>
      </c>
      <c r="AL1042" s="50"/>
      <c r="AM1042" s="337" t="str">
        <f>INDEX($K$6:$AE$6,1,MATCH(1,K1042:AE1042,-1))</f>
        <v>95PFE-L2L</v>
      </c>
      <c r="AN1042" s="337" t="str">
        <f>IF(INDEX($K$6:$AE$6,1,MATCH(1,K1042:AE1042,1))&lt;&gt;INDEX($K$6:$AE$6,1,MATCH(1,K1042:AE1042,-1)),INDEX($K$6:$AE$6,1,MATCH(1,K1042:AE1042,1)),"-")</f>
        <v>-</v>
      </c>
    </row>
    <row r="1043" spans="1:40" x14ac:dyDescent="0.2">
      <c r="A1043" s="381"/>
      <c r="B1043" s="172">
        <f>IF(A1043="Oui",1,0)</f>
        <v>0</v>
      </c>
      <c r="C1043" s="172">
        <f>IF(OR(G1043="Médecin",H1043="Médecin",I1043="Médecin",I1043="Médecins",H1043="anesthésiste",H1043="boursier univ.",H1043="chercheur",H1043="chirurgien",H1043="Résident(e)",H1043="Md Urg",H1043="Md Card",LEFT(H1043,6)="Fellow",H1043="Externe Médecine",H1043="Directeur de la biobanque Médecin",H1043="monit.-boursier",),1,0)</f>
        <v>1</v>
      </c>
      <c r="D1043" s="172">
        <f>IF(OR(G1043=0,H1043="Stagiaire",H1043="Stagiaires",H1043="Externe",H1043="Externes",G1043="agence",H1043="STAGIAIRE INFIRMIER(ÈRE)",H1043="STAGIAIRE SI",H1043="STAGIAIRE S.I.",H1043="STAGIAIRE PAB",H1043="STAGIAIRE EN PERFUSION",H1043="Stagiaire Physiothérapeute",H1043="Stagiaire médecine",H1043="Stagiaire - Service sociaux",H1043="STAGIAIRE SOINS INFIRMIERS",H1043="STAGIAIRE EXTERNE EN MÉDECINE",H1043="ss",),1,0)</f>
        <v>0</v>
      </c>
      <c r="E1043" s="28" t="s">
        <v>1697</v>
      </c>
      <c r="F1043" s="28" t="s">
        <v>1698</v>
      </c>
      <c r="G1043" s="262" t="s">
        <v>1699</v>
      </c>
      <c r="H1043" s="79" t="s">
        <v>80</v>
      </c>
      <c r="I1043" s="164" t="s">
        <v>117</v>
      </c>
      <c r="J1043" s="273">
        <f ca="1">IF(AK1043&lt;=Données!$B$2,1," ")</f>
        <v>1</v>
      </c>
      <c r="K1043" s="45">
        <v>1</v>
      </c>
      <c r="L1043" s="46"/>
      <c r="M1043" s="47"/>
      <c r="N1043" s="48"/>
      <c r="O1043" s="185"/>
      <c r="P1043" s="187"/>
      <c r="Q1043" s="185"/>
      <c r="R1043" s="186"/>
      <c r="S1043" s="186"/>
      <c r="T1043" s="187"/>
      <c r="U1043" s="187"/>
      <c r="V1043" s="187"/>
      <c r="W1043" s="320"/>
      <c r="X1043" s="214"/>
      <c r="Y1043" s="215"/>
      <c r="Z1043" s="34"/>
      <c r="AA1043" s="35"/>
      <c r="AB1043" s="35"/>
      <c r="AC1043" s="35"/>
      <c r="AD1043" s="36"/>
      <c r="AE1043" s="224"/>
      <c r="AF1043" s="53"/>
      <c r="AG1043" s="54"/>
      <c r="AH1043" s="55"/>
      <c r="AI1043" s="56"/>
      <c r="AJ1043" s="41" t="s">
        <v>290</v>
      </c>
      <c r="AK1043" s="42">
        <v>44224</v>
      </c>
      <c r="AL1043" s="50"/>
      <c r="AM1043" s="337" t="str">
        <f>INDEX($K$6:$AE$6,1,MATCH(1,K1043:AE1043,-1))</f>
        <v>95PFE-L2S</v>
      </c>
      <c r="AN1043" s="337" t="str">
        <f>IF(INDEX($K$6:$AE$6,1,MATCH(1,K1043:AE1043,1))&lt;&gt;INDEX($K$6:$AE$6,1,MATCH(1,K1043:AE1043,-1)),INDEX($K$6:$AE$6,1,MATCH(1,K1043:AE1043,1)),"-")</f>
        <v>-</v>
      </c>
    </row>
    <row r="1044" spans="1:40" x14ac:dyDescent="0.2">
      <c r="A1044" s="169" t="str">
        <f>IF(IFERROR(VLOOKUP(G1044,EmployesActifs,1,FALSE),"Non")&lt;&gt;"Non","Oui","Non")</f>
        <v>Oui</v>
      </c>
      <c r="B1044" s="172">
        <f>IF(A1044="Oui",1,0)</f>
        <v>1</v>
      </c>
      <c r="C1044" s="172">
        <f>IF(OR(G1044="Médecin",H1044="Médecin",I1044="Médecin",I1044="Médecins",H1044="anesthésiste",H1044="boursier univ.",H1044="chercheur",H1044="chirurgien",H1044="Résident(e)",H1044="Md Urg",H1044="Md Card",LEFT(H1044,6)="Fellow",H1044="Externe Médecine",H1044="Directeur de la biobanque Médecin",H1044="monit.-boursier",),1,0)</f>
        <v>0</v>
      </c>
      <c r="D1044" s="172">
        <f>IF(OR(G1044=0,H1044="Stagiaire",H1044="Stagiaires",H1044="Externe",H1044="Externes",G1044="agence",H1044="STAGIAIRE INFIRMIER(ÈRE)",H1044="STAGIAIRE SI",H1044="STAGIAIRE S.I.",H1044="STAGIAIRE PAB",H1044="STAGIAIRE EN PERFUSION",H1044="Stagiaire Physiothérapeute",H1044="Stagiaire médecine",H1044="Stagiaire - Service sociaux",H1044="STAGIAIRE SOINS INFIRMIERS",H1044="STAGIAIRE EXTERNE EN MÉDECINE",H1044="ss",),1,0)</f>
        <v>0</v>
      </c>
      <c r="E1044" s="28" t="s">
        <v>1700</v>
      </c>
      <c r="F1044" s="28" t="s">
        <v>1698</v>
      </c>
      <c r="G1044" s="262">
        <v>10000</v>
      </c>
      <c r="H1044" s="79" t="s">
        <v>412</v>
      </c>
      <c r="I1044" s="164" t="s">
        <v>1197</v>
      </c>
      <c r="J1044" s="273">
        <f ca="1">IF(AK1044&lt;=Données!$B$2,1," ")</f>
        <v>1</v>
      </c>
      <c r="K1044" s="45"/>
      <c r="L1044" s="46" t="s">
        <v>56</v>
      </c>
      <c r="M1044" s="47" t="s">
        <v>56</v>
      </c>
      <c r="N1044" s="48"/>
      <c r="O1044" s="185"/>
      <c r="P1044" s="187"/>
      <c r="Q1044" s="185"/>
      <c r="R1044" s="186"/>
      <c r="S1044" s="186"/>
      <c r="T1044" s="187"/>
      <c r="U1044" s="187"/>
      <c r="V1044" s="187"/>
      <c r="W1044" s="320"/>
      <c r="X1044" s="214"/>
      <c r="Y1044" s="215"/>
      <c r="Z1044" s="34"/>
      <c r="AA1044" s="35"/>
      <c r="AB1044" s="35"/>
      <c r="AC1044" s="35"/>
      <c r="AD1044" s="36"/>
      <c r="AE1044" s="224">
        <v>1</v>
      </c>
      <c r="AF1044" s="53"/>
      <c r="AG1044" s="54"/>
      <c r="AH1044" s="55"/>
      <c r="AI1044" s="56"/>
      <c r="AJ1044" s="41" t="s">
        <v>94</v>
      </c>
      <c r="AK1044" s="42">
        <v>44594</v>
      </c>
      <c r="AL1044" s="50"/>
      <c r="AM1044" s="337" t="str">
        <f>INDEX($K$6:$AE$6,1,MATCH(1,K1044:AE1044,-1))</f>
        <v>SH-9550</v>
      </c>
      <c r="AN1044" s="337" t="str">
        <f>IF(INDEX($K$6:$AE$6,1,MATCH(1,K1044:AE1044,1))&lt;&gt;INDEX($K$6:$AE$6,1,MATCH(1,K1044:AE1044,-1)),INDEX($K$6:$AE$6,1,MATCH(1,K1044:AE1044,1)),"-")</f>
        <v>-</v>
      </c>
    </row>
    <row r="1045" spans="1:40" x14ac:dyDescent="0.2">
      <c r="A1045" s="169" t="str">
        <f>IF(IFERROR(VLOOKUP(G1045,EmployesActifs,1,FALSE),"Non")&lt;&gt;"Non","Oui","Non")</f>
        <v>Oui</v>
      </c>
      <c r="B1045" s="172">
        <f>IF(A1045="Oui",1,0)</f>
        <v>1</v>
      </c>
      <c r="C1045" s="172">
        <f>IF(OR(G1045="Médecin",H1045="Médecin",I1045="Médecin",I1045="Médecins",H1045="anesthésiste",H1045="boursier univ.",H1045="chercheur",H1045="chirurgien",H1045="Résident(e)",H1045="Md Urg",H1045="Md Card",LEFT(H1045,6)="Fellow",H1045="Externe Médecine",H1045="Directeur de la biobanque Médecin",H1045="monit.-boursier",),1,0)</f>
        <v>0</v>
      </c>
      <c r="D1045" s="172">
        <f>IF(OR(G1045=0,H1045="Stagiaire",H1045="Stagiaires",H1045="Externe",H1045="Externes",G1045="agence",H1045="STAGIAIRE INFIRMIER(ÈRE)",H1045="STAGIAIRE SI",H1045="STAGIAIRE S.I.",H1045="STAGIAIRE PAB",H1045="STAGIAIRE EN PERFUSION",H1045="Stagiaire Physiothérapeute",H1045="Stagiaire médecine",H1045="Stagiaire - Service sociaux",H1045="STAGIAIRE SOINS INFIRMIERS",H1045="STAGIAIRE EXTERNE EN MÉDECINE",H1045="ss",),1,0)</f>
        <v>0</v>
      </c>
      <c r="E1045" s="28" t="s">
        <v>3260</v>
      </c>
      <c r="F1045" s="28" t="s">
        <v>1678</v>
      </c>
      <c r="G1045" s="262">
        <v>13011</v>
      </c>
      <c r="H1045" s="79" t="s">
        <v>69</v>
      </c>
      <c r="I1045" s="164" t="s">
        <v>5215</v>
      </c>
      <c r="J1045" s="273">
        <f ca="1">IF(AK1045&lt;=Données!$B$2,1," ")</f>
        <v>1</v>
      </c>
      <c r="K1045" s="45"/>
      <c r="L1045" s="46" t="s">
        <v>56</v>
      </c>
      <c r="M1045" s="47" t="s">
        <v>56</v>
      </c>
      <c r="N1045" s="48">
        <v>1</v>
      </c>
      <c r="O1045" s="185"/>
      <c r="P1045" s="187"/>
      <c r="Q1045" s="185"/>
      <c r="R1045" s="186"/>
      <c r="S1045" s="186" t="s">
        <v>56</v>
      </c>
      <c r="T1045" s="187"/>
      <c r="U1045" s="187"/>
      <c r="V1045" s="187"/>
      <c r="W1045" s="320"/>
      <c r="X1045" s="214"/>
      <c r="Y1045" s="215"/>
      <c r="Z1045" s="34"/>
      <c r="AA1045" s="35"/>
      <c r="AB1045" s="35"/>
      <c r="AC1045" s="35"/>
      <c r="AD1045" s="36"/>
      <c r="AE1045" s="224"/>
      <c r="AF1045" s="53"/>
      <c r="AG1045" s="54"/>
      <c r="AH1045" s="55"/>
      <c r="AI1045" s="56"/>
      <c r="AJ1045" s="41" t="s">
        <v>85</v>
      </c>
      <c r="AK1045" s="42">
        <v>45070</v>
      </c>
      <c r="AL1045" s="50"/>
      <c r="AM1045" s="337" t="str">
        <f>INDEX($K$6:$AE$6,1,MATCH(1,K1045:AE1045,-1))</f>
        <v>F550</v>
      </c>
      <c r="AN1045" s="337" t="str">
        <f>IF(INDEX($K$6:$AE$6,1,MATCH(1,K1045:AE1045,1))&lt;&gt;INDEX($K$6:$AE$6,1,MATCH(1,K1045:AE1045,-1)),INDEX($K$6:$AE$6,1,MATCH(1,K1045:AE1045,1)),"-")</f>
        <v>-</v>
      </c>
    </row>
    <row r="1046" spans="1:40" x14ac:dyDescent="0.2">
      <c r="A1046" s="169" t="str">
        <f>IF(IFERROR(VLOOKUP(G1046,EmployesActifs,1,FALSE),"Non")&lt;&gt;"Non","Oui","Non")</f>
        <v>Oui</v>
      </c>
      <c r="B1046" s="172">
        <f>IF(A1046="Oui",1,0)</f>
        <v>1</v>
      </c>
      <c r="C1046" s="172">
        <f>IF(OR(G1046="Médecin",H1046="Médecin",I1046="Médecin",I1046="Médecins",H1046="anesthésiste",H1046="boursier univ.",H1046="chercheur",H1046="chirurgien",H1046="Résident(e)",H1046="Md Urg",H1046="Md Card",LEFT(H1046,6)="Fellow",H1046="Externe Médecine",H1046="Directeur de la biobanque Médecin",H1046="monit.-boursier",),1,0)</f>
        <v>0</v>
      </c>
      <c r="D1046" s="172">
        <f>IF(OR(G1046=0,H1046="Stagiaire",H1046="Stagiaires",H1046="Externe",H1046="Externes",G1046="agence",H1046="STAGIAIRE INFIRMIER(ÈRE)",H1046="STAGIAIRE SI",H1046="STAGIAIRE S.I.",H1046="STAGIAIRE PAB",H1046="STAGIAIRE EN PERFUSION",H1046="Stagiaire Physiothérapeute",H1046="Stagiaire médecine",H1046="Stagiaire - Service sociaux",H1046="STAGIAIRE SOINS INFIRMIERS",H1046="STAGIAIRE EXTERNE EN MÉDECINE",H1046="ss",),1,0)</f>
        <v>0</v>
      </c>
      <c r="E1046" s="28" t="s">
        <v>3224</v>
      </c>
      <c r="F1046" s="28" t="s">
        <v>3225</v>
      </c>
      <c r="G1046" s="262">
        <v>12964</v>
      </c>
      <c r="H1046" s="79" t="s">
        <v>3378</v>
      </c>
      <c r="I1046" s="164" t="s">
        <v>1742</v>
      </c>
      <c r="J1046" s="273" t="str">
        <f ca="1">IF(AK1046&lt;=Données!$B$2,1," ")</f>
        <v xml:space="preserve"> </v>
      </c>
      <c r="K1046" s="45"/>
      <c r="L1046" s="46"/>
      <c r="M1046" s="47"/>
      <c r="N1046" s="48"/>
      <c r="O1046" s="185"/>
      <c r="P1046" s="187"/>
      <c r="Q1046" s="185"/>
      <c r="R1046" s="186"/>
      <c r="S1046" s="186">
        <v>1</v>
      </c>
      <c r="T1046" s="187"/>
      <c r="U1046" s="187"/>
      <c r="V1046" s="187"/>
      <c r="W1046" s="320"/>
      <c r="X1046" s="214"/>
      <c r="Y1046" s="215"/>
      <c r="Z1046" s="34"/>
      <c r="AA1046" s="35"/>
      <c r="AB1046" s="35"/>
      <c r="AC1046" s="35"/>
      <c r="AD1046" s="36"/>
      <c r="AE1046" s="224"/>
      <c r="AF1046" s="53"/>
      <c r="AG1046" s="54"/>
      <c r="AH1046" s="55"/>
      <c r="AI1046" s="56"/>
      <c r="AJ1046" s="41" t="s">
        <v>4462</v>
      </c>
      <c r="AK1046" s="42">
        <v>45763</v>
      </c>
      <c r="AL1046" s="50"/>
      <c r="AM1046" s="337" t="str">
        <f>INDEX($K$6:$AE$6,1,MATCH(1,K1046:AE1046,-1))</f>
        <v>1870 +</v>
      </c>
      <c r="AN1046" s="337" t="str">
        <f>IF(INDEX($K$6:$AE$6,1,MATCH(1,K1046:AE1046,1))&lt;&gt;INDEX($K$6:$AE$6,1,MATCH(1,K1046:AE1046,-1)),INDEX($K$6:$AE$6,1,MATCH(1,K1046:AE1046,1)),"-")</f>
        <v>-</v>
      </c>
    </row>
    <row r="1047" spans="1:40" x14ac:dyDescent="0.2">
      <c r="A1047" s="169" t="str">
        <f>IF(IFERROR(VLOOKUP(G1047,EmployesActifs,1,FALSE),"Non")&lt;&gt;"Non","Oui","Non")</f>
        <v>Oui</v>
      </c>
      <c r="B1047" s="172">
        <f>IF(A1047="Oui",1,0)</f>
        <v>1</v>
      </c>
      <c r="C1047" s="172">
        <f>IF(OR(G1047="Médecin",H1047="Médecin",I1047="Médecin",I1047="Médecins",H1047="anesthésiste",H1047="boursier univ.",H1047="chercheur",H1047="chirurgien",H1047="Résident(e)",H1047="Md Urg",H1047="Md Card",LEFT(H1047,6)="Fellow",H1047="Externe Médecine",H1047="Directeur de la biobanque Médecin",H1047="monit.-boursier",),1,0)</f>
        <v>0</v>
      </c>
      <c r="D1047" s="172">
        <f>IF(OR(G1047=0,H1047="Stagiaire",H1047="Stagiaires",H1047="Externe",H1047="Externes",G1047="agence",H1047="STAGIAIRE INFIRMIER(ÈRE)",H1047="STAGIAIRE SI",H1047="STAGIAIRE S.I.",H1047="STAGIAIRE PAB",H1047="STAGIAIRE EN PERFUSION",H1047="Stagiaire Physiothérapeute",H1047="Stagiaire médecine",H1047="Stagiaire - Service sociaux",H1047="STAGIAIRE SOINS INFIRMIERS",H1047="STAGIAIRE EXTERNE EN MÉDECINE",H1047="ss",),1,0)</f>
        <v>0</v>
      </c>
      <c r="E1047" s="28" t="s">
        <v>3123</v>
      </c>
      <c r="F1047" s="28" t="s">
        <v>3124</v>
      </c>
      <c r="G1047" s="262">
        <v>12800</v>
      </c>
      <c r="H1047" s="79" t="s">
        <v>69</v>
      </c>
      <c r="I1047" s="164" t="s">
        <v>5215</v>
      </c>
      <c r="J1047" s="273">
        <f ca="1">IF(AK1047&lt;=Données!$B$2,1," ")</f>
        <v>1</v>
      </c>
      <c r="K1047" s="45" t="s">
        <v>56</v>
      </c>
      <c r="L1047" s="46"/>
      <c r="M1047" s="47"/>
      <c r="N1047" s="48">
        <v>1</v>
      </c>
      <c r="O1047" s="185"/>
      <c r="P1047" s="187"/>
      <c r="Q1047" s="185"/>
      <c r="R1047" s="186"/>
      <c r="S1047" s="186"/>
      <c r="T1047" s="187"/>
      <c r="U1047" s="187"/>
      <c r="V1047" s="187"/>
      <c r="W1047" s="320"/>
      <c r="X1047" s="214"/>
      <c r="Y1047" s="215"/>
      <c r="Z1047" s="34"/>
      <c r="AA1047" s="35"/>
      <c r="AB1047" s="35"/>
      <c r="AC1047" s="35"/>
      <c r="AD1047" s="36"/>
      <c r="AE1047" s="224"/>
      <c r="AF1047" s="53"/>
      <c r="AG1047" s="54"/>
      <c r="AH1047" s="55"/>
      <c r="AI1047" s="56"/>
      <c r="AJ1047" s="41" t="s">
        <v>85</v>
      </c>
      <c r="AK1047" s="42">
        <v>44965</v>
      </c>
      <c r="AL1047" s="50"/>
      <c r="AM1047" s="337" t="str">
        <f>INDEX($K$6:$AE$6,1,MATCH(1,K1047:AE1047,-1))</f>
        <v>F550</v>
      </c>
      <c r="AN1047" s="337" t="str">
        <f>IF(INDEX($K$6:$AE$6,1,MATCH(1,K1047:AE1047,1))&lt;&gt;INDEX($K$6:$AE$6,1,MATCH(1,K1047:AE1047,-1)),INDEX($K$6:$AE$6,1,MATCH(1,K1047:AE1047,1)),"-")</f>
        <v>-</v>
      </c>
    </row>
    <row r="1048" spans="1:40" x14ac:dyDescent="0.2">
      <c r="A1048" s="169" t="str">
        <f>IF(IFERROR(VLOOKUP(G1048,EmployesActifs,1,FALSE),"Non")&lt;&gt;"Non","Oui","Non")</f>
        <v>Oui</v>
      </c>
      <c r="B1048" s="172">
        <f>IF(A1048="Oui",1,0)</f>
        <v>1</v>
      </c>
      <c r="C1048" s="172">
        <f>IF(OR(G1048="Médecin",H1048="Médecin",I1048="Médecin",I1048="Médecins",H1048="anesthésiste",H1048="boursier univ.",H1048="chercheur",H1048="chirurgien",H1048="Résident(e)",H1048="Md Urg",H1048="Md Card",LEFT(H1048,6)="Fellow",H1048="Externe Médecine",H1048="Directeur de la biobanque Médecin",H1048="monit.-boursier",),1,0)</f>
        <v>0</v>
      </c>
      <c r="D1048" s="172">
        <f>IF(OR(G1048=0,H1048="Stagiaire",H1048="Stagiaires",H1048="Externe",H1048="Externes",G1048="agence",H1048="STAGIAIRE INFIRMIER(ÈRE)",H1048="STAGIAIRE SI",H1048="STAGIAIRE S.I.",H1048="STAGIAIRE PAB",H1048="STAGIAIRE EN PERFUSION",H1048="Stagiaire Physiothérapeute",H1048="Stagiaire médecine",H1048="Stagiaire - Service sociaux",H1048="STAGIAIRE SOINS INFIRMIERS",H1048="STAGIAIRE EXTERNE EN MÉDECINE",H1048="ss",),1,0)</f>
        <v>0</v>
      </c>
      <c r="E1048" s="28" t="s">
        <v>1701</v>
      </c>
      <c r="F1048" s="28" t="s">
        <v>1547</v>
      </c>
      <c r="G1048" s="262">
        <v>9973</v>
      </c>
      <c r="H1048" s="79" t="s">
        <v>69</v>
      </c>
      <c r="I1048" s="164" t="s">
        <v>5715</v>
      </c>
      <c r="J1048" s="273">
        <f ca="1">IF(AK1048&lt;=Données!$B$2,1," ")</f>
        <v>1</v>
      </c>
      <c r="K1048" s="45"/>
      <c r="L1048" s="46" t="s">
        <v>56</v>
      </c>
      <c r="M1048" s="47"/>
      <c r="N1048" s="48"/>
      <c r="O1048" s="185"/>
      <c r="P1048" s="187"/>
      <c r="Q1048" s="185"/>
      <c r="R1048" s="186"/>
      <c r="S1048" s="186" t="s">
        <v>56</v>
      </c>
      <c r="T1048" s="187"/>
      <c r="U1048" s="187"/>
      <c r="V1048" s="187"/>
      <c r="W1048" s="320"/>
      <c r="X1048" s="214"/>
      <c r="Y1048" s="215"/>
      <c r="Z1048" s="34"/>
      <c r="AA1048" s="35">
        <v>1</v>
      </c>
      <c r="AB1048" s="35"/>
      <c r="AC1048" s="35"/>
      <c r="AD1048" s="36"/>
      <c r="AE1048" s="224"/>
      <c r="AF1048" s="53"/>
      <c r="AG1048" s="54"/>
      <c r="AH1048" s="55"/>
      <c r="AI1048" s="56"/>
      <c r="AJ1048" s="41" t="s">
        <v>57</v>
      </c>
      <c r="AK1048" s="42">
        <v>44577</v>
      </c>
      <c r="AL1048" s="50"/>
      <c r="AM1048" s="337" t="str">
        <f>INDEX($K$6:$AE$6,1,MATCH(1,K1048:AE1048,-1))</f>
        <v>1511-S</v>
      </c>
      <c r="AN1048" s="337" t="str">
        <f>IF(INDEX($K$6:$AE$6,1,MATCH(1,K1048:AE1048,1))&lt;&gt;INDEX($K$6:$AE$6,1,MATCH(1,K1048:AE1048,-1)),INDEX($K$6:$AE$6,1,MATCH(1,K1048:AE1048,1)),"-")</f>
        <v>-</v>
      </c>
    </row>
    <row r="1049" spans="1:40" x14ac:dyDescent="0.2">
      <c r="A1049" s="169" t="str">
        <f>IF(IFERROR(VLOOKUP(G1049,EmployesActifs,1,FALSE),"Non")&lt;&gt;"Non","Oui","Non")</f>
        <v>Oui</v>
      </c>
      <c r="B1049" s="172">
        <f>IF(A1049="Oui",1,0)</f>
        <v>1</v>
      </c>
      <c r="C1049" s="172">
        <f>IF(OR(G1049="Médecin",H1049="Médecin",I1049="Médecin",I1049="Médecins",H1049="anesthésiste",H1049="boursier univ.",H1049="chercheur",H1049="chirurgien",H1049="Résident(e)",H1049="Md Urg",H1049="Md Card",LEFT(H1049,6)="Fellow",H1049="Externe Médecine",H1049="Directeur de la biobanque Médecin",H1049="monit.-boursier",),1,0)</f>
        <v>0</v>
      </c>
      <c r="D1049" s="172">
        <f>IF(OR(G1049=0,H1049="Stagiaire",H1049="Stagiaires",H1049="Externe",H1049="Externes",G1049="agence",H1049="STAGIAIRE INFIRMIER(ÈRE)",H1049="STAGIAIRE SI",H1049="STAGIAIRE S.I.",H1049="STAGIAIRE PAB",H1049="STAGIAIRE EN PERFUSION",H1049="Stagiaire Physiothérapeute",H1049="Stagiaire médecine",H1049="Stagiaire - Service sociaux",H1049="STAGIAIRE SOINS INFIRMIERS",H1049="STAGIAIRE EXTERNE EN MÉDECINE",H1049="ss",),1,0)</f>
        <v>0</v>
      </c>
      <c r="E1049" s="28" t="s">
        <v>5268</v>
      </c>
      <c r="F1049" s="28" t="s">
        <v>1563</v>
      </c>
      <c r="G1049" s="262">
        <v>12945</v>
      </c>
      <c r="H1049" s="79" t="s">
        <v>69</v>
      </c>
      <c r="I1049" s="164" t="s">
        <v>65</v>
      </c>
      <c r="J1049" s="273" t="str">
        <f ca="1">IF(AK1049&lt;=Données!$B$2,1," ")</f>
        <v xml:space="preserve"> </v>
      </c>
      <c r="K1049" s="45"/>
      <c r="L1049" s="46"/>
      <c r="M1049" s="47">
        <v>1</v>
      </c>
      <c r="N1049" s="48"/>
      <c r="O1049" s="185"/>
      <c r="P1049" s="187"/>
      <c r="Q1049" s="185"/>
      <c r="R1049" s="186"/>
      <c r="S1049" s="186"/>
      <c r="T1049" s="187"/>
      <c r="U1049" s="187"/>
      <c r="V1049" s="187"/>
      <c r="W1049" s="320"/>
      <c r="X1049" s="214"/>
      <c r="Y1049" s="215"/>
      <c r="Z1049" s="34"/>
      <c r="AA1049" s="35"/>
      <c r="AB1049" s="35"/>
      <c r="AC1049" s="35"/>
      <c r="AD1049" s="36"/>
      <c r="AE1049" s="224"/>
      <c r="AF1049" s="53"/>
      <c r="AG1049" s="54"/>
      <c r="AH1049" s="55"/>
      <c r="AI1049" s="56"/>
      <c r="AJ1049" s="41" t="s">
        <v>4462</v>
      </c>
      <c r="AK1049" s="42">
        <v>45483</v>
      </c>
      <c r="AL1049" s="50"/>
      <c r="AM1049" s="337" t="str">
        <f>INDEX($K$6:$AE$6,1,MATCH(1,K1049:AE1049,-1))</f>
        <v>95PFE-L2L</v>
      </c>
      <c r="AN1049" s="337" t="str">
        <f>IF(INDEX($K$6:$AE$6,1,MATCH(1,K1049:AE1049,1))&lt;&gt;INDEX($K$6:$AE$6,1,MATCH(1,K1049:AE1049,-1)),INDEX($K$6:$AE$6,1,MATCH(1,K1049:AE1049,1)),"-")</f>
        <v>-</v>
      </c>
    </row>
    <row r="1050" spans="1:40" x14ac:dyDescent="0.2">
      <c r="A1050" s="169" t="str">
        <f>IF(IFERROR(VLOOKUP(G1050,EmployesActifs,1,FALSE),"Non")&lt;&gt;"Non","Oui","Non")</f>
        <v>Oui</v>
      </c>
      <c r="B1050" s="172">
        <f>IF(A1050="Oui",1,0)</f>
        <v>1</v>
      </c>
      <c r="C1050" s="172">
        <f>IF(OR(G1050="Médecin",H1050="Médecin",I1050="Médecin",I1050="Médecins",H1050="anesthésiste",H1050="boursier univ.",H1050="chercheur",H1050="chirurgien",H1050="Résident(e)",H1050="Md Urg",H1050="Md Card",LEFT(H1050,6)="Fellow",H1050="Externe Médecine",H1050="Directeur de la biobanque Médecin",H1050="monit.-boursier",),1,0)</f>
        <v>0</v>
      </c>
      <c r="D1050" s="172">
        <f>IF(OR(G1050=0,H1050="Stagiaire",H1050="Stagiaires",H1050="Externe",H1050="Externes",G1050="agence",H1050="STAGIAIRE INFIRMIER(ÈRE)",H1050="STAGIAIRE SI",H1050="STAGIAIRE S.I.",H1050="STAGIAIRE PAB",H1050="STAGIAIRE EN PERFUSION",H1050="Stagiaire Physiothérapeute",H1050="Stagiaire médecine",H1050="Stagiaire - Service sociaux",H1050="STAGIAIRE SOINS INFIRMIERS",H1050="STAGIAIRE EXTERNE EN MÉDECINE",H1050="ss",),1,0)</f>
        <v>0</v>
      </c>
      <c r="E1050" s="28" t="s">
        <v>1704</v>
      </c>
      <c r="F1050" s="28" t="s">
        <v>1705</v>
      </c>
      <c r="G1050" s="262">
        <v>12222</v>
      </c>
      <c r="H1050" s="79" t="s">
        <v>1405</v>
      </c>
      <c r="I1050" s="164" t="s">
        <v>3412</v>
      </c>
      <c r="J1050" s="273">
        <f ca="1">IF(AK1050&lt;=Données!$B$2,1," ")</f>
        <v>1</v>
      </c>
      <c r="K1050" s="45"/>
      <c r="L1050" s="46">
        <v>1</v>
      </c>
      <c r="M1050" s="47"/>
      <c r="N1050" s="48"/>
      <c r="O1050" s="185"/>
      <c r="P1050" s="187"/>
      <c r="Q1050" s="185"/>
      <c r="R1050" s="186"/>
      <c r="S1050" s="186"/>
      <c r="T1050" s="187"/>
      <c r="U1050" s="187"/>
      <c r="V1050" s="187"/>
      <c r="W1050" s="320"/>
      <c r="X1050" s="214"/>
      <c r="Y1050" s="215"/>
      <c r="Z1050" s="34"/>
      <c r="AA1050" s="35"/>
      <c r="AB1050" s="35"/>
      <c r="AC1050" s="35"/>
      <c r="AD1050" s="36"/>
      <c r="AE1050" s="224"/>
      <c r="AF1050" s="53"/>
      <c r="AG1050" s="54"/>
      <c r="AH1050" s="55"/>
      <c r="AI1050" s="56"/>
      <c r="AJ1050" s="41" t="s">
        <v>85</v>
      </c>
      <c r="AK1050" s="42">
        <v>44641</v>
      </c>
      <c r="AL1050" s="50"/>
      <c r="AM1050" s="337" t="str">
        <f>INDEX($K$6:$AE$6,1,MATCH(1,K1050:AE1050,-1))</f>
        <v>95PFE-L2M</v>
      </c>
      <c r="AN1050" s="337" t="str">
        <f>IF(INDEX($K$6:$AE$6,1,MATCH(1,K1050:AE1050,1))&lt;&gt;INDEX($K$6:$AE$6,1,MATCH(1,K1050:AE1050,-1)),INDEX($K$6:$AE$6,1,MATCH(1,K1050:AE1050,1)),"-")</f>
        <v>-</v>
      </c>
    </row>
    <row r="1051" spans="1:40" x14ac:dyDescent="0.2">
      <c r="A1051" s="169" t="str">
        <f>IF(IFERROR(VLOOKUP(G1051,EmployesActifs,1,FALSE),"Non")&lt;&gt;"Non","Oui","Non")</f>
        <v>Oui</v>
      </c>
      <c r="B1051" s="172">
        <f>IF(A1051="Oui",1,0)</f>
        <v>1</v>
      </c>
      <c r="C1051" s="172">
        <f>IF(OR(G1051="Médecin",H1051="Médecin",I1051="Médecin",I1051="Médecins",H1051="anesthésiste",H1051="boursier univ.",H1051="chercheur",H1051="chirurgien",H1051="Résident(e)",H1051="Md Urg",H1051="Md Card",LEFT(H1051,6)="Fellow",H1051="Externe Médecine",H1051="Directeur de la biobanque Médecin",H1051="monit.-boursier",),1,0)</f>
        <v>0</v>
      </c>
      <c r="D1051" s="172">
        <f>IF(OR(G1051=0,H1051="Stagiaire",H1051="Stagiaires",H1051="Externe",H1051="Externes",G1051="agence",H1051="STAGIAIRE INFIRMIER(ÈRE)",H1051="STAGIAIRE SI",H1051="STAGIAIRE S.I.",H1051="STAGIAIRE PAB",H1051="STAGIAIRE EN PERFUSION",H1051="Stagiaire Physiothérapeute",H1051="Stagiaire médecine",H1051="Stagiaire - Service sociaux",H1051="STAGIAIRE SOINS INFIRMIERS",H1051="STAGIAIRE EXTERNE EN MÉDECINE",H1051="ss",),1,0)</f>
        <v>0</v>
      </c>
      <c r="E1051" s="28" t="s">
        <v>1702</v>
      </c>
      <c r="F1051" s="28" t="s">
        <v>1703</v>
      </c>
      <c r="G1051" s="262">
        <v>3450</v>
      </c>
      <c r="H1051" s="79" t="s">
        <v>972</v>
      </c>
      <c r="I1051" s="164" t="s">
        <v>5711</v>
      </c>
      <c r="J1051" s="273">
        <f ca="1">IF(AK1051&lt;=Données!$B$2,1," ")</f>
        <v>1</v>
      </c>
      <c r="K1051" s="45"/>
      <c r="L1051" s="46"/>
      <c r="M1051" s="47"/>
      <c r="N1051" s="48"/>
      <c r="O1051" s="185"/>
      <c r="P1051" s="187"/>
      <c r="Q1051" s="185"/>
      <c r="R1051" s="186">
        <v>1</v>
      </c>
      <c r="S1051" s="186">
        <v>1</v>
      </c>
      <c r="T1051" s="187">
        <v>1</v>
      </c>
      <c r="U1051" s="187"/>
      <c r="V1051" s="187"/>
      <c r="W1051" s="320"/>
      <c r="X1051" s="214"/>
      <c r="Y1051" s="215"/>
      <c r="Z1051" s="34"/>
      <c r="AA1051" s="35"/>
      <c r="AB1051" s="35"/>
      <c r="AC1051" s="35"/>
      <c r="AD1051" s="36"/>
      <c r="AE1051" s="224" t="s">
        <v>56</v>
      </c>
      <c r="AF1051" s="53"/>
      <c r="AG1051" s="54"/>
      <c r="AH1051" s="55"/>
      <c r="AI1051" s="56"/>
      <c r="AJ1051" s="41" t="s">
        <v>44</v>
      </c>
      <c r="AK1051" s="42">
        <v>43972</v>
      </c>
      <c r="AL1051" s="50"/>
      <c r="AM1051" s="337">
        <f>INDEX($K$6:$AE$6,1,MATCH(1,K1051:AE1051,-1))</f>
        <v>1860</v>
      </c>
      <c r="AN1051" s="337">
        <f>IF(INDEX($K$6:$AE$6,1,MATCH(1,K1051:AE1051,1))&lt;&gt;INDEX($K$6:$AE$6,1,MATCH(1,K1051:AE1051,-1)),INDEX($K$6:$AE$6,1,MATCH(1,K1051:AE1051,1)),"-")</f>
        <v>8210</v>
      </c>
    </row>
    <row r="1052" spans="1:40" x14ac:dyDescent="0.2">
      <c r="A1052" s="381"/>
      <c r="B1052" s="172">
        <f>IF(A1052="Oui",1,0)</f>
        <v>0</v>
      </c>
      <c r="C1052" s="172">
        <f>IF(OR(G1052="Médecin",H1052="Médecin",I1052="Médecin",I1052="Médecins",H1052="anesthésiste",H1052="boursier univ.",H1052="chercheur",H1052="chirurgien",H1052="Résident(e)",H1052="Md Urg",H1052="Md Card",LEFT(H1052,6)="Fellow",H1052="Externe Médecine",H1052="Directeur de la biobanque Médecin",H1052="monit.-boursier",),1,0)</f>
        <v>0</v>
      </c>
      <c r="D1052" s="172">
        <f>IF(OR(G1052=0,H1052="Stagiaire",H1052="Stagiaires",H1052="Externe",H1052="Externes",G1052="agence",H1052="STAGIAIRE INFIRMIER(ÈRE)",H1052="STAGIAIRE SI",H1052="STAGIAIRE S.I.",H1052="STAGIAIRE PAB",H1052="STAGIAIRE EN PERFUSION",H1052="Stagiaire Physiothérapeute",H1052="Stagiaire médecine",H1052="Stagiaire - Service sociaux",H1052="STAGIAIRE SOINS INFIRMIERS",H1052="STAGIAIRE EXTERNE EN MÉDECINE",H1052="ss",),1,0)</f>
        <v>1</v>
      </c>
      <c r="E1052" s="28" t="s">
        <v>1706</v>
      </c>
      <c r="F1052" s="28" t="s">
        <v>1707</v>
      </c>
      <c r="G1052" s="262">
        <v>0</v>
      </c>
      <c r="H1052" s="79" t="s">
        <v>42</v>
      </c>
      <c r="I1052" s="164" t="s">
        <v>149</v>
      </c>
      <c r="J1052" s="273">
        <f ca="1">IF(AK1052&lt;=Données!$B$2,1," ")</f>
        <v>1</v>
      </c>
      <c r="K1052" s="45"/>
      <c r="L1052" s="46">
        <v>1</v>
      </c>
      <c r="M1052" s="47"/>
      <c r="N1052" s="48"/>
      <c r="O1052" s="185"/>
      <c r="P1052" s="187"/>
      <c r="Q1052" s="185"/>
      <c r="R1052" s="186"/>
      <c r="S1052" s="186"/>
      <c r="T1052" s="187"/>
      <c r="U1052" s="187"/>
      <c r="V1052" s="187"/>
      <c r="W1052" s="320"/>
      <c r="X1052" s="214"/>
      <c r="Y1052" s="215"/>
      <c r="Z1052" s="34"/>
      <c r="AA1052" s="35"/>
      <c r="AB1052" s="35"/>
      <c r="AC1052" s="35"/>
      <c r="AD1052" s="36"/>
      <c r="AE1052" s="224"/>
      <c r="AF1052" s="53"/>
      <c r="AG1052" s="54"/>
      <c r="AH1052" s="55"/>
      <c r="AI1052" s="56"/>
      <c r="AJ1052" s="41" t="s">
        <v>66</v>
      </c>
      <c r="AK1052" s="42">
        <v>44267</v>
      </c>
      <c r="AL1052" s="50"/>
      <c r="AM1052" s="337" t="str">
        <f>INDEX($K$6:$AE$6,1,MATCH(1,K1052:AE1052,-1))</f>
        <v>95PFE-L2M</v>
      </c>
      <c r="AN1052" s="337" t="str">
        <f>IF(INDEX($K$6:$AE$6,1,MATCH(1,K1052:AE1052,1))&lt;&gt;INDEX($K$6:$AE$6,1,MATCH(1,K1052:AE1052,-1)),INDEX($K$6:$AE$6,1,MATCH(1,K1052:AE1052,1)),"-")</f>
        <v>-</v>
      </c>
    </row>
    <row r="1053" spans="1:40" x14ac:dyDescent="0.2">
      <c r="A1053" s="169" t="str">
        <f>IF(IFERROR(VLOOKUP(G1053,EmployesActifs,1,FALSE),"Non")&lt;&gt;"Non","Oui","Non")</f>
        <v>Oui</v>
      </c>
      <c r="B1053" s="172">
        <f>IF(A1053="Oui",1,0)</f>
        <v>1</v>
      </c>
      <c r="C1053" s="172">
        <f>IF(OR(G1053="Médecin",H1053="Médecin",I1053="Médecin",I1053="Médecins",H1053="anesthésiste",H1053="boursier univ.",H1053="chercheur",H1053="chirurgien",H1053="Résident(e)",H1053="Md Urg",H1053="Md Card",LEFT(H1053,6)="Fellow",H1053="Externe Médecine",H1053="Directeur de la biobanque Médecin",H1053="monit.-boursier",),1,0)</f>
        <v>0</v>
      </c>
      <c r="D1053" s="172">
        <f>IF(OR(G1053=0,H1053="Stagiaire",H1053="Stagiaires",H1053="Externe",H1053="Externes",G1053="agence",H1053="STAGIAIRE INFIRMIER(ÈRE)",H1053="STAGIAIRE SI",H1053="STAGIAIRE S.I.",H1053="STAGIAIRE PAB",H1053="STAGIAIRE EN PERFUSION",H1053="Stagiaire Physiothérapeute",H1053="Stagiaire médecine",H1053="Stagiaire - Service sociaux",H1053="STAGIAIRE SOINS INFIRMIERS",H1053="STAGIAIRE EXTERNE EN MÉDECINE",H1053="ss",),1,0)</f>
        <v>0</v>
      </c>
      <c r="E1053" s="28" t="s">
        <v>3589</v>
      </c>
      <c r="F1053" s="28" t="s">
        <v>3496</v>
      </c>
      <c r="G1053" s="262">
        <v>4868</v>
      </c>
      <c r="H1053" s="79" t="s">
        <v>103</v>
      </c>
      <c r="I1053" s="164" t="s">
        <v>5715</v>
      </c>
      <c r="J1053" s="273">
        <f ca="1">IF(AK1053&lt;=Données!$B$2,1," ")</f>
        <v>1</v>
      </c>
      <c r="K1053" s="45">
        <v>1</v>
      </c>
      <c r="L1053" s="46"/>
      <c r="M1053" s="47"/>
      <c r="N1053" s="48"/>
      <c r="O1053" s="185"/>
      <c r="P1053" s="187"/>
      <c r="Q1053" s="185"/>
      <c r="R1053" s="186"/>
      <c r="S1053" s="186"/>
      <c r="T1053" s="187"/>
      <c r="U1053" s="187"/>
      <c r="V1053" s="187"/>
      <c r="W1053" s="320"/>
      <c r="X1053" s="214"/>
      <c r="Y1053" s="215"/>
      <c r="Z1053" s="34"/>
      <c r="AA1053" s="35"/>
      <c r="AB1053" s="35"/>
      <c r="AC1053" s="35"/>
      <c r="AD1053" s="36"/>
      <c r="AE1053" s="224"/>
      <c r="AF1053" s="53"/>
      <c r="AG1053" s="54"/>
      <c r="AH1053" s="55"/>
      <c r="AI1053" s="56"/>
      <c r="AJ1053" s="41" t="s">
        <v>85</v>
      </c>
      <c r="AK1053" s="42">
        <v>44762</v>
      </c>
      <c r="AL1053" s="50"/>
      <c r="AM1053" s="337" t="str">
        <f>INDEX($K$6:$AE$6,1,MATCH(1,K1053:AE1053,-1))</f>
        <v>95PFE-L2S</v>
      </c>
      <c r="AN1053" s="337" t="str">
        <f>IF(INDEX($K$6:$AE$6,1,MATCH(1,K1053:AE1053,1))&lt;&gt;INDEX($K$6:$AE$6,1,MATCH(1,K1053:AE1053,-1)),INDEX($K$6:$AE$6,1,MATCH(1,K1053:AE1053,1)),"-")</f>
        <v>-</v>
      </c>
    </row>
    <row r="1054" spans="1:40" x14ac:dyDescent="0.2">
      <c r="A1054" s="169" t="str">
        <f>IF(IFERROR(VLOOKUP(G1054,EmployesActifs,1,FALSE),"Non")&lt;&gt;"Non","Oui","Non")</f>
        <v>Oui</v>
      </c>
      <c r="B1054" s="172">
        <f>IF(A1054="Oui",1,0)</f>
        <v>1</v>
      </c>
      <c r="C1054" s="172">
        <f>IF(OR(G1054="Médecin",H1054="Médecin",I1054="Médecin",I1054="Médecins",H1054="anesthésiste",H1054="boursier univ.",H1054="chercheur",H1054="chirurgien",H1054="Résident(e)",H1054="Md Urg",H1054="Md Card",LEFT(H1054,6)="Fellow",H1054="Externe Médecine",H1054="Directeur de la biobanque Médecin",H1054="monit.-boursier",),1,0)</f>
        <v>0</v>
      </c>
      <c r="D1054" s="172">
        <f>IF(OR(G1054=0,H1054="Stagiaire",H1054="Stagiaires",H1054="Externe",H1054="Externes",G1054="agence",H1054="STAGIAIRE INFIRMIER(ÈRE)",H1054="STAGIAIRE SI",H1054="STAGIAIRE S.I.",H1054="STAGIAIRE PAB",H1054="STAGIAIRE EN PERFUSION",H1054="Stagiaire Physiothérapeute",H1054="Stagiaire médecine",H1054="Stagiaire - Service sociaux",H1054="STAGIAIRE SOINS INFIRMIERS",H1054="STAGIAIRE EXTERNE EN MÉDECINE",H1054="ss",),1,0)</f>
        <v>0</v>
      </c>
      <c r="E1054" s="28" t="s">
        <v>1711</v>
      </c>
      <c r="F1054" s="28" t="s">
        <v>1712</v>
      </c>
      <c r="G1054" s="262">
        <v>12046</v>
      </c>
      <c r="H1054" s="79" t="s">
        <v>972</v>
      </c>
      <c r="I1054" s="164" t="s">
        <v>798</v>
      </c>
      <c r="J1054" s="273">
        <f ca="1">IF(AK1054&lt;=Données!$B$2,1," ")</f>
        <v>1</v>
      </c>
      <c r="K1054" s="45"/>
      <c r="L1054" s="46" t="s">
        <v>56</v>
      </c>
      <c r="M1054" s="47">
        <v>1</v>
      </c>
      <c r="N1054" s="48"/>
      <c r="O1054" s="185"/>
      <c r="P1054" s="187"/>
      <c r="Q1054" s="185"/>
      <c r="R1054" s="186"/>
      <c r="S1054" s="186"/>
      <c r="T1054" s="187"/>
      <c r="U1054" s="187"/>
      <c r="V1054" s="187"/>
      <c r="W1054" s="320"/>
      <c r="X1054" s="214"/>
      <c r="Y1054" s="215"/>
      <c r="Z1054" s="34"/>
      <c r="AA1054" s="35"/>
      <c r="AB1054" s="35"/>
      <c r="AC1054" s="35"/>
      <c r="AD1054" s="36"/>
      <c r="AE1054" s="224"/>
      <c r="AF1054" s="53"/>
      <c r="AG1054" s="54"/>
      <c r="AH1054" s="55"/>
      <c r="AI1054" s="56"/>
      <c r="AJ1054" s="41" t="s">
        <v>50</v>
      </c>
      <c r="AK1054" s="42">
        <v>44579</v>
      </c>
      <c r="AL1054" s="50"/>
      <c r="AM1054" s="337" t="str">
        <f>INDEX($K$6:$AE$6,1,MATCH(1,K1054:AE1054,-1))</f>
        <v>95PFE-L2L</v>
      </c>
      <c r="AN1054" s="337" t="str">
        <f>IF(INDEX($K$6:$AE$6,1,MATCH(1,K1054:AE1054,1))&lt;&gt;INDEX($K$6:$AE$6,1,MATCH(1,K1054:AE1054,-1)),INDEX($K$6:$AE$6,1,MATCH(1,K1054:AE1054,1)),"-")</f>
        <v>-</v>
      </c>
    </row>
    <row r="1055" spans="1:40" x14ac:dyDescent="0.2">
      <c r="A1055" s="169" t="str">
        <f>IF(IFERROR(VLOOKUP(G1055,EmployesActifs,1,FALSE),"Non")&lt;&gt;"Non","Oui","Non")</f>
        <v>Oui</v>
      </c>
      <c r="B1055" s="172">
        <f>IF(A1055="Oui",1,0)</f>
        <v>1</v>
      </c>
      <c r="C1055" s="172">
        <f>IF(OR(G1055="Médecin",H1055="Médecin",I1055="Médecin",I1055="Médecins",H1055="anesthésiste",H1055="boursier univ.",H1055="chercheur",H1055="chirurgien",H1055="Résident(e)",H1055="Md Urg",H1055="Md Card",LEFT(H1055,6)="Fellow",H1055="Externe Médecine",H1055="Directeur de la biobanque Médecin",H1055="monit.-boursier",),1,0)</f>
        <v>0</v>
      </c>
      <c r="D1055" s="172">
        <f>IF(OR(G1055=0,H1055="Stagiaire",H1055="Stagiaires",H1055="Externe",H1055="Externes",G1055="agence",H1055="STAGIAIRE INFIRMIER(ÈRE)",H1055="STAGIAIRE SI",H1055="STAGIAIRE S.I.",H1055="STAGIAIRE PAB",H1055="STAGIAIRE EN PERFUSION",H1055="Stagiaire Physiothérapeute",H1055="Stagiaire médecine",H1055="Stagiaire - Service sociaux",H1055="STAGIAIRE SOINS INFIRMIERS",H1055="STAGIAIRE EXTERNE EN MÉDECINE",H1055="ss",),1,0)</f>
        <v>0</v>
      </c>
      <c r="E1055" s="28" t="s">
        <v>1713</v>
      </c>
      <c r="F1055" s="28" t="s">
        <v>1714</v>
      </c>
      <c r="G1055" s="262">
        <v>3763</v>
      </c>
      <c r="H1055" s="79" t="s">
        <v>103</v>
      </c>
      <c r="I1055" s="164" t="s">
        <v>3475</v>
      </c>
      <c r="J1055" s="273">
        <f ca="1">IF(AK1055&lt;=Données!$B$2,1," ")</f>
        <v>1</v>
      </c>
      <c r="K1055" s="45"/>
      <c r="L1055" s="46"/>
      <c r="M1055" s="47"/>
      <c r="N1055" s="48"/>
      <c r="O1055" s="185"/>
      <c r="P1055" s="187"/>
      <c r="Q1055" s="185"/>
      <c r="R1055" s="186" t="s">
        <v>56</v>
      </c>
      <c r="S1055" s="186">
        <v>1</v>
      </c>
      <c r="T1055" s="187"/>
      <c r="U1055" s="187"/>
      <c r="V1055" s="187"/>
      <c r="W1055" s="320"/>
      <c r="X1055" s="214"/>
      <c r="Y1055" s="215"/>
      <c r="Z1055" s="34"/>
      <c r="AA1055" s="35" t="s">
        <v>56</v>
      </c>
      <c r="AB1055" s="35"/>
      <c r="AC1055" s="35"/>
      <c r="AD1055" s="36"/>
      <c r="AE1055" s="224"/>
      <c r="AF1055" s="53"/>
      <c r="AG1055" s="54"/>
      <c r="AH1055" s="55"/>
      <c r="AI1055" s="56"/>
      <c r="AJ1055" s="41" t="s">
        <v>587</v>
      </c>
      <c r="AK1055" s="42">
        <v>43860</v>
      </c>
      <c r="AL1055" s="50" t="s">
        <v>1715</v>
      </c>
      <c r="AM1055" s="337" t="str">
        <f>INDEX($K$6:$AE$6,1,MATCH(1,K1055:AE1055,-1))</f>
        <v>1870 +</v>
      </c>
      <c r="AN1055" s="337" t="str">
        <f>IF(INDEX($K$6:$AE$6,1,MATCH(1,K1055:AE1055,1))&lt;&gt;INDEX($K$6:$AE$6,1,MATCH(1,K1055:AE1055,-1)),INDEX($K$6:$AE$6,1,MATCH(1,K1055:AE1055,1)),"-")</f>
        <v>-</v>
      </c>
    </row>
    <row r="1056" spans="1:40" x14ac:dyDescent="0.2">
      <c r="A1056" s="169" t="str">
        <f>IF(IFERROR(VLOOKUP(G1056,EmployesActifs,1,FALSE),"Non")&lt;&gt;"Non","Oui","Non")</f>
        <v>Oui</v>
      </c>
      <c r="B1056" s="172">
        <f>IF(A1056="Oui",1,0)</f>
        <v>1</v>
      </c>
      <c r="C1056" s="172">
        <f>IF(OR(G1056="Médecin",H1056="Médecin",I1056="Médecin",I1056="Médecins",H1056="anesthésiste",H1056="boursier univ.",H1056="chercheur",H1056="chirurgien",H1056="Résident(e)",H1056="Md Urg",H1056="Md Card",LEFT(H1056,6)="Fellow",H1056="Externe Médecine",H1056="Directeur de la biobanque Médecin",H1056="monit.-boursier",),1,0)</f>
        <v>0</v>
      </c>
      <c r="D1056" s="172">
        <f>IF(OR(G1056=0,H1056="Stagiaire",H1056="Stagiaires",H1056="Externe",H1056="Externes",G1056="agence",H1056="STAGIAIRE INFIRMIER(ÈRE)",H1056="STAGIAIRE SI",H1056="STAGIAIRE S.I.",H1056="STAGIAIRE PAB",H1056="STAGIAIRE EN PERFUSION",H1056="Stagiaire Physiothérapeute",H1056="Stagiaire médecine",H1056="Stagiaire - Service sociaux",H1056="STAGIAIRE SOINS INFIRMIERS",H1056="STAGIAIRE EXTERNE EN MÉDECINE",H1056="ss",),1,0)</f>
        <v>0</v>
      </c>
      <c r="E1056" s="28" t="s">
        <v>1716</v>
      </c>
      <c r="F1056" s="28" t="s">
        <v>1717</v>
      </c>
      <c r="G1056" s="262">
        <v>8551</v>
      </c>
      <c r="H1056" s="79" t="s">
        <v>103</v>
      </c>
      <c r="I1056" s="164" t="s">
        <v>5715</v>
      </c>
      <c r="J1056" s="273">
        <f ca="1">IF(AK1056&lt;=Données!$B$2,1," ")</f>
        <v>1</v>
      </c>
      <c r="K1056" s="45">
        <v>1</v>
      </c>
      <c r="L1056" s="46"/>
      <c r="M1056" s="47"/>
      <c r="N1056" s="48"/>
      <c r="O1056" s="185"/>
      <c r="P1056" s="187"/>
      <c r="Q1056" s="185"/>
      <c r="R1056" s="186"/>
      <c r="S1056" s="186"/>
      <c r="T1056" s="187"/>
      <c r="U1056" s="187"/>
      <c r="V1056" s="187"/>
      <c r="W1056" s="320"/>
      <c r="X1056" s="214"/>
      <c r="Y1056" s="215"/>
      <c r="Z1056" s="34"/>
      <c r="AA1056" s="35"/>
      <c r="AB1056" s="35"/>
      <c r="AC1056" s="35"/>
      <c r="AD1056" s="36"/>
      <c r="AE1056" s="224"/>
      <c r="AF1056" s="53"/>
      <c r="AG1056" s="54"/>
      <c r="AH1056" s="55"/>
      <c r="AI1056" s="56"/>
      <c r="AJ1056" s="41" t="s">
        <v>98</v>
      </c>
      <c r="AK1056" s="42">
        <v>44581</v>
      </c>
      <c r="AL1056" s="50"/>
      <c r="AM1056" s="337" t="str">
        <f>INDEX($K$6:$AE$6,1,MATCH(1,K1056:AE1056,-1))</f>
        <v>95PFE-L2S</v>
      </c>
      <c r="AN1056" s="337" t="str">
        <f>IF(INDEX($K$6:$AE$6,1,MATCH(1,K1056:AE1056,1))&lt;&gt;INDEX($K$6:$AE$6,1,MATCH(1,K1056:AE1056,-1)),INDEX($K$6:$AE$6,1,MATCH(1,K1056:AE1056,1)),"-")</f>
        <v>-</v>
      </c>
    </row>
    <row r="1057" spans="1:40" x14ac:dyDescent="0.2">
      <c r="A1057" s="169" t="str">
        <f>IF(IFERROR(VLOOKUP(G1057,EmployesActifs,1,FALSE),"Non")&lt;&gt;"Non","Oui","Non")</f>
        <v>Oui</v>
      </c>
      <c r="B1057" s="172">
        <f>IF(A1057="Oui",1,0)</f>
        <v>1</v>
      </c>
      <c r="C1057" s="172">
        <f>IF(OR(G1057="Médecin",H1057="Médecin",I1057="Médecin",I1057="Médecins",H1057="anesthésiste",H1057="boursier univ.",H1057="chercheur",H1057="chirurgien",H1057="Résident(e)",H1057="Md Urg",H1057="Md Card",LEFT(H1057,6)="Fellow",H1057="Externe Médecine",H1057="Directeur de la biobanque Médecin",H1057="monit.-boursier",),1,0)</f>
        <v>0</v>
      </c>
      <c r="D1057" s="172">
        <f>IF(OR(G1057=0,H1057="Stagiaire",H1057="Stagiaires",H1057="Externe",H1057="Externes",G1057="agence",H1057="STAGIAIRE INFIRMIER(ÈRE)",H1057="STAGIAIRE SI",H1057="STAGIAIRE S.I.",H1057="STAGIAIRE PAB",H1057="STAGIAIRE EN PERFUSION",H1057="Stagiaire Physiothérapeute",H1057="Stagiaire médecine",H1057="Stagiaire - Service sociaux",H1057="STAGIAIRE SOINS INFIRMIERS",H1057="STAGIAIRE EXTERNE EN MÉDECINE",H1057="ss",),1,0)</f>
        <v>0</v>
      </c>
      <c r="E1057" s="28" t="s">
        <v>1718</v>
      </c>
      <c r="F1057" s="28" t="s">
        <v>1719</v>
      </c>
      <c r="G1057" s="262">
        <v>6864</v>
      </c>
      <c r="H1057" s="79" t="s">
        <v>3733</v>
      </c>
      <c r="I1057" s="164" t="s">
        <v>965</v>
      </c>
      <c r="J1057" s="273">
        <f ca="1">IF(AK1057&lt;=Données!$B$2,1," ")</f>
        <v>1</v>
      </c>
      <c r="K1057" s="45"/>
      <c r="L1057" s="46"/>
      <c r="M1057" s="47"/>
      <c r="N1057" s="48"/>
      <c r="O1057" s="185"/>
      <c r="P1057" s="187"/>
      <c r="Q1057" s="185"/>
      <c r="R1057" s="186"/>
      <c r="S1057" s="186"/>
      <c r="T1057" s="187"/>
      <c r="U1057" s="187"/>
      <c r="V1057" s="187"/>
      <c r="W1057" s="320"/>
      <c r="X1057" s="214"/>
      <c r="Y1057" s="215"/>
      <c r="Z1057" s="34"/>
      <c r="AA1057" s="35"/>
      <c r="AB1057" s="35"/>
      <c r="AC1057" s="35"/>
      <c r="AD1057" s="36"/>
      <c r="AE1057" s="224"/>
      <c r="AF1057" s="53"/>
      <c r="AG1057" s="54"/>
      <c r="AH1057" s="55"/>
      <c r="AI1057" s="56"/>
      <c r="AJ1057" s="41" t="s">
        <v>229</v>
      </c>
      <c r="AK1057" s="42">
        <v>43147</v>
      </c>
      <c r="AL1057" s="50" t="s">
        <v>1720</v>
      </c>
      <c r="AM1057" s="337" t="e">
        <f>INDEX($K$6:$AE$6,1,MATCH(1,K1057:AE1057,-1))</f>
        <v>#N/A</v>
      </c>
      <c r="AN1057" s="337" t="e">
        <f>IF(INDEX($K$6:$AE$6,1,MATCH(1,K1057:AE1057,1))&lt;&gt;INDEX($K$6:$AE$6,1,MATCH(1,K1057:AE1057,-1)),INDEX($K$6:$AE$6,1,MATCH(1,K1057:AE1057,1)),"-")</f>
        <v>#N/A</v>
      </c>
    </row>
    <row r="1058" spans="1:40" x14ac:dyDescent="0.2">
      <c r="A1058" s="169" t="str">
        <f>IF(IFERROR(VLOOKUP(G1058,EmployesActifs,1,FALSE),"Non")&lt;&gt;"Non","Oui","Non")</f>
        <v>Oui</v>
      </c>
      <c r="B1058" s="172">
        <f>IF(A1058="Oui",1,0)</f>
        <v>1</v>
      </c>
      <c r="C1058" s="172">
        <f>IF(OR(G1058="Médecin",H1058="Médecin",I1058="Médecin",I1058="Médecins",H1058="anesthésiste",H1058="boursier univ.",H1058="chercheur",H1058="chirurgien",H1058="Résident(e)",H1058="Md Urg",H1058="Md Card",LEFT(H1058,6)="Fellow",H1058="Externe Médecine",H1058="Directeur de la biobanque Médecin",H1058="monit.-boursier",),1,0)</f>
        <v>0</v>
      </c>
      <c r="D1058" s="172">
        <f>IF(OR(G1058=0,H1058="Stagiaire",H1058="Stagiaires",H1058="Externe",H1058="Externes",G1058="agence",H1058="STAGIAIRE INFIRMIER(ÈRE)",H1058="STAGIAIRE SI",H1058="STAGIAIRE S.I.",H1058="STAGIAIRE PAB",H1058="STAGIAIRE EN PERFUSION",H1058="Stagiaire Physiothérapeute",H1058="Stagiaire médecine",H1058="Stagiaire - Service sociaux",H1058="STAGIAIRE SOINS INFIRMIERS",H1058="STAGIAIRE EXTERNE EN MÉDECINE",H1058="ss",),1,0)</f>
        <v>0</v>
      </c>
      <c r="E1058" s="28" t="s">
        <v>1721</v>
      </c>
      <c r="F1058" s="28" t="s">
        <v>1722</v>
      </c>
      <c r="G1058" s="262">
        <v>6629</v>
      </c>
      <c r="H1058" s="79" t="s">
        <v>747</v>
      </c>
      <c r="I1058" s="164" t="s">
        <v>5702</v>
      </c>
      <c r="J1058" s="273">
        <f ca="1">IF(AK1058&lt;=Données!$B$2,1," ")</f>
        <v>1</v>
      </c>
      <c r="K1058" s="45">
        <v>1</v>
      </c>
      <c r="L1058" s="46"/>
      <c r="M1058" s="47"/>
      <c r="N1058" s="48"/>
      <c r="O1058" s="185"/>
      <c r="P1058" s="187"/>
      <c r="Q1058" s="185"/>
      <c r="R1058" s="186"/>
      <c r="S1058" s="186"/>
      <c r="T1058" s="187"/>
      <c r="U1058" s="187"/>
      <c r="V1058" s="187"/>
      <c r="W1058" s="320"/>
      <c r="X1058" s="214"/>
      <c r="Y1058" s="215"/>
      <c r="Z1058" s="34"/>
      <c r="AA1058" s="35"/>
      <c r="AB1058" s="35"/>
      <c r="AC1058" s="35"/>
      <c r="AD1058" s="36"/>
      <c r="AE1058" s="224"/>
      <c r="AF1058" s="53"/>
      <c r="AG1058" s="54"/>
      <c r="AH1058" s="55"/>
      <c r="AI1058" s="56"/>
      <c r="AJ1058" s="41" t="s">
        <v>66</v>
      </c>
      <c r="AK1058" s="42">
        <v>44385</v>
      </c>
      <c r="AL1058" s="50"/>
      <c r="AM1058" s="337" t="str">
        <f>INDEX($K$6:$AE$6,1,MATCH(1,K1058:AE1058,-1))</f>
        <v>95PFE-L2S</v>
      </c>
      <c r="AN1058" s="337" t="str">
        <f>IF(INDEX($K$6:$AE$6,1,MATCH(1,K1058:AE1058,1))&lt;&gt;INDEX($K$6:$AE$6,1,MATCH(1,K1058:AE1058,-1)),INDEX($K$6:$AE$6,1,MATCH(1,K1058:AE1058,1)),"-")</f>
        <v>-</v>
      </c>
    </row>
    <row r="1059" spans="1:40" x14ac:dyDescent="0.2">
      <c r="A1059" s="169" t="str">
        <f>IF(IFERROR(VLOOKUP(G1059,EmployesActifs,1,FALSE),"Non")&lt;&gt;"Non","Oui","Non")</f>
        <v>Oui</v>
      </c>
      <c r="B1059" s="172">
        <f>IF(A1059="Oui",1,0)</f>
        <v>1</v>
      </c>
      <c r="C1059" s="172">
        <f>IF(OR(G1059="Médecin",H1059="Médecin",I1059="Médecin",I1059="Médecins",H1059="anesthésiste",H1059="boursier univ.",H1059="chercheur",H1059="chirurgien",H1059="Résident(e)",H1059="Md Urg",H1059="Md Card",LEFT(H1059,6)="Fellow",H1059="Externe Médecine",H1059="Directeur de la biobanque Médecin",H1059="monit.-boursier",),1,0)</f>
        <v>0</v>
      </c>
      <c r="D1059" s="172">
        <f>IF(OR(G1059=0,H1059="Stagiaire",H1059="Stagiaires",H1059="Externe",H1059="Externes",G1059="agence",H1059="STAGIAIRE INFIRMIER(ÈRE)",H1059="STAGIAIRE SI",H1059="STAGIAIRE S.I.",H1059="STAGIAIRE PAB",H1059="STAGIAIRE EN PERFUSION",H1059="Stagiaire Physiothérapeute",H1059="Stagiaire médecine",H1059="Stagiaire - Service sociaux",H1059="STAGIAIRE SOINS INFIRMIERS",H1059="STAGIAIRE EXTERNE EN MÉDECINE",H1059="ss",),1,0)</f>
        <v>0</v>
      </c>
      <c r="E1059" s="28" t="s">
        <v>4250</v>
      </c>
      <c r="F1059" s="28" t="s">
        <v>1679</v>
      </c>
      <c r="G1059" s="262">
        <v>12804</v>
      </c>
      <c r="H1059" s="79" t="s">
        <v>5218</v>
      </c>
      <c r="I1059" s="164" t="s">
        <v>209</v>
      </c>
      <c r="J1059" s="273" t="str">
        <f ca="1">IF(AK1059&lt;=Données!$B$2,1," ")</f>
        <v xml:space="preserve"> </v>
      </c>
      <c r="K1059" s="45"/>
      <c r="L1059" s="46">
        <v>1</v>
      </c>
      <c r="M1059" s="47"/>
      <c r="N1059" s="48"/>
      <c r="O1059" s="185"/>
      <c r="P1059" s="187"/>
      <c r="Q1059" s="185"/>
      <c r="R1059" s="186"/>
      <c r="S1059" s="186"/>
      <c r="T1059" s="187"/>
      <c r="U1059" s="187"/>
      <c r="V1059" s="187"/>
      <c r="W1059" s="320"/>
      <c r="X1059" s="214"/>
      <c r="Y1059" s="215"/>
      <c r="Z1059" s="34"/>
      <c r="AA1059" s="35"/>
      <c r="AB1059" s="35"/>
      <c r="AC1059" s="35"/>
      <c r="AD1059" s="36"/>
      <c r="AE1059" s="224"/>
      <c r="AF1059" s="53"/>
      <c r="AG1059" s="54"/>
      <c r="AH1059" s="55"/>
      <c r="AI1059" s="56"/>
      <c r="AJ1059" s="41" t="s">
        <v>4462</v>
      </c>
      <c r="AK1059" s="42">
        <v>45349</v>
      </c>
      <c r="AL1059" s="50"/>
      <c r="AM1059" s="337" t="str">
        <f>INDEX($K$6:$AE$6,1,MATCH(1,K1059:AE1059,-1))</f>
        <v>95PFE-L2M</v>
      </c>
      <c r="AN1059" s="337" t="str">
        <f>IF(INDEX($K$6:$AE$6,1,MATCH(1,K1059:AE1059,1))&lt;&gt;INDEX($K$6:$AE$6,1,MATCH(1,K1059:AE1059,-1)),INDEX($K$6:$AE$6,1,MATCH(1,K1059:AE1059,1)),"-")</f>
        <v>-</v>
      </c>
    </row>
    <row r="1060" spans="1:40" x14ac:dyDescent="0.2">
      <c r="A1060" s="381"/>
      <c r="B1060" s="172">
        <f>IF(A1060="Oui",1,0)</f>
        <v>0</v>
      </c>
      <c r="C1060" s="172">
        <f>IF(OR(G1060="Médecin",H1060="Médecin",I1060="Médecin",I1060="Médecins",H1060="anesthésiste",H1060="boursier univ.",H1060="chercheur",H1060="chirurgien",H1060="Résident(e)",H1060="Md Urg",H1060="Md Card",LEFT(H1060,6)="Fellow",H1060="Externe Médecine",H1060="Directeur de la biobanque Médecin",H1060="monit.-boursier",),1,0)</f>
        <v>1</v>
      </c>
      <c r="D1060" s="172">
        <f>IF(OR(G1060=0,H1060="Stagiaire",H1060="Stagiaires",H1060="Externe",H1060="Externes",G1060="agence",H1060="STAGIAIRE INFIRMIER(ÈRE)",H1060="STAGIAIRE SI",H1060="STAGIAIRE S.I.",H1060="STAGIAIRE PAB",H1060="STAGIAIRE EN PERFUSION",H1060="Stagiaire Physiothérapeute",H1060="Stagiaire médecine",H1060="Stagiaire - Service sociaux",H1060="STAGIAIRE SOINS INFIRMIERS",H1060="STAGIAIRE EXTERNE EN MÉDECINE",H1060="ss",),1,0)</f>
        <v>0</v>
      </c>
      <c r="E1060" s="28" t="s">
        <v>1727</v>
      </c>
      <c r="F1060" s="28" t="s">
        <v>1728</v>
      </c>
      <c r="G1060" s="262" t="s">
        <v>1729</v>
      </c>
      <c r="H1060" s="79" t="s">
        <v>80</v>
      </c>
      <c r="I1060" s="164" t="s">
        <v>117</v>
      </c>
      <c r="J1060" s="273">
        <f ca="1">IF(AK1060&lt;=Données!$B$2,1," ")</f>
        <v>1</v>
      </c>
      <c r="K1060" s="45"/>
      <c r="L1060" s="46"/>
      <c r="M1060" s="47"/>
      <c r="N1060" s="48"/>
      <c r="O1060" s="185"/>
      <c r="P1060" s="187"/>
      <c r="Q1060" s="185"/>
      <c r="R1060" s="186"/>
      <c r="S1060" s="186"/>
      <c r="T1060" s="187"/>
      <c r="U1060" s="187"/>
      <c r="V1060" s="187"/>
      <c r="W1060" s="320"/>
      <c r="X1060" s="214"/>
      <c r="Y1060" s="215"/>
      <c r="Z1060" s="34"/>
      <c r="AA1060" s="35">
        <v>1</v>
      </c>
      <c r="AB1060" s="35"/>
      <c r="AC1060" s="35"/>
      <c r="AD1060" s="36"/>
      <c r="AE1060" s="224"/>
      <c r="AF1060" s="53"/>
      <c r="AG1060" s="54"/>
      <c r="AH1060" s="55"/>
      <c r="AI1060" s="56"/>
      <c r="AJ1060" s="41" t="s">
        <v>44</v>
      </c>
      <c r="AK1060" s="42">
        <v>43928</v>
      </c>
      <c r="AL1060" s="50"/>
      <c r="AM1060" s="337" t="str">
        <f>INDEX($K$6:$AE$6,1,MATCH(1,K1060:AE1060,-1))</f>
        <v>1511-S</v>
      </c>
      <c r="AN1060" s="337" t="str">
        <f>IF(INDEX($K$6:$AE$6,1,MATCH(1,K1060:AE1060,1))&lt;&gt;INDEX($K$6:$AE$6,1,MATCH(1,K1060:AE1060,-1)),INDEX($K$6:$AE$6,1,MATCH(1,K1060:AE1060,1)),"-")</f>
        <v>-</v>
      </c>
    </row>
    <row r="1061" spans="1:40" x14ac:dyDescent="0.2">
      <c r="A1061" s="169" t="str">
        <f>IF(IFERROR(VLOOKUP(G1061,EmployesActifs,1,FALSE),"Non")&lt;&gt;"Non","Oui","Non")</f>
        <v>Oui</v>
      </c>
      <c r="B1061" s="172">
        <f>IF(A1061="Oui",1,0)</f>
        <v>1</v>
      </c>
      <c r="C1061" s="172">
        <f>IF(OR(G1061="Médecin",H1061="Médecin",I1061="Médecin",I1061="Médecins",H1061="anesthésiste",H1061="boursier univ.",H1061="chercheur",H1061="chirurgien",H1061="Résident(e)",H1061="Md Urg",H1061="Md Card",LEFT(H1061,6)="Fellow",H1061="Externe Médecine",H1061="Directeur de la biobanque Médecin",H1061="monit.-boursier",),1,0)</f>
        <v>0</v>
      </c>
      <c r="D1061" s="172">
        <f>IF(OR(G1061=0,H1061="Stagiaire",H1061="Stagiaires",H1061="Externe",H1061="Externes",G1061="agence",H1061="STAGIAIRE INFIRMIER(ÈRE)",H1061="STAGIAIRE SI",H1061="STAGIAIRE S.I.",H1061="STAGIAIRE PAB",H1061="STAGIAIRE EN PERFUSION",H1061="Stagiaire Physiothérapeute",H1061="Stagiaire médecine",H1061="Stagiaire - Service sociaux",H1061="STAGIAIRE SOINS INFIRMIERS",H1061="STAGIAIRE EXTERNE EN MÉDECINE",H1061="ss",),1,0)</f>
        <v>0</v>
      </c>
      <c r="E1061" s="28" t="s">
        <v>1730</v>
      </c>
      <c r="F1061" s="28" t="s">
        <v>1096</v>
      </c>
      <c r="G1061" s="262">
        <v>10278</v>
      </c>
      <c r="H1061" s="79" t="s">
        <v>103</v>
      </c>
      <c r="I1061" s="164" t="s">
        <v>5716</v>
      </c>
      <c r="J1061" s="273" t="str">
        <f ca="1">IF(AK1061&lt;=Données!$B$2,1," ")</f>
        <v xml:space="preserve"> </v>
      </c>
      <c r="K1061" s="45"/>
      <c r="L1061" s="46">
        <v>1</v>
      </c>
      <c r="M1061" s="47"/>
      <c r="N1061" s="48"/>
      <c r="O1061" s="185"/>
      <c r="P1061" s="187"/>
      <c r="Q1061" s="185"/>
      <c r="R1061" s="186"/>
      <c r="S1061" s="186"/>
      <c r="T1061" s="187"/>
      <c r="U1061" s="187"/>
      <c r="V1061" s="187"/>
      <c r="W1061" s="320"/>
      <c r="X1061" s="214"/>
      <c r="Y1061" s="215"/>
      <c r="Z1061" s="34"/>
      <c r="AA1061" s="35"/>
      <c r="AB1061" s="35"/>
      <c r="AC1061" s="35"/>
      <c r="AD1061" s="36"/>
      <c r="AE1061" s="224"/>
      <c r="AF1061" s="53"/>
      <c r="AG1061" s="54"/>
      <c r="AH1061" s="55"/>
      <c r="AI1061" s="56"/>
      <c r="AJ1061" s="41" t="s">
        <v>4462</v>
      </c>
      <c r="AK1061" s="42">
        <v>45483</v>
      </c>
      <c r="AL1061" s="50"/>
      <c r="AM1061" s="337" t="str">
        <f>INDEX($K$6:$AE$6,1,MATCH(1,K1061:AE1061,-1))</f>
        <v>95PFE-L2M</v>
      </c>
      <c r="AN1061" s="337" t="str">
        <f>IF(INDEX($K$6:$AE$6,1,MATCH(1,K1061:AE1061,1))&lt;&gt;INDEX($K$6:$AE$6,1,MATCH(1,K1061:AE1061,-1)),INDEX($K$6:$AE$6,1,MATCH(1,K1061:AE1061,1)),"-")</f>
        <v>-</v>
      </c>
    </row>
    <row r="1062" spans="1:40" x14ac:dyDescent="0.2">
      <c r="A1062" s="169" t="str">
        <f>IF(IFERROR(VLOOKUP(G1062,EmployesActifs,1,FALSE),"Non")&lt;&gt;"Non","Oui","Non")</f>
        <v>Oui</v>
      </c>
      <c r="B1062" s="172">
        <f>IF(A1062="Oui",1,0)</f>
        <v>1</v>
      </c>
      <c r="C1062" s="172">
        <f>IF(OR(G1062="Médecin",H1062="Médecin",I1062="Médecin",I1062="Médecins",H1062="anesthésiste",H1062="boursier univ.",H1062="chercheur",H1062="chirurgien",H1062="Résident(e)",H1062="Md Urg",H1062="Md Card",LEFT(H1062,6)="Fellow",H1062="Externe Médecine",H1062="Directeur de la biobanque Médecin",H1062="monit.-boursier",),1,0)</f>
        <v>0</v>
      </c>
      <c r="D1062" s="172">
        <f>IF(OR(G1062=0,H1062="Stagiaire",H1062="Stagiaires",H1062="Externe",H1062="Externes",G1062="agence",H1062="STAGIAIRE INFIRMIER(ÈRE)",H1062="STAGIAIRE SI",H1062="STAGIAIRE S.I.",H1062="STAGIAIRE PAB",H1062="STAGIAIRE EN PERFUSION",H1062="Stagiaire Physiothérapeute",H1062="Stagiaire médecine",H1062="Stagiaire - Service sociaux",H1062="STAGIAIRE SOINS INFIRMIERS",H1062="STAGIAIRE EXTERNE EN MÉDECINE",H1062="ss",),1,0)</f>
        <v>0</v>
      </c>
      <c r="E1062" s="28" t="s">
        <v>1731</v>
      </c>
      <c r="F1062" s="28" t="s">
        <v>1525</v>
      </c>
      <c r="G1062" s="262">
        <v>8937</v>
      </c>
      <c r="H1062" s="79" t="s">
        <v>103</v>
      </c>
      <c r="I1062" s="164" t="s">
        <v>5715</v>
      </c>
      <c r="J1062" s="273">
        <f ca="1">IF(AK1062&lt;=Données!$B$2,1," ")</f>
        <v>1</v>
      </c>
      <c r="K1062" s="45" t="s">
        <v>56</v>
      </c>
      <c r="L1062" s="46" t="s">
        <v>56</v>
      </c>
      <c r="M1062" s="47" t="s">
        <v>56</v>
      </c>
      <c r="N1062" s="48"/>
      <c r="O1062" s="185"/>
      <c r="P1062" s="187"/>
      <c r="Q1062" s="185"/>
      <c r="R1062" s="186"/>
      <c r="S1062" s="186">
        <v>1</v>
      </c>
      <c r="T1062" s="187"/>
      <c r="U1062" s="187"/>
      <c r="V1062" s="187"/>
      <c r="W1062" s="320"/>
      <c r="X1062" s="214"/>
      <c r="Y1062" s="215"/>
      <c r="Z1062" s="34"/>
      <c r="AA1062" s="35"/>
      <c r="AB1062" s="35"/>
      <c r="AC1062" s="35"/>
      <c r="AD1062" s="36"/>
      <c r="AE1062" s="224"/>
      <c r="AF1062" s="53"/>
      <c r="AG1062" s="54"/>
      <c r="AH1062" s="55"/>
      <c r="AI1062" s="56"/>
      <c r="AJ1062" s="41" t="s">
        <v>98</v>
      </c>
      <c r="AK1062" s="42">
        <v>44582</v>
      </c>
      <c r="AL1062" s="50"/>
      <c r="AM1062" s="337" t="str">
        <f>INDEX($K$6:$AE$6,1,MATCH(1,K1062:AE1062,-1))</f>
        <v>1870 +</v>
      </c>
      <c r="AN1062" s="337" t="str">
        <f>IF(INDEX($K$6:$AE$6,1,MATCH(1,K1062:AE1062,1))&lt;&gt;INDEX($K$6:$AE$6,1,MATCH(1,K1062:AE1062,-1)),INDEX($K$6:$AE$6,1,MATCH(1,K1062:AE1062,1)),"-")</f>
        <v>-</v>
      </c>
    </row>
    <row r="1063" spans="1:40" x14ac:dyDescent="0.2">
      <c r="A1063" s="169" t="str">
        <f>IF(IFERROR(VLOOKUP(G1063,EmployesActifs,1,FALSE),"Non")&lt;&gt;"Non","Oui","Non")</f>
        <v>Oui</v>
      </c>
      <c r="B1063" s="172">
        <f>IF(A1063="Oui",1,0)</f>
        <v>1</v>
      </c>
      <c r="C1063" s="172">
        <f>IF(OR(G1063="Médecin",H1063="Médecin",I1063="Médecin",I1063="Médecins",H1063="anesthésiste",H1063="boursier univ.",H1063="chercheur",H1063="chirurgien",H1063="Résident(e)",H1063="Md Urg",H1063="Md Card",LEFT(H1063,6)="Fellow",H1063="Externe Médecine",H1063="Directeur de la biobanque Médecin",H1063="monit.-boursier",),1,0)</f>
        <v>0</v>
      </c>
      <c r="D1063" s="172">
        <f>IF(OR(G1063=0,H1063="Stagiaire",H1063="Stagiaires",H1063="Externe",H1063="Externes",G1063="agence",H1063="STAGIAIRE INFIRMIER(ÈRE)",H1063="STAGIAIRE SI",H1063="STAGIAIRE S.I.",H1063="STAGIAIRE PAB",H1063="STAGIAIRE EN PERFUSION",H1063="Stagiaire Physiothérapeute",H1063="Stagiaire médecine",H1063="Stagiaire - Service sociaux",H1063="STAGIAIRE SOINS INFIRMIERS",H1063="STAGIAIRE EXTERNE EN MÉDECINE",H1063="ss",),1,0)</f>
        <v>0</v>
      </c>
      <c r="E1063" s="28" t="s">
        <v>5130</v>
      </c>
      <c r="F1063" s="28" t="s">
        <v>5131</v>
      </c>
      <c r="G1063" s="262">
        <v>13474</v>
      </c>
      <c r="H1063" s="79" t="s">
        <v>103</v>
      </c>
      <c r="I1063" s="164" t="s">
        <v>5716</v>
      </c>
      <c r="J1063" s="273" t="str">
        <f ca="1">IF(AK1063&lt;=Données!$B$2,1," ")</f>
        <v xml:space="preserve"> </v>
      </c>
      <c r="K1063" s="45" t="s">
        <v>56</v>
      </c>
      <c r="L1063" s="46"/>
      <c r="M1063" s="47"/>
      <c r="N1063" s="48"/>
      <c r="O1063" s="185">
        <v>1</v>
      </c>
      <c r="P1063" s="187"/>
      <c r="Q1063" s="185"/>
      <c r="R1063" s="186"/>
      <c r="S1063" s="186"/>
      <c r="T1063" s="187"/>
      <c r="U1063" s="187"/>
      <c r="V1063" s="187"/>
      <c r="W1063" s="320"/>
      <c r="X1063" s="214"/>
      <c r="Y1063" s="215"/>
      <c r="Z1063" s="34"/>
      <c r="AA1063" s="35"/>
      <c r="AB1063" s="35"/>
      <c r="AC1063" s="35"/>
      <c r="AD1063" s="36"/>
      <c r="AE1063" s="224"/>
      <c r="AF1063" s="53"/>
      <c r="AG1063" s="54"/>
      <c r="AH1063" s="55"/>
      <c r="AI1063" s="56"/>
      <c r="AJ1063" s="41" t="s">
        <v>4462</v>
      </c>
      <c r="AK1063" s="42">
        <v>45420</v>
      </c>
      <c r="AL1063" s="50"/>
      <c r="AM1063" s="337" t="str">
        <f>INDEX($K$6:$AE$6,1,MATCH(1,K1063:AE1063,-1))</f>
        <v>1804S</v>
      </c>
      <c r="AN1063" s="337" t="str">
        <f>IF(INDEX($K$6:$AE$6,1,MATCH(1,K1063:AE1063,1))&lt;&gt;INDEX($K$6:$AE$6,1,MATCH(1,K1063:AE1063,-1)),INDEX($K$6:$AE$6,1,MATCH(1,K1063:AE1063,1)),"-")</f>
        <v>-</v>
      </c>
    </row>
    <row r="1064" spans="1:40" x14ac:dyDescent="0.2">
      <c r="A1064" s="381"/>
      <c r="B1064" s="172">
        <f>IF(A1064="Oui",1,0)</f>
        <v>0</v>
      </c>
      <c r="C1064" s="172">
        <f>IF(OR(G1064="Médecin",H1064="Médecin",I1064="Médecin",I1064="Médecins",H1064="anesthésiste",H1064="boursier univ.",H1064="chercheur",H1064="chirurgien",H1064="Résident(e)",H1064="Md Urg",H1064="Md Card",LEFT(H1064,6)="Fellow",H1064="Externe Médecine",H1064="Directeur de la biobanque Médecin",H1064="monit.-boursier",),1,0)</f>
        <v>1</v>
      </c>
      <c r="D1064" s="172">
        <f>IF(OR(G1064=0,H1064="Stagiaire",H1064="Stagiaires",H1064="Externe",H1064="Externes",G1064="agence",H1064="STAGIAIRE INFIRMIER(ÈRE)",H1064="STAGIAIRE SI",H1064="STAGIAIRE S.I.",H1064="STAGIAIRE PAB",H1064="STAGIAIRE EN PERFUSION",H1064="Stagiaire Physiothérapeute",H1064="Stagiaire médecine",H1064="Stagiaire - Service sociaux",H1064="STAGIAIRE SOINS INFIRMIERS",H1064="STAGIAIRE EXTERNE EN MÉDECINE",H1064="ss",),1,0)</f>
        <v>0</v>
      </c>
      <c r="E1064" s="28" t="s">
        <v>6257</v>
      </c>
      <c r="F1064" s="28" t="s">
        <v>6258</v>
      </c>
      <c r="G1064" s="262" t="s">
        <v>6259</v>
      </c>
      <c r="H1064" s="79" t="s">
        <v>116</v>
      </c>
      <c r="I1064" s="164" t="s">
        <v>5148</v>
      </c>
      <c r="J1064" s="273" t="str">
        <f ca="1">IF(AK1064&lt;=Données!$B$2,1," ")</f>
        <v xml:space="preserve"> </v>
      </c>
      <c r="K1064" s="45"/>
      <c r="L1064" s="46"/>
      <c r="M1064" s="47"/>
      <c r="N1064" s="48"/>
      <c r="O1064" s="185"/>
      <c r="P1064" s="187"/>
      <c r="Q1064" s="185"/>
      <c r="R1064" s="186"/>
      <c r="S1064" s="186">
        <v>1</v>
      </c>
      <c r="T1064" s="187"/>
      <c r="U1064" s="187"/>
      <c r="V1064" s="187"/>
      <c r="W1064" s="320"/>
      <c r="X1064" s="214"/>
      <c r="Y1064" s="215"/>
      <c r="Z1064" s="34"/>
      <c r="AA1064" s="35"/>
      <c r="AB1064" s="35"/>
      <c r="AC1064" s="35"/>
      <c r="AD1064" s="36"/>
      <c r="AE1064" s="224"/>
      <c r="AF1064" s="53"/>
      <c r="AG1064" s="54"/>
      <c r="AH1064" s="55"/>
      <c r="AI1064" s="56"/>
      <c r="AJ1064" s="41" t="s">
        <v>5851</v>
      </c>
      <c r="AK1064" s="42">
        <v>45864</v>
      </c>
      <c r="AL1064" s="50"/>
      <c r="AM1064" s="337" t="str">
        <f>INDEX($K$6:$AE$6,1,MATCH(1,K1064:AE1064,-1))</f>
        <v>1870 +</v>
      </c>
      <c r="AN1064" s="337" t="str">
        <f>IF(INDEX($K$6:$AE$6,1,MATCH(1,K1064:AE1064,1))&lt;&gt;INDEX($K$6:$AE$6,1,MATCH(1,K1064:AE1064,-1)),INDEX($K$6:$AE$6,1,MATCH(1,K1064:AE1064,1)),"-")</f>
        <v>-</v>
      </c>
    </row>
    <row r="1065" spans="1:40" x14ac:dyDescent="0.2">
      <c r="A1065" s="381"/>
      <c r="B1065" s="172">
        <f>IF(A1065="Oui",1,0)</f>
        <v>0</v>
      </c>
      <c r="C1065" s="172">
        <f>IF(OR(G1065="Médecin",H1065="Médecin",I1065="Médecin",I1065="Médecins",H1065="anesthésiste",H1065="boursier univ.",H1065="chercheur",H1065="chirurgien",H1065="Résident(e)",H1065="Md Urg",H1065="Md Card",LEFT(H1065,6)="Fellow",H1065="Externe Médecine",H1065="Directeur de la biobanque Médecin",H1065="monit.-boursier",),1,0)</f>
        <v>1</v>
      </c>
      <c r="D1065" s="172">
        <f>IF(OR(G1065=0,H1065="Stagiaire",H1065="Stagiaires",H1065="Externe",H1065="Externes",G1065="agence",H1065="STAGIAIRE INFIRMIER(ÈRE)",H1065="STAGIAIRE SI",H1065="STAGIAIRE S.I.",H1065="STAGIAIRE PAB",H1065="STAGIAIRE EN PERFUSION",H1065="Stagiaire Physiothérapeute",H1065="Stagiaire médecine",H1065="Stagiaire - Service sociaux",H1065="STAGIAIRE SOINS INFIRMIERS",H1065="STAGIAIRE EXTERNE EN MÉDECINE",H1065="ss",),1,0)</f>
        <v>0</v>
      </c>
      <c r="E1065" s="28" t="s">
        <v>5858</v>
      </c>
      <c r="F1065" s="28" t="s">
        <v>838</v>
      </c>
      <c r="G1065" s="262" t="s">
        <v>5859</v>
      </c>
      <c r="H1065" s="79" t="s">
        <v>3185</v>
      </c>
      <c r="I1065" s="164" t="s">
        <v>65</v>
      </c>
      <c r="J1065" s="273" t="str">
        <f ca="1">IF(AK1065&lt;=Données!$B$2,1," ")</f>
        <v xml:space="preserve"> </v>
      </c>
      <c r="K1065" s="45"/>
      <c r="L1065" s="46" t="s">
        <v>56</v>
      </c>
      <c r="M1065" s="47"/>
      <c r="N1065" s="48"/>
      <c r="O1065" s="185">
        <v>1</v>
      </c>
      <c r="P1065" s="187"/>
      <c r="Q1065" s="185"/>
      <c r="R1065" s="186"/>
      <c r="S1065" s="186" t="s">
        <v>56</v>
      </c>
      <c r="T1065" s="187"/>
      <c r="U1065" s="187"/>
      <c r="V1065" s="187"/>
      <c r="W1065" s="320"/>
      <c r="X1065" s="214"/>
      <c r="Y1065" s="215"/>
      <c r="Z1065" s="34"/>
      <c r="AA1065" s="35"/>
      <c r="AB1065" s="35"/>
      <c r="AC1065" s="35"/>
      <c r="AD1065" s="36"/>
      <c r="AE1065" s="224"/>
      <c r="AF1065" s="53"/>
      <c r="AG1065" s="54"/>
      <c r="AH1065" s="55"/>
      <c r="AI1065" s="56"/>
      <c r="AJ1065" s="41" t="s">
        <v>4462</v>
      </c>
      <c r="AK1065" s="42">
        <v>45687</v>
      </c>
      <c r="AL1065" s="50"/>
      <c r="AM1065" s="337" t="str">
        <f>INDEX($K$6:$AE$6,1,MATCH(1,K1065:AE1065,-1))</f>
        <v>1804S</v>
      </c>
      <c r="AN1065" s="337" t="str">
        <f>IF(INDEX($K$6:$AE$6,1,MATCH(1,K1065:AE1065,1))&lt;&gt;INDEX($K$6:$AE$6,1,MATCH(1,K1065:AE1065,-1)),INDEX($K$6:$AE$6,1,MATCH(1,K1065:AE1065,1)),"-")</f>
        <v>-</v>
      </c>
    </row>
    <row r="1066" spans="1:40" x14ac:dyDescent="0.2">
      <c r="A1066" s="169" t="str">
        <f>IF(IFERROR(VLOOKUP(G1066,EmployesActifs,1,FALSE),"Non")&lt;&gt;"Non","Oui","Non")</f>
        <v>Oui</v>
      </c>
      <c r="B1066" s="172">
        <f>IF(A1066="Oui",1,0)</f>
        <v>1</v>
      </c>
      <c r="C1066" s="172">
        <f>IF(OR(G1066="Médecin",H1066="Médecin",I1066="Médecin",I1066="Médecins",H1066="anesthésiste",H1066="boursier univ.",H1066="chercheur",H1066="chirurgien",H1066="Résident(e)",H1066="Md Urg",H1066="Md Card",LEFT(H1066,6)="Fellow",H1066="Externe Médecine",H1066="Directeur de la biobanque Médecin",H1066="monit.-boursier",),1,0)</f>
        <v>0</v>
      </c>
      <c r="D1066" s="172">
        <f>IF(OR(G1066=0,H1066="Stagiaire",H1066="Stagiaires",H1066="Externe",H1066="Externes",G1066="agence",H1066="STAGIAIRE INFIRMIER(ÈRE)",H1066="STAGIAIRE SI",H1066="STAGIAIRE S.I.",H1066="STAGIAIRE PAB",H1066="STAGIAIRE EN PERFUSION",H1066="Stagiaire Physiothérapeute",H1066="Stagiaire médecine",H1066="Stagiaire - Service sociaux",H1066="STAGIAIRE SOINS INFIRMIERS",H1066="STAGIAIRE EXTERNE EN MÉDECINE",H1066="ss",),1,0)</f>
        <v>0</v>
      </c>
      <c r="E1066" s="28" t="s">
        <v>2948</v>
      </c>
      <c r="F1066" s="28" t="s">
        <v>2949</v>
      </c>
      <c r="G1066" s="262">
        <v>12564</v>
      </c>
      <c r="H1066" s="79" t="s">
        <v>54</v>
      </c>
      <c r="I1066" s="164" t="s">
        <v>55</v>
      </c>
      <c r="J1066" s="273" t="str">
        <f ca="1">IF(AK1066&lt;=Données!$B$2,1," ")</f>
        <v xml:space="preserve"> </v>
      </c>
      <c r="K1066" s="45"/>
      <c r="L1066" s="46"/>
      <c r="M1066" s="47"/>
      <c r="N1066" s="48"/>
      <c r="O1066" s="185"/>
      <c r="P1066" s="187"/>
      <c r="Q1066" s="185"/>
      <c r="R1066" s="186"/>
      <c r="S1066" s="186"/>
      <c r="T1066" s="187"/>
      <c r="U1066" s="187"/>
      <c r="V1066" s="187"/>
      <c r="W1066" s="320"/>
      <c r="X1066" s="214"/>
      <c r="Y1066" s="215"/>
      <c r="Z1066" s="34"/>
      <c r="AA1066" s="35"/>
      <c r="AB1066" s="35">
        <v>1</v>
      </c>
      <c r="AC1066" s="35"/>
      <c r="AD1066" s="36"/>
      <c r="AE1066" s="224"/>
      <c r="AF1066" s="53"/>
      <c r="AG1066" s="54"/>
      <c r="AH1066" s="55"/>
      <c r="AI1066" s="56"/>
      <c r="AJ1066" s="41" t="s">
        <v>50</v>
      </c>
      <c r="AK1066" s="42">
        <v>45644</v>
      </c>
      <c r="AL1066" s="50"/>
      <c r="AM1066" s="337" t="str">
        <f>INDEX($K$6:$AE$6,1,MATCH(1,K1066:AE1066,-1))</f>
        <v>1512-M</v>
      </c>
      <c r="AN1066" s="337" t="str">
        <f>IF(INDEX($K$6:$AE$6,1,MATCH(1,K1066:AE1066,1))&lt;&gt;INDEX($K$6:$AE$6,1,MATCH(1,K1066:AE1066,-1)),INDEX($K$6:$AE$6,1,MATCH(1,K1066:AE1066,1)),"-")</f>
        <v>-</v>
      </c>
    </row>
    <row r="1067" spans="1:40" x14ac:dyDescent="0.2">
      <c r="A1067" s="381"/>
      <c r="B1067" s="172">
        <f>IF(A1067="Oui",1,0)</f>
        <v>0</v>
      </c>
      <c r="C1067" s="172">
        <f>IF(OR(G1067="Médecin",H1067="Médecin",I1067="Médecin",I1067="Médecins",H1067="anesthésiste",H1067="boursier univ.",H1067="chercheur",H1067="chirurgien",H1067="Résident(e)",H1067="Md Urg",H1067="Md Card",LEFT(H1067,6)="Fellow",H1067="Externe Médecine",H1067="Directeur de la biobanque Médecin",H1067="monit.-boursier",),1,0)</f>
        <v>0</v>
      </c>
      <c r="D1067" s="172">
        <f>IF(OR(G1067=0,H1067="Stagiaire",H1067="Stagiaires",H1067="Externe",H1067="Externes",G1067="agence",H1067="STAGIAIRE INFIRMIER(ÈRE)",H1067="STAGIAIRE SI",H1067="STAGIAIRE S.I.",H1067="STAGIAIRE PAB",H1067="STAGIAIRE EN PERFUSION",H1067="Stagiaire Physiothérapeute",H1067="Stagiaire médecine",H1067="Stagiaire - Service sociaux",H1067="STAGIAIRE SOINS INFIRMIERS",H1067="STAGIAIRE EXTERNE EN MÉDECINE",H1067="ss",),1,0)</f>
        <v>1</v>
      </c>
      <c r="E1067" s="28" t="s">
        <v>2829</v>
      </c>
      <c r="F1067" s="28" t="s">
        <v>838</v>
      </c>
      <c r="G1067" s="262">
        <v>0</v>
      </c>
      <c r="H1067" s="79" t="s">
        <v>479</v>
      </c>
      <c r="I1067" s="164" t="s">
        <v>1207</v>
      </c>
      <c r="J1067" s="273">
        <f ca="1">IF(AK1067&lt;=Données!$B$2,1," ")</f>
        <v>1</v>
      </c>
      <c r="K1067" s="45" t="s">
        <v>56</v>
      </c>
      <c r="L1067" s="46" t="s">
        <v>56</v>
      </c>
      <c r="M1067" s="47"/>
      <c r="N1067" s="48">
        <v>1</v>
      </c>
      <c r="O1067" s="185"/>
      <c r="P1067" s="187"/>
      <c r="Q1067" s="185"/>
      <c r="R1067" s="186"/>
      <c r="S1067" s="186"/>
      <c r="T1067" s="187"/>
      <c r="U1067" s="187"/>
      <c r="V1067" s="187"/>
      <c r="W1067" s="320"/>
      <c r="X1067" s="214"/>
      <c r="Y1067" s="215"/>
      <c r="Z1067" s="34"/>
      <c r="AA1067" s="35"/>
      <c r="AB1067" s="35"/>
      <c r="AC1067" s="35"/>
      <c r="AD1067" s="36"/>
      <c r="AE1067" s="224"/>
      <c r="AF1067" s="53"/>
      <c r="AG1067" s="54"/>
      <c r="AH1067" s="55"/>
      <c r="AI1067" s="56"/>
      <c r="AJ1067" s="41" t="s">
        <v>85</v>
      </c>
      <c r="AK1067" s="42">
        <v>44691</v>
      </c>
      <c r="AL1067" s="50"/>
      <c r="AM1067" s="337" t="str">
        <f>INDEX($K$6:$AE$6,1,MATCH(1,K1067:AE1067,-1))</f>
        <v>F550</v>
      </c>
      <c r="AN1067" s="337" t="str">
        <f>IF(INDEX($K$6:$AE$6,1,MATCH(1,K1067:AE1067,1))&lt;&gt;INDEX($K$6:$AE$6,1,MATCH(1,K1067:AE1067,-1)),INDEX($K$6:$AE$6,1,MATCH(1,K1067:AE1067,1)),"-")</f>
        <v>-</v>
      </c>
    </row>
    <row r="1068" spans="1:40" x14ac:dyDescent="0.2">
      <c r="A1068" s="169" t="str">
        <f>IF(IFERROR(VLOOKUP(G1068,EmployesActifs,1,FALSE),"Non")&lt;&gt;"Non","Oui","Non")</f>
        <v>Oui</v>
      </c>
      <c r="B1068" s="172">
        <f>IF(A1068="Oui",1,0)</f>
        <v>1</v>
      </c>
      <c r="C1068" s="172">
        <f>IF(OR(G1068="Médecin",H1068="Médecin",I1068="Médecin",I1068="Médecins",H1068="anesthésiste",H1068="boursier univ.",H1068="chercheur",H1068="chirurgien",H1068="Résident(e)",H1068="Md Urg",H1068="Md Card",LEFT(H1068,6)="Fellow",H1068="Externe Médecine",H1068="Directeur de la biobanque Médecin",H1068="monit.-boursier",),1,0)</f>
        <v>0</v>
      </c>
      <c r="D1068" s="172">
        <f>IF(OR(G1068=0,H1068="Stagiaire",H1068="Stagiaires",H1068="Externe",H1068="Externes",G1068="agence",H1068="STAGIAIRE INFIRMIER(ÈRE)",H1068="STAGIAIRE SI",H1068="STAGIAIRE S.I.",H1068="STAGIAIRE PAB",H1068="STAGIAIRE EN PERFUSION",H1068="Stagiaire Physiothérapeute",H1068="Stagiaire médecine",H1068="Stagiaire - Service sociaux",H1068="STAGIAIRE SOINS INFIRMIERS",H1068="STAGIAIRE EXTERNE EN MÉDECINE",H1068="ss",),1,0)</f>
        <v>0</v>
      </c>
      <c r="E1068" s="28" t="s">
        <v>5516</v>
      </c>
      <c r="F1068" s="28" t="s">
        <v>5442</v>
      </c>
      <c r="G1068" s="262">
        <v>13706</v>
      </c>
      <c r="H1068" s="79" t="s">
        <v>69</v>
      </c>
      <c r="I1068" s="164" t="s">
        <v>5716</v>
      </c>
      <c r="J1068" s="273" t="str">
        <f ca="1">IF(AK1068&lt;=Données!$B$2,1," ")</f>
        <v xml:space="preserve"> </v>
      </c>
      <c r="K1068" s="45"/>
      <c r="L1068" s="46"/>
      <c r="M1068" s="47">
        <v>1</v>
      </c>
      <c r="N1068" s="48"/>
      <c r="O1068" s="185"/>
      <c r="P1068" s="187"/>
      <c r="Q1068" s="185"/>
      <c r="R1068" s="186"/>
      <c r="S1068" s="186"/>
      <c r="T1068" s="187"/>
      <c r="U1068" s="187"/>
      <c r="V1068" s="187"/>
      <c r="W1068" s="320"/>
      <c r="X1068" s="214"/>
      <c r="Y1068" s="215"/>
      <c r="Z1068" s="34"/>
      <c r="AA1068" s="35"/>
      <c r="AB1068" s="35"/>
      <c r="AC1068" s="35"/>
      <c r="AD1068" s="36"/>
      <c r="AE1068" s="224"/>
      <c r="AF1068" s="53"/>
      <c r="AG1068" s="54"/>
      <c r="AH1068" s="55"/>
      <c r="AI1068" s="56"/>
      <c r="AJ1068" s="41" t="s">
        <v>4462</v>
      </c>
      <c r="AK1068" s="42">
        <v>45476</v>
      </c>
      <c r="AL1068" s="50"/>
      <c r="AM1068" s="337" t="str">
        <f>INDEX($K$6:$AE$6,1,MATCH(1,K1068:AE1068,-1))</f>
        <v>95PFE-L2L</v>
      </c>
      <c r="AN1068" s="337" t="str">
        <f>IF(INDEX($K$6:$AE$6,1,MATCH(1,K1068:AE1068,1))&lt;&gt;INDEX($K$6:$AE$6,1,MATCH(1,K1068:AE1068,-1)),INDEX($K$6:$AE$6,1,MATCH(1,K1068:AE1068,1)),"-")</f>
        <v>-</v>
      </c>
    </row>
    <row r="1069" spans="1:40" x14ac:dyDescent="0.2">
      <c r="A1069" s="169" t="str">
        <f>IF(IFERROR(VLOOKUP(G1069,EmployesActifs,1,FALSE),"Non")&lt;&gt;"Non","Oui","Non")</f>
        <v>Oui</v>
      </c>
      <c r="B1069" s="172">
        <f>IF(A1069="Oui",1,0)</f>
        <v>1</v>
      </c>
      <c r="C1069" s="172">
        <f>IF(OR(G1069="Médecin",H1069="Médecin",I1069="Médecin",I1069="Médecins",H1069="anesthésiste",H1069="boursier univ.",H1069="chercheur",H1069="chirurgien",H1069="Résident(e)",H1069="Md Urg",H1069="Md Card",LEFT(H1069,6)="Fellow",H1069="Externe Médecine",H1069="Directeur de la biobanque Médecin",H1069="monit.-boursier",),1,0)</f>
        <v>0</v>
      </c>
      <c r="D1069" s="172">
        <f>IF(OR(G1069=0,H1069="Stagiaire",H1069="Stagiaires",H1069="Externe",H1069="Externes",G1069="agence",H1069="STAGIAIRE INFIRMIER(ÈRE)",H1069="STAGIAIRE SI",H1069="STAGIAIRE S.I.",H1069="STAGIAIRE PAB",H1069="STAGIAIRE EN PERFUSION",H1069="Stagiaire Physiothérapeute",H1069="Stagiaire médecine",H1069="Stagiaire - Service sociaux",H1069="STAGIAIRE SOINS INFIRMIERS",H1069="STAGIAIRE EXTERNE EN MÉDECINE",H1069="ss",),1,0)</f>
        <v>0</v>
      </c>
      <c r="E1069" s="28" t="s">
        <v>5517</v>
      </c>
      <c r="F1069" s="28" t="s">
        <v>1704</v>
      </c>
      <c r="G1069" s="262">
        <v>4549</v>
      </c>
      <c r="H1069" s="79" t="s">
        <v>69</v>
      </c>
      <c r="I1069" s="164" t="s">
        <v>5717</v>
      </c>
      <c r="J1069" s="273" t="str">
        <f ca="1">IF(AK1069&lt;=Données!$B$2,1," ")</f>
        <v xml:space="preserve"> </v>
      </c>
      <c r="K1069" s="45"/>
      <c r="L1069" s="46"/>
      <c r="M1069" s="47"/>
      <c r="N1069" s="48"/>
      <c r="O1069" s="185"/>
      <c r="P1069" s="187"/>
      <c r="Q1069" s="185"/>
      <c r="R1069" s="186"/>
      <c r="S1069" s="186">
        <v>1</v>
      </c>
      <c r="T1069" s="187"/>
      <c r="U1069" s="187"/>
      <c r="V1069" s="187"/>
      <c r="W1069" s="320"/>
      <c r="X1069" s="214"/>
      <c r="Y1069" s="215"/>
      <c r="Z1069" s="34"/>
      <c r="AA1069" s="35"/>
      <c r="AB1069" s="35"/>
      <c r="AC1069" s="35"/>
      <c r="AD1069" s="36"/>
      <c r="AE1069" s="224"/>
      <c r="AF1069" s="53"/>
      <c r="AG1069" s="54"/>
      <c r="AH1069" s="55"/>
      <c r="AI1069" s="56"/>
      <c r="AJ1069" s="41" t="s">
        <v>4462</v>
      </c>
      <c r="AK1069" s="42">
        <v>45815</v>
      </c>
      <c r="AL1069" s="50"/>
      <c r="AM1069" s="337" t="str">
        <f>INDEX($K$6:$AE$6,1,MATCH(1,K1069:AE1069,-1))</f>
        <v>1870 +</v>
      </c>
      <c r="AN1069" s="337" t="str">
        <f>IF(INDEX($K$6:$AE$6,1,MATCH(1,K1069:AE1069,1))&lt;&gt;INDEX($K$6:$AE$6,1,MATCH(1,K1069:AE1069,-1)),INDEX($K$6:$AE$6,1,MATCH(1,K1069:AE1069,1)),"-")</f>
        <v>-</v>
      </c>
    </row>
    <row r="1070" spans="1:40" x14ac:dyDescent="0.2">
      <c r="A1070" s="169" t="str">
        <f>IF(IFERROR(VLOOKUP(G1070,EmployesActifs,1,FALSE),"Non")&lt;&gt;"Non","Oui","Non")</f>
        <v>Oui</v>
      </c>
      <c r="B1070" s="172">
        <f>IF(A1070="Oui",1,0)</f>
        <v>1</v>
      </c>
      <c r="C1070" s="172">
        <f>IF(OR(G1070="Médecin",H1070="Médecin",I1070="Médecin",I1070="Médecins",H1070="anesthésiste",H1070="boursier univ.",H1070="chercheur",H1070="chirurgien",H1070="Résident(e)",H1070="Md Urg",H1070="Md Card",LEFT(H1070,6)="Fellow",H1070="Externe Médecine",H1070="Directeur de la biobanque Médecin",H1070="monit.-boursier",),1,0)</f>
        <v>0</v>
      </c>
      <c r="D1070" s="172">
        <f>IF(OR(G1070=0,H1070="Stagiaire",H1070="Stagiaires",H1070="Externe",H1070="Externes",G1070="agence",H1070="STAGIAIRE INFIRMIER(ÈRE)",H1070="STAGIAIRE SI",H1070="STAGIAIRE S.I.",H1070="STAGIAIRE PAB",H1070="STAGIAIRE EN PERFUSION",H1070="Stagiaire Physiothérapeute",H1070="Stagiaire médecine",H1070="Stagiaire - Service sociaux",H1070="STAGIAIRE SOINS INFIRMIERS",H1070="STAGIAIRE EXTERNE EN MÉDECINE",H1070="ss",),1,0)</f>
        <v>0</v>
      </c>
      <c r="E1070" s="28" t="s">
        <v>1734</v>
      </c>
      <c r="F1070" s="28" t="s">
        <v>1735</v>
      </c>
      <c r="G1070" s="262">
        <v>12120</v>
      </c>
      <c r="H1070" s="79" t="s">
        <v>60</v>
      </c>
      <c r="I1070" s="164" t="s">
        <v>5215</v>
      </c>
      <c r="J1070" s="273">
        <f ca="1">IF(AK1070&lt;=Données!$B$2,1," ")</f>
        <v>1</v>
      </c>
      <c r="K1070" s="45" t="s">
        <v>56</v>
      </c>
      <c r="L1070" s="46" t="s">
        <v>56</v>
      </c>
      <c r="M1070" s="47" t="s">
        <v>56</v>
      </c>
      <c r="N1070" s="48"/>
      <c r="O1070" s="185"/>
      <c r="P1070" s="187"/>
      <c r="Q1070" s="185"/>
      <c r="R1070" s="186"/>
      <c r="S1070" s="186">
        <v>1</v>
      </c>
      <c r="T1070" s="187"/>
      <c r="U1070" s="187"/>
      <c r="V1070" s="187"/>
      <c r="W1070" s="320"/>
      <c r="X1070" s="214"/>
      <c r="Y1070" s="215"/>
      <c r="Z1070" s="34"/>
      <c r="AA1070" s="35"/>
      <c r="AB1070" s="35"/>
      <c r="AC1070" s="35"/>
      <c r="AD1070" s="36"/>
      <c r="AE1070" s="224"/>
      <c r="AF1070" s="53"/>
      <c r="AG1070" s="54"/>
      <c r="AH1070" s="55"/>
      <c r="AI1070" s="56"/>
      <c r="AJ1070" s="41" t="s">
        <v>4994</v>
      </c>
      <c r="AK1070" s="42"/>
      <c r="AL1070" s="50"/>
      <c r="AM1070" s="337" t="str">
        <f>INDEX($K$6:$AE$6,1,MATCH(1,K1070:AE1070,-1))</f>
        <v>1870 +</v>
      </c>
      <c r="AN1070" s="337" t="str">
        <f>IF(INDEX($K$6:$AE$6,1,MATCH(1,K1070:AE1070,1))&lt;&gt;INDEX($K$6:$AE$6,1,MATCH(1,K1070:AE1070,-1)),INDEX($K$6:$AE$6,1,MATCH(1,K1070:AE1070,1)),"-")</f>
        <v>-</v>
      </c>
    </row>
    <row r="1071" spans="1:40" x14ac:dyDescent="0.2">
      <c r="A1071" s="169" t="str">
        <f>IF(IFERROR(VLOOKUP(G1071,EmployesActifs,1,FALSE),"Non")&lt;&gt;"Non","Oui","Non")</f>
        <v>Oui</v>
      </c>
      <c r="B1071" s="172">
        <f>IF(A1071="Oui",1,0)</f>
        <v>1</v>
      </c>
      <c r="C1071" s="172">
        <f>IF(OR(G1071="Médecin",H1071="Médecin",I1071="Médecin",I1071="Médecins",H1071="anesthésiste",H1071="boursier univ.",H1071="chercheur",H1071="chirurgien",H1071="Résident(e)",H1071="Md Urg",H1071="Md Card",LEFT(H1071,6)="Fellow",H1071="Externe Médecine",H1071="Directeur de la biobanque Médecin",H1071="monit.-boursier",),1,0)</f>
        <v>1</v>
      </c>
      <c r="D1071" s="172">
        <f>IF(OR(G1071=0,H1071="Stagiaire",H1071="Stagiaires",H1071="Externe",H1071="Externes",G1071="agence",H1071="STAGIAIRE INFIRMIER(ÈRE)",H1071="STAGIAIRE SI",H1071="STAGIAIRE S.I.",H1071="STAGIAIRE PAB",H1071="STAGIAIRE EN PERFUSION",H1071="Stagiaire Physiothérapeute",H1071="Stagiaire médecine",H1071="Stagiaire - Service sociaux",H1071="STAGIAIRE SOINS INFIRMIERS",H1071="STAGIAIRE EXTERNE EN MÉDECINE",H1071="ss",),1,0)</f>
        <v>0</v>
      </c>
      <c r="E1071" s="28" t="s">
        <v>5257</v>
      </c>
      <c r="F1071" s="28" t="s">
        <v>5258</v>
      </c>
      <c r="G1071" s="262">
        <v>13585</v>
      </c>
      <c r="H1071" s="79" t="s">
        <v>6234</v>
      </c>
      <c r="I1071" s="164" t="s">
        <v>84</v>
      </c>
      <c r="J1071" s="273" t="s">
        <v>2976</v>
      </c>
      <c r="K1071" s="45"/>
      <c r="L1071" s="46" t="s">
        <v>56</v>
      </c>
      <c r="M1071" s="47" t="s">
        <v>56</v>
      </c>
      <c r="N1071" s="48">
        <v>1</v>
      </c>
      <c r="O1071" s="185"/>
      <c r="P1071" s="187" t="s">
        <v>56</v>
      </c>
      <c r="Q1071" s="185"/>
      <c r="R1071" s="186"/>
      <c r="S1071" s="186"/>
      <c r="T1071" s="187"/>
      <c r="U1071" s="187"/>
      <c r="V1071" s="187"/>
      <c r="W1071" s="320"/>
      <c r="X1071" s="214"/>
      <c r="Y1071" s="215"/>
      <c r="Z1071" s="34"/>
      <c r="AA1071" s="35"/>
      <c r="AB1071" s="35"/>
      <c r="AC1071" s="35"/>
      <c r="AD1071" s="36"/>
      <c r="AE1071" s="49"/>
      <c r="AF1071" s="53"/>
      <c r="AG1071" s="54"/>
      <c r="AH1071" s="55"/>
      <c r="AI1071" s="56"/>
      <c r="AJ1071" s="41" t="s">
        <v>4462</v>
      </c>
      <c r="AK1071" s="42">
        <v>45370</v>
      </c>
      <c r="AL1071" s="50"/>
      <c r="AM1071" s="337" t="str">
        <f>INDEX($K$6:$AE$6,1,MATCH(1,K1071:AE1071,-1))</f>
        <v>F550</v>
      </c>
      <c r="AN1071" s="337" t="str">
        <f>IF(INDEX($K$6:$AE$6,1,MATCH(1,K1071:AE1071,1))&lt;&gt;INDEX($K$6:$AE$6,1,MATCH(1,K1071:AE1071,-1)),INDEX($K$6:$AE$6,1,MATCH(1,K1071:AE1071,1)),"-")</f>
        <v>-</v>
      </c>
    </row>
    <row r="1072" spans="1:40" x14ac:dyDescent="0.2">
      <c r="A1072" s="381"/>
      <c r="B1072" s="172">
        <f>IF(A1072="Oui",1,0)</f>
        <v>0</v>
      </c>
      <c r="C1072" s="172">
        <f>IF(OR(G1072="Médecin",H1072="Médecin",I1072="Médecin",I1072="Médecins",H1072="anesthésiste",H1072="boursier univ.",H1072="chercheur",H1072="chirurgien",H1072="Résident(e)",H1072="Md Urg",H1072="Md Card",LEFT(H1072,6)="Fellow",H1072="Externe Médecine",H1072="Directeur de la biobanque Médecin",H1072="monit.-boursier",),1,0)</f>
        <v>1</v>
      </c>
      <c r="D1072" s="172">
        <f>IF(OR(G1072=0,H1072="Stagiaire",H1072="Stagiaires",H1072="Externe",H1072="Externes",G1072="agence",H1072="STAGIAIRE INFIRMIER(ÈRE)",H1072="STAGIAIRE SI",H1072="STAGIAIRE S.I.",H1072="STAGIAIRE PAB",H1072="STAGIAIRE EN PERFUSION",H1072="Stagiaire Physiothérapeute",H1072="Stagiaire médecine",H1072="Stagiaire - Service sociaux",H1072="STAGIAIRE SOINS INFIRMIERS",H1072="STAGIAIRE EXTERNE EN MÉDECINE",H1072="ss",),1,0)</f>
        <v>0</v>
      </c>
      <c r="E1072" s="28" t="s">
        <v>5257</v>
      </c>
      <c r="F1072" s="28" t="s">
        <v>5258</v>
      </c>
      <c r="G1072" s="262">
        <v>13585</v>
      </c>
      <c r="H1072" s="79" t="s">
        <v>6234</v>
      </c>
      <c r="I1072" s="164" t="s">
        <v>84</v>
      </c>
      <c r="J1072" s="273" t="str">
        <f ca="1">IF(AK1072&lt;=Données!$B$2,1," ")</f>
        <v xml:space="preserve"> </v>
      </c>
      <c r="K1072" s="45"/>
      <c r="L1072" s="46" t="s">
        <v>56</v>
      </c>
      <c r="M1072" s="47" t="s">
        <v>56</v>
      </c>
      <c r="N1072" s="48">
        <v>1</v>
      </c>
      <c r="O1072" s="185"/>
      <c r="P1072" s="187" t="s">
        <v>56</v>
      </c>
      <c r="Q1072" s="185"/>
      <c r="R1072" s="186"/>
      <c r="S1072" s="186"/>
      <c r="T1072" s="187"/>
      <c r="U1072" s="187"/>
      <c r="V1072" s="187"/>
      <c r="W1072" s="320"/>
      <c r="X1072" s="214"/>
      <c r="Y1072" s="215"/>
      <c r="Z1072" s="34"/>
      <c r="AA1072" s="35"/>
      <c r="AB1072" s="35"/>
      <c r="AC1072" s="35"/>
      <c r="AD1072" s="36"/>
      <c r="AE1072" s="224"/>
      <c r="AF1072" s="53"/>
      <c r="AG1072" s="54"/>
      <c r="AH1072" s="55"/>
      <c r="AI1072" s="56"/>
      <c r="AJ1072" s="41" t="s">
        <v>4462</v>
      </c>
      <c r="AK1072" s="42">
        <v>45370</v>
      </c>
      <c r="AL1072" s="50"/>
      <c r="AM1072" s="337" t="str">
        <f>INDEX($K$6:$AE$6,1,MATCH(1,K1072:AE1072,-1))</f>
        <v>F550</v>
      </c>
      <c r="AN1072" s="337" t="str">
        <f>IF(INDEX($K$6:$AE$6,1,MATCH(1,K1072:AE1072,1))&lt;&gt;INDEX($K$6:$AE$6,1,MATCH(1,K1072:AE1072,-1)),INDEX($K$6:$AE$6,1,MATCH(1,K1072:AE1072,1)),"-")</f>
        <v>-</v>
      </c>
    </row>
    <row r="1073" spans="1:40" x14ac:dyDescent="0.2">
      <c r="A1073" s="169" t="str">
        <f>IF(IFERROR(VLOOKUP(G1073,EmployesActifs,1,FALSE),"Non")&lt;&gt;"Non","Oui","Non")</f>
        <v>Oui</v>
      </c>
      <c r="B1073" s="172">
        <f>IF(A1073="Oui",1,0)</f>
        <v>1</v>
      </c>
      <c r="C1073" s="172">
        <f>IF(OR(G1073="Médecin",H1073="Médecin",I1073="Médecin",I1073="Médecins",H1073="anesthésiste",H1073="boursier univ.",H1073="chercheur",H1073="chirurgien",H1073="Résident(e)",H1073="Md Urg",H1073="Md Card",LEFT(H1073,6)="Fellow",H1073="Externe Médecine",H1073="Directeur de la biobanque Médecin",H1073="monit.-boursier",),1,0)</f>
        <v>0</v>
      </c>
      <c r="D1073" s="172">
        <f>IF(OR(G1073=0,H1073="Stagiaire",H1073="Stagiaires",H1073="Externe",H1073="Externes",G1073="agence",H1073="STAGIAIRE INFIRMIER(ÈRE)",H1073="STAGIAIRE SI",H1073="STAGIAIRE S.I.",H1073="STAGIAIRE PAB",H1073="STAGIAIRE EN PERFUSION",H1073="Stagiaire Physiothérapeute",H1073="Stagiaire médecine",H1073="Stagiaire - Service sociaux",H1073="STAGIAIRE SOINS INFIRMIERS",H1073="STAGIAIRE EXTERNE EN MÉDECINE",H1073="ss",),1,0)</f>
        <v>0</v>
      </c>
      <c r="E1073" s="28" t="s">
        <v>1736</v>
      </c>
      <c r="F1073" s="28" t="s">
        <v>1737</v>
      </c>
      <c r="G1073" s="262">
        <v>9603</v>
      </c>
      <c r="H1073" s="79" t="s">
        <v>69</v>
      </c>
      <c r="I1073" s="164" t="s">
        <v>65</v>
      </c>
      <c r="J1073" s="273">
        <f ca="1">IF(AK1073&lt;=Données!$B$2,1," ")</f>
        <v>1</v>
      </c>
      <c r="K1073" s="45"/>
      <c r="L1073" s="46">
        <v>1</v>
      </c>
      <c r="M1073" s="47"/>
      <c r="N1073" s="48"/>
      <c r="O1073" s="185"/>
      <c r="P1073" s="187"/>
      <c r="Q1073" s="185"/>
      <c r="R1073" s="186"/>
      <c r="S1073" s="186"/>
      <c r="T1073" s="187"/>
      <c r="U1073" s="187"/>
      <c r="V1073" s="187"/>
      <c r="W1073" s="320"/>
      <c r="X1073" s="214"/>
      <c r="Y1073" s="215"/>
      <c r="Z1073" s="34"/>
      <c r="AA1073" s="35"/>
      <c r="AB1073" s="35"/>
      <c r="AC1073" s="35"/>
      <c r="AD1073" s="36"/>
      <c r="AE1073" s="224"/>
      <c r="AF1073" s="53"/>
      <c r="AG1073" s="54"/>
      <c r="AH1073" s="55"/>
      <c r="AI1073" s="56"/>
      <c r="AJ1073" s="41" t="s">
        <v>85</v>
      </c>
      <c r="AK1073" s="42">
        <v>44762</v>
      </c>
      <c r="AL1073" s="50"/>
      <c r="AM1073" s="337" t="str">
        <f>INDEX($K$6:$AE$6,1,MATCH(1,K1073:AE1073,-1))</f>
        <v>95PFE-L2M</v>
      </c>
      <c r="AN1073" s="337" t="str">
        <f>IF(INDEX($K$6:$AE$6,1,MATCH(1,K1073:AE1073,1))&lt;&gt;INDEX($K$6:$AE$6,1,MATCH(1,K1073:AE1073,-1)),INDEX($K$6:$AE$6,1,MATCH(1,K1073:AE1073,1)),"-")</f>
        <v>-</v>
      </c>
    </row>
    <row r="1074" spans="1:40" x14ac:dyDescent="0.2">
      <c r="A1074" s="169" t="str">
        <f>IF(IFERROR(VLOOKUP(G1074,EmployesActifs,1,FALSE),"Non")&lt;&gt;"Non","Oui","Non")</f>
        <v>Oui</v>
      </c>
      <c r="B1074" s="172">
        <f>IF(A1074="Oui",1,0)</f>
        <v>1</v>
      </c>
      <c r="C1074" s="172">
        <f>IF(OR(G1074="Médecin",H1074="Médecin",I1074="Médecin",I1074="Médecins",H1074="anesthésiste",H1074="boursier univ.",H1074="chercheur",H1074="chirurgien",H1074="Résident(e)",H1074="Md Urg",H1074="Md Card",LEFT(H1074,6)="Fellow",H1074="Externe Médecine",H1074="Directeur de la biobanque Médecin",H1074="monit.-boursier",),1,0)</f>
        <v>0</v>
      </c>
      <c r="D1074" s="172">
        <f>IF(OR(G1074=0,H1074="Stagiaire",H1074="Stagiaires",H1074="Externe",H1074="Externes",G1074="agence",H1074="STAGIAIRE INFIRMIER(ÈRE)",H1074="STAGIAIRE SI",H1074="STAGIAIRE S.I.",H1074="STAGIAIRE PAB",H1074="STAGIAIRE EN PERFUSION",H1074="Stagiaire Physiothérapeute",H1074="Stagiaire médecine",H1074="Stagiaire - Service sociaux",H1074="STAGIAIRE SOINS INFIRMIERS",H1074="STAGIAIRE EXTERNE EN MÉDECINE",H1074="ss",),1,0)</f>
        <v>0</v>
      </c>
      <c r="E1074" s="28" t="s">
        <v>1738</v>
      </c>
      <c r="F1074" s="28" t="s">
        <v>1739</v>
      </c>
      <c r="G1074" s="262">
        <v>6752</v>
      </c>
      <c r="H1074" s="79" t="s">
        <v>1821</v>
      </c>
      <c r="I1074" s="164" t="s">
        <v>553</v>
      </c>
      <c r="J1074" s="273" t="str">
        <f ca="1">IF(AK1074&lt;=Données!$B$2,1," ")</f>
        <v xml:space="preserve"> </v>
      </c>
      <c r="K1074" s="45" t="s">
        <v>56</v>
      </c>
      <c r="L1074" s="46" t="s">
        <v>56</v>
      </c>
      <c r="M1074" s="47"/>
      <c r="N1074" s="48"/>
      <c r="O1074" s="185"/>
      <c r="P1074" s="187">
        <v>1</v>
      </c>
      <c r="Q1074" s="185"/>
      <c r="R1074" s="186"/>
      <c r="S1074" s="186"/>
      <c r="T1074" s="187"/>
      <c r="U1074" s="187"/>
      <c r="V1074" s="187"/>
      <c r="W1074" s="320"/>
      <c r="X1074" s="214"/>
      <c r="Y1074" s="215"/>
      <c r="Z1074" s="34"/>
      <c r="AA1074" s="35"/>
      <c r="AB1074" s="35"/>
      <c r="AC1074" s="35"/>
      <c r="AD1074" s="36"/>
      <c r="AE1074" s="224"/>
      <c r="AF1074" s="53"/>
      <c r="AG1074" s="54"/>
      <c r="AH1074" s="55"/>
      <c r="AI1074" s="56"/>
      <c r="AJ1074" s="41" t="s">
        <v>4462</v>
      </c>
      <c r="AK1074" s="42">
        <v>45553</v>
      </c>
      <c r="AL1074" s="50"/>
      <c r="AM1074" s="337">
        <f>INDEX($K$6:$AE$6,1,MATCH(1,K1074:AE1074,-1))</f>
        <v>1804</v>
      </c>
      <c r="AN1074" s="337" t="str">
        <f>IF(INDEX($K$6:$AE$6,1,MATCH(1,K1074:AE1074,1))&lt;&gt;INDEX($K$6:$AE$6,1,MATCH(1,K1074:AE1074,-1)),INDEX($K$6:$AE$6,1,MATCH(1,K1074:AE1074,1)),"-")</f>
        <v>-</v>
      </c>
    </row>
    <row r="1075" spans="1:40" x14ac:dyDescent="0.2">
      <c r="A1075" s="169" t="str">
        <f>IF(IFERROR(VLOOKUP(G1075,EmployesActifs,1,FALSE),"Non")&lt;&gt;"Non","Oui","Non")</f>
        <v>Oui</v>
      </c>
      <c r="B1075" s="172">
        <f>IF(A1075="Oui",1,0)</f>
        <v>1</v>
      </c>
      <c r="C1075" s="172">
        <f>IF(OR(G1075="Médecin",H1075="Médecin",I1075="Médecin",I1075="Médecins",H1075="anesthésiste",H1075="boursier univ.",H1075="chercheur",H1075="chirurgien",H1075="Résident(e)",H1075="Md Urg",H1075="Md Card",LEFT(H1075,6)="Fellow",H1075="Externe Médecine",H1075="Directeur de la biobanque Médecin",H1075="monit.-boursier",),1,0)</f>
        <v>0</v>
      </c>
      <c r="D1075" s="172">
        <f>IF(OR(G1075=0,H1075="Stagiaire",H1075="Stagiaires",H1075="Externe",H1075="Externes",G1075="agence",H1075="STAGIAIRE INFIRMIER(ÈRE)",H1075="STAGIAIRE SI",H1075="STAGIAIRE S.I.",H1075="STAGIAIRE PAB",H1075="STAGIAIRE EN PERFUSION",H1075="Stagiaire Physiothérapeute",H1075="Stagiaire médecine",H1075="Stagiaire - Service sociaux",H1075="STAGIAIRE SOINS INFIRMIERS",H1075="STAGIAIRE EXTERNE EN MÉDECINE",H1075="ss",),1,0)</f>
        <v>0</v>
      </c>
      <c r="E1075" s="28" t="s">
        <v>3785</v>
      </c>
      <c r="F1075" s="28" t="s">
        <v>810</v>
      </c>
      <c r="G1075" s="262">
        <v>8918</v>
      </c>
      <c r="H1075" s="79" t="s">
        <v>103</v>
      </c>
      <c r="I1075" s="164" t="s">
        <v>5706</v>
      </c>
      <c r="J1075" s="273">
        <f ca="1">IF(AK1075&lt;=Données!$B$2,1," ")</f>
        <v>1</v>
      </c>
      <c r="K1075" s="45"/>
      <c r="L1075" s="46"/>
      <c r="M1075" s="47"/>
      <c r="N1075" s="48"/>
      <c r="O1075" s="185"/>
      <c r="P1075" s="187"/>
      <c r="Q1075" s="185"/>
      <c r="R1075" s="186">
        <v>1</v>
      </c>
      <c r="S1075" s="186"/>
      <c r="T1075" s="187"/>
      <c r="U1075" s="187"/>
      <c r="V1075" s="187"/>
      <c r="W1075" s="320"/>
      <c r="X1075" s="214"/>
      <c r="Y1075" s="215"/>
      <c r="Z1075" s="34"/>
      <c r="AA1075" s="35"/>
      <c r="AB1075" s="35"/>
      <c r="AC1075" s="35"/>
      <c r="AD1075" s="36"/>
      <c r="AE1075" s="224"/>
      <c r="AF1075" s="53"/>
      <c r="AG1075" s="54"/>
      <c r="AH1075" s="55"/>
      <c r="AI1075" s="56"/>
      <c r="AJ1075" s="41" t="s">
        <v>936</v>
      </c>
      <c r="AK1075" s="42">
        <v>43056</v>
      </c>
      <c r="AL1075" s="50"/>
      <c r="AM1075" s="337">
        <f>INDEX($K$6:$AE$6,1,MATCH(1,K1075:AE1075,-1))</f>
        <v>1860</v>
      </c>
      <c r="AN1075" s="337" t="str">
        <f>IF(INDEX($K$6:$AE$6,1,MATCH(1,K1075:AE1075,1))&lt;&gt;INDEX($K$6:$AE$6,1,MATCH(1,K1075:AE1075,-1)),INDEX($K$6:$AE$6,1,MATCH(1,K1075:AE1075,1)),"-")</f>
        <v>-</v>
      </c>
    </row>
    <row r="1076" spans="1:40" x14ac:dyDescent="0.2">
      <c r="A1076" s="169" t="str">
        <f>IF(IFERROR(VLOOKUP(G1076,EmployesActifs,1,FALSE),"Non")&lt;&gt;"Non","Oui","Non")</f>
        <v>Oui</v>
      </c>
      <c r="B1076" s="172">
        <f>IF(A1076="Oui",1,0)</f>
        <v>1</v>
      </c>
      <c r="C1076" s="172">
        <f>IF(OR(G1076="Médecin",H1076="Médecin",I1076="Médecin",I1076="Médecins",H1076="anesthésiste",H1076="boursier univ.",H1076="chercheur",H1076="chirurgien",H1076="Résident(e)",H1076="Md Urg",H1076="Md Card",LEFT(H1076,6)="Fellow",H1076="Externe Médecine",H1076="Directeur de la biobanque Médecin",H1076="monit.-boursier",),1,0)</f>
        <v>0</v>
      </c>
      <c r="D1076" s="172">
        <f>IF(OR(G1076=0,H1076="Stagiaire",H1076="Stagiaires",H1076="Externe",H1076="Externes",G1076="agence",H1076="STAGIAIRE INFIRMIER(ÈRE)",H1076="STAGIAIRE SI",H1076="STAGIAIRE S.I.",H1076="STAGIAIRE PAB",H1076="STAGIAIRE EN PERFUSION",H1076="Stagiaire Physiothérapeute",H1076="Stagiaire médecine",H1076="Stagiaire - Service sociaux",H1076="STAGIAIRE SOINS INFIRMIERS",H1076="STAGIAIRE EXTERNE EN MÉDECINE",H1076="ss",),1,0)</f>
        <v>0</v>
      </c>
      <c r="E1076" s="28" t="s">
        <v>3535</v>
      </c>
      <c r="F1076" s="28" t="s">
        <v>3536</v>
      </c>
      <c r="G1076" s="262">
        <v>4418</v>
      </c>
      <c r="H1076" s="79" t="s">
        <v>2098</v>
      </c>
      <c r="I1076" s="164" t="s">
        <v>65</v>
      </c>
      <c r="J1076" s="273">
        <f ca="1">IF(AK1076&lt;=Données!$B$2,1," ")</f>
        <v>1</v>
      </c>
      <c r="K1076" s="45"/>
      <c r="L1076" s="46">
        <v>1</v>
      </c>
      <c r="M1076" s="47"/>
      <c r="N1076" s="48"/>
      <c r="O1076" s="185"/>
      <c r="P1076" s="187"/>
      <c r="Q1076" s="185"/>
      <c r="R1076" s="186"/>
      <c r="S1076" s="186"/>
      <c r="T1076" s="187"/>
      <c r="U1076" s="187"/>
      <c r="V1076" s="187"/>
      <c r="W1076" s="320"/>
      <c r="X1076" s="214"/>
      <c r="Y1076" s="215"/>
      <c r="Z1076" s="34"/>
      <c r="AA1076" s="35"/>
      <c r="AB1076" s="35"/>
      <c r="AC1076" s="35"/>
      <c r="AD1076" s="36"/>
      <c r="AE1076" s="224"/>
      <c r="AF1076" s="53"/>
      <c r="AG1076" s="54"/>
      <c r="AH1076" s="55"/>
      <c r="AI1076" s="56"/>
      <c r="AJ1076" s="41" t="s">
        <v>57</v>
      </c>
      <c r="AK1076" s="42">
        <v>44569</v>
      </c>
      <c r="AL1076" s="50"/>
      <c r="AM1076" s="337" t="str">
        <f>INDEX($K$6:$AE$6,1,MATCH(1,K1076:AE1076,-1))</f>
        <v>95PFE-L2M</v>
      </c>
      <c r="AN1076" s="337" t="str">
        <f>IF(INDEX($K$6:$AE$6,1,MATCH(1,K1076:AE1076,1))&lt;&gt;INDEX($K$6:$AE$6,1,MATCH(1,K1076:AE1076,-1)),INDEX($K$6:$AE$6,1,MATCH(1,K1076:AE1076,1)),"-")</f>
        <v>-</v>
      </c>
    </row>
    <row r="1077" spans="1:40" x14ac:dyDescent="0.2">
      <c r="A1077" s="381"/>
      <c r="B1077" s="172">
        <f>IF(A1077="Oui",1,0)</f>
        <v>0</v>
      </c>
      <c r="C1077" s="172">
        <f>IF(OR(G1077="Médecin",H1077="Médecin",I1077="Médecin",I1077="Médecins",H1077="anesthésiste",H1077="boursier univ.",H1077="chercheur",H1077="chirurgien",H1077="Résident(e)",H1077="Md Urg",H1077="Md Card",LEFT(H1077,6)="Fellow",H1077="Externe Médecine",H1077="Directeur de la biobanque Médecin",H1077="monit.-boursier",),1,0)</f>
        <v>0</v>
      </c>
      <c r="D1077" s="172">
        <f>IF(OR(G1077=0,H1077="Stagiaire",H1077="Stagiaires",H1077="Externe",H1077="Externes",G1077="agence",H1077="STAGIAIRE INFIRMIER(ÈRE)",H1077="STAGIAIRE SI",H1077="STAGIAIRE S.I.",H1077="STAGIAIRE PAB",H1077="STAGIAIRE EN PERFUSION",H1077="Stagiaire Physiothérapeute",H1077="Stagiaire médecine",H1077="Stagiaire - Service sociaux",H1077="STAGIAIRE SOINS INFIRMIERS",H1077="STAGIAIRE EXTERNE EN MÉDECINE",H1077="ss",),1,0)</f>
        <v>1</v>
      </c>
      <c r="E1077" s="28" t="s">
        <v>1743</v>
      </c>
      <c r="F1077" s="28" t="s">
        <v>599</v>
      </c>
      <c r="G1077" s="262">
        <v>0</v>
      </c>
      <c r="H1077" s="79" t="s">
        <v>479</v>
      </c>
      <c r="I1077" s="164" t="s">
        <v>600</v>
      </c>
      <c r="J1077" s="273">
        <f ca="1">IF(AK1077&lt;=Données!$B$2,1," ")</f>
        <v>1</v>
      </c>
      <c r="K1077" s="45"/>
      <c r="L1077" s="46" t="s">
        <v>56</v>
      </c>
      <c r="M1077" s="47" t="s">
        <v>56</v>
      </c>
      <c r="N1077" s="48" t="s">
        <v>56</v>
      </c>
      <c r="O1077" s="185"/>
      <c r="P1077" s="187"/>
      <c r="Q1077" s="185"/>
      <c r="R1077" s="186"/>
      <c r="S1077" s="186">
        <v>1</v>
      </c>
      <c r="T1077" s="187"/>
      <c r="U1077" s="187"/>
      <c r="V1077" s="187"/>
      <c r="W1077" s="320"/>
      <c r="X1077" s="214"/>
      <c r="Y1077" s="215"/>
      <c r="Z1077" s="34"/>
      <c r="AA1077" s="35"/>
      <c r="AB1077" s="35"/>
      <c r="AC1077" s="35"/>
      <c r="AD1077" s="36"/>
      <c r="AE1077" s="224"/>
      <c r="AF1077" s="53"/>
      <c r="AG1077" s="54"/>
      <c r="AH1077" s="55"/>
      <c r="AI1077" s="56"/>
      <c r="AJ1077" s="41" t="s">
        <v>2858</v>
      </c>
      <c r="AK1077" s="42">
        <v>45188</v>
      </c>
      <c r="AL1077" s="50"/>
      <c r="AM1077" s="337" t="str">
        <f>INDEX($K$6:$AE$6,1,MATCH(1,K1077:AE1077,-1))</f>
        <v>1870 +</v>
      </c>
      <c r="AN1077" s="337" t="str">
        <f>IF(INDEX($K$6:$AE$6,1,MATCH(1,K1077:AE1077,1))&lt;&gt;INDEX($K$6:$AE$6,1,MATCH(1,K1077:AE1077,-1)),INDEX($K$6:$AE$6,1,MATCH(1,K1077:AE1077,1)),"-")</f>
        <v>-</v>
      </c>
    </row>
    <row r="1078" spans="1:40" x14ac:dyDescent="0.2">
      <c r="A1078" s="169" t="str">
        <f>IF(IFERROR(VLOOKUP(G1078,EmployesActifs,1,FALSE),"Non")&lt;&gt;"Non","Oui","Non")</f>
        <v>Oui</v>
      </c>
      <c r="B1078" s="172">
        <f>IF(A1078="Oui",1,0)</f>
        <v>1</v>
      </c>
      <c r="C1078" s="172">
        <f>IF(OR(G1078="Médecin",H1078="Médecin",I1078="Médecin",I1078="Médecins",H1078="anesthésiste",H1078="boursier univ.",H1078="chercheur",H1078="chirurgien",H1078="Résident(e)",H1078="Md Urg",H1078="Md Card",LEFT(H1078,6)="Fellow",H1078="Externe Médecine",H1078="Directeur de la biobanque Médecin",H1078="monit.-boursier",),1,0)</f>
        <v>0</v>
      </c>
      <c r="D1078" s="172">
        <f>IF(OR(G1078=0,H1078="Stagiaire",H1078="Stagiaires",H1078="Externe",H1078="Externes",G1078="agence",H1078="STAGIAIRE INFIRMIER(ÈRE)",H1078="STAGIAIRE SI",H1078="STAGIAIRE S.I.",H1078="STAGIAIRE PAB",H1078="STAGIAIRE EN PERFUSION",H1078="Stagiaire Physiothérapeute",H1078="Stagiaire médecine",H1078="Stagiaire - Service sociaux",H1078="STAGIAIRE SOINS INFIRMIERS",H1078="STAGIAIRE EXTERNE EN MÉDECINE",H1078="ss",),1,0)</f>
        <v>0</v>
      </c>
      <c r="E1078" s="28" t="s">
        <v>4206</v>
      </c>
      <c r="F1078" s="28" t="s">
        <v>443</v>
      </c>
      <c r="G1078" s="262">
        <v>13321</v>
      </c>
      <c r="H1078" s="79" t="s">
        <v>42</v>
      </c>
      <c r="I1078" s="164" t="s">
        <v>5709</v>
      </c>
      <c r="J1078" s="273" t="str">
        <f ca="1">IF(AK1078&lt;=Données!$B$2,1," ")</f>
        <v xml:space="preserve"> </v>
      </c>
      <c r="K1078" s="45"/>
      <c r="L1078" s="46">
        <v>1</v>
      </c>
      <c r="M1078" s="47"/>
      <c r="N1078" s="48"/>
      <c r="O1078" s="185"/>
      <c r="P1078" s="187"/>
      <c r="Q1078" s="185"/>
      <c r="R1078" s="186"/>
      <c r="S1078" s="186"/>
      <c r="T1078" s="187"/>
      <c r="U1078" s="187"/>
      <c r="V1078" s="187"/>
      <c r="W1078" s="320"/>
      <c r="X1078" s="214"/>
      <c r="Y1078" s="215"/>
      <c r="Z1078" s="34"/>
      <c r="AA1078" s="35"/>
      <c r="AB1078" s="35"/>
      <c r="AC1078" s="35"/>
      <c r="AD1078" s="36"/>
      <c r="AE1078" s="224"/>
      <c r="AF1078" s="53"/>
      <c r="AG1078" s="54"/>
      <c r="AH1078" s="55"/>
      <c r="AI1078" s="56"/>
      <c r="AJ1078" s="41" t="s">
        <v>652</v>
      </c>
      <c r="AK1078" s="42">
        <v>45357</v>
      </c>
      <c r="AL1078" s="50"/>
      <c r="AM1078" s="337" t="str">
        <f>INDEX($K$6:$AE$6,1,MATCH(1,K1078:AE1078,-1))</f>
        <v>95PFE-L2M</v>
      </c>
      <c r="AN1078" s="337" t="str">
        <f>IF(INDEX($K$6:$AE$6,1,MATCH(1,K1078:AE1078,1))&lt;&gt;INDEX($K$6:$AE$6,1,MATCH(1,K1078:AE1078,-1)),INDEX($K$6:$AE$6,1,MATCH(1,K1078:AE1078,1)),"-")</f>
        <v>-</v>
      </c>
    </row>
    <row r="1079" spans="1:40" x14ac:dyDescent="0.2">
      <c r="A1079" s="169" t="str">
        <f>IF(IFERROR(VLOOKUP(G1079,EmployesActifs,1,FALSE),"Non")&lt;&gt;"Non","Oui","Non")</f>
        <v>Oui</v>
      </c>
      <c r="B1079" s="172">
        <f>IF(A1079="Oui",1,0)</f>
        <v>1</v>
      </c>
      <c r="C1079" s="172">
        <f>IF(OR(G1079="Médecin",H1079="Médecin",I1079="Médecin",I1079="Médecins",H1079="anesthésiste",H1079="boursier univ.",H1079="chercheur",H1079="chirurgien",H1079="Résident(e)",H1079="Md Urg",H1079="Md Card",LEFT(H1079,6)="Fellow",H1079="Externe Médecine",H1079="Directeur de la biobanque Médecin",H1079="monit.-boursier",),1,0)</f>
        <v>0</v>
      </c>
      <c r="D1079" s="172">
        <f>IF(OR(G1079=0,H1079="Stagiaire",H1079="Stagiaires",H1079="Externe",H1079="Externes",G1079="agence",H1079="STAGIAIRE INFIRMIER(ÈRE)",H1079="STAGIAIRE SI",H1079="STAGIAIRE S.I.",H1079="STAGIAIRE PAB",H1079="STAGIAIRE EN PERFUSION",H1079="Stagiaire Physiothérapeute",H1079="Stagiaire médecine",H1079="Stagiaire - Service sociaux",H1079="STAGIAIRE SOINS INFIRMIERS",H1079="STAGIAIRE EXTERNE EN MÉDECINE",H1079="ss",),1,0)</f>
        <v>0</v>
      </c>
      <c r="E1079" s="28" t="s">
        <v>1747</v>
      </c>
      <c r="F1079" s="28" t="s">
        <v>1748</v>
      </c>
      <c r="G1079" s="262">
        <v>10946</v>
      </c>
      <c r="H1079" s="79" t="s">
        <v>3965</v>
      </c>
      <c r="I1079" s="164" t="s">
        <v>65</v>
      </c>
      <c r="J1079" s="273">
        <f ca="1">IF(AK1079&lt;=Données!$B$2,1," ")</f>
        <v>1</v>
      </c>
      <c r="K1079" s="45">
        <v>1</v>
      </c>
      <c r="L1079" s="46"/>
      <c r="M1079" s="47"/>
      <c r="N1079" s="48"/>
      <c r="O1079" s="185"/>
      <c r="P1079" s="187"/>
      <c r="Q1079" s="185"/>
      <c r="R1079" s="186"/>
      <c r="S1079" s="186"/>
      <c r="T1079" s="187"/>
      <c r="U1079" s="187"/>
      <c r="V1079" s="187"/>
      <c r="W1079" s="320"/>
      <c r="X1079" s="214"/>
      <c r="Y1079" s="215"/>
      <c r="Z1079" s="34"/>
      <c r="AA1079" s="35"/>
      <c r="AB1079" s="35"/>
      <c r="AC1079" s="35"/>
      <c r="AD1079" s="36"/>
      <c r="AE1079" s="224"/>
      <c r="AF1079" s="53"/>
      <c r="AG1079" s="54"/>
      <c r="AH1079" s="55"/>
      <c r="AI1079" s="56"/>
      <c r="AJ1079" s="41" t="s">
        <v>85</v>
      </c>
      <c r="AK1079" s="42">
        <v>44574</v>
      </c>
      <c r="AL1079" s="50"/>
      <c r="AM1079" s="337" t="str">
        <f>INDEX($K$6:$AE$6,1,MATCH(1,K1079:AE1079,-1))</f>
        <v>95PFE-L2S</v>
      </c>
      <c r="AN1079" s="337" t="str">
        <f>IF(INDEX($K$6:$AE$6,1,MATCH(1,K1079:AE1079,1))&lt;&gt;INDEX($K$6:$AE$6,1,MATCH(1,K1079:AE1079,-1)),INDEX($K$6:$AE$6,1,MATCH(1,K1079:AE1079,1)),"-")</f>
        <v>-</v>
      </c>
    </row>
    <row r="1080" spans="1:40" x14ac:dyDescent="0.2">
      <c r="A1080" s="169" t="str">
        <f>IF(IFERROR(VLOOKUP(G1080,EmployesActifs,1,FALSE),"Non")&lt;&gt;"Non","Oui","Non")</f>
        <v>Oui</v>
      </c>
      <c r="B1080" s="172">
        <f>IF(A1080="Oui",1,0)</f>
        <v>1</v>
      </c>
      <c r="C1080" s="172">
        <f>IF(OR(G1080="Médecin",H1080="Médecin",I1080="Médecin",I1080="Médecins",H1080="anesthésiste",H1080="boursier univ.",H1080="chercheur",H1080="chirurgien",H1080="Résident(e)",H1080="Md Urg",H1080="Md Card",LEFT(H1080,6)="Fellow",H1080="Externe Médecine",H1080="Directeur de la biobanque Médecin",H1080="monit.-boursier",),1,0)</f>
        <v>0</v>
      </c>
      <c r="D1080" s="172">
        <f>IF(OR(G1080=0,H1080="Stagiaire",H1080="Stagiaires",H1080="Externe",H1080="Externes",G1080="agence",H1080="STAGIAIRE INFIRMIER(ÈRE)",H1080="STAGIAIRE SI",H1080="STAGIAIRE S.I.",H1080="STAGIAIRE PAB",H1080="STAGIAIRE EN PERFUSION",H1080="Stagiaire Physiothérapeute",H1080="Stagiaire médecine",H1080="Stagiaire - Service sociaux",H1080="STAGIAIRE SOINS INFIRMIERS",H1080="STAGIAIRE EXTERNE EN MÉDECINE",H1080="ss",),1,0)</f>
        <v>0</v>
      </c>
      <c r="E1080" s="28" t="s">
        <v>5461</v>
      </c>
      <c r="F1080" s="28" t="s">
        <v>5462</v>
      </c>
      <c r="G1080" s="262">
        <v>13741</v>
      </c>
      <c r="H1080" s="79" t="s">
        <v>4060</v>
      </c>
      <c r="I1080" s="164" t="s">
        <v>3410</v>
      </c>
      <c r="J1080" s="273" t="str">
        <f ca="1">IF(AK1080&lt;=Données!$B$2,1," ")</f>
        <v xml:space="preserve"> </v>
      </c>
      <c r="K1080" s="45">
        <v>1</v>
      </c>
      <c r="L1080" s="46"/>
      <c r="M1080" s="47"/>
      <c r="N1080" s="48"/>
      <c r="O1080" s="185"/>
      <c r="P1080" s="187"/>
      <c r="Q1080" s="185"/>
      <c r="R1080" s="186"/>
      <c r="S1080" s="186"/>
      <c r="T1080" s="187"/>
      <c r="U1080" s="187"/>
      <c r="V1080" s="187"/>
      <c r="W1080" s="320"/>
      <c r="X1080" s="214"/>
      <c r="Y1080" s="215"/>
      <c r="Z1080" s="34"/>
      <c r="AA1080" s="35"/>
      <c r="AB1080" s="35"/>
      <c r="AC1080" s="35"/>
      <c r="AD1080" s="36"/>
      <c r="AE1080" s="224"/>
      <c r="AF1080" s="53"/>
      <c r="AG1080" s="54"/>
      <c r="AH1080" s="55"/>
      <c r="AI1080" s="56"/>
      <c r="AJ1080" s="41" t="s">
        <v>4462</v>
      </c>
      <c r="AK1080" s="42">
        <v>45476</v>
      </c>
      <c r="AL1080" s="50"/>
      <c r="AM1080" s="337" t="str">
        <f>INDEX($K$6:$AE$6,1,MATCH(1,K1080:AE1080,-1))</f>
        <v>95PFE-L2S</v>
      </c>
      <c r="AN1080" s="337" t="str">
        <f>IF(INDEX($K$6:$AE$6,1,MATCH(1,K1080:AE1080,1))&lt;&gt;INDEX($K$6:$AE$6,1,MATCH(1,K1080:AE1080,-1)),INDEX($K$6:$AE$6,1,MATCH(1,K1080:AE1080,1)),"-")</f>
        <v>-</v>
      </c>
    </row>
    <row r="1081" spans="1:40" x14ac:dyDescent="0.2">
      <c r="A1081" s="169" t="str">
        <f>IF(IFERROR(VLOOKUP(G1081,EmployesActifs,1,FALSE),"Non")&lt;&gt;"Non","Oui","Non")</f>
        <v>Oui</v>
      </c>
      <c r="B1081" s="172">
        <f>IF(A1081="Oui",1,0)</f>
        <v>1</v>
      </c>
      <c r="C1081" s="172">
        <f>IF(OR(G1081="Médecin",H1081="Médecin",I1081="Médecin",I1081="Médecins",H1081="anesthésiste",H1081="boursier univ.",H1081="chercheur",H1081="chirurgien",H1081="Résident(e)",H1081="Md Urg",H1081="Md Card",LEFT(H1081,6)="Fellow",H1081="Externe Médecine",H1081="Directeur de la biobanque Médecin",H1081="monit.-boursier",),1,0)</f>
        <v>0</v>
      </c>
      <c r="D1081" s="172">
        <f>IF(OR(G1081=0,H1081="Stagiaire",H1081="Stagiaires",H1081="Externe",H1081="Externes",G1081="agence",H1081="STAGIAIRE INFIRMIER(ÈRE)",H1081="STAGIAIRE SI",H1081="STAGIAIRE S.I.",H1081="STAGIAIRE PAB",H1081="STAGIAIRE EN PERFUSION",H1081="Stagiaire Physiothérapeute",H1081="Stagiaire médecine",H1081="Stagiaire - Service sociaux",H1081="STAGIAIRE SOINS INFIRMIERS",H1081="STAGIAIRE EXTERNE EN MÉDECINE",H1081="ss",),1,0)</f>
        <v>0</v>
      </c>
      <c r="E1081" s="28" t="s">
        <v>1749</v>
      </c>
      <c r="F1081" s="28" t="s">
        <v>145</v>
      </c>
      <c r="G1081" s="262">
        <v>600</v>
      </c>
      <c r="H1081" s="79" t="s">
        <v>2098</v>
      </c>
      <c r="I1081" s="164" t="s">
        <v>836</v>
      </c>
      <c r="J1081" s="273">
        <f ca="1">IF(AK1081&lt;=Données!$B$2,1," ")</f>
        <v>1</v>
      </c>
      <c r="K1081" s="45"/>
      <c r="L1081" s="46"/>
      <c r="M1081" s="47"/>
      <c r="N1081" s="48"/>
      <c r="O1081" s="185"/>
      <c r="P1081" s="187"/>
      <c r="Q1081" s="185"/>
      <c r="R1081" s="186"/>
      <c r="S1081" s="186"/>
      <c r="T1081" s="187"/>
      <c r="U1081" s="187"/>
      <c r="V1081" s="187"/>
      <c r="W1081" s="320"/>
      <c r="X1081" s="214"/>
      <c r="Y1081" s="215"/>
      <c r="Z1081" s="34"/>
      <c r="AA1081" s="35"/>
      <c r="AB1081" s="35"/>
      <c r="AC1081" s="35"/>
      <c r="AD1081" s="36"/>
      <c r="AE1081" s="224"/>
      <c r="AF1081" s="53"/>
      <c r="AG1081" s="54"/>
      <c r="AH1081" s="55"/>
      <c r="AI1081" s="56"/>
      <c r="AJ1081" s="41" t="s">
        <v>607</v>
      </c>
      <c r="AK1081" s="42">
        <v>42514</v>
      </c>
      <c r="AL1081" s="50" t="s">
        <v>200</v>
      </c>
      <c r="AM1081" s="337" t="e">
        <f>INDEX($K$6:$AE$6,1,MATCH(1,K1081:AE1081,-1))</f>
        <v>#N/A</v>
      </c>
      <c r="AN1081" s="337" t="e">
        <f>IF(INDEX($K$6:$AE$6,1,MATCH(1,K1081:AE1081,1))&lt;&gt;INDEX($K$6:$AE$6,1,MATCH(1,K1081:AE1081,-1)),INDEX($K$6:$AE$6,1,MATCH(1,K1081:AE1081,1)),"-")</f>
        <v>#N/A</v>
      </c>
    </row>
    <row r="1082" spans="1:40" x14ac:dyDescent="0.2">
      <c r="A1082" s="169" t="str">
        <f>IF(IFERROR(VLOOKUP(G1082,EmployesActifs,1,FALSE),"Non")&lt;&gt;"Non","Oui","Non")</f>
        <v>Oui</v>
      </c>
      <c r="B1082" s="172">
        <f>IF(A1082="Oui",1,0)</f>
        <v>1</v>
      </c>
      <c r="C1082" s="172">
        <f>IF(OR(G1082="Médecin",H1082="Médecin",I1082="Médecin",I1082="Médecins",H1082="anesthésiste",H1082="boursier univ.",H1082="chercheur",H1082="chirurgien",H1082="Résident(e)",H1082="Md Urg",H1082="Md Card",LEFT(H1082,6)="Fellow",H1082="Externe Médecine",H1082="Directeur de la biobanque Médecin",H1082="monit.-boursier",),1,0)</f>
        <v>0</v>
      </c>
      <c r="D1082" s="172">
        <f>IF(OR(G1082=0,H1082="Stagiaire",H1082="Stagiaires",H1082="Externe",H1082="Externes",G1082="agence",H1082="STAGIAIRE INFIRMIER(ÈRE)",H1082="STAGIAIRE SI",H1082="STAGIAIRE S.I.",H1082="STAGIAIRE PAB",H1082="STAGIAIRE EN PERFUSION",H1082="Stagiaire Physiothérapeute",H1082="Stagiaire médecine",H1082="Stagiaire - Service sociaux",H1082="STAGIAIRE SOINS INFIRMIERS",H1082="STAGIAIRE EXTERNE EN MÉDECINE",H1082="ss",),1,0)</f>
        <v>0</v>
      </c>
      <c r="E1082" s="28" t="s">
        <v>1750</v>
      </c>
      <c r="F1082" s="28" t="s">
        <v>519</v>
      </c>
      <c r="G1082" s="262">
        <v>3862</v>
      </c>
      <c r="H1082" s="79" t="s">
        <v>1174</v>
      </c>
      <c r="I1082" s="164" t="s">
        <v>781</v>
      </c>
      <c r="J1082" s="273">
        <f ca="1">IF(AK1082&lt;=Données!$B$2,1," ")</f>
        <v>1</v>
      </c>
      <c r="K1082" s="45">
        <v>1</v>
      </c>
      <c r="L1082" s="46"/>
      <c r="M1082" s="47"/>
      <c r="N1082" s="48"/>
      <c r="O1082" s="185"/>
      <c r="P1082" s="187"/>
      <c r="Q1082" s="185"/>
      <c r="R1082" s="186"/>
      <c r="S1082" s="186"/>
      <c r="T1082" s="187"/>
      <c r="U1082" s="187"/>
      <c r="V1082" s="187"/>
      <c r="W1082" s="320"/>
      <c r="X1082" s="214"/>
      <c r="Y1082" s="215"/>
      <c r="Z1082" s="34"/>
      <c r="AA1082" s="35"/>
      <c r="AB1082" s="35"/>
      <c r="AC1082" s="35"/>
      <c r="AD1082" s="36"/>
      <c r="AE1082" s="224"/>
      <c r="AF1082" s="53"/>
      <c r="AG1082" s="54"/>
      <c r="AH1082" s="55"/>
      <c r="AI1082" s="56"/>
      <c r="AJ1082" s="41" t="s">
        <v>85</v>
      </c>
      <c r="AK1082" s="42">
        <v>44595</v>
      </c>
      <c r="AL1082" s="50"/>
      <c r="AM1082" s="337" t="str">
        <f>INDEX($K$6:$AE$6,1,MATCH(1,K1082:AE1082,-1))</f>
        <v>95PFE-L2S</v>
      </c>
      <c r="AN1082" s="337" t="str">
        <f>IF(INDEX($K$6:$AE$6,1,MATCH(1,K1082:AE1082,1))&lt;&gt;INDEX($K$6:$AE$6,1,MATCH(1,K1082:AE1082,-1)),INDEX($K$6:$AE$6,1,MATCH(1,K1082:AE1082,1)),"-")</f>
        <v>-</v>
      </c>
    </row>
    <row r="1083" spans="1:40" x14ac:dyDescent="0.2">
      <c r="A1083" s="169" t="str">
        <f>IF(IFERROR(VLOOKUP(G1083,EmployesActifs,1,FALSE),"Non")&lt;&gt;"Non","Oui","Non")</f>
        <v>Oui</v>
      </c>
      <c r="B1083" s="172">
        <f>IF(A1083="Oui",1,0)</f>
        <v>1</v>
      </c>
      <c r="C1083" s="172">
        <f>IF(OR(G1083="Médecin",H1083="Médecin",I1083="Médecin",I1083="Médecins",H1083="anesthésiste",H1083="boursier univ.",H1083="chercheur",H1083="chirurgien",H1083="Résident(e)",H1083="Md Urg",H1083="Md Card",LEFT(H1083,6)="Fellow",H1083="Externe Médecine",H1083="Directeur de la biobanque Médecin",H1083="monit.-boursier",),1,0)</f>
        <v>0</v>
      </c>
      <c r="D1083" s="172">
        <f>IF(OR(G1083=0,H1083="Stagiaire",H1083="Stagiaires",H1083="Externe",H1083="Externes",G1083="agence",H1083="STAGIAIRE INFIRMIER(ÈRE)",H1083="STAGIAIRE SI",H1083="STAGIAIRE S.I.",H1083="STAGIAIRE PAB",H1083="STAGIAIRE EN PERFUSION",H1083="Stagiaire Physiothérapeute",H1083="Stagiaire médecine",H1083="Stagiaire - Service sociaux",H1083="STAGIAIRE SOINS INFIRMIERS",H1083="STAGIAIRE EXTERNE EN MÉDECINE",H1083="ss",),1,0)</f>
        <v>0</v>
      </c>
      <c r="E1083" s="28" t="s">
        <v>1753</v>
      </c>
      <c r="F1083" s="28" t="s">
        <v>485</v>
      </c>
      <c r="G1083" s="262">
        <v>1079</v>
      </c>
      <c r="H1083" s="79" t="s">
        <v>3390</v>
      </c>
      <c r="I1083" s="164" t="s">
        <v>3391</v>
      </c>
      <c r="J1083" s="273">
        <f ca="1">IF(AK1083&lt;=Données!$B$2,1," ")</f>
        <v>1</v>
      </c>
      <c r="K1083" s="45" t="s">
        <v>56</v>
      </c>
      <c r="L1083" s="46" t="s">
        <v>56</v>
      </c>
      <c r="M1083" s="47"/>
      <c r="N1083" s="48"/>
      <c r="O1083" s="185"/>
      <c r="P1083" s="187"/>
      <c r="Q1083" s="185"/>
      <c r="R1083" s="186"/>
      <c r="S1083" s="186">
        <v>1</v>
      </c>
      <c r="T1083" s="187"/>
      <c r="U1083" s="187"/>
      <c r="V1083" s="187"/>
      <c r="W1083" s="320"/>
      <c r="X1083" s="214"/>
      <c r="Y1083" s="215"/>
      <c r="Z1083" s="34"/>
      <c r="AA1083" s="35"/>
      <c r="AB1083" s="35"/>
      <c r="AC1083" s="35"/>
      <c r="AD1083" s="36"/>
      <c r="AE1083" s="224"/>
      <c r="AF1083" s="53"/>
      <c r="AG1083" s="54"/>
      <c r="AH1083" s="345"/>
      <c r="AI1083" s="56"/>
      <c r="AJ1083" s="41" t="s">
        <v>50</v>
      </c>
      <c r="AK1083" s="42">
        <v>44571</v>
      </c>
      <c r="AL1083" s="50"/>
      <c r="AM1083" s="337" t="str">
        <f>INDEX($K$6:$AE$6,1,MATCH(1,K1083:AE1083,-1))</f>
        <v>1870 +</v>
      </c>
      <c r="AN1083" s="337" t="str">
        <f>IF(INDEX($K$6:$AE$6,1,MATCH(1,K1083:AE1083,1))&lt;&gt;INDEX($K$6:$AE$6,1,MATCH(1,K1083:AE1083,-1)),INDEX($K$6:$AE$6,1,MATCH(1,K1083:AE1083,1)),"-")</f>
        <v>-</v>
      </c>
    </row>
    <row r="1084" spans="1:40" x14ac:dyDescent="0.2">
      <c r="A1084" s="169" t="str">
        <f>IF(IFERROR(VLOOKUP(G1084,EmployesActifs,1,FALSE),"Non")&lt;&gt;"Non","Oui","Non")</f>
        <v>Oui</v>
      </c>
      <c r="B1084" s="172">
        <f>IF(A1084="Oui",1,0)</f>
        <v>1</v>
      </c>
      <c r="C1084" s="172">
        <f>IF(OR(G1084="Médecin",H1084="Médecin",I1084="Médecin",I1084="Médecins",H1084="anesthésiste",H1084="boursier univ.",H1084="chercheur",H1084="chirurgien",H1084="Résident(e)",H1084="Md Urg",H1084="Md Card",LEFT(H1084,6)="Fellow",H1084="Externe Médecine",H1084="Directeur de la biobanque Médecin",H1084="monit.-boursier",),1,0)</f>
        <v>0</v>
      </c>
      <c r="D1084" s="172">
        <f>IF(OR(G1084=0,H1084="Stagiaire",H1084="Stagiaires",H1084="Externe",H1084="Externes",G1084="agence",H1084="STAGIAIRE INFIRMIER(ÈRE)",H1084="STAGIAIRE SI",H1084="STAGIAIRE S.I.",H1084="STAGIAIRE PAB",H1084="STAGIAIRE EN PERFUSION",H1084="Stagiaire Physiothérapeute",H1084="Stagiaire médecine",H1084="Stagiaire - Service sociaux",H1084="STAGIAIRE SOINS INFIRMIERS",H1084="STAGIAIRE EXTERNE EN MÉDECINE",H1084="ss",),1,0)</f>
        <v>0</v>
      </c>
      <c r="E1084" s="28" t="s">
        <v>3579</v>
      </c>
      <c r="F1084" s="28" t="s">
        <v>790</v>
      </c>
      <c r="G1084" s="262">
        <v>4771</v>
      </c>
      <c r="H1084" s="79" t="s">
        <v>3580</v>
      </c>
      <c r="I1084" s="164" t="s">
        <v>3581</v>
      </c>
      <c r="J1084" s="273" t="str">
        <f ca="1">IF(AK1084&lt;=Données!$B$2,1," ")</f>
        <v xml:space="preserve"> </v>
      </c>
      <c r="K1084" s="45">
        <v>1</v>
      </c>
      <c r="L1084" s="46"/>
      <c r="M1084" s="47"/>
      <c r="N1084" s="48"/>
      <c r="O1084" s="185"/>
      <c r="P1084" s="187"/>
      <c r="Q1084" s="185"/>
      <c r="R1084" s="186"/>
      <c r="S1084" s="186"/>
      <c r="T1084" s="187"/>
      <c r="U1084" s="187"/>
      <c r="V1084" s="187"/>
      <c r="W1084" s="320"/>
      <c r="X1084" s="214"/>
      <c r="Y1084" s="215"/>
      <c r="Z1084" s="34"/>
      <c r="AA1084" s="35"/>
      <c r="AB1084" s="35"/>
      <c r="AC1084" s="35"/>
      <c r="AD1084" s="36"/>
      <c r="AE1084" s="224"/>
      <c r="AF1084" s="53"/>
      <c r="AG1084" s="54"/>
      <c r="AH1084" s="55"/>
      <c r="AI1084" s="56"/>
      <c r="AJ1084" s="41" t="s">
        <v>5851</v>
      </c>
      <c r="AK1084" s="42">
        <v>45833</v>
      </c>
      <c r="AL1084" s="50"/>
      <c r="AM1084" s="337" t="str">
        <f>INDEX($K$6:$AE$6,1,MATCH(1,K1084:AE1084,-1))</f>
        <v>95PFE-L2S</v>
      </c>
      <c r="AN1084" s="337" t="str">
        <f>IF(INDEX($K$6:$AE$6,1,MATCH(1,K1084:AE1084,1))&lt;&gt;INDEX($K$6:$AE$6,1,MATCH(1,K1084:AE1084,-1)),INDEX($K$6:$AE$6,1,MATCH(1,K1084:AE1084,1)),"-")</f>
        <v>-</v>
      </c>
    </row>
    <row r="1085" spans="1:40" x14ac:dyDescent="0.2">
      <c r="A1085" s="169" t="str">
        <f>IF(IFERROR(VLOOKUP(G1085,EmployesActifs,1,FALSE),"Non")&lt;&gt;"Non","Oui","Non")</f>
        <v>Oui</v>
      </c>
      <c r="B1085" s="172">
        <f>IF(A1085="Oui",1,0)</f>
        <v>1</v>
      </c>
      <c r="C1085" s="172">
        <f>IF(OR(G1085="Médecin",H1085="Médecin",I1085="Médecin",I1085="Médecins",H1085="anesthésiste",H1085="boursier univ.",H1085="chercheur",H1085="chirurgien",H1085="Résident(e)",H1085="Md Urg",H1085="Md Card",LEFT(H1085,6)="Fellow",H1085="Externe Médecine",H1085="Directeur de la biobanque Médecin",H1085="monit.-boursier",),1,0)</f>
        <v>0</v>
      </c>
      <c r="D1085" s="172">
        <f>IF(OR(G1085=0,H1085="Stagiaire",H1085="Stagiaires",H1085="Externe",H1085="Externes",G1085="agence",H1085="STAGIAIRE INFIRMIER(ÈRE)",H1085="STAGIAIRE SI",H1085="STAGIAIRE S.I.",H1085="STAGIAIRE PAB",H1085="STAGIAIRE EN PERFUSION",H1085="Stagiaire Physiothérapeute",H1085="Stagiaire médecine",H1085="Stagiaire - Service sociaux",H1085="STAGIAIRE SOINS INFIRMIERS",H1085="STAGIAIRE EXTERNE EN MÉDECINE",H1085="ss",),1,0)</f>
        <v>0</v>
      </c>
      <c r="E1085" s="28" t="s">
        <v>1754</v>
      </c>
      <c r="F1085" s="28" t="s">
        <v>1755</v>
      </c>
      <c r="G1085" s="262">
        <v>10366</v>
      </c>
      <c r="H1085" s="79" t="s">
        <v>103</v>
      </c>
      <c r="I1085" s="164" t="s">
        <v>3489</v>
      </c>
      <c r="J1085" s="273" t="str">
        <f ca="1">IF(AK1085&lt;=Données!$B$2,1," ")</f>
        <v xml:space="preserve"> </v>
      </c>
      <c r="K1085" s="45">
        <v>1</v>
      </c>
      <c r="L1085" s="46"/>
      <c r="M1085" s="47"/>
      <c r="N1085" s="48"/>
      <c r="O1085" s="185"/>
      <c r="P1085" s="187"/>
      <c r="Q1085" s="185"/>
      <c r="R1085" s="186"/>
      <c r="S1085" s="186"/>
      <c r="T1085" s="187"/>
      <c r="U1085" s="187"/>
      <c r="V1085" s="187"/>
      <c r="W1085" s="320"/>
      <c r="X1085" s="214"/>
      <c r="Y1085" s="215"/>
      <c r="Z1085" s="34"/>
      <c r="AA1085" s="35"/>
      <c r="AB1085" s="35"/>
      <c r="AC1085" s="35"/>
      <c r="AD1085" s="36"/>
      <c r="AE1085" s="224"/>
      <c r="AF1085" s="53"/>
      <c r="AG1085" s="54"/>
      <c r="AH1085" s="55"/>
      <c r="AI1085" s="56"/>
      <c r="AJ1085" s="41" t="s">
        <v>4462</v>
      </c>
      <c r="AK1085" s="42">
        <v>45917</v>
      </c>
      <c r="AL1085" s="50"/>
      <c r="AM1085" s="337" t="str">
        <f>INDEX($K$6:$AE$6,1,MATCH(1,K1085:AE1085,-1))</f>
        <v>95PFE-L2S</v>
      </c>
      <c r="AN1085" s="337" t="str">
        <f>IF(INDEX($K$6:$AE$6,1,MATCH(1,K1085:AE1085,1))&lt;&gt;INDEX($K$6:$AE$6,1,MATCH(1,K1085:AE1085,-1)),INDEX($K$6:$AE$6,1,MATCH(1,K1085:AE1085,1)),"-")</f>
        <v>-</v>
      </c>
    </row>
    <row r="1086" spans="1:40" x14ac:dyDescent="0.2">
      <c r="A1086" s="169" t="str">
        <f>IF(IFERROR(VLOOKUP(G1086,EmployesActifs,1,FALSE),"Non")&lt;&gt;"Non","Oui","Non")</f>
        <v>Oui</v>
      </c>
      <c r="B1086" s="172">
        <f>IF(A1086="Oui",1,0)</f>
        <v>1</v>
      </c>
      <c r="C1086" s="172">
        <f>IF(OR(G1086="Médecin",H1086="Médecin",I1086="Médecin",I1086="Médecins",H1086="anesthésiste",H1086="boursier univ.",H1086="chercheur",H1086="chirurgien",H1086="Résident(e)",H1086="Md Urg",H1086="Md Card",LEFT(H1086,6)="Fellow",H1086="Externe Médecine",H1086="Directeur de la biobanque Médecin",H1086="monit.-boursier",),1,0)</f>
        <v>0</v>
      </c>
      <c r="D1086" s="172">
        <f>IF(OR(G1086=0,H1086="Stagiaire",H1086="Stagiaires",H1086="Externe",H1086="Externes",G1086="agence",H1086="STAGIAIRE INFIRMIER(ÈRE)",H1086="STAGIAIRE SI",H1086="STAGIAIRE S.I.",H1086="STAGIAIRE PAB",H1086="STAGIAIRE EN PERFUSION",H1086="Stagiaire Physiothérapeute",H1086="Stagiaire médecine",H1086="Stagiaire - Service sociaux",H1086="STAGIAIRE SOINS INFIRMIERS",H1086="STAGIAIRE EXTERNE EN MÉDECINE",H1086="ss",),1,0)</f>
        <v>0</v>
      </c>
      <c r="E1086" s="28" t="s">
        <v>1754</v>
      </c>
      <c r="F1086" s="28" t="s">
        <v>2951</v>
      </c>
      <c r="G1086" s="262">
        <v>12380</v>
      </c>
      <c r="H1086" s="79" t="s">
        <v>54</v>
      </c>
      <c r="I1086" s="164" t="s">
        <v>55</v>
      </c>
      <c r="J1086" s="273" t="str">
        <f ca="1">IF(AK1086&lt;=Données!$B$2,1," ")</f>
        <v xml:space="preserve"> </v>
      </c>
      <c r="K1086" s="45"/>
      <c r="L1086" s="46"/>
      <c r="M1086" s="47"/>
      <c r="N1086" s="48"/>
      <c r="O1086" s="185" t="s">
        <v>56</v>
      </c>
      <c r="P1086" s="187"/>
      <c r="Q1086" s="185">
        <v>1</v>
      </c>
      <c r="R1086" s="186"/>
      <c r="S1086" s="186"/>
      <c r="T1086" s="187">
        <v>1</v>
      </c>
      <c r="U1086" s="187"/>
      <c r="V1086" s="187"/>
      <c r="W1086" s="320"/>
      <c r="X1086" s="214" t="s">
        <v>56</v>
      </c>
      <c r="Y1086" s="215"/>
      <c r="Z1086" s="34"/>
      <c r="AA1086" s="35"/>
      <c r="AB1086" s="35"/>
      <c r="AC1086" s="35"/>
      <c r="AD1086" s="36"/>
      <c r="AE1086" s="224"/>
      <c r="AF1086" s="53"/>
      <c r="AG1086" s="54"/>
      <c r="AH1086" s="55"/>
      <c r="AI1086" s="56"/>
      <c r="AJ1086" s="41" t="s">
        <v>5851</v>
      </c>
      <c r="AK1086" s="42">
        <v>45864</v>
      </c>
      <c r="AL1086" s="50"/>
      <c r="AM1086" s="337" t="str">
        <f>INDEX($K$6:$AE$6,1,MATCH(1,K1086:AE1086,-1))</f>
        <v>1860-S</v>
      </c>
      <c r="AN1086" s="337" t="str">
        <f>IF(INDEX($K$6:$AE$6,1,MATCH(1,K1086:AE1086,1))&lt;&gt;INDEX($K$6:$AE$6,1,MATCH(1,K1086:AE1086,-1)),INDEX($K$6:$AE$6,1,MATCH(1,K1086:AE1086,1)),"-")</f>
        <v>-</v>
      </c>
    </row>
    <row r="1087" spans="1:40" x14ac:dyDescent="0.2">
      <c r="A1087" s="169" t="str">
        <f>IF(IFERROR(VLOOKUP(G1087,EmployesActifs,1,FALSE),"Non")&lt;&gt;"Non","Oui","Non")</f>
        <v>Oui</v>
      </c>
      <c r="B1087" s="172">
        <f>IF(A1087="Oui",1,0)</f>
        <v>1</v>
      </c>
      <c r="C1087" s="172">
        <f>IF(OR(G1087="Médecin",H1087="Médecin",I1087="Médecin",I1087="Médecins",H1087="anesthésiste",H1087="boursier univ.",H1087="chercheur",H1087="chirurgien",H1087="Résident(e)",H1087="Md Urg",H1087="Md Card",LEFT(H1087,6)="Fellow",H1087="Externe Médecine",H1087="Directeur de la biobanque Médecin",H1087="monit.-boursier",),1,0)</f>
        <v>0</v>
      </c>
      <c r="D1087" s="172">
        <f>IF(OR(G1087=0,H1087="Stagiaire",H1087="Stagiaires",H1087="Externe",H1087="Externes",G1087="agence",H1087="STAGIAIRE INFIRMIER(ÈRE)",H1087="STAGIAIRE SI",H1087="STAGIAIRE S.I.",H1087="STAGIAIRE PAB",H1087="STAGIAIRE EN PERFUSION",H1087="Stagiaire Physiothérapeute",H1087="Stagiaire médecine",H1087="Stagiaire - Service sociaux",H1087="STAGIAIRE SOINS INFIRMIERS",H1087="STAGIAIRE EXTERNE EN MÉDECINE",H1087="ss",),1,0)</f>
        <v>0</v>
      </c>
      <c r="E1087" s="28" t="s">
        <v>1756</v>
      </c>
      <c r="F1087" s="28" t="s">
        <v>1757</v>
      </c>
      <c r="G1087" s="262">
        <v>11008</v>
      </c>
      <c r="H1087" s="79" t="s">
        <v>54</v>
      </c>
      <c r="I1087" s="164" t="s">
        <v>705</v>
      </c>
      <c r="J1087" s="273" t="str">
        <f ca="1">IF(AK1087&lt;=Données!$B$2,1," ")</f>
        <v xml:space="preserve"> </v>
      </c>
      <c r="K1087" s="45" t="s">
        <v>56</v>
      </c>
      <c r="L1087" s="46" t="s">
        <v>56</v>
      </c>
      <c r="M1087" s="47"/>
      <c r="N1087" s="48"/>
      <c r="O1087" s="185">
        <v>1</v>
      </c>
      <c r="P1087" s="187"/>
      <c r="Q1087" s="185"/>
      <c r="R1087" s="186"/>
      <c r="S1087" s="186"/>
      <c r="T1087" s="187"/>
      <c r="U1087" s="187"/>
      <c r="V1087" s="187"/>
      <c r="W1087" s="320"/>
      <c r="X1087" s="214"/>
      <c r="Y1087" s="215"/>
      <c r="Z1087" s="34"/>
      <c r="AA1087" s="35"/>
      <c r="AB1087" s="35"/>
      <c r="AC1087" s="35"/>
      <c r="AD1087" s="36"/>
      <c r="AE1087" s="224"/>
      <c r="AF1087" s="53"/>
      <c r="AG1087" s="54"/>
      <c r="AH1087" s="55"/>
      <c r="AI1087" s="56"/>
      <c r="AJ1087" s="41" t="s">
        <v>4462</v>
      </c>
      <c r="AK1087" s="42">
        <v>45644</v>
      </c>
      <c r="AL1087" s="50"/>
      <c r="AM1087" s="337" t="str">
        <f>INDEX($K$6:$AE$6,1,MATCH(1,K1087:AE1087,-1))</f>
        <v>1804S</v>
      </c>
      <c r="AN1087" s="337" t="str">
        <f>IF(INDEX($K$6:$AE$6,1,MATCH(1,K1087:AE1087,1))&lt;&gt;INDEX($K$6:$AE$6,1,MATCH(1,K1087:AE1087,-1)),INDEX($K$6:$AE$6,1,MATCH(1,K1087:AE1087,1)),"-")</f>
        <v>-</v>
      </c>
    </row>
    <row r="1088" spans="1:40" x14ac:dyDescent="0.2">
      <c r="A1088" s="169" t="str">
        <f>IF(IFERROR(VLOOKUP(G1088,EmployesActifs,1,FALSE),"Non")&lt;&gt;"Non","Oui","Non")</f>
        <v>Oui</v>
      </c>
      <c r="B1088" s="172">
        <f>IF(A1088="Oui",1,0)</f>
        <v>1</v>
      </c>
      <c r="C1088" s="172">
        <f>IF(OR(G1088="Médecin",H1088="Médecin",I1088="Médecin",I1088="Médecins",H1088="anesthésiste",H1088="boursier univ.",H1088="chercheur",H1088="chirurgien",H1088="Résident(e)",H1088="Md Urg",H1088="Md Card",LEFT(H1088,6)="Fellow",H1088="Externe Médecine",H1088="Directeur de la biobanque Médecin",H1088="monit.-boursier",),1,0)</f>
        <v>0</v>
      </c>
      <c r="D1088" s="172">
        <f>IF(OR(G1088=0,H1088="Stagiaire",H1088="Stagiaires",H1088="Externe",H1088="Externes",G1088="agence",H1088="STAGIAIRE INFIRMIER(ÈRE)",H1088="STAGIAIRE SI",H1088="STAGIAIRE S.I.",H1088="STAGIAIRE PAB",H1088="STAGIAIRE EN PERFUSION",H1088="Stagiaire Physiothérapeute",H1088="Stagiaire médecine",H1088="Stagiaire - Service sociaux",H1088="STAGIAIRE SOINS INFIRMIERS",H1088="STAGIAIRE EXTERNE EN MÉDECINE",H1088="ss",),1,0)</f>
        <v>0</v>
      </c>
      <c r="E1088" s="28" t="s">
        <v>1758</v>
      </c>
      <c r="F1088" s="28" t="s">
        <v>449</v>
      </c>
      <c r="G1088" s="262">
        <v>5482</v>
      </c>
      <c r="H1088" s="79" t="s">
        <v>3652</v>
      </c>
      <c r="I1088" s="164" t="s">
        <v>209</v>
      </c>
      <c r="J1088" s="273" t="str">
        <f ca="1">IF(AK1088&lt;=Données!$B$2,1," ")</f>
        <v xml:space="preserve"> </v>
      </c>
      <c r="K1088" s="45"/>
      <c r="L1088" s="46">
        <v>1</v>
      </c>
      <c r="M1088" s="47"/>
      <c r="N1088" s="48"/>
      <c r="O1088" s="185"/>
      <c r="P1088" s="187"/>
      <c r="Q1088" s="185"/>
      <c r="R1088" s="186"/>
      <c r="S1088" s="186"/>
      <c r="T1088" s="187"/>
      <c r="U1088" s="187"/>
      <c r="V1088" s="187"/>
      <c r="W1088" s="320"/>
      <c r="X1088" s="214"/>
      <c r="Y1088" s="215"/>
      <c r="Z1088" s="34"/>
      <c r="AA1088" s="35"/>
      <c r="AB1088" s="35"/>
      <c r="AC1088" s="35"/>
      <c r="AD1088" s="36"/>
      <c r="AE1088" s="224"/>
      <c r="AF1088" s="53"/>
      <c r="AG1088" s="54"/>
      <c r="AH1088" s="55"/>
      <c r="AI1088" s="56"/>
      <c r="AJ1088" s="41" t="s">
        <v>4462</v>
      </c>
      <c r="AK1088" s="42">
        <v>45252</v>
      </c>
      <c r="AL1088" s="50"/>
      <c r="AM1088" s="337" t="str">
        <f>INDEX($K$6:$AE$6,1,MATCH(1,K1088:AE1088,-1))</f>
        <v>95PFE-L2M</v>
      </c>
      <c r="AN1088" s="337" t="str">
        <f>IF(INDEX($K$6:$AE$6,1,MATCH(1,K1088:AE1088,1))&lt;&gt;INDEX($K$6:$AE$6,1,MATCH(1,K1088:AE1088,-1)),INDEX($K$6:$AE$6,1,MATCH(1,K1088:AE1088,1)),"-")</f>
        <v>-</v>
      </c>
    </row>
    <row r="1089" spans="1:40" x14ac:dyDescent="0.2">
      <c r="A1089" s="169" t="str">
        <f>IF(IFERROR(VLOOKUP(G1089,EmployesActifs,1,FALSE),"Non")&lt;&gt;"Non","Oui","Non")</f>
        <v>Oui</v>
      </c>
      <c r="B1089" s="172">
        <f>IF(A1089="Oui",1,0)</f>
        <v>1</v>
      </c>
      <c r="C1089" s="172">
        <f>IF(OR(G1089="Médecin",H1089="Médecin",I1089="Médecin",I1089="Médecins",H1089="anesthésiste",H1089="boursier univ.",H1089="chercheur",H1089="chirurgien",H1089="Résident(e)",H1089="Md Urg",H1089="Md Card",LEFT(H1089,6)="Fellow",H1089="Externe Médecine",H1089="Directeur de la biobanque Médecin",H1089="monit.-boursier",),1,0)</f>
        <v>0</v>
      </c>
      <c r="D1089" s="172">
        <f>IF(OR(G1089=0,H1089="Stagiaire",H1089="Stagiaires",H1089="Externe",H1089="Externes",G1089="agence",H1089="STAGIAIRE INFIRMIER(ÈRE)",H1089="STAGIAIRE SI",H1089="STAGIAIRE S.I.",H1089="STAGIAIRE PAB",H1089="STAGIAIRE EN PERFUSION",H1089="Stagiaire Physiothérapeute",H1089="Stagiaire médecine",H1089="Stagiaire - Service sociaux",H1089="STAGIAIRE SOINS INFIRMIERS",H1089="STAGIAIRE EXTERNE EN MÉDECINE",H1089="ss",),1,0)</f>
        <v>0</v>
      </c>
      <c r="E1089" s="28" t="s">
        <v>5303</v>
      </c>
      <c r="F1089" s="28" t="s">
        <v>5320</v>
      </c>
      <c r="G1089" s="262">
        <v>13524</v>
      </c>
      <c r="H1089" s="79" t="s">
        <v>69</v>
      </c>
      <c r="I1089" s="164" t="s">
        <v>5215</v>
      </c>
      <c r="J1089" s="273" t="str">
        <f ca="1">IF(AK1089&lt;=Données!$B$2,1," ")</f>
        <v xml:space="preserve"> </v>
      </c>
      <c r="K1089" s="45"/>
      <c r="L1089" s="46"/>
      <c r="M1089" s="47"/>
      <c r="N1089" s="48" t="s">
        <v>56</v>
      </c>
      <c r="O1089" s="185"/>
      <c r="P1089" s="187">
        <v>1</v>
      </c>
      <c r="Q1089" s="185"/>
      <c r="R1089" s="186"/>
      <c r="S1089" s="186"/>
      <c r="T1089" s="187"/>
      <c r="U1089" s="187"/>
      <c r="V1089" s="187"/>
      <c r="W1089" s="320"/>
      <c r="X1089" s="214"/>
      <c r="Y1089" s="215"/>
      <c r="Z1089" s="34"/>
      <c r="AA1089" s="35"/>
      <c r="AB1089" s="35"/>
      <c r="AC1089" s="35"/>
      <c r="AD1089" s="36"/>
      <c r="AE1089" s="224"/>
      <c r="AF1089" s="53"/>
      <c r="AG1089" s="54"/>
      <c r="AH1089" s="55"/>
      <c r="AI1089" s="56"/>
      <c r="AJ1089" s="41" t="s">
        <v>4462</v>
      </c>
      <c r="AK1089" s="42">
        <v>45385</v>
      </c>
      <c r="AL1089" s="50"/>
      <c r="AM1089" s="337">
        <f>INDEX($K$6:$AE$6,1,MATCH(1,K1089:AE1089,-1))</f>
        <v>1804</v>
      </c>
      <c r="AN1089" s="337" t="str">
        <f>IF(INDEX($K$6:$AE$6,1,MATCH(1,K1089:AE1089,1))&lt;&gt;INDEX($K$6:$AE$6,1,MATCH(1,K1089:AE1089,-1)),INDEX($K$6:$AE$6,1,MATCH(1,K1089:AE1089,1)),"-")</f>
        <v>-</v>
      </c>
    </row>
    <row r="1090" spans="1:40" x14ac:dyDescent="0.2">
      <c r="A1090" s="169" t="str">
        <f>IF(IFERROR(VLOOKUP(G1090,EmployesActifs,1,FALSE),"Non")&lt;&gt;"Non","Oui","Non")</f>
        <v>Oui</v>
      </c>
      <c r="B1090" s="172">
        <f>IF(A1090="Oui",1,0)</f>
        <v>1</v>
      </c>
      <c r="C1090" s="172">
        <f>IF(OR(G1090="Médecin",H1090="Médecin",I1090="Médecin",I1090="Médecins",H1090="anesthésiste",H1090="boursier univ.",H1090="chercheur",H1090="chirurgien",H1090="Résident(e)",H1090="Md Urg",H1090="Md Card",LEFT(H1090,6)="Fellow",H1090="Externe Médecine",H1090="Directeur de la biobanque Médecin",H1090="monit.-boursier",),1,0)</f>
        <v>0</v>
      </c>
      <c r="D1090" s="172">
        <f>IF(OR(G1090=0,H1090="Stagiaire",H1090="Stagiaires",H1090="Externe",H1090="Externes",G1090="agence",H1090="STAGIAIRE INFIRMIER(ÈRE)",H1090="STAGIAIRE SI",H1090="STAGIAIRE S.I.",H1090="STAGIAIRE PAB",H1090="STAGIAIRE EN PERFUSION",H1090="Stagiaire Physiothérapeute",H1090="Stagiaire médecine",H1090="Stagiaire - Service sociaux",H1090="STAGIAIRE SOINS INFIRMIERS",H1090="STAGIAIRE EXTERNE EN MÉDECINE",H1090="ss",),1,0)</f>
        <v>0</v>
      </c>
      <c r="E1090" s="28" t="s">
        <v>1761</v>
      </c>
      <c r="F1090" s="28" t="s">
        <v>68</v>
      </c>
      <c r="G1090" s="262">
        <v>2998</v>
      </c>
      <c r="H1090" s="79" t="s">
        <v>103</v>
      </c>
      <c r="I1090" s="164" t="s">
        <v>61</v>
      </c>
      <c r="J1090" s="273">
        <f ca="1">IF(AK1090&lt;=Données!$B$2,1," ")</f>
        <v>1</v>
      </c>
      <c r="K1090" s="45">
        <v>1</v>
      </c>
      <c r="L1090" s="46"/>
      <c r="M1090" s="47"/>
      <c r="N1090" s="48"/>
      <c r="O1090" s="185"/>
      <c r="P1090" s="187"/>
      <c r="Q1090" s="185"/>
      <c r="R1090" s="186" t="s">
        <v>56</v>
      </c>
      <c r="S1090" s="186">
        <v>1</v>
      </c>
      <c r="T1090" s="187"/>
      <c r="U1090" s="187"/>
      <c r="V1090" s="187"/>
      <c r="W1090" s="320"/>
      <c r="X1090" s="214"/>
      <c r="Y1090" s="215"/>
      <c r="Z1090" s="34" t="s">
        <v>56</v>
      </c>
      <c r="AA1090" s="35">
        <v>1</v>
      </c>
      <c r="AB1090" s="35"/>
      <c r="AC1090" s="35"/>
      <c r="AD1090" s="36"/>
      <c r="AE1090" s="224"/>
      <c r="AF1090" s="53"/>
      <c r="AG1090" s="54"/>
      <c r="AH1090" s="55"/>
      <c r="AI1090" s="56"/>
      <c r="AJ1090" s="41" t="s">
        <v>66</v>
      </c>
      <c r="AK1090" s="42">
        <v>44349</v>
      </c>
      <c r="AL1090" s="50"/>
      <c r="AM1090" s="337" t="str">
        <f>INDEX($K$6:$AE$6,1,MATCH(1,K1090:AE1090,-1))</f>
        <v>95PFE-L2S</v>
      </c>
      <c r="AN1090" s="337" t="str">
        <f>IF(INDEX($K$6:$AE$6,1,MATCH(1,K1090:AE1090,1))&lt;&gt;INDEX($K$6:$AE$6,1,MATCH(1,K1090:AE1090,-1)),INDEX($K$6:$AE$6,1,MATCH(1,K1090:AE1090,1)),"-")</f>
        <v>1511-S</v>
      </c>
    </row>
    <row r="1091" spans="1:40" x14ac:dyDescent="0.2">
      <c r="A1091" s="169" t="str">
        <f>IF(IFERROR(VLOOKUP(G1091,EmployesActifs,1,FALSE),"Non")&lt;&gt;"Non","Oui","Non")</f>
        <v>Oui</v>
      </c>
      <c r="B1091" s="172">
        <f>IF(A1091="Oui",1,0)</f>
        <v>1</v>
      </c>
      <c r="C1091" s="172">
        <f>IF(OR(G1091="Médecin",H1091="Médecin",I1091="Médecin",I1091="Médecins",H1091="anesthésiste",H1091="boursier univ.",H1091="chercheur",H1091="chirurgien",H1091="Résident(e)",H1091="Md Urg",H1091="Md Card",LEFT(H1091,6)="Fellow",H1091="Externe Médecine",H1091="Directeur de la biobanque Médecin",H1091="monit.-boursier",),1,0)</f>
        <v>0</v>
      </c>
      <c r="D1091" s="172">
        <f>IF(OR(G1091=0,H1091="Stagiaire",H1091="Stagiaires",H1091="Externe",H1091="Externes",G1091="agence",H1091="STAGIAIRE INFIRMIER(ÈRE)",H1091="STAGIAIRE SI",H1091="STAGIAIRE S.I.",H1091="STAGIAIRE PAB",H1091="STAGIAIRE EN PERFUSION",H1091="Stagiaire Physiothérapeute",H1091="Stagiaire médecine",H1091="Stagiaire - Service sociaux",H1091="STAGIAIRE SOINS INFIRMIERS",H1091="STAGIAIRE EXTERNE EN MÉDECINE",H1091="ss",),1,0)</f>
        <v>0</v>
      </c>
      <c r="E1091" s="28" t="s">
        <v>1761</v>
      </c>
      <c r="F1091" s="28" t="s">
        <v>170</v>
      </c>
      <c r="G1091" s="262">
        <v>1154</v>
      </c>
      <c r="H1091" s="79" t="s">
        <v>412</v>
      </c>
      <c r="I1091" s="164" t="s">
        <v>1762</v>
      </c>
      <c r="J1091" s="273" t="str">
        <f ca="1">IF(AK1091&lt;=Données!$B$2,1," ")</f>
        <v xml:space="preserve"> </v>
      </c>
      <c r="K1091" s="45"/>
      <c r="L1091" s="46"/>
      <c r="M1091" s="47"/>
      <c r="N1091" s="48"/>
      <c r="O1091" s="185"/>
      <c r="P1091" s="187"/>
      <c r="Q1091" s="185"/>
      <c r="R1091" s="186"/>
      <c r="S1091" s="186">
        <v>1</v>
      </c>
      <c r="T1091" s="187"/>
      <c r="U1091" s="187"/>
      <c r="V1091" s="187"/>
      <c r="W1091" s="320"/>
      <c r="X1091" s="214"/>
      <c r="Y1091" s="215"/>
      <c r="Z1091" s="34"/>
      <c r="AA1091" s="35"/>
      <c r="AB1091" s="35"/>
      <c r="AC1091" s="35"/>
      <c r="AD1091" s="36"/>
      <c r="AE1091" s="224"/>
      <c r="AF1091" s="53"/>
      <c r="AG1091" s="54"/>
      <c r="AH1091" s="55"/>
      <c r="AI1091" s="56"/>
      <c r="AJ1091" s="41" t="s">
        <v>4462</v>
      </c>
      <c r="AK1091" s="42">
        <v>45826</v>
      </c>
      <c r="AL1091" s="50"/>
      <c r="AM1091" s="337" t="str">
        <f>INDEX($K$6:$AE$6,1,MATCH(1,K1091:AE1091,-1))</f>
        <v>1870 +</v>
      </c>
      <c r="AN1091" s="337" t="str">
        <f>IF(INDEX($K$6:$AE$6,1,MATCH(1,K1091:AE1091,1))&lt;&gt;INDEX($K$6:$AE$6,1,MATCH(1,K1091:AE1091,-1)),INDEX($K$6:$AE$6,1,MATCH(1,K1091:AE1091,1)),"-")</f>
        <v>-</v>
      </c>
    </row>
    <row r="1092" spans="1:40" x14ac:dyDescent="0.2">
      <c r="A1092" s="169" t="str">
        <f>IF(IFERROR(VLOOKUP(G1092,EmployesActifs,1,FALSE),"Non")&lt;&gt;"Non","Oui","Non")</f>
        <v>Oui</v>
      </c>
      <c r="B1092" s="172">
        <f>IF(A1092="Oui",1,0)</f>
        <v>1</v>
      </c>
      <c r="C1092" s="172">
        <f>IF(OR(G1092="Médecin",H1092="Médecin",I1092="Médecin",I1092="Médecins",H1092="anesthésiste",H1092="boursier univ.",H1092="chercheur",H1092="chirurgien",H1092="Résident(e)",H1092="Md Urg",H1092="Md Card",LEFT(H1092,6)="Fellow",H1092="Externe Médecine",H1092="Directeur de la biobanque Médecin",H1092="monit.-boursier",),1,0)</f>
        <v>0</v>
      </c>
      <c r="D1092" s="172">
        <f>IF(OR(G1092=0,H1092="Stagiaire",H1092="Stagiaires",H1092="Externe",H1092="Externes",G1092="agence",H1092="STAGIAIRE INFIRMIER(ÈRE)",H1092="STAGIAIRE SI",H1092="STAGIAIRE S.I.",H1092="STAGIAIRE PAB",H1092="STAGIAIRE EN PERFUSION",H1092="Stagiaire Physiothérapeute",H1092="Stagiaire médecine",H1092="Stagiaire - Service sociaux",H1092="STAGIAIRE SOINS INFIRMIERS",H1092="STAGIAIRE EXTERNE EN MÉDECINE",H1092="ss",),1,0)</f>
        <v>0</v>
      </c>
      <c r="E1092" s="28" t="s">
        <v>1763</v>
      </c>
      <c r="F1092" s="28" t="s">
        <v>1503</v>
      </c>
      <c r="G1092" s="262">
        <v>11759</v>
      </c>
      <c r="H1092" s="79" t="s">
        <v>64</v>
      </c>
      <c r="I1092" s="164" t="s">
        <v>2946</v>
      </c>
      <c r="J1092" s="273">
        <f ca="1">IF(AK1092&lt;=Données!$B$2,1," ")</f>
        <v>1</v>
      </c>
      <c r="K1092" s="45"/>
      <c r="L1092" s="46">
        <v>1</v>
      </c>
      <c r="M1092" s="47"/>
      <c r="N1092" s="48"/>
      <c r="O1092" s="185"/>
      <c r="P1092" s="187"/>
      <c r="Q1092" s="185"/>
      <c r="R1092" s="186"/>
      <c r="S1092" s="186"/>
      <c r="T1092" s="187"/>
      <c r="U1092" s="187"/>
      <c r="V1092" s="187"/>
      <c r="W1092" s="320"/>
      <c r="X1092" s="214"/>
      <c r="Y1092" s="215"/>
      <c r="Z1092" s="34"/>
      <c r="AA1092" s="35"/>
      <c r="AB1092" s="35"/>
      <c r="AC1092" s="35"/>
      <c r="AD1092" s="36"/>
      <c r="AE1092" s="224"/>
      <c r="AF1092" s="53"/>
      <c r="AG1092" s="54"/>
      <c r="AH1092" s="55"/>
      <c r="AI1092" s="56"/>
      <c r="AJ1092" s="41" t="s">
        <v>85</v>
      </c>
      <c r="AK1092" s="42">
        <v>44825</v>
      </c>
      <c r="AL1092" s="50"/>
      <c r="AM1092" s="337" t="str">
        <f>INDEX($K$6:$AE$6,1,MATCH(1,K1092:AE1092,-1))</f>
        <v>95PFE-L2M</v>
      </c>
      <c r="AN1092" s="337" t="str">
        <f>IF(INDEX($K$6:$AE$6,1,MATCH(1,K1092:AE1092,1))&lt;&gt;INDEX($K$6:$AE$6,1,MATCH(1,K1092:AE1092,-1)),INDEX($K$6:$AE$6,1,MATCH(1,K1092:AE1092,1)),"-")</f>
        <v>-</v>
      </c>
    </row>
    <row r="1093" spans="1:40" x14ac:dyDescent="0.2">
      <c r="A1093" s="169" t="str">
        <f>IF(IFERROR(VLOOKUP(G1093,EmployesActifs,1,FALSE),"Non")&lt;&gt;"Non","Oui","Non")</f>
        <v>Oui</v>
      </c>
      <c r="B1093" s="172">
        <f>IF(A1093="Oui",1,0)</f>
        <v>1</v>
      </c>
      <c r="C1093" s="172">
        <f>IF(OR(G1093="Médecin",H1093="Médecin",I1093="Médecin",I1093="Médecins",H1093="anesthésiste",H1093="boursier univ.",H1093="chercheur",H1093="chirurgien",H1093="Résident(e)",H1093="Md Urg",H1093="Md Card",LEFT(H1093,6)="Fellow",H1093="Externe Médecine",H1093="Directeur de la biobanque Médecin",H1093="monit.-boursier",),1,0)</f>
        <v>0</v>
      </c>
      <c r="D1093" s="172">
        <f>IF(OR(G1093=0,H1093="Stagiaire",H1093="Stagiaires",H1093="Externe",H1093="Externes",G1093="agence",H1093="STAGIAIRE INFIRMIER(ÈRE)",H1093="STAGIAIRE SI",H1093="STAGIAIRE S.I.",H1093="STAGIAIRE PAB",H1093="STAGIAIRE EN PERFUSION",H1093="Stagiaire Physiothérapeute",H1093="Stagiaire médecine",H1093="Stagiaire - Service sociaux",H1093="STAGIAIRE SOINS INFIRMIERS",H1093="STAGIAIRE EXTERNE EN MÉDECINE",H1093="ss",),1,0)</f>
        <v>0</v>
      </c>
      <c r="E1093" s="28" t="s">
        <v>1763</v>
      </c>
      <c r="F1093" s="28" t="s">
        <v>714</v>
      </c>
      <c r="G1093" s="262">
        <v>3785</v>
      </c>
      <c r="H1093" s="79" t="s">
        <v>3477</v>
      </c>
      <c r="I1093" s="164" t="s">
        <v>1395</v>
      </c>
      <c r="J1093" s="273">
        <f ca="1">IF(AK1093&lt;=Données!$B$2,1," ")</f>
        <v>1</v>
      </c>
      <c r="K1093" s="45">
        <v>1</v>
      </c>
      <c r="L1093" s="46" t="s">
        <v>56</v>
      </c>
      <c r="M1093" s="47" t="s">
        <v>56</v>
      </c>
      <c r="N1093" s="48"/>
      <c r="O1093" s="185"/>
      <c r="P1093" s="187"/>
      <c r="Q1093" s="185"/>
      <c r="R1093" s="186"/>
      <c r="S1093" s="186">
        <v>1</v>
      </c>
      <c r="T1093" s="187"/>
      <c r="U1093" s="187"/>
      <c r="V1093" s="187"/>
      <c r="W1093" s="320"/>
      <c r="X1093" s="214"/>
      <c r="Y1093" s="215"/>
      <c r="Z1093" s="34"/>
      <c r="AA1093" s="35"/>
      <c r="AB1093" s="35" t="s">
        <v>56</v>
      </c>
      <c r="AC1093" s="35"/>
      <c r="AD1093" s="36"/>
      <c r="AE1093" s="224"/>
      <c r="AF1093" s="53"/>
      <c r="AG1093" s="54"/>
      <c r="AH1093" s="55"/>
      <c r="AI1093" s="56"/>
      <c r="AJ1093" s="41" t="s">
        <v>98</v>
      </c>
      <c r="AK1093" s="42">
        <v>44587</v>
      </c>
      <c r="AL1093" s="50" t="s">
        <v>1765</v>
      </c>
      <c r="AM1093" s="337" t="str">
        <f>INDEX($K$6:$AE$6,1,MATCH(1,K1093:AE1093,-1))</f>
        <v>95PFE-L2S</v>
      </c>
      <c r="AN1093" s="337" t="str">
        <f>IF(INDEX($K$6:$AE$6,1,MATCH(1,K1093:AE1093,1))&lt;&gt;INDEX($K$6:$AE$6,1,MATCH(1,K1093:AE1093,-1)),INDEX($K$6:$AE$6,1,MATCH(1,K1093:AE1093,1)),"-")</f>
        <v>1870 +</v>
      </c>
    </row>
    <row r="1094" spans="1:40" x14ac:dyDescent="0.2">
      <c r="A1094" s="169" t="str">
        <f>IF(IFERROR(VLOOKUP(G1094,EmployesActifs,1,FALSE),"Non")&lt;&gt;"Non","Oui","Non")</f>
        <v>Oui</v>
      </c>
      <c r="B1094" s="172">
        <f>IF(A1094="Oui",1,0)</f>
        <v>1</v>
      </c>
      <c r="C1094" s="172">
        <f>IF(OR(G1094="Médecin",H1094="Médecin",I1094="Médecin",I1094="Médecins",H1094="anesthésiste",H1094="boursier univ.",H1094="chercheur",H1094="chirurgien",H1094="Résident(e)",H1094="Md Urg",H1094="Md Card",LEFT(H1094,6)="Fellow",H1094="Externe Médecine",H1094="Directeur de la biobanque Médecin",H1094="monit.-boursier",),1,0)</f>
        <v>0</v>
      </c>
      <c r="D1094" s="172">
        <f>IF(OR(G1094=0,H1094="Stagiaire",H1094="Stagiaires",H1094="Externe",H1094="Externes",G1094="agence",H1094="STAGIAIRE INFIRMIER(ÈRE)",H1094="STAGIAIRE SI",H1094="STAGIAIRE S.I.",H1094="STAGIAIRE PAB",H1094="STAGIAIRE EN PERFUSION",H1094="Stagiaire Physiothérapeute",H1094="Stagiaire médecine",H1094="Stagiaire - Service sociaux",H1094="STAGIAIRE SOINS INFIRMIERS",H1094="STAGIAIRE EXTERNE EN MÉDECINE",H1094="ss",),1,0)</f>
        <v>0</v>
      </c>
      <c r="E1094" s="28" t="s">
        <v>5053</v>
      </c>
      <c r="F1094" s="28" t="s">
        <v>5054</v>
      </c>
      <c r="G1094" s="262">
        <v>13443</v>
      </c>
      <c r="H1094" s="79" t="s">
        <v>54</v>
      </c>
      <c r="I1094" s="164" t="s">
        <v>55</v>
      </c>
      <c r="J1094" s="273" t="str">
        <f ca="1">IF(AK1094&lt;=Données!$B$2,1," ")</f>
        <v xml:space="preserve"> </v>
      </c>
      <c r="K1094" s="45"/>
      <c r="L1094" s="46">
        <v>1</v>
      </c>
      <c r="M1094" s="47"/>
      <c r="N1094" s="48"/>
      <c r="O1094" s="185"/>
      <c r="P1094" s="187"/>
      <c r="Q1094" s="185"/>
      <c r="R1094" s="186"/>
      <c r="S1094" s="186"/>
      <c r="T1094" s="187"/>
      <c r="U1094" s="187"/>
      <c r="V1094" s="187"/>
      <c r="W1094" s="320"/>
      <c r="X1094" s="214"/>
      <c r="Y1094" s="215"/>
      <c r="Z1094" s="34"/>
      <c r="AA1094" s="35"/>
      <c r="AB1094" s="35"/>
      <c r="AC1094" s="35"/>
      <c r="AD1094" s="36"/>
      <c r="AE1094" s="224"/>
      <c r="AF1094" s="53"/>
      <c r="AG1094" s="54"/>
      <c r="AH1094" s="55"/>
      <c r="AI1094" s="56"/>
      <c r="AJ1094" s="41" t="s">
        <v>4462</v>
      </c>
      <c r="AK1094" s="42">
        <v>45356</v>
      </c>
      <c r="AL1094" s="50"/>
      <c r="AM1094" s="337" t="str">
        <f>INDEX($K$6:$AE$6,1,MATCH(1,K1094:AE1094,-1))</f>
        <v>95PFE-L2M</v>
      </c>
      <c r="AN1094" s="337" t="str">
        <f>IF(INDEX($K$6:$AE$6,1,MATCH(1,K1094:AE1094,1))&lt;&gt;INDEX($K$6:$AE$6,1,MATCH(1,K1094:AE1094,-1)),INDEX($K$6:$AE$6,1,MATCH(1,K1094:AE1094,1)),"-")</f>
        <v>-</v>
      </c>
    </row>
    <row r="1095" spans="1:40" x14ac:dyDescent="0.2">
      <c r="A1095" s="169" t="str">
        <f>IF(IFERROR(VLOOKUP(G1095,EmployesActifs,1,FALSE),"Non")&lt;&gt;"Non","Oui","Non")</f>
        <v>Oui</v>
      </c>
      <c r="B1095" s="172">
        <f>IF(A1095="Oui",1,0)</f>
        <v>1</v>
      </c>
      <c r="C1095" s="172">
        <f>IF(OR(G1095="Médecin",H1095="Médecin",I1095="Médecin",I1095="Médecins",H1095="anesthésiste",H1095="boursier univ.",H1095="chercheur",H1095="chirurgien",H1095="Résident(e)",H1095="Md Urg",H1095="Md Card",LEFT(H1095,6)="Fellow",H1095="Externe Médecine",H1095="Directeur de la biobanque Médecin",H1095="monit.-boursier",),1,0)</f>
        <v>0</v>
      </c>
      <c r="D1095" s="172">
        <f>IF(OR(G1095=0,H1095="Stagiaire",H1095="Stagiaires",H1095="Externe",H1095="Externes",G1095="agence",H1095="STAGIAIRE INFIRMIER(ÈRE)",H1095="STAGIAIRE SI",H1095="STAGIAIRE S.I.",H1095="STAGIAIRE PAB",H1095="STAGIAIRE EN PERFUSION",H1095="Stagiaire Physiothérapeute",H1095="Stagiaire médecine",H1095="Stagiaire - Service sociaux",H1095="STAGIAIRE SOINS INFIRMIERS",H1095="STAGIAIRE EXTERNE EN MÉDECINE",H1095="ss",),1,0)</f>
        <v>0</v>
      </c>
      <c r="E1095" s="28" t="s">
        <v>1770</v>
      </c>
      <c r="F1095" s="28" t="s">
        <v>1771</v>
      </c>
      <c r="G1095" s="262">
        <v>6090</v>
      </c>
      <c r="H1095" s="79" t="s">
        <v>69</v>
      </c>
      <c r="I1095" s="164" t="s">
        <v>836</v>
      </c>
      <c r="J1095" s="273" t="str">
        <f ca="1">IF(AK1095&lt;=Données!$B$2,1," ")</f>
        <v xml:space="preserve"> </v>
      </c>
      <c r="K1095" s="45" t="s">
        <v>56</v>
      </c>
      <c r="L1095" s="46" t="s">
        <v>56</v>
      </c>
      <c r="M1095" s="47"/>
      <c r="N1095" s="48" t="s">
        <v>56</v>
      </c>
      <c r="O1095" s="185"/>
      <c r="P1095" s="187"/>
      <c r="Q1095" s="185">
        <v>1</v>
      </c>
      <c r="R1095" s="186"/>
      <c r="S1095" s="186" t="s">
        <v>56</v>
      </c>
      <c r="T1095" s="187"/>
      <c r="U1095" s="187"/>
      <c r="V1095" s="187"/>
      <c r="W1095" s="320"/>
      <c r="X1095" s="214"/>
      <c r="Y1095" s="215"/>
      <c r="Z1095" s="34"/>
      <c r="AA1095" s="35"/>
      <c r="AB1095" s="35"/>
      <c r="AC1095" s="35"/>
      <c r="AD1095" s="36"/>
      <c r="AE1095" s="224"/>
      <c r="AF1095" s="53"/>
      <c r="AG1095" s="54"/>
      <c r="AH1095" s="55"/>
      <c r="AI1095" s="56"/>
      <c r="AJ1095" s="41" t="s">
        <v>5851</v>
      </c>
      <c r="AK1095" s="42">
        <v>45862</v>
      </c>
      <c r="AL1095" s="50"/>
      <c r="AM1095" s="337" t="str">
        <f>INDEX($K$6:$AE$6,1,MATCH(1,K1095:AE1095,-1))</f>
        <v>1860-S</v>
      </c>
      <c r="AN1095" s="337" t="str">
        <f>IF(INDEX($K$6:$AE$6,1,MATCH(1,K1095:AE1095,1))&lt;&gt;INDEX($K$6:$AE$6,1,MATCH(1,K1095:AE1095,-1)),INDEX($K$6:$AE$6,1,MATCH(1,K1095:AE1095,1)),"-")</f>
        <v>-</v>
      </c>
    </row>
    <row r="1096" spans="1:40" x14ac:dyDescent="0.2">
      <c r="A1096" s="169" t="str">
        <f>IF(IFERROR(VLOOKUP(G1096,EmployesActifs,1,FALSE),"Non")&lt;&gt;"Non","Oui","Non")</f>
        <v>Oui</v>
      </c>
      <c r="B1096" s="172">
        <f>IF(A1096="Oui",1,0)</f>
        <v>1</v>
      </c>
      <c r="C1096" s="172">
        <f>IF(OR(G1096="Médecin",H1096="Médecin",I1096="Médecin",I1096="Médecins",H1096="anesthésiste",H1096="boursier univ.",H1096="chercheur",H1096="chirurgien",H1096="Résident(e)",H1096="Md Urg",H1096="Md Card",LEFT(H1096,6)="Fellow",H1096="Externe Médecine",H1096="Directeur de la biobanque Médecin",H1096="monit.-boursier",),1,0)</f>
        <v>0</v>
      </c>
      <c r="D1096" s="172">
        <f>IF(OR(G1096=0,H1096="Stagiaire",H1096="Stagiaires",H1096="Externe",H1096="Externes",G1096="agence",H1096="STAGIAIRE INFIRMIER(ÈRE)",H1096="STAGIAIRE SI",H1096="STAGIAIRE S.I.",H1096="STAGIAIRE PAB",H1096="STAGIAIRE EN PERFUSION",H1096="Stagiaire Physiothérapeute",H1096="Stagiaire médecine",H1096="Stagiaire - Service sociaux",H1096="STAGIAIRE SOINS INFIRMIERS",H1096="STAGIAIRE EXTERNE EN MÉDECINE",H1096="ss",),1,0)</f>
        <v>0</v>
      </c>
      <c r="E1096" s="28" t="s">
        <v>1772</v>
      </c>
      <c r="F1096" s="28" t="s">
        <v>806</v>
      </c>
      <c r="G1096" s="262">
        <v>14143</v>
      </c>
      <c r="H1096" s="79" t="s">
        <v>1559</v>
      </c>
      <c r="I1096" s="164" t="s">
        <v>5717</v>
      </c>
      <c r="J1096" s="273" t="str">
        <f ca="1">IF(AK1096&lt;=Données!$B$2,1," ")</f>
        <v xml:space="preserve"> </v>
      </c>
      <c r="K1096" s="45"/>
      <c r="L1096" s="46"/>
      <c r="M1096" s="47"/>
      <c r="N1096" s="48"/>
      <c r="O1096" s="185"/>
      <c r="P1096" s="187"/>
      <c r="Q1096" s="185"/>
      <c r="R1096" s="186"/>
      <c r="S1096" s="186">
        <v>1</v>
      </c>
      <c r="T1096" s="187"/>
      <c r="U1096" s="187"/>
      <c r="V1096" s="187"/>
      <c r="W1096" s="320"/>
      <c r="X1096" s="214"/>
      <c r="Y1096" s="215"/>
      <c r="Z1096" s="34"/>
      <c r="AA1096" s="35"/>
      <c r="AB1096" s="35"/>
      <c r="AC1096" s="35"/>
      <c r="AD1096" s="36"/>
      <c r="AE1096" s="224"/>
      <c r="AF1096" s="53"/>
      <c r="AG1096" s="54"/>
      <c r="AH1096" s="55"/>
      <c r="AI1096" s="56"/>
      <c r="AJ1096" s="41" t="s">
        <v>5851</v>
      </c>
      <c r="AK1096" s="42">
        <v>45923</v>
      </c>
      <c r="AL1096" s="50"/>
      <c r="AM1096" s="337" t="str">
        <f>INDEX($K$6:$AE$6,1,MATCH(1,K1096:AE1096,-1))</f>
        <v>1870 +</v>
      </c>
      <c r="AN1096" s="337" t="str">
        <f>IF(INDEX($K$6:$AE$6,1,MATCH(1,K1096:AE1096,1))&lt;&gt;INDEX($K$6:$AE$6,1,MATCH(1,K1096:AE1096,-1)),INDEX($K$6:$AE$6,1,MATCH(1,K1096:AE1096,1)),"-")</f>
        <v>-</v>
      </c>
    </row>
    <row r="1097" spans="1:40" x14ac:dyDescent="0.2">
      <c r="A1097" s="169" t="str">
        <f>IF(IFERROR(VLOOKUP(G1097,EmployesActifs,1,FALSE),"Non")&lt;&gt;"Non","Oui","Non")</f>
        <v>Oui</v>
      </c>
      <c r="B1097" s="172">
        <f>IF(A1097="Oui",1,0)</f>
        <v>1</v>
      </c>
      <c r="C1097" s="172">
        <f>IF(OR(G1097="Médecin",H1097="Médecin",I1097="Médecin",I1097="Médecins",H1097="anesthésiste",H1097="boursier univ.",H1097="chercheur",H1097="chirurgien",H1097="Résident(e)",H1097="Md Urg",H1097="Md Card",LEFT(H1097,6)="Fellow",H1097="Externe Médecine",H1097="Directeur de la biobanque Médecin",H1097="monit.-boursier",),1,0)</f>
        <v>0</v>
      </c>
      <c r="D1097" s="172">
        <f>IF(OR(G1097=0,H1097="Stagiaire",H1097="Stagiaires",H1097="Externe",H1097="Externes",G1097="agence",H1097="STAGIAIRE INFIRMIER(ÈRE)",H1097="STAGIAIRE SI",H1097="STAGIAIRE S.I.",H1097="STAGIAIRE PAB",H1097="STAGIAIRE EN PERFUSION",H1097="Stagiaire Physiothérapeute",H1097="Stagiaire médecine",H1097="Stagiaire - Service sociaux",H1097="STAGIAIRE SOINS INFIRMIERS",H1097="STAGIAIRE EXTERNE EN MÉDECINE",H1097="ss",),1,0)</f>
        <v>0</v>
      </c>
      <c r="E1097" s="28" t="s">
        <v>1772</v>
      </c>
      <c r="F1097" s="28" t="s">
        <v>648</v>
      </c>
      <c r="G1097" s="262">
        <v>8402</v>
      </c>
      <c r="H1097" s="79" t="s">
        <v>54</v>
      </c>
      <c r="I1097" s="164" t="s">
        <v>531</v>
      </c>
      <c r="J1097" s="273" t="str">
        <f ca="1">IF(AK1097&lt;=Données!$B$2,1," ")</f>
        <v xml:space="preserve"> </v>
      </c>
      <c r="K1097" s="45"/>
      <c r="L1097" s="46" t="s">
        <v>56</v>
      </c>
      <c r="M1097" s="47" t="s">
        <v>56</v>
      </c>
      <c r="N1097" s="48"/>
      <c r="O1097" s="185"/>
      <c r="P1097" s="187"/>
      <c r="Q1097" s="185"/>
      <c r="R1097" s="186"/>
      <c r="S1097" s="186">
        <v>1</v>
      </c>
      <c r="T1097" s="187"/>
      <c r="U1097" s="187"/>
      <c r="V1097" s="187"/>
      <c r="W1097" s="320"/>
      <c r="X1097" s="214"/>
      <c r="Y1097" s="215"/>
      <c r="Z1097" s="34"/>
      <c r="AA1097" s="35"/>
      <c r="AB1097" s="35"/>
      <c r="AC1097" s="35"/>
      <c r="AD1097" s="36"/>
      <c r="AE1097" s="224"/>
      <c r="AF1097" s="53"/>
      <c r="AG1097" s="54"/>
      <c r="AH1097" s="55"/>
      <c r="AI1097" s="56"/>
      <c r="AJ1097" s="41" t="s">
        <v>4462</v>
      </c>
      <c r="AK1097" s="42">
        <v>45630</v>
      </c>
      <c r="AL1097" s="50"/>
      <c r="AM1097" s="337" t="str">
        <f>INDEX($K$6:$AE$6,1,MATCH(1,K1097:AE1097,-1))</f>
        <v>1870 +</v>
      </c>
      <c r="AN1097" s="337" t="str">
        <f>IF(INDEX($K$6:$AE$6,1,MATCH(1,K1097:AE1097,1))&lt;&gt;INDEX($K$6:$AE$6,1,MATCH(1,K1097:AE1097,-1)),INDEX($K$6:$AE$6,1,MATCH(1,K1097:AE1097,1)),"-")</f>
        <v>-</v>
      </c>
    </row>
    <row r="1098" spans="1:40" x14ac:dyDescent="0.2">
      <c r="A1098" s="169" t="str">
        <f>IF(IFERROR(VLOOKUP(G1098,EmployesActifs,1,FALSE),"Non")&lt;&gt;"Non","Oui","Non")</f>
        <v>Oui</v>
      </c>
      <c r="B1098" s="172">
        <f>IF(A1098="Oui",1,0)</f>
        <v>1</v>
      </c>
      <c r="C1098" s="172">
        <f>IF(OR(G1098="Médecin",H1098="Médecin",I1098="Médecin",I1098="Médecins",H1098="anesthésiste",H1098="boursier univ.",H1098="chercheur",H1098="chirurgien",H1098="Résident(e)",H1098="Md Urg",H1098="Md Card",LEFT(H1098,6)="Fellow",H1098="Externe Médecine",H1098="Directeur de la biobanque Médecin",H1098="monit.-boursier",),1,0)</f>
        <v>0</v>
      </c>
      <c r="D1098" s="172">
        <f>IF(OR(G1098=0,H1098="Stagiaire",H1098="Stagiaires",H1098="Externe",H1098="Externes",G1098="agence",H1098="STAGIAIRE INFIRMIER(ÈRE)",H1098="STAGIAIRE SI",H1098="STAGIAIRE S.I.",H1098="STAGIAIRE PAB",H1098="STAGIAIRE EN PERFUSION",H1098="Stagiaire Physiothérapeute",H1098="Stagiaire médecine",H1098="Stagiaire - Service sociaux",H1098="STAGIAIRE SOINS INFIRMIERS",H1098="STAGIAIRE EXTERNE EN MÉDECINE",H1098="ss",),1,0)</f>
        <v>0</v>
      </c>
      <c r="E1098" s="28" t="s">
        <v>1772</v>
      </c>
      <c r="F1098" s="28" t="s">
        <v>161</v>
      </c>
      <c r="G1098" s="262">
        <v>2915</v>
      </c>
      <c r="H1098" s="79" t="s">
        <v>2463</v>
      </c>
      <c r="I1098" s="164" t="s">
        <v>933</v>
      </c>
      <c r="J1098" s="273" t="str">
        <f ca="1">IF(AK1098&lt;=Données!$B$2,1," ")</f>
        <v xml:space="preserve"> </v>
      </c>
      <c r="K1098" s="45"/>
      <c r="L1098" s="46">
        <v>1</v>
      </c>
      <c r="M1098" s="47"/>
      <c r="N1098" s="48"/>
      <c r="O1098" s="185"/>
      <c r="P1098" s="187"/>
      <c r="Q1098" s="185"/>
      <c r="R1098" s="186"/>
      <c r="S1098" s="186"/>
      <c r="T1098" s="187"/>
      <c r="U1098" s="187"/>
      <c r="V1098" s="187"/>
      <c r="W1098" s="320"/>
      <c r="X1098" s="214"/>
      <c r="Y1098" s="215"/>
      <c r="Z1098" s="34"/>
      <c r="AA1098" s="35"/>
      <c r="AB1098" s="35"/>
      <c r="AC1098" s="35"/>
      <c r="AD1098" s="36"/>
      <c r="AE1098" s="224"/>
      <c r="AF1098" s="53"/>
      <c r="AG1098" s="54"/>
      <c r="AH1098" s="55"/>
      <c r="AI1098" s="56"/>
      <c r="AJ1098" s="41" t="s">
        <v>4462</v>
      </c>
      <c r="AK1098" s="42">
        <v>45798</v>
      </c>
      <c r="AL1098" s="50"/>
      <c r="AM1098" s="337" t="str">
        <f>INDEX($K$6:$AE$6,1,MATCH(1,K1098:AE1098,-1))</f>
        <v>95PFE-L2M</v>
      </c>
      <c r="AN1098" s="337" t="str">
        <f>IF(INDEX($K$6:$AE$6,1,MATCH(1,K1098:AE1098,1))&lt;&gt;INDEX($K$6:$AE$6,1,MATCH(1,K1098:AE1098,-1)),INDEX($K$6:$AE$6,1,MATCH(1,K1098:AE1098,1)),"-")</f>
        <v>-</v>
      </c>
    </row>
    <row r="1099" spans="1:40" x14ac:dyDescent="0.2">
      <c r="A1099" s="169" t="str">
        <f>IF(IFERROR(VLOOKUP(G1099,EmployesActifs,1,FALSE),"Non")&lt;&gt;"Non","Oui","Non")</f>
        <v>Oui</v>
      </c>
      <c r="B1099" s="172">
        <f>IF(A1099="Oui",1,0)</f>
        <v>1</v>
      </c>
      <c r="C1099" s="172">
        <f>IF(OR(G1099="Médecin",H1099="Médecin",I1099="Médecin",I1099="Médecins",H1099="anesthésiste",H1099="boursier univ.",H1099="chercheur",H1099="chirurgien",H1099="Résident(e)",H1099="Md Urg",H1099="Md Card",LEFT(H1099,6)="Fellow",H1099="Externe Médecine",H1099="Directeur de la biobanque Médecin",H1099="monit.-boursier",),1,0)</f>
        <v>0</v>
      </c>
      <c r="D1099" s="172">
        <f>IF(OR(G1099=0,H1099="Stagiaire",H1099="Stagiaires",H1099="Externe",H1099="Externes",G1099="agence",H1099="STAGIAIRE INFIRMIER(ÈRE)",H1099="STAGIAIRE SI",H1099="STAGIAIRE S.I.",H1099="STAGIAIRE PAB",H1099="STAGIAIRE EN PERFUSION",H1099="Stagiaire Physiothérapeute",H1099="Stagiaire médecine",H1099="Stagiaire - Service sociaux",H1099="STAGIAIRE SOINS INFIRMIERS",H1099="STAGIAIRE EXTERNE EN MÉDECINE",H1099="ss",),1,0)</f>
        <v>0</v>
      </c>
      <c r="E1099" s="28" t="s">
        <v>1773</v>
      </c>
      <c r="F1099" s="28" t="s">
        <v>292</v>
      </c>
      <c r="G1099" s="262">
        <v>11335</v>
      </c>
      <c r="H1099" s="79" t="s">
        <v>972</v>
      </c>
      <c r="I1099" s="164" t="s">
        <v>61</v>
      </c>
      <c r="J1099" s="273">
        <f ca="1">IF(AK1099&lt;=Données!$B$2,1," ")</f>
        <v>1</v>
      </c>
      <c r="K1099" s="45"/>
      <c r="L1099" s="46">
        <v>1</v>
      </c>
      <c r="M1099" s="47"/>
      <c r="N1099" s="48"/>
      <c r="O1099" s="185"/>
      <c r="P1099" s="187"/>
      <c r="Q1099" s="185"/>
      <c r="R1099" s="186"/>
      <c r="S1099" s="186"/>
      <c r="T1099" s="187"/>
      <c r="U1099" s="187"/>
      <c r="V1099" s="187"/>
      <c r="W1099" s="320"/>
      <c r="X1099" s="214"/>
      <c r="Y1099" s="215"/>
      <c r="Z1099" s="34"/>
      <c r="AA1099" s="35"/>
      <c r="AB1099" s="35"/>
      <c r="AC1099" s="35"/>
      <c r="AD1099" s="36"/>
      <c r="AE1099" s="224"/>
      <c r="AF1099" s="53"/>
      <c r="AG1099" s="54"/>
      <c r="AH1099" s="55"/>
      <c r="AI1099" s="56"/>
      <c r="AJ1099" s="41" t="s">
        <v>50</v>
      </c>
      <c r="AK1099" s="42">
        <v>44585</v>
      </c>
      <c r="AL1099" s="50"/>
      <c r="AM1099" s="337" t="str">
        <f>INDEX($K$6:$AE$6,1,MATCH(1,K1099:AE1099,-1))</f>
        <v>95PFE-L2M</v>
      </c>
      <c r="AN1099" s="337" t="str">
        <f>IF(INDEX($K$6:$AE$6,1,MATCH(1,K1099:AE1099,1))&lt;&gt;INDEX($K$6:$AE$6,1,MATCH(1,K1099:AE1099,-1)),INDEX($K$6:$AE$6,1,MATCH(1,K1099:AE1099,1)),"-")</f>
        <v>-</v>
      </c>
    </row>
    <row r="1100" spans="1:40" x14ac:dyDescent="0.2">
      <c r="A1100" s="381"/>
      <c r="B1100" s="172">
        <f>IF(A1100="Oui",1,0)</f>
        <v>0</v>
      </c>
      <c r="C1100" s="172">
        <f>IF(OR(G1100="Médecin",H1100="Médecin",I1100="Médecin",I1100="Médecins",H1100="anesthésiste",H1100="boursier univ.",H1100="chercheur",H1100="chirurgien",H1100="Résident(e)",H1100="Md Urg",H1100="Md Card",LEFT(H1100,6)="Fellow",H1100="Externe Médecine",H1100="Directeur de la biobanque Médecin",H1100="monit.-boursier",),1,0)</f>
        <v>0</v>
      </c>
      <c r="D1100" s="172">
        <f>IF(OR(G1100=0,H1100="Stagiaire",H1100="Stagiaires",H1100="Externe",H1100="Externes",G1100="agence",H1100="STAGIAIRE INFIRMIER(ÈRE)",H1100="STAGIAIRE SI",H1100="STAGIAIRE S.I.",H1100="STAGIAIRE PAB",H1100="STAGIAIRE EN PERFUSION",H1100="Stagiaire Physiothérapeute",H1100="Stagiaire médecine",H1100="Stagiaire - Service sociaux",H1100="STAGIAIRE SOINS INFIRMIERS",H1100="STAGIAIRE EXTERNE EN MÉDECINE",H1100="ss",),1,0)</f>
        <v>1</v>
      </c>
      <c r="E1100" s="28" t="s">
        <v>1773</v>
      </c>
      <c r="F1100" s="28" t="s">
        <v>873</v>
      </c>
      <c r="G1100" s="262">
        <v>0</v>
      </c>
      <c r="H1100" s="79" t="s">
        <v>212</v>
      </c>
      <c r="I1100" s="164" t="s">
        <v>213</v>
      </c>
      <c r="J1100" s="273">
        <f ca="1">IF(AK1100&lt;=Données!$B$2,1," ")</f>
        <v>1</v>
      </c>
      <c r="K1100" s="45"/>
      <c r="L1100" s="46">
        <v>1</v>
      </c>
      <c r="M1100" s="47"/>
      <c r="N1100" s="48"/>
      <c r="O1100" s="185"/>
      <c r="P1100" s="187"/>
      <c r="Q1100" s="185"/>
      <c r="R1100" s="186"/>
      <c r="S1100" s="186"/>
      <c r="T1100" s="187"/>
      <c r="U1100" s="187"/>
      <c r="V1100" s="187"/>
      <c r="W1100" s="320"/>
      <c r="X1100" s="214"/>
      <c r="Y1100" s="215"/>
      <c r="Z1100" s="34"/>
      <c r="AA1100" s="35"/>
      <c r="AB1100" s="35"/>
      <c r="AC1100" s="35"/>
      <c r="AD1100" s="36"/>
      <c r="AE1100" s="224"/>
      <c r="AF1100" s="53"/>
      <c r="AG1100" s="54"/>
      <c r="AH1100" s="55"/>
      <c r="AI1100" s="56"/>
      <c r="AJ1100" s="41" t="s">
        <v>85</v>
      </c>
      <c r="AK1100" s="42">
        <v>44601</v>
      </c>
      <c r="AL1100" s="50"/>
      <c r="AM1100" s="337" t="str">
        <f>INDEX($K$6:$AE$6,1,MATCH(1,K1100:AE1100,-1))</f>
        <v>95PFE-L2M</v>
      </c>
      <c r="AN1100" s="337" t="str">
        <f>IF(INDEX($K$6:$AE$6,1,MATCH(1,K1100:AE1100,1))&lt;&gt;INDEX($K$6:$AE$6,1,MATCH(1,K1100:AE1100,-1)),INDEX($K$6:$AE$6,1,MATCH(1,K1100:AE1100,1)),"-")</f>
        <v>-</v>
      </c>
    </row>
    <row r="1101" spans="1:40" x14ac:dyDescent="0.2">
      <c r="A1101" s="169" t="str">
        <f>IF(IFERROR(VLOOKUP(G1101,EmployesActifs,1,FALSE),"Non")&lt;&gt;"Non","Oui","Non")</f>
        <v>Oui</v>
      </c>
      <c r="B1101" s="172">
        <f>IF(A1101="Oui",1,0)</f>
        <v>1</v>
      </c>
      <c r="C1101" s="172">
        <f>IF(OR(G1101="Médecin",H1101="Médecin",I1101="Médecin",I1101="Médecins",H1101="anesthésiste",H1101="boursier univ.",H1101="chercheur",H1101="chirurgien",H1101="Résident(e)",H1101="Md Urg",H1101="Md Card",LEFT(H1101,6)="Fellow",H1101="Externe Médecine",H1101="Directeur de la biobanque Médecin",H1101="monit.-boursier",),1,0)</f>
        <v>0</v>
      </c>
      <c r="D1101" s="172">
        <f>IF(OR(G1101=0,H1101="Stagiaire",H1101="Stagiaires",H1101="Externe",H1101="Externes",G1101="agence",H1101="STAGIAIRE INFIRMIER(ÈRE)",H1101="STAGIAIRE SI",H1101="STAGIAIRE S.I.",H1101="STAGIAIRE PAB",H1101="STAGIAIRE EN PERFUSION",H1101="Stagiaire Physiothérapeute",H1101="Stagiaire médecine",H1101="Stagiaire - Service sociaux",H1101="STAGIAIRE SOINS INFIRMIERS",H1101="STAGIAIRE EXTERNE EN MÉDECINE",H1101="ss",),1,0)</f>
        <v>0</v>
      </c>
      <c r="E1101" s="28" t="s">
        <v>1773</v>
      </c>
      <c r="F1101" s="28" t="s">
        <v>1775</v>
      </c>
      <c r="G1101" s="262">
        <v>10107</v>
      </c>
      <c r="H1101" s="79" t="s">
        <v>42</v>
      </c>
      <c r="I1101" s="164" t="s">
        <v>5709</v>
      </c>
      <c r="J1101" s="273" t="str">
        <f ca="1">IF(AK1101&lt;=Données!$B$2,1," ")</f>
        <v xml:space="preserve"> </v>
      </c>
      <c r="K1101" s="45"/>
      <c r="L1101" s="46">
        <v>1</v>
      </c>
      <c r="M1101" s="47"/>
      <c r="N1101" s="48"/>
      <c r="O1101" s="185"/>
      <c r="P1101" s="187"/>
      <c r="Q1101" s="185"/>
      <c r="R1101" s="186"/>
      <c r="S1101" s="186"/>
      <c r="T1101" s="187"/>
      <c r="U1101" s="187"/>
      <c r="V1101" s="187"/>
      <c r="W1101" s="320"/>
      <c r="X1101" s="214"/>
      <c r="Y1101" s="215"/>
      <c r="Z1101" s="34"/>
      <c r="AA1101" s="35"/>
      <c r="AB1101" s="35"/>
      <c r="AC1101" s="35"/>
      <c r="AD1101" s="36"/>
      <c r="AE1101" s="224"/>
      <c r="AF1101" s="53"/>
      <c r="AG1101" s="54"/>
      <c r="AH1101" s="55"/>
      <c r="AI1101" s="56"/>
      <c r="AJ1101" s="41" t="s">
        <v>652</v>
      </c>
      <c r="AK1101" s="42">
        <v>45372</v>
      </c>
      <c r="AL1101" s="50"/>
      <c r="AM1101" s="337" t="str">
        <f>INDEX($K$6:$AE$6,1,MATCH(1,K1101:AE1101,-1))</f>
        <v>95PFE-L2M</v>
      </c>
      <c r="AN1101" s="337" t="str">
        <f>IF(INDEX($K$6:$AE$6,1,MATCH(1,K1101:AE1101,1))&lt;&gt;INDEX($K$6:$AE$6,1,MATCH(1,K1101:AE1101,-1)),INDEX($K$6:$AE$6,1,MATCH(1,K1101:AE1101,1)),"-")</f>
        <v>-</v>
      </c>
    </row>
    <row r="1102" spans="1:40" x14ac:dyDescent="0.2">
      <c r="A1102" s="169" t="str">
        <f>IF(IFERROR(VLOOKUP(G1102,EmployesActifs,1,FALSE),"Non")&lt;&gt;"Non","Oui","Non")</f>
        <v>Oui</v>
      </c>
      <c r="B1102" s="172">
        <f>IF(A1102="Oui",1,0)</f>
        <v>1</v>
      </c>
      <c r="C1102" s="172">
        <f>IF(OR(G1102="Médecin",H1102="Médecin",I1102="Médecin",I1102="Médecins",H1102="anesthésiste",H1102="boursier univ.",H1102="chercheur",H1102="chirurgien",H1102="Résident(e)",H1102="Md Urg",H1102="Md Card",LEFT(H1102,6)="Fellow",H1102="Externe Médecine",H1102="Directeur de la biobanque Médecin",H1102="monit.-boursier",),1,0)</f>
        <v>0</v>
      </c>
      <c r="D1102" s="172">
        <f>IF(OR(G1102=0,H1102="Stagiaire",H1102="Stagiaires",H1102="Externe",H1102="Externes",G1102="agence",H1102="STAGIAIRE INFIRMIER(ÈRE)",H1102="STAGIAIRE SI",H1102="STAGIAIRE S.I.",H1102="STAGIAIRE PAB",H1102="STAGIAIRE EN PERFUSION",H1102="Stagiaire Physiothérapeute",H1102="Stagiaire médecine",H1102="Stagiaire - Service sociaux",H1102="STAGIAIRE SOINS INFIRMIERS",H1102="STAGIAIRE EXTERNE EN MÉDECINE",H1102="ss",),1,0)</f>
        <v>0</v>
      </c>
      <c r="E1102" s="28" t="s">
        <v>1776</v>
      </c>
      <c r="F1102" s="28" t="s">
        <v>221</v>
      </c>
      <c r="G1102" s="262">
        <v>13023</v>
      </c>
      <c r="H1102" s="79" t="s">
        <v>103</v>
      </c>
      <c r="I1102" s="164" t="s">
        <v>3528</v>
      </c>
      <c r="J1102" s="273" t="str">
        <f ca="1">IF(AK1102&lt;=Données!$B$2,1," ")</f>
        <v xml:space="preserve"> </v>
      </c>
      <c r="K1102" s="45"/>
      <c r="L1102" s="46">
        <v>1</v>
      </c>
      <c r="M1102" s="47"/>
      <c r="N1102" s="48"/>
      <c r="O1102" s="185"/>
      <c r="P1102" s="187"/>
      <c r="Q1102" s="185"/>
      <c r="R1102" s="186"/>
      <c r="S1102" s="186"/>
      <c r="T1102" s="187"/>
      <c r="U1102" s="187"/>
      <c r="V1102" s="187"/>
      <c r="W1102" s="320"/>
      <c r="X1102" s="214"/>
      <c r="Y1102" s="215"/>
      <c r="Z1102" s="34"/>
      <c r="AA1102" s="35"/>
      <c r="AB1102" s="35"/>
      <c r="AC1102" s="35"/>
      <c r="AD1102" s="36"/>
      <c r="AE1102" s="224"/>
      <c r="AF1102" s="53"/>
      <c r="AG1102" s="54"/>
      <c r="AH1102" s="55"/>
      <c r="AI1102" s="56"/>
      <c r="AJ1102" s="41" t="s">
        <v>4462</v>
      </c>
      <c r="AK1102" s="42">
        <v>45861</v>
      </c>
      <c r="AL1102" s="50"/>
      <c r="AM1102" s="337" t="str">
        <f>INDEX($K$6:$AE$6,1,MATCH(1,K1102:AE1102,-1))</f>
        <v>95PFE-L2M</v>
      </c>
      <c r="AN1102" s="337" t="str">
        <f>IF(INDEX($K$6:$AE$6,1,MATCH(1,K1102:AE1102,1))&lt;&gt;INDEX($K$6:$AE$6,1,MATCH(1,K1102:AE1102,-1)),INDEX($K$6:$AE$6,1,MATCH(1,K1102:AE1102,1)),"-")</f>
        <v>-</v>
      </c>
    </row>
    <row r="1103" spans="1:40" x14ac:dyDescent="0.2">
      <c r="A1103" s="169" t="str">
        <f>IF(IFERROR(VLOOKUP(G1103,EmployesActifs,1,FALSE),"Non")&lt;&gt;"Non","Oui","Non")</f>
        <v>Oui</v>
      </c>
      <c r="B1103" s="172">
        <f>IF(A1103="Oui",1,0)</f>
        <v>1</v>
      </c>
      <c r="C1103" s="172">
        <f>IF(OR(G1103="Médecin",H1103="Médecin",I1103="Médecin",I1103="Médecins",H1103="anesthésiste",H1103="boursier univ.",H1103="chercheur",H1103="chirurgien",H1103="Résident(e)",H1103="Md Urg",H1103="Md Card",LEFT(H1103,6)="Fellow",H1103="Externe Médecine",H1103="Directeur de la biobanque Médecin",H1103="monit.-boursier",),1,0)</f>
        <v>0</v>
      </c>
      <c r="D1103" s="172">
        <f>IF(OR(G1103=0,H1103="Stagiaire",H1103="Stagiaires",H1103="Externe",H1103="Externes",G1103="agence",H1103="STAGIAIRE INFIRMIER(ÈRE)",H1103="STAGIAIRE SI",H1103="STAGIAIRE S.I.",H1103="STAGIAIRE PAB",H1103="STAGIAIRE EN PERFUSION",H1103="Stagiaire Physiothérapeute",H1103="Stagiaire médecine",H1103="Stagiaire - Service sociaux",H1103="STAGIAIRE SOINS INFIRMIERS",H1103="STAGIAIRE EXTERNE EN MÉDECINE",H1103="ss",),1,0)</f>
        <v>0</v>
      </c>
      <c r="E1103" s="28" t="s">
        <v>1777</v>
      </c>
      <c r="F1103" s="28" t="s">
        <v>710</v>
      </c>
      <c r="G1103" s="262">
        <v>10128</v>
      </c>
      <c r="H1103" s="79" t="s">
        <v>570</v>
      </c>
      <c r="I1103" s="164" t="s">
        <v>6256</v>
      </c>
      <c r="J1103" s="273" t="str">
        <f ca="1">IF(AK1103&lt;=Données!$B$2,1," ")</f>
        <v xml:space="preserve"> </v>
      </c>
      <c r="K1103" s="45"/>
      <c r="L1103" s="46"/>
      <c r="M1103" s="47"/>
      <c r="N1103" s="48"/>
      <c r="O1103" s="185"/>
      <c r="P1103" s="187"/>
      <c r="Q1103" s="185"/>
      <c r="R1103" s="186"/>
      <c r="S1103" s="186" t="s">
        <v>56</v>
      </c>
      <c r="T1103" s="187"/>
      <c r="U1103" s="187"/>
      <c r="V1103" s="187"/>
      <c r="W1103" s="320"/>
      <c r="X1103" s="214"/>
      <c r="Y1103" s="215"/>
      <c r="Z1103" s="34"/>
      <c r="AA1103" s="35"/>
      <c r="AB1103" s="35"/>
      <c r="AC1103" s="35"/>
      <c r="AD1103" s="36">
        <v>1</v>
      </c>
      <c r="AE1103" s="224"/>
      <c r="AF1103" s="53"/>
      <c r="AG1103" s="54"/>
      <c r="AH1103" s="55"/>
      <c r="AI1103" s="56"/>
      <c r="AJ1103" s="41" t="s">
        <v>652</v>
      </c>
      <c r="AK1103" s="42">
        <v>45913</v>
      </c>
      <c r="AL1103" s="50"/>
      <c r="AM1103" s="337" t="str">
        <f>INDEX($K$6:$AE$6,1,MATCH(1,K1103:AE1103,-1))</f>
        <v>1517-LP</v>
      </c>
      <c r="AN1103" s="337" t="str">
        <f>IF(INDEX($K$6:$AE$6,1,MATCH(1,K1103:AE1103,1))&lt;&gt;INDEX($K$6:$AE$6,1,MATCH(1,K1103:AE1103,-1)),INDEX($K$6:$AE$6,1,MATCH(1,K1103:AE1103,1)),"-")</f>
        <v>-</v>
      </c>
    </row>
    <row r="1104" spans="1:40" x14ac:dyDescent="0.2">
      <c r="A1104" s="169" t="str">
        <f>IF(IFERROR(VLOOKUP(G1104,EmployesActifs,1,FALSE),"Non")&lt;&gt;"Non","Oui","Non")</f>
        <v>Oui</v>
      </c>
      <c r="B1104" s="172">
        <f>IF(A1104="Oui",1,0)</f>
        <v>1</v>
      </c>
      <c r="C1104" s="172">
        <f>IF(OR(G1104="Médecin",H1104="Médecin",I1104="Médecin",I1104="Médecins",H1104="anesthésiste",H1104="boursier univ.",H1104="chercheur",H1104="chirurgien",H1104="Résident(e)",H1104="Md Urg",H1104="Md Card",LEFT(H1104,6)="Fellow",H1104="Externe Médecine",H1104="Directeur de la biobanque Médecin",H1104="monit.-boursier",),1,0)</f>
        <v>0</v>
      </c>
      <c r="D1104" s="172">
        <f>IF(OR(G1104=0,H1104="Stagiaire",H1104="Stagiaires",H1104="Externe",H1104="Externes",G1104="agence",H1104="STAGIAIRE INFIRMIER(ÈRE)",H1104="STAGIAIRE SI",H1104="STAGIAIRE S.I.",H1104="STAGIAIRE PAB",H1104="STAGIAIRE EN PERFUSION",H1104="Stagiaire Physiothérapeute",H1104="Stagiaire médecine",H1104="Stagiaire - Service sociaux",H1104="STAGIAIRE SOINS INFIRMIERS",H1104="STAGIAIRE EXTERNE EN MÉDECINE",H1104="ss",),1,0)</f>
        <v>0</v>
      </c>
      <c r="E1104" s="28" t="s">
        <v>1778</v>
      </c>
      <c r="F1104" s="28" t="s">
        <v>3921</v>
      </c>
      <c r="G1104" s="262">
        <v>10588</v>
      </c>
      <c r="H1104" s="79" t="s">
        <v>54</v>
      </c>
      <c r="I1104" s="164" t="s">
        <v>55</v>
      </c>
      <c r="J1104" s="273" t="str">
        <f ca="1">IF(AK1104&lt;=Données!$B$2,1," ")</f>
        <v xml:space="preserve"> </v>
      </c>
      <c r="K1104" s="45" t="s">
        <v>56</v>
      </c>
      <c r="L1104" s="46">
        <v>1</v>
      </c>
      <c r="M1104" s="47"/>
      <c r="N1104" s="48"/>
      <c r="O1104" s="185"/>
      <c r="P1104" s="187"/>
      <c r="Q1104" s="185"/>
      <c r="R1104" s="186"/>
      <c r="S1104" s="186"/>
      <c r="T1104" s="187"/>
      <c r="U1104" s="187"/>
      <c r="V1104" s="187"/>
      <c r="W1104" s="320"/>
      <c r="X1104" s="214"/>
      <c r="Y1104" s="215"/>
      <c r="Z1104" s="34"/>
      <c r="AA1104" s="35"/>
      <c r="AB1104" s="35"/>
      <c r="AC1104" s="35"/>
      <c r="AD1104" s="36"/>
      <c r="AE1104" s="224"/>
      <c r="AF1104" s="53"/>
      <c r="AG1104" s="54"/>
      <c r="AH1104" s="55"/>
      <c r="AI1104" s="56"/>
      <c r="AJ1104" s="41" t="s">
        <v>5851</v>
      </c>
      <c r="AK1104" s="42">
        <v>45696</v>
      </c>
      <c r="AL1104" s="50"/>
      <c r="AM1104" s="337" t="str">
        <f>INDEX($K$6:$AE$6,1,MATCH(1,K1104:AE1104,-1))</f>
        <v>95PFE-L2M</v>
      </c>
      <c r="AN1104" s="337" t="str">
        <f>IF(INDEX($K$6:$AE$6,1,MATCH(1,K1104:AE1104,1))&lt;&gt;INDEX($K$6:$AE$6,1,MATCH(1,K1104:AE1104,-1)),INDEX($K$6:$AE$6,1,MATCH(1,K1104:AE1104,1)),"-")</f>
        <v>-</v>
      </c>
    </row>
    <row r="1105" spans="1:40" x14ac:dyDescent="0.2">
      <c r="A1105" s="169" t="str">
        <f>IF(IFERROR(VLOOKUP(G1105,EmployesActifs,1,FALSE),"Non")&lt;&gt;"Non","Oui","Non")</f>
        <v>Oui</v>
      </c>
      <c r="B1105" s="172">
        <f>IF(A1105="Oui",1,0)</f>
        <v>1</v>
      </c>
      <c r="C1105" s="172">
        <f>IF(OR(G1105="Médecin",H1105="Médecin",I1105="Médecin",I1105="Médecins",H1105="anesthésiste",H1105="boursier univ.",H1105="chercheur",H1105="chirurgien",H1105="Résident(e)",H1105="Md Urg",H1105="Md Card",LEFT(H1105,6)="Fellow",H1105="Externe Médecine",H1105="Directeur de la biobanque Médecin",H1105="monit.-boursier",),1,0)</f>
        <v>0</v>
      </c>
      <c r="D1105" s="172">
        <f>IF(OR(G1105=0,H1105="Stagiaire",H1105="Stagiaires",H1105="Externe",H1105="Externes",G1105="agence",H1105="STAGIAIRE INFIRMIER(ÈRE)",H1105="STAGIAIRE SI",H1105="STAGIAIRE S.I.",H1105="STAGIAIRE PAB",H1105="STAGIAIRE EN PERFUSION",H1105="Stagiaire Physiothérapeute",H1105="Stagiaire médecine",H1105="Stagiaire - Service sociaux",H1105="STAGIAIRE SOINS INFIRMIERS",H1105="STAGIAIRE EXTERNE EN MÉDECINE",H1105="ss",),1,0)</f>
        <v>0</v>
      </c>
      <c r="E1105" s="28" t="s">
        <v>4310</v>
      </c>
      <c r="F1105" s="28" t="s">
        <v>3215</v>
      </c>
      <c r="G1105" s="262">
        <v>12979</v>
      </c>
      <c r="H1105" s="79" t="s">
        <v>42</v>
      </c>
      <c r="I1105" s="164" t="s">
        <v>61</v>
      </c>
      <c r="J1105" s="273" t="str">
        <f ca="1">IF(AK1105&lt;=Données!$B$2,1," ")</f>
        <v xml:space="preserve"> </v>
      </c>
      <c r="K1105" s="45">
        <v>1</v>
      </c>
      <c r="L1105" s="46"/>
      <c r="M1105" s="47"/>
      <c r="N1105" s="48"/>
      <c r="O1105" s="185"/>
      <c r="P1105" s="187"/>
      <c r="Q1105" s="185"/>
      <c r="R1105" s="186"/>
      <c r="S1105" s="186"/>
      <c r="T1105" s="187"/>
      <c r="U1105" s="187"/>
      <c r="V1105" s="187"/>
      <c r="W1105" s="320"/>
      <c r="X1105" s="214"/>
      <c r="Y1105" s="215"/>
      <c r="Z1105" s="34"/>
      <c r="AA1105" s="35"/>
      <c r="AB1105" s="35"/>
      <c r="AC1105" s="35"/>
      <c r="AD1105" s="36"/>
      <c r="AE1105" s="224"/>
      <c r="AF1105" s="53"/>
      <c r="AG1105" s="54"/>
      <c r="AH1105" s="55"/>
      <c r="AI1105" s="56"/>
      <c r="AJ1105" s="41" t="s">
        <v>4462</v>
      </c>
      <c r="AK1105" s="42">
        <v>45952</v>
      </c>
      <c r="AL1105" s="50"/>
      <c r="AM1105" s="337" t="str">
        <f>INDEX($K$6:$AE$6,1,MATCH(1,K1105:AE1105,-1))</f>
        <v>95PFE-L2S</v>
      </c>
      <c r="AN1105" s="337" t="str">
        <f>IF(INDEX($K$6:$AE$6,1,MATCH(1,K1105:AE1105,1))&lt;&gt;INDEX($K$6:$AE$6,1,MATCH(1,K1105:AE1105,-1)),INDEX($K$6:$AE$6,1,MATCH(1,K1105:AE1105,1)),"-")</f>
        <v>-</v>
      </c>
    </row>
    <row r="1106" spans="1:40" x14ac:dyDescent="0.2">
      <c r="A1106" s="169" t="str">
        <f>IF(IFERROR(VLOOKUP(G1106,EmployesActifs,1,FALSE),"Non")&lt;&gt;"Non","Oui","Non")</f>
        <v>Oui</v>
      </c>
      <c r="B1106" s="172">
        <f>IF(A1106="Oui",1,0)</f>
        <v>1</v>
      </c>
      <c r="C1106" s="172">
        <f>IF(OR(G1106="Médecin",H1106="Médecin",I1106="Médecin",I1106="Médecins",H1106="anesthésiste",H1106="boursier univ.",H1106="chercheur",H1106="chirurgien",H1106="Résident(e)",H1106="Md Urg",H1106="Md Card",LEFT(H1106,6)="Fellow",H1106="Externe Médecine",H1106="Directeur de la biobanque Médecin",H1106="monit.-boursier",),1,0)</f>
        <v>0</v>
      </c>
      <c r="D1106" s="172">
        <f>IF(OR(G1106=0,H1106="Stagiaire",H1106="Stagiaires",H1106="Externe",H1106="Externes",G1106="agence",H1106="STAGIAIRE INFIRMIER(ÈRE)",H1106="STAGIAIRE SI",H1106="STAGIAIRE S.I.",H1106="STAGIAIRE PAB",H1106="STAGIAIRE EN PERFUSION",H1106="Stagiaire Physiothérapeute",H1106="Stagiaire médecine",H1106="Stagiaire - Service sociaux",H1106="STAGIAIRE SOINS INFIRMIERS",H1106="STAGIAIRE EXTERNE EN MÉDECINE",H1106="ss",),1,0)</f>
        <v>0</v>
      </c>
      <c r="E1106" s="28" t="s">
        <v>1783</v>
      </c>
      <c r="F1106" s="28" t="s">
        <v>440</v>
      </c>
      <c r="G1106" s="262">
        <v>9536</v>
      </c>
      <c r="H1106" s="79" t="s">
        <v>103</v>
      </c>
      <c r="I1106" s="164" t="s">
        <v>3498</v>
      </c>
      <c r="J1106" s="273" t="str">
        <f ca="1">IF(AK1106&lt;=Données!$B$2,1," ")</f>
        <v xml:space="preserve"> </v>
      </c>
      <c r="K1106" s="45">
        <v>1</v>
      </c>
      <c r="L1106" s="46"/>
      <c r="M1106" s="47"/>
      <c r="N1106" s="48"/>
      <c r="O1106" s="185"/>
      <c r="P1106" s="187"/>
      <c r="Q1106" s="185"/>
      <c r="R1106" s="186"/>
      <c r="S1106" s="186"/>
      <c r="T1106" s="187"/>
      <c r="U1106" s="187"/>
      <c r="V1106" s="187"/>
      <c r="W1106" s="320"/>
      <c r="X1106" s="214"/>
      <c r="Y1106" s="215"/>
      <c r="Z1106" s="34"/>
      <c r="AA1106" s="35"/>
      <c r="AB1106" s="35"/>
      <c r="AC1106" s="35"/>
      <c r="AD1106" s="36"/>
      <c r="AE1106" s="224"/>
      <c r="AF1106" s="53"/>
      <c r="AG1106" s="54"/>
      <c r="AH1106" s="55"/>
      <c r="AI1106" s="56"/>
      <c r="AJ1106" s="41" t="s">
        <v>4462</v>
      </c>
      <c r="AK1106" s="42">
        <v>45938</v>
      </c>
      <c r="AL1106" s="50"/>
      <c r="AM1106" s="337" t="str">
        <f>INDEX($K$6:$AE$6,1,MATCH(1,K1106:AE1106,-1))</f>
        <v>95PFE-L2S</v>
      </c>
      <c r="AN1106" s="337" t="str">
        <f>IF(INDEX($K$6:$AE$6,1,MATCH(1,K1106:AE1106,1))&lt;&gt;INDEX($K$6:$AE$6,1,MATCH(1,K1106:AE1106,-1)),INDEX($K$6:$AE$6,1,MATCH(1,K1106:AE1106,1)),"-")</f>
        <v>-</v>
      </c>
    </row>
    <row r="1107" spans="1:40" x14ac:dyDescent="0.2">
      <c r="A1107" s="169" t="str">
        <f>IF(IFERROR(VLOOKUP(G1107,EmployesActifs,1,FALSE),"Non")&lt;&gt;"Non","Oui","Non")</f>
        <v>Oui</v>
      </c>
      <c r="B1107" s="172">
        <f>IF(A1107="Oui",1,0)</f>
        <v>1</v>
      </c>
      <c r="C1107" s="172">
        <f>IF(OR(G1107="Médecin",H1107="Médecin",I1107="Médecin",I1107="Médecins",H1107="anesthésiste",H1107="boursier univ.",H1107="chercheur",H1107="chirurgien",H1107="Résident(e)",H1107="Md Urg",H1107="Md Card",LEFT(H1107,6)="Fellow",H1107="Externe Médecine",H1107="Directeur de la biobanque Médecin",H1107="monit.-boursier",),1,0)</f>
        <v>0</v>
      </c>
      <c r="D1107" s="172">
        <f>IF(OR(G1107=0,H1107="Stagiaire",H1107="Stagiaires",H1107="Externe",H1107="Externes",G1107="agence",H1107="STAGIAIRE INFIRMIER(ÈRE)",H1107="STAGIAIRE SI",H1107="STAGIAIRE S.I.",H1107="STAGIAIRE PAB",H1107="STAGIAIRE EN PERFUSION",H1107="Stagiaire Physiothérapeute",H1107="Stagiaire médecine",H1107="Stagiaire - Service sociaux",H1107="STAGIAIRE SOINS INFIRMIERS",H1107="STAGIAIRE EXTERNE EN MÉDECINE",H1107="ss",),1,0)</f>
        <v>0</v>
      </c>
      <c r="E1107" s="28" t="s">
        <v>1784</v>
      </c>
      <c r="F1107" s="28" t="s">
        <v>170</v>
      </c>
      <c r="G1107" s="262">
        <v>4525</v>
      </c>
      <c r="H1107" s="79" t="s">
        <v>412</v>
      </c>
      <c r="I1107" s="164" t="s">
        <v>3543</v>
      </c>
      <c r="J1107" s="273">
        <f ca="1">IF(AK1107&lt;=Données!$B$2,1," ")</f>
        <v>1</v>
      </c>
      <c r="K1107" s="45"/>
      <c r="L1107" s="46"/>
      <c r="M1107" s="47"/>
      <c r="N1107" s="48"/>
      <c r="O1107" s="185"/>
      <c r="P1107" s="187"/>
      <c r="Q1107" s="185"/>
      <c r="R1107" s="186"/>
      <c r="S1107" s="186"/>
      <c r="T1107" s="187"/>
      <c r="U1107" s="187"/>
      <c r="V1107" s="187"/>
      <c r="W1107" s="320"/>
      <c r="X1107" s="214"/>
      <c r="Y1107" s="215"/>
      <c r="Z1107" s="34"/>
      <c r="AA1107" s="35"/>
      <c r="AB1107" s="35">
        <v>1</v>
      </c>
      <c r="AC1107" s="35"/>
      <c r="AD1107" s="36"/>
      <c r="AE1107" s="224"/>
      <c r="AF1107" s="53"/>
      <c r="AG1107" s="54"/>
      <c r="AH1107" s="55"/>
      <c r="AI1107" s="56"/>
      <c r="AJ1107" s="41" t="s">
        <v>229</v>
      </c>
      <c r="AK1107" s="42">
        <v>43546</v>
      </c>
      <c r="AL1107" s="50"/>
      <c r="AM1107" s="337" t="str">
        <f>INDEX($K$6:$AE$6,1,MATCH(1,K1107:AE1107,-1))</f>
        <v>1512-M</v>
      </c>
      <c r="AN1107" s="337" t="str">
        <f>IF(INDEX($K$6:$AE$6,1,MATCH(1,K1107:AE1107,1))&lt;&gt;INDEX($K$6:$AE$6,1,MATCH(1,K1107:AE1107,-1)),INDEX($K$6:$AE$6,1,MATCH(1,K1107:AE1107,1)),"-")</f>
        <v>-</v>
      </c>
    </row>
    <row r="1108" spans="1:40" x14ac:dyDescent="0.2">
      <c r="A1108" s="381"/>
      <c r="B1108" s="172">
        <f>IF(A1108="Oui",1,0)</f>
        <v>0</v>
      </c>
      <c r="C1108" s="172">
        <f>IF(OR(G1108="Médecin",H1108="Médecin",I1108="Médecin",I1108="Médecins",H1108="anesthésiste",H1108="boursier univ.",H1108="chercheur",H1108="chirurgien",H1108="Résident(e)",H1108="Md Urg",H1108="Md Card",LEFT(H1108,6)="Fellow",H1108="Externe Médecine",H1108="Directeur de la biobanque Médecin",H1108="monit.-boursier",),1,0)</f>
        <v>0</v>
      </c>
      <c r="D1108" s="172">
        <f>IF(OR(G1108=0,H1108="Stagiaire",H1108="Stagiaires",H1108="Externe",H1108="Externes",G1108="agence",H1108="STAGIAIRE INFIRMIER(ÈRE)",H1108="STAGIAIRE SI",H1108="STAGIAIRE S.I.",H1108="STAGIAIRE PAB",H1108="STAGIAIRE EN PERFUSION",H1108="Stagiaire Physiothérapeute",H1108="Stagiaire médecine",H1108="Stagiaire - Service sociaux",H1108="STAGIAIRE SOINS INFIRMIERS",H1108="STAGIAIRE EXTERNE EN MÉDECINE",H1108="ss",),1,0)</f>
        <v>1</v>
      </c>
      <c r="E1108" s="28" t="s">
        <v>1785</v>
      </c>
      <c r="F1108" s="28" t="s">
        <v>676</v>
      </c>
      <c r="G1108" s="262">
        <v>0</v>
      </c>
      <c r="H1108" s="79" t="s">
        <v>212</v>
      </c>
      <c r="I1108" s="164" t="s">
        <v>213</v>
      </c>
      <c r="J1108" s="273">
        <f ca="1">IF(AK1108&lt;=Données!$B$2,1," ")</f>
        <v>1</v>
      </c>
      <c r="K1108" s="45"/>
      <c r="L1108" s="46">
        <v>1</v>
      </c>
      <c r="M1108" s="47"/>
      <c r="N1108" s="48"/>
      <c r="O1108" s="185"/>
      <c r="P1108" s="187"/>
      <c r="Q1108" s="185"/>
      <c r="R1108" s="186"/>
      <c r="S1108" s="186"/>
      <c r="T1108" s="187"/>
      <c r="U1108" s="187"/>
      <c r="V1108" s="187"/>
      <c r="W1108" s="320"/>
      <c r="X1108" s="214"/>
      <c r="Y1108" s="215"/>
      <c r="Z1108" s="34"/>
      <c r="AA1108" s="35"/>
      <c r="AB1108" s="35"/>
      <c r="AC1108" s="35"/>
      <c r="AD1108" s="36"/>
      <c r="AE1108" s="224"/>
      <c r="AF1108" s="53"/>
      <c r="AG1108" s="54"/>
      <c r="AH1108" s="55"/>
      <c r="AI1108" s="56"/>
      <c r="AJ1108" s="41" t="s">
        <v>85</v>
      </c>
      <c r="AK1108" s="42">
        <v>44600</v>
      </c>
      <c r="AL1108" s="50"/>
      <c r="AM1108" s="337" t="str">
        <f>INDEX($K$6:$AE$6,1,MATCH(1,K1108:AE1108,-1))</f>
        <v>95PFE-L2M</v>
      </c>
      <c r="AN1108" s="337" t="str">
        <f>IF(INDEX($K$6:$AE$6,1,MATCH(1,K1108:AE1108,1))&lt;&gt;INDEX($K$6:$AE$6,1,MATCH(1,K1108:AE1108,-1)),INDEX($K$6:$AE$6,1,MATCH(1,K1108:AE1108,1)),"-")</f>
        <v>-</v>
      </c>
    </row>
    <row r="1109" spans="1:40" x14ac:dyDescent="0.2">
      <c r="A1109" s="169" t="str">
        <f>IF(IFERROR(VLOOKUP(G1109,EmployesActifs,1,FALSE),"Non")&lt;&gt;"Non","Oui","Non")</f>
        <v>Oui</v>
      </c>
      <c r="B1109" s="172">
        <f>IF(A1109="Oui",1,0)</f>
        <v>1</v>
      </c>
      <c r="C1109" s="172">
        <f>IF(OR(G1109="Médecin",H1109="Médecin",I1109="Médecin",I1109="Médecins",H1109="anesthésiste",H1109="boursier univ.",H1109="chercheur",H1109="chirurgien",H1109="Résident(e)",H1109="Md Urg",H1109="Md Card",LEFT(H1109,6)="Fellow",H1109="Externe Médecine",H1109="Directeur de la biobanque Médecin",H1109="monit.-boursier",),1,0)</f>
        <v>0</v>
      </c>
      <c r="D1109" s="172">
        <f>IF(OR(G1109=0,H1109="Stagiaire",H1109="Stagiaires",H1109="Externe",H1109="Externes",G1109="agence",H1109="STAGIAIRE INFIRMIER(ÈRE)",H1109="STAGIAIRE SI",H1109="STAGIAIRE S.I.",H1109="STAGIAIRE PAB",H1109="STAGIAIRE EN PERFUSION",H1109="Stagiaire Physiothérapeute",H1109="Stagiaire médecine",H1109="Stagiaire - Service sociaux",H1109="STAGIAIRE SOINS INFIRMIERS",H1109="STAGIAIRE EXTERNE EN MÉDECINE",H1109="ss",),1,0)</f>
        <v>0</v>
      </c>
      <c r="E1109" s="28" t="s">
        <v>1786</v>
      </c>
      <c r="F1109" s="28" t="s">
        <v>1633</v>
      </c>
      <c r="G1109" s="262">
        <v>4616</v>
      </c>
      <c r="H1109" s="79" t="s">
        <v>2098</v>
      </c>
      <c r="I1109" s="164" t="s">
        <v>5711</v>
      </c>
      <c r="J1109" s="273" t="str">
        <f ca="1">IF(AK1109&lt;=Données!$B$2,1," ")</f>
        <v xml:space="preserve"> </v>
      </c>
      <c r="K1109" s="45"/>
      <c r="L1109" s="46"/>
      <c r="M1109" s="47"/>
      <c r="N1109" s="48"/>
      <c r="O1109" s="185"/>
      <c r="P1109" s="187"/>
      <c r="Q1109" s="185"/>
      <c r="R1109" s="186"/>
      <c r="S1109" s="186">
        <v>1</v>
      </c>
      <c r="T1109" s="187"/>
      <c r="U1109" s="187"/>
      <c r="V1109" s="187"/>
      <c r="W1109" s="320"/>
      <c r="X1109" s="214"/>
      <c r="Y1109" s="215"/>
      <c r="Z1109" s="34"/>
      <c r="AA1109" s="35"/>
      <c r="AB1109" s="35"/>
      <c r="AC1109" s="35"/>
      <c r="AD1109" s="36"/>
      <c r="AE1109" s="224"/>
      <c r="AF1109" s="53"/>
      <c r="AG1109" s="54"/>
      <c r="AH1109" s="55"/>
      <c r="AI1109" s="56"/>
      <c r="AJ1109" s="41" t="s">
        <v>4462</v>
      </c>
      <c r="AK1109" s="42">
        <v>45462</v>
      </c>
      <c r="AL1109" s="50"/>
      <c r="AM1109" s="337" t="str">
        <f>INDEX($K$6:$AE$6,1,MATCH(1,K1109:AE1109,-1))</f>
        <v>1870 +</v>
      </c>
      <c r="AN1109" s="337" t="str">
        <f>IF(INDEX($K$6:$AE$6,1,MATCH(1,K1109:AE1109,1))&lt;&gt;INDEX($K$6:$AE$6,1,MATCH(1,K1109:AE1109,-1)),INDEX($K$6:$AE$6,1,MATCH(1,K1109:AE1109,1)),"-")</f>
        <v>-</v>
      </c>
    </row>
    <row r="1110" spans="1:40" x14ac:dyDescent="0.2">
      <c r="A1110" s="381"/>
      <c r="B1110" s="172">
        <f>IF(A1110="Oui",1,0)</f>
        <v>0</v>
      </c>
      <c r="C1110" s="172">
        <f>IF(OR(G1110="Médecin",H1110="Médecin",I1110="Médecin",I1110="Médecins",H1110="anesthésiste",H1110="boursier univ.",H1110="chercheur",H1110="chirurgien",H1110="Résident(e)",H1110="Md Urg",H1110="Md Card",LEFT(H1110,6)="Fellow",H1110="Externe Médecine",H1110="Directeur de la biobanque Médecin",H1110="monit.-boursier",),1,0)</f>
        <v>1</v>
      </c>
      <c r="D1110" s="172">
        <f>IF(OR(G1110=0,H1110="Stagiaire",H1110="Stagiaires",H1110="Externe",H1110="Externes",G1110="agence",H1110="STAGIAIRE INFIRMIER(ÈRE)",H1110="STAGIAIRE SI",H1110="STAGIAIRE S.I.",H1110="STAGIAIRE PAB",H1110="STAGIAIRE EN PERFUSION",H1110="Stagiaire Physiothérapeute",H1110="Stagiaire médecine",H1110="Stagiaire - Service sociaux",H1110="STAGIAIRE SOINS INFIRMIERS",H1110="STAGIAIRE EXTERNE EN MÉDECINE",H1110="ss",),1,0)</f>
        <v>0</v>
      </c>
      <c r="E1110" s="28" t="s">
        <v>1786</v>
      </c>
      <c r="F1110" s="28" t="s">
        <v>1111</v>
      </c>
      <c r="G1110" s="262" t="s">
        <v>1787</v>
      </c>
      <c r="H1110" s="79" t="s">
        <v>80</v>
      </c>
      <c r="I1110" s="164" t="s">
        <v>304</v>
      </c>
      <c r="J1110" s="273">
        <f ca="1">IF(AK1110&lt;=Données!$B$2,1," ")</f>
        <v>1</v>
      </c>
      <c r="K1110" s="45"/>
      <c r="L1110" s="46" t="s">
        <v>56</v>
      </c>
      <c r="M1110" s="47"/>
      <c r="N1110" s="48"/>
      <c r="O1110" s="185"/>
      <c r="P1110" s="187"/>
      <c r="Q1110" s="185"/>
      <c r="R1110" s="186"/>
      <c r="S1110" s="186">
        <v>1</v>
      </c>
      <c r="T1110" s="187"/>
      <c r="U1110" s="187"/>
      <c r="V1110" s="187"/>
      <c r="W1110" s="320"/>
      <c r="X1110" s="214"/>
      <c r="Y1110" s="215"/>
      <c r="Z1110" s="34"/>
      <c r="AA1110" s="35"/>
      <c r="AB1110" s="35"/>
      <c r="AC1110" s="35"/>
      <c r="AD1110" s="36"/>
      <c r="AE1110" s="224" t="s">
        <v>56</v>
      </c>
      <c r="AF1110" s="53"/>
      <c r="AG1110" s="54"/>
      <c r="AH1110" s="55"/>
      <c r="AI1110" s="56"/>
      <c r="AJ1110" s="41" t="s">
        <v>340</v>
      </c>
      <c r="AK1110" s="42">
        <v>44569</v>
      </c>
      <c r="AL1110" s="50"/>
      <c r="AM1110" s="337" t="str">
        <f>INDEX($K$6:$AE$6,1,MATCH(1,K1110:AE1110,-1))</f>
        <v>1870 +</v>
      </c>
      <c r="AN1110" s="337" t="str">
        <f>IF(INDEX($K$6:$AE$6,1,MATCH(1,K1110:AE1110,1))&lt;&gt;INDEX($K$6:$AE$6,1,MATCH(1,K1110:AE1110,-1)),INDEX($K$6:$AE$6,1,MATCH(1,K1110:AE1110,1)),"-")</f>
        <v>-</v>
      </c>
    </row>
    <row r="1111" spans="1:40" x14ac:dyDescent="0.2">
      <c r="A1111" s="169" t="str">
        <f>IF(IFERROR(VLOOKUP(G1111,EmployesActifs,1,FALSE),"Non")&lt;&gt;"Non","Oui","Non")</f>
        <v>Oui</v>
      </c>
      <c r="B1111" s="172">
        <f>IF(A1111="Oui",1,0)</f>
        <v>1</v>
      </c>
      <c r="C1111" s="172">
        <f>IF(OR(G1111="Médecin",H1111="Médecin",I1111="Médecin",I1111="Médecins",H1111="anesthésiste",H1111="boursier univ.",H1111="chercheur",H1111="chirurgien",H1111="Résident(e)",H1111="Md Urg",H1111="Md Card",LEFT(H1111,6)="Fellow",H1111="Externe Médecine",H1111="Directeur de la biobanque Médecin",H1111="monit.-boursier",),1,0)</f>
        <v>0</v>
      </c>
      <c r="D1111" s="172">
        <f>IF(OR(G1111=0,H1111="Stagiaire",H1111="Stagiaires",H1111="Externe",H1111="Externes",G1111="agence",H1111="STAGIAIRE INFIRMIER(ÈRE)",H1111="STAGIAIRE SI",H1111="STAGIAIRE S.I.",H1111="STAGIAIRE PAB",H1111="STAGIAIRE EN PERFUSION",H1111="Stagiaire Physiothérapeute",H1111="Stagiaire médecine",H1111="Stagiaire - Service sociaux",H1111="STAGIAIRE SOINS INFIRMIERS",H1111="STAGIAIRE EXTERNE EN MÉDECINE",H1111="ss",),1,0)</f>
        <v>0</v>
      </c>
      <c r="E1111" s="28" t="s">
        <v>1788</v>
      </c>
      <c r="F1111" s="28" t="s">
        <v>597</v>
      </c>
      <c r="G1111" s="262">
        <v>11322</v>
      </c>
      <c r="H1111" s="79" t="s">
        <v>1095</v>
      </c>
      <c r="I1111" s="164" t="s">
        <v>5215</v>
      </c>
      <c r="J1111" s="273">
        <f ca="1">IF(AK1111&lt;=Données!$B$2,1," ")</f>
        <v>1</v>
      </c>
      <c r="K1111" s="45" t="s">
        <v>56</v>
      </c>
      <c r="L1111" s="46" t="s">
        <v>56</v>
      </c>
      <c r="M1111" s="47"/>
      <c r="N1111" s="48">
        <v>1</v>
      </c>
      <c r="O1111" s="185"/>
      <c r="P1111" s="187"/>
      <c r="Q1111" s="185" t="s">
        <v>56</v>
      </c>
      <c r="R1111" s="186" t="s">
        <v>56</v>
      </c>
      <c r="S1111" s="186" t="s">
        <v>56</v>
      </c>
      <c r="T1111" s="187" t="s">
        <v>56</v>
      </c>
      <c r="U1111" s="187"/>
      <c r="V1111" s="187"/>
      <c r="W1111" s="320"/>
      <c r="X1111" s="214"/>
      <c r="Y1111" s="215"/>
      <c r="Z1111" s="34" t="s">
        <v>56</v>
      </c>
      <c r="AA1111" s="35" t="s">
        <v>56</v>
      </c>
      <c r="AB1111" s="35"/>
      <c r="AC1111" s="35"/>
      <c r="AD1111" s="36" t="s">
        <v>56</v>
      </c>
      <c r="AE1111" s="224" t="s">
        <v>56</v>
      </c>
      <c r="AF1111" s="53"/>
      <c r="AG1111" s="54"/>
      <c r="AH1111" s="55"/>
      <c r="AI1111" s="56"/>
      <c r="AJ1111" s="41" t="s">
        <v>57</v>
      </c>
      <c r="AK1111" s="42">
        <v>44594</v>
      </c>
      <c r="AL1111" s="50"/>
      <c r="AM1111" s="337" t="str">
        <f>INDEX($K$6:$AE$6,1,MATCH(1,K1111:AE1111,-1))</f>
        <v>F550</v>
      </c>
      <c r="AN1111" s="337" t="str">
        <f>IF(INDEX($K$6:$AE$6,1,MATCH(1,K1111:AE1111,1))&lt;&gt;INDEX($K$6:$AE$6,1,MATCH(1,K1111:AE1111,-1)),INDEX($K$6:$AE$6,1,MATCH(1,K1111:AE1111,1)),"-")</f>
        <v>-</v>
      </c>
    </row>
    <row r="1112" spans="1:40" x14ac:dyDescent="0.2">
      <c r="A1112" s="381"/>
      <c r="B1112" s="172">
        <f>IF(A1112="Oui",1,0)</f>
        <v>0</v>
      </c>
      <c r="C1112" s="172">
        <f>IF(OR(G1112="Médecin",H1112="Médecin",I1112="Médecin",I1112="Médecins",H1112="anesthésiste",H1112="boursier univ.",H1112="chercheur",H1112="chirurgien",H1112="Résident(e)",H1112="Md Urg",H1112="Md Card",LEFT(H1112,6)="Fellow",H1112="Externe Médecine",H1112="Directeur de la biobanque Médecin",H1112="monit.-boursier",),1,0)</f>
        <v>1</v>
      </c>
      <c r="D1112" s="172">
        <f>IF(OR(G1112=0,H1112="Stagiaire",H1112="Stagiaires",H1112="Externe",H1112="Externes",G1112="agence",H1112="STAGIAIRE INFIRMIER(ÈRE)",H1112="STAGIAIRE SI",H1112="STAGIAIRE S.I.",H1112="STAGIAIRE PAB",H1112="STAGIAIRE EN PERFUSION",H1112="Stagiaire Physiothérapeute",H1112="Stagiaire médecine",H1112="Stagiaire - Service sociaux",H1112="STAGIAIRE SOINS INFIRMIERS",H1112="STAGIAIRE EXTERNE EN MÉDECINE",H1112="ss",),1,0)</f>
        <v>0</v>
      </c>
      <c r="E1112" s="28" t="s">
        <v>1791</v>
      </c>
      <c r="F1112" s="28" t="s">
        <v>1690</v>
      </c>
      <c r="G1112" s="262" t="s">
        <v>1792</v>
      </c>
      <c r="H1112" s="79" t="s">
        <v>80</v>
      </c>
      <c r="I1112" s="164" t="s">
        <v>117</v>
      </c>
      <c r="J1112" s="273">
        <f ca="1">IF(AK1112&lt;=Données!$B$2,1," ")</f>
        <v>1</v>
      </c>
      <c r="K1112" s="45"/>
      <c r="L1112" s="46" t="s">
        <v>56</v>
      </c>
      <c r="M1112" s="47"/>
      <c r="N1112" s="48"/>
      <c r="O1112" s="185"/>
      <c r="P1112" s="187"/>
      <c r="Q1112" s="185"/>
      <c r="R1112" s="186"/>
      <c r="S1112" s="186" t="s">
        <v>56</v>
      </c>
      <c r="T1112" s="187"/>
      <c r="U1112" s="187"/>
      <c r="V1112" s="187"/>
      <c r="W1112" s="320"/>
      <c r="X1112" s="214"/>
      <c r="Y1112" s="215"/>
      <c r="Z1112" s="34"/>
      <c r="AA1112" s="35"/>
      <c r="AB1112" s="35"/>
      <c r="AC1112" s="35"/>
      <c r="AD1112" s="36">
        <v>1</v>
      </c>
      <c r="AE1112" s="224"/>
      <c r="AF1112" s="53"/>
      <c r="AG1112" s="54"/>
      <c r="AH1112" s="55"/>
      <c r="AI1112" s="56"/>
      <c r="AJ1112" s="41" t="s">
        <v>57</v>
      </c>
      <c r="AK1112" s="42">
        <v>44575</v>
      </c>
      <c r="AL1112" s="50"/>
      <c r="AM1112" s="337" t="str">
        <f>INDEX($K$6:$AE$6,1,MATCH(1,K1112:AE1112,-1))</f>
        <v>1517-LP</v>
      </c>
      <c r="AN1112" s="337" t="str">
        <f>IF(INDEX($K$6:$AE$6,1,MATCH(1,K1112:AE1112,1))&lt;&gt;INDEX($K$6:$AE$6,1,MATCH(1,K1112:AE1112,-1)),INDEX($K$6:$AE$6,1,MATCH(1,K1112:AE1112,1)),"-")</f>
        <v>-</v>
      </c>
    </row>
    <row r="1113" spans="1:40" x14ac:dyDescent="0.2">
      <c r="A1113" s="381"/>
      <c r="B1113" s="172">
        <f>IF(A1113="Oui",1,0)</f>
        <v>0</v>
      </c>
      <c r="C1113" s="172">
        <f>IF(OR(G1113="Médecin",H1113="Médecin",I1113="Médecin",I1113="Médecins",H1113="anesthésiste",H1113="boursier univ.",H1113="chercheur",H1113="chirurgien",H1113="Résident(e)",H1113="Md Urg",H1113="Md Card",LEFT(H1113,6)="Fellow",H1113="Externe Médecine",H1113="Directeur de la biobanque Médecin",H1113="monit.-boursier",),1,0)</f>
        <v>1</v>
      </c>
      <c r="D1113" s="172">
        <f>IF(OR(G1113=0,H1113="Stagiaire",H1113="Stagiaires",H1113="Externe",H1113="Externes",G1113="agence",H1113="STAGIAIRE INFIRMIER(ÈRE)",H1113="STAGIAIRE SI",H1113="STAGIAIRE S.I.",H1113="STAGIAIRE PAB",H1113="STAGIAIRE EN PERFUSION",H1113="Stagiaire Physiothérapeute",H1113="Stagiaire médecine",H1113="Stagiaire - Service sociaux",H1113="STAGIAIRE SOINS INFIRMIERS",H1113="STAGIAIRE EXTERNE EN MÉDECINE",H1113="ss",),1,0)</f>
        <v>0</v>
      </c>
      <c r="E1113" s="28" t="s">
        <v>1793</v>
      </c>
      <c r="F1113" s="28" t="s">
        <v>1795</v>
      </c>
      <c r="G1113" s="262" t="s">
        <v>1796</v>
      </c>
      <c r="H1113" s="79" t="s">
        <v>80</v>
      </c>
      <c r="I1113" s="164" t="s">
        <v>117</v>
      </c>
      <c r="J1113" s="273">
        <f ca="1">IF(AK1113&lt;=Données!$B$2,1," ")</f>
        <v>1</v>
      </c>
      <c r="K1113" s="45" t="s">
        <v>56</v>
      </c>
      <c r="L1113" s="46" t="s">
        <v>56</v>
      </c>
      <c r="M1113" s="47" t="s">
        <v>56</v>
      </c>
      <c r="N1113" s="48"/>
      <c r="O1113" s="185"/>
      <c r="P1113" s="187"/>
      <c r="Q1113" s="185"/>
      <c r="R1113" s="186" t="s">
        <v>56</v>
      </c>
      <c r="S1113" s="186">
        <v>1</v>
      </c>
      <c r="T1113" s="187"/>
      <c r="U1113" s="187"/>
      <c r="V1113" s="187"/>
      <c r="W1113" s="320"/>
      <c r="X1113" s="214"/>
      <c r="Y1113" s="215"/>
      <c r="Z1113" s="34"/>
      <c r="AA1113" s="35"/>
      <c r="AB1113" s="35">
        <v>1</v>
      </c>
      <c r="AC1113" s="35"/>
      <c r="AD1113" s="36"/>
      <c r="AE1113" s="224"/>
      <c r="AF1113" s="53"/>
      <c r="AG1113" s="54"/>
      <c r="AH1113" s="55"/>
      <c r="AI1113" s="56"/>
      <c r="AJ1113" s="41" t="s">
        <v>98</v>
      </c>
      <c r="AK1113" s="42">
        <v>44587</v>
      </c>
      <c r="AL1113" s="50"/>
      <c r="AM1113" s="337" t="str">
        <f>INDEX($K$6:$AE$6,1,MATCH(1,K1113:AE1113,-1))</f>
        <v>1870 +</v>
      </c>
      <c r="AN1113" s="337" t="str">
        <f>IF(INDEX($K$6:$AE$6,1,MATCH(1,K1113:AE1113,1))&lt;&gt;INDEX($K$6:$AE$6,1,MATCH(1,K1113:AE1113,-1)),INDEX($K$6:$AE$6,1,MATCH(1,K1113:AE1113,1)),"-")</f>
        <v>1512-M</v>
      </c>
    </row>
    <row r="1114" spans="1:40" x14ac:dyDescent="0.2">
      <c r="A1114" s="169" t="str">
        <f>IF(IFERROR(VLOOKUP(G1114,EmployesActifs,1,FALSE),"Non")&lt;&gt;"Non","Oui","Non")</f>
        <v>Oui</v>
      </c>
      <c r="B1114" s="172">
        <f>IF(A1114="Oui",1,0)</f>
        <v>1</v>
      </c>
      <c r="C1114" s="172">
        <f>IF(OR(G1114="Médecin",H1114="Médecin",I1114="Médecin",I1114="Médecins",H1114="anesthésiste",H1114="boursier univ.",H1114="chercheur",H1114="chirurgien",H1114="Résident(e)",H1114="Md Urg",H1114="Md Card",LEFT(H1114,6)="Fellow",H1114="Externe Médecine",H1114="Directeur de la biobanque Médecin",H1114="monit.-boursier",),1,0)</f>
        <v>0</v>
      </c>
      <c r="D1114" s="172">
        <f>IF(OR(G1114=0,H1114="Stagiaire",H1114="Stagiaires",H1114="Externe",H1114="Externes",G1114="agence",H1114="STAGIAIRE INFIRMIER(ÈRE)",H1114="STAGIAIRE SI",H1114="STAGIAIRE S.I.",H1114="STAGIAIRE PAB",H1114="STAGIAIRE EN PERFUSION",H1114="Stagiaire Physiothérapeute",H1114="Stagiaire médecine",H1114="Stagiaire - Service sociaux",H1114="STAGIAIRE SOINS INFIRMIERS",H1114="STAGIAIRE EXTERNE EN MÉDECINE",H1114="ss",),1,0)</f>
        <v>0</v>
      </c>
      <c r="E1114" s="28" t="s">
        <v>2822</v>
      </c>
      <c r="F1114" s="28" t="s">
        <v>231</v>
      </c>
      <c r="G1114" s="262">
        <v>12266</v>
      </c>
      <c r="H1114" s="79" t="s">
        <v>54</v>
      </c>
      <c r="I1114" s="164" t="s">
        <v>531</v>
      </c>
      <c r="J1114" s="273" t="str">
        <f ca="1">IF(AK1114&lt;=Données!$B$2,1," ")</f>
        <v xml:space="preserve"> </v>
      </c>
      <c r="K1114" s="45" t="s">
        <v>56</v>
      </c>
      <c r="L1114" s="46" t="s">
        <v>56</v>
      </c>
      <c r="M1114" s="47"/>
      <c r="N1114" s="48"/>
      <c r="O1114" s="185"/>
      <c r="P1114" s="187"/>
      <c r="Q1114" s="185"/>
      <c r="R1114" s="186"/>
      <c r="S1114" s="186">
        <v>1</v>
      </c>
      <c r="T1114" s="187"/>
      <c r="U1114" s="187"/>
      <c r="V1114" s="187"/>
      <c r="W1114" s="320"/>
      <c r="X1114" s="214"/>
      <c r="Y1114" s="215"/>
      <c r="Z1114" s="34"/>
      <c r="AA1114" s="35"/>
      <c r="AB1114" s="35"/>
      <c r="AC1114" s="35"/>
      <c r="AD1114" s="36"/>
      <c r="AE1114" s="224"/>
      <c r="AF1114" s="53"/>
      <c r="AG1114" s="54"/>
      <c r="AH1114" s="55"/>
      <c r="AI1114" s="56"/>
      <c r="AJ1114" s="41" t="s">
        <v>4462</v>
      </c>
      <c r="AK1114" s="42">
        <v>45644</v>
      </c>
      <c r="AL1114" s="50"/>
      <c r="AM1114" s="337" t="str">
        <f>INDEX($K$6:$AE$6,1,MATCH(1,K1114:AE1114,-1))</f>
        <v>1870 +</v>
      </c>
      <c r="AN1114" s="337" t="str">
        <f>IF(INDEX($K$6:$AE$6,1,MATCH(1,K1114:AE1114,1))&lt;&gt;INDEX($K$6:$AE$6,1,MATCH(1,K1114:AE1114,-1)),INDEX($K$6:$AE$6,1,MATCH(1,K1114:AE1114,1)),"-")</f>
        <v>-</v>
      </c>
    </row>
    <row r="1115" spans="1:40" x14ac:dyDescent="0.2">
      <c r="A1115" s="169" t="str">
        <f>IF(IFERROR(VLOOKUP(G1115,EmployesActifs,1,FALSE),"Non")&lt;&gt;"Non","Oui","Non")</f>
        <v>Oui</v>
      </c>
      <c r="B1115" s="172">
        <f>IF(A1115="Oui",1,0)</f>
        <v>1</v>
      </c>
      <c r="C1115" s="172">
        <f>IF(OR(G1115="Médecin",H1115="Médecin",I1115="Médecin",I1115="Médecins",H1115="anesthésiste",H1115="boursier univ.",H1115="chercheur",H1115="chirurgien",H1115="Résident(e)",H1115="Md Urg",H1115="Md Card",LEFT(H1115,6)="Fellow",H1115="Externe Médecine",H1115="Directeur de la biobanque Médecin",H1115="monit.-boursier",),1,0)</f>
        <v>0</v>
      </c>
      <c r="D1115" s="172">
        <f>IF(OR(G1115=0,H1115="Stagiaire",H1115="Stagiaires",H1115="Externe",H1115="Externes",G1115="agence",H1115="STAGIAIRE INFIRMIER(ÈRE)",H1115="STAGIAIRE SI",H1115="STAGIAIRE S.I.",H1115="STAGIAIRE PAB",H1115="STAGIAIRE EN PERFUSION",H1115="Stagiaire Physiothérapeute",H1115="Stagiaire médecine",H1115="Stagiaire - Service sociaux",H1115="STAGIAIRE SOINS INFIRMIERS",H1115="STAGIAIRE EXTERNE EN MÉDECINE",H1115="ss",),1,0)</f>
        <v>0</v>
      </c>
      <c r="E1115" s="28" t="s">
        <v>1797</v>
      </c>
      <c r="F1115" s="28" t="s">
        <v>564</v>
      </c>
      <c r="G1115" s="262">
        <v>5881</v>
      </c>
      <c r="H1115" s="79" t="s">
        <v>2416</v>
      </c>
      <c r="I1115" s="164" t="s">
        <v>3452</v>
      </c>
      <c r="J1115" s="273">
        <f ca="1">IF(AK1115&lt;=Données!$B$2,1," ")</f>
        <v>1</v>
      </c>
      <c r="K1115" s="45"/>
      <c r="L1115" s="46">
        <v>1</v>
      </c>
      <c r="M1115" s="47"/>
      <c r="N1115" s="48"/>
      <c r="O1115" s="185"/>
      <c r="P1115" s="187"/>
      <c r="Q1115" s="185"/>
      <c r="R1115" s="186"/>
      <c r="S1115" s="186"/>
      <c r="T1115" s="187"/>
      <c r="U1115" s="187"/>
      <c r="V1115" s="187"/>
      <c r="W1115" s="320"/>
      <c r="X1115" s="214"/>
      <c r="Y1115" s="215"/>
      <c r="Z1115" s="34"/>
      <c r="AA1115" s="35"/>
      <c r="AB1115" s="35"/>
      <c r="AC1115" s="35"/>
      <c r="AD1115" s="36"/>
      <c r="AE1115" s="224"/>
      <c r="AF1115" s="53"/>
      <c r="AG1115" s="54"/>
      <c r="AH1115" s="55"/>
      <c r="AI1115" s="56"/>
      <c r="AJ1115" s="41" t="s">
        <v>85</v>
      </c>
      <c r="AK1115" s="42">
        <v>44592</v>
      </c>
      <c r="AL1115" s="50"/>
      <c r="AM1115" s="337" t="str">
        <f>INDEX($K$6:$AE$6,1,MATCH(1,K1115:AE1115,-1))</f>
        <v>95PFE-L2M</v>
      </c>
      <c r="AN1115" s="337" t="str">
        <f>IF(INDEX($K$6:$AE$6,1,MATCH(1,K1115:AE1115,1))&lt;&gt;INDEX($K$6:$AE$6,1,MATCH(1,K1115:AE1115,-1)),INDEX($K$6:$AE$6,1,MATCH(1,K1115:AE1115,1)),"-")</f>
        <v>-</v>
      </c>
    </row>
    <row r="1116" spans="1:40" x14ac:dyDescent="0.2">
      <c r="A1116" s="169" t="str">
        <f>IF(IFERROR(VLOOKUP(G1116,EmployesActifs,1,FALSE),"Non")&lt;&gt;"Non","Oui","Non")</f>
        <v>Oui</v>
      </c>
      <c r="B1116" s="172">
        <f>IF(A1116="Oui",1,0)</f>
        <v>1</v>
      </c>
      <c r="C1116" s="172">
        <f>IF(OR(G1116="Médecin",H1116="Médecin",I1116="Médecin",I1116="Médecins",H1116="anesthésiste",H1116="boursier univ.",H1116="chercheur",H1116="chirurgien",H1116="Résident(e)",H1116="Md Urg",H1116="Md Card",LEFT(H1116,6)="Fellow",H1116="Externe Médecine",H1116="Directeur de la biobanque Médecin",H1116="monit.-boursier",),1,0)</f>
        <v>0</v>
      </c>
      <c r="D1116" s="172">
        <f>IF(OR(G1116=0,H1116="Stagiaire",H1116="Stagiaires",H1116="Externe",H1116="Externes",G1116="agence",H1116="STAGIAIRE INFIRMIER(ÈRE)",H1116="STAGIAIRE SI",H1116="STAGIAIRE S.I.",H1116="STAGIAIRE PAB",H1116="STAGIAIRE EN PERFUSION",H1116="Stagiaire Physiothérapeute",H1116="Stagiaire médecine",H1116="Stagiaire - Service sociaux",H1116="STAGIAIRE SOINS INFIRMIERS",H1116="STAGIAIRE EXTERNE EN MÉDECINE",H1116="ss",),1,0)</f>
        <v>0</v>
      </c>
      <c r="E1116" s="28" t="s">
        <v>1798</v>
      </c>
      <c r="F1116" s="28" t="s">
        <v>710</v>
      </c>
      <c r="G1116" s="262">
        <v>8500</v>
      </c>
      <c r="H1116" s="79" t="s">
        <v>103</v>
      </c>
      <c r="I1116" s="164" t="s">
        <v>61</v>
      </c>
      <c r="J1116" s="273">
        <f ca="1">IF(AK1116&lt;=Données!$B$2,1," ")</f>
        <v>1</v>
      </c>
      <c r="K1116" s="45"/>
      <c r="L1116" s="46">
        <v>1</v>
      </c>
      <c r="M1116" s="47"/>
      <c r="N1116" s="48"/>
      <c r="O1116" s="185"/>
      <c r="P1116" s="187"/>
      <c r="Q1116" s="185"/>
      <c r="R1116" s="186"/>
      <c r="S1116" s="186"/>
      <c r="T1116" s="187"/>
      <c r="U1116" s="187"/>
      <c r="V1116" s="187"/>
      <c r="W1116" s="320"/>
      <c r="X1116" s="214"/>
      <c r="Y1116" s="215"/>
      <c r="Z1116" s="34"/>
      <c r="AA1116" s="35"/>
      <c r="AB1116" s="35"/>
      <c r="AC1116" s="35"/>
      <c r="AD1116" s="36"/>
      <c r="AE1116" s="224"/>
      <c r="AF1116" s="53"/>
      <c r="AG1116" s="54"/>
      <c r="AH1116" s="55"/>
      <c r="AI1116" s="56"/>
      <c r="AJ1116" s="41" t="s">
        <v>57</v>
      </c>
      <c r="AK1116" s="42">
        <v>44569</v>
      </c>
      <c r="AL1116" s="50"/>
      <c r="AM1116" s="337" t="str">
        <f>INDEX($K$6:$AE$6,1,MATCH(1,K1116:AE1116,-1))</f>
        <v>95PFE-L2M</v>
      </c>
      <c r="AN1116" s="337" t="str">
        <f>IF(INDEX($K$6:$AE$6,1,MATCH(1,K1116:AE1116,1))&lt;&gt;INDEX($K$6:$AE$6,1,MATCH(1,K1116:AE1116,-1)),INDEX($K$6:$AE$6,1,MATCH(1,K1116:AE1116,1)),"-")</f>
        <v>-</v>
      </c>
    </row>
    <row r="1117" spans="1:40" x14ac:dyDescent="0.2">
      <c r="A1117" s="169" t="str">
        <f>IF(IFERROR(VLOOKUP(G1117,EmployesActifs,1,FALSE),"Non")&lt;&gt;"Non","Oui","Non")</f>
        <v>Oui</v>
      </c>
      <c r="B1117" s="172">
        <f>IF(A1117="Oui",1,0)</f>
        <v>1</v>
      </c>
      <c r="C1117" s="172">
        <f>IF(OR(G1117="Médecin",H1117="Médecin",I1117="Médecin",I1117="Médecins",H1117="anesthésiste",H1117="boursier univ.",H1117="chercheur",H1117="chirurgien",H1117="Résident(e)",H1117="Md Urg",H1117="Md Card",LEFT(H1117,6)="Fellow",H1117="Externe Médecine",H1117="Directeur de la biobanque Médecin",H1117="monit.-boursier",),1,0)</f>
        <v>0</v>
      </c>
      <c r="D1117" s="172">
        <f>IF(OR(G1117=0,H1117="Stagiaire",H1117="Stagiaires",H1117="Externe",H1117="Externes",G1117="agence",H1117="STAGIAIRE INFIRMIER(ÈRE)",H1117="STAGIAIRE SI",H1117="STAGIAIRE S.I.",H1117="STAGIAIRE PAB",H1117="STAGIAIRE EN PERFUSION",H1117="Stagiaire Physiothérapeute",H1117="Stagiaire médecine",H1117="Stagiaire - Service sociaux",H1117="STAGIAIRE SOINS INFIRMIERS",H1117="STAGIAIRE EXTERNE EN MÉDECINE",H1117="ss",),1,0)</f>
        <v>0</v>
      </c>
      <c r="E1117" s="28" t="s">
        <v>3739</v>
      </c>
      <c r="F1117" s="28" t="s">
        <v>1547</v>
      </c>
      <c r="G1117" s="262">
        <v>8023</v>
      </c>
      <c r="H1117" s="79" t="s">
        <v>875</v>
      </c>
      <c r="I1117" s="164" t="s">
        <v>3428</v>
      </c>
      <c r="J1117" s="273">
        <f ca="1">IF(AK1117&lt;=Données!$B$2,1," ")</f>
        <v>1</v>
      </c>
      <c r="K1117" s="45" t="s">
        <v>56</v>
      </c>
      <c r="L1117" s="46" t="s">
        <v>56</v>
      </c>
      <c r="M1117" s="47" t="s">
        <v>56</v>
      </c>
      <c r="N1117" s="48"/>
      <c r="O1117" s="185"/>
      <c r="P1117" s="187"/>
      <c r="Q1117" s="185"/>
      <c r="R1117" s="186"/>
      <c r="S1117" s="186">
        <v>1</v>
      </c>
      <c r="T1117" s="187"/>
      <c r="U1117" s="187"/>
      <c r="V1117" s="187"/>
      <c r="W1117" s="320"/>
      <c r="X1117" s="214"/>
      <c r="Y1117" s="215"/>
      <c r="Z1117" s="34"/>
      <c r="AA1117" s="35"/>
      <c r="AB1117" s="35"/>
      <c r="AC1117" s="35"/>
      <c r="AD1117" s="36"/>
      <c r="AE1117" s="224"/>
      <c r="AF1117" s="53"/>
      <c r="AG1117" s="54"/>
      <c r="AH1117" s="55"/>
      <c r="AI1117" s="56"/>
      <c r="AJ1117" s="41" t="s">
        <v>98</v>
      </c>
      <c r="AK1117" s="42">
        <v>44580</v>
      </c>
      <c r="AL1117" s="50"/>
      <c r="AM1117" s="337" t="str">
        <f>INDEX($K$6:$AE$6,1,MATCH(1,K1117:AE1117,-1))</f>
        <v>1870 +</v>
      </c>
      <c r="AN1117" s="337" t="str">
        <f>IF(INDEX($K$6:$AE$6,1,MATCH(1,K1117:AE1117,1))&lt;&gt;INDEX($K$6:$AE$6,1,MATCH(1,K1117:AE1117,-1)),INDEX($K$6:$AE$6,1,MATCH(1,K1117:AE1117,1)),"-")</f>
        <v>-</v>
      </c>
    </row>
    <row r="1118" spans="1:40" x14ac:dyDescent="0.2">
      <c r="A1118" s="169" t="str">
        <f>IF(IFERROR(VLOOKUP(G1118,EmployesActifs,1,FALSE),"Non")&lt;&gt;"Non","Oui","Non")</f>
        <v>Oui</v>
      </c>
      <c r="B1118" s="172">
        <f>IF(A1118="Oui",1,0)</f>
        <v>1</v>
      </c>
      <c r="C1118" s="172">
        <f>IF(OR(G1118="Médecin",H1118="Médecin",I1118="Médecin",I1118="Médecins",H1118="anesthésiste",H1118="boursier univ.",H1118="chercheur",H1118="chirurgien",H1118="Résident(e)",H1118="Md Urg",H1118="Md Card",LEFT(H1118,6)="Fellow",H1118="Externe Médecine",H1118="Directeur de la biobanque Médecin",H1118="monit.-boursier",),1,0)</f>
        <v>0</v>
      </c>
      <c r="D1118" s="172">
        <f>IF(OR(G1118=0,H1118="Stagiaire",H1118="Stagiaires",H1118="Externe",H1118="Externes",G1118="agence",H1118="STAGIAIRE INFIRMIER(ÈRE)",H1118="STAGIAIRE SI",H1118="STAGIAIRE S.I.",H1118="STAGIAIRE PAB",H1118="STAGIAIRE EN PERFUSION",H1118="Stagiaire Physiothérapeute",H1118="Stagiaire médecine",H1118="Stagiaire - Service sociaux",H1118="STAGIAIRE SOINS INFIRMIERS",H1118="STAGIAIRE EXTERNE EN MÉDECINE",H1118="ss",),1,0)</f>
        <v>0</v>
      </c>
      <c r="E1118" s="28" t="s">
        <v>1799</v>
      </c>
      <c r="F1118" s="28" t="s">
        <v>344</v>
      </c>
      <c r="G1118" s="262">
        <v>10655</v>
      </c>
      <c r="H1118" s="79" t="s">
        <v>69</v>
      </c>
      <c r="I1118" s="164" t="s">
        <v>5717</v>
      </c>
      <c r="J1118" s="273" t="str">
        <f ca="1">IF(AK1118&lt;=Données!$B$2,1," ")</f>
        <v xml:space="preserve"> </v>
      </c>
      <c r="K1118" s="45"/>
      <c r="L1118" s="46" t="s">
        <v>56</v>
      </c>
      <c r="M1118" s="47" t="s">
        <v>56</v>
      </c>
      <c r="N1118" s="48">
        <v>1</v>
      </c>
      <c r="O1118" s="185"/>
      <c r="P1118" s="187"/>
      <c r="Q1118" s="185"/>
      <c r="R1118" s="186"/>
      <c r="S1118" s="186"/>
      <c r="T1118" s="187"/>
      <c r="U1118" s="187"/>
      <c r="V1118" s="187"/>
      <c r="W1118" s="320"/>
      <c r="X1118" s="214"/>
      <c r="Y1118" s="215"/>
      <c r="Z1118" s="34"/>
      <c r="AA1118" s="35"/>
      <c r="AB1118" s="35"/>
      <c r="AC1118" s="35"/>
      <c r="AD1118" s="36"/>
      <c r="AE1118" s="224"/>
      <c r="AF1118" s="53"/>
      <c r="AG1118" s="54"/>
      <c r="AH1118" s="55"/>
      <c r="AI1118" s="56"/>
      <c r="AJ1118" s="41" t="s">
        <v>5851</v>
      </c>
      <c r="AK1118" s="42">
        <v>45808</v>
      </c>
      <c r="AL1118" s="50"/>
      <c r="AM1118" s="337" t="str">
        <f>INDEX($K$6:$AE$6,1,MATCH(1,K1118:AE1118,-1))</f>
        <v>F550</v>
      </c>
      <c r="AN1118" s="337" t="str">
        <f>IF(INDEX($K$6:$AE$6,1,MATCH(1,K1118:AE1118,1))&lt;&gt;INDEX($K$6:$AE$6,1,MATCH(1,K1118:AE1118,-1)),INDEX($K$6:$AE$6,1,MATCH(1,K1118:AE1118,1)),"-")</f>
        <v>-</v>
      </c>
    </row>
    <row r="1119" spans="1:40" x14ac:dyDescent="0.2">
      <c r="A1119" s="169" t="str">
        <f>IF(IFERROR(VLOOKUP(G1119,EmployesActifs,1,FALSE),"Non")&lt;&gt;"Non","Oui","Non")</f>
        <v>Oui</v>
      </c>
      <c r="B1119" s="172">
        <f>IF(A1119="Oui",1,0)</f>
        <v>1</v>
      </c>
      <c r="C1119" s="172">
        <f>IF(OR(G1119="Médecin",H1119="Médecin",I1119="Médecin",I1119="Médecins",H1119="anesthésiste",H1119="boursier univ.",H1119="chercheur",H1119="chirurgien",H1119="Résident(e)",H1119="Md Urg",H1119="Md Card",LEFT(H1119,6)="Fellow",H1119="Externe Médecine",H1119="Directeur de la biobanque Médecin",H1119="monit.-boursier",),1,0)</f>
        <v>0</v>
      </c>
      <c r="D1119" s="172">
        <f>IF(OR(G1119=0,H1119="Stagiaire",H1119="Stagiaires",H1119="Externe",H1119="Externes",G1119="agence",H1119="STAGIAIRE INFIRMIER(ÈRE)",H1119="STAGIAIRE SI",H1119="STAGIAIRE S.I.",H1119="STAGIAIRE PAB",H1119="STAGIAIRE EN PERFUSION",H1119="Stagiaire Physiothérapeute",H1119="Stagiaire médecine",H1119="Stagiaire - Service sociaux",H1119="STAGIAIRE SOINS INFIRMIERS",H1119="STAGIAIRE EXTERNE EN MÉDECINE",H1119="ss",),1,0)</f>
        <v>0</v>
      </c>
      <c r="E1119" s="28" t="s">
        <v>1800</v>
      </c>
      <c r="F1119" s="28" t="s">
        <v>221</v>
      </c>
      <c r="G1119" s="262">
        <v>13786</v>
      </c>
      <c r="H1119" s="79" t="s">
        <v>2098</v>
      </c>
      <c r="I1119" s="164" t="s">
        <v>836</v>
      </c>
      <c r="J1119" s="273" t="str">
        <f ca="1">IF(AK1119&lt;=Données!$B$2,1," ")</f>
        <v xml:space="preserve"> </v>
      </c>
      <c r="K1119" s="45" t="s">
        <v>56</v>
      </c>
      <c r="L1119" s="46"/>
      <c r="M1119" s="47"/>
      <c r="N1119" s="48">
        <v>1</v>
      </c>
      <c r="O1119" s="185"/>
      <c r="P1119" s="187"/>
      <c r="Q1119" s="185"/>
      <c r="R1119" s="186"/>
      <c r="S1119" s="186" t="s">
        <v>56</v>
      </c>
      <c r="T1119" s="187"/>
      <c r="U1119" s="187"/>
      <c r="V1119" s="187"/>
      <c r="W1119" s="320"/>
      <c r="X1119" s="214"/>
      <c r="Y1119" s="215"/>
      <c r="Z1119" s="34"/>
      <c r="AA1119" s="35"/>
      <c r="AB1119" s="35"/>
      <c r="AC1119" s="35"/>
      <c r="AD1119" s="36"/>
      <c r="AE1119" s="224"/>
      <c r="AF1119" s="53"/>
      <c r="AG1119" s="54"/>
      <c r="AH1119" s="55"/>
      <c r="AI1119" s="56"/>
      <c r="AJ1119" s="41" t="s">
        <v>5851</v>
      </c>
      <c r="AK1119" s="42">
        <v>45787</v>
      </c>
      <c r="AL1119" s="50"/>
      <c r="AM1119" s="337" t="str">
        <f>INDEX($K$6:$AE$6,1,MATCH(1,K1119:AE1119,-1))</f>
        <v>F550</v>
      </c>
      <c r="AN1119" s="337" t="str">
        <f>IF(INDEX($K$6:$AE$6,1,MATCH(1,K1119:AE1119,1))&lt;&gt;INDEX($K$6:$AE$6,1,MATCH(1,K1119:AE1119,-1)),INDEX($K$6:$AE$6,1,MATCH(1,K1119:AE1119,1)),"-")</f>
        <v>-</v>
      </c>
    </row>
    <row r="1120" spans="1:40" x14ac:dyDescent="0.2">
      <c r="A1120" s="381"/>
      <c r="B1120" s="172">
        <f>IF(A1120="Oui",1,0)</f>
        <v>0</v>
      </c>
      <c r="C1120" s="172">
        <f>IF(OR(G1120="Médecin",H1120="Médecin",I1120="Médecin",I1120="Médecins",H1120="anesthésiste",H1120="boursier univ.",H1120="chercheur",H1120="chirurgien",H1120="Résident(e)",H1120="Md Urg",H1120="Md Card",LEFT(H1120,6)="Fellow",H1120="Externe Médecine",H1120="Directeur de la biobanque Médecin",H1120="monit.-boursier",),1,0)</f>
        <v>0</v>
      </c>
      <c r="D1120" s="172">
        <f>IF(OR(G1120=0,H1120="Stagiaire",H1120="Stagiaires",H1120="Externe",H1120="Externes",G1120="agence",H1120="STAGIAIRE INFIRMIER(ÈRE)",H1120="STAGIAIRE SI",H1120="STAGIAIRE S.I.",H1120="STAGIAIRE PAB",H1120="STAGIAIRE EN PERFUSION",H1120="Stagiaire Physiothérapeute",H1120="Stagiaire médecine",H1120="Stagiaire - Service sociaux",H1120="STAGIAIRE SOINS INFIRMIERS",H1120="STAGIAIRE EXTERNE EN MÉDECINE",H1120="ss",),1,0)</f>
        <v>1</v>
      </c>
      <c r="E1120" s="28" t="s">
        <v>1800</v>
      </c>
      <c r="F1120" s="28" t="s">
        <v>1801</v>
      </c>
      <c r="G1120" s="262">
        <v>0</v>
      </c>
      <c r="H1120" s="79" t="s">
        <v>1295</v>
      </c>
      <c r="I1120" s="164" t="s">
        <v>61</v>
      </c>
      <c r="J1120" s="273">
        <f ca="1">IF(AK1120&lt;=Données!$B$2,1," ")</f>
        <v>1</v>
      </c>
      <c r="K1120" s="45"/>
      <c r="L1120" s="46"/>
      <c r="M1120" s="47"/>
      <c r="N1120" s="48">
        <v>1</v>
      </c>
      <c r="O1120" s="185"/>
      <c r="P1120" s="187"/>
      <c r="Q1120" s="185"/>
      <c r="R1120" s="186"/>
      <c r="S1120" s="186"/>
      <c r="T1120" s="187"/>
      <c r="U1120" s="187"/>
      <c r="V1120" s="187"/>
      <c r="W1120" s="320"/>
      <c r="X1120" s="214"/>
      <c r="Y1120" s="215"/>
      <c r="Z1120" s="34"/>
      <c r="AA1120" s="35"/>
      <c r="AB1120" s="35"/>
      <c r="AC1120" s="35"/>
      <c r="AD1120" s="36"/>
      <c r="AE1120" s="224"/>
      <c r="AF1120" s="53"/>
      <c r="AG1120" s="54"/>
      <c r="AH1120" s="55"/>
      <c r="AI1120" s="56"/>
      <c r="AJ1120" s="41" t="s">
        <v>94</v>
      </c>
      <c r="AK1120" s="42">
        <v>44594</v>
      </c>
      <c r="AL1120" s="50"/>
      <c r="AM1120" s="337" t="str">
        <f>INDEX($K$6:$AE$6,1,MATCH(1,K1120:AE1120,-1))</f>
        <v>F550</v>
      </c>
      <c r="AN1120" s="337" t="str">
        <f>IF(INDEX($K$6:$AE$6,1,MATCH(1,K1120:AE1120,1))&lt;&gt;INDEX($K$6:$AE$6,1,MATCH(1,K1120:AE1120,-1)),INDEX($K$6:$AE$6,1,MATCH(1,K1120:AE1120,1)),"-")</f>
        <v>-</v>
      </c>
    </row>
    <row r="1121" spans="1:40" x14ac:dyDescent="0.2">
      <c r="A1121" s="169" t="str">
        <f>IF(IFERROR(VLOOKUP(G1121,EmployesActifs,1,FALSE),"Non")&lt;&gt;"Non","Oui","Non")</f>
        <v>Oui</v>
      </c>
      <c r="B1121" s="172">
        <f>IF(A1121="Oui",1,0)</f>
        <v>1</v>
      </c>
      <c r="C1121" s="172">
        <f>IF(OR(G1121="Médecin",H1121="Médecin",I1121="Médecin",I1121="Médecins",H1121="anesthésiste",H1121="boursier univ.",H1121="chercheur",H1121="chirurgien",H1121="Résident(e)",H1121="Md Urg",H1121="Md Card",LEFT(H1121,6)="Fellow",H1121="Externe Médecine",H1121="Directeur de la biobanque Médecin",H1121="monit.-boursier",),1,0)</f>
        <v>0</v>
      </c>
      <c r="D1121" s="172">
        <f>IF(OR(G1121=0,H1121="Stagiaire",H1121="Stagiaires",H1121="Externe",H1121="Externes",G1121="agence",H1121="STAGIAIRE INFIRMIER(ÈRE)",H1121="STAGIAIRE SI",H1121="STAGIAIRE S.I.",H1121="STAGIAIRE PAB",H1121="STAGIAIRE EN PERFUSION",H1121="Stagiaire Physiothérapeute",H1121="Stagiaire médecine",H1121="Stagiaire - Service sociaux",H1121="STAGIAIRE SOINS INFIRMIERS",H1121="STAGIAIRE EXTERNE EN MÉDECINE",H1121="ss",),1,0)</f>
        <v>0</v>
      </c>
      <c r="E1121" s="28" t="s">
        <v>1802</v>
      </c>
      <c r="F1121" s="28" t="s">
        <v>592</v>
      </c>
      <c r="G1121" s="262">
        <v>6793</v>
      </c>
      <c r="H1121" s="79" t="s">
        <v>1867</v>
      </c>
      <c r="I1121" s="164" t="s">
        <v>203</v>
      </c>
      <c r="J1121" s="273">
        <f ca="1">IF(AK1121&lt;=Données!$B$2,1," ")</f>
        <v>1</v>
      </c>
      <c r="K1121" s="45" t="s">
        <v>56</v>
      </c>
      <c r="L1121" s="46"/>
      <c r="M1121" s="47"/>
      <c r="N1121" s="48"/>
      <c r="O1121" s="185"/>
      <c r="P1121" s="187"/>
      <c r="Q1121" s="185">
        <v>1</v>
      </c>
      <c r="R1121" s="186"/>
      <c r="S1121" s="186" t="s">
        <v>56</v>
      </c>
      <c r="T1121" s="187"/>
      <c r="U1121" s="187"/>
      <c r="V1121" s="187"/>
      <c r="W1121" s="320"/>
      <c r="X1121" s="214"/>
      <c r="Y1121" s="215"/>
      <c r="Z1121" s="34"/>
      <c r="AA1121" s="35"/>
      <c r="AB1121" s="35"/>
      <c r="AC1121" s="35"/>
      <c r="AD1121" s="36"/>
      <c r="AE1121" s="224"/>
      <c r="AF1121" s="53"/>
      <c r="AG1121" s="54"/>
      <c r="AH1121" s="55"/>
      <c r="AI1121" s="56"/>
      <c r="AJ1121" s="41" t="s">
        <v>144</v>
      </c>
      <c r="AK1121" s="42">
        <v>44596</v>
      </c>
      <c r="AL1121" s="50"/>
      <c r="AM1121" s="337" t="str">
        <f>INDEX($K$6:$AE$6,1,MATCH(1,K1121:AE1121,-1))</f>
        <v>1860-S</v>
      </c>
      <c r="AN1121" s="337" t="str">
        <f>IF(INDEX($K$6:$AE$6,1,MATCH(1,K1121:AE1121,1))&lt;&gt;INDEX($K$6:$AE$6,1,MATCH(1,K1121:AE1121,-1)),INDEX($K$6:$AE$6,1,MATCH(1,K1121:AE1121,1)),"-")</f>
        <v>-</v>
      </c>
    </row>
    <row r="1122" spans="1:40" x14ac:dyDescent="0.2">
      <c r="A1122" s="169" t="str">
        <f>IF(IFERROR(VLOOKUP(G1122,EmployesActifs,1,FALSE),"Non")&lt;&gt;"Non","Oui","Non")</f>
        <v>Oui</v>
      </c>
      <c r="B1122" s="172">
        <f>IF(A1122="Oui",1,0)</f>
        <v>1</v>
      </c>
      <c r="C1122" s="172">
        <f>IF(OR(G1122="Médecin",H1122="Médecin",I1122="Médecin",I1122="Médecins",H1122="anesthésiste",H1122="boursier univ.",H1122="chercheur",H1122="chirurgien",H1122="Résident(e)",H1122="Md Urg",H1122="Md Card",LEFT(H1122,6)="Fellow",H1122="Externe Médecine",H1122="Directeur de la biobanque Médecin",H1122="monit.-boursier",),1,0)</f>
        <v>0</v>
      </c>
      <c r="D1122" s="172">
        <f>IF(OR(G1122=0,H1122="Stagiaire",H1122="Stagiaires",H1122="Externe",H1122="Externes",G1122="agence",H1122="STAGIAIRE INFIRMIER(ÈRE)",H1122="STAGIAIRE SI",H1122="STAGIAIRE S.I.",H1122="STAGIAIRE PAB",H1122="STAGIAIRE EN PERFUSION",H1122="Stagiaire Physiothérapeute",H1122="Stagiaire médecine",H1122="Stagiaire - Service sociaux",H1122="STAGIAIRE SOINS INFIRMIERS",H1122="STAGIAIRE EXTERNE EN MÉDECINE",H1122="ss",),1,0)</f>
        <v>0</v>
      </c>
      <c r="E1122" s="28" t="s">
        <v>1802</v>
      </c>
      <c r="F1122" s="28" t="s">
        <v>902</v>
      </c>
      <c r="G1122" s="262">
        <v>10573</v>
      </c>
      <c r="H1122" s="79" t="s">
        <v>3378</v>
      </c>
      <c r="I1122" s="164" t="s">
        <v>282</v>
      </c>
      <c r="J1122" s="273">
        <f ca="1">IF(AK1122&lt;=Données!$B$2,1," ")</f>
        <v>1</v>
      </c>
      <c r="K1122" s="45"/>
      <c r="L1122" s="46" t="s">
        <v>56</v>
      </c>
      <c r="M1122" s="47"/>
      <c r="N1122" s="48"/>
      <c r="O1122" s="185"/>
      <c r="P1122" s="187"/>
      <c r="Q1122" s="185"/>
      <c r="R1122" s="186"/>
      <c r="S1122" s="186">
        <v>1</v>
      </c>
      <c r="T1122" s="187"/>
      <c r="U1122" s="187"/>
      <c r="V1122" s="187"/>
      <c r="W1122" s="320"/>
      <c r="X1122" s="214"/>
      <c r="Y1122" s="215"/>
      <c r="Z1122" s="34"/>
      <c r="AA1122" s="35"/>
      <c r="AB1122" s="35"/>
      <c r="AC1122" s="35"/>
      <c r="AD1122" s="36"/>
      <c r="AE1122" s="224"/>
      <c r="AF1122" s="53"/>
      <c r="AG1122" s="54"/>
      <c r="AH1122" s="55"/>
      <c r="AI1122" s="56"/>
      <c r="AJ1122" s="41" t="s">
        <v>2858</v>
      </c>
      <c r="AK1122" s="42">
        <v>45055</v>
      </c>
      <c r="AL1122" s="50"/>
      <c r="AM1122" s="337" t="str">
        <f>INDEX($K$6:$AE$6,1,MATCH(1,K1122:AE1122,-1))</f>
        <v>1870 +</v>
      </c>
      <c r="AN1122" s="337" t="str">
        <f>IF(INDEX($K$6:$AE$6,1,MATCH(1,K1122:AE1122,1))&lt;&gt;INDEX($K$6:$AE$6,1,MATCH(1,K1122:AE1122,-1)),INDEX($K$6:$AE$6,1,MATCH(1,K1122:AE1122,1)),"-")</f>
        <v>-</v>
      </c>
    </row>
    <row r="1123" spans="1:40" x14ac:dyDescent="0.2">
      <c r="A1123" s="169" t="str">
        <f>IF(IFERROR(VLOOKUP(G1123,EmployesActifs,1,FALSE),"Non")&lt;&gt;"Non","Oui","Non")</f>
        <v>Oui</v>
      </c>
      <c r="B1123" s="172">
        <f>IF(A1123="Oui",1,0)</f>
        <v>1</v>
      </c>
      <c r="C1123" s="172">
        <f>IF(OR(G1123="Médecin",H1123="Médecin",I1123="Médecin",I1123="Médecins",H1123="anesthésiste",H1123="boursier univ.",H1123="chercheur",H1123="chirurgien",H1123="Résident(e)",H1123="Md Urg",H1123="Md Card",LEFT(H1123,6)="Fellow",H1123="Externe Médecine",H1123="Directeur de la biobanque Médecin",H1123="monit.-boursier",),1,0)</f>
        <v>0</v>
      </c>
      <c r="D1123" s="172">
        <f>IF(OR(G1123=0,H1123="Stagiaire",H1123="Stagiaires",H1123="Externe",H1123="Externes",G1123="agence",H1123="STAGIAIRE INFIRMIER(ÈRE)",H1123="STAGIAIRE SI",H1123="STAGIAIRE S.I.",H1123="STAGIAIRE PAB",H1123="STAGIAIRE EN PERFUSION",H1123="Stagiaire Physiothérapeute",H1123="Stagiaire médecine",H1123="Stagiaire - Service sociaux",H1123="STAGIAIRE SOINS INFIRMIERS",H1123="STAGIAIRE EXTERNE EN MÉDECINE",H1123="ss",),1,0)</f>
        <v>0</v>
      </c>
      <c r="E1123" s="28" t="s">
        <v>1810</v>
      </c>
      <c r="F1123" s="28" t="s">
        <v>1811</v>
      </c>
      <c r="G1123" s="262">
        <v>3037</v>
      </c>
      <c r="H1123" s="79" t="s">
        <v>747</v>
      </c>
      <c r="I1123" s="164" t="s">
        <v>61</v>
      </c>
      <c r="J1123" s="273" t="str">
        <f ca="1">IF(AK1123&lt;=Données!$B$2,1," ")</f>
        <v xml:space="preserve"> </v>
      </c>
      <c r="K1123" s="45"/>
      <c r="L1123" s="46"/>
      <c r="M1123" s="47"/>
      <c r="N1123" s="48"/>
      <c r="O1123" s="185"/>
      <c r="P1123" s="187"/>
      <c r="Q1123" s="185"/>
      <c r="R1123" s="186"/>
      <c r="S1123" s="186"/>
      <c r="T1123" s="187"/>
      <c r="U1123" s="187"/>
      <c r="V1123" s="187"/>
      <c r="W1123" s="320"/>
      <c r="X1123" s="214"/>
      <c r="Y1123" s="215"/>
      <c r="Z1123" s="34"/>
      <c r="AA1123" s="35"/>
      <c r="AB1123" s="35">
        <v>1</v>
      </c>
      <c r="AC1123" s="35"/>
      <c r="AD1123" s="36"/>
      <c r="AE1123" s="224"/>
      <c r="AF1123" s="53"/>
      <c r="AG1123" s="54"/>
      <c r="AH1123" s="55"/>
      <c r="AI1123" s="56"/>
      <c r="AJ1123" s="41" t="s">
        <v>652</v>
      </c>
      <c r="AK1123" s="42">
        <v>45938</v>
      </c>
      <c r="AL1123" s="50"/>
      <c r="AM1123" s="337" t="str">
        <f>INDEX($K$6:$AE$6,1,MATCH(1,K1123:AE1123,-1))</f>
        <v>1512-M</v>
      </c>
      <c r="AN1123" s="337" t="str">
        <f>IF(INDEX($K$6:$AE$6,1,MATCH(1,K1123:AE1123,1))&lt;&gt;INDEX($K$6:$AE$6,1,MATCH(1,K1123:AE1123,-1)),INDEX($K$6:$AE$6,1,MATCH(1,K1123:AE1123,1)),"-")</f>
        <v>-</v>
      </c>
    </row>
    <row r="1124" spans="1:40" x14ac:dyDescent="0.2">
      <c r="A1124" s="169" t="str">
        <f>IF(IFERROR(VLOOKUP(G1124,EmployesActifs,1,FALSE),"Non")&lt;&gt;"Non","Oui","Non")</f>
        <v>Oui</v>
      </c>
      <c r="B1124" s="172">
        <f>IF(A1124="Oui",1,0)</f>
        <v>1</v>
      </c>
      <c r="C1124" s="172">
        <f>IF(OR(G1124="Médecin",H1124="Médecin",I1124="Médecin",I1124="Médecins",H1124="anesthésiste",H1124="boursier univ.",H1124="chercheur",H1124="chirurgien",H1124="Résident(e)",H1124="Md Urg",H1124="Md Card",LEFT(H1124,6)="Fellow",H1124="Externe Médecine",H1124="Directeur de la biobanque Médecin",H1124="monit.-boursier",),1,0)</f>
        <v>0</v>
      </c>
      <c r="D1124" s="172">
        <f>IF(OR(G1124=0,H1124="Stagiaire",H1124="Stagiaires",H1124="Externe",H1124="Externes",G1124="agence",H1124="STAGIAIRE INFIRMIER(ÈRE)",H1124="STAGIAIRE SI",H1124="STAGIAIRE S.I.",H1124="STAGIAIRE PAB",H1124="STAGIAIRE EN PERFUSION",H1124="Stagiaire Physiothérapeute",H1124="Stagiaire médecine",H1124="Stagiaire - Service sociaux",H1124="STAGIAIRE SOINS INFIRMIERS",H1124="STAGIAIRE EXTERNE EN MÉDECINE",H1124="ss",),1,0)</f>
        <v>0</v>
      </c>
      <c r="E1124" s="28" t="s">
        <v>1815</v>
      </c>
      <c r="F1124" s="28" t="s">
        <v>686</v>
      </c>
      <c r="G1124" s="262">
        <v>5215</v>
      </c>
      <c r="H1124" s="79" t="s">
        <v>3637</v>
      </c>
      <c r="I1124" s="164" t="s">
        <v>3596</v>
      </c>
      <c r="J1124" s="273">
        <f ca="1">IF(AK1124&lt;=Données!$B$2,1," ")</f>
        <v>1</v>
      </c>
      <c r="K1124" s="45"/>
      <c r="L1124" s="46"/>
      <c r="M1124" s="47"/>
      <c r="N1124" s="48"/>
      <c r="O1124" s="185"/>
      <c r="P1124" s="187"/>
      <c r="Q1124" s="185"/>
      <c r="R1124" s="186"/>
      <c r="S1124" s="186"/>
      <c r="T1124" s="187"/>
      <c r="U1124" s="187"/>
      <c r="V1124" s="187"/>
      <c r="W1124" s="320"/>
      <c r="X1124" s="214"/>
      <c r="Y1124" s="215"/>
      <c r="Z1124" s="34"/>
      <c r="AA1124" s="35"/>
      <c r="AB1124" s="35">
        <v>1</v>
      </c>
      <c r="AC1124" s="35"/>
      <c r="AD1124" s="36"/>
      <c r="AE1124" s="224"/>
      <c r="AF1124" s="53"/>
      <c r="AG1124" s="54"/>
      <c r="AH1124" s="55"/>
      <c r="AI1124" s="56"/>
      <c r="AJ1124" s="41" t="s">
        <v>44</v>
      </c>
      <c r="AK1124" s="42">
        <v>43943</v>
      </c>
      <c r="AL1124" s="50"/>
      <c r="AM1124" s="337" t="str">
        <f>INDEX($K$6:$AE$6,1,MATCH(1,K1124:AE1124,-1))</f>
        <v>1512-M</v>
      </c>
      <c r="AN1124" s="337" t="str">
        <f>IF(INDEX($K$6:$AE$6,1,MATCH(1,K1124:AE1124,1))&lt;&gt;INDEX($K$6:$AE$6,1,MATCH(1,K1124:AE1124,-1)),INDEX($K$6:$AE$6,1,MATCH(1,K1124:AE1124,1)),"-")</f>
        <v>-</v>
      </c>
    </row>
    <row r="1125" spans="1:40" x14ac:dyDescent="0.2">
      <c r="A1125" s="169" t="str">
        <f>IF(IFERROR(VLOOKUP(G1125,EmployesActifs,1,FALSE),"Non")&lt;&gt;"Non","Oui","Non")</f>
        <v>Oui</v>
      </c>
      <c r="B1125" s="172">
        <f>IF(A1125="Oui",1,0)</f>
        <v>1</v>
      </c>
      <c r="C1125" s="172">
        <f>IF(OR(G1125="Médecin",H1125="Médecin",I1125="Médecin",I1125="Médecins",H1125="anesthésiste",H1125="boursier univ.",H1125="chercheur",H1125="chirurgien",H1125="Résident(e)",H1125="Md Urg",H1125="Md Card",LEFT(H1125,6)="Fellow",H1125="Externe Médecine",H1125="Directeur de la biobanque Médecin",H1125="monit.-boursier",),1,0)</f>
        <v>0</v>
      </c>
      <c r="D1125" s="172">
        <f>IF(OR(G1125=0,H1125="Stagiaire",H1125="Stagiaires",H1125="Externe",H1125="Externes",G1125="agence",H1125="STAGIAIRE INFIRMIER(ÈRE)",H1125="STAGIAIRE SI",H1125="STAGIAIRE S.I.",H1125="STAGIAIRE PAB",H1125="STAGIAIRE EN PERFUSION",H1125="Stagiaire Physiothérapeute",H1125="Stagiaire médecine",H1125="Stagiaire - Service sociaux",H1125="STAGIAIRE SOINS INFIRMIERS",H1125="STAGIAIRE EXTERNE EN MÉDECINE",H1125="ss",),1,0)</f>
        <v>0</v>
      </c>
      <c r="E1125" s="28" t="s">
        <v>1815</v>
      </c>
      <c r="F1125" s="28" t="s">
        <v>1816</v>
      </c>
      <c r="G1125" s="262">
        <v>3038</v>
      </c>
      <c r="H1125" s="79" t="s">
        <v>103</v>
      </c>
      <c r="I1125" s="164" t="s">
        <v>5706</v>
      </c>
      <c r="J1125" s="273" t="str">
        <f ca="1">IF(AK1125&lt;=Données!$B$2,1," ")</f>
        <v xml:space="preserve"> </v>
      </c>
      <c r="K1125" s="45"/>
      <c r="L1125" s="46">
        <v>1</v>
      </c>
      <c r="M1125" s="47"/>
      <c r="N1125" s="48"/>
      <c r="O1125" s="185"/>
      <c r="P1125" s="187"/>
      <c r="Q1125" s="185"/>
      <c r="R1125" s="186"/>
      <c r="S1125" s="186"/>
      <c r="T1125" s="187"/>
      <c r="U1125" s="187"/>
      <c r="V1125" s="187"/>
      <c r="W1125" s="320"/>
      <c r="X1125" s="214"/>
      <c r="Y1125" s="215"/>
      <c r="Z1125" s="34"/>
      <c r="AA1125" s="35"/>
      <c r="AB1125" s="35"/>
      <c r="AC1125" s="35"/>
      <c r="AD1125" s="36"/>
      <c r="AE1125" s="224"/>
      <c r="AF1125" s="53"/>
      <c r="AG1125" s="54"/>
      <c r="AH1125" s="55"/>
      <c r="AI1125" s="56"/>
      <c r="AJ1125" s="41" t="s">
        <v>4462</v>
      </c>
      <c r="AK1125" s="42">
        <v>45833</v>
      </c>
      <c r="AL1125" s="50"/>
      <c r="AM1125" s="337" t="str">
        <f>INDEX($K$6:$AE$6,1,MATCH(1,K1125:AE1125,-1))</f>
        <v>95PFE-L2M</v>
      </c>
      <c r="AN1125" s="337" t="str">
        <f>IF(INDEX($K$6:$AE$6,1,MATCH(1,K1125:AE1125,1))&lt;&gt;INDEX($K$6:$AE$6,1,MATCH(1,K1125:AE1125,-1)),INDEX($K$6:$AE$6,1,MATCH(1,K1125:AE1125,1)),"-")</f>
        <v>-</v>
      </c>
    </row>
    <row r="1126" spans="1:40" x14ac:dyDescent="0.2">
      <c r="A1126" s="169" t="str">
        <f>IF(IFERROR(VLOOKUP(G1126,EmployesActifs,1,FALSE),"Non")&lt;&gt;"Non","Oui","Non")</f>
        <v>Oui</v>
      </c>
      <c r="B1126" s="172">
        <f>IF(A1126="Oui",1,0)</f>
        <v>1</v>
      </c>
      <c r="C1126" s="172">
        <f>IF(OR(G1126="Médecin",H1126="Médecin",I1126="Médecin",I1126="Médecins",H1126="anesthésiste",H1126="boursier univ.",H1126="chercheur",H1126="chirurgien",H1126="Résident(e)",H1126="Md Urg",H1126="Md Card",LEFT(H1126,6)="Fellow",H1126="Externe Médecine",H1126="Directeur de la biobanque Médecin",H1126="monit.-boursier",),1,0)</f>
        <v>0</v>
      </c>
      <c r="D1126" s="172">
        <f>IF(OR(G1126=0,H1126="Stagiaire",H1126="Stagiaires",H1126="Externe",H1126="Externes",G1126="agence",H1126="STAGIAIRE INFIRMIER(ÈRE)",H1126="STAGIAIRE SI",H1126="STAGIAIRE S.I.",H1126="STAGIAIRE PAB",H1126="STAGIAIRE EN PERFUSION",H1126="Stagiaire Physiothérapeute",H1126="Stagiaire médecine",H1126="Stagiaire - Service sociaux",H1126="STAGIAIRE SOINS INFIRMIERS",H1126="STAGIAIRE EXTERNE EN MÉDECINE",H1126="ss",),1,0)</f>
        <v>0</v>
      </c>
      <c r="E1126" s="28" t="s">
        <v>1817</v>
      </c>
      <c r="F1126" s="28" t="s">
        <v>1818</v>
      </c>
      <c r="G1126" s="262">
        <v>2463</v>
      </c>
      <c r="H1126" s="79" t="s">
        <v>570</v>
      </c>
      <c r="I1126" s="164" t="s">
        <v>5710</v>
      </c>
      <c r="J1126" s="273" t="str">
        <f ca="1">IF(AK1126&lt;=Données!$B$2,1," ")</f>
        <v xml:space="preserve"> </v>
      </c>
      <c r="K1126" s="45"/>
      <c r="L1126" s="46" t="s">
        <v>56</v>
      </c>
      <c r="M1126" s="47" t="s">
        <v>56</v>
      </c>
      <c r="N1126" s="48"/>
      <c r="O1126" s="185"/>
      <c r="P1126" s="187" t="s">
        <v>56</v>
      </c>
      <c r="Q1126" s="185"/>
      <c r="R1126" s="186"/>
      <c r="S1126" s="186">
        <v>1</v>
      </c>
      <c r="T1126" s="187"/>
      <c r="U1126" s="187"/>
      <c r="V1126" s="187"/>
      <c r="W1126" s="320"/>
      <c r="X1126" s="214"/>
      <c r="Y1126" s="215"/>
      <c r="Z1126" s="34"/>
      <c r="AA1126" s="35"/>
      <c r="AB1126" s="35"/>
      <c r="AC1126" s="35"/>
      <c r="AD1126" s="36"/>
      <c r="AE1126" s="224"/>
      <c r="AF1126" s="53"/>
      <c r="AG1126" s="54"/>
      <c r="AH1126" s="55"/>
      <c r="AI1126" s="56"/>
      <c r="AJ1126" s="41" t="s">
        <v>4462</v>
      </c>
      <c r="AK1126" s="42">
        <v>45756</v>
      </c>
      <c r="AL1126" s="50"/>
      <c r="AM1126" s="337" t="str">
        <f>INDEX($K$6:$AE$6,1,MATCH(1,K1126:AE1126,-1))</f>
        <v>1870 +</v>
      </c>
      <c r="AN1126" s="337" t="str">
        <f>IF(INDEX($K$6:$AE$6,1,MATCH(1,K1126:AE1126,1))&lt;&gt;INDEX($K$6:$AE$6,1,MATCH(1,K1126:AE1126,-1)),INDEX($K$6:$AE$6,1,MATCH(1,K1126:AE1126,1)),"-")</f>
        <v>-</v>
      </c>
    </row>
    <row r="1127" spans="1:40" x14ac:dyDescent="0.2">
      <c r="A1127" s="169" t="str">
        <f>IF(IFERROR(VLOOKUP(G1127,EmployesActifs,1,FALSE),"Non")&lt;&gt;"Non","Oui","Non")</f>
        <v>Oui</v>
      </c>
      <c r="B1127" s="172">
        <f>IF(A1127="Oui",1,0)</f>
        <v>1</v>
      </c>
      <c r="C1127" s="172">
        <f>IF(OR(G1127="Médecin",H1127="Médecin",I1127="Médecin",I1127="Médecins",H1127="anesthésiste",H1127="boursier univ.",H1127="chercheur",H1127="chirurgien",H1127="Résident(e)",H1127="Md Urg",H1127="Md Card",LEFT(H1127,6)="Fellow",H1127="Externe Médecine",H1127="Directeur de la biobanque Médecin",H1127="monit.-boursier",),1,0)</f>
        <v>0</v>
      </c>
      <c r="D1127" s="172">
        <f>IF(OR(G1127=0,H1127="Stagiaire",H1127="Stagiaires",H1127="Externe",H1127="Externes",G1127="agence",H1127="STAGIAIRE INFIRMIER(ÈRE)",H1127="STAGIAIRE SI",H1127="STAGIAIRE S.I.",H1127="STAGIAIRE PAB",H1127="STAGIAIRE EN PERFUSION",H1127="Stagiaire Physiothérapeute",H1127="Stagiaire médecine",H1127="Stagiaire - Service sociaux",H1127="STAGIAIRE SOINS INFIRMIERS",H1127="STAGIAIRE EXTERNE EN MÉDECINE",H1127="ss",),1,0)</f>
        <v>0</v>
      </c>
      <c r="E1127" s="28" t="s">
        <v>1819</v>
      </c>
      <c r="F1127" s="28" t="s">
        <v>1820</v>
      </c>
      <c r="G1127" s="262">
        <v>12041</v>
      </c>
      <c r="H1127" s="79" t="s">
        <v>1821</v>
      </c>
      <c r="I1127" s="164" t="s">
        <v>553</v>
      </c>
      <c r="J1127" s="273">
        <f ca="1">IF(AK1127&lt;=Données!$B$2,1," ")</f>
        <v>1</v>
      </c>
      <c r="K1127" s="45" t="s">
        <v>56</v>
      </c>
      <c r="L1127" s="46" t="s">
        <v>56</v>
      </c>
      <c r="M1127" s="47" t="s">
        <v>56</v>
      </c>
      <c r="N1127" s="48"/>
      <c r="O1127" s="185"/>
      <c r="P1127" s="187"/>
      <c r="Q1127" s="185"/>
      <c r="R1127" s="186"/>
      <c r="S1127" s="186" t="s">
        <v>56</v>
      </c>
      <c r="T1127" s="187"/>
      <c r="U1127" s="187"/>
      <c r="V1127" s="187"/>
      <c r="W1127" s="320"/>
      <c r="X1127" s="214"/>
      <c r="Y1127" s="215"/>
      <c r="Z1127" s="34"/>
      <c r="AA1127" s="35"/>
      <c r="AB1127" s="35">
        <v>1</v>
      </c>
      <c r="AC1127" s="35"/>
      <c r="AD1127" s="36"/>
      <c r="AE1127" s="224"/>
      <c r="AF1127" s="53"/>
      <c r="AG1127" s="54"/>
      <c r="AH1127" s="55"/>
      <c r="AI1127" s="56"/>
      <c r="AJ1127" s="41" t="s">
        <v>85</v>
      </c>
      <c r="AK1127" s="42">
        <v>44587</v>
      </c>
      <c r="AL1127" s="50"/>
      <c r="AM1127" s="337" t="str">
        <f>INDEX($K$6:$AE$6,1,MATCH(1,K1127:AE1127,-1))</f>
        <v>1512-M</v>
      </c>
      <c r="AN1127" s="337" t="str">
        <f>IF(INDEX($K$6:$AE$6,1,MATCH(1,K1127:AE1127,1))&lt;&gt;INDEX($K$6:$AE$6,1,MATCH(1,K1127:AE1127,-1)),INDEX($K$6:$AE$6,1,MATCH(1,K1127:AE1127,1)),"-")</f>
        <v>-</v>
      </c>
    </row>
    <row r="1128" spans="1:40" x14ac:dyDescent="0.2">
      <c r="A1128" s="169" t="str">
        <f>IF(IFERROR(VLOOKUP(G1128,EmployesActifs,1,FALSE),"Non")&lt;&gt;"Non","Oui","Non")</f>
        <v>Oui</v>
      </c>
      <c r="B1128" s="172">
        <f>IF(A1128="Oui",1,0)</f>
        <v>1</v>
      </c>
      <c r="C1128" s="172">
        <f>IF(OR(G1128="Médecin",H1128="Médecin",I1128="Médecin",I1128="Médecins",H1128="anesthésiste",H1128="boursier univ.",H1128="chercheur",H1128="chirurgien",H1128="Résident(e)",H1128="Md Urg",H1128="Md Card",LEFT(H1128,6)="Fellow",H1128="Externe Médecine",H1128="Directeur de la biobanque Médecin",H1128="monit.-boursier",),1,0)</f>
        <v>0</v>
      </c>
      <c r="D1128" s="172">
        <f>IF(OR(G1128=0,H1128="Stagiaire",H1128="Stagiaires",H1128="Externe",H1128="Externes",G1128="agence",H1128="STAGIAIRE INFIRMIER(ÈRE)",H1128="STAGIAIRE SI",H1128="STAGIAIRE S.I.",H1128="STAGIAIRE PAB",H1128="STAGIAIRE EN PERFUSION",H1128="Stagiaire Physiothérapeute",H1128="Stagiaire médecine",H1128="Stagiaire - Service sociaux",H1128="STAGIAIRE SOINS INFIRMIERS",H1128="STAGIAIRE EXTERNE EN MÉDECINE",H1128="ss",),1,0)</f>
        <v>0</v>
      </c>
      <c r="E1128" s="28" t="s">
        <v>1823</v>
      </c>
      <c r="F1128" s="28" t="s">
        <v>982</v>
      </c>
      <c r="G1128" s="262">
        <v>6123</v>
      </c>
      <c r="H1128" s="79" t="s">
        <v>103</v>
      </c>
      <c r="I1128" s="164" t="s">
        <v>203</v>
      </c>
      <c r="J1128" s="273">
        <f ca="1">IF(AK1128&lt;=Données!$B$2,1," ")</f>
        <v>1</v>
      </c>
      <c r="K1128" s="45" t="s">
        <v>56</v>
      </c>
      <c r="L1128" s="46" t="s">
        <v>56</v>
      </c>
      <c r="M1128" s="47"/>
      <c r="N1128" s="48"/>
      <c r="O1128" s="185"/>
      <c r="P1128" s="187"/>
      <c r="Q1128" s="185"/>
      <c r="R1128" s="186"/>
      <c r="S1128" s="186">
        <v>1</v>
      </c>
      <c r="T1128" s="187"/>
      <c r="U1128" s="187"/>
      <c r="V1128" s="187"/>
      <c r="W1128" s="320"/>
      <c r="X1128" s="214"/>
      <c r="Y1128" s="215"/>
      <c r="Z1128" s="34"/>
      <c r="AA1128" s="35"/>
      <c r="AB1128" s="35"/>
      <c r="AC1128" s="35"/>
      <c r="AD1128" s="36"/>
      <c r="AE1128" s="224"/>
      <c r="AF1128" s="53"/>
      <c r="AG1128" s="54"/>
      <c r="AH1128" s="55"/>
      <c r="AI1128" s="56"/>
      <c r="AJ1128" s="41" t="s">
        <v>98</v>
      </c>
      <c r="AK1128" s="42">
        <v>44588</v>
      </c>
      <c r="AL1128" s="50"/>
      <c r="AM1128" s="337" t="str">
        <f>INDEX($K$6:$AE$6,1,MATCH(1,K1128:AE1128,-1))</f>
        <v>1870 +</v>
      </c>
      <c r="AN1128" s="337" t="str">
        <f>IF(INDEX($K$6:$AE$6,1,MATCH(1,K1128:AE1128,1))&lt;&gt;INDEX($K$6:$AE$6,1,MATCH(1,K1128:AE1128,-1)),INDEX($K$6:$AE$6,1,MATCH(1,K1128:AE1128,1)),"-")</f>
        <v>-</v>
      </c>
    </row>
    <row r="1129" spans="1:40" x14ac:dyDescent="0.2">
      <c r="A1129" s="169" t="str">
        <f>IF(IFERROR(VLOOKUP(G1129,EmployesActifs,1,FALSE),"Non")&lt;&gt;"Non","Oui","Non")</f>
        <v>Oui</v>
      </c>
      <c r="B1129" s="172">
        <f>IF(A1129="Oui",1,0)</f>
        <v>1</v>
      </c>
      <c r="C1129" s="172">
        <f>IF(OR(G1129="Médecin",H1129="Médecin",I1129="Médecin",I1129="Médecins",H1129="anesthésiste",H1129="boursier univ.",H1129="chercheur",H1129="chirurgien",H1129="Résident(e)",H1129="Md Urg",H1129="Md Card",LEFT(H1129,6)="Fellow",H1129="Externe Médecine",H1129="Directeur de la biobanque Médecin",H1129="monit.-boursier",),1,0)</f>
        <v>0</v>
      </c>
      <c r="D1129" s="172">
        <f>IF(OR(G1129=0,H1129="Stagiaire",H1129="Stagiaires",H1129="Externe",H1129="Externes",G1129="agence",H1129="STAGIAIRE INFIRMIER(ÈRE)",H1129="STAGIAIRE SI",H1129="STAGIAIRE S.I.",H1129="STAGIAIRE PAB",H1129="STAGIAIRE EN PERFUSION",H1129="Stagiaire Physiothérapeute",H1129="Stagiaire médecine",H1129="Stagiaire - Service sociaux",H1129="STAGIAIRE SOINS INFIRMIERS",H1129="STAGIAIRE EXTERNE EN MÉDECINE",H1129="ss",),1,0)</f>
        <v>0</v>
      </c>
      <c r="E1129" s="28" t="s">
        <v>1823</v>
      </c>
      <c r="F1129" s="28" t="s">
        <v>886</v>
      </c>
      <c r="G1129" s="262">
        <v>9556</v>
      </c>
      <c r="H1129" s="79" t="s">
        <v>69</v>
      </c>
      <c r="I1129" s="164" t="s">
        <v>4406</v>
      </c>
      <c r="J1129" s="273" t="str">
        <f ca="1">IF(AK1129&lt;=Données!$B$2,1," ")</f>
        <v xml:space="preserve"> </v>
      </c>
      <c r="K1129" s="45">
        <v>1</v>
      </c>
      <c r="L1129" s="46"/>
      <c r="M1129" s="47"/>
      <c r="N1129" s="48"/>
      <c r="O1129" s="185"/>
      <c r="P1129" s="187"/>
      <c r="Q1129" s="185"/>
      <c r="R1129" s="186"/>
      <c r="S1129" s="186"/>
      <c r="T1129" s="187"/>
      <c r="U1129" s="187"/>
      <c r="V1129" s="187"/>
      <c r="W1129" s="320"/>
      <c r="X1129" s="214"/>
      <c r="Y1129" s="215"/>
      <c r="Z1129" s="34"/>
      <c r="AA1129" s="35"/>
      <c r="AB1129" s="35"/>
      <c r="AC1129" s="35"/>
      <c r="AD1129" s="36"/>
      <c r="AE1129" s="224"/>
      <c r="AF1129" s="53"/>
      <c r="AG1129" s="54"/>
      <c r="AH1129" s="55"/>
      <c r="AI1129" s="56"/>
      <c r="AJ1129" s="41" t="s">
        <v>4462</v>
      </c>
      <c r="AK1129" s="42">
        <v>45476</v>
      </c>
      <c r="AL1129" s="50"/>
      <c r="AM1129" s="337" t="str">
        <f>INDEX($K$6:$AE$6,1,MATCH(1,K1129:AE1129,-1))</f>
        <v>95PFE-L2S</v>
      </c>
      <c r="AN1129" s="337" t="str">
        <f>IF(INDEX($K$6:$AE$6,1,MATCH(1,K1129:AE1129,1))&lt;&gt;INDEX($K$6:$AE$6,1,MATCH(1,K1129:AE1129,-1)),INDEX($K$6:$AE$6,1,MATCH(1,K1129:AE1129,1)),"-")</f>
        <v>-</v>
      </c>
    </row>
    <row r="1130" spans="1:40" x14ac:dyDescent="0.2">
      <c r="A1130" s="169" t="str">
        <f>IF(IFERROR(VLOOKUP(G1130,EmployesActifs,1,FALSE),"Non")&lt;&gt;"Non","Oui","Non")</f>
        <v>Oui</v>
      </c>
      <c r="B1130" s="172">
        <f>IF(A1130="Oui",1,0)</f>
        <v>1</v>
      </c>
      <c r="C1130" s="172">
        <f>IF(OR(G1130="Médecin",H1130="Médecin",I1130="Médecin",I1130="Médecins",H1130="anesthésiste",H1130="boursier univ.",H1130="chercheur",H1130="chirurgien",H1130="Résident(e)",H1130="Md Urg",H1130="Md Card",LEFT(H1130,6)="Fellow",H1130="Externe Médecine",H1130="Directeur de la biobanque Médecin",H1130="monit.-boursier",),1,0)</f>
        <v>0</v>
      </c>
      <c r="D1130" s="172">
        <f>IF(OR(G1130=0,H1130="Stagiaire",H1130="Stagiaires",H1130="Externe",H1130="Externes",G1130="agence",H1130="STAGIAIRE INFIRMIER(ÈRE)",H1130="STAGIAIRE SI",H1130="STAGIAIRE S.I.",H1130="STAGIAIRE PAB",H1130="STAGIAIRE EN PERFUSION",H1130="Stagiaire Physiothérapeute",H1130="Stagiaire médecine",H1130="Stagiaire - Service sociaux",H1130="STAGIAIRE SOINS INFIRMIERS",H1130="STAGIAIRE EXTERNE EN MÉDECINE",H1130="ss",),1,0)</f>
        <v>0</v>
      </c>
      <c r="E1130" s="28" t="s">
        <v>1823</v>
      </c>
      <c r="F1130" s="28" t="s">
        <v>810</v>
      </c>
      <c r="G1130" s="262">
        <v>10361</v>
      </c>
      <c r="H1130" s="79" t="s">
        <v>3892</v>
      </c>
      <c r="I1130" s="164" t="s">
        <v>3893</v>
      </c>
      <c r="J1130" s="273">
        <f ca="1">IF(AK1130&lt;=Données!$B$2,1," ")</f>
        <v>1</v>
      </c>
      <c r="K1130" s="45" t="s">
        <v>56</v>
      </c>
      <c r="L1130" s="46"/>
      <c r="M1130" s="47"/>
      <c r="N1130" s="48"/>
      <c r="O1130" s="185"/>
      <c r="P1130" s="187"/>
      <c r="Q1130" s="185"/>
      <c r="R1130" s="186"/>
      <c r="S1130" s="186"/>
      <c r="T1130" s="187"/>
      <c r="U1130" s="187"/>
      <c r="V1130" s="187"/>
      <c r="W1130" s="320"/>
      <c r="X1130" s="214"/>
      <c r="Y1130" s="215"/>
      <c r="Z1130" s="34"/>
      <c r="AA1130" s="35">
        <v>1</v>
      </c>
      <c r="AB1130" s="35"/>
      <c r="AC1130" s="35"/>
      <c r="AD1130" s="36"/>
      <c r="AE1130" s="224"/>
      <c r="AF1130" s="53"/>
      <c r="AG1130" s="54"/>
      <c r="AH1130" s="55"/>
      <c r="AI1130" s="56"/>
      <c r="AJ1130" s="41" t="s">
        <v>85</v>
      </c>
      <c r="AK1130" s="42">
        <v>44560</v>
      </c>
      <c r="AL1130" s="50"/>
      <c r="AM1130" s="337" t="str">
        <f>INDEX($K$6:$AE$6,1,MATCH(1,K1130:AE1130,-1))</f>
        <v>1511-S</v>
      </c>
      <c r="AN1130" s="337" t="str">
        <f>IF(INDEX($K$6:$AE$6,1,MATCH(1,K1130:AE1130,1))&lt;&gt;INDEX($K$6:$AE$6,1,MATCH(1,K1130:AE1130,-1)),INDEX($K$6:$AE$6,1,MATCH(1,K1130:AE1130,1)),"-")</f>
        <v>-</v>
      </c>
    </row>
    <row r="1131" spans="1:40" x14ac:dyDescent="0.2">
      <c r="A1131" s="169" t="str">
        <f>IF(IFERROR(VLOOKUP(G1131,EmployesActifs,1,FALSE),"Non")&lt;&gt;"Non","Oui","Non")</f>
        <v>Oui</v>
      </c>
      <c r="B1131" s="172">
        <f>IF(A1131="Oui",1,0)</f>
        <v>1</v>
      </c>
      <c r="C1131" s="172">
        <f>IF(OR(G1131="Médecin",H1131="Médecin",I1131="Médecin",I1131="Médecins",H1131="anesthésiste",H1131="boursier univ.",H1131="chercheur",H1131="chirurgien",H1131="Résident(e)",H1131="Md Urg",H1131="Md Card",LEFT(H1131,6)="Fellow",H1131="Externe Médecine",H1131="Directeur de la biobanque Médecin",H1131="monit.-boursier",),1,0)</f>
        <v>0</v>
      </c>
      <c r="D1131" s="172">
        <f>IF(OR(G1131=0,H1131="Stagiaire",H1131="Stagiaires",H1131="Externe",H1131="Externes",G1131="agence",H1131="STAGIAIRE INFIRMIER(ÈRE)",H1131="STAGIAIRE SI",H1131="STAGIAIRE S.I.",H1131="STAGIAIRE PAB",H1131="STAGIAIRE EN PERFUSION",H1131="Stagiaire Physiothérapeute",H1131="Stagiaire médecine",H1131="Stagiaire - Service sociaux",H1131="STAGIAIRE SOINS INFIRMIERS",H1131="STAGIAIRE EXTERNE EN MÉDECINE",H1131="ss",),1,0)</f>
        <v>0</v>
      </c>
      <c r="E1131" s="28" t="s">
        <v>5123</v>
      </c>
      <c r="F1131" s="28" t="s">
        <v>949</v>
      </c>
      <c r="G1131" s="262">
        <v>13460</v>
      </c>
      <c r="H1131" s="79" t="s">
        <v>69</v>
      </c>
      <c r="I1131" s="164" t="s">
        <v>5716</v>
      </c>
      <c r="J1131" s="273" t="str">
        <f ca="1">IF(AK1131&lt;=Données!$B$2,1," ")</f>
        <v xml:space="preserve"> </v>
      </c>
      <c r="K1131" s="45"/>
      <c r="L1131" s="46">
        <v>1</v>
      </c>
      <c r="M1131" s="47"/>
      <c r="N1131" s="48"/>
      <c r="O1131" s="185"/>
      <c r="P1131" s="187"/>
      <c r="Q1131" s="185"/>
      <c r="R1131" s="186"/>
      <c r="S1131" s="186"/>
      <c r="T1131" s="187"/>
      <c r="U1131" s="187"/>
      <c r="V1131" s="187"/>
      <c r="W1131" s="320"/>
      <c r="X1131" s="214"/>
      <c r="Y1131" s="215"/>
      <c r="Z1131" s="34"/>
      <c r="AA1131" s="35"/>
      <c r="AB1131" s="35"/>
      <c r="AC1131" s="35"/>
      <c r="AD1131" s="36"/>
      <c r="AE1131" s="224"/>
      <c r="AF1131" s="53"/>
      <c r="AG1131" s="54"/>
      <c r="AH1131" s="55"/>
      <c r="AI1131" s="56"/>
      <c r="AJ1131" s="41" t="s">
        <v>4462</v>
      </c>
      <c r="AK1131" s="42">
        <v>45335</v>
      </c>
      <c r="AL1131" s="50"/>
      <c r="AM1131" s="337" t="str">
        <f>INDEX($K$6:$AE$6,1,MATCH(1,K1131:AE1131,-1))</f>
        <v>95PFE-L2M</v>
      </c>
      <c r="AN1131" s="337" t="str">
        <f>IF(INDEX($K$6:$AE$6,1,MATCH(1,K1131:AE1131,1))&lt;&gt;INDEX($K$6:$AE$6,1,MATCH(1,K1131:AE1131,-1)),INDEX($K$6:$AE$6,1,MATCH(1,K1131:AE1131,1)),"-")</f>
        <v>-</v>
      </c>
    </row>
    <row r="1132" spans="1:40" x14ac:dyDescent="0.2">
      <c r="A1132" s="169" t="str">
        <f>IF(IFERROR(VLOOKUP(G1132,EmployesActifs,1,FALSE),"Non")&lt;&gt;"Non","Oui","Non")</f>
        <v>Oui</v>
      </c>
      <c r="B1132" s="172">
        <f>IF(A1132="Oui",1,0)</f>
        <v>1</v>
      </c>
      <c r="C1132" s="172">
        <f>IF(OR(G1132="Médecin",H1132="Médecin",I1132="Médecin",I1132="Médecins",H1132="anesthésiste",H1132="boursier univ.",H1132="chercheur",H1132="chirurgien",H1132="Résident(e)",H1132="Md Urg",H1132="Md Card",LEFT(H1132,6)="Fellow",H1132="Externe Médecine",H1132="Directeur de la biobanque Médecin",H1132="monit.-boursier",),1,0)</f>
        <v>0</v>
      </c>
      <c r="D1132" s="172">
        <f>IF(OR(G1132=0,H1132="Stagiaire",H1132="Stagiaires",H1132="Externe",H1132="Externes",G1132="agence",H1132="STAGIAIRE INFIRMIER(ÈRE)",H1132="STAGIAIRE SI",H1132="STAGIAIRE S.I.",H1132="STAGIAIRE PAB",H1132="STAGIAIRE EN PERFUSION",H1132="Stagiaire Physiothérapeute",H1132="Stagiaire médecine",H1132="Stagiaire - Service sociaux",H1132="STAGIAIRE SOINS INFIRMIERS",H1132="STAGIAIRE EXTERNE EN MÉDECINE",H1132="ss",),1,0)</f>
        <v>0</v>
      </c>
      <c r="E1132" s="28" t="s">
        <v>1824</v>
      </c>
      <c r="F1132" s="28" t="s">
        <v>306</v>
      </c>
      <c r="G1132" s="262">
        <v>6669</v>
      </c>
      <c r="H1132" s="79" t="s">
        <v>882</v>
      </c>
      <c r="I1132" s="164" t="s">
        <v>122</v>
      </c>
      <c r="J1132" s="273">
        <f ca="1">IF(AK1132&lt;=Données!$B$2,1," ")</f>
        <v>1</v>
      </c>
      <c r="K1132" s="45">
        <v>1</v>
      </c>
      <c r="L1132" s="46"/>
      <c r="M1132" s="47"/>
      <c r="N1132" s="48"/>
      <c r="O1132" s="185"/>
      <c r="P1132" s="187"/>
      <c r="Q1132" s="185"/>
      <c r="R1132" s="186"/>
      <c r="S1132" s="186"/>
      <c r="T1132" s="187"/>
      <c r="U1132" s="187"/>
      <c r="V1132" s="187"/>
      <c r="W1132" s="320"/>
      <c r="X1132" s="214"/>
      <c r="Y1132" s="215"/>
      <c r="Z1132" s="34"/>
      <c r="AA1132" s="35"/>
      <c r="AB1132" s="35"/>
      <c r="AC1132" s="35"/>
      <c r="AD1132" s="36"/>
      <c r="AE1132" s="224"/>
      <c r="AF1132" s="53"/>
      <c r="AG1132" s="54"/>
      <c r="AH1132" s="55"/>
      <c r="AI1132" s="56"/>
      <c r="AJ1132" s="41" t="s">
        <v>85</v>
      </c>
      <c r="AK1132" s="42">
        <v>44588</v>
      </c>
      <c r="AL1132" s="50"/>
      <c r="AM1132" s="337" t="str">
        <f>INDEX($K$6:$AE$6,1,MATCH(1,K1132:AE1132,-1))</f>
        <v>95PFE-L2S</v>
      </c>
      <c r="AN1132" s="337" t="str">
        <f>IF(INDEX($K$6:$AE$6,1,MATCH(1,K1132:AE1132,1))&lt;&gt;INDEX($K$6:$AE$6,1,MATCH(1,K1132:AE1132,-1)),INDEX($K$6:$AE$6,1,MATCH(1,K1132:AE1132,1)),"-")</f>
        <v>-</v>
      </c>
    </row>
    <row r="1133" spans="1:40" x14ac:dyDescent="0.2">
      <c r="A1133" s="381"/>
      <c r="B1133" s="172">
        <f>IF(A1133="Oui",1,0)</f>
        <v>0</v>
      </c>
      <c r="C1133" s="172">
        <f>IF(OR(G1133="Médecin",H1133="Médecin",I1133="Médecin",I1133="Médecins",H1133="anesthésiste",H1133="boursier univ.",H1133="chercheur",H1133="chirurgien",H1133="Résident(e)",H1133="Md Urg",H1133="Md Card",LEFT(H1133,6)="Fellow",H1133="Externe Médecine",H1133="Directeur de la biobanque Médecin",H1133="monit.-boursier",),1,0)</f>
        <v>0</v>
      </c>
      <c r="D1133" s="172">
        <f>IF(OR(G1133=0,H1133="Stagiaire",H1133="Stagiaires",H1133="Externe",H1133="Externes",G1133="agence",H1133="STAGIAIRE INFIRMIER(ÈRE)",H1133="STAGIAIRE SI",H1133="STAGIAIRE S.I.",H1133="STAGIAIRE PAB",H1133="STAGIAIRE EN PERFUSION",H1133="Stagiaire Physiothérapeute",H1133="Stagiaire médecine",H1133="Stagiaire - Service sociaux",H1133="STAGIAIRE SOINS INFIRMIERS",H1133="STAGIAIRE EXTERNE EN MÉDECINE",H1133="ss",),1,0)</f>
        <v>1</v>
      </c>
      <c r="E1133" s="28" t="s">
        <v>1824</v>
      </c>
      <c r="F1133" s="28" t="s">
        <v>2803</v>
      </c>
      <c r="G1133" s="262">
        <v>0</v>
      </c>
      <c r="H1133" s="79" t="s">
        <v>186</v>
      </c>
      <c r="I1133" s="164" t="s">
        <v>65</v>
      </c>
      <c r="J1133" s="273">
        <f ca="1">IF(AK1133&lt;=Données!$B$2,1," ")</f>
        <v>1</v>
      </c>
      <c r="K1133" s="45"/>
      <c r="L1133" s="46">
        <v>1</v>
      </c>
      <c r="M1133" s="47"/>
      <c r="N1133" s="48"/>
      <c r="O1133" s="185"/>
      <c r="P1133" s="187"/>
      <c r="Q1133" s="185"/>
      <c r="R1133" s="186"/>
      <c r="S1133" s="186"/>
      <c r="T1133" s="187"/>
      <c r="U1133" s="187"/>
      <c r="V1133" s="187"/>
      <c r="W1133" s="320"/>
      <c r="X1133" s="214"/>
      <c r="Y1133" s="215"/>
      <c r="Z1133" s="34"/>
      <c r="AA1133" s="35"/>
      <c r="AB1133" s="35"/>
      <c r="AC1133" s="35"/>
      <c r="AD1133" s="36"/>
      <c r="AE1133" s="224"/>
      <c r="AF1133" s="53"/>
      <c r="AG1133" s="54"/>
      <c r="AH1133" s="55"/>
      <c r="AI1133" s="56"/>
      <c r="AJ1133" s="41" t="s">
        <v>85</v>
      </c>
      <c r="AK1133" s="42">
        <v>44671</v>
      </c>
      <c r="AL1133" s="50"/>
      <c r="AM1133" s="337" t="str">
        <f>INDEX($K$6:$AE$6,1,MATCH(1,K1133:AE1133,-1))</f>
        <v>95PFE-L2M</v>
      </c>
      <c r="AN1133" s="337" t="str">
        <f>IF(INDEX($K$6:$AE$6,1,MATCH(1,K1133:AE1133,1))&lt;&gt;INDEX($K$6:$AE$6,1,MATCH(1,K1133:AE1133,-1)),INDEX($K$6:$AE$6,1,MATCH(1,K1133:AE1133,1)),"-")</f>
        <v>-</v>
      </c>
    </row>
    <row r="1134" spans="1:40" x14ac:dyDescent="0.2">
      <c r="A1134" s="169" t="str">
        <f>IF(IFERROR(VLOOKUP(G1134,EmployesActifs,1,FALSE),"Non")&lt;&gt;"Non","Oui","Non")</f>
        <v>Oui</v>
      </c>
      <c r="B1134" s="172">
        <f>IF(A1134="Oui",1,0)</f>
        <v>1</v>
      </c>
      <c r="C1134" s="172">
        <f>IF(OR(G1134="Médecin",H1134="Médecin",I1134="Médecin",I1134="Médecins",H1134="anesthésiste",H1134="boursier univ.",H1134="chercheur",H1134="chirurgien",H1134="Résident(e)",H1134="Md Urg",H1134="Md Card",LEFT(H1134,6)="Fellow",H1134="Externe Médecine",H1134="Directeur de la biobanque Médecin",H1134="monit.-boursier",),1,0)</f>
        <v>0</v>
      </c>
      <c r="D1134" s="172">
        <f>IF(OR(G1134=0,H1134="Stagiaire",H1134="Stagiaires",H1134="Externe",H1134="Externes",G1134="agence",H1134="STAGIAIRE INFIRMIER(ÈRE)",H1134="STAGIAIRE SI",H1134="STAGIAIRE S.I.",H1134="STAGIAIRE PAB",H1134="STAGIAIRE EN PERFUSION",H1134="Stagiaire Physiothérapeute",H1134="Stagiaire médecine",H1134="Stagiaire - Service sociaux",H1134="STAGIAIRE SOINS INFIRMIERS",H1134="STAGIAIRE EXTERNE EN MÉDECINE",H1134="ss",),1,0)</f>
        <v>0</v>
      </c>
      <c r="E1134" s="28" t="s">
        <v>1824</v>
      </c>
      <c r="F1134" s="28" t="s">
        <v>1825</v>
      </c>
      <c r="G1134" s="262">
        <v>6204</v>
      </c>
      <c r="H1134" s="79" t="s">
        <v>103</v>
      </c>
      <c r="I1134" s="164" t="s">
        <v>765</v>
      </c>
      <c r="J1134" s="273">
        <f ca="1">IF(AK1134&lt;=Données!$B$2,1," ")</f>
        <v>1</v>
      </c>
      <c r="K1134" s="45"/>
      <c r="L1134" s="46">
        <v>1</v>
      </c>
      <c r="M1134" s="47"/>
      <c r="N1134" s="48"/>
      <c r="O1134" s="185"/>
      <c r="P1134" s="187"/>
      <c r="Q1134" s="185"/>
      <c r="R1134" s="186"/>
      <c r="S1134" s="186"/>
      <c r="T1134" s="187"/>
      <c r="U1134" s="187"/>
      <c r="V1134" s="187"/>
      <c r="W1134" s="320"/>
      <c r="X1134" s="214"/>
      <c r="Y1134" s="215"/>
      <c r="Z1134" s="34"/>
      <c r="AA1134" s="35"/>
      <c r="AB1134" s="35"/>
      <c r="AC1134" s="35"/>
      <c r="AD1134" s="36"/>
      <c r="AE1134" s="224"/>
      <c r="AF1134" s="53"/>
      <c r="AG1134" s="54"/>
      <c r="AH1134" s="55"/>
      <c r="AI1134" s="56"/>
      <c r="AJ1134" s="41" t="s">
        <v>85</v>
      </c>
      <c r="AK1134" s="42">
        <v>45042</v>
      </c>
      <c r="AL1134" s="50"/>
      <c r="AM1134" s="337" t="str">
        <f>INDEX($K$6:$AE$6,1,MATCH(1,K1134:AE1134,-1))</f>
        <v>95PFE-L2M</v>
      </c>
      <c r="AN1134" s="337" t="str">
        <f>IF(INDEX($K$6:$AE$6,1,MATCH(1,K1134:AE1134,1))&lt;&gt;INDEX($K$6:$AE$6,1,MATCH(1,K1134:AE1134,-1)),INDEX($K$6:$AE$6,1,MATCH(1,K1134:AE1134,1)),"-")</f>
        <v>-</v>
      </c>
    </row>
    <row r="1135" spans="1:40" x14ac:dyDescent="0.2">
      <c r="A1135" s="169" t="str">
        <f>IF(IFERROR(VLOOKUP(G1135,EmployesActifs,1,FALSE),"Non")&lt;&gt;"Non","Oui","Non")</f>
        <v>Oui</v>
      </c>
      <c r="B1135" s="172">
        <f>IF(A1135="Oui",1,0)</f>
        <v>1</v>
      </c>
      <c r="C1135" s="172">
        <f>IF(OR(G1135="Médecin",H1135="Médecin",I1135="Médecin",I1135="Médecins",H1135="anesthésiste",H1135="boursier univ.",H1135="chercheur",H1135="chirurgien",H1135="Résident(e)",H1135="Md Urg",H1135="Md Card",LEFT(H1135,6)="Fellow",H1135="Externe Médecine",H1135="Directeur de la biobanque Médecin",H1135="monit.-boursier",),1,0)</f>
        <v>0</v>
      </c>
      <c r="D1135" s="172">
        <f>IF(OR(G1135=0,H1135="Stagiaire",H1135="Stagiaires",H1135="Externe",H1135="Externes",G1135="agence",H1135="STAGIAIRE INFIRMIER(ÈRE)",H1135="STAGIAIRE SI",H1135="STAGIAIRE S.I.",H1135="STAGIAIRE PAB",H1135="STAGIAIRE EN PERFUSION",H1135="Stagiaire Physiothérapeute",H1135="Stagiaire médecine",H1135="Stagiaire - Service sociaux",H1135="STAGIAIRE SOINS INFIRMIERS",H1135="STAGIAIRE EXTERNE EN MÉDECINE",H1135="ss",),1,0)</f>
        <v>0</v>
      </c>
      <c r="E1135" s="28" t="s">
        <v>1824</v>
      </c>
      <c r="F1135" s="28" t="s">
        <v>559</v>
      </c>
      <c r="G1135" s="262">
        <v>1496</v>
      </c>
      <c r="H1135" s="79" t="s">
        <v>182</v>
      </c>
      <c r="I1135" s="164" t="s">
        <v>152</v>
      </c>
      <c r="J1135" s="273">
        <f ca="1">IF(AK1135&lt;=Données!$B$2,1," ")</f>
        <v>1</v>
      </c>
      <c r="K1135" s="45"/>
      <c r="L1135" s="46">
        <v>1</v>
      </c>
      <c r="M1135" s="47"/>
      <c r="N1135" s="48"/>
      <c r="O1135" s="185"/>
      <c r="P1135" s="187"/>
      <c r="Q1135" s="185"/>
      <c r="R1135" s="186"/>
      <c r="S1135" s="186"/>
      <c r="T1135" s="187"/>
      <c r="U1135" s="187"/>
      <c r="V1135" s="187"/>
      <c r="W1135" s="320"/>
      <c r="X1135" s="214"/>
      <c r="Y1135" s="215"/>
      <c r="Z1135" s="34"/>
      <c r="AA1135" s="35"/>
      <c r="AB1135" s="35"/>
      <c r="AC1135" s="35"/>
      <c r="AD1135" s="36"/>
      <c r="AE1135" s="224"/>
      <c r="AF1135" s="53"/>
      <c r="AG1135" s="54"/>
      <c r="AH1135" s="55"/>
      <c r="AI1135" s="56"/>
      <c r="AJ1135" s="41" t="s">
        <v>144</v>
      </c>
      <c r="AK1135" s="42">
        <v>44585</v>
      </c>
      <c r="AL1135" s="50" t="s">
        <v>884</v>
      </c>
      <c r="AM1135" s="337" t="str">
        <f>INDEX($K$6:$AE$6,1,MATCH(1,K1135:AE1135,-1))</f>
        <v>95PFE-L2M</v>
      </c>
      <c r="AN1135" s="337" t="str">
        <f>IF(INDEX($K$6:$AE$6,1,MATCH(1,K1135:AE1135,1))&lt;&gt;INDEX($K$6:$AE$6,1,MATCH(1,K1135:AE1135,-1)),INDEX($K$6:$AE$6,1,MATCH(1,K1135:AE1135,1)),"-")</f>
        <v>-</v>
      </c>
    </row>
    <row r="1136" spans="1:40" x14ac:dyDescent="0.2">
      <c r="A1136" s="381"/>
      <c r="B1136" s="172">
        <f>IF(A1136="Oui",1,0)</f>
        <v>0</v>
      </c>
      <c r="C1136" s="172">
        <f>IF(OR(G1136="Médecin",H1136="Médecin",I1136="Médecin",I1136="Médecins",H1136="anesthésiste",H1136="boursier univ.",H1136="chercheur",H1136="chirurgien",H1136="Résident(e)",H1136="Md Urg",H1136="Md Card",LEFT(H1136,6)="Fellow",H1136="Externe Médecine",H1136="Directeur de la biobanque Médecin",H1136="monit.-boursier",),1,0)</f>
        <v>0</v>
      </c>
      <c r="D1136" s="172">
        <f>IF(OR(G1136=0,H1136="Stagiaire",H1136="Stagiaires",H1136="Externe",H1136="Externes",G1136="agence",H1136="STAGIAIRE INFIRMIER(ÈRE)",H1136="STAGIAIRE SI",H1136="STAGIAIRE S.I.",H1136="STAGIAIRE PAB",H1136="STAGIAIRE EN PERFUSION",H1136="Stagiaire Physiothérapeute",H1136="Stagiaire médecine",H1136="Stagiaire - Service sociaux",H1136="STAGIAIRE SOINS INFIRMIERS",H1136="STAGIAIRE EXTERNE EN MÉDECINE",H1136="ss",),1,0)</f>
        <v>1</v>
      </c>
      <c r="E1136" s="28" t="s">
        <v>1824</v>
      </c>
      <c r="F1136" s="28" t="s">
        <v>1437</v>
      </c>
      <c r="G1136" s="262">
        <v>0</v>
      </c>
      <c r="H1136" s="79" t="s">
        <v>6348</v>
      </c>
      <c r="I1136" s="164" t="s">
        <v>3223</v>
      </c>
      <c r="J1136" s="273">
        <f ca="1">IF(AK1136&lt;=Données!$B$2,1," ")</f>
        <v>1</v>
      </c>
      <c r="K1136" s="45"/>
      <c r="L1136" s="46">
        <v>1</v>
      </c>
      <c r="M1136" s="47"/>
      <c r="N1136" s="48"/>
      <c r="O1136" s="185"/>
      <c r="P1136" s="187"/>
      <c r="Q1136" s="185"/>
      <c r="R1136" s="186"/>
      <c r="S1136" s="186"/>
      <c r="T1136" s="187"/>
      <c r="U1136" s="187"/>
      <c r="V1136" s="187"/>
      <c r="W1136" s="320"/>
      <c r="X1136" s="214"/>
      <c r="Y1136" s="215"/>
      <c r="Z1136" s="34"/>
      <c r="AA1136" s="35"/>
      <c r="AB1136" s="35"/>
      <c r="AC1136" s="35"/>
      <c r="AD1136" s="36"/>
      <c r="AE1136" s="224"/>
      <c r="AF1136" s="53"/>
      <c r="AG1136" s="54"/>
      <c r="AH1136" s="55"/>
      <c r="AI1136" s="56"/>
      <c r="AJ1136" s="41" t="s">
        <v>2858</v>
      </c>
      <c r="AK1136" s="42">
        <v>45048</v>
      </c>
      <c r="AL1136" s="50"/>
      <c r="AM1136" s="337" t="str">
        <f>INDEX($K$6:$AE$6,1,MATCH(1,K1136:AE1136,-1))</f>
        <v>95PFE-L2M</v>
      </c>
      <c r="AN1136" s="337" t="str">
        <f>IF(INDEX($K$6:$AE$6,1,MATCH(1,K1136:AE1136,1))&lt;&gt;INDEX($K$6:$AE$6,1,MATCH(1,K1136:AE1136,-1)),INDEX($K$6:$AE$6,1,MATCH(1,K1136:AE1136,1)),"-")</f>
        <v>-</v>
      </c>
    </row>
    <row r="1137" spans="1:40" x14ac:dyDescent="0.2">
      <c r="A1137" s="169" t="str">
        <f>IF(IFERROR(VLOOKUP(G1137,EmployesActifs,1,FALSE),"Non")&lt;&gt;"Non","Oui","Non")</f>
        <v>Oui</v>
      </c>
      <c r="B1137" s="172">
        <f>IF(A1137="Oui",1,0)</f>
        <v>1</v>
      </c>
      <c r="C1137" s="172">
        <f>IF(OR(G1137="Médecin",H1137="Médecin",I1137="Médecin",I1137="Médecins",H1137="anesthésiste",H1137="boursier univ.",H1137="chercheur",H1137="chirurgien",H1137="Résident(e)",H1137="Md Urg",H1137="Md Card",LEFT(H1137,6)="Fellow",H1137="Externe Médecine",H1137="Directeur de la biobanque Médecin",H1137="monit.-boursier",),1,0)</f>
        <v>0</v>
      </c>
      <c r="D1137" s="172">
        <f>IF(OR(G1137=0,H1137="Stagiaire",H1137="Stagiaires",H1137="Externe",H1137="Externes",G1137="agence",H1137="STAGIAIRE INFIRMIER(ÈRE)",H1137="STAGIAIRE SI",H1137="STAGIAIRE S.I.",H1137="STAGIAIRE PAB",H1137="STAGIAIRE EN PERFUSION",H1137="Stagiaire Physiothérapeute",H1137="Stagiaire médecine",H1137="Stagiaire - Service sociaux",H1137="STAGIAIRE SOINS INFIRMIERS",H1137="STAGIAIRE EXTERNE EN MÉDECINE",H1137="ss",),1,0)</f>
        <v>0</v>
      </c>
      <c r="E1137" s="28" t="s">
        <v>1826</v>
      </c>
      <c r="F1137" s="28" t="s">
        <v>777</v>
      </c>
      <c r="G1137" s="262">
        <v>3986</v>
      </c>
      <c r="H1137" s="79" t="s">
        <v>1095</v>
      </c>
      <c r="I1137" s="164" t="s">
        <v>282</v>
      </c>
      <c r="J1137" s="273" t="str">
        <f ca="1">IF(AK1137&lt;=Données!$B$2,1," ")</f>
        <v xml:space="preserve"> </v>
      </c>
      <c r="K1137" s="45"/>
      <c r="L1137" s="46" t="s">
        <v>56</v>
      </c>
      <c r="M1137" s="47"/>
      <c r="N1137" s="48"/>
      <c r="O1137" s="185"/>
      <c r="P1137" s="187"/>
      <c r="Q1137" s="185"/>
      <c r="R1137" s="186"/>
      <c r="S1137" s="186">
        <v>1</v>
      </c>
      <c r="T1137" s="187"/>
      <c r="U1137" s="187"/>
      <c r="V1137" s="187"/>
      <c r="W1137" s="320"/>
      <c r="X1137" s="214"/>
      <c r="Y1137" s="215"/>
      <c r="Z1137" s="34"/>
      <c r="AA1137" s="35"/>
      <c r="AB1137" s="35"/>
      <c r="AC1137" s="35"/>
      <c r="AD1137" s="36"/>
      <c r="AE1137" s="224"/>
      <c r="AF1137" s="53"/>
      <c r="AG1137" s="54"/>
      <c r="AH1137" s="55"/>
      <c r="AI1137" s="56"/>
      <c r="AJ1137" s="41" t="s">
        <v>4462</v>
      </c>
      <c r="AK1137" s="42">
        <v>45910</v>
      </c>
      <c r="AL1137" s="50"/>
      <c r="AM1137" s="337" t="str">
        <f>INDEX($K$6:$AE$6,1,MATCH(1,K1137:AE1137,-1))</f>
        <v>1870 +</v>
      </c>
      <c r="AN1137" s="337" t="str">
        <f>IF(INDEX($K$6:$AE$6,1,MATCH(1,K1137:AE1137,1))&lt;&gt;INDEX($K$6:$AE$6,1,MATCH(1,K1137:AE1137,-1)),INDEX($K$6:$AE$6,1,MATCH(1,K1137:AE1137,1)),"-")</f>
        <v>-</v>
      </c>
    </row>
    <row r="1138" spans="1:40" x14ac:dyDescent="0.2">
      <c r="A1138" s="169" t="str">
        <f>IF(IFERROR(VLOOKUP(G1138,EmployesActifs,1,FALSE),"Non")&lt;&gt;"Non","Oui","Non")</f>
        <v>Oui</v>
      </c>
      <c r="B1138" s="172">
        <f>IF(A1138="Oui",1,0)</f>
        <v>1</v>
      </c>
      <c r="C1138" s="172">
        <f>IF(OR(G1138="Médecin",H1138="Médecin",I1138="Médecin",I1138="Médecins",H1138="anesthésiste",H1138="boursier univ.",H1138="chercheur",H1138="chirurgien",H1138="Résident(e)",H1138="Md Urg",H1138="Md Card",LEFT(H1138,6)="Fellow",H1138="Externe Médecine",H1138="Directeur de la biobanque Médecin",H1138="monit.-boursier",),1,0)</f>
        <v>0</v>
      </c>
      <c r="D1138" s="172">
        <f>IF(OR(G1138=0,H1138="Stagiaire",H1138="Stagiaires",H1138="Externe",H1138="Externes",G1138="agence",H1138="STAGIAIRE INFIRMIER(ÈRE)",H1138="STAGIAIRE SI",H1138="STAGIAIRE S.I.",H1138="STAGIAIRE PAB",H1138="STAGIAIRE EN PERFUSION",H1138="Stagiaire Physiothérapeute",H1138="Stagiaire médecine",H1138="Stagiaire - Service sociaux",H1138="STAGIAIRE SOINS INFIRMIERS",H1138="STAGIAIRE EXTERNE EN MÉDECINE",H1138="ss",),1,0)</f>
        <v>0</v>
      </c>
      <c r="E1138" s="28" t="s">
        <v>1826</v>
      </c>
      <c r="F1138" s="28" t="s">
        <v>3168</v>
      </c>
      <c r="G1138" s="262">
        <v>12922</v>
      </c>
      <c r="H1138" s="79" t="s">
        <v>69</v>
      </c>
      <c r="I1138" s="164" t="s">
        <v>5215</v>
      </c>
      <c r="J1138" s="273" t="str">
        <f ca="1">IF(AK1138&lt;=Données!$B$2,1," ")</f>
        <v xml:space="preserve"> </v>
      </c>
      <c r="K1138" s="45"/>
      <c r="L1138" s="46"/>
      <c r="M1138" s="47" t="s">
        <v>56</v>
      </c>
      <c r="N1138" s="48"/>
      <c r="O1138" s="185"/>
      <c r="P1138" s="187">
        <v>1</v>
      </c>
      <c r="Q1138" s="185"/>
      <c r="R1138" s="186"/>
      <c r="S1138" s="186"/>
      <c r="T1138" s="187"/>
      <c r="U1138" s="187"/>
      <c r="V1138" s="187"/>
      <c r="W1138" s="320"/>
      <c r="X1138" s="214"/>
      <c r="Y1138" s="215"/>
      <c r="Z1138" s="34"/>
      <c r="AA1138" s="35"/>
      <c r="AB1138" s="35"/>
      <c r="AC1138" s="35"/>
      <c r="AD1138" s="36"/>
      <c r="AE1138" s="224"/>
      <c r="AF1138" s="53"/>
      <c r="AG1138" s="54"/>
      <c r="AH1138" s="55"/>
      <c r="AI1138" s="56"/>
      <c r="AJ1138" s="41" t="s">
        <v>4462</v>
      </c>
      <c r="AK1138" s="42">
        <v>45735</v>
      </c>
      <c r="AL1138" s="50"/>
      <c r="AM1138" s="337">
        <f>INDEX($K$6:$AE$6,1,MATCH(1,K1138:AE1138,-1))</f>
        <v>1804</v>
      </c>
      <c r="AN1138" s="337" t="str">
        <f>IF(INDEX($K$6:$AE$6,1,MATCH(1,K1138:AE1138,1))&lt;&gt;INDEX($K$6:$AE$6,1,MATCH(1,K1138:AE1138,-1)),INDEX($K$6:$AE$6,1,MATCH(1,K1138:AE1138,1)),"-")</f>
        <v>-</v>
      </c>
    </row>
    <row r="1139" spans="1:40" x14ac:dyDescent="0.2">
      <c r="A1139" s="169" t="str">
        <f>IF(IFERROR(VLOOKUP(G1139,EmployesActifs,1,FALSE),"Non")&lt;&gt;"Non","Oui","Non")</f>
        <v>Oui</v>
      </c>
      <c r="B1139" s="172">
        <f>IF(A1139="Oui",1,0)</f>
        <v>1</v>
      </c>
      <c r="C1139" s="172">
        <f>IF(OR(G1139="Médecin",H1139="Médecin",I1139="Médecin",I1139="Médecins",H1139="anesthésiste",H1139="boursier univ.",H1139="chercheur",H1139="chirurgien",H1139="Résident(e)",H1139="Md Urg",H1139="Md Card",LEFT(H1139,6)="Fellow",H1139="Externe Médecine",H1139="Directeur de la biobanque Médecin",H1139="monit.-boursier",),1,0)</f>
        <v>0</v>
      </c>
      <c r="D1139" s="172">
        <f>IF(OR(G1139=0,H1139="Stagiaire",H1139="Stagiaires",H1139="Externe",H1139="Externes",G1139="agence",H1139="STAGIAIRE INFIRMIER(ÈRE)",H1139="STAGIAIRE SI",H1139="STAGIAIRE S.I.",H1139="STAGIAIRE PAB",H1139="STAGIAIRE EN PERFUSION",H1139="Stagiaire Physiothérapeute",H1139="Stagiaire médecine",H1139="Stagiaire - Service sociaux",H1139="STAGIAIRE SOINS INFIRMIERS",H1139="STAGIAIRE EXTERNE EN MÉDECINE",H1139="ss",),1,0)</f>
        <v>0</v>
      </c>
      <c r="E1139" s="28" t="s">
        <v>5683</v>
      </c>
      <c r="F1139" s="28" t="s">
        <v>592</v>
      </c>
      <c r="G1139" s="262">
        <v>13874</v>
      </c>
      <c r="H1139" s="79" t="s">
        <v>2463</v>
      </c>
      <c r="I1139" s="164" t="s">
        <v>933</v>
      </c>
      <c r="J1139" s="273" t="str">
        <f ca="1">IF(AK1139&lt;=Données!$B$2,1," ")</f>
        <v xml:space="preserve"> </v>
      </c>
      <c r="K1139" s="45" t="s">
        <v>56</v>
      </c>
      <c r="L1139" s="46" t="s">
        <v>56</v>
      </c>
      <c r="M1139" s="47"/>
      <c r="N1139" s="48">
        <v>1</v>
      </c>
      <c r="O1139" s="185"/>
      <c r="P1139" s="187"/>
      <c r="Q1139" s="185"/>
      <c r="R1139" s="186"/>
      <c r="S1139" s="186"/>
      <c r="T1139" s="187"/>
      <c r="U1139" s="187"/>
      <c r="V1139" s="187"/>
      <c r="W1139" s="320"/>
      <c r="X1139" s="214"/>
      <c r="Y1139" s="215"/>
      <c r="Z1139" s="34"/>
      <c r="AA1139" s="35"/>
      <c r="AB1139" s="35"/>
      <c r="AC1139" s="35"/>
      <c r="AD1139" s="36"/>
      <c r="AE1139" s="224"/>
      <c r="AF1139" s="53"/>
      <c r="AG1139" s="54"/>
      <c r="AH1139" s="55"/>
      <c r="AI1139" s="56"/>
      <c r="AJ1139" s="41" t="s">
        <v>5851</v>
      </c>
      <c r="AK1139" s="42">
        <v>45696</v>
      </c>
      <c r="AL1139" s="50"/>
      <c r="AM1139" s="337" t="str">
        <f>INDEX($K$6:$AE$6,1,MATCH(1,K1139:AE1139,-1))</f>
        <v>F550</v>
      </c>
      <c r="AN1139" s="337" t="str">
        <f>IF(INDEX($K$6:$AE$6,1,MATCH(1,K1139:AE1139,1))&lt;&gt;INDEX($K$6:$AE$6,1,MATCH(1,K1139:AE1139,-1)),INDEX($K$6:$AE$6,1,MATCH(1,K1139:AE1139,1)),"-")</f>
        <v>-</v>
      </c>
    </row>
    <row r="1140" spans="1:40" x14ac:dyDescent="0.2">
      <c r="A1140" s="169" t="str">
        <f>IF(IFERROR(VLOOKUP(G1140,EmployesActifs,1,FALSE),"Non")&lt;&gt;"Non","Oui","Non")</f>
        <v>Oui</v>
      </c>
      <c r="B1140" s="172">
        <f>IF(A1140="Oui",1,0)</f>
        <v>1</v>
      </c>
      <c r="C1140" s="172">
        <f>IF(OR(G1140="Médecin",H1140="Médecin",I1140="Médecin",I1140="Médecins",H1140="anesthésiste",H1140="boursier univ.",H1140="chercheur",H1140="chirurgien",H1140="Résident(e)",H1140="Md Urg",H1140="Md Card",LEFT(H1140,6)="Fellow",H1140="Externe Médecine",H1140="Directeur de la biobanque Médecin",H1140="monit.-boursier",),1,0)</f>
        <v>0</v>
      </c>
      <c r="D1140" s="172">
        <f>IF(OR(G1140=0,H1140="Stagiaire",H1140="Stagiaires",H1140="Externe",H1140="Externes",G1140="agence",H1140="STAGIAIRE INFIRMIER(ÈRE)",H1140="STAGIAIRE SI",H1140="STAGIAIRE S.I.",H1140="STAGIAIRE PAB",H1140="STAGIAIRE EN PERFUSION",H1140="Stagiaire Physiothérapeute",H1140="Stagiaire médecine",H1140="Stagiaire - Service sociaux",H1140="STAGIAIRE SOINS INFIRMIERS",H1140="STAGIAIRE EXTERNE EN MÉDECINE",H1140="ss",),1,0)</f>
        <v>0</v>
      </c>
      <c r="E1140" s="28" t="s">
        <v>1833</v>
      </c>
      <c r="F1140" s="28" t="s">
        <v>912</v>
      </c>
      <c r="G1140" s="262">
        <v>8615</v>
      </c>
      <c r="H1140" s="79" t="s">
        <v>3580</v>
      </c>
      <c r="I1140" s="164" t="s">
        <v>3581</v>
      </c>
      <c r="J1140" s="273" t="str">
        <f ca="1">IF(AK1140&lt;=Données!$B$2,1," ")</f>
        <v xml:space="preserve"> </v>
      </c>
      <c r="K1140" s="45" t="s">
        <v>56</v>
      </c>
      <c r="L1140" s="46" t="s">
        <v>56</v>
      </c>
      <c r="M1140" s="47"/>
      <c r="N1140" s="48"/>
      <c r="O1140" s="185">
        <v>1</v>
      </c>
      <c r="P1140" s="187"/>
      <c r="Q1140" s="185"/>
      <c r="R1140" s="186"/>
      <c r="S1140" s="186" t="s">
        <v>56</v>
      </c>
      <c r="T1140" s="187"/>
      <c r="U1140" s="187"/>
      <c r="V1140" s="187"/>
      <c r="W1140" s="320"/>
      <c r="X1140" s="214"/>
      <c r="Y1140" s="215"/>
      <c r="Z1140" s="34"/>
      <c r="AA1140" s="35"/>
      <c r="AB1140" s="35"/>
      <c r="AC1140" s="35"/>
      <c r="AD1140" s="36"/>
      <c r="AE1140" s="224"/>
      <c r="AF1140" s="53"/>
      <c r="AG1140" s="54"/>
      <c r="AH1140" s="55"/>
      <c r="AI1140" s="56"/>
      <c r="AJ1140" s="41" t="s">
        <v>4462</v>
      </c>
      <c r="AK1140" s="42">
        <v>45790</v>
      </c>
      <c r="AL1140" s="50"/>
      <c r="AM1140" s="337" t="str">
        <f>INDEX($K$6:$AE$6,1,MATCH(1,K1140:AE1140,-1))</f>
        <v>1804S</v>
      </c>
      <c r="AN1140" s="337" t="str">
        <f>IF(INDEX($K$6:$AE$6,1,MATCH(1,K1140:AE1140,1))&lt;&gt;INDEX($K$6:$AE$6,1,MATCH(1,K1140:AE1140,-1)),INDEX($K$6:$AE$6,1,MATCH(1,K1140:AE1140,1)),"-")</f>
        <v>-</v>
      </c>
    </row>
    <row r="1141" spans="1:40" x14ac:dyDescent="0.2">
      <c r="A1141" s="169" t="str">
        <f>IF(IFERROR(VLOOKUP(G1141,EmployesActifs,1,FALSE),"Non")&lt;&gt;"Non","Oui","Non")</f>
        <v>Oui</v>
      </c>
      <c r="B1141" s="172">
        <f>IF(A1141="Oui",1,0)</f>
        <v>1</v>
      </c>
      <c r="C1141" s="172">
        <f>IF(OR(G1141="Médecin",H1141="Médecin",I1141="Médecin",I1141="Médecins",H1141="anesthésiste",H1141="boursier univ.",H1141="chercheur",H1141="chirurgien",H1141="Résident(e)",H1141="Md Urg",H1141="Md Card",LEFT(H1141,6)="Fellow",H1141="Externe Médecine",H1141="Directeur de la biobanque Médecin",H1141="monit.-boursier",),1,0)</f>
        <v>0</v>
      </c>
      <c r="D1141" s="172">
        <f>IF(OR(G1141=0,H1141="Stagiaire",H1141="Stagiaires",H1141="Externe",H1141="Externes",G1141="agence",H1141="STAGIAIRE INFIRMIER(ÈRE)",H1141="STAGIAIRE SI",H1141="STAGIAIRE S.I.",H1141="STAGIAIRE PAB",H1141="STAGIAIRE EN PERFUSION",H1141="Stagiaire Physiothérapeute",H1141="Stagiaire médecine",H1141="Stagiaire - Service sociaux",H1141="STAGIAIRE SOINS INFIRMIERS",H1141="STAGIAIRE EXTERNE EN MÉDECINE",H1141="ss",),1,0)</f>
        <v>0</v>
      </c>
      <c r="E1141" s="28" t="s">
        <v>1835</v>
      </c>
      <c r="F1141" s="28" t="s">
        <v>68</v>
      </c>
      <c r="G1141" s="262">
        <v>3706</v>
      </c>
      <c r="H1141" s="79" t="s">
        <v>182</v>
      </c>
      <c r="I1141" s="164" t="s">
        <v>152</v>
      </c>
      <c r="J1141" s="273">
        <f ca="1">IF(AK1141&lt;=Données!$B$2,1," ")</f>
        <v>1</v>
      </c>
      <c r="K1141" s="45" t="s">
        <v>56</v>
      </c>
      <c r="L1141" s="46" t="s">
        <v>56</v>
      </c>
      <c r="M1141" s="47"/>
      <c r="N1141" s="48"/>
      <c r="O1141" s="185"/>
      <c r="P1141" s="187"/>
      <c r="Q1141" s="185"/>
      <c r="R1141" s="186"/>
      <c r="S1141" s="186">
        <v>1</v>
      </c>
      <c r="T1141" s="187"/>
      <c r="U1141" s="187"/>
      <c r="V1141" s="187"/>
      <c r="W1141" s="320"/>
      <c r="X1141" s="214"/>
      <c r="Y1141" s="215"/>
      <c r="Z1141" s="34"/>
      <c r="AA1141" s="35"/>
      <c r="AB1141" s="35"/>
      <c r="AC1141" s="35"/>
      <c r="AD1141" s="36"/>
      <c r="AE1141" s="224"/>
      <c r="AF1141" s="53"/>
      <c r="AG1141" s="54"/>
      <c r="AH1141" s="55"/>
      <c r="AI1141" s="56"/>
      <c r="AJ1141" s="41" t="s">
        <v>85</v>
      </c>
      <c r="AK1141" s="42">
        <v>44587</v>
      </c>
      <c r="AL1141" s="50" t="s">
        <v>661</v>
      </c>
      <c r="AM1141" s="337" t="str">
        <f>INDEX($K$6:$AE$6,1,MATCH(1,K1141:AE1141,-1))</f>
        <v>1870 +</v>
      </c>
      <c r="AN1141" s="337" t="str">
        <f>IF(INDEX($K$6:$AE$6,1,MATCH(1,K1141:AE1141,1))&lt;&gt;INDEX($K$6:$AE$6,1,MATCH(1,K1141:AE1141,-1)),INDEX($K$6:$AE$6,1,MATCH(1,K1141:AE1141,1)),"-")</f>
        <v>-</v>
      </c>
    </row>
    <row r="1142" spans="1:40" x14ac:dyDescent="0.2">
      <c r="A1142" s="381"/>
      <c r="B1142" s="172">
        <f>IF(A1142="Oui",1,0)</f>
        <v>0</v>
      </c>
      <c r="C1142" s="172">
        <f>IF(OR(G1142="Médecin",H1142="Médecin",I1142="Médecin",I1142="Médecins",H1142="anesthésiste",H1142="boursier univ.",H1142="chercheur",H1142="chirurgien",H1142="Résident(e)",H1142="Md Urg",H1142="Md Card",LEFT(H1142,6)="Fellow",H1142="Externe Médecine",H1142="Directeur de la biobanque Médecin",H1142="monit.-boursier",),1,0)</f>
        <v>1</v>
      </c>
      <c r="D1142" s="172">
        <f>IF(OR(G1142=0,H1142="Stagiaire",H1142="Stagiaires",H1142="Externe",H1142="Externes",G1142="agence",H1142="STAGIAIRE INFIRMIER(ÈRE)",H1142="STAGIAIRE SI",H1142="STAGIAIRE S.I.",H1142="STAGIAIRE PAB",H1142="STAGIAIRE EN PERFUSION",H1142="Stagiaire Physiothérapeute",H1142="Stagiaire médecine",H1142="Stagiaire - Service sociaux",H1142="STAGIAIRE SOINS INFIRMIERS",H1142="STAGIAIRE EXTERNE EN MÉDECINE",H1142="ss",),1,0)</f>
        <v>0</v>
      </c>
      <c r="E1142" s="28" t="s">
        <v>1835</v>
      </c>
      <c r="F1142" s="28" t="s">
        <v>3050</v>
      </c>
      <c r="G1142" s="262" t="s">
        <v>80</v>
      </c>
      <c r="H1142" s="79" t="s">
        <v>80</v>
      </c>
      <c r="I1142" s="164" t="s">
        <v>84</v>
      </c>
      <c r="J1142" s="273">
        <f ca="1">IF(AK1142&lt;=Données!$B$2,1," ")</f>
        <v>1</v>
      </c>
      <c r="K1142" s="45" t="s">
        <v>56</v>
      </c>
      <c r="L1142" s="46"/>
      <c r="M1142" s="47"/>
      <c r="N1142" s="48"/>
      <c r="O1142" s="185"/>
      <c r="P1142" s="187"/>
      <c r="Q1142" s="185"/>
      <c r="R1142" s="186"/>
      <c r="S1142" s="186"/>
      <c r="T1142" s="187"/>
      <c r="U1142" s="187"/>
      <c r="V1142" s="187"/>
      <c r="W1142" s="320"/>
      <c r="X1142" s="214"/>
      <c r="Y1142" s="215"/>
      <c r="Z1142" s="34"/>
      <c r="AA1142" s="35"/>
      <c r="AB1142" s="35"/>
      <c r="AC1142" s="35"/>
      <c r="AD1142" s="36"/>
      <c r="AE1142" s="224"/>
      <c r="AF1142" s="53"/>
      <c r="AG1142" s="54"/>
      <c r="AH1142" s="55"/>
      <c r="AI1142" s="56"/>
      <c r="AJ1142" s="41" t="s">
        <v>2858</v>
      </c>
      <c r="AK1142" s="42"/>
      <c r="AL1142" s="50" t="s">
        <v>3051</v>
      </c>
      <c r="AM1142" s="337" t="e">
        <f>INDEX($K$6:$AE$6,1,MATCH(1,K1142:AE1142,-1))</f>
        <v>#N/A</v>
      </c>
      <c r="AN1142" s="337" t="e">
        <f>IF(INDEX($K$6:$AE$6,1,MATCH(1,K1142:AE1142,1))&lt;&gt;INDEX($K$6:$AE$6,1,MATCH(1,K1142:AE1142,-1)),INDEX($K$6:$AE$6,1,MATCH(1,K1142:AE1142,1)),"-")</f>
        <v>#N/A</v>
      </c>
    </row>
    <row r="1143" spans="1:40" x14ac:dyDescent="0.2">
      <c r="A1143" s="381"/>
      <c r="B1143" s="172">
        <f>IF(A1143="Oui",1,0)</f>
        <v>0</v>
      </c>
      <c r="C1143" s="172">
        <f>IF(OR(G1143="Médecin",H1143="Médecin",I1143="Médecin",I1143="Médecins",H1143="anesthésiste",H1143="boursier univ.",H1143="chercheur",H1143="chirurgien",H1143="Résident(e)",H1143="Md Urg",H1143="Md Card",LEFT(H1143,6)="Fellow",H1143="Externe Médecine",H1143="Directeur de la biobanque Médecin",H1143="monit.-boursier",),1,0)</f>
        <v>1</v>
      </c>
      <c r="D1143" s="172">
        <f>IF(OR(G1143=0,H1143="Stagiaire",H1143="Stagiaires",H1143="Externe",H1143="Externes",G1143="agence",H1143="STAGIAIRE INFIRMIER(ÈRE)",H1143="STAGIAIRE SI",H1143="STAGIAIRE S.I.",H1143="STAGIAIRE PAB",H1143="STAGIAIRE EN PERFUSION",H1143="Stagiaire Physiothérapeute",H1143="Stagiaire médecine",H1143="Stagiaire - Service sociaux",H1143="STAGIAIRE SOINS INFIRMIERS",H1143="STAGIAIRE EXTERNE EN MÉDECINE",H1143="ss",),1,0)</f>
        <v>0</v>
      </c>
      <c r="E1143" s="28" t="s">
        <v>1836</v>
      </c>
      <c r="F1143" s="28" t="s">
        <v>1837</v>
      </c>
      <c r="G1143" s="262" t="s">
        <v>1838</v>
      </c>
      <c r="H1143" s="79" t="s">
        <v>1839</v>
      </c>
      <c r="I1143" s="164" t="s">
        <v>117</v>
      </c>
      <c r="J1143" s="273">
        <f ca="1">IF(AK1143&lt;=Données!$B$2,1," ")</f>
        <v>1</v>
      </c>
      <c r="K1143" s="45"/>
      <c r="L1143" s="46" t="s">
        <v>56</v>
      </c>
      <c r="M1143" s="47"/>
      <c r="N1143" s="48"/>
      <c r="O1143" s="185"/>
      <c r="P1143" s="187"/>
      <c r="Q1143" s="185"/>
      <c r="R1143" s="186">
        <v>1</v>
      </c>
      <c r="S1143" s="186"/>
      <c r="T1143" s="187" t="s">
        <v>56</v>
      </c>
      <c r="U1143" s="187"/>
      <c r="V1143" s="187"/>
      <c r="W1143" s="320"/>
      <c r="X1143" s="214"/>
      <c r="Y1143" s="215"/>
      <c r="Z1143" s="34"/>
      <c r="AA1143" s="35"/>
      <c r="AB1143" s="35"/>
      <c r="AC1143" s="35"/>
      <c r="AD1143" s="36"/>
      <c r="AE1143" s="224"/>
      <c r="AF1143" s="53"/>
      <c r="AG1143" s="54"/>
      <c r="AH1143" s="55"/>
      <c r="AI1143" s="56"/>
      <c r="AJ1143" s="41" t="s">
        <v>44</v>
      </c>
      <c r="AK1143" s="42">
        <v>43914</v>
      </c>
      <c r="AL1143" s="50" t="s">
        <v>1840</v>
      </c>
      <c r="AM1143" s="337">
        <f>INDEX($K$6:$AE$6,1,MATCH(1,K1143:AE1143,-1))</f>
        <v>1860</v>
      </c>
      <c r="AN1143" s="337" t="str">
        <f>IF(INDEX($K$6:$AE$6,1,MATCH(1,K1143:AE1143,1))&lt;&gt;INDEX($K$6:$AE$6,1,MATCH(1,K1143:AE1143,-1)),INDEX($K$6:$AE$6,1,MATCH(1,K1143:AE1143,1)),"-")</f>
        <v>-</v>
      </c>
    </row>
    <row r="1144" spans="1:40" x14ac:dyDescent="0.2">
      <c r="A1144" s="169" t="str">
        <f>IF(IFERROR(VLOOKUP(G1144,EmployesActifs,1,FALSE),"Non")&lt;&gt;"Non","Oui","Non")</f>
        <v>Oui</v>
      </c>
      <c r="B1144" s="172">
        <f>IF(A1144="Oui",1,0)</f>
        <v>1</v>
      </c>
      <c r="C1144" s="172">
        <f>IF(OR(G1144="Médecin",H1144="Médecin",I1144="Médecin",I1144="Médecins",H1144="anesthésiste",H1144="boursier univ.",H1144="chercheur",H1144="chirurgien",H1144="Résident(e)",H1144="Md Urg",H1144="Md Card",LEFT(H1144,6)="Fellow",H1144="Externe Médecine",H1144="Directeur de la biobanque Médecin",H1144="monit.-boursier",),1,0)</f>
        <v>0</v>
      </c>
      <c r="D1144" s="172">
        <f>IF(OR(G1144=0,H1144="Stagiaire",H1144="Stagiaires",H1144="Externe",H1144="Externes",G1144="agence",H1144="STAGIAIRE INFIRMIER(ÈRE)",H1144="STAGIAIRE SI",H1144="STAGIAIRE S.I.",H1144="STAGIAIRE PAB",H1144="STAGIAIRE EN PERFUSION",H1144="Stagiaire Physiothérapeute",H1144="Stagiaire médecine",H1144="Stagiaire - Service sociaux",H1144="STAGIAIRE SOINS INFIRMIERS",H1144="STAGIAIRE EXTERNE EN MÉDECINE",H1144="ss",),1,0)</f>
        <v>0</v>
      </c>
      <c r="E1144" s="28" t="s">
        <v>3560</v>
      </c>
      <c r="F1144" s="28" t="s">
        <v>3561</v>
      </c>
      <c r="G1144" s="262">
        <v>4641</v>
      </c>
      <c r="H1144" s="79" t="s">
        <v>69</v>
      </c>
      <c r="I1144" s="164" t="s">
        <v>61</v>
      </c>
      <c r="J1144" s="273">
        <f ca="1">IF(AK1144&lt;=Données!$B$2,1," ")</f>
        <v>1</v>
      </c>
      <c r="K1144" s="45" t="s">
        <v>56</v>
      </c>
      <c r="L1144" s="46"/>
      <c r="M1144" s="47"/>
      <c r="N1144" s="48"/>
      <c r="O1144" s="185"/>
      <c r="P1144" s="187"/>
      <c r="Q1144" s="185"/>
      <c r="R1144" s="186"/>
      <c r="S1144" s="186">
        <v>1</v>
      </c>
      <c r="T1144" s="187"/>
      <c r="U1144" s="187"/>
      <c r="V1144" s="187"/>
      <c r="W1144" s="320"/>
      <c r="X1144" s="214"/>
      <c r="Y1144" s="215"/>
      <c r="Z1144" s="34"/>
      <c r="AA1144" s="35"/>
      <c r="AB1144" s="35"/>
      <c r="AC1144" s="35"/>
      <c r="AD1144" s="36"/>
      <c r="AE1144" s="224"/>
      <c r="AF1144" s="53"/>
      <c r="AG1144" s="54"/>
      <c r="AH1144" s="55"/>
      <c r="AI1144" s="56"/>
      <c r="AJ1144" s="41" t="s">
        <v>98</v>
      </c>
      <c r="AK1144" s="42">
        <v>44574</v>
      </c>
      <c r="AL1144" s="50"/>
      <c r="AM1144" s="337" t="str">
        <f>INDEX($K$6:$AE$6,1,MATCH(1,K1144:AE1144,-1))</f>
        <v>1870 +</v>
      </c>
      <c r="AN1144" s="337" t="str">
        <f>IF(INDEX($K$6:$AE$6,1,MATCH(1,K1144:AE1144,1))&lt;&gt;INDEX($K$6:$AE$6,1,MATCH(1,K1144:AE1144,-1)),INDEX($K$6:$AE$6,1,MATCH(1,K1144:AE1144,1)),"-")</f>
        <v>-</v>
      </c>
    </row>
    <row r="1145" spans="1:40" x14ac:dyDescent="0.2">
      <c r="A1145" s="169" t="str">
        <f>IF(IFERROR(VLOOKUP(G1145,EmployesActifs,1,FALSE),"Non")&lt;&gt;"Non","Oui","Non")</f>
        <v>Oui</v>
      </c>
      <c r="B1145" s="172">
        <f>IF(A1145="Oui",1,0)</f>
        <v>1</v>
      </c>
      <c r="C1145" s="172">
        <f>IF(OR(G1145="Médecin",H1145="Médecin",I1145="Médecin",I1145="Médecins",H1145="anesthésiste",H1145="boursier univ.",H1145="chercheur",H1145="chirurgien",H1145="Résident(e)",H1145="Md Urg",H1145="Md Card",LEFT(H1145,6)="Fellow",H1145="Externe Médecine",H1145="Directeur de la biobanque Médecin",H1145="monit.-boursier",),1,0)</f>
        <v>0</v>
      </c>
      <c r="D1145" s="172">
        <f>IF(OR(G1145=0,H1145="Stagiaire",H1145="Stagiaires",H1145="Externe",H1145="Externes",G1145="agence",H1145="STAGIAIRE INFIRMIER(ÈRE)",H1145="STAGIAIRE SI",H1145="STAGIAIRE S.I.",H1145="STAGIAIRE PAB",H1145="STAGIAIRE EN PERFUSION",H1145="Stagiaire Physiothérapeute",H1145="Stagiaire médecine",H1145="Stagiaire - Service sociaux",H1145="STAGIAIRE SOINS INFIRMIERS",H1145="STAGIAIRE EXTERNE EN MÉDECINE",H1145="ss",),1,0)</f>
        <v>0</v>
      </c>
      <c r="E1145" s="28" t="s">
        <v>1836</v>
      </c>
      <c r="F1145" s="28" t="s">
        <v>435</v>
      </c>
      <c r="G1145" s="262">
        <v>4761</v>
      </c>
      <c r="H1145" s="79" t="s">
        <v>103</v>
      </c>
      <c r="I1145" s="164" t="s">
        <v>3476</v>
      </c>
      <c r="J1145" s="273">
        <f ca="1">IF(AK1145&lt;=Données!$B$2,1," ")</f>
        <v>1</v>
      </c>
      <c r="K1145" s="45" t="s">
        <v>56</v>
      </c>
      <c r="L1145" s="46"/>
      <c r="M1145" s="47"/>
      <c r="N1145" s="48"/>
      <c r="O1145" s="185"/>
      <c r="P1145" s="187"/>
      <c r="Q1145" s="185"/>
      <c r="R1145" s="186"/>
      <c r="S1145" s="186">
        <v>1</v>
      </c>
      <c r="T1145" s="187"/>
      <c r="U1145" s="187"/>
      <c r="V1145" s="187"/>
      <c r="W1145" s="320"/>
      <c r="X1145" s="214"/>
      <c r="Y1145" s="215"/>
      <c r="Z1145" s="34"/>
      <c r="AA1145" s="35"/>
      <c r="AB1145" s="35"/>
      <c r="AC1145" s="35"/>
      <c r="AD1145" s="36"/>
      <c r="AE1145" s="224"/>
      <c r="AF1145" s="53"/>
      <c r="AG1145" s="54"/>
      <c r="AH1145" s="55"/>
      <c r="AI1145" s="56"/>
      <c r="AJ1145" s="41" t="s">
        <v>98</v>
      </c>
      <c r="AK1145" s="42">
        <v>44575</v>
      </c>
      <c r="AL1145" s="50"/>
      <c r="AM1145" s="337" t="str">
        <f>INDEX($K$6:$AE$6,1,MATCH(1,K1145:AE1145,-1))</f>
        <v>1870 +</v>
      </c>
      <c r="AN1145" s="337" t="str">
        <f>IF(INDEX($K$6:$AE$6,1,MATCH(1,K1145:AE1145,1))&lt;&gt;INDEX($K$6:$AE$6,1,MATCH(1,K1145:AE1145,-1)),INDEX($K$6:$AE$6,1,MATCH(1,K1145:AE1145,1)),"-")</f>
        <v>-</v>
      </c>
    </row>
    <row r="1146" spans="1:40" x14ac:dyDescent="0.2">
      <c r="A1146" s="169" t="str">
        <f>IF(IFERROR(VLOOKUP(G1146,EmployesActifs,1,FALSE),"Non")&lt;&gt;"Non","Oui","Non")</f>
        <v>Oui</v>
      </c>
      <c r="B1146" s="172">
        <f>IF(A1146="Oui",1,0)</f>
        <v>1</v>
      </c>
      <c r="C1146" s="172">
        <f>IF(OR(G1146="Médecin",H1146="Médecin",I1146="Médecin",I1146="Médecins",H1146="anesthésiste",H1146="boursier univ.",H1146="chercheur",H1146="chirurgien",H1146="Résident(e)",H1146="Md Urg",H1146="Md Card",LEFT(H1146,6)="Fellow",H1146="Externe Médecine",H1146="Directeur de la biobanque Médecin",H1146="monit.-boursier",),1,0)</f>
        <v>0</v>
      </c>
      <c r="D1146" s="172">
        <f>IF(OR(G1146=0,H1146="Stagiaire",H1146="Stagiaires",H1146="Externe",H1146="Externes",G1146="agence",H1146="STAGIAIRE INFIRMIER(ÈRE)",H1146="STAGIAIRE SI",H1146="STAGIAIRE S.I.",H1146="STAGIAIRE PAB",H1146="STAGIAIRE EN PERFUSION",H1146="Stagiaire Physiothérapeute",H1146="Stagiaire médecine",H1146="Stagiaire - Service sociaux",H1146="STAGIAIRE SOINS INFIRMIERS",H1146="STAGIAIRE EXTERNE EN MÉDECINE",H1146="ss",),1,0)</f>
        <v>0</v>
      </c>
      <c r="E1146" s="28" t="s">
        <v>1841</v>
      </c>
      <c r="F1146" s="28" t="s">
        <v>1211</v>
      </c>
      <c r="G1146" s="262">
        <v>6572</v>
      </c>
      <c r="H1146" s="79" t="s">
        <v>1821</v>
      </c>
      <c r="I1146" s="164" t="s">
        <v>553</v>
      </c>
      <c r="J1146" s="273">
        <f ca="1">IF(AK1146&lt;=Données!$B$2,1," ")</f>
        <v>1</v>
      </c>
      <c r="K1146" s="45" t="s">
        <v>56</v>
      </c>
      <c r="L1146" s="46" t="s">
        <v>56</v>
      </c>
      <c r="M1146" s="47" t="s">
        <v>56</v>
      </c>
      <c r="N1146" s="48"/>
      <c r="O1146" s="185"/>
      <c r="P1146" s="187"/>
      <c r="Q1146" s="185"/>
      <c r="R1146" s="186"/>
      <c r="S1146" s="186">
        <v>1</v>
      </c>
      <c r="T1146" s="187"/>
      <c r="U1146" s="187"/>
      <c r="V1146" s="187"/>
      <c r="W1146" s="320"/>
      <c r="X1146" s="214"/>
      <c r="Y1146" s="215"/>
      <c r="Z1146" s="34"/>
      <c r="AA1146" s="35"/>
      <c r="AB1146" s="35"/>
      <c r="AC1146" s="35"/>
      <c r="AD1146" s="36"/>
      <c r="AE1146" s="224"/>
      <c r="AF1146" s="53"/>
      <c r="AG1146" s="54"/>
      <c r="AH1146" s="55"/>
      <c r="AI1146" s="56"/>
      <c r="AJ1146" s="41" t="s">
        <v>98</v>
      </c>
      <c r="AK1146" s="42">
        <v>44580</v>
      </c>
      <c r="AL1146" s="50"/>
      <c r="AM1146" s="337" t="str">
        <f>INDEX($K$6:$AE$6,1,MATCH(1,K1146:AE1146,-1))</f>
        <v>1870 +</v>
      </c>
      <c r="AN1146" s="337" t="str">
        <f>IF(INDEX($K$6:$AE$6,1,MATCH(1,K1146:AE1146,1))&lt;&gt;INDEX($K$6:$AE$6,1,MATCH(1,K1146:AE1146,-1)),INDEX($K$6:$AE$6,1,MATCH(1,K1146:AE1146,1)),"-")</f>
        <v>-</v>
      </c>
    </row>
    <row r="1147" spans="1:40" x14ac:dyDescent="0.2">
      <c r="A1147" s="169" t="str">
        <f>IF(IFERROR(VLOOKUP(G1147,EmployesActifs,1,FALSE),"Non")&lt;&gt;"Non","Oui","Non")</f>
        <v>Oui</v>
      </c>
      <c r="B1147" s="172">
        <f>IF(A1147="Oui",1,0)</f>
        <v>1</v>
      </c>
      <c r="C1147" s="172">
        <f>IF(OR(G1147="Médecin",H1147="Médecin",I1147="Médecin",I1147="Médecins",H1147="anesthésiste",H1147="boursier univ.",H1147="chercheur",H1147="chirurgien",H1147="Résident(e)",H1147="Md Urg",H1147="Md Card",LEFT(H1147,6)="Fellow",H1147="Externe Médecine",H1147="Directeur de la biobanque Médecin",H1147="monit.-boursier",),1,0)</f>
        <v>0</v>
      </c>
      <c r="D1147" s="172">
        <f>IF(OR(G1147=0,H1147="Stagiaire",H1147="Stagiaires",H1147="Externe",H1147="Externes",G1147="agence",H1147="STAGIAIRE INFIRMIER(ÈRE)",H1147="STAGIAIRE SI",H1147="STAGIAIRE S.I.",H1147="STAGIAIRE PAB",H1147="STAGIAIRE EN PERFUSION",H1147="Stagiaire Physiothérapeute",H1147="Stagiaire médecine",H1147="Stagiaire - Service sociaux",H1147="STAGIAIRE SOINS INFIRMIERS",H1147="STAGIAIRE EXTERNE EN MÉDECINE",H1147="ss",),1,0)</f>
        <v>0</v>
      </c>
      <c r="E1147" s="28" t="s">
        <v>3631</v>
      </c>
      <c r="F1147" s="28" t="s">
        <v>485</v>
      </c>
      <c r="G1147" s="262">
        <v>5112</v>
      </c>
      <c r="H1147" s="79" t="s">
        <v>517</v>
      </c>
      <c r="I1147" s="164" t="s">
        <v>4464</v>
      </c>
      <c r="J1147" s="273" t="str">
        <f ca="1">IF(AK1147&lt;=Données!$B$2,1," ")</f>
        <v xml:space="preserve"> </v>
      </c>
      <c r="K1147" s="45"/>
      <c r="L1147" s="46" t="s">
        <v>56</v>
      </c>
      <c r="M1147" s="47" t="s">
        <v>56</v>
      </c>
      <c r="N1147" s="48" t="s">
        <v>56</v>
      </c>
      <c r="O1147" s="185"/>
      <c r="P1147" s="187"/>
      <c r="Q1147" s="185"/>
      <c r="R1147" s="186">
        <v>1</v>
      </c>
      <c r="S1147" s="186"/>
      <c r="T1147" s="187"/>
      <c r="U1147" s="187"/>
      <c r="V1147" s="187"/>
      <c r="W1147" s="320"/>
      <c r="X1147" s="214"/>
      <c r="Y1147" s="215"/>
      <c r="Z1147" s="34"/>
      <c r="AA1147" s="35"/>
      <c r="AB1147" s="35"/>
      <c r="AC1147" s="35"/>
      <c r="AD1147" s="36"/>
      <c r="AE1147" s="224"/>
      <c r="AF1147" s="53"/>
      <c r="AG1147" s="54"/>
      <c r="AH1147" s="55"/>
      <c r="AI1147" s="56"/>
      <c r="AJ1147" s="41" t="s">
        <v>4462</v>
      </c>
      <c r="AK1147" s="42">
        <v>45265</v>
      </c>
      <c r="AL1147" s="50"/>
      <c r="AM1147" s="337">
        <f>INDEX($K$6:$AE$6,1,MATCH(1,K1147:AE1147,-1))</f>
        <v>1860</v>
      </c>
      <c r="AN1147" s="337" t="str">
        <f>IF(INDEX($K$6:$AE$6,1,MATCH(1,K1147:AE1147,1))&lt;&gt;INDEX($K$6:$AE$6,1,MATCH(1,K1147:AE1147,-1)),INDEX($K$6:$AE$6,1,MATCH(1,K1147:AE1147,1)),"-")</f>
        <v>-</v>
      </c>
    </row>
    <row r="1148" spans="1:40" x14ac:dyDescent="0.2">
      <c r="A1148" s="169" t="str">
        <f>IF(IFERROR(VLOOKUP(G1148,EmployesActifs,1,FALSE),"Non")&lt;&gt;"Non","Oui","Non")</f>
        <v>Oui</v>
      </c>
      <c r="B1148" s="172">
        <f>IF(A1148="Oui",1,0)</f>
        <v>1</v>
      </c>
      <c r="C1148" s="172">
        <f>IF(OR(G1148="Médecin",H1148="Médecin",I1148="Médecin",I1148="Médecins",H1148="anesthésiste",H1148="boursier univ.",H1148="chercheur",H1148="chirurgien",H1148="Résident(e)",H1148="Md Urg",H1148="Md Card",LEFT(H1148,6)="Fellow",H1148="Externe Médecine",H1148="Directeur de la biobanque Médecin",H1148="monit.-boursier",),1,0)</f>
        <v>0</v>
      </c>
      <c r="D1148" s="172">
        <f>IF(OR(G1148=0,H1148="Stagiaire",H1148="Stagiaires",H1148="Externe",H1148="Externes",G1148="agence",H1148="STAGIAIRE INFIRMIER(ÈRE)",H1148="STAGIAIRE SI",H1148="STAGIAIRE S.I.",H1148="STAGIAIRE PAB",H1148="STAGIAIRE EN PERFUSION",H1148="Stagiaire Physiothérapeute",H1148="Stagiaire médecine",H1148="Stagiaire - Service sociaux",H1148="STAGIAIRE SOINS INFIRMIERS",H1148="STAGIAIRE EXTERNE EN MÉDECINE",H1148="ss",),1,0)</f>
        <v>0</v>
      </c>
      <c r="E1148" s="28" t="s">
        <v>3324</v>
      </c>
      <c r="F1148" s="28" t="s">
        <v>336</v>
      </c>
      <c r="G1148" s="262">
        <v>10211</v>
      </c>
      <c r="H1148" s="79" t="s">
        <v>5006</v>
      </c>
      <c r="I1148" s="164" t="s">
        <v>209</v>
      </c>
      <c r="J1148" s="273" t="str">
        <f ca="1">IF(AK1148&lt;=Données!$B$2,1," ")</f>
        <v xml:space="preserve"> </v>
      </c>
      <c r="K1148" s="45"/>
      <c r="L1148" s="46">
        <v>1</v>
      </c>
      <c r="M1148" s="47"/>
      <c r="N1148" s="48"/>
      <c r="O1148" s="185"/>
      <c r="P1148" s="187"/>
      <c r="Q1148" s="185"/>
      <c r="R1148" s="186"/>
      <c r="S1148" s="186"/>
      <c r="T1148" s="187"/>
      <c r="U1148" s="187"/>
      <c r="V1148" s="187"/>
      <c r="W1148" s="320"/>
      <c r="X1148" s="214"/>
      <c r="Y1148" s="215"/>
      <c r="Z1148" s="34"/>
      <c r="AA1148" s="35"/>
      <c r="AB1148" s="35"/>
      <c r="AC1148" s="35"/>
      <c r="AD1148" s="36"/>
      <c r="AE1148" s="224"/>
      <c r="AF1148" s="53"/>
      <c r="AG1148" s="54"/>
      <c r="AH1148" s="55"/>
      <c r="AI1148" s="56"/>
      <c r="AJ1148" s="41" t="s">
        <v>4462</v>
      </c>
      <c r="AK1148" s="42">
        <v>45259</v>
      </c>
      <c r="AL1148" s="50"/>
      <c r="AM1148" s="337" t="str">
        <f>INDEX($K$6:$AE$6,1,MATCH(1,K1148:AE1148,-1))</f>
        <v>95PFE-L2M</v>
      </c>
      <c r="AN1148" s="337" t="str">
        <f>IF(INDEX($K$6:$AE$6,1,MATCH(1,K1148:AE1148,1))&lt;&gt;INDEX($K$6:$AE$6,1,MATCH(1,K1148:AE1148,-1)),INDEX($K$6:$AE$6,1,MATCH(1,K1148:AE1148,1)),"-")</f>
        <v>-</v>
      </c>
    </row>
    <row r="1149" spans="1:40" x14ac:dyDescent="0.2">
      <c r="A1149" s="169" t="str">
        <f>IF(IFERROR(VLOOKUP(G1149,EmployesActifs,1,FALSE),"Non")&lt;&gt;"Non","Oui","Non")</f>
        <v>Oui</v>
      </c>
      <c r="B1149" s="172">
        <f>IF(A1149="Oui",1,0)</f>
        <v>1</v>
      </c>
      <c r="C1149" s="172">
        <f>IF(OR(G1149="Médecin",H1149="Médecin",I1149="Médecin",I1149="Médecins",H1149="anesthésiste",H1149="boursier univ.",H1149="chercheur",H1149="chirurgien",H1149="Résident(e)",H1149="Md Urg",H1149="Md Card",LEFT(H1149,6)="Fellow",H1149="Externe Médecine",H1149="Directeur de la biobanque Médecin",H1149="monit.-boursier",),1,0)</f>
        <v>0</v>
      </c>
      <c r="D1149" s="172">
        <f>IF(OR(G1149=0,H1149="Stagiaire",H1149="Stagiaires",H1149="Externe",H1149="Externes",G1149="agence",H1149="STAGIAIRE INFIRMIER(ÈRE)",H1149="STAGIAIRE SI",H1149="STAGIAIRE S.I.",H1149="STAGIAIRE PAB",H1149="STAGIAIRE EN PERFUSION",H1149="Stagiaire Physiothérapeute",H1149="Stagiaire médecine",H1149="Stagiaire - Service sociaux",H1149="STAGIAIRE SOINS INFIRMIERS",H1149="STAGIAIRE EXTERNE EN MÉDECINE",H1149="ss",),1,0)</f>
        <v>0</v>
      </c>
      <c r="E1149" s="28" t="s">
        <v>3324</v>
      </c>
      <c r="F1149" s="28" t="s">
        <v>879</v>
      </c>
      <c r="G1149" s="262">
        <v>1452</v>
      </c>
      <c r="H1149" s="79" t="s">
        <v>1867</v>
      </c>
      <c r="I1149" s="164" t="s">
        <v>203</v>
      </c>
      <c r="J1149" s="273">
        <f ca="1">IF(AK1149&lt;=Données!$B$2,1," ")</f>
        <v>1</v>
      </c>
      <c r="K1149" s="45" t="s">
        <v>56</v>
      </c>
      <c r="L1149" s="46"/>
      <c r="M1149" s="47"/>
      <c r="N1149" s="48"/>
      <c r="O1149" s="185"/>
      <c r="P1149" s="187"/>
      <c r="Q1149" s="185"/>
      <c r="R1149" s="186"/>
      <c r="S1149" s="186">
        <v>1</v>
      </c>
      <c r="T1149" s="187"/>
      <c r="U1149" s="187"/>
      <c r="V1149" s="187"/>
      <c r="W1149" s="320"/>
      <c r="X1149" s="214"/>
      <c r="Y1149" s="215"/>
      <c r="Z1149" s="34"/>
      <c r="AA1149" s="35"/>
      <c r="AB1149" s="35"/>
      <c r="AC1149" s="35"/>
      <c r="AD1149" s="36"/>
      <c r="AE1149" s="224"/>
      <c r="AF1149" s="53"/>
      <c r="AG1149" s="54"/>
      <c r="AH1149" s="55"/>
      <c r="AI1149" s="56"/>
      <c r="AJ1149" s="41" t="s">
        <v>94</v>
      </c>
      <c r="AK1149" s="42">
        <v>44594</v>
      </c>
      <c r="AL1149" s="50"/>
      <c r="AM1149" s="337" t="str">
        <f>INDEX($K$6:$AE$6,1,MATCH(1,K1149:AE1149,-1))</f>
        <v>1870 +</v>
      </c>
      <c r="AN1149" s="337" t="str">
        <f>IF(INDEX($K$6:$AE$6,1,MATCH(1,K1149:AE1149,1))&lt;&gt;INDEX($K$6:$AE$6,1,MATCH(1,K1149:AE1149,-1)),INDEX($K$6:$AE$6,1,MATCH(1,K1149:AE1149,1)),"-")</f>
        <v>-</v>
      </c>
    </row>
    <row r="1150" spans="1:40" x14ac:dyDescent="0.2">
      <c r="A1150" s="169" t="str">
        <f>IF(IFERROR(VLOOKUP(G1150,EmployesActifs,1,FALSE),"Non")&lt;&gt;"Non","Oui","Non")</f>
        <v>Oui</v>
      </c>
      <c r="B1150" s="172">
        <f>IF(A1150="Oui",1,0)</f>
        <v>1</v>
      </c>
      <c r="C1150" s="172">
        <f>IF(OR(G1150="Médecin",H1150="Médecin",I1150="Médecin",I1150="Médecins",H1150="anesthésiste",H1150="boursier univ.",H1150="chercheur",H1150="chirurgien",H1150="Résident(e)",H1150="Md Urg",H1150="Md Card",LEFT(H1150,6)="Fellow",H1150="Externe Médecine",H1150="Directeur de la biobanque Médecin",H1150="monit.-boursier",),1,0)</f>
        <v>0</v>
      </c>
      <c r="D1150" s="172">
        <f>IF(OR(G1150=0,H1150="Stagiaire",H1150="Stagiaires",H1150="Externe",H1150="Externes",G1150="agence",H1150="STAGIAIRE INFIRMIER(ÈRE)",H1150="STAGIAIRE SI",H1150="STAGIAIRE S.I.",H1150="STAGIAIRE PAB",H1150="STAGIAIRE EN PERFUSION",H1150="Stagiaire Physiothérapeute",H1150="Stagiaire médecine",H1150="Stagiaire - Service sociaux",H1150="STAGIAIRE SOINS INFIRMIERS",H1150="STAGIAIRE EXTERNE EN MÉDECINE",H1150="ss",),1,0)</f>
        <v>0</v>
      </c>
      <c r="E1150" s="28" t="s">
        <v>5629</v>
      </c>
      <c r="F1150" s="28" t="s">
        <v>233</v>
      </c>
      <c r="G1150" s="262">
        <v>4703</v>
      </c>
      <c r="H1150" s="79" t="s">
        <v>3563</v>
      </c>
      <c r="I1150" s="164" t="s">
        <v>3564</v>
      </c>
      <c r="J1150" s="273" t="str">
        <f ca="1">IF(AK1150&lt;=Données!$B$2,1," ")</f>
        <v xml:space="preserve"> </v>
      </c>
      <c r="K1150" s="45"/>
      <c r="L1150" s="46"/>
      <c r="M1150" s="47"/>
      <c r="N1150" s="48"/>
      <c r="O1150" s="185"/>
      <c r="P1150" s="187"/>
      <c r="Q1150" s="185"/>
      <c r="R1150" s="186"/>
      <c r="S1150" s="186">
        <v>1</v>
      </c>
      <c r="T1150" s="187"/>
      <c r="U1150" s="187"/>
      <c r="V1150" s="187"/>
      <c r="W1150" s="320"/>
      <c r="X1150" s="214"/>
      <c r="Y1150" s="215"/>
      <c r="Z1150" s="34"/>
      <c r="AA1150" s="35"/>
      <c r="AB1150" s="35"/>
      <c r="AC1150" s="35"/>
      <c r="AD1150" s="36"/>
      <c r="AE1150" s="224"/>
      <c r="AF1150" s="53"/>
      <c r="AG1150" s="54"/>
      <c r="AH1150" s="55"/>
      <c r="AI1150" s="56"/>
      <c r="AJ1150" s="41" t="s">
        <v>4462</v>
      </c>
      <c r="AK1150" s="42">
        <v>45539</v>
      </c>
      <c r="AL1150" s="50"/>
      <c r="AM1150" s="337" t="str">
        <f>INDEX($K$6:$AE$6,1,MATCH(1,K1150:AE1150,-1))</f>
        <v>1870 +</v>
      </c>
      <c r="AN1150" s="337" t="str">
        <f>IF(INDEX($K$6:$AE$6,1,MATCH(1,K1150:AE1150,1))&lt;&gt;INDEX($K$6:$AE$6,1,MATCH(1,K1150:AE1150,-1)),INDEX($K$6:$AE$6,1,MATCH(1,K1150:AE1150,1)),"-")</f>
        <v>-</v>
      </c>
    </row>
    <row r="1151" spans="1:40" x14ac:dyDescent="0.2">
      <c r="A1151" s="381"/>
      <c r="B1151" s="172">
        <f>IF(A1151="Oui",1,0)</f>
        <v>0</v>
      </c>
      <c r="C1151" s="172">
        <f>IF(OR(G1151="Médecin",H1151="Médecin",I1151="Médecin",I1151="Médecins",H1151="anesthésiste",H1151="boursier univ.",H1151="chercheur",H1151="chirurgien",H1151="Résident(e)",H1151="Md Urg",H1151="Md Card",LEFT(H1151,6)="Fellow",H1151="Externe Médecine",H1151="Directeur de la biobanque Médecin",H1151="monit.-boursier",),1,0)</f>
        <v>0</v>
      </c>
      <c r="D1151" s="172">
        <f>IF(OR(G1151=0,H1151="Stagiaire",H1151="Stagiaires",H1151="Externe",H1151="Externes",G1151="agence",H1151="STAGIAIRE INFIRMIER(ÈRE)",H1151="STAGIAIRE SI",H1151="STAGIAIRE S.I.",H1151="STAGIAIRE PAB",H1151="STAGIAIRE EN PERFUSION",H1151="Stagiaire Physiothérapeute",H1151="Stagiaire médecine",H1151="Stagiaire - Service sociaux",H1151="STAGIAIRE SOINS INFIRMIERS",H1151="STAGIAIRE EXTERNE EN MÉDECINE",H1151="ss",),1,0)</f>
        <v>1</v>
      </c>
      <c r="E1151" s="28" t="s">
        <v>5104</v>
      </c>
      <c r="F1151" s="28" t="s">
        <v>5105</v>
      </c>
      <c r="G1151" s="262">
        <v>0</v>
      </c>
      <c r="H1151" s="79" t="s">
        <v>479</v>
      </c>
      <c r="I1151" s="164" t="s">
        <v>324</v>
      </c>
      <c r="J1151" s="273" t="str">
        <f ca="1">IF(AK1151&lt;=Données!$B$2,1," ")</f>
        <v xml:space="preserve"> </v>
      </c>
      <c r="K1151" s="45" t="s">
        <v>56</v>
      </c>
      <c r="L1151" s="46"/>
      <c r="M1151" s="47"/>
      <c r="N1151" s="48"/>
      <c r="O1151" s="185" t="s">
        <v>56</v>
      </c>
      <c r="P1151" s="187"/>
      <c r="Q1151" s="185"/>
      <c r="R1151" s="186"/>
      <c r="S1151" s="186"/>
      <c r="T1151" s="187"/>
      <c r="U1151" s="187"/>
      <c r="V1151" s="187"/>
      <c r="W1151" s="320"/>
      <c r="X1151" s="214">
        <v>1</v>
      </c>
      <c r="Y1151" s="215"/>
      <c r="Z1151" s="34"/>
      <c r="AA1151" s="35"/>
      <c r="AB1151" s="35"/>
      <c r="AC1151" s="35"/>
      <c r="AD1151" s="36"/>
      <c r="AE1151" s="224"/>
      <c r="AF1151" s="53"/>
      <c r="AG1151" s="54"/>
      <c r="AH1151" s="55"/>
      <c r="AI1151" s="56"/>
      <c r="AJ1151" s="41" t="s">
        <v>4462</v>
      </c>
      <c r="AK1151" s="42">
        <v>45322</v>
      </c>
      <c r="AL1151" s="50"/>
      <c r="AM1151" s="337">
        <f>INDEX($K$6:$AE$6,1,MATCH(1,K1151:AE1151,-1))</f>
        <v>46827</v>
      </c>
      <c r="AN1151" s="337" t="str">
        <f>IF(INDEX($K$6:$AE$6,1,MATCH(1,K1151:AE1151,1))&lt;&gt;INDEX($K$6:$AE$6,1,MATCH(1,K1151:AE1151,-1)),INDEX($K$6:$AE$6,1,MATCH(1,K1151:AE1151,1)),"-")</f>
        <v>-</v>
      </c>
    </row>
    <row r="1152" spans="1:40" x14ac:dyDescent="0.2">
      <c r="A1152" s="169" t="str">
        <f>IF(IFERROR(VLOOKUP(G1152,EmployesActifs,1,FALSE),"Non")&lt;&gt;"Non","Oui","Non")</f>
        <v>Oui</v>
      </c>
      <c r="B1152" s="172">
        <f>IF(A1152="Oui",1,0)</f>
        <v>1</v>
      </c>
      <c r="C1152" s="172">
        <f>IF(OR(G1152="Médecin",H1152="Médecin",I1152="Médecin",I1152="Médecins",H1152="anesthésiste",H1152="boursier univ.",H1152="chercheur",H1152="chirurgien",H1152="Résident(e)",H1152="Md Urg",H1152="Md Card",LEFT(H1152,6)="Fellow",H1152="Externe Médecine",H1152="Directeur de la biobanque Médecin",H1152="monit.-boursier",),1,0)</f>
        <v>0</v>
      </c>
      <c r="D1152" s="172">
        <f>IF(OR(G1152=0,H1152="Stagiaire",H1152="Stagiaires",H1152="Externe",H1152="Externes",G1152="agence",H1152="STAGIAIRE INFIRMIER(ÈRE)",H1152="STAGIAIRE SI",H1152="STAGIAIRE S.I.",H1152="STAGIAIRE PAB",H1152="STAGIAIRE EN PERFUSION",H1152="Stagiaire Physiothérapeute",H1152="Stagiaire médecine",H1152="Stagiaire - Service sociaux",H1152="STAGIAIRE SOINS INFIRMIERS",H1152="STAGIAIRE EXTERNE EN MÉDECINE",H1152="ss",),1,0)</f>
        <v>0</v>
      </c>
      <c r="E1152" s="28" t="s">
        <v>891</v>
      </c>
      <c r="F1152" s="28" t="s">
        <v>457</v>
      </c>
      <c r="G1152" s="262">
        <v>10800</v>
      </c>
      <c r="H1152" s="79" t="s">
        <v>2416</v>
      </c>
      <c r="I1152" s="164" t="s">
        <v>3412</v>
      </c>
      <c r="J1152" s="273">
        <f ca="1">IF(AK1152&lt;=Données!$B$2,1," ")</f>
        <v>1</v>
      </c>
      <c r="K1152" s="45"/>
      <c r="L1152" s="46" t="s">
        <v>56</v>
      </c>
      <c r="M1152" s="47">
        <v>1</v>
      </c>
      <c r="N1152" s="48"/>
      <c r="O1152" s="185"/>
      <c r="P1152" s="187"/>
      <c r="Q1152" s="185"/>
      <c r="R1152" s="186"/>
      <c r="S1152" s="186"/>
      <c r="T1152" s="187"/>
      <c r="U1152" s="187"/>
      <c r="V1152" s="187"/>
      <c r="W1152" s="320"/>
      <c r="X1152" s="214"/>
      <c r="Y1152" s="215"/>
      <c r="Z1152" s="34"/>
      <c r="AA1152" s="35"/>
      <c r="AB1152" s="35"/>
      <c r="AC1152" s="35"/>
      <c r="AD1152" s="36"/>
      <c r="AE1152" s="224"/>
      <c r="AF1152" s="53"/>
      <c r="AG1152" s="54"/>
      <c r="AH1152" s="55"/>
      <c r="AI1152" s="56"/>
      <c r="AJ1152" s="41" t="s">
        <v>57</v>
      </c>
      <c r="AK1152" s="42">
        <v>44586</v>
      </c>
      <c r="AL1152" s="50"/>
      <c r="AM1152" s="337" t="str">
        <f>INDEX($K$6:$AE$6,1,MATCH(1,K1152:AE1152,-1))</f>
        <v>95PFE-L2L</v>
      </c>
      <c r="AN1152" s="337" t="str">
        <f>IF(INDEX($K$6:$AE$6,1,MATCH(1,K1152:AE1152,1))&lt;&gt;INDEX($K$6:$AE$6,1,MATCH(1,K1152:AE1152,-1)),INDEX($K$6:$AE$6,1,MATCH(1,K1152:AE1152,1)),"-")</f>
        <v>-</v>
      </c>
    </row>
    <row r="1153" spans="1:40" x14ac:dyDescent="0.2">
      <c r="A1153" s="169" t="str">
        <f>IF(IFERROR(VLOOKUP(G1153,EmployesActifs,1,FALSE),"Non")&lt;&gt;"Non","Oui","Non")</f>
        <v>Oui</v>
      </c>
      <c r="B1153" s="172">
        <f>IF(A1153="Oui",1,0)</f>
        <v>1</v>
      </c>
      <c r="C1153" s="172">
        <f>IF(OR(G1153="Médecin",H1153="Médecin",I1153="Médecin",I1153="Médecins",H1153="anesthésiste",H1153="boursier univ.",H1153="chercheur",H1153="chirurgien",H1153="Résident(e)",H1153="Md Urg",H1153="Md Card",LEFT(H1153,6)="Fellow",H1153="Externe Médecine",H1153="Directeur de la biobanque Médecin",H1153="monit.-boursier",),1,0)</f>
        <v>0</v>
      </c>
      <c r="D1153" s="172">
        <f>IF(OR(G1153=0,H1153="Stagiaire",H1153="Stagiaires",H1153="Externe",H1153="Externes",G1153="agence",H1153="STAGIAIRE INFIRMIER(ÈRE)",H1153="STAGIAIRE SI",H1153="STAGIAIRE S.I.",H1153="STAGIAIRE PAB",H1153="STAGIAIRE EN PERFUSION",H1153="Stagiaire Physiothérapeute",H1153="Stagiaire médecine",H1153="Stagiaire - Service sociaux",H1153="STAGIAIRE SOINS INFIRMIERS",H1153="STAGIAIRE EXTERNE EN MÉDECINE",H1153="ss",),1,0)</f>
        <v>0</v>
      </c>
      <c r="E1153" s="28" t="s">
        <v>1843</v>
      </c>
      <c r="F1153" s="28" t="s">
        <v>1503</v>
      </c>
      <c r="G1153" s="262">
        <v>9956</v>
      </c>
      <c r="H1153" s="79" t="s">
        <v>72</v>
      </c>
      <c r="I1153" s="164" t="s">
        <v>5708</v>
      </c>
      <c r="J1153" s="273">
        <f ca="1">IF(AK1153&lt;=Données!$B$2,1," ")</f>
        <v>1</v>
      </c>
      <c r="K1153" s="45" t="s">
        <v>56</v>
      </c>
      <c r="L1153" s="46" t="s">
        <v>56</v>
      </c>
      <c r="M1153" s="47" t="s">
        <v>56</v>
      </c>
      <c r="N1153" s="48"/>
      <c r="O1153" s="185"/>
      <c r="P1153" s="187"/>
      <c r="Q1153" s="185"/>
      <c r="R1153" s="186"/>
      <c r="S1153" s="186">
        <v>1</v>
      </c>
      <c r="T1153" s="187"/>
      <c r="U1153" s="187"/>
      <c r="V1153" s="187"/>
      <c r="W1153" s="320"/>
      <c r="X1153" s="214"/>
      <c r="Y1153" s="215"/>
      <c r="Z1153" s="34"/>
      <c r="AA1153" s="35"/>
      <c r="AB1153" s="35"/>
      <c r="AC1153" s="35"/>
      <c r="AD1153" s="36"/>
      <c r="AE1153" s="224"/>
      <c r="AF1153" s="53"/>
      <c r="AG1153" s="54"/>
      <c r="AH1153" s="55"/>
      <c r="AI1153" s="56"/>
      <c r="AJ1153" s="41" t="s">
        <v>98</v>
      </c>
      <c r="AK1153" s="42">
        <v>44580</v>
      </c>
      <c r="AL1153" s="50"/>
      <c r="AM1153" s="337" t="str">
        <f>INDEX($K$6:$AE$6,1,MATCH(1,K1153:AE1153,-1))</f>
        <v>1870 +</v>
      </c>
      <c r="AN1153" s="337" t="str">
        <f>IF(INDEX($K$6:$AE$6,1,MATCH(1,K1153:AE1153,1))&lt;&gt;INDEX($K$6:$AE$6,1,MATCH(1,K1153:AE1153,-1)),INDEX($K$6:$AE$6,1,MATCH(1,K1153:AE1153,1)),"-")</f>
        <v>-</v>
      </c>
    </row>
    <row r="1154" spans="1:40" x14ac:dyDescent="0.2">
      <c r="A1154" s="169" t="str">
        <f>IF(IFERROR(VLOOKUP(G1154,EmployesActifs,1,FALSE),"Non")&lt;&gt;"Non","Oui","Non")</f>
        <v>Oui</v>
      </c>
      <c r="B1154" s="172">
        <f>IF(A1154="Oui",1,0)</f>
        <v>1</v>
      </c>
      <c r="C1154" s="172">
        <f>IF(OR(G1154="Médecin",H1154="Médecin",I1154="Médecin",I1154="Médecins",H1154="anesthésiste",H1154="boursier univ.",H1154="chercheur",H1154="chirurgien",H1154="Résident(e)",H1154="Md Urg",H1154="Md Card",LEFT(H1154,6)="Fellow",H1154="Externe Médecine",H1154="Directeur de la biobanque Médecin",H1154="monit.-boursier",),1,0)</f>
        <v>0</v>
      </c>
      <c r="D1154" s="172">
        <f>IF(OR(G1154=0,H1154="Stagiaire",H1154="Stagiaires",H1154="Externe",H1154="Externes",G1154="agence",H1154="STAGIAIRE INFIRMIER(ÈRE)",H1154="STAGIAIRE SI",H1154="STAGIAIRE S.I.",H1154="STAGIAIRE PAB",H1154="STAGIAIRE EN PERFUSION",H1154="Stagiaire Physiothérapeute",H1154="Stagiaire médecine",H1154="Stagiaire - Service sociaux",H1154="STAGIAIRE SOINS INFIRMIERS",H1154="STAGIAIRE EXTERNE EN MÉDECINE",H1154="ss",),1,0)</f>
        <v>0</v>
      </c>
      <c r="E1154" s="28" t="s">
        <v>1844</v>
      </c>
      <c r="F1154" s="28" t="s">
        <v>170</v>
      </c>
      <c r="G1154" s="262">
        <v>9729</v>
      </c>
      <c r="H1154" s="79" t="s">
        <v>2098</v>
      </c>
      <c r="I1154" s="164" t="s">
        <v>152</v>
      </c>
      <c r="J1154" s="273">
        <f ca="1">IF(AK1154&lt;=Données!$B$2,1," ")</f>
        <v>1</v>
      </c>
      <c r="K1154" s="45">
        <v>1</v>
      </c>
      <c r="L1154" s="46"/>
      <c r="M1154" s="47"/>
      <c r="N1154" s="48"/>
      <c r="O1154" s="185"/>
      <c r="P1154" s="187"/>
      <c r="Q1154" s="185"/>
      <c r="R1154" s="186"/>
      <c r="S1154" s="186"/>
      <c r="T1154" s="187"/>
      <c r="U1154" s="187"/>
      <c r="V1154" s="187"/>
      <c r="W1154" s="320"/>
      <c r="X1154" s="214"/>
      <c r="Y1154" s="215"/>
      <c r="Z1154" s="34"/>
      <c r="AA1154" s="35"/>
      <c r="AB1154" s="35"/>
      <c r="AC1154" s="35"/>
      <c r="AD1154" s="36"/>
      <c r="AE1154" s="224"/>
      <c r="AF1154" s="53"/>
      <c r="AG1154" s="54"/>
      <c r="AH1154" s="55"/>
      <c r="AI1154" s="56"/>
      <c r="AJ1154" s="41" t="s">
        <v>98</v>
      </c>
      <c r="AK1154" s="42">
        <v>44575</v>
      </c>
      <c r="AL1154" s="50"/>
      <c r="AM1154" s="337" t="str">
        <f>INDEX($K$6:$AE$6,1,MATCH(1,K1154:AE1154,-1))</f>
        <v>95PFE-L2S</v>
      </c>
      <c r="AN1154" s="337" t="str">
        <f>IF(INDEX($K$6:$AE$6,1,MATCH(1,K1154:AE1154,1))&lt;&gt;INDEX($K$6:$AE$6,1,MATCH(1,K1154:AE1154,-1)),INDEX($K$6:$AE$6,1,MATCH(1,K1154:AE1154,1)),"-")</f>
        <v>-</v>
      </c>
    </row>
    <row r="1155" spans="1:40" x14ac:dyDescent="0.2">
      <c r="A1155" s="169" t="str">
        <f>IF(IFERROR(VLOOKUP(G1155,EmployesActifs,1,FALSE),"Non")&lt;&gt;"Non","Oui","Non")</f>
        <v>Oui</v>
      </c>
      <c r="B1155" s="172">
        <f>IF(A1155="Oui",1,0)</f>
        <v>1</v>
      </c>
      <c r="C1155" s="172">
        <f>IF(OR(G1155="Médecin",H1155="Médecin",I1155="Médecin",I1155="Médecins",H1155="anesthésiste",H1155="boursier univ.",H1155="chercheur",H1155="chirurgien",H1155="Résident(e)",H1155="Md Urg",H1155="Md Card",LEFT(H1155,6)="Fellow",H1155="Externe Médecine",H1155="Directeur de la biobanque Médecin",H1155="monit.-boursier",),1,0)</f>
        <v>0</v>
      </c>
      <c r="D1155" s="172">
        <f>IF(OR(G1155=0,H1155="Stagiaire",H1155="Stagiaires",H1155="Externe",H1155="Externes",G1155="agence",H1155="STAGIAIRE INFIRMIER(ÈRE)",H1155="STAGIAIRE SI",H1155="STAGIAIRE S.I.",H1155="STAGIAIRE PAB",H1155="STAGIAIRE EN PERFUSION",H1155="Stagiaire Physiothérapeute",H1155="Stagiaire médecine",H1155="Stagiaire - Service sociaux",H1155="STAGIAIRE SOINS INFIRMIERS",H1155="STAGIAIRE EXTERNE EN MÉDECINE",H1155="ss",),1,0)</f>
        <v>0</v>
      </c>
      <c r="E1155" s="28" t="s">
        <v>1845</v>
      </c>
      <c r="F1155" s="28" t="s">
        <v>137</v>
      </c>
      <c r="G1155" s="262">
        <v>5904</v>
      </c>
      <c r="H1155" s="79" t="s">
        <v>1174</v>
      </c>
      <c r="I1155" s="164" t="s">
        <v>2714</v>
      </c>
      <c r="J1155" s="273">
        <f ca="1">IF(AK1155&lt;=Données!$B$2,1," ")</f>
        <v>1</v>
      </c>
      <c r="K1155" s="45">
        <v>1</v>
      </c>
      <c r="L1155" s="46"/>
      <c r="M1155" s="47"/>
      <c r="N1155" s="48"/>
      <c r="O1155" s="185"/>
      <c r="P1155" s="187"/>
      <c r="Q1155" s="185"/>
      <c r="R1155" s="186"/>
      <c r="S1155" s="186"/>
      <c r="T1155" s="187"/>
      <c r="U1155" s="187"/>
      <c r="V1155" s="187"/>
      <c r="W1155" s="320"/>
      <c r="X1155" s="214"/>
      <c r="Y1155" s="215"/>
      <c r="Z1155" s="34"/>
      <c r="AA1155" s="35"/>
      <c r="AB1155" s="35"/>
      <c r="AC1155" s="35"/>
      <c r="AD1155" s="36"/>
      <c r="AE1155" s="224"/>
      <c r="AF1155" s="53"/>
      <c r="AG1155" s="54"/>
      <c r="AH1155" s="55"/>
      <c r="AI1155" s="56"/>
      <c r="AJ1155" s="41" t="s">
        <v>98</v>
      </c>
      <c r="AK1155" s="42">
        <v>44572</v>
      </c>
      <c r="AL1155" s="50"/>
      <c r="AM1155" s="337" t="str">
        <f>INDEX($K$6:$AE$6,1,MATCH(1,K1155:AE1155,-1))</f>
        <v>95PFE-L2S</v>
      </c>
      <c r="AN1155" s="337" t="str">
        <f>IF(INDEX($K$6:$AE$6,1,MATCH(1,K1155:AE1155,1))&lt;&gt;INDEX($K$6:$AE$6,1,MATCH(1,K1155:AE1155,-1)),INDEX($K$6:$AE$6,1,MATCH(1,K1155:AE1155,1)),"-")</f>
        <v>-</v>
      </c>
    </row>
    <row r="1156" spans="1:40" x14ac:dyDescent="0.2">
      <c r="A1156" s="169" t="str">
        <f>IF(IFERROR(VLOOKUP(G1156,EmployesActifs,1,FALSE),"Non")&lt;&gt;"Non","Oui","Non")</f>
        <v>Oui</v>
      </c>
      <c r="B1156" s="172">
        <f>IF(A1156="Oui",1,0)</f>
        <v>1</v>
      </c>
      <c r="C1156" s="172">
        <f>IF(OR(G1156="Médecin",H1156="Médecin",I1156="Médecin",I1156="Médecins",H1156="anesthésiste",H1156="boursier univ.",H1156="chercheur",H1156="chirurgien",H1156="Résident(e)",H1156="Md Urg",H1156="Md Card",LEFT(H1156,6)="Fellow",H1156="Externe Médecine",H1156="Directeur de la biobanque Médecin",H1156="monit.-boursier",),1,0)</f>
        <v>0</v>
      </c>
      <c r="D1156" s="172">
        <f>IF(OR(G1156=0,H1156="Stagiaire",H1156="Stagiaires",H1156="Externe",H1156="Externes",G1156="agence",H1156="STAGIAIRE INFIRMIER(ÈRE)",H1156="STAGIAIRE SI",H1156="STAGIAIRE S.I.",H1156="STAGIAIRE PAB",H1156="STAGIAIRE EN PERFUSION",H1156="Stagiaire Physiothérapeute",H1156="Stagiaire médecine",H1156="Stagiaire - Service sociaux",H1156="STAGIAIRE SOINS INFIRMIERS",H1156="STAGIAIRE EXTERNE EN MÉDECINE",H1156="ss",),1,0)</f>
        <v>0</v>
      </c>
      <c r="E1156" s="28" t="s">
        <v>1846</v>
      </c>
      <c r="F1156" s="28" t="s">
        <v>816</v>
      </c>
      <c r="G1156" s="262">
        <v>9849</v>
      </c>
      <c r="H1156" s="79" t="s">
        <v>1174</v>
      </c>
      <c r="I1156" s="164" t="s">
        <v>1471</v>
      </c>
      <c r="J1156" s="273">
        <f ca="1">IF(AK1156&lt;=Données!$B$2,1," ")</f>
        <v>1</v>
      </c>
      <c r="K1156" s="45" t="s">
        <v>56</v>
      </c>
      <c r="L1156" s="46">
        <v>1</v>
      </c>
      <c r="M1156" s="47"/>
      <c r="N1156" s="48"/>
      <c r="O1156" s="185"/>
      <c r="P1156" s="187"/>
      <c r="Q1156" s="185"/>
      <c r="R1156" s="186"/>
      <c r="S1156" s="186"/>
      <c r="T1156" s="187"/>
      <c r="U1156" s="187"/>
      <c r="V1156" s="187"/>
      <c r="W1156" s="320"/>
      <c r="X1156" s="214"/>
      <c r="Y1156" s="215"/>
      <c r="Z1156" s="34"/>
      <c r="AA1156" s="35"/>
      <c r="AB1156" s="35"/>
      <c r="AC1156" s="35"/>
      <c r="AD1156" s="36"/>
      <c r="AE1156" s="224"/>
      <c r="AF1156" s="53"/>
      <c r="AG1156" s="54"/>
      <c r="AH1156" s="55"/>
      <c r="AI1156" s="56"/>
      <c r="AJ1156" s="41" t="s">
        <v>85</v>
      </c>
      <c r="AK1156" s="42">
        <v>44558</v>
      </c>
      <c r="AL1156" s="50"/>
      <c r="AM1156" s="337" t="str">
        <f>INDEX($K$6:$AE$6,1,MATCH(1,K1156:AE1156,-1))</f>
        <v>95PFE-L2M</v>
      </c>
      <c r="AN1156" s="337" t="str">
        <f>IF(INDEX($K$6:$AE$6,1,MATCH(1,K1156:AE1156,1))&lt;&gt;INDEX($K$6:$AE$6,1,MATCH(1,K1156:AE1156,-1)),INDEX($K$6:$AE$6,1,MATCH(1,K1156:AE1156,1)),"-")</f>
        <v>-</v>
      </c>
    </row>
    <row r="1157" spans="1:40" x14ac:dyDescent="0.2">
      <c r="A1157" s="169" t="str">
        <f>IF(IFERROR(VLOOKUP(G1157,EmployesActifs,1,FALSE),"Non")&lt;&gt;"Non","Oui","Non")</f>
        <v>Oui</v>
      </c>
      <c r="B1157" s="172">
        <f>IF(A1157="Oui",1,0)</f>
        <v>1</v>
      </c>
      <c r="C1157" s="172">
        <f>IF(OR(G1157="Médecin",H1157="Médecin",I1157="Médecin",I1157="Médecins",H1157="anesthésiste",H1157="boursier univ.",H1157="chercheur",H1157="chirurgien",H1157="Résident(e)",H1157="Md Urg",H1157="Md Card",LEFT(H1157,6)="Fellow",H1157="Externe Médecine",H1157="Directeur de la biobanque Médecin",H1157="monit.-boursier",),1,0)</f>
        <v>0</v>
      </c>
      <c r="D1157" s="172">
        <f>IF(OR(G1157=0,H1157="Stagiaire",H1157="Stagiaires",H1157="Externe",H1157="Externes",G1157="agence",H1157="STAGIAIRE INFIRMIER(ÈRE)",H1157="STAGIAIRE SI",H1157="STAGIAIRE S.I.",H1157="STAGIAIRE PAB",H1157="STAGIAIRE EN PERFUSION",H1157="Stagiaire Physiothérapeute",H1157="Stagiaire médecine",H1157="Stagiaire - Service sociaux",H1157="STAGIAIRE SOINS INFIRMIERS",H1157="STAGIAIRE EXTERNE EN MÉDECINE",H1157="ss",),1,0)</f>
        <v>0</v>
      </c>
      <c r="E1157" s="28" t="s">
        <v>1848</v>
      </c>
      <c r="F1157" s="28" t="s">
        <v>710</v>
      </c>
      <c r="G1157" s="262">
        <v>6092</v>
      </c>
      <c r="H1157" s="79" t="s">
        <v>1847</v>
      </c>
      <c r="I1157" s="164" t="s">
        <v>3682</v>
      </c>
      <c r="J1157" s="273">
        <f ca="1">IF(AK1157&lt;=Données!$B$2,1," ")</f>
        <v>1</v>
      </c>
      <c r="K1157" s="45" t="s">
        <v>56</v>
      </c>
      <c r="L1157" s="46" t="s">
        <v>56</v>
      </c>
      <c r="M1157" s="47"/>
      <c r="N1157" s="48"/>
      <c r="O1157" s="185"/>
      <c r="P1157" s="187"/>
      <c r="Q1157" s="185"/>
      <c r="R1157" s="186"/>
      <c r="S1157" s="186">
        <v>1</v>
      </c>
      <c r="T1157" s="187"/>
      <c r="U1157" s="187"/>
      <c r="V1157" s="187"/>
      <c r="W1157" s="320"/>
      <c r="X1157" s="214"/>
      <c r="Y1157" s="215"/>
      <c r="Z1157" s="34"/>
      <c r="AA1157" s="35"/>
      <c r="AB1157" s="35"/>
      <c r="AC1157" s="35"/>
      <c r="AD1157" s="36"/>
      <c r="AE1157" s="224"/>
      <c r="AF1157" s="53"/>
      <c r="AG1157" s="54"/>
      <c r="AH1157" s="55"/>
      <c r="AI1157" s="56"/>
      <c r="AJ1157" s="41" t="s">
        <v>98</v>
      </c>
      <c r="AK1157" s="42">
        <v>44587</v>
      </c>
      <c r="AL1157" s="50"/>
      <c r="AM1157" s="337" t="str">
        <f>INDEX($K$6:$AE$6,1,MATCH(1,K1157:AE1157,-1))</f>
        <v>1870 +</v>
      </c>
      <c r="AN1157" s="337" t="str">
        <f>IF(INDEX($K$6:$AE$6,1,MATCH(1,K1157:AE1157,1))&lt;&gt;INDEX($K$6:$AE$6,1,MATCH(1,K1157:AE1157,-1)),INDEX($K$6:$AE$6,1,MATCH(1,K1157:AE1157,1)),"-")</f>
        <v>-</v>
      </c>
    </row>
    <row r="1158" spans="1:40" x14ac:dyDescent="0.2">
      <c r="A1158" s="169" t="str">
        <f>IF(IFERROR(VLOOKUP(G1158,EmployesActifs,1,FALSE),"Non")&lt;&gt;"Non","Oui","Non")</f>
        <v>Oui</v>
      </c>
      <c r="B1158" s="172">
        <f>IF(A1158="Oui",1,0)</f>
        <v>1</v>
      </c>
      <c r="C1158" s="172">
        <f>IF(OR(G1158="Médecin",H1158="Médecin",I1158="Médecin",I1158="Médecins",H1158="anesthésiste",H1158="boursier univ.",H1158="chercheur",H1158="chirurgien",H1158="Résident(e)",H1158="Md Urg",H1158="Md Card",LEFT(H1158,6)="Fellow",H1158="Externe Médecine",H1158="Directeur de la biobanque Médecin",H1158="monit.-boursier",),1,0)</f>
        <v>0</v>
      </c>
      <c r="D1158" s="172">
        <f>IF(OR(G1158=0,H1158="Stagiaire",H1158="Stagiaires",H1158="Externe",H1158="Externes",G1158="agence",H1158="STAGIAIRE INFIRMIER(ÈRE)",H1158="STAGIAIRE SI",H1158="STAGIAIRE S.I.",H1158="STAGIAIRE PAB",H1158="STAGIAIRE EN PERFUSION",H1158="Stagiaire Physiothérapeute",H1158="Stagiaire médecine",H1158="Stagiaire - Service sociaux",H1158="STAGIAIRE SOINS INFIRMIERS",H1158="STAGIAIRE EXTERNE EN MÉDECINE",H1158="ss",),1,0)</f>
        <v>0</v>
      </c>
      <c r="E1158" s="28" t="s">
        <v>1848</v>
      </c>
      <c r="F1158" s="28" t="s">
        <v>966</v>
      </c>
      <c r="G1158" s="262">
        <v>10789</v>
      </c>
      <c r="H1158" s="79" t="s">
        <v>103</v>
      </c>
      <c r="I1158" s="164" t="s">
        <v>5717</v>
      </c>
      <c r="J1158" s="273">
        <f ca="1">IF(AK1158&lt;=Données!$B$2,1," ")</f>
        <v>1</v>
      </c>
      <c r="K1158" s="45"/>
      <c r="L1158" s="46" t="s">
        <v>56</v>
      </c>
      <c r="M1158" s="47" t="s">
        <v>56</v>
      </c>
      <c r="N1158" s="48"/>
      <c r="O1158" s="185"/>
      <c r="P1158" s="187"/>
      <c r="Q1158" s="185"/>
      <c r="R1158" s="186"/>
      <c r="S1158" s="186">
        <v>1</v>
      </c>
      <c r="T1158" s="187"/>
      <c r="U1158" s="187"/>
      <c r="V1158" s="187"/>
      <c r="W1158" s="320"/>
      <c r="X1158" s="214"/>
      <c r="Y1158" s="215"/>
      <c r="Z1158" s="34"/>
      <c r="AA1158" s="35"/>
      <c r="AB1158" s="35"/>
      <c r="AC1158" s="35"/>
      <c r="AD1158" s="36"/>
      <c r="AE1158" s="224"/>
      <c r="AF1158" s="53"/>
      <c r="AG1158" s="54"/>
      <c r="AH1158" s="55"/>
      <c r="AI1158" s="56"/>
      <c r="AJ1158" s="41" t="s">
        <v>159</v>
      </c>
      <c r="AK1158" s="42">
        <v>44577</v>
      </c>
      <c r="AL1158" s="50"/>
      <c r="AM1158" s="337" t="str">
        <f>INDEX($K$6:$AE$6,1,MATCH(1,K1158:AE1158,-1))</f>
        <v>1870 +</v>
      </c>
      <c r="AN1158" s="337" t="str">
        <f>IF(INDEX($K$6:$AE$6,1,MATCH(1,K1158:AE1158,1))&lt;&gt;INDEX($K$6:$AE$6,1,MATCH(1,K1158:AE1158,-1)),INDEX($K$6:$AE$6,1,MATCH(1,K1158:AE1158,1)),"-")</f>
        <v>-</v>
      </c>
    </row>
    <row r="1159" spans="1:40" x14ac:dyDescent="0.2">
      <c r="A1159" s="169" t="str">
        <f>IF(IFERROR(VLOOKUP(G1159,EmployesActifs,1,FALSE),"Non")&lt;&gt;"Non","Oui","Non")</f>
        <v>Oui</v>
      </c>
      <c r="B1159" s="172">
        <f>IF(A1159="Oui",1,0)</f>
        <v>1</v>
      </c>
      <c r="C1159" s="172">
        <f>IF(OR(G1159="Médecin",H1159="Médecin",I1159="Médecin",I1159="Médecins",H1159="anesthésiste",H1159="boursier univ.",H1159="chercheur",H1159="chirurgien",H1159="Résident(e)",H1159="Md Urg",H1159="Md Card",LEFT(H1159,6)="Fellow",H1159="Externe Médecine",H1159="Directeur de la biobanque Médecin",H1159="monit.-boursier",),1,0)</f>
        <v>0</v>
      </c>
      <c r="D1159" s="172">
        <f>IF(OR(G1159=0,H1159="Stagiaire",H1159="Stagiaires",H1159="Externe",H1159="Externes",G1159="agence",H1159="STAGIAIRE INFIRMIER(ÈRE)",H1159="STAGIAIRE SI",H1159="STAGIAIRE S.I.",H1159="STAGIAIRE PAB",H1159="STAGIAIRE EN PERFUSION",H1159="Stagiaire Physiothérapeute",H1159="Stagiaire médecine",H1159="Stagiaire - Service sociaux",H1159="STAGIAIRE SOINS INFIRMIERS",H1159="STAGIAIRE EXTERNE EN MÉDECINE",H1159="ss",),1,0)</f>
        <v>0</v>
      </c>
      <c r="E1159" s="28" t="s">
        <v>1849</v>
      </c>
      <c r="F1159" s="28" t="s">
        <v>790</v>
      </c>
      <c r="G1159" s="262">
        <v>8512</v>
      </c>
      <c r="H1159" s="79" t="s">
        <v>103</v>
      </c>
      <c r="I1159" s="164" t="s">
        <v>152</v>
      </c>
      <c r="J1159" s="273">
        <f ca="1">IF(AK1159&lt;=Données!$B$2,1," ")</f>
        <v>1</v>
      </c>
      <c r="K1159" s="45" t="s">
        <v>56</v>
      </c>
      <c r="L1159" s="46"/>
      <c r="M1159" s="47"/>
      <c r="N1159" s="48"/>
      <c r="O1159" s="185"/>
      <c r="P1159" s="187"/>
      <c r="Q1159" s="185"/>
      <c r="R1159" s="186"/>
      <c r="S1159" s="186">
        <v>1</v>
      </c>
      <c r="T1159" s="187"/>
      <c r="U1159" s="187"/>
      <c r="V1159" s="187"/>
      <c r="W1159" s="320"/>
      <c r="X1159" s="214"/>
      <c r="Y1159" s="215"/>
      <c r="Z1159" s="34"/>
      <c r="AA1159" s="35"/>
      <c r="AB1159" s="35"/>
      <c r="AC1159" s="35"/>
      <c r="AD1159" s="36"/>
      <c r="AE1159" s="224"/>
      <c r="AF1159" s="53"/>
      <c r="AG1159" s="54"/>
      <c r="AH1159" s="55"/>
      <c r="AI1159" s="56"/>
      <c r="AJ1159" s="41" t="s">
        <v>98</v>
      </c>
      <c r="AK1159" s="42">
        <v>44574</v>
      </c>
      <c r="AL1159" s="50"/>
      <c r="AM1159" s="337" t="str">
        <f>INDEX($K$6:$AE$6,1,MATCH(1,K1159:AE1159,-1))</f>
        <v>1870 +</v>
      </c>
      <c r="AN1159" s="337" t="str">
        <f>IF(INDEX($K$6:$AE$6,1,MATCH(1,K1159:AE1159,1))&lt;&gt;INDEX($K$6:$AE$6,1,MATCH(1,K1159:AE1159,-1)),INDEX($K$6:$AE$6,1,MATCH(1,K1159:AE1159,1)),"-")</f>
        <v>-</v>
      </c>
    </row>
    <row r="1160" spans="1:40" x14ac:dyDescent="0.2">
      <c r="A1160" s="169" t="str">
        <f>IF(IFERROR(VLOOKUP(G1160,EmployesActifs,1,FALSE),"Non")&lt;&gt;"Non","Oui","Non")</f>
        <v>Oui</v>
      </c>
      <c r="B1160" s="172">
        <f>IF(A1160="Oui",1,0)</f>
        <v>1</v>
      </c>
      <c r="C1160" s="172">
        <f>IF(OR(G1160="Médecin",H1160="Médecin",I1160="Médecin",I1160="Médecins",H1160="anesthésiste",H1160="boursier univ.",H1160="chercheur",H1160="chirurgien",H1160="Résident(e)",H1160="Md Urg",H1160="Md Card",LEFT(H1160,6)="Fellow",H1160="Externe Médecine",H1160="Directeur de la biobanque Médecin",H1160="monit.-boursier",),1,0)</f>
        <v>0</v>
      </c>
      <c r="D1160" s="172">
        <f>IF(OR(G1160=0,H1160="Stagiaire",H1160="Stagiaires",H1160="Externe",H1160="Externes",G1160="agence",H1160="STAGIAIRE INFIRMIER(ÈRE)",H1160="STAGIAIRE SI",H1160="STAGIAIRE S.I.",H1160="STAGIAIRE PAB",H1160="STAGIAIRE EN PERFUSION",H1160="Stagiaire Physiothérapeute",H1160="Stagiaire médecine",H1160="Stagiaire - Service sociaux",H1160="STAGIAIRE SOINS INFIRMIERS",H1160="STAGIAIRE EXTERNE EN MÉDECINE",H1160="ss",),1,0)</f>
        <v>0</v>
      </c>
      <c r="E1160" s="28" t="s">
        <v>1852</v>
      </c>
      <c r="F1160" s="28" t="s">
        <v>1760</v>
      </c>
      <c r="G1160" s="262">
        <v>6916</v>
      </c>
      <c r="H1160" s="79" t="s">
        <v>570</v>
      </c>
      <c r="I1160" s="164" t="s">
        <v>3392</v>
      </c>
      <c r="J1160" s="273" t="str">
        <f ca="1">IF(AK1160&lt;=Données!$B$2,1," ")</f>
        <v xml:space="preserve"> </v>
      </c>
      <c r="K1160" s="45" t="s">
        <v>56</v>
      </c>
      <c r="L1160" s="46">
        <v>1</v>
      </c>
      <c r="M1160" s="47"/>
      <c r="N1160" s="48"/>
      <c r="O1160" s="185"/>
      <c r="P1160" s="187"/>
      <c r="Q1160" s="185"/>
      <c r="R1160" s="186"/>
      <c r="S1160" s="186"/>
      <c r="T1160" s="187"/>
      <c r="U1160" s="187"/>
      <c r="V1160" s="187"/>
      <c r="W1160" s="320"/>
      <c r="X1160" s="214"/>
      <c r="Y1160" s="215"/>
      <c r="Z1160" s="34"/>
      <c r="AA1160" s="35"/>
      <c r="AB1160" s="35"/>
      <c r="AC1160" s="35"/>
      <c r="AD1160" s="36"/>
      <c r="AE1160" s="224"/>
      <c r="AF1160" s="53"/>
      <c r="AG1160" s="54"/>
      <c r="AH1160" s="55"/>
      <c r="AI1160" s="56"/>
      <c r="AJ1160" s="41" t="s">
        <v>4462</v>
      </c>
      <c r="AK1160" s="42">
        <v>45539</v>
      </c>
      <c r="AL1160" s="50"/>
      <c r="AM1160" s="337" t="str">
        <f>INDEX($K$6:$AE$6,1,MATCH(1,K1160:AE1160,-1))</f>
        <v>95PFE-L2M</v>
      </c>
      <c r="AN1160" s="337" t="str">
        <f>IF(INDEX($K$6:$AE$6,1,MATCH(1,K1160:AE1160,1))&lt;&gt;INDEX($K$6:$AE$6,1,MATCH(1,K1160:AE1160,-1)),INDEX($K$6:$AE$6,1,MATCH(1,K1160:AE1160,1)),"-")</f>
        <v>-</v>
      </c>
    </row>
    <row r="1161" spans="1:40" x14ac:dyDescent="0.2">
      <c r="A1161" s="169" t="str">
        <f>IF(IFERROR(VLOOKUP(G1161,EmployesActifs,1,FALSE),"Non")&lt;&gt;"Non","Oui","Non")</f>
        <v>Oui</v>
      </c>
      <c r="B1161" s="172">
        <f>IF(A1161="Oui",1,0)</f>
        <v>1</v>
      </c>
      <c r="C1161" s="172">
        <f>IF(OR(G1161="Médecin",H1161="Médecin",I1161="Médecin",I1161="Médecins",H1161="anesthésiste",H1161="boursier univ.",H1161="chercheur",H1161="chirurgien",H1161="Résident(e)",H1161="Md Urg",H1161="Md Card",LEFT(H1161,6)="Fellow",H1161="Externe Médecine",H1161="Directeur de la biobanque Médecin",H1161="monit.-boursier",),1,0)</f>
        <v>0</v>
      </c>
      <c r="D1161" s="172">
        <f>IF(OR(G1161=0,H1161="Stagiaire",H1161="Stagiaires",H1161="Externe",H1161="Externes",G1161="agence",H1161="STAGIAIRE INFIRMIER(ÈRE)",H1161="STAGIAIRE SI",H1161="STAGIAIRE S.I.",H1161="STAGIAIRE PAB",H1161="STAGIAIRE EN PERFUSION",H1161="Stagiaire Physiothérapeute",H1161="Stagiaire médecine",H1161="Stagiaire - Service sociaux",H1161="STAGIAIRE SOINS INFIRMIERS",H1161="STAGIAIRE EXTERNE EN MÉDECINE",H1161="ss",),1,0)</f>
        <v>0</v>
      </c>
      <c r="E1161" s="28" t="s">
        <v>1852</v>
      </c>
      <c r="F1161" s="28" t="s">
        <v>1853</v>
      </c>
      <c r="G1161" s="262">
        <v>8487</v>
      </c>
      <c r="H1161" s="79" t="s">
        <v>3395</v>
      </c>
      <c r="I1161" s="164" t="s">
        <v>209</v>
      </c>
      <c r="J1161" s="273" t="str">
        <f ca="1">IF(AK1161&lt;=Données!$B$2,1," ")</f>
        <v xml:space="preserve"> </v>
      </c>
      <c r="K1161" s="45"/>
      <c r="L1161" s="46">
        <v>1</v>
      </c>
      <c r="M1161" s="47"/>
      <c r="N1161" s="48"/>
      <c r="O1161" s="185"/>
      <c r="P1161" s="187"/>
      <c r="Q1161" s="185"/>
      <c r="R1161" s="186"/>
      <c r="S1161" s="186"/>
      <c r="T1161" s="187"/>
      <c r="U1161" s="187"/>
      <c r="V1161" s="187"/>
      <c r="W1161" s="320"/>
      <c r="X1161" s="214"/>
      <c r="Y1161" s="215"/>
      <c r="Z1161" s="34"/>
      <c r="AA1161" s="35"/>
      <c r="AB1161" s="35"/>
      <c r="AC1161" s="35"/>
      <c r="AD1161" s="36"/>
      <c r="AE1161" s="224"/>
      <c r="AF1161" s="53"/>
      <c r="AG1161" s="54"/>
      <c r="AH1161" s="55"/>
      <c r="AI1161" s="56"/>
      <c r="AJ1161" s="41" t="s">
        <v>4462</v>
      </c>
      <c r="AK1161" s="42">
        <v>45264</v>
      </c>
      <c r="AL1161" s="50"/>
      <c r="AM1161" s="337" t="str">
        <f>INDEX($K$6:$AE$6,1,MATCH(1,K1161:AE1161,-1))</f>
        <v>95PFE-L2M</v>
      </c>
      <c r="AN1161" s="337" t="str">
        <f>IF(INDEX($K$6:$AE$6,1,MATCH(1,K1161:AE1161,1))&lt;&gt;INDEX($K$6:$AE$6,1,MATCH(1,K1161:AE1161,-1)),INDEX($K$6:$AE$6,1,MATCH(1,K1161:AE1161,1)),"-")</f>
        <v>-</v>
      </c>
    </row>
    <row r="1162" spans="1:40" x14ac:dyDescent="0.2">
      <c r="A1162" s="169" t="str">
        <f>IF(IFERROR(VLOOKUP(G1162,EmployesActifs,1,FALSE),"Non")&lt;&gt;"Non","Oui","Non")</f>
        <v>Oui</v>
      </c>
      <c r="B1162" s="172">
        <f>IF(A1162="Oui",1,0)</f>
        <v>1</v>
      </c>
      <c r="C1162" s="172">
        <f>IF(OR(G1162="Médecin",H1162="Médecin",I1162="Médecin",I1162="Médecins",H1162="anesthésiste",H1162="boursier univ.",H1162="chercheur",H1162="chirurgien",H1162="Résident(e)",H1162="Md Urg",H1162="Md Card",LEFT(H1162,6)="Fellow",H1162="Externe Médecine",H1162="Directeur de la biobanque Médecin",H1162="monit.-boursier",),1,0)</f>
        <v>0</v>
      </c>
      <c r="D1162" s="172">
        <f>IF(OR(G1162=0,H1162="Stagiaire",H1162="Stagiaires",H1162="Externe",H1162="Externes",G1162="agence",H1162="STAGIAIRE INFIRMIER(ÈRE)",H1162="STAGIAIRE SI",H1162="STAGIAIRE S.I.",H1162="STAGIAIRE PAB",H1162="STAGIAIRE EN PERFUSION",H1162="Stagiaire Physiothérapeute",H1162="Stagiaire médecine",H1162="Stagiaire - Service sociaux",H1162="STAGIAIRE SOINS INFIRMIERS",H1162="STAGIAIRE EXTERNE EN MÉDECINE",H1162="ss",),1,0)</f>
        <v>0</v>
      </c>
      <c r="E1162" s="28" t="s">
        <v>1854</v>
      </c>
      <c r="F1162" s="28" t="s">
        <v>336</v>
      </c>
      <c r="G1162" s="262">
        <v>3484</v>
      </c>
      <c r="H1162" s="79" t="s">
        <v>1074</v>
      </c>
      <c r="I1162" s="164" t="s">
        <v>1855</v>
      </c>
      <c r="J1162" s="273">
        <f ca="1">IF(AK1162&lt;=Données!$B$2,1," ")</f>
        <v>1</v>
      </c>
      <c r="K1162" s="45">
        <v>1</v>
      </c>
      <c r="L1162" s="46"/>
      <c r="M1162" s="47"/>
      <c r="N1162" s="48"/>
      <c r="O1162" s="185"/>
      <c r="P1162" s="187"/>
      <c r="Q1162" s="185"/>
      <c r="R1162" s="186"/>
      <c r="S1162" s="186"/>
      <c r="T1162" s="187"/>
      <c r="U1162" s="187"/>
      <c r="V1162" s="187"/>
      <c r="W1162" s="320"/>
      <c r="X1162" s="214"/>
      <c r="Y1162" s="215"/>
      <c r="Z1162" s="34"/>
      <c r="AA1162" s="35"/>
      <c r="AB1162" s="35"/>
      <c r="AC1162" s="35"/>
      <c r="AD1162" s="36"/>
      <c r="AE1162" s="224"/>
      <c r="AF1162" s="53"/>
      <c r="AG1162" s="54"/>
      <c r="AH1162" s="55"/>
      <c r="AI1162" s="56"/>
      <c r="AJ1162" s="41" t="s">
        <v>98</v>
      </c>
      <c r="AK1162" s="42">
        <v>44582</v>
      </c>
      <c r="AL1162" s="50"/>
      <c r="AM1162" s="337" t="str">
        <f>INDEX($K$6:$AE$6,1,MATCH(1,K1162:AE1162,-1))</f>
        <v>95PFE-L2S</v>
      </c>
      <c r="AN1162" s="337" t="str">
        <f>IF(INDEX($K$6:$AE$6,1,MATCH(1,K1162:AE1162,1))&lt;&gt;INDEX($K$6:$AE$6,1,MATCH(1,K1162:AE1162,-1)),INDEX($K$6:$AE$6,1,MATCH(1,K1162:AE1162,1)),"-")</f>
        <v>-</v>
      </c>
    </row>
    <row r="1163" spans="1:40" x14ac:dyDescent="0.2">
      <c r="A1163" s="169" t="str">
        <f>IF(IFERROR(VLOOKUP(G1163,EmployesActifs,1,FALSE),"Non")&lt;&gt;"Non","Oui","Non")</f>
        <v>Oui</v>
      </c>
      <c r="B1163" s="172">
        <f>IF(A1163="Oui",1,0)</f>
        <v>1</v>
      </c>
      <c r="C1163" s="172">
        <f>IF(OR(G1163="Médecin",H1163="Médecin",I1163="Médecin",I1163="Médecins",H1163="anesthésiste",H1163="boursier univ.",H1163="chercheur",H1163="chirurgien",H1163="Résident(e)",H1163="Md Urg",H1163="Md Card",LEFT(H1163,6)="Fellow",H1163="Externe Médecine",H1163="Directeur de la biobanque Médecin",H1163="monit.-boursier",),1,0)</f>
        <v>0</v>
      </c>
      <c r="D1163" s="172">
        <f>IF(OR(G1163=0,H1163="Stagiaire",H1163="Stagiaires",H1163="Externe",H1163="Externes",G1163="agence",H1163="STAGIAIRE INFIRMIER(ÈRE)",H1163="STAGIAIRE SI",H1163="STAGIAIRE S.I.",H1163="STAGIAIRE PAB",H1163="STAGIAIRE EN PERFUSION",H1163="Stagiaire Physiothérapeute",H1163="Stagiaire médecine",H1163="Stagiaire - Service sociaux",H1163="STAGIAIRE SOINS INFIRMIERS",H1163="STAGIAIRE EXTERNE EN MÉDECINE",H1163="ss",),1,0)</f>
        <v>0</v>
      </c>
      <c r="E1163" s="28" t="s">
        <v>1854</v>
      </c>
      <c r="F1163" s="28" t="s">
        <v>3464</v>
      </c>
      <c r="G1163" s="262">
        <v>3313</v>
      </c>
      <c r="H1163" s="79" t="s">
        <v>570</v>
      </c>
      <c r="I1163" s="164" t="s">
        <v>3432</v>
      </c>
      <c r="J1163" s="273" t="str">
        <f ca="1">IF(AK1163&lt;=Données!$B$2,1," ")</f>
        <v xml:space="preserve"> </v>
      </c>
      <c r="K1163" s="45"/>
      <c r="L1163" s="46">
        <v>1</v>
      </c>
      <c r="M1163" s="47"/>
      <c r="N1163" s="48"/>
      <c r="O1163" s="185"/>
      <c r="P1163" s="187"/>
      <c r="Q1163" s="185"/>
      <c r="R1163" s="186"/>
      <c r="S1163" s="186"/>
      <c r="T1163" s="187"/>
      <c r="U1163" s="187"/>
      <c r="V1163" s="187"/>
      <c r="W1163" s="320"/>
      <c r="X1163" s="214"/>
      <c r="Y1163" s="215"/>
      <c r="Z1163" s="34"/>
      <c r="AA1163" s="35"/>
      <c r="AB1163" s="35"/>
      <c r="AC1163" s="35"/>
      <c r="AD1163" s="36"/>
      <c r="AE1163" s="224"/>
      <c r="AF1163" s="53"/>
      <c r="AG1163" s="54"/>
      <c r="AH1163" s="55"/>
      <c r="AI1163" s="56"/>
      <c r="AJ1163" s="41" t="s">
        <v>4462</v>
      </c>
      <c r="AK1163" s="42">
        <v>45701</v>
      </c>
      <c r="AL1163" s="50"/>
      <c r="AM1163" s="337" t="str">
        <f>INDEX($K$6:$AE$6,1,MATCH(1,K1163:AE1163,-1))</f>
        <v>95PFE-L2M</v>
      </c>
      <c r="AN1163" s="337" t="str">
        <f>IF(INDEX($K$6:$AE$6,1,MATCH(1,K1163:AE1163,1))&lt;&gt;INDEX($K$6:$AE$6,1,MATCH(1,K1163:AE1163,-1)),INDEX($K$6:$AE$6,1,MATCH(1,K1163:AE1163,1)),"-")</f>
        <v>-</v>
      </c>
    </row>
    <row r="1164" spans="1:40" x14ac:dyDescent="0.2">
      <c r="A1164" s="169" t="str">
        <f>IF(IFERROR(VLOOKUP(G1164,EmployesActifs,1,FALSE),"Non")&lt;&gt;"Non","Oui","Non")</f>
        <v>Oui</v>
      </c>
      <c r="B1164" s="172">
        <f>IF(A1164="Oui",1,0)</f>
        <v>1</v>
      </c>
      <c r="C1164" s="172">
        <f>IF(OR(G1164="Médecin",H1164="Médecin",I1164="Médecin",I1164="Médecins",H1164="anesthésiste",H1164="boursier univ.",H1164="chercheur",H1164="chirurgien",H1164="Résident(e)",H1164="Md Urg",H1164="Md Card",LEFT(H1164,6)="Fellow",H1164="Externe Médecine",H1164="Directeur de la biobanque Médecin",H1164="monit.-boursier",),1,0)</f>
        <v>0</v>
      </c>
      <c r="D1164" s="172">
        <f>IF(OR(G1164=0,H1164="Stagiaire",H1164="Stagiaires",H1164="Externe",H1164="Externes",G1164="agence",H1164="STAGIAIRE INFIRMIER(ÈRE)",H1164="STAGIAIRE SI",H1164="STAGIAIRE S.I.",H1164="STAGIAIRE PAB",H1164="STAGIAIRE EN PERFUSION",H1164="Stagiaire Physiothérapeute",H1164="Stagiaire médecine",H1164="Stagiaire - Service sociaux",H1164="STAGIAIRE SOINS INFIRMIERS",H1164="STAGIAIRE EXTERNE EN MÉDECINE",H1164="ss",),1,0)</f>
        <v>0</v>
      </c>
      <c r="E1164" s="28" t="s">
        <v>1854</v>
      </c>
      <c r="F1164" s="28" t="s">
        <v>447</v>
      </c>
      <c r="G1164" s="262">
        <v>3421</v>
      </c>
      <c r="H1164" s="79" t="s">
        <v>2098</v>
      </c>
      <c r="I1164" s="164" t="s">
        <v>1471</v>
      </c>
      <c r="J1164" s="273">
        <f ca="1">IF(AK1164&lt;=Données!$B$2,1," ")</f>
        <v>1</v>
      </c>
      <c r="K1164" s="45" t="s">
        <v>56</v>
      </c>
      <c r="L1164" s="46"/>
      <c r="M1164" s="47"/>
      <c r="N1164" s="48"/>
      <c r="O1164" s="185"/>
      <c r="P1164" s="187"/>
      <c r="Q1164" s="185">
        <v>1</v>
      </c>
      <c r="R1164" s="186"/>
      <c r="S1164" s="186"/>
      <c r="T1164" s="187"/>
      <c r="U1164" s="187"/>
      <c r="V1164" s="187"/>
      <c r="W1164" s="320"/>
      <c r="X1164" s="214"/>
      <c r="Y1164" s="215"/>
      <c r="Z1164" s="34" t="s">
        <v>56</v>
      </c>
      <c r="AA1164" s="35"/>
      <c r="AB1164" s="35"/>
      <c r="AC1164" s="35"/>
      <c r="AD1164" s="36"/>
      <c r="AE1164" s="224"/>
      <c r="AF1164" s="53"/>
      <c r="AG1164" s="54"/>
      <c r="AH1164" s="55"/>
      <c r="AI1164" s="56"/>
      <c r="AJ1164" s="41" t="s">
        <v>299</v>
      </c>
      <c r="AK1164" s="42">
        <v>43812</v>
      </c>
      <c r="AL1164" s="50" t="s">
        <v>1857</v>
      </c>
      <c r="AM1164" s="337" t="str">
        <f>INDEX($K$6:$AE$6,1,MATCH(1,K1164:AE1164,-1))</f>
        <v>1860-S</v>
      </c>
      <c r="AN1164" s="337" t="str">
        <f>IF(INDEX($K$6:$AE$6,1,MATCH(1,K1164:AE1164,1))&lt;&gt;INDEX($K$6:$AE$6,1,MATCH(1,K1164:AE1164,-1)),INDEX($K$6:$AE$6,1,MATCH(1,K1164:AE1164,1)),"-")</f>
        <v>-</v>
      </c>
    </row>
    <row r="1165" spans="1:40" x14ac:dyDescent="0.2">
      <c r="A1165" s="169" t="str">
        <f>IF(IFERROR(VLOOKUP(G1165,EmployesActifs,1,FALSE),"Non")&lt;&gt;"Non","Oui","Non")</f>
        <v>Oui</v>
      </c>
      <c r="B1165" s="172">
        <f>IF(A1165="Oui",1,0)</f>
        <v>1</v>
      </c>
      <c r="C1165" s="172">
        <f>IF(OR(G1165="Médecin",H1165="Médecin",I1165="Médecin",I1165="Médecins",H1165="anesthésiste",H1165="boursier univ.",H1165="chercheur",H1165="chirurgien",H1165="Résident(e)",H1165="Md Urg",H1165="Md Card",LEFT(H1165,6)="Fellow",H1165="Externe Médecine",H1165="Directeur de la biobanque Médecin",H1165="monit.-boursier",),1,0)</f>
        <v>0</v>
      </c>
      <c r="D1165" s="172">
        <f>IF(OR(G1165=0,H1165="Stagiaire",H1165="Stagiaires",H1165="Externe",H1165="Externes",G1165="agence",H1165="STAGIAIRE INFIRMIER(ÈRE)",H1165="STAGIAIRE SI",H1165="STAGIAIRE S.I.",H1165="STAGIAIRE PAB",H1165="STAGIAIRE EN PERFUSION",H1165="Stagiaire Physiothérapeute",H1165="Stagiaire médecine",H1165="Stagiaire - Service sociaux",H1165="STAGIAIRE SOINS INFIRMIERS",H1165="STAGIAIRE EXTERNE EN MÉDECINE",H1165="ss",),1,0)</f>
        <v>0</v>
      </c>
      <c r="E1165" s="28" t="s">
        <v>1854</v>
      </c>
      <c r="F1165" s="28" t="s">
        <v>564</v>
      </c>
      <c r="G1165" s="262">
        <v>4285</v>
      </c>
      <c r="H1165" s="79" t="s">
        <v>570</v>
      </c>
      <c r="I1165" s="164" t="s">
        <v>5710</v>
      </c>
      <c r="J1165" s="273" t="str">
        <f ca="1">IF(AK1165&lt;=Données!$B$2,1," ")</f>
        <v xml:space="preserve"> </v>
      </c>
      <c r="K1165" s="45"/>
      <c r="L1165" s="46"/>
      <c r="M1165" s="47"/>
      <c r="N1165" s="48"/>
      <c r="O1165" s="185"/>
      <c r="P1165" s="187"/>
      <c r="Q1165" s="185"/>
      <c r="R1165" s="186"/>
      <c r="S1165" s="186">
        <v>1</v>
      </c>
      <c r="T1165" s="187"/>
      <c r="U1165" s="187"/>
      <c r="V1165" s="187"/>
      <c r="W1165" s="320"/>
      <c r="X1165" s="214"/>
      <c r="Y1165" s="215"/>
      <c r="Z1165" s="34"/>
      <c r="AA1165" s="35"/>
      <c r="AB1165" s="35"/>
      <c r="AC1165" s="35"/>
      <c r="AD1165" s="36"/>
      <c r="AE1165" s="224"/>
      <c r="AF1165" s="53"/>
      <c r="AG1165" s="54"/>
      <c r="AH1165" s="55"/>
      <c r="AI1165" s="56"/>
      <c r="AJ1165" s="41" t="s">
        <v>4462</v>
      </c>
      <c r="AK1165" s="42">
        <v>45315</v>
      </c>
      <c r="AL1165" s="50"/>
      <c r="AM1165" s="337" t="str">
        <f>INDEX($K$6:$AE$6,1,MATCH(1,K1165:AE1165,-1))</f>
        <v>1870 +</v>
      </c>
      <c r="AN1165" s="337" t="str">
        <f>IF(INDEX($K$6:$AE$6,1,MATCH(1,K1165:AE1165,1))&lt;&gt;INDEX($K$6:$AE$6,1,MATCH(1,K1165:AE1165,-1)),INDEX($K$6:$AE$6,1,MATCH(1,K1165:AE1165,1)),"-")</f>
        <v>-</v>
      </c>
    </row>
    <row r="1166" spans="1:40" x14ac:dyDescent="0.2">
      <c r="A1166" s="169" t="str">
        <f>IF(IFERROR(VLOOKUP(G1166,EmployesActifs,1,FALSE),"Non")&lt;&gt;"Non","Oui","Non")</f>
        <v>Oui</v>
      </c>
      <c r="B1166" s="172">
        <f>IF(A1166="Oui",1,0)</f>
        <v>1</v>
      </c>
      <c r="C1166" s="172">
        <f>IF(OR(G1166="Médecin",H1166="Médecin",I1166="Médecin",I1166="Médecins",H1166="anesthésiste",H1166="boursier univ.",H1166="chercheur",H1166="chirurgien",H1166="Résident(e)",H1166="Md Urg",H1166="Md Card",LEFT(H1166,6)="Fellow",H1166="Externe Médecine",H1166="Directeur de la biobanque Médecin",H1166="monit.-boursier",),1,0)</f>
        <v>0</v>
      </c>
      <c r="D1166" s="172">
        <f>IF(OR(G1166=0,H1166="Stagiaire",H1166="Stagiaires",H1166="Externe",H1166="Externes",G1166="agence",H1166="STAGIAIRE INFIRMIER(ÈRE)",H1166="STAGIAIRE SI",H1166="STAGIAIRE S.I.",H1166="STAGIAIRE PAB",H1166="STAGIAIRE EN PERFUSION",H1166="Stagiaire Physiothérapeute",H1166="Stagiaire médecine",H1166="Stagiaire - Service sociaux",H1166="STAGIAIRE SOINS INFIRMIERS",H1166="STAGIAIRE EXTERNE EN MÉDECINE",H1166="ss",),1,0)</f>
        <v>0</v>
      </c>
      <c r="E1166" s="28" t="s">
        <v>1854</v>
      </c>
      <c r="F1166" s="28" t="s">
        <v>592</v>
      </c>
      <c r="G1166" s="262">
        <v>6385</v>
      </c>
      <c r="H1166" s="79" t="s">
        <v>72</v>
      </c>
      <c r="I1166" s="164" t="s">
        <v>888</v>
      </c>
      <c r="J1166" s="273" t="str">
        <f ca="1">IF(AK1166&lt;=Données!$B$2,1," ")</f>
        <v xml:space="preserve"> </v>
      </c>
      <c r="K1166" s="45"/>
      <c r="L1166" s="46" t="s">
        <v>56</v>
      </c>
      <c r="M1166" s="47"/>
      <c r="N1166" s="48"/>
      <c r="O1166" s="185"/>
      <c r="P1166" s="187"/>
      <c r="Q1166" s="185"/>
      <c r="R1166" s="186"/>
      <c r="S1166" s="186">
        <v>1</v>
      </c>
      <c r="T1166" s="187"/>
      <c r="U1166" s="187"/>
      <c r="V1166" s="187"/>
      <c r="W1166" s="320"/>
      <c r="X1166" s="214"/>
      <c r="Y1166" s="215"/>
      <c r="Z1166" s="34"/>
      <c r="AA1166" s="35"/>
      <c r="AB1166" s="35"/>
      <c r="AC1166" s="35"/>
      <c r="AD1166" s="36"/>
      <c r="AE1166" s="224"/>
      <c r="AF1166" s="53"/>
      <c r="AG1166" s="54"/>
      <c r="AH1166" s="55"/>
      <c r="AI1166" s="56"/>
      <c r="AJ1166" s="41" t="s">
        <v>4462</v>
      </c>
      <c r="AK1166" s="42">
        <v>45812</v>
      </c>
      <c r="AL1166" s="50"/>
      <c r="AM1166" s="337" t="str">
        <f>INDEX($K$6:$AE$6,1,MATCH(1,K1166:AE1166,-1))</f>
        <v>1870 +</v>
      </c>
      <c r="AN1166" s="337" t="str">
        <f>IF(INDEX($K$6:$AE$6,1,MATCH(1,K1166:AE1166,1))&lt;&gt;INDEX($K$6:$AE$6,1,MATCH(1,K1166:AE1166,-1)),INDEX($K$6:$AE$6,1,MATCH(1,K1166:AE1166,1)),"-")</f>
        <v>-</v>
      </c>
    </row>
    <row r="1167" spans="1:40" x14ac:dyDescent="0.2">
      <c r="A1167" s="169" t="str">
        <f>IF(IFERROR(VLOOKUP(G1167,EmployesActifs,1,FALSE),"Non")&lt;&gt;"Non","Oui","Non")</f>
        <v>Oui</v>
      </c>
      <c r="B1167" s="172">
        <f>IF(A1167="Oui",1,0)</f>
        <v>1</v>
      </c>
      <c r="C1167" s="172">
        <f>IF(OR(G1167="Médecin",H1167="Médecin",I1167="Médecin",I1167="Médecins",H1167="anesthésiste",H1167="boursier univ.",H1167="chercheur",H1167="chirurgien",H1167="Résident(e)",H1167="Md Urg",H1167="Md Card",LEFT(H1167,6)="Fellow",H1167="Externe Médecine",H1167="Directeur de la biobanque Médecin",H1167="monit.-boursier",),1,0)</f>
        <v>0</v>
      </c>
      <c r="D1167" s="172">
        <f>IF(OR(G1167=0,H1167="Stagiaire",H1167="Stagiaires",H1167="Externe",H1167="Externes",G1167="agence",H1167="STAGIAIRE INFIRMIER(ÈRE)",H1167="STAGIAIRE SI",H1167="STAGIAIRE S.I.",H1167="STAGIAIRE PAB",H1167="STAGIAIRE EN PERFUSION",H1167="Stagiaire Physiothérapeute",H1167="Stagiaire médecine",H1167="Stagiaire - Service sociaux",H1167="STAGIAIRE SOINS INFIRMIERS",H1167="STAGIAIRE EXTERNE EN MÉDECINE",H1167="ss",),1,0)</f>
        <v>0</v>
      </c>
      <c r="E1167" s="28" t="s">
        <v>4417</v>
      </c>
      <c r="F1167" s="28" t="s">
        <v>4418</v>
      </c>
      <c r="G1167" s="262">
        <v>13231</v>
      </c>
      <c r="H1167" s="79" t="s">
        <v>54</v>
      </c>
      <c r="I1167" s="164" t="s">
        <v>55</v>
      </c>
      <c r="J1167" s="273">
        <f ca="1">IF(AK1167&lt;=Données!$B$2,1," ")</f>
        <v>1</v>
      </c>
      <c r="K1167" s="45"/>
      <c r="L1167" s="46">
        <v>1</v>
      </c>
      <c r="M1167" s="47"/>
      <c r="N1167" s="48"/>
      <c r="O1167" s="185"/>
      <c r="P1167" s="187"/>
      <c r="Q1167" s="185"/>
      <c r="R1167" s="186"/>
      <c r="S1167" s="186"/>
      <c r="T1167" s="187"/>
      <c r="U1167" s="187"/>
      <c r="V1167" s="187"/>
      <c r="W1167" s="320"/>
      <c r="X1167" s="214"/>
      <c r="Y1167" s="215"/>
      <c r="Z1167" s="34"/>
      <c r="AA1167" s="35"/>
      <c r="AB1167" s="35"/>
      <c r="AC1167" s="35"/>
      <c r="AD1167" s="36"/>
      <c r="AE1167" s="224"/>
      <c r="AF1167" s="53"/>
      <c r="AG1167" s="54"/>
      <c r="AH1167" s="55"/>
      <c r="AI1167" s="56"/>
      <c r="AJ1167" s="41" t="s">
        <v>2858</v>
      </c>
      <c r="AK1167" s="42">
        <v>45167</v>
      </c>
      <c r="AL1167" s="50"/>
      <c r="AM1167" s="337" t="str">
        <f>INDEX($K$6:$AE$6,1,MATCH(1,K1167:AE1167,-1))</f>
        <v>95PFE-L2M</v>
      </c>
      <c r="AN1167" s="337" t="str">
        <f>IF(INDEX($K$6:$AE$6,1,MATCH(1,K1167:AE1167,1))&lt;&gt;INDEX($K$6:$AE$6,1,MATCH(1,K1167:AE1167,-1)),INDEX($K$6:$AE$6,1,MATCH(1,K1167:AE1167,1)),"-")</f>
        <v>-</v>
      </c>
    </row>
    <row r="1168" spans="1:40" x14ac:dyDescent="0.2">
      <c r="A1168" s="169" t="str">
        <f>IF(IFERROR(VLOOKUP(G1168,EmployesActifs,1,FALSE),"Non")&lt;&gt;"Non","Oui","Non")</f>
        <v>Oui</v>
      </c>
      <c r="B1168" s="172">
        <f>IF(A1168="Oui",1,0)</f>
        <v>1</v>
      </c>
      <c r="C1168" s="172">
        <f>IF(OR(G1168="Médecin",H1168="Médecin",I1168="Médecin",I1168="Médecins",H1168="anesthésiste",H1168="boursier univ.",H1168="chercheur",H1168="chirurgien",H1168="Résident(e)",H1168="Md Urg",H1168="Md Card",LEFT(H1168,6)="Fellow",H1168="Externe Médecine",H1168="Directeur de la biobanque Médecin",H1168="monit.-boursier",),1,0)</f>
        <v>0</v>
      </c>
      <c r="D1168" s="172">
        <f>IF(OR(G1168=0,H1168="Stagiaire",H1168="Stagiaires",H1168="Externe",H1168="Externes",G1168="agence",H1168="STAGIAIRE INFIRMIER(ÈRE)",H1168="STAGIAIRE SI",H1168="STAGIAIRE S.I.",H1168="STAGIAIRE PAB",H1168="STAGIAIRE EN PERFUSION",H1168="Stagiaire Physiothérapeute",H1168="Stagiaire médecine",H1168="Stagiaire - Service sociaux",H1168="STAGIAIRE SOINS INFIRMIERS",H1168="STAGIAIRE EXTERNE EN MÉDECINE",H1168="ss",),1,0)</f>
        <v>0</v>
      </c>
      <c r="E1168" s="28" t="s">
        <v>1858</v>
      </c>
      <c r="F1168" s="28" t="s">
        <v>1859</v>
      </c>
      <c r="G1168" s="262">
        <v>6678</v>
      </c>
      <c r="H1168" s="79" t="s">
        <v>54</v>
      </c>
      <c r="I1168" s="164" t="s">
        <v>5703</v>
      </c>
      <c r="J1168" s="273" t="str">
        <f ca="1">IF(AK1168&lt;=Données!$B$2,1," ")</f>
        <v xml:space="preserve"> </v>
      </c>
      <c r="K1168" s="45"/>
      <c r="L1168" s="46" t="s">
        <v>56</v>
      </c>
      <c r="M1168" s="47" t="s">
        <v>56</v>
      </c>
      <c r="N1168" s="48"/>
      <c r="O1168" s="185">
        <v>1</v>
      </c>
      <c r="P1168" s="187"/>
      <c r="Q1168" s="185"/>
      <c r="R1168" s="186"/>
      <c r="S1168" s="186"/>
      <c r="T1168" s="187"/>
      <c r="U1168" s="187"/>
      <c r="V1168" s="187"/>
      <c r="W1168" s="320"/>
      <c r="X1168" s="214"/>
      <c r="Y1168" s="215"/>
      <c r="Z1168" s="34"/>
      <c r="AA1168" s="35"/>
      <c r="AB1168" s="35"/>
      <c r="AC1168" s="35"/>
      <c r="AD1168" s="36"/>
      <c r="AE1168" s="224"/>
      <c r="AF1168" s="53"/>
      <c r="AG1168" s="54"/>
      <c r="AH1168" s="55"/>
      <c r="AI1168" s="56"/>
      <c r="AJ1168" s="41" t="s">
        <v>5851</v>
      </c>
      <c r="AK1168" s="42">
        <v>45731</v>
      </c>
      <c r="AL1168" s="50"/>
      <c r="AM1168" s="337" t="str">
        <f>INDEX($K$6:$AE$6,1,MATCH(1,K1168:AE1168,-1))</f>
        <v>1804S</v>
      </c>
      <c r="AN1168" s="337" t="str">
        <f>IF(INDEX($K$6:$AE$6,1,MATCH(1,K1168:AE1168,1))&lt;&gt;INDEX($K$6:$AE$6,1,MATCH(1,K1168:AE1168,-1)),INDEX($K$6:$AE$6,1,MATCH(1,K1168:AE1168,1)),"-")</f>
        <v>-</v>
      </c>
    </row>
    <row r="1169" spans="1:40" x14ac:dyDescent="0.2">
      <c r="A1169" s="381"/>
      <c r="B1169" s="172">
        <f>IF(A1169="Oui",1,0)</f>
        <v>0</v>
      </c>
      <c r="C1169" s="172">
        <f>IF(OR(G1169="Médecin",H1169="Médecin",I1169="Médecin",I1169="Médecins",H1169="anesthésiste",H1169="boursier univ.",H1169="chercheur",H1169="chirurgien",H1169="Résident(e)",H1169="Md Urg",H1169="Md Card",LEFT(H1169,6)="Fellow",H1169="Externe Médecine",H1169="Directeur de la biobanque Médecin",H1169="monit.-boursier",),1,0)</f>
        <v>0</v>
      </c>
      <c r="D1169" s="172">
        <f>IF(OR(G1169=0,H1169="Stagiaire",H1169="Stagiaires",H1169="Externe",H1169="Externes",G1169="agence",H1169="STAGIAIRE INFIRMIER(ÈRE)",H1169="STAGIAIRE SI",H1169="STAGIAIRE S.I.",H1169="STAGIAIRE PAB",H1169="STAGIAIRE EN PERFUSION",H1169="Stagiaire Physiothérapeute",H1169="Stagiaire médecine",H1169="Stagiaire - Service sociaux",H1169="STAGIAIRE SOINS INFIRMIERS",H1169="STAGIAIRE EXTERNE EN MÉDECINE",H1169="ss",),1,0)</f>
        <v>1</v>
      </c>
      <c r="E1169" s="28" t="s">
        <v>5158</v>
      </c>
      <c r="F1169" s="28" t="s">
        <v>5159</v>
      </c>
      <c r="G1169" s="262">
        <v>0</v>
      </c>
      <c r="H1169" s="79" t="s">
        <v>479</v>
      </c>
      <c r="I1169" s="164" t="s">
        <v>65</v>
      </c>
      <c r="J1169" s="273" t="str">
        <f ca="1">IF(AK1169&lt;=Données!$B$2,1," ")</f>
        <v xml:space="preserve"> </v>
      </c>
      <c r="K1169" s="45" t="s">
        <v>56</v>
      </c>
      <c r="L1169" s="46"/>
      <c r="M1169" s="47"/>
      <c r="N1169" s="48"/>
      <c r="O1169" s="185" t="s">
        <v>56</v>
      </c>
      <c r="P1169" s="187"/>
      <c r="Q1169" s="185"/>
      <c r="R1169" s="186"/>
      <c r="S1169" s="186"/>
      <c r="T1169" s="187"/>
      <c r="U1169" s="187"/>
      <c r="V1169" s="187"/>
      <c r="W1169" s="320"/>
      <c r="X1169" s="214">
        <v>1</v>
      </c>
      <c r="Y1169" s="215"/>
      <c r="Z1169" s="34"/>
      <c r="AA1169" s="35"/>
      <c r="AB1169" s="35"/>
      <c r="AC1169" s="35"/>
      <c r="AD1169" s="36"/>
      <c r="AE1169" s="224"/>
      <c r="AF1169" s="53"/>
      <c r="AG1169" s="54"/>
      <c r="AH1169" s="55"/>
      <c r="AI1169" s="56"/>
      <c r="AJ1169" s="41" t="s">
        <v>4462</v>
      </c>
      <c r="AK1169" s="42">
        <v>45335</v>
      </c>
      <c r="AL1169" s="50"/>
      <c r="AM1169" s="337">
        <f>INDEX($K$6:$AE$6,1,MATCH(1,K1169:AE1169,-1))</f>
        <v>46827</v>
      </c>
      <c r="AN1169" s="337" t="str">
        <f>IF(INDEX($K$6:$AE$6,1,MATCH(1,K1169:AE1169,1))&lt;&gt;INDEX($K$6:$AE$6,1,MATCH(1,K1169:AE1169,-1)),INDEX($K$6:$AE$6,1,MATCH(1,K1169:AE1169,1)),"-")</f>
        <v>-</v>
      </c>
    </row>
    <row r="1170" spans="1:40" x14ac:dyDescent="0.2">
      <c r="A1170" s="169" t="str">
        <f>IF(IFERROR(VLOOKUP(G1170,EmployesActifs,1,FALSE),"Non")&lt;&gt;"Non","Oui","Non")</f>
        <v>Oui</v>
      </c>
      <c r="B1170" s="172">
        <f>IF(A1170="Oui",1,0)</f>
        <v>1</v>
      </c>
      <c r="C1170" s="172">
        <f>IF(OR(G1170="Médecin",H1170="Médecin",I1170="Médecin",I1170="Médecins",H1170="anesthésiste",H1170="boursier univ.",H1170="chercheur",H1170="chirurgien",H1170="Résident(e)",H1170="Md Urg",H1170="Md Card",LEFT(H1170,6)="Fellow",H1170="Externe Médecine",H1170="Directeur de la biobanque Médecin",H1170="monit.-boursier",),1,0)</f>
        <v>0</v>
      </c>
      <c r="D1170" s="172">
        <f>IF(OR(G1170=0,H1170="Stagiaire",H1170="Stagiaires",H1170="Externe",H1170="Externes",G1170="agence",H1170="STAGIAIRE INFIRMIER(ÈRE)",H1170="STAGIAIRE SI",H1170="STAGIAIRE S.I.",H1170="STAGIAIRE PAB",H1170="STAGIAIRE EN PERFUSION",H1170="Stagiaire Physiothérapeute",H1170="Stagiaire médecine",H1170="Stagiaire - Service sociaux",H1170="STAGIAIRE SOINS INFIRMIERS",H1170="STAGIAIRE EXTERNE EN MÉDECINE",H1170="ss",),1,0)</f>
        <v>0</v>
      </c>
      <c r="E1170" s="28" t="s">
        <v>1860</v>
      </c>
      <c r="F1170" s="28" t="s">
        <v>1861</v>
      </c>
      <c r="G1170" s="262">
        <v>6350</v>
      </c>
      <c r="H1170" s="79" t="s">
        <v>3395</v>
      </c>
      <c r="I1170" s="164" t="s">
        <v>209</v>
      </c>
      <c r="J1170" s="273" t="str">
        <f ca="1">IF(AK1170&lt;=Données!$B$2,1," ")</f>
        <v xml:space="preserve"> </v>
      </c>
      <c r="K1170" s="45"/>
      <c r="L1170" s="46">
        <v>1</v>
      </c>
      <c r="M1170" s="47"/>
      <c r="N1170" s="48"/>
      <c r="O1170" s="185"/>
      <c r="P1170" s="187"/>
      <c r="Q1170" s="185"/>
      <c r="R1170" s="186"/>
      <c r="S1170" s="186"/>
      <c r="T1170" s="187"/>
      <c r="U1170" s="187"/>
      <c r="V1170" s="187"/>
      <c r="W1170" s="320"/>
      <c r="X1170" s="214"/>
      <c r="Y1170" s="215"/>
      <c r="Z1170" s="34"/>
      <c r="AA1170" s="35"/>
      <c r="AB1170" s="35"/>
      <c r="AC1170" s="35"/>
      <c r="AD1170" s="36"/>
      <c r="AE1170" s="224"/>
      <c r="AF1170" s="53"/>
      <c r="AG1170" s="54"/>
      <c r="AH1170" s="55"/>
      <c r="AI1170" s="56"/>
      <c r="AJ1170" s="41" t="s">
        <v>4462</v>
      </c>
      <c r="AK1170" s="42">
        <v>45273</v>
      </c>
      <c r="AL1170" s="50"/>
      <c r="AM1170" s="337" t="str">
        <f>INDEX($K$6:$AE$6,1,MATCH(1,K1170:AE1170,-1))</f>
        <v>95PFE-L2M</v>
      </c>
      <c r="AN1170" s="337" t="str">
        <f>IF(INDEX($K$6:$AE$6,1,MATCH(1,K1170:AE1170,1))&lt;&gt;INDEX($K$6:$AE$6,1,MATCH(1,K1170:AE1170,-1)),INDEX($K$6:$AE$6,1,MATCH(1,K1170:AE1170,1)),"-")</f>
        <v>-</v>
      </c>
    </row>
    <row r="1171" spans="1:40" x14ac:dyDescent="0.2">
      <c r="A1171" s="169" t="str">
        <f>IF(IFERROR(VLOOKUP(G1171,EmployesActifs,1,FALSE),"Non")&lt;&gt;"Non","Oui","Non")</f>
        <v>Oui</v>
      </c>
      <c r="B1171" s="172">
        <f>IF(A1171="Oui",1,0)</f>
        <v>1</v>
      </c>
      <c r="C1171" s="172">
        <f>IF(OR(G1171="Médecin",H1171="Médecin",I1171="Médecin",I1171="Médecins",H1171="anesthésiste",H1171="boursier univ.",H1171="chercheur",H1171="chirurgien",H1171="Résident(e)",H1171="Md Urg",H1171="Md Card",LEFT(H1171,6)="Fellow",H1171="Externe Médecine",H1171="Directeur de la biobanque Médecin",H1171="monit.-boursier",),1,0)</f>
        <v>0</v>
      </c>
      <c r="D1171" s="172">
        <f>IF(OR(G1171=0,H1171="Stagiaire",H1171="Stagiaires",H1171="Externe",H1171="Externes",G1171="agence",H1171="STAGIAIRE INFIRMIER(ÈRE)",H1171="STAGIAIRE SI",H1171="STAGIAIRE S.I.",H1171="STAGIAIRE PAB",H1171="STAGIAIRE EN PERFUSION",H1171="Stagiaire Physiothérapeute",H1171="Stagiaire médecine",H1171="Stagiaire - Service sociaux",H1171="STAGIAIRE SOINS INFIRMIERS",H1171="STAGIAIRE EXTERNE EN MÉDECINE",H1171="ss",),1,0)</f>
        <v>0</v>
      </c>
      <c r="E1171" s="28" t="s">
        <v>1862</v>
      </c>
      <c r="F1171" s="28" t="s">
        <v>1125</v>
      </c>
      <c r="G1171" s="262">
        <v>9926</v>
      </c>
      <c r="H1171" s="79" t="s">
        <v>103</v>
      </c>
      <c r="I1171" s="164" t="s">
        <v>152</v>
      </c>
      <c r="J1171" s="273">
        <f ca="1">IF(AK1171&lt;=Données!$B$2,1," ")</f>
        <v>1</v>
      </c>
      <c r="K1171" s="45"/>
      <c r="L1171" s="46">
        <v>1</v>
      </c>
      <c r="M1171" s="47"/>
      <c r="N1171" s="48"/>
      <c r="O1171" s="185"/>
      <c r="P1171" s="187"/>
      <c r="Q1171" s="185"/>
      <c r="R1171" s="186"/>
      <c r="S1171" s="186"/>
      <c r="T1171" s="187"/>
      <c r="U1171" s="187"/>
      <c r="V1171" s="187"/>
      <c r="W1171" s="320"/>
      <c r="X1171" s="214"/>
      <c r="Y1171" s="215"/>
      <c r="Z1171" s="34"/>
      <c r="AA1171" s="35"/>
      <c r="AB1171" s="35"/>
      <c r="AC1171" s="35"/>
      <c r="AD1171" s="36"/>
      <c r="AE1171" s="224"/>
      <c r="AF1171" s="53"/>
      <c r="AG1171" s="54"/>
      <c r="AH1171" s="55"/>
      <c r="AI1171" s="56"/>
      <c r="AJ1171" s="41" t="s">
        <v>85</v>
      </c>
      <c r="AK1171" s="42">
        <v>44699</v>
      </c>
      <c r="AL1171" s="50"/>
      <c r="AM1171" s="337" t="str">
        <f>INDEX($K$6:$AE$6,1,MATCH(1,K1171:AE1171,-1))</f>
        <v>95PFE-L2M</v>
      </c>
      <c r="AN1171" s="337" t="str">
        <f>IF(INDEX($K$6:$AE$6,1,MATCH(1,K1171:AE1171,1))&lt;&gt;INDEX($K$6:$AE$6,1,MATCH(1,K1171:AE1171,-1)),INDEX($K$6:$AE$6,1,MATCH(1,K1171:AE1171,1)),"-")</f>
        <v>-</v>
      </c>
    </row>
    <row r="1172" spans="1:40" x14ac:dyDescent="0.2">
      <c r="A1172" s="169" t="str">
        <f>IF(IFERROR(VLOOKUP(G1172,EmployesActifs,1,FALSE),"Non")&lt;&gt;"Non","Oui","Non")</f>
        <v>Oui</v>
      </c>
      <c r="B1172" s="172">
        <f>IF(A1172="Oui",1,0)</f>
        <v>1</v>
      </c>
      <c r="C1172" s="172">
        <f>IF(OR(G1172="Médecin",H1172="Médecin",I1172="Médecin",I1172="Médecins",H1172="anesthésiste",H1172="boursier univ.",H1172="chercheur",H1172="chirurgien",H1172="Résident(e)",H1172="Md Urg",H1172="Md Card",LEFT(H1172,6)="Fellow",H1172="Externe Médecine",H1172="Directeur de la biobanque Médecin",H1172="monit.-boursier",),1,0)</f>
        <v>0</v>
      </c>
      <c r="D1172" s="172">
        <f>IF(OR(G1172=0,H1172="Stagiaire",H1172="Stagiaires",H1172="Externe",H1172="Externes",G1172="agence",H1172="STAGIAIRE INFIRMIER(ÈRE)",H1172="STAGIAIRE SI",H1172="STAGIAIRE S.I.",H1172="STAGIAIRE PAB",H1172="STAGIAIRE EN PERFUSION",H1172="Stagiaire Physiothérapeute",H1172="Stagiaire médecine",H1172="Stagiaire - Service sociaux",H1172="STAGIAIRE SOINS INFIRMIERS",H1172="STAGIAIRE EXTERNE EN MÉDECINE",H1172="ss",),1,0)</f>
        <v>0</v>
      </c>
      <c r="E1172" s="28" t="s">
        <v>3858</v>
      </c>
      <c r="F1172" s="28" t="s">
        <v>1864</v>
      </c>
      <c r="G1172" s="262">
        <v>9962</v>
      </c>
      <c r="H1172" s="79" t="s">
        <v>641</v>
      </c>
      <c r="I1172" s="164" t="s">
        <v>209</v>
      </c>
      <c r="J1172" s="273" t="str">
        <f ca="1">IF(AK1172&lt;=Données!$B$2,1," ")</f>
        <v xml:space="preserve"> </v>
      </c>
      <c r="K1172" s="45">
        <v>1</v>
      </c>
      <c r="L1172" s="46"/>
      <c r="M1172" s="47"/>
      <c r="N1172" s="48"/>
      <c r="O1172" s="185"/>
      <c r="P1172" s="187"/>
      <c r="Q1172" s="185"/>
      <c r="R1172" s="186"/>
      <c r="S1172" s="186"/>
      <c r="T1172" s="187"/>
      <c r="U1172" s="187"/>
      <c r="V1172" s="187"/>
      <c r="W1172" s="320"/>
      <c r="X1172" s="214"/>
      <c r="Y1172" s="215"/>
      <c r="Z1172" s="34"/>
      <c r="AA1172" s="35"/>
      <c r="AB1172" s="35"/>
      <c r="AC1172" s="35"/>
      <c r="AD1172" s="36"/>
      <c r="AE1172" s="224"/>
      <c r="AF1172" s="53"/>
      <c r="AG1172" s="54"/>
      <c r="AH1172" s="55"/>
      <c r="AI1172" s="56"/>
      <c r="AJ1172" s="41" t="s">
        <v>4462</v>
      </c>
      <c r="AK1172" s="42">
        <v>45264</v>
      </c>
      <c r="AL1172" s="50"/>
      <c r="AM1172" s="337" t="str">
        <f>INDEX($K$6:$AE$6,1,MATCH(1,K1172:AE1172,-1))</f>
        <v>95PFE-L2S</v>
      </c>
      <c r="AN1172" s="337" t="str">
        <f>IF(INDEX($K$6:$AE$6,1,MATCH(1,K1172:AE1172,1))&lt;&gt;INDEX($K$6:$AE$6,1,MATCH(1,K1172:AE1172,-1)),INDEX($K$6:$AE$6,1,MATCH(1,K1172:AE1172,1)),"-")</f>
        <v>-</v>
      </c>
    </row>
    <row r="1173" spans="1:40" x14ac:dyDescent="0.2">
      <c r="A1173" s="169" t="str">
        <f>IF(IFERROR(VLOOKUP(G1173,EmployesActifs,1,FALSE),"Non")&lt;&gt;"Non","Oui","Non")</f>
        <v>Oui</v>
      </c>
      <c r="B1173" s="172">
        <f>IF(A1173="Oui",1,0)</f>
        <v>1</v>
      </c>
      <c r="C1173" s="172">
        <f>IF(OR(G1173="Médecin",H1173="Médecin",I1173="Médecin",I1173="Médecins",H1173="anesthésiste",H1173="boursier univ.",H1173="chercheur",H1173="chirurgien",H1173="Résident(e)",H1173="Md Urg",H1173="Md Card",LEFT(H1173,6)="Fellow",H1173="Externe Médecine",H1173="Directeur de la biobanque Médecin",H1173="monit.-boursier",),1,0)</f>
        <v>0</v>
      </c>
      <c r="D1173" s="172">
        <f>IF(OR(G1173=0,H1173="Stagiaire",H1173="Stagiaires",H1173="Externe",H1173="Externes",G1173="agence",H1173="STAGIAIRE INFIRMIER(ÈRE)",H1173="STAGIAIRE SI",H1173="STAGIAIRE S.I.",H1173="STAGIAIRE PAB",H1173="STAGIAIRE EN PERFUSION",H1173="Stagiaire Physiothérapeute",H1173="Stagiaire médecine",H1173="Stagiaire - Service sociaux",H1173="STAGIAIRE SOINS INFIRMIERS",H1173="STAGIAIRE EXTERNE EN MÉDECINE",H1173="ss",),1,0)</f>
        <v>0</v>
      </c>
      <c r="E1173" s="28" t="s">
        <v>1868</v>
      </c>
      <c r="F1173" s="28" t="s">
        <v>960</v>
      </c>
      <c r="G1173" s="262">
        <v>12837</v>
      </c>
      <c r="H1173" s="79" t="s">
        <v>69</v>
      </c>
      <c r="I1173" s="164" t="s">
        <v>5717</v>
      </c>
      <c r="J1173" s="273" t="str">
        <f ca="1">IF(AK1173&lt;=Données!$B$2,1," ")</f>
        <v xml:space="preserve"> </v>
      </c>
      <c r="K1173" s="45"/>
      <c r="L1173" s="46"/>
      <c r="M1173" s="47"/>
      <c r="N1173" s="48">
        <v>1</v>
      </c>
      <c r="O1173" s="185"/>
      <c r="P1173" s="187"/>
      <c r="Q1173" s="185"/>
      <c r="R1173" s="186"/>
      <c r="S1173" s="186"/>
      <c r="T1173" s="187"/>
      <c r="U1173" s="187"/>
      <c r="V1173" s="187"/>
      <c r="W1173" s="320"/>
      <c r="X1173" s="214"/>
      <c r="Y1173" s="215"/>
      <c r="Z1173" s="34"/>
      <c r="AA1173" s="35"/>
      <c r="AB1173" s="35"/>
      <c r="AC1173" s="35"/>
      <c r="AD1173" s="36"/>
      <c r="AE1173" s="224"/>
      <c r="AF1173" s="53"/>
      <c r="AG1173" s="54"/>
      <c r="AH1173" s="55"/>
      <c r="AI1173" s="56"/>
      <c r="AJ1173" s="41" t="s">
        <v>5851</v>
      </c>
      <c r="AK1173" s="42">
        <v>45808</v>
      </c>
      <c r="AL1173" s="50"/>
      <c r="AM1173" s="337" t="str">
        <f>INDEX($K$6:$AE$6,1,MATCH(1,K1173:AE1173,-1))</f>
        <v>F550</v>
      </c>
      <c r="AN1173" s="337" t="str">
        <f>IF(INDEX($K$6:$AE$6,1,MATCH(1,K1173:AE1173,1))&lt;&gt;INDEX($K$6:$AE$6,1,MATCH(1,K1173:AE1173,-1)),INDEX($K$6:$AE$6,1,MATCH(1,K1173:AE1173,1)),"-")</f>
        <v>-</v>
      </c>
    </row>
    <row r="1174" spans="1:40" x14ac:dyDescent="0.2">
      <c r="A1174" s="169" t="str">
        <f>IF(IFERROR(VLOOKUP(G1174,EmployesActifs,1,FALSE),"Non")&lt;&gt;"Non","Oui","Non")</f>
        <v>Oui</v>
      </c>
      <c r="B1174" s="172">
        <f>IF(A1174="Oui",1,0)</f>
        <v>1</v>
      </c>
      <c r="C1174" s="172">
        <f>IF(OR(G1174="Médecin",H1174="Médecin",I1174="Médecin",I1174="Médecins",H1174="anesthésiste",H1174="boursier univ.",H1174="chercheur",H1174="chirurgien",H1174="Résident(e)",H1174="Md Urg",H1174="Md Card",LEFT(H1174,6)="Fellow",H1174="Externe Médecine",H1174="Directeur de la biobanque Médecin",H1174="monit.-boursier",),1,0)</f>
        <v>0</v>
      </c>
      <c r="D1174" s="172">
        <f>IF(OR(G1174=0,H1174="Stagiaire",H1174="Stagiaires",H1174="Externe",H1174="Externes",G1174="agence",H1174="STAGIAIRE INFIRMIER(ÈRE)",H1174="STAGIAIRE SI",H1174="STAGIAIRE S.I.",H1174="STAGIAIRE PAB",H1174="STAGIAIRE EN PERFUSION",H1174="Stagiaire Physiothérapeute",H1174="Stagiaire médecine",H1174="Stagiaire - Service sociaux",H1174="STAGIAIRE SOINS INFIRMIERS",H1174="STAGIAIRE EXTERNE EN MÉDECINE",H1174="ss",),1,0)</f>
        <v>0</v>
      </c>
      <c r="E1174" s="28" t="s">
        <v>1868</v>
      </c>
      <c r="F1174" s="28" t="s">
        <v>68</v>
      </c>
      <c r="G1174" s="262">
        <v>5812</v>
      </c>
      <c r="H1174" s="79" t="s">
        <v>3563</v>
      </c>
      <c r="I1174" s="164" t="s">
        <v>3564</v>
      </c>
      <c r="J1174" s="273" t="str">
        <f ca="1">IF(AK1174&lt;=Données!$B$2,1," ")</f>
        <v xml:space="preserve"> </v>
      </c>
      <c r="K1174" s="45" t="s">
        <v>56</v>
      </c>
      <c r="L1174" s="46"/>
      <c r="M1174" s="47"/>
      <c r="N1174" s="48"/>
      <c r="O1174" s="185">
        <v>1</v>
      </c>
      <c r="P1174" s="187"/>
      <c r="Q1174" s="185"/>
      <c r="R1174" s="186"/>
      <c r="S1174" s="186" t="s">
        <v>56</v>
      </c>
      <c r="T1174" s="187"/>
      <c r="U1174" s="187"/>
      <c r="V1174" s="187"/>
      <c r="W1174" s="320"/>
      <c r="X1174" s="214"/>
      <c r="Y1174" s="215"/>
      <c r="Z1174" s="34"/>
      <c r="AA1174" s="35"/>
      <c r="AB1174" s="35"/>
      <c r="AC1174" s="35"/>
      <c r="AD1174" s="36"/>
      <c r="AE1174" s="224"/>
      <c r="AF1174" s="53"/>
      <c r="AG1174" s="54"/>
      <c r="AH1174" s="55"/>
      <c r="AI1174" s="56"/>
      <c r="AJ1174" s="41" t="s">
        <v>4462</v>
      </c>
      <c r="AK1174" s="42">
        <v>45553</v>
      </c>
      <c r="AL1174" s="50"/>
      <c r="AM1174" s="337" t="str">
        <f>INDEX($K$6:$AE$6,1,MATCH(1,K1174:AE1174,-1))</f>
        <v>1804S</v>
      </c>
      <c r="AN1174" s="337" t="str">
        <f>IF(INDEX($K$6:$AE$6,1,MATCH(1,K1174:AE1174,1))&lt;&gt;INDEX($K$6:$AE$6,1,MATCH(1,K1174:AE1174,-1)),INDEX($K$6:$AE$6,1,MATCH(1,K1174:AE1174,1)),"-")</f>
        <v>-</v>
      </c>
    </row>
    <row r="1175" spans="1:40" x14ac:dyDescent="0.2">
      <c r="A1175" s="169" t="str">
        <f>IF(IFERROR(VLOOKUP(G1175,EmployesActifs,1,FALSE),"Non")&lt;&gt;"Non","Oui","Non")</f>
        <v>Oui</v>
      </c>
      <c r="B1175" s="172">
        <f>IF(A1175="Oui",1,0)</f>
        <v>1</v>
      </c>
      <c r="C1175" s="172">
        <f>IF(OR(G1175="Médecin",H1175="Médecin",I1175="Médecin",I1175="Médecins",H1175="anesthésiste",H1175="boursier univ.",H1175="chercheur",H1175="chirurgien",H1175="Résident(e)",H1175="Md Urg",H1175="Md Card",LEFT(H1175,6)="Fellow",H1175="Externe Médecine",H1175="Directeur de la biobanque Médecin",H1175="monit.-boursier",),1,0)</f>
        <v>0</v>
      </c>
      <c r="D1175" s="172">
        <f>IF(OR(G1175=0,H1175="Stagiaire",H1175="Stagiaires",H1175="Externe",H1175="Externes",G1175="agence",H1175="STAGIAIRE INFIRMIER(ÈRE)",H1175="STAGIAIRE SI",H1175="STAGIAIRE S.I.",H1175="STAGIAIRE PAB",H1175="STAGIAIRE EN PERFUSION",H1175="Stagiaire Physiothérapeute",H1175="Stagiaire médecine",H1175="Stagiaire - Service sociaux",H1175="STAGIAIRE SOINS INFIRMIERS",H1175="STAGIAIRE EXTERNE EN MÉDECINE",H1175="ss",),1,0)</f>
        <v>0</v>
      </c>
      <c r="E1175" s="28" t="s">
        <v>1871</v>
      </c>
      <c r="F1175" s="28" t="s">
        <v>170</v>
      </c>
      <c r="G1175" s="262">
        <v>8298</v>
      </c>
      <c r="H1175" s="79" t="s">
        <v>103</v>
      </c>
      <c r="I1175" s="164" t="s">
        <v>203</v>
      </c>
      <c r="J1175" s="273">
        <f ca="1">IF(AK1175&lt;=Données!$B$2,1," ")</f>
        <v>1</v>
      </c>
      <c r="K1175" s="45" t="s">
        <v>56</v>
      </c>
      <c r="L1175" s="46"/>
      <c r="M1175" s="47"/>
      <c r="N1175" s="48"/>
      <c r="O1175" s="185"/>
      <c r="P1175" s="187"/>
      <c r="Q1175" s="185"/>
      <c r="R1175" s="186"/>
      <c r="S1175" s="186">
        <v>1</v>
      </c>
      <c r="T1175" s="187"/>
      <c r="U1175" s="187"/>
      <c r="V1175" s="187"/>
      <c r="W1175" s="320"/>
      <c r="X1175" s="214"/>
      <c r="Y1175" s="215"/>
      <c r="Z1175" s="34" t="s">
        <v>56</v>
      </c>
      <c r="AA1175" s="35" t="s">
        <v>56</v>
      </c>
      <c r="AB1175" s="35"/>
      <c r="AC1175" s="35"/>
      <c r="AD1175" s="36"/>
      <c r="AE1175" s="224"/>
      <c r="AF1175" s="53"/>
      <c r="AG1175" s="54"/>
      <c r="AH1175" s="55"/>
      <c r="AI1175" s="56"/>
      <c r="AJ1175" s="41" t="s">
        <v>85</v>
      </c>
      <c r="AK1175" s="42">
        <v>44487</v>
      </c>
      <c r="AL1175" s="50"/>
      <c r="AM1175" s="337" t="str">
        <f>INDEX($K$6:$AE$6,1,MATCH(1,K1175:AE1175,-1))</f>
        <v>1870 +</v>
      </c>
      <c r="AN1175" s="337" t="str">
        <f>IF(INDEX($K$6:$AE$6,1,MATCH(1,K1175:AE1175,1))&lt;&gt;INDEX($K$6:$AE$6,1,MATCH(1,K1175:AE1175,-1)),INDEX($K$6:$AE$6,1,MATCH(1,K1175:AE1175,1)),"-")</f>
        <v>-</v>
      </c>
    </row>
    <row r="1176" spans="1:40" x14ac:dyDescent="0.2">
      <c r="A1176" s="381"/>
      <c r="B1176" s="172">
        <f>IF(A1176="Oui",1,0)</f>
        <v>0</v>
      </c>
      <c r="C1176" s="172">
        <f>IF(OR(G1176="Médecin",H1176="Médecin",I1176="Médecin",I1176="Médecins",H1176="anesthésiste",H1176="boursier univ.",H1176="chercheur",H1176="chirurgien",H1176="Résident(e)",H1176="Md Urg",H1176="Md Card",LEFT(H1176,6)="Fellow",H1176="Externe Médecine",H1176="Directeur de la biobanque Médecin",H1176="monit.-boursier",),1,0)</f>
        <v>1</v>
      </c>
      <c r="D1176" s="172">
        <f>IF(OR(G1176=0,H1176="Stagiaire",H1176="Stagiaires",H1176="Externe",H1176="Externes",G1176="agence",H1176="STAGIAIRE INFIRMIER(ÈRE)",H1176="STAGIAIRE SI",H1176="STAGIAIRE S.I.",H1176="STAGIAIRE PAB",H1176="STAGIAIRE EN PERFUSION",H1176="Stagiaire Physiothérapeute",H1176="Stagiaire médecine",H1176="Stagiaire - Service sociaux",H1176="STAGIAIRE SOINS INFIRMIERS",H1176="STAGIAIRE EXTERNE EN MÉDECINE",H1176="ss",),1,0)</f>
        <v>0</v>
      </c>
      <c r="E1176" s="28" t="s">
        <v>1872</v>
      </c>
      <c r="F1176" s="28" t="s">
        <v>562</v>
      </c>
      <c r="G1176" s="262" t="s">
        <v>1873</v>
      </c>
      <c r="H1176" s="79" t="s">
        <v>869</v>
      </c>
      <c r="I1176" s="164" t="s">
        <v>117</v>
      </c>
      <c r="J1176" s="273">
        <f ca="1">IF(AK1176&lt;=Données!$B$2,1," ")</f>
        <v>1</v>
      </c>
      <c r="K1176" s="45"/>
      <c r="L1176" s="46"/>
      <c r="M1176" s="47">
        <v>1</v>
      </c>
      <c r="N1176" s="48"/>
      <c r="O1176" s="185"/>
      <c r="P1176" s="187"/>
      <c r="Q1176" s="185"/>
      <c r="R1176" s="186"/>
      <c r="S1176" s="186"/>
      <c r="T1176" s="187"/>
      <c r="U1176" s="187"/>
      <c r="V1176" s="187"/>
      <c r="W1176" s="320"/>
      <c r="X1176" s="214"/>
      <c r="Y1176" s="215"/>
      <c r="Z1176" s="34"/>
      <c r="AA1176" s="35"/>
      <c r="AB1176" s="35"/>
      <c r="AC1176" s="35"/>
      <c r="AD1176" s="36"/>
      <c r="AE1176" s="224"/>
      <c r="AF1176" s="53"/>
      <c r="AG1176" s="54"/>
      <c r="AH1176" s="55"/>
      <c r="AI1176" s="56"/>
      <c r="AJ1176" s="41" t="s">
        <v>144</v>
      </c>
      <c r="AK1176" s="42">
        <v>44585</v>
      </c>
      <c r="AL1176" s="50" t="s">
        <v>1241</v>
      </c>
      <c r="AM1176" s="337" t="str">
        <f>INDEX($K$6:$AE$6,1,MATCH(1,K1176:AE1176,-1))</f>
        <v>95PFE-L2L</v>
      </c>
      <c r="AN1176" s="337" t="str">
        <f>IF(INDEX($K$6:$AE$6,1,MATCH(1,K1176:AE1176,1))&lt;&gt;INDEX($K$6:$AE$6,1,MATCH(1,K1176:AE1176,-1)),INDEX($K$6:$AE$6,1,MATCH(1,K1176:AE1176,1)),"-")</f>
        <v>-</v>
      </c>
    </row>
    <row r="1177" spans="1:40" x14ac:dyDescent="0.2">
      <c r="A1177" s="381"/>
      <c r="B1177" s="172">
        <f>IF(A1177="Oui",1,0)</f>
        <v>0</v>
      </c>
      <c r="C1177" s="172">
        <f>IF(OR(G1177="Médecin",H1177="Médecin",I1177="Médecin",I1177="Médecins",H1177="anesthésiste",H1177="boursier univ.",H1177="chercheur",H1177="chirurgien",H1177="Résident(e)",H1177="Md Urg",H1177="Md Card",LEFT(H1177,6)="Fellow",H1177="Externe Médecine",H1177="Directeur de la biobanque Médecin",H1177="monit.-boursier",),1,0)</f>
        <v>1</v>
      </c>
      <c r="D1177" s="172">
        <f>IF(OR(G1177=0,H1177="Stagiaire",H1177="Stagiaires",H1177="Externe",H1177="Externes",G1177="agence",H1177="STAGIAIRE INFIRMIER(ÈRE)",H1177="STAGIAIRE SI",H1177="STAGIAIRE S.I.",H1177="STAGIAIRE PAB",H1177="STAGIAIRE EN PERFUSION",H1177="Stagiaire Physiothérapeute",H1177="Stagiaire médecine",H1177="Stagiaire - Service sociaux",H1177="STAGIAIRE SOINS INFIRMIERS",H1177="STAGIAIRE EXTERNE EN MÉDECINE",H1177="ss",),1,0)</f>
        <v>0</v>
      </c>
      <c r="E1177" s="28" t="s">
        <v>1874</v>
      </c>
      <c r="F1177" s="28" t="s">
        <v>1875</v>
      </c>
      <c r="G1177" s="262" t="s">
        <v>1876</v>
      </c>
      <c r="H1177" s="79" t="s">
        <v>116</v>
      </c>
      <c r="I1177" s="164" t="s">
        <v>304</v>
      </c>
      <c r="J1177" s="273">
        <f ca="1">IF(AK1177&lt;=Données!$B$2,1," ")</f>
        <v>1</v>
      </c>
      <c r="K1177" s="45"/>
      <c r="L1177" s="46"/>
      <c r="M1177" s="47"/>
      <c r="N1177" s="48"/>
      <c r="O1177" s="185"/>
      <c r="P1177" s="187"/>
      <c r="Q1177" s="185"/>
      <c r="R1177" s="186"/>
      <c r="S1177" s="186"/>
      <c r="T1177" s="187"/>
      <c r="U1177" s="187"/>
      <c r="V1177" s="187"/>
      <c r="W1177" s="320"/>
      <c r="X1177" s="214"/>
      <c r="Y1177" s="215"/>
      <c r="Z1177" s="34"/>
      <c r="AA1177" s="35"/>
      <c r="AB1177" s="35">
        <v>1</v>
      </c>
      <c r="AC1177" s="35"/>
      <c r="AD1177" s="36"/>
      <c r="AE1177" s="224"/>
      <c r="AF1177" s="53"/>
      <c r="AG1177" s="54"/>
      <c r="AH1177" s="55"/>
      <c r="AI1177" s="56"/>
      <c r="AJ1177" s="41" t="s">
        <v>44</v>
      </c>
      <c r="AK1177" s="42">
        <v>43921</v>
      </c>
      <c r="AL1177" s="50"/>
      <c r="AM1177" s="337" t="str">
        <f>INDEX($K$6:$AE$6,1,MATCH(1,K1177:AE1177,-1))</f>
        <v>1512-M</v>
      </c>
      <c r="AN1177" s="337" t="str">
        <f>IF(INDEX($K$6:$AE$6,1,MATCH(1,K1177:AE1177,1))&lt;&gt;INDEX($K$6:$AE$6,1,MATCH(1,K1177:AE1177,-1)),INDEX($K$6:$AE$6,1,MATCH(1,K1177:AE1177,1)),"-")</f>
        <v>-</v>
      </c>
    </row>
    <row r="1178" spans="1:40" x14ac:dyDescent="0.2">
      <c r="A1178" s="169" t="str">
        <f>IF(IFERROR(VLOOKUP(G1178,EmployesActifs,1,FALSE),"Non")&lt;&gt;"Non","Oui","Non")</f>
        <v>Oui</v>
      </c>
      <c r="B1178" s="172">
        <f>IF(A1178="Oui",1,0)</f>
        <v>1</v>
      </c>
      <c r="C1178" s="172">
        <f>IF(OR(G1178="Médecin",H1178="Médecin",I1178="Médecin",I1178="Médecins",H1178="anesthésiste",H1178="boursier univ.",H1178="chercheur",H1178="chirurgien",H1178="Résident(e)",H1178="Md Urg",H1178="Md Card",LEFT(H1178,6)="Fellow",H1178="Externe Médecine",H1178="Directeur de la biobanque Médecin",H1178="monit.-boursier",),1,0)</f>
        <v>0</v>
      </c>
      <c r="D1178" s="172">
        <f>IF(OR(G1178=0,H1178="Stagiaire",H1178="Stagiaires",H1178="Externe",H1178="Externes",G1178="agence",H1178="STAGIAIRE INFIRMIER(ÈRE)",H1178="STAGIAIRE SI",H1178="STAGIAIRE S.I.",H1178="STAGIAIRE PAB",H1178="STAGIAIRE EN PERFUSION",H1178="Stagiaire Physiothérapeute",H1178="Stagiaire médecine",H1178="Stagiaire - Service sociaux",H1178="STAGIAIRE SOINS INFIRMIERS",H1178="STAGIAIRE EXTERNE EN MÉDECINE",H1178="ss",),1,0)</f>
        <v>0</v>
      </c>
      <c r="E1178" s="28" t="s">
        <v>3501</v>
      </c>
      <c r="F1178" s="28" t="s">
        <v>1651</v>
      </c>
      <c r="G1178" s="262">
        <v>4076</v>
      </c>
      <c r="H1178" s="79" t="s">
        <v>5247</v>
      </c>
      <c r="I1178" s="164" t="s">
        <v>209</v>
      </c>
      <c r="J1178" s="273" t="str">
        <f ca="1">IF(AK1178&lt;=Données!$B$2,1," ")</f>
        <v xml:space="preserve"> </v>
      </c>
      <c r="K1178" s="45"/>
      <c r="L1178" s="46" t="s">
        <v>56</v>
      </c>
      <c r="M1178" s="47">
        <v>1</v>
      </c>
      <c r="N1178" s="48"/>
      <c r="O1178" s="185"/>
      <c r="P1178" s="187"/>
      <c r="Q1178" s="185"/>
      <c r="R1178" s="186"/>
      <c r="S1178" s="186"/>
      <c r="T1178" s="187"/>
      <c r="U1178" s="187"/>
      <c r="V1178" s="187"/>
      <c r="W1178" s="320"/>
      <c r="X1178" s="214"/>
      <c r="Y1178" s="215"/>
      <c r="Z1178" s="34"/>
      <c r="AA1178" s="35"/>
      <c r="AB1178" s="35"/>
      <c r="AC1178" s="35"/>
      <c r="AD1178" s="36"/>
      <c r="AE1178" s="224"/>
      <c r="AF1178" s="53"/>
      <c r="AG1178" s="54"/>
      <c r="AH1178" s="55"/>
      <c r="AI1178" s="56"/>
      <c r="AJ1178" s="41" t="s">
        <v>4462</v>
      </c>
      <c r="AK1178" s="42">
        <v>45665</v>
      </c>
      <c r="AL1178" s="50"/>
      <c r="AM1178" s="337" t="str">
        <f>INDEX($K$6:$AE$6,1,MATCH(1,K1178:AE1178,-1))</f>
        <v>95PFE-L2L</v>
      </c>
      <c r="AN1178" s="337" t="str">
        <f>IF(INDEX($K$6:$AE$6,1,MATCH(1,K1178:AE1178,1))&lt;&gt;INDEX($K$6:$AE$6,1,MATCH(1,K1178:AE1178,-1)),INDEX($K$6:$AE$6,1,MATCH(1,K1178:AE1178,1)),"-")</f>
        <v>-</v>
      </c>
    </row>
    <row r="1179" spans="1:40" x14ac:dyDescent="0.2">
      <c r="A1179" s="169" t="str">
        <f>IF(IFERROR(VLOOKUP(G1179,EmployesActifs,1,FALSE),"Non")&lt;&gt;"Non","Oui","Non")</f>
        <v>Oui</v>
      </c>
      <c r="B1179" s="172">
        <f>IF(A1179="Oui",1,0)</f>
        <v>1</v>
      </c>
      <c r="C1179" s="172">
        <f>IF(OR(G1179="Médecin",H1179="Médecin",I1179="Médecin",I1179="Médecins",H1179="anesthésiste",H1179="boursier univ.",H1179="chercheur",H1179="chirurgien",H1179="Résident(e)",H1179="Md Urg",H1179="Md Card",LEFT(H1179,6)="Fellow",H1179="Externe Médecine",H1179="Directeur de la biobanque Médecin",H1179="monit.-boursier",),1,0)</f>
        <v>0</v>
      </c>
      <c r="D1179" s="172">
        <f>IF(OR(G1179=0,H1179="Stagiaire",H1179="Stagiaires",H1179="Externe",H1179="Externes",G1179="agence",H1179="STAGIAIRE INFIRMIER(ÈRE)",H1179="STAGIAIRE SI",H1179="STAGIAIRE S.I.",H1179="STAGIAIRE PAB",H1179="STAGIAIRE EN PERFUSION",H1179="Stagiaire Physiothérapeute",H1179="Stagiaire médecine",H1179="Stagiaire - Service sociaux",H1179="STAGIAIRE SOINS INFIRMIERS",H1179="STAGIAIRE EXTERNE EN MÉDECINE",H1179="ss",),1,0)</f>
        <v>0</v>
      </c>
      <c r="E1179" s="28" t="s">
        <v>1878</v>
      </c>
      <c r="F1179" s="28" t="s">
        <v>1248</v>
      </c>
      <c r="G1179" s="262">
        <v>8729</v>
      </c>
      <c r="H1179" s="79" t="s">
        <v>103</v>
      </c>
      <c r="I1179" s="164" t="s">
        <v>5716</v>
      </c>
      <c r="J1179" s="273" t="str">
        <f ca="1">IF(AK1179&lt;=Données!$B$2,1," ")</f>
        <v xml:space="preserve"> </v>
      </c>
      <c r="K1179" s="45"/>
      <c r="L1179" s="46"/>
      <c r="M1179" s="47"/>
      <c r="N1179" s="48"/>
      <c r="O1179" s="185"/>
      <c r="P1179" s="187"/>
      <c r="Q1179" s="185"/>
      <c r="R1179" s="186"/>
      <c r="S1179" s="186">
        <v>1</v>
      </c>
      <c r="T1179" s="187"/>
      <c r="U1179" s="187"/>
      <c r="V1179" s="187"/>
      <c r="W1179" s="320"/>
      <c r="X1179" s="214"/>
      <c r="Y1179" s="215"/>
      <c r="Z1179" s="34"/>
      <c r="AA1179" s="35"/>
      <c r="AB1179" s="35"/>
      <c r="AC1179" s="35"/>
      <c r="AD1179" s="36"/>
      <c r="AE1179" s="224"/>
      <c r="AF1179" s="53"/>
      <c r="AG1179" s="54"/>
      <c r="AH1179" s="55"/>
      <c r="AI1179" s="56"/>
      <c r="AJ1179" s="41" t="s">
        <v>5851</v>
      </c>
      <c r="AK1179" s="42">
        <v>45773</v>
      </c>
      <c r="AL1179" s="50"/>
      <c r="AM1179" s="337" t="str">
        <f>INDEX($K$6:$AE$6,1,MATCH(1,K1179:AE1179,-1))</f>
        <v>1870 +</v>
      </c>
      <c r="AN1179" s="337" t="str">
        <f>IF(INDEX($K$6:$AE$6,1,MATCH(1,K1179:AE1179,1))&lt;&gt;INDEX($K$6:$AE$6,1,MATCH(1,K1179:AE1179,-1)),INDEX($K$6:$AE$6,1,MATCH(1,K1179:AE1179,1)),"-")</f>
        <v>-</v>
      </c>
    </row>
    <row r="1180" spans="1:40" x14ac:dyDescent="0.2">
      <c r="A1180" s="169" t="str">
        <f>IF(IFERROR(VLOOKUP(G1180,EmployesActifs,1,FALSE),"Non")&lt;&gt;"Non","Oui","Non")</f>
        <v>Oui</v>
      </c>
      <c r="B1180" s="172">
        <f>IF(A1180="Oui",1,0)</f>
        <v>1</v>
      </c>
      <c r="C1180" s="172">
        <f>IF(OR(G1180="Médecin",H1180="Médecin",I1180="Médecin",I1180="Médecins",H1180="anesthésiste",H1180="boursier univ.",H1180="chercheur",H1180="chirurgien",H1180="Résident(e)",H1180="Md Urg",H1180="Md Card",LEFT(H1180,6)="Fellow",H1180="Externe Médecine",H1180="Directeur de la biobanque Médecin",H1180="monit.-boursier",),1,0)</f>
        <v>0</v>
      </c>
      <c r="D1180" s="172">
        <f>IF(OR(G1180=0,H1180="Stagiaire",H1180="Stagiaires",H1180="Externe",H1180="Externes",G1180="agence",H1180="STAGIAIRE INFIRMIER(ÈRE)",H1180="STAGIAIRE SI",H1180="STAGIAIRE S.I.",H1180="STAGIAIRE PAB",H1180="STAGIAIRE EN PERFUSION",H1180="Stagiaire Physiothérapeute",H1180="Stagiaire médecine",H1180="Stagiaire - Service sociaux",H1180="STAGIAIRE SOINS INFIRMIERS",H1180="STAGIAIRE EXTERNE EN MÉDECINE",H1180="ss",),1,0)</f>
        <v>0</v>
      </c>
      <c r="E1180" s="28" t="s">
        <v>1881</v>
      </c>
      <c r="F1180" s="28" t="s">
        <v>1698</v>
      </c>
      <c r="G1180" s="262">
        <v>8520</v>
      </c>
      <c r="H1180" s="79" t="s">
        <v>69</v>
      </c>
      <c r="I1180" s="164" t="s">
        <v>5717</v>
      </c>
      <c r="J1180" s="273" t="str">
        <f ca="1">IF(AK1180&lt;=Données!$B$2,1," ")</f>
        <v xml:space="preserve"> </v>
      </c>
      <c r="K1180" s="45"/>
      <c r="L1180" s="46"/>
      <c r="M1180" s="47"/>
      <c r="N1180" s="48"/>
      <c r="O1180" s="185"/>
      <c r="P1180" s="187"/>
      <c r="Q1180" s="185"/>
      <c r="R1180" s="186"/>
      <c r="S1180" s="186">
        <v>1</v>
      </c>
      <c r="T1180" s="187"/>
      <c r="U1180" s="187"/>
      <c r="V1180" s="187"/>
      <c r="W1180" s="320"/>
      <c r="X1180" s="214"/>
      <c r="Y1180" s="215"/>
      <c r="Z1180" s="34"/>
      <c r="AA1180" s="35"/>
      <c r="AB1180" s="35"/>
      <c r="AC1180" s="35"/>
      <c r="AD1180" s="36"/>
      <c r="AE1180" s="224"/>
      <c r="AF1180" s="53"/>
      <c r="AG1180" s="54"/>
      <c r="AH1180" s="55"/>
      <c r="AI1180" s="56"/>
      <c r="AJ1180" s="41" t="s">
        <v>5851</v>
      </c>
      <c r="AK1180" s="42">
        <v>45822</v>
      </c>
      <c r="AL1180" s="50"/>
      <c r="AM1180" s="337" t="str">
        <f>INDEX($K$6:$AE$6,1,MATCH(1,K1180:AE1180,-1))</f>
        <v>1870 +</v>
      </c>
      <c r="AN1180" s="337" t="str">
        <f>IF(INDEX($K$6:$AE$6,1,MATCH(1,K1180:AE1180,1))&lt;&gt;INDEX($K$6:$AE$6,1,MATCH(1,K1180:AE1180,-1)),INDEX($K$6:$AE$6,1,MATCH(1,K1180:AE1180,1)),"-")</f>
        <v>-</v>
      </c>
    </row>
    <row r="1181" spans="1:40" x14ac:dyDescent="0.2">
      <c r="A1181" s="381"/>
      <c r="B1181" s="172">
        <f>IF(A1181="Oui",1,0)</f>
        <v>0</v>
      </c>
      <c r="C1181" s="172">
        <f>IF(OR(G1181="Médecin",H1181="Médecin",I1181="Médecin",I1181="Médecins",H1181="anesthésiste",H1181="boursier univ.",H1181="chercheur",H1181="chirurgien",H1181="Résident(e)",H1181="Md Urg",H1181="Md Card",LEFT(H1181,6)="Fellow",H1181="Externe Médecine",H1181="Directeur de la biobanque Médecin",H1181="monit.-boursier",),1,0)</f>
        <v>1</v>
      </c>
      <c r="D1181" s="172">
        <f>IF(OR(G1181=0,H1181="Stagiaire",H1181="Stagiaires",H1181="Externe",H1181="Externes",G1181="agence",H1181="STAGIAIRE INFIRMIER(ÈRE)",H1181="STAGIAIRE SI",H1181="STAGIAIRE S.I.",H1181="STAGIAIRE PAB",H1181="STAGIAIRE EN PERFUSION",H1181="Stagiaire Physiothérapeute",H1181="Stagiaire médecine",H1181="Stagiaire - Service sociaux",H1181="STAGIAIRE SOINS INFIRMIERS",H1181="STAGIAIRE EXTERNE EN MÉDECINE",H1181="ss",),1,0)</f>
        <v>0</v>
      </c>
      <c r="E1181" s="28" t="s">
        <v>2848</v>
      </c>
      <c r="F1181" s="28" t="s">
        <v>1693</v>
      </c>
      <c r="G1181" s="262" t="s">
        <v>5018</v>
      </c>
      <c r="H1181" s="79" t="s">
        <v>3185</v>
      </c>
      <c r="I1181" s="164" t="s">
        <v>3117</v>
      </c>
      <c r="J1181" s="273" t="str">
        <f ca="1">IF(AK1181&lt;=Données!$B$2,1," ")</f>
        <v xml:space="preserve"> </v>
      </c>
      <c r="K1181" s="45" t="s">
        <v>56</v>
      </c>
      <c r="L1181" s="46" t="s">
        <v>56</v>
      </c>
      <c r="M1181" s="47"/>
      <c r="N1181" s="48">
        <v>1</v>
      </c>
      <c r="O1181" s="185"/>
      <c r="P1181" s="187"/>
      <c r="Q1181" s="185"/>
      <c r="R1181" s="186"/>
      <c r="S1181" s="186"/>
      <c r="T1181" s="187"/>
      <c r="U1181" s="187"/>
      <c r="V1181" s="187"/>
      <c r="W1181" s="320"/>
      <c r="X1181" s="214"/>
      <c r="Y1181" s="215"/>
      <c r="Z1181" s="34"/>
      <c r="AA1181" s="35"/>
      <c r="AB1181" s="35"/>
      <c r="AC1181" s="35"/>
      <c r="AD1181" s="36"/>
      <c r="AE1181" s="224"/>
      <c r="AF1181" s="53"/>
      <c r="AG1181" s="54"/>
      <c r="AH1181" s="55"/>
      <c r="AI1181" s="56"/>
      <c r="AJ1181" s="41" t="s">
        <v>4462</v>
      </c>
      <c r="AK1181" s="42">
        <v>45266</v>
      </c>
      <c r="AL1181" s="50"/>
      <c r="AM1181" s="337" t="str">
        <f>INDEX($K$6:$AE$6,1,MATCH(1,K1181:AE1181,-1))</f>
        <v>F550</v>
      </c>
      <c r="AN1181" s="337" t="str">
        <f>IF(INDEX($K$6:$AE$6,1,MATCH(1,K1181:AE1181,1))&lt;&gt;INDEX($K$6:$AE$6,1,MATCH(1,K1181:AE1181,-1)),INDEX($K$6:$AE$6,1,MATCH(1,K1181:AE1181,1)),"-")</f>
        <v>-</v>
      </c>
    </row>
    <row r="1182" spans="1:40" x14ac:dyDescent="0.2">
      <c r="A1182" s="169" t="str">
        <f>IF(IFERROR(VLOOKUP(G1182,EmployesActifs,1,FALSE),"Non")&lt;&gt;"Non","Oui","Non")</f>
        <v>Oui</v>
      </c>
      <c r="B1182" s="172">
        <f>IF(A1182="Oui",1,0)</f>
        <v>1</v>
      </c>
      <c r="C1182" s="172">
        <f>IF(OR(G1182="Médecin",H1182="Médecin",I1182="Médecin",I1182="Médecins",H1182="anesthésiste",H1182="boursier univ.",H1182="chercheur",H1182="chirurgien",H1182="Résident(e)",H1182="Md Urg",H1182="Md Card",LEFT(H1182,6)="Fellow",H1182="Externe Médecine",H1182="Directeur de la biobanque Médecin",H1182="monit.-boursier",),1,0)</f>
        <v>0</v>
      </c>
      <c r="D1182" s="172">
        <f>IF(OR(G1182=0,H1182="Stagiaire",H1182="Stagiaires",H1182="Externe",H1182="Externes",G1182="agence",H1182="STAGIAIRE INFIRMIER(ÈRE)",H1182="STAGIAIRE SI",H1182="STAGIAIRE S.I.",H1182="STAGIAIRE PAB",H1182="STAGIAIRE EN PERFUSION",H1182="Stagiaire Physiothérapeute",H1182="Stagiaire médecine",H1182="Stagiaire - Service sociaux",H1182="STAGIAIRE SOINS INFIRMIERS",H1182="STAGIAIRE EXTERNE EN MÉDECINE",H1182="ss",),1,0)</f>
        <v>0</v>
      </c>
      <c r="E1182" s="28" t="s">
        <v>2848</v>
      </c>
      <c r="F1182" s="28" t="s">
        <v>147</v>
      </c>
      <c r="G1182" s="262">
        <v>2908</v>
      </c>
      <c r="H1182" s="79" t="s">
        <v>2416</v>
      </c>
      <c r="I1182" s="164" t="s">
        <v>5713</v>
      </c>
      <c r="J1182" s="273">
        <f ca="1">IF(AK1182&lt;=Données!$B$2,1," ")</f>
        <v>1</v>
      </c>
      <c r="K1182" s="45">
        <v>1</v>
      </c>
      <c r="L1182" s="46"/>
      <c r="M1182" s="47"/>
      <c r="N1182" s="48"/>
      <c r="O1182" s="185"/>
      <c r="P1182" s="187"/>
      <c r="Q1182" s="185"/>
      <c r="R1182" s="186"/>
      <c r="S1182" s="186"/>
      <c r="T1182" s="187"/>
      <c r="U1182" s="187"/>
      <c r="V1182" s="187"/>
      <c r="W1182" s="320"/>
      <c r="X1182" s="214"/>
      <c r="Y1182" s="215"/>
      <c r="Z1182" s="34"/>
      <c r="AA1182" s="35"/>
      <c r="AB1182" s="35"/>
      <c r="AC1182" s="35"/>
      <c r="AD1182" s="36"/>
      <c r="AE1182" s="224"/>
      <c r="AF1182" s="53"/>
      <c r="AG1182" s="54"/>
      <c r="AH1182" s="55"/>
      <c r="AI1182" s="56"/>
      <c r="AJ1182" s="41" t="s">
        <v>85</v>
      </c>
      <c r="AK1182" s="42">
        <v>44713</v>
      </c>
      <c r="AL1182" s="50"/>
      <c r="AM1182" s="337" t="str">
        <f>INDEX($K$6:$AE$6,1,MATCH(1,K1182:AE1182,-1))</f>
        <v>95PFE-L2S</v>
      </c>
      <c r="AN1182" s="337" t="str">
        <f>IF(INDEX($K$6:$AE$6,1,MATCH(1,K1182:AE1182,1))&lt;&gt;INDEX($K$6:$AE$6,1,MATCH(1,K1182:AE1182,-1)),INDEX($K$6:$AE$6,1,MATCH(1,K1182:AE1182,1)),"-")</f>
        <v>-</v>
      </c>
    </row>
    <row r="1183" spans="1:40" x14ac:dyDescent="0.2">
      <c r="A1183" s="169" t="str">
        <f>IF(IFERROR(VLOOKUP(G1183,EmployesActifs,1,FALSE),"Non")&lt;&gt;"Non","Oui","Non")</f>
        <v>Oui</v>
      </c>
      <c r="B1183" s="172">
        <f>IF(A1183="Oui",1,0)</f>
        <v>1</v>
      </c>
      <c r="C1183" s="172">
        <f>IF(OR(G1183="Médecin",H1183="Médecin",I1183="Médecin",I1183="Médecins",H1183="anesthésiste",H1183="boursier univ.",H1183="chercheur",H1183="chirurgien",H1183="Résident(e)",H1183="Md Urg",H1183="Md Card",LEFT(H1183,6)="Fellow",H1183="Externe Médecine",H1183="Directeur de la biobanque Médecin",H1183="monit.-boursier",),1,0)</f>
        <v>0</v>
      </c>
      <c r="D1183" s="172">
        <f>IF(OR(G1183=0,H1183="Stagiaire",H1183="Stagiaires",H1183="Externe",H1183="Externes",G1183="agence",H1183="STAGIAIRE INFIRMIER(ÈRE)",H1183="STAGIAIRE SI",H1183="STAGIAIRE S.I.",H1183="STAGIAIRE PAB",H1183="STAGIAIRE EN PERFUSION",H1183="Stagiaire Physiothérapeute",H1183="Stagiaire médecine",H1183="Stagiaire - Service sociaux",H1183="STAGIAIRE SOINS INFIRMIERS",H1183="STAGIAIRE EXTERNE EN MÉDECINE",H1183="ss",),1,0)</f>
        <v>0</v>
      </c>
      <c r="E1183" s="28" t="s">
        <v>1884</v>
      </c>
      <c r="F1183" s="28" t="s">
        <v>432</v>
      </c>
      <c r="G1183" s="262">
        <v>4940</v>
      </c>
      <c r="H1183" s="79" t="s">
        <v>1087</v>
      </c>
      <c r="I1183" s="164" t="s">
        <v>65</v>
      </c>
      <c r="J1183" s="273">
        <f ca="1">IF(AK1183&lt;=Données!$B$2,1," ")</f>
        <v>1</v>
      </c>
      <c r="K1183" s="45">
        <v>1</v>
      </c>
      <c r="L1183" s="46"/>
      <c r="M1183" s="47"/>
      <c r="N1183" s="48"/>
      <c r="O1183" s="185"/>
      <c r="P1183" s="187"/>
      <c r="Q1183" s="185"/>
      <c r="R1183" s="186"/>
      <c r="S1183" s="186"/>
      <c r="T1183" s="187"/>
      <c r="U1183" s="187"/>
      <c r="V1183" s="187"/>
      <c r="W1183" s="320"/>
      <c r="X1183" s="214"/>
      <c r="Y1183" s="215"/>
      <c r="Z1183" s="34"/>
      <c r="AA1183" s="35"/>
      <c r="AB1183" s="35"/>
      <c r="AC1183" s="35"/>
      <c r="AD1183" s="36"/>
      <c r="AE1183" s="224"/>
      <c r="AF1183" s="53"/>
      <c r="AG1183" s="54"/>
      <c r="AH1183" s="55"/>
      <c r="AI1183" s="56"/>
      <c r="AJ1183" s="41" t="s">
        <v>144</v>
      </c>
      <c r="AK1183" s="42">
        <v>44596</v>
      </c>
      <c r="AL1183" s="50"/>
      <c r="AM1183" s="337" t="str">
        <f>INDEX($K$6:$AE$6,1,MATCH(1,K1183:AE1183,-1))</f>
        <v>95PFE-L2S</v>
      </c>
      <c r="AN1183" s="337" t="str">
        <f>IF(INDEX($K$6:$AE$6,1,MATCH(1,K1183:AE1183,1))&lt;&gt;INDEX($K$6:$AE$6,1,MATCH(1,K1183:AE1183,-1)),INDEX($K$6:$AE$6,1,MATCH(1,K1183:AE1183,1)),"-")</f>
        <v>-</v>
      </c>
    </row>
    <row r="1184" spans="1:40" x14ac:dyDescent="0.2">
      <c r="A1184" s="169" t="str">
        <f>IF(IFERROR(VLOOKUP(G1184,EmployesActifs,1,FALSE),"Non")&lt;&gt;"Non","Oui","Non")</f>
        <v>Oui</v>
      </c>
      <c r="B1184" s="172">
        <f>IF(A1184="Oui",1,0)</f>
        <v>1</v>
      </c>
      <c r="C1184" s="172">
        <f>IF(OR(G1184="Médecin",H1184="Médecin",I1184="Médecin",I1184="Médecins",H1184="anesthésiste",H1184="boursier univ.",H1184="chercheur",H1184="chirurgien",H1184="Résident(e)",H1184="Md Urg",H1184="Md Card",LEFT(H1184,6)="Fellow",H1184="Externe Médecine",H1184="Directeur de la biobanque Médecin",H1184="monit.-boursier",),1,0)</f>
        <v>0</v>
      </c>
      <c r="D1184" s="172">
        <f>IF(OR(G1184=0,H1184="Stagiaire",H1184="Stagiaires",H1184="Externe",H1184="Externes",G1184="agence",H1184="STAGIAIRE INFIRMIER(ÈRE)",H1184="STAGIAIRE SI",H1184="STAGIAIRE S.I.",H1184="STAGIAIRE PAB",H1184="STAGIAIRE EN PERFUSION",H1184="Stagiaire Physiothérapeute",H1184="Stagiaire médecine",H1184="Stagiaire - Service sociaux",H1184="STAGIAIRE SOINS INFIRMIERS",H1184="STAGIAIRE EXTERNE EN MÉDECINE",H1184="ss",),1,0)</f>
        <v>0</v>
      </c>
      <c r="E1184" s="28" t="s">
        <v>3094</v>
      </c>
      <c r="F1184" s="28" t="s">
        <v>710</v>
      </c>
      <c r="G1184" s="262">
        <v>10954</v>
      </c>
      <c r="H1184" s="79" t="s">
        <v>3413</v>
      </c>
      <c r="I1184" s="164" t="s">
        <v>5702</v>
      </c>
      <c r="J1184" s="273">
        <f ca="1">IF(AK1184&lt;=Données!$B$2,1," ")</f>
        <v>1</v>
      </c>
      <c r="K1184" s="45">
        <v>1</v>
      </c>
      <c r="L1184" s="46"/>
      <c r="M1184" s="47"/>
      <c r="N1184" s="48"/>
      <c r="O1184" s="185"/>
      <c r="P1184" s="187"/>
      <c r="Q1184" s="185"/>
      <c r="R1184" s="186"/>
      <c r="S1184" s="186"/>
      <c r="T1184" s="187"/>
      <c r="U1184" s="187"/>
      <c r="V1184" s="187"/>
      <c r="W1184" s="320"/>
      <c r="X1184" s="214"/>
      <c r="Y1184" s="215"/>
      <c r="Z1184" s="34"/>
      <c r="AA1184" s="35"/>
      <c r="AB1184" s="35"/>
      <c r="AC1184" s="35"/>
      <c r="AD1184" s="36"/>
      <c r="AE1184" s="224"/>
      <c r="AF1184" s="53"/>
      <c r="AG1184" s="54"/>
      <c r="AH1184" s="55"/>
      <c r="AI1184" s="56"/>
      <c r="AJ1184" s="41" t="s">
        <v>85</v>
      </c>
      <c r="AK1184" s="42">
        <v>44916</v>
      </c>
      <c r="AL1184" s="50"/>
      <c r="AM1184" s="337" t="str">
        <f>INDEX($K$6:$AE$6,1,MATCH(1,K1184:AE1184,-1))</f>
        <v>95PFE-L2S</v>
      </c>
      <c r="AN1184" s="337" t="str">
        <f>IF(INDEX($K$6:$AE$6,1,MATCH(1,K1184:AE1184,1))&lt;&gt;INDEX($K$6:$AE$6,1,MATCH(1,K1184:AE1184,-1)),INDEX($K$6:$AE$6,1,MATCH(1,K1184:AE1184,1)),"-")</f>
        <v>-</v>
      </c>
    </row>
    <row r="1185" spans="1:40" x14ac:dyDescent="0.2">
      <c r="A1185" s="169" t="str">
        <f>IF(IFERROR(VLOOKUP(G1185,EmployesActifs,1,FALSE),"Non")&lt;&gt;"Non","Oui","Non")</f>
        <v>Oui</v>
      </c>
      <c r="B1185" s="172">
        <f>IF(A1185="Oui",1,0)</f>
        <v>1</v>
      </c>
      <c r="C1185" s="172">
        <f>IF(OR(G1185="Médecin",H1185="Médecin",I1185="Médecin",I1185="Médecins",H1185="anesthésiste",H1185="boursier univ.",H1185="chercheur",H1185="chirurgien",H1185="Résident(e)",H1185="Md Urg",H1185="Md Card",LEFT(H1185,6)="Fellow",H1185="Externe Médecine",H1185="Directeur de la biobanque Médecin",H1185="monit.-boursier",),1,0)</f>
        <v>0</v>
      </c>
      <c r="D1185" s="172">
        <f>IF(OR(G1185=0,H1185="Stagiaire",H1185="Stagiaires",H1185="Externe",H1185="Externes",G1185="agence",H1185="STAGIAIRE INFIRMIER(ÈRE)",H1185="STAGIAIRE SI",H1185="STAGIAIRE S.I.",H1185="STAGIAIRE PAB",H1185="STAGIAIRE EN PERFUSION",H1185="Stagiaire Physiothérapeute",H1185="Stagiaire médecine",H1185="Stagiaire - Service sociaux",H1185="STAGIAIRE SOINS INFIRMIERS",H1185="STAGIAIRE EXTERNE EN MÉDECINE",H1185="ss",),1,0)</f>
        <v>0</v>
      </c>
      <c r="E1185" s="28" t="s">
        <v>1885</v>
      </c>
      <c r="F1185" s="28" t="s">
        <v>485</v>
      </c>
      <c r="G1185" s="262">
        <v>14095</v>
      </c>
      <c r="H1185" s="79" t="s">
        <v>54</v>
      </c>
      <c r="I1185" s="164" t="s">
        <v>55</v>
      </c>
      <c r="J1185" s="273" t="str">
        <f ca="1">IF(AK1185&lt;=Données!$B$2,1," ")</f>
        <v xml:space="preserve"> </v>
      </c>
      <c r="K1185" s="45" t="s">
        <v>56</v>
      </c>
      <c r="L1185" s="46" t="s">
        <v>56</v>
      </c>
      <c r="M1185" s="47"/>
      <c r="N1185" s="48"/>
      <c r="O1185" s="185"/>
      <c r="P1185" s="187"/>
      <c r="Q1185" s="185"/>
      <c r="R1185" s="186"/>
      <c r="S1185" s="186">
        <v>1</v>
      </c>
      <c r="T1185" s="187"/>
      <c r="U1185" s="187"/>
      <c r="V1185" s="187"/>
      <c r="W1185" s="320"/>
      <c r="X1185" s="214"/>
      <c r="Y1185" s="215"/>
      <c r="Z1185" s="34"/>
      <c r="AA1185" s="35"/>
      <c r="AB1185" s="35"/>
      <c r="AC1185" s="35"/>
      <c r="AD1185" s="36"/>
      <c r="AE1185" s="224"/>
      <c r="AF1185" s="53"/>
      <c r="AG1185" s="54"/>
      <c r="AH1185" s="55"/>
      <c r="AI1185" s="56"/>
      <c r="AJ1185" s="41" t="s">
        <v>5851</v>
      </c>
      <c r="AK1185" s="42">
        <v>45864</v>
      </c>
      <c r="AL1185" s="50"/>
      <c r="AM1185" s="337" t="str">
        <f>INDEX($K$6:$AE$6,1,MATCH(1,K1185:AE1185,-1))</f>
        <v>1870 +</v>
      </c>
      <c r="AN1185" s="337" t="str">
        <f>IF(INDEX($K$6:$AE$6,1,MATCH(1,K1185:AE1185,1))&lt;&gt;INDEX($K$6:$AE$6,1,MATCH(1,K1185:AE1185,-1)),INDEX($K$6:$AE$6,1,MATCH(1,K1185:AE1185,1)),"-")</f>
        <v>-</v>
      </c>
    </row>
    <row r="1186" spans="1:40" x14ac:dyDescent="0.2">
      <c r="A1186" s="169" t="str">
        <f>IF(IFERROR(VLOOKUP(G1186,EmployesActifs,1,FALSE),"Non")&lt;&gt;"Non","Oui","Non")</f>
        <v>Oui</v>
      </c>
      <c r="B1186" s="172">
        <f>IF(A1186="Oui",1,0)</f>
        <v>1</v>
      </c>
      <c r="C1186" s="172">
        <f>IF(OR(G1186="Médecin",H1186="Médecin",I1186="Médecin",I1186="Médecins",H1186="anesthésiste",H1186="boursier univ.",H1186="chercheur",H1186="chirurgien",H1186="Résident(e)",H1186="Md Urg",H1186="Md Card",LEFT(H1186,6)="Fellow",H1186="Externe Médecine",H1186="Directeur de la biobanque Médecin",H1186="monit.-boursier",),1,0)</f>
        <v>0</v>
      </c>
      <c r="D1186" s="172">
        <f>IF(OR(G1186=0,H1186="Stagiaire",H1186="Stagiaires",H1186="Externe",H1186="Externes",G1186="agence",H1186="STAGIAIRE INFIRMIER(ÈRE)",H1186="STAGIAIRE SI",H1186="STAGIAIRE S.I.",H1186="STAGIAIRE PAB",H1186="STAGIAIRE EN PERFUSION",H1186="Stagiaire Physiothérapeute",H1186="Stagiaire médecine",H1186="Stagiaire - Service sociaux",H1186="STAGIAIRE SOINS INFIRMIERS",H1186="STAGIAIRE EXTERNE EN MÉDECINE",H1186="ss",),1,0)</f>
        <v>0</v>
      </c>
      <c r="E1186" s="28" t="s">
        <v>1885</v>
      </c>
      <c r="F1186" s="28" t="s">
        <v>485</v>
      </c>
      <c r="G1186" s="262">
        <v>5657</v>
      </c>
      <c r="H1186" s="79" t="s">
        <v>69</v>
      </c>
      <c r="I1186" s="164" t="s">
        <v>836</v>
      </c>
      <c r="J1186" s="273">
        <f ca="1">IF(AK1186&lt;=Données!$B$2,1," ")</f>
        <v>1</v>
      </c>
      <c r="K1186" s="45">
        <v>1</v>
      </c>
      <c r="L1186" s="46" t="s">
        <v>56</v>
      </c>
      <c r="M1186" s="47"/>
      <c r="N1186" s="48"/>
      <c r="O1186" s="185"/>
      <c r="P1186" s="187"/>
      <c r="Q1186" s="185"/>
      <c r="R1186" s="186"/>
      <c r="S1186" s="186"/>
      <c r="T1186" s="187"/>
      <c r="U1186" s="187"/>
      <c r="V1186" s="187"/>
      <c r="W1186" s="320"/>
      <c r="X1186" s="214"/>
      <c r="Y1186" s="215"/>
      <c r="Z1186" s="34"/>
      <c r="AA1186" s="35"/>
      <c r="AB1186" s="35"/>
      <c r="AC1186" s="35"/>
      <c r="AD1186" s="36"/>
      <c r="AE1186" s="224"/>
      <c r="AF1186" s="53"/>
      <c r="AG1186" s="54"/>
      <c r="AH1186" s="55"/>
      <c r="AI1186" s="56"/>
      <c r="AJ1186" s="41" t="s">
        <v>85</v>
      </c>
      <c r="AK1186" s="42">
        <v>44916</v>
      </c>
      <c r="AL1186" s="50"/>
      <c r="AM1186" s="337" t="str">
        <f>INDEX($K$6:$AE$6,1,MATCH(1,K1186:AE1186,-1))</f>
        <v>95PFE-L2S</v>
      </c>
      <c r="AN1186" s="337" t="str">
        <f>IF(INDEX($K$6:$AE$6,1,MATCH(1,K1186:AE1186,1))&lt;&gt;INDEX($K$6:$AE$6,1,MATCH(1,K1186:AE1186,-1)),INDEX($K$6:$AE$6,1,MATCH(1,K1186:AE1186,1)),"-")</f>
        <v>-</v>
      </c>
    </row>
    <row r="1187" spans="1:40" x14ac:dyDescent="0.2">
      <c r="A1187" s="169" t="str">
        <f>IF(IFERROR(VLOOKUP(G1187,EmployesActifs,1,FALSE),"Non")&lt;&gt;"Non","Oui","Non")</f>
        <v>Oui</v>
      </c>
      <c r="B1187" s="172">
        <f>IF(A1187="Oui",1,0)</f>
        <v>1</v>
      </c>
      <c r="C1187" s="172">
        <f>IF(OR(G1187="Médecin",H1187="Médecin",I1187="Médecin",I1187="Médecins",H1187="anesthésiste",H1187="boursier univ.",H1187="chercheur",H1187="chirurgien",H1187="Résident(e)",H1187="Md Urg",H1187="Md Card",LEFT(H1187,6)="Fellow",H1187="Externe Médecine",H1187="Directeur de la biobanque Médecin",H1187="monit.-boursier",),1,0)</f>
        <v>0</v>
      </c>
      <c r="D1187" s="172">
        <f>IF(OR(G1187=0,H1187="Stagiaire",H1187="Stagiaires",H1187="Externe",H1187="Externes",G1187="agence",H1187="STAGIAIRE INFIRMIER(ÈRE)",H1187="STAGIAIRE SI",H1187="STAGIAIRE S.I.",H1187="STAGIAIRE PAB",H1187="STAGIAIRE EN PERFUSION",H1187="Stagiaire Physiothérapeute",H1187="Stagiaire médecine",H1187="Stagiaire - Service sociaux",H1187="STAGIAIRE SOINS INFIRMIERS",H1187="STAGIAIRE EXTERNE EN MÉDECINE",H1187="ss",),1,0)</f>
        <v>0</v>
      </c>
      <c r="E1187" s="28" t="s">
        <v>1885</v>
      </c>
      <c r="F1187" s="28" t="s">
        <v>170</v>
      </c>
      <c r="G1187" s="262">
        <v>8093</v>
      </c>
      <c r="H1187" s="79" t="s">
        <v>1174</v>
      </c>
      <c r="I1187" s="164" t="s">
        <v>1471</v>
      </c>
      <c r="J1187" s="273">
        <f ca="1">IF(AK1187&lt;=Données!$B$2,1," ")</f>
        <v>1</v>
      </c>
      <c r="K1187" s="45">
        <v>1</v>
      </c>
      <c r="L1187" s="46"/>
      <c r="M1187" s="47"/>
      <c r="N1187" s="48"/>
      <c r="O1187" s="185"/>
      <c r="P1187" s="187"/>
      <c r="Q1187" s="185"/>
      <c r="R1187" s="186"/>
      <c r="S1187" s="186"/>
      <c r="T1187" s="187"/>
      <c r="U1187" s="187"/>
      <c r="V1187" s="187"/>
      <c r="W1187" s="320"/>
      <c r="X1187" s="214"/>
      <c r="Y1187" s="215"/>
      <c r="Z1187" s="34"/>
      <c r="AA1187" s="35"/>
      <c r="AB1187" s="35"/>
      <c r="AC1187" s="35"/>
      <c r="AD1187" s="36"/>
      <c r="AE1187" s="224"/>
      <c r="AF1187" s="53"/>
      <c r="AG1187" s="54"/>
      <c r="AH1187" s="55"/>
      <c r="AI1187" s="56"/>
      <c r="AJ1187" s="41" t="s">
        <v>98</v>
      </c>
      <c r="AK1187" s="42">
        <v>44588</v>
      </c>
      <c r="AL1187" s="50" t="s">
        <v>1886</v>
      </c>
      <c r="AM1187" s="337" t="str">
        <f>INDEX($K$6:$AE$6,1,MATCH(1,K1187:AE1187,-1))</f>
        <v>95PFE-L2S</v>
      </c>
      <c r="AN1187" s="337" t="str">
        <f>IF(INDEX($K$6:$AE$6,1,MATCH(1,K1187:AE1187,1))&lt;&gt;INDEX($K$6:$AE$6,1,MATCH(1,K1187:AE1187,-1)),INDEX($K$6:$AE$6,1,MATCH(1,K1187:AE1187,1)),"-")</f>
        <v>-</v>
      </c>
    </row>
    <row r="1188" spans="1:40" x14ac:dyDescent="0.2">
      <c r="A1188" s="169" t="str">
        <f>IF(IFERROR(VLOOKUP(G1188,EmployesActifs,1,FALSE),"Non")&lt;&gt;"Non","Oui","Non")</f>
        <v>Oui</v>
      </c>
      <c r="B1188" s="172">
        <f>IF(A1188="Oui",1,0)</f>
        <v>1</v>
      </c>
      <c r="C1188" s="172">
        <f>IF(OR(G1188="Médecin",H1188="Médecin",I1188="Médecin",I1188="Médecins",H1188="anesthésiste",H1188="boursier univ.",H1188="chercheur",H1188="chirurgien",H1188="Résident(e)",H1188="Md Urg",H1188="Md Card",LEFT(H1188,6)="Fellow",H1188="Externe Médecine",H1188="Directeur de la biobanque Médecin",H1188="monit.-boursier",),1,0)</f>
        <v>0</v>
      </c>
      <c r="D1188" s="172">
        <f>IF(OR(G1188=0,H1188="Stagiaire",H1188="Stagiaires",H1188="Externe",H1188="Externes",G1188="agence",H1188="STAGIAIRE INFIRMIER(ÈRE)",H1188="STAGIAIRE SI",H1188="STAGIAIRE S.I.",H1188="STAGIAIRE PAB",H1188="STAGIAIRE EN PERFUSION",H1188="Stagiaire Physiothérapeute",H1188="Stagiaire médecine",H1188="Stagiaire - Service sociaux",H1188="STAGIAIRE SOINS INFIRMIERS",H1188="STAGIAIRE EXTERNE EN MÉDECINE",H1188="ss",),1,0)</f>
        <v>0</v>
      </c>
      <c r="E1188" s="28" t="s">
        <v>1885</v>
      </c>
      <c r="F1188" s="28" t="s">
        <v>592</v>
      </c>
      <c r="G1188" s="262">
        <v>3036</v>
      </c>
      <c r="H1188" s="79" t="s">
        <v>2098</v>
      </c>
      <c r="I1188" s="164" t="s">
        <v>5709</v>
      </c>
      <c r="J1188" s="273">
        <f ca="1">IF(AK1188&lt;=Données!$B$2,1," ")</f>
        <v>1</v>
      </c>
      <c r="K1188" s="45">
        <v>1</v>
      </c>
      <c r="L1188" s="46"/>
      <c r="M1188" s="47"/>
      <c r="N1188" s="48"/>
      <c r="O1188" s="185"/>
      <c r="P1188" s="187"/>
      <c r="Q1188" s="185"/>
      <c r="R1188" s="186"/>
      <c r="S1188" s="186"/>
      <c r="T1188" s="187"/>
      <c r="U1188" s="187"/>
      <c r="V1188" s="187"/>
      <c r="W1188" s="320"/>
      <c r="X1188" s="214"/>
      <c r="Y1188" s="215"/>
      <c r="Z1188" s="34"/>
      <c r="AA1188" s="35"/>
      <c r="AB1188" s="35"/>
      <c r="AC1188" s="35"/>
      <c r="AD1188" s="36"/>
      <c r="AE1188" s="224"/>
      <c r="AF1188" s="53"/>
      <c r="AG1188" s="54"/>
      <c r="AH1188" s="55"/>
      <c r="AI1188" s="56"/>
      <c r="AJ1188" s="41" t="s">
        <v>98</v>
      </c>
      <c r="AK1188" s="42">
        <v>44587</v>
      </c>
      <c r="AL1188" s="50" t="s">
        <v>1887</v>
      </c>
      <c r="AM1188" s="337" t="str">
        <f>INDEX($K$6:$AE$6,1,MATCH(1,K1188:AE1188,-1))</f>
        <v>95PFE-L2S</v>
      </c>
      <c r="AN1188" s="337" t="str">
        <f>IF(INDEX($K$6:$AE$6,1,MATCH(1,K1188:AE1188,1))&lt;&gt;INDEX($K$6:$AE$6,1,MATCH(1,K1188:AE1188,-1)),INDEX($K$6:$AE$6,1,MATCH(1,K1188:AE1188,1)),"-")</f>
        <v>-</v>
      </c>
    </row>
    <row r="1189" spans="1:40" x14ac:dyDescent="0.2">
      <c r="A1189" s="169" t="str">
        <f>IF(IFERROR(VLOOKUP(G1189,EmployesActifs,1,FALSE),"Non")&lt;&gt;"Non","Oui","Non")</f>
        <v>Oui</v>
      </c>
      <c r="B1189" s="172">
        <f>IF(A1189="Oui",1,0)</f>
        <v>1</v>
      </c>
      <c r="C1189" s="172">
        <f>IF(OR(G1189="Médecin",H1189="Médecin",I1189="Médecin",I1189="Médecins",H1189="anesthésiste",H1189="boursier univ.",H1189="chercheur",H1189="chirurgien",H1189="Résident(e)",H1189="Md Urg",H1189="Md Card",LEFT(H1189,6)="Fellow",H1189="Externe Médecine",H1189="Directeur de la biobanque Médecin",H1189="monit.-boursier",),1,0)</f>
        <v>0</v>
      </c>
      <c r="D1189" s="172">
        <f>IF(OR(G1189=0,H1189="Stagiaire",H1189="Stagiaires",H1189="Externe",H1189="Externes",G1189="agence",H1189="STAGIAIRE INFIRMIER(ÈRE)",H1189="STAGIAIRE SI",H1189="STAGIAIRE S.I.",H1189="STAGIAIRE PAB",H1189="STAGIAIRE EN PERFUSION",H1189="Stagiaire Physiothérapeute",H1189="Stagiaire médecine",H1189="Stagiaire - Service sociaux",H1189="STAGIAIRE SOINS INFIRMIERS",H1189="STAGIAIRE EXTERNE EN MÉDECINE",H1189="ss",),1,0)</f>
        <v>0</v>
      </c>
      <c r="E1189" s="28" t="s">
        <v>1885</v>
      </c>
      <c r="F1189" s="28" t="s">
        <v>231</v>
      </c>
      <c r="G1189" s="262">
        <v>3492</v>
      </c>
      <c r="H1189" s="79" t="s">
        <v>1888</v>
      </c>
      <c r="I1189" s="164" t="s">
        <v>171</v>
      </c>
      <c r="J1189" s="273">
        <f ca="1">IF(AK1189&lt;=Données!$B$2,1," ")</f>
        <v>1</v>
      </c>
      <c r="K1189" s="45" t="s">
        <v>56</v>
      </c>
      <c r="L1189" s="46" t="s">
        <v>56</v>
      </c>
      <c r="M1189" s="47"/>
      <c r="N1189" s="48"/>
      <c r="O1189" s="185"/>
      <c r="P1189" s="187"/>
      <c r="Q1189" s="185"/>
      <c r="R1189" s="186"/>
      <c r="S1189" s="186" t="s">
        <v>56</v>
      </c>
      <c r="T1189" s="187"/>
      <c r="U1189" s="187"/>
      <c r="V1189" s="187"/>
      <c r="W1189" s="320"/>
      <c r="X1189" s="214"/>
      <c r="Y1189" s="215"/>
      <c r="Z1189" s="34">
        <v>1</v>
      </c>
      <c r="AA1189" s="35"/>
      <c r="AB1189" s="35"/>
      <c r="AC1189" s="35"/>
      <c r="AD1189" s="36"/>
      <c r="AE1189" s="224"/>
      <c r="AF1189" s="53"/>
      <c r="AG1189" s="54"/>
      <c r="AH1189" s="55"/>
      <c r="AI1189" s="56"/>
      <c r="AJ1189" s="41" t="s">
        <v>98</v>
      </c>
      <c r="AK1189" s="42">
        <v>44587</v>
      </c>
      <c r="AL1189" s="50"/>
      <c r="AM1189" s="337" t="str">
        <f>INDEX($K$6:$AE$6,1,MATCH(1,K1189:AE1189,-1))</f>
        <v>1510-XS</v>
      </c>
      <c r="AN1189" s="337" t="str">
        <f>IF(INDEX($K$6:$AE$6,1,MATCH(1,K1189:AE1189,1))&lt;&gt;INDEX($K$6:$AE$6,1,MATCH(1,K1189:AE1189,-1)),INDEX($K$6:$AE$6,1,MATCH(1,K1189:AE1189,1)),"-")</f>
        <v>-</v>
      </c>
    </row>
    <row r="1190" spans="1:40" x14ac:dyDescent="0.2">
      <c r="A1190" s="169" t="str">
        <f>IF(IFERROR(VLOOKUP(G1190,EmployesActifs,1,FALSE),"Non")&lt;&gt;"Non","Oui","Non")</f>
        <v>Oui</v>
      </c>
      <c r="B1190" s="172">
        <f>IF(A1190="Oui",1,0)</f>
        <v>1</v>
      </c>
      <c r="C1190" s="172">
        <f>IF(OR(G1190="Médecin",H1190="Médecin",I1190="Médecin",I1190="Médecins",H1190="anesthésiste",H1190="boursier univ.",H1190="chercheur",H1190="chirurgien",H1190="Résident(e)",H1190="Md Urg",H1190="Md Card",LEFT(H1190,6)="Fellow",H1190="Externe Médecine",H1190="Directeur de la biobanque Médecin",H1190="monit.-boursier",),1,0)</f>
        <v>0</v>
      </c>
      <c r="D1190" s="172">
        <f>IF(OR(G1190=0,H1190="Stagiaire",H1190="Stagiaires",H1190="Externe",H1190="Externes",G1190="agence",H1190="STAGIAIRE INFIRMIER(ÈRE)",H1190="STAGIAIRE SI",H1190="STAGIAIRE S.I.",H1190="STAGIAIRE PAB",H1190="STAGIAIRE EN PERFUSION",H1190="Stagiaire Physiothérapeute",H1190="Stagiaire médecine",H1190="Stagiaire - Service sociaux",H1190="STAGIAIRE SOINS INFIRMIERS",H1190="STAGIAIRE EXTERNE EN MÉDECINE",H1190="ss",),1,0)</f>
        <v>0</v>
      </c>
      <c r="E1190" s="28" t="s">
        <v>1885</v>
      </c>
      <c r="F1190" s="28" t="s">
        <v>1741</v>
      </c>
      <c r="G1190" s="262">
        <v>9716</v>
      </c>
      <c r="H1190" s="79" t="s">
        <v>72</v>
      </c>
      <c r="I1190" s="164" t="s">
        <v>888</v>
      </c>
      <c r="J1190" s="273" t="str">
        <f ca="1">IF(AK1190&lt;=Données!$B$2,1," ")</f>
        <v xml:space="preserve"> </v>
      </c>
      <c r="K1190" s="45" t="s">
        <v>56</v>
      </c>
      <c r="L1190" s="46"/>
      <c r="M1190" s="47"/>
      <c r="N1190" s="48"/>
      <c r="O1190" s="185"/>
      <c r="P1190" s="187"/>
      <c r="Q1190" s="185"/>
      <c r="R1190" s="186"/>
      <c r="S1190" s="186">
        <v>1</v>
      </c>
      <c r="T1190" s="187"/>
      <c r="U1190" s="187"/>
      <c r="V1190" s="187"/>
      <c r="W1190" s="320"/>
      <c r="X1190" s="214"/>
      <c r="Y1190" s="215"/>
      <c r="Z1190" s="34"/>
      <c r="AA1190" s="35"/>
      <c r="AB1190" s="35"/>
      <c r="AC1190" s="35"/>
      <c r="AD1190" s="36"/>
      <c r="AE1190" s="224"/>
      <c r="AF1190" s="53"/>
      <c r="AG1190" s="54"/>
      <c r="AH1190" s="55"/>
      <c r="AI1190" s="56"/>
      <c r="AJ1190" s="41" t="s">
        <v>5851</v>
      </c>
      <c r="AK1190" s="42">
        <v>45822</v>
      </c>
      <c r="AL1190" s="50"/>
      <c r="AM1190" s="337" t="str">
        <f>INDEX($K$6:$AE$6,1,MATCH(1,K1190:AE1190,-1))</f>
        <v>1870 +</v>
      </c>
      <c r="AN1190" s="337" t="str">
        <f>IF(INDEX($K$6:$AE$6,1,MATCH(1,K1190:AE1190,1))&lt;&gt;INDEX($K$6:$AE$6,1,MATCH(1,K1190:AE1190,-1)),INDEX($K$6:$AE$6,1,MATCH(1,K1190:AE1190,1)),"-")</f>
        <v>-</v>
      </c>
    </row>
    <row r="1191" spans="1:40" x14ac:dyDescent="0.2">
      <c r="A1191" s="169" t="str">
        <f>IF(IFERROR(VLOOKUP(G1191,EmployesActifs,1,FALSE),"Non")&lt;&gt;"Non","Oui","Non")</f>
        <v>Oui</v>
      </c>
      <c r="B1191" s="172">
        <f>IF(A1191="Oui",1,0)</f>
        <v>1</v>
      </c>
      <c r="C1191" s="172">
        <f>IF(OR(G1191="Médecin",H1191="Médecin",I1191="Médecin",I1191="Médecins",H1191="anesthésiste",H1191="boursier univ.",H1191="chercheur",H1191="chirurgien",H1191="Résident(e)",H1191="Md Urg",H1191="Md Card",LEFT(H1191,6)="Fellow",H1191="Externe Médecine",H1191="Directeur de la biobanque Médecin",H1191="monit.-boursier",),1,0)</f>
        <v>0</v>
      </c>
      <c r="D1191" s="172">
        <f>IF(OR(G1191=0,H1191="Stagiaire",H1191="Stagiaires",H1191="Externe",H1191="Externes",G1191="agence",H1191="STAGIAIRE INFIRMIER(ÈRE)",H1191="STAGIAIRE SI",H1191="STAGIAIRE S.I.",H1191="STAGIAIRE PAB",H1191="STAGIAIRE EN PERFUSION",H1191="Stagiaire Physiothérapeute",H1191="Stagiaire médecine",H1191="Stagiaire - Service sociaux",H1191="STAGIAIRE SOINS INFIRMIERS",H1191="STAGIAIRE EXTERNE EN MÉDECINE",H1191="ss",),1,0)</f>
        <v>0</v>
      </c>
      <c r="E1191" s="28" t="s">
        <v>3193</v>
      </c>
      <c r="F1191" s="28" t="s">
        <v>3194</v>
      </c>
      <c r="G1191" s="262">
        <v>11935</v>
      </c>
      <c r="H1191" s="79" t="s">
        <v>517</v>
      </c>
      <c r="I1191" s="164" t="s">
        <v>339</v>
      </c>
      <c r="J1191" s="273">
        <f ca="1">IF(AK1191&lt;=Données!$B$2,1," ")</f>
        <v>1</v>
      </c>
      <c r="K1191" s="45"/>
      <c r="L1191" s="46">
        <v>1</v>
      </c>
      <c r="M1191" s="47"/>
      <c r="N1191" s="48"/>
      <c r="O1191" s="185"/>
      <c r="P1191" s="187"/>
      <c r="Q1191" s="185"/>
      <c r="R1191" s="186"/>
      <c r="S1191" s="186"/>
      <c r="T1191" s="187"/>
      <c r="U1191" s="187"/>
      <c r="V1191" s="187"/>
      <c r="W1191" s="320"/>
      <c r="X1191" s="214"/>
      <c r="Y1191" s="215"/>
      <c r="Z1191" s="34"/>
      <c r="AA1191" s="35"/>
      <c r="AB1191" s="35"/>
      <c r="AC1191" s="35"/>
      <c r="AD1191" s="36"/>
      <c r="AE1191" s="224"/>
      <c r="AF1191" s="53"/>
      <c r="AG1191" s="54"/>
      <c r="AH1191" s="55"/>
      <c r="AI1191" s="56"/>
      <c r="AJ1191" s="41" t="s">
        <v>652</v>
      </c>
      <c r="AK1191" s="42">
        <v>44996</v>
      </c>
      <c r="AL1191" s="50"/>
      <c r="AM1191" s="337" t="str">
        <f>INDEX($K$6:$AE$6,1,MATCH(1,K1191:AE1191,-1))</f>
        <v>95PFE-L2M</v>
      </c>
      <c r="AN1191" s="337" t="str">
        <f>IF(INDEX($K$6:$AE$6,1,MATCH(1,K1191:AE1191,1))&lt;&gt;INDEX($K$6:$AE$6,1,MATCH(1,K1191:AE1191,-1)),INDEX($K$6:$AE$6,1,MATCH(1,K1191:AE1191,1)),"-")</f>
        <v>-</v>
      </c>
    </row>
    <row r="1192" spans="1:40" x14ac:dyDescent="0.2">
      <c r="A1192" s="169" t="str">
        <f>IF(IFERROR(VLOOKUP(G1192,EmployesActifs,1,FALSE),"Non")&lt;&gt;"Non","Oui","Non")</f>
        <v>Oui</v>
      </c>
      <c r="B1192" s="172">
        <f>IF(A1192="Oui",1,0)</f>
        <v>1</v>
      </c>
      <c r="C1192" s="172">
        <f>IF(OR(G1192="Médecin",H1192="Médecin",I1192="Médecin",I1192="Médecins",H1192="anesthésiste",H1192="boursier univ.",H1192="chercheur",H1192="chirurgien",H1192="Résident(e)",H1192="Md Urg",H1192="Md Card",LEFT(H1192,6)="Fellow",H1192="Externe Médecine",H1192="Directeur de la biobanque Médecin",H1192="monit.-boursier",),1,0)</f>
        <v>0</v>
      </c>
      <c r="D1192" s="172">
        <f>IF(OR(G1192=0,H1192="Stagiaire",H1192="Stagiaires",H1192="Externe",H1192="Externes",G1192="agence",H1192="STAGIAIRE INFIRMIER(ÈRE)",H1192="STAGIAIRE SI",H1192="STAGIAIRE S.I.",H1192="STAGIAIRE PAB",H1192="STAGIAIRE EN PERFUSION",H1192="Stagiaire Physiothérapeute",H1192="Stagiaire médecine",H1192="Stagiaire - Service sociaux",H1192="STAGIAIRE SOINS INFIRMIERS",H1192="STAGIAIRE EXTERNE EN MÉDECINE",H1192="ss",),1,0)</f>
        <v>0</v>
      </c>
      <c r="E1192" s="28" t="s">
        <v>1890</v>
      </c>
      <c r="F1192" s="28" t="s">
        <v>710</v>
      </c>
      <c r="G1192" s="262">
        <v>10488</v>
      </c>
      <c r="H1192" s="79" t="s">
        <v>2098</v>
      </c>
      <c r="I1192" s="164" t="s">
        <v>152</v>
      </c>
      <c r="J1192" s="273">
        <f ca="1">IF(AK1192&lt;=Données!$B$2,1," ")</f>
        <v>1</v>
      </c>
      <c r="K1192" s="45"/>
      <c r="L1192" s="46">
        <v>1</v>
      </c>
      <c r="M1192" s="47"/>
      <c r="N1192" s="48"/>
      <c r="O1192" s="185"/>
      <c r="P1192" s="187"/>
      <c r="Q1192" s="185"/>
      <c r="R1192" s="186"/>
      <c r="S1192" s="186"/>
      <c r="T1192" s="187"/>
      <c r="U1192" s="187"/>
      <c r="V1192" s="187"/>
      <c r="W1192" s="320"/>
      <c r="X1192" s="214"/>
      <c r="Y1192" s="215"/>
      <c r="Z1192" s="34"/>
      <c r="AA1192" s="35"/>
      <c r="AB1192" s="35"/>
      <c r="AC1192" s="35"/>
      <c r="AD1192" s="36"/>
      <c r="AE1192" s="224"/>
      <c r="AF1192" s="53"/>
      <c r="AG1192" s="54"/>
      <c r="AH1192" s="55"/>
      <c r="AI1192" s="56"/>
      <c r="AJ1192" s="41" t="s">
        <v>57</v>
      </c>
      <c r="AK1192" s="42">
        <v>44572</v>
      </c>
      <c r="AL1192" s="50"/>
      <c r="AM1192" s="337" t="str">
        <f>INDEX($K$6:$AE$6,1,MATCH(1,K1192:AE1192,-1))</f>
        <v>95PFE-L2M</v>
      </c>
      <c r="AN1192" s="337" t="str">
        <f>IF(INDEX($K$6:$AE$6,1,MATCH(1,K1192:AE1192,1))&lt;&gt;INDEX($K$6:$AE$6,1,MATCH(1,K1192:AE1192,-1)),INDEX($K$6:$AE$6,1,MATCH(1,K1192:AE1192,1)),"-")</f>
        <v>-</v>
      </c>
    </row>
    <row r="1193" spans="1:40" x14ac:dyDescent="0.2">
      <c r="A1193" s="169" t="str">
        <f>IF(IFERROR(VLOOKUP(G1193,EmployesActifs,1,FALSE),"Non")&lt;&gt;"Non","Oui","Non")</f>
        <v>Oui</v>
      </c>
      <c r="B1193" s="172">
        <f>IF(A1193="Oui",1,0)</f>
        <v>1</v>
      </c>
      <c r="C1193" s="172">
        <f>IF(OR(G1193="Médecin",H1193="Médecin",I1193="Médecin",I1193="Médecins",H1193="anesthésiste",H1193="boursier univ.",H1193="chercheur",H1193="chirurgien",H1193="Résident(e)",H1193="Md Urg",H1193="Md Card",LEFT(H1193,6)="Fellow",H1193="Externe Médecine",H1193="Directeur de la biobanque Médecin",H1193="monit.-boursier",),1,0)</f>
        <v>0</v>
      </c>
      <c r="D1193" s="172">
        <f>IF(OR(G1193=0,H1193="Stagiaire",H1193="Stagiaires",H1193="Externe",H1193="Externes",G1193="agence",H1193="STAGIAIRE INFIRMIER(ÈRE)",H1193="STAGIAIRE SI",H1193="STAGIAIRE S.I.",H1193="STAGIAIRE PAB",H1193="STAGIAIRE EN PERFUSION",H1193="Stagiaire Physiothérapeute",H1193="Stagiaire médecine",H1193="Stagiaire - Service sociaux",H1193="STAGIAIRE SOINS INFIRMIERS",H1193="STAGIAIRE EXTERNE EN MÉDECINE",H1193="ss",),1,0)</f>
        <v>0</v>
      </c>
      <c r="E1193" s="28" t="s">
        <v>1891</v>
      </c>
      <c r="F1193" s="28" t="s">
        <v>1892</v>
      </c>
      <c r="G1193" s="262">
        <v>4562</v>
      </c>
      <c r="H1193" s="79" t="s">
        <v>103</v>
      </c>
      <c r="I1193" s="164" t="s">
        <v>836</v>
      </c>
      <c r="J1193" s="273" t="str">
        <f ca="1">IF(AK1193&lt;=Données!$B$2,1," ")</f>
        <v xml:space="preserve"> </v>
      </c>
      <c r="K1193" s="45">
        <v>1</v>
      </c>
      <c r="L1193" s="46"/>
      <c r="M1193" s="47"/>
      <c r="N1193" s="48"/>
      <c r="O1193" s="185"/>
      <c r="P1193" s="187"/>
      <c r="Q1193" s="185"/>
      <c r="R1193" s="186"/>
      <c r="S1193" s="186"/>
      <c r="T1193" s="187"/>
      <c r="U1193" s="187"/>
      <c r="V1193" s="187"/>
      <c r="W1193" s="320"/>
      <c r="X1193" s="214"/>
      <c r="Y1193" s="215"/>
      <c r="Z1193" s="34"/>
      <c r="AA1193" s="35"/>
      <c r="AB1193" s="35"/>
      <c r="AC1193" s="35"/>
      <c r="AD1193" s="36"/>
      <c r="AE1193" s="224"/>
      <c r="AF1193" s="53"/>
      <c r="AG1193" s="54"/>
      <c r="AH1193" s="55"/>
      <c r="AI1193" s="56"/>
      <c r="AJ1193" s="41" t="s">
        <v>652</v>
      </c>
      <c r="AK1193" s="42">
        <v>45539</v>
      </c>
      <c r="AL1193" s="50"/>
      <c r="AM1193" s="337" t="str">
        <f>INDEX($K$6:$AE$6,1,MATCH(1,K1193:AE1193,-1))</f>
        <v>95PFE-L2S</v>
      </c>
      <c r="AN1193" s="337" t="str">
        <f>IF(INDEX($K$6:$AE$6,1,MATCH(1,K1193:AE1193,1))&lt;&gt;INDEX($K$6:$AE$6,1,MATCH(1,K1193:AE1193,-1)),INDEX($K$6:$AE$6,1,MATCH(1,K1193:AE1193,1)),"-")</f>
        <v>-</v>
      </c>
    </row>
    <row r="1194" spans="1:40" x14ac:dyDescent="0.2">
      <c r="A1194" s="381"/>
      <c r="B1194" s="172">
        <f>IF(A1194="Oui",1,0)</f>
        <v>0</v>
      </c>
      <c r="C1194" s="172">
        <f>IF(OR(G1194="Médecin",H1194="Médecin",I1194="Médecin",I1194="Médecins",H1194="anesthésiste",H1194="boursier univ.",H1194="chercheur",H1194="chirurgien",H1194="Résident(e)",H1194="Md Urg",H1194="Md Card",LEFT(H1194,6)="Fellow",H1194="Externe Médecine",H1194="Directeur de la biobanque Médecin",H1194="monit.-boursier",),1,0)</f>
        <v>0</v>
      </c>
      <c r="D1194" s="172">
        <f>IF(OR(G1194=0,H1194="Stagiaire",H1194="Stagiaires",H1194="Externe",H1194="Externes",G1194="agence",H1194="STAGIAIRE INFIRMIER(ÈRE)",H1194="STAGIAIRE SI",H1194="STAGIAIRE S.I.",H1194="STAGIAIRE PAB",H1194="STAGIAIRE EN PERFUSION",H1194="Stagiaire Physiothérapeute",H1194="Stagiaire médecine",H1194="Stagiaire - Service sociaux",H1194="STAGIAIRE SOINS INFIRMIERS",H1194="STAGIAIRE EXTERNE EN MÉDECINE",H1194="ss",),1,0)</f>
        <v>1</v>
      </c>
      <c r="E1194" s="28" t="s">
        <v>1896</v>
      </c>
      <c r="F1194" s="28" t="s">
        <v>1897</v>
      </c>
      <c r="G1194" s="262">
        <v>0</v>
      </c>
      <c r="H1194" s="79" t="s">
        <v>186</v>
      </c>
      <c r="I1194" s="164" t="s">
        <v>1898</v>
      </c>
      <c r="J1194" s="273">
        <f ca="1">IF(AK1194&lt;=Données!$B$2,1," ")</f>
        <v>1</v>
      </c>
      <c r="K1194" s="45">
        <v>1</v>
      </c>
      <c r="L1194" s="46"/>
      <c r="M1194" s="47"/>
      <c r="N1194" s="48"/>
      <c r="O1194" s="185"/>
      <c r="P1194" s="187"/>
      <c r="Q1194" s="185"/>
      <c r="R1194" s="186"/>
      <c r="S1194" s="186"/>
      <c r="T1194" s="187"/>
      <c r="U1194" s="187"/>
      <c r="V1194" s="187"/>
      <c r="W1194" s="320"/>
      <c r="X1194" s="214"/>
      <c r="Y1194" s="215"/>
      <c r="Z1194" s="34"/>
      <c r="AA1194" s="35"/>
      <c r="AB1194" s="35"/>
      <c r="AC1194" s="35"/>
      <c r="AD1194" s="36"/>
      <c r="AE1194" s="224"/>
      <c r="AF1194" s="53"/>
      <c r="AG1194" s="54"/>
      <c r="AH1194" s="55"/>
      <c r="AI1194" s="56"/>
      <c r="AJ1194" s="41" t="s">
        <v>85</v>
      </c>
      <c r="AK1194" s="42">
        <v>44671</v>
      </c>
      <c r="AL1194" s="50"/>
      <c r="AM1194" s="337" t="str">
        <f>INDEX($K$6:$AE$6,1,MATCH(1,K1194:AE1194,-1))</f>
        <v>95PFE-L2S</v>
      </c>
      <c r="AN1194" s="337" t="str">
        <f>IF(INDEX($K$6:$AE$6,1,MATCH(1,K1194:AE1194,1))&lt;&gt;INDEX($K$6:$AE$6,1,MATCH(1,K1194:AE1194,-1)),INDEX($K$6:$AE$6,1,MATCH(1,K1194:AE1194,1)),"-")</f>
        <v>-</v>
      </c>
    </row>
    <row r="1195" spans="1:40" x14ac:dyDescent="0.2">
      <c r="A1195" s="169" t="str">
        <f>IF(IFERROR(VLOOKUP(G1195,EmployesActifs,1,FALSE),"Non")&lt;&gt;"Non","Oui","Non")</f>
        <v>Oui</v>
      </c>
      <c r="B1195" s="172">
        <f>IF(A1195="Oui",1,0)</f>
        <v>1</v>
      </c>
      <c r="C1195" s="172">
        <f>IF(OR(G1195="Médecin",H1195="Médecin",I1195="Médecin",I1195="Médecins",H1195="anesthésiste",H1195="boursier univ.",H1195="chercheur",H1195="chirurgien",H1195="Résident(e)",H1195="Md Urg",H1195="Md Card",LEFT(H1195,6)="Fellow",H1195="Externe Médecine",H1195="Directeur de la biobanque Médecin",H1195="monit.-boursier",),1,0)</f>
        <v>0</v>
      </c>
      <c r="D1195" s="172">
        <f>IF(OR(G1195=0,H1195="Stagiaire",H1195="Stagiaires",H1195="Externe",H1195="Externes",G1195="agence",H1195="STAGIAIRE INFIRMIER(ÈRE)",H1195="STAGIAIRE SI",H1195="STAGIAIRE S.I.",H1195="STAGIAIRE PAB",H1195="STAGIAIRE EN PERFUSION",H1195="Stagiaire Physiothérapeute",H1195="Stagiaire médecine",H1195="Stagiaire - Service sociaux",H1195="STAGIAIRE SOINS INFIRMIERS",H1195="STAGIAIRE EXTERNE EN MÉDECINE",H1195="ss",),1,0)</f>
        <v>0</v>
      </c>
      <c r="E1195" s="28" t="s">
        <v>1899</v>
      </c>
      <c r="F1195" s="28" t="s">
        <v>592</v>
      </c>
      <c r="G1195" s="262">
        <v>5217</v>
      </c>
      <c r="H1195" s="79" t="s">
        <v>1821</v>
      </c>
      <c r="I1195" s="164" t="s">
        <v>553</v>
      </c>
      <c r="J1195" s="273">
        <f ca="1">IF(AK1195&lt;=Données!$B$2,1," ")</f>
        <v>1</v>
      </c>
      <c r="K1195" s="45">
        <v>1</v>
      </c>
      <c r="L1195" s="46"/>
      <c r="M1195" s="47"/>
      <c r="N1195" s="48"/>
      <c r="O1195" s="185"/>
      <c r="P1195" s="187"/>
      <c r="Q1195" s="185"/>
      <c r="R1195" s="186"/>
      <c r="S1195" s="186"/>
      <c r="T1195" s="187"/>
      <c r="U1195" s="187"/>
      <c r="V1195" s="187"/>
      <c r="W1195" s="320"/>
      <c r="X1195" s="214"/>
      <c r="Y1195" s="215"/>
      <c r="Z1195" s="34"/>
      <c r="AA1195" s="35"/>
      <c r="AB1195" s="35"/>
      <c r="AC1195" s="35"/>
      <c r="AD1195" s="36"/>
      <c r="AE1195" s="224"/>
      <c r="AF1195" s="53"/>
      <c r="AG1195" s="54"/>
      <c r="AH1195" s="55"/>
      <c r="AI1195" s="56"/>
      <c r="AJ1195" s="41" t="s">
        <v>85</v>
      </c>
      <c r="AK1195" s="42">
        <v>44613</v>
      </c>
      <c r="AL1195" s="50"/>
      <c r="AM1195" s="337" t="str">
        <f>INDEX($K$6:$AE$6,1,MATCH(1,K1195:AE1195,-1))</f>
        <v>95PFE-L2S</v>
      </c>
      <c r="AN1195" s="337" t="str">
        <f>IF(INDEX($K$6:$AE$6,1,MATCH(1,K1195:AE1195,1))&lt;&gt;INDEX($K$6:$AE$6,1,MATCH(1,K1195:AE1195,-1)),INDEX($K$6:$AE$6,1,MATCH(1,K1195:AE1195,1)),"-")</f>
        <v>-</v>
      </c>
    </row>
    <row r="1196" spans="1:40" x14ac:dyDescent="0.2">
      <c r="A1196" s="381"/>
      <c r="B1196" s="172">
        <f>IF(A1196="Oui",1,0)</f>
        <v>0</v>
      </c>
      <c r="C1196" s="172">
        <f>IF(OR(G1196="Médecin",H1196="Médecin",I1196="Médecin",I1196="Médecins",H1196="anesthésiste",H1196="boursier univ.",H1196="chercheur",H1196="chirurgien",H1196="Résident(e)",H1196="Md Urg",H1196="Md Card",LEFT(H1196,6)="Fellow",H1196="Externe Médecine",H1196="Directeur de la biobanque Médecin",H1196="monit.-boursier",),1,0)</f>
        <v>1</v>
      </c>
      <c r="D1196" s="172">
        <f>IF(OR(G1196=0,H1196="Stagiaire",H1196="Stagiaires",H1196="Externe",H1196="Externes",G1196="agence",H1196="STAGIAIRE INFIRMIER(ÈRE)",H1196="STAGIAIRE SI",H1196="STAGIAIRE S.I.",H1196="STAGIAIRE PAB",H1196="STAGIAIRE EN PERFUSION",H1196="Stagiaire Physiothérapeute",H1196="Stagiaire médecine",H1196="Stagiaire - Service sociaux",H1196="STAGIAIRE SOINS INFIRMIERS",H1196="STAGIAIRE EXTERNE EN MÉDECINE",H1196="ss",),1,0)</f>
        <v>0</v>
      </c>
      <c r="E1196" s="28" t="s">
        <v>1900</v>
      </c>
      <c r="F1196" s="28" t="s">
        <v>1901</v>
      </c>
      <c r="G1196" s="262">
        <v>7655</v>
      </c>
      <c r="H1196" s="79" t="s">
        <v>116</v>
      </c>
      <c r="I1196" s="164" t="s">
        <v>1898</v>
      </c>
      <c r="J1196" s="273">
        <f ca="1">IF(AK1196&lt;=Données!$B$2,1," ")</f>
        <v>1</v>
      </c>
      <c r="K1196" s="45"/>
      <c r="L1196" s="46">
        <v>1</v>
      </c>
      <c r="M1196" s="47"/>
      <c r="N1196" s="48"/>
      <c r="O1196" s="185"/>
      <c r="P1196" s="187"/>
      <c r="Q1196" s="185"/>
      <c r="R1196" s="186"/>
      <c r="S1196" s="186"/>
      <c r="T1196" s="187"/>
      <c r="U1196" s="187"/>
      <c r="V1196" s="187"/>
      <c r="W1196" s="320"/>
      <c r="X1196" s="214"/>
      <c r="Y1196" s="215"/>
      <c r="Z1196" s="34"/>
      <c r="AA1196" s="35"/>
      <c r="AB1196" s="35"/>
      <c r="AC1196" s="35"/>
      <c r="AD1196" s="36"/>
      <c r="AE1196" s="224"/>
      <c r="AF1196" s="53"/>
      <c r="AG1196" s="54"/>
      <c r="AH1196" s="55"/>
      <c r="AI1196" s="56"/>
      <c r="AJ1196" s="41" t="s">
        <v>57</v>
      </c>
      <c r="AK1196" s="42">
        <v>44574</v>
      </c>
      <c r="AL1196" s="50"/>
      <c r="AM1196" s="337" t="str">
        <f>INDEX($K$6:$AE$6,1,MATCH(1,K1196:AE1196,-1))</f>
        <v>95PFE-L2M</v>
      </c>
      <c r="AN1196" s="337" t="str">
        <f>IF(INDEX($K$6:$AE$6,1,MATCH(1,K1196:AE1196,1))&lt;&gt;INDEX($K$6:$AE$6,1,MATCH(1,K1196:AE1196,-1)),INDEX($K$6:$AE$6,1,MATCH(1,K1196:AE1196,1)),"-")</f>
        <v>-</v>
      </c>
    </row>
    <row r="1197" spans="1:40" x14ac:dyDescent="0.2">
      <c r="A1197" s="169" t="str">
        <f>IF(IFERROR(VLOOKUP(G1197,EmployesActifs,1,FALSE),"Non")&lt;&gt;"Non","Oui","Non")</f>
        <v>Oui</v>
      </c>
      <c r="B1197" s="172">
        <f>IF(A1197="Oui",1,0)</f>
        <v>1</v>
      </c>
      <c r="C1197" s="172">
        <f>IF(OR(G1197="Médecin",H1197="Médecin",I1197="Médecin",I1197="Médecins",H1197="anesthésiste",H1197="boursier univ.",H1197="chercheur",H1197="chirurgien",H1197="Résident(e)",H1197="Md Urg",H1197="Md Card",LEFT(H1197,6)="Fellow",H1197="Externe Médecine",H1197="Directeur de la biobanque Médecin",H1197="monit.-boursier",),1,0)</f>
        <v>0</v>
      </c>
      <c r="D1197" s="172">
        <f>IF(OR(G1197=0,H1197="Stagiaire",H1197="Stagiaires",H1197="Externe",H1197="Externes",G1197="agence",H1197="STAGIAIRE INFIRMIER(ÈRE)",H1197="STAGIAIRE SI",H1197="STAGIAIRE S.I.",H1197="STAGIAIRE PAB",H1197="STAGIAIRE EN PERFUSION",H1197="Stagiaire Physiothérapeute",H1197="Stagiaire médecine",H1197="Stagiaire - Service sociaux",H1197="STAGIAIRE SOINS INFIRMIERS",H1197="STAGIAIRE EXTERNE EN MÉDECINE",H1197="ss",),1,0)</f>
        <v>0</v>
      </c>
      <c r="E1197" s="28" t="s">
        <v>1902</v>
      </c>
      <c r="F1197" s="28" t="s">
        <v>618</v>
      </c>
      <c r="G1197" s="262">
        <v>8339</v>
      </c>
      <c r="H1197" s="79" t="s">
        <v>412</v>
      </c>
      <c r="I1197" s="164" t="s">
        <v>2714</v>
      </c>
      <c r="J1197" s="273" t="str">
        <f ca="1">IF(AK1197&lt;=Données!$B$2,1," ")</f>
        <v xml:space="preserve"> </v>
      </c>
      <c r="K1197" s="45"/>
      <c r="L1197" s="46"/>
      <c r="M1197" s="47"/>
      <c r="N1197" s="48"/>
      <c r="O1197" s="185"/>
      <c r="P1197" s="187"/>
      <c r="Q1197" s="185"/>
      <c r="R1197" s="186"/>
      <c r="S1197" s="186">
        <v>1</v>
      </c>
      <c r="T1197" s="187"/>
      <c r="U1197" s="187"/>
      <c r="V1197" s="187"/>
      <c r="W1197" s="320"/>
      <c r="X1197" s="214"/>
      <c r="Y1197" s="215"/>
      <c r="Z1197" s="34"/>
      <c r="AA1197" s="35"/>
      <c r="AB1197" s="35"/>
      <c r="AC1197" s="35"/>
      <c r="AD1197" s="36"/>
      <c r="AE1197" s="224"/>
      <c r="AF1197" s="53"/>
      <c r="AG1197" s="54"/>
      <c r="AH1197" s="55"/>
      <c r="AI1197" s="56"/>
      <c r="AJ1197" s="41" t="s">
        <v>4462</v>
      </c>
      <c r="AK1197" s="42">
        <v>45798</v>
      </c>
      <c r="AL1197" s="50"/>
      <c r="AM1197" s="337" t="str">
        <f>INDEX($K$6:$AE$6,1,MATCH(1,K1197:AE1197,-1))</f>
        <v>1870 +</v>
      </c>
      <c r="AN1197" s="337" t="str">
        <f>IF(INDEX($K$6:$AE$6,1,MATCH(1,K1197:AE1197,1))&lt;&gt;INDEX($K$6:$AE$6,1,MATCH(1,K1197:AE1197,-1)),INDEX($K$6:$AE$6,1,MATCH(1,K1197:AE1197,1)),"-")</f>
        <v>-</v>
      </c>
    </row>
    <row r="1198" spans="1:40" x14ac:dyDescent="0.2">
      <c r="A1198" s="169" t="str">
        <f>IF(IFERROR(VLOOKUP(G1198,EmployesActifs,1,FALSE),"Non")&lt;&gt;"Non","Oui","Non")</f>
        <v>Oui</v>
      </c>
      <c r="B1198" s="172">
        <f>IF(A1198="Oui",1,0)</f>
        <v>1</v>
      </c>
      <c r="C1198" s="172">
        <f>IF(OR(G1198="Médecin",H1198="Médecin",I1198="Médecin",I1198="Médecins",H1198="anesthésiste",H1198="boursier univ.",H1198="chercheur",H1198="chirurgien",H1198="Résident(e)",H1198="Md Urg",H1198="Md Card",LEFT(H1198,6)="Fellow",H1198="Externe Médecine",H1198="Directeur de la biobanque Médecin",H1198="monit.-boursier",),1,0)</f>
        <v>0</v>
      </c>
      <c r="D1198" s="172">
        <f>IF(OR(G1198=0,H1198="Stagiaire",H1198="Stagiaires",H1198="Externe",H1198="Externes",G1198="agence",H1198="STAGIAIRE INFIRMIER(ÈRE)",H1198="STAGIAIRE SI",H1198="STAGIAIRE S.I.",H1198="STAGIAIRE PAB",H1198="STAGIAIRE EN PERFUSION",H1198="Stagiaire Physiothérapeute",H1198="Stagiaire médecine",H1198="Stagiaire - Service sociaux",H1198="STAGIAIRE SOINS INFIRMIERS",H1198="STAGIAIRE EXTERNE EN MÉDECINE",H1198="ss",),1,0)</f>
        <v>0</v>
      </c>
      <c r="E1198" s="28" t="s">
        <v>5540</v>
      </c>
      <c r="F1198" s="28" t="s">
        <v>838</v>
      </c>
      <c r="G1198" s="262">
        <v>13769</v>
      </c>
      <c r="H1198" s="79" t="s">
        <v>103</v>
      </c>
      <c r="I1198" s="164" t="s">
        <v>5717</v>
      </c>
      <c r="J1198" s="273" t="str">
        <f ca="1">IF(AK1198&lt;=Données!$B$2,1," ")</f>
        <v xml:space="preserve"> </v>
      </c>
      <c r="K1198" s="45" t="s">
        <v>56</v>
      </c>
      <c r="L1198" s="46" t="s">
        <v>56</v>
      </c>
      <c r="M1198" s="47"/>
      <c r="N1198" s="48"/>
      <c r="O1198" s="185" t="s">
        <v>56</v>
      </c>
      <c r="P1198" s="187">
        <v>1</v>
      </c>
      <c r="Q1198" s="185"/>
      <c r="R1198" s="186"/>
      <c r="S1198" s="186"/>
      <c r="T1198" s="187"/>
      <c r="U1198" s="187"/>
      <c r="V1198" s="187"/>
      <c r="W1198" s="320"/>
      <c r="X1198" s="214"/>
      <c r="Y1198" s="215"/>
      <c r="Z1198" s="34"/>
      <c r="AA1198" s="35"/>
      <c r="AB1198" s="35"/>
      <c r="AC1198" s="35"/>
      <c r="AD1198" s="36"/>
      <c r="AE1198" s="224"/>
      <c r="AF1198" s="53"/>
      <c r="AG1198" s="54"/>
      <c r="AH1198" s="55"/>
      <c r="AI1198" s="56"/>
      <c r="AJ1198" s="41" t="s">
        <v>4462</v>
      </c>
      <c r="AK1198" s="42">
        <v>45511</v>
      </c>
      <c r="AL1198" s="50"/>
      <c r="AM1198" s="337">
        <f>INDEX($K$6:$AE$6,1,MATCH(1,K1198:AE1198,-1))</f>
        <v>1804</v>
      </c>
      <c r="AN1198" s="337" t="str">
        <f>IF(INDEX($K$6:$AE$6,1,MATCH(1,K1198:AE1198,1))&lt;&gt;INDEX($K$6:$AE$6,1,MATCH(1,K1198:AE1198,-1)),INDEX($K$6:$AE$6,1,MATCH(1,K1198:AE1198,1)),"-")</f>
        <v>-</v>
      </c>
    </row>
    <row r="1199" spans="1:40" x14ac:dyDescent="0.2">
      <c r="A1199" s="169" t="str">
        <f>IF(IFERROR(VLOOKUP(G1199,EmployesActifs,1,FALSE),"Non")&lt;&gt;"Non","Oui","Non")</f>
        <v>Oui</v>
      </c>
      <c r="B1199" s="172">
        <f>IF(A1199="Oui",1,0)</f>
        <v>1</v>
      </c>
      <c r="C1199" s="172">
        <f>IF(OR(G1199="Médecin",H1199="Médecin",I1199="Médecin",I1199="Médecins",H1199="anesthésiste",H1199="boursier univ.",H1199="chercheur",H1199="chirurgien",H1199="Résident(e)",H1199="Md Urg",H1199="Md Card",LEFT(H1199,6)="Fellow",H1199="Externe Médecine",H1199="Directeur de la biobanque Médecin",H1199="monit.-boursier",),1,0)</f>
        <v>0</v>
      </c>
      <c r="D1199" s="172">
        <f>IF(OR(G1199=0,H1199="Stagiaire",H1199="Stagiaires",H1199="Externe",H1199="Externes",G1199="agence",H1199="STAGIAIRE INFIRMIER(ÈRE)",H1199="STAGIAIRE SI",H1199="STAGIAIRE S.I.",H1199="STAGIAIRE PAB",H1199="STAGIAIRE EN PERFUSION",H1199="Stagiaire Physiothérapeute",H1199="Stagiaire médecine",H1199="Stagiaire - Service sociaux",H1199="STAGIAIRE SOINS INFIRMIERS",H1199="STAGIAIRE EXTERNE EN MÉDECINE",H1199="ss",),1,0)</f>
        <v>0</v>
      </c>
      <c r="E1199" s="28" t="s">
        <v>4443</v>
      </c>
      <c r="F1199" s="28" t="s">
        <v>4475</v>
      </c>
      <c r="G1199" s="262">
        <v>13260</v>
      </c>
      <c r="H1199" s="79" t="s">
        <v>54</v>
      </c>
      <c r="I1199" s="164" t="s">
        <v>55</v>
      </c>
      <c r="J1199" s="273">
        <f ca="1">IF(AK1199&lt;=Données!$B$2,1," ")</f>
        <v>1</v>
      </c>
      <c r="K1199" s="45"/>
      <c r="L1199" s="46" t="s">
        <v>56</v>
      </c>
      <c r="M1199" s="47"/>
      <c r="N1199" s="48">
        <v>1</v>
      </c>
      <c r="O1199" s="185"/>
      <c r="P1199" s="187"/>
      <c r="Q1199" s="185"/>
      <c r="R1199" s="186"/>
      <c r="S1199" s="186"/>
      <c r="T1199" s="187"/>
      <c r="U1199" s="187"/>
      <c r="V1199" s="187"/>
      <c r="W1199" s="320"/>
      <c r="X1199" s="214"/>
      <c r="Y1199" s="215"/>
      <c r="Z1199" s="34"/>
      <c r="AA1199" s="35"/>
      <c r="AB1199" s="35"/>
      <c r="AC1199" s="35"/>
      <c r="AD1199" s="36"/>
      <c r="AE1199" s="224"/>
      <c r="AF1199" s="53"/>
      <c r="AG1199" s="54"/>
      <c r="AH1199" s="55"/>
      <c r="AI1199" s="56"/>
      <c r="AJ1199" s="41" t="s">
        <v>652</v>
      </c>
      <c r="AK1199" s="42">
        <v>45189</v>
      </c>
      <c r="AL1199" s="50"/>
      <c r="AM1199" s="337" t="str">
        <f>INDEX($K$6:$AE$6,1,MATCH(1,K1199:AE1199,-1))</f>
        <v>F550</v>
      </c>
      <c r="AN1199" s="337" t="str">
        <f>IF(INDEX($K$6:$AE$6,1,MATCH(1,K1199:AE1199,1))&lt;&gt;INDEX($K$6:$AE$6,1,MATCH(1,K1199:AE1199,-1)),INDEX($K$6:$AE$6,1,MATCH(1,K1199:AE1199,1)),"-")</f>
        <v>-</v>
      </c>
    </row>
    <row r="1200" spans="1:40" x14ac:dyDescent="0.2">
      <c r="A1200" s="169" t="str">
        <f>IF(IFERROR(VLOOKUP(G1200,EmployesActifs,1,FALSE),"Non")&lt;&gt;"Non","Oui","Non")</f>
        <v>Oui</v>
      </c>
      <c r="B1200" s="172">
        <f>IF(A1200="Oui",1,0)</f>
        <v>1</v>
      </c>
      <c r="C1200" s="172">
        <f>IF(OR(G1200="Médecin",H1200="Médecin",I1200="Médecin",I1200="Médecins",H1200="anesthésiste",H1200="boursier univ.",H1200="chercheur",H1200="chirurgien",H1200="Résident(e)",H1200="Md Urg",H1200="Md Card",LEFT(H1200,6)="Fellow",H1200="Externe Médecine",H1200="Directeur de la biobanque Médecin",H1200="monit.-boursier",),1,0)</f>
        <v>0</v>
      </c>
      <c r="D1200" s="172">
        <f>IF(OR(G1200=0,H1200="Stagiaire",H1200="Stagiaires",H1200="Externe",H1200="Externes",G1200="agence",H1200="STAGIAIRE INFIRMIER(ÈRE)",H1200="STAGIAIRE SI",H1200="STAGIAIRE S.I.",H1200="STAGIAIRE PAB",H1200="STAGIAIRE EN PERFUSION",H1200="Stagiaire Physiothérapeute",H1200="Stagiaire médecine",H1200="Stagiaire - Service sociaux",H1200="STAGIAIRE SOINS INFIRMIERS",H1200="STAGIAIRE EXTERNE EN MÉDECINE",H1200="ss",),1,0)</f>
        <v>0</v>
      </c>
      <c r="E1200" s="28" t="s">
        <v>1903</v>
      </c>
      <c r="F1200" s="28" t="s">
        <v>279</v>
      </c>
      <c r="G1200" s="262">
        <v>6903</v>
      </c>
      <c r="H1200" s="79" t="s">
        <v>2416</v>
      </c>
      <c r="I1200" s="164" t="s">
        <v>3412</v>
      </c>
      <c r="J1200" s="273">
        <f ca="1">IF(AK1200&lt;=Données!$B$2,1," ")</f>
        <v>1</v>
      </c>
      <c r="K1200" s="45"/>
      <c r="L1200" s="46"/>
      <c r="M1200" s="47"/>
      <c r="N1200" s="48"/>
      <c r="O1200" s="185"/>
      <c r="P1200" s="187"/>
      <c r="Q1200" s="185"/>
      <c r="R1200" s="186"/>
      <c r="S1200" s="186"/>
      <c r="T1200" s="187"/>
      <c r="U1200" s="187"/>
      <c r="V1200" s="187"/>
      <c r="W1200" s="320"/>
      <c r="X1200" s="214"/>
      <c r="Y1200" s="215"/>
      <c r="Z1200" s="34"/>
      <c r="AA1200" s="35"/>
      <c r="AB1200" s="35"/>
      <c r="AC1200" s="35"/>
      <c r="AD1200" s="36"/>
      <c r="AE1200" s="224"/>
      <c r="AF1200" s="53"/>
      <c r="AG1200" s="54"/>
      <c r="AH1200" s="55"/>
      <c r="AI1200" s="56"/>
      <c r="AJ1200" s="41" t="s">
        <v>647</v>
      </c>
      <c r="AK1200" s="42">
        <v>41920</v>
      </c>
      <c r="AL1200" s="50" t="s">
        <v>200</v>
      </c>
      <c r="AM1200" s="337" t="e">
        <f>INDEX($K$6:$AE$6,1,MATCH(1,K1200:AE1200,-1))</f>
        <v>#N/A</v>
      </c>
      <c r="AN1200" s="337" t="e">
        <f>IF(INDEX($K$6:$AE$6,1,MATCH(1,K1200:AE1200,1))&lt;&gt;INDEX($K$6:$AE$6,1,MATCH(1,K1200:AE1200,-1)),INDEX($K$6:$AE$6,1,MATCH(1,K1200:AE1200,1)),"-")</f>
        <v>#N/A</v>
      </c>
    </row>
    <row r="1201" spans="1:40" x14ac:dyDescent="0.2">
      <c r="A1201" s="381"/>
      <c r="B1201" s="172">
        <f>IF(A1201="Oui",1,0)</f>
        <v>0</v>
      </c>
      <c r="C1201" s="172">
        <f>IF(OR(G1201="Médecin",H1201="Médecin",I1201="Médecin",I1201="Médecins",H1201="anesthésiste",H1201="boursier univ.",H1201="chercheur",H1201="chirurgien",H1201="Résident(e)",H1201="Md Urg",H1201="Md Card",LEFT(H1201,6)="Fellow",H1201="Externe Médecine",H1201="Directeur de la biobanque Médecin",H1201="monit.-boursier",),1,0)</f>
        <v>0</v>
      </c>
      <c r="D1201" s="172">
        <f>IF(OR(G1201=0,H1201="Stagiaire",H1201="Stagiaires",H1201="Externe",H1201="Externes",G1201="agence",H1201="STAGIAIRE INFIRMIER(ÈRE)",H1201="STAGIAIRE SI",H1201="STAGIAIRE S.I.",H1201="STAGIAIRE PAB",H1201="STAGIAIRE EN PERFUSION",H1201="Stagiaire Physiothérapeute",H1201="Stagiaire médecine",H1201="Stagiaire - Service sociaux",H1201="STAGIAIRE SOINS INFIRMIERS",H1201="STAGIAIRE EXTERNE EN MÉDECINE",H1201="ss",),1,0)</f>
        <v>1</v>
      </c>
      <c r="E1201" s="28" t="s">
        <v>5635</v>
      </c>
      <c r="F1201" s="28" t="s">
        <v>1811</v>
      </c>
      <c r="G1201" s="262">
        <v>0</v>
      </c>
      <c r="H1201" s="79" t="s">
        <v>479</v>
      </c>
      <c r="I1201" s="164" t="s">
        <v>600</v>
      </c>
      <c r="J1201" s="273" t="str">
        <f ca="1">IF(AK1201&lt;=Données!$B$2,1," ")</f>
        <v xml:space="preserve"> </v>
      </c>
      <c r="K1201" s="45"/>
      <c r="L1201" s="46" t="s">
        <v>56</v>
      </c>
      <c r="M1201" s="47"/>
      <c r="N1201" s="48"/>
      <c r="O1201" s="185"/>
      <c r="P1201" s="187">
        <v>1</v>
      </c>
      <c r="Q1201" s="185"/>
      <c r="R1201" s="186"/>
      <c r="S1201" s="186"/>
      <c r="T1201" s="187"/>
      <c r="U1201" s="187"/>
      <c r="V1201" s="187"/>
      <c r="W1201" s="320"/>
      <c r="X1201" s="214"/>
      <c r="Y1201" s="215"/>
      <c r="Z1201" s="34"/>
      <c r="AA1201" s="35"/>
      <c r="AB1201" s="35"/>
      <c r="AC1201" s="35"/>
      <c r="AD1201" s="36"/>
      <c r="AE1201" s="224"/>
      <c r="AF1201" s="53"/>
      <c r="AG1201" s="54"/>
      <c r="AH1201" s="55"/>
      <c r="AI1201" s="56"/>
      <c r="AJ1201" s="41" t="s">
        <v>4462</v>
      </c>
      <c r="AK1201" s="42">
        <v>45546</v>
      </c>
      <c r="AL1201" s="50"/>
      <c r="AM1201" s="337">
        <f>INDEX($K$6:$AE$6,1,MATCH(1,K1201:AE1201,-1))</f>
        <v>1804</v>
      </c>
      <c r="AN1201" s="337" t="str">
        <f>IF(INDEX($K$6:$AE$6,1,MATCH(1,K1201:AE1201,1))&lt;&gt;INDEX($K$6:$AE$6,1,MATCH(1,K1201:AE1201,-1)),INDEX($K$6:$AE$6,1,MATCH(1,K1201:AE1201,1)),"-")</f>
        <v>-</v>
      </c>
    </row>
    <row r="1202" spans="1:40" x14ac:dyDescent="0.2">
      <c r="A1202" s="381"/>
      <c r="B1202" s="172">
        <f>IF(A1202="Oui",1,0)</f>
        <v>0</v>
      </c>
      <c r="C1202" s="172">
        <f>IF(OR(G1202="Médecin",H1202="Médecin",I1202="Médecin",I1202="Médecins",H1202="anesthésiste",H1202="boursier univ.",H1202="chercheur",H1202="chirurgien",H1202="Résident(e)",H1202="Md Urg",H1202="Md Card",LEFT(H1202,6)="Fellow",H1202="Externe Médecine",H1202="Directeur de la biobanque Médecin",H1202="monit.-boursier",),1,0)</f>
        <v>1</v>
      </c>
      <c r="D1202" s="172">
        <f>IF(OR(G1202=0,H1202="Stagiaire",H1202="Stagiaires",H1202="Externe",H1202="Externes",G1202="agence",H1202="STAGIAIRE INFIRMIER(ÈRE)",H1202="STAGIAIRE SI",H1202="STAGIAIRE S.I.",H1202="STAGIAIRE PAB",H1202="STAGIAIRE EN PERFUSION",H1202="Stagiaire Physiothérapeute",H1202="Stagiaire médecine",H1202="Stagiaire - Service sociaux",H1202="STAGIAIRE SOINS INFIRMIERS",H1202="STAGIAIRE EXTERNE EN MÉDECINE",H1202="ss",),1,0)</f>
        <v>0</v>
      </c>
      <c r="E1202" s="28" t="s">
        <v>6344</v>
      </c>
      <c r="F1202" s="28" t="s">
        <v>1180</v>
      </c>
      <c r="G1202" s="262" t="s">
        <v>4994</v>
      </c>
      <c r="H1202" s="79" t="s">
        <v>116</v>
      </c>
      <c r="I1202" s="164" t="s">
        <v>65</v>
      </c>
      <c r="J1202" s="273" t="str">
        <f ca="1">IF(AK1202&lt;=Données!$B$2,1," ")</f>
        <v xml:space="preserve"> </v>
      </c>
      <c r="K1202" s="45"/>
      <c r="L1202" s="46" t="s">
        <v>56</v>
      </c>
      <c r="M1202" s="47"/>
      <c r="N1202" s="48">
        <v>1</v>
      </c>
      <c r="O1202" s="185"/>
      <c r="P1202" s="187"/>
      <c r="Q1202" s="185"/>
      <c r="R1202" s="186"/>
      <c r="S1202" s="186"/>
      <c r="T1202" s="187"/>
      <c r="U1202" s="187"/>
      <c r="V1202" s="187"/>
      <c r="W1202" s="320"/>
      <c r="X1202" s="214"/>
      <c r="Y1202" s="215"/>
      <c r="Z1202" s="34"/>
      <c r="AA1202" s="35"/>
      <c r="AB1202" s="35"/>
      <c r="AC1202" s="35"/>
      <c r="AD1202" s="36"/>
      <c r="AE1202" s="224"/>
      <c r="AF1202" s="53"/>
      <c r="AG1202" s="54"/>
      <c r="AH1202" s="55"/>
      <c r="AI1202" s="56"/>
      <c r="AJ1202" s="41" t="s">
        <v>652</v>
      </c>
      <c r="AK1202" s="42">
        <v>45910</v>
      </c>
      <c r="AL1202" s="50"/>
      <c r="AM1202" s="337" t="str">
        <f>INDEX($K$6:$AE$6,1,MATCH(1,K1202:AE1202,-1))</f>
        <v>F550</v>
      </c>
      <c r="AN1202" s="337" t="str">
        <f>IF(INDEX($K$6:$AE$6,1,MATCH(1,K1202:AE1202,1))&lt;&gt;INDEX($K$6:$AE$6,1,MATCH(1,K1202:AE1202,-1)),INDEX($K$6:$AE$6,1,MATCH(1,K1202:AE1202,1)),"-")</f>
        <v>-</v>
      </c>
    </row>
    <row r="1203" spans="1:40" x14ac:dyDescent="0.2">
      <c r="A1203" s="169" t="str">
        <f>IF(IFERROR(VLOOKUP(G1203,EmployesActifs,1,FALSE),"Non")&lt;&gt;"Non","Oui","Non")</f>
        <v>Oui</v>
      </c>
      <c r="B1203" s="172">
        <f>IF(A1203="Oui",1,0)</f>
        <v>1</v>
      </c>
      <c r="C1203" s="172">
        <f>IF(OR(G1203="Médecin",H1203="Médecin",I1203="Médecin",I1203="Médecins",H1203="anesthésiste",H1203="boursier univ.",H1203="chercheur",H1203="chirurgien",H1203="Résident(e)",H1203="Md Urg",H1203="Md Card",LEFT(H1203,6)="Fellow",H1203="Externe Médecine",H1203="Directeur de la biobanque Médecin",H1203="monit.-boursier",),1,0)</f>
        <v>0</v>
      </c>
      <c r="D1203" s="172">
        <f>IF(OR(G1203=0,H1203="Stagiaire",H1203="Stagiaires",H1203="Externe",H1203="Externes",G1203="agence",H1203="STAGIAIRE INFIRMIER(ÈRE)",H1203="STAGIAIRE SI",H1203="STAGIAIRE S.I.",H1203="STAGIAIRE PAB",H1203="STAGIAIRE EN PERFUSION",H1203="Stagiaire Physiothérapeute",H1203="Stagiaire médecine",H1203="Stagiaire - Service sociaux",H1203="STAGIAIRE SOINS INFIRMIERS",H1203="STAGIAIRE EXTERNE EN MÉDECINE",H1203="ss",),1,0)</f>
        <v>0</v>
      </c>
      <c r="E1203" s="28" t="s">
        <v>1904</v>
      </c>
      <c r="F1203" s="28" t="s">
        <v>404</v>
      </c>
      <c r="G1203" s="262">
        <v>4225</v>
      </c>
      <c r="H1203" s="79" t="s">
        <v>3398</v>
      </c>
      <c r="I1203" s="164" t="s">
        <v>2668</v>
      </c>
      <c r="J1203" s="273" t="str">
        <f ca="1">IF(AK1203&lt;=Données!$B$2,1," ")</f>
        <v xml:space="preserve"> </v>
      </c>
      <c r="K1203" s="45"/>
      <c r="L1203" s="46">
        <v>1</v>
      </c>
      <c r="M1203" s="47"/>
      <c r="N1203" s="48"/>
      <c r="O1203" s="185"/>
      <c r="P1203" s="187"/>
      <c r="Q1203" s="185"/>
      <c r="R1203" s="186"/>
      <c r="S1203" s="186"/>
      <c r="T1203" s="187"/>
      <c r="U1203" s="187"/>
      <c r="V1203" s="187"/>
      <c r="W1203" s="320"/>
      <c r="X1203" s="214"/>
      <c r="Y1203" s="215"/>
      <c r="Z1203" s="34"/>
      <c r="AA1203" s="35"/>
      <c r="AB1203" s="35"/>
      <c r="AC1203" s="35"/>
      <c r="AD1203" s="36"/>
      <c r="AE1203" s="224"/>
      <c r="AF1203" s="53"/>
      <c r="AG1203" s="54"/>
      <c r="AH1203" s="55"/>
      <c r="AI1203" s="56"/>
      <c r="AJ1203" s="41" t="s">
        <v>652</v>
      </c>
      <c r="AK1203" s="42">
        <v>45539</v>
      </c>
      <c r="AL1203" s="50"/>
      <c r="AM1203" s="337" t="str">
        <f>INDEX($K$6:$AE$6,1,MATCH(1,K1203:AE1203,-1))</f>
        <v>95PFE-L2M</v>
      </c>
      <c r="AN1203" s="337" t="str">
        <f>IF(INDEX($K$6:$AE$6,1,MATCH(1,K1203:AE1203,1))&lt;&gt;INDEX($K$6:$AE$6,1,MATCH(1,K1203:AE1203,-1)),INDEX($K$6:$AE$6,1,MATCH(1,K1203:AE1203,1)),"-")</f>
        <v>-</v>
      </c>
    </row>
    <row r="1204" spans="1:40" x14ac:dyDescent="0.2">
      <c r="A1204" s="169" t="str">
        <f>IF(IFERROR(VLOOKUP(G1204,EmployesActifs,1,FALSE),"Non")&lt;&gt;"Non","Oui","Non")</f>
        <v>Oui</v>
      </c>
      <c r="B1204" s="172">
        <f>IF(A1204="Oui",1,0)</f>
        <v>1</v>
      </c>
      <c r="C1204" s="172">
        <f>IF(OR(G1204="Médecin",H1204="Médecin",I1204="Médecin",I1204="Médecins",H1204="anesthésiste",H1204="boursier univ.",H1204="chercheur",H1204="chirurgien",H1204="Résident(e)",H1204="Md Urg",H1204="Md Card",LEFT(H1204,6)="Fellow",H1204="Externe Médecine",H1204="Directeur de la biobanque Médecin",H1204="monit.-boursier",),1,0)</f>
        <v>0</v>
      </c>
      <c r="D1204" s="172">
        <f>IF(OR(G1204=0,H1204="Stagiaire",H1204="Stagiaires",H1204="Externe",H1204="Externes",G1204="agence",H1204="STAGIAIRE INFIRMIER(ÈRE)",H1204="STAGIAIRE SI",H1204="STAGIAIRE S.I.",H1204="STAGIAIRE PAB",H1204="STAGIAIRE EN PERFUSION",H1204="Stagiaire Physiothérapeute",H1204="Stagiaire médecine",H1204="Stagiaire - Service sociaux",H1204="STAGIAIRE SOINS INFIRMIERS",H1204="STAGIAIRE EXTERNE EN MÉDECINE",H1204="ss",),1,0)</f>
        <v>0</v>
      </c>
      <c r="E1204" s="28" t="s">
        <v>3008</v>
      </c>
      <c r="F1204" s="28" t="s">
        <v>3009</v>
      </c>
      <c r="G1204" s="262">
        <v>12587</v>
      </c>
      <c r="H1204" s="79" t="s">
        <v>54</v>
      </c>
      <c r="I1204" s="164" t="s">
        <v>55</v>
      </c>
      <c r="J1204" s="273" t="str">
        <f ca="1">IF(AK1204&lt;=Données!$B$2,1," ")</f>
        <v xml:space="preserve"> </v>
      </c>
      <c r="K1204" s="45"/>
      <c r="L1204" s="46"/>
      <c r="M1204" s="47"/>
      <c r="N1204" s="48"/>
      <c r="O1204" s="185"/>
      <c r="P1204" s="187"/>
      <c r="Q1204" s="185"/>
      <c r="R1204" s="186"/>
      <c r="S1204" s="186">
        <v>1</v>
      </c>
      <c r="T1204" s="187"/>
      <c r="U1204" s="187"/>
      <c r="V1204" s="187"/>
      <c r="W1204" s="320"/>
      <c r="X1204" s="214"/>
      <c r="Y1204" s="215"/>
      <c r="Z1204" s="34"/>
      <c r="AA1204" s="35"/>
      <c r="AB1204" s="35"/>
      <c r="AC1204" s="35"/>
      <c r="AD1204" s="36"/>
      <c r="AE1204" s="224"/>
      <c r="AF1204" s="53"/>
      <c r="AG1204" s="54"/>
      <c r="AH1204" s="55"/>
      <c r="AI1204" s="56"/>
      <c r="AJ1204" s="41" t="s">
        <v>50</v>
      </c>
      <c r="AK1204" s="42">
        <v>45663</v>
      </c>
      <c r="AL1204" s="50"/>
      <c r="AM1204" s="337" t="str">
        <f>INDEX($K$6:$AE$6,1,MATCH(1,K1204:AE1204,-1))</f>
        <v>1870 +</v>
      </c>
      <c r="AN1204" s="337" t="str">
        <f>IF(INDEX($K$6:$AE$6,1,MATCH(1,K1204:AE1204,1))&lt;&gt;INDEX($K$6:$AE$6,1,MATCH(1,K1204:AE1204,-1)),INDEX($K$6:$AE$6,1,MATCH(1,K1204:AE1204,1)),"-")</f>
        <v>-</v>
      </c>
    </row>
    <row r="1205" spans="1:40" x14ac:dyDescent="0.2">
      <c r="A1205" s="381"/>
      <c r="B1205" s="172">
        <f>IF(A1205="Oui",1,0)</f>
        <v>0</v>
      </c>
      <c r="C1205" s="172">
        <f>IF(OR(G1205="Médecin",H1205="Médecin",I1205="Médecin",I1205="Médecins",H1205="anesthésiste",H1205="boursier univ.",H1205="chercheur",H1205="chirurgien",H1205="Résident(e)",H1205="Md Urg",H1205="Md Card",LEFT(H1205,6)="Fellow",H1205="Externe Médecine",H1205="Directeur de la biobanque Médecin",H1205="monit.-boursier",),1,0)</f>
        <v>0</v>
      </c>
      <c r="D1205" s="172">
        <f>IF(OR(G1205=0,H1205="Stagiaire",H1205="Stagiaires",H1205="Externe",H1205="Externes",G1205="agence",H1205="STAGIAIRE INFIRMIER(ÈRE)",H1205="STAGIAIRE SI",H1205="STAGIAIRE S.I.",H1205="STAGIAIRE PAB",H1205="STAGIAIRE EN PERFUSION",H1205="Stagiaire Physiothérapeute",H1205="Stagiaire médecine",H1205="Stagiaire - Service sociaux",H1205="STAGIAIRE SOINS INFIRMIERS",H1205="STAGIAIRE EXTERNE EN MÉDECINE",H1205="ss",),1,0)</f>
        <v>1</v>
      </c>
      <c r="E1205" s="28" t="s">
        <v>1907</v>
      </c>
      <c r="F1205" s="28" t="s">
        <v>5086</v>
      </c>
      <c r="G1205" s="262">
        <v>0</v>
      </c>
      <c r="H1205" s="79" t="s">
        <v>5087</v>
      </c>
      <c r="I1205" s="164" t="s">
        <v>110</v>
      </c>
      <c r="J1205" s="273" t="str">
        <f ca="1">IF(AK1205&lt;=Données!$B$2,1," ")</f>
        <v xml:space="preserve"> </v>
      </c>
      <c r="K1205" s="45">
        <v>1</v>
      </c>
      <c r="L1205" s="46"/>
      <c r="M1205" s="47"/>
      <c r="N1205" s="48"/>
      <c r="O1205" s="185"/>
      <c r="P1205" s="187"/>
      <c r="Q1205" s="185"/>
      <c r="R1205" s="186"/>
      <c r="S1205" s="186"/>
      <c r="T1205" s="187"/>
      <c r="U1205" s="187"/>
      <c r="V1205" s="187"/>
      <c r="W1205" s="320"/>
      <c r="X1205" s="214"/>
      <c r="Y1205" s="215"/>
      <c r="Z1205" s="34"/>
      <c r="AA1205" s="35"/>
      <c r="AB1205" s="35"/>
      <c r="AC1205" s="35"/>
      <c r="AD1205" s="36"/>
      <c r="AE1205" s="224"/>
      <c r="AF1205" s="53"/>
      <c r="AG1205" s="54"/>
      <c r="AH1205" s="55"/>
      <c r="AI1205" s="56"/>
      <c r="AJ1205" s="41" t="s">
        <v>4462</v>
      </c>
      <c r="AK1205" s="42">
        <v>45302</v>
      </c>
      <c r="AL1205" s="50"/>
      <c r="AM1205" s="337" t="str">
        <f>INDEX($K$6:$AE$6,1,MATCH(1,K1205:AE1205,-1))</f>
        <v>95PFE-L2S</v>
      </c>
      <c r="AN1205" s="337" t="str">
        <f>IF(INDEX($K$6:$AE$6,1,MATCH(1,K1205:AE1205,1))&lt;&gt;INDEX($K$6:$AE$6,1,MATCH(1,K1205:AE1205,-1)),INDEX($K$6:$AE$6,1,MATCH(1,K1205:AE1205,1)),"-")</f>
        <v>-</v>
      </c>
    </row>
    <row r="1206" spans="1:40" x14ac:dyDescent="0.2">
      <c r="A1206" s="169" t="str">
        <f>IF(IFERROR(VLOOKUP(G1206,EmployesActifs,1,FALSE),"Non")&lt;&gt;"Non","Oui","Non")</f>
        <v>Oui</v>
      </c>
      <c r="B1206" s="172">
        <f>IF(A1206="Oui",1,0)</f>
        <v>1</v>
      </c>
      <c r="C1206" s="172">
        <f>IF(OR(G1206="Médecin",H1206="Médecin",I1206="Médecin",I1206="Médecins",H1206="anesthésiste",H1206="boursier univ.",H1206="chercheur",H1206="chirurgien",H1206="Résident(e)",H1206="Md Urg",H1206="Md Card",LEFT(H1206,6)="Fellow",H1206="Externe Médecine",H1206="Directeur de la biobanque Médecin",H1206="monit.-boursier",),1,0)</f>
        <v>0</v>
      </c>
      <c r="D1206" s="172">
        <f>IF(OR(G1206=0,H1206="Stagiaire",H1206="Stagiaires",H1206="Externe",H1206="Externes",G1206="agence",H1206="STAGIAIRE INFIRMIER(ÈRE)",H1206="STAGIAIRE SI",H1206="STAGIAIRE S.I.",H1206="STAGIAIRE PAB",H1206="STAGIAIRE EN PERFUSION",H1206="Stagiaire Physiothérapeute",H1206="Stagiaire médecine",H1206="Stagiaire - Service sociaux",H1206="STAGIAIRE SOINS INFIRMIERS",H1206="STAGIAIRE EXTERNE EN MÉDECINE",H1206="ss",),1,0)</f>
        <v>0</v>
      </c>
      <c r="E1206" s="28" t="s">
        <v>1907</v>
      </c>
      <c r="F1206" s="28" t="s">
        <v>485</v>
      </c>
      <c r="G1206" s="262">
        <v>2263</v>
      </c>
      <c r="H1206" s="79" t="s">
        <v>641</v>
      </c>
      <c r="I1206" s="164" t="s">
        <v>209</v>
      </c>
      <c r="J1206" s="273" t="str">
        <f ca="1">IF(AK1206&lt;=Données!$B$2,1," ")</f>
        <v xml:space="preserve"> </v>
      </c>
      <c r="K1206" s="45">
        <v>1</v>
      </c>
      <c r="L1206" s="46"/>
      <c r="M1206" s="47"/>
      <c r="N1206" s="48"/>
      <c r="O1206" s="185"/>
      <c r="P1206" s="187"/>
      <c r="Q1206" s="185"/>
      <c r="R1206" s="186"/>
      <c r="S1206" s="186"/>
      <c r="T1206" s="187"/>
      <c r="U1206" s="187"/>
      <c r="V1206" s="187"/>
      <c r="W1206" s="320"/>
      <c r="X1206" s="214"/>
      <c r="Y1206" s="215"/>
      <c r="Z1206" s="34"/>
      <c r="AA1206" s="35"/>
      <c r="AB1206" s="35"/>
      <c r="AC1206" s="35"/>
      <c r="AD1206" s="36"/>
      <c r="AE1206" s="224"/>
      <c r="AF1206" s="53"/>
      <c r="AG1206" s="54"/>
      <c r="AH1206" s="55"/>
      <c r="AI1206" s="56"/>
      <c r="AJ1206" s="41" t="s">
        <v>4462</v>
      </c>
      <c r="AK1206" s="42">
        <v>45267</v>
      </c>
      <c r="AL1206" s="50" t="s">
        <v>200</v>
      </c>
      <c r="AM1206" s="337" t="str">
        <f>INDEX($K$6:$AE$6,1,MATCH(1,K1206:AE1206,-1))</f>
        <v>95PFE-L2S</v>
      </c>
      <c r="AN1206" s="337" t="str">
        <f>IF(INDEX($K$6:$AE$6,1,MATCH(1,K1206:AE1206,1))&lt;&gt;INDEX($K$6:$AE$6,1,MATCH(1,K1206:AE1206,-1)),INDEX($K$6:$AE$6,1,MATCH(1,K1206:AE1206,1)),"-")</f>
        <v>-</v>
      </c>
    </row>
    <row r="1207" spans="1:40" x14ac:dyDescent="0.2">
      <c r="A1207" s="169" t="str">
        <f>IF(IFERROR(VLOOKUP(G1207,EmployesActifs,1,FALSE),"Non")&lt;&gt;"Non","Oui","Non")</f>
        <v>Oui</v>
      </c>
      <c r="B1207" s="172">
        <f>IF(A1207="Oui",1,0)</f>
        <v>1</v>
      </c>
      <c r="C1207" s="172">
        <f>IF(OR(G1207="Médecin",H1207="Médecin",I1207="Médecin",I1207="Médecins",H1207="anesthésiste",H1207="boursier univ.",H1207="chercheur",H1207="chirurgien",H1207="Résident(e)",H1207="Md Urg",H1207="Md Card",LEFT(H1207,6)="Fellow",H1207="Externe Médecine",H1207="Directeur de la biobanque Médecin",H1207="monit.-boursier",),1,0)</f>
        <v>0</v>
      </c>
      <c r="D1207" s="172">
        <f>IF(OR(G1207=0,H1207="Stagiaire",H1207="Stagiaires",H1207="Externe",H1207="Externes",G1207="agence",H1207="STAGIAIRE INFIRMIER(ÈRE)",H1207="STAGIAIRE SI",H1207="STAGIAIRE S.I.",H1207="STAGIAIRE PAB",H1207="STAGIAIRE EN PERFUSION",H1207="Stagiaire Physiothérapeute",H1207="Stagiaire médecine",H1207="Stagiaire - Service sociaux",H1207="STAGIAIRE SOINS INFIRMIERS",H1207="STAGIAIRE EXTERNE EN MÉDECINE",H1207="ss",),1,0)</f>
        <v>0</v>
      </c>
      <c r="E1207" s="28" t="s">
        <v>1909</v>
      </c>
      <c r="F1207" s="28" t="s">
        <v>810</v>
      </c>
      <c r="G1207" s="262">
        <v>5326</v>
      </c>
      <c r="H1207" s="79" t="s">
        <v>103</v>
      </c>
      <c r="I1207" s="164" t="s">
        <v>65</v>
      </c>
      <c r="J1207" s="273">
        <f ca="1">IF(AK1207&lt;=Données!$B$2,1," ")</f>
        <v>1</v>
      </c>
      <c r="K1207" s="45">
        <v>1</v>
      </c>
      <c r="L1207" s="46"/>
      <c r="M1207" s="47"/>
      <c r="N1207" s="48"/>
      <c r="O1207" s="185"/>
      <c r="P1207" s="187"/>
      <c r="Q1207" s="185"/>
      <c r="R1207" s="186"/>
      <c r="S1207" s="186"/>
      <c r="T1207" s="187"/>
      <c r="U1207" s="187"/>
      <c r="V1207" s="187"/>
      <c r="W1207" s="320"/>
      <c r="X1207" s="214"/>
      <c r="Y1207" s="215"/>
      <c r="Z1207" s="34">
        <v>1</v>
      </c>
      <c r="AA1207" s="35"/>
      <c r="AB1207" s="35"/>
      <c r="AC1207" s="35"/>
      <c r="AD1207" s="36"/>
      <c r="AE1207" s="224"/>
      <c r="AF1207" s="53"/>
      <c r="AG1207" s="54"/>
      <c r="AH1207" s="55"/>
      <c r="AI1207" s="56"/>
      <c r="AJ1207" s="41" t="s">
        <v>98</v>
      </c>
      <c r="AK1207" s="42">
        <v>44587</v>
      </c>
      <c r="AL1207" s="50" t="s">
        <v>1135</v>
      </c>
      <c r="AM1207" s="337" t="str">
        <f>INDEX($K$6:$AE$6,1,MATCH(1,K1207:AE1207,-1))</f>
        <v>95PFE-L2S</v>
      </c>
      <c r="AN1207" s="337" t="str">
        <f>IF(INDEX($K$6:$AE$6,1,MATCH(1,K1207:AE1207,1))&lt;&gt;INDEX($K$6:$AE$6,1,MATCH(1,K1207:AE1207,-1)),INDEX($K$6:$AE$6,1,MATCH(1,K1207:AE1207,1)),"-")</f>
        <v>1510-XS</v>
      </c>
    </row>
    <row r="1208" spans="1:40" x14ac:dyDescent="0.2">
      <c r="A1208" s="169" t="str">
        <f>IF(IFERROR(VLOOKUP(G1208,EmployesActifs,1,FALSE),"Non")&lt;&gt;"Non","Oui","Non")</f>
        <v>Oui</v>
      </c>
      <c r="B1208" s="172">
        <f>IF(A1208="Oui",1,0)</f>
        <v>1</v>
      </c>
      <c r="C1208" s="172">
        <f>IF(OR(G1208="Médecin",H1208="Médecin",I1208="Médecin",I1208="Médecins",H1208="anesthésiste",H1208="boursier univ.",H1208="chercheur",H1208="chirurgien",H1208="Résident(e)",H1208="Md Urg",H1208="Md Card",LEFT(H1208,6)="Fellow",H1208="Externe Médecine",H1208="Directeur de la biobanque Médecin",H1208="monit.-boursier",),1,0)</f>
        <v>0</v>
      </c>
      <c r="D1208" s="172">
        <f>IF(OR(G1208=0,H1208="Stagiaire",H1208="Stagiaires",H1208="Externe",H1208="Externes",G1208="agence",H1208="STAGIAIRE INFIRMIER(ÈRE)",H1208="STAGIAIRE SI",H1208="STAGIAIRE S.I.",H1208="STAGIAIRE PAB",H1208="STAGIAIRE EN PERFUSION",H1208="Stagiaire Physiothérapeute",H1208="Stagiaire médecine",H1208="Stagiaire - Service sociaux",H1208="STAGIAIRE SOINS INFIRMIERS",H1208="STAGIAIRE EXTERNE EN MÉDECINE",H1208="ss",),1,0)</f>
        <v>0</v>
      </c>
      <c r="E1208" s="28" t="s">
        <v>5066</v>
      </c>
      <c r="F1208" s="28" t="s">
        <v>1005</v>
      </c>
      <c r="G1208" s="262">
        <v>2663</v>
      </c>
      <c r="H1208" s="79" t="s">
        <v>2098</v>
      </c>
      <c r="I1208" s="164" t="s">
        <v>5716</v>
      </c>
      <c r="J1208" s="273" t="str">
        <f ca="1">IF(AK1208&lt;=Données!$B$2,1," ")</f>
        <v xml:space="preserve"> </v>
      </c>
      <c r="K1208" s="45"/>
      <c r="L1208" s="46"/>
      <c r="M1208" s="47"/>
      <c r="N1208" s="48"/>
      <c r="O1208" s="185"/>
      <c r="P1208" s="187"/>
      <c r="Q1208" s="185"/>
      <c r="R1208" s="186"/>
      <c r="S1208" s="186">
        <v>1</v>
      </c>
      <c r="T1208" s="187"/>
      <c r="U1208" s="187"/>
      <c r="V1208" s="187"/>
      <c r="W1208" s="320"/>
      <c r="X1208" s="214"/>
      <c r="Y1208" s="215"/>
      <c r="Z1208" s="34"/>
      <c r="AA1208" s="35"/>
      <c r="AB1208" s="35"/>
      <c r="AC1208" s="35"/>
      <c r="AD1208" s="36"/>
      <c r="AE1208" s="224"/>
      <c r="AF1208" s="53"/>
      <c r="AG1208" s="54"/>
      <c r="AH1208" s="55"/>
      <c r="AI1208" s="56"/>
      <c r="AJ1208" s="41" t="s">
        <v>4462</v>
      </c>
      <c r="AK1208" s="42">
        <v>45532</v>
      </c>
      <c r="AL1208" s="50"/>
      <c r="AM1208" s="337" t="str">
        <f>INDEX($K$6:$AE$6,1,MATCH(1,K1208:AE1208,-1))</f>
        <v>1870 +</v>
      </c>
      <c r="AN1208" s="337" t="str">
        <f>IF(INDEX($K$6:$AE$6,1,MATCH(1,K1208:AE1208,1))&lt;&gt;INDEX($K$6:$AE$6,1,MATCH(1,K1208:AE1208,-1)),INDEX($K$6:$AE$6,1,MATCH(1,K1208:AE1208,1)),"-")</f>
        <v>-</v>
      </c>
    </row>
    <row r="1209" spans="1:40" x14ac:dyDescent="0.2">
      <c r="A1209" s="169" t="str">
        <f>IF(IFERROR(VLOOKUP(G1209,EmployesActifs,1,FALSE),"Non")&lt;&gt;"Non","Oui","Non")</f>
        <v>Oui</v>
      </c>
      <c r="B1209" s="172">
        <f>IF(A1209="Oui",1,0)</f>
        <v>1</v>
      </c>
      <c r="C1209" s="172">
        <f>IF(OR(G1209="Médecin",H1209="Médecin",I1209="Médecin",I1209="Médecins",H1209="anesthésiste",H1209="boursier univ.",H1209="chercheur",H1209="chirurgien",H1209="Résident(e)",H1209="Md Urg",H1209="Md Card",LEFT(H1209,6)="Fellow",H1209="Externe Médecine",H1209="Directeur de la biobanque Médecin",H1209="monit.-boursier",),1,0)</f>
        <v>0</v>
      </c>
      <c r="D1209" s="172">
        <f>IF(OR(G1209=0,H1209="Stagiaire",H1209="Stagiaires",H1209="Externe",H1209="Externes",G1209="agence",H1209="STAGIAIRE INFIRMIER(ÈRE)",H1209="STAGIAIRE SI",H1209="STAGIAIRE S.I.",H1209="STAGIAIRE PAB",H1209="STAGIAIRE EN PERFUSION",H1209="Stagiaire Physiothérapeute",H1209="Stagiaire médecine",H1209="Stagiaire - Service sociaux",H1209="STAGIAIRE SOINS INFIRMIERS",H1209="STAGIAIRE EXTERNE EN MÉDECINE",H1209="ss",),1,0)</f>
        <v>0</v>
      </c>
      <c r="E1209" s="28" t="s">
        <v>1910</v>
      </c>
      <c r="F1209" s="28" t="s">
        <v>1911</v>
      </c>
      <c r="G1209" s="262">
        <v>6525</v>
      </c>
      <c r="H1209" s="79" t="s">
        <v>747</v>
      </c>
      <c r="I1209" s="164" t="s">
        <v>61</v>
      </c>
      <c r="J1209" s="273" t="str">
        <f ca="1">IF(AK1209&lt;=Données!$B$2,1," ")</f>
        <v xml:space="preserve"> </v>
      </c>
      <c r="K1209" s="45"/>
      <c r="L1209" s="46">
        <v>1</v>
      </c>
      <c r="M1209" s="47"/>
      <c r="N1209" s="48"/>
      <c r="O1209" s="185"/>
      <c r="P1209" s="187"/>
      <c r="Q1209" s="185"/>
      <c r="R1209" s="186"/>
      <c r="S1209" s="186"/>
      <c r="T1209" s="187"/>
      <c r="U1209" s="187"/>
      <c r="V1209" s="187"/>
      <c r="W1209" s="320"/>
      <c r="X1209" s="214"/>
      <c r="Y1209" s="215"/>
      <c r="Z1209" s="34"/>
      <c r="AA1209" s="35">
        <v>1</v>
      </c>
      <c r="AB1209" s="35"/>
      <c r="AC1209" s="35"/>
      <c r="AD1209" s="36"/>
      <c r="AE1209" s="224"/>
      <c r="AF1209" s="53"/>
      <c r="AG1209" s="54"/>
      <c r="AH1209" s="55"/>
      <c r="AI1209" s="56"/>
      <c r="AJ1209" s="41" t="s">
        <v>652</v>
      </c>
      <c r="AK1209" s="42">
        <v>45343</v>
      </c>
      <c r="AL1209" s="50"/>
      <c r="AM1209" s="337" t="str">
        <f>INDEX($K$6:$AE$6,1,MATCH(1,K1209:AE1209,-1))</f>
        <v>95PFE-L2M</v>
      </c>
      <c r="AN1209" s="337" t="str">
        <f>IF(INDEX($K$6:$AE$6,1,MATCH(1,K1209:AE1209,1))&lt;&gt;INDEX($K$6:$AE$6,1,MATCH(1,K1209:AE1209,-1)),INDEX($K$6:$AE$6,1,MATCH(1,K1209:AE1209,1)),"-")</f>
        <v>1511-S</v>
      </c>
    </row>
    <row r="1210" spans="1:40" x14ac:dyDescent="0.2">
      <c r="A1210" s="169" t="str">
        <f>IF(IFERROR(VLOOKUP(G1210,EmployesActifs,1,FALSE),"Non")&lt;&gt;"Non","Oui","Non")</f>
        <v>Oui</v>
      </c>
      <c r="B1210" s="172">
        <f>IF(A1210="Oui",1,0)</f>
        <v>1</v>
      </c>
      <c r="C1210" s="172">
        <f>IF(OR(G1210="Médecin",H1210="Médecin",I1210="Médecin",I1210="Médecins",H1210="anesthésiste",H1210="boursier univ.",H1210="chercheur",H1210="chirurgien",H1210="Résident(e)",H1210="Md Urg",H1210="Md Card",LEFT(H1210,6)="Fellow",H1210="Externe Médecine",H1210="Directeur de la biobanque Médecin",H1210="monit.-boursier",),1,0)</f>
        <v>0</v>
      </c>
      <c r="D1210" s="172">
        <f>IF(OR(G1210=0,H1210="Stagiaire",H1210="Stagiaires",H1210="Externe",H1210="Externes",G1210="agence",H1210="STAGIAIRE INFIRMIER(ÈRE)",H1210="STAGIAIRE SI",H1210="STAGIAIRE S.I.",H1210="STAGIAIRE PAB",H1210="STAGIAIRE EN PERFUSION",H1210="Stagiaire Physiothérapeute",H1210="Stagiaire médecine",H1210="Stagiaire - Service sociaux",H1210="STAGIAIRE SOINS INFIRMIERS",H1210="STAGIAIRE EXTERNE EN MÉDECINE",H1210="ss",),1,0)</f>
        <v>0</v>
      </c>
      <c r="E1210" s="28" t="s">
        <v>1912</v>
      </c>
      <c r="F1210" s="28" t="s">
        <v>790</v>
      </c>
      <c r="G1210" s="262">
        <v>6841</v>
      </c>
      <c r="H1210" s="79" t="s">
        <v>103</v>
      </c>
      <c r="I1210" s="164" t="s">
        <v>61</v>
      </c>
      <c r="J1210" s="273">
        <f ca="1">IF(AK1210&lt;=Données!$B$2,1," ")</f>
        <v>1</v>
      </c>
      <c r="K1210" s="45">
        <v>1</v>
      </c>
      <c r="L1210" s="46"/>
      <c r="M1210" s="47"/>
      <c r="N1210" s="48"/>
      <c r="O1210" s="185"/>
      <c r="P1210" s="187"/>
      <c r="Q1210" s="185"/>
      <c r="R1210" s="186"/>
      <c r="S1210" s="186"/>
      <c r="T1210" s="187"/>
      <c r="U1210" s="187"/>
      <c r="V1210" s="187"/>
      <c r="W1210" s="320"/>
      <c r="X1210" s="214"/>
      <c r="Y1210" s="215"/>
      <c r="Z1210" s="34"/>
      <c r="AA1210" s="35"/>
      <c r="AB1210" s="35"/>
      <c r="AC1210" s="35"/>
      <c r="AD1210" s="36"/>
      <c r="AE1210" s="224"/>
      <c r="AF1210" s="53"/>
      <c r="AG1210" s="54"/>
      <c r="AH1210" s="55"/>
      <c r="AI1210" s="56"/>
      <c r="AJ1210" s="41" t="s">
        <v>57</v>
      </c>
      <c r="AK1210" s="42">
        <v>44569</v>
      </c>
      <c r="AL1210" s="50"/>
      <c r="AM1210" s="337" t="str">
        <f>INDEX($K$6:$AE$6,1,MATCH(1,K1210:AE1210,-1))</f>
        <v>95PFE-L2S</v>
      </c>
      <c r="AN1210" s="337" t="str">
        <f>IF(INDEX($K$6:$AE$6,1,MATCH(1,K1210:AE1210,1))&lt;&gt;INDEX($K$6:$AE$6,1,MATCH(1,K1210:AE1210,-1)),INDEX($K$6:$AE$6,1,MATCH(1,K1210:AE1210,1)),"-")</f>
        <v>-</v>
      </c>
    </row>
    <row r="1211" spans="1:40" x14ac:dyDescent="0.2">
      <c r="A1211" s="169" t="str">
        <f>IF(IFERROR(VLOOKUP(G1211,EmployesActifs,1,FALSE),"Non")&lt;&gt;"Non","Oui","Non")</f>
        <v>Oui</v>
      </c>
      <c r="B1211" s="172">
        <f>IF(A1211="Oui",1,0)</f>
        <v>1</v>
      </c>
      <c r="C1211" s="172">
        <f>IF(OR(G1211="Médecin",H1211="Médecin",I1211="Médecin",I1211="Médecins",H1211="anesthésiste",H1211="boursier univ.",H1211="chercheur",H1211="chirurgien",H1211="Résident(e)",H1211="Md Urg",H1211="Md Card",LEFT(H1211,6)="Fellow",H1211="Externe Médecine",H1211="Directeur de la biobanque Médecin",H1211="monit.-boursier",),1,0)</f>
        <v>0</v>
      </c>
      <c r="D1211" s="172">
        <f>IF(OR(G1211=0,H1211="Stagiaire",H1211="Stagiaires",H1211="Externe",H1211="Externes",G1211="agence",H1211="STAGIAIRE INFIRMIER(ÈRE)",H1211="STAGIAIRE SI",H1211="STAGIAIRE S.I.",H1211="STAGIAIRE PAB",H1211="STAGIAIRE EN PERFUSION",H1211="Stagiaire Physiothérapeute",H1211="Stagiaire médecine",H1211="Stagiaire - Service sociaux",H1211="STAGIAIRE SOINS INFIRMIERS",H1211="STAGIAIRE EXTERNE EN MÉDECINE",H1211="ss",),1,0)</f>
        <v>0</v>
      </c>
      <c r="E1211" s="28" t="s">
        <v>1913</v>
      </c>
      <c r="F1211" s="28" t="s">
        <v>137</v>
      </c>
      <c r="G1211" s="262">
        <v>11713</v>
      </c>
      <c r="H1211" s="79" t="s">
        <v>972</v>
      </c>
      <c r="I1211" s="164" t="s">
        <v>3643</v>
      </c>
      <c r="J1211" s="273">
        <f ca="1">IF(AK1211&lt;=Données!$B$2,1," ")</f>
        <v>1</v>
      </c>
      <c r="K1211" s="45"/>
      <c r="L1211" s="46">
        <v>1</v>
      </c>
      <c r="M1211" s="47"/>
      <c r="N1211" s="48"/>
      <c r="O1211" s="185"/>
      <c r="P1211" s="187"/>
      <c r="Q1211" s="185"/>
      <c r="R1211" s="186"/>
      <c r="S1211" s="186"/>
      <c r="T1211" s="187"/>
      <c r="U1211" s="187"/>
      <c r="V1211" s="187"/>
      <c r="W1211" s="320"/>
      <c r="X1211" s="214"/>
      <c r="Y1211" s="215"/>
      <c r="Z1211" s="34"/>
      <c r="AA1211" s="35"/>
      <c r="AB1211" s="35"/>
      <c r="AC1211" s="35"/>
      <c r="AD1211" s="36"/>
      <c r="AE1211" s="224"/>
      <c r="AF1211" s="53"/>
      <c r="AG1211" s="54"/>
      <c r="AH1211" s="55"/>
      <c r="AI1211" s="56"/>
      <c r="AJ1211" s="41" t="s">
        <v>66</v>
      </c>
      <c r="AK1211" s="42">
        <v>44370</v>
      </c>
      <c r="AL1211" s="50"/>
      <c r="AM1211" s="337" t="str">
        <f>INDEX($K$6:$AE$6,1,MATCH(1,K1211:AE1211,-1))</f>
        <v>95PFE-L2M</v>
      </c>
      <c r="AN1211" s="337" t="str">
        <f>IF(INDEX($K$6:$AE$6,1,MATCH(1,K1211:AE1211,1))&lt;&gt;INDEX($K$6:$AE$6,1,MATCH(1,K1211:AE1211,-1)),INDEX($K$6:$AE$6,1,MATCH(1,K1211:AE1211,1)),"-")</f>
        <v>-</v>
      </c>
    </row>
    <row r="1212" spans="1:40" x14ac:dyDescent="0.2">
      <c r="A1212" s="169" t="str">
        <f>IF(IFERROR(VLOOKUP(G1212,EmployesActifs,1,FALSE),"Non")&lt;&gt;"Non","Oui","Non")</f>
        <v>Oui</v>
      </c>
      <c r="B1212" s="172">
        <f>IF(A1212="Oui",1,0)</f>
        <v>1</v>
      </c>
      <c r="C1212" s="172">
        <f>IF(OR(G1212="Médecin",H1212="Médecin",I1212="Médecin",I1212="Médecins",H1212="anesthésiste",H1212="boursier univ.",H1212="chercheur",H1212="chirurgien",H1212="Résident(e)",H1212="Md Urg",H1212="Md Card",LEFT(H1212,6)="Fellow",H1212="Externe Médecine",H1212="Directeur de la biobanque Médecin",H1212="monit.-boursier",),1,0)</f>
        <v>0</v>
      </c>
      <c r="D1212" s="172">
        <f>IF(OR(G1212=0,H1212="Stagiaire",H1212="Stagiaires",H1212="Externe",H1212="Externes",G1212="agence",H1212="STAGIAIRE INFIRMIER(ÈRE)",H1212="STAGIAIRE SI",H1212="STAGIAIRE S.I.",H1212="STAGIAIRE PAB",H1212="STAGIAIRE EN PERFUSION",H1212="Stagiaire Physiothérapeute",H1212="Stagiaire médecine",H1212="Stagiaire - Service sociaux",H1212="STAGIAIRE SOINS INFIRMIERS",H1212="STAGIAIRE EXTERNE EN MÉDECINE",H1212="ss",),1,0)</f>
        <v>0</v>
      </c>
      <c r="E1212" s="28" t="s">
        <v>1914</v>
      </c>
      <c r="F1212" s="28" t="s">
        <v>1130</v>
      </c>
      <c r="G1212" s="262">
        <v>2050</v>
      </c>
      <c r="H1212" s="79" t="s">
        <v>3421</v>
      </c>
      <c r="I1212" s="164" t="s">
        <v>1395</v>
      </c>
      <c r="J1212" s="273">
        <f ca="1">IF(AK1212&lt;=Données!$B$2,1," ")</f>
        <v>1</v>
      </c>
      <c r="K1212" s="45"/>
      <c r="L1212" s="46"/>
      <c r="M1212" s="47"/>
      <c r="N1212" s="48"/>
      <c r="O1212" s="185"/>
      <c r="P1212" s="187"/>
      <c r="Q1212" s="185"/>
      <c r="R1212" s="186"/>
      <c r="S1212" s="186"/>
      <c r="T1212" s="187"/>
      <c r="U1212" s="187"/>
      <c r="V1212" s="187"/>
      <c r="W1212" s="320"/>
      <c r="X1212" s="214"/>
      <c r="Y1212" s="215"/>
      <c r="Z1212" s="34"/>
      <c r="AA1212" s="35"/>
      <c r="AB1212" s="35">
        <v>1</v>
      </c>
      <c r="AC1212" s="35"/>
      <c r="AD1212" s="36"/>
      <c r="AE1212" s="224"/>
      <c r="AF1212" s="53"/>
      <c r="AG1212" s="54"/>
      <c r="AH1212" s="55"/>
      <c r="AI1212" s="56"/>
      <c r="AJ1212" s="41" t="s">
        <v>308</v>
      </c>
      <c r="AK1212" s="42">
        <v>44166</v>
      </c>
      <c r="AL1212" s="50"/>
      <c r="AM1212" s="337" t="str">
        <f>INDEX($K$6:$AE$6,1,MATCH(1,K1212:AE1212,-1))</f>
        <v>1512-M</v>
      </c>
      <c r="AN1212" s="337" t="str">
        <f>IF(INDEX($K$6:$AE$6,1,MATCH(1,K1212:AE1212,1))&lt;&gt;INDEX($K$6:$AE$6,1,MATCH(1,K1212:AE1212,-1)),INDEX($K$6:$AE$6,1,MATCH(1,K1212:AE1212,1)),"-")</f>
        <v>-</v>
      </c>
    </row>
    <row r="1213" spans="1:40" x14ac:dyDescent="0.2">
      <c r="A1213" s="169" t="str">
        <f>IF(IFERROR(VLOOKUP(G1213,EmployesActifs,1,FALSE),"Non")&lt;&gt;"Non","Oui","Non")</f>
        <v>Oui</v>
      </c>
      <c r="B1213" s="172">
        <f>IF(A1213="Oui",1,0)</f>
        <v>1</v>
      </c>
      <c r="C1213" s="172">
        <f>IF(OR(G1213="Médecin",H1213="Médecin",I1213="Médecin",I1213="Médecins",H1213="anesthésiste",H1213="boursier univ.",H1213="chercheur",H1213="chirurgien",H1213="Résident(e)",H1213="Md Urg",H1213="Md Card",LEFT(H1213,6)="Fellow",H1213="Externe Médecine",H1213="Directeur de la biobanque Médecin",H1213="monit.-boursier",),1,0)</f>
        <v>0</v>
      </c>
      <c r="D1213" s="172">
        <f>IF(OR(G1213=0,H1213="Stagiaire",H1213="Stagiaires",H1213="Externe",H1213="Externes",G1213="agence",H1213="STAGIAIRE INFIRMIER(ÈRE)",H1213="STAGIAIRE SI",H1213="STAGIAIRE S.I.",H1213="STAGIAIRE PAB",H1213="STAGIAIRE EN PERFUSION",H1213="Stagiaire Physiothérapeute",H1213="Stagiaire médecine",H1213="Stagiaire - Service sociaux",H1213="STAGIAIRE SOINS INFIRMIERS",H1213="STAGIAIRE EXTERNE EN MÉDECINE",H1213="ss",),1,0)</f>
        <v>0</v>
      </c>
      <c r="E1213" s="28" t="s">
        <v>1915</v>
      </c>
      <c r="F1213" s="28" t="s">
        <v>520</v>
      </c>
      <c r="G1213" s="262">
        <v>2965</v>
      </c>
      <c r="H1213" s="79" t="s">
        <v>64</v>
      </c>
      <c r="I1213" s="164" t="s">
        <v>110</v>
      </c>
      <c r="J1213" s="273" t="str">
        <f ca="1">IF(AK1213&lt;=Données!$B$2,1," ")</f>
        <v xml:space="preserve"> </v>
      </c>
      <c r="K1213" s="45" t="s">
        <v>56</v>
      </c>
      <c r="L1213" s="46" t="s">
        <v>56</v>
      </c>
      <c r="M1213" s="47"/>
      <c r="N1213" s="48"/>
      <c r="O1213" s="185"/>
      <c r="P1213" s="187"/>
      <c r="Q1213" s="185"/>
      <c r="R1213" s="186"/>
      <c r="S1213" s="186">
        <v>1</v>
      </c>
      <c r="T1213" s="187"/>
      <c r="U1213" s="187"/>
      <c r="V1213" s="187"/>
      <c r="W1213" s="320"/>
      <c r="X1213" s="214"/>
      <c r="Y1213" s="215"/>
      <c r="Z1213" s="34"/>
      <c r="AA1213" s="35"/>
      <c r="AB1213" s="35"/>
      <c r="AC1213" s="35"/>
      <c r="AD1213" s="36"/>
      <c r="AE1213" s="224"/>
      <c r="AF1213" s="53"/>
      <c r="AG1213" s="54"/>
      <c r="AH1213" s="55"/>
      <c r="AI1213" s="56"/>
      <c r="AJ1213" s="41" t="s">
        <v>4462</v>
      </c>
      <c r="AK1213" s="42">
        <v>45798</v>
      </c>
      <c r="AL1213" s="50"/>
      <c r="AM1213" s="337" t="str">
        <f>INDEX($K$6:$AE$6,1,MATCH(1,K1213:AE1213,-1))</f>
        <v>1870 +</v>
      </c>
      <c r="AN1213" s="337" t="str">
        <f>IF(INDEX($K$6:$AE$6,1,MATCH(1,K1213:AE1213,1))&lt;&gt;INDEX($K$6:$AE$6,1,MATCH(1,K1213:AE1213,-1)),INDEX($K$6:$AE$6,1,MATCH(1,K1213:AE1213,1)),"-")</f>
        <v>-</v>
      </c>
    </row>
    <row r="1214" spans="1:40" x14ac:dyDescent="0.2">
      <c r="A1214" s="169" t="str">
        <f>IF(IFERROR(VLOOKUP(G1214,EmployesActifs,1,FALSE),"Non")&lt;&gt;"Non","Oui","Non")</f>
        <v>Oui</v>
      </c>
      <c r="B1214" s="172">
        <f>IF(A1214="Oui",1,0)</f>
        <v>1</v>
      </c>
      <c r="C1214" s="172">
        <f>IF(OR(G1214="Médecin",H1214="Médecin",I1214="Médecin",I1214="Médecins",H1214="anesthésiste",H1214="boursier univ.",H1214="chercheur",H1214="chirurgien",H1214="Résident(e)",H1214="Md Urg",H1214="Md Card",LEFT(H1214,6)="Fellow",H1214="Externe Médecine",H1214="Directeur de la biobanque Médecin",H1214="monit.-boursier",),1,0)</f>
        <v>0</v>
      </c>
      <c r="D1214" s="172">
        <f>IF(OR(G1214=0,H1214="Stagiaire",H1214="Stagiaires",H1214="Externe",H1214="Externes",G1214="agence",H1214="STAGIAIRE INFIRMIER(ÈRE)",H1214="STAGIAIRE SI",H1214="STAGIAIRE S.I.",H1214="STAGIAIRE PAB",H1214="STAGIAIRE EN PERFUSION",H1214="Stagiaire Physiothérapeute",H1214="Stagiaire médecine",H1214="Stagiaire - Service sociaux",H1214="STAGIAIRE SOINS INFIRMIERS",H1214="STAGIAIRE EXTERNE EN MÉDECINE",H1214="ss",),1,0)</f>
        <v>0</v>
      </c>
      <c r="E1214" s="28" t="s">
        <v>1915</v>
      </c>
      <c r="F1214" s="28" t="s">
        <v>710</v>
      </c>
      <c r="G1214" s="262">
        <v>11209</v>
      </c>
      <c r="H1214" s="79" t="s">
        <v>69</v>
      </c>
      <c r="I1214" s="164" t="s">
        <v>5716</v>
      </c>
      <c r="J1214" s="273">
        <f ca="1">IF(AK1214&lt;=Données!$B$2,1," ")</f>
        <v>1</v>
      </c>
      <c r="K1214" s="45">
        <v>1</v>
      </c>
      <c r="L1214" s="46"/>
      <c r="M1214" s="47"/>
      <c r="N1214" s="48"/>
      <c r="O1214" s="185"/>
      <c r="P1214" s="187"/>
      <c r="Q1214" s="185"/>
      <c r="R1214" s="186"/>
      <c r="S1214" s="186"/>
      <c r="T1214" s="187"/>
      <c r="U1214" s="187"/>
      <c r="V1214" s="187"/>
      <c r="W1214" s="320"/>
      <c r="X1214" s="214"/>
      <c r="Y1214" s="215"/>
      <c r="Z1214" s="34"/>
      <c r="AA1214" s="35"/>
      <c r="AB1214" s="35"/>
      <c r="AC1214" s="35"/>
      <c r="AD1214" s="36"/>
      <c r="AE1214" s="224"/>
      <c r="AF1214" s="53"/>
      <c r="AG1214" s="54"/>
      <c r="AH1214" s="55"/>
      <c r="AI1214" s="56"/>
      <c r="AJ1214" s="41" t="s">
        <v>66</v>
      </c>
      <c r="AK1214" s="42">
        <v>44250</v>
      </c>
      <c r="AL1214" s="50"/>
      <c r="AM1214" s="337" t="str">
        <f>INDEX($K$6:$AE$6,1,MATCH(1,K1214:AE1214,-1))</f>
        <v>95PFE-L2S</v>
      </c>
      <c r="AN1214" s="337" t="str">
        <f>IF(INDEX($K$6:$AE$6,1,MATCH(1,K1214:AE1214,1))&lt;&gt;INDEX($K$6:$AE$6,1,MATCH(1,K1214:AE1214,-1)),INDEX($K$6:$AE$6,1,MATCH(1,K1214:AE1214,1)),"-")</f>
        <v>-</v>
      </c>
    </row>
    <row r="1215" spans="1:40" x14ac:dyDescent="0.2">
      <c r="A1215" s="169" t="str">
        <f>IF(IFERROR(VLOOKUP(G1215,EmployesActifs,1,FALSE),"Non")&lt;&gt;"Non","Oui","Non")</f>
        <v>Oui</v>
      </c>
      <c r="B1215" s="172">
        <f>IF(A1215="Oui",1,0)</f>
        <v>1</v>
      </c>
      <c r="C1215" s="172">
        <f>IF(OR(G1215="Médecin",H1215="Médecin",I1215="Médecin",I1215="Médecins",H1215="anesthésiste",H1215="boursier univ.",H1215="chercheur",H1215="chirurgien",H1215="Résident(e)",H1215="Md Urg",H1215="Md Card",LEFT(H1215,6)="Fellow",H1215="Externe Médecine",H1215="Directeur de la biobanque Médecin",H1215="monit.-boursier",),1,0)</f>
        <v>0</v>
      </c>
      <c r="D1215" s="172">
        <f>IF(OR(G1215=0,H1215="Stagiaire",H1215="Stagiaires",H1215="Externe",H1215="Externes",G1215="agence",H1215="STAGIAIRE INFIRMIER(ÈRE)",H1215="STAGIAIRE SI",H1215="STAGIAIRE S.I.",H1215="STAGIAIRE PAB",H1215="STAGIAIRE EN PERFUSION",H1215="Stagiaire Physiothérapeute",H1215="Stagiaire médecine",H1215="Stagiaire - Service sociaux",H1215="STAGIAIRE SOINS INFIRMIERS",H1215="STAGIAIRE EXTERNE EN MÉDECINE",H1215="ss",),1,0)</f>
        <v>0</v>
      </c>
      <c r="E1215" s="28" t="s">
        <v>1915</v>
      </c>
      <c r="F1215" s="28" t="s">
        <v>1917</v>
      </c>
      <c r="G1215" s="262">
        <v>6181</v>
      </c>
      <c r="H1215" s="79" t="s">
        <v>103</v>
      </c>
      <c r="I1215" s="164" t="s">
        <v>3687</v>
      </c>
      <c r="J1215" s="273">
        <f ca="1">IF(AK1215&lt;=Données!$B$2,1," ")</f>
        <v>1</v>
      </c>
      <c r="K1215" s="45"/>
      <c r="L1215" s="46"/>
      <c r="M1215" s="47"/>
      <c r="N1215" s="48"/>
      <c r="O1215" s="185"/>
      <c r="P1215" s="187"/>
      <c r="Q1215" s="185"/>
      <c r="R1215" s="186"/>
      <c r="S1215" s="186">
        <v>1</v>
      </c>
      <c r="T1215" s="187"/>
      <c r="U1215" s="187"/>
      <c r="V1215" s="187"/>
      <c r="W1215" s="320"/>
      <c r="X1215" s="214"/>
      <c r="Y1215" s="215"/>
      <c r="Z1215" s="34"/>
      <c r="AA1215" s="35"/>
      <c r="AB1215" s="35"/>
      <c r="AC1215" s="35"/>
      <c r="AD1215" s="36"/>
      <c r="AE1215" s="224"/>
      <c r="AF1215" s="53"/>
      <c r="AG1215" s="54"/>
      <c r="AH1215" s="55"/>
      <c r="AI1215" s="56"/>
      <c r="AJ1215" s="41" t="s">
        <v>193</v>
      </c>
      <c r="AK1215" s="42">
        <v>43874</v>
      </c>
      <c r="AL1215" s="50"/>
      <c r="AM1215" s="337" t="str">
        <f>INDEX($K$6:$AE$6,1,MATCH(1,K1215:AE1215,-1))</f>
        <v>1870 +</v>
      </c>
      <c r="AN1215" s="337" t="str">
        <f>IF(INDEX($K$6:$AE$6,1,MATCH(1,K1215:AE1215,1))&lt;&gt;INDEX($K$6:$AE$6,1,MATCH(1,K1215:AE1215,-1)),INDEX($K$6:$AE$6,1,MATCH(1,K1215:AE1215,1)),"-")</f>
        <v>-</v>
      </c>
    </row>
    <row r="1216" spans="1:40" x14ac:dyDescent="0.2">
      <c r="A1216" s="169" t="str">
        <f>IF(IFERROR(VLOOKUP(G1216,EmployesActifs,1,FALSE),"Non")&lt;&gt;"Non","Oui","Non")</f>
        <v>Oui</v>
      </c>
      <c r="B1216" s="172">
        <f>IF(A1216="Oui",1,0)</f>
        <v>1</v>
      </c>
      <c r="C1216" s="172">
        <f>IF(OR(G1216="Médecin",H1216="Médecin",I1216="Médecin",I1216="Médecins",H1216="anesthésiste",H1216="boursier univ.",H1216="chercheur",H1216="chirurgien",H1216="Résident(e)",H1216="Md Urg",H1216="Md Card",LEFT(H1216,6)="Fellow",H1216="Externe Médecine",H1216="Directeur de la biobanque Médecin",H1216="monit.-boursier",),1,0)</f>
        <v>0</v>
      </c>
      <c r="D1216" s="172">
        <f>IF(OR(G1216=0,H1216="Stagiaire",H1216="Stagiaires",H1216="Externe",H1216="Externes",G1216="agence",H1216="STAGIAIRE INFIRMIER(ÈRE)",H1216="STAGIAIRE SI",H1216="STAGIAIRE S.I.",H1216="STAGIAIRE PAB",H1216="STAGIAIRE EN PERFUSION",H1216="Stagiaire Physiothérapeute",H1216="Stagiaire médecine",H1216="Stagiaire - Service sociaux",H1216="STAGIAIRE SOINS INFIRMIERS",H1216="STAGIAIRE EXTERNE EN MÉDECINE",H1216="ss",),1,0)</f>
        <v>0</v>
      </c>
      <c r="E1216" s="28" t="s">
        <v>1918</v>
      </c>
      <c r="F1216" s="28" t="s">
        <v>838</v>
      </c>
      <c r="G1216" s="262">
        <v>5159</v>
      </c>
      <c r="H1216" s="79" t="s">
        <v>3634</v>
      </c>
      <c r="I1216" s="164" t="s">
        <v>5714</v>
      </c>
      <c r="J1216" s="273">
        <f ca="1">IF(AK1216&lt;=Données!$B$2,1," ")</f>
        <v>1</v>
      </c>
      <c r="K1216" s="45" t="s">
        <v>56</v>
      </c>
      <c r="L1216" s="46" t="s">
        <v>56</v>
      </c>
      <c r="M1216" s="47"/>
      <c r="N1216" s="48"/>
      <c r="O1216" s="185"/>
      <c r="P1216" s="187"/>
      <c r="Q1216" s="185"/>
      <c r="R1216" s="186"/>
      <c r="S1216" s="186" t="s">
        <v>56</v>
      </c>
      <c r="T1216" s="187"/>
      <c r="U1216" s="187"/>
      <c r="V1216" s="187"/>
      <c r="W1216" s="320"/>
      <c r="X1216" s="214"/>
      <c r="Y1216" s="215"/>
      <c r="Z1216" s="34"/>
      <c r="AA1216" s="35"/>
      <c r="AB1216" s="35">
        <v>1</v>
      </c>
      <c r="AC1216" s="35"/>
      <c r="AD1216" s="36"/>
      <c r="AE1216" s="224" t="s">
        <v>56</v>
      </c>
      <c r="AF1216" s="53"/>
      <c r="AG1216" s="54"/>
      <c r="AH1216" s="55"/>
      <c r="AI1216" s="56"/>
      <c r="AJ1216" s="41" t="s">
        <v>85</v>
      </c>
      <c r="AK1216" s="42">
        <v>44425</v>
      </c>
      <c r="AL1216" s="50" t="s">
        <v>1919</v>
      </c>
      <c r="AM1216" s="337" t="str">
        <f>INDEX($K$6:$AE$6,1,MATCH(1,K1216:AE1216,-1))</f>
        <v>1512-M</v>
      </c>
      <c r="AN1216" s="337" t="str">
        <f>IF(INDEX($K$6:$AE$6,1,MATCH(1,K1216:AE1216,1))&lt;&gt;INDEX($K$6:$AE$6,1,MATCH(1,K1216:AE1216,-1)),INDEX($K$6:$AE$6,1,MATCH(1,K1216:AE1216,1)),"-")</f>
        <v>-</v>
      </c>
    </row>
    <row r="1217" spans="1:40" x14ac:dyDescent="0.2">
      <c r="A1217" s="169" t="str">
        <f>IF(IFERROR(VLOOKUP(G1217,EmployesActifs,1,FALSE),"Non")&lt;&gt;"Non","Oui","Non")</f>
        <v>Oui</v>
      </c>
      <c r="B1217" s="172">
        <f>IF(A1217="Oui",1,0)</f>
        <v>1</v>
      </c>
      <c r="C1217" s="172">
        <f>IF(OR(G1217="Médecin",H1217="Médecin",I1217="Médecin",I1217="Médecins",H1217="anesthésiste",H1217="boursier univ.",H1217="chercheur",H1217="chirurgien",H1217="Résident(e)",H1217="Md Urg",H1217="Md Card",LEFT(H1217,6)="Fellow",H1217="Externe Médecine",H1217="Directeur de la biobanque Médecin",H1217="monit.-boursier",),1,0)</f>
        <v>0</v>
      </c>
      <c r="D1217" s="172">
        <f>IF(OR(G1217=0,H1217="Stagiaire",H1217="Stagiaires",H1217="Externe",H1217="Externes",G1217="agence",H1217="STAGIAIRE INFIRMIER(ÈRE)",H1217="STAGIAIRE SI",H1217="STAGIAIRE S.I.",H1217="STAGIAIRE PAB",H1217="STAGIAIRE EN PERFUSION",H1217="Stagiaire Physiothérapeute",H1217="Stagiaire médecine",H1217="Stagiaire - Service sociaux",H1217="STAGIAIRE SOINS INFIRMIERS",H1217="STAGIAIRE EXTERNE EN MÉDECINE",H1217="ss",),1,0)</f>
        <v>0</v>
      </c>
      <c r="E1217" s="28" t="s">
        <v>1920</v>
      </c>
      <c r="F1217" s="28" t="s">
        <v>1921</v>
      </c>
      <c r="G1217" s="262">
        <v>6501</v>
      </c>
      <c r="H1217" s="79" t="s">
        <v>103</v>
      </c>
      <c r="I1217" s="164" t="s">
        <v>61</v>
      </c>
      <c r="J1217" s="273">
        <f ca="1">IF(AK1217&lt;=Données!$B$2,1," ")</f>
        <v>1</v>
      </c>
      <c r="K1217" s="45"/>
      <c r="L1217" s="46">
        <v>1</v>
      </c>
      <c r="M1217" s="47"/>
      <c r="N1217" s="48"/>
      <c r="O1217" s="185"/>
      <c r="P1217" s="187"/>
      <c r="Q1217" s="185"/>
      <c r="R1217" s="186"/>
      <c r="S1217" s="186"/>
      <c r="T1217" s="187"/>
      <c r="U1217" s="187"/>
      <c r="V1217" s="187"/>
      <c r="W1217" s="320"/>
      <c r="X1217" s="214"/>
      <c r="Y1217" s="215"/>
      <c r="Z1217" s="34"/>
      <c r="AA1217" s="35"/>
      <c r="AB1217" s="35"/>
      <c r="AC1217" s="35"/>
      <c r="AD1217" s="36"/>
      <c r="AE1217" s="224"/>
      <c r="AF1217" s="53"/>
      <c r="AG1217" s="54"/>
      <c r="AH1217" s="55"/>
      <c r="AI1217" s="56"/>
      <c r="AJ1217" s="41" t="s">
        <v>159</v>
      </c>
      <c r="AK1217" s="42">
        <v>44576</v>
      </c>
      <c r="AL1217" s="50"/>
      <c r="AM1217" s="337" t="str">
        <f>INDEX($K$6:$AE$6,1,MATCH(1,K1217:AE1217,-1))</f>
        <v>95PFE-L2M</v>
      </c>
      <c r="AN1217" s="337" t="str">
        <f>IF(INDEX($K$6:$AE$6,1,MATCH(1,K1217:AE1217,1))&lt;&gt;INDEX($K$6:$AE$6,1,MATCH(1,K1217:AE1217,-1)),INDEX($K$6:$AE$6,1,MATCH(1,K1217:AE1217,1)),"-")</f>
        <v>-</v>
      </c>
    </row>
    <row r="1218" spans="1:40" x14ac:dyDescent="0.2">
      <c r="A1218" s="169" t="str">
        <f>IF(IFERROR(VLOOKUP(G1218,EmployesActifs,1,FALSE),"Non")&lt;&gt;"Non","Oui","Non")</f>
        <v>Oui</v>
      </c>
      <c r="B1218" s="172">
        <f>IF(A1218="Oui",1,0)</f>
        <v>1</v>
      </c>
      <c r="C1218" s="172">
        <f>IF(OR(G1218="Médecin",H1218="Médecin",I1218="Médecin",I1218="Médecins",H1218="anesthésiste",H1218="boursier univ.",H1218="chercheur",H1218="chirurgien",H1218="Résident(e)",H1218="Md Urg",H1218="Md Card",LEFT(H1218,6)="Fellow",H1218="Externe Médecine",H1218="Directeur de la biobanque Médecin",H1218="monit.-boursier",),1,0)</f>
        <v>0</v>
      </c>
      <c r="D1218" s="172">
        <f>IF(OR(G1218=0,H1218="Stagiaire",H1218="Stagiaires",H1218="Externe",H1218="Externes",G1218="agence",H1218="STAGIAIRE INFIRMIER(ÈRE)",H1218="STAGIAIRE SI",H1218="STAGIAIRE S.I.",H1218="STAGIAIRE PAB",H1218="STAGIAIRE EN PERFUSION",H1218="Stagiaire Physiothérapeute",H1218="Stagiaire médecine",H1218="Stagiaire - Service sociaux",H1218="STAGIAIRE SOINS INFIRMIERS",H1218="STAGIAIRE EXTERNE EN MÉDECINE",H1218="ss",),1,0)</f>
        <v>0</v>
      </c>
      <c r="E1218" s="28" t="s">
        <v>1922</v>
      </c>
      <c r="F1218" s="28" t="s">
        <v>1923</v>
      </c>
      <c r="G1218" s="262">
        <v>11494</v>
      </c>
      <c r="H1218" s="79" t="s">
        <v>103</v>
      </c>
      <c r="I1218" s="164" t="s">
        <v>65</v>
      </c>
      <c r="J1218" s="273">
        <f ca="1">IF(AK1218&lt;=Données!$B$2,1," ")</f>
        <v>1</v>
      </c>
      <c r="K1218" s="45" t="s">
        <v>56</v>
      </c>
      <c r="L1218" s="46" t="s">
        <v>56</v>
      </c>
      <c r="M1218" s="47"/>
      <c r="N1218" s="48"/>
      <c r="O1218" s="185"/>
      <c r="P1218" s="187"/>
      <c r="Q1218" s="185"/>
      <c r="R1218" s="186"/>
      <c r="S1218" s="186">
        <v>1</v>
      </c>
      <c r="T1218" s="187"/>
      <c r="U1218" s="187"/>
      <c r="V1218" s="187"/>
      <c r="W1218" s="320"/>
      <c r="X1218" s="214"/>
      <c r="Y1218" s="215"/>
      <c r="Z1218" s="34"/>
      <c r="AA1218" s="35"/>
      <c r="AB1218" s="35"/>
      <c r="AC1218" s="35"/>
      <c r="AD1218" s="36"/>
      <c r="AE1218" s="224"/>
      <c r="AF1218" s="53"/>
      <c r="AG1218" s="54"/>
      <c r="AH1218" s="55"/>
      <c r="AI1218" s="56"/>
      <c r="AJ1218" s="41" t="s">
        <v>85</v>
      </c>
      <c r="AK1218" s="42">
        <v>44587</v>
      </c>
      <c r="AL1218" s="50"/>
      <c r="AM1218" s="337" t="str">
        <f>INDEX($K$6:$AE$6,1,MATCH(1,K1218:AE1218,-1))</f>
        <v>1870 +</v>
      </c>
      <c r="AN1218" s="337" t="str">
        <f>IF(INDEX($K$6:$AE$6,1,MATCH(1,K1218:AE1218,1))&lt;&gt;INDEX($K$6:$AE$6,1,MATCH(1,K1218:AE1218,-1)),INDEX($K$6:$AE$6,1,MATCH(1,K1218:AE1218,1)),"-")</f>
        <v>-</v>
      </c>
    </row>
    <row r="1219" spans="1:40" x14ac:dyDescent="0.2">
      <c r="A1219" s="169" t="str">
        <f>IF(IFERROR(VLOOKUP(G1219,EmployesActifs,1,FALSE),"Non")&lt;&gt;"Non","Oui","Non")</f>
        <v>Oui</v>
      </c>
      <c r="B1219" s="172">
        <f>IF(A1219="Oui",1,0)</f>
        <v>1</v>
      </c>
      <c r="C1219" s="172">
        <f>IF(OR(G1219="Médecin",H1219="Médecin",I1219="Médecin",I1219="Médecins",H1219="anesthésiste",H1219="boursier univ.",H1219="chercheur",H1219="chirurgien",H1219="Résident(e)",H1219="Md Urg",H1219="Md Card",LEFT(H1219,6)="Fellow",H1219="Externe Médecine",H1219="Directeur de la biobanque Médecin",H1219="monit.-boursier",),1,0)</f>
        <v>0</v>
      </c>
      <c r="D1219" s="172">
        <f>IF(OR(G1219=0,H1219="Stagiaire",H1219="Stagiaires",H1219="Externe",H1219="Externes",G1219="agence",H1219="STAGIAIRE INFIRMIER(ÈRE)",H1219="STAGIAIRE SI",H1219="STAGIAIRE S.I.",H1219="STAGIAIRE PAB",H1219="STAGIAIRE EN PERFUSION",H1219="Stagiaire Physiothérapeute",H1219="Stagiaire médecine",H1219="Stagiaire - Service sociaux",H1219="STAGIAIRE SOINS INFIRMIERS",H1219="STAGIAIRE EXTERNE EN MÉDECINE",H1219="ss",),1,0)</f>
        <v>0</v>
      </c>
      <c r="E1219" s="28" t="s">
        <v>2967</v>
      </c>
      <c r="F1219" s="28" t="s">
        <v>660</v>
      </c>
      <c r="G1219" s="262">
        <v>8032</v>
      </c>
      <c r="H1219" s="79" t="s">
        <v>3394</v>
      </c>
      <c r="I1219" s="164" t="s">
        <v>143</v>
      </c>
      <c r="J1219" s="273">
        <f ca="1">IF(AK1219&lt;=Données!$B$2,1," ")</f>
        <v>1</v>
      </c>
      <c r="K1219" s="45" t="s">
        <v>56</v>
      </c>
      <c r="L1219" s="46" t="s">
        <v>56</v>
      </c>
      <c r="M1219" s="47"/>
      <c r="N1219" s="48">
        <v>1</v>
      </c>
      <c r="O1219" s="185"/>
      <c r="P1219" s="187"/>
      <c r="Q1219" s="185"/>
      <c r="R1219" s="186"/>
      <c r="S1219" s="186"/>
      <c r="T1219" s="187"/>
      <c r="U1219" s="187"/>
      <c r="V1219" s="187"/>
      <c r="W1219" s="320"/>
      <c r="X1219" s="214"/>
      <c r="Y1219" s="215"/>
      <c r="Z1219" s="34"/>
      <c r="AA1219" s="35"/>
      <c r="AB1219" s="35"/>
      <c r="AC1219" s="35"/>
      <c r="AD1219" s="36"/>
      <c r="AE1219" s="224"/>
      <c r="AF1219" s="53"/>
      <c r="AG1219" s="54"/>
      <c r="AH1219" s="55"/>
      <c r="AI1219" s="56"/>
      <c r="AJ1219" s="41" t="s">
        <v>85</v>
      </c>
      <c r="AK1219" s="42">
        <v>44804</v>
      </c>
      <c r="AL1219" s="50"/>
      <c r="AM1219" s="337" t="str">
        <f>INDEX($K$6:$AE$6,1,MATCH(1,K1219:AE1219,-1))</f>
        <v>F550</v>
      </c>
      <c r="AN1219" s="337" t="str">
        <f>IF(INDEX($K$6:$AE$6,1,MATCH(1,K1219:AE1219,1))&lt;&gt;INDEX($K$6:$AE$6,1,MATCH(1,K1219:AE1219,-1)),INDEX($K$6:$AE$6,1,MATCH(1,K1219:AE1219,1)),"-")</f>
        <v>-</v>
      </c>
    </row>
    <row r="1220" spans="1:40" x14ac:dyDescent="0.2">
      <c r="A1220" s="169" t="str">
        <f>IF(IFERROR(VLOOKUP(G1220,EmployesActifs,1,FALSE),"Non")&lt;&gt;"Non","Oui","Non")</f>
        <v>Oui</v>
      </c>
      <c r="B1220" s="172">
        <f>IF(A1220="Oui",1,0)</f>
        <v>1</v>
      </c>
      <c r="C1220" s="172">
        <f>IF(OR(G1220="Médecin",H1220="Médecin",I1220="Médecin",I1220="Médecins",H1220="anesthésiste",H1220="boursier univ.",H1220="chercheur",H1220="chirurgien",H1220="Résident(e)",H1220="Md Urg",H1220="Md Card",LEFT(H1220,6)="Fellow",H1220="Externe Médecine",H1220="Directeur de la biobanque Médecin",H1220="monit.-boursier",),1,0)</f>
        <v>0</v>
      </c>
      <c r="D1220" s="172">
        <f>IF(OR(G1220=0,H1220="Stagiaire",H1220="Stagiaires",H1220="Externe",H1220="Externes",G1220="agence",H1220="STAGIAIRE INFIRMIER(ÈRE)",H1220="STAGIAIRE SI",H1220="STAGIAIRE S.I.",H1220="STAGIAIRE PAB",H1220="STAGIAIRE EN PERFUSION",H1220="Stagiaire Physiothérapeute",H1220="Stagiaire médecine",H1220="Stagiaire - Service sociaux",H1220="STAGIAIRE SOINS INFIRMIERS",H1220="STAGIAIRE EXTERNE EN MÉDECINE",H1220="ss",),1,0)</f>
        <v>0</v>
      </c>
      <c r="E1220" s="28" t="s">
        <v>3197</v>
      </c>
      <c r="F1220" s="28" t="s">
        <v>3198</v>
      </c>
      <c r="G1220" s="262">
        <v>12952</v>
      </c>
      <c r="H1220" s="79" t="s">
        <v>3738</v>
      </c>
      <c r="I1220" s="164" t="s">
        <v>2270</v>
      </c>
      <c r="J1220" s="273">
        <f ca="1">IF(AK1220&lt;=Données!$B$2,1," ")</f>
        <v>1</v>
      </c>
      <c r="K1220" s="45"/>
      <c r="L1220" s="46" t="s">
        <v>56</v>
      </c>
      <c r="M1220" s="47"/>
      <c r="N1220" s="48">
        <v>1</v>
      </c>
      <c r="O1220" s="185"/>
      <c r="P1220" s="187"/>
      <c r="Q1220" s="185"/>
      <c r="R1220" s="186"/>
      <c r="S1220" s="186"/>
      <c r="T1220" s="187"/>
      <c r="U1220" s="187"/>
      <c r="V1220" s="187"/>
      <c r="W1220" s="320"/>
      <c r="X1220" s="214"/>
      <c r="Y1220" s="215"/>
      <c r="Z1220" s="34"/>
      <c r="AA1220" s="35"/>
      <c r="AB1220" s="35"/>
      <c r="AC1220" s="35"/>
      <c r="AD1220" s="36"/>
      <c r="AE1220" s="224"/>
      <c r="AF1220" s="53"/>
      <c r="AG1220" s="54"/>
      <c r="AH1220" s="55"/>
      <c r="AI1220" s="56"/>
      <c r="AJ1220" s="41" t="s">
        <v>85</v>
      </c>
      <c r="AK1220" s="42">
        <v>45007</v>
      </c>
      <c r="AL1220" s="50"/>
      <c r="AM1220" s="337" t="str">
        <f>INDEX($K$6:$AE$6,1,MATCH(1,K1220:AE1220,-1))</f>
        <v>F550</v>
      </c>
      <c r="AN1220" s="337" t="str">
        <f>IF(INDEX($K$6:$AE$6,1,MATCH(1,K1220:AE1220,1))&lt;&gt;INDEX($K$6:$AE$6,1,MATCH(1,K1220:AE1220,-1)),INDEX($K$6:$AE$6,1,MATCH(1,K1220:AE1220,1)),"-")</f>
        <v>-</v>
      </c>
    </row>
    <row r="1221" spans="1:40" x14ac:dyDescent="0.2">
      <c r="A1221" s="381"/>
      <c r="B1221" s="172">
        <f>IF(A1221="Oui",1,0)</f>
        <v>0</v>
      </c>
      <c r="C1221" s="172">
        <f>IF(OR(G1221="Médecin",H1221="Médecin",I1221="Médecin",I1221="Médecins",H1221="anesthésiste",H1221="boursier univ.",H1221="chercheur",H1221="chirurgien",H1221="Résident(e)",H1221="Md Urg",H1221="Md Card",LEFT(H1221,6)="Fellow",H1221="Externe Médecine",H1221="Directeur de la biobanque Médecin",H1221="monit.-boursier",),1,0)</f>
        <v>0</v>
      </c>
      <c r="D1221" s="172">
        <f>IF(OR(G1221=0,H1221="Stagiaire",H1221="Stagiaires",H1221="Externe",H1221="Externes",G1221="agence",H1221="STAGIAIRE INFIRMIER(ÈRE)",H1221="STAGIAIRE SI",H1221="STAGIAIRE S.I.",H1221="STAGIAIRE PAB",H1221="STAGIAIRE EN PERFUSION",H1221="Stagiaire Physiothérapeute",H1221="Stagiaire médecine",H1221="Stagiaire - Service sociaux",H1221="STAGIAIRE SOINS INFIRMIERS",H1221="STAGIAIRE EXTERNE EN MÉDECINE",H1221="ss",),1,0)</f>
        <v>1</v>
      </c>
      <c r="E1221" s="28" t="s">
        <v>1925</v>
      </c>
      <c r="F1221" s="28" t="s">
        <v>806</v>
      </c>
      <c r="G1221" s="262">
        <v>0</v>
      </c>
      <c r="H1221" s="79" t="s">
        <v>479</v>
      </c>
      <c r="I1221" s="164" t="s">
        <v>600</v>
      </c>
      <c r="J1221" s="273">
        <f ca="1">IF(AK1221&lt;=Données!$B$2,1," ")</f>
        <v>1</v>
      </c>
      <c r="K1221" s="45" t="s">
        <v>56</v>
      </c>
      <c r="L1221" s="46">
        <v>1</v>
      </c>
      <c r="M1221" s="47"/>
      <c r="N1221" s="48"/>
      <c r="O1221" s="185"/>
      <c r="P1221" s="187"/>
      <c r="Q1221" s="185"/>
      <c r="R1221" s="186"/>
      <c r="S1221" s="186"/>
      <c r="T1221" s="187"/>
      <c r="U1221" s="187"/>
      <c r="V1221" s="187"/>
      <c r="W1221" s="320"/>
      <c r="X1221" s="214"/>
      <c r="Y1221" s="215"/>
      <c r="Z1221" s="34"/>
      <c r="AA1221" s="35"/>
      <c r="AB1221" s="35"/>
      <c r="AC1221" s="35"/>
      <c r="AD1221" s="36"/>
      <c r="AE1221" s="224"/>
      <c r="AF1221" s="53"/>
      <c r="AG1221" s="54"/>
      <c r="AH1221" s="55"/>
      <c r="AI1221" s="56"/>
      <c r="AJ1221" s="41" t="s">
        <v>2858</v>
      </c>
      <c r="AK1221" s="42">
        <v>45188</v>
      </c>
      <c r="AL1221" s="50"/>
      <c r="AM1221" s="337" t="str">
        <f>INDEX($K$6:$AE$6,1,MATCH(1,K1221:AE1221,-1))</f>
        <v>95PFE-L2M</v>
      </c>
      <c r="AN1221" s="337" t="str">
        <f>IF(INDEX($K$6:$AE$6,1,MATCH(1,K1221:AE1221,1))&lt;&gt;INDEX($K$6:$AE$6,1,MATCH(1,K1221:AE1221,-1)),INDEX($K$6:$AE$6,1,MATCH(1,K1221:AE1221,1)),"-")</f>
        <v>-</v>
      </c>
    </row>
    <row r="1222" spans="1:40" x14ac:dyDescent="0.2">
      <c r="A1222" s="381"/>
      <c r="B1222" s="172">
        <f>IF(A1222="Oui",1,0)</f>
        <v>0</v>
      </c>
      <c r="C1222" s="172">
        <f>IF(OR(G1222="Médecin",H1222="Médecin",I1222="Médecin",I1222="Médecins",H1222="anesthésiste",H1222="boursier univ.",H1222="chercheur",H1222="chirurgien",H1222="Résident(e)",H1222="Md Urg",H1222="Md Card",LEFT(H1222,6)="Fellow",H1222="Externe Médecine",H1222="Directeur de la biobanque Médecin",H1222="monit.-boursier",),1,0)</f>
        <v>1</v>
      </c>
      <c r="D1222" s="172">
        <f>IF(OR(G1222=0,H1222="Stagiaire",H1222="Stagiaires",H1222="Externe",H1222="Externes",G1222="agence",H1222="STAGIAIRE INFIRMIER(ÈRE)",H1222="STAGIAIRE SI",H1222="STAGIAIRE S.I.",H1222="STAGIAIRE PAB",H1222="STAGIAIRE EN PERFUSION",H1222="Stagiaire Physiothérapeute",H1222="Stagiaire médecine",H1222="Stagiaire - Service sociaux",H1222="STAGIAIRE SOINS INFIRMIERS",H1222="STAGIAIRE EXTERNE EN MÉDECINE",H1222="ss",),1,0)</f>
        <v>0</v>
      </c>
      <c r="E1222" s="28" t="s">
        <v>1925</v>
      </c>
      <c r="F1222" s="28" t="s">
        <v>1147</v>
      </c>
      <c r="G1222" s="262" t="s">
        <v>1926</v>
      </c>
      <c r="H1222" s="79" t="s">
        <v>334</v>
      </c>
      <c r="I1222" s="164" t="s">
        <v>65</v>
      </c>
      <c r="J1222" s="273">
        <f ca="1">IF(AK1222&lt;=Données!$B$2,1," ")</f>
        <v>1</v>
      </c>
      <c r="K1222" s="45"/>
      <c r="L1222" s="46"/>
      <c r="M1222" s="47">
        <v>1</v>
      </c>
      <c r="N1222" s="48"/>
      <c r="O1222" s="185"/>
      <c r="P1222" s="187"/>
      <c r="Q1222" s="185"/>
      <c r="R1222" s="186"/>
      <c r="S1222" s="186"/>
      <c r="T1222" s="187"/>
      <c r="U1222" s="187"/>
      <c r="V1222" s="187"/>
      <c r="W1222" s="320"/>
      <c r="X1222" s="214"/>
      <c r="Y1222" s="215"/>
      <c r="Z1222" s="34"/>
      <c r="AA1222" s="35"/>
      <c r="AB1222" s="35"/>
      <c r="AC1222" s="35"/>
      <c r="AD1222" s="36"/>
      <c r="AE1222" s="224"/>
      <c r="AF1222" s="53"/>
      <c r="AG1222" s="54"/>
      <c r="AH1222" s="55"/>
      <c r="AI1222" s="56"/>
      <c r="AJ1222" s="41" t="s">
        <v>144</v>
      </c>
      <c r="AK1222" s="42">
        <v>44585</v>
      </c>
      <c r="AL1222" s="50" t="s">
        <v>880</v>
      </c>
      <c r="AM1222" s="337" t="str">
        <f>INDEX($K$6:$AE$6,1,MATCH(1,K1222:AE1222,-1))</f>
        <v>95PFE-L2L</v>
      </c>
      <c r="AN1222" s="337" t="str">
        <f>IF(INDEX($K$6:$AE$6,1,MATCH(1,K1222:AE1222,1))&lt;&gt;INDEX($K$6:$AE$6,1,MATCH(1,K1222:AE1222,-1)),INDEX($K$6:$AE$6,1,MATCH(1,K1222:AE1222,1)),"-")</f>
        <v>-</v>
      </c>
    </row>
    <row r="1223" spans="1:40" x14ac:dyDescent="0.2">
      <c r="A1223" s="169" t="str">
        <f>IF(IFERROR(VLOOKUP(G1223,EmployesActifs,1,FALSE),"Non")&lt;&gt;"Non","Oui","Non")</f>
        <v>Oui</v>
      </c>
      <c r="B1223" s="172">
        <f>IF(A1223="Oui",1,0)</f>
        <v>1</v>
      </c>
      <c r="C1223" s="172">
        <f>IF(OR(G1223="Médecin",H1223="Médecin",I1223="Médecin",I1223="Médecins",H1223="anesthésiste",H1223="boursier univ.",H1223="chercheur",H1223="chirurgien",H1223="Résident(e)",H1223="Md Urg",H1223="Md Card",LEFT(H1223,6)="Fellow",H1223="Externe Médecine",H1223="Directeur de la biobanque Médecin",H1223="monit.-boursier",),1,0)</f>
        <v>0</v>
      </c>
      <c r="D1223" s="172">
        <f>IF(OR(G1223=0,H1223="Stagiaire",H1223="Stagiaires",H1223="Externe",H1223="Externes",G1223="agence",H1223="STAGIAIRE INFIRMIER(ÈRE)",H1223="STAGIAIRE SI",H1223="STAGIAIRE S.I.",H1223="STAGIAIRE PAB",H1223="STAGIAIRE EN PERFUSION",H1223="Stagiaire Physiothérapeute",H1223="Stagiaire médecine",H1223="Stagiaire - Service sociaux",H1223="STAGIAIRE SOINS INFIRMIERS",H1223="STAGIAIRE EXTERNE EN MÉDECINE",H1223="ss",),1,0)</f>
        <v>0</v>
      </c>
      <c r="E1223" s="28" t="s">
        <v>1925</v>
      </c>
      <c r="F1223" s="28" t="s">
        <v>410</v>
      </c>
      <c r="G1223" s="262">
        <v>12726</v>
      </c>
      <c r="H1223" s="79" t="s">
        <v>103</v>
      </c>
      <c r="I1223" s="164" t="s">
        <v>3468</v>
      </c>
      <c r="J1223" s="273">
        <f ca="1">IF(AK1223&lt;=Données!$B$2,1," ")</f>
        <v>1</v>
      </c>
      <c r="K1223" s="45">
        <v>1</v>
      </c>
      <c r="L1223" s="46"/>
      <c r="M1223" s="47"/>
      <c r="N1223" s="48"/>
      <c r="O1223" s="185"/>
      <c r="P1223" s="187"/>
      <c r="Q1223" s="185"/>
      <c r="R1223" s="186"/>
      <c r="S1223" s="186"/>
      <c r="T1223" s="187"/>
      <c r="U1223" s="187"/>
      <c r="V1223" s="187"/>
      <c r="W1223" s="320"/>
      <c r="X1223" s="214"/>
      <c r="Y1223" s="215"/>
      <c r="Z1223" s="34"/>
      <c r="AA1223" s="35"/>
      <c r="AB1223" s="35"/>
      <c r="AC1223" s="35"/>
      <c r="AD1223" s="36"/>
      <c r="AE1223" s="224"/>
      <c r="AF1223" s="53"/>
      <c r="AG1223" s="54"/>
      <c r="AH1223" s="55"/>
      <c r="AI1223" s="56"/>
      <c r="AJ1223" s="41" t="s">
        <v>85</v>
      </c>
      <c r="AK1223" s="42">
        <v>45014</v>
      </c>
      <c r="AL1223" s="50"/>
      <c r="AM1223" s="337" t="str">
        <f>INDEX($K$6:$AE$6,1,MATCH(1,K1223:AE1223,-1))</f>
        <v>95PFE-L2S</v>
      </c>
      <c r="AN1223" s="337" t="str">
        <f>IF(INDEX($K$6:$AE$6,1,MATCH(1,K1223:AE1223,1))&lt;&gt;INDEX($K$6:$AE$6,1,MATCH(1,K1223:AE1223,-1)),INDEX($K$6:$AE$6,1,MATCH(1,K1223:AE1223,1)),"-")</f>
        <v>-</v>
      </c>
    </row>
    <row r="1224" spans="1:40" x14ac:dyDescent="0.2">
      <c r="A1224" s="169" t="str">
        <f>IF(IFERROR(VLOOKUP(G1224,EmployesActifs,1,FALSE),"Non")&lt;&gt;"Non","Oui","Non")</f>
        <v>Oui</v>
      </c>
      <c r="B1224" s="172">
        <f>IF(A1224="Oui",1,0)</f>
        <v>1</v>
      </c>
      <c r="C1224" s="172">
        <f>IF(OR(G1224="Médecin",H1224="Médecin",I1224="Médecin",I1224="Médecins",H1224="anesthésiste",H1224="boursier univ.",H1224="chercheur",H1224="chirurgien",H1224="Résident(e)",H1224="Md Urg",H1224="Md Card",LEFT(H1224,6)="Fellow",H1224="Externe Médecine",H1224="Directeur de la biobanque Médecin",H1224="monit.-boursier",),1,0)</f>
        <v>0</v>
      </c>
      <c r="D1224" s="172">
        <f>IF(OR(G1224=0,H1224="Stagiaire",H1224="Stagiaires",H1224="Externe",H1224="Externes",G1224="agence",H1224="STAGIAIRE INFIRMIER(ÈRE)",H1224="STAGIAIRE SI",H1224="STAGIAIRE S.I.",H1224="STAGIAIRE PAB",H1224="STAGIAIRE EN PERFUSION",H1224="Stagiaire Physiothérapeute",H1224="Stagiaire médecine",H1224="Stagiaire - Service sociaux",H1224="STAGIAIRE SOINS INFIRMIERS",H1224="STAGIAIRE EXTERNE EN MÉDECINE",H1224="ss",),1,0)</f>
        <v>0</v>
      </c>
      <c r="E1224" s="28" t="s">
        <v>1925</v>
      </c>
      <c r="F1224" s="28" t="s">
        <v>241</v>
      </c>
      <c r="G1224" s="262">
        <v>5960</v>
      </c>
      <c r="H1224" s="79" t="s">
        <v>182</v>
      </c>
      <c r="I1224" s="164" t="s">
        <v>152</v>
      </c>
      <c r="J1224" s="273">
        <f ca="1">IF(AK1224&lt;=Données!$B$2,1," ")</f>
        <v>1</v>
      </c>
      <c r="K1224" s="45">
        <v>1</v>
      </c>
      <c r="L1224" s="46"/>
      <c r="M1224" s="47"/>
      <c r="N1224" s="48"/>
      <c r="O1224" s="185"/>
      <c r="P1224" s="187"/>
      <c r="Q1224" s="185"/>
      <c r="R1224" s="186"/>
      <c r="S1224" s="186"/>
      <c r="T1224" s="187"/>
      <c r="U1224" s="187"/>
      <c r="V1224" s="187"/>
      <c r="W1224" s="320"/>
      <c r="X1224" s="214"/>
      <c r="Y1224" s="215"/>
      <c r="Z1224" s="34"/>
      <c r="AA1224" s="35"/>
      <c r="AB1224" s="35"/>
      <c r="AC1224" s="35"/>
      <c r="AD1224" s="36"/>
      <c r="AE1224" s="224"/>
      <c r="AF1224" s="53"/>
      <c r="AG1224" s="54"/>
      <c r="AH1224" s="55"/>
      <c r="AI1224" s="56"/>
      <c r="AJ1224" s="41" t="s">
        <v>85</v>
      </c>
      <c r="AK1224" s="42">
        <v>44579</v>
      </c>
      <c r="AL1224" s="50"/>
      <c r="AM1224" s="337" t="str">
        <f>INDEX($K$6:$AE$6,1,MATCH(1,K1224:AE1224,-1))</f>
        <v>95PFE-L2S</v>
      </c>
      <c r="AN1224" s="337" t="str">
        <f>IF(INDEX($K$6:$AE$6,1,MATCH(1,K1224:AE1224,1))&lt;&gt;INDEX($K$6:$AE$6,1,MATCH(1,K1224:AE1224,-1)),INDEX($K$6:$AE$6,1,MATCH(1,K1224:AE1224,1)),"-")</f>
        <v>-</v>
      </c>
    </row>
    <row r="1225" spans="1:40" x14ac:dyDescent="0.2">
      <c r="A1225" s="381"/>
      <c r="B1225" s="172">
        <f>IF(A1225="Oui",1,0)</f>
        <v>0</v>
      </c>
      <c r="C1225" s="172">
        <f>IF(OR(G1225="Médecin",H1225="Médecin",I1225="Médecin",I1225="Médecins",H1225="anesthésiste",H1225="boursier univ.",H1225="chercheur",H1225="chirurgien",H1225="Résident(e)",H1225="Md Urg",H1225="Md Card",LEFT(H1225,6)="Fellow",H1225="Externe Médecine",H1225="Directeur de la biobanque Médecin",H1225="monit.-boursier",),1,0)</f>
        <v>0</v>
      </c>
      <c r="D1225" s="172">
        <f>IF(OR(G1225=0,H1225="Stagiaire",H1225="Stagiaires",H1225="Externe",H1225="Externes",G1225="agence",H1225="STAGIAIRE INFIRMIER(ÈRE)",H1225="STAGIAIRE SI",H1225="STAGIAIRE S.I.",H1225="STAGIAIRE PAB",H1225="STAGIAIRE EN PERFUSION",H1225="Stagiaire Physiothérapeute",H1225="Stagiaire médecine",H1225="Stagiaire - Service sociaux",H1225="STAGIAIRE SOINS INFIRMIERS",H1225="STAGIAIRE EXTERNE EN MÉDECINE",H1225="ss",),1,0)</f>
        <v>1</v>
      </c>
      <c r="E1225" s="28" t="s">
        <v>1925</v>
      </c>
      <c r="F1225" s="28" t="s">
        <v>1927</v>
      </c>
      <c r="G1225" s="262">
        <v>0</v>
      </c>
      <c r="H1225" s="79" t="s">
        <v>479</v>
      </c>
      <c r="I1225" s="164" t="s">
        <v>65</v>
      </c>
      <c r="J1225" s="273">
        <f ca="1">IF(AK1225&lt;=Données!$B$2,1," ")</f>
        <v>1</v>
      </c>
      <c r="K1225" s="45"/>
      <c r="L1225" s="46">
        <v>1</v>
      </c>
      <c r="M1225" s="47"/>
      <c r="N1225" s="48"/>
      <c r="O1225" s="185"/>
      <c r="P1225" s="187"/>
      <c r="Q1225" s="185"/>
      <c r="R1225" s="186"/>
      <c r="S1225" s="186"/>
      <c r="T1225" s="187"/>
      <c r="U1225" s="187"/>
      <c r="V1225" s="187"/>
      <c r="W1225" s="320"/>
      <c r="X1225" s="214"/>
      <c r="Y1225" s="215"/>
      <c r="Z1225" s="34"/>
      <c r="AA1225" s="35"/>
      <c r="AB1225" s="35"/>
      <c r="AC1225" s="35"/>
      <c r="AD1225" s="36"/>
      <c r="AE1225" s="224"/>
      <c r="AF1225" s="53"/>
      <c r="AG1225" s="54"/>
      <c r="AH1225" s="55"/>
      <c r="AI1225" s="56"/>
      <c r="AJ1225" s="41" t="s">
        <v>50</v>
      </c>
      <c r="AK1225" s="42">
        <v>44580</v>
      </c>
      <c r="AL1225" s="50"/>
      <c r="AM1225" s="337" t="str">
        <f>INDEX($K$6:$AE$6,1,MATCH(1,K1225:AE1225,-1))</f>
        <v>95PFE-L2M</v>
      </c>
      <c r="AN1225" s="337" t="str">
        <f>IF(INDEX($K$6:$AE$6,1,MATCH(1,K1225:AE1225,1))&lt;&gt;INDEX($K$6:$AE$6,1,MATCH(1,K1225:AE1225,-1)),INDEX($K$6:$AE$6,1,MATCH(1,K1225:AE1225,1)),"-")</f>
        <v>-</v>
      </c>
    </row>
    <row r="1226" spans="1:40" x14ac:dyDescent="0.2">
      <c r="A1226" s="169" t="str">
        <f>IF(IFERROR(VLOOKUP(G1226,EmployesActifs,1,FALSE),"Non")&lt;&gt;"Non","Oui","Non")</f>
        <v>Oui</v>
      </c>
      <c r="B1226" s="172">
        <f>IF(A1226="Oui",1,0)</f>
        <v>1</v>
      </c>
      <c r="C1226" s="172">
        <f>IF(OR(G1226="Médecin",H1226="Médecin",I1226="Médecin",I1226="Médecins",H1226="anesthésiste",H1226="boursier univ.",H1226="chercheur",H1226="chirurgien",H1226="Résident(e)",H1226="Md Urg",H1226="Md Card",LEFT(H1226,6)="Fellow",H1226="Externe Médecine",H1226="Directeur de la biobanque Médecin",H1226="monit.-boursier",),1,0)</f>
        <v>0</v>
      </c>
      <c r="D1226" s="172">
        <f>IF(OR(G1226=0,H1226="Stagiaire",H1226="Stagiaires",H1226="Externe",H1226="Externes",G1226="agence",H1226="STAGIAIRE INFIRMIER(ÈRE)",H1226="STAGIAIRE SI",H1226="STAGIAIRE S.I.",H1226="STAGIAIRE PAB",H1226="STAGIAIRE EN PERFUSION",H1226="Stagiaire Physiothérapeute",H1226="Stagiaire médecine",H1226="Stagiaire - Service sociaux",H1226="STAGIAIRE SOINS INFIRMIERS",H1226="STAGIAIRE EXTERNE EN MÉDECINE",H1226="ss",),1,0)</f>
        <v>0</v>
      </c>
      <c r="E1226" s="28" t="s">
        <v>1925</v>
      </c>
      <c r="F1226" s="28" t="s">
        <v>1594</v>
      </c>
      <c r="G1226" s="262">
        <v>12419</v>
      </c>
      <c r="H1226" s="79" t="s">
        <v>69</v>
      </c>
      <c r="I1226" s="164" t="s">
        <v>5717</v>
      </c>
      <c r="J1226" s="273">
        <f ca="1">IF(AK1226&lt;=Données!$B$2,1," ")</f>
        <v>1</v>
      </c>
      <c r="K1226" s="45"/>
      <c r="L1226" s="46">
        <v>1</v>
      </c>
      <c r="M1226" s="47"/>
      <c r="N1226" s="48"/>
      <c r="O1226" s="185"/>
      <c r="P1226" s="187"/>
      <c r="Q1226" s="185"/>
      <c r="R1226" s="186"/>
      <c r="S1226" s="186"/>
      <c r="T1226" s="187"/>
      <c r="U1226" s="187"/>
      <c r="V1226" s="187"/>
      <c r="W1226" s="320"/>
      <c r="X1226" s="214"/>
      <c r="Y1226" s="215"/>
      <c r="Z1226" s="34"/>
      <c r="AA1226" s="35"/>
      <c r="AB1226" s="35"/>
      <c r="AC1226" s="35"/>
      <c r="AD1226" s="36"/>
      <c r="AE1226" s="224"/>
      <c r="AF1226" s="53"/>
      <c r="AG1226" s="54"/>
      <c r="AH1226" s="55"/>
      <c r="AI1226" s="56"/>
      <c r="AJ1226" s="41" t="s">
        <v>85</v>
      </c>
      <c r="AK1226" s="42">
        <v>44741</v>
      </c>
      <c r="AL1226" s="50"/>
      <c r="AM1226" s="337" t="str">
        <f>INDEX($K$6:$AE$6,1,MATCH(1,K1226:AE1226,-1))</f>
        <v>95PFE-L2M</v>
      </c>
      <c r="AN1226" s="337" t="str">
        <f>IF(INDEX($K$6:$AE$6,1,MATCH(1,K1226:AE1226,1))&lt;&gt;INDEX($K$6:$AE$6,1,MATCH(1,K1226:AE1226,-1)),INDEX($K$6:$AE$6,1,MATCH(1,K1226:AE1226,1)),"-")</f>
        <v>-</v>
      </c>
    </row>
    <row r="1227" spans="1:40" x14ac:dyDescent="0.2">
      <c r="A1227" s="169" t="str">
        <f>IF(IFERROR(VLOOKUP(G1227,EmployesActifs,1,FALSE),"Non")&lt;&gt;"Non","Oui","Non")</f>
        <v>Oui</v>
      </c>
      <c r="B1227" s="172">
        <f>IF(A1227="Oui",1,0)</f>
        <v>1</v>
      </c>
      <c r="C1227" s="172">
        <f>IF(OR(G1227="Médecin",H1227="Médecin",I1227="Médecin",I1227="Médecins",H1227="anesthésiste",H1227="boursier univ.",H1227="chercheur",H1227="chirurgien",H1227="Résident(e)",H1227="Md Urg",H1227="Md Card",LEFT(H1227,6)="Fellow",H1227="Externe Médecine",H1227="Directeur de la biobanque Médecin",H1227="monit.-boursier",),1,0)</f>
        <v>0</v>
      </c>
      <c r="D1227" s="172">
        <f>IF(OR(G1227=0,H1227="Stagiaire",H1227="Stagiaires",H1227="Externe",H1227="Externes",G1227="agence",H1227="STAGIAIRE INFIRMIER(ÈRE)",H1227="STAGIAIRE SI",H1227="STAGIAIRE S.I.",H1227="STAGIAIRE PAB",H1227="STAGIAIRE EN PERFUSION",H1227="Stagiaire Physiothérapeute",H1227="Stagiaire médecine",H1227="Stagiaire - Service sociaux",H1227="STAGIAIRE SOINS INFIRMIERS",H1227="STAGIAIRE EXTERNE EN MÉDECINE",H1227="ss",),1,0)</f>
        <v>0</v>
      </c>
      <c r="E1227" s="28" t="s">
        <v>1930</v>
      </c>
      <c r="F1227" s="28" t="s">
        <v>1674</v>
      </c>
      <c r="G1227" s="262">
        <v>8075</v>
      </c>
      <c r="H1227" s="79" t="s">
        <v>5754</v>
      </c>
      <c r="I1227" s="164" t="s">
        <v>4464</v>
      </c>
      <c r="J1227" s="273" t="str">
        <f ca="1">IF(AK1227&lt;=Données!$B$2,1," ")</f>
        <v xml:space="preserve"> </v>
      </c>
      <c r="K1227" s="45">
        <v>1</v>
      </c>
      <c r="L1227" s="46"/>
      <c r="M1227" s="47"/>
      <c r="N1227" s="48"/>
      <c r="O1227" s="185"/>
      <c r="P1227" s="187"/>
      <c r="Q1227" s="185"/>
      <c r="R1227" s="186"/>
      <c r="S1227" s="186"/>
      <c r="T1227" s="187"/>
      <c r="U1227" s="187"/>
      <c r="V1227" s="187"/>
      <c r="W1227" s="320"/>
      <c r="X1227" s="214"/>
      <c r="Y1227" s="215"/>
      <c r="Z1227" s="34"/>
      <c r="AA1227" s="35"/>
      <c r="AB1227" s="35"/>
      <c r="AC1227" s="35"/>
      <c r="AD1227" s="36"/>
      <c r="AE1227" s="224"/>
      <c r="AF1227" s="53"/>
      <c r="AG1227" s="54"/>
      <c r="AH1227" s="55"/>
      <c r="AI1227" s="56"/>
      <c r="AJ1227" s="41" t="s">
        <v>4462</v>
      </c>
      <c r="AK1227" s="42">
        <v>45602</v>
      </c>
      <c r="AL1227" s="50"/>
      <c r="AM1227" s="337" t="str">
        <f>INDEX($K$6:$AE$6,1,MATCH(1,K1227:AE1227,-1))</f>
        <v>95PFE-L2S</v>
      </c>
      <c r="AN1227" s="337" t="str">
        <f>IF(INDEX($K$6:$AE$6,1,MATCH(1,K1227:AE1227,1))&lt;&gt;INDEX($K$6:$AE$6,1,MATCH(1,K1227:AE1227,-1)),INDEX($K$6:$AE$6,1,MATCH(1,K1227:AE1227,1)),"-")</f>
        <v>-</v>
      </c>
    </row>
    <row r="1228" spans="1:40" x14ac:dyDescent="0.2">
      <c r="A1228" s="381"/>
      <c r="B1228" s="172">
        <f>IF(A1228="Oui",1,0)</f>
        <v>0</v>
      </c>
      <c r="C1228" s="172">
        <f>IF(OR(G1228="Médecin",H1228="Médecin",I1228="Médecin",I1228="Médecins",H1228="anesthésiste",H1228="boursier univ.",H1228="chercheur",H1228="chirurgien",H1228="Résident(e)",H1228="Md Urg",H1228="Md Card",LEFT(H1228,6)="Fellow",H1228="Externe Médecine",H1228="Directeur de la biobanque Médecin",H1228="monit.-boursier",),1,0)</f>
        <v>1</v>
      </c>
      <c r="D1228" s="172">
        <f>IF(OR(G1228=0,H1228="Stagiaire",H1228="Stagiaires",H1228="Externe",H1228="Externes",G1228="agence",H1228="STAGIAIRE INFIRMIER(ÈRE)",H1228="STAGIAIRE SI",H1228="STAGIAIRE S.I.",H1228="STAGIAIRE PAB",H1228="STAGIAIRE EN PERFUSION",H1228="Stagiaire Physiothérapeute",H1228="Stagiaire médecine",H1228="Stagiaire - Service sociaux",H1228="STAGIAIRE SOINS INFIRMIERS",H1228="STAGIAIRE EXTERNE EN MÉDECINE",H1228="ss",),1,0)</f>
        <v>0</v>
      </c>
      <c r="E1228" s="28" t="s">
        <v>1930</v>
      </c>
      <c r="F1228" s="28" t="s">
        <v>2516</v>
      </c>
      <c r="G1228" s="262" t="s">
        <v>5101</v>
      </c>
      <c r="H1228" s="79" t="s">
        <v>3185</v>
      </c>
      <c r="I1228" s="164" t="s">
        <v>61</v>
      </c>
      <c r="J1228" s="273" t="str">
        <f ca="1">IF(AK1228&lt;=Données!$B$2,1," ")</f>
        <v xml:space="preserve"> </v>
      </c>
      <c r="K1228" s="45">
        <v>1</v>
      </c>
      <c r="L1228" s="46"/>
      <c r="M1228" s="47"/>
      <c r="N1228" s="48"/>
      <c r="O1228" s="185"/>
      <c r="P1228" s="187"/>
      <c r="Q1228" s="185"/>
      <c r="R1228" s="186"/>
      <c r="S1228" s="186"/>
      <c r="T1228" s="187"/>
      <c r="U1228" s="187"/>
      <c r="V1228" s="187"/>
      <c r="W1228" s="320"/>
      <c r="X1228" s="214"/>
      <c r="Y1228" s="215"/>
      <c r="Z1228" s="34"/>
      <c r="AA1228" s="35"/>
      <c r="AB1228" s="35"/>
      <c r="AC1228" s="35"/>
      <c r="AD1228" s="36"/>
      <c r="AE1228" s="224"/>
      <c r="AF1228" s="53"/>
      <c r="AG1228" s="54"/>
      <c r="AH1228" s="55"/>
      <c r="AI1228" s="56"/>
      <c r="AJ1228" s="41" t="s">
        <v>4462</v>
      </c>
      <c r="AK1228" s="42">
        <v>45321</v>
      </c>
      <c r="AL1228" s="50"/>
      <c r="AM1228" s="337" t="str">
        <f>INDEX($K$6:$AE$6,1,MATCH(1,K1228:AE1228,-1))</f>
        <v>95PFE-L2S</v>
      </c>
      <c r="AN1228" s="337" t="str">
        <f>IF(INDEX($K$6:$AE$6,1,MATCH(1,K1228:AE1228,1))&lt;&gt;INDEX($K$6:$AE$6,1,MATCH(1,K1228:AE1228,-1)),INDEX($K$6:$AE$6,1,MATCH(1,K1228:AE1228,1)),"-")</f>
        <v>-</v>
      </c>
    </row>
    <row r="1229" spans="1:40" x14ac:dyDescent="0.2">
      <c r="A1229" s="169" t="str">
        <f>IF(IFERROR(VLOOKUP(G1229,EmployesActifs,1,FALSE),"Non")&lt;&gt;"Non","Oui","Non")</f>
        <v>Oui</v>
      </c>
      <c r="B1229" s="172">
        <f>IF(A1229="Oui",1,0)</f>
        <v>1</v>
      </c>
      <c r="C1229" s="172">
        <f>IF(OR(G1229="Médecin",H1229="Médecin",I1229="Médecin",I1229="Médecins",H1229="anesthésiste",H1229="boursier univ.",H1229="chercheur",H1229="chirurgien",H1229="Résident(e)",H1229="Md Urg",H1229="Md Card",LEFT(H1229,6)="Fellow",H1229="Externe Médecine",H1229="Directeur de la biobanque Médecin",H1229="monit.-boursier",),1,0)</f>
        <v>0</v>
      </c>
      <c r="D1229" s="172">
        <f>IF(OR(G1229=0,H1229="Stagiaire",H1229="Stagiaires",H1229="Externe",H1229="Externes",G1229="agence",H1229="STAGIAIRE INFIRMIER(ÈRE)",H1229="STAGIAIRE SI",H1229="STAGIAIRE S.I.",H1229="STAGIAIRE PAB",H1229="STAGIAIRE EN PERFUSION",H1229="Stagiaire Physiothérapeute",H1229="Stagiaire médecine",H1229="Stagiaire - Service sociaux",H1229="STAGIAIRE SOINS INFIRMIERS",H1229="STAGIAIRE EXTERNE EN MÉDECINE",H1229="ss",),1,0)</f>
        <v>0</v>
      </c>
      <c r="E1229" s="28" t="s">
        <v>1930</v>
      </c>
      <c r="F1229" s="28" t="s">
        <v>2146</v>
      </c>
      <c r="G1229" s="262">
        <v>13671</v>
      </c>
      <c r="H1229" s="79" t="s">
        <v>4483</v>
      </c>
      <c r="I1229" s="164" t="s">
        <v>1489</v>
      </c>
      <c r="J1229" s="273" t="str">
        <f ca="1">IF(AK1229&lt;=Données!$B$2,1," ")</f>
        <v xml:space="preserve"> </v>
      </c>
      <c r="K1229" s="45"/>
      <c r="L1229" s="46"/>
      <c r="M1229" s="47" t="s">
        <v>56</v>
      </c>
      <c r="N1229" s="48">
        <v>1</v>
      </c>
      <c r="O1229" s="185"/>
      <c r="P1229" s="187" t="s">
        <v>56</v>
      </c>
      <c r="Q1229" s="185"/>
      <c r="R1229" s="186"/>
      <c r="S1229" s="186"/>
      <c r="T1229" s="187"/>
      <c r="U1229" s="187"/>
      <c r="V1229" s="187"/>
      <c r="W1229" s="320"/>
      <c r="X1229" s="214"/>
      <c r="Y1229" s="215"/>
      <c r="Z1229" s="34"/>
      <c r="AA1229" s="35"/>
      <c r="AB1229" s="35"/>
      <c r="AC1229" s="35"/>
      <c r="AD1229" s="36"/>
      <c r="AE1229" s="224"/>
      <c r="AF1229" s="53"/>
      <c r="AG1229" s="54"/>
      <c r="AH1229" s="55"/>
      <c r="AI1229" s="56"/>
      <c r="AJ1229" s="41" t="s">
        <v>4462</v>
      </c>
      <c r="AK1229" s="42">
        <v>45560</v>
      </c>
      <c r="AL1229" s="50"/>
      <c r="AM1229" s="337" t="str">
        <f>INDEX($K$6:$AE$6,1,MATCH(1,K1229:AE1229,-1))</f>
        <v>F550</v>
      </c>
      <c r="AN1229" s="337" t="str">
        <f>IF(INDEX($K$6:$AE$6,1,MATCH(1,K1229:AE1229,1))&lt;&gt;INDEX($K$6:$AE$6,1,MATCH(1,K1229:AE1229,-1)),INDEX($K$6:$AE$6,1,MATCH(1,K1229:AE1229,1)),"-")</f>
        <v>-</v>
      </c>
    </row>
    <row r="1230" spans="1:40" x14ac:dyDescent="0.2">
      <c r="A1230" s="169" t="str">
        <f>IF(IFERROR(VLOOKUP(G1230,EmployesActifs,1,FALSE),"Non")&lt;&gt;"Non","Oui","Non")</f>
        <v>Oui</v>
      </c>
      <c r="B1230" s="172">
        <f>IF(A1230="Oui",1,0)</f>
        <v>1</v>
      </c>
      <c r="C1230" s="172">
        <f>IF(OR(G1230="Médecin",H1230="Médecin",I1230="Médecin",I1230="Médecins",H1230="anesthésiste",H1230="boursier univ.",H1230="chercheur",H1230="chirurgien",H1230="Résident(e)",H1230="Md Urg",H1230="Md Card",LEFT(H1230,6)="Fellow",H1230="Externe Médecine",H1230="Directeur de la biobanque Médecin",H1230="monit.-boursier",),1,0)</f>
        <v>0</v>
      </c>
      <c r="D1230" s="172">
        <f>IF(OR(G1230=0,H1230="Stagiaire",H1230="Stagiaires",H1230="Externe",H1230="Externes",G1230="agence",H1230="STAGIAIRE INFIRMIER(ÈRE)",H1230="STAGIAIRE SI",H1230="STAGIAIRE S.I.",H1230="STAGIAIRE PAB",H1230="STAGIAIRE EN PERFUSION",H1230="Stagiaire Physiothérapeute",H1230="Stagiaire médecine",H1230="Stagiaire - Service sociaux",H1230="STAGIAIRE SOINS INFIRMIERS",H1230="STAGIAIRE EXTERNE EN MÉDECINE",H1230="ss",),1,0)</f>
        <v>0</v>
      </c>
      <c r="E1230" s="28" t="s">
        <v>1930</v>
      </c>
      <c r="F1230" s="28" t="s">
        <v>449</v>
      </c>
      <c r="G1230" s="262">
        <v>8353</v>
      </c>
      <c r="H1230" s="79" t="s">
        <v>2463</v>
      </c>
      <c r="I1230" s="164" t="s">
        <v>933</v>
      </c>
      <c r="J1230" s="273" t="str">
        <f ca="1">IF(AK1230&lt;=Données!$B$2,1," ")</f>
        <v xml:space="preserve"> </v>
      </c>
      <c r="K1230" s="45">
        <v>1</v>
      </c>
      <c r="L1230" s="46"/>
      <c r="M1230" s="47"/>
      <c r="N1230" s="48"/>
      <c r="O1230" s="185"/>
      <c r="P1230" s="187"/>
      <c r="Q1230" s="185"/>
      <c r="R1230" s="186"/>
      <c r="S1230" s="186"/>
      <c r="T1230" s="187"/>
      <c r="U1230" s="187"/>
      <c r="V1230" s="187"/>
      <c r="W1230" s="320"/>
      <c r="X1230" s="214"/>
      <c r="Y1230" s="215"/>
      <c r="Z1230" s="34"/>
      <c r="AA1230" s="35"/>
      <c r="AB1230" s="35"/>
      <c r="AC1230" s="35"/>
      <c r="AD1230" s="36"/>
      <c r="AE1230" s="224"/>
      <c r="AF1230" s="53"/>
      <c r="AG1230" s="54"/>
      <c r="AH1230" s="55"/>
      <c r="AI1230" s="56"/>
      <c r="AJ1230" s="41" t="s">
        <v>5851</v>
      </c>
      <c r="AK1230" s="42">
        <v>45679</v>
      </c>
      <c r="AL1230" s="50"/>
      <c r="AM1230" s="337" t="str">
        <f>INDEX($K$6:$AE$6,1,MATCH(1,K1230:AE1230,-1))</f>
        <v>95PFE-L2S</v>
      </c>
      <c r="AN1230" s="337" t="str">
        <f>IF(INDEX($K$6:$AE$6,1,MATCH(1,K1230:AE1230,1))&lt;&gt;INDEX($K$6:$AE$6,1,MATCH(1,K1230:AE1230,-1)),INDEX($K$6:$AE$6,1,MATCH(1,K1230:AE1230,1)),"-")</f>
        <v>-</v>
      </c>
    </row>
    <row r="1231" spans="1:40" x14ac:dyDescent="0.2">
      <c r="A1231" s="169" t="str">
        <f>IF(IFERROR(VLOOKUP(G1231,EmployesActifs,1,FALSE),"Non")&lt;&gt;"Non","Oui","Non")</f>
        <v>Oui</v>
      </c>
      <c r="B1231" s="172">
        <f>IF(A1231="Oui",1,0)</f>
        <v>1</v>
      </c>
      <c r="C1231" s="172">
        <f>IF(OR(G1231="Médecin",H1231="Médecin",I1231="Médecin",I1231="Médecins",H1231="anesthésiste",H1231="boursier univ.",H1231="chercheur",H1231="chirurgien",H1231="Résident(e)",H1231="Md Urg",H1231="Md Card",LEFT(H1231,6)="Fellow",H1231="Externe Médecine",H1231="Directeur de la biobanque Médecin",H1231="monit.-boursier",),1,0)</f>
        <v>0</v>
      </c>
      <c r="D1231" s="172">
        <f>IF(OR(G1231=0,H1231="Stagiaire",H1231="Stagiaires",H1231="Externe",H1231="Externes",G1231="agence",H1231="STAGIAIRE INFIRMIER(ÈRE)",H1231="STAGIAIRE SI",H1231="STAGIAIRE S.I.",H1231="STAGIAIRE PAB",H1231="STAGIAIRE EN PERFUSION",H1231="Stagiaire Physiothérapeute",H1231="Stagiaire médecine",H1231="Stagiaire - Service sociaux",H1231="STAGIAIRE SOINS INFIRMIERS",H1231="STAGIAIRE EXTERNE EN MÉDECINE",H1231="ss",),1,0)</f>
        <v>0</v>
      </c>
      <c r="E1231" s="28" t="s">
        <v>1930</v>
      </c>
      <c r="F1231" s="28" t="s">
        <v>1928</v>
      </c>
      <c r="G1231" s="262">
        <v>8104</v>
      </c>
      <c r="H1231" s="79" t="s">
        <v>1174</v>
      </c>
      <c r="I1231" s="164" t="s">
        <v>933</v>
      </c>
      <c r="J1231" s="273" t="str">
        <f ca="1">IF(AK1231&lt;=Données!$B$2,1," ")</f>
        <v xml:space="preserve"> </v>
      </c>
      <c r="K1231" s="45"/>
      <c r="L1231" s="46">
        <v>1</v>
      </c>
      <c r="M1231" s="47"/>
      <c r="N1231" s="48"/>
      <c r="O1231" s="185"/>
      <c r="P1231" s="187"/>
      <c r="Q1231" s="185"/>
      <c r="R1231" s="186"/>
      <c r="S1231" s="186"/>
      <c r="T1231" s="187"/>
      <c r="U1231" s="187"/>
      <c r="V1231" s="187"/>
      <c r="W1231" s="320"/>
      <c r="X1231" s="214"/>
      <c r="Y1231" s="215"/>
      <c r="Z1231" s="34"/>
      <c r="AA1231" s="35"/>
      <c r="AB1231" s="35"/>
      <c r="AC1231" s="35"/>
      <c r="AD1231" s="36"/>
      <c r="AE1231" s="224"/>
      <c r="AF1231" s="53"/>
      <c r="AG1231" s="54"/>
      <c r="AH1231" s="55"/>
      <c r="AI1231" s="56"/>
      <c r="AJ1231" s="41" t="s">
        <v>4462</v>
      </c>
      <c r="AK1231" s="42">
        <v>45889</v>
      </c>
      <c r="AL1231" s="50"/>
      <c r="AM1231" s="337" t="str">
        <f>INDEX($K$6:$AE$6,1,MATCH(1,K1231:AE1231,-1))</f>
        <v>95PFE-L2M</v>
      </c>
      <c r="AN1231" s="337" t="str">
        <f>IF(INDEX($K$6:$AE$6,1,MATCH(1,K1231:AE1231,1))&lt;&gt;INDEX($K$6:$AE$6,1,MATCH(1,K1231:AE1231,-1)),INDEX($K$6:$AE$6,1,MATCH(1,K1231:AE1231,1)),"-")</f>
        <v>-</v>
      </c>
    </row>
    <row r="1232" spans="1:40" x14ac:dyDescent="0.2">
      <c r="A1232" s="169" t="str">
        <f>IF(IFERROR(VLOOKUP(G1232,EmployesActifs,1,FALSE),"Non")&lt;&gt;"Non","Oui","Non")</f>
        <v>Oui</v>
      </c>
      <c r="B1232" s="172">
        <f>IF(A1232="Oui",1,0)</f>
        <v>1</v>
      </c>
      <c r="C1232" s="172">
        <f>IF(OR(G1232="Médecin",H1232="Médecin",I1232="Médecin",I1232="Médecins",H1232="anesthésiste",H1232="boursier univ.",H1232="chercheur",H1232="chirurgien",H1232="Résident(e)",H1232="Md Urg",H1232="Md Card",LEFT(H1232,6)="Fellow",H1232="Externe Médecine",H1232="Directeur de la biobanque Médecin",H1232="monit.-boursier",),1,0)</f>
        <v>0</v>
      </c>
      <c r="D1232" s="172">
        <f>IF(OR(G1232=0,H1232="Stagiaire",H1232="Stagiaires",H1232="Externe",H1232="Externes",G1232="agence",H1232="STAGIAIRE INFIRMIER(ÈRE)",H1232="STAGIAIRE SI",H1232="STAGIAIRE S.I.",H1232="STAGIAIRE PAB",H1232="STAGIAIRE EN PERFUSION",H1232="Stagiaire Physiothérapeute",H1232="Stagiaire médecine",H1232="Stagiaire - Service sociaux",H1232="STAGIAIRE SOINS INFIRMIERS",H1232="STAGIAIRE EXTERNE EN MÉDECINE",H1232="ss",),1,0)</f>
        <v>0</v>
      </c>
      <c r="E1232" s="28" t="s">
        <v>3218</v>
      </c>
      <c r="F1232" s="28" t="s">
        <v>231</v>
      </c>
      <c r="G1232" s="262">
        <v>2371</v>
      </c>
      <c r="H1232" s="79" t="s">
        <v>3430</v>
      </c>
      <c r="I1232" s="164" t="s">
        <v>3410</v>
      </c>
      <c r="J1232" s="273">
        <f ca="1">IF(AK1232&lt;=Données!$B$2,1," ")</f>
        <v>1</v>
      </c>
      <c r="K1232" s="45">
        <v>1</v>
      </c>
      <c r="L1232" s="46"/>
      <c r="M1232" s="47"/>
      <c r="N1232" s="48"/>
      <c r="O1232" s="185"/>
      <c r="P1232" s="187"/>
      <c r="Q1232" s="185"/>
      <c r="R1232" s="186"/>
      <c r="S1232" s="186"/>
      <c r="T1232" s="187"/>
      <c r="U1232" s="187"/>
      <c r="V1232" s="187"/>
      <c r="W1232" s="320"/>
      <c r="X1232" s="214"/>
      <c r="Y1232" s="215"/>
      <c r="Z1232" s="34"/>
      <c r="AA1232" s="35"/>
      <c r="AB1232" s="35"/>
      <c r="AC1232" s="35"/>
      <c r="AD1232" s="36"/>
      <c r="AE1232" s="224"/>
      <c r="AF1232" s="53"/>
      <c r="AG1232" s="54"/>
      <c r="AH1232" s="55"/>
      <c r="AI1232" s="56"/>
      <c r="AJ1232" s="41" t="s">
        <v>85</v>
      </c>
      <c r="AK1232" s="42">
        <v>45035</v>
      </c>
      <c r="AL1232" s="50"/>
      <c r="AM1232" s="337" t="str">
        <f>INDEX($K$6:$AE$6,1,MATCH(1,K1232:AE1232,-1))</f>
        <v>95PFE-L2S</v>
      </c>
      <c r="AN1232" s="337" t="str">
        <f>IF(INDEX($K$6:$AE$6,1,MATCH(1,K1232:AE1232,1))&lt;&gt;INDEX($K$6:$AE$6,1,MATCH(1,K1232:AE1232,-1)),INDEX($K$6:$AE$6,1,MATCH(1,K1232:AE1232,1)),"-")</f>
        <v>-</v>
      </c>
    </row>
    <row r="1233" spans="1:40" x14ac:dyDescent="0.2">
      <c r="A1233" s="169" t="str">
        <f>IF(IFERROR(VLOOKUP(G1233,EmployesActifs,1,FALSE),"Non")&lt;&gt;"Non","Oui","Non")</f>
        <v>Oui</v>
      </c>
      <c r="B1233" s="172">
        <f>IF(A1233="Oui",1,0)</f>
        <v>1</v>
      </c>
      <c r="C1233" s="172">
        <f>IF(OR(G1233="Médecin",H1233="Médecin",I1233="Médecin",I1233="Médecins",H1233="anesthésiste",H1233="boursier univ.",H1233="chercheur",H1233="chirurgien",H1233="Résident(e)",H1233="Md Urg",H1233="Md Card",LEFT(H1233,6)="Fellow",H1233="Externe Médecine",H1233="Directeur de la biobanque Médecin",H1233="monit.-boursier",),1,0)</f>
        <v>0</v>
      </c>
      <c r="D1233" s="172">
        <f>IF(OR(G1233=0,H1233="Stagiaire",H1233="Stagiaires",H1233="Externe",H1233="Externes",G1233="agence",H1233="STAGIAIRE INFIRMIER(ÈRE)",H1233="STAGIAIRE SI",H1233="STAGIAIRE S.I.",H1233="STAGIAIRE PAB",H1233="STAGIAIRE EN PERFUSION",H1233="Stagiaire Physiothérapeute",H1233="Stagiaire médecine",H1233="Stagiaire - Service sociaux",H1233="STAGIAIRE SOINS INFIRMIERS",H1233="STAGIAIRE EXTERNE EN MÉDECINE",H1233="ss",),1,0)</f>
        <v>0</v>
      </c>
      <c r="E1233" s="28" t="s">
        <v>3499</v>
      </c>
      <c r="F1233" s="28" t="s">
        <v>3500</v>
      </c>
      <c r="G1233" s="262">
        <v>4073</v>
      </c>
      <c r="H1233" s="79" t="s">
        <v>544</v>
      </c>
      <c r="I1233" s="164" t="s">
        <v>122</v>
      </c>
      <c r="J1233" s="273">
        <f ca="1">IF(AK1233&lt;=Données!$B$2,1," ")</f>
        <v>1</v>
      </c>
      <c r="K1233" s="45"/>
      <c r="L1233" s="46">
        <v>1</v>
      </c>
      <c r="M1233" s="47"/>
      <c r="N1233" s="48"/>
      <c r="O1233" s="185"/>
      <c r="P1233" s="187"/>
      <c r="Q1233" s="185"/>
      <c r="R1233" s="186"/>
      <c r="S1233" s="186"/>
      <c r="T1233" s="187"/>
      <c r="U1233" s="187"/>
      <c r="V1233" s="187"/>
      <c r="W1233" s="320"/>
      <c r="X1233" s="214"/>
      <c r="Y1233" s="215"/>
      <c r="Z1233" s="34"/>
      <c r="AA1233" s="35"/>
      <c r="AB1233" s="35"/>
      <c r="AC1233" s="35"/>
      <c r="AD1233" s="36"/>
      <c r="AE1233" s="224"/>
      <c r="AF1233" s="53"/>
      <c r="AG1233" s="54"/>
      <c r="AH1233" s="55"/>
      <c r="AI1233" s="56"/>
      <c r="AJ1233" s="41" t="s">
        <v>57</v>
      </c>
      <c r="AK1233" s="42">
        <v>44566</v>
      </c>
      <c r="AL1233" s="50"/>
      <c r="AM1233" s="337" t="str">
        <f>INDEX($K$6:$AE$6,1,MATCH(1,K1233:AE1233,-1))</f>
        <v>95PFE-L2M</v>
      </c>
      <c r="AN1233" s="337" t="str">
        <f>IF(INDEX($K$6:$AE$6,1,MATCH(1,K1233:AE1233,1))&lt;&gt;INDEX($K$6:$AE$6,1,MATCH(1,K1233:AE1233,-1)),INDEX($K$6:$AE$6,1,MATCH(1,K1233:AE1233,1)),"-")</f>
        <v>-</v>
      </c>
    </row>
    <row r="1234" spans="1:40" x14ac:dyDescent="0.2">
      <c r="A1234" s="381"/>
      <c r="B1234" s="172">
        <f>IF(A1234="Oui",1,0)</f>
        <v>0</v>
      </c>
      <c r="C1234" s="172">
        <f>IF(OR(G1234="Médecin",H1234="Médecin",I1234="Médecin",I1234="Médecins",H1234="anesthésiste",H1234="boursier univ.",H1234="chercheur",H1234="chirurgien",H1234="Résident(e)",H1234="Md Urg",H1234="Md Card",LEFT(H1234,6)="Fellow",H1234="Externe Médecine",H1234="Directeur de la biobanque Médecin",H1234="monit.-boursier",),1,0)</f>
        <v>1</v>
      </c>
      <c r="D1234" s="172">
        <f>IF(OR(G1234=0,H1234="Stagiaire",H1234="Stagiaires",H1234="Externe",H1234="Externes",G1234="agence",H1234="STAGIAIRE INFIRMIER(ÈRE)",H1234="STAGIAIRE SI",H1234="STAGIAIRE S.I.",H1234="STAGIAIRE PAB",H1234="STAGIAIRE EN PERFUSION",H1234="Stagiaire Physiothérapeute",H1234="Stagiaire médecine",H1234="Stagiaire - Service sociaux",H1234="STAGIAIRE SOINS INFIRMIERS",H1234="STAGIAIRE EXTERNE EN MÉDECINE",H1234="ss",),1,0)</f>
        <v>0</v>
      </c>
      <c r="E1234" s="28" t="s">
        <v>6001</v>
      </c>
      <c r="F1234" s="28" t="s">
        <v>1853</v>
      </c>
      <c r="G1234" s="262" t="s">
        <v>6002</v>
      </c>
      <c r="H1234" s="79" t="s">
        <v>3185</v>
      </c>
      <c r="I1234" s="164" t="s">
        <v>324</v>
      </c>
      <c r="J1234" s="273" t="str">
        <f ca="1">IF(AK1234&lt;=Données!$B$2,1," ")</f>
        <v xml:space="preserve"> </v>
      </c>
      <c r="K1234" s="45">
        <v>1</v>
      </c>
      <c r="L1234" s="46"/>
      <c r="M1234" s="47"/>
      <c r="N1234" s="48"/>
      <c r="O1234" s="185"/>
      <c r="P1234" s="187"/>
      <c r="Q1234" s="185"/>
      <c r="R1234" s="186"/>
      <c r="S1234" s="186"/>
      <c r="T1234" s="187"/>
      <c r="U1234" s="187"/>
      <c r="V1234" s="187"/>
      <c r="W1234" s="320"/>
      <c r="X1234" s="214"/>
      <c r="Y1234" s="215"/>
      <c r="Z1234" s="34"/>
      <c r="AA1234" s="35"/>
      <c r="AB1234" s="35"/>
      <c r="AC1234" s="35"/>
      <c r="AD1234" s="36"/>
      <c r="AE1234" s="224"/>
      <c r="AF1234" s="53"/>
      <c r="AG1234" s="54"/>
      <c r="AH1234" s="55"/>
      <c r="AI1234" s="56"/>
      <c r="AJ1234" s="41" t="s">
        <v>4462</v>
      </c>
      <c r="AK1234" s="42">
        <v>45728</v>
      </c>
      <c r="AL1234" s="50"/>
      <c r="AM1234" s="337" t="str">
        <f>INDEX($K$6:$AE$6,1,MATCH(1,K1234:AE1234,-1))</f>
        <v>95PFE-L2S</v>
      </c>
      <c r="AN1234" s="337" t="str">
        <f>IF(INDEX($K$6:$AE$6,1,MATCH(1,K1234:AE1234,1))&lt;&gt;INDEX($K$6:$AE$6,1,MATCH(1,K1234:AE1234,-1)),INDEX($K$6:$AE$6,1,MATCH(1,K1234:AE1234,1)),"-")</f>
        <v>-</v>
      </c>
    </row>
    <row r="1235" spans="1:40" x14ac:dyDescent="0.2">
      <c r="A1235" s="169" t="str">
        <f>IF(IFERROR(VLOOKUP(G1235,EmployesActifs,1,FALSE),"Non")&lt;&gt;"Non","Oui","Non")</f>
        <v>Oui</v>
      </c>
      <c r="B1235" s="172">
        <f>IF(A1235="Oui",1,0)</f>
        <v>1</v>
      </c>
      <c r="C1235" s="172">
        <f>IF(OR(G1235="Médecin",H1235="Médecin",I1235="Médecin",I1235="Médecins",H1235="anesthésiste",H1235="boursier univ.",H1235="chercheur",H1235="chirurgien",H1235="Résident(e)",H1235="Md Urg",H1235="Md Card",LEFT(H1235,6)="Fellow",H1235="Externe Médecine",H1235="Directeur de la biobanque Médecin",H1235="monit.-boursier",),1,0)</f>
        <v>0</v>
      </c>
      <c r="D1235" s="172">
        <f>IF(OR(G1235=0,H1235="Stagiaire",H1235="Stagiaires",H1235="Externe",H1235="Externes",G1235="agence",H1235="STAGIAIRE INFIRMIER(ÈRE)",H1235="STAGIAIRE SI",H1235="STAGIAIRE S.I.",H1235="STAGIAIRE PAB",H1235="STAGIAIRE EN PERFUSION",H1235="Stagiaire Physiothérapeute",H1235="Stagiaire médecine",H1235="Stagiaire - Service sociaux",H1235="STAGIAIRE SOINS INFIRMIERS",H1235="STAGIAIRE EXTERNE EN MÉDECINE",H1235="ss",),1,0)</f>
        <v>0</v>
      </c>
      <c r="E1235" s="28" t="s">
        <v>1934</v>
      </c>
      <c r="F1235" s="28" t="s">
        <v>1741</v>
      </c>
      <c r="G1235" s="262">
        <v>10113</v>
      </c>
      <c r="H1235" s="79" t="s">
        <v>3634</v>
      </c>
      <c r="I1235" s="164" t="s">
        <v>5714</v>
      </c>
      <c r="J1235" s="273">
        <f ca="1">IF(AK1235&lt;=Données!$B$2,1," ")</f>
        <v>1</v>
      </c>
      <c r="K1235" s="45"/>
      <c r="L1235" s="46" t="s">
        <v>56</v>
      </c>
      <c r="M1235" s="47"/>
      <c r="N1235" s="48"/>
      <c r="O1235" s="185"/>
      <c r="P1235" s="187"/>
      <c r="Q1235" s="185"/>
      <c r="R1235" s="186" t="s">
        <v>56</v>
      </c>
      <c r="S1235" s="186">
        <v>1</v>
      </c>
      <c r="T1235" s="187" t="s">
        <v>56</v>
      </c>
      <c r="U1235" s="187"/>
      <c r="V1235" s="187"/>
      <c r="W1235" s="320"/>
      <c r="X1235" s="214"/>
      <c r="Y1235" s="215"/>
      <c r="Z1235" s="34"/>
      <c r="AA1235" s="35"/>
      <c r="AB1235" s="35"/>
      <c r="AC1235" s="35"/>
      <c r="AD1235" s="36"/>
      <c r="AE1235" s="224"/>
      <c r="AF1235" s="53"/>
      <c r="AG1235" s="54"/>
      <c r="AH1235" s="55"/>
      <c r="AI1235" s="56"/>
      <c r="AJ1235" s="41" t="s">
        <v>57</v>
      </c>
      <c r="AK1235" s="42">
        <v>44564</v>
      </c>
      <c r="AL1235" s="50"/>
      <c r="AM1235" s="337" t="str">
        <f>INDEX($K$6:$AE$6,1,MATCH(1,K1235:AE1235,-1))</f>
        <v>1870 +</v>
      </c>
      <c r="AN1235" s="337" t="str">
        <f>IF(INDEX($K$6:$AE$6,1,MATCH(1,K1235:AE1235,1))&lt;&gt;INDEX($K$6:$AE$6,1,MATCH(1,K1235:AE1235,-1)),INDEX($K$6:$AE$6,1,MATCH(1,K1235:AE1235,1)),"-")</f>
        <v>-</v>
      </c>
    </row>
    <row r="1236" spans="1:40" x14ac:dyDescent="0.2">
      <c r="A1236" s="169" t="str">
        <f>IF(IFERROR(VLOOKUP(G1236,EmployesActifs,1,FALSE),"Non")&lt;&gt;"Non","Oui","Non")</f>
        <v>Oui</v>
      </c>
      <c r="B1236" s="172">
        <f>IF(A1236="Oui",1,0)</f>
        <v>1</v>
      </c>
      <c r="C1236" s="172">
        <f>IF(OR(G1236="Médecin",H1236="Médecin",I1236="Médecin",I1236="Médecins",H1236="anesthésiste",H1236="boursier univ.",H1236="chercheur",H1236="chirurgien",H1236="Résident(e)",H1236="Md Urg",H1236="Md Card",LEFT(H1236,6)="Fellow",H1236="Externe Médecine",H1236="Directeur de la biobanque Médecin",H1236="monit.-boursier",),1,0)</f>
        <v>0</v>
      </c>
      <c r="D1236" s="172">
        <f>IF(OR(G1236=0,H1236="Stagiaire",H1236="Stagiaires",H1236="Externe",H1236="Externes",G1236="agence",H1236="STAGIAIRE INFIRMIER(ÈRE)",H1236="STAGIAIRE SI",H1236="STAGIAIRE S.I.",H1236="STAGIAIRE PAB",H1236="STAGIAIRE EN PERFUSION",H1236="Stagiaire Physiothérapeute",H1236="Stagiaire médecine",H1236="Stagiaire - Service sociaux",H1236="STAGIAIRE SOINS INFIRMIERS",H1236="STAGIAIRE EXTERNE EN MÉDECINE",H1236="ss",),1,0)</f>
        <v>0</v>
      </c>
      <c r="E1236" s="28" t="s">
        <v>1935</v>
      </c>
      <c r="F1236" s="28" t="s">
        <v>1936</v>
      </c>
      <c r="G1236" s="262">
        <v>11706</v>
      </c>
      <c r="H1236" s="79" t="s">
        <v>177</v>
      </c>
      <c r="I1236" s="164" t="s">
        <v>61</v>
      </c>
      <c r="J1236" s="273">
        <f ca="1">IF(AK1236&lt;=Données!$B$2,1," ")</f>
        <v>1</v>
      </c>
      <c r="K1236" s="45" t="s">
        <v>56</v>
      </c>
      <c r="L1236" s="46" t="s">
        <v>56</v>
      </c>
      <c r="M1236" s="47" t="s">
        <v>56</v>
      </c>
      <c r="N1236" s="48"/>
      <c r="O1236" s="185"/>
      <c r="P1236" s="187"/>
      <c r="Q1236" s="185"/>
      <c r="R1236" s="186"/>
      <c r="S1236" s="186">
        <v>1</v>
      </c>
      <c r="T1236" s="187"/>
      <c r="U1236" s="187"/>
      <c r="V1236" s="187"/>
      <c r="W1236" s="320"/>
      <c r="X1236" s="214"/>
      <c r="Y1236" s="215"/>
      <c r="Z1236" s="34"/>
      <c r="AA1236" s="35"/>
      <c r="AB1236" s="35"/>
      <c r="AC1236" s="35"/>
      <c r="AD1236" s="36"/>
      <c r="AE1236" s="224"/>
      <c r="AF1236" s="53"/>
      <c r="AG1236" s="54"/>
      <c r="AH1236" s="55"/>
      <c r="AI1236" s="56"/>
      <c r="AJ1236" s="41" t="s">
        <v>98</v>
      </c>
      <c r="AK1236" s="42">
        <v>44580</v>
      </c>
      <c r="AL1236" s="50"/>
      <c r="AM1236" s="337" t="str">
        <f>INDEX($K$6:$AE$6,1,MATCH(1,K1236:AE1236,-1))</f>
        <v>1870 +</v>
      </c>
      <c r="AN1236" s="337" t="str">
        <f>IF(INDEX($K$6:$AE$6,1,MATCH(1,K1236:AE1236,1))&lt;&gt;INDEX($K$6:$AE$6,1,MATCH(1,K1236:AE1236,-1)),INDEX($K$6:$AE$6,1,MATCH(1,K1236:AE1236,1)),"-")</f>
        <v>-</v>
      </c>
    </row>
    <row r="1237" spans="1:40" x14ac:dyDescent="0.2">
      <c r="A1237" s="169" t="str">
        <f>IF(IFERROR(VLOOKUP(G1237,EmployesActifs,1,FALSE),"Non")&lt;&gt;"Non","Oui","Non")</f>
        <v>Oui</v>
      </c>
      <c r="B1237" s="172">
        <f>IF(A1237="Oui",1,0)</f>
        <v>1</v>
      </c>
      <c r="C1237" s="172">
        <f>IF(OR(G1237="Médecin",H1237="Médecin",I1237="Médecin",I1237="Médecins",H1237="anesthésiste",H1237="boursier univ.",H1237="chercheur",H1237="chirurgien",H1237="Résident(e)",H1237="Md Urg",H1237="Md Card",LEFT(H1237,6)="Fellow",H1237="Externe Médecine",H1237="Directeur de la biobanque Médecin",H1237="monit.-boursier",),1,0)</f>
        <v>0</v>
      </c>
      <c r="D1237" s="172">
        <f>IF(OR(G1237=0,H1237="Stagiaire",H1237="Stagiaires",H1237="Externe",H1237="Externes",G1237="agence",H1237="STAGIAIRE INFIRMIER(ÈRE)",H1237="STAGIAIRE SI",H1237="STAGIAIRE S.I.",H1237="STAGIAIRE PAB",H1237="STAGIAIRE EN PERFUSION",H1237="Stagiaire Physiothérapeute",H1237="Stagiaire médecine",H1237="Stagiaire - Service sociaux",H1237="STAGIAIRE SOINS INFIRMIERS",H1237="STAGIAIRE EXTERNE EN MÉDECINE",H1237="ss",),1,0)</f>
        <v>0</v>
      </c>
      <c r="E1237" s="28" t="s">
        <v>1937</v>
      </c>
      <c r="F1237" s="28" t="s">
        <v>634</v>
      </c>
      <c r="G1237" s="262">
        <v>8102</v>
      </c>
      <c r="H1237" s="79" t="s">
        <v>2098</v>
      </c>
      <c r="I1237" s="164" t="s">
        <v>5711</v>
      </c>
      <c r="J1237" s="273" t="str">
        <f ca="1">IF(AK1237&lt;=Données!$B$2,1," ")</f>
        <v xml:space="preserve"> </v>
      </c>
      <c r="K1237" s="45">
        <v>1</v>
      </c>
      <c r="L1237" s="46"/>
      <c r="M1237" s="47"/>
      <c r="N1237" s="48"/>
      <c r="O1237" s="185"/>
      <c r="P1237" s="187"/>
      <c r="Q1237" s="185"/>
      <c r="R1237" s="186"/>
      <c r="S1237" s="186"/>
      <c r="T1237" s="187"/>
      <c r="U1237" s="187"/>
      <c r="V1237" s="187"/>
      <c r="W1237" s="320"/>
      <c r="X1237" s="214"/>
      <c r="Y1237" s="215"/>
      <c r="Z1237" s="34">
        <v>1</v>
      </c>
      <c r="AA1237" s="35"/>
      <c r="AB1237" s="35"/>
      <c r="AC1237" s="35"/>
      <c r="AD1237" s="36"/>
      <c r="AE1237" s="224"/>
      <c r="AF1237" s="53"/>
      <c r="AG1237" s="54"/>
      <c r="AH1237" s="55"/>
      <c r="AI1237" s="56"/>
      <c r="AJ1237" s="41" t="s">
        <v>4462</v>
      </c>
      <c r="AK1237" s="42">
        <v>45266</v>
      </c>
      <c r="AL1237" s="50"/>
      <c r="AM1237" s="337" t="str">
        <f>INDEX($K$6:$AE$6,1,MATCH(1,K1237:AE1237,-1))</f>
        <v>95PFE-L2S</v>
      </c>
      <c r="AN1237" s="337" t="str">
        <f>IF(INDEX($K$6:$AE$6,1,MATCH(1,K1237:AE1237,1))&lt;&gt;INDEX($K$6:$AE$6,1,MATCH(1,K1237:AE1237,-1)),INDEX($K$6:$AE$6,1,MATCH(1,K1237:AE1237,1)),"-")</f>
        <v>1510-XS</v>
      </c>
    </row>
    <row r="1238" spans="1:40" x14ac:dyDescent="0.2">
      <c r="A1238" s="169" t="str">
        <f>IF(IFERROR(VLOOKUP(G1238,EmployesActifs,1,FALSE),"Non")&lt;&gt;"Non","Oui","Non")</f>
        <v>Oui</v>
      </c>
      <c r="B1238" s="172">
        <f>IF(A1238="Oui",1,0)</f>
        <v>1</v>
      </c>
      <c r="C1238" s="172">
        <f>IF(OR(G1238="Médecin",H1238="Médecin",I1238="Médecin",I1238="Médecins",H1238="anesthésiste",H1238="boursier univ.",H1238="chercheur",H1238="chirurgien",H1238="Résident(e)",H1238="Md Urg",H1238="Md Card",LEFT(H1238,6)="Fellow",H1238="Externe Médecine",H1238="Directeur de la biobanque Médecin",H1238="monit.-boursier",),1,0)</f>
        <v>0</v>
      </c>
      <c r="D1238" s="172">
        <f>IF(OR(G1238=0,H1238="Stagiaire",H1238="Stagiaires",H1238="Externe",H1238="Externes",G1238="agence",H1238="STAGIAIRE INFIRMIER(ÈRE)",H1238="STAGIAIRE SI",H1238="STAGIAIRE S.I.",H1238="STAGIAIRE PAB",H1238="STAGIAIRE EN PERFUSION",H1238="Stagiaire Physiothérapeute",H1238="Stagiaire médecine",H1238="Stagiaire - Service sociaux",H1238="STAGIAIRE SOINS INFIRMIERS",H1238="STAGIAIRE EXTERNE EN MÉDECINE",H1238="ss",),1,0)</f>
        <v>0</v>
      </c>
      <c r="E1238" s="28" t="s">
        <v>4554</v>
      </c>
      <c r="F1238" s="28" t="s">
        <v>5014</v>
      </c>
      <c r="G1238" s="262">
        <v>13383</v>
      </c>
      <c r="H1238" s="79" t="s">
        <v>4521</v>
      </c>
      <c r="I1238" s="164" t="s">
        <v>4464</v>
      </c>
      <c r="J1238" s="273" t="str">
        <f ca="1">IF(AK1238&lt;=Données!$B$2,1," ")</f>
        <v xml:space="preserve"> </v>
      </c>
      <c r="K1238" s="45" t="s">
        <v>56</v>
      </c>
      <c r="L1238" s="46" t="s">
        <v>56</v>
      </c>
      <c r="M1238" s="47"/>
      <c r="N1238" s="48"/>
      <c r="O1238" s="185">
        <v>1</v>
      </c>
      <c r="P1238" s="187" t="s">
        <v>56</v>
      </c>
      <c r="Q1238" s="185"/>
      <c r="R1238" s="186"/>
      <c r="S1238" s="186"/>
      <c r="T1238" s="187"/>
      <c r="U1238" s="187"/>
      <c r="V1238" s="187"/>
      <c r="W1238" s="320"/>
      <c r="X1238" s="214"/>
      <c r="Y1238" s="215"/>
      <c r="Z1238" s="34"/>
      <c r="AA1238" s="35"/>
      <c r="AB1238" s="35"/>
      <c r="AC1238" s="35"/>
      <c r="AD1238" s="36"/>
      <c r="AE1238" s="224"/>
      <c r="AF1238" s="53"/>
      <c r="AG1238" s="54"/>
      <c r="AH1238" s="55"/>
      <c r="AI1238" s="56"/>
      <c r="AJ1238" s="41" t="s">
        <v>4462</v>
      </c>
      <c r="AK1238" s="42">
        <v>45265</v>
      </c>
      <c r="AL1238" s="50"/>
      <c r="AM1238" s="337" t="str">
        <f>INDEX($K$6:$AE$6,1,MATCH(1,K1238:AE1238,-1))</f>
        <v>1804S</v>
      </c>
      <c r="AN1238" s="337" t="str">
        <f>IF(INDEX($K$6:$AE$6,1,MATCH(1,K1238:AE1238,1))&lt;&gt;INDEX($K$6:$AE$6,1,MATCH(1,K1238:AE1238,-1)),INDEX($K$6:$AE$6,1,MATCH(1,K1238:AE1238,1)),"-")</f>
        <v>-</v>
      </c>
    </row>
    <row r="1239" spans="1:40" x14ac:dyDescent="0.2">
      <c r="A1239" s="381"/>
      <c r="B1239" s="172">
        <f>IF(A1239="Oui",1,0)</f>
        <v>0</v>
      </c>
      <c r="C1239" s="172">
        <f>IF(OR(G1239="Médecin",H1239="Médecin",I1239="Médecin",I1239="Médecins",H1239="anesthésiste",H1239="boursier univ.",H1239="chercheur",H1239="chirurgien",H1239="Résident(e)",H1239="Md Urg",H1239="Md Card",LEFT(H1239,6)="Fellow",H1239="Externe Médecine",H1239="Directeur de la biobanque Médecin",H1239="monit.-boursier",),1,0)</f>
        <v>1</v>
      </c>
      <c r="D1239" s="172">
        <f>IF(OR(G1239=0,H1239="Stagiaire",H1239="Stagiaires",H1239="Externe",H1239="Externes",G1239="agence",H1239="STAGIAIRE INFIRMIER(ÈRE)",H1239="STAGIAIRE SI",H1239="STAGIAIRE S.I.",H1239="STAGIAIRE PAB",H1239="STAGIAIRE EN PERFUSION",H1239="Stagiaire Physiothérapeute",H1239="Stagiaire médecine",H1239="Stagiaire - Service sociaux",H1239="STAGIAIRE SOINS INFIRMIERS",H1239="STAGIAIRE EXTERNE EN MÉDECINE",H1239="ss",),1,0)</f>
        <v>0</v>
      </c>
      <c r="E1239" s="28" t="s">
        <v>1943</v>
      </c>
      <c r="F1239" s="28" t="s">
        <v>1944</v>
      </c>
      <c r="G1239" s="262" t="s">
        <v>1945</v>
      </c>
      <c r="H1239" s="79" t="s">
        <v>80</v>
      </c>
      <c r="I1239" s="164" t="s">
        <v>117</v>
      </c>
      <c r="J1239" s="273">
        <f ca="1">IF(AK1239&lt;=Données!$B$2,1," ")</f>
        <v>1</v>
      </c>
      <c r="K1239" s="45" t="s">
        <v>56</v>
      </c>
      <c r="L1239" s="46" t="s">
        <v>56</v>
      </c>
      <c r="M1239" s="47"/>
      <c r="N1239" s="48"/>
      <c r="O1239" s="185"/>
      <c r="P1239" s="187"/>
      <c r="Q1239" s="185"/>
      <c r="R1239" s="186"/>
      <c r="S1239" s="186">
        <v>1</v>
      </c>
      <c r="T1239" s="187"/>
      <c r="U1239" s="187"/>
      <c r="V1239" s="187"/>
      <c r="W1239" s="320"/>
      <c r="X1239" s="214"/>
      <c r="Y1239" s="215"/>
      <c r="Z1239" s="34"/>
      <c r="AA1239" s="35"/>
      <c r="AB1239" s="35"/>
      <c r="AC1239" s="35"/>
      <c r="AD1239" s="36"/>
      <c r="AE1239" s="224"/>
      <c r="AF1239" s="53"/>
      <c r="AG1239" s="54"/>
      <c r="AH1239" s="55"/>
      <c r="AI1239" s="56"/>
      <c r="AJ1239" s="41" t="s">
        <v>57</v>
      </c>
      <c r="AK1239" s="42">
        <v>44573</v>
      </c>
      <c r="AL1239" s="50"/>
      <c r="AM1239" s="337" t="str">
        <f>INDEX($K$6:$AE$6,1,MATCH(1,K1239:AE1239,-1))</f>
        <v>1870 +</v>
      </c>
      <c r="AN1239" s="337" t="str">
        <f>IF(INDEX($K$6:$AE$6,1,MATCH(1,K1239:AE1239,1))&lt;&gt;INDEX($K$6:$AE$6,1,MATCH(1,K1239:AE1239,-1)),INDEX($K$6:$AE$6,1,MATCH(1,K1239:AE1239,1)),"-")</f>
        <v>-</v>
      </c>
    </row>
    <row r="1240" spans="1:40" x14ac:dyDescent="0.2">
      <c r="A1240" s="169" t="str">
        <f>IF(IFERROR(VLOOKUP(G1240,EmployesActifs,1,FALSE),"Non")&lt;&gt;"Non","Oui","Non")</f>
        <v>Oui</v>
      </c>
      <c r="B1240" s="172">
        <f>IF(A1240="Oui",1,0)</f>
        <v>1</v>
      </c>
      <c r="C1240" s="172">
        <f>IF(OR(G1240="Médecin",H1240="Médecin",I1240="Médecin",I1240="Médecins",H1240="anesthésiste",H1240="boursier univ.",H1240="chercheur",H1240="chirurgien",H1240="Résident(e)",H1240="Md Urg",H1240="Md Card",LEFT(H1240,6)="Fellow",H1240="Externe Médecine",H1240="Directeur de la biobanque Médecin",H1240="monit.-boursier",),1,0)</f>
        <v>0</v>
      </c>
      <c r="D1240" s="172">
        <f>IF(OR(G1240=0,H1240="Stagiaire",H1240="Stagiaires",H1240="Externe",H1240="Externes",G1240="agence",H1240="STAGIAIRE INFIRMIER(ÈRE)",H1240="STAGIAIRE SI",H1240="STAGIAIRE S.I.",H1240="STAGIAIRE PAB",H1240="STAGIAIRE EN PERFUSION",H1240="Stagiaire Physiothérapeute",H1240="Stagiaire médecine",H1240="Stagiaire - Service sociaux",H1240="STAGIAIRE SOINS INFIRMIERS",H1240="STAGIAIRE EXTERNE EN MÉDECINE",H1240="ss",),1,0)</f>
        <v>0</v>
      </c>
      <c r="E1240" s="28" t="s">
        <v>1946</v>
      </c>
      <c r="F1240" s="28" t="s">
        <v>1947</v>
      </c>
      <c r="G1240" s="262">
        <v>8818</v>
      </c>
      <c r="H1240" s="79" t="s">
        <v>103</v>
      </c>
      <c r="I1240" s="164" t="s">
        <v>65</v>
      </c>
      <c r="J1240" s="273">
        <f ca="1">IF(AK1240&lt;=Données!$B$2,1," ")</f>
        <v>1</v>
      </c>
      <c r="K1240" s="45">
        <v>1</v>
      </c>
      <c r="L1240" s="46"/>
      <c r="M1240" s="47"/>
      <c r="N1240" s="48"/>
      <c r="O1240" s="185"/>
      <c r="P1240" s="187"/>
      <c r="Q1240" s="185">
        <v>1</v>
      </c>
      <c r="R1240" s="186"/>
      <c r="S1240" s="186"/>
      <c r="T1240" s="187"/>
      <c r="U1240" s="187"/>
      <c r="V1240" s="187"/>
      <c r="W1240" s="320"/>
      <c r="X1240" s="214"/>
      <c r="Y1240" s="215"/>
      <c r="Z1240" s="34"/>
      <c r="AA1240" s="35"/>
      <c r="AB1240" s="35"/>
      <c r="AC1240" s="35"/>
      <c r="AD1240" s="36"/>
      <c r="AE1240" s="224">
        <v>1</v>
      </c>
      <c r="AF1240" s="53"/>
      <c r="AG1240" s="54"/>
      <c r="AH1240" s="55"/>
      <c r="AI1240" s="56"/>
      <c r="AJ1240" s="41" t="s">
        <v>85</v>
      </c>
      <c r="AK1240" s="42">
        <v>44446</v>
      </c>
      <c r="AL1240" s="50"/>
      <c r="AM1240" s="337" t="str">
        <f>INDEX($K$6:$AE$6,1,MATCH(1,K1240:AE1240,-1))</f>
        <v>95PFE-L2S</v>
      </c>
      <c r="AN1240" s="337" t="str">
        <f>IF(INDEX($K$6:$AE$6,1,MATCH(1,K1240:AE1240,1))&lt;&gt;INDEX($K$6:$AE$6,1,MATCH(1,K1240:AE1240,-1)),INDEX($K$6:$AE$6,1,MATCH(1,K1240:AE1240,1)),"-")</f>
        <v>SH-9550</v>
      </c>
    </row>
    <row r="1241" spans="1:40" x14ac:dyDescent="0.2">
      <c r="A1241" s="169" t="str">
        <f>IF(IFERROR(VLOOKUP(G1241,EmployesActifs,1,FALSE),"Non")&lt;&gt;"Non","Oui","Non")</f>
        <v>Oui</v>
      </c>
      <c r="B1241" s="172">
        <f>IF(A1241="Oui",1,0)</f>
        <v>1</v>
      </c>
      <c r="C1241" s="172">
        <f>IF(OR(G1241="Médecin",H1241="Médecin",I1241="Médecin",I1241="Médecins",H1241="anesthésiste",H1241="boursier univ.",H1241="chercheur",H1241="chirurgien",H1241="Résident(e)",H1241="Md Urg",H1241="Md Card",LEFT(H1241,6)="Fellow",H1241="Externe Médecine",H1241="Directeur de la biobanque Médecin",H1241="monit.-boursier",),1,0)</f>
        <v>0</v>
      </c>
      <c r="D1241" s="172">
        <f>IF(OR(G1241=0,H1241="Stagiaire",H1241="Stagiaires",H1241="Externe",H1241="Externes",G1241="agence",H1241="STAGIAIRE INFIRMIER(ÈRE)",H1241="STAGIAIRE SI",H1241="STAGIAIRE S.I.",H1241="STAGIAIRE PAB",H1241="STAGIAIRE EN PERFUSION",H1241="Stagiaire Physiothérapeute",H1241="Stagiaire médecine",H1241="Stagiaire - Service sociaux",H1241="STAGIAIRE SOINS INFIRMIERS",H1241="STAGIAIRE EXTERNE EN MÉDECINE",H1241="ss",),1,0)</f>
        <v>0</v>
      </c>
      <c r="E1241" s="28" t="s">
        <v>3798</v>
      </c>
      <c r="F1241" s="28" t="s">
        <v>2374</v>
      </c>
      <c r="G1241" s="262">
        <v>9196</v>
      </c>
      <c r="H1241" s="79" t="s">
        <v>2416</v>
      </c>
      <c r="I1241" s="164" t="s">
        <v>3626</v>
      </c>
      <c r="J1241" s="273">
        <f ca="1">IF(AK1241&lt;=Données!$B$2,1," ")</f>
        <v>1</v>
      </c>
      <c r="K1241" s="45"/>
      <c r="L1241" s="46"/>
      <c r="M1241" s="47"/>
      <c r="N1241" s="48"/>
      <c r="O1241" s="185"/>
      <c r="P1241" s="187"/>
      <c r="Q1241" s="185"/>
      <c r="R1241" s="186"/>
      <c r="S1241" s="186"/>
      <c r="T1241" s="187"/>
      <c r="U1241" s="187"/>
      <c r="V1241" s="187"/>
      <c r="W1241" s="320"/>
      <c r="X1241" s="214"/>
      <c r="Y1241" s="215"/>
      <c r="Z1241" s="34"/>
      <c r="AA1241" s="35"/>
      <c r="AB1241" s="35"/>
      <c r="AC1241" s="35"/>
      <c r="AD1241" s="36">
        <v>1</v>
      </c>
      <c r="AE1241" s="224"/>
      <c r="AF1241" s="53"/>
      <c r="AG1241" s="54"/>
      <c r="AH1241" s="55"/>
      <c r="AI1241" s="56"/>
      <c r="AJ1241" s="41" t="s">
        <v>106</v>
      </c>
      <c r="AK1241" s="42">
        <v>44132</v>
      </c>
      <c r="AL1241" s="50"/>
      <c r="AM1241" s="337" t="str">
        <f>INDEX($K$6:$AE$6,1,MATCH(1,K1241:AE1241,-1))</f>
        <v>1517-LP</v>
      </c>
      <c r="AN1241" s="337" t="str">
        <f>IF(INDEX($K$6:$AE$6,1,MATCH(1,K1241:AE1241,1))&lt;&gt;INDEX($K$6:$AE$6,1,MATCH(1,K1241:AE1241,-1)),INDEX($K$6:$AE$6,1,MATCH(1,K1241:AE1241,1)),"-")</f>
        <v>-</v>
      </c>
    </row>
    <row r="1242" spans="1:40" x14ac:dyDescent="0.2">
      <c r="A1242" s="169" t="str">
        <f>IF(IFERROR(VLOOKUP(G1242,EmployesActifs,1,FALSE),"Non")&lt;&gt;"Non","Oui","Non")</f>
        <v>Oui</v>
      </c>
      <c r="B1242" s="172">
        <f>IF(A1242="Oui",1,0)</f>
        <v>1</v>
      </c>
      <c r="C1242" s="172">
        <f>IF(OR(G1242="Médecin",H1242="Médecin",I1242="Médecin",I1242="Médecins",H1242="anesthésiste",H1242="boursier univ.",H1242="chercheur",H1242="chirurgien",H1242="Résident(e)",H1242="Md Urg",H1242="Md Card",LEFT(H1242,6)="Fellow",H1242="Externe Médecine",H1242="Directeur de la biobanque Médecin",H1242="monit.-boursier",),1,0)</f>
        <v>0</v>
      </c>
      <c r="D1242" s="172">
        <f>IF(OR(G1242=0,H1242="Stagiaire",H1242="Stagiaires",H1242="Externe",H1242="Externes",G1242="agence",H1242="STAGIAIRE INFIRMIER(ÈRE)",H1242="STAGIAIRE SI",H1242="STAGIAIRE S.I.",H1242="STAGIAIRE PAB",H1242="STAGIAIRE EN PERFUSION",H1242="Stagiaire Physiothérapeute",H1242="Stagiaire médecine",H1242="Stagiaire - Service sociaux",H1242="STAGIAIRE SOINS INFIRMIERS",H1242="STAGIAIRE EXTERNE EN MÉDECINE",H1242="ss",),1,0)</f>
        <v>0</v>
      </c>
      <c r="E1242" s="28" t="s">
        <v>1949</v>
      </c>
      <c r="F1242" s="28" t="s">
        <v>279</v>
      </c>
      <c r="G1242" s="262">
        <v>2681</v>
      </c>
      <c r="H1242" s="79" t="s">
        <v>2098</v>
      </c>
      <c r="I1242" s="164" t="s">
        <v>3437</v>
      </c>
      <c r="J1242" s="273">
        <f ca="1">IF(AK1242&lt;=Données!$B$2,1," ")</f>
        <v>1</v>
      </c>
      <c r="K1242" s="45"/>
      <c r="L1242" s="46">
        <v>1</v>
      </c>
      <c r="M1242" s="47"/>
      <c r="N1242" s="48"/>
      <c r="O1242" s="185"/>
      <c r="P1242" s="187"/>
      <c r="Q1242" s="185"/>
      <c r="R1242" s="186"/>
      <c r="S1242" s="186"/>
      <c r="T1242" s="187"/>
      <c r="U1242" s="187"/>
      <c r="V1242" s="187"/>
      <c r="W1242" s="320"/>
      <c r="X1242" s="214"/>
      <c r="Y1242" s="215"/>
      <c r="Z1242" s="34"/>
      <c r="AA1242" s="35"/>
      <c r="AB1242" s="35"/>
      <c r="AC1242" s="35"/>
      <c r="AD1242" s="36"/>
      <c r="AE1242" s="224"/>
      <c r="AF1242" s="53"/>
      <c r="AG1242" s="54"/>
      <c r="AH1242" s="55"/>
      <c r="AI1242" s="56"/>
      <c r="AJ1242" s="41" t="s">
        <v>2858</v>
      </c>
      <c r="AK1242" s="42">
        <v>45223</v>
      </c>
      <c r="AL1242" s="50"/>
      <c r="AM1242" s="337" t="str">
        <f>INDEX($K$6:$AE$6,1,MATCH(1,K1242:AE1242,-1))</f>
        <v>95PFE-L2M</v>
      </c>
      <c r="AN1242" s="337" t="str">
        <f>IF(INDEX($K$6:$AE$6,1,MATCH(1,K1242:AE1242,1))&lt;&gt;INDEX($K$6:$AE$6,1,MATCH(1,K1242:AE1242,-1)),INDEX($K$6:$AE$6,1,MATCH(1,K1242:AE1242,1)),"-")</f>
        <v>-</v>
      </c>
    </row>
    <row r="1243" spans="1:40" x14ac:dyDescent="0.2">
      <c r="A1243" s="169" t="str">
        <f>IF(IFERROR(VLOOKUP(G1243,EmployesActifs,1,FALSE),"Non")&lt;&gt;"Non","Oui","Non")</f>
        <v>Oui</v>
      </c>
      <c r="B1243" s="172">
        <f>IF(A1243="Oui",1,0)</f>
        <v>1</v>
      </c>
      <c r="C1243" s="172">
        <f>IF(OR(G1243="Médecin",H1243="Médecin",I1243="Médecin",I1243="Médecins",H1243="anesthésiste",H1243="boursier univ.",H1243="chercheur",H1243="chirurgien",H1243="Résident(e)",H1243="Md Urg",H1243="Md Card",LEFT(H1243,6)="Fellow",H1243="Externe Médecine",H1243="Directeur de la biobanque Médecin",H1243="monit.-boursier",),1,0)</f>
        <v>0</v>
      </c>
      <c r="D1243" s="172">
        <f>IF(OR(G1243=0,H1243="Stagiaire",H1243="Stagiaires",H1243="Externe",H1243="Externes",G1243="agence",H1243="STAGIAIRE INFIRMIER(ÈRE)",H1243="STAGIAIRE SI",H1243="STAGIAIRE S.I.",H1243="STAGIAIRE PAB",H1243="STAGIAIRE EN PERFUSION",H1243="Stagiaire Physiothérapeute",H1243="Stagiaire médecine",H1243="Stagiaire - Service sociaux",H1243="STAGIAIRE SOINS INFIRMIERS",H1243="STAGIAIRE EXTERNE EN MÉDECINE",H1243="ss",),1,0)</f>
        <v>0</v>
      </c>
      <c r="E1243" s="28" t="s">
        <v>3288</v>
      </c>
      <c r="F1243" s="28" t="s">
        <v>3289</v>
      </c>
      <c r="G1243" s="262">
        <v>13053</v>
      </c>
      <c r="H1243" s="79" t="s">
        <v>69</v>
      </c>
      <c r="I1243" s="164" t="s">
        <v>5215</v>
      </c>
      <c r="J1243" s="273" t="str">
        <f ca="1">IF(AK1243&lt;=Données!$B$2,1," ")</f>
        <v xml:space="preserve"> </v>
      </c>
      <c r="K1243" s="45"/>
      <c r="L1243" s="46"/>
      <c r="M1243" s="47"/>
      <c r="N1243" s="48">
        <v>1</v>
      </c>
      <c r="O1243" s="185"/>
      <c r="P1243" s="187"/>
      <c r="Q1243" s="185"/>
      <c r="R1243" s="186"/>
      <c r="S1243" s="186"/>
      <c r="T1243" s="187"/>
      <c r="U1243" s="187"/>
      <c r="V1243" s="187"/>
      <c r="W1243" s="320"/>
      <c r="X1243" s="214"/>
      <c r="Y1243" s="215"/>
      <c r="Z1243" s="34"/>
      <c r="AA1243" s="35"/>
      <c r="AB1243" s="35"/>
      <c r="AC1243" s="35"/>
      <c r="AD1243" s="36"/>
      <c r="AE1243" s="224"/>
      <c r="AF1243" s="53"/>
      <c r="AG1243" s="54"/>
      <c r="AH1243" s="55"/>
      <c r="AI1243" s="56"/>
      <c r="AJ1243" s="41" t="s">
        <v>4462</v>
      </c>
      <c r="AK1243" s="42">
        <v>45819</v>
      </c>
      <c r="AL1243" s="50"/>
      <c r="AM1243" s="337" t="str">
        <f>INDEX($K$6:$AE$6,1,MATCH(1,K1243:AE1243,-1))</f>
        <v>F550</v>
      </c>
      <c r="AN1243" s="337" t="str">
        <f>IF(INDEX($K$6:$AE$6,1,MATCH(1,K1243:AE1243,1))&lt;&gt;INDEX($K$6:$AE$6,1,MATCH(1,K1243:AE1243,-1)),INDEX($K$6:$AE$6,1,MATCH(1,K1243:AE1243,1)),"-")</f>
        <v>-</v>
      </c>
    </row>
    <row r="1244" spans="1:40" x14ac:dyDescent="0.2">
      <c r="A1244" s="381"/>
      <c r="B1244" s="172">
        <f>IF(A1244="Oui",1,0)</f>
        <v>0</v>
      </c>
      <c r="C1244" s="172">
        <f>IF(OR(G1244="Médecin",H1244="Médecin",I1244="Médecin",I1244="Médecins",H1244="anesthésiste",H1244="boursier univ.",H1244="chercheur",H1244="chirurgien",H1244="Résident(e)",H1244="Md Urg",H1244="Md Card",LEFT(H1244,6)="Fellow",H1244="Externe Médecine",H1244="Directeur de la biobanque Médecin",H1244="monit.-boursier",),1,0)</f>
        <v>1</v>
      </c>
      <c r="D1244" s="172">
        <f>IF(OR(G1244=0,H1244="Stagiaire",H1244="Stagiaires",H1244="Externe",H1244="Externes",G1244="agence",H1244="STAGIAIRE INFIRMIER(ÈRE)",H1244="STAGIAIRE SI",H1244="STAGIAIRE S.I.",H1244="STAGIAIRE PAB",H1244="STAGIAIRE EN PERFUSION",H1244="Stagiaire Physiothérapeute",H1244="Stagiaire médecine",H1244="Stagiaire - Service sociaux",H1244="STAGIAIRE SOINS INFIRMIERS",H1244="STAGIAIRE EXTERNE EN MÉDECINE",H1244="ss",),1,0)</f>
        <v>1</v>
      </c>
      <c r="E1244" s="28" t="s">
        <v>1953</v>
      </c>
      <c r="F1244" s="28" t="s">
        <v>695</v>
      </c>
      <c r="G1244" s="262">
        <v>0</v>
      </c>
      <c r="H1244" s="79" t="s">
        <v>378</v>
      </c>
      <c r="I1244" s="164" t="s">
        <v>270</v>
      </c>
      <c r="J1244" s="273">
        <f ca="1">IF(AK1244&lt;=Données!$B$2,1," ")</f>
        <v>1</v>
      </c>
      <c r="K1244" s="45"/>
      <c r="L1244" s="46">
        <v>1</v>
      </c>
      <c r="M1244" s="47"/>
      <c r="N1244" s="48"/>
      <c r="O1244" s="185"/>
      <c r="P1244" s="187"/>
      <c r="Q1244" s="185"/>
      <c r="R1244" s="186"/>
      <c r="S1244" s="186">
        <v>1</v>
      </c>
      <c r="T1244" s="187"/>
      <c r="U1244" s="187"/>
      <c r="V1244" s="187"/>
      <c r="W1244" s="320"/>
      <c r="X1244" s="214"/>
      <c r="Y1244" s="215"/>
      <c r="Z1244" s="34"/>
      <c r="AA1244" s="35"/>
      <c r="AB1244" s="35"/>
      <c r="AC1244" s="35"/>
      <c r="AD1244" s="36"/>
      <c r="AE1244" s="224"/>
      <c r="AF1244" s="73"/>
      <c r="AG1244" s="74"/>
      <c r="AH1244" s="75"/>
      <c r="AI1244" s="76"/>
      <c r="AJ1244" s="41" t="s">
        <v>85</v>
      </c>
      <c r="AK1244" s="42">
        <v>44607</v>
      </c>
      <c r="AL1244" s="50"/>
      <c r="AM1244" s="337" t="str">
        <f>INDEX($K$6:$AE$6,1,MATCH(1,K1244:AE1244,-1))</f>
        <v>95PFE-L2M</v>
      </c>
      <c r="AN1244" s="337" t="str">
        <f>IF(INDEX($K$6:$AE$6,1,MATCH(1,K1244:AE1244,1))&lt;&gt;INDEX($K$6:$AE$6,1,MATCH(1,K1244:AE1244,-1)),INDEX($K$6:$AE$6,1,MATCH(1,K1244:AE1244,1)),"-")</f>
        <v>1870 +</v>
      </c>
    </row>
    <row r="1245" spans="1:40" x14ac:dyDescent="0.2">
      <c r="A1245" s="169" t="str">
        <f>IF(IFERROR(VLOOKUP(G1245,EmployesActifs,1,FALSE),"Non")&lt;&gt;"Non","Oui","Non")</f>
        <v>Oui</v>
      </c>
      <c r="B1245" s="172">
        <f>IF(A1245="Oui",1,0)</f>
        <v>1</v>
      </c>
      <c r="C1245" s="172">
        <f>IF(OR(G1245="Médecin",H1245="Médecin",I1245="Médecin",I1245="Médecins",H1245="anesthésiste",H1245="boursier univ.",H1245="chercheur",H1245="chirurgien",H1245="Résident(e)",H1245="Md Urg",H1245="Md Card",LEFT(H1245,6)="Fellow",H1245="Externe Médecine",H1245="Directeur de la biobanque Médecin",H1245="monit.-boursier",),1,0)</f>
        <v>0</v>
      </c>
      <c r="D1245" s="172">
        <f>IF(OR(G1245=0,H1245="Stagiaire",H1245="Stagiaires",H1245="Externe",H1245="Externes",G1245="agence",H1245="STAGIAIRE INFIRMIER(ÈRE)",H1245="STAGIAIRE SI",H1245="STAGIAIRE S.I.",H1245="STAGIAIRE PAB",H1245="STAGIAIRE EN PERFUSION",H1245="Stagiaire Physiothérapeute",H1245="Stagiaire médecine",H1245="Stagiaire - Service sociaux",H1245="STAGIAIRE SOINS INFIRMIERS",H1245="STAGIAIRE EXTERNE EN MÉDECINE",H1245="ss",),1,0)</f>
        <v>0</v>
      </c>
      <c r="E1245" s="28" t="s">
        <v>1955</v>
      </c>
      <c r="F1245" s="28" t="s">
        <v>410</v>
      </c>
      <c r="G1245" s="262">
        <v>14110</v>
      </c>
      <c r="H1245" s="79" t="s">
        <v>69</v>
      </c>
      <c r="I1245" s="164" t="s">
        <v>5215</v>
      </c>
      <c r="J1245" s="273" t="str">
        <f ca="1">IF(AK1245&lt;=Données!$B$2,1," ")</f>
        <v xml:space="preserve"> </v>
      </c>
      <c r="K1245" s="45"/>
      <c r="L1245" s="46">
        <v>1</v>
      </c>
      <c r="M1245" s="47"/>
      <c r="N1245" s="48"/>
      <c r="O1245" s="185"/>
      <c r="P1245" s="187"/>
      <c r="Q1245" s="185"/>
      <c r="R1245" s="186"/>
      <c r="S1245" s="186"/>
      <c r="T1245" s="187"/>
      <c r="U1245" s="187"/>
      <c r="V1245" s="187"/>
      <c r="W1245" s="320"/>
      <c r="X1245" s="214"/>
      <c r="Y1245" s="215"/>
      <c r="Z1245" s="34"/>
      <c r="AA1245" s="35"/>
      <c r="AB1245" s="35"/>
      <c r="AC1245" s="35"/>
      <c r="AD1245" s="36"/>
      <c r="AE1245" s="224"/>
      <c r="AF1245" s="53"/>
      <c r="AG1245" s="54"/>
      <c r="AH1245" s="55"/>
      <c r="AI1245" s="56"/>
      <c r="AJ1245" s="41" t="s">
        <v>652</v>
      </c>
      <c r="AK1245" s="42">
        <v>45881</v>
      </c>
      <c r="AL1245" s="50"/>
      <c r="AM1245" s="337" t="str">
        <f>INDEX($K$6:$AE$6,1,MATCH(1,K1245:AE1245,-1))</f>
        <v>95PFE-L2M</v>
      </c>
      <c r="AN1245" s="337" t="str">
        <f>IF(INDEX($K$6:$AE$6,1,MATCH(1,K1245:AE1245,1))&lt;&gt;INDEX($K$6:$AE$6,1,MATCH(1,K1245:AE1245,-1)),INDEX($K$6:$AE$6,1,MATCH(1,K1245:AE1245,1)),"-")</f>
        <v>-</v>
      </c>
    </row>
    <row r="1246" spans="1:40" x14ac:dyDescent="0.2">
      <c r="A1246" s="169" t="str">
        <f>IF(IFERROR(VLOOKUP(G1246,EmployesActifs,1,FALSE),"Non")&lt;&gt;"Non","Oui","Non")</f>
        <v>Oui</v>
      </c>
      <c r="B1246" s="172">
        <f>IF(A1246="Oui",1,0)</f>
        <v>1</v>
      </c>
      <c r="C1246" s="172">
        <f>IF(OR(G1246="Médecin",H1246="Médecin",I1246="Médecin",I1246="Médecins",H1246="anesthésiste",H1246="boursier univ.",H1246="chercheur",H1246="chirurgien",H1246="Résident(e)",H1246="Md Urg",H1246="Md Card",LEFT(H1246,6)="Fellow",H1246="Externe Médecine",H1246="Directeur de la biobanque Médecin",H1246="monit.-boursier",),1,0)</f>
        <v>0</v>
      </c>
      <c r="D1246" s="172">
        <f>IF(OR(G1246=0,H1246="Stagiaire",H1246="Stagiaires",H1246="Externe",H1246="Externes",G1246="agence",H1246="STAGIAIRE INFIRMIER(ÈRE)",H1246="STAGIAIRE SI",H1246="STAGIAIRE S.I.",H1246="STAGIAIRE PAB",H1246="STAGIAIRE EN PERFUSION",H1246="Stagiaire Physiothérapeute",H1246="Stagiaire médecine",H1246="Stagiaire - Service sociaux",H1246="STAGIAIRE SOINS INFIRMIERS",H1246="STAGIAIRE EXTERNE EN MÉDECINE",H1246="ss",),1,0)</f>
        <v>0</v>
      </c>
      <c r="E1246" s="28" t="s">
        <v>1955</v>
      </c>
      <c r="F1246" s="28" t="s">
        <v>1956</v>
      </c>
      <c r="G1246" s="262">
        <v>5795</v>
      </c>
      <c r="H1246" s="79" t="s">
        <v>69</v>
      </c>
      <c r="I1246" s="164" t="s">
        <v>61</v>
      </c>
      <c r="J1246" s="273">
        <f ca="1">IF(AK1246&lt;=Données!$B$2,1," ")</f>
        <v>1</v>
      </c>
      <c r="K1246" s="45"/>
      <c r="L1246" s="46" t="s">
        <v>56</v>
      </c>
      <c r="M1246" s="47"/>
      <c r="N1246" s="48"/>
      <c r="O1246" s="185"/>
      <c r="P1246" s="187"/>
      <c r="Q1246" s="185"/>
      <c r="R1246" s="186"/>
      <c r="S1246" s="186" t="s">
        <v>56</v>
      </c>
      <c r="T1246" s="187">
        <v>1</v>
      </c>
      <c r="U1246" s="187"/>
      <c r="V1246" s="187"/>
      <c r="W1246" s="320"/>
      <c r="X1246" s="214"/>
      <c r="Y1246" s="215"/>
      <c r="Z1246" s="34"/>
      <c r="AA1246" s="35"/>
      <c r="AB1246" s="35"/>
      <c r="AC1246" s="35"/>
      <c r="AD1246" s="36"/>
      <c r="AE1246" s="224" t="s">
        <v>56</v>
      </c>
      <c r="AF1246" s="53"/>
      <c r="AG1246" s="54"/>
      <c r="AH1246" s="55"/>
      <c r="AI1246" s="56"/>
      <c r="AJ1246" s="41" t="s">
        <v>44</v>
      </c>
      <c r="AK1246" s="42">
        <v>43945</v>
      </c>
      <c r="AL1246" s="50"/>
      <c r="AM1246" s="337">
        <f>INDEX($K$6:$AE$6,1,MATCH(1,K1246:AE1246,-1))</f>
        <v>8210</v>
      </c>
      <c r="AN1246" s="337" t="str">
        <f>IF(INDEX($K$6:$AE$6,1,MATCH(1,K1246:AE1246,1))&lt;&gt;INDEX($K$6:$AE$6,1,MATCH(1,K1246:AE1246,-1)),INDEX($K$6:$AE$6,1,MATCH(1,K1246:AE1246,1)),"-")</f>
        <v>-</v>
      </c>
    </row>
    <row r="1247" spans="1:40" x14ac:dyDescent="0.2">
      <c r="A1247" s="169" t="str">
        <f>IF(IFERROR(VLOOKUP(G1247,EmployesActifs,1,FALSE),"Non")&lt;&gt;"Non","Oui","Non")</f>
        <v>Oui</v>
      </c>
      <c r="B1247" s="172">
        <f>IF(A1247="Oui",1,0)</f>
        <v>1</v>
      </c>
      <c r="C1247" s="172">
        <f>IF(OR(G1247="Médecin",H1247="Médecin",I1247="Médecin",I1247="Médecins",H1247="anesthésiste",H1247="boursier univ.",H1247="chercheur",H1247="chirurgien",H1247="Résident(e)",H1247="Md Urg",H1247="Md Card",LEFT(H1247,6)="Fellow",H1247="Externe Médecine",H1247="Directeur de la biobanque Médecin",H1247="monit.-boursier",),1,0)</f>
        <v>0</v>
      </c>
      <c r="D1247" s="172">
        <f>IF(OR(G1247=0,H1247="Stagiaire",H1247="Stagiaires",H1247="Externe",H1247="Externes",G1247="agence",H1247="STAGIAIRE INFIRMIER(ÈRE)",H1247="STAGIAIRE SI",H1247="STAGIAIRE S.I.",H1247="STAGIAIRE PAB",H1247="STAGIAIRE EN PERFUSION",H1247="Stagiaire Physiothérapeute",H1247="Stagiaire médecine",H1247="Stagiaire - Service sociaux",H1247="STAGIAIRE SOINS INFIRMIERS",H1247="STAGIAIRE EXTERNE EN MÉDECINE",H1247="ss",),1,0)</f>
        <v>0</v>
      </c>
      <c r="E1247" s="28" t="s">
        <v>1961</v>
      </c>
      <c r="F1247" s="28" t="s">
        <v>147</v>
      </c>
      <c r="G1247" s="262">
        <v>11459</v>
      </c>
      <c r="H1247" s="79" t="s">
        <v>3444</v>
      </c>
      <c r="I1247" s="164" t="s">
        <v>3389</v>
      </c>
      <c r="J1247" s="273">
        <f ca="1">IF(AK1247&lt;=Données!$B$2,1," ")</f>
        <v>1</v>
      </c>
      <c r="K1247" s="45">
        <v>1</v>
      </c>
      <c r="L1247" s="46"/>
      <c r="M1247" s="47"/>
      <c r="N1247" s="48"/>
      <c r="O1247" s="185"/>
      <c r="P1247" s="187"/>
      <c r="Q1247" s="185"/>
      <c r="R1247" s="186"/>
      <c r="S1247" s="186"/>
      <c r="T1247" s="187"/>
      <c r="U1247" s="187"/>
      <c r="V1247" s="187"/>
      <c r="W1247" s="320"/>
      <c r="X1247" s="214"/>
      <c r="Y1247" s="215"/>
      <c r="Z1247" s="34"/>
      <c r="AA1247" s="35"/>
      <c r="AB1247" s="35"/>
      <c r="AC1247" s="35"/>
      <c r="AD1247" s="36"/>
      <c r="AE1247" s="224"/>
      <c r="AF1247" s="53"/>
      <c r="AG1247" s="54"/>
      <c r="AH1247" s="55"/>
      <c r="AI1247" s="56"/>
      <c r="AJ1247" s="41" t="s">
        <v>652</v>
      </c>
      <c r="AK1247" s="42">
        <v>44839</v>
      </c>
      <c r="AL1247" s="50"/>
      <c r="AM1247" s="337" t="str">
        <f>INDEX($K$6:$AE$6,1,MATCH(1,K1247:AE1247,-1))</f>
        <v>95PFE-L2S</v>
      </c>
      <c r="AN1247" s="337" t="str">
        <f>IF(INDEX($K$6:$AE$6,1,MATCH(1,K1247:AE1247,1))&lt;&gt;INDEX($K$6:$AE$6,1,MATCH(1,K1247:AE1247,-1)),INDEX($K$6:$AE$6,1,MATCH(1,K1247:AE1247,1)),"-")</f>
        <v>-</v>
      </c>
    </row>
    <row r="1248" spans="1:40" x14ac:dyDescent="0.2">
      <c r="A1248" s="169" t="str">
        <f>IF(IFERROR(VLOOKUP(G1248,EmployesActifs,1,FALSE),"Non")&lt;&gt;"Non","Oui","Non")</f>
        <v>Oui</v>
      </c>
      <c r="B1248" s="172">
        <f>IF(A1248="Oui",1,0)</f>
        <v>1</v>
      </c>
      <c r="C1248" s="172">
        <f>IF(OR(G1248="Médecin",H1248="Médecin",I1248="Médecin",I1248="Médecins",H1248="anesthésiste",H1248="boursier univ.",H1248="chercheur",H1248="chirurgien",H1248="Résident(e)",H1248="Md Urg",H1248="Md Card",LEFT(H1248,6)="Fellow",H1248="Externe Médecine",H1248="Directeur de la biobanque Médecin",H1248="monit.-boursier",),1,0)</f>
        <v>0</v>
      </c>
      <c r="D1248" s="172">
        <f>IF(OR(G1248=0,H1248="Stagiaire",H1248="Stagiaires",H1248="Externe",H1248="Externes",G1248="agence",H1248="STAGIAIRE INFIRMIER(ÈRE)",H1248="STAGIAIRE SI",H1248="STAGIAIRE S.I.",H1248="STAGIAIRE PAB",H1248="STAGIAIRE EN PERFUSION",H1248="Stagiaire Physiothérapeute",H1248="Stagiaire médecine",H1248="Stagiaire - Service sociaux",H1248="STAGIAIRE SOINS INFIRMIERS",H1248="STAGIAIRE EXTERNE EN MÉDECINE",H1248="ss",),1,0)</f>
        <v>0</v>
      </c>
      <c r="E1248" s="28" t="s">
        <v>5135</v>
      </c>
      <c r="F1248" s="28" t="s">
        <v>5136</v>
      </c>
      <c r="G1248" s="262">
        <v>13484</v>
      </c>
      <c r="H1248" s="79" t="s">
        <v>72</v>
      </c>
      <c r="I1248" s="164" t="s">
        <v>888</v>
      </c>
      <c r="J1248" s="273" t="str">
        <f ca="1">IF(AK1248&lt;=Données!$B$2,1," ")</f>
        <v xml:space="preserve"> </v>
      </c>
      <c r="K1248" s="45">
        <v>1</v>
      </c>
      <c r="L1248" s="46"/>
      <c r="M1248" s="47"/>
      <c r="N1248" s="48"/>
      <c r="O1248" s="185"/>
      <c r="P1248" s="187"/>
      <c r="Q1248" s="185"/>
      <c r="R1248" s="186"/>
      <c r="S1248" s="186"/>
      <c r="T1248" s="187"/>
      <c r="U1248" s="187"/>
      <c r="V1248" s="187"/>
      <c r="W1248" s="320"/>
      <c r="X1248" s="214"/>
      <c r="Y1248" s="215"/>
      <c r="Z1248" s="34"/>
      <c r="AA1248" s="35"/>
      <c r="AB1248" s="35"/>
      <c r="AC1248" s="35"/>
      <c r="AD1248" s="36"/>
      <c r="AE1248" s="224"/>
      <c r="AF1248" s="53"/>
      <c r="AG1248" s="54"/>
      <c r="AH1248" s="55"/>
      <c r="AI1248" s="56"/>
      <c r="AJ1248" s="41" t="s">
        <v>5851</v>
      </c>
      <c r="AK1248" s="42">
        <v>45743</v>
      </c>
      <c r="AL1248" s="50"/>
      <c r="AM1248" s="337" t="str">
        <f>INDEX($K$6:$AE$6,1,MATCH(1,K1248:AE1248,-1))</f>
        <v>95PFE-L2S</v>
      </c>
      <c r="AN1248" s="337" t="str">
        <f>IF(INDEX($K$6:$AE$6,1,MATCH(1,K1248:AE1248,1))&lt;&gt;INDEX($K$6:$AE$6,1,MATCH(1,K1248:AE1248,-1)),INDEX($K$6:$AE$6,1,MATCH(1,K1248:AE1248,1)),"-")</f>
        <v>-</v>
      </c>
    </row>
    <row r="1249" spans="1:40" x14ac:dyDescent="0.2">
      <c r="A1249" s="169" t="str">
        <f>IF(IFERROR(VLOOKUP(G1249,EmployesActifs,1,FALSE),"Non")&lt;&gt;"Non","Oui","Non")</f>
        <v>Oui</v>
      </c>
      <c r="B1249" s="172">
        <f>IF(A1249="Oui",1,0)</f>
        <v>1</v>
      </c>
      <c r="C1249" s="172">
        <f>IF(OR(G1249="Médecin",H1249="Médecin",I1249="Médecin",I1249="Médecins",H1249="anesthésiste",H1249="boursier univ.",H1249="chercheur",H1249="chirurgien",H1249="Résident(e)",H1249="Md Urg",H1249="Md Card",LEFT(H1249,6)="Fellow",H1249="Externe Médecine",H1249="Directeur de la biobanque Médecin",H1249="monit.-boursier",),1,0)</f>
        <v>0</v>
      </c>
      <c r="D1249" s="172">
        <f>IF(OR(G1249=0,H1249="Stagiaire",H1249="Stagiaires",H1249="Externe",H1249="Externes",G1249="agence",H1249="STAGIAIRE INFIRMIER(ÈRE)",H1249="STAGIAIRE SI",H1249="STAGIAIRE S.I.",H1249="STAGIAIRE PAB",H1249="STAGIAIRE EN PERFUSION",H1249="Stagiaire Physiothérapeute",H1249="Stagiaire médecine",H1249="Stagiaire - Service sociaux",H1249="STAGIAIRE SOINS INFIRMIERS",H1249="STAGIAIRE EXTERNE EN MÉDECINE",H1249="ss",),1,0)</f>
        <v>0</v>
      </c>
      <c r="E1249" s="28" t="s">
        <v>4370</v>
      </c>
      <c r="F1249" s="28" t="s">
        <v>499</v>
      </c>
      <c r="G1249" s="262">
        <v>13158</v>
      </c>
      <c r="H1249" s="79" t="s">
        <v>103</v>
      </c>
      <c r="I1249" s="164" t="s">
        <v>5716</v>
      </c>
      <c r="J1249" s="273" t="str">
        <f ca="1">IF(AK1249&lt;=Données!$B$2,1," ")</f>
        <v xml:space="preserve"> </v>
      </c>
      <c r="K1249" s="45">
        <v>1</v>
      </c>
      <c r="L1249" s="46"/>
      <c r="M1249" s="47"/>
      <c r="N1249" s="48"/>
      <c r="O1249" s="185"/>
      <c r="P1249" s="187"/>
      <c r="Q1249" s="185"/>
      <c r="R1249" s="186"/>
      <c r="S1249" s="186"/>
      <c r="T1249" s="187"/>
      <c r="U1249" s="187"/>
      <c r="V1249" s="187"/>
      <c r="W1249" s="320"/>
      <c r="X1249" s="214"/>
      <c r="Y1249" s="215"/>
      <c r="Z1249" s="34"/>
      <c r="AA1249" s="35"/>
      <c r="AB1249" s="35"/>
      <c r="AC1249" s="35"/>
      <c r="AD1249" s="36"/>
      <c r="AE1249" s="224"/>
      <c r="AF1249" s="53"/>
      <c r="AG1249" s="54"/>
      <c r="AH1249" s="55"/>
      <c r="AI1249" s="56"/>
      <c r="AJ1249" s="41" t="s">
        <v>5851</v>
      </c>
      <c r="AK1249" s="42">
        <v>45762</v>
      </c>
      <c r="AL1249" s="50"/>
      <c r="AM1249" s="337" t="str">
        <f>INDEX($K$6:$AE$6,1,MATCH(1,K1249:AE1249,-1))</f>
        <v>95PFE-L2S</v>
      </c>
      <c r="AN1249" s="337" t="str">
        <f>IF(INDEX($K$6:$AE$6,1,MATCH(1,K1249:AE1249,1))&lt;&gt;INDEX($K$6:$AE$6,1,MATCH(1,K1249:AE1249,-1)),INDEX($K$6:$AE$6,1,MATCH(1,K1249:AE1249,1)),"-")</f>
        <v>-</v>
      </c>
    </row>
    <row r="1250" spans="1:40" x14ac:dyDescent="0.2">
      <c r="A1250" s="169" t="str">
        <f>IF(IFERROR(VLOOKUP(G1250,EmployesActifs,1,FALSE),"Non")&lt;&gt;"Non","Oui","Non")</f>
        <v>Oui</v>
      </c>
      <c r="B1250" s="172">
        <f>IF(A1250="Oui",1,0)</f>
        <v>1</v>
      </c>
      <c r="C1250" s="172">
        <f>IF(OR(G1250="Médecin",H1250="Médecin",I1250="Médecin",I1250="Médecins",H1250="anesthésiste",H1250="boursier univ.",H1250="chercheur",H1250="chirurgien",H1250="Résident(e)",H1250="Md Urg",H1250="Md Card",LEFT(H1250,6)="Fellow",H1250="Externe Médecine",H1250="Directeur de la biobanque Médecin",H1250="monit.-boursier",),1,0)</f>
        <v>0</v>
      </c>
      <c r="D1250" s="172">
        <f>IF(OR(G1250=0,H1250="Stagiaire",H1250="Stagiaires",H1250="Externe",H1250="Externes",G1250="agence",H1250="STAGIAIRE INFIRMIER(ÈRE)",H1250="STAGIAIRE SI",H1250="STAGIAIRE S.I.",H1250="STAGIAIRE PAB",H1250="STAGIAIRE EN PERFUSION",H1250="Stagiaire Physiothérapeute",H1250="Stagiaire médecine",H1250="Stagiaire - Service sociaux",H1250="STAGIAIRE SOINS INFIRMIERS",H1250="STAGIAIRE EXTERNE EN MÉDECINE",H1250="ss",),1,0)</f>
        <v>0</v>
      </c>
      <c r="E1250" s="28" t="s">
        <v>1964</v>
      </c>
      <c r="F1250" s="28" t="s">
        <v>364</v>
      </c>
      <c r="G1250" s="262">
        <v>4921</v>
      </c>
      <c r="H1250" s="79" t="s">
        <v>103</v>
      </c>
      <c r="I1250" s="164" t="s">
        <v>3608</v>
      </c>
      <c r="J1250" s="273">
        <f ca="1">IF(AK1250&lt;=Données!$B$2,1," ")</f>
        <v>1</v>
      </c>
      <c r="K1250" s="45" t="s">
        <v>56</v>
      </c>
      <c r="L1250" s="46">
        <v>1</v>
      </c>
      <c r="M1250" s="47"/>
      <c r="N1250" s="48"/>
      <c r="O1250" s="185"/>
      <c r="P1250" s="187"/>
      <c r="Q1250" s="185"/>
      <c r="R1250" s="186"/>
      <c r="S1250" s="186"/>
      <c r="T1250" s="187"/>
      <c r="U1250" s="187"/>
      <c r="V1250" s="187"/>
      <c r="W1250" s="320"/>
      <c r="X1250" s="214"/>
      <c r="Y1250" s="215"/>
      <c r="Z1250" s="34"/>
      <c r="AA1250" s="35"/>
      <c r="AB1250" s="35"/>
      <c r="AC1250" s="35"/>
      <c r="AD1250" s="36"/>
      <c r="AE1250" s="224"/>
      <c r="AF1250" s="53"/>
      <c r="AG1250" s="54"/>
      <c r="AH1250" s="55"/>
      <c r="AI1250" s="56"/>
      <c r="AJ1250" s="41" t="s">
        <v>98</v>
      </c>
      <c r="AK1250" s="42">
        <v>44587</v>
      </c>
      <c r="AL1250" s="50" t="s">
        <v>1965</v>
      </c>
      <c r="AM1250" s="337" t="str">
        <f>INDEX($K$6:$AE$6,1,MATCH(1,K1250:AE1250,-1))</f>
        <v>95PFE-L2M</v>
      </c>
      <c r="AN1250" s="337" t="str">
        <f>IF(INDEX($K$6:$AE$6,1,MATCH(1,K1250:AE1250,1))&lt;&gt;INDEX($K$6:$AE$6,1,MATCH(1,K1250:AE1250,-1)),INDEX($K$6:$AE$6,1,MATCH(1,K1250:AE1250,1)),"-")</f>
        <v>-</v>
      </c>
    </row>
    <row r="1251" spans="1:40" x14ac:dyDescent="0.2">
      <c r="A1251" s="381"/>
      <c r="B1251" s="172">
        <f>IF(A1251="Oui",1,0)</f>
        <v>0</v>
      </c>
      <c r="C1251" s="172">
        <f>IF(OR(G1251="Médecin",H1251="Médecin",I1251="Médecin",I1251="Médecins",H1251="anesthésiste",H1251="boursier univ.",H1251="chercheur",H1251="chirurgien",H1251="Résident(e)",H1251="Md Urg",H1251="Md Card",LEFT(H1251,6)="Fellow",H1251="Externe Médecine",H1251="Directeur de la biobanque Médecin",H1251="monit.-boursier",),1,0)</f>
        <v>1</v>
      </c>
      <c r="D1251" s="172">
        <f>IF(OR(G1251=0,H1251="Stagiaire",H1251="Stagiaires",H1251="Externe",H1251="Externes",G1251="agence",H1251="STAGIAIRE INFIRMIER(ÈRE)",H1251="STAGIAIRE SI",H1251="STAGIAIRE S.I.",H1251="STAGIAIRE PAB",H1251="STAGIAIRE EN PERFUSION",H1251="Stagiaire Physiothérapeute",H1251="Stagiaire médecine",H1251="Stagiaire - Service sociaux",H1251="STAGIAIRE SOINS INFIRMIERS",H1251="STAGIAIRE EXTERNE EN MÉDECINE",H1251="ss",),1,0)</f>
        <v>0</v>
      </c>
      <c r="E1251" s="28" t="s">
        <v>1973</v>
      </c>
      <c r="F1251" s="28" t="s">
        <v>1974</v>
      </c>
      <c r="G1251" s="262" t="s">
        <v>1975</v>
      </c>
      <c r="H1251" s="79" t="s">
        <v>80</v>
      </c>
      <c r="I1251" s="164" t="s">
        <v>65</v>
      </c>
      <c r="J1251" s="273">
        <f ca="1">IF(AK1251&lt;=Données!$B$2,1," ")</f>
        <v>1</v>
      </c>
      <c r="K1251" s="45">
        <v>1</v>
      </c>
      <c r="L1251" s="46"/>
      <c r="M1251" s="47"/>
      <c r="N1251" s="48"/>
      <c r="O1251" s="185"/>
      <c r="P1251" s="187"/>
      <c r="Q1251" s="185"/>
      <c r="R1251" s="186"/>
      <c r="S1251" s="186"/>
      <c r="T1251" s="187"/>
      <c r="U1251" s="187"/>
      <c r="V1251" s="187"/>
      <c r="W1251" s="320"/>
      <c r="X1251" s="214"/>
      <c r="Y1251" s="215"/>
      <c r="Z1251" s="34"/>
      <c r="AA1251" s="35"/>
      <c r="AB1251" s="35"/>
      <c r="AC1251" s="35"/>
      <c r="AD1251" s="36"/>
      <c r="AE1251" s="224"/>
      <c r="AF1251" s="53"/>
      <c r="AG1251" s="54"/>
      <c r="AH1251" s="55"/>
      <c r="AI1251" s="56"/>
      <c r="AJ1251" s="41" t="s">
        <v>1976</v>
      </c>
      <c r="AK1251" s="42">
        <v>44294</v>
      </c>
      <c r="AL1251" s="50" t="s">
        <v>1977</v>
      </c>
      <c r="AM1251" s="337" t="str">
        <f>INDEX($K$6:$AE$6,1,MATCH(1,K1251:AE1251,-1))</f>
        <v>95PFE-L2S</v>
      </c>
      <c r="AN1251" s="337" t="str">
        <f>IF(INDEX($K$6:$AE$6,1,MATCH(1,K1251:AE1251,1))&lt;&gt;INDEX($K$6:$AE$6,1,MATCH(1,K1251:AE1251,-1)),INDEX($K$6:$AE$6,1,MATCH(1,K1251:AE1251,1)),"-")</f>
        <v>-</v>
      </c>
    </row>
    <row r="1252" spans="1:40" x14ac:dyDescent="0.2">
      <c r="A1252" s="169" t="str">
        <f>IF(IFERROR(VLOOKUP(G1252,EmployesActifs,1,FALSE),"Non")&lt;&gt;"Non","Oui","Non")</f>
        <v>Oui</v>
      </c>
      <c r="B1252" s="172">
        <f>IF(A1252="Oui",1,0)</f>
        <v>1</v>
      </c>
      <c r="C1252" s="172">
        <f>IF(OR(G1252="Médecin",H1252="Médecin",I1252="Médecin",I1252="Médecins",H1252="anesthésiste",H1252="boursier univ.",H1252="chercheur",H1252="chirurgien",H1252="Résident(e)",H1252="Md Urg",H1252="Md Card",LEFT(H1252,6)="Fellow",H1252="Externe Médecine",H1252="Directeur de la biobanque Médecin",H1252="monit.-boursier",),1,0)</f>
        <v>0</v>
      </c>
      <c r="D1252" s="172">
        <f>IF(OR(G1252=0,H1252="Stagiaire",H1252="Stagiaires",H1252="Externe",H1252="Externes",G1252="agence",H1252="STAGIAIRE INFIRMIER(ÈRE)",H1252="STAGIAIRE SI",H1252="STAGIAIRE S.I.",H1252="STAGIAIRE PAB",H1252="STAGIAIRE EN PERFUSION",H1252="Stagiaire Physiothérapeute",H1252="Stagiaire médecine",H1252="Stagiaire - Service sociaux",H1252="STAGIAIRE SOINS INFIRMIERS",H1252="STAGIAIRE EXTERNE EN MÉDECINE",H1252="ss",),1,0)</f>
        <v>0</v>
      </c>
      <c r="E1252" s="28" t="s">
        <v>1978</v>
      </c>
      <c r="F1252" s="28" t="s">
        <v>1979</v>
      </c>
      <c r="G1252" s="262">
        <v>8028</v>
      </c>
      <c r="H1252" s="79" t="s">
        <v>103</v>
      </c>
      <c r="I1252" s="164" t="s">
        <v>4406</v>
      </c>
      <c r="J1252" s="273" t="str">
        <f ca="1">IF(AK1252&lt;=Données!$B$2,1," ")</f>
        <v xml:space="preserve"> </v>
      </c>
      <c r="K1252" s="45"/>
      <c r="L1252" s="46"/>
      <c r="M1252" s="47"/>
      <c r="N1252" s="48"/>
      <c r="O1252" s="185"/>
      <c r="P1252" s="187"/>
      <c r="Q1252" s="185"/>
      <c r="R1252" s="186"/>
      <c r="S1252" s="186">
        <v>1</v>
      </c>
      <c r="T1252" s="187"/>
      <c r="U1252" s="187"/>
      <c r="V1252" s="187"/>
      <c r="W1252" s="320"/>
      <c r="X1252" s="214"/>
      <c r="Y1252" s="215"/>
      <c r="Z1252" s="34"/>
      <c r="AA1252" s="35"/>
      <c r="AB1252" s="35"/>
      <c r="AC1252" s="35"/>
      <c r="AD1252" s="36"/>
      <c r="AE1252" s="224"/>
      <c r="AF1252" s="53"/>
      <c r="AG1252" s="54"/>
      <c r="AH1252" s="55"/>
      <c r="AI1252" s="56"/>
      <c r="AJ1252" s="41" t="s">
        <v>5851</v>
      </c>
      <c r="AK1252" s="42">
        <v>45829</v>
      </c>
      <c r="AL1252" s="50"/>
      <c r="AM1252" s="337" t="str">
        <f>INDEX($K$6:$AE$6,1,MATCH(1,K1252:AE1252,-1))</f>
        <v>1870 +</v>
      </c>
      <c r="AN1252" s="337" t="str">
        <f>IF(INDEX($K$6:$AE$6,1,MATCH(1,K1252:AE1252,1))&lt;&gt;INDEX($K$6:$AE$6,1,MATCH(1,K1252:AE1252,-1)),INDEX($K$6:$AE$6,1,MATCH(1,K1252:AE1252,1)),"-")</f>
        <v>-</v>
      </c>
    </row>
    <row r="1253" spans="1:40" x14ac:dyDescent="0.2">
      <c r="A1253" s="169" t="str">
        <f>IF(IFERROR(VLOOKUP(G1253,EmployesActifs,1,FALSE),"Non")&lt;&gt;"Non","Oui","Non")</f>
        <v>Oui</v>
      </c>
      <c r="B1253" s="172">
        <f>IF(A1253="Oui",1,0)</f>
        <v>1</v>
      </c>
      <c r="C1253" s="172">
        <f>IF(OR(G1253="Médecin",H1253="Médecin",I1253="Médecin",I1253="Médecins",H1253="anesthésiste",H1253="boursier univ.",H1253="chercheur",H1253="chirurgien",H1253="Résident(e)",H1253="Md Urg",H1253="Md Card",LEFT(H1253,6)="Fellow",H1253="Externe Médecine",H1253="Directeur de la biobanque Médecin",H1253="monit.-boursier",),1,0)</f>
        <v>0</v>
      </c>
      <c r="D1253" s="172">
        <f>IF(OR(G1253=0,H1253="Stagiaire",H1253="Stagiaires",H1253="Externe",H1253="Externes",G1253="agence",H1253="STAGIAIRE INFIRMIER(ÈRE)",H1253="STAGIAIRE SI",H1253="STAGIAIRE S.I.",H1253="STAGIAIRE PAB",H1253="STAGIAIRE EN PERFUSION",H1253="Stagiaire Physiothérapeute",H1253="Stagiaire médecine",H1253="Stagiaire - Service sociaux",H1253="STAGIAIRE SOINS INFIRMIERS",H1253="STAGIAIRE EXTERNE EN MÉDECINE",H1253="ss",),1,0)</f>
        <v>0</v>
      </c>
      <c r="E1253" s="28" t="s">
        <v>1981</v>
      </c>
      <c r="F1253" s="28" t="s">
        <v>1982</v>
      </c>
      <c r="G1253" s="262">
        <v>9883</v>
      </c>
      <c r="H1253" s="79" t="s">
        <v>3394</v>
      </c>
      <c r="I1253" s="164" t="s">
        <v>143</v>
      </c>
      <c r="J1253" s="273">
        <f ca="1">IF(AK1253&lt;=Données!$B$2,1," ")</f>
        <v>1</v>
      </c>
      <c r="K1253" s="45"/>
      <c r="L1253" s="46" t="s">
        <v>56</v>
      </c>
      <c r="M1253" s="47"/>
      <c r="N1253" s="48"/>
      <c r="O1253" s="185"/>
      <c r="P1253" s="187"/>
      <c r="Q1253" s="185"/>
      <c r="R1253" s="186"/>
      <c r="S1253" s="186">
        <v>1</v>
      </c>
      <c r="T1253" s="187"/>
      <c r="U1253" s="187"/>
      <c r="V1253" s="187"/>
      <c r="W1253" s="320"/>
      <c r="X1253" s="214"/>
      <c r="Y1253" s="215"/>
      <c r="Z1253" s="34"/>
      <c r="AA1253" s="35"/>
      <c r="AB1253" s="35"/>
      <c r="AC1253" s="35"/>
      <c r="AD1253" s="36"/>
      <c r="AE1253" s="224"/>
      <c r="AF1253" s="53"/>
      <c r="AG1253" s="54"/>
      <c r="AH1253" s="55"/>
      <c r="AI1253" s="56"/>
      <c r="AJ1253" s="41" t="s">
        <v>57</v>
      </c>
      <c r="AK1253" s="42">
        <v>44582</v>
      </c>
      <c r="AL1253" s="50"/>
      <c r="AM1253" s="337" t="str">
        <f>INDEX($K$6:$AE$6,1,MATCH(1,K1253:AE1253,-1))</f>
        <v>1870 +</v>
      </c>
      <c r="AN1253" s="337" t="str">
        <f>IF(INDEX($K$6:$AE$6,1,MATCH(1,K1253:AE1253,1))&lt;&gt;INDEX($K$6:$AE$6,1,MATCH(1,K1253:AE1253,-1)),INDEX($K$6:$AE$6,1,MATCH(1,K1253:AE1253,1)),"-")</f>
        <v>-</v>
      </c>
    </row>
    <row r="1254" spans="1:40" x14ac:dyDescent="0.2">
      <c r="A1254" s="169" t="str">
        <f>IF(IFERROR(VLOOKUP(G1254,EmployesActifs,1,FALSE),"Non")&lt;&gt;"Non","Oui","Non")</f>
        <v>Oui</v>
      </c>
      <c r="B1254" s="172">
        <f>IF(A1254="Oui",1,0)</f>
        <v>1</v>
      </c>
      <c r="C1254" s="172">
        <f>IF(OR(G1254="Médecin",H1254="Médecin",I1254="Médecin",I1254="Médecins",H1254="anesthésiste",H1254="boursier univ.",H1254="chercheur",H1254="chirurgien",H1254="Résident(e)",H1254="Md Urg",H1254="Md Card",LEFT(H1254,6)="Fellow",H1254="Externe Médecine",H1254="Directeur de la biobanque Médecin",H1254="monit.-boursier",),1,0)</f>
        <v>0</v>
      </c>
      <c r="D1254" s="172">
        <f>IF(OR(G1254=0,H1254="Stagiaire",H1254="Stagiaires",H1254="Externe",H1254="Externes",G1254="agence",H1254="STAGIAIRE INFIRMIER(ÈRE)",H1254="STAGIAIRE SI",H1254="STAGIAIRE S.I.",H1254="STAGIAIRE PAB",H1254="STAGIAIRE EN PERFUSION",H1254="Stagiaire Physiothérapeute",H1254="Stagiaire médecine",H1254="Stagiaire - Service sociaux",H1254="STAGIAIRE SOINS INFIRMIERS",H1254="STAGIAIRE EXTERNE EN MÉDECINE",H1254="ss",),1,0)</f>
        <v>0</v>
      </c>
      <c r="E1254" s="28" t="s">
        <v>1983</v>
      </c>
      <c r="F1254" s="28" t="s">
        <v>3997</v>
      </c>
      <c r="G1254" s="262">
        <v>11345</v>
      </c>
      <c r="H1254" s="79" t="s">
        <v>1405</v>
      </c>
      <c r="I1254" s="164" t="s">
        <v>3412</v>
      </c>
      <c r="J1254" s="273">
        <f ca="1">IF(AK1254&lt;=Données!$B$2,1," ")</f>
        <v>1</v>
      </c>
      <c r="K1254" s="45"/>
      <c r="L1254" s="46">
        <v>1</v>
      </c>
      <c r="M1254" s="47"/>
      <c r="N1254" s="48"/>
      <c r="O1254" s="185"/>
      <c r="P1254" s="187"/>
      <c r="Q1254" s="185"/>
      <c r="R1254" s="186"/>
      <c r="S1254" s="186"/>
      <c r="T1254" s="187"/>
      <c r="U1254" s="187"/>
      <c r="V1254" s="187"/>
      <c r="W1254" s="320"/>
      <c r="X1254" s="214"/>
      <c r="Y1254" s="215"/>
      <c r="Z1254" s="34"/>
      <c r="AA1254" s="35"/>
      <c r="AB1254" s="35"/>
      <c r="AC1254" s="35"/>
      <c r="AD1254" s="36"/>
      <c r="AE1254" s="224"/>
      <c r="AF1254" s="53"/>
      <c r="AG1254" s="54"/>
      <c r="AH1254" s="345"/>
      <c r="AI1254" s="56"/>
      <c r="AJ1254" s="41" t="s">
        <v>57</v>
      </c>
      <c r="AK1254" s="42">
        <v>44594</v>
      </c>
      <c r="AL1254" s="50"/>
      <c r="AM1254" s="337" t="str">
        <f>INDEX($K$6:$AE$6,1,MATCH(1,K1254:AE1254,-1))</f>
        <v>95PFE-L2M</v>
      </c>
      <c r="AN1254" s="337" t="str">
        <f>IF(INDEX($K$6:$AE$6,1,MATCH(1,K1254:AE1254,1))&lt;&gt;INDEX($K$6:$AE$6,1,MATCH(1,K1254:AE1254,-1)),INDEX($K$6:$AE$6,1,MATCH(1,K1254:AE1254,1)),"-")</f>
        <v>-</v>
      </c>
    </row>
    <row r="1255" spans="1:40" x14ac:dyDescent="0.2">
      <c r="A1255" s="169" t="str">
        <f>IF(IFERROR(VLOOKUP(G1255,EmployesActifs,1,FALSE),"Non")&lt;&gt;"Non","Oui","Non")</f>
        <v>Oui</v>
      </c>
      <c r="B1255" s="172">
        <f>IF(A1255="Oui",1,0)</f>
        <v>1</v>
      </c>
      <c r="C1255" s="172">
        <f>IF(OR(G1255="Médecin",H1255="Médecin",I1255="Médecin",I1255="Médecins",H1255="anesthésiste",H1255="boursier univ.",H1255="chercheur",H1255="chirurgien",H1255="Résident(e)",H1255="Md Urg",H1255="Md Card",LEFT(H1255,6)="Fellow",H1255="Externe Médecine",H1255="Directeur de la biobanque Médecin",H1255="monit.-boursier",),1,0)</f>
        <v>0</v>
      </c>
      <c r="D1255" s="172">
        <f>IF(OR(G1255=0,H1255="Stagiaire",H1255="Stagiaires",H1255="Externe",H1255="Externes",G1255="agence",H1255="STAGIAIRE INFIRMIER(ÈRE)",H1255="STAGIAIRE SI",H1255="STAGIAIRE S.I.",H1255="STAGIAIRE PAB",H1255="STAGIAIRE EN PERFUSION",H1255="Stagiaire Physiothérapeute",H1255="Stagiaire médecine",H1255="Stagiaire - Service sociaux",H1255="STAGIAIRE SOINS INFIRMIERS",H1255="STAGIAIRE EXTERNE EN MÉDECINE",H1255="ss",),1,0)</f>
        <v>0</v>
      </c>
      <c r="E1255" s="28" t="s">
        <v>1986</v>
      </c>
      <c r="F1255" s="28" t="s">
        <v>3407</v>
      </c>
      <c r="G1255" s="262">
        <v>1676</v>
      </c>
      <c r="H1255" s="79" t="s">
        <v>1074</v>
      </c>
      <c r="I1255" s="164" t="s">
        <v>2714</v>
      </c>
      <c r="J1255" s="273">
        <f ca="1">IF(AK1255&lt;=Données!$B$2,1," ")</f>
        <v>1</v>
      </c>
      <c r="K1255" s="45"/>
      <c r="L1255" s="46"/>
      <c r="M1255" s="47"/>
      <c r="N1255" s="48"/>
      <c r="O1255" s="185"/>
      <c r="P1255" s="187"/>
      <c r="Q1255" s="185"/>
      <c r="R1255" s="186"/>
      <c r="S1255" s="186"/>
      <c r="T1255" s="187"/>
      <c r="U1255" s="187"/>
      <c r="V1255" s="187"/>
      <c r="W1255" s="320"/>
      <c r="X1255" s="214"/>
      <c r="Y1255" s="215"/>
      <c r="Z1255" s="34">
        <v>1</v>
      </c>
      <c r="AA1255" s="35"/>
      <c r="AB1255" s="35"/>
      <c r="AC1255" s="35"/>
      <c r="AD1255" s="36"/>
      <c r="AE1255" s="224"/>
      <c r="AF1255" s="53"/>
      <c r="AG1255" s="54"/>
      <c r="AH1255" s="55"/>
      <c r="AI1255" s="56"/>
      <c r="AJ1255" s="41" t="s">
        <v>216</v>
      </c>
      <c r="AK1255" s="42">
        <v>43880</v>
      </c>
      <c r="AL1255" s="50"/>
      <c r="AM1255" s="337" t="str">
        <f>INDEX($K$6:$AE$6,1,MATCH(1,K1255:AE1255,-1))</f>
        <v>1510-XS</v>
      </c>
      <c r="AN1255" s="337" t="str">
        <f>IF(INDEX($K$6:$AE$6,1,MATCH(1,K1255:AE1255,1))&lt;&gt;INDEX($K$6:$AE$6,1,MATCH(1,K1255:AE1255,-1)),INDEX($K$6:$AE$6,1,MATCH(1,K1255:AE1255,1)),"-")</f>
        <v>-</v>
      </c>
    </row>
    <row r="1256" spans="1:40" x14ac:dyDescent="0.2">
      <c r="A1256" s="169" t="str">
        <f>IF(IFERROR(VLOOKUP(G1256,EmployesActifs,1,FALSE),"Non")&lt;&gt;"Non","Oui","Non")</f>
        <v>Oui</v>
      </c>
      <c r="B1256" s="172">
        <f>IF(A1256="Oui",1,0)</f>
        <v>1</v>
      </c>
      <c r="C1256" s="172">
        <f>IF(OR(G1256="Médecin",H1256="Médecin",I1256="Médecin",I1256="Médecins",H1256="anesthésiste",H1256="boursier univ.",H1256="chercheur",H1256="chirurgien",H1256="Résident(e)",H1256="Md Urg",H1256="Md Card",LEFT(H1256,6)="Fellow",H1256="Externe Médecine",H1256="Directeur de la biobanque Médecin",H1256="monit.-boursier",),1,0)</f>
        <v>0</v>
      </c>
      <c r="D1256" s="172">
        <f>IF(OR(G1256=0,H1256="Stagiaire",H1256="Stagiaires",H1256="Externe",H1256="Externes",G1256="agence",H1256="STAGIAIRE INFIRMIER(ÈRE)",H1256="STAGIAIRE SI",H1256="STAGIAIRE S.I.",H1256="STAGIAIRE PAB",H1256="STAGIAIRE EN PERFUSION",H1256="Stagiaire Physiothérapeute",H1256="Stagiaire médecine",H1256="Stagiaire - Service sociaux",H1256="STAGIAIRE SOINS INFIRMIERS",H1256="STAGIAIRE EXTERNE EN MÉDECINE",H1256="ss",),1,0)</f>
        <v>0</v>
      </c>
      <c r="E1256" s="28" t="s">
        <v>6183</v>
      </c>
      <c r="F1256" s="28" t="s">
        <v>724</v>
      </c>
      <c r="G1256" s="262">
        <v>5403</v>
      </c>
      <c r="H1256" s="79" t="s">
        <v>1087</v>
      </c>
      <c r="I1256" s="164" t="s">
        <v>836</v>
      </c>
      <c r="J1256" s="273" t="str">
        <f ca="1">IF(AK1256&lt;=Données!$B$2,1," ")</f>
        <v xml:space="preserve"> </v>
      </c>
      <c r="K1256" s="45">
        <v>1</v>
      </c>
      <c r="L1256" s="46"/>
      <c r="M1256" s="47"/>
      <c r="N1256" s="48"/>
      <c r="O1256" s="185"/>
      <c r="P1256" s="187"/>
      <c r="Q1256" s="185"/>
      <c r="R1256" s="186"/>
      <c r="S1256" s="186"/>
      <c r="T1256" s="187"/>
      <c r="U1256" s="187"/>
      <c r="V1256" s="187"/>
      <c r="W1256" s="320"/>
      <c r="X1256" s="214"/>
      <c r="Y1256" s="215"/>
      <c r="Z1256" s="34"/>
      <c r="AA1256" s="35"/>
      <c r="AB1256" s="35"/>
      <c r="AC1256" s="35"/>
      <c r="AD1256" s="36"/>
      <c r="AE1256" s="224"/>
      <c r="AF1256" s="53"/>
      <c r="AG1256" s="54"/>
      <c r="AH1256" s="55"/>
      <c r="AI1256" s="56"/>
      <c r="AJ1256" s="41" t="s">
        <v>5851</v>
      </c>
      <c r="AK1256" s="42">
        <v>45853</v>
      </c>
      <c r="AL1256" s="50"/>
      <c r="AM1256" s="337" t="str">
        <f>INDEX($K$6:$AE$6,1,MATCH(1,K1256:AE1256,-1))</f>
        <v>95PFE-L2S</v>
      </c>
      <c r="AN1256" s="337" t="str">
        <f>IF(INDEX($K$6:$AE$6,1,MATCH(1,K1256:AE1256,1))&lt;&gt;INDEX($K$6:$AE$6,1,MATCH(1,K1256:AE1256,-1)),INDEX($K$6:$AE$6,1,MATCH(1,K1256:AE1256,1)),"-")</f>
        <v>-</v>
      </c>
    </row>
    <row r="1257" spans="1:40" x14ac:dyDescent="0.2">
      <c r="A1257" s="169" t="str">
        <f>IF(IFERROR(VLOOKUP(G1257,EmployesActifs,1,FALSE),"Non")&lt;&gt;"Non","Oui","Non")</f>
        <v>Oui</v>
      </c>
      <c r="B1257" s="172">
        <f>IF(A1257="Oui",1,0)</f>
        <v>1</v>
      </c>
      <c r="C1257" s="172">
        <f>IF(OR(G1257="Médecin",H1257="Médecin",I1257="Médecin",I1257="Médecins",H1257="anesthésiste",H1257="boursier univ.",H1257="chercheur",H1257="chirurgien",H1257="Résident(e)",H1257="Md Urg",H1257="Md Card",LEFT(H1257,6)="Fellow",H1257="Externe Médecine",H1257="Directeur de la biobanque Médecin",H1257="monit.-boursier",),1,0)</f>
        <v>0</v>
      </c>
      <c r="D1257" s="172">
        <f>IF(OR(G1257=0,H1257="Stagiaire",H1257="Stagiaires",H1257="Externe",H1257="Externes",G1257="agence",H1257="STAGIAIRE INFIRMIER(ÈRE)",H1257="STAGIAIRE SI",H1257="STAGIAIRE S.I.",H1257="STAGIAIRE PAB",H1257="STAGIAIRE EN PERFUSION",H1257="Stagiaire Physiothérapeute",H1257="Stagiaire médecine",H1257="Stagiaire - Service sociaux",H1257="STAGIAIRE SOINS INFIRMIERS",H1257="STAGIAIRE EXTERNE EN MÉDECINE",H1257="ss",),1,0)</f>
        <v>0</v>
      </c>
      <c r="E1257" s="28" t="s">
        <v>4354</v>
      </c>
      <c r="F1257" s="28" t="s">
        <v>4355</v>
      </c>
      <c r="G1257" s="262">
        <v>13119</v>
      </c>
      <c r="H1257" s="79" t="s">
        <v>103</v>
      </c>
      <c r="I1257" s="164" t="s">
        <v>5717</v>
      </c>
      <c r="J1257" s="273" t="str">
        <f ca="1">IF(AK1257&lt;=Données!$B$2,1," ")</f>
        <v xml:space="preserve"> </v>
      </c>
      <c r="K1257" s="45"/>
      <c r="L1257" s="46"/>
      <c r="M1257" s="47"/>
      <c r="N1257" s="48"/>
      <c r="O1257" s="185"/>
      <c r="P1257" s="187"/>
      <c r="Q1257" s="185"/>
      <c r="R1257" s="186"/>
      <c r="S1257" s="186"/>
      <c r="T1257" s="187"/>
      <c r="U1257" s="187"/>
      <c r="V1257" s="187"/>
      <c r="W1257" s="320"/>
      <c r="X1257" s="214"/>
      <c r="Y1257" s="215"/>
      <c r="Z1257" s="34"/>
      <c r="AA1257" s="35"/>
      <c r="AB1257" s="35"/>
      <c r="AC1257" s="35">
        <v>1</v>
      </c>
      <c r="AD1257" s="36"/>
      <c r="AE1257" s="224"/>
      <c r="AF1257" s="53"/>
      <c r="AG1257" s="54"/>
      <c r="AH1257" s="55"/>
      <c r="AI1257" s="56"/>
      <c r="AJ1257" s="41" t="s">
        <v>4462</v>
      </c>
      <c r="AK1257" s="42">
        <v>45938</v>
      </c>
      <c r="AL1257" s="50"/>
      <c r="AM1257" s="337" t="str">
        <f>INDEX($K$6:$AE$6,1,MATCH(1,K1257:AE1257,-1))</f>
        <v>1513-L</v>
      </c>
      <c r="AN1257" s="337" t="str">
        <f>IF(INDEX($K$6:$AE$6,1,MATCH(1,K1257:AE1257,1))&lt;&gt;INDEX($K$6:$AE$6,1,MATCH(1,K1257:AE1257,-1)),INDEX($K$6:$AE$6,1,MATCH(1,K1257:AE1257,1)),"-")</f>
        <v>-</v>
      </c>
    </row>
    <row r="1258" spans="1:40" x14ac:dyDescent="0.2">
      <c r="A1258" s="169" t="str">
        <f>IF(IFERROR(VLOOKUP(G1258,EmployesActifs,1,FALSE),"Non")&lt;&gt;"Non","Oui","Non")</f>
        <v>Oui</v>
      </c>
      <c r="B1258" s="172">
        <f>IF(A1258="Oui",1,0)</f>
        <v>1</v>
      </c>
      <c r="C1258" s="172">
        <f>IF(OR(G1258="Médecin",H1258="Médecin",I1258="Médecin",I1258="Médecins",H1258="anesthésiste",H1258="boursier univ.",H1258="chercheur",H1258="chirurgien",H1258="Résident(e)",H1258="Md Urg",H1258="Md Card",LEFT(H1258,6)="Fellow",H1258="Externe Médecine",H1258="Directeur de la biobanque Médecin",H1258="monit.-boursier",),1,0)</f>
        <v>0</v>
      </c>
      <c r="D1258" s="172">
        <f>IF(OR(G1258=0,H1258="Stagiaire",H1258="Stagiaires",H1258="Externe",H1258="Externes",G1258="agence",H1258="STAGIAIRE INFIRMIER(ÈRE)",H1258="STAGIAIRE SI",H1258="STAGIAIRE S.I.",H1258="STAGIAIRE PAB",H1258="STAGIAIRE EN PERFUSION",H1258="Stagiaire Physiothérapeute",H1258="Stagiaire médecine",H1258="Stagiaire - Service sociaux",H1258="STAGIAIRE SOINS INFIRMIERS",H1258="STAGIAIRE EXTERNE EN MÉDECINE",H1258="ss",),1,0)</f>
        <v>0</v>
      </c>
      <c r="E1258" s="28" t="s">
        <v>1989</v>
      </c>
      <c r="F1258" s="28" t="s">
        <v>710</v>
      </c>
      <c r="G1258" s="262">
        <v>8282</v>
      </c>
      <c r="H1258" s="79" t="s">
        <v>2416</v>
      </c>
      <c r="I1258" s="164" t="s">
        <v>3389</v>
      </c>
      <c r="J1258" s="273">
        <f ca="1">IF(AK1258&lt;=Données!$B$2,1," ")</f>
        <v>1</v>
      </c>
      <c r="K1258" s="45"/>
      <c r="L1258" s="46"/>
      <c r="M1258" s="47"/>
      <c r="N1258" s="48"/>
      <c r="O1258" s="185"/>
      <c r="P1258" s="187"/>
      <c r="Q1258" s="185"/>
      <c r="R1258" s="186"/>
      <c r="S1258" s="186"/>
      <c r="T1258" s="187"/>
      <c r="U1258" s="187"/>
      <c r="V1258" s="187"/>
      <c r="W1258" s="320"/>
      <c r="X1258" s="214"/>
      <c r="Y1258" s="215"/>
      <c r="Z1258" s="34"/>
      <c r="AA1258" s="35">
        <v>1</v>
      </c>
      <c r="AB1258" s="35"/>
      <c r="AC1258" s="35"/>
      <c r="AD1258" s="36"/>
      <c r="AE1258" s="224"/>
      <c r="AF1258" s="53"/>
      <c r="AG1258" s="54"/>
      <c r="AH1258" s="55"/>
      <c r="AI1258" s="56"/>
      <c r="AJ1258" s="41" t="s">
        <v>229</v>
      </c>
      <c r="AK1258" s="42">
        <v>41981</v>
      </c>
      <c r="AL1258" s="50" t="s">
        <v>200</v>
      </c>
      <c r="AM1258" s="337" t="str">
        <f>INDEX($K$6:$AE$6,1,MATCH(1,K1258:AE1258,-1))</f>
        <v>1511-S</v>
      </c>
      <c r="AN1258" s="337" t="str">
        <f>IF(INDEX($K$6:$AE$6,1,MATCH(1,K1258:AE1258,1))&lt;&gt;INDEX($K$6:$AE$6,1,MATCH(1,K1258:AE1258,-1)),INDEX($K$6:$AE$6,1,MATCH(1,K1258:AE1258,1)),"-")</f>
        <v>-</v>
      </c>
    </row>
    <row r="1259" spans="1:40" x14ac:dyDescent="0.2">
      <c r="A1259" s="381"/>
      <c r="B1259" s="172">
        <f>IF(A1259="Oui",1,0)</f>
        <v>0</v>
      </c>
      <c r="C1259" s="172">
        <f>IF(OR(G1259="Médecin",H1259="Médecin",I1259="Médecin",I1259="Médecins",H1259="anesthésiste",H1259="boursier univ.",H1259="chercheur",H1259="chirurgien",H1259="Résident(e)",H1259="Md Urg",H1259="Md Card",LEFT(H1259,6)="Fellow",H1259="Externe Médecine",H1259="Directeur de la biobanque Médecin",H1259="monit.-boursier",),1,0)</f>
        <v>0</v>
      </c>
      <c r="D1259" s="172">
        <f>IF(OR(G1259=0,H1259="Stagiaire",H1259="Stagiaires",H1259="Externe",H1259="Externes",G1259="agence",H1259="STAGIAIRE INFIRMIER(ÈRE)",H1259="STAGIAIRE SI",H1259="STAGIAIRE S.I.",H1259="STAGIAIRE PAB",H1259="STAGIAIRE EN PERFUSION",H1259="Stagiaire Physiothérapeute",H1259="Stagiaire médecine",H1259="Stagiaire - Service sociaux",H1259="STAGIAIRE SOINS INFIRMIERS",H1259="STAGIAIRE EXTERNE EN MÉDECINE",H1259="ss",),1,0)</f>
        <v>1</v>
      </c>
      <c r="E1259" s="28" t="s">
        <v>6409</v>
      </c>
      <c r="F1259" s="28" t="s">
        <v>6410</v>
      </c>
      <c r="G1259" s="262" t="s">
        <v>6411</v>
      </c>
      <c r="H1259" s="79" t="s">
        <v>479</v>
      </c>
      <c r="I1259" s="164" t="s">
        <v>65</v>
      </c>
      <c r="J1259" s="273" t="str">
        <f ca="1">IF(AK1259&lt;=Données!$B$2,1," ")</f>
        <v xml:space="preserve"> </v>
      </c>
      <c r="K1259" s="45" t="s">
        <v>56</v>
      </c>
      <c r="L1259" s="46"/>
      <c r="M1259" s="47"/>
      <c r="N1259" s="48"/>
      <c r="O1259" s="185" t="s">
        <v>56</v>
      </c>
      <c r="P1259" s="187"/>
      <c r="Q1259" s="185" t="s">
        <v>56</v>
      </c>
      <c r="R1259" s="186"/>
      <c r="S1259" s="186" t="s">
        <v>56</v>
      </c>
      <c r="T1259" s="187"/>
      <c r="U1259" s="187"/>
      <c r="V1259" s="187"/>
      <c r="W1259" s="320">
        <v>1</v>
      </c>
      <c r="X1259" s="214" t="s">
        <v>56</v>
      </c>
      <c r="Y1259" s="215"/>
      <c r="Z1259" s="34" t="s">
        <v>56</v>
      </c>
      <c r="AA1259" s="35"/>
      <c r="AB1259" s="35"/>
      <c r="AC1259" s="35"/>
      <c r="AD1259" s="36"/>
      <c r="AE1259" s="224"/>
      <c r="AF1259" s="53"/>
      <c r="AG1259" s="54"/>
      <c r="AH1259" s="55"/>
      <c r="AI1259" s="56"/>
      <c r="AJ1259" s="41" t="s">
        <v>4462</v>
      </c>
      <c r="AK1259" s="42">
        <v>45952</v>
      </c>
      <c r="AL1259" s="50"/>
      <c r="AM1259" s="337">
        <f>INDEX($K$6:$AE$6,1,MATCH(1,K1259:AE1259,-1))</f>
        <v>6502</v>
      </c>
      <c r="AN1259" s="337" t="str">
        <f>IF(INDEX($K$6:$AE$6,1,MATCH(1,K1259:AE1259,1))&lt;&gt;INDEX($K$6:$AE$6,1,MATCH(1,K1259:AE1259,-1)),INDEX($K$6:$AE$6,1,MATCH(1,K1259:AE1259,1)),"-")</f>
        <v>-</v>
      </c>
    </row>
    <row r="1260" spans="1:40" x14ac:dyDescent="0.2">
      <c r="A1260" s="381"/>
      <c r="B1260" s="172">
        <f>IF(A1260="Oui",1,0)</f>
        <v>0</v>
      </c>
      <c r="C1260" s="172">
        <f>IF(OR(G1260="Médecin",H1260="Médecin",I1260="Médecin",I1260="Médecins",H1260="anesthésiste",H1260="boursier univ.",H1260="chercheur",H1260="chirurgien",H1260="Résident(e)",H1260="Md Urg",H1260="Md Card",LEFT(H1260,6)="Fellow",H1260="Externe Médecine",H1260="Directeur de la biobanque Médecin",H1260="monit.-boursier",),1,0)</f>
        <v>1</v>
      </c>
      <c r="D1260" s="172">
        <f>IF(OR(G1260=0,H1260="Stagiaire",H1260="Stagiaires",H1260="Externe",H1260="Externes",G1260="agence",H1260="STAGIAIRE INFIRMIER(ÈRE)",H1260="STAGIAIRE SI",H1260="STAGIAIRE S.I.",H1260="STAGIAIRE PAB",H1260="STAGIAIRE EN PERFUSION",H1260="Stagiaire Physiothérapeute",H1260="Stagiaire médecine",H1260="Stagiaire - Service sociaux",H1260="STAGIAIRE SOINS INFIRMIERS",H1260="STAGIAIRE EXTERNE EN MÉDECINE",H1260="ss",),1,0)</f>
        <v>0</v>
      </c>
      <c r="E1260" s="28" t="s">
        <v>1990</v>
      </c>
      <c r="F1260" s="28" t="s">
        <v>1610</v>
      </c>
      <c r="G1260" s="262" t="s">
        <v>1991</v>
      </c>
      <c r="H1260" s="79" t="s">
        <v>80</v>
      </c>
      <c r="I1260" s="164" t="s">
        <v>117</v>
      </c>
      <c r="J1260" s="273">
        <f ca="1">IF(AK1260&lt;=Données!$B$2,1," ")</f>
        <v>1</v>
      </c>
      <c r="K1260" s="45"/>
      <c r="L1260" s="46"/>
      <c r="M1260" s="47"/>
      <c r="N1260" s="48"/>
      <c r="O1260" s="185"/>
      <c r="P1260" s="187"/>
      <c r="Q1260" s="185"/>
      <c r="R1260" s="186"/>
      <c r="S1260" s="186"/>
      <c r="T1260" s="187"/>
      <c r="U1260" s="187"/>
      <c r="V1260" s="187"/>
      <c r="W1260" s="320"/>
      <c r="X1260" s="214"/>
      <c r="Y1260" s="215"/>
      <c r="Z1260" s="34"/>
      <c r="AA1260" s="35"/>
      <c r="AB1260" s="35"/>
      <c r="AC1260" s="35"/>
      <c r="AD1260" s="36">
        <v>1</v>
      </c>
      <c r="AE1260" s="224"/>
      <c r="AF1260" s="53"/>
      <c r="AG1260" s="54"/>
      <c r="AH1260" s="55"/>
      <c r="AI1260" s="56"/>
      <c r="AJ1260" s="41" t="s">
        <v>44</v>
      </c>
      <c r="AK1260" s="42">
        <v>43910</v>
      </c>
      <c r="AL1260" s="50"/>
      <c r="AM1260" s="337" t="str">
        <f>INDEX($K$6:$AE$6,1,MATCH(1,K1260:AE1260,-1))</f>
        <v>1517-LP</v>
      </c>
      <c r="AN1260" s="337" t="str">
        <f>IF(INDEX($K$6:$AE$6,1,MATCH(1,K1260:AE1260,1))&lt;&gt;INDEX($K$6:$AE$6,1,MATCH(1,K1260:AE1260,-1)),INDEX($K$6:$AE$6,1,MATCH(1,K1260:AE1260,1)),"-")</f>
        <v>-</v>
      </c>
    </row>
    <row r="1261" spans="1:40" x14ac:dyDescent="0.2">
      <c r="A1261" s="169" t="str">
        <f>IF(IFERROR(VLOOKUP(G1261,EmployesActifs,1,FALSE),"Non")&lt;&gt;"Non","Oui","Non")</f>
        <v>Oui</v>
      </c>
      <c r="B1261" s="172">
        <f>IF(A1261="Oui",1,0)</f>
        <v>1</v>
      </c>
      <c r="C1261" s="172">
        <f>IF(OR(G1261="Médecin",H1261="Médecin",I1261="Médecin",I1261="Médecins",H1261="anesthésiste",H1261="boursier univ.",H1261="chercheur",H1261="chirurgien",H1261="Résident(e)",H1261="Md Urg",H1261="Md Card",LEFT(H1261,6)="Fellow",H1261="Externe Médecine",H1261="Directeur de la biobanque Médecin",H1261="monit.-boursier",),1,0)</f>
        <v>0</v>
      </c>
      <c r="D1261" s="172">
        <f>IF(OR(G1261=0,H1261="Stagiaire",H1261="Stagiaires",H1261="Externe",H1261="Externes",G1261="agence",H1261="STAGIAIRE INFIRMIER(ÈRE)",H1261="STAGIAIRE SI",H1261="STAGIAIRE S.I.",H1261="STAGIAIRE PAB",H1261="STAGIAIRE EN PERFUSION",H1261="Stagiaire Physiothérapeute",H1261="Stagiaire médecine",H1261="Stagiaire - Service sociaux",H1261="STAGIAIRE SOINS INFIRMIERS",H1261="STAGIAIRE EXTERNE EN MÉDECINE",H1261="ss",),1,0)</f>
        <v>0</v>
      </c>
      <c r="E1261" s="28" t="s">
        <v>1992</v>
      </c>
      <c r="F1261" s="28" t="s">
        <v>1993</v>
      </c>
      <c r="G1261" s="262">
        <v>10678</v>
      </c>
      <c r="H1261" s="79" t="s">
        <v>2098</v>
      </c>
      <c r="I1261" s="164" t="s">
        <v>5717</v>
      </c>
      <c r="J1261" s="273" t="str">
        <f ca="1">IF(AK1261&lt;=Données!$B$2,1," ")</f>
        <v xml:space="preserve"> </v>
      </c>
      <c r="K1261" s="45"/>
      <c r="L1261" s="46" t="s">
        <v>56</v>
      </c>
      <c r="M1261" s="47" t="s">
        <v>56</v>
      </c>
      <c r="N1261" s="48"/>
      <c r="O1261" s="185"/>
      <c r="P1261" s="187"/>
      <c r="Q1261" s="185"/>
      <c r="R1261" s="186"/>
      <c r="S1261" s="186">
        <v>1</v>
      </c>
      <c r="T1261" s="187"/>
      <c r="U1261" s="187"/>
      <c r="V1261" s="187"/>
      <c r="W1261" s="320"/>
      <c r="X1261" s="214"/>
      <c r="Y1261" s="215"/>
      <c r="Z1261" s="34"/>
      <c r="AA1261" s="35"/>
      <c r="AB1261" s="35"/>
      <c r="AC1261" s="35"/>
      <c r="AD1261" s="36"/>
      <c r="AE1261" s="224"/>
      <c r="AF1261" s="53"/>
      <c r="AG1261" s="54"/>
      <c r="AH1261" s="55"/>
      <c r="AI1261" s="56"/>
      <c r="AJ1261" s="41" t="s">
        <v>5851</v>
      </c>
      <c r="AK1261" s="42">
        <v>45792</v>
      </c>
      <c r="AL1261" s="50"/>
      <c r="AM1261" s="337" t="str">
        <f>INDEX($K$6:$AE$6,1,MATCH(1,K1261:AE1261,-1))</f>
        <v>1870 +</v>
      </c>
      <c r="AN1261" s="337" t="str">
        <f>IF(INDEX($K$6:$AE$6,1,MATCH(1,K1261:AE1261,1))&lt;&gt;INDEX($K$6:$AE$6,1,MATCH(1,K1261:AE1261,-1)),INDEX($K$6:$AE$6,1,MATCH(1,K1261:AE1261,1)),"-")</f>
        <v>-</v>
      </c>
    </row>
    <row r="1262" spans="1:40" x14ac:dyDescent="0.2">
      <c r="A1262" s="169" t="str">
        <f>IF(IFERROR(VLOOKUP(G1262,EmployesActifs,1,FALSE),"Non")&lt;&gt;"Non","Oui","Non")</f>
        <v>Oui</v>
      </c>
      <c r="B1262" s="172">
        <f>IF(A1262="Oui",1,0)</f>
        <v>1</v>
      </c>
      <c r="C1262" s="172">
        <f>IF(OR(G1262="Médecin",H1262="Médecin",I1262="Médecin",I1262="Médecins",H1262="anesthésiste",H1262="boursier univ.",H1262="chercheur",H1262="chirurgien",H1262="Résident(e)",H1262="Md Urg",H1262="Md Card",LEFT(H1262,6)="Fellow",H1262="Externe Médecine",H1262="Directeur de la biobanque Médecin",H1262="monit.-boursier",),1,0)</f>
        <v>0</v>
      </c>
      <c r="D1262" s="172">
        <f>IF(OR(G1262=0,H1262="Stagiaire",H1262="Stagiaires",H1262="Externe",H1262="Externes",G1262="agence",H1262="STAGIAIRE INFIRMIER(ÈRE)",H1262="STAGIAIRE SI",H1262="STAGIAIRE S.I.",H1262="STAGIAIRE PAB",H1262="STAGIAIRE EN PERFUSION",H1262="Stagiaire Physiothérapeute",H1262="Stagiaire médecine",H1262="Stagiaire - Service sociaux",H1262="STAGIAIRE SOINS INFIRMIERS",H1262="STAGIAIRE EXTERNE EN MÉDECINE",H1262="ss",),1,0)</f>
        <v>0</v>
      </c>
      <c r="E1262" s="28" t="s">
        <v>5179</v>
      </c>
      <c r="F1262" s="28" t="s">
        <v>5323</v>
      </c>
      <c r="G1262" s="262">
        <v>13543</v>
      </c>
      <c r="H1262" s="79" t="s">
        <v>103</v>
      </c>
      <c r="I1262" s="164" t="s">
        <v>5715</v>
      </c>
      <c r="J1262" s="273" t="str">
        <f ca="1">IF(AK1262&lt;=Données!$B$2,1," ")</f>
        <v xml:space="preserve"> </v>
      </c>
      <c r="K1262" s="45"/>
      <c r="L1262" s="46">
        <v>1</v>
      </c>
      <c r="M1262" s="47"/>
      <c r="N1262" s="48"/>
      <c r="O1262" s="185"/>
      <c r="P1262" s="187"/>
      <c r="Q1262" s="185"/>
      <c r="R1262" s="186"/>
      <c r="S1262" s="186"/>
      <c r="T1262" s="187"/>
      <c r="U1262" s="187"/>
      <c r="V1262" s="187"/>
      <c r="W1262" s="320"/>
      <c r="X1262" s="214"/>
      <c r="Y1262" s="215"/>
      <c r="Z1262" s="34"/>
      <c r="AA1262" s="35"/>
      <c r="AB1262" s="35"/>
      <c r="AC1262" s="35"/>
      <c r="AD1262" s="36"/>
      <c r="AE1262" s="224"/>
      <c r="AF1262" s="53"/>
      <c r="AG1262" s="54"/>
      <c r="AH1262" s="55"/>
      <c r="AI1262" s="56"/>
      <c r="AJ1262" s="41" t="s">
        <v>5851</v>
      </c>
      <c r="AK1262" s="42">
        <v>45738</v>
      </c>
      <c r="AL1262" s="50"/>
      <c r="AM1262" s="337" t="str">
        <f>INDEX($K$6:$AE$6,1,MATCH(1,K1262:AE1262,-1))</f>
        <v>95PFE-L2M</v>
      </c>
      <c r="AN1262" s="337" t="str">
        <f>IF(INDEX($K$6:$AE$6,1,MATCH(1,K1262:AE1262,1))&lt;&gt;INDEX($K$6:$AE$6,1,MATCH(1,K1262:AE1262,-1)),INDEX($K$6:$AE$6,1,MATCH(1,K1262:AE1262,1)),"-")</f>
        <v>-</v>
      </c>
    </row>
    <row r="1263" spans="1:40" x14ac:dyDescent="0.2">
      <c r="A1263" s="169" t="str">
        <f>IF(IFERROR(VLOOKUP(G1263,EmployesActifs,1,FALSE),"Non")&lt;&gt;"Non","Oui","Non")</f>
        <v>Oui</v>
      </c>
      <c r="B1263" s="172">
        <f>IF(A1263="Oui",1,0)</f>
        <v>1</v>
      </c>
      <c r="C1263" s="172">
        <f>IF(OR(G1263="Médecin",H1263="Médecin",I1263="Médecin",I1263="Médecins",H1263="anesthésiste",H1263="boursier univ.",H1263="chercheur",H1263="chirurgien",H1263="Résident(e)",H1263="Md Urg",H1263="Md Card",LEFT(H1263,6)="Fellow",H1263="Externe Médecine",H1263="Directeur de la biobanque Médecin",H1263="monit.-boursier",),1,0)</f>
        <v>0</v>
      </c>
      <c r="D1263" s="172">
        <f>IF(OR(G1263=0,H1263="Stagiaire",H1263="Stagiaires",H1263="Externe",H1263="Externes",G1263="agence",H1263="STAGIAIRE INFIRMIER(ÈRE)",H1263="STAGIAIRE SI",H1263="STAGIAIRE S.I.",H1263="STAGIAIRE PAB",H1263="STAGIAIRE EN PERFUSION",H1263="Stagiaire Physiothérapeute",H1263="Stagiaire médecine",H1263="Stagiaire - Service sociaux",H1263="STAGIAIRE SOINS INFIRMIERS",H1263="STAGIAIRE EXTERNE EN MÉDECINE",H1263="ss",),1,0)</f>
        <v>0</v>
      </c>
      <c r="E1263" s="28" t="s">
        <v>1996</v>
      </c>
      <c r="F1263" s="28" t="s">
        <v>886</v>
      </c>
      <c r="G1263" s="262">
        <v>11725</v>
      </c>
      <c r="H1263" s="79" t="s">
        <v>103</v>
      </c>
      <c r="I1263" s="164" t="s">
        <v>5709</v>
      </c>
      <c r="J1263" s="273">
        <f ca="1">IF(AK1263&lt;=Données!$B$2,1," ")</f>
        <v>1</v>
      </c>
      <c r="K1263" s="45">
        <v>1</v>
      </c>
      <c r="L1263" s="46"/>
      <c r="M1263" s="47"/>
      <c r="N1263" s="48"/>
      <c r="O1263" s="185"/>
      <c r="P1263" s="187"/>
      <c r="Q1263" s="185"/>
      <c r="R1263" s="186"/>
      <c r="S1263" s="186"/>
      <c r="T1263" s="187"/>
      <c r="U1263" s="187"/>
      <c r="V1263" s="187"/>
      <c r="W1263" s="320"/>
      <c r="X1263" s="214"/>
      <c r="Y1263" s="215"/>
      <c r="Z1263" s="34"/>
      <c r="AA1263" s="35"/>
      <c r="AB1263" s="35"/>
      <c r="AC1263" s="35"/>
      <c r="AD1263" s="36"/>
      <c r="AE1263" s="224"/>
      <c r="AF1263" s="53"/>
      <c r="AG1263" s="54"/>
      <c r="AH1263" s="55"/>
      <c r="AI1263" s="56"/>
      <c r="AJ1263" s="41" t="s">
        <v>85</v>
      </c>
      <c r="AK1263" s="42">
        <v>44567</v>
      </c>
      <c r="AL1263" s="50"/>
      <c r="AM1263" s="337" t="str">
        <f>INDEX($K$6:$AE$6,1,MATCH(1,K1263:AE1263,-1))</f>
        <v>95PFE-L2S</v>
      </c>
      <c r="AN1263" s="337" t="str">
        <f>IF(INDEX($K$6:$AE$6,1,MATCH(1,K1263:AE1263,1))&lt;&gt;INDEX($K$6:$AE$6,1,MATCH(1,K1263:AE1263,-1)),INDEX($K$6:$AE$6,1,MATCH(1,K1263:AE1263,1)),"-")</f>
        <v>-</v>
      </c>
    </row>
    <row r="1264" spans="1:40" x14ac:dyDescent="0.2">
      <c r="A1264" s="381"/>
      <c r="B1264" s="172">
        <f>IF(A1264="Oui",1,0)</f>
        <v>0</v>
      </c>
      <c r="C1264" s="172">
        <f>IF(OR(G1264="Médecin",H1264="Médecin",I1264="Médecin",I1264="Médecins",H1264="anesthésiste",H1264="boursier univ.",H1264="chercheur",H1264="chirurgien",H1264="Résident(e)",H1264="Md Urg",H1264="Md Card",LEFT(H1264,6)="Fellow",H1264="Externe Médecine",H1264="Directeur de la biobanque Médecin",H1264="monit.-boursier",),1,0)</f>
        <v>1</v>
      </c>
      <c r="D1264" s="172">
        <f>IF(OR(G1264=0,H1264="Stagiaire",H1264="Stagiaires",H1264="Externe",H1264="Externes",G1264="agence",H1264="STAGIAIRE INFIRMIER(ÈRE)",H1264="STAGIAIRE SI",H1264="STAGIAIRE S.I.",H1264="STAGIAIRE PAB",H1264="STAGIAIRE EN PERFUSION",H1264="Stagiaire Physiothérapeute",H1264="Stagiaire médecine",H1264="Stagiaire - Service sociaux",H1264="STAGIAIRE SOINS INFIRMIERS",H1264="STAGIAIRE EXTERNE EN MÉDECINE",H1264="ss",),1,0)</f>
        <v>0</v>
      </c>
      <c r="E1264" s="28" t="s">
        <v>1998</v>
      </c>
      <c r="F1264" s="28" t="s">
        <v>482</v>
      </c>
      <c r="G1264" s="262" t="s">
        <v>1999</v>
      </c>
      <c r="H1264" s="79" t="s">
        <v>80</v>
      </c>
      <c r="I1264" s="164" t="s">
        <v>117</v>
      </c>
      <c r="J1264" s="273">
        <f ca="1">IF(AK1264&lt;=Données!$B$2,1," ")</f>
        <v>1</v>
      </c>
      <c r="K1264" s="45"/>
      <c r="L1264" s="46">
        <v>1</v>
      </c>
      <c r="M1264" s="47"/>
      <c r="N1264" s="48"/>
      <c r="O1264" s="185"/>
      <c r="P1264" s="187"/>
      <c r="Q1264" s="185"/>
      <c r="R1264" s="186"/>
      <c r="S1264" s="186"/>
      <c r="T1264" s="187"/>
      <c r="U1264" s="187"/>
      <c r="V1264" s="187"/>
      <c r="W1264" s="320"/>
      <c r="X1264" s="214"/>
      <c r="Y1264" s="215"/>
      <c r="Z1264" s="34"/>
      <c r="AA1264" s="35"/>
      <c r="AB1264" s="35"/>
      <c r="AC1264" s="35"/>
      <c r="AD1264" s="36"/>
      <c r="AE1264" s="224"/>
      <c r="AF1264" s="53"/>
      <c r="AG1264" s="54"/>
      <c r="AH1264" s="55"/>
      <c r="AI1264" s="56"/>
      <c r="AJ1264" s="41" t="s">
        <v>57</v>
      </c>
      <c r="AK1264" s="42">
        <v>44573</v>
      </c>
      <c r="AL1264" s="50"/>
      <c r="AM1264" s="337" t="str">
        <f>INDEX($K$6:$AE$6,1,MATCH(1,K1264:AE1264,-1))</f>
        <v>95PFE-L2M</v>
      </c>
      <c r="AN1264" s="337" t="str">
        <f>IF(INDEX($K$6:$AE$6,1,MATCH(1,K1264:AE1264,1))&lt;&gt;INDEX($K$6:$AE$6,1,MATCH(1,K1264:AE1264,-1)),INDEX($K$6:$AE$6,1,MATCH(1,K1264:AE1264,1)),"-")</f>
        <v>-</v>
      </c>
    </row>
    <row r="1265" spans="1:40" x14ac:dyDescent="0.2">
      <c r="A1265" s="169" t="str">
        <f>IF(IFERROR(VLOOKUP(G1265,EmployesActifs,1,FALSE),"Non")&lt;&gt;"Non","Oui","Non")</f>
        <v>Oui</v>
      </c>
      <c r="B1265" s="172">
        <f>IF(A1265="Oui",1,0)</f>
        <v>1</v>
      </c>
      <c r="C1265" s="172">
        <f>IF(OR(G1265="Médecin",H1265="Médecin",I1265="Médecin",I1265="Médecins",H1265="anesthésiste",H1265="boursier univ.",H1265="chercheur",H1265="chirurgien",H1265="Résident(e)",H1265="Md Urg",H1265="Md Card",LEFT(H1265,6)="Fellow",H1265="Externe Médecine",H1265="Directeur de la biobanque Médecin",H1265="monit.-boursier",),1,0)</f>
        <v>0</v>
      </c>
      <c r="D1265" s="172">
        <f>IF(OR(G1265=0,H1265="Stagiaire",H1265="Stagiaires",H1265="Externe",H1265="Externes",G1265="agence",H1265="STAGIAIRE INFIRMIER(ÈRE)",H1265="STAGIAIRE SI",H1265="STAGIAIRE S.I.",H1265="STAGIAIRE PAB",H1265="STAGIAIRE EN PERFUSION",H1265="Stagiaire Physiothérapeute",H1265="Stagiaire médecine",H1265="Stagiaire - Service sociaux",H1265="STAGIAIRE SOINS INFIRMIERS",H1265="STAGIAIRE EXTERNE EN MÉDECINE",H1265="ss",),1,0)</f>
        <v>0</v>
      </c>
      <c r="E1265" s="28" t="s">
        <v>5274</v>
      </c>
      <c r="F1265" s="28" t="s">
        <v>5275</v>
      </c>
      <c r="G1265" s="262">
        <v>13516</v>
      </c>
      <c r="H1265" s="79" t="s">
        <v>69</v>
      </c>
      <c r="I1265" s="164" t="s">
        <v>5215</v>
      </c>
      <c r="J1265" s="273" t="str">
        <f ca="1">IF(AK1265&lt;=Données!$B$2,1," ")</f>
        <v xml:space="preserve"> </v>
      </c>
      <c r="K1265" s="45"/>
      <c r="L1265" s="46">
        <v>1</v>
      </c>
      <c r="M1265" s="47"/>
      <c r="N1265" s="48"/>
      <c r="O1265" s="185"/>
      <c r="P1265" s="187"/>
      <c r="Q1265" s="185"/>
      <c r="R1265" s="186"/>
      <c r="S1265" s="186"/>
      <c r="T1265" s="187"/>
      <c r="U1265" s="187"/>
      <c r="V1265" s="187"/>
      <c r="W1265" s="320"/>
      <c r="X1265" s="214"/>
      <c r="Y1265" s="215"/>
      <c r="Z1265" s="34"/>
      <c r="AA1265" s="35"/>
      <c r="AB1265" s="35"/>
      <c r="AC1265" s="35"/>
      <c r="AD1265" s="36"/>
      <c r="AE1265" s="224"/>
      <c r="AF1265" s="53"/>
      <c r="AG1265" s="54"/>
      <c r="AH1265" s="55"/>
      <c r="AI1265" s="56"/>
      <c r="AJ1265" s="41" t="s">
        <v>4462</v>
      </c>
      <c r="AK1265" s="42">
        <v>45377</v>
      </c>
      <c r="AL1265" s="50"/>
      <c r="AM1265" s="337" t="str">
        <f>INDEX($K$6:$AE$6,1,MATCH(1,K1265:AE1265,-1))</f>
        <v>95PFE-L2M</v>
      </c>
      <c r="AN1265" s="337" t="str">
        <f>IF(INDEX($K$6:$AE$6,1,MATCH(1,K1265:AE1265,1))&lt;&gt;INDEX($K$6:$AE$6,1,MATCH(1,K1265:AE1265,-1)),INDEX($K$6:$AE$6,1,MATCH(1,K1265:AE1265,1)),"-")</f>
        <v>-</v>
      </c>
    </row>
    <row r="1266" spans="1:40" x14ac:dyDescent="0.2">
      <c r="A1266" s="381"/>
      <c r="B1266" s="172">
        <f>IF(A1266="Oui",1,0)</f>
        <v>0</v>
      </c>
      <c r="C1266" s="172">
        <f>IF(OR(G1266="Médecin",H1266="Médecin",I1266="Médecin",I1266="Médecins",H1266="anesthésiste",H1266="boursier univ.",H1266="chercheur",H1266="chirurgien",H1266="Résident(e)",H1266="Md Urg",H1266="Md Card",LEFT(H1266,6)="Fellow",H1266="Externe Médecine",H1266="Directeur de la biobanque Médecin",H1266="monit.-boursier",),1,0)</f>
        <v>0</v>
      </c>
      <c r="D1266" s="172">
        <f>IF(OR(G1266=0,H1266="Stagiaire",H1266="Stagiaires",H1266="Externe",H1266="Externes",G1266="agence",H1266="STAGIAIRE INFIRMIER(ÈRE)",H1266="STAGIAIRE SI",H1266="STAGIAIRE S.I.",H1266="STAGIAIRE PAB",H1266="STAGIAIRE EN PERFUSION",H1266="Stagiaire Physiothérapeute",H1266="Stagiaire médecine",H1266="Stagiaire - Service sociaux",H1266="STAGIAIRE SOINS INFIRMIERS",H1266="STAGIAIRE EXTERNE EN MÉDECINE",H1266="ss",),1,0)</f>
        <v>1</v>
      </c>
      <c r="E1266" s="28" t="s">
        <v>3021</v>
      </c>
      <c r="F1266" s="28" t="s">
        <v>3022</v>
      </c>
      <c r="G1266" s="262">
        <v>0</v>
      </c>
      <c r="H1266" s="79" t="s">
        <v>479</v>
      </c>
      <c r="I1266" s="164" t="s">
        <v>1689</v>
      </c>
      <c r="J1266" s="273">
        <f ca="1">IF(AK1266&lt;=Données!$B$2,1," ")</f>
        <v>1</v>
      </c>
      <c r="K1266" s="45">
        <v>1</v>
      </c>
      <c r="L1266" s="46"/>
      <c r="M1266" s="47"/>
      <c r="N1266" s="48"/>
      <c r="O1266" s="185"/>
      <c r="P1266" s="187"/>
      <c r="Q1266" s="185"/>
      <c r="R1266" s="186"/>
      <c r="S1266" s="186"/>
      <c r="T1266" s="187"/>
      <c r="U1266" s="187"/>
      <c r="V1266" s="187"/>
      <c r="W1266" s="320"/>
      <c r="X1266" s="214"/>
      <c r="Y1266" s="215"/>
      <c r="Z1266" s="34"/>
      <c r="AA1266" s="35"/>
      <c r="AB1266" s="35"/>
      <c r="AC1266" s="35"/>
      <c r="AD1266" s="36"/>
      <c r="AE1266" s="224"/>
      <c r="AF1266" s="53"/>
      <c r="AG1266" s="54"/>
      <c r="AH1266" s="55"/>
      <c r="AI1266" s="56"/>
      <c r="AJ1266" s="41" t="s">
        <v>85</v>
      </c>
      <c r="AK1266" s="42">
        <v>44853</v>
      </c>
      <c r="AL1266" s="50"/>
      <c r="AM1266" s="337" t="str">
        <f>INDEX($K$6:$AE$6,1,MATCH(1,K1266:AE1266,-1))</f>
        <v>95PFE-L2S</v>
      </c>
      <c r="AN1266" s="337" t="str">
        <f>IF(INDEX($K$6:$AE$6,1,MATCH(1,K1266:AE1266,1))&lt;&gt;INDEX($K$6:$AE$6,1,MATCH(1,K1266:AE1266,-1)),INDEX($K$6:$AE$6,1,MATCH(1,K1266:AE1266,1)),"-")</f>
        <v>-</v>
      </c>
    </row>
    <row r="1267" spans="1:40" x14ac:dyDescent="0.2">
      <c r="A1267" s="169" t="str">
        <f>IF(IFERROR(VLOOKUP(G1267,EmployesActifs,1,FALSE),"Non")&lt;&gt;"Non","Oui","Non")</f>
        <v>Oui</v>
      </c>
      <c r="B1267" s="172">
        <f>IF(A1267="Oui",1,0)</f>
        <v>1</v>
      </c>
      <c r="C1267" s="172">
        <f>IF(OR(G1267="Médecin",H1267="Médecin",I1267="Médecin",I1267="Médecins",H1267="anesthésiste",H1267="boursier univ.",H1267="chercheur",H1267="chirurgien",H1267="Résident(e)",H1267="Md Urg",H1267="Md Card",LEFT(H1267,6)="Fellow",H1267="Externe Médecine",H1267="Directeur de la biobanque Médecin",H1267="monit.-boursier",),1,0)</f>
        <v>0</v>
      </c>
      <c r="D1267" s="172">
        <f>IF(OR(G1267=0,H1267="Stagiaire",H1267="Stagiaires",H1267="Externe",H1267="Externes",G1267="agence",H1267="STAGIAIRE INFIRMIER(ÈRE)",H1267="STAGIAIRE SI",H1267="STAGIAIRE S.I.",H1267="STAGIAIRE PAB",H1267="STAGIAIRE EN PERFUSION",H1267="Stagiaire Physiothérapeute",H1267="Stagiaire médecine",H1267="Stagiaire - Service sociaux",H1267="STAGIAIRE SOINS INFIRMIERS",H1267="STAGIAIRE EXTERNE EN MÉDECINE",H1267="ss",),1,0)</f>
        <v>0</v>
      </c>
      <c r="E1267" s="28" t="s">
        <v>2000</v>
      </c>
      <c r="F1267" s="28" t="s">
        <v>2001</v>
      </c>
      <c r="G1267" s="262">
        <v>11982</v>
      </c>
      <c r="H1267" s="79" t="s">
        <v>69</v>
      </c>
      <c r="I1267" s="164" t="s">
        <v>5715</v>
      </c>
      <c r="J1267" s="273">
        <f ca="1">IF(AK1267&lt;=Données!$B$2,1," ")</f>
        <v>1</v>
      </c>
      <c r="K1267" s="45"/>
      <c r="L1267" s="46" t="s">
        <v>56</v>
      </c>
      <c r="M1267" s="47"/>
      <c r="N1267" s="48"/>
      <c r="O1267" s="185"/>
      <c r="P1267" s="187"/>
      <c r="Q1267" s="185"/>
      <c r="R1267" s="186"/>
      <c r="S1267" s="186">
        <v>1</v>
      </c>
      <c r="T1267" s="187"/>
      <c r="U1267" s="187"/>
      <c r="V1267" s="187"/>
      <c r="W1267" s="320"/>
      <c r="X1267" s="214"/>
      <c r="Y1267" s="215"/>
      <c r="Z1267" s="34"/>
      <c r="AA1267" s="35"/>
      <c r="AB1267" s="35"/>
      <c r="AC1267" s="35"/>
      <c r="AD1267" s="36"/>
      <c r="AE1267" s="224"/>
      <c r="AF1267" s="53"/>
      <c r="AG1267" s="54"/>
      <c r="AH1267" s="55"/>
      <c r="AI1267" s="56"/>
      <c r="AJ1267" s="41" t="s">
        <v>57</v>
      </c>
      <c r="AK1267" s="42">
        <v>44566</v>
      </c>
      <c r="AL1267" s="50"/>
      <c r="AM1267" s="337" t="str">
        <f>INDEX($K$6:$AE$6,1,MATCH(1,K1267:AE1267,-1))</f>
        <v>1870 +</v>
      </c>
      <c r="AN1267" s="337" t="str">
        <f>IF(INDEX($K$6:$AE$6,1,MATCH(1,K1267:AE1267,1))&lt;&gt;INDEX($K$6:$AE$6,1,MATCH(1,K1267:AE1267,-1)),INDEX($K$6:$AE$6,1,MATCH(1,K1267:AE1267,1)),"-")</f>
        <v>-</v>
      </c>
    </row>
    <row r="1268" spans="1:40" x14ac:dyDescent="0.2">
      <c r="A1268" s="381"/>
      <c r="B1268" s="172">
        <f>IF(A1268="Oui",1,0)</f>
        <v>0</v>
      </c>
      <c r="C1268" s="172">
        <f>IF(OR(G1268="Médecin",H1268="Médecin",I1268="Médecin",I1268="Médecins",H1268="anesthésiste",H1268="boursier univ.",H1268="chercheur",H1268="chirurgien",H1268="Résident(e)",H1268="Md Urg",H1268="Md Card",LEFT(H1268,6)="Fellow",H1268="Externe Médecine",H1268="Directeur de la biobanque Médecin",H1268="monit.-boursier",),1,0)</f>
        <v>1</v>
      </c>
      <c r="D1268" s="172">
        <f>IF(OR(G1268=0,H1268="Stagiaire",H1268="Stagiaires",H1268="Externe",H1268="Externes",G1268="agence",H1268="STAGIAIRE INFIRMIER(ÈRE)",H1268="STAGIAIRE SI",H1268="STAGIAIRE S.I.",H1268="STAGIAIRE PAB",H1268="STAGIAIRE EN PERFUSION",H1268="Stagiaire Physiothérapeute",H1268="Stagiaire médecine",H1268="Stagiaire - Service sociaux",H1268="STAGIAIRE SOINS INFIRMIERS",H1268="STAGIAIRE EXTERNE EN MÉDECINE",H1268="ss",),1,0)</f>
        <v>0</v>
      </c>
      <c r="E1268" s="28" t="s">
        <v>2901</v>
      </c>
      <c r="F1268" s="28" t="s">
        <v>2902</v>
      </c>
      <c r="G1268" s="262" t="s">
        <v>6377</v>
      </c>
      <c r="H1268" s="79" t="s">
        <v>116</v>
      </c>
      <c r="I1268" s="164" t="s">
        <v>76</v>
      </c>
      <c r="J1268" s="273">
        <f ca="1">IF(AK1268&lt;=Données!$B$2,1," ")</f>
        <v>1</v>
      </c>
      <c r="K1268" s="45"/>
      <c r="L1268" s="46">
        <v>1</v>
      </c>
      <c r="M1268" s="47">
        <v>1</v>
      </c>
      <c r="N1268" s="48"/>
      <c r="O1268" s="185"/>
      <c r="P1268" s="187"/>
      <c r="Q1268" s="185"/>
      <c r="R1268" s="186"/>
      <c r="S1268" s="186"/>
      <c r="T1268" s="187"/>
      <c r="U1268" s="187"/>
      <c r="V1268" s="187"/>
      <c r="W1268" s="320"/>
      <c r="X1268" s="214"/>
      <c r="Y1268" s="215"/>
      <c r="Z1268" s="34"/>
      <c r="AA1268" s="35"/>
      <c r="AB1268" s="35"/>
      <c r="AC1268" s="35"/>
      <c r="AD1268" s="36"/>
      <c r="AE1268" s="224"/>
      <c r="AF1268" s="53"/>
      <c r="AG1268" s="54"/>
      <c r="AH1268" s="55"/>
      <c r="AI1268" s="56"/>
      <c r="AJ1268" s="41" t="s">
        <v>85</v>
      </c>
      <c r="AK1268" s="42">
        <v>44755</v>
      </c>
      <c r="AL1268" s="50"/>
      <c r="AM1268" s="337" t="str">
        <f>INDEX($K$6:$AE$6,1,MATCH(1,K1268:AE1268,-1))</f>
        <v>95PFE-L2M</v>
      </c>
      <c r="AN1268" s="337" t="str">
        <f>IF(INDEX($K$6:$AE$6,1,MATCH(1,K1268:AE1268,1))&lt;&gt;INDEX($K$6:$AE$6,1,MATCH(1,K1268:AE1268,-1)),INDEX($K$6:$AE$6,1,MATCH(1,K1268:AE1268,1)),"-")</f>
        <v>95PFE-L2L</v>
      </c>
    </row>
    <row r="1269" spans="1:40" x14ac:dyDescent="0.2">
      <c r="A1269" s="169" t="str">
        <f>IF(IFERROR(VLOOKUP(G1269,EmployesActifs,1,FALSE),"Non")&lt;&gt;"Non","Oui","Non")</f>
        <v>Oui</v>
      </c>
      <c r="B1269" s="172">
        <f>IF(A1269="Oui",1,0)</f>
        <v>1</v>
      </c>
      <c r="C1269" s="172">
        <f>IF(OR(G1269="Médecin",H1269="Médecin",I1269="Médecin",I1269="Médecins",H1269="anesthésiste",H1269="boursier univ.",H1269="chercheur",H1269="chirurgien",H1269="Résident(e)",H1269="Md Urg",H1269="Md Card",LEFT(H1269,6)="Fellow",H1269="Externe Médecine",H1269="Directeur de la biobanque Médecin",H1269="monit.-boursier",),1,0)</f>
        <v>0</v>
      </c>
      <c r="D1269" s="172">
        <f>IF(OR(G1269=0,H1269="Stagiaire",H1269="Stagiaires",H1269="Externe",H1269="Externes",G1269="agence",H1269="STAGIAIRE INFIRMIER(ÈRE)",H1269="STAGIAIRE SI",H1269="STAGIAIRE S.I.",H1269="STAGIAIRE PAB",H1269="STAGIAIRE EN PERFUSION",H1269="Stagiaire Physiothérapeute",H1269="Stagiaire médecine",H1269="Stagiaire - Service sociaux",H1269="STAGIAIRE SOINS INFIRMIERS",H1269="STAGIAIRE EXTERNE EN MÉDECINE",H1269="ss",),1,0)</f>
        <v>0</v>
      </c>
      <c r="E1269" s="28" t="s">
        <v>2002</v>
      </c>
      <c r="F1269" s="28" t="s">
        <v>2003</v>
      </c>
      <c r="G1269" s="262">
        <v>8479</v>
      </c>
      <c r="H1269" s="79" t="s">
        <v>964</v>
      </c>
      <c r="I1269" s="164" t="s">
        <v>3758</v>
      </c>
      <c r="J1269" s="273">
        <f ca="1">IF(AK1269&lt;=Données!$B$2,1," ")</f>
        <v>1</v>
      </c>
      <c r="K1269" s="45"/>
      <c r="L1269" s="46"/>
      <c r="M1269" s="47">
        <v>1</v>
      </c>
      <c r="N1269" s="48"/>
      <c r="O1269" s="185"/>
      <c r="P1269" s="187"/>
      <c r="Q1269" s="185"/>
      <c r="R1269" s="186"/>
      <c r="S1269" s="186"/>
      <c r="T1269" s="187"/>
      <c r="U1269" s="187"/>
      <c r="V1269" s="187"/>
      <c r="W1269" s="320"/>
      <c r="X1269" s="214"/>
      <c r="Y1269" s="215"/>
      <c r="Z1269" s="34"/>
      <c r="AA1269" s="35"/>
      <c r="AB1269" s="35"/>
      <c r="AC1269" s="35"/>
      <c r="AD1269" s="36"/>
      <c r="AE1269" s="224"/>
      <c r="AF1269" s="53"/>
      <c r="AG1269" s="54"/>
      <c r="AH1269" s="55"/>
      <c r="AI1269" s="56"/>
      <c r="AJ1269" s="41" t="s">
        <v>144</v>
      </c>
      <c r="AK1269" s="42">
        <v>44587</v>
      </c>
      <c r="AL1269" s="50"/>
      <c r="AM1269" s="337" t="str">
        <f>INDEX($K$6:$AE$6,1,MATCH(1,K1269:AE1269,-1))</f>
        <v>95PFE-L2L</v>
      </c>
      <c r="AN1269" s="337" t="str">
        <f>IF(INDEX($K$6:$AE$6,1,MATCH(1,K1269:AE1269,1))&lt;&gt;INDEX($K$6:$AE$6,1,MATCH(1,K1269:AE1269,-1)),INDEX($K$6:$AE$6,1,MATCH(1,K1269:AE1269,1)),"-")</f>
        <v>-</v>
      </c>
    </row>
    <row r="1270" spans="1:40" x14ac:dyDescent="0.2">
      <c r="A1270" s="169" t="str">
        <f>IF(IFERROR(VLOOKUP(G1270,EmployesActifs,1,FALSE),"Non")&lt;&gt;"Non","Oui","Non")</f>
        <v>Oui</v>
      </c>
      <c r="B1270" s="172">
        <f>IF(A1270="Oui",1,0)</f>
        <v>1</v>
      </c>
      <c r="C1270" s="172">
        <f>IF(OR(G1270="Médecin",H1270="Médecin",I1270="Médecin",I1270="Médecins",H1270="anesthésiste",H1270="boursier univ.",H1270="chercheur",H1270="chirurgien",H1270="Résident(e)",H1270="Md Urg",H1270="Md Card",LEFT(H1270,6)="Fellow",H1270="Externe Médecine",H1270="Directeur de la biobanque Médecin",H1270="monit.-boursier",),1,0)</f>
        <v>0</v>
      </c>
      <c r="D1270" s="172">
        <f>IF(OR(G1270=0,H1270="Stagiaire",H1270="Stagiaires",H1270="Externe",H1270="Externes",G1270="agence",H1270="STAGIAIRE INFIRMIER(ÈRE)",H1270="STAGIAIRE SI",H1270="STAGIAIRE S.I.",H1270="STAGIAIRE PAB",H1270="STAGIAIRE EN PERFUSION",H1270="Stagiaire Physiothérapeute",H1270="Stagiaire médecine",H1270="Stagiaire - Service sociaux",H1270="STAGIAIRE SOINS INFIRMIERS",H1270="STAGIAIRE EXTERNE EN MÉDECINE",H1270="ss",),1,0)</f>
        <v>0</v>
      </c>
      <c r="E1270" s="28" t="s">
        <v>3591</v>
      </c>
      <c r="F1270" s="28" t="s">
        <v>3592</v>
      </c>
      <c r="G1270" s="262">
        <v>4874</v>
      </c>
      <c r="H1270" s="79" t="s">
        <v>319</v>
      </c>
      <c r="I1270" s="164" t="s">
        <v>3527</v>
      </c>
      <c r="J1270" s="273" t="str">
        <f ca="1">IF(AK1270&lt;=Données!$B$2,1," ")</f>
        <v xml:space="preserve"> </v>
      </c>
      <c r="K1270" s="45">
        <v>1</v>
      </c>
      <c r="L1270" s="46"/>
      <c r="M1270" s="47"/>
      <c r="N1270" s="48"/>
      <c r="O1270" s="185"/>
      <c r="P1270" s="187"/>
      <c r="Q1270" s="185"/>
      <c r="R1270" s="186"/>
      <c r="S1270" s="186"/>
      <c r="T1270" s="187"/>
      <c r="U1270" s="187"/>
      <c r="V1270" s="187"/>
      <c r="W1270" s="320"/>
      <c r="X1270" s="214"/>
      <c r="Y1270" s="215"/>
      <c r="Z1270" s="34"/>
      <c r="AA1270" s="35"/>
      <c r="AB1270" s="35"/>
      <c r="AC1270" s="35"/>
      <c r="AD1270" s="36"/>
      <c r="AE1270" s="224"/>
      <c r="AF1270" s="53"/>
      <c r="AG1270" s="54"/>
      <c r="AH1270" s="55"/>
      <c r="AI1270" s="56"/>
      <c r="AJ1270" s="41" t="s">
        <v>4462</v>
      </c>
      <c r="AK1270" s="42">
        <v>45854</v>
      </c>
      <c r="AL1270" s="50"/>
      <c r="AM1270" s="337" t="str">
        <f>INDEX($K$6:$AE$6,1,MATCH(1,K1270:AE1270,-1))</f>
        <v>95PFE-L2S</v>
      </c>
      <c r="AN1270" s="337" t="str">
        <f>IF(INDEX($K$6:$AE$6,1,MATCH(1,K1270:AE1270,1))&lt;&gt;INDEX($K$6:$AE$6,1,MATCH(1,K1270:AE1270,-1)),INDEX($K$6:$AE$6,1,MATCH(1,K1270:AE1270,1)),"-")</f>
        <v>-</v>
      </c>
    </row>
    <row r="1271" spans="1:40" x14ac:dyDescent="0.2">
      <c r="A1271" s="381"/>
      <c r="B1271" s="172">
        <f>IF(A1271="Oui",1,0)</f>
        <v>0</v>
      </c>
      <c r="C1271" s="172">
        <f>IF(OR(G1271="Médecin",H1271="Médecin",I1271="Médecin",I1271="Médecins",H1271="anesthésiste",H1271="boursier univ.",H1271="chercheur",H1271="chirurgien",H1271="Résident(e)",H1271="Md Urg",H1271="Md Card",LEFT(H1271,6)="Fellow",H1271="Externe Médecine",H1271="Directeur de la biobanque Médecin",H1271="monit.-boursier",),1,0)</f>
        <v>0</v>
      </c>
      <c r="D1271" s="172">
        <f>IF(OR(G1271=0,H1271="Stagiaire",H1271="Stagiaires",H1271="Externe",H1271="Externes",G1271="agence",H1271="STAGIAIRE INFIRMIER(ÈRE)",H1271="STAGIAIRE SI",H1271="STAGIAIRE S.I.",H1271="STAGIAIRE PAB",H1271="STAGIAIRE EN PERFUSION",H1271="Stagiaire Physiothérapeute",H1271="Stagiaire médecine",H1271="Stagiaire - Service sociaux",H1271="STAGIAIRE SOINS INFIRMIERS",H1271="STAGIAIRE EXTERNE EN MÉDECINE",H1271="ss",),1,0)</f>
        <v>1</v>
      </c>
      <c r="E1271" s="28" t="s">
        <v>2006</v>
      </c>
      <c r="F1271" s="28" t="s">
        <v>720</v>
      </c>
      <c r="G1271" s="262">
        <v>0</v>
      </c>
      <c r="H1271" s="79" t="s">
        <v>479</v>
      </c>
      <c r="I1271" s="164" t="s">
        <v>1489</v>
      </c>
      <c r="J1271" s="273">
        <f ca="1">IF(AK1271&lt;=Données!$B$2,1," ")</f>
        <v>1</v>
      </c>
      <c r="K1271" s="45" t="s">
        <v>56</v>
      </c>
      <c r="L1271" s="46"/>
      <c r="M1271" s="47"/>
      <c r="N1271" s="48">
        <v>1</v>
      </c>
      <c r="O1271" s="185"/>
      <c r="P1271" s="187"/>
      <c r="Q1271" s="185"/>
      <c r="R1271" s="186"/>
      <c r="S1271" s="186" t="s">
        <v>56</v>
      </c>
      <c r="T1271" s="187"/>
      <c r="U1271" s="187"/>
      <c r="V1271" s="187"/>
      <c r="W1271" s="320"/>
      <c r="X1271" s="214"/>
      <c r="Y1271" s="215"/>
      <c r="Z1271" s="34" t="s">
        <v>56</v>
      </c>
      <c r="AA1271" s="35"/>
      <c r="AB1271" s="35"/>
      <c r="AC1271" s="35"/>
      <c r="AD1271" s="36"/>
      <c r="AE1271" s="224"/>
      <c r="AF1271" s="53"/>
      <c r="AG1271" s="54"/>
      <c r="AH1271" s="55"/>
      <c r="AI1271" s="56"/>
      <c r="AJ1271" s="41" t="s">
        <v>85</v>
      </c>
      <c r="AK1271" s="42">
        <v>44596</v>
      </c>
      <c r="AL1271" s="50"/>
      <c r="AM1271" s="337" t="str">
        <f>INDEX($K$6:$AE$6,1,MATCH(1,K1271:AE1271,-1))</f>
        <v>F550</v>
      </c>
      <c r="AN1271" s="337" t="str">
        <f>IF(INDEX($K$6:$AE$6,1,MATCH(1,K1271:AE1271,1))&lt;&gt;INDEX($K$6:$AE$6,1,MATCH(1,K1271:AE1271,-1)),INDEX($K$6:$AE$6,1,MATCH(1,K1271:AE1271,1)),"-")</f>
        <v>-</v>
      </c>
    </row>
    <row r="1272" spans="1:40" x14ac:dyDescent="0.2">
      <c r="A1272" s="169" t="str">
        <f>IF(IFERROR(VLOOKUP(G1272,EmployesActifs,1,FALSE),"Non")&lt;&gt;"Non","Oui","Non")</f>
        <v>Oui</v>
      </c>
      <c r="B1272" s="172">
        <f>IF(A1272="Oui",1,0)</f>
        <v>1</v>
      </c>
      <c r="C1272" s="172">
        <f>IF(OR(G1272="Médecin",H1272="Médecin",I1272="Médecin",I1272="Médecins",H1272="anesthésiste",H1272="boursier univ.",H1272="chercheur",H1272="chirurgien",H1272="Résident(e)",H1272="Md Urg",H1272="Md Card",LEFT(H1272,6)="Fellow",H1272="Externe Médecine",H1272="Directeur de la biobanque Médecin",H1272="monit.-boursier",),1,0)</f>
        <v>0</v>
      </c>
      <c r="D1272" s="172">
        <f>IF(OR(G1272=0,H1272="Stagiaire",H1272="Stagiaires",H1272="Externe",H1272="Externes",G1272="agence",H1272="STAGIAIRE INFIRMIER(ÈRE)",H1272="STAGIAIRE SI",H1272="STAGIAIRE S.I.",H1272="STAGIAIRE PAB",H1272="STAGIAIRE EN PERFUSION",H1272="Stagiaire Physiothérapeute",H1272="Stagiaire médecine",H1272="Stagiaire - Service sociaux",H1272="STAGIAIRE SOINS INFIRMIERS",H1272="STAGIAIRE EXTERNE EN MÉDECINE",H1272="ss",),1,0)</f>
        <v>0</v>
      </c>
      <c r="E1272" s="28" t="s">
        <v>4499</v>
      </c>
      <c r="F1272" s="28" t="s">
        <v>4500</v>
      </c>
      <c r="G1272" s="262">
        <v>13204</v>
      </c>
      <c r="H1272" s="79" t="s">
        <v>54</v>
      </c>
      <c r="I1272" s="164" t="s">
        <v>55</v>
      </c>
      <c r="J1272" s="273">
        <f ca="1">IF(AK1272&lt;=Données!$B$2,1," ")</f>
        <v>1</v>
      </c>
      <c r="K1272" s="45"/>
      <c r="L1272" s="46">
        <v>1</v>
      </c>
      <c r="M1272" s="47"/>
      <c r="N1272" s="48"/>
      <c r="O1272" s="185"/>
      <c r="P1272" s="187"/>
      <c r="Q1272" s="185"/>
      <c r="R1272" s="186"/>
      <c r="S1272" s="186"/>
      <c r="T1272" s="187"/>
      <c r="U1272" s="187"/>
      <c r="V1272" s="187"/>
      <c r="W1272" s="320"/>
      <c r="X1272" s="214"/>
      <c r="Y1272" s="215"/>
      <c r="Z1272" s="34"/>
      <c r="AA1272" s="35"/>
      <c r="AB1272" s="35"/>
      <c r="AC1272" s="35"/>
      <c r="AD1272" s="36"/>
      <c r="AE1272" s="224"/>
      <c r="AF1272" s="53"/>
      <c r="AG1272" s="54"/>
      <c r="AH1272" s="55"/>
      <c r="AI1272" s="56"/>
      <c r="AJ1272" s="41" t="s">
        <v>652</v>
      </c>
      <c r="AK1272" s="42">
        <v>45227</v>
      </c>
      <c r="AL1272" s="50"/>
      <c r="AM1272" s="337" t="str">
        <f>INDEX($K$6:$AE$6,1,MATCH(1,K1272:AE1272,-1))</f>
        <v>95PFE-L2M</v>
      </c>
      <c r="AN1272" s="337" t="str">
        <f>IF(INDEX($K$6:$AE$6,1,MATCH(1,K1272:AE1272,1))&lt;&gt;INDEX($K$6:$AE$6,1,MATCH(1,K1272:AE1272,-1)),INDEX($K$6:$AE$6,1,MATCH(1,K1272:AE1272,1)),"-")</f>
        <v>-</v>
      </c>
    </row>
    <row r="1273" spans="1:40" x14ac:dyDescent="0.2">
      <c r="A1273" s="381"/>
      <c r="B1273" s="172">
        <f>IF(A1273="Oui",1,0)</f>
        <v>0</v>
      </c>
      <c r="C1273" s="172">
        <f>IF(OR(G1273="Médecin",H1273="Médecin",I1273="Médecin",I1273="Médecins",H1273="anesthésiste",H1273="boursier univ.",H1273="chercheur",H1273="chirurgien",H1273="Résident(e)",H1273="Md Urg",H1273="Md Card",LEFT(H1273,6)="Fellow",H1273="Externe Médecine",H1273="Directeur de la biobanque Médecin",H1273="monit.-boursier",),1,0)</f>
        <v>1</v>
      </c>
      <c r="D1273" s="172">
        <f>IF(OR(G1273=0,H1273="Stagiaire",H1273="Stagiaires",H1273="Externe",H1273="Externes",G1273="agence",H1273="STAGIAIRE INFIRMIER(ÈRE)",H1273="STAGIAIRE SI",H1273="STAGIAIRE S.I.",H1273="STAGIAIRE PAB",H1273="STAGIAIRE EN PERFUSION",H1273="Stagiaire Physiothérapeute",H1273="Stagiaire médecine",H1273="Stagiaire - Service sociaux",H1273="STAGIAIRE SOINS INFIRMIERS",H1273="STAGIAIRE EXTERNE EN MÉDECINE",H1273="ss",),1,0)</f>
        <v>0</v>
      </c>
      <c r="E1273" s="28" t="s">
        <v>5209</v>
      </c>
      <c r="F1273" s="28" t="s">
        <v>5210</v>
      </c>
      <c r="G1273" s="262" t="s">
        <v>5211</v>
      </c>
      <c r="H1273" s="79" t="s">
        <v>3185</v>
      </c>
      <c r="I1273" s="164" t="s">
        <v>5212</v>
      </c>
      <c r="J1273" s="273" t="str">
        <f ca="1">IF(AK1273&lt;=Données!$B$2,1," ")</f>
        <v xml:space="preserve"> </v>
      </c>
      <c r="K1273" s="45"/>
      <c r="L1273" s="46">
        <v>1</v>
      </c>
      <c r="M1273" s="47"/>
      <c r="N1273" s="48"/>
      <c r="O1273" s="185"/>
      <c r="P1273" s="187"/>
      <c r="Q1273" s="185"/>
      <c r="R1273" s="186"/>
      <c r="S1273" s="186"/>
      <c r="T1273" s="187"/>
      <c r="U1273" s="187"/>
      <c r="V1273" s="187"/>
      <c r="W1273" s="320"/>
      <c r="X1273" s="214"/>
      <c r="Y1273" s="215"/>
      <c r="Z1273" s="34"/>
      <c r="AA1273" s="35"/>
      <c r="AB1273" s="35"/>
      <c r="AC1273" s="35"/>
      <c r="AD1273" s="36"/>
      <c r="AE1273" s="224"/>
      <c r="AF1273" s="53"/>
      <c r="AG1273" s="54"/>
      <c r="AH1273" s="55"/>
      <c r="AI1273" s="56"/>
      <c r="AJ1273" s="41" t="s">
        <v>4462</v>
      </c>
      <c r="AK1273" s="42">
        <v>45349</v>
      </c>
      <c r="AL1273" s="50"/>
      <c r="AM1273" s="337" t="str">
        <f>INDEX($K$6:$AE$6,1,MATCH(1,K1273:AE1273,-1))</f>
        <v>95PFE-L2M</v>
      </c>
      <c r="AN1273" s="337" t="str">
        <f>IF(INDEX($K$6:$AE$6,1,MATCH(1,K1273:AE1273,1))&lt;&gt;INDEX($K$6:$AE$6,1,MATCH(1,K1273:AE1273,-1)),INDEX($K$6:$AE$6,1,MATCH(1,K1273:AE1273,1)),"-")</f>
        <v>-</v>
      </c>
    </row>
    <row r="1274" spans="1:40" x14ac:dyDescent="0.2">
      <c r="A1274" s="381"/>
      <c r="B1274" s="172">
        <f>IF(A1274="Oui",1,0)</f>
        <v>0</v>
      </c>
      <c r="C1274" s="172">
        <f>IF(OR(G1274="Médecin",H1274="Médecin",I1274="Médecin",I1274="Médecins",H1274="anesthésiste",H1274="boursier univ.",H1274="chercheur",H1274="chirurgien",H1274="Résident(e)",H1274="Md Urg",H1274="Md Card",LEFT(H1274,6)="Fellow",H1274="Externe Médecine",H1274="Directeur de la biobanque Médecin",H1274="monit.-boursier",),1,0)</f>
        <v>1</v>
      </c>
      <c r="D1274" s="172">
        <f>IF(OR(G1274=0,H1274="Stagiaire",H1274="Stagiaires",H1274="Externe",H1274="Externes",G1274="agence",H1274="STAGIAIRE INFIRMIER(ÈRE)",H1274="STAGIAIRE SI",H1274="STAGIAIRE S.I.",H1274="STAGIAIRE PAB",H1274="STAGIAIRE EN PERFUSION",H1274="Stagiaire Physiothérapeute",H1274="Stagiaire médecine",H1274="Stagiaire - Service sociaux",H1274="STAGIAIRE SOINS INFIRMIERS",H1274="STAGIAIRE EXTERNE EN MÉDECINE",H1274="ss",),1,0)</f>
        <v>0</v>
      </c>
      <c r="E1274" s="28" t="s">
        <v>2009</v>
      </c>
      <c r="F1274" s="28" t="s">
        <v>726</v>
      </c>
      <c r="G1274" s="262" t="s">
        <v>80</v>
      </c>
      <c r="H1274" s="79" t="s">
        <v>80</v>
      </c>
      <c r="I1274" s="164" t="s">
        <v>706</v>
      </c>
      <c r="J1274" s="273">
        <f ca="1">IF(AK1274&lt;=Données!$B$2,1," ")</f>
        <v>1</v>
      </c>
      <c r="K1274" s="45"/>
      <c r="L1274" s="46">
        <v>1</v>
      </c>
      <c r="M1274" s="47"/>
      <c r="N1274" s="48"/>
      <c r="O1274" s="185"/>
      <c r="P1274" s="187"/>
      <c r="Q1274" s="185"/>
      <c r="R1274" s="186"/>
      <c r="S1274" s="186"/>
      <c r="T1274" s="187"/>
      <c r="U1274" s="187"/>
      <c r="V1274" s="187"/>
      <c r="W1274" s="320"/>
      <c r="X1274" s="214"/>
      <c r="Y1274" s="215"/>
      <c r="Z1274" s="34"/>
      <c r="AA1274" s="35"/>
      <c r="AB1274" s="35"/>
      <c r="AC1274" s="35"/>
      <c r="AD1274" s="36"/>
      <c r="AE1274" s="224"/>
      <c r="AF1274" s="53"/>
      <c r="AG1274" s="54"/>
      <c r="AH1274" s="55"/>
      <c r="AI1274" s="56"/>
      <c r="AJ1274" s="41" t="s">
        <v>153</v>
      </c>
      <c r="AK1274" s="42">
        <v>44264</v>
      </c>
      <c r="AL1274" s="50"/>
      <c r="AM1274" s="337" t="str">
        <f>INDEX($K$6:$AE$6,1,MATCH(1,K1274:AE1274,-1))</f>
        <v>95PFE-L2M</v>
      </c>
      <c r="AN1274" s="337" t="str">
        <f>IF(INDEX($K$6:$AE$6,1,MATCH(1,K1274:AE1274,1))&lt;&gt;INDEX($K$6:$AE$6,1,MATCH(1,K1274:AE1274,-1)),INDEX($K$6:$AE$6,1,MATCH(1,K1274:AE1274,1)),"-")</f>
        <v>-</v>
      </c>
    </row>
    <row r="1275" spans="1:40" x14ac:dyDescent="0.2">
      <c r="A1275" s="169" t="str">
        <f>IF(IFERROR(VLOOKUP(G1275,EmployesActifs,1,FALSE),"Non")&lt;&gt;"Non","Oui","Non")</f>
        <v>Oui</v>
      </c>
      <c r="B1275" s="172">
        <f>IF(A1275="Oui",1,0)</f>
        <v>1</v>
      </c>
      <c r="C1275" s="172">
        <f>IF(OR(G1275="Médecin",H1275="Médecin",I1275="Médecin",I1275="Médecins",H1275="anesthésiste",H1275="boursier univ.",H1275="chercheur",H1275="chirurgien",H1275="Résident(e)",H1275="Md Urg",H1275="Md Card",LEFT(H1275,6)="Fellow",H1275="Externe Médecine",H1275="Directeur de la biobanque Médecin",H1275="monit.-boursier",),1,0)</f>
        <v>0</v>
      </c>
      <c r="D1275" s="172">
        <f>IF(OR(G1275=0,H1275="Stagiaire",H1275="Stagiaires",H1275="Externe",H1275="Externes",G1275="agence",H1275="STAGIAIRE INFIRMIER(ÈRE)",H1275="STAGIAIRE SI",H1275="STAGIAIRE S.I.",H1275="STAGIAIRE PAB",H1275="STAGIAIRE EN PERFUSION",H1275="Stagiaire Physiothérapeute",H1275="Stagiaire médecine",H1275="Stagiaire - Service sociaux",H1275="STAGIAIRE SOINS INFIRMIERS",H1275="STAGIAIRE EXTERNE EN MÉDECINE",H1275="ss",),1,0)</f>
        <v>0</v>
      </c>
      <c r="E1275" s="28" t="s">
        <v>2009</v>
      </c>
      <c r="F1275" s="28" t="s">
        <v>1149</v>
      </c>
      <c r="G1275" s="262">
        <v>2677</v>
      </c>
      <c r="H1275" s="79" t="s">
        <v>2098</v>
      </c>
      <c r="I1275" s="164" t="s">
        <v>65</v>
      </c>
      <c r="J1275" s="273">
        <f ca="1">IF(AK1275&lt;=Données!$B$2,1," ")</f>
        <v>1</v>
      </c>
      <c r="K1275" s="45"/>
      <c r="L1275" s="46">
        <v>1</v>
      </c>
      <c r="M1275" s="47"/>
      <c r="N1275" s="48"/>
      <c r="O1275" s="185"/>
      <c r="P1275" s="187"/>
      <c r="Q1275" s="185"/>
      <c r="R1275" s="186"/>
      <c r="S1275" s="186"/>
      <c r="T1275" s="187"/>
      <c r="U1275" s="187"/>
      <c r="V1275" s="187"/>
      <c r="W1275" s="320"/>
      <c r="X1275" s="214"/>
      <c r="Y1275" s="215"/>
      <c r="Z1275" s="34"/>
      <c r="AA1275" s="35"/>
      <c r="AB1275" s="35"/>
      <c r="AC1275" s="35"/>
      <c r="AD1275" s="36"/>
      <c r="AE1275" s="224"/>
      <c r="AF1275" s="53"/>
      <c r="AG1275" s="54"/>
      <c r="AH1275" s="55"/>
      <c r="AI1275" s="56"/>
      <c r="AJ1275" s="41" t="s">
        <v>57</v>
      </c>
      <c r="AK1275" s="42">
        <v>44562</v>
      </c>
      <c r="AL1275" s="50"/>
      <c r="AM1275" s="337" t="str">
        <f>INDEX($K$6:$AE$6,1,MATCH(1,K1275:AE1275,-1))</f>
        <v>95PFE-L2M</v>
      </c>
      <c r="AN1275" s="337" t="str">
        <f>IF(INDEX($K$6:$AE$6,1,MATCH(1,K1275:AE1275,1))&lt;&gt;INDEX($K$6:$AE$6,1,MATCH(1,K1275:AE1275,-1)),INDEX($K$6:$AE$6,1,MATCH(1,K1275:AE1275,1)),"-")</f>
        <v>-</v>
      </c>
    </row>
    <row r="1276" spans="1:40" x14ac:dyDescent="0.2">
      <c r="A1276" s="169" t="str">
        <f>IF(IFERROR(VLOOKUP(G1276,EmployesActifs,1,FALSE),"Non")&lt;&gt;"Non","Oui","Non")</f>
        <v>Oui</v>
      </c>
      <c r="B1276" s="172">
        <f>IF(A1276="Oui",1,0)</f>
        <v>1</v>
      </c>
      <c r="C1276" s="172">
        <f>IF(OR(G1276="Médecin",H1276="Médecin",I1276="Médecin",I1276="Médecins",H1276="anesthésiste",H1276="boursier univ.",H1276="chercheur",H1276="chirurgien",H1276="Résident(e)",H1276="Md Urg",H1276="Md Card",LEFT(H1276,6)="Fellow",H1276="Externe Médecine",H1276="Directeur de la biobanque Médecin",H1276="monit.-boursier",),1,0)</f>
        <v>0</v>
      </c>
      <c r="D1276" s="172">
        <f>IF(OR(G1276=0,H1276="Stagiaire",H1276="Stagiaires",H1276="Externe",H1276="Externes",G1276="agence",H1276="STAGIAIRE INFIRMIER(ÈRE)",H1276="STAGIAIRE SI",H1276="STAGIAIRE S.I.",H1276="STAGIAIRE PAB",H1276="STAGIAIRE EN PERFUSION",H1276="Stagiaire Physiothérapeute",H1276="Stagiaire médecine",H1276="Stagiaire - Service sociaux",H1276="STAGIAIRE SOINS INFIRMIERS",H1276="STAGIAIRE EXTERNE EN MÉDECINE",H1276="ss",),1,0)</f>
        <v>0</v>
      </c>
      <c r="E1276" s="28" t="s">
        <v>6288</v>
      </c>
      <c r="F1276" s="28" t="s">
        <v>3447</v>
      </c>
      <c r="G1276" s="262">
        <v>4709</v>
      </c>
      <c r="H1276" s="79" t="s">
        <v>54</v>
      </c>
      <c r="I1276" s="164" t="s">
        <v>531</v>
      </c>
      <c r="J1276" s="273" t="str">
        <f ca="1">IF(AK1276&lt;=Données!$B$2,1," ")</f>
        <v xml:space="preserve"> </v>
      </c>
      <c r="K1276" s="45" t="s">
        <v>56</v>
      </c>
      <c r="L1276" s="46"/>
      <c r="M1276" s="47"/>
      <c r="N1276" s="48"/>
      <c r="O1276" s="185"/>
      <c r="P1276" s="187"/>
      <c r="Q1276" s="185"/>
      <c r="R1276" s="186"/>
      <c r="S1276" s="186">
        <v>1</v>
      </c>
      <c r="T1276" s="187"/>
      <c r="U1276" s="187"/>
      <c r="V1276" s="187"/>
      <c r="W1276" s="320"/>
      <c r="X1276" s="214"/>
      <c r="Y1276" s="215"/>
      <c r="Z1276" s="34"/>
      <c r="AA1276" s="35"/>
      <c r="AB1276" s="35"/>
      <c r="AC1276" s="35"/>
      <c r="AD1276" s="36"/>
      <c r="AE1276" s="224"/>
      <c r="AF1276" s="53"/>
      <c r="AG1276" s="54"/>
      <c r="AH1276" s="55"/>
      <c r="AI1276" s="56"/>
      <c r="AJ1276" s="41" t="s">
        <v>4462</v>
      </c>
      <c r="AK1276" s="42">
        <v>45889</v>
      </c>
      <c r="AL1276" s="50"/>
      <c r="AM1276" s="337" t="str">
        <f>INDEX($K$6:$AE$6,1,MATCH(1,K1276:AE1276,-1))</f>
        <v>1870 +</v>
      </c>
      <c r="AN1276" s="337" t="str">
        <f>IF(INDEX($K$6:$AE$6,1,MATCH(1,K1276:AE1276,1))&lt;&gt;INDEX($K$6:$AE$6,1,MATCH(1,K1276:AE1276,-1)),INDEX($K$6:$AE$6,1,MATCH(1,K1276:AE1276,1)),"-")</f>
        <v>-</v>
      </c>
    </row>
    <row r="1277" spans="1:40" x14ac:dyDescent="0.2">
      <c r="A1277" s="169" t="str">
        <f>IF(IFERROR(VLOOKUP(G1277,EmployesActifs,1,FALSE),"Non")&lt;&gt;"Non","Oui","Non")</f>
        <v>Oui</v>
      </c>
      <c r="B1277" s="172">
        <f>IF(A1277="Oui",1,0)</f>
        <v>1</v>
      </c>
      <c r="C1277" s="172">
        <f>IF(OR(G1277="Médecin",H1277="Médecin",I1277="Médecin",I1277="Médecins",H1277="anesthésiste",H1277="boursier univ.",H1277="chercheur",H1277="chirurgien",H1277="Résident(e)",H1277="Md Urg",H1277="Md Card",LEFT(H1277,6)="Fellow",H1277="Externe Médecine",H1277="Directeur de la biobanque Médecin",H1277="monit.-boursier",),1,0)</f>
        <v>0</v>
      </c>
      <c r="D1277" s="172">
        <f>IF(OR(G1277=0,H1277="Stagiaire",H1277="Stagiaires",H1277="Externe",H1277="Externes",G1277="agence",H1277="STAGIAIRE INFIRMIER(ÈRE)",H1277="STAGIAIRE SI",H1277="STAGIAIRE S.I.",H1277="STAGIAIRE PAB",H1277="STAGIAIRE EN PERFUSION",H1277="Stagiaire Physiothérapeute",H1277="Stagiaire médecine",H1277="Stagiaire - Service sociaux",H1277="STAGIAIRE SOINS INFIRMIERS",H1277="STAGIAIRE EXTERNE EN MÉDECINE",H1277="ss",),1,0)</f>
        <v>0</v>
      </c>
      <c r="E1277" s="28" t="s">
        <v>5042</v>
      </c>
      <c r="F1277" s="28" t="s">
        <v>5043</v>
      </c>
      <c r="G1277" s="262">
        <v>13424</v>
      </c>
      <c r="H1277" s="79" t="s">
        <v>103</v>
      </c>
      <c r="I1277" s="164" t="s">
        <v>5715</v>
      </c>
      <c r="J1277" s="273" t="str">
        <f ca="1">IF(AK1277&lt;=Données!$B$2,1," ")</f>
        <v xml:space="preserve"> </v>
      </c>
      <c r="K1277" s="45">
        <v>1</v>
      </c>
      <c r="L1277" s="46">
        <v>1</v>
      </c>
      <c r="M1277" s="47"/>
      <c r="N1277" s="48"/>
      <c r="O1277" s="185"/>
      <c r="P1277" s="187"/>
      <c r="Q1277" s="185"/>
      <c r="R1277" s="186"/>
      <c r="S1277" s="186"/>
      <c r="T1277" s="187"/>
      <c r="U1277" s="187"/>
      <c r="V1277" s="187"/>
      <c r="W1277" s="320"/>
      <c r="X1277" s="214"/>
      <c r="Y1277" s="215"/>
      <c r="Z1277" s="34"/>
      <c r="AA1277" s="35"/>
      <c r="AB1277" s="35"/>
      <c r="AC1277" s="35"/>
      <c r="AD1277" s="36"/>
      <c r="AE1277" s="224"/>
      <c r="AF1277" s="53"/>
      <c r="AG1277" s="54"/>
      <c r="AH1277" s="55"/>
      <c r="AI1277" s="56"/>
      <c r="AJ1277" s="41" t="s">
        <v>4462</v>
      </c>
      <c r="AK1277" s="42">
        <v>45349</v>
      </c>
      <c r="AL1277" s="50"/>
      <c r="AM1277" s="337" t="str">
        <f>INDEX($K$6:$AE$6,1,MATCH(1,K1277:AE1277,-1))</f>
        <v>95PFE-L2S</v>
      </c>
      <c r="AN1277" s="337" t="str">
        <f>IF(INDEX($K$6:$AE$6,1,MATCH(1,K1277:AE1277,1))&lt;&gt;INDEX($K$6:$AE$6,1,MATCH(1,K1277:AE1277,-1)),INDEX($K$6:$AE$6,1,MATCH(1,K1277:AE1277,1)),"-")</f>
        <v>95PFE-L2M</v>
      </c>
    </row>
    <row r="1278" spans="1:40" x14ac:dyDescent="0.2">
      <c r="A1278" s="169" t="str">
        <f>IF(IFERROR(VLOOKUP(G1278,EmployesActifs,1,FALSE),"Non")&lt;&gt;"Non","Oui","Non")</f>
        <v>Oui</v>
      </c>
      <c r="B1278" s="172">
        <f>IF(A1278="Oui",1,0)</f>
        <v>1</v>
      </c>
      <c r="C1278" s="172">
        <f>IF(OR(G1278="Médecin",H1278="Médecin",I1278="Médecin",I1278="Médecins",H1278="anesthésiste",H1278="boursier univ.",H1278="chercheur",H1278="chirurgien",H1278="Résident(e)",H1278="Md Urg",H1278="Md Card",LEFT(H1278,6)="Fellow",H1278="Externe Médecine",H1278="Directeur de la biobanque Médecin",H1278="monit.-boursier",),1,0)</f>
        <v>0</v>
      </c>
      <c r="D1278" s="172">
        <f>IF(OR(G1278=0,H1278="Stagiaire",H1278="Stagiaires",H1278="Externe",H1278="Externes",G1278="agence",H1278="STAGIAIRE INFIRMIER(ÈRE)",H1278="STAGIAIRE SI",H1278="STAGIAIRE S.I.",H1278="STAGIAIRE PAB",H1278="STAGIAIRE EN PERFUSION",H1278="Stagiaire Physiothérapeute",H1278="Stagiaire médecine",H1278="Stagiaire - Service sociaux",H1278="STAGIAIRE SOINS INFIRMIERS",H1278="STAGIAIRE EXTERNE EN MÉDECINE",H1278="ss",),1,0)</f>
        <v>0</v>
      </c>
      <c r="E1278" s="28" t="s">
        <v>5187</v>
      </c>
      <c r="F1278" s="28" t="s">
        <v>5188</v>
      </c>
      <c r="G1278" s="262">
        <v>13514</v>
      </c>
      <c r="H1278" s="79" t="s">
        <v>3965</v>
      </c>
      <c r="I1278" s="164" t="s">
        <v>5718</v>
      </c>
      <c r="J1278" s="273" t="str">
        <f ca="1">IF(AK1278&lt;=Données!$B$2,1," ")</f>
        <v xml:space="preserve"> </v>
      </c>
      <c r="K1278" s="45"/>
      <c r="L1278" s="46" t="s">
        <v>56</v>
      </c>
      <c r="M1278" s="47" t="s">
        <v>56</v>
      </c>
      <c r="N1278" s="48">
        <v>1</v>
      </c>
      <c r="O1278" s="185"/>
      <c r="P1278" s="187"/>
      <c r="Q1278" s="185"/>
      <c r="R1278" s="186"/>
      <c r="S1278" s="186" t="s">
        <v>56</v>
      </c>
      <c r="T1278" s="187"/>
      <c r="U1278" s="187"/>
      <c r="V1278" s="187"/>
      <c r="W1278" s="320"/>
      <c r="X1278" s="214"/>
      <c r="Y1278" s="215"/>
      <c r="Z1278" s="34"/>
      <c r="AA1278" s="35"/>
      <c r="AB1278" s="35"/>
      <c r="AC1278" s="35"/>
      <c r="AD1278" s="36"/>
      <c r="AE1278" s="224"/>
      <c r="AF1278" s="53"/>
      <c r="AG1278" s="54"/>
      <c r="AH1278" s="55"/>
      <c r="AI1278" s="56"/>
      <c r="AJ1278" s="41" t="s">
        <v>4462</v>
      </c>
      <c r="AK1278" s="42">
        <v>45924</v>
      </c>
      <c r="AL1278" s="50"/>
      <c r="AM1278" s="337" t="str">
        <f>INDEX($K$6:$AE$6,1,MATCH(1,K1278:AE1278,-1))</f>
        <v>F550</v>
      </c>
      <c r="AN1278" s="337" t="str">
        <f>IF(INDEX($K$6:$AE$6,1,MATCH(1,K1278:AE1278,1))&lt;&gt;INDEX($K$6:$AE$6,1,MATCH(1,K1278:AE1278,-1)),INDEX($K$6:$AE$6,1,MATCH(1,K1278:AE1278,1)),"-")</f>
        <v>-</v>
      </c>
    </row>
    <row r="1279" spans="1:40" x14ac:dyDescent="0.2">
      <c r="A1279" s="169" t="str">
        <f>IF(IFERROR(VLOOKUP(G1279,EmployesActifs,1,FALSE),"Non")&lt;&gt;"Non","Oui","Non")</f>
        <v>Oui</v>
      </c>
      <c r="B1279" s="172">
        <f>IF(A1279="Oui",1,0)</f>
        <v>1</v>
      </c>
      <c r="C1279" s="172">
        <f>IF(OR(G1279="Médecin",H1279="Médecin",I1279="Médecin",I1279="Médecins",H1279="anesthésiste",H1279="boursier univ.",H1279="chercheur",H1279="chirurgien",H1279="Résident(e)",H1279="Md Urg",H1279="Md Card",LEFT(H1279,6)="Fellow",H1279="Externe Médecine",H1279="Directeur de la biobanque Médecin",H1279="monit.-boursier",),1,0)</f>
        <v>0</v>
      </c>
      <c r="D1279" s="172">
        <f>IF(OR(G1279=0,H1279="Stagiaire",H1279="Stagiaires",H1279="Externe",H1279="Externes",G1279="agence",H1279="STAGIAIRE INFIRMIER(ÈRE)",H1279="STAGIAIRE SI",H1279="STAGIAIRE S.I.",H1279="STAGIAIRE PAB",H1279="STAGIAIRE EN PERFUSION",H1279="Stagiaire Physiothérapeute",H1279="Stagiaire médecine",H1279="Stagiaire - Service sociaux",H1279="STAGIAIRE SOINS INFIRMIERS",H1279="STAGIAIRE EXTERNE EN MÉDECINE",H1279="ss",),1,0)</f>
        <v>0</v>
      </c>
      <c r="E1279" s="28" t="s">
        <v>4656</v>
      </c>
      <c r="F1279" s="28" t="s">
        <v>323</v>
      </c>
      <c r="G1279" s="262">
        <v>13357</v>
      </c>
      <c r="H1279" s="79" t="s">
        <v>69</v>
      </c>
      <c r="I1279" s="164" t="s">
        <v>5215</v>
      </c>
      <c r="J1279" s="273" t="str">
        <f ca="1">IF(AK1279&lt;=Données!$B$2,1," ")</f>
        <v xml:space="preserve"> </v>
      </c>
      <c r="K1279" s="45">
        <v>1</v>
      </c>
      <c r="L1279" s="46"/>
      <c r="M1279" s="47"/>
      <c r="N1279" s="48"/>
      <c r="O1279" s="185"/>
      <c r="P1279" s="187"/>
      <c r="Q1279" s="185"/>
      <c r="R1279" s="186"/>
      <c r="S1279" s="186"/>
      <c r="T1279" s="187"/>
      <c r="U1279" s="187"/>
      <c r="V1279" s="187"/>
      <c r="W1279" s="320"/>
      <c r="X1279" s="214"/>
      <c r="Y1279" s="215"/>
      <c r="Z1279" s="34"/>
      <c r="AA1279" s="35"/>
      <c r="AB1279" s="35"/>
      <c r="AC1279" s="35"/>
      <c r="AD1279" s="36"/>
      <c r="AE1279" s="224"/>
      <c r="AF1279" s="53"/>
      <c r="AG1279" s="54"/>
      <c r="AH1279" s="55"/>
      <c r="AI1279" s="56"/>
      <c r="AJ1279" s="41" t="s">
        <v>4462</v>
      </c>
      <c r="AK1279" s="42">
        <v>45325</v>
      </c>
      <c r="AL1279" s="50"/>
      <c r="AM1279" s="337" t="str">
        <f>INDEX($K$6:$AE$6,1,MATCH(1,K1279:AE1279,-1))</f>
        <v>95PFE-L2S</v>
      </c>
      <c r="AN1279" s="337" t="str">
        <f>IF(INDEX($K$6:$AE$6,1,MATCH(1,K1279:AE1279,1))&lt;&gt;INDEX($K$6:$AE$6,1,MATCH(1,K1279:AE1279,-1)),INDEX($K$6:$AE$6,1,MATCH(1,K1279:AE1279,1)),"-")</f>
        <v>-</v>
      </c>
    </row>
    <row r="1280" spans="1:40" x14ac:dyDescent="0.2">
      <c r="A1280" s="169" t="str">
        <f>IF(IFERROR(VLOOKUP(G1280,EmployesActifs,1,FALSE),"Non")&lt;&gt;"Non","Oui","Non")</f>
        <v>Oui</v>
      </c>
      <c r="B1280" s="172">
        <f>IF(A1280="Oui",1,0)</f>
        <v>1</v>
      </c>
      <c r="C1280" s="172">
        <f>IF(OR(G1280="Médecin",H1280="Médecin",I1280="Médecin",I1280="Médecins",H1280="anesthésiste",H1280="boursier univ.",H1280="chercheur",H1280="chirurgien",H1280="Résident(e)",H1280="Md Urg",H1280="Md Card",LEFT(H1280,6)="Fellow",H1280="Externe Médecine",H1280="Directeur de la biobanque Médecin",H1280="monit.-boursier",),1,0)</f>
        <v>0</v>
      </c>
      <c r="D1280" s="172">
        <f>IF(OR(G1280=0,H1280="Stagiaire",H1280="Stagiaires",H1280="Externe",H1280="Externes",G1280="agence",H1280="STAGIAIRE INFIRMIER(ÈRE)",H1280="STAGIAIRE SI",H1280="STAGIAIRE S.I.",H1280="STAGIAIRE PAB",H1280="STAGIAIRE EN PERFUSION",H1280="Stagiaire Physiothérapeute",H1280="Stagiaire médecine",H1280="Stagiaire - Service sociaux",H1280="STAGIAIRE SOINS INFIRMIERS",H1280="STAGIAIRE EXTERNE EN MÉDECINE",H1280="ss",),1,0)</f>
        <v>0</v>
      </c>
      <c r="E1280" s="28" t="s">
        <v>2013</v>
      </c>
      <c r="F1280" s="28" t="s">
        <v>2014</v>
      </c>
      <c r="G1280" s="262">
        <v>11522</v>
      </c>
      <c r="H1280" s="79" t="s">
        <v>2416</v>
      </c>
      <c r="I1280" s="164" t="s">
        <v>61</v>
      </c>
      <c r="J1280" s="273">
        <f ca="1">IF(AK1280&lt;=Données!$B$2,1," ")</f>
        <v>1</v>
      </c>
      <c r="K1280" s="45"/>
      <c r="L1280" s="46">
        <v>1</v>
      </c>
      <c r="M1280" s="47"/>
      <c r="N1280" s="48"/>
      <c r="O1280" s="185"/>
      <c r="P1280" s="187"/>
      <c r="Q1280" s="185"/>
      <c r="R1280" s="186"/>
      <c r="S1280" s="186"/>
      <c r="T1280" s="187"/>
      <c r="U1280" s="187"/>
      <c r="V1280" s="187"/>
      <c r="W1280" s="320"/>
      <c r="X1280" s="214"/>
      <c r="Y1280" s="215"/>
      <c r="Z1280" s="34"/>
      <c r="AA1280" s="35"/>
      <c r="AB1280" s="35"/>
      <c r="AC1280" s="35"/>
      <c r="AD1280" s="36"/>
      <c r="AE1280" s="224"/>
      <c r="AF1280" s="53"/>
      <c r="AG1280" s="54"/>
      <c r="AH1280" s="55"/>
      <c r="AI1280" s="56"/>
      <c r="AJ1280" s="41" t="s">
        <v>50</v>
      </c>
      <c r="AK1280" s="42">
        <v>44580</v>
      </c>
      <c r="AL1280" s="50"/>
      <c r="AM1280" s="337" t="str">
        <f>INDEX($K$6:$AE$6,1,MATCH(1,K1280:AE1280,-1))</f>
        <v>95PFE-L2M</v>
      </c>
      <c r="AN1280" s="337" t="str">
        <f>IF(INDEX($K$6:$AE$6,1,MATCH(1,K1280:AE1280,1))&lt;&gt;INDEX($K$6:$AE$6,1,MATCH(1,K1280:AE1280,-1)),INDEX($K$6:$AE$6,1,MATCH(1,K1280:AE1280,1)),"-")</f>
        <v>-</v>
      </c>
    </row>
    <row r="1281" spans="1:40" x14ac:dyDescent="0.2">
      <c r="A1281" s="381"/>
      <c r="B1281" s="172">
        <f>IF(A1281="Oui",1,0)</f>
        <v>0</v>
      </c>
      <c r="C1281" s="172">
        <f>IF(OR(G1281="Médecin",H1281="Médecin",I1281="Médecin",I1281="Médecins",H1281="anesthésiste",H1281="boursier univ.",H1281="chercheur",H1281="chirurgien",H1281="Résident(e)",H1281="Md Urg",H1281="Md Card",LEFT(H1281,6)="Fellow",H1281="Externe Médecine",H1281="Directeur de la biobanque Médecin",H1281="monit.-boursier",),1,0)</f>
        <v>1</v>
      </c>
      <c r="D1281" s="172">
        <f>IF(OR(G1281=0,H1281="Stagiaire",H1281="Stagiaires",H1281="Externe",H1281="Externes",G1281="agence",H1281="STAGIAIRE INFIRMIER(ÈRE)",H1281="STAGIAIRE SI",H1281="STAGIAIRE S.I.",H1281="STAGIAIRE PAB",H1281="STAGIAIRE EN PERFUSION",H1281="Stagiaire Physiothérapeute",H1281="Stagiaire médecine",H1281="Stagiaire - Service sociaux",H1281="STAGIAIRE SOINS INFIRMIERS",H1281="STAGIAIRE EXTERNE EN MÉDECINE",H1281="ss",),1,0)</f>
        <v>0</v>
      </c>
      <c r="E1281" s="28" t="s">
        <v>5181</v>
      </c>
      <c r="F1281" s="28" t="s">
        <v>790</v>
      </c>
      <c r="G1281" s="262" t="s">
        <v>5182</v>
      </c>
      <c r="H1281" s="79" t="s">
        <v>3185</v>
      </c>
      <c r="I1281" s="164" t="s">
        <v>2214</v>
      </c>
      <c r="J1281" s="273" t="str">
        <f ca="1">IF(AK1281&lt;=Données!$B$2,1," ")</f>
        <v xml:space="preserve"> </v>
      </c>
      <c r="K1281" s="45">
        <v>1</v>
      </c>
      <c r="L1281" s="46"/>
      <c r="M1281" s="47"/>
      <c r="N1281" s="48"/>
      <c r="O1281" s="185"/>
      <c r="P1281" s="187"/>
      <c r="Q1281" s="185"/>
      <c r="R1281" s="186"/>
      <c r="S1281" s="186"/>
      <c r="T1281" s="187"/>
      <c r="U1281" s="187"/>
      <c r="V1281" s="187"/>
      <c r="W1281" s="320"/>
      <c r="X1281" s="214"/>
      <c r="Y1281" s="215"/>
      <c r="Z1281" s="34"/>
      <c r="AA1281" s="35"/>
      <c r="AB1281" s="35"/>
      <c r="AC1281" s="35"/>
      <c r="AD1281" s="36"/>
      <c r="AE1281" s="224"/>
      <c r="AF1281" s="53"/>
      <c r="AG1281" s="54"/>
      <c r="AH1281" s="55"/>
      <c r="AI1281" s="56"/>
      <c r="AJ1281" s="41" t="s">
        <v>4462</v>
      </c>
      <c r="AK1281" s="42">
        <v>45343</v>
      </c>
      <c r="AL1281" s="50"/>
      <c r="AM1281" s="337" t="str">
        <f>INDEX($K$6:$AE$6,1,MATCH(1,K1281:AE1281,-1))</f>
        <v>95PFE-L2S</v>
      </c>
      <c r="AN1281" s="337" t="str">
        <f>IF(INDEX($K$6:$AE$6,1,MATCH(1,K1281:AE1281,1))&lt;&gt;INDEX($K$6:$AE$6,1,MATCH(1,K1281:AE1281,-1)),INDEX($K$6:$AE$6,1,MATCH(1,K1281:AE1281,1)),"-")</f>
        <v>-</v>
      </c>
    </row>
    <row r="1282" spans="1:40" x14ac:dyDescent="0.2">
      <c r="A1282" s="169" t="str">
        <f>IF(IFERROR(VLOOKUP(G1282,EmployesActifs,1,FALSE),"Non")&lt;&gt;"Non","Oui","Non")</f>
        <v>Oui</v>
      </c>
      <c r="B1282" s="172">
        <f>IF(A1282="Oui",1,0)</f>
        <v>1</v>
      </c>
      <c r="C1282" s="172">
        <f>IF(OR(G1282="Médecin",H1282="Médecin",I1282="Médecin",I1282="Médecins",H1282="anesthésiste",H1282="boursier univ.",H1282="chercheur",H1282="chirurgien",H1282="Résident(e)",H1282="Md Urg",H1282="Md Card",LEFT(H1282,6)="Fellow",H1282="Externe Médecine",H1282="Directeur de la biobanque Médecin",H1282="monit.-boursier",),1,0)</f>
        <v>0</v>
      </c>
      <c r="D1282" s="172">
        <f>IF(OR(G1282=0,H1282="Stagiaire",H1282="Stagiaires",H1282="Externe",H1282="Externes",G1282="agence",H1282="STAGIAIRE INFIRMIER(ÈRE)",H1282="STAGIAIRE SI",H1282="STAGIAIRE S.I.",H1282="STAGIAIRE PAB",H1282="STAGIAIRE EN PERFUSION",H1282="Stagiaire Physiothérapeute",H1282="Stagiaire médecine",H1282="Stagiaire - Service sociaux",H1282="STAGIAIRE SOINS INFIRMIERS",H1282="STAGIAIRE EXTERNE EN MÉDECINE",H1282="ss",),1,0)</f>
        <v>0</v>
      </c>
      <c r="E1282" s="28" t="s">
        <v>2015</v>
      </c>
      <c r="F1282" s="28" t="s">
        <v>1005</v>
      </c>
      <c r="G1282" s="262">
        <v>11458</v>
      </c>
      <c r="H1282" s="79" t="s">
        <v>2098</v>
      </c>
      <c r="I1282" s="164" t="s">
        <v>65</v>
      </c>
      <c r="J1282" s="273">
        <f ca="1">IF(AK1282&lt;=Données!$B$2,1," ")</f>
        <v>1</v>
      </c>
      <c r="K1282" s="45"/>
      <c r="L1282" s="46">
        <v>1</v>
      </c>
      <c r="M1282" s="47"/>
      <c r="N1282" s="48"/>
      <c r="O1282" s="185"/>
      <c r="P1282" s="187"/>
      <c r="Q1282" s="185"/>
      <c r="R1282" s="186"/>
      <c r="S1282" s="186"/>
      <c r="T1282" s="187"/>
      <c r="U1282" s="187"/>
      <c r="V1282" s="187"/>
      <c r="W1282" s="320"/>
      <c r="X1282" s="214"/>
      <c r="Y1282" s="215"/>
      <c r="Z1282" s="34"/>
      <c r="AA1282" s="35"/>
      <c r="AB1282" s="35"/>
      <c r="AC1282" s="35"/>
      <c r="AD1282" s="36"/>
      <c r="AE1282" s="224"/>
      <c r="AF1282" s="53"/>
      <c r="AG1282" s="54"/>
      <c r="AH1282" s="55"/>
      <c r="AI1282" s="56"/>
      <c r="AJ1282" s="41" t="s">
        <v>159</v>
      </c>
      <c r="AK1282" s="42">
        <v>44446</v>
      </c>
      <c r="AL1282" s="50"/>
      <c r="AM1282" s="337" t="str">
        <f>INDEX($K$6:$AE$6,1,MATCH(1,K1282:AE1282,-1))</f>
        <v>95PFE-L2M</v>
      </c>
      <c r="AN1282" s="337" t="str">
        <f>IF(INDEX($K$6:$AE$6,1,MATCH(1,K1282:AE1282,1))&lt;&gt;INDEX($K$6:$AE$6,1,MATCH(1,K1282:AE1282,-1)),INDEX($K$6:$AE$6,1,MATCH(1,K1282:AE1282,1)),"-")</f>
        <v>-</v>
      </c>
    </row>
    <row r="1283" spans="1:40" x14ac:dyDescent="0.2">
      <c r="A1283" s="381"/>
      <c r="B1283" s="172">
        <f>IF(A1283="Oui",1,0)</f>
        <v>0</v>
      </c>
      <c r="C1283" s="172">
        <f>IF(OR(G1283="Médecin",H1283="Médecin",I1283="Médecin",I1283="Médecins",H1283="anesthésiste",H1283="boursier univ.",H1283="chercheur",H1283="chirurgien",H1283="Résident(e)",H1283="Md Urg",H1283="Md Card",LEFT(H1283,6)="Fellow",H1283="Externe Médecine",H1283="Directeur de la biobanque Médecin",H1283="monit.-boursier",),1,0)</f>
        <v>1</v>
      </c>
      <c r="D1283" s="172">
        <f>IF(OR(G1283=0,H1283="Stagiaire",H1283="Stagiaires",H1283="Externe",H1283="Externes",G1283="agence",H1283="STAGIAIRE INFIRMIER(ÈRE)",H1283="STAGIAIRE SI",H1283="STAGIAIRE S.I.",H1283="STAGIAIRE PAB",H1283="STAGIAIRE EN PERFUSION",H1283="Stagiaire Physiothérapeute",H1283="Stagiaire médecine",H1283="Stagiaire - Service sociaux",H1283="STAGIAIRE SOINS INFIRMIERS",H1283="STAGIAIRE EXTERNE EN MÉDECINE",H1283="ss",),1,0)</f>
        <v>0</v>
      </c>
      <c r="E1283" s="28" t="s">
        <v>2015</v>
      </c>
      <c r="F1283" s="28" t="s">
        <v>714</v>
      </c>
      <c r="G1283" s="262" t="s">
        <v>80</v>
      </c>
      <c r="H1283" s="79" t="s">
        <v>80</v>
      </c>
      <c r="I1283" s="164" t="s">
        <v>117</v>
      </c>
      <c r="J1283" s="273">
        <f ca="1">IF(AK1283&lt;=Données!$B$2,1," ")</f>
        <v>1</v>
      </c>
      <c r="K1283" s="45"/>
      <c r="L1283" s="46"/>
      <c r="M1283" s="47"/>
      <c r="N1283" s="48"/>
      <c r="O1283" s="185"/>
      <c r="P1283" s="187"/>
      <c r="Q1283" s="185"/>
      <c r="R1283" s="186"/>
      <c r="S1283" s="186"/>
      <c r="T1283" s="187"/>
      <c r="U1283" s="187"/>
      <c r="V1283" s="187"/>
      <c r="W1283" s="320"/>
      <c r="X1283" s="214"/>
      <c r="Y1283" s="215"/>
      <c r="Z1283" s="34"/>
      <c r="AA1283" s="35"/>
      <c r="AB1283" s="35">
        <v>1</v>
      </c>
      <c r="AC1283" s="35"/>
      <c r="AD1283" s="36"/>
      <c r="AE1283" s="224"/>
      <c r="AF1283" s="53"/>
      <c r="AG1283" s="54"/>
      <c r="AH1283" s="55"/>
      <c r="AI1283" s="56"/>
      <c r="AJ1283" s="41" t="s">
        <v>2016</v>
      </c>
      <c r="AK1283" s="42">
        <v>41530</v>
      </c>
      <c r="AL1283" s="50"/>
      <c r="AM1283" s="337" t="str">
        <f>INDEX($K$6:$AE$6,1,MATCH(1,K1283:AE1283,-1))</f>
        <v>1512-M</v>
      </c>
      <c r="AN1283" s="337" t="str">
        <f>IF(INDEX($K$6:$AE$6,1,MATCH(1,K1283:AE1283,1))&lt;&gt;INDEX($K$6:$AE$6,1,MATCH(1,K1283:AE1283,-1)),INDEX($K$6:$AE$6,1,MATCH(1,K1283:AE1283,1)),"-")</f>
        <v>-</v>
      </c>
    </row>
    <row r="1284" spans="1:40" x14ac:dyDescent="0.2">
      <c r="A1284" s="169" t="str">
        <f>IF(IFERROR(VLOOKUP(G1284,EmployesActifs,1,FALSE),"Non")&lt;&gt;"Non","Oui","Non")</f>
        <v>Oui</v>
      </c>
      <c r="B1284" s="172">
        <f>IF(A1284="Oui",1,0)</f>
        <v>1</v>
      </c>
      <c r="C1284" s="172">
        <f>IF(OR(G1284="Médecin",H1284="Médecin",I1284="Médecin",I1284="Médecins",H1284="anesthésiste",H1284="boursier univ.",H1284="chercheur",H1284="chirurgien",H1284="Résident(e)",H1284="Md Urg",H1284="Md Card",LEFT(H1284,6)="Fellow",H1284="Externe Médecine",H1284="Directeur de la biobanque Médecin",H1284="monit.-boursier",),1,0)</f>
        <v>0</v>
      </c>
      <c r="D1284" s="172">
        <f>IF(OR(G1284=0,H1284="Stagiaire",H1284="Stagiaires",H1284="Externe",H1284="Externes",G1284="agence",H1284="STAGIAIRE INFIRMIER(ÈRE)",H1284="STAGIAIRE SI",H1284="STAGIAIRE S.I.",H1284="STAGIAIRE PAB",H1284="STAGIAIRE EN PERFUSION",H1284="Stagiaire Physiothérapeute",H1284="Stagiaire médecine",H1284="Stagiaire - Service sociaux",H1284="STAGIAIRE SOINS INFIRMIERS",H1284="STAGIAIRE EXTERNE EN MÉDECINE",H1284="ss",),1,0)</f>
        <v>0</v>
      </c>
      <c r="E1284" s="28" t="s">
        <v>2017</v>
      </c>
      <c r="F1284" s="28" t="s">
        <v>277</v>
      </c>
      <c r="G1284" s="262">
        <v>2376</v>
      </c>
      <c r="H1284" s="79" t="s">
        <v>570</v>
      </c>
      <c r="I1284" s="164" t="s">
        <v>1319</v>
      </c>
      <c r="J1284" s="273" t="str">
        <f ca="1">IF(AK1284&lt;=Données!$B$2,1," ")</f>
        <v xml:space="preserve"> </v>
      </c>
      <c r="K1284" s="45"/>
      <c r="L1284" s="46"/>
      <c r="M1284" s="47"/>
      <c r="N1284" s="48"/>
      <c r="O1284" s="185">
        <v>1</v>
      </c>
      <c r="P1284" s="187"/>
      <c r="Q1284" s="185"/>
      <c r="R1284" s="186"/>
      <c r="S1284" s="186"/>
      <c r="T1284" s="187"/>
      <c r="U1284" s="187"/>
      <c r="V1284" s="187"/>
      <c r="W1284" s="320"/>
      <c r="X1284" s="214"/>
      <c r="Y1284" s="215"/>
      <c r="Z1284" s="34"/>
      <c r="AA1284" s="35"/>
      <c r="AB1284" s="35"/>
      <c r="AC1284" s="35"/>
      <c r="AD1284" s="36"/>
      <c r="AE1284" s="224"/>
      <c r="AF1284" s="53"/>
      <c r="AG1284" s="54"/>
      <c r="AH1284" s="55"/>
      <c r="AI1284" s="56"/>
      <c r="AJ1284" s="41" t="s">
        <v>4462</v>
      </c>
      <c r="AK1284" s="42">
        <v>45315</v>
      </c>
      <c r="AL1284" s="50"/>
      <c r="AM1284" s="337" t="str">
        <f>INDEX($K$6:$AE$6,1,MATCH(1,K1284:AE1284,-1))</f>
        <v>1804S</v>
      </c>
      <c r="AN1284" s="337" t="str">
        <f>IF(INDEX($K$6:$AE$6,1,MATCH(1,K1284:AE1284,1))&lt;&gt;INDEX($K$6:$AE$6,1,MATCH(1,K1284:AE1284,-1)),INDEX($K$6:$AE$6,1,MATCH(1,K1284:AE1284,1)),"-")</f>
        <v>-</v>
      </c>
    </row>
    <row r="1285" spans="1:40" x14ac:dyDescent="0.2">
      <c r="A1285" s="169" t="str">
        <f>IF(IFERROR(VLOOKUP(G1285,EmployesActifs,1,FALSE),"Non")&lt;&gt;"Non","Oui","Non")</f>
        <v>Oui</v>
      </c>
      <c r="B1285" s="172">
        <f>IF(A1285="Oui",1,0)</f>
        <v>1</v>
      </c>
      <c r="C1285" s="172">
        <f>IF(OR(G1285="Médecin",H1285="Médecin",I1285="Médecin",I1285="Médecins",H1285="anesthésiste",H1285="boursier univ.",H1285="chercheur",H1285="chirurgien",H1285="Résident(e)",H1285="Md Urg",H1285="Md Card",LEFT(H1285,6)="Fellow",H1285="Externe Médecine",H1285="Directeur de la biobanque Médecin",H1285="monit.-boursier",),1,0)</f>
        <v>0</v>
      </c>
      <c r="D1285" s="172">
        <f>IF(OR(G1285=0,H1285="Stagiaire",H1285="Stagiaires",H1285="Externe",H1285="Externes",G1285="agence",H1285="STAGIAIRE INFIRMIER(ÈRE)",H1285="STAGIAIRE SI",H1285="STAGIAIRE S.I.",H1285="STAGIAIRE PAB",H1285="STAGIAIRE EN PERFUSION",H1285="Stagiaire Physiothérapeute",H1285="Stagiaire médecine",H1285="Stagiaire - Service sociaux",H1285="STAGIAIRE SOINS INFIRMIERS",H1285="STAGIAIRE EXTERNE EN MÉDECINE",H1285="ss",),1,0)</f>
        <v>0</v>
      </c>
      <c r="E1285" s="28" t="s">
        <v>2021</v>
      </c>
      <c r="F1285" s="28" t="s">
        <v>1774</v>
      </c>
      <c r="G1285" s="262">
        <v>10877</v>
      </c>
      <c r="H1285" s="79" t="s">
        <v>570</v>
      </c>
      <c r="I1285" s="164" t="s">
        <v>1319</v>
      </c>
      <c r="J1285" s="273" t="str">
        <f ca="1">IF(AK1285&lt;=Données!$B$2,1," ")</f>
        <v xml:space="preserve"> </v>
      </c>
      <c r="K1285" s="45"/>
      <c r="L1285" s="46"/>
      <c r="M1285" s="47"/>
      <c r="N1285" s="48"/>
      <c r="O1285" s="185"/>
      <c r="P1285" s="187"/>
      <c r="Q1285" s="185"/>
      <c r="R1285" s="186"/>
      <c r="S1285" s="186">
        <v>1</v>
      </c>
      <c r="T1285" s="187"/>
      <c r="U1285" s="187"/>
      <c r="V1285" s="187"/>
      <c r="W1285" s="320"/>
      <c r="X1285" s="214"/>
      <c r="Y1285" s="215"/>
      <c r="Z1285" s="34"/>
      <c r="AA1285" s="35"/>
      <c r="AB1285" s="35"/>
      <c r="AC1285" s="35"/>
      <c r="AD1285" s="36"/>
      <c r="AE1285" s="224"/>
      <c r="AF1285" s="53"/>
      <c r="AG1285" s="54"/>
      <c r="AH1285" s="55"/>
      <c r="AI1285" s="56"/>
      <c r="AJ1285" s="41" t="s">
        <v>4462</v>
      </c>
      <c r="AK1285" s="42">
        <v>45315</v>
      </c>
      <c r="AL1285" s="50"/>
      <c r="AM1285" s="337" t="str">
        <f>INDEX($K$6:$AE$6,1,MATCH(1,K1285:AE1285,-1))</f>
        <v>1870 +</v>
      </c>
      <c r="AN1285" s="337" t="str">
        <f>IF(INDEX($K$6:$AE$6,1,MATCH(1,K1285:AE1285,1))&lt;&gt;INDEX($K$6:$AE$6,1,MATCH(1,K1285:AE1285,-1)),INDEX($K$6:$AE$6,1,MATCH(1,K1285:AE1285,1)),"-")</f>
        <v>-</v>
      </c>
    </row>
    <row r="1286" spans="1:40" x14ac:dyDescent="0.2">
      <c r="A1286" s="381"/>
      <c r="B1286" s="172">
        <f>IF(A1286="Oui",1,0)</f>
        <v>0</v>
      </c>
      <c r="C1286" s="172">
        <f>IF(OR(G1286="Médecin",H1286="Médecin",I1286="Médecin",I1286="Médecins",H1286="anesthésiste",H1286="boursier univ.",H1286="chercheur",H1286="chirurgien",H1286="Résident(e)",H1286="Md Urg",H1286="Md Card",LEFT(H1286,6)="Fellow",H1286="Externe Médecine",H1286="Directeur de la biobanque Médecin",H1286="monit.-boursier",),1,0)</f>
        <v>0</v>
      </c>
      <c r="D1286" s="172">
        <f>IF(OR(G1286=0,H1286="Stagiaire",H1286="Stagiaires",H1286="Externe",H1286="Externes",G1286="agence",H1286="STAGIAIRE INFIRMIER(ÈRE)",H1286="STAGIAIRE SI",H1286="STAGIAIRE S.I.",H1286="STAGIAIRE PAB",H1286="STAGIAIRE EN PERFUSION",H1286="Stagiaire Physiothérapeute",H1286="Stagiaire médecine",H1286="Stagiaire - Service sociaux",H1286="STAGIAIRE SOINS INFIRMIERS",H1286="STAGIAIRE EXTERNE EN MÉDECINE",H1286="ss",),1,0)</f>
        <v>1</v>
      </c>
      <c r="E1286" s="28" t="s">
        <v>2024</v>
      </c>
      <c r="F1286" s="28" t="s">
        <v>728</v>
      </c>
      <c r="G1286" s="262">
        <v>0</v>
      </c>
      <c r="H1286" s="79" t="s">
        <v>212</v>
      </c>
      <c r="I1286" s="164" t="s">
        <v>213</v>
      </c>
      <c r="J1286" s="273">
        <f ca="1">IF(AK1286&lt;=Données!$B$2,1," ")</f>
        <v>1</v>
      </c>
      <c r="K1286" s="45"/>
      <c r="L1286" s="46" t="s">
        <v>56</v>
      </c>
      <c r="M1286" s="47">
        <v>1</v>
      </c>
      <c r="N1286" s="48"/>
      <c r="O1286" s="185"/>
      <c r="P1286" s="187"/>
      <c r="Q1286" s="185"/>
      <c r="R1286" s="186"/>
      <c r="S1286" s="186"/>
      <c r="T1286" s="187"/>
      <c r="U1286" s="187"/>
      <c r="V1286" s="187"/>
      <c r="W1286" s="320"/>
      <c r="X1286" s="214"/>
      <c r="Y1286" s="215"/>
      <c r="Z1286" s="34"/>
      <c r="AA1286" s="35"/>
      <c r="AB1286" s="35"/>
      <c r="AC1286" s="35"/>
      <c r="AD1286" s="36"/>
      <c r="AE1286" s="224"/>
      <c r="AF1286" s="53"/>
      <c r="AG1286" s="54"/>
      <c r="AH1286" s="55"/>
      <c r="AI1286" s="56"/>
      <c r="AJ1286" s="41" t="s">
        <v>85</v>
      </c>
      <c r="AK1286" s="42">
        <v>44608</v>
      </c>
      <c r="AL1286" s="50"/>
      <c r="AM1286" s="337" t="str">
        <f>INDEX($K$6:$AE$6,1,MATCH(1,K1286:AE1286,-1))</f>
        <v>95PFE-L2L</v>
      </c>
      <c r="AN1286" s="337" t="str">
        <f>IF(INDEX($K$6:$AE$6,1,MATCH(1,K1286:AE1286,1))&lt;&gt;INDEX($K$6:$AE$6,1,MATCH(1,K1286:AE1286,-1)),INDEX($K$6:$AE$6,1,MATCH(1,K1286:AE1286,1)),"-")</f>
        <v>-</v>
      </c>
    </row>
    <row r="1287" spans="1:40" x14ac:dyDescent="0.2">
      <c r="A1287" s="169" t="str">
        <f>IF(IFERROR(VLOOKUP(G1287,EmployesActifs,1,FALSE),"Non")&lt;&gt;"Non","Oui","Non")</f>
        <v>Oui</v>
      </c>
      <c r="B1287" s="172">
        <f>IF(A1287="Oui",1,0)</f>
        <v>1</v>
      </c>
      <c r="C1287" s="172">
        <f>IF(OR(G1287="Médecin",H1287="Médecin",I1287="Médecin",I1287="Médecins",H1287="anesthésiste",H1287="boursier univ.",H1287="chercheur",H1287="chirurgien",H1287="Résident(e)",H1287="Md Urg",H1287="Md Card",LEFT(H1287,6)="Fellow",H1287="Externe Médecine",H1287="Directeur de la biobanque Médecin",H1287="monit.-boursier",),1,0)</f>
        <v>0</v>
      </c>
      <c r="D1287" s="172">
        <f>IF(OR(G1287=0,H1287="Stagiaire",H1287="Stagiaires",H1287="Externe",H1287="Externes",G1287="agence",H1287="STAGIAIRE INFIRMIER(ÈRE)",H1287="STAGIAIRE SI",H1287="STAGIAIRE S.I.",H1287="STAGIAIRE PAB",H1287="STAGIAIRE EN PERFUSION",H1287="Stagiaire Physiothérapeute",H1287="Stagiaire médecine",H1287="Stagiaire - Service sociaux",H1287="STAGIAIRE SOINS INFIRMIERS",H1287="STAGIAIRE EXTERNE EN MÉDECINE",H1287="ss",),1,0)</f>
        <v>0</v>
      </c>
      <c r="E1287" s="28" t="s">
        <v>2029</v>
      </c>
      <c r="F1287" s="28" t="s">
        <v>2109</v>
      </c>
      <c r="G1287" s="262">
        <v>2071</v>
      </c>
      <c r="H1287" s="79" t="s">
        <v>182</v>
      </c>
      <c r="I1287" s="164" t="s">
        <v>5709</v>
      </c>
      <c r="J1287" s="273" t="str">
        <f ca="1">IF(AK1287&lt;=Données!$B$2,1," ")</f>
        <v xml:space="preserve"> </v>
      </c>
      <c r="K1287" s="45">
        <v>1</v>
      </c>
      <c r="L1287" s="46"/>
      <c r="M1287" s="47"/>
      <c r="N1287" s="48"/>
      <c r="O1287" s="185"/>
      <c r="P1287" s="187"/>
      <c r="Q1287" s="185"/>
      <c r="R1287" s="186"/>
      <c r="S1287" s="186"/>
      <c r="T1287" s="187"/>
      <c r="U1287" s="187"/>
      <c r="V1287" s="187"/>
      <c r="W1287" s="320"/>
      <c r="X1287" s="214"/>
      <c r="Y1287" s="215"/>
      <c r="Z1287" s="34"/>
      <c r="AA1287" s="35"/>
      <c r="AB1287" s="35"/>
      <c r="AC1287" s="35"/>
      <c r="AD1287" s="36"/>
      <c r="AE1287" s="224"/>
      <c r="AF1287" s="53"/>
      <c r="AG1287" s="54"/>
      <c r="AH1287" s="55"/>
      <c r="AI1287" s="56"/>
      <c r="AJ1287" s="41" t="s">
        <v>4462</v>
      </c>
      <c r="AK1287" s="42">
        <v>45791</v>
      </c>
      <c r="AL1287" s="50"/>
      <c r="AM1287" s="337" t="str">
        <f>INDEX($K$6:$AE$6,1,MATCH(1,K1287:AE1287,-1))</f>
        <v>95PFE-L2S</v>
      </c>
      <c r="AN1287" s="337" t="str">
        <f>IF(INDEX($K$6:$AE$6,1,MATCH(1,K1287:AE1287,1))&lt;&gt;INDEX($K$6:$AE$6,1,MATCH(1,K1287:AE1287,-1)),INDEX($K$6:$AE$6,1,MATCH(1,K1287:AE1287,1)),"-")</f>
        <v>-</v>
      </c>
    </row>
    <row r="1288" spans="1:40" x14ac:dyDescent="0.2">
      <c r="A1288" s="381"/>
      <c r="B1288" s="172">
        <f>IF(A1288="Oui",1,0)</f>
        <v>0</v>
      </c>
      <c r="C1288" s="172">
        <f>IF(OR(G1288="Médecin",H1288="Médecin",I1288="Médecin",I1288="Médecins",H1288="anesthésiste",H1288="boursier univ.",H1288="chercheur",H1288="chirurgien",H1288="Résident(e)",H1288="Md Urg",H1288="Md Card",LEFT(H1288,6)="Fellow",H1288="Externe Médecine",H1288="Directeur de la biobanque Médecin",H1288="monit.-boursier",),1,0)</f>
        <v>1</v>
      </c>
      <c r="D1288" s="172">
        <f>IF(OR(G1288=0,H1288="Stagiaire",H1288="Stagiaires",H1288="Externe",H1288="Externes",G1288="agence",H1288="STAGIAIRE INFIRMIER(ÈRE)",H1288="STAGIAIRE SI",H1288="STAGIAIRE S.I.",H1288="STAGIAIRE PAB",H1288="STAGIAIRE EN PERFUSION",H1288="Stagiaire Physiothérapeute",H1288="Stagiaire médecine",H1288="Stagiaire - Service sociaux",H1288="STAGIAIRE SOINS INFIRMIERS",H1288="STAGIAIRE EXTERNE EN MÉDECINE",H1288="ss",),1,0)</f>
        <v>0</v>
      </c>
      <c r="E1288" s="28" t="s">
        <v>2030</v>
      </c>
      <c r="F1288" s="28" t="s">
        <v>458</v>
      </c>
      <c r="G1288" s="262" t="s">
        <v>80</v>
      </c>
      <c r="H1288" s="79" t="s">
        <v>80</v>
      </c>
      <c r="I1288" s="164" t="s">
        <v>117</v>
      </c>
      <c r="J1288" s="273">
        <f ca="1">IF(AK1288&lt;=Données!$B$2,1," ")</f>
        <v>1</v>
      </c>
      <c r="K1288" s="45"/>
      <c r="L1288" s="46" t="s">
        <v>56</v>
      </c>
      <c r="M1288" s="47"/>
      <c r="N1288" s="48"/>
      <c r="O1288" s="185"/>
      <c r="P1288" s="187"/>
      <c r="Q1288" s="185"/>
      <c r="R1288" s="186"/>
      <c r="S1288" s="186" t="s">
        <v>56</v>
      </c>
      <c r="T1288" s="187">
        <v>1</v>
      </c>
      <c r="U1288" s="187"/>
      <c r="V1288" s="187"/>
      <c r="W1288" s="320"/>
      <c r="X1288" s="214"/>
      <c r="Y1288" s="215"/>
      <c r="Z1288" s="34"/>
      <c r="AA1288" s="35"/>
      <c r="AB1288" s="35" t="s">
        <v>56</v>
      </c>
      <c r="AC1288" s="35"/>
      <c r="AD1288" s="36" t="s">
        <v>56</v>
      </c>
      <c r="AE1288" s="224"/>
      <c r="AF1288" s="53"/>
      <c r="AG1288" s="54"/>
      <c r="AH1288" s="55"/>
      <c r="AI1288" s="56"/>
      <c r="AJ1288" s="41" t="s">
        <v>57</v>
      </c>
      <c r="AK1288" s="42">
        <v>44575</v>
      </c>
      <c r="AL1288" s="50"/>
      <c r="AM1288" s="337">
        <f>INDEX($K$6:$AE$6,1,MATCH(1,K1288:AE1288,-1))</f>
        <v>8210</v>
      </c>
      <c r="AN1288" s="337" t="str">
        <f>IF(INDEX($K$6:$AE$6,1,MATCH(1,K1288:AE1288,1))&lt;&gt;INDEX($K$6:$AE$6,1,MATCH(1,K1288:AE1288,-1)),INDEX($K$6:$AE$6,1,MATCH(1,K1288:AE1288,1)),"-")</f>
        <v>-</v>
      </c>
    </row>
    <row r="1289" spans="1:40" x14ac:dyDescent="0.2">
      <c r="A1289" s="169" t="str">
        <f>IF(IFERROR(VLOOKUP(G1289,EmployesActifs,1,FALSE),"Non")&lt;&gt;"Non","Oui","Non")</f>
        <v>Oui</v>
      </c>
      <c r="B1289" s="172">
        <f>IF(A1289="Oui",1,0)</f>
        <v>1</v>
      </c>
      <c r="C1289" s="172">
        <f>IF(OR(G1289="Médecin",H1289="Médecin",I1289="Médecin",I1289="Médecins",H1289="anesthésiste",H1289="boursier univ.",H1289="chercheur",H1289="chirurgien",H1289="Résident(e)",H1289="Md Urg",H1289="Md Card",LEFT(H1289,6)="Fellow",H1289="Externe Médecine",H1289="Directeur de la biobanque Médecin",H1289="monit.-boursier",),1,0)</f>
        <v>0</v>
      </c>
      <c r="D1289" s="172">
        <f>IF(OR(G1289=0,H1289="Stagiaire",H1289="Stagiaires",H1289="Externe",H1289="Externes",G1289="agence",H1289="STAGIAIRE INFIRMIER(ÈRE)",H1289="STAGIAIRE SI",H1289="STAGIAIRE S.I.",H1289="STAGIAIRE PAB",H1289="STAGIAIRE EN PERFUSION",H1289="Stagiaire Physiothérapeute",H1289="Stagiaire médecine",H1289="Stagiaire - Service sociaux",H1289="STAGIAIRE SOINS INFIRMIERS",H1289="STAGIAIRE EXTERNE EN MÉDECINE",H1289="ss",),1,0)</f>
        <v>0</v>
      </c>
      <c r="E1289" s="28" t="s">
        <v>2984</v>
      </c>
      <c r="F1289" s="28" t="s">
        <v>349</v>
      </c>
      <c r="G1289" s="262">
        <v>12199</v>
      </c>
      <c r="H1289" s="79" t="s">
        <v>54</v>
      </c>
      <c r="I1289" s="164" t="s">
        <v>55</v>
      </c>
      <c r="J1289" s="273" t="str">
        <f ca="1">IF(AK1289&lt;=Données!$B$2,1," ")</f>
        <v xml:space="preserve"> </v>
      </c>
      <c r="K1289" s="45"/>
      <c r="L1289" s="46"/>
      <c r="M1289" s="47"/>
      <c r="N1289" s="48" t="s">
        <v>56</v>
      </c>
      <c r="O1289" s="185"/>
      <c r="P1289" s="187"/>
      <c r="Q1289" s="185"/>
      <c r="R1289" s="186"/>
      <c r="S1289" s="186">
        <v>1</v>
      </c>
      <c r="T1289" s="187"/>
      <c r="U1289" s="187"/>
      <c r="V1289" s="187"/>
      <c r="W1289" s="320"/>
      <c r="X1289" s="214"/>
      <c r="Y1289" s="215"/>
      <c r="Z1289" s="34"/>
      <c r="AA1289" s="35"/>
      <c r="AB1289" s="35"/>
      <c r="AC1289" s="35"/>
      <c r="AD1289" s="36"/>
      <c r="AE1289" s="224"/>
      <c r="AF1289" s="53"/>
      <c r="AG1289" s="54"/>
      <c r="AH1289" s="55"/>
      <c r="AI1289" s="56"/>
      <c r="AJ1289" s="41" t="s">
        <v>50</v>
      </c>
      <c r="AK1289" s="42">
        <v>45632</v>
      </c>
      <c r="AL1289" s="50"/>
      <c r="AM1289" s="337" t="str">
        <f>INDEX($K$6:$AE$6,1,MATCH(1,K1289:AE1289,-1))</f>
        <v>1870 +</v>
      </c>
      <c r="AN1289" s="337" t="str">
        <f>IF(INDEX($K$6:$AE$6,1,MATCH(1,K1289:AE1289,1))&lt;&gt;INDEX($K$6:$AE$6,1,MATCH(1,K1289:AE1289,-1)),INDEX($K$6:$AE$6,1,MATCH(1,K1289:AE1289,1)),"-")</f>
        <v>-</v>
      </c>
    </row>
    <row r="1290" spans="1:40" x14ac:dyDescent="0.2">
      <c r="A1290" s="381"/>
      <c r="B1290" s="172">
        <f>IF(A1290="Oui",1,0)</f>
        <v>0</v>
      </c>
      <c r="C1290" s="172">
        <f>IF(OR(G1290="Médecin",H1290="Médecin",I1290="Médecin",I1290="Médecins",H1290="anesthésiste",H1290="boursier univ.",H1290="chercheur",H1290="chirurgien",H1290="Résident(e)",H1290="Md Urg",H1290="Md Card",LEFT(H1290,6)="Fellow",H1290="Externe Médecine",H1290="Directeur de la biobanque Médecin",H1290="monit.-boursier",),1,0)</f>
        <v>0</v>
      </c>
      <c r="D1290" s="172">
        <f>IF(OR(G1290=0,H1290="Stagiaire",H1290="Stagiaires",H1290="Externe",H1290="Externes",G1290="agence",H1290="STAGIAIRE INFIRMIER(ÈRE)",H1290="STAGIAIRE SI",H1290="STAGIAIRE S.I.",H1290="STAGIAIRE PAB",H1290="STAGIAIRE EN PERFUSION",H1290="Stagiaire Physiothérapeute",H1290="Stagiaire médecine",H1290="Stagiaire - Service sociaux",H1290="STAGIAIRE SOINS INFIRMIERS",H1290="STAGIAIRE EXTERNE EN MÉDECINE",H1290="ss",),1,0)</f>
        <v>1</v>
      </c>
      <c r="E1290" s="28" t="s">
        <v>2031</v>
      </c>
      <c r="F1290" s="28" t="s">
        <v>2032</v>
      </c>
      <c r="G1290" s="262">
        <v>0</v>
      </c>
      <c r="H1290" s="79" t="s">
        <v>2904</v>
      </c>
      <c r="I1290" s="164" t="s">
        <v>110</v>
      </c>
      <c r="J1290" s="273">
        <f ca="1">IF(AK1290&lt;=Données!$B$2,1," ")</f>
        <v>1</v>
      </c>
      <c r="K1290" s="45">
        <v>1</v>
      </c>
      <c r="L1290" s="46"/>
      <c r="M1290" s="47"/>
      <c r="N1290" s="48"/>
      <c r="O1290" s="185"/>
      <c r="P1290" s="187"/>
      <c r="Q1290" s="185"/>
      <c r="R1290" s="186"/>
      <c r="S1290" s="186"/>
      <c r="T1290" s="187"/>
      <c r="U1290" s="187"/>
      <c r="V1290" s="187"/>
      <c r="W1290" s="320"/>
      <c r="X1290" s="214"/>
      <c r="Y1290" s="215"/>
      <c r="Z1290" s="34"/>
      <c r="AA1290" s="35"/>
      <c r="AB1290" s="35"/>
      <c r="AC1290" s="35"/>
      <c r="AD1290" s="36"/>
      <c r="AE1290" s="224"/>
      <c r="AF1290" s="53"/>
      <c r="AG1290" s="54"/>
      <c r="AH1290" s="55"/>
      <c r="AI1290" s="56"/>
      <c r="AJ1290" s="41" t="s">
        <v>565</v>
      </c>
      <c r="AK1290" s="42">
        <v>44329</v>
      </c>
      <c r="AL1290" s="50"/>
      <c r="AM1290" s="337" t="str">
        <f>INDEX($K$6:$AE$6,1,MATCH(1,K1290:AE1290,-1))</f>
        <v>95PFE-L2S</v>
      </c>
      <c r="AN1290" s="337" t="str">
        <f>IF(INDEX($K$6:$AE$6,1,MATCH(1,K1290:AE1290,1))&lt;&gt;INDEX($K$6:$AE$6,1,MATCH(1,K1290:AE1290,-1)),INDEX($K$6:$AE$6,1,MATCH(1,K1290:AE1290,1)),"-")</f>
        <v>-</v>
      </c>
    </row>
    <row r="1291" spans="1:40" x14ac:dyDescent="0.2">
      <c r="A1291" s="169" t="str">
        <f>IF(IFERROR(VLOOKUP(G1291,EmployesActifs,1,FALSE),"Non")&lt;&gt;"Non","Oui","Non")</f>
        <v>Oui</v>
      </c>
      <c r="B1291" s="172">
        <f>IF(A1291="Oui",1,0)</f>
        <v>1</v>
      </c>
      <c r="C1291" s="172">
        <f>IF(OR(G1291="Médecin",H1291="Médecin",I1291="Médecin",I1291="Médecins",H1291="anesthésiste",H1291="boursier univ.",H1291="chercheur",H1291="chirurgien",H1291="Résident(e)",H1291="Md Urg",H1291="Md Card",LEFT(H1291,6)="Fellow",H1291="Externe Médecine",H1291="Directeur de la biobanque Médecin",H1291="monit.-boursier",),1,0)</f>
        <v>0</v>
      </c>
      <c r="D1291" s="172">
        <f>IF(OR(G1291=0,H1291="Stagiaire",H1291="Stagiaires",H1291="Externe",H1291="Externes",G1291="agence",H1291="STAGIAIRE INFIRMIER(ÈRE)",H1291="STAGIAIRE SI",H1291="STAGIAIRE S.I.",H1291="STAGIAIRE PAB",H1291="STAGIAIRE EN PERFUSION",H1291="Stagiaire Physiothérapeute",H1291="Stagiaire médecine",H1291="Stagiaire - Service sociaux",H1291="STAGIAIRE SOINS INFIRMIERS",H1291="STAGIAIRE EXTERNE EN MÉDECINE",H1291="ss",),1,0)</f>
        <v>0</v>
      </c>
      <c r="E1291" s="28" t="s">
        <v>3175</v>
      </c>
      <c r="F1291" s="28" t="s">
        <v>3176</v>
      </c>
      <c r="G1291" s="262">
        <v>12894</v>
      </c>
      <c r="H1291" s="79" t="s">
        <v>1867</v>
      </c>
      <c r="I1291" s="164" t="s">
        <v>1404</v>
      </c>
      <c r="J1291" s="273">
        <f ca="1">IF(AK1291&lt;=Données!$B$2,1," ")</f>
        <v>1</v>
      </c>
      <c r="K1291" s="45" t="s">
        <v>56</v>
      </c>
      <c r="L1291" s="46" t="s">
        <v>56</v>
      </c>
      <c r="M1291" s="47" t="s">
        <v>56</v>
      </c>
      <c r="N1291" s="48">
        <v>1</v>
      </c>
      <c r="O1291" s="185"/>
      <c r="P1291" s="187"/>
      <c r="Q1291" s="185"/>
      <c r="R1291" s="186"/>
      <c r="S1291" s="186"/>
      <c r="T1291" s="187"/>
      <c r="U1291" s="187"/>
      <c r="V1291" s="187"/>
      <c r="W1291" s="320"/>
      <c r="X1291" s="214"/>
      <c r="Y1291" s="215"/>
      <c r="Z1291" s="34"/>
      <c r="AA1291" s="35"/>
      <c r="AB1291" s="35"/>
      <c r="AC1291" s="35"/>
      <c r="AD1291" s="36"/>
      <c r="AE1291" s="224"/>
      <c r="AF1291" s="53"/>
      <c r="AG1291" s="54"/>
      <c r="AH1291" s="55"/>
      <c r="AI1291" s="56"/>
      <c r="AJ1291" s="41" t="s">
        <v>2858</v>
      </c>
      <c r="AK1291" s="42">
        <v>44986</v>
      </c>
      <c r="AL1291" s="50"/>
      <c r="AM1291" s="337" t="str">
        <f>INDEX($K$6:$AE$6,1,MATCH(1,K1291:AE1291,-1))</f>
        <v>F550</v>
      </c>
      <c r="AN1291" s="337" t="str">
        <f>IF(INDEX($K$6:$AE$6,1,MATCH(1,K1291:AE1291,1))&lt;&gt;INDEX($K$6:$AE$6,1,MATCH(1,K1291:AE1291,-1)),INDEX($K$6:$AE$6,1,MATCH(1,K1291:AE1291,1)),"-")</f>
        <v>-</v>
      </c>
    </row>
    <row r="1292" spans="1:40" x14ac:dyDescent="0.2">
      <c r="A1292" s="169" t="str">
        <f>IF(IFERROR(VLOOKUP(G1292,EmployesActifs,1,FALSE),"Non")&lt;&gt;"Non","Oui","Non")</f>
        <v>Oui</v>
      </c>
      <c r="B1292" s="172">
        <f>IF(A1292="Oui",1,0)</f>
        <v>1</v>
      </c>
      <c r="C1292" s="172">
        <f>IF(OR(G1292="Médecin",H1292="Médecin",I1292="Médecin",I1292="Médecins",H1292="anesthésiste",H1292="boursier univ.",H1292="chercheur",H1292="chirurgien",H1292="Résident(e)",H1292="Md Urg",H1292="Md Card",LEFT(H1292,6)="Fellow",H1292="Externe Médecine",H1292="Directeur de la biobanque Médecin",H1292="monit.-boursier",),1,0)</f>
        <v>0</v>
      </c>
      <c r="D1292" s="172">
        <f>IF(OR(G1292=0,H1292="Stagiaire",H1292="Stagiaires",H1292="Externe",H1292="Externes",G1292="agence",H1292="STAGIAIRE INFIRMIER(ÈRE)",H1292="STAGIAIRE SI",H1292="STAGIAIRE S.I.",H1292="STAGIAIRE PAB",H1292="STAGIAIRE EN PERFUSION",H1292="Stagiaire Physiothérapeute",H1292="Stagiaire médecine",H1292="Stagiaire - Service sociaux",H1292="STAGIAIRE SOINS INFIRMIERS",H1292="STAGIAIRE EXTERNE EN MÉDECINE",H1292="ss",),1,0)</f>
        <v>0</v>
      </c>
      <c r="E1292" s="28" t="s">
        <v>2033</v>
      </c>
      <c r="F1292" s="28" t="s">
        <v>1134</v>
      </c>
      <c r="G1292" s="262">
        <v>6106</v>
      </c>
      <c r="H1292" s="79" t="s">
        <v>69</v>
      </c>
      <c r="I1292" s="164" t="s">
        <v>65</v>
      </c>
      <c r="J1292" s="273">
        <f ca="1">IF(AK1292&lt;=Données!$B$2,1," ")</f>
        <v>1</v>
      </c>
      <c r="K1292" s="45" t="s">
        <v>56</v>
      </c>
      <c r="L1292" s="46" t="s">
        <v>56</v>
      </c>
      <c r="M1292" s="47" t="s">
        <v>56</v>
      </c>
      <c r="N1292" s="48">
        <v>1</v>
      </c>
      <c r="O1292" s="185"/>
      <c r="P1292" s="187"/>
      <c r="Q1292" s="185" t="s">
        <v>56</v>
      </c>
      <c r="R1292" s="186"/>
      <c r="S1292" s="186" t="s">
        <v>56</v>
      </c>
      <c r="T1292" s="187" t="s">
        <v>56</v>
      </c>
      <c r="U1292" s="187"/>
      <c r="V1292" s="187"/>
      <c r="W1292" s="320"/>
      <c r="X1292" s="214"/>
      <c r="Y1292" s="215"/>
      <c r="Z1292" s="34"/>
      <c r="AA1292" s="35" t="s">
        <v>56</v>
      </c>
      <c r="AB1292" s="35" t="s">
        <v>56</v>
      </c>
      <c r="AC1292" s="35"/>
      <c r="AD1292" s="36"/>
      <c r="AE1292" s="224" t="s">
        <v>56</v>
      </c>
      <c r="AF1292" s="53"/>
      <c r="AG1292" s="54"/>
      <c r="AH1292" s="55"/>
      <c r="AI1292" s="56"/>
      <c r="AJ1292" s="41" t="s">
        <v>85</v>
      </c>
      <c r="AK1292" s="42">
        <v>44642</v>
      </c>
      <c r="AL1292" s="50"/>
      <c r="AM1292" s="337" t="str">
        <f>INDEX($K$6:$AE$6,1,MATCH(1,K1292:AE1292,-1))</f>
        <v>F550</v>
      </c>
      <c r="AN1292" s="337" t="str">
        <f>IF(INDEX($K$6:$AE$6,1,MATCH(1,K1292:AE1292,1))&lt;&gt;INDEX($K$6:$AE$6,1,MATCH(1,K1292:AE1292,-1)),INDEX($K$6:$AE$6,1,MATCH(1,K1292:AE1292,1)),"-")</f>
        <v>-</v>
      </c>
    </row>
    <row r="1293" spans="1:40" x14ac:dyDescent="0.2">
      <c r="A1293" s="169" t="str">
        <f>IF(IFERROR(VLOOKUP(G1293,EmployesActifs,1,FALSE),"Non")&lt;&gt;"Non","Oui","Non")</f>
        <v>Oui</v>
      </c>
      <c r="B1293" s="172">
        <f>IF(A1293="Oui",1,0)</f>
        <v>1</v>
      </c>
      <c r="C1293" s="172">
        <f>IF(OR(G1293="Médecin",H1293="Médecin",I1293="Médecin",I1293="Médecins",H1293="anesthésiste",H1293="boursier univ.",H1293="chercheur",H1293="chirurgien",H1293="Résident(e)",H1293="Md Urg",H1293="Md Card",LEFT(H1293,6)="Fellow",H1293="Externe Médecine",H1293="Directeur de la biobanque Médecin",H1293="monit.-boursier",),1,0)</f>
        <v>0</v>
      </c>
      <c r="D1293" s="172">
        <f>IF(OR(G1293=0,H1293="Stagiaire",H1293="Stagiaires",H1293="Externe",H1293="Externes",G1293="agence",H1293="STAGIAIRE INFIRMIER(ÈRE)",H1293="STAGIAIRE SI",H1293="STAGIAIRE S.I.",H1293="STAGIAIRE PAB",H1293="STAGIAIRE EN PERFUSION",H1293="Stagiaire Physiothérapeute",H1293="Stagiaire médecine",H1293="Stagiaire - Service sociaux",H1293="STAGIAIRE SOINS INFIRMIERS",H1293="STAGIAIRE EXTERNE EN MÉDECINE",H1293="ss",),1,0)</f>
        <v>0</v>
      </c>
      <c r="E1293" s="28" t="s">
        <v>1698</v>
      </c>
      <c r="F1293" s="28" t="s">
        <v>3484</v>
      </c>
      <c r="G1293" s="262">
        <v>3903</v>
      </c>
      <c r="H1293" s="79" t="s">
        <v>747</v>
      </c>
      <c r="I1293" s="164" t="s">
        <v>836</v>
      </c>
      <c r="J1293" s="273" t="str">
        <f ca="1">IF(AK1293&lt;=Données!$B$2,1," ")</f>
        <v xml:space="preserve"> </v>
      </c>
      <c r="K1293" s="45"/>
      <c r="L1293" s="46"/>
      <c r="M1293" s="47"/>
      <c r="N1293" s="48"/>
      <c r="O1293" s="185"/>
      <c r="P1293" s="187"/>
      <c r="Q1293" s="185"/>
      <c r="R1293" s="186"/>
      <c r="S1293" s="186">
        <v>1</v>
      </c>
      <c r="T1293" s="187"/>
      <c r="U1293" s="187"/>
      <c r="V1293" s="187"/>
      <c r="W1293" s="320"/>
      <c r="X1293" s="214"/>
      <c r="Y1293" s="215"/>
      <c r="Z1293" s="34"/>
      <c r="AA1293" s="35"/>
      <c r="AB1293" s="35"/>
      <c r="AC1293" s="35"/>
      <c r="AD1293" s="36"/>
      <c r="AE1293" s="224"/>
      <c r="AF1293" s="53"/>
      <c r="AG1293" s="54"/>
      <c r="AH1293" s="55"/>
      <c r="AI1293" s="56"/>
      <c r="AJ1293" s="41" t="s">
        <v>5851</v>
      </c>
      <c r="AK1293" s="42">
        <v>45822</v>
      </c>
      <c r="AL1293" s="50"/>
      <c r="AM1293" s="337" t="str">
        <f>INDEX($K$6:$AE$6,1,MATCH(1,K1293:AE1293,-1))</f>
        <v>1870 +</v>
      </c>
      <c r="AN1293" s="337" t="str">
        <f>IF(INDEX($K$6:$AE$6,1,MATCH(1,K1293:AE1293,1))&lt;&gt;INDEX($K$6:$AE$6,1,MATCH(1,K1293:AE1293,-1)),INDEX($K$6:$AE$6,1,MATCH(1,K1293:AE1293,1)),"-")</f>
        <v>-</v>
      </c>
    </row>
    <row r="1294" spans="1:40" x14ac:dyDescent="0.2">
      <c r="A1294" s="381"/>
      <c r="B1294" s="172">
        <f>IF(A1294="Oui",1,0)</f>
        <v>0</v>
      </c>
      <c r="C1294" s="172">
        <f>IF(OR(G1294="Médecin",H1294="Médecin",I1294="Médecin",I1294="Médecins",H1294="anesthésiste",H1294="boursier univ.",H1294="chercheur",H1294="chirurgien",H1294="Résident(e)",H1294="Md Urg",H1294="Md Card",LEFT(H1294,6)="Fellow",H1294="Externe Médecine",H1294="Directeur de la biobanque Médecin",H1294="monit.-boursier",),1,0)</f>
        <v>0</v>
      </c>
      <c r="D1294" s="172">
        <f>IF(OR(G1294=0,H1294="Stagiaire",H1294="Stagiaires",H1294="Externe",H1294="Externes",G1294="agence",H1294="STAGIAIRE INFIRMIER(ÈRE)",H1294="STAGIAIRE SI",H1294="STAGIAIRE S.I.",H1294="STAGIAIRE PAB",H1294="STAGIAIRE EN PERFUSION",H1294="Stagiaire Physiothérapeute",H1294="Stagiaire médecine",H1294="Stagiaire - Service sociaux",H1294="STAGIAIRE SOINS INFIRMIERS",H1294="STAGIAIRE EXTERNE EN MÉDECINE",H1294="ss",),1,0)</f>
        <v>1</v>
      </c>
      <c r="E1294" s="28" t="s">
        <v>1698</v>
      </c>
      <c r="F1294" s="28" t="s">
        <v>201</v>
      </c>
      <c r="G1294" s="262">
        <v>0</v>
      </c>
      <c r="H1294" s="79" t="s">
        <v>42</v>
      </c>
      <c r="I1294" s="164" t="s">
        <v>149</v>
      </c>
      <c r="J1294" s="273">
        <f ca="1">IF(AK1294&lt;=Données!$B$2,1," ")</f>
        <v>1</v>
      </c>
      <c r="K1294" s="45"/>
      <c r="L1294" s="46">
        <v>1</v>
      </c>
      <c r="M1294" s="47"/>
      <c r="N1294" s="48"/>
      <c r="O1294" s="185"/>
      <c r="P1294" s="187"/>
      <c r="Q1294" s="185"/>
      <c r="R1294" s="186"/>
      <c r="S1294" s="186"/>
      <c r="T1294" s="187"/>
      <c r="U1294" s="187"/>
      <c r="V1294" s="187"/>
      <c r="W1294" s="320"/>
      <c r="X1294" s="214"/>
      <c r="Y1294" s="215"/>
      <c r="Z1294" s="34"/>
      <c r="AA1294" s="35"/>
      <c r="AB1294" s="35"/>
      <c r="AC1294" s="35"/>
      <c r="AD1294" s="36"/>
      <c r="AE1294" s="224"/>
      <c r="AF1294" s="53"/>
      <c r="AG1294" s="54"/>
      <c r="AH1294" s="55"/>
      <c r="AI1294" s="56"/>
      <c r="AJ1294" s="41" t="s">
        <v>66</v>
      </c>
      <c r="AK1294" s="42">
        <v>44244</v>
      </c>
      <c r="AL1294" s="50"/>
      <c r="AM1294" s="337" t="str">
        <f>INDEX($K$6:$AE$6,1,MATCH(1,K1294:AE1294,-1))</f>
        <v>95PFE-L2M</v>
      </c>
      <c r="AN1294" s="337" t="str">
        <f>IF(INDEX($K$6:$AE$6,1,MATCH(1,K1294:AE1294,1))&lt;&gt;INDEX($K$6:$AE$6,1,MATCH(1,K1294:AE1294,-1)),INDEX($K$6:$AE$6,1,MATCH(1,K1294:AE1294,1)),"-")</f>
        <v>-</v>
      </c>
    </row>
    <row r="1295" spans="1:40" x14ac:dyDescent="0.2">
      <c r="A1295" s="169" t="str">
        <f>IF(IFERROR(VLOOKUP(G1295,EmployesActifs,1,FALSE),"Non")&lt;&gt;"Non","Oui","Non")</f>
        <v>Oui</v>
      </c>
      <c r="B1295" s="172">
        <f>IF(A1295="Oui",1,0)</f>
        <v>1</v>
      </c>
      <c r="C1295" s="172">
        <f>IF(OR(G1295="Médecin",H1295="Médecin",I1295="Médecin",I1295="Médecins",H1295="anesthésiste",H1295="boursier univ.",H1295="chercheur",H1295="chirurgien",H1295="Résident(e)",H1295="Md Urg",H1295="Md Card",LEFT(H1295,6)="Fellow",H1295="Externe Médecine",H1295="Directeur de la biobanque Médecin",H1295="monit.-boursier",),1,0)</f>
        <v>0</v>
      </c>
      <c r="D1295" s="172">
        <f>IF(OR(G1295=0,H1295="Stagiaire",H1295="Stagiaires",H1295="Externe",H1295="Externes",G1295="agence",H1295="STAGIAIRE INFIRMIER(ÈRE)",H1295="STAGIAIRE SI",H1295="STAGIAIRE S.I.",H1295="STAGIAIRE PAB",H1295="STAGIAIRE EN PERFUSION",H1295="Stagiaire Physiothérapeute",H1295="Stagiaire médecine",H1295="Stagiaire - Service sociaux",H1295="STAGIAIRE SOINS INFIRMIERS",H1295="STAGIAIRE EXTERNE EN MÉDECINE",H1295="ss",),1,0)</f>
        <v>0</v>
      </c>
      <c r="E1295" s="28" t="s">
        <v>1698</v>
      </c>
      <c r="F1295" s="28" t="s">
        <v>3213</v>
      </c>
      <c r="G1295" s="262">
        <v>12752</v>
      </c>
      <c r="H1295" s="79" t="s">
        <v>6084</v>
      </c>
      <c r="I1295" s="164" t="s">
        <v>3581</v>
      </c>
      <c r="J1295" s="273" t="str">
        <f ca="1">IF(AK1295&lt;=Données!$B$2,1," ")</f>
        <v xml:space="preserve"> </v>
      </c>
      <c r="K1295" s="45"/>
      <c r="L1295" s="46" t="s">
        <v>56</v>
      </c>
      <c r="M1295" s="47" t="s">
        <v>56</v>
      </c>
      <c r="N1295" s="48">
        <v>1</v>
      </c>
      <c r="O1295" s="185"/>
      <c r="P1295" s="187" t="s">
        <v>56</v>
      </c>
      <c r="Q1295" s="185"/>
      <c r="R1295" s="186"/>
      <c r="S1295" s="186"/>
      <c r="T1295" s="187"/>
      <c r="U1295" s="187"/>
      <c r="V1295" s="187"/>
      <c r="W1295" s="320"/>
      <c r="X1295" s="214"/>
      <c r="Y1295" s="215"/>
      <c r="Z1295" s="34"/>
      <c r="AA1295" s="35"/>
      <c r="AB1295" s="35"/>
      <c r="AC1295" s="35"/>
      <c r="AD1295" s="36"/>
      <c r="AE1295" s="224"/>
      <c r="AF1295" s="53"/>
      <c r="AG1295" s="54"/>
      <c r="AH1295" s="55"/>
      <c r="AI1295" s="56"/>
      <c r="AJ1295" s="41" t="s">
        <v>4462</v>
      </c>
      <c r="AK1295" s="42">
        <v>45790</v>
      </c>
      <c r="AL1295" s="50"/>
      <c r="AM1295" s="337" t="str">
        <f>INDEX($K$6:$AE$6,1,MATCH(1,K1295:AE1295,-1))</f>
        <v>F550</v>
      </c>
      <c r="AN1295" s="337" t="str">
        <f>IF(INDEX($K$6:$AE$6,1,MATCH(1,K1295:AE1295,1))&lt;&gt;INDEX($K$6:$AE$6,1,MATCH(1,K1295:AE1295,-1)),INDEX($K$6:$AE$6,1,MATCH(1,K1295:AE1295,1)),"-")</f>
        <v>-</v>
      </c>
    </row>
    <row r="1296" spans="1:40" x14ac:dyDescent="0.2">
      <c r="A1296" s="169" t="str">
        <f>IF(IFERROR(VLOOKUP(G1296,EmployesActifs,1,FALSE),"Non")&lt;&gt;"Non","Oui","Non")</f>
        <v>Oui</v>
      </c>
      <c r="B1296" s="172">
        <f>IF(A1296="Oui",1,0)</f>
        <v>1</v>
      </c>
      <c r="C1296" s="172">
        <f>IF(OR(G1296="Médecin",H1296="Médecin",I1296="Médecin",I1296="Médecins",H1296="anesthésiste",H1296="boursier univ.",H1296="chercheur",H1296="chirurgien",H1296="Résident(e)",H1296="Md Urg",H1296="Md Card",LEFT(H1296,6)="Fellow",H1296="Externe Médecine",H1296="Directeur de la biobanque Médecin",H1296="monit.-boursier",),1,0)</f>
        <v>0</v>
      </c>
      <c r="D1296" s="172">
        <f>IF(OR(G1296=0,H1296="Stagiaire",H1296="Stagiaires",H1296="Externe",H1296="Externes",G1296="agence",H1296="STAGIAIRE INFIRMIER(ÈRE)",H1296="STAGIAIRE SI",H1296="STAGIAIRE S.I.",H1296="STAGIAIRE PAB",H1296="STAGIAIRE EN PERFUSION",H1296="Stagiaire Physiothérapeute",H1296="Stagiaire médecine",H1296="Stagiaire - Service sociaux",H1296="STAGIAIRE SOINS INFIRMIERS",H1296="STAGIAIRE EXTERNE EN MÉDECINE",H1296="ss",),1,0)</f>
        <v>0</v>
      </c>
      <c r="E1296" s="28" t="s">
        <v>1698</v>
      </c>
      <c r="F1296" s="28" t="s">
        <v>2036</v>
      </c>
      <c r="G1296" s="262">
        <v>10869</v>
      </c>
      <c r="H1296" s="79" t="s">
        <v>1821</v>
      </c>
      <c r="I1296" s="164" t="s">
        <v>553</v>
      </c>
      <c r="J1296" s="273">
        <f ca="1">IF(AK1296&lt;=Données!$B$2,1," ")</f>
        <v>1</v>
      </c>
      <c r="K1296" s="45"/>
      <c r="L1296" s="46"/>
      <c r="M1296" s="47"/>
      <c r="N1296" s="48"/>
      <c r="O1296" s="185"/>
      <c r="P1296" s="187"/>
      <c r="Q1296" s="185">
        <v>1</v>
      </c>
      <c r="R1296" s="186"/>
      <c r="S1296" s="186"/>
      <c r="T1296" s="187"/>
      <c r="U1296" s="187"/>
      <c r="V1296" s="187"/>
      <c r="W1296" s="320"/>
      <c r="X1296" s="214"/>
      <c r="Y1296" s="215"/>
      <c r="Z1296" s="34" t="s">
        <v>56</v>
      </c>
      <c r="AA1296" s="35" t="s">
        <v>56</v>
      </c>
      <c r="AB1296" s="35"/>
      <c r="AC1296" s="35"/>
      <c r="AD1296" s="36"/>
      <c r="AE1296" s="224"/>
      <c r="AF1296" s="53"/>
      <c r="AG1296" s="54"/>
      <c r="AH1296" s="55"/>
      <c r="AI1296" s="56"/>
      <c r="AJ1296" s="41" t="s">
        <v>308</v>
      </c>
      <c r="AK1296" s="42">
        <v>44185</v>
      </c>
      <c r="AL1296" s="50"/>
      <c r="AM1296" s="337" t="str">
        <f>INDEX($K$6:$AE$6,1,MATCH(1,K1296:AE1296,-1))</f>
        <v>1860-S</v>
      </c>
      <c r="AN1296" s="337" t="str">
        <f>IF(INDEX($K$6:$AE$6,1,MATCH(1,K1296:AE1296,1))&lt;&gt;INDEX($K$6:$AE$6,1,MATCH(1,K1296:AE1296,-1)),INDEX($K$6:$AE$6,1,MATCH(1,K1296:AE1296,1)),"-")</f>
        <v>-</v>
      </c>
    </row>
    <row r="1297" spans="1:40" x14ac:dyDescent="0.2">
      <c r="A1297" s="169" t="str">
        <f>IF(IFERROR(VLOOKUP(G1297,EmployesActifs,1,FALSE),"Non")&lt;&gt;"Non","Oui","Non")</f>
        <v>Oui</v>
      </c>
      <c r="B1297" s="172">
        <f>IF(A1297="Oui",1,0)</f>
        <v>1</v>
      </c>
      <c r="C1297" s="172">
        <f>IF(OR(G1297="Médecin",H1297="Médecin",I1297="Médecin",I1297="Médecins",H1297="anesthésiste",H1297="boursier univ.",H1297="chercheur",H1297="chirurgien",H1297="Résident(e)",H1297="Md Urg",H1297="Md Card",LEFT(H1297,6)="Fellow",H1297="Externe Médecine",H1297="Directeur de la biobanque Médecin",H1297="monit.-boursier",),1,0)</f>
        <v>0</v>
      </c>
      <c r="D1297" s="172">
        <f>IF(OR(G1297=0,H1297="Stagiaire",H1297="Stagiaires",H1297="Externe",H1297="Externes",G1297="agence",H1297="STAGIAIRE INFIRMIER(ÈRE)",H1297="STAGIAIRE SI",H1297="STAGIAIRE S.I.",H1297="STAGIAIRE PAB",H1297="STAGIAIRE EN PERFUSION",H1297="Stagiaire Physiothérapeute",H1297="Stagiaire médecine",H1297="Stagiaire - Service sociaux",H1297="STAGIAIRE SOINS INFIRMIERS",H1297="STAGIAIRE EXTERNE EN MÉDECINE",H1297="ss",),1,0)</f>
        <v>0</v>
      </c>
      <c r="E1297" s="28" t="s">
        <v>2037</v>
      </c>
      <c r="F1297" s="28" t="s">
        <v>1374</v>
      </c>
      <c r="G1297" s="262">
        <v>6631</v>
      </c>
      <c r="H1297" s="79" t="s">
        <v>570</v>
      </c>
      <c r="I1297" s="164" t="s">
        <v>3400</v>
      </c>
      <c r="J1297" s="273" t="str">
        <f ca="1">IF(AK1297&lt;=Données!$B$2,1," ")</f>
        <v xml:space="preserve"> </v>
      </c>
      <c r="K1297" s="45"/>
      <c r="L1297" s="46"/>
      <c r="M1297" s="47"/>
      <c r="N1297" s="48"/>
      <c r="O1297" s="185"/>
      <c r="P1297" s="187"/>
      <c r="Q1297" s="185"/>
      <c r="R1297" s="186"/>
      <c r="S1297" s="186">
        <v>1</v>
      </c>
      <c r="T1297" s="187"/>
      <c r="U1297" s="187"/>
      <c r="V1297" s="187"/>
      <c r="W1297" s="320"/>
      <c r="X1297" s="214"/>
      <c r="Y1297" s="215"/>
      <c r="Z1297" s="34"/>
      <c r="AA1297" s="35"/>
      <c r="AB1297" s="35"/>
      <c r="AC1297" s="35"/>
      <c r="AD1297" s="36"/>
      <c r="AE1297" s="224"/>
      <c r="AF1297" s="53"/>
      <c r="AG1297" s="54"/>
      <c r="AH1297" s="55"/>
      <c r="AI1297" s="56"/>
      <c r="AJ1297" s="41" t="s">
        <v>4462</v>
      </c>
      <c r="AK1297" s="42">
        <v>45595</v>
      </c>
      <c r="AL1297" s="50"/>
      <c r="AM1297" s="337" t="str">
        <f>INDEX($K$6:$AE$6,1,MATCH(1,K1297:AE1297,-1))</f>
        <v>1870 +</v>
      </c>
      <c r="AN1297" s="337" t="str">
        <f>IF(INDEX($K$6:$AE$6,1,MATCH(1,K1297:AE1297,1))&lt;&gt;INDEX($K$6:$AE$6,1,MATCH(1,K1297:AE1297,-1)),INDEX($K$6:$AE$6,1,MATCH(1,K1297:AE1297,1)),"-")</f>
        <v>-</v>
      </c>
    </row>
    <row r="1298" spans="1:40" x14ac:dyDescent="0.2">
      <c r="A1298" s="169" t="str">
        <f>IF(IFERROR(VLOOKUP(G1298,EmployesActifs,1,FALSE),"Non")&lt;&gt;"Non","Oui","Non")</f>
        <v>Oui</v>
      </c>
      <c r="B1298" s="172">
        <f>IF(A1298="Oui",1,0)</f>
        <v>1</v>
      </c>
      <c r="C1298" s="172">
        <f>IF(OR(G1298="Médecin",H1298="Médecin",I1298="Médecin",I1298="Médecins",H1298="anesthésiste",H1298="boursier univ.",H1298="chercheur",H1298="chirurgien",H1298="Résident(e)",H1298="Md Urg",H1298="Md Card",LEFT(H1298,6)="Fellow",H1298="Externe Médecine",H1298="Directeur de la biobanque Médecin",H1298="monit.-boursier",),1,0)</f>
        <v>0</v>
      </c>
      <c r="D1298" s="172">
        <f>IF(OR(G1298=0,H1298="Stagiaire",H1298="Stagiaires",H1298="Externe",H1298="Externes",G1298="agence",H1298="STAGIAIRE INFIRMIER(ÈRE)",H1298="STAGIAIRE SI",H1298="STAGIAIRE S.I.",H1298="STAGIAIRE PAB",H1298="STAGIAIRE EN PERFUSION",H1298="Stagiaire Physiothérapeute",H1298="Stagiaire médecine",H1298="Stagiaire - Service sociaux",H1298="STAGIAIRE SOINS INFIRMIERS",H1298="STAGIAIRE EXTERNE EN MÉDECINE",H1298="ss",),1,0)</f>
        <v>0</v>
      </c>
      <c r="E1298" s="28" t="s">
        <v>3759</v>
      </c>
      <c r="F1298" s="28" t="s">
        <v>1696</v>
      </c>
      <c r="G1298" s="262">
        <v>8497</v>
      </c>
      <c r="H1298" s="79" t="s">
        <v>3390</v>
      </c>
      <c r="I1298" s="164" t="s">
        <v>3391</v>
      </c>
      <c r="J1298" s="273">
        <f ca="1">IF(AK1298&lt;=Données!$B$2,1," ")</f>
        <v>1</v>
      </c>
      <c r="K1298" s="45"/>
      <c r="L1298" s="46" t="s">
        <v>56</v>
      </c>
      <c r="M1298" s="47"/>
      <c r="N1298" s="48"/>
      <c r="O1298" s="185"/>
      <c r="P1298" s="187"/>
      <c r="Q1298" s="185"/>
      <c r="R1298" s="186"/>
      <c r="S1298" s="186">
        <v>1</v>
      </c>
      <c r="T1298" s="187"/>
      <c r="U1298" s="187"/>
      <c r="V1298" s="187"/>
      <c r="W1298" s="320"/>
      <c r="X1298" s="214"/>
      <c r="Y1298" s="215"/>
      <c r="Z1298" s="34"/>
      <c r="AA1298" s="35"/>
      <c r="AB1298" s="35"/>
      <c r="AC1298" s="35"/>
      <c r="AD1298" s="36"/>
      <c r="AE1298" s="224"/>
      <c r="AF1298" s="53"/>
      <c r="AG1298" s="54"/>
      <c r="AH1298" s="55"/>
      <c r="AI1298" s="56"/>
      <c r="AJ1298" s="41" t="s">
        <v>239</v>
      </c>
      <c r="AK1298" s="42">
        <v>44571</v>
      </c>
      <c r="AL1298" s="50"/>
      <c r="AM1298" s="337" t="str">
        <f>INDEX($K$6:$AE$6,1,MATCH(1,K1298:AE1298,-1))</f>
        <v>1870 +</v>
      </c>
      <c r="AN1298" s="337" t="str">
        <f>IF(INDEX($K$6:$AE$6,1,MATCH(1,K1298:AE1298,1))&lt;&gt;INDEX($K$6:$AE$6,1,MATCH(1,K1298:AE1298,-1)),INDEX($K$6:$AE$6,1,MATCH(1,K1298:AE1298,1)),"-")</f>
        <v>-</v>
      </c>
    </row>
    <row r="1299" spans="1:40" x14ac:dyDescent="0.2">
      <c r="A1299" s="169" t="str">
        <f>IF(IFERROR(VLOOKUP(G1299,EmployesActifs,1,FALSE),"Non")&lt;&gt;"Non","Oui","Non")</f>
        <v>Oui</v>
      </c>
      <c r="B1299" s="172">
        <f>IF(A1299="Oui",1,0)</f>
        <v>1</v>
      </c>
      <c r="C1299" s="172">
        <f>IF(OR(G1299="Médecin",H1299="Médecin",I1299="Médecin",I1299="Médecins",H1299="anesthésiste",H1299="boursier univ.",H1299="chercheur",H1299="chirurgien",H1299="Résident(e)",H1299="Md Urg",H1299="Md Card",LEFT(H1299,6)="Fellow",H1299="Externe Médecine",H1299="Directeur de la biobanque Médecin",H1299="monit.-boursier",),1,0)</f>
        <v>0</v>
      </c>
      <c r="D1299" s="172">
        <f>IF(OR(G1299=0,H1299="Stagiaire",H1299="Stagiaires",H1299="Externe",H1299="Externes",G1299="agence",H1299="STAGIAIRE INFIRMIER(ÈRE)",H1299="STAGIAIRE SI",H1299="STAGIAIRE S.I.",H1299="STAGIAIRE PAB",H1299="STAGIAIRE EN PERFUSION",H1299="Stagiaire Physiothérapeute",H1299="Stagiaire médecine",H1299="Stagiaire - Service sociaux",H1299="STAGIAIRE SOINS INFIRMIERS",H1299="STAGIAIRE EXTERNE EN MÉDECINE",H1299="ss",),1,0)</f>
        <v>0</v>
      </c>
      <c r="E1299" s="28" t="s">
        <v>2038</v>
      </c>
      <c r="F1299" s="28" t="s">
        <v>956</v>
      </c>
      <c r="G1299" s="262">
        <v>10187</v>
      </c>
      <c r="H1299" s="79" t="s">
        <v>2098</v>
      </c>
      <c r="I1299" s="164" t="s">
        <v>5717</v>
      </c>
      <c r="J1299" s="273" t="str">
        <f ca="1">IF(AK1299&lt;=Données!$B$2,1," ")</f>
        <v xml:space="preserve"> </v>
      </c>
      <c r="K1299" s="45">
        <v>1</v>
      </c>
      <c r="L1299" s="46"/>
      <c r="M1299" s="47"/>
      <c r="N1299" s="48"/>
      <c r="O1299" s="185"/>
      <c r="P1299" s="187"/>
      <c r="Q1299" s="185"/>
      <c r="R1299" s="186"/>
      <c r="S1299" s="186"/>
      <c r="T1299" s="187"/>
      <c r="U1299" s="187"/>
      <c r="V1299" s="187"/>
      <c r="W1299" s="320"/>
      <c r="X1299" s="214"/>
      <c r="Y1299" s="215"/>
      <c r="Z1299" s="34"/>
      <c r="AA1299" s="35"/>
      <c r="AB1299" s="35"/>
      <c r="AC1299" s="35"/>
      <c r="AD1299" s="36"/>
      <c r="AE1299" s="224"/>
      <c r="AF1299" s="53"/>
      <c r="AG1299" s="54"/>
      <c r="AH1299" s="55"/>
      <c r="AI1299" s="56"/>
      <c r="AJ1299" s="41" t="s">
        <v>5851</v>
      </c>
      <c r="AK1299" s="42">
        <v>45804</v>
      </c>
      <c r="AL1299" s="50"/>
      <c r="AM1299" s="337" t="str">
        <f>INDEX($K$6:$AE$6,1,MATCH(1,K1299:AE1299,-1))</f>
        <v>95PFE-L2S</v>
      </c>
      <c r="AN1299" s="337" t="str">
        <f>IF(INDEX($K$6:$AE$6,1,MATCH(1,K1299:AE1299,1))&lt;&gt;INDEX($K$6:$AE$6,1,MATCH(1,K1299:AE1299,-1)),INDEX($K$6:$AE$6,1,MATCH(1,K1299:AE1299,1)),"-")</f>
        <v>-</v>
      </c>
    </row>
    <row r="1300" spans="1:40" x14ac:dyDescent="0.2">
      <c r="A1300" s="169" t="str">
        <f>IF(IFERROR(VLOOKUP(G1300,EmployesActifs,1,FALSE),"Non")&lt;&gt;"Non","Oui","Non")</f>
        <v>Oui</v>
      </c>
      <c r="B1300" s="172">
        <f>IF(A1300="Oui",1,0)</f>
        <v>1</v>
      </c>
      <c r="C1300" s="172">
        <f>IF(OR(G1300="Médecin",H1300="Médecin",I1300="Médecin",I1300="Médecins",H1300="anesthésiste",H1300="boursier univ.",H1300="chercheur",H1300="chirurgien",H1300="Résident(e)",H1300="Md Urg",H1300="Md Card",LEFT(H1300,6)="Fellow",H1300="Externe Médecine",H1300="Directeur de la biobanque Médecin",H1300="monit.-boursier",),1,0)</f>
        <v>0</v>
      </c>
      <c r="D1300" s="172">
        <f>IF(OR(G1300=0,H1300="Stagiaire",H1300="Stagiaires",H1300="Externe",H1300="Externes",G1300="agence",H1300="STAGIAIRE INFIRMIER(ÈRE)",H1300="STAGIAIRE SI",H1300="STAGIAIRE S.I.",H1300="STAGIAIRE PAB",H1300="STAGIAIRE EN PERFUSION",H1300="Stagiaire Physiothérapeute",H1300="Stagiaire médecine",H1300="Stagiaire - Service sociaux",H1300="STAGIAIRE SOINS INFIRMIERS",H1300="STAGIAIRE EXTERNE EN MÉDECINE",H1300="ss",),1,0)</f>
        <v>0</v>
      </c>
      <c r="E1300" s="28" t="s">
        <v>2039</v>
      </c>
      <c r="F1300" s="28" t="s">
        <v>2040</v>
      </c>
      <c r="G1300" s="262">
        <v>8651</v>
      </c>
      <c r="H1300" s="79" t="s">
        <v>103</v>
      </c>
      <c r="I1300" s="164" t="s">
        <v>5715</v>
      </c>
      <c r="J1300" s="273">
        <f ca="1">IF(AK1300&lt;=Données!$B$2,1," ")</f>
        <v>1</v>
      </c>
      <c r="K1300" s="45" t="s">
        <v>56</v>
      </c>
      <c r="L1300" s="46"/>
      <c r="M1300" s="47"/>
      <c r="N1300" s="48"/>
      <c r="O1300" s="185"/>
      <c r="P1300" s="187"/>
      <c r="Q1300" s="185"/>
      <c r="R1300" s="186"/>
      <c r="S1300" s="186" t="s">
        <v>56</v>
      </c>
      <c r="T1300" s="187"/>
      <c r="U1300" s="187"/>
      <c r="V1300" s="187"/>
      <c r="W1300" s="320"/>
      <c r="X1300" s="214"/>
      <c r="Y1300" s="215"/>
      <c r="Z1300" s="34"/>
      <c r="AA1300" s="35">
        <v>1</v>
      </c>
      <c r="AB1300" s="35"/>
      <c r="AC1300" s="35"/>
      <c r="AD1300" s="36"/>
      <c r="AE1300" s="224" t="s">
        <v>56</v>
      </c>
      <c r="AF1300" s="53"/>
      <c r="AG1300" s="54"/>
      <c r="AH1300" s="55"/>
      <c r="AI1300" s="56"/>
      <c r="AJ1300" s="41" t="s">
        <v>239</v>
      </c>
      <c r="AK1300" s="42">
        <v>44571</v>
      </c>
      <c r="AL1300" s="50"/>
      <c r="AM1300" s="337" t="str">
        <f>INDEX($K$6:$AE$6,1,MATCH(1,K1300:AE1300,-1))</f>
        <v>1511-S</v>
      </c>
      <c r="AN1300" s="337" t="str">
        <f>IF(INDEX($K$6:$AE$6,1,MATCH(1,K1300:AE1300,1))&lt;&gt;INDEX($K$6:$AE$6,1,MATCH(1,K1300:AE1300,-1)),INDEX($K$6:$AE$6,1,MATCH(1,K1300:AE1300,1)),"-")</f>
        <v>-</v>
      </c>
    </row>
    <row r="1301" spans="1:40" x14ac:dyDescent="0.2">
      <c r="A1301" s="169" t="str">
        <f>IF(IFERROR(VLOOKUP(G1301,EmployesActifs,1,FALSE),"Non")&lt;&gt;"Non","Oui","Non")</f>
        <v>Oui</v>
      </c>
      <c r="B1301" s="172">
        <f>IF(A1301="Oui",1,0)</f>
        <v>1</v>
      </c>
      <c r="C1301" s="172">
        <f>IF(OR(G1301="Médecin",H1301="Médecin",I1301="Médecin",I1301="Médecins",H1301="anesthésiste",H1301="boursier univ.",H1301="chercheur",H1301="chirurgien",H1301="Résident(e)",H1301="Md Urg",H1301="Md Card",LEFT(H1301,6)="Fellow",H1301="Externe Médecine",H1301="Directeur de la biobanque Médecin",H1301="monit.-boursier",),1,0)</f>
        <v>0</v>
      </c>
      <c r="D1301" s="172">
        <f>IF(OR(G1301=0,H1301="Stagiaire",H1301="Stagiaires",H1301="Externe",H1301="Externes",G1301="agence",H1301="STAGIAIRE INFIRMIER(ÈRE)",H1301="STAGIAIRE SI",H1301="STAGIAIRE S.I.",H1301="STAGIAIRE PAB",H1301="STAGIAIRE EN PERFUSION",H1301="Stagiaire Physiothérapeute",H1301="Stagiaire médecine",H1301="Stagiaire - Service sociaux",H1301="STAGIAIRE SOINS INFIRMIERS",H1301="STAGIAIRE EXTERNE EN MÉDECINE",H1301="ss",),1,0)</f>
        <v>0</v>
      </c>
      <c r="E1301" s="28" t="s">
        <v>3676</v>
      </c>
      <c r="F1301" s="28" t="s">
        <v>634</v>
      </c>
      <c r="G1301" s="262">
        <v>5963</v>
      </c>
      <c r="H1301" s="79" t="s">
        <v>2416</v>
      </c>
      <c r="I1301" s="164" t="s">
        <v>3643</v>
      </c>
      <c r="J1301" s="273">
        <f ca="1">IF(AK1301&lt;=Données!$B$2,1," ")</f>
        <v>1</v>
      </c>
      <c r="K1301" s="45"/>
      <c r="L1301" s="46">
        <v>1</v>
      </c>
      <c r="M1301" s="47"/>
      <c r="N1301" s="48"/>
      <c r="O1301" s="185"/>
      <c r="P1301" s="187"/>
      <c r="Q1301" s="185"/>
      <c r="R1301" s="186"/>
      <c r="S1301" s="186"/>
      <c r="T1301" s="187"/>
      <c r="U1301" s="187"/>
      <c r="V1301" s="187"/>
      <c r="W1301" s="320"/>
      <c r="X1301" s="214"/>
      <c r="Y1301" s="215"/>
      <c r="Z1301" s="34"/>
      <c r="AA1301" s="35"/>
      <c r="AB1301" s="35"/>
      <c r="AC1301" s="35"/>
      <c r="AD1301" s="36"/>
      <c r="AE1301" s="224"/>
      <c r="AF1301" s="53"/>
      <c r="AG1301" s="54"/>
      <c r="AH1301" s="55"/>
      <c r="AI1301" s="56"/>
      <c r="AJ1301" s="41" t="s">
        <v>144</v>
      </c>
      <c r="AK1301" s="42">
        <v>44587</v>
      </c>
      <c r="AL1301" s="50"/>
      <c r="AM1301" s="337" t="str">
        <f>INDEX($K$6:$AE$6,1,MATCH(1,K1301:AE1301,-1))</f>
        <v>95PFE-L2M</v>
      </c>
      <c r="AN1301" s="337" t="str">
        <f>IF(INDEX($K$6:$AE$6,1,MATCH(1,K1301:AE1301,1))&lt;&gt;INDEX($K$6:$AE$6,1,MATCH(1,K1301:AE1301,-1)),INDEX($K$6:$AE$6,1,MATCH(1,K1301:AE1301,1)),"-")</f>
        <v>-</v>
      </c>
    </row>
    <row r="1302" spans="1:40" x14ac:dyDescent="0.2">
      <c r="A1302" s="169" t="str">
        <f>IF(IFERROR(VLOOKUP(G1302,EmployesActifs,1,FALSE),"Non")&lt;&gt;"Non","Oui","Non")</f>
        <v>Oui</v>
      </c>
      <c r="B1302" s="172">
        <f>IF(A1302="Oui",1,0)</f>
        <v>1</v>
      </c>
      <c r="C1302" s="172">
        <f>IF(OR(G1302="Médecin",H1302="Médecin",I1302="Médecin",I1302="Médecins",H1302="anesthésiste",H1302="boursier univ.",H1302="chercheur",H1302="chirurgien",H1302="Résident(e)",H1302="Md Urg",H1302="Md Card",LEFT(H1302,6)="Fellow",H1302="Externe Médecine",H1302="Directeur de la biobanque Médecin",H1302="monit.-boursier",),1,0)</f>
        <v>0</v>
      </c>
      <c r="D1302" s="172">
        <f>IF(OR(G1302=0,H1302="Stagiaire",H1302="Stagiaires",H1302="Externe",H1302="Externes",G1302="agence",H1302="STAGIAIRE INFIRMIER(ÈRE)",H1302="STAGIAIRE SI",H1302="STAGIAIRE S.I.",H1302="STAGIAIRE PAB",H1302="STAGIAIRE EN PERFUSION",H1302="Stagiaire Physiothérapeute",H1302="Stagiaire médecine",H1302="Stagiaire - Service sociaux",H1302="STAGIAIRE SOINS INFIRMIERS",H1302="STAGIAIRE EXTERNE EN MÉDECINE",H1302="ss",),1,0)</f>
        <v>0</v>
      </c>
      <c r="E1302" s="28" t="s">
        <v>2041</v>
      </c>
      <c r="F1302" s="28" t="s">
        <v>1146</v>
      </c>
      <c r="G1302" s="262">
        <v>5422</v>
      </c>
      <c r="H1302" s="79" t="s">
        <v>103</v>
      </c>
      <c r="I1302" s="164" t="s">
        <v>5717</v>
      </c>
      <c r="J1302" s="273">
        <f ca="1">IF(AK1302&lt;=Données!$B$2,1," ")</f>
        <v>1</v>
      </c>
      <c r="K1302" s="45">
        <v>1</v>
      </c>
      <c r="L1302" s="46"/>
      <c r="M1302" s="47"/>
      <c r="N1302" s="48"/>
      <c r="O1302" s="185"/>
      <c r="P1302" s="187"/>
      <c r="Q1302" s="185"/>
      <c r="R1302" s="186"/>
      <c r="S1302" s="186"/>
      <c r="T1302" s="187"/>
      <c r="U1302" s="187"/>
      <c r="V1302" s="187"/>
      <c r="W1302" s="320"/>
      <c r="X1302" s="214"/>
      <c r="Y1302" s="215"/>
      <c r="Z1302" s="34"/>
      <c r="AA1302" s="35"/>
      <c r="AB1302" s="35"/>
      <c r="AC1302" s="35"/>
      <c r="AD1302" s="36"/>
      <c r="AE1302" s="224"/>
      <c r="AF1302" s="53"/>
      <c r="AG1302" s="54"/>
      <c r="AH1302" s="55"/>
      <c r="AI1302" s="56"/>
      <c r="AJ1302" s="41" t="s">
        <v>85</v>
      </c>
      <c r="AK1302" s="42">
        <v>45035</v>
      </c>
      <c r="AL1302" s="50"/>
      <c r="AM1302" s="337" t="str">
        <f>INDEX($K$6:$AE$6,1,MATCH(1,K1302:AE1302,-1))</f>
        <v>95PFE-L2S</v>
      </c>
      <c r="AN1302" s="337" t="str">
        <f>IF(INDEX($K$6:$AE$6,1,MATCH(1,K1302:AE1302,1))&lt;&gt;INDEX($K$6:$AE$6,1,MATCH(1,K1302:AE1302,-1)),INDEX($K$6:$AE$6,1,MATCH(1,K1302:AE1302,1)),"-")</f>
        <v>-</v>
      </c>
    </row>
    <row r="1303" spans="1:40" x14ac:dyDescent="0.2">
      <c r="A1303" s="169" t="str">
        <f>IF(IFERROR(VLOOKUP(G1303,EmployesActifs,1,FALSE),"Non")&lt;&gt;"Non","Oui","Non")</f>
        <v>Oui</v>
      </c>
      <c r="B1303" s="172">
        <f>IF(A1303="Oui",1,0)</f>
        <v>1</v>
      </c>
      <c r="C1303" s="172">
        <f>IF(OR(G1303="Médecin",H1303="Médecin",I1303="Médecin",I1303="Médecins",H1303="anesthésiste",H1303="boursier univ.",H1303="chercheur",H1303="chirurgien",H1303="Résident(e)",H1303="Md Urg",H1303="Md Card",LEFT(H1303,6)="Fellow",H1303="Externe Médecine",H1303="Directeur de la biobanque Médecin",H1303="monit.-boursier",),1,0)</f>
        <v>0</v>
      </c>
      <c r="D1303" s="172">
        <f>IF(OR(G1303=0,H1303="Stagiaire",H1303="Stagiaires",H1303="Externe",H1303="Externes",G1303="agence",H1303="STAGIAIRE INFIRMIER(ÈRE)",H1303="STAGIAIRE SI",H1303="STAGIAIRE S.I.",H1303="STAGIAIRE PAB",H1303="STAGIAIRE EN PERFUSION",H1303="Stagiaire Physiothérapeute",H1303="Stagiaire médecine",H1303="Stagiaire - Service sociaux",H1303="STAGIAIRE SOINS INFIRMIERS",H1303="STAGIAIRE EXTERNE EN MÉDECINE",H1303="ss",),1,0)</f>
        <v>0</v>
      </c>
      <c r="E1303" s="28" t="s">
        <v>2041</v>
      </c>
      <c r="F1303" s="28" t="s">
        <v>1374</v>
      </c>
      <c r="G1303" s="262">
        <v>10916</v>
      </c>
      <c r="H1303" s="79" t="s">
        <v>69</v>
      </c>
      <c r="I1303" s="164" t="s">
        <v>5716</v>
      </c>
      <c r="J1303" s="273">
        <f ca="1">IF(AK1303&lt;=Données!$B$2,1," ")</f>
        <v>1</v>
      </c>
      <c r="K1303" s="45"/>
      <c r="L1303" s="46">
        <v>1</v>
      </c>
      <c r="M1303" s="47"/>
      <c r="N1303" s="48"/>
      <c r="O1303" s="185"/>
      <c r="P1303" s="187"/>
      <c r="Q1303" s="185"/>
      <c r="R1303" s="186"/>
      <c r="S1303" s="186"/>
      <c r="T1303" s="187"/>
      <c r="U1303" s="187"/>
      <c r="V1303" s="187"/>
      <c r="W1303" s="320"/>
      <c r="X1303" s="214"/>
      <c r="Y1303" s="215"/>
      <c r="Z1303" s="34"/>
      <c r="AA1303" s="35"/>
      <c r="AB1303" s="35"/>
      <c r="AC1303" s="35"/>
      <c r="AD1303" s="36"/>
      <c r="AE1303" s="224"/>
      <c r="AF1303" s="53"/>
      <c r="AG1303" s="54"/>
      <c r="AH1303" s="55"/>
      <c r="AI1303" s="56"/>
      <c r="AJ1303" s="41" t="s">
        <v>159</v>
      </c>
      <c r="AK1303" s="42">
        <v>44577</v>
      </c>
      <c r="AL1303" s="50"/>
      <c r="AM1303" s="337" t="str">
        <f>INDEX($K$6:$AE$6,1,MATCH(1,K1303:AE1303,-1))</f>
        <v>95PFE-L2M</v>
      </c>
      <c r="AN1303" s="337" t="str">
        <f>IF(INDEX($K$6:$AE$6,1,MATCH(1,K1303:AE1303,1))&lt;&gt;INDEX($K$6:$AE$6,1,MATCH(1,K1303:AE1303,-1)),INDEX($K$6:$AE$6,1,MATCH(1,K1303:AE1303,1)),"-")</f>
        <v>-</v>
      </c>
    </row>
    <row r="1304" spans="1:40" x14ac:dyDescent="0.2">
      <c r="A1304" s="169" t="str">
        <f>IF(IFERROR(VLOOKUP(G1304,EmployesActifs,1,FALSE),"Non")&lt;&gt;"Non","Oui","Non")</f>
        <v>Oui</v>
      </c>
      <c r="B1304" s="172">
        <f>IF(A1304="Oui",1,0)</f>
        <v>1</v>
      </c>
      <c r="C1304" s="172">
        <f>IF(OR(G1304="Médecin",H1304="Médecin",I1304="Médecin",I1304="Médecins",H1304="anesthésiste",H1304="boursier univ.",H1304="chercheur",H1304="chirurgien",H1304="Résident(e)",H1304="Md Urg",H1304="Md Card",LEFT(H1304,6)="Fellow",H1304="Externe Médecine",H1304="Directeur de la biobanque Médecin",H1304="monit.-boursier",),1,0)</f>
        <v>0</v>
      </c>
      <c r="D1304" s="172">
        <f>IF(OR(G1304=0,H1304="Stagiaire",H1304="Stagiaires",H1304="Externe",H1304="Externes",G1304="agence",H1304="STAGIAIRE INFIRMIER(ÈRE)",H1304="STAGIAIRE SI",H1304="STAGIAIRE S.I.",H1304="STAGIAIRE PAB",H1304="STAGIAIRE EN PERFUSION",H1304="Stagiaire Physiothérapeute",H1304="Stagiaire médecine",H1304="Stagiaire - Service sociaux",H1304="STAGIAIRE SOINS INFIRMIERS",H1304="STAGIAIRE EXTERNE EN MÉDECINE",H1304="ss",),1,0)</f>
        <v>0</v>
      </c>
      <c r="E1304" s="28" t="s">
        <v>2041</v>
      </c>
      <c r="F1304" s="28" t="s">
        <v>1269</v>
      </c>
      <c r="G1304" s="262">
        <v>5272</v>
      </c>
      <c r="H1304" s="79" t="s">
        <v>103</v>
      </c>
      <c r="I1304" s="164" t="s">
        <v>5701</v>
      </c>
      <c r="J1304" s="273">
        <f ca="1">IF(AK1304&lt;=Données!$B$2,1," ")</f>
        <v>1</v>
      </c>
      <c r="K1304" s="45">
        <v>1</v>
      </c>
      <c r="L1304" s="46"/>
      <c r="M1304" s="47"/>
      <c r="N1304" s="48"/>
      <c r="O1304" s="185"/>
      <c r="P1304" s="187"/>
      <c r="Q1304" s="185"/>
      <c r="R1304" s="186"/>
      <c r="S1304" s="186"/>
      <c r="T1304" s="187"/>
      <c r="U1304" s="187"/>
      <c r="V1304" s="187"/>
      <c r="W1304" s="320"/>
      <c r="X1304" s="214"/>
      <c r="Y1304" s="215"/>
      <c r="Z1304" s="34"/>
      <c r="AA1304" s="35"/>
      <c r="AB1304" s="35"/>
      <c r="AC1304" s="35"/>
      <c r="AD1304" s="36"/>
      <c r="AE1304" s="224"/>
      <c r="AF1304" s="53"/>
      <c r="AG1304" s="54"/>
      <c r="AH1304" s="55"/>
      <c r="AI1304" s="56"/>
      <c r="AJ1304" s="41" t="s">
        <v>98</v>
      </c>
      <c r="AK1304" s="42">
        <v>44572</v>
      </c>
      <c r="AL1304" s="50"/>
      <c r="AM1304" s="337" t="str">
        <f>INDEX($K$6:$AE$6,1,MATCH(1,K1304:AE1304,-1))</f>
        <v>95PFE-L2S</v>
      </c>
      <c r="AN1304" s="337" t="str">
        <f>IF(INDEX($K$6:$AE$6,1,MATCH(1,K1304:AE1304,1))&lt;&gt;INDEX($K$6:$AE$6,1,MATCH(1,K1304:AE1304,-1)),INDEX($K$6:$AE$6,1,MATCH(1,K1304:AE1304,1)),"-")</f>
        <v>-</v>
      </c>
    </row>
    <row r="1305" spans="1:40" x14ac:dyDescent="0.2">
      <c r="A1305" s="169" t="str">
        <f>IF(IFERROR(VLOOKUP(G1305,EmployesActifs,1,FALSE),"Non")&lt;&gt;"Non","Oui","Non")</f>
        <v>Oui</v>
      </c>
      <c r="B1305" s="172">
        <f>IF(A1305="Oui",1,0)</f>
        <v>1</v>
      </c>
      <c r="C1305" s="172">
        <f>IF(OR(G1305="Médecin",H1305="Médecin",I1305="Médecin",I1305="Médecins",H1305="anesthésiste",H1305="boursier univ.",H1305="chercheur",H1305="chirurgien",H1305="Résident(e)",H1305="Md Urg",H1305="Md Card",LEFT(H1305,6)="Fellow",H1305="Externe Médecine",H1305="Directeur de la biobanque Médecin",H1305="monit.-boursier",),1,0)</f>
        <v>0</v>
      </c>
      <c r="D1305" s="172">
        <f>IF(OR(G1305=0,H1305="Stagiaire",H1305="Stagiaires",H1305="Externe",H1305="Externes",G1305="agence",H1305="STAGIAIRE INFIRMIER(ÈRE)",H1305="STAGIAIRE SI",H1305="STAGIAIRE S.I.",H1305="STAGIAIRE PAB",H1305="STAGIAIRE EN PERFUSION",H1305="Stagiaire Physiothérapeute",H1305="Stagiaire médecine",H1305="Stagiaire - Service sociaux",H1305="STAGIAIRE SOINS INFIRMIERS",H1305="STAGIAIRE EXTERNE EN MÉDECINE",H1305="ss",),1,0)</f>
        <v>0</v>
      </c>
      <c r="E1305" s="28" t="s">
        <v>3669</v>
      </c>
      <c r="F1305" s="28" t="s">
        <v>662</v>
      </c>
      <c r="G1305" s="262">
        <v>5808</v>
      </c>
      <c r="H1305" s="79" t="s">
        <v>3398</v>
      </c>
      <c r="I1305" s="164" t="s">
        <v>3400</v>
      </c>
      <c r="J1305" s="273" t="str">
        <f ca="1">IF(AK1305&lt;=Données!$B$2,1," ")</f>
        <v xml:space="preserve"> </v>
      </c>
      <c r="K1305" s="45">
        <v>1</v>
      </c>
      <c r="L1305" s="46"/>
      <c r="M1305" s="47"/>
      <c r="N1305" s="48"/>
      <c r="O1305" s="185"/>
      <c r="P1305" s="187"/>
      <c r="Q1305" s="185"/>
      <c r="R1305" s="186"/>
      <c r="S1305" s="186"/>
      <c r="T1305" s="187"/>
      <c r="U1305" s="187"/>
      <c r="V1305" s="187"/>
      <c r="W1305" s="320"/>
      <c r="X1305" s="214"/>
      <c r="Y1305" s="215"/>
      <c r="Z1305" s="34"/>
      <c r="AA1305" s="35"/>
      <c r="AB1305" s="35"/>
      <c r="AC1305" s="35"/>
      <c r="AD1305" s="36"/>
      <c r="AE1305" s="224"/>
      <c r="AF1305" s="53"/>
      <c r="AG1305" s="54"/>
      <c r="AH1305" s="55"/>
      <c r="AI1305" s="56"/>
      <c r="AJ1305" s="41" t="s">
        <v>4462</v>
      </c>
      <c r="AK1305" s="42">
        <v>45715</v>
      </c>
      <c r="AL1305" s="50"/>
      <c r="AM1305" s="337" t="str">
        <f>INDEX($K$6:$AE$6,1,MATCH(1,K1305:AE1305,-1))</f>
        <v>95PFE-L2S</v>
      </c>
      <c r="AN1305" s="337" t="str">
        <f>IF(INDEX($K$6:$AE$6,1,MATCH(1,K1305:AE1305,1))&lt;&gt;INDEX($K$6:$AE$6,1,MATCH(1,K1305:AE1305,-1)),INDEX($K$6:$AE$6,1,MATCH(1,K1305:AE1305,1)),"-")</f>
        <v>-</v>
      </c>
    </row>
    <row r="1306" spans="1:40" x14ac:dyDescent="0.2">
      <c r="A1306" s="381"/>
      <c r="B1306" s="172">
        <f>IF(A1306="Oui",1,0)</f>
        <v>0</v>
      </c>
      <c r="C1306" s="172">
        <f>IF(OR(G1306="Médecin",H1306="Médecin",I1306="Médecin",I1306="Médecins",H1306="anesthésiste",H1306="boursier univ.",H1306="chercheur",H1306="chirurgien",H1306="Résident(e)",H1306="Md Urg",H1306="Md Card",LEFT(H1306,6)="Fellow",H1306="Externe Médecine",H1306="Directeur de la biobanque Médecin",H1306="monit.-boursier",),1,0)</f>
        <v>1</v>
      </c>
      <c r="D1306" s="172">
        <f>IF(OR(G1306=0,H1306="Stagiaire",H1306="Stagiaires",H1306="Externe",H1306="Externes",G1306="agence",H1306="STAGIAIRE INFIRMIER(ÈRE)",H1306="STAGIAIRE SI",H1306="STAGIAIRE S.I.",H1306="STAGIAIRE PAB",H1306="STAGIAIRE EN PERFUSION",H1306="Stagiaire Physiothérapeute",H1306="Stagiaire médecine",H1306="Stagiaire - Service sociaux",H1306="STAGIAIRE SOINS INFIRMIERS",H1306="STAGIAIRE EXTERNE EN MÉDECINE",H1306="ss",),1,0)</f>
        <v>0</v>
      </c>
      <c r="E1306" s="28" t="s">
        <v>2042</v>
      </c>
      <c r="F1306" s="28" t="s">
        <v>1392</v>
      </c>
      <c r="G1306" s="262" t="s">
        <v>80</v>
      </c>
      <c r="H1306" s="79" t="s">
        <v>116</v>
      </c>
      <c r="I1306" s="164" t="s">
        <v>117</v>
      </c>
      <c r="J1306" s="273">
        <f ca="1">IF(AK1306&lt;=Données!$B$2,1," ")</f>
        <v>1</v>
      </c>
      <c r="K1306" s="45"/>
      <c r="L1306" s="46"/>
      <c r="M1306" s="47"/>
      <c r="N1306" s="48"/>
      <c r="O1306" s="185"/>
      <c r="P1306" s="187"/>
      <c r="Q1306" s="185"/>
      <c r="R1306" s="186"/>
      <c r="S1306" s="186"/>
      <c r="T1306" s="187"/>
      <c r="U1306" s="187"/>
      <c r="V1306" s="187"/>
      <c r="W1306" s="320"/>
      <c r="X1306" s="214"/>
      <c r="Y1306" s="215"/>
      <c r="Z1306" s="34">
        <v>1</v>
      </c>
      <c r="AA1306" s="35"/>
      <c r="AB1306" s="35"/>
      <c r="AC1306" s="35"/>
      <c r="AD1306" s="36"/>
      <c r="AE1306" s="224"/>
      <c r="AF1306" s="53"/>
      <c r="AG1306" s="54"/>
      <c r="AH1306" s="55"/>
      <c r="AI1306" s="56"/>
      <c r="AJ1306" s="41" t="s">
        <v>299</v>
      </c>
      <c r="AK1306" s="42">
        <v>43908</v>
      </c>
      <c r="AL1306" s="50"/>
      <c r="AM1306" s="337" t="str">
        <f>INDEX($K$6:$AE$6,1,MATCH(1,K1306:AE1306,-1))</f>
        <v>1510-XS</v>
      </c>
      <c r="AN1306" s="337" t="str">
        <f>IF(INDEX($K$6:$AE$6,1,MATCH(1,K1306:AE1306,1))&lt;&gt;INDEX($K$6:$AE$6,1,MATCH(1,K1306:AE1306,-1)),INDEX($K$6:$AE$6,1,MATCH(1,K1306:AE1306,1)),"-")</f>
        <v>-</v>
      </c>
    </row>
    <row r="1307" spans="1:40" x14ac:dyDescent="0.2">
      <c r="A1307" s="169" t="str">
        <f>IF(IFERROR(VLOOKUP(G1307,EmployesActifs,1,FALSE),"Non")&lt;&gt;"Non","Oui","Non")</f>
        <v>Oui</v>
      </c>
      <c r="B1307" s="172">
        <f>IF(A1307="Oui",1,0)</f>
        <v>1</v>
      </c>
      <c r="C1307" s="172">
        <f>IF(OR(G1307="Médecin",H1307="Médecin",I1307="Médecin",I1307="Médecins",H1307="anesthésiste",H1307="boursier univ.",H1307="chercheur",H1307="chirurgien",H1307="Résident(e)",H1307="Md Urg",H1307="Md Card",LEFT(H1307,6)="Fellow",H1307="Externe Médecine",H1307="Directeur de la biobanque Médecin",H1307="monit.-boursier",),1,0)</f>
        <v>0</v>
      </c>
      <c r="D1307" s="172">
        <f>IF(OR(G1307=0,H1307="Stagiaire",H1307="Stagiaires",H1307="Externe",H1307="Externes",G1307="agence",H1307="STAGIAIRE INFIRMIER(ÈRE)",H1307="STAGIAIRE SI",H1307="STAGIAIRE S.I.",H1307="STAGIAIRE PAB",H1307="STAGIAIRE EN PERFUSION",H1307="Stagiaire Physiothérapeute",H1307="Stagiaire médecine",H1307="Stagiaire - Service sociaux",H1307="STAGIAIRE SOINS INFIRMIERS",H1307="STAGIAIRE EXTERNE EN MÉDECINE",H1307="ss",),1,0)</f>
        <v>0</v>
      </c>
      <c r="E1307" s="28" t="s">
        <v>4408</v>
      </c>
      <c r="F1307" s="28" t="s">
        <v>4409</v>
      </c>
      <c r="G1307" s="262">
        <v>13121</v>
      </c>
      <c r="H1307" s="79" t="s">
        <v>4468</v>
      </c>
      <c r="I1307" s="164" t="s">
        <v>4405</v>
      </c>
      <c r="J1307" s="273">
        <f ca="1">IF(AK1307&lt;=Données!$B$2,1," ")</f>
        <v>1</v>
      </c>
      <c r="K1307" s="45"/>
      <c r="L1307" s="46" t="s">
        <v>56</v>
      </c>
      <c r="M1307" s="47"/>
      <c r="N1307" s="48"/>
      <c r="O1307" s="185"/>
      <c r="P1307" s="187"/>
      <c r="Q1307" s="185"/>
      <c r="R1307" s="186"/>
      <c r="S1307" s="186">
        <v>1</v>
      </c>
      <c r="T1307" s="187"/>
      <c r="U1307" s="187"/>
      <c r="V1307" s="187"/>
      <c r="W1307" s="320"/>
      <c r="X1307" s="214"/>
      <c r="Y1307" s="215"/>
      <c r="Z1307" s="34"/>
      <c r="AA1307" s="35"/>
      <c r="AB1307" s="35"/>
      <c r="AC1307" s="35"/>
      <c r="AD1307" s="36"/>
      <c r="AE1307" s="224"/>
      <c r="AF1307" s="53"/>
      <c r="AG1307" s="54"/>
      <c r="AH1307" s="55"/>
      <c r="AI1307" s="56"/>
      <c r="AJ1307" s="41" t="s">
        <v>2858</v>
      </c>
      <c r="AK1307" s="42">
        <v>45188</v>
      </c>
      <c r="AL1307" s="50"/>
      <c r="AM1307" s="337" t="str">
        <f>INDEX($K$6:$AE$6,1,MATCH(1,K1307:AE1307,-1))</f>
        <v>1870 +</v>
      </c>
      <c r="AN1307" s="337" t="str">
        <f>IF(INDEX($K$6:$AE$6,1,MATCH(1,K1307:AE1307,1))&lt;&gt;INDEX($K$6:$AE$6,1,MATCH(1,K1307:AE1307,-1)),INDEX($K$6:$AE$6,1,MATCH(1,K1307:AE1307,1)),"-")</f>
        <v>-</v>
      </c>
    </row>
    <row r="1308" spans="1:40" x14ac:dyDescent="0.2">
      <c r="A1308" s="169" t="str">
        <f>IF(IFERROR(VLOOKUP(G1308,EmployesActifs,1,FALSE),"Non")&lt;&gt;"Non","Oui","Non")</f>
        <v>Oui</v>
      </c>
      <c r="B1308" s="172">
        <f>IF(A1308="Oui",1,0)</f>
        <v>1</v>
      </c>
      <c r="C1308" s="172">
        <f>IF(OR(G1308="Médecin",H1308="Médecin",I1308="Médecin",I1308="Médecins",H1308="anesthésiste",H1308="boursier univ.",H1308="chercheur",H1308="chirurgien",H1308="Résident(e)",H1308="Md Urg",H1308="Md Card",LEFT(H1308,6)="Fellow",H1308="Externe Médecine",H1308="Directeur de la biobanque Médecin",H1308="monit.-boursier",),1,0)</f>
        <v>0</v>
      </c>
      <c r="D1308" s="172">
        <f>IF(OR(G1308=0,H1308="Stagiaire",H1308="Stagiaires",H1308="Externe",H1308="Externes",G1308="agence",H1308="STAGIAIRE INFIRMIER(ÈRE)",H1308="STAGIAIRE SI",H1308="STAGIAIRE S.I.",H1308="STAGIAIRE PAB",H1308="STAGIAIRE EN PERFUSION",H1308="Stagiaire Physiothérapeute",H1308="Stagiaire médecine",H1308="Stagiaire - Service sociaux",H1308="STAGIAIRE SOINS INFIRMIERS",H1308="STAGIAIRE EXTERNE EN MÉDECINE",H1308="ss",),1,0)</f>
        <v>0</v>
      </c>
      <c r="E1308" s="28" t="s">
        <v>2045</v>
      </c>
      <c r="F1308" s="28" t="s">
        <v>2046</v>
      </c>
      <c r="G1308" s="262">
        <v>9456</v>
      </c>
      <c r="H1308" s="79" t="s">
        <v>69</v>
      </c>
      <c r="I1308" s="164" t="s">
        <v>5717</v>
      </c>
      <c r="J1308" s="273">
        <f ca="1">IF(AK1308&lt;=Données!$B$2,1," ")</f>
        <v>1</v>
      </c>
      <c r="K1308" s="45"/>
      <c r="L1308" s="46" t="s">
        <v>56</v>
      </c>
      <c r="M1308" s="47"/>
      <c r="N1308" s="48"/>
      <c r="O1308" s="185"/>
      <c r="P1308" s="187"/>
      <c r="Q1308" s="185"/>
      <c r="R1308" s="186"/>
      <c r="S1308" s="186">
        <v>1</v>
      </c>
      <c r="T1308" s="187"/>
      <c r="U1308" s="187"/>
      <c r="V1308" s="187"/>
      <c r="W1308" s="320"/>
      <c r="X1308" s="214"/>
      <c r="Y1308" s="215"/>
      <c r="Z1308" s="34"/>
      <c r="AA1308" s="35"/>
      <c r="AB1308" s="35"/>
      <c r="AC1308" s="35"/>
      <c r="AD1308" s="36"/>
      <c r="AE1308" s="224"/>
      <c r="AF1308" s="53"/>
      <c r="AG1308" s="54"/>
      <c r="AH1308" s="55"/>
      <c r="AI1308" s="56"/>
      <c r="AJ1308" s="41" t="s">
        <v>57</v>
      </c>
      <c r="AK1308" s="42">
        <v>44577</v>
      </c>
      <c r="AL1308" s="50"/>
      <c r="AM1308" s="337" t="str">
        <f>INDEX($K$6:$AE$6,1,MATCH(1,K1308:AE1308,-1))</f>
        <v>1870 +</v>
      </c>
      <c r="AN1308" s="337" t="str">
        <f>IF(INDEX($K$6:$AE$6,1,MATCH(1,K1308:AE1308,1))&lt;&gt;INDEX($K$6:$AE$6,1,MATCH(1,K1308:AE1308,-1)),INDEX($K$6:$AE$6,1,MATCH(1,K1308:AE1308,1)),"-")</f>
        <v>-</v>
      </c>
    </row>
    <row r="1309" spans="1:40" x14ac:dyDescent="0.2">
      <c r="A1309" s="169" t="str">
        <f>IF(IFERROR(VLOOKUP(G1309,EmployesActifs,1,FALSE),"Non")&lt;&gt;"Non","Oui","Non")</f>
        <v>Non</v>
      </c>
      <c r="B1309" s="172">
        <f>IF(A1309="Oui",1,0)</f>
        <v>0</v>
      </c>
      <c r="C1309" s="172">
        <f>IF(OR(G1309="Médecin",H1309="Médecin",I1309="Médecin",I1309="Médecins",H1309="anesthésiste",H1309="boursier univ.",H1309="chercheur",H1309="chirurgien",H1309="Résident(e)",H1309="Md Urg",H1309="Md Card",LEFT(H1309,6)="Fellow",H1309="Externe Médecine",H1309="Directeur de la biobanque Médecin",H1309="monit.-boursier",),1,0)</f>
        <v>0</v>
      </c>
      <c r="D1309" s="172">
        <f>IF(OR(G1309=0,H1309="Stagiaire",H1309="Stagiaires",H1309="Externe",H1309="Externes",G1309="agence",H1309="STAGIAIRE INFIRMIER(ÈRE)",H1309="STAGIAIRE SI",H1309="STAGIAIRE S.I.",H1309="STAGIAIRE PAB",H1309="STAGIAIRE EN PERFUSION",H1309="Stagiaire Physiothérapeute",H1309="Stagiaire médecine",H1309="Stagiaire - Service sociaux",H1309="STAGIAIRE SOINS INFIRMIERS",H1309="STAGIAIRE EXTERNE EN MÉDECINE",H1309="ss",),1,0)</f>
        <v>0</v>
      </c>
      <c r="E1309" s="28" t="s">
        <v>2049</v>
      </c>
      <c r="F1309" s="28" t="s">
        <v>592</v>
      </c>
      <c r="G1309" s="262">
        <v>5391</v>
      </c>
      <c r="H1309" s="79" t="s">
        <v>103</v>
      </c>
      <c r="I1309" s="164" t="s">
        <v>5715</v>
      </c>
      <c r="J1309" s="273">
        <f ca="1">IF(AK1309&lt;=Données!$B$2,1," ")</f>
        <v>1</v>
      </c>
      <c r="K1309" s="45"/>
      <c r="L1309" s="46"/>
      <c r="M1309" s="47"/>
      <c r="N1309" s="48"/>
      <c r="O1309" s="185"/>
      <c r="P1309" s="187"/>
      <c r="Q1309" s="185"/>
      <c r="R1309" s="186"/>
      <c r="S1309" s="186"/>
      <c r="T1309" s="187"/>
      <c r="U1309" s="187"/>
      <c r="V1309" s="187"/>
      <c r="W1309" s="320"/>
      <c r="X1309" s="214"/>
      <c r="Y1309" s="215"/>
      <c r="Z1309" s="34"/>
      <c r="AA1309" s="35"/>
      <c r="AB1309" s="35"/>
      <c r="AC1309" s="35"/>
      <c r="AD1309" s="36"/>
      <c r="AE1309" s="224"/>
      <c r="AF1309" s="53"/>
      <c r="AG1309" s="54"/>
      <c r="AH1309" s="55"/>
      <c r="AI1309" s="56"/>
      <c r="AJ1309" s="41" t="s">
        <v>66</v>
      </c>
      <c r="AK1309" s="42">
        <v>44242</v>
      </c>
      <c r="AL1309" s="50" t="s">
        <v>2050</v>
      </c>
      <c r="AM1309" s="337" t="e">
        <f>INDEX($K$6:$AE$6,1,MATCH(1,K1309:AE1309,-1))</f>
        <v>#N/A</v>
      </c>
      <c r="AN1309" s="337" t="e">
        <f>IF(INDEX($K$6:$AE$6,1,MATCH(1,K1309:AE1309,1))&lt;&gt;INDEX($K$6:$AE$6,1,MATCH(1,K1309:AE1309,-1)),INDEX($K$6:$AE$6,1,MATCH(1,K1309:AE1309,1)),"-")</f>
        <v>#N/A</v>
      </c>
    </row>
    <row r="1310" spans="1:40" x14ac:dyDescent="0.2">
      <c r="A1310" s="169" t="str">
        <f>IF(IFERROR(VLOOKUP(G1310,EmployesActifs,1,FALSE),"Non")&lt;&gt;"Non","Oui","Non")</f>
        <v>Oui</v>
      </c>
      <c r="B1310" s="172">
        <f>IF(A1310="Oui",1,0)</f>
        <v>1</v>
      </c>
      <c r="C1310" s="172">
        <f>IF(OR(G1310="Médecin",H1310="Médecin",I1310="Médecin",I1310="Médecins",H1310="anesthésiste",H1310="boursier univ.",H1310="chercheur",H1310="chirurgien",H1310="Résident(e)",H1310="Md Urg",H1310="Md Card",LEFT(H1310,6)="Fellow",H1310="Externe Médecine",H1310="Directeur de la biobanque Médecin",H1310="monit.-boursier",),1,0)</f>
        <v>0</v>
      </c>
      <c r="D1310" s="172">
        <f>IF(OR(G1310=0,H1310="Stagiaire",H1310="Stagiaires",H1310="Externe",H1310="Externes",G1310="agence",H1310="STAGIAIRE INFIRMIER(ÈRE)",H1310="STAGIAIRE SI",H1310="STAGIAIRE S.I.",H1310="STAGIAIRE PAB",H1310="STAGIAIRE EN PERFUSION",H1310="Stagiaire Physiothérapeute",H1310="Stagiaire médecine",H1310="Stagiaire - Service sociaux",H1310="STAGIAIRE SOINS INFIRMIERS",H1310="STAGIAIRE EXTERNE EN MÉDECINE",H1310="ss",),1,0)</f>
        <v>0</v>
      </c>
      <c r="E1310" s="28" t="s">
        <v>2051</v>
      </c>
      <c r="F1310" s="28" t="s">
        <v>2052</v>
      </c>
      <c r="G1310" s="262">
        <v>11953</v>
      </c>
      <c r="H1310" s="79" t="s">
        <v>103</v>
      </c>
      <c r="I1310" s="164" t="s">
        <v>152</v>
      </c>
      <c r="J1310" s="273" t="str">
        <f ca="1">IF(AK1310&lt;=Données!$B$2,1," ")</f>
        <v xml:space="preserve"> </v>
      </c>
      <c r="K1310" s="45" t="s">
        <v>56</v>
      </c>
      <c r="L1310" s="46"/>
      <c r="M1310" s="47"/>
      <c r="N1310" s="48"/>
      <c r="O1310" s="185">
        <v>1</v>
      </c>
      <c r="P1310" s="187"/>
      <c r="Q1310" s="185"/>
      <c r="R1310" s="186"/>
      <c r="S1310" s="186" t="s">
        <v>56</v>
      </c>
      <c r="T1310" s="187"/>
      <c r="U1310" s="187"/>
      <c r="V1310" s="187"/>
      <c r="W1310" s="320"/>
      <c r="X1310" s="214"/>
      <c r="Y1310" s="215"/>
      <c r="Z1310" s="34"/>
      <c r="AA1310" s="35" t="s">
        <v>56</v>
      </c>
      <c r="AB1310" s="35"/>
      <c r="AC1310" s="35"/>
      <c r="AD1310" s="36"/>
      <c r="AE1310" s="224"/>
      <c r="AF1310" s="53"/>
      <c r="AG1310" s="54"/>
      <c r="AH1310" s="55"/>
      <c r="AI1310" s="56"/>
      <c r="AJ1310" s="41" t="s">
        <v>4462</v>
      </c>
      <c r="AK1310" s="42">
        <v>45833</v>
      </c>
      <c r="AL1310" s="50"/>
      <c r="AM1310" s="337" t="str">
        <f>INDEX($K$6:$AE$6,1,MATCH(1,K1310:AE1310,-1))</f>
        <v>1804S</v>
      </c>
      <c r="AN1310" s="337" t="str">
        <f>IF(INDEX($K$6:$AE$6,1,MATCH(1,K1310:AE1310,1))&lt;&gt;INDEX($K$6:$AE$6,1,MATCH(1,K1310:AE1310,-1)),INDEX($K$6:$AE$6,1,MATCH(1,K1310:AE1310,1)),"-")</f>
        <v>-</v>
      </c>
    </row>
    <row r="1311" spans="1:40" x14ac:dyDescent="0.2">
      <c r="A1311" s="169" t="str">
        <f>IF(IFERROR(VLOOKUP(G1311,EmployesActifs,1,FALSE),"Non")&lt;&gt;"Non","Oui","Non")</f>
        <v>Oui</v>
      </c>
      <c r="B1311" s="172">
        <f>IF(A1311="Oui",1,0)</f>
        <v>1</v>
      </c>
      <c r="C1311" s="172">
        <f>IF(OR(G1311="Médecin",H1311="Médecin",I1311="Médecin",I1311="Médecins",H1311="anesthésiste",H1311="boursier univ.",H1311="chercheur",H1311="chirurgien",H1311="Résident(e)",H1311="Md Urg",H1311="Md Card",LEFT(H1311,6)="Fellow",H1311="Externe Médecine",H1311="Directeur de la biobanque Médecin",H1311="monit.-boursier",),1,0)</f>
        <v>0</v>
      </c>
      <c r="D1311" s="172">
        <f>IF(OR(G1311=0,H1311="Stagiaire",H1311="Stagiaires",H1311="Externe",H1311="Externes",G1311="agence",H1311="STAGIAIRE INFIRMIER(ÈRE)",H1311="STAGIAIRE SI",H1311="STAGIAIRE S.I.",H1311="STAGIAIRE PAB",H1311="STAGIAIRE EN PERFUSION",H1311="Stagiaire Physiothérapeute",H1311="Stagiaire médecine",H1311="Stagiaire - Service sociaux",H1311="STAGIAIRE SOINS INFIRMIERS",H1311="STAGIAIRE EXTERNE EN MÉDECINE",H1311="ss",),1,0)</f>
        <v>0</v>
      </c>
      <c r="E1311" s="28" t="s">
        <v>5276</v>
      </c>
      <c r="F1311" s="28" t="s">
        <v>5277</v>
      </c>
      <c r="G1311" s="262">
        <v>13517</v>
      </c>
      <c r="H1311" s="79" t="s">
        <v>69</v>
      </c>
      <c r="I1311" s="164" t="s">
        <v>5215</v>
      </c>
      <c r="J1311" s="273" t="str">
        <f ca="1">IF(AK1311&lt;=Données!$B$2,1," ")</f>
        <v xml:space="preserve"> </v>
      </c>
      <c r="K1311" s="45"/>
      <c r="L1311" s="46"/>
      <c r="M1311" s="47" t="s">
        <v>56</v>
      </c>
      <c r="N1311" s="48"/>
      <c r="O1311" s="185"/>
      <c r="P1311" s="187" t="s">
        <v>56</v>
      </c>
      <c r="Q1311" s="185"/>
      <c r="R1311" s="186"/>
      <c r="S1311" s="186">
        <v>1</v>
      </c>
      <c r="T1311" s="187"/>
      <c r="U1311" s="187"/>
      <c r="V1311" s="187"/>
      <c r="W1311" s="320"/>
      <c r="X1311" s="214"/>
      <c r="Y1311" s="215"/>
      <c r="Z1311" s="34"/>
      <c r="AA1311" s="35"/>
      <c r="AB1311" s="35"/>
      <c r="AC1311" s="35"/>
      <c r="AD1311" s="36"/>
      <c r="AE1311" s="224"/>
      <c r="AF1311" s="53"/>
      <c r="AG1311" s="54"/>
      <c r="AH1311" s="55"/>
      <c r="AI1311" s="56"/>
      <c r="AJ1311" s="41" t="s">
        <v>4462</v>
      </c>
      <c r="AK1311" s="42">
        <v>45385</v>
      </c>
      <c r="AL1311" s="50"/>
      <c r="AM1311" s="337" t="str">
        <f>INDEX($K$6:$AE$6,1,MATCH(1,K1311:AE1311,-1))</f>
        <v>1870 +</v>
      </c>
      <c r="AN1311" s="337" t="str">
        <f>IF(INDEX($K$6:$AE$6,1,MATCH(1,K1311:AE1311,1))&lt;&gt;INDEX($K$6:$AE$6,1,MATCH(1,K1311:AE1311,-1)),INDEX($K$6:$AE$6,1,MATCH(1,K1311:AE1311,1)),"-")</f>
        <v>-</v>
      </c>
    </row>
    <row r="1312" spans="1:40" x14ac:dyDescent="0.2">
      <c r="A1312" s="169" t="str">
        <f>IF(IFERROR(VLOOKUP(G1312,EmployesActifs,1,FALSE),"Non")&lt;&gt;"Non","Oui","Non")</f>
        <v>Oui</v>
      </c>
      <c r="B1312" s="172">
        <f>IF(A1312="Oui",1,0)</f>
        <v>1</v>
      </c>
      <c r="C1312" s="172">
        <f>IF(OR(G1312="Médecin",H1312="Médecin",I1312="Médecin",I1312="Médecins",H1312="anesthésiste",H1312="boursier univ.",H1312="chercheur",H1312="chirurgien",H1312="Résident(e)",H1312="Md Urg",H1312="Md Card",LEFT(H1312,6)="Fellow",H1312="Externe Médecine",H1312="Directeur de la biobanque Médecin",H1312="monit.-boursier",),1,0)</f>
        <v>0</v>
      </c>
      <c r="D1312" s="172">
        <f>IF(OR(G1312=0,H1312="Stagiaire",H1312="Stagiaires",H1312="Externe",H1312="Externes",G1312="agence",H1312="STAGIAIRE INFIRMIER(ÈRE)",H1312="STAGIAIRE SI",H1312="STAGIAIRE S.I.",H1312="STAGIAIRE PAB",H1312="STAGIAIRE EN PERFUSION",H1312="Stagiaire Physiothérapeute",H1312="Stagiaire médecine",H1312="Stagiaire - Service sociaux",H1312="STAGIAIRE SOINS INFIRMIERS",H1312="STAGIAIRE EXTERNE EN MÉDECINE",H1312="ss",),1,0)</f>
        <v>0</v>
      </c>
      <c r="E1312" s="28" t="s">
        <v>3254</v>
      </c>
      <c r="F1312" s="28" t="s">
        <v>3255</v>
      </c>
      <c r="G1312" s="262">
        <v>13074</v>
      </c>
      <c r="H1312" s="79" t="s">
        <v>54</v>
      </c>
      <c r="I1312" s="164" t="s">
        <v>55</v>
      </c>
      <c r="J1312" s="273" t="str">
        <f ca="1">IF(AK1312&lt;=Données!$B$2,1," ")</f>
        <v xml:space="preserve"> </v>
      </c>
      <c r="K1312" s="45"/>
      <c r="L1312" s="46">
        <v>1</v>
      </c>
      <c r="M1312" s="47"/>
      <c r="N1312" s="48"/>
      <c r="O1312" s="185"/>
      <c r="P1312" s="187"/>
      <c r="Q1312" s="185"/>
      <c r="R1312" s="186"/>
      <c r="S1312" s="186"/>
      <c r="T1312" s="187"/>
      <c r="U1312" s="187"/>
      <c r="V1312" s="187"/>
      <c r="W1312" s="320"/>
      <c r="X1312" s="214"/>
      <c r="Y1312" s="215"/>
      <c r="Z1312" s="34"/>
      <c r="AA1312" s="35"/>
      <c r="AB1312" s="35"/>
      <c r="AC1312" s="35"/>
      <c r="AD1312" s="36"/>
      <c r="AE1312" s="224"/>
      <c r="AF1312" s="53"/>
      <c r="AG1312" s="54"/>
      <c r="AH1312" s="55"/>
      <c r="AI1312" s="56"/>
      <c r="AJ1312" s="41" t="s">
        <v>5851</v>
      </c>
      <c r="AK1312" s="42">
        <v>45862</v>
      </c>
      <c r="AL1312" s="50"/>
      <c r="AM1312" s="337" t="str">
        <f>INDEX($K$6:$AE$6,1,MATCH(1,K1312:AE1312,-1))</f>
        <v>95PFE-L2M</v>
      </c>
      <c r="AN1312" s="337" t="str">
        <f>IF(INDEX($K$6:$AE$6,1,MATCH(1,K1312:AE1312,1))&lt;&gt;INDEX($K$6:$AE$6,1,MATCH(1,K1312:AE1312,-1)),INDEX($K$6:$AE$6,1,MATCH(1,K1312:AE1312,1)),"-")</f>
        <v>-</v>
      </c>
    </row>
    <row r="1313" spans="1:40" x14ac:dyDescent="0.2">
      <c r="A1313" s="169" t="str">
        <f>IF(IFERROR(VLOOKUP(G1313,EmployesActifs,1,FALSE),"Non")&lt;&gt;"Non","Oui","Non")</f>
        <v>Oui</v>
      </c>
      <c r="B1313" s="172">
        <f>IF(A1313="Oui",1,0)</f>
        <v>1</v>
      </c>
      <c r="C1313" s="172">
        <f>IF(OR(G1313="Médecin",H1313="Médecin",I1313="Médecin",I1313="Médecins",H1313="anesthésiste",H1313="boursier univ.",H1313="chercheur",H1313="chirurgien",H1313="Résident(e)",H1313="Md Urg",H1313="Md Card",LEFT(H1313,6)="Fellow",H1313="Externe Médecine",H1313="Directeur de la biobanque Médecin",H1313="monit.-boursier",),1,0)</f>
        <v>0</v>
      </c>
      <c r="D1313" s="172">
        <f>IF(OR(G1313=0,H1313="Stagiaire",H1313="Stagiaires",H1313="Externe",H1313="Externes",G1313="agence",H1313="STAGIAIRE INFIRMIER(ÈRE)",H1313="STAGIAIRE SI",H1313="STAGIAIRE S.I.",H1313="STAGIAIRE PAB",H1313="STAGIAIRE EN PERFUSION",H1313="Stagiaire Physiothérapeute",H1313="Stagiaire médecine",H1313="Stagiaire - Service sociaux",H1313="STAGIAIRE SOINS INFIRMIERS",H1313="STAGIAIRE EXTERNE EN MÉDECINE",H1313="ss",),1,0)</f>
        <v>0</v>
      </c>
      <c r="E1313" s="28" t="s">
        <v>2056</v>
      </c>
      <c r="F1313" s="28" t="s">
        <v>368</v>
      </c>
      <c r="G1313" s="262">
        <v>5747</v>
      </c>
      <c r="H1313" s="79" t="s">
        <v>972</v>
      </c>
      <c r="I1313" s="164" t="s">
        <v>3418</v>
      </c>
      <c r="J1313" s="273">
        <f ca="1">IF(AK1313&lt;=Données!$B$2,1," ")</f>
        <v>1</v>
      </c>
      <c r="K1313" s="45"/>
      <c r="L1313" s="46" t="s">
        <v>56</v>
      </c>
      <c r="M1313" s="47"/>
      <c r="N1313" s="48"/>
      <c r="O1313" s="185"/>
      <c r="P1313" s="187"/>
      <c r="Q1313" s="185"/>
      <c r="R1313" s="186"/>
      <c r="S1313" s="186">
        <v>1</v>
      </c>
      <c r="T1313" s="187"/>
      <c r="U1313" s="187"/>
      <c r="V1313" s="187"/>
      <c r="W1313" s="320"/>
      <c r="X1313" s="214"/>
      <c r="Y1313" s="215"/>
      <c r="Z1313" s="34"/>
      <c r="AA1313" s="35"/>
      <c r="AB1313" s="35"/>
      <c r="AC1313" s="35"/>
      <c r="AD1313" s="36"/>
      <c r="AE1313" s="224"/>
      <c r="AF1313" s="53"/>
      <c r="AG1313" s="54"/>
      <c r="AH1313" s="55"/>
      <c r="AI1313" s="56"/>
      <c r="AJ1313" s="41" t="s">
        <v>144</v>
      </c>
      <c r="AK1313" s="42">
        <v>44596</v>
      </c>
      <c r="AL1313" s="50"/>
      <c r="AM1313" s="337" t="str">
        <f>INDEX($K$6:$AE$6,1,MATCH(1,K1313:AE1313,-1))</f>
        <v>1870 +</v>
      </c>
      <c r="AN1313" s="337" t="str">
        <f>IF(INDEX($K$6:$AE$6,1,MATCH(1,K1313:AE1313,1))&lt;&gt;INDEX($K$6:$AE$6,1,MATCH(1,K1313:AE1313,-1)),INDEX($K$6:$AE$6,1,MATCH(1,K1313:AE1313,1)),"-")</f>
        <v>-</v>
      </c>
    </row>
    <row r="1314" spans="1:40" x14ac:dyDescent="0.2">
      <c r="A1314" s="169" t="str">
        <f>IF(IFERROR(VLOOKUP(G1314,EmployesActifs,1,FALSE),"Non")&lt;&gt;"Non","Oui","Non")</f>
        <v>Oui</v>
      </c>
      <c r="B1314" s="172">
        <f>IF(A1314="Oui",1,0)</f>
        <v>1</v>
      </c>
      <c r="C1314" s="172">
        <f>IF(OR(G1314="Médecin",H1314="Médecin",I1314="Médecin",I1314="Médecins",H1314="anesthésiste",H1314="boursier univ.",H1314="chercheur",H1314="chirurgien",H1314="Résident(e)",H1314="Md Urg",H1314="Md Card",LEFT(H1314,6)="Fellow",H1314="Externe Médecine",H1314="Directeur de la biobanque Médecin",H1314="monit.-boursier",),1,0)</f>
        <v>0</v>
      </c>
      <c r="D1314" s="172">
        <f>IF(OR(G1314=0,H1314="Stagiaire",H1314="Stagiaires",H1314="Externe",H1314="Externes",G1314="agence",H1314="STAGIAIRE INFIRMIER(ÈRE)",H1314="STAGIAIRE SI",H1314="STAGIAIRE S.I.",H1314="STAGIAIRE PAB",H1314="STAGIAIRE EN PERFUSION",H1314="Stagiaire Physiothérapeute",H1314="Stagiaire médecine",H1314="Stagiaire - Service sociaux",H1314="STAGIAIRE SOINS INFIRMIERS",H1314="STAGIAIRE EXTERNE EN MÉDECINE",H1314="ss",),1,0)</f>
        <v>0</v>
      </c>
      <c r="E1314" s="28" t="s">
        <v>2058</v>
      </c>
      <c r="F1314" s="28" t="s">
        <v>170</v>
      </c>
      <c r="G1314" s="262">
        <v>8687</v>
      </c>
      <c r="H1314" s="79" t="s">
        <v>3378</v>
      </c>
      <c r="I1314" s="164" t="s">
        <v>282</v>
      </c>
      <c r="J1314" s="273" t="str">
        <f ca="1">IF(AK1314&lt;=Données!$B$2,1," ")</f>
        <v xml:space="preserve"> </v>
      </c>
      <c r="K1314" s="45">
        <v>1</v>
      </c>
      <c r="L1314" s="46"/>
      <c r="M1314" s="47"/>
      <c r="N1314" s="48"/>
      <c r="O1314" s="185"/>
      <c r="P1314" s="187"/>
      <c r="Q1314" s="185"/>
      <c r="R1314" s="186"/>
      <c r="S1314" s="186"/>
      <c r="T1314" s="187"/>
      <c r="U1314" s="187"/>
      <c r="V1314" s="187"/>
      <c r="W1314" s="320"/>
      <c r="X1314" s="214"/>
      <c r="Y1314" s="215"/>
      <c r="Z1314" s="34"/>
      <c r="AA1314" s="35"/>
      <c r="AB1314" s="35"/>
      <c r="AC1314" s="35"/>
      <c r="AD1314" s="36"/>
      <c r="AE1314" s="224"/>
      <c r="AF1314" s="53"/>
      <c r="AG1314" s="54"/>
      <c r="AH1314" s="55"/>
      <c r="AI1314" s="56"/>
      <c r="AJ1314" s="41" t="s">
        <v>4462</v>
      </c>
      <c r="AK1314" s="42">
        <v>45784</v>
      </c>
      <c r="AL1314" s="50"/>
      <c r="AM1314" s="337" t="str">
        <f>INDEX($K$6:$AE$6,1,MATCH(1,K1314:AE1314,-1))</f>
        <v>95PFE-L2S</v>
      </c>
      <c r="AN1314" s="337" t="str">
        <f>IF(INDEX($K$6:$AE$6,1,MATCH(1,K1314:AE1314,1))&lt;&gt;INDEX($K$6:$AE$6,1,MATCH(1,K1314:AE1314,-1)),INDEX($K$6:$AE$6,1,MATCH(1,K1314:AE1314,1)),"-")</f>
        <v>-</v>
      </c>
    </row>
    <row r="1315" spans="1:40" x14ac:dyDescent="0.2">
      <c r="A1315" s="169" t="str">
        <f>IF(IFERROR(VLOOKUP(G1315,EmployesActifs,1,FALSE),"Non")&lt;&gt;"Non","Oui","Non")</f>
        <v>Oui</v>
      </c>
      <c r="B1315" s="172">
        <f>IF(A1315="Oui",1,0)</f>
        <v>1</v>
      </c>
      <c r="C1315" s="172">
        <f>IF(OR(G1315="Médecin",H1315="Médecin",I1315="Médecin",I1315="Médecins",H1315="anesthésiste",H1315="boursier univ.",H1315="chercheur",H1315="chirurgien",H1315="Résident(e)",H1315="Md Urg",H1315="Md Card",LEFT(H1315,6)="Fellow",H1315="Externe Médecine",H1315="Directeur de la biobanque Médecin",H1315="monit.-boursier",),1,0)</f>
        <v>0</v>
      </c>
      <c r="D1315" s="172">
        <f>IF(OR(G1315=0,H1315="Stagiaire",H1315="Stagiaires",H1315="Externe",H1315="Externes",G1315="agence",H1315="STAGIAIRE INFIRMIER(ÈRE)",H1315="STAGIAIRE SI",H1315="STAGIAIRE S.I.",H1315="STAGIAIRE PAB",H1315="STAGIAIRE EN PERFUSION",H1315="Stagiaire Physiothérapeute",H1315="Stagiaire médecine",H1315="Stagiaire - Service sociaux",H1315="STAGIAIRE SOINS INFIRMIERS",H1315="STAGIAIRE EXTERNE EN MÉDECINE",H1315="ss",),1,0)</f>
        <v>0</v>
      </c>
      <c r="E1315" s="28" t="s">
        <v>6394</v>
      </c>
      <c r="F1315" s="28" t="s">
        <v>281</v>
      </c>
      <c r="G1315" s="262">
        <v>4727</v>
      </c>
      <c r="H1315" s="79" t="s">
        <v>3396</v>
      </c>
      <c r="I1315" s="164" t="s">
        <v>3418</v>
      </c>
      <c r="J1315" s="273" t="str">
        <f ca="1">IF(AK1315&lt;=Données!$B$2,1," ")</f>
        <v xml:space="preserve"> </v>
      </c>
      <c r="K1315" s="45">
        <v>1</v>
      </c>
      <c r="L1315" s="46"/>
      <c r="M1315" s="47"/>
      <c r="N1315" s="48"/>
      <c r="O1315" s="185"/>
      <c r="P1315" s="187"/>
      <c r="Q1315" s="185"/>
      <c r="R1315" s="186"/>
      <c r="S1315" s="186" t="s">
        <v>56</v>
      </c>
      <c r="T1315" s="187"/>
      <c r="U1315" s="187"/>
      <c r="V1315" s="187"/>
      <c r="W1315" s="320"/>
      <c r="X1315" s="214"/>
      <c r="Y1315" s="215"/>
      <c r="Z1315" s="34"/>
      <c r="AA1315" s="35"/>
      <c r="AB1315" s="35"/>
      <c r="AC1315" s="35"/>
      <c r="AD1315" s="36"/>
      <c r="AE1315" s="224"/>
      <c r="AF1315" s="53"/>
      <c r="AG1315" s="54"/>
      <c r="AH1315" s="55"/>
      <c r="AI1315" s="56"/>
      <c r="AJ1315" s="41" t="s">
        <v>4462</v>
      </c>
      <c r="AK1315" s="42">
        <v>45931</v>
      </c>
      <c r="AL1315" s="50"/>
      <c r="AM1315" s="337" t="str">
        <f>INDEX($K$6:$AE$6,1,MATCH(1,K1315:AE1315,-1))</f>
        <v>95PFE-L2S</v>
      </c>
      <c r="AN1315" s="337" t="str">
        <f>IF(INDEX($K$6:$AE$6,1,MATCH(1,K1315:AE1315,1))&lt;&gt;INDEX($K$6:$AE$6,1,MATCH(1,K1315:AE1315,-1)),INDEX($K$6:$AE$6,1,MATCH(1,K1315:AE1315,1)),"-")</f>
        <v>-</v>
      </c>
    </row>
    <row r="1316" spans="1:40" x14ac:dyDescent="0.2">
      <c r="A1316" s="169" t="str">
        <f>IF(IFERROR(VLOOKUP(G1316,EmployesActifs,1,FALSE),"Non")&lt;&gt;"Non","Oui","Non")</f>
        <v>Oui</v>
      </c>
      <c r="B1316" s="172">
        <f>IF(A1316="Oui",1,0)</f>
        <v>1</v>
      </c>
      <c r="C1316" s="172">
        <f>IF(OR(G1316="Médecin",H1316="Médecin",I1316="Médecin",I1316="Médecins",H1316="anesthésiste",H1316="boursier univ.",H1316="chercheur",H1316="chirurgien",H1316="Résident(e)",H1316="Md Urg",H1316="Md Card",LEFT(H1316,6)="Fellow",H1316="Externe Médecine",H1316="Directeur de la biobanque Médecin",H1316="monit.-boursier",),1,0)</f>
        <v>0</v>
      </c>
      <c r="D1316" s="172">
        <f>IF(OR(G1316=0,H1316="Stagiaire",H1316="Stagiaires",H1316="Externe",H1316="Externes",G1316="agence",H1316="STAGIAIRE INFIRMIER(ÈRE)",H1316="STAGIAIRE SI",H1316="STAGIAIRE S.I.",H1316="STAGIAIRE PAB",H1316="STAGIAIRE EN PERFUSION",H1316="Stagiaire Physiothérapeute",H1316="Stagiaire médecine",H1316="Stagiaire - Service sociaux",H1316="STAGIAIRE SOINS INFIRMIERS",H1316="STAGIAIRE EXTERNE EN MÉDECINE",H1316="ss",),1,0)</f>
        <v>0</v>
      </c>
      <c r="E1316" s="28" t="s">
        <v>3505</v>
      </c>
      <c r="F1316" s="28" t="s">
        <v>5684</v>
      </c>
      <c r="G1316" s="262">
        <v>13875</v>
      </c>
      <c r="H1316" s="79" t="s">
        <v>54</v>
      </c>
      <c r="I1316" s="164" t="s">
        <v>55</v>
      </c>
      <c r="J1316" s="273" t="str">
        <f ca="1">IF(AK1316&lt;=Données!$B$2,1," ")</f>
        <v xml:space="preserve"> </v>
      </c>
      <c r="K1316" s="45"/>
      <c r="L1316" s="46">
        <v>1</v>
      </c>
      <c r="M1316" s="47"/>
      <c r="N1316" s="48"/>
      <c r="O1316" s="185"/>
      <c r="P1316" s="187"/>
      <c r="Q1316" s="185"/>
      <c r="R1316" s="186"/>
      <c r="S1316" s="186"/>
      <c r="T1316" s="187"/>
      <c r="U1316" s="187"/>
      <c r="V1316" s="187"/>
      <c r="W1316" s="320"/>
      <c r="X1316" s="214"/>
      <c r="Y1316" s="215"/>
      <c r="Z1316" s="34"/>
      <c r="AA1316" s="35"/>
      <c r="AB1316" s="35"/>
      <c r="AC1316" s="35"/>
      <c r="AD1316" s="36"/>
      <c r="AE1316" s="224"/>
      <c r="AF1316" s="53"/>
      <c r="AG1316" s="54"/>
      <c r="AH1316" s="55"/>
      <c r="AI1316" s="56"/>
      <c r="AJ1316" s="41" t="s">
        <v>4462</v>
      </c>
      <c r="AK1316" s="42">
        <v>45638</v>
      </c>
      <c r="AL1316" s="50"/>
      <c r="AM1316" s="337" t="str">
        <f>INDEX($K$6:$AE$6,1,MATCH(1,K1316:AE1316,-1))</f>
        <v>95PFE-L2M</v>
      </c>
      <c r="AN1316" s="337" t="str">
        <f>IF(INDEX($K$6:$AE$6,1,MATCH(1,K1316:AE1316,1))&lt;&gt;INDEX($K$6:$AE$6,1,MATCH(1,K1316:AE1316,-1)),INDEX($K$6:$AE$6,1,MATCH(1,K1316:AE1316,1)),"-")</f>
        <v>-</v>
      </c>
    </row>
    <row r="1317" spans="1:40" x14ac:dyDescent="0.2">
      <c r="A1317" s="169" t="str">
        <f>IF(IFERROR(VLOOKUP(G1317,EmployesActifs,1,FALSE),"Non")&lt;&gt;"Non","Oui","Non")</f>
        <v>Oui</v>
      </c>
      <c r="B1317" s="172">
        <f>IF(A1317="Oui",1,0)</f>
        <v>1</v>
      </c>
      <c r="C1317" s="172">
        <f>IF(OR(G1317="Médecin",H1317="Médecin",I1317="Médecin",I1317="Médecins",H1317="anesthésiste",H1317="boursier univ.",H1317="chercheur",H1317="chirurgien",H1317="Résident(e)",H1317="Md Urg",H1317="Md Card",LEFT(H1317,6)="Fellow",H1317="Externe Médecine",H1317="Directeur de la biobanque Médecin",H1317="monit.-boursier",),1,0)</f>
        <v>0</v>
      </c>
      <c r="D1317" s="172">
        <f>IF(OR(G1317=0,H1317="Stagiaire",H1317="Stagiaires",H1317="Externe",H1317="Externes",G1317="agence",H1317="STAGIAIRE INFIRMIER(ÈRE)",H1317="STAGIAIRE SI",H1317="STAGIAIRE S.I.",H1317="STAGIAIRE PAB",H1317="STAGIAIRE EN PERFUSION",H1317="Stagiaire Physiothérapeute",H1317="Stagiaire médecine",H1317="Stagiaire - Service sociaux",H1317="STAGIAIRE SOINS INFIRMIERS",H1317="STAGIAIRE EXTERNE EN MÉDECINE",H1317="ss",),1,0)</f>
        <v>0</v>
      </c>
      <c r="E1317" s="28" t="s">
        <v>2060</v>
      </c>
      <c r="F1317" s="28" t="s">
        <v>2061</v>
      </c>
      <c r="G1317" s="262">
        <v>10240</v>
      </c>
      <c r="H1317" s="79" t="s">
        <v>3395</v>
      </c>
      <c r="I1317" s="164" t="s">
        <v>3402</v>
      </c>
      <c r="J1317" s="273">
        <f ca="1">IF(AK1317&lt;=Données!$B$2,1," ")</f>
        <v>1</v>
      </c>
      <c r="K1317" s="45" t="s">
        <v>56</v>
      </c>
      <c r="L1317" s="46"/>
      <c r="M1317" s="47"/>
      <c r="N1317" s="48"/>
      <c r="O1317" s="185"/>
      <c r="P1317" s="187"/>
      <c r="Q1317" s="185"/>
      <c r="R1317" s="186"/>
      <c r="S1317" s="186"/>
      <c r="T1317" s="187"/>
      <c r="U1317" s="187"/>
      <c r="V1317" s="187"/>
      <c r="W1317" s="320"/>
      <c r="X1317" s="214"/>
      <c r="Y1317" s="215"/>
      <c r="Z1317" s="34"/>
      <c r="AA1317" s="35">
        <v>1</v>
      </c>
      <c r="AB1317" s="35"/>
      <c r="AC1317" s="35"/>
      <c r="AD1317" s="36"/>
      <c r="AE1317" s="224"/>
      <c r="AF1317" s="53"/>
      <c r="AG1317" s="54"/>
      <c r="AH1317" s="55"/>
      <c r="AI1317" s="56"/>
      <c r="AJ1317" s="41" t="s">
        <v>85</v>
      </c>
      <c r="AK1317" s="42">
        <v>44539</v>
      </c>
      <c r="AL1317" s="50"/>
      <c r="AM1317" s="337" t="str">
        <f>INDEX($K$6:$AE$6,1,MATCH(1,K1317:AE1317,-1))</f>
        <v>1511-S</v>
      </c>
      <c r="AN1317" s="337" t="str">
        <f>IF(INDEX($K$6:$AE$6,1,MATCH(1,K1317:AE1317,1))&lt;&gt;INDEX($K$6:$AE$6,1,MATCH(1,K1317:AE1317,-1)),INDEX($K$6:$AE$6,1,MATCH(1,K1317:AE1317,1)),"-")</f>
        <v>-</v>
      </c>
    </row>
    <row r="1318" spans="1:40" x14ac:dyDescent="0.2">
      <c r="A1318" s="381"/>
      <c r="B1318" s="172">
        <f>IF(A1318="Oui",1,0)</f>
        <v>0</v>
      </c>
      <c r="C1318" s="172">
        <f>IF(OR(G1318="Médecin",H1318="Médecin",I1318="Médecin",I1318="Médecins",H1318="anesthésiste",H1318="boursier univ.",H1318="chercheur",H1318="chirurgien",H1318="Résident(e)",H1318="Md Urg",H1318="Md Card",LEFT(H1318,6)="Fellow",H1318="Externe Médecine",H1318="Directeur de la biobanque Médecin",H1318="monit.-boursier",),1,0)</f>
        <v>0</v>
      </c>
      <c r="D1318" s="172">
        <f>IF(OR(G1318=0,H1318="Stagiaire",H1318="Stagiaires",H1318="Externe",H1318="Externes",G1318="agence",H1318="STAGIAIRE INFIRMIER(ÈRE)",H1318="STAGIAIRE SI",H1318="STAGIAIRE S.I.",H1318="STAGIAIRE PAB",H1318="STAGIAIRE EN PERFUSION",H1318="Stagiaire Physiothérapeute",H1318="Stagiaire médecine",H1318="Stagiaire - Service sociaux",H1318="STAGIAIRE SOINS INFIRMIERS",H1318="STAGIAIRE EXTERNE EN MÉDECINE",H1318="ss",),1,0)</f>
        <v>1</v>
      </c>
      <c r="E1318" s="28" t="s">
        <v>5361</v>
      </c>
      <c r="F1318" s="28" t="s">
        <v>5362</v>
      </c>
      <c r="G1318" s="262" t="s">
        <v>5363</v>
      </c>
      <c r="H1318" s="79" t="s">
        <v>5364</v>
      </c>
      <c r="I1318" s="164" t="s">
        <v>3117</v>
      </c>
      <c r="J1318" s="273" t="str">
        <f ca="1">IF(AK1318&lt;=Données!$B$2,1," ")</f>
        <v xml:space="preserve"> </v>
      </c>
      <c r="K1318" s="45"/>
      <c r="L1318" s="46">
        <v>1</v>
      </c>
      <c r="M1318" s="47"/>
      <c r="N1318" s="48"/>
      <c r="O1318" s="185"/>
      <c r="P1318" s="187"/>
      <c r="Q1318" s="185"/>
      <c r="R1318" s="186"/>
      <c r="S1318" s="186"/>
      <c r="T1318" s="187"/>
      <c r="U1318" s="187"/>
      <c r="V1318" s="187"/>
      <c r="W1318" s="320"/>
      <c r="X1318" s="214"/>
      <c r="Y1318" s="215"/>
      <c r="Z1318" s="34"/>
      <c r="AA1318" s="35"/>
      <c r="AB1318" s="35"/>
      <c r="AC1318" s="35"/>
      <c r="AD1318" s="36"/>
      <c r="AE1318" s="224"/>
      <c r="AF1318" s="53"/>
      <c r="AG1318" s="54"/>
      <c r="AH1318" s="55"/>
      <c r="AI1318" s="56"/>
      <c r="AJ1318" s="41" t="s">
        <v>652</v>
      </c>
      <c r="AK1318" s="42">
        <v>45420</v>
      </c>
      <c r="AL1318" s="50"/>
      <c r="AM1318" s="337" t="str">
        <f>INDEX($K$6:$AE$6,1,MATCH(1,K1318:AE1318,-1))</f>
        <v>95PFE-L2M</v>
      </c>
      <c r="AN1318" s="337" t="str">
        <f>IF(INDEX($K$6:$AE$6,1,MATCH(1,K1318:AE1318,1))&lt;&gt;INDEX($K$6:$AE$6,1,MATCH(1,K1318:AE1318,-1)),INDEX($K$6:$AE$6,1,MATCH(1,K1318:AE1318,1)),"-")</f>
        <v>-</v>
      </c>
    </row>
    <row r="1319" spans="1:40" x14ac:dyDescent="0.2">
      <c r="A1319" s="169" t="str">
        <f>IF(IFERROR(VLOOKUP(G1319,EmployesActifs,1,FALSE),"Non")&lt;&gt;"Non","Oui","Non")</f>
        <v>Oui</v>
      </c>
      <c r="B1319" s="172">
        <f>IF(A1319="Oui",1,0)</f>
        <v>1</v>
      </c>
      <c r="C1319" s="172">
        <f>IF(OR(G1319="Médecin",H1319="Médecin",I1319="Médecin",I1319="Médecins",H1319="anesthésiste",H1319="boursier univ.",H1319="chercheur",H1319="chirurgien",H1319="Résident(e)",H1319="Md Urg",H1319="Md Card",LEFT(H1319,6)="Fellow",H1319="Externe Médecine",H1319="Directeur de la biobanque Médecin",H1319="monit.-boursier",),1,0)</f>
        <v>0</v>
      </c>
      <c r="D1319" s="172">
        <f>IF(OR(G1319=0,H1319="Stagiaire",H1319="Stagiaires",H1319="Externe",H1319="Externes",G1319="agence",H1319="STAGIAIRE INFIRMIER(ÈRE)",H1319="STAGIAIRE SI",H1319="STAGIAIRE S.I.",H1319="STAGIAIRE PAB",H1319="STAGIAIRE EN PERFUSION",H1319="Stagiaire Physiothérapeute",H1319="Stagiaire médecine",H1319="Stagiaire - Service sociaux",H1319="STAGIAIRE SOINS INFIRMIERS",H1319="STAGIAIRE EXTERNE EN MÉDECINE",H1319="ss",),1,0)</f>
        <v>0</v>
      </c>
      <c r="E1319" s="28" t="s">
        <v>2064</v>
      </c>
      <c r="F1319" s="28" t="s">
        <v>349</v>
      </c>
      <c r="G1319" s="262">
        <v>4951</v>
      </c>
      <c r="H1319" s="79" t="s">
        <v>103</v>
      </c>
      <c r="I1319" s="164" t="s">
        <v>3489</v>
      </c>
      <c r="J1319" s="273">
        <f ca="1">IF(AK1319&lt;=Données!$B$2,1," ")</f>
        <v>1</v>
      </c>
      <c r="K1319" s="45"/>
      <c r="L1319" s="46"/>
      <c r="M1319" s="47"/>
      <c r="N1319" s="48"/>
      <c r="O1319" s="185"/>
      <c r="P1319" s="187"/>
      <c r="Q1319" s="185"/>
      <c r="R1319" s="186">
        <v>1</v>
      </c>
      <c r="S1319" s="186"/>
      <c r="T1319" s="187"/>
      <c r="U1319" s="187"/>
      <c r="V1319" s="187"/>
      <c r="W1319" s="320"/>
      <c r="X1319" s="214"/>
      <c r="Y1319" s="215"/>
      <c r="Z1319" s="34"/>
      <c r="AA1319" s="35"/>
      <c r="AB1319" s="35"/>
      <c r="AC1319" s="35"/>
      <c r="AD1319" s="36"/>
      <c r="AE1319" s="224"/>
      <c r="AF1319" s="53"/>
      <c r="AG1319" s="54"/>
      <c r="AH1319" s="55"/>
      <c r="AI1319" s="56"/>
      <c r="AJ1319" s="41" t="s">
        <v>44</v>
      </c>
      <c r="AK1319" s="42">
        <v>43917</v>
      </c>
      <c r="AL1319" s="50"/>
      <c r="AM1319" s="337">
        <f>INDEX($K$6:$AE$6,1,MATCH(1,K1319:AE1319,-1))</f>
        <v>1860</v>
      </c>
      <c r="AN1319" s="337" t="str">
        <f>IF(INDEX($K$6:$AE$6,1,MATCH(1,K1319:AE1319,1))&lt;&gt;INDEX($K$6:$AE$6,1,MATCH(1,K1319:AE1319,-1)),INDEX($K$6:$AE$6,1,MATCH(1,K1319:AE1319,1)),"-")</f>
        <v>-</v>
      </c>
    </row>
    <row r="1320" spans="1:40" x14ac:dyDescent="0.2">
      <c r="A1320" s="381"/>
      <c r="B1320" s="172">
        <f>IF(A1320="Oui",1,0)</f>
        <v>0</v>
      </c>
      <c r="C1320" s="172">
        <f>IF(OR(G1320="Médecin",H1320="Médecin",I1320="Médecin",I1320="Médecins",H1320="anesthésiste",H1320="boursier univ.",H1320="chercheur",H1320="chirurgien",H1320="Résident(e)",H1320="Md Urg",H1320="Md Card",LEFT(H1320,6)="Fellow",H1320="Externe Médecine",H1320="Directeur de la biobanque Médecin",H1320="monit.-boursier",),1,0)</f>
        <v>1</v>
      </c>
      <c r="D1320" s="172">
        <f>IF(OR(G1320=0,H1320="Stagiaire",H1320="Stagiaires",H1320="Externe",H1320="Externes",G1320="agence",H1320="STAGIAIRE INFIRMIER(ÈRE)",H1320="STAGIAIRE SI",H1320="STAGIAIRE S.I.",H1320="STAGIAIRE PAB",H1320="STAGIAIRE EN PERFUSION",H1320="Stagiaire Physiothérapeute",H1320="Stagiaire médecine",H1320="Stagiaire - Service sociaux",H1320="STAGIAIRE SOINS INFIRMIERS",H1320="STAGIAIRE EXTERNE EN MÉDECINE",H1320="ss",),1,0)</f>
        <v>0</v>
      </c>
      <c r="E1320" s="28" t="s">
        <v>2065</v>
      </c>
      <c r="F1320" s="28" t="s">
        <v>2066</v>
      </c>
      <c r="G1320" s="262">
        <v>9884</v>
      </c>
      <c r="H1320" s="79" t="s">
        <v>378</v>
      </c>
      <c r="I1320" s="164" t="s">
        <v>2067</v>
      </c>
      <c r="J1320" s="273">
        <f ca="1">IF(AK1320&lt;=Données!$B$2,1," ")</f>
        <v>1</v>
      </c>
      <c r="K1320" s="45">
        <v>1</v>
      </c>
      <c r="L1320" s="46"/>
      <c r="M1320" s="47"/>
      <c r="N1320" s="48"/>
      <c r="O1320" s="185"/>
      <c r="P1320" s="187"/>
      <c r="Q1320" s="185"/>
      <c r="R1320" s="186"/>
      <c r="S1320" s="186"/>
      <c r="T1320" s="187"/>
      <c r="U1320" s="187"/>
      <c r="V1320" s="187"/>
      <c r="W1320" s="320"/>
      <c r="X1320" s="214"/>
      <c r="Y1320" s="215"/>
      <c r="Z1320" s="34"/>
      <c r="AA1320" s="35"/>
      <c r="AB1320" s="35"/>
      <c r="AC1320" s="35"/>
      <c r="AD1320" s="36"/>
      <c r="AE1320" s="224"/>
      <c r="AF1320" s="53"/>
      <c r="AG1320" s="54"/>
      <c r="AH1320" s="55"/>
      <c r="AI1320" s="56"/>
      <c r="AJ1320" s="41" t="s">
        <v>85</v>
      </c>
      <c r="AK1320" s="42">
        <v>44627</v>
      </c>
      <c r="AL1320" s="50"/>
      <c r="AM1320" s="337" t="str">
        <f>INDEX($K$6:$AE$6,1,MATCH(1,K1320:AE1320,-1))</f>
        <v>95PFE-L2S</v>
      </c>
      <c r="AN1320" s="337" t="str">
        <f>IF(INDEX($K$6:$AE$6,1,MATCH(1,K1320:AE1320,1))&lt;&gt;INDEX($K$6:$AE$6,1,MATCH(1,K1320:AE1320,-1)),INDEX($K$6:$AE$6,1,MATCH(1,K1320:AE1320,1)),"-")</f>
        <v>-</v>
      </c>
    </row>
    <row r="1321" spans="1:40" x14ac:dyDescent="0.2">
      <c r="A1321" s="169" t="str">
        <f>IF(IFERROR(VLOOKUP(G1321,EmployesActifs,1,FALSE),"Non")&lt;&gt;"Non","Oui","Non")</f>
        <v>Oui</v>
      </c>
      <c r="B1321" s="172">
        <f>IF(A1321="Oui",1,0)</f>
        <v>1</v>
      </c>
      <c r="C1321" s="172">
        <f>IF(OR(G1321="Médecin",H1321="Médecin",I1321="Médecin",I1321="Médecins",H1321="anesthésiste",H1321="boursier univ.",H1321="chercheur",H1321="chirurgien",H1321="Résident(e)",H1321="Md Urg",H1321="Md Card",LEFT(H1321,6)="Fellow",H1321="Externe Médecine",H1321="Directeur de la biobanque Médecin",H1321="monit.-boursier",),1,0)</f>
        <v>0</v>
      </c>
      <c r="D1321" s="172">
        <f>IF(OR(G1321=0,H1321="Stagiaire",H1321="Stagiaires",H1321="Externe",H1321="Externes",G1321="agence",H1321="STAGIAIRE INFIRMIER(ÈRE)",H1321="STAGIAIRE SI",H1321="STAGIAIRE S.I.",H1321="STAGIAIRE PAB",H1321="STAGIAIRE EN PERFUSION",H1321="Stagiaire Physiothérapeute",H1321="Stagiaire médecine",H1321="Stagiaire - Service sociaux",H1321="STAGIAIRE SOINS INFIRMIERS",H1321="STAGIAIRE EXTERNE EN MÉDECINE",H1321="ss",),1,0)</f>
        <v>0</v>
      </c>
      <c r="E1321" s="28" t="s">
        <v>2068</v>
      </c>
      <c r="F1321" s="28" t="s">
        <v>2069</v>
      </c>
      <c r="G1321" s="262">
        <v>11296</v>
      </c>
      <c r="H1321" s="79" t="s">
        <v>3918</v>
      </c>
      <c r="I1321" s="164" t="s">
        <v>1395</v>
      </c>
      <c r="J1321" s="273">
        <f ca="1">IF(AK1321&lt;=Données!$B$2,1," ")</f>
        <v>1</v>
      </c>
      <c r="K1321" s="45"/>
      <c r="L1321" s="46" t="s">
        <v>56</v>
      </c>
      <c r="M1321" s="47">
        <v>1</v>
      </c>
      <c r="N1321" s="48"/>
      <c r="O1321" s="185"/>
      <c r="P1321" s="187"/>
      <c r="Q1321" s="185"/>
      <c r="R1321" s="186"/>
      <c r="S1321" s="186"/>
      <c r="T1321" s="187"/>
      <c r="U1321" s="187"/>
      <c r="V1321" s="187"/>
      <c r="W1321" s="320"/>
      <c r="X1321" s="214"/>
      <c r="Y1321" s="215"/>
      <c r="Z1321" s="34"/>
      <c r="AA1321" s="35"/>
      <c r="AB1321" s="35"/>
      <c r="AC1321" s="35"/>
      <c r="AD1321" s="36"/>
      <c r="AE1321" s="224"/>
      <c r="AF1321" s="53"/>
      <c r="AG1321" s="54"/>
      <c r="AH1321" s="55"/>
      <c r="AI1321" s="56"/>
      <c r="AJ1321" s="41" t="s">
        <v>98</v>
      </c>
      <c r="AK1321" s="42">
        <v>44587</v>
      </c>
      <c r="AL1321" s="50"/>
      <c r="AM1321" s="337" t="str">
        <f>INDEX($K$6:$AE$6,1,MATCH(1,K1321:AE1321,-1))</f>
        <v>95PFE-L2L</v>
      </c>
      <c r="AN1321" s="337" t="str">
        <f>IF(INDEX($K$6:$AE$6,1,MATCH(1,K1321:AE1321,1))&lt;&gt;INDEX($K$6:$AE$6,1,MATCH(1,K1321:AE1321,-1)),INDEX($K$6:$AE$6,1,MATCH(1,K1321:AE1321,1)),"-")</f>
        <v>-</v>
      </c>
    </row>
    <row r="1322" spans="1:40" x14ac:dyDescent="0.2">
      <c r="A1322" s="169" t="str">
        <f>IF(IFERROR(VLOOKUP(G1322,EmployesActifs,1,FALSE),"Non")&lt;&gt;"Non","Oui","Non")</f>
        <v>Oui</v>
      </c>
      <c r="B1322" s="172">
        <f>IF(A1322="Oui",1,0)</f>
        <v>1</v>
      </c>
      <c r="C1322" s="172">
        <f>IF(OR(G1322="Médecin",H1322="Médecin",I1322="Médecin",I1322="Médecins",H1322="anesthésiste",H1322="boursier univ.",H1322="chercheur",H1322="chirurgien",H1322="Résident(e)",H1322="Md Urg",H1322="Md Card",LEFT(H1322,6)="Fellow",H1322="Externe Médecine",H1322="Directeur de la biobanque Médecin",H1322="monit.-boursier",),1,0)</f>
        <v>0</v>
      </c>
      <c r="D1322" s="172">
        <f>IF(OR(G1322=0,H1322="Stagiaire",H1322="Stagiaires",H1322="Externe",H1322="Externes",G1322="agence",H1322="STAGIAIRE INFIRMIER(ÈRE)",H1322="STAGIAIRE SI",H1322="STAGIAIRE S.I.",H1322="STAGIAIRE PAB",H1322="STAGIAIRE EN PERFUSION",H1322="Stagiaire Physiothérapeute",H1322="Stagiaire médecine",H1322="Stagiaire - Service sociaux",H1322="STAGIAIRE SOINS INFIRMIERS",H1322="STAGIAIRE EXTERNE EN MÉDECINE",H1322="ss",),1,0)</f>
        <v>0</v>
      </c>
      <c r="E1322" s="28" t="s">
        <v>2070</v>
      </c>
      <c r="F1322" s="28" t="s">
        <v>1126</v>
      </c>
      <c r="G1322" s="262">
        <v>10990</v>
      </c>
      <c r="H1322" s="79" t="s">
        <v>544</v>
      </c>
      <c r="I1322" s="164" t="s">
        <v>122</v>
      </c>
      <c r="J1322" s="273">
        <f ca="1">IF(AK1322&lt;=Données!$B$2,1," ")</f>
        <v>1</v>
      </c>
      <c r="K1322" s="45"/>
      <c r="L1322" s="46" t="s">
        <v>56</v>
      </c>
      <c r="M1322" s="47"/>
      <c r="N1322" s="48"/>
      <c r="O1322" s="185"/>
      <c r="P1322" s="187"/>
      <c r="Q1322" s="185"/>
      <c r="R1322" s="186"/>
      <c r="S1322" s="186">
        <v>1</v>
      </c>
      <c r="T1322" s="187" t="s">
        <v>56</v>
      </c>
      <c r="U1322" s="187"/>
      <c r="V1322" s="187"/>
      <c r="W1322" s="320"/>
      <c r="X1322" s="214"/>
      <c r="Y1322" s="215"/>
      <c r="Z1322" s="34"/>
      <c r="AA1322" s="35"/>
      <c r="AB1322" s="35"/>
      <c r="AC1322" s="35"/>
      <c r="AD1322" s="36"/>
      <c r="AE1322" s="224"/>
      <c r="AF1322" s="53"/>
      <c r="AG1322" s="54"/>
      <c r="AH1322" s="55"/>
      <c r="AI1322" s="56"/>
      <c r="AJ1322" s="41" t="s">
        <v>57</v>
      </c>
      <c r="AK1322" s="42">
        <v>44564</v>
      </c>
      <c r="AL1322" s="50"/>
      <c r="AM1322" s="337" t="str">
        <f>INDEX($K$6:$AE$6,1,MATCH(1,K1322:AE1322,-1))</f>
        <v>1870 +</v>
      </c>
      <c r="AN1322" s="337" t="str">
        <f>IF(INDEX($K$6:$AE$6,1,MATCH(1,K1322:AE1322,1))&lt;&gt;INDEX($K$6:$AE$6,1,MATCH(1,K1322:AE1322,-1)),INDEX($K$6:$AE$6,1,MATCH(1,K1322:AE1322,1)),"-")</f>
        <v>-</v>
      </c>
    </row>
    <row r="1323" spans="1:40" x14ac:dyDescent="0.2">
      <c r="A1323" s="169" t="str">
        <f>IF(IFERROR(VLOOKUP(G1323,EmployesActifs,1,FALSE),"Non")&lt;&gt;"Non","Oui","Non")</f>
        <v>Oui</v>
      </c>
      <c r="B1323" s="172">
        <f>IF(A1323="Oui",1,0)</f>
        <v>1</v>
      </c>
      <c r="C1323" s="172">
        <f>IF(OR(G1323="Médecin",H1323="Médecin",I1323="Médecin",I1323="Médecins",H1323="anesthésiste",H1323="boursier univ.",H1323="chercheur",H1323="chirurgien",H1323="Résident(e)",H1323="Md Urg",H1323="Md Card",LEFT(H1323,6)="Fellow",H1323="Externe Médecine",H1323="Directeur de la biobanque Médecin",H1323="monit.-boursier",),1,0)</f>
        <v>0</v>
      </c>
      <c r="D1323" s="172">
        <f>IF(OR(G1323=0,H1323="Stagiaire",H1323="Stagiaires",H1323="Externe",H1323="Externes",G1323="agence",H1323="STAGIAIRE INFIRMIER(ÈRE)",H1323="STAGIAIRE SI",H1323="STAGIAIRE S.I.",H1323="STAGIAIRE PAB",H1323="STAGIAIRE EN PERFUSION",H1323="Stagiaire Physiothérapeute",H1323="Stagiaire médecine",H1323="Stagiaire - Service sociaux",H1323="STAGIAIRE SOINS INFIRMIERS",H1323="STAGIAIRE EXTERNE EN MÉDECINE",H1323="ss",),1,0)</f>
        <v>0</v>
      </c>
      <c r="E1323" s="28" t="s">
        <v>3151</v>
      </c>
      <c r="F1323" s="28" t="s">
        <v>1503</v>
      </c>
      <c r="G1323" s="262">
        <v>10528</v>
      </c>
      <c r="H1323" s="79" t="s">
        <v>3913</v>
      </c>
      <c r="I1323" s="164" t="s">
        <v>2714</v>
      </c>
      <c r="J1323" s="273">
        <f ca="1">IF(AK1323&lt;=Données!$B$2,1," ")</f>
        <v>1</v>
      </c>
      <c r="K1323" s="45">
        <v>1</v>
      </c>
      <c r="L1323" s="46"/>
      <c r="M1323" s="47"/>
      <c r="N1323" s="48"/>
      <c r="O1323" s="185"/>
      <c r="P1323" s="187"/>
      <c r="Q1323" s="185"/>
      <c r="R1323" s="186"/>
      <c r="S1323" s="186"/>
      <c r="T1323" s="187"/>
      <c r="U1323" s="187"/>
      <c r="V1323" s="187"/>
      <c r="W1323" s="320"/>
      <c r="X1323" s="214"/>
      <c r="Y1323" s="215"/>
      <c r="Z1323" s="34"/>
      <c r="AA1323" s="35"/>
      <c r="AB1323" s="35"/>
      <c r="AC1323" s="35"/>
      <c r="AD1323" s="36"/>
      <c r="AE1323" s="224"/>
      <c r="AF1323" s="53"/>
      <c r="AG1323" s="54"/>
      <c r="AH1323" s="55"/>
      <c r="AI1323" s="56"/>
      <c r="AJ1323" s="41" t="s">
        <v>2858</v>
      </c>
      <c r="AK1323" s="42">
        <v>44979</v>
      </c>
      <c r="AL1323" s="50"/>
      <c r="AM1323" s="337" t="str">
        <f>INDEX($K$6:$AE$6,1,MATCH(1,K1323:AE1323,-1))</f>
        <v>95PFE-L2S</v>
      </c>
      <c r="AN1323" s="337" t="str">
        <f>IF(INDEX($K$6:$AE$6,1,MATCH(1,K1323:AE1323,1))&lt;&gt;INDEX($K$6:$AE$6,1,MATCH(1,K1323:AE1323,-1)),INDEX($K$6:$AE$6,1,MATCH(1,K1323:AE1323,1)),"-")</f>
        <v>-</v>
      </c>
    </row>
    <row r="1324" spans="1:40" x14ac:dyDescent="0.2">
      <c r="A1324" s="169" t="str">
        <f>IF(IFERROR(VLOOKUP(G1324,EmployesActifs,1,FALSE),"Non")&lt;&gt;"Non","Oui","Non")</f>
        <v>Oui</v>
      </c>
      <c r="B1324" s="172">
        <f>IF(A1324="Oui",1,0)</f>
        <v>1</v>
      </c>
      <c r="C1324" s="172">
        <f>IF(OR(G1324="Médecin",H1324="Médecin",I1324="Médecin",I1324="Médecins",H1324="anesthésiste",H1324="boursier univ.",H1324="chercheur",H1324="chirurgien",H1324="Résident(e)",H1324="Md Urg",H1324="Md Card",LEFT(H1324,6)="Fellow",H1324="Externe Médecine",H1324="Directeur de la biobanque Médecin",H1324="monit.-boursier",),1,0)</f>
        <v>0</v>
      </c>
      <c r="D1324" s="172">
        <f>IF(OR(G1324=0,H1324="Stagiaire",H1324="Stagiaires",H1324="Externe",H1324="Externes",G1324="agence",H1324="STAGIAIRE INFIRMIER(ÈRE)",H1324="STAGIAIRE SI",H1324="STAGIAIRE S.I.",H1324="STAGIAIRE PAB",H1324="STAGIAIRE EN PERFUSION",H1324="Stagiaire Physiothérapeute",H1324="Stagiaire médecine",H1324="Stagiaire - Service sociaux",H1324="STAGIAIRE SOINS INFIRMIERS",H1324="STAGIAIRE EXTERNE EN MÉDECINE",H1324="ss",),1,0)</f>
        <v>0</v>
      </c>
      <c r="E1324" s="28" t="s">
        <v>2071</v>
      </c>
      <c r="F1324" s="28" t="s">
        <v>2072</v>
      </c>
      <c r="G1324" s="262">
        <v>8684</v>
      </c>
      <c r="H1324" s="79" t="s">
        <v>54</v>
      </c>
      <c r="I1324" s="164" t="s">
        <v>55</v>
      </c>
      <c r="J1324" s="273" t="str">
        <f ca="1">IF(AK1324&lt;=Données!$B$2,1," ")</f>
        <v xml:space="preserve"> </v>
      </c>
      <c r="K1324" s="45"/>
      <c r="L1324" s="46"/>
      <c r="M1324" s="47"/>
      <c r="N1324" s="48"/>
      <c r="O1324" s="185"/>
      <c r="P1324" s="187"/>
      <c r="Q1324" s="185"/>
      <c r="R1324" s="186"/>
      <c r="S1324" s="186">
        <v>1</v>
      </c>
      <c r="T1324" s="187"/>
      <c r="U1324" s="187"/>
      <c r="V1324" s="187"/>
      <c r="W1324" s="320"/>
      <c r="X1324" s="214"/>
      <c r="Y1324" s="215"/>
      <c r="Z1324" s="34"/>
      <c r="AA1324" s="35"/>
      <c r="AB1324" s="35"/>
      <c r="AC1324" s="35"/>
      <c r="AD1324" s="36"/>
      <c r="AE1324" s="224"/>
      <c r="AF1324" s="53"/>
      <c r="AG1324" s="54"/>
      <c r="AH1324" s="55"/>
      <c r="AI1324" s="56"/>
      <c r="AJ1324" s="41" t="s">
        <v>4462</v>
      </c>
      <c r="AK1324" s="42">
        <v>45630</v>
      </c>
      <c r="AL1324" s="50"/>
      <c r="AM1324" s="337" t="str">
        <f>INDEX($K$6:$AE$6,1,MATCH(1,K1324:AE1324,-1))</f>
        <v>1870 +</v>
      </c>
      <c r="AN1324" s="337" t="str">
        <f>IF(INDEX($K$6:$AE$6,1,MATCH(1,K1324:AE1324,1))&lt;&gt;INDEX($K$6:$AE$6,1,MATCH(1,K1324:AE1324,-1)),INDEX($K$6:$AE$6,1,MATCH(1,K1324:AE1324,1)),"-")</f>
        <v>-</v>
      </c>
    </row>
    <row r="1325" spans="1:40" x14ac:dyDescent="0.2">
      <c r="A1325" s="169" t="str">
        <f>IF(IFERROR(VLOOKUP(G1325,EmployesActifs,1,FALSE),"Non")&lt;&gt;"Non","Oui","Non")</f>
        <v>Oui</v>
      </c>
      <c r="B1325" s="172">
        <f>IF(A1325="Oui",1,0)</f>
        <v>1</v>
      </c>
      <c r="C1325" s="172">
        <f>IF(OR(G1325="Médecin",H1325="Médecin",I1325="Médecin",I1325="Médecins",H1325="anesthésiste",H1325="boursier univ.",H1325="chercheur",H1325="chirurgien",H1325="Résident(e)",H1325="Md Urg",H1325="Md Card",LEFT(H1325,6)="Fellow",H1325="Externe Médecine",H1325="Directeur de la biobanque Médecin",H1325="monit.-boursier",),1,0)</f>
        <v>0</v>
      </c>
      <c r="D1325" s="172">
        <f>IF(OR(G1325=0,H1325="Stagiaire",H1325="Stagiaires",H1325="Externe",H1325="Externes",G1325="agence",H1325="STAGIAIRE INFIRMIER(ÈRE)",H1325="STAGIAIRE SI",H1325="STAGIAIRE S.I.",H1325="STAGIAIRE PAB",H1325="STAGIAIRE EN PERFUSION",H1325="Stagiaire Physiothérapeute",H1325="Stagiaire médecine",H1325="Stagiaire - Service sociaux",H1325="STAGIAIRE SOINS INFIRMIERS",H1325="STAGIAIRE EXTERNE EN MÉDECINE",H1325="ss",),1,0)</f>
        <v>0</v>
      </c>
      <c r="E1325" s="28" t="s">
        <v>2073</v>
      </c>
      <c r="F1325" s="28" t="s">
        <v>2074</v>
      </c>
      <c r="G1325" s="262">
        <v>9183</v>
      </c>
      <c r="H1325" s="79" t="s">
        <v>2416</v>
      </c>
      <c r="I1325" s="164" t="s">
        <v>3412</v>
      </c>
      <c r="J1325" s="273">
        <f ca="1">IF(AK1325&lt;=Données!$B$2,1," ")</f>
        <v>1</v>
      </c>
      <c r="K1325" s="45"/>
      <c r="L1325" s="46"/>
      <c r="M1325" s="47"/>
      <c r="N1325" s="48"/>
      <c r="O1325" s="185"/>
      <c r="P1325" s="187"/>
      <c r="Q1325" s="185">
        <v>1</v>
      </c>
      <c r="R1325" s="186"/>
      <c r="S1325" s="186"/>
      <c r="T1325" s="187"/>
      <c r="U1325" s="187"/>
      <c r="V1325" s="187"/>
      <c r="W1325" s="320"/>
      <c r="X1325" s="214"/>
      <c r="Y1325" s="215"/>
      <c r="Z1325" s="34"/>
      <c r="AA1325" s="35"/>
      <c r="AB1325" s="35"/>
      <c r="AC1325" s="35"/>
      <c r="AD1325" s="36"/>
      <c r="AE1325" s="224"/>
      <c r="AF1325" s="53"/>
      <c r="AG1325" s="54"/>
      <c r="AH1325" s="55"/>
      <c r="AI1325" s="56"/>
      <c r="AJ1325" s="41" t="s">
        <v>44</v>
      </c>
      <c r="AK1325" s="42">
        <v>43936</v>
      </c>
      <c r="AL1325" s="50" t="s">
        <v>347</v>
      </c>
      <c r="AM1325" s="337" t="str">
        <f>INDEX($K$6:$AE$6,1,MATCH(1,K1325:AE1325,-1))</f>
        <v>1860-S</v>
      </c>
      <c r="AN1325" s="337" t="str">
        <f>IF(INDEX($K$6:$AE$6,1,MATCH(1,K1325:AE1325,1))&lt;&gt;INDEX($K$6:$AE$6,1,MATCH(1,K1325:AE1325,-1)),INDEX($K$6:$AE$6,1,MATCH(1,K1325:AE1325,1)),"-")</f>
        <v>-</v>
      </c>
    </row>
    <row r="1326" spans="1:40" x14ac:dyDescent="0.2">
      <c r="A1326" s="169" t="str">
        <f>IF(IFERROR(VLOOKUP(G1326,EmployesActifs,1,FALSE),"Non")&lt;&gt;"Non","Oui","Non")</f>
        <v>Oui</v>
      </c>
      <c r="B1326" s="172">
        <f>IF(A1326="Oui",1,0)</f>
        <v>1</v>
      </c>
      <c r="C1326" s="172">
        <f>IF(OR(G1326="Médecin",H1326="Médecin",I1326="Médecin",I1326="Médecins",H1326="anesthésiste",H1326="boursier univ.",H1326="chercheur",H1326="chirurgien",H1326="Résident(e)",H1326="Md Urg",H1326="Md Card",LEFT(H1326,6)="Fellow",H1326="Externe Médecine",H1326="Directeur de la biobanque Médecin",H1326="monit.-boursier",),1,0)</f>
        <v>0</v>
      </c>
      <c r="D1326" s="172">
        <f>IF(OR(G1326=0,H1326="Stagiaire",H1326="Stagiaires",H1326="Externe",H1326="Externes",G1326="agence",H1326="STAGIAIRE INFIRMIER(ÈRE)",H1326="STAGIAIRE SI",H1326="STAGIAIRE S.I.",H1326="STAGIAIRE PAB",H1326="STAGIAIRE EN PERFUSION",H1326="Stagiaire Physiothérapeute",H1326="Stagiaire médecine",H1326="Stagiaire - Service sociaux",H1326="STAGIAIRE SOINS INFIRMIERS",H1326="STAGIAIRE EXTERNE EN MÉDECINE",H1326="ss",),1,0)</f>
        <v>0</v>
      </c>
      <c r="E1326" s="28" t="s">
        <v>3953</v>
      </c>
      <c r="F1326" s="28" t="s">
        <v>3954</v>
      </c>
      <c r="G1326" s="262">
        <v>10850</v>
      </c>
      <c r="H1326" s="79" t="s">
        <v>103</v>
      </c>
      <c r="I1326" s="164" t="s">
        <v>5715</v>
      </c>
      <c r="J1326" s="273">
        <f ca="1">IF(AK1326&lt;=Données!$B$2,1," ")</f>
        <v>1</v>
      </c>
      <c r="K1326" s="45"/>
      <c r="L1326" s="46">
        <v>1</v>
      </c>
      <c r="M1326" s="47"/>
      <c r="N1326" s="48"/>
      <c r="O1326" s="185"/>
      <c r="P1326" s="187"/>
      <c r="Q1326" s="185"/>
      <c r="R1326" s="186"/>
      <c r="S1326" s="186"/>
      <c r="T1326" s="187"/>
      <c r="U1326" s="187"/>
      <c r="V1326" s="187"/>
      <c r="W1326" s="320"/>
      <c r="X1326" s="214"/>
      <c r="Y1326" s="215"/>
      <c r="Z1326" s="34"/>
      <c r="AA1326" s="35"/>
      <c r="AB1326" s="35"/>
      <c r="AC1326" s="35"/>
      <c r="AD1326" s="36"/>
      <c r="AE1326" s="224"/>
      <c r="AF1326" s="53"/>
      <c r="AG1326" s="54"/>
      <c r="AH1326" s="55"/>
      <c r="AI1326" s="56"/>
      <c r="AJ1326" s="41" t="s">
        <v>159</v>
      </c>
      <c r="AK1326" s="42">
        <v>44576</v>
      </c>
      <c r="AL1326" s="50"/>
      <c r="AM1326" s="337" t="str">
        <f>INDEX($K$6:$AE$6,1,MATCH(1,K1326:AE1326,-1))</f>
        <v>95PFE-L2M</v>
      </c>
      <c r="AN1326" s="337" t="str">
        <f>IF(INDEX($K$6:$AE$6,1,MATCH(1,K1326:AE1326,1))&lt;&gt;INDEX($K$6:$AE$6,1,MATCH(1,K1326:AE1326,-1)),INDEX($K$6:$AE$6,1,MATCH(1,K1326:AE1326,1)),"-")</f>
        <v>-</v>
      </c>
    </row>
    <row r="1327" spans="1:40" x14ac:dyDescent="0.2">
      <c r="A1327" s="381"/>
      <c r="B1327" s="172">
        <f>IF(A1327="Oui",1,0)</f>
        <v>0</v>
      </c>
      <c r="C1327" s="172">
        <f>IF(OR(G1327="Médecin",H1327="Médecin",I1327="Médecin",I1327="Médecins",H1327="anesthésiste",H1327="boursier univ.",H1327="chercheur",H1327="chirurgien",H1327="Résident(e)",H1327="Md Urg",H1327="Md Card",LEFT(H1327,6)="Fellow",H1327="Externe Médecine",H1327="Directeur de la biobanque Médecin",H1327="monit.-boursier",),1,0)</f>
        <v>0</v>
      </c>
      <c r="D1327" s="172">
        <f>IF(OR(G1327=0,H1327="Stagiaire",H1327="Stagiaires",H1327="Externe",H1327="Externes",G1327="agence",H1327="STAGIAIRE INFIRMIER(ÈRE)",H1327="STAGIAIRE SI",H1327="STAGIAIRE S.I.",H1327="STAGIAIRE PAB",H1327="STAGIAIRE EN PERFUSION",H1327="Stagiaire Physiothérapeute",H1327="Stagiaire médecine",H1327="Stagiaire - Service sociaux",H1327="STAGIAIRE SOINS INFIRMIERS",H1327="STAGIAIRE EXTERNE EN MÉDECINE",H1327="ss",),1,0)</f>
        <v>1</v>
      </c>
      <c r="E1327" s="28" t="s">
        <v>2076</v>
      </c>
      <c r="F1327" s="28" t="s">
        <v>2077</v>
      </c>
      <c r="G1327" s="262">
        <v>0</v>
      </c>
      <c r="H1327" s="79" t="s">
        <v>212</v>
      </c>
      <c r="I1327" s="164" t="s">
        <v>213</v>
      </c>
      <c r="J1327" s="273">
        <f ca="1">IF(AK1327&lt;=Données!$B$2,1," ")</f>
        <v>1</v>
      </c>
      <c r="K1327" s="45">
        <v>1</v>
      </c>
      <c r="L1327" s="46"/>
      <c r="M1327" s="47"/>
      <c r="N1327" s="48"/>
      <c r="O1327" s="185"/>
      <c r="P1327" s="187"/>
      <c r="Q1327" s="185"/>
      <c r="R1327" s="186"/>
      <c r="S1327" s="186"/>
      <c r="T1327" s="187"/>
      <c r="U1327" s="187"/>
      <c r="V1327" s="187"/>
      <c r="W1327" s="320"/>
      <c r="X1327" s="214"/>
      <c r="Y1327" s="215"/>
      <c r="Z1327" s="34"/>
      <c r="AA1327" s="35"/>
      <c r="AB1327" s="35"/>
      <c r="AC1327" s="35"/>
      <c r="AD1327" s="36"/>
      <c r="AE1327" s="224"/>
      <c r="AF1327" s="53"/>
      <c r="AG1327" s="54"/>
      <c r="AH1327" s="55"/>
      <c r="AI1327" s="56"/>
      <c r="AJ1327" s="41" t="s">
        <v>85</v>
      </c>
      <c r="AK1327" s="42">
        <v>44613</v>
      </c>
      <c r="AL1327" s="50"/>
      <c r="AM1327" s="337" t="str">
        <f>INDEX($K$6:$AE$6,1,MATCH(1,K1327:AE1327,-1))</f>
        <v>95PFE-L2S</v>
      </c>
      <c r="AN1327" s="337" t="str">
        <f>IF(INDEX($K$6:$AE$6,1,MATCH(1,K1327:AE1327,1))&lt;&gt;INDEX($K$6:$AE$6,1,MATCH(1,K1327:AE1327,-1)),INDEX($K$6:$AE$6,1,MATCH(1,K1327:AE1327,1)),"-")</f>
        <v>-</v>
      </c>
    </row>
    <row r="1328" spans="1:40" x14ac:dyDescent="0.2">
      <c r="A1328" s="169" t="str">
        <f>IF(IFERROR(VLOOKUP(G1328,EmployesActifs,1,FALSE),"Non")&lt;&gt;"Non","Oui","Non")</f>
        <v>Oui</v>
      </c>
      <c r="B1328" s="172">
        <f>IF(A1328="Oui",1,0)</f>
        <v>1</v>
      </c>
      <c r="C1328" s="172">
        <f>IF(OR(G1328="Médecin",H1328="Médecin",I1328="Médecin",I1328="Médecins",H1328="anesthésiste",H1328="boursier univ.",H1328="chercheur",H1328="chirurgien",H1328="Résident(e)",H1328="Md Urg",H1328="Md Card",LEFT(H1328,6)="Fellow",H1328="Externe Médecine",H1328="Directeur de la biobanque Médecin",H1328="monit.-boursier",),1,0)</f>
        <v>0</v>
      </c>
      <c r="D1328" s="172">
        <f>IF(OR(G1328=0,H1328="Stagiaire",H1328="Stagiaires",H1328="Externe",H1328="Externes",G1328="agence",H1328="STAGIAIRE INFIRMIER(ÈRE)",H1328="STAGIAIRE SI",H1328="STAGIAIRE S.I.",H1328="STAGIAIRE PAB",H1328="STAGIAIRE EN PERFUSION",H1328="Stagiaire Physiothérapeute",H1328="Stagiaire médecine",H1328="Stagiaire - Service sociaux",H1328="STAGIAIRE SOINS INFIRMIERS",H1328="STAGIAIRE EXTERNE EN MÉDECINE",H1328="ss",),1,0)</f>
        <v>0</v>
      </c>
      <c r="E1328" s="28" t="s">
        <v>2079</v>
      </c>
      <c r="F1328" s="28" t="s">
        <v>268</v>
      </c>
      <c r="G1328" s="262">
        <v>2948</v>
      </c>
      <c r="H1328" s="79" t="s">
        <v>3384</v>
      </c>
      <c r="I1328" s="164" t="s">
        <v>3418</v>
      </c>
      <c r="J1328" s="273">
        <f ca="1">IF(AK1328&lt;=Données!$B$2,1," ")</f>
        <v>1</v>
      </c>
      <c r="K1328" s="45"/>
      <c r="L1328" s="46"/>
      <c r="M1328" s="47"/>
      <c r="N1328" s="48"/>
      <c r="O1328" s="185"/>
      <c r="P1328" s="187"/>
      <c r="Q1328" s="185"/>
      <c r="R1328" s="186"/>
      <c r="S1328" s="186"/>
      <c r="T1328" s="187"/>
      <c r="U1328" s="187"/>
      <c r="V1328" s="187"/>
      <c r="W1328" s="320"/>
      <c r="X1328" s="214"/>
      <c r="Y1328" s="215"/>
      <c r="Z1328" s="34"/>
      <c r="AA1328" s="35">
        <v>1</v>
      </c>
      <c r="AB1328" s="35"/>
      <c r="AC1328" s="35"/>
      <c r="AD1328" s="36"/>
      <c r="AE1328" s="224"/>
      <c r="AF1328" s="53"/>
      <c r="AG1328" s="54"/>
      <c r="AH1328" s="55"/>
      <c r="AI1328" s="56"/>
      <c r="AJ1328" s="41" t="s">
        <v>44</v>
      </c>
      <c r="AK1328" s="42">
        <v>43903</v>
      </c>
      <c r="AL1328" s="50"/>
      <c r="AM1328" s="337" t="str">
        <f>INDEX($K$6:$AE$6,1,MATCH(1,K1328:AE1328,-1))</f>
        <v>1511-S</v>
      </c>
      <c r="AN1328" s="337" t="str">
        <f>IF(INDEX($K$6:$AE$6,1,MATCH(1,K1328:AE1328,1))&lt;&gt;INDEX($K$6:$AE$6,1,MATCH(1,K1328:AE1328,-1)),INDEX($K$6:$AE$6,1,MATCH(1,K1328:AE1328,1)),"-")</f>
        <v>-</v>
      </c>
    </row>
    <row r="1329" spans="1:40" x14ac:dyDescent="0.2">
      <c r="A1329" s="169" t="str">
        <f>IF(IFERROR(VLOOKUP(G1329,EmployesActifs,1,FALSE),"Non")&lt;&gt;"Non","Oui","Non")</f>
        <v>Oui</v>
      </c>
      <c r="B1329" s="172">
        <f>IF(A1329="Oui",1,0)</f>
        <v>1</v>
      </c>
      <c r="C1329" s="172">
        <f>IF(OR(G1329="Médecin",H1329="Médecin",I1329="Médecin",I1329="Médecins",H1329="anesthésiste",H1329="boursier univ.",H1329="chercheur",H1329="chirurgien",H1329="Résident(e)",H1329="Md Urg",H1329="Md Card",LEFT(H1329,6)="Fellow",H1329="Externe Médecine",H1329="Directeur de la biobanque Médecin",H1329="monit.-boursier",),1,0)</f>
        <v>0</v>
      </c>
      <c r="D1329" s="172">
        <f>IF(OR(G1329=0,H1329="Stagiaire",H1329="Stagiaires",H1329="Externe",H1329="Externes",G1329="agence",H1329="STAGIAIRE INFIRMIER(ÈRE)",H1329="STAGIAIRE SI",H1329="STAGIAIRE S.I.",H1329="STAGIAIRE PAB",H1329="STAGIAIRE EN PERFUSION",H1329="Stagiaire Physiothérapeute",H1329="Stagiaire médecine",H1329="Stagiaire - Service sociaux",H1329="STAGIAIRE SOINS INFIRMIERS",H1329="STAGIAIRE EXTERNE EN MÉDECINE",H1329="ss",),1,0)</f>
        <v>0</v>
      </c>
      <c r="E1329" s="28" t="s">
        <v>2839</v>
      </c>
      <c r="F1329" s="28" t="s">
        <v>2838</v>
      </c>
      <c r="G1329" s="262">
        <v>8916</v>
      </c>
      <c r="H1329" s="79" t="s">
        <v>2416</v>
      </c>
      <c r="I1329" s="164" t="s">
        <v>3784</v>
      </c>
      <c r="J1329" s="273">
        <f ca="1">IF(AK1329&lt;=Données!$B$2,1," ")</f>
        <v>1</v>
      </c>
      <c r="K1329" s="45" t="s">
        <v>56</v>
      </c>
      <c r="L1329" s="46"/>
      <c r="M1329" s="47"/>
      <c r="N1329" s="48">
        <v>1</v>
      </c>
      <c r="O1329" s="185"/>
      <c r="P1329" s="187"/>
      <c r="Q1329" s="185"/>
      <c r="R1329" s="186"/>
      <c r="S1329" s="186"/>
      <c r="T1329" s="187"/>
      <c r="U1329" s="187"/>
      <c r="V1329" s="187"/>
      <c r="W1329" s="320"/>
      <c r="X1329" s="214"/>
      <c r="Y1329" s="215"/>
      <c r="Z1329" s="34"/>
      <c r="AA1329" s="35"/>
      <c r="AB1329" s="35"/>
      <c r="AC1329" s="35"/>
      <c r="AD1329" s="36"/>
      <c r="AE1329" s="224"/>
      <c r="AF1329" s="53"/>
      <c r="AG1329" s="54"/>
      <c r="AH1329" s="55"/>
      <c r="AI1329" s="56"/>
      <c r="AJ1329" s="41" t="s">
        <v>85</v>
      </c>
      <c r="AK1329" s="42">
        <v>44699</v>
      </c>
      <c r="AL1329" s="50"/>
      <c r="AM1329" s="337" t="str">
        <f>INDEX($K$6:$AE$6,1,MATCH(1,K1329:AE1329,-1))</f>
        <v>F550</v>
      </c>
      <c r="AN1329" s="337" t="str">
        <f>IF(INDEX($K$6:$AE$6,1,MATCH(1,K1329:AE1329,1))&lt;&gt;INDEX($K$6:$AE$6,1,MATCH(1,K1329:AE1329,-1)),INDEX($K$6:$AE$6,1,MATCH(1,K1329:AE1329,1)),"-")</f>
        <v>-</v>
      </c>
    </row>
    <row r="1330" spans="1:40" x14ac:dyDescent="0.2">
      <c r="A1330" s="169" t="str">
        <f>IF(IFERROR(VLOOKUP(G1330,EmployesActifs,1,FALSE),"Non")&lt;&gt;"Non","Oui","Non")</f>
        <v>Oui</v>
      </c>
      <c r="B1330" s="172">
        <f>IF(A1330="Oui",1,0)</f>
        <v>1</v>
      </c>
      <c r="C1330" s="172">
        <f>IF(OR(G1330="Médecin",H1330="Médecin",I1330="Médecin",I1330="Médecins",H1330="anesthésiste",H1330="boursier univ.",H1330="chercheur",H1330="chirurgien",H1330="Résident(e)",H1330="Md Urg",H1330="Md Card",LEFT(H1330,6)="Fellow",H1330="Externe Médecine",H1330="Directeur de la biobanque Médecin",H1330="monit.-boursier",),1,0)</f>
        <v>0</v>
      </c>
      <c r="D1330" s="172">
        <f>IF(OR(G1330=0,H1330="Stagiaire",H1330="Stagiaires",H1330="Externe",H1330="Externes",G1330="agence",H1330="STAGIAIRE INFIRMIER(ÈRE)",H1330="STAGIAIRE SI",H1330="STAGIAIRE S.I.",H1330="STAGIAIRE PAB",H1330="STAGIAIRE EN PERFUSION",H1330="Stagiaire Physiothérapeute",H1330="Stagiaire médecine",H1330="Stagiaire - Service sociaux",H1330="STAGIAIRE SOINS INFIRMIERS",H1330="STAGIAIRE EXTERNE EN MÉDECINE",H1330="ss",),1,0)</f>
        <v>0</v>
      </c>
      <c r="E1330" s="28" t="s">
        <v>2080</v>
      </c>
      <c r="F1330" s="28" t="s">
        <v>2081</v>
      </c>
      <c r="G1330" s="262">
        <v>4836</v>
      </c>
      <c r="H1330" s="79" t="s">
        <v>721</v>
      </c>
      <c r="I1330" s="164" t="s">
        <v>3581</v>
      </c>
      <c r="J1330" s="273" t="str">
        <f ca="1">IF(AK1330&lt;=Données!$B$2,1," ")</f>
        <v xml:space="preserve"> </v>
      </c>
      <c r="K1330" s="45">
        <v>1</v>
      </c>
      <c r="L1330" s="46"/>
      <c r="M1330" s="47"/>
      <c r="N1330" s="48"/>
      <c r="O1330" s="185"/>
      <c r="P1330" s="187"/>
      <c r="Q1330" s="185"/>
      <c r="R1330" s="186"/>
      <c r="S1330" s="186"/>
      <c r="T1330" s="187"/>
      <c r="U1330" s="187"/>
      <c r="V1330" s="187"/>
      <c r="W1330" s="320"/>
      <c r="X1330" s="214"/>
      <c r="Y1330" s="215"/>
      <c r="Z1330" s="34"/>
      <c r="AA1330" s="35"/>
      <c r="AB1330" s="35"/>
      <c r="AC1330" s="35"/>
      <c r="AD1330" s="36"/>
      <c r="AE1330" s="224"/>
      <c r="AF1330" s="53"/>
      <c r="AG1330" s="54"/>
      <c r="AH1330" s="55"/>
      <c r="AI1330" s="56"/>
      <c r="AJ1330" s="41" t="s">
        <v>4462</v>
      </c>
      <c r="AK1330" s="42">
        <v>45785</v>
      </c>
      <c r="AL1330" s="50"/>
      <c r="AM1330" s="337" t="str">
        <f>INDEX($K$6:$AE$6,1,MATCH(1,K1330:AE1330,-1))</f>
        <v>95PFE-L2S</v>
      </c>
      <c r="AN1330" s="337" t="str">
        <f>IF(INDEX($K$6:$AE$6,1,MATCH(1,K1330:AE1330,1))&lt;&gt;INDEX($K$6:$AE$6,1,MATCH(1,K1330:AE1330,-1)),INDEX($K$6:$AE$6,1,MATCH(1,K1330:AE1330,1)),"-")</f>
        <v>-</v>
      </c>
    </row>
    <row r="1331" spans="1:40" x14ac:dyDescent="0.2">
      <c r="A1331" s="169" t="str">
        <f>IF(IFERROR(VLOOKUP(G1331,EmployesActifs,1,FALSE),"Non")&lt;&gt;"Non","Oui","Non")</f>
        <v>Oui</v>
      </c>
      <c r="B1331" s="172">
        <f>IF(A1331="Oui",1,0)</f>
        <v>1</v>
      </c>
      <c r="C1331" s="172">
        <f>IF(OR(G1331="Médecin",H1331="Médecin",I1331="Médecin",I1331="Médecins",H1331="anesthésiste",H1331="boursier univ.",H1331="chercheur",H1331="chirurgien",H1331="Résident(e)",H1331="Md Urg",H1331="Md Card",LEFT(H1331,6)="Fellow",H1331="Externe Médecine",H1331="Directeur de la biobanque Médecin",H1331="monit.-boursier",),1,0)</f>
        <v>0</v>
      </c>
      <c r="D1331" s="172">
        <f>IF(OR(G1331=0,H1331="Stagiaire",H1331="Stagiaires",H1331="Externe",H1331="Externes",G1331="agence",H1331="STAGIAIRE INFIRMIER(ÈRE)",H1331="STAGIAIRE SI",H1331="STAGIAIRE S.I.",H1331="STAGIAIRE PAB",H1331="STAGIAIRE EN PERFUSION",H1331="Stagiaire Physiothérapeute",H1331="Stagiaire médecine",H1331="Stagiaire - Service sociaux",H1331="STAGIAIRE SOINS INFIRMIERS",H1331="STAGIAIRE EXTERNE EN MÉDECINE",H1331="ss",),1,0)</f>
        <v>0</v>
      </c>
      <c r="E1331" s="28" t="s">
        <v>2082</v>
      </c>
      <c r="F1331" s="28" t="s">
        <v>2083</v>
      </c>
      <c r="G1331" s="262">
        <v>5277</v>
      </c>
      <c r="H1331" s="79" t="s">
        <v>747</v>
      </c>
      <c r="I1331" s="164" t="s">
        <v>5716</v>
      </c>
      <c r="J1331" s="273" t="str">
        <f ca="1">IF(AK1331&lt;=Données!$B$2,1," ")</f>
        <v xml:space="preserve"> </v>
      </c>
      <c r="K1331" s="45" t="s">
        <v>56</v>
      </c>
      <c r="L1331" s="46">
        <v>1</v>
      </c>
      <c r="M1331" s="47"/>
      <c r="N1331" s="48"/>
      <c r="O1331" s="185"/>
      <c r="P1331" s="187"/>
      <c r="Q1331" s="185"/>
      <c r="R1331" s="186"/>
      <c r="S1331" s="186">
        <v>1</v>
      </c>
      <c r="T1331" s="187"/>
      <c r="U1331" s="187"/>
      <c r="V1331" s="187"/>
      <c r="W1331" s="320"/>
      <c r="X1331" s="214"/>
      <c r="Y1331" s="215"/>
      <c r="Z1331" s="34"/>
      <c r="AA1331" s="35"/>
      <c r="AB1331" s="35"/>
      <c r="AC1331" s="35"/>
      <c r="AD1331" s="36"/>
      <c r="AE1331" s="224"/>
      <c r="AF1331" s="53"/>
      <c r="AG1331" s="54"/>
      <c r="AH1331" s="55"/>
      <c r="AI1331" s="56"/>
      <c r="AJ1331" s="41" t="s">
        <v>4462</v>
      </c>
      <c r="AK1331" s="42">
        <v>45847</v>
      </c>
      <c r="AL1331" s="50"/>
      <c r="AM1331" s="337" t="str">
        <f>INDEX($K$6:$AE$6,1,MATCH(1,K1331:AE1331,-1))</f>
        <v>95PFE-L2M</v>
      </c>
      <c r="AN1331" s="337" t="str">
        <f>IF(INDEX($K$6:$AE$6,1,MATCH(1,K1331:AE1331,1))&lt;&gt;INDEX($K$6:$AE$6,1,MATCH(1,K1331:AE1331,-1)),INDEX($K$6:$AE$6,1,MATCH(1,K1331:AE1331,1)),"-")</f>
        <v>1870 +</v>
      </c>
    </row>
    <row r="1332" spans="1:40" x14ac:dyDescent="0.2">
      <c r="A1332" s="169" t="str">
        <f>IF(IFERROR(VLOOKUP(G1332,EmployesActifs,1,FALSE),"Non")&lt;&gt;"Non","Oui","Non")</f>
        <v>Oui</v>
      </c>
      <c r="B1332" s="172">
        <f>IF(A1332="Oui",1,0)</f>
        <v>1</v>
      </c>
      <c r="C1332" s="172">
        <f>IF(OR(G1332="Médecin",H1332="Médecin",I1332="Médecin",I1332="Médecins",H1332="anesthésiste",H1332="boursier univ.",H1332="chercheur",H1332="chirurgien",H1332="Résident(e)",H1332="Md Urg",H1332="Md Card",LEFT(H1332,6)="Fellow",H1332="Externe Médecine",H1332="Directeur de la biobanque Médecin",H1332="monit.-boursier",),1,0)</f>
        <v>0</v>
      </c>
      <c r="D1332" s="172">
        <f>IF(OR(G1332=0,H1332="Stagiaire",H1332="Stagiaires",H1332="Externe",H1332="Externes",G1332="agence",H1332="STAGIAIRE INFIRMIER(ÈRE)",H1332="STAGIAIRE SI",H1332="STAGIAIRE S.I.",H1332="STAGIAIRE PAB",H1332="STAGIAIRE EN PERFUSION",H1332="Stagiaire Physiothérapeute",H1332="Stagiaire médecine",H1332="Stagiaire - Service sociaux",H1332="STAGIAIRE SOINS INFIRMIERS",H1332="STAGIAIRE EXTERNE EN MÉDECINE",H1332="ss",),1,0)</f>
        <v>0</v>
      </c>
      <c r="E1332" s="28" t="s">
        <v>4208</v>
      </c>
      <c r="F1332" s="28" t="s">
        <v>4209</v>
      </c>
      <c r="G1332" s="262">
        <v>12680</v>
      </c>
      <c r="H1332" s="79" t="s">
        <v>42</v>
      </c>
      <c r="I1332" s="164" t="s">
        <v>5716</v>
      </c>
      <c r="J1332" s="273" t="str">
        <f ca="1">IF(AK1332&lt;=Données!$B$2,1," ")</f>
        <v xml:space="preserve"> </v>
      </c>
      <c r="K1332" s="45" t="s">
        <v>56</v>
      </c>
      <c r="L1332" s="46"/>
      <c r="M1332" s="47"/>
      <c r="N1332" s="48"/>
      <c r="O1332" s="185"/>
      <c r="P1332" s="187"/>
      <c r="Q1332" s="185"/>
      <c r="R1332" s="186"/>
      <c r="S1332" s="186">
        <v>1</v>
      </c>
      <c r="T1332" s="187"/>
      <c r="U1332" s="187"/>
      <c r="V1332" s="187"/>
      <c r="W1332" s="320"/>
      <c r="X1332" s="214"/>
      <c r="Y1332" s="215"/>
      <c r="Z1332" s="34"/>
      <c r="AA1332" s="35"/>
      <c r="AB1332" s="35"/>
      <c r="AC1332" s="35"/>
      <c r="AD1332" s="36"/>
      <c r="AE1332" s="224"/>
      <c r="AF1332" s="37"/>
      <c r="AG1332" s="38"/>
      <c r="AH1332" s="55"/>
      <c r="AI1332" s="56"/>
      <c r="AJ1332" s="41" t="s">
        <v>4462</v>
      </c>
      <c r="AK1332" s="42">
        <v>45826</v>
      </c>
      <c r="AL1332" s="50"/>
      <c r="AM1332" s="337" t="str">
        <f>INDEX($K$6:$AE$6,1,MATCH(1,K1332:AE1332,-1))</f>
        <v>1870 +</v>
      </c>
      <c r="AN1332" s="337" t="str">
        <f>IF(INDEX($K$6:$AE$6,1,MATCH(1,K1332:AE1332,1))&lt;&gt;INDEX($K$6:$AE$6,1,MATCH(1,K1332:AE1332,-1)),INDEX($K$6:$AE$6,1,MATCH(1,K1332:AE1332,1)),"-")</f>
        <v>-</v>
      </c>
    </row>
    <row r="1333" spans="1:40" x14ac:dyDescent="0.2">
      <c r="A1333" s="169" t="str">
        <f>IF(IFERROR(VLOOKUP(G1333,EmployesActifs,1,FALSE),"Non")&lt;&gt;"Non","Oui","Non")</f>
        <v>Oui</v>
      </c>
      <c r="B1333" s="172">
        <f>IF(A1333="Oui",1,0)</f>
        <v>1</v>
      </c>
      <c r="C1333" s="172">
        <f>IF(OR(G1333="Médecin",H1333="Médecin",I1333="Médecin",I1333="Médecins",H1333="anesthésiste",H1333="boursier univ.",H1333="chercheur",H1333="chirurgien",H1333="Résident(e)",H1333="Md Urg",H1333="Md Card",LEFT(H1333,6)="Fellow",H1333="Externe Médecine",H1333="Directeur de la biobanque Médecin",H1333="monit.-boursier",),1,0)</f>
        <v>0</v>
      </c>
      <c r="D1333" s="172">
        <f>IF(OR(G1333=0,H1333="Stagiaire",H1333="Stagiaires",H1333="Externe",H1333="Externes",G1333="agence",H1333="STAGIAIRE INFIRMIER(ÈRE)",H1333="STAGIAIRE SI",H1333="STAGIAIRE S.I.",H1333="STAGIAIRE PAB",H1333="STAGIAIRE EN PERFUSION",H1333="Stagiaire Physiothérapeute",H1333="Stagiaire médecine",H1333="Stagiaire - Service sociaux",H1333="STAGIAIRE SOINS INFIRMIERS",H1333="STAGIAIRE EXTERNE EN MÉDECINE",H1333="ss",),1,0)</f>
        <v>0</v>
      </c>
      <c r="E1333" s="28" t="s">
        <v>4233</v>
      </c>
      <c r="F1333" s="28" t="s">
        <v>219</v>
      </c>
      <c r="G1333" s="262">
        <v>12747</v>
      </c>
      <c r="H1333" s="79" t="s">
        <v>570</v>
      </c>
      <c r="I1333" s="164" t="s">
        <v>5583</v>
      </c>
      <c r="J1333" s="273" t="str">
        <f ca="1">IF(AK1333&lt;=Données!$B$2,1," ")</f>
        <v xml:space="preserve"> </v>
      </c>
      <c r="K1333" s="45">
        <v>1</v>
      </c>
      <c r="L1333" s="46"/>
      <c r="M1333" s="47"/>
      <c r="N1333" s="48"/>
      <c r="O1333" s="185"/>
      <c r="P1333" s="187"/>
      <c r="Q1333" s="185"/>
      <c r="R1333" s="186"/>
      <c r="S1333" s="186"/>
      <c r="T1333" s="187"/>
      <c r="U1333" s="187"/>
      <c r="V1333" s="187"/>
      <c r="W1333" s="320"/>
      <c r="X1333" s="214"/>
      <c r="Y1333" s="215"/>
      <c r="Z1333" s="34"/>
      <c r="AA1333" s="35"/>
      <c r="AB1333" s="35"/>
      <c r="AC1333" s="35"/>
      <c r="AD1333" s="36"/>
      <c r="AE1333" s="224"/>
      <c r="AF1333" s="37"/>
      <c r="AG1333" s="38"/>
      <c r="AH1333" s="55"/>
      <c r="AI1333" s="56"/>
      <c r="AJ1333" s="41" t="s">
        <v>4462</v>
      </c>
      <c r="AK1333" s="42">
        <v>45518</v>
      </c>
      <c r="AL1333" s="50"/>
      <c r="AM1333" s="337" t="str">
        <f>INDEX($K$6:$AE$6,1,MATCH(1,K1333:AE1333,-1))</f>
        <v>95PFE-L2S</v>
      </c>
      <c r="AN1333" s="337" t="str">
        <f>IF(INDEX($K$6:$AE$6,1,MATCH(1,K1333:AE1333,1))&lt;&gt;INDEX($K$6:$AE$6,1,MATCH(1,K1333:AE1333,-1)),INDEX($K$6:$AE$6,1,MATCH(1,K1333:AE1333,1)),"-")</f>
        <v>-</v>
      </c>
    </row>
    <row r="1334" spans="1:40" x14ac:dyDescent="0.2">
      <c r="A1334" s="169" t="str">
        <f>IF(IFERROR(VLOOKUP(G1334,EmployesActifs,1,FALSE),"Non")&lt;&gt;"Non","Oui","Non")</f>
        <v>Oui</v>
      </c>
      <c r="B1334" s="172">
        <f>IF(A1334="Oui",1,0)</f>
        <v>1</v>
      </c>
      <c r="C1334" s="172">
        <f>IF(OR(G1334="Médecin",H1334="Médecin",I1334="Médecin",I1334="Médecins",H1334="anesthésiste",H1334="boursier univ.",H1334="chercheur",H1334="chirurgien",H1334="Résident(e)",H1334="Md Urg",H1334="Md Card",LEFT(H1334,6)="Fellow",H1334="Externe Médecine",H1334="Directeur de la biobanque Médecin",H1334="monit.-boursier",),1,0)</f>
        <v>0</v>
      </c>
      <c r="D1334" s="172">
        <f>IF(OR(G1334=0,H1334="Stagiaire",H1334="Stagiaires",H1334="Externe",H1334="Externes",G1334="agence",H1334="STAGIAIRE INFIRMIER(ÈRE)",H1334="STAGIAIRE SI",H1334="STAGIAIRE S.I.",H1334="STAGIAIRE PAB",H1334="STAGIAIRE EN PERFUSION",H1334="Stagiaire Physiothérapeute",H1334="Stagiaire médecine",H1334="Stagiaire - Service sociaux",H1334="STAGIAIRE SOINS INFIRMIERS",H1334="STAGIAIRE EXTERNE EN MÉDECINE",H1334="ss",),1,0)</f>
        <v>0</v>
      </c>
      <c r="E1334" s="28" t="s">
        <v>2085</v>
      </c>
      <c r="F1334" s="28" t="s">
        <v>680</v>
      </c>
      <c r="G1334" s="262">
        <v>11198</v>
      </c>
      <c r="H1334" s="79" t="s">
        <v>426</v>
      </c>
      <c r="I1334" s="164" t="s">
        <v>1764</v>
      </c>
      <c r="J1334" s="273">
        <f ca="1">IF(AK1334&lt;=Données!$B$2,1," ")</f>
        <v>1</v>
      </c>
      <c r="K1334" s="45"/>
      <c r="L1334" s="46"/>
      <c r="M1334" s="47"/>
      <c r="N1334" s="48"/>
      <c r="O1334" s="185"/>
      <c r="P1334" s="187"/>
      <c r="Q1334" s="185"/>
      <c r="R1334" s="186">
        <v>1</v>
      </c>
      <c r="S1334" s="186"/>
      <c r="T1334" s="187"/>
      <c r="U1334" s="187"/>
      <c r="V1334" s="187"/>
      <c r="W1334" s="320"/>
      <c r="X1334" s="214"/>
      <c r="Y1334" s="215"/>
      <c r="Z1334" s="34"/>
      <c r="AA1334" s="35"/>
      <c r="AB1334" s="35"/>
      <c r="AC1334" s="35"/>
      <c r="AD1334" s="36"/>
      <c r="AE1334" s="224"/>
      <c r="AF1334" s="53"/>
      <c r="AG1334" s="54"/>
      <c r="AH1334" s="55"/>
      <c r="AI1334" s="56"/>
      <c r="AJ1334" s="41" t="s">
        <v>439</v>
      </c>
      <c r="AK1334" s="42">
        <v>44119</v>
      </c>
      <c r="AL1334" s="50"/>
      <c r="AM1334" s="337">
        <f>INDEX($K$6:$AE$6,1,MATCH(1,K1334:AE1334,-1))</f>
        <v>1860</v>
      </c>
      <c r="AN1334" s="337" t="str">
        <f>IF(INDEX($K$6:$AE$6,1,MATCH(1,K1334:AE1334,1))&lt;&gt;INDEX($K$6:$AE$6,1,MATCH(1,K1334:AE1334,-1)),INDEX($K$6:$AE$6,1,MATCH(1,K1334:AE1334,1)),"-")</f>
        <v>-</v>
      </c>
    </row>
    <row r="1335" spans="1:40" x14ac:dyDescent="0.2">
      <c r="A1335" s="381"/>
      <c r="B1335" s="172">
        <f>IF(A1335="Oui",1,0)</f>
        <v>0</v>
      </c>
      <c r="C1335" s="172">
        <f>IF(OR(G1335="Médecin",H1335="Médecin",I1335="Médecin",I1335="Médecins",H1335="anesthésiste",H1335="boursier univ.",H1335="chercheur",H1335="chirurgien",H1335="Résident(e)",H1335="Md Urg",H1335="Md Card",LEFT(H1335,6)="Fellow",H1335="Externe Médecine",H1335="Directeur de la biobanque Médecin",H1335="monit.-boursier",),1,0)</f>
        <v>0</v>
      </c>
      <c r="D1335" s="172">
        <f>IF(OR(G1335=0,H1335="Stagiaire",H1335="Stagiaires",H1335="Externe",H1335="Externes",G1335="agence",H1335="STAGIAIRE INFIRMIER(ÈRE)",H1335="STAGIAIRE SI",H1335="STAGIAIRE S.I.",H1335="STAGIAIRE PAB",H1335="STAGIAIRE EN PERFUSION",H1335="Stagiaire Physiothérapeute",H1335="Stagiaire médecine",H1335="Stagiaire - Service sociaux",H1335="STAGIAIRE SOINS INFIRMIERS",H1335="STAGIAIRE EXTERNE EN MÉDECINE",H1335="ss",),1,0)</f>
        <v>1</v>
      </c>
      <c r="E1335" s="28" t="s">
        <v>3235</v>
      </c>
      <c r="F1335" s="28" t="s">
        <v>3261</v>
      </c>
      <c r="G1335" s="262">
        <v>0</v>
      </c>
      <c r="H1335" s="79" t="s">
        <v>479</v>
      </c>
      <c r="I1335" s="164" t="s">
        <v>920</v>
      </c>
      <c r="J1335" s="273">
        <f ca="1">IF(AK1335&lt;=Données!$B$2,1," ")</f>
        <v>1</v>
      </c>
      <c r="K1335" s="45" t="s">
        <v>56</v>
      </c>
      <c r="L1335" s="46" t="s">
        <v>56</v>
      </c>
      <c r="M1335" s="47"/>
      <c r="N1335" s="48">
        <v>1</v>
      </c>
      <c r="O1335" s="185"/>
      <c r="P1335" s="187"/>
      <c r="Q1335" s="185"/>
      <c r="R1335" s="186"/>
      <c r="S1335" s="186"/>
      <c r="T1335" s="187"/>
      <c r="U1335" s="187"/>
      <c r="V1335" s="187"/>
      <c r="W1335" s="320"/>
      <c r="X1335" s="214"/>
      <c r="Y1335" s="215"/>
      <c r="Z1335" s="34"/>
      <c r="AA1335" s="35"/>
      <c r="AB1335" s="35"/>
      <c r="AC1335" s="35"/>
      <c r="AD1335" s="36"/>
      <c r="AE1335" s="224"/>
      <c r="AF1335" s="53"/>
      <c r="AG1335" s="54"/>
      <c r="AH1335" s="55"/>
      <c r="AI1335" s="56"/>
      <c r="AJ1335" s="41" t="s">
        <v>85</v>
      </c>
      <c r="AK1335" s="42">
        <v>45055</v>
      </c>
      <c r="AL1335" s="50"/>
      <c r="AM1335" s="337" t="str">
        <f>INDEX($K$6:$AE$6,1,MATCH(1,K1335:AE1335,-1))</f>
        <v>F550</v>
      </c>
      <c r="AN1335" s="337" t="str">
        <f>IF(INDEX($K$6:$AE$6,1,MATCH(1,K1335:AE1335,1))&lt;&gt;INDEX($K$6:$AE$6,1,MATCH(1,K1335:AE1335,-1)),INDEX($K$6:$AE$6,1,MATCH(1,K1335:AE1335,1)),"-")</f>
        <v>-</v>
      </c>
    </row>
    <row r="1336" spans="1:40" x14ac:dyDescent="0.2">
      <c r="A1336" s="169" t="str">
        <f>IF(IFERROR(VLOOKUP(G1336,EmployesActifs,1,FALSE),"Non")&lt;&gt;"Non","Oui","Non")</f>
        <v>Oui</v>
      </c>
      <c r="B1336" s="172">
        <f>IF(A1336="Oui",1,0)</f>
        <v>1</v>
      </c>
      <c r="C1336" s="172">
        <f>IF(OR(G1336="Médecin",H1336="Médecin",I1336="Médecin",I1336="Médecins",H1336="anesthésiste",H1336="boursier univ.",H1336="chercheur",H1336="chirurgien",H1336="Résident(e)",H1336="Md Urg",H1336="Md Card",LEFT(H1336,6)="Fellow",H1336="Externe Médecine",H1336="Directeur de la biobanque Médecin",H1336="monit.-boursier",),1,0)</f>
        <v>0</v>
      </c>
      <c r="D1336" s="172">
        <f>IF(OR(G1336=0,H1336="Stagiaire",H1336="Stagiaires",H1336="Externe",H1336="Externes",G1336="agence",H1336="STAGIAIRE INFIRMIER(ÈRE)",H1336="STAGIAIRE SI",H1336="STAGIAIRE S.I.",H1336="STAGIAIRE PAB",H1336="STAGIAIRE EN PERFUSION",H1336="Stagiaire Physiothérapeute",H1336="Stagiaire médecine",H1336="Stagiaire - Service sociaux",H1336="STAGIAIRE SOINS INFIRMIERS",H1336="STAGIAIRE EXTERNE EN MÉDECINE",H1336="ss",),1,0)</f>
        <v>0</v>
      </c>
      <c r="E1336" s="28" t="s">
        <v>2088</v>
      </c>
      <c r="F1336" s="28" t="s">
        <v>2003</v>
      </c>
      <c r="G1336" s="262">
        <v>10727</v>
      </c>
      <c r="H1336" s="79" t="s">
        <v>3634</v>
      </c>
      <c r="I1336" s="164" t="s">
        <v>5714</v>
      </c>
      <c r="J1336" s="273">
        <f ca="1">IF(AK1336&lt;=Données!$B$2,1," ")</f>
        <v>1</v>
      </c>
      <c r="K1336" s="45" t="s">
        <v>56</v>
      </c>
      <c r="L1336" s="46" t="s">
        <v>56</v>
      </c>
      <c r="M1336" s="47" t="s">
        <v>56</v>
      </c>
      <c r="N1336" s="48"/>
      <c r="O1336" s="185"/>
      <c r="P1336" s="187"/>
      <c r="Q1336" s="185"/>
      <c r="R1336" s="186"/>
      <c r="S1336" s="186">
        <v>1</v>
      </c>
      <c r="T1336" s="187"/>
      <c r="U1336" s="187"/>
      <c r="V1336" s="187"/>
      <c r="W1336" s="320"/>
      <c r="X1336" s="214"/>
      <c r="Y1336" s="215"/>
      <c r="Z1336" s="34"/>
      <c r="AA1336" s="35"/>
      <c r="AB1336" s="35">
        <v>1</v>
      </c>
      <c r="AC1336" s="35"/>
      <c r="AD1336" s="36" t="s">
        <v>56</v>
      </c>
      <c r="AE1336" s="224" t="s">
        <v>56</v>
      </c>
      <c r="AF1336" s="53"/>
      <c r="AG1336" s="54"/>
      <c r="AH1336" s="55"/>
      <c r="AI1336" s="56"/>
      <c r="AJ1336" s="41" t="s">
        <v>85</v>
      </c>
      <c r="AK1336" s="42">
        <v>44574</v>
      </c>
      <c r="AL1336" s="50" t="s">
        <v>2089</v>
      </c>
      <c r="AM1336" s="337" t="str">
        <f>INDEX($K$6:$AE$6,1,MATCH(1,K1336:AE1336,-1))</f>
        <v>1870 +</v>
      </c>
      <c r="AN1336" s="337" t="str">
        <f>IF(INDEX($K$6:$AE$6,1,MATCH(1,K1336:AE1336,1))&lt;&gt;INDEX($K$6:$AE$6,1,MATCH(1,K1336:AE1336,-1)),INDEX($K$6:$AE$6,1,MATCH(1,K1336:AE1336,1)),"-")</f>
        <v>1512-M</v>
      </c>
    </row>
    <row r="1337" spans="1:40" x14ac:dyDescent="0.2">
      <c r="A1337" s="169" t="str">
        <f>IF(IFERROR(VLOOKUP(G1337,EmployesActifs,1,FALSE),"Non")&lt;&gt;"Non","Oui","Non")</f>
        <v>Oui</v>
      </c>
      <c r="B1337" s="172">
        <f>IF(A1337="Oui",1,0)</f>
        <v>1</v>
      </c>
      <c r="C1337" s="172">
        <f>IF(OR(G1337="Médecin",H1337="Médecin",I1337="Médecin",I1337="Médecins",H1337="anesthésiste",H1337="boursier univ.",H1337="chercheur",H1337="chirurgien",H1337="Résident(e)",H1337="Md Urg",H1337="Md Card",LEFT(H1337,6)="Fellow",H1337="Externe Médecine",H1337="Directeur de la biobanque Médecin",H1337="monit.-boursier",),1,0)</f>
        <v>0</v>
      </c>
      <c r="D1337" s="172">
        <f>IF(OR(G1337=0,H1337="Stagiaire",H1337="Stagiaires",H1337="Externe",H1337="Externes",G1337="agence",H1337="STAGIAIRE INFIRMIER(ÈRE)",H1337="STAGIAIRE SI",H1337="STAGIAIRE S.I.",H1337="STAGIAIRE PAB",H1337="STAGIAIRE EN PERFUSION",H1337="Stagiaire Physiothérapeute",H1337="Stagiaire médecine",H1337="Stagiaire - Service sociaux",H1337="STAGIAIRE SOINS INFIRMIERS",H1337="STAGIAIRE EXTERNE EN MÉDECINE",H1337="ss",),1,0)</f>
        <v>0</v>
      </c>
      <c r="E1337" s="28" t="s">
        <v>2090</v>
      </c>
      <c r="F1337" s="28" t="s">
        <v>2091</v>
      </c>
      <c r="G1337" s="262">
        <v>10843</v>
      </c>
      <c r="H1337" s="79" t="s">
        <v>517</v>
      </c>
      <c r="I1337" s="164" t="s">
        <v>1505</v>
      </c>
      <c r="J1337" s="273">
        <f ca="1">IF(AK1337&lt;=Données!$B$2,1," ")</f>
        <v>1</v>
      </c>
      <c r="K1337" s="45"/>
      <c r="L1337" s="46"/>
      <c r="M1337" s="47"/>
      <c r="N1337" s="48"/>
      <c r="O1337" s="185"/>
      <c r="P1337" s="187"/>
      <c r="Q1337" s="185"/>
      <c r="R1337" s="186">
        <v>1</v>
      </c>
      <c r="S1337" s="186"/>
      <c r="T1337" s="187"/>
      <c r="U1337" s="187"/>
      <c r="V1337" s="187"/>
      <c r="W1337" s="320"/>
      <c r="X1337" s="214"/>
      <c r="Y1337" s="215"/>
      <c r="Z1337" s="34"/>
      <c r="AA1337" s="35"/>
      <c r="AB1337" s="35"/>
      <c r="AC1337" s="35"/>
      <c r="AD1337" s="36"/>
      <c r="AE1337" s="224"/>
      <c r="AF1337" s="53"/>
      <c r="AG1337" s="54"/>
      <c r="AH1337" s="55"/>
      <c r="AI1337" s="56"/>
      <c r="AJ1337" s="41" t="s">
        <v>44</v>
      </c>
      <c r="AK1337" s="42">
        <v>43892</v>
      </c>
      <c r="AL1337" s="50"/>
      <c r="AM1337" s="337">
        <f>INDEX($K$6:$AE$6,1,MATCH(1,K1337:AE1337,-1))</f>
        <v>1860</v>
      </c>
      <c r="AN1337" s="337" t="str">
        <f>IF(INDEX($K$6:$AE$6,1,MATCH(1,K1337:AE1337,1))&lt;&gt;INDEX($K$6:$AE$6,1,MATCH(1,K1337:AE1337,-1)),INDEX($K$6:$AE$6,1,MATCH(1,K1337:AE1337,1)),"-")</f>
        <v>-</v>
      </c>
    </row>
    <row r="1338" spans="1:40" x14ac:dyDescent="0.2">
      <c r="A1338" s="381"/>
      <c r="B1338" s="172">
        <f>IF(A1338="Oui",1,0)</f>
        <v>0</v>
      </c>
      <c r="C1338" s="172">
        <f>IF(OR(G1338="Médecin",H1338="Médecin",I1338="Médecin",I1338="Médecins",H1338="anesthésiste",H1338="boursier univ.",H1338="chercheur",H1338="chirurgien",H1338="Résident(e)",H1338="Md Urg",H1338="Md Card",LEFT(H1338,6)="Fellow",H1338="Externe Médecine",H1338="Directeur de la biobanque Médecin",H1338="monit.-boursier",),1,0)</f>
        <v>1</v>
      </c>
      <c r="D1338" s="172">
        <f>IF(OR(G1338=0,H1338="Stagiaire",H1338="Stagiaires",H1338="Externe",H1338="Externes",G1338="agence",H1338="STAGIAIRE INFIRMIER(ÈRE)",H1338="STAGIAIRE SI",H1338="STAGIAIRE S.I.",H1338="STAGIAIRE PAB",H1338="STAGIAIRE EN PERFUSION",H1338="Stagiaire Physiothérapeute",H1338="Stagiaire médecine",H1338="Stagiaire - Service sociaux",H1338="STAGIAIRE SOINS INFIRMIERS",H1338="STAGIAIRE EXTERNE EN MÉDECINE",H1338="ss",),1,0)</f>
        <v>0</v>
      </c>
      <c r="E1338" s="28" t="s">
        <v>2090</v>
      </c>
      <c r="F1338" s="28" t="s">
        <v>902</v>
      </c>
      <c r="G1338" s="262" t="s">
        <v>6378</v>
      </c>
      <c r="H1338" s="79" t="s">
        <v>116</v>
      </c>
      <c r="I1338" s="164" t="s">
        <v>65</v>
      </c>
      <c r="J1338" s="273">
        <f ca="1">IF(AK1338&lt;=Données!$B$2,1," ")</f>
        <v>1</v>
      </c>
      <c r="K1338" s="45" t="s">
        <v>56</v>
      </c>
      <c r="L1338" s="46" t="s">
        <v>56</v>
      </c>
      <c r="M1338" s="47"/>
      <c r="N1338" s="48">
        <v>1</v>
      </c>
      <c r="O1338" s="185"/>
      <c r="P1338" s="187"/>
      <c r="Q1338" s="185"/>
      <c r="R1338" s="186"/>
      <c r="S1338" s="186" t="s">
        <v>56</v>
      </c>
      <c r="T1338" s="187"/>
      <c r="U1338" s="187"/>
      <c r="V1338" s="187"/>
      <c r="W1338" s="320"/>
      <c r="X1338" s="214"/>
      <c r="Y1338" s="215"/>
      <c r="Z1338" s="34"/>
      <c r="AA1338" s="35"/>
      <c r="AB1338" s="35"/>
      <c r="AC1338" s="35"/>
      <c r="AD1338" s="36"/>
      <c r="AE1338" s="224"/>
      <c r="AF1338" s="53"/>
      <c r="AG1338" s="54"/>
      <c r="AH1338" s="55"/>
      <c r="AI1338" s="56"/>
      <c r="AJ1338" s="41" t="s">
        <v>85</v>
      </c>
      <c r="AK1338" s="42">
        <v>44755</v>
      </c>
      <c r="AL1338" s="50"/>
      <c r="AM1338" s="337" t="str">
        <f>INDEX($K$6:$AE$6,1,MATCH(1,K1338:AE1338,-1))</f>
        <v>F550</v>
      </c>
      <c r="AN1338" s="337" t="str">
        <f>IF(INDEX($K$6:$AE$6,1,MATCH(1,K1338:AE1338,1))&lt;&gt;INDEX($K$6:$AE$6,1,MATCH(1,K1338:AE1338,-1)),INDEX($K$6:$AE$6,1,MATCH(1,K1338:AE1338,1)),"-")</f>
        <v>-</v>
      </c>
    </row>
    <row r="1339" spans="1:40" x14ac:dyDescent="0.2">
      <c r="A1339" s="169" t="str">
        <f>IF(IFERROR(VLOOKUP(G1339,EmployesActifs,1,FALSE),"Non")&lt;&gt;"Non","Oui","Non")</f>
        <v>Oui</v>
      </c>
      <c r="B1339" s="172">
        <f>IF(A1339="Oui",1,0)</f>
        <v>1</v>
      </c>
      <c r="C1339" s="172">
        <f>IF(OR(G1339="Médecin",H1339="Médecin",I1339="Médecin",I1339="Médecins",H1339="anesthésiste",H1339="boursier univ.",H1339="chercheur",H1339="chirurgien",H1339="Résident(e)",H1339="Md Urg",H1339="Md Card",LEFT(H1339,6)="Fellow",H1339="Externe Médecine",H1339="Directeur de la biobanque Médecin",H1339="monit.-boursier",),1,0)</f>
        <v>0</v>
      </c>
      <c r="D1339" s="172">
        <f>IF(OR(G1339=0,H1339="Stagiaire",H1339="Stagiaires",H1339="Externe",H1339="Externes",G1339="agence",H1339="STAGIAIRE INFIRMIER(ÈRE)",H1339="STAGIAIRE SI",H1339="STAGIAIRE S.I.",H1339="STAGIAIRE PAB",H1339="STAGIAIRE EN PERFUSION",H1339="Stagiaire Physiothérapeute",H1339="Stagiaire médecine",H1339="Stagiaire - Service sociaux",H1339="STAGIAIRE SOINS INFIRMIERS",H1339="STAGIAIRE EXTERNE EN MÉDECINE",H1339="ss",),1,0)</f>
        <v>0</v>
      </c>
      <c r="E1339" s="28" t="s">
        <v>2094</v>
      </c>
      <c r="F1339" s="28" t="s">
        <v>1071</v>
      </c>
      <c r="G1339" s="262">
        <v>6129</v>
      </c>
      <c r="H1339" s="79" t="s">
        <v>747</v>
      </c>
      <c r="I1339" s="164" t="s">
        <v>5717</v>
      </c>
      <c r="J1339" s="273" t="str">
        <f ca="1">IF(AK1339&lt;=Données!$B$2,1," ")</f>
        <v xml:space="preserve"> </v>
      </c>
      <c r="K1339" s="45"/>
      <c r="L1339" s="46"/>
      <c r="M1339" s="47"/>
      <c r="N1339" s="48"/>
      <c r="O1339" s="185"/>
      <c r="P1339" s="187"/>
      <c r="Q1339" s="185"/>
      <c r="R1339" s="186"/>
      <c r="S1339" s="186">
        <v>1</v>
      </c>
      <c r="T1339" s="187"/>
      <c r="U1339" s="187"/>
      <c r="V1339" s="187"/>
      <c r="W1339" s="320"/>
      <c r="X1339" s="214"/>
      <c r="Y1339" s="215"/>
      <c r="Z1339" s="34"/>
      <c r="AA1339" s="35"/>
      <c r="AB1339" s="35"/>
      <c r="AC1339" s="35"/>
      <c r="AD1339" s="36"/>
      <c r="AE1339" s="224"/>
      <c r="AF1339" s="53"/>
      <c r="AG1339" s="54"/>
      <c r="AH1339" s="55"/>
      <c r="AI1339" s="56"/>
      <c r="AJ1339" s="41" t="s">
        <v>4462</v>
      </c>
      <c r="AK1339" s="42">
        <v>45847</v>
      </c>
      <c r="AL1339" s="50"/>
      <c r="AM1339" s="337" t="str">
        <f>INDEX($K$6:$AE$6,1,MATCH(1,K1339:AE1339,-1))</f>
        <v>1870 +</v>
      </c>
      <c r="AN1339" s="337" t="str">
        <f>IF(INDEX($K$6:$AE$6,1,MATCH(1,K1339:AE1339,1))&lt;&gt;INDEX($K$6:$AE$6,1,MATCH(1,K1339:AE1339,-1)),INDEX($K$6:$AE$6,1,MATCH(1,K1339:AE1339,1)),"-")</f>
        <v>-</v>
      </c>
    </row>
    <row r="1340" spans="1:40" x14ac:dyDescent="0.2">
      <c r="A1340" s="169" t="str">
        <f>IF(IFERROR(VLOOKUP(G1340,EmployesActifs,1,FALSE),"Non")&lt;&gt;"Non","Oui","Non")</f>
        <v>Oui</v>
      </c>
      <c r="B1340" s="172">
        <f>IF(A1340="Oui",1,0)</f>
        <v>1</v>
      </c>
      <c r="C1340" s="172">
        <f>IF(OR(G1340="Médecin",H1340="Médecin",I1340="Médecin",I1340="Médecins",H1340="anesthésiste",H1340="boursier univ.",H1340="chercheur",H1340="chirurgien",H1340="Résident(e)",H1340="Md Urg",H1340="Md Card",LEFT(H1340,6)="Fellow",H1340="Externe Médecine",H1340="Directeur de la biobanque Médecin",H1340="monit.-boursier",),1,0)</f>
        <v>0</v>
      </c>
      <c r="D1340" s="172">
        <f>IF(OR(G1340=0,H1340="Stagiaire",H1340="Stagiaires",H1340="Externe",H1340="Externes",G1340="agence",H1340="STAGIAIRE INFIRMIER(ÈRE)",H1340="STAGIAIRE SI",H1340="STAGIAIRE S.I.",H1340="STAGIAIRE PAB",H1340="STAGIAIRE EN PERFUSION",H1340="Stagiaire Physiothérapeute",H1340="Stagiaire médecine",H1340="Stagiaire - Service sociaux",H1340="STAGIAIRE SOINS INFIRMIERS",H1340="STAGIAIRE EXTERNE EN MÉDECINE",H1340="ss",),1,0)</f>
        <v>0</v>
      </c>
      <c r="E1340" s="28" t="s">
        <v>5368</v>
      </c>
      <c r="F1340" s="28" t="s">
        <v>5422</v>
      </c>
      <c r="G1340" s="262">
        <v>9457</v>
      </c>
      <c r="H1340" s="79" t="s">
        <v>319</v>
      </c>
      <c r="I1340" s="164" t="s">
        <v>174</v>
      </c>
      <c r="J1340" s="273" t="str">
        <f ca="1">IF(AK1340&lt;=Données!$B$2,1," ")</f>
        <v xml:space="preserve"> </v>
      </c>
      <c r="K1340" s="45">
        <v>1</v>
      </c>
      <c r="L1340" s="46"/>
      <c r="M1340" s="47"/>
      <c r="N1340" s="48"/>
      <c r="O1340" s="185"/>
      <c r="P1340" s="187"/>
      <c r="Q1340" s="185"/>
      <c r="R1340" s="186"/>
      <c r="S1340" s="186"/>
      <c r="T1340" s="187"/>
      <c r="U1340" s="187"/>
      <c r="V1340" s="187"/>
      <c r="W1340" s="320"/>
      <c r="X1340" s="214"/>
      <c r="Y1340" s="215"/>
      <c r="Z1340" s="34"/>
      <c r="AA1340" s="35"/>
      <c r="AB1340" s="35"/>
      <c r="AC1340" s="35"/>
      <c r="AD1340" s="36"/>
      <c r="AE1340" s="224"/>
      <c r="AF1340" s="53"/>
      <c r="AG1340" s="54"/>
      <c r="AH1340" s="55"/>
      <c r="AI1340" s="56"/>
      <c r="AJ1340" s="41" t="s">
        <v>4462</v>
      </c>
      <c r="AK1340" s="42">
        <v>45455</v>
      </c>
      <c r="AL1340" s="50"/>
      <c r="AM1340" s="337" t="str">
        <f>INDEX($K$6:$AE$6,1,MATCH(1,K1340:AE1340,-1))</f>
        <v>95PFE-L2S</v>
      </c>
      <c r="AN1340" s="337" t="str">
        <f>IF(INDEX($K$6:$AE$6,1,MATCH(1,K1340:AE1340,1))&lt;&gt;INDEX($K$6:$AE$6,1,MATCH(1,K1340:AE1340,-1)),INDEX($K$6:$AE$6,1,MATCH(1,K1340:AE1340,1)),"-")</f>
        <v>-</v>
      </c>
    </row>
    <row r="1341" spans="1:40" x14ac:dyDescent="0.2">
      <c r="A1341" s="381"/>
      <c r="B1341" s="172">
        <f>IF(A1341="Oui",1,0)</f>
        <v>0</v>
      </c>
      <c r="C1341" s="172">
        <f>IF(OR(G1341="Médecin",H1341="Médecin",I1341="Médecin",I1341="Médecins",H1341="anesthésiste",H1341="boursier univ.",H1341="chercheur",H1341="chirurgien",H1341="Résident(e)",H1341="Md Urg",H1341="Md Card",LEFT(H1341,6)="Fellow",H1341="Externe Médecine",H1341="Directeur de la biobanque Médecin",H1341="monit.-boursier",),1,0)</f>
        <v>1</v>
      </c>
      <c r="D1341" s="172">
        <f>IF(OR(G1341=0,H1341="Stagiaire",H1341="Stagiaires",H1341="Externe",H1341="Externes",G1341="agence",H1341="STAGIAIRE INFIRMIER(ÈRE)",H1341="STAGIAIRE SI",H1341="STAGIAIRE S.I.",H1341="STAGIAIRE PAB",H1341="STAGIAIRE EN PERFUSION",H1341="Stagiaire Physiothérapeute",H1341="Stagiaire médecine",H1341="Stagiaire - Service sociaux",H1341="STAGIAIRE SOINS INFIRMIERS",H1341="STAGIAIRE EXTERNE EN MÉDECINE",H1341="ss",),1,0)</f>
        <v>0</v>
      </c>
      <c r="E1341" s="28" t="s">
        <v>5740</v>
      </c>
      <c r="F1341" s="28" t="s">
        <v>467</v>
      </c>
      <c r="G1341" s="262" t="s">
        <v>5741</v>
      </c>
      <c r="H1341" s="79" t="s">
        <v>116</v>
      </c>
      <c r="I1341" s="164" t="s">
        <v>270</v>
      </c>
      <c r="J1341" s="273" t="str">
        <f ca="1">IF(AK1341&lt;=Données!$B$2,1," ")</f>
        <v xml:space="preserve"> </v>
      </c>
      <c r="K1341" s="45"/>
      <c r="L1341" s="46"/>
      <c r="M1341" s="47" t="s">
        <v>56</v>
      </c>
      <c r="N1341" s="48"/>
      <c r="O1341" s="185"/>
      <c r="P1341" s="187">
        <v>1</v>
      </c>
      <c r="Q1341" s="185"/>
      <c r="R1341" s="186"/>
      <c r="S1341" s="186"/>
      <c r="T1341" s="187"/>
      <c r="U1341" s="187"/>
      <c r="V1341" s="187"/>
      <c r="W1341" s="320"/>
      <c r="X1341" s="214"/>
      <c r="Y1341" s="215"/>
      <c r="Z1341" s="34"/>
      <c r="AA1341" s="35"/>
      <c r="AB1341" s="35"/>
      <c r="AC1341" s="35"/>
      <c r="AD1341" s="36"/>
      <c r="AE1341" s="224"/>
      <c r="AF1341" s="53"/>
      <c r="AG1341" s="54"/>
      <c r="AH1341" s="55"/>
      <c r="AI1341" s="56"/>
      <c r="AJ1341" s="41" t="s">
        <v>4462</v>
      </c>
      <c r="AK1341" s="42">
        <v>45587</v>
      </c>
      <c r="AL1341" s="50"/>
      <c r="AM1341" s="337">
        <f>INDEX($K$6:$AE$6,1,MATCH(1,K1341:AE1341,-1))</f>
        <v>1804</v>
      </c>
      <c r="AN1341" s="337" t="str">
        <f>IF(INDEX($K$6:$AE$6,1,MATCH(1,K1341:AE1341,1))&lt;&gt;INDEX($K$6:$AE$6,1,MATCH(1,K1341:AE1341,-1)),INDEX($K$6:$AE$6,1,MATCH(1,K1341:AE1341,1)),"-")</f>
        <v>-</v>
      </c>
    </row>
    <row r="1342" spans="1:40" x14ac:dyDescent="0.2">
      <c r="A1342" s="381"/>
      <c r="B1342" s="172">
        <f>IF(A1342="Oui",1,0)</f>
        <v>0</v>
      </c>
      <c r="C1342" s="172">
        <f>IF(OR(G1342="Médecin",H1342="Médecin",I1342="Médecin",I1342="Médecins",H1342="anesthésiste",H1342="boursier univ.",H1342="chercheur",H1342="chirurgien",H1342="Résident(e)",H1342="Md Urg",H1342="Md Card",LEFT(H1342,6)="Fellow",H1342="Externe Médecine",H1342="Directeur de la biobanque Médecin",H1342="monit.-boursier",),1,0)</f>
        <v>1</v>
      </c>
      <c r="D1342" s="172">
        <f>IF(OR(G1342=0,H1342="Stagiaire",H1342="Stagiaires",H1342="Externe",H1342="Externes",G1342="agence",H1342="STAGIAIRE INFIRMIER(ÈRE)",H1342="STAGIAIRE SI",H1342="STAGIAIRE S.I.",H1342="STAGIAIRE PAB",H1342="STAGIAIRE EN PERFUSION",H1342="Stagiaire Physiothérapeute",H1342="Stagiaire médecine",H1342="Stagiaire - Service sociaux",H1342="STAGIAIRE SOINS INFIRMIERS",H1342="STAGIAIRE EXTERNE EN MÉDECINE",H1342="ss",),1,0)</f>
        <v>0</v>
      </c>
      <c r="E1342" s="28" t="s">
        <v>5024</v>
      </c>
      <c r="F1342" s="28" t="s">
        <v>4630</v>
      </c>
      <c r="G1342" s="262" t="s">
        <v>5025</v>
      </c>
      <c r="H1342" s="79" t="s">
        <v>3185</v>
      </c>
      <c r="I1342" s="164" t="s">
        <v>2214</v>
      </c>
      <c r="J1342" s="273" t="str">
        <f ca="1">IF(AK1342&lt;=Données!$B$2,1," ")</f>
        <v xml:space="preserve"> </v>
      </c>
      <c r="K1342" s="45"/>
      <c r="L1342" s="46"/>
      <c r="M1342" s="47"/>
      <c r="N1342" s="48"/>
      <c r="O1342" s="185"/>
      <c r="P1342" s="187"/>
      <c r="Q1342" s="185"/>
      <c r="R1342" s="186"/>
      <c r="S1342" s="186">
        <v>1</v>
      </c>
      <c r="T1342" s="187"/>
      <c r="U1342" s="187"/>
      <c r="V1342" s="187"/>
      <c r="W1342" s="320"/>
      <c r="X1342" s="214"/>
      <c r="Y1342" s="215"/>
      <c r="Z1342" s="34"/>
      <c r="AA1342" s="35"/>
      <c r="AB1342" s="35"/>
      <c r="AC1342" s="35"/>
      <c r="AD1342" s="36"/>
      <c r="AE1342" s="224"/>
      <c r="AF1342" s="53"/>
      <c r="AG1342" s="54"/>
      <c r="AH1342" s="55"/>
      <c r="AI1342" s="56"/>
      <c r="AJ1342" s="41" t="s">
        <v>4462</v>
      </c>
      <c r="AK1342" s="42">
        <v>45272</v>
      </c>
      <c r="AL1342" s="50"/>
      <c r="AM1342" s="337" t="str">
        <f>INDEX($K$6:$AE$6,1,MATCH(1,K1342:AE1342,-1))</f>
        <v>1870 +</v>
      </c>
      <c r="AN1342" s="337" t="str">
        <f>IF(INDEX($K$6:$AE$6,1,MATCH(1,K1342:AE1342,1))&lt;&gt;INDEX($K$6:$AE$6,1,MATCH(1,K1342:AE1342,-1)),INDEX($K$6:$AE$6,1,MATCH(1,K1342:AE1342,1)),"-")</f>
        <v>-</v>
      </c>
    </row>
    <row r="1343" spans="1:40" x14ac:dyDescent="0.2">
      <c r="A1343" s="381"/>
      <c r="B1343" s="172">
        <f>IF(A1343="Oui",1,0)</f>
        <v>0</v>
      </c>
      <c r="C1343" s="172">
        <f>IF(OR(G1343="Médecin",H1343="Médecin",I1343="Médecin",I1343="Médecins",H1343="anesthésiste",H1343="boursier univ.",H1343="chercheur",H1343="chirurgien",H1343="Résident(e)",H1343="Md Urg",H1343="Md Card",LEFT(H1343,6)="Fellow",H1343="Externe Médecine",H1343="Directeur de la biobanque Médecin",H1343="monit.-boursier",),1,0)</f>
        <v>0</v>
      </c>
      <c r="D1343" s="172">
        <f>IF(OR(G1343=0,H1343="Stagiaire",H1343="Stagiaires",H1343="Externe",H1343="Externes",G1343="agence",H1343="STAGIAIRE INFIRMIER(ÈRE)",H1343="STAGIAIRE SI",H1343="STAGIAIRE S.I.",H1343="STAGIAIRE PAB",H1343="STAGIAIRE EN PERFUSION",H1343="Stagiaire Physiothérapeute",H1343="Stagiaire médecine",H1343="Stagiaire - Service sociaux",H1343="STAGIAIRE SOINS INFIRMIERS",H1343="STAGIAIRE EXTERNE EN MÉDECINE",H1343="ss",),1,0)</f>
        <v>1</v>
      </c>
      <c r="E1343" s="28" t="s">
        <v>2095</v>
      </c>
      <c r="F1343" s="28" t="s">
        <v>806</v>
      </c>
      <c r="G1343" s="262">
        <v>0</v>
      </c>
      <c r="H1343" s="79" t="s">
        <v>479</v>
      </c>
      <c r="I1343" s="164" t="s">
        <v>4461</v>
      </c>
      <c r="J1343" s="273" t="str">
        <f ca="1">IF(AK1343&lt;=Données!$B$2,1," ")</f>
        <v xml:space="preserve"> </v>
      </c>
      <c r="K1343" s="45"/>
      <c r="L1343" s="46">
        <v>1</v>
      </c>
      <c r="M1343" s="47"/>
      <c r="N1343" s="48"/>
      <c r="O1343" s="185"/>
      <c r="P1343" s="187"/>
      <c r="Q1343" s="185"/>
      <c r="R1343" s="186"/>
      <c r="S1343" s="186"/>
      <c r="T1343" s="187"/>
      <c r="U1343" s="187"/>
      <c r="V1343" s="187"/>
      <c r="W1343" s="320"/>
      <c r="X1343" s="214"/>
      <c r="Y1343" s="215"/>
      <c r="Z1343" s="34"/>
      <c r="AA1343" s="35"/>
      <c r="AB1343" s="35"/>
      <c r="AC1343" s="35"/>
      <c r="AD1343" s="36"/>
      <c r="AE1343" s="224"/>
      <c r="AF1343" s="53"/>
      <c r="AG1343" s="54"/>
      <c r="AH1343" s="55"/>
      <c r="AI1343" s="56"/>
      <c r="AJ1343" s="41" t="s">
        <v>4462</v>
      </c>
      <c r="AK1343" s="42">
        <v>45370</v>
      </c>
      <c r="AL1343" s="50"/>
      <c r="AM1343" s="337" t="str">
        <f>INDEX($K$6:$AE$6,1,MATCH(1,K1343:AE1343,-1))</f>
        <v>95PFE-L2M</v>
      </c>
      <c r="AN1343" s="337" t="str">
        <f>IF(INDEX($K$6:$AE$6,1,MATCH(1,K1343:AE1343,1))&lt;&gt;INDEX($K$6:$AE$6,1,MATCH(1,K1343:AE1343,-1)),INDEX($K$6:$AE$6,1,MATCH(1,K1343:AE1343,1)),"-")</f>
        <v>-</v>
      </c>
    </row>
    <row r="1344" spans="1:40" x14ac:dyDescent="0.2">
      <c r="A1344" s="381"/>
      <c r="B1344" s="172">
        <f>IF(A1344="Oui",1,0)</f>
        <v>0</v>
      </c>
      <c r="C1344" s="172">
        <f>IF(OR(G1344="Médecin",H1344="Médecin",I1344="Médecin",I1344="Médecins",H1344="anesthésiste",H1344="boursier univ.",H1344="chercheur",H1344="chirurgien",H1344="Résident(e)",H1344="Md Urg",H1344="Md Card",LEFT(H1344,6)="Fellow",H1344="Externe Médecine",H1344="Directeur de la biobanque Médecin",H1344="monit.-boursier",),1,0)</f>
        <v>1</v>
      </c>
      <c r="D1344" s="172">
        <f>IF(OR(G1344=0,H1344="Stagiaire",H1344="Stagiaires",H1344="Externe",H1344="Externes",G1344="agence",H1344="STAGIAIRE INFIRMIER(ÈRE)",H1344="STAGIAIRE SI",H1344="STAGIAIRE S.I.",H1344="STAGIAIRE PAB",H1344="STAGIAIRE EN PERFUSION",H1344="Stagiaire Physiothérapeute",H1344="Stagiaire médecine",H1344="Stagiaire - Service sociaux",H1344="STAGIAIRE SOINS INFIRMIERS",H1344="STAGIAIRE EXTERNE EN MÉDECINE",H1344="ss",),1,0)</f>
        <v>1</v>
      </c>
      <c r="E1344" s="28" t="s">
        <v>2095</v>
      </c>
      <c r="F1344" s="28" t="s">
        <v>2096</v>
      </c>
      <c r="G1344" s="262">
        <v>0</v>
      </c>
      <c r="H1344" s="79" t="s">
        <v>80</v>
      </c>
      <c r="I1344" s="164" t="s">
        <v>65</v>
      </c>
      <c r="J1344" s="273">
        <f ca="1">IF(AK1344&lt;=Données!$B$2,1," ")</f>
        <v>1</v>
      </c>
      <c r="K1344" s="45">
        <v>1</v>
      </c>
      <c r="L1344" s="46"/>
      <c r="M1344" s="47"/>
      <c r="N1344" s="48"/>
      <c r="O1344" s="185"/>
      <c r="P1344" s="187"/>
      <c r="Q1344" s="185"/>
      <c r="R1344" s="186"/>
      <c r="S1344" s="186"/>
      <c r="T1344" s="187"/>
      <c r="U1344" s="187"/>
      <c r="V1344" s="187"/>
      <c r="W1344" s="320"/>
      <c r="X1344" s="214"/>
      <c r="Y1344" s="215"/>
      <c r="Z1344" s="34"/>
      <c r="AA1344" s="35"/>
      <c r="AB1344" s="35"/>
      <c r="AC1344" s="35"/>
      <c r="AD1344" s="36"/>
      <c r="AE1344" s="224"/>
      <c r="AF1344" s="53"/>
      <c r="AG1344" s="54"/>
      <c r="AH1344" s="55"/>
      <c r="AI1344" s="56"/>
      <c r="AJ1344" s="41" t="s">
        <v>57</v>
      </c>
      <c r="AK1344" s="42">
        <v>44569</v>
      </c>
      <c r="AL1344" s="50"/>
      <c r="AM1344" s="337" t="str">
        <f>INDEX($K$6:$AE$6,1,MATCH(1,K1344:AE1344,-1))</f>
        <v>95PFE-L2S</v>
      </c>
      <c r="AN1344" s="337" t="str">
        <f>IF(INDEX($K$6:$AE$6,1,MATCH(1,K1344:AE1344,1))&lt;&gt;INDEX($K$6:$AE$6,1,MATCH(1,K1344:AE1344,-1)),INDEX($K$6:$AE$6,1,MATCH(1,K1344:AE1344,1)),"-")</f>
        <v>-</v>
      </c>
    </row>
    <row r="1345" spans="1:40" x14ac:dyDescent="0.2">
      <c r="A1345" s="169" t="str">
        <f>IF(IFERROR(VLOOKUP(G1345,EmployesActifs,1,FALSE),"Non")&lt;&gt;"Non","Oui","Non")</f>
        <v>Oui</v>
      </c>
      <c r="B1345" s="172">
        <f>IF(A1345="Oui",1,0)</f>
        <v>1</v>
      </c>
      <c r="C1345" s="172">
        <f>IF(OR(G1345="Médecin",H1345="Médecin",I1345="Médecin",I1345="Médecins",H1345="anesthésiste",H1345="boursier univ.",H1345="chercheur",H1345="chirurgien",H1345="Résident(e)",H1345="Md Urg",H1345="Md Card",LEFT(H1345,6)="Fellow",H1345="Externe Médecine",H1345="Directeur de la biobanque Médecin",H1345="monit.-boursier",),1,0)</f>
        <v>0</v>
      </c>
      <c r="D1345" s="172">
        <f>IF(OR(G1345=0,H1345="Stagiaire",H1345="Stagiaires",H1345="Externe",H1345="Externes",G1345="agence",H1345="STAGIAIRE INFIRMIER(ÈRE)",H1345="STAGIAIRE SI",H1345="STAGIAIRE S.I.",H1345="STAGIAIRE PAB",H1345="STAGIAIRE EN PERFUSION",H1345="Stagiaire Physiothérapeute",H1345="Stagiaire médecine",H1345="Stagiaire - Service sociaux",H1345="STAGIAIRE SOINS INFIRMIERS",H1345="STAGIAIRE EXTERNE EN MÉDECINE",H1345="ss",),1,0)</f>
        <v>0</v>
      </c>
      <c r="E1345" s="28" t="s">
        <v>2097</v>
      </c>
      <c r="F1345" s="28" t="s">
        <v>947</v>
      </c>
      <c r="G1345" s="262">
        <v>11042</v>
      </c>
      <c r="H1345" s="79" t="s">
        <v>6172</v>
      </c>
      <c r="I1345" s="164" t="s">
        <v>5716</v>
      </c>
      <c r="J1345" s="273" t="str">
        <f ca="1">IF(AK1345&lt;=Données!$B$2,1," ")</f>
        <v xml:space="preserve"> </v>
      </c>
      <c r="K1345" s="45"/>
      <c r="L1345" s="46">
        <v>1</v>
      </c>
      <c r="M1345" s="47"/>
      <c r="N1345" s="48"/>
      <c r="O1345" s="185"/>
      <c r="P1345" s="187"/>
      <c r="Q1345" s="185"/>
      <c r="R1345" s="186"/>
      <c r="S1345" s="186"/>
      <c r="T1345" s="187"/>
      <c r="U1345" s="187"/>
      <c r="V1345" s="187"/>
      <c r="W1345" s="320"/>
      <c r="X1345" s="214"/>
      <c r="Y1345" s="215"/>
      <c r="Z1345" s="34"/>
      <c r="AA1345" s="35"/>
      <c r="AB1345" s="35"/>
      <c r="AC1345" s="35"/>
      <c r="AD1345" s="36"/>
      <c r="AE1345" s="224"/>
      <c r="AF1345" s="53"/>
      <c r="AG1345" s="54"/>
      <c r="AH1345" s="55"/>
      <c r="AI1345" s="56"/>
      <c r="AJ1345" s="41" t="s">
        <v>5851</v>
      </c>
      <c r="AK1345" s="42">
        <v>45833</v>
      </c>
      <c r="AL1345" s="50"/>
      <c r="AM1345" s="337" t="str">
        <f>INDEX($K$6:$AE$6,1,MATCH(1,K1345:AE1345,-1))</f>
        <v>95PFE-L2M</v>
      </c>
      <c r="AN1345" s="337" t="str">
        <f>IF(INDEX($K$6:$AE$6,1,MATCH(1,K1345:AE1345,1))&lt;&gt;INDEX($K$6:$AE$6,1,MATCH(1,K1345:AE1345,-1)),INDEX($K$6:$AE$6,1,MATCH(1,K1345:AE1345,1)),"-")</f>
        <v>-</v>
      </c>
    </row>
    <row r="1346" spans="1:40" x14ac:dyDescent="0.2">
      <c r="A1346" s="169" t="str">
        <f>IF(IFERROR(VLOOKUP(G1346,EmployesActifs,1,FALSE),"Non")&lt;&gt;"Non","Oui","Non")</f>
        <v>Oui</v>
      </c>
      <c r="B1346" s="172">
        <f>IF(A1346="Oui",1,0)</f>
        <v>1</v>
      </c>
      <c r="C1346" s="172">
        <f>IF(OR(G1346="Médecin",H1346="Médecin",I1346="Médecin",I1346="Médecins",H1346="anesthésiste",H1346="boursier univ.",H1346="chercheur",H1346="chirurgien",H1346="Résident(e)",H1346="Md Urg",H1346="Md Card",LEFT(H1346,6)="Fellow",H1346="Externe Médecine",H1346="Directeur de la biobanque Médecin",H1346="monit.-boursier",),1,0)</f>
        <v>0</v>
      </c>
      <c r="D1346" s="172">
        <f>IF(OR(G1346=0,H1346="Stagiaire",H1346="Stagiaires",H1346="Externe",H1346="Externes",G1346="agence",H1346="STAGIAIRE INFIRMIER(ÈRE)",H1346="STAGIAIRE SI",H1346="STAGIAIRE S.I.",H1346="STAGIAIRE PAB",H1346="STAGIAIRE EN PERFUSION",H1346="Stagiaire Physiothérapeute",H1346="Stagiaire médecine",H1346="Stagiaire - Service sociaux",H1346="STAGIAIRE SOINS INFIRMIERS",H1346="STAGIAIRE EXTERNE EN MÉDECINE",H1346="ss",),1,0)</f>
        <v>0</v>
      </c>
      <c r="E1346" s="28" t="s">
        <v>2102</v>
      </c>
      <c r="F1346" s="28" t="s">
        <v>2103</v>
      </c>
      <c r="G1346" s="262">
        <v>6883</v>
      </c>
      <c r="H1346" s="79" t="s">
        <v>1751</v>
      </c>
      <c r="I1346" s="164" t="s">
        <v>5716</v>
      </c>
      <c r="J1346" s="273" t="str">
        <f ca="1">IF(AK1346&lt;=Données!$B$2,1," ")</f>
        <v xml:space="preserve"> </v>
      </c>
      <c r="K1346" s="45">
        <v>1</v>
      </c>
      <c r="L1346" s="46"/>
      <c r="M1346" s="47"/>
      <c r="N1346" s="48"/>
      <c r="O1346" s="185"/>
      <c r="P1346" s="187"/>
      <c r="Q1346" s="185"/>
      <c r="R1346" s="186"/>
      <c r="S1346" s="186"/>
      <c r="T1346" s="187"/>
      <c r="U1346" s="187"/>
      <c r="V1346" s="187"/>
      <c r="W1346" s="320"/>
      <c r="X1346" s="214"/>
      <c r="Y1346" s="215"/>
      <c r="Z1346" s="34"/>
      <c r="AA1346" s="35"/>
      <c r="AB1346" s="35"/>
      <c r="AC1346" s="35"/>
      <c r="AD1346" s="36"/>
      <c r="AE1346" s="224"/>
      <c r="AF1346" s="53"/>
      <c r="AG1346" s="54"/>
      <c r="AH1346" s="55"/>
      <c r="AI1346" s="56"/>
      <c r="AJ1346" s="41" t="s">
        <v>4462</v>
      </c>
      <c r="AK1346" s="42">
        <v>45335</v>
      </c>
      <c r="AL1346" s="50"/>
      <c r="AM1346" s="337" t="str">
        <f>INDEX($K$6:$AE$6,1,MATCH(1,K1346:AE1346,-1))</f>
        <v>95PFE-L2S</v>
      </c>
      <c r="AN1346" s="337" t="str">
        <f>IF(INDEX($K$6:$AE$6,1,MATCH(1,K1346:AE1346,1))&lt;&gt;INDEX($K$6:$AE$6,1,MATCH(1,K1346:AE1346,-1)),INDEX($K$6:$AE$6,1,MATCH(1,K1346:AE1346,1)),"-")</f>
        <v>-</v>
      </c>
    </row>
    <row r="1347" spans="1:40" x14ac:dyDescent="0.2">
      <c r="A1347" s="169" t="str">
        <f>IF(IFERROR(VLOOKUP(G1347,EmployesActifs,1,FALSE),"Non")&lt;&gt;"Non","Oui","Non")</f>
        <v>Oui</v>
      </c>
      <c r="B1347" s="172">
        <f>IF(A1347="Oui",1,0)</f>
        <v>1</v>
      </c>
      <c r="C1347" s="172">
        <f>IF(OR(G1347="Médecin",H1347="Médecin",I1347="Médecin",I1347="Médecins",H1347="anesthésiste",H1347="boursier univ.",H1347="chercheur",H1347="chirurgien",H1347="Résident(e)",H1347="Md Urg",H1347="Md Card",LEFT(H1347,6)="Fellow",H1347="Externe Médecine",H1347="Directeur de la biobanque Médecin",H1347="monit.-boursier",),1,0)</f>
        <v>0</v>
      </c>
      <c r="D1347" s="172">
        <f>IF(OR(G1347=0,H1347="Stagiaire",H1347="Stagiaires",H1347="Externe",H1347="Externes",G1347="agence",H1347="STAGIAIRE INFIRMIER(ÈRE)",H1347="STAGIAIRE SI",H1347="STAGIAIRE S.I.",H1347="STAGIAIRE PAB",H1347="STAGIAIRE EN PERFUSION",H1347="Stagiaire Physiothérapeute",H1347="Stagiaire médecine",H1347="Stagiaire - Service sociaux",H1347="STAGIAIRE SOINS INFIRMIERS",H1347="STAGIAIRE EXTERNE EN MÉDECINE",H1347="ss",),1,0)</f>
        <v>0</v>
      </c>
      <c r="E1347" s="28" t="s">
        <v>5189</v>
      </c>
      <c r="F1347" s="28" t="s">
        <v>5190</v>
      </c>
      <c r="G1347" s="262">
        <v>13507</v>
      </c>
      <c r="H1347" s="79" t="s">
        <v>69</v>
      </c>
      <c r="I1347" s="164" t="s">
        <v>5215</v>
      </c>
      <c r="J1347" s="273" t="str">
        <f ca="1">IF(AK1347&lt;=Données!$B$2,1," ")</f>
        <v xml:space="preserve"> </v>
      </c>
      <c r="K1347" s="45"/>
      <c r="L1347" s="46"/>
      <c r="M1347" s="47">
        <v>1</v>
      </c>
      <c r="N1347" s="48"/>
      <c r="O1347" s="185"/>
      <c r="P1347" s="187"/>
      <c r="Q1347" s="185"/>
      <c r="R1347" s="186"/>
      <c r="S1347" s="186"/>
      <c r="T1347" s="187"/>
      <c r="U1347" s="187"/>
      <c r="V1347" s="187"/>
      <c r="W1347" s="320"/>
      <c r="X1347" s="214"/>
      <c r="Y1347" s="215"/>
      <c r="Z1347" s="34"/>
      <c r="AA1347" s="35"/>
      <c r="AB1347" s="35"/>
      <c r="AC1347" s="35"/>
      <c r="AD1347" s="36"/>
      <c r="AE1347" s="224"/>
      <c r="AF1347" s="53"/>
      <c r="AG1347" s="54"/>
      <c r="AH1347" s="55"/>
      <c r="AI1347" s="56"/>
      <c r="AJ1347" s="41" t="s">
        <v>4462</v>
      </c>
      <c r="AK1347" s="42">
        <v>45342</v>
      </c>
      <c r="AL1347" s="50"/>
      <c r="AM1347" s="337" t="str">
        <f>INDEX($K$6:$AE$6,1,MATCH(1,K1347:AE1347,-1))</f>
        <v>95PFE-L2L</v>
      </c>
      <c r="AN1347" s="337" t="str">
        <f>IF(INDEX($K$6:$AE$6,1,MATCH(1,K1347:AE1347,1))&lt;&gt;INDEX($K$6:$AE$6,1,MATCH(1,K1347:AE1347,-1)),INDEX($K$6:$AE$6,1,MATCH(1,K1347:AE1347,1)),"-")</f>
        <v>-</v>
      </c>
    </row>
    <row r="1348" spans="1:40" x14ac:dyDescent="0.2">
      <c r="A1348" s="169" t="str">
        <f>IF(IFERROR(VLOOKUP(G1348,EmployesActifs,1,FALSE),"Non")&lt;&gt;"Non","Oui","Non")</f>
        <v>Oui</v>
      </c>
      <c r="B1348" s="172">
        <f>IF(A1348="Oui",1,0)</f>
        <v>1</v>
      </c>
      <c r="C1348" s="172">
        <f>IF(OR(G1348="Médecin",H1348="Médecin",I1348="Médecin",I1348="Médecins",H1348="anesthésiste",H1348="boursier univ.",H1348="chercheur",H1348="chirurgien",H1348="Résident(e)",H1348="Md Urg",H1348="Md Card",LEFT(H1348,6)="Fellow",H1348="Externe Médecine",H1348="Directeur de la biobanque Médecin",H1348="monit.-boursier",),1,0)</f>
        <v>0</v>
      </c>
      <c r="D1348" s="172">
        <f>IF(OR(G1348=0,H1348="Stagiaire",H1348="Stagiaires",H1348="Externe",H1348="Externes",G1348="agence",H1348="STAGIAIRE INFIRMIER(ÈRE)",H1348="STAGIAIRE SI",H1348="STAGIAIRE S.I.",H1348="STAGIAIRE PAB",H1348="STAGIAIRE EN PERFUSION",H1348="Stagiaire Physiothérapeute",H1348="Stagiaire médecine",H1348="Stagiaire - Service sociaux",H1348="STAGIAIRE SOINS INFIRMIERS",H1348="STAGIAIRE EXTERNE EN MÉDECINE",H1348="ss",),1,0)</f>
        <v>0</v>
      </c>
      <c r="E1348" s="28" t="s">
        <v>2104</v>
      </c>
      <c r="F1348" s="28" t="s">
        <v>2105</v>
      </c>
      <c r="G1348" s="262">
        <v>10149</v>
      </c>
      <c r="H1348" s="79" t="s">
        <v>103</v>
      </c>
      <c r="I1348" s="164" t="s">
        <v>5715</v>
      </c>
      <c r="J1348" s="273" t="str">
        <f ca="1">IF(AK1348&lt;=Données!$B$2,1," ")</f>
        <v xml:space="preserve"> </v>
      </c>
      <c r="K1348" s="45"/>
      <c r="L1348" s="46"/>
      <c r="M1348" s="47"/>
      <c r="N1348" s="48" t="s">
        <v>56</v>
      </c>
      <c r="O1348" s="185" t="s">
        <v>56</v>
      </c>
      <c r="P1348" s="187" t="s">
        <v>56</v>
      </c>
      <c r="Q1348" s="185" t="s">
        <v>56</v>
      </c>
      <c r="R1348" s="186"/>
      <c r="S1348" s="186">
        <v>1</v>
      </c>
      <c r="T1348" s="187"/>
      <c r="U1348" s="187"/>
      <c r="V1348" s="187"/>
      <c r="W1348" s="320"/>
      <c r="X1348" s="214" t="s">
        <v>56</v>
      </c>
      <c r="Y1348" s="215" t="s">
        <v>56</v>
      </c>
      <c r="Z1348" s="34"/>
      <c r="AA1348" s="35"/>
      <c r="AB1348" s="35"/>
      <c r="AC1348" s="35"/>
      <c r="AD1348" s="36"/>
      <c r="AE1348" s="224"/>
      <c r="AF1348" s="53"/>
      <c r="AG1348" s="54"/>
      <c r="AH1348" s="55"/>
      <c r="AI1348" s="56"/>
      <c r="AJ1348" s="41" t="s">
        <v>652</v>
      </c>
      <c r="AK1348" s="42">
        <v>45308</v>
      </c>
      <c r="AL1348" s="50" t="s">
        <v>3191</v>
      </c>
      <c r="AM1348" s="337" t="str">
        <f>INDEX($K$6:$AE$6,1,MATCH(1,K1348:AE1348,-1))</f>
        <v>1870 +</v>
      </c>
      <c r="AN1348" s="337" t="str">
        <f>IF(INDEX($K$6:$AE$6,1,MATCH(1,K1348:AE1348,1))&lt;&gt;INDEX($K$6:$AE$6,1,MATCH(1,K1348:AE1348,-1)),INDEX($K$6:$AE$6,1,MATCH(1,K1348:AE1348,1)),"-")</f>
        <v>-</v>
      </c>
    </row>
    <row r="1349" spans="1:40" x14ac:dyDescent="0.2">
      <c r="A1349" s="381"/>
      <c r="B1349" s="172">
        <f>IF(A1349="Oui",1,0)</f>
        <v>0</v>
      </c>
      <c r="C1349" s="172">
        <f>IF(OR(G1349="Médecin",H1349="Médecin",I1349="Médecin",I1349="Médecins",H1349="anesthésiste",H1349="boursier univ.",H1349="chercheur",H1349="chirurgien",H1349="Résident(e)",H1349="Md Urg",H1349="Md Card",LEFT(H1349,6)="Fellow",H1349="Externe Médecine",H1349="Directeur de la biobanque Médecin",H1349="monit.-boursier",),1,0)</f>
        <v>1</v>
      </c>
      <c r="D1349" s="172">
        <f>IF(OR(G1349=0,H1349="Stagiaire",H1349="Stagiaires",H1349="Externe",H1349="Externes",G1349="agence",H1349="STAGIAIRE INFIRMIER(ÈRE)",H1349="STAGIAIRE SI",H1349="STAGIAIRE S.I.",H1349="STAGIAIRE PAB",H1349="STAGIAIRE EN PERFUSION",H1349="Stagiaire Physiothérapeute",H1349="Stagiaire médecine",H1349="Stagiaire - Service sociaux",H1349="STAGIAIRE SOINS INFIRMIERS",H1349="STAGIAIRE EXTERNE EN MÉDECINE",H1349="ss",),1,0)</f>
        <v>0</v>
      </c>
      <c r="E1349" s="28" t="s">
        <v>5648</v>
      </c>
      <c r="F1349" s="28" t="s">
        <v>4355</v>
      </c>
      <c r="G1349" s="262">
        <v>13876</v>
      </c>
      <c r="H1349" s="79" t="s">
        <v>378</v>
      </c>
      <c r="I1349" s="164"/>
      <c r="J1349" s="273" t="str">
        <f ca="1">IF(AK1349&lt;=Données!$B$2,1," ")</f>
        <v xml:space="preserve"> </v>
      </c>
      <c r="K1349" s="45">
        <v>1</v>
      </c>
      <c r="L1349" s="46" t="s">
        <v>56</v>
      </c>
      <c r="M1349" s="47"/>
      <c r="N1349" s="48"/>
      <c r="O1349" s="185"/>
      <c r="P1349" s="187"/>
      <c r="Q1349" s="185"/>
      <c r="R1349" s="186"/>
      <c r="S1349" s="186"/>
      <c r="T1349" s="187"/>
      <c r="U1349" s="187"/>
      <c r="V1349" s="187"/>
      <c r="W1349" s="320"/>
      <c r="X1349" s="214"/>
      <c r="Y1349" s="215"/>
      <c r="Z1349" s="34"/>
      <c r="AA1349" s="35"/>
      <c r="AB1349" s="35"/>
      <c r="AC1349" s="35"/>
      <c r="AD1349" s="36"/>
      <c r="AE1349" s="224"/>
      <c r="AF1349" s="53"/>
      <c r="AG1349" s="54"/>
      <c r="AH1349" s="55"/>
      <c r="AI1349" s="56"/>
      <c r="AJ1349" s="41" t="s">
        <v>652</v>
      </c>
      <c r="AK1349" s="42">
        <v>45560</v>
      </c>
      <c r="AL1349" s="50"/>
      <c r="AM1349" s="337" t="str">
        <f>INDEX($K$6:$AE$6,1,MATCH(1,K1349:AE1349,-1))</f>
        <v>95PFE-L2S</v>
      </c>
      <c r="AN1349" s="337" t="str">
        <f>IF(INDEX($K$6:$AE$6,1,MATCH(1,K1349:AE1349,1))&lt;&gt;INDEX($K$6:$AE$6,1,MATCH(1,K1349:AE1349,-1)),INDEX($K$6:$AE$6,1,MATCH(1,K1349:AE1349,1)),"-")</f>
        <v>-</v>
      </c>
    </row>
    <row r="1350" spans="1:40" x14ac:dyDescent="0.2">
      <c r="A1350" s="169" t="str">
        <f>IF(IFERROR(VLOOKUP(G1350,EmployesActifs,1,FALSE),"Non")&lt;&gt;"Non","Oui","Non")</f>
        <v>Oui</v>
      </c>
      <c r="B1350" s="172">
        <f>IF(A1350="Oui",1,0)</f>
        <v>1</v>
      </c>
      <c r="C1350" s="172">
        <f>IF(OR(G1350="Médecin",H1350="Médecin",I1350="Médecin",I1350="Médecins",H1350="anesthésiste",H1350="boursier univ.",H1350="chercheur",H1350="chirurgien",H1350="Résident(e)",H1350="Md Urg",H1350="Md Card",LEFT(H1350,6)="Fellow",H1350="Externe Médecine",H1350="Directeur de la biobanque Médecin",H1350="monit.-boursier",),1,0)</f>
        <v>0</v>
      </c>
      <c r="D1350" s="172">
        <f>IF(OR(G1350=0,H1350="Stagiaire",H1350="Stagiaires",H1350="Externe",H1350="Externes",G1350="agence",H1350="STAGIAIRE INFIRMIER(ÈRE)",H1350="STAGIAIRE SI",H1350="STAGIAIRE S.I.",H1350="STAGIAIRE PAB",H1350="STAGIAIRE EN PERFUSION",H1350="Stagiaire Physiothérapeute",H1350="Stagiaire médecine",H1350="Stagiaire - Service sociaux",H1350="STAGIAIRE SOINS INFIRMIERS",H1350="STAGIAIRE EXTERNE EN MÉDECINE",H1350="ss",),1,0)</f>
        <v>0</v>
      </c>
      <c r="E1350" s="28" t="s">
        <v>3940</v>
      </c>
      <c r="F1350" s="28" t="s">
        <v>1386</v>
      </c>
      <c r="G1350" s="262">
        <v>10735</v>
      </c>
      <c r="H1350" s="79" t="s">
        <v>103</v>
      </c>
      <c r="I1350" s="164" t="s">
        <v>3476</v>
      </c>
      <c r="J1350" s="273">
        <f ca="1">IF(AK1350&lt;=Données!$B$2,1," ")</f>
        <v>1</v>
      </c>
      <c r="K1350" s="45"/>
      <c r="L1350" s="46"/>
      <c r="M1350" s="47"/>
      <c r="N1350" s="48"/>
      <c r="O1350" s="185"/>
      <c r="P1350" s="187"/>
      <c r="Q1350" s="185">
        <v>1</v>
      </c>
      <c r="R1350" s="186"/>
      <c r="S1350" s="186"/>
      <c r="T1350" s="187"/>
      <c r="U1350" s="187"/>
      <c r="V1350" s="187"/>
      <c r="W1350" s="320"/>
      <c r="X1350" s="214"/>
      <c r="Y1350" s="215"/>
      <c r="Z1350" s="34" t="s">
        <v>56</v>
      </c>
      <c r="AA1350" s="35" t="s">
        <v>56</v>
      </c>
      <c r="AB1350" s="35"/>
      <c r="AC1350" s="35"/>
      <c r="AD1350" s="36"/>
      <c r="AE1350" s="224"/>
      <c r="AF1350" s="53"/>
      <c r="AG1350" s="54"/>
      <c r="AH1350" s="55"/>
      <c r="AI1350" s="56"/>
      <c r="AJ1350" s="41" t="s">
        <v>740</v>
      </c>
      <c r="AK1350" s="42">
        <v>44143</v>
      </c>
      <c r="AL1350" s="50"/>
      <c r="AM1350" s="337" t="str">
        <f>INDEX($K$6:$AE$6,1,MATCH(1,K1350:AE1350,-1))</f>
        <v>1860-S</v>
      </c>
      <c r="AN1350" s="337" t="str">
        <f>IF(INDEX($K$6:$AE$6,1,MATCH(1,K1350:AE1350,1))&lt;&gt;INDEX($K$6:$AE$6,1,MATCH(1,K1350:AE1350,-1)),INDEX($K$6:$AE$6,1,MATCH(1,K1350:AE1350,1)),"-")</f>
        <v>-</v>
      </c>
    </row>
    <row r="1351" spans="1:40" x14ac:dyDescent="0.2">
      <c r="A1351" s="169" t="str">
        <f>IF(IFERROR(VLOOKUP(G1351,EmployesActifs,1,FALSE),"Non")&lt;&gt;"Non","Oui","Non")</f>
        <v>Oui</v>
      </c>
      <c r="B1351" s="172">
        <f>IF(A1351="Oui",1,0)</f>
        <v>1</v>
      </c>
      <c r="C1351" s="172">
        <f>IF(OR(G1351="Médecin",H1351="Médecin",I1351="Médecin",I1351="Médecins",H1351="anesthésiste",H1351="boursier univ.",H1351="chercheur",H1351="chirurgien",H1351="Résident(e)",H1351="Md Urg",H1351="Md Card",LEFT(H1351,6)="Fellow",H1351="Externe Médecine",H1351="Directeur de la biobanque Médecin",H1351="monit.-boursier",),1,0)</f>
        <v>0</v>
      </c>
      <c r="D1351" s="172">
        <f>IF(OR(G1351=0,H1351="Stagiaire",H1351="Stagiaires",H1351="Externe",H1351="Externes",G1351="agence",H1351="STAGIAIRE INFIRMIER(ÈRE)",H1351="STAGIAIRE SI",H1351="STAGIAIRE S.I.",H1351="STAGIAIRE PAB",H1351="STAGIAIRE EN PERFUSION",H1351="Stagiaire Physiothérapeute",H1351="Stagiaire médecine",H1351="Stagiaire - Service sociaux",H1351="STAGIAIRE SOINS INFIRMIERS",H1351="STAGIAIRE EXTERNE EN MÉDECINE",H1351="ss",),1,0)</f>
        <v>0</v>
      </c>
      <c r="E1351" s="28" t="s">
        <v>2106</v>
      </c>
      <c r="F1351" s="28" t="s">
        <v>2032</v>
      </c>
      <c r="G1351" s="262">
        <v>2250</v>
      </c>
      <c r="H1351" s="79" t="s">
        <v>3426</v>
      </c>
      <c r="I1351" s="164" t="s">
        <v>5708</v>
      </c>
      <c r="J1351" s="273">
        <f ca="1">IF(AK1351&lt;=Données!$B$2,1," ")</f>
        <v>1</v>
      </c>
      <c r="K1351" s="45"/>
      <c r="L1351" s="46">
        <v>1</v>
      </c>
      <c r="M1351" s="47"/>
      <c r="N1351" s="48"/>
      <c r="O1351" s="185"/>
      <c r="P1351" s="187"/>
      <c r="Q1351" s="185"/>
      <c r="R1351" s="186"/>
      <c r="S1351" s="186"/>
      <c r="T1351" s="187"/>
      <c r="U1351" s="187"/>
      <c r="V1351" s="187"/>
      <c r="W1351" s="320"/>
      <c r="X1351" s="214"/>
      <c r="Y1351" s="215"/>
      <c r="Z1351" s="34"/>
      <c r="AA1351" s="35"/>
      <c r="AB1351" s="35"/>
      <c r="AC1351" s="35"/>
      <c r="AD1351" s="36"/>
      <c r="AE1351" s="224"/>
      <c r="AF1351" s="53"/>
      <c r="AG1351" s="54"/>
      <c r="AH1351" s="55"/>
      <c r="AI1351" s="56"/>
      <c r="AJ1351" s="41" t="s">
        <v>50</v>
      </c>
      <c r="AK1351" s="42">
        <v>44585</v>
      </c>
      <c r="AL1351" s="50" t="s">
        <v>870</v>
      </c>
      <c r="AM1351" s="337" t="str">
        <f>INDEX($K$6:$AE$6,1,MATCH(1,K1351:AE1351,-1))</f>
        <v>95PFE-L2M</v>
      </c>
      <c r="AN1351" s="337" t="str">
        <f>IF(INDEX($K$6:$AE$6,1,MATCH(1,K1351:AE1351,1))&lt;&gt;INDEX($K$6:$AE$6,1,MATCH(1,K1351:AE1351,-1)),INDEX($K$6:$AE$6,1,MATCH(1,K1351:AE1351,1)),"-")</f>
        <v>-</v>
      </c>
    </row>
    <row r="1352" spans="1:40" x14ac:dyDescent="0.2">
      <c r="A1352" s="381"/>
      <c r="B1352" s="172">
        <f>IF(A1352="Oui",1,0)</f>
        <v>0</v>
      </c>
      <c r="C1352" s="172">
        <f>IF(OR(G1352="Médecin",H1352="Médecin",I1352="Médecin",I1352="Médecins",H1352="anesthésiste",H1352="boursier univ.",H1352="chercheur",H1352="chirurgien",H1352="Résident(e)",H1352="Md Urg",H1352="Md Card",LEFT(H1352,6)="Fellow",H1352="Externe Médecine",H1352="Directeur de la biobanque Médecin",H1352="monit.-boursier",),1,0)</f>
        <v>0</v>
      </c>
      <c r="D1352" s="172">
        <f>IF(OR(G1352=0,H1352="Stagiaire",H1352="Stagiaires",H1352="Externe",H1352="Externes",G1352="agence",H1352="STAGIAIRE INFIRMIER(ÈRE)",H1352="STAGIAIRE SI",H1352="STAGIAIRE S.I.",H1352="STAGIAIRE PAB",H1352="STAGIAIRE EN PERFUSION",H1352="Stagiaire Physiothérapeute",H1352="Stagiaire médecine",H1352="Stagiaire - Service sociaux",H1352="STAGIAIRE SOINS INFIRMIERS",H1352="STAGIAIRE EXTERNE EN MÉDECINE",H1352="ss",),1,0)</f>
        <v>1</v>
      </c>
      <c r="E1352" s="28" t="s">
        <v>2108</v>
      </c>
      <c r="F1352" s="28" t="s">
        <v>2109</v>
      </c>
      <c r="G1352" s="262">
        <v>0</v>
      </c>
      <c r="H1352" s="79" t="s">
        <v>2110</v>
      </c>
      <c r="I1352" s="164" t="s">
        <v>146</v>
      </c>
      <c r="J1352" s="273">
        <f ca="1">IF(AK1352&lt;=Données!$B$2,1," ")</f>
        <v>1</v>
      </c>
      <c r="K1352" s="45"/>
      <c r="L1352" s="46"/>
      <c r="M1352" s="47"/>
      <c r="N1352" s="48">
        <v>1</v>
      </c>
      <c r="O1352" s="185"/>
      <c r="P1352" s="187"/>
      <c r="Q1352" s="185"/>
      <c r="R1352" s="186"/>
      <c r="S1352" s="186">
        <v>1</v>
      </c>
      <c r="T1352" s="187"/>
      <c r="U1352" s="187"/>
      <c r="V1352" s="187"/>
      <c r="W1352" s="320"/>
      <c r="X1352" s="214"/>
      <c r="Y1352" s="215"/>
      <c r="Z1352" s="34"/>
      <c r="AA1352" s="35"/>
      <c r="AB1352" s="35"/>
      <c r="AC1352" s="35"/>
      <c r="AD1352" s="36"/>
      <c r="AE1352" s="224"/>
      <c r="AF1352" s="53"/>
      <c r="AG1352" s="54"/>
      <c r="AH1352" s="55"/>
      <c r="AI1352" s="56"/>
      <c r="AJ1352" s="41" t="s">
        <v>94</v>
      </c>
      <c r="AK1352" s="42">
        <v>44594</v>
      </c>
      <c r="AL1352" s="50"/>
      <c r="AM1352" s="337" t="str">
        <f>INDEX($K$6:$AE$6,1,MATCH(1,K1352:AE1352,-1))</f>
        <v>F550</v>
      </c>
      <c r="AN1352" s="337" t="str">
        <f>IF(INDEX($K$6:$AE$6,1,MATCH(1,K1352:AE1352,1))&lt;&gt;INDEX($K$6:$AE$6,1,MATCH(1,K1352:AE1352,-1)),INDEX($K$6:$AE$6,1,MATCH(1,K1352:AE1352,1)),"-")</f>
        <v>1870 +</v>
      </c>
    </row>
    <row r="1353" spans="1:40" x14ac:dyDescent="0.2">
      <c r="A1353" s="169" t="str">
        <f>IF(IFERROR(VLOOKUP(G1353,EmployesActifs,1,FALSE),"Non")&lt;&gt;"Non","Oui","Non")</f>
        <v>Oui</v>
      </c>
      <c r="B1353" s="172">
        <f>IF(A1353="Oui",1,0)</f>
        <v>1</v>
      </c>
      <c r="C1353" s="172">
        <f>IF(OR(G1353="Médecin",H1353="Médecin",I1353="Médecin",I1353="Médecins",H1353="anesthésiste",H1353="boursier univ.",H1353="chercheur",H1353="chirurgien",H1353="Résident(e)",H1353="Md Urg",H1353="Md Card",LEFT(H1353,6)="Fellow",H1353="Externe Médecine",H1353="Directeur de la biobanque Médecin",H1353="monit.-boursier",),1,0)</f>
        <v>0</v>
      </c>
      <c r="D1353" s="172">
        <f>IF(OR(G1353=0,H1353="Stagiaire",H1353="Stagiaires",H1353="Externe",H1353="Externes",G1353="agence",H1353="STAGIAIRE INFIRMIER(ÈRE)",H1353="STAGIAIRE SI",H1353="STAGIAIRE S.I.",H1353="STAGIAIRE PAB",H1353="STAGIAIRE EN PERFUSION",H1353="Stagiaire Physiothérapeute",H1353="Stagiaire médecine",H1353="Stagiaire - Service sociaux",H1353="STAGIAIRE SOINS INFIRMIERS",H1353="STAGIAIRE EXTERNE EN MÉDECINE",H1353="ss",),1,0)</f>
        <v>0</v>
      </c>
      <c r="E1353" s="28" t="s">
        <v>2111</v>
      </c>
      <c r="F1353" s="28" t="s">
        <v>2112</v>
      </c>
      <c r="G1353" s="262">
        <v>10315</v>
      </c>
      <c r="H1353" s="79" t="s">
        <v>69</v>
      </c>
      <c r="I1353" s="164" t="s">
        <v>4406</v>
      </c>
      <c r="J1353" s="273" t="str">
        <f ca="1">IF(AK1353&lt;=Données!$B$2,1," ")</f>
        <v xml:space="preserve"> </v>
      </c>
      <c r="K1353" s="45"/>
      <c r="L1353" s="46"/>
      <c r="M1353" s="47">
        <v>1</v>
      </c>
      <c r="N1353" s="48"/>
      <c r="O1353" s="185"/>
      <c r="P1353" s="187"/>
      <c r="Q1353" s="185"/>
      <c r="R1353" s="186"/>
      <c r="S1353" s="186"/>
      <c r="T1353" s="187"/>
      <c r="U1353" s="187"/>
      <c r="V1353" s="187"/>
      <c r="W1353" s="320"/>
      <c r="X1353" s="214"/>
      <c r="Y1353" s="215"/>
      <c r="Z1353" s="34"/>
      <c r="AA1353" s="35"/>
      <c r="AB1353" s="35"/>
      <c r="AC1353" s="35"/>
      <c r="AD1353" s="36"/>
      <c r="AE1353" s="224"/>
      <c r="AF1353" s="53"/>
      <c r="AG1353" s="54"/>
      <c r="AH1353" s="55"/>
      <c r="AI1353" s="56"/>
      <c r="AJ1353" s="41" t="s">
        <v>652</v>
      </c>
      <c r="AK1353" s="42">
        <v>45255</v>
      </c>
      <c r="AL1353" s="50"/>
      <c r="AM1353" s="337" t="str">
        <f>INDEX($K$6:$AE$6,1,MATCH(1,K1353:AE1353,-1))</f>
        <v>95PFE-L2L</v>
      </c>
      <c r="AN1353" s="337" t="str">
        <f>IF(INDEX($K$6:$AE$6,1,MATCH(1,K1353:AE1353,1))&lt;&gt;INDEX($K$6:$AE$6,1,MATCH(1,K1353:AE1353,-1)),INDEX($K$6:$AE$6,1,MATCH(1,K1353:AE1353,1)),"-")</f>
        <v>-</v>
      </c>
    </row>
    <row r="1354" spans="1:40" x14ac:dyDescent="0.2">
      <c r="A1354" s="169" t="str">
        <f>IF(IFERROR(VLOOKUP(G1354,EmployesActifs,1,FALSE),"Non")&lt;&gt;"Non","Oui","Non")</f>
        <v>Oui</v>
      </c>
      <c r="B1354" s="172">
        <f>IF(A1354="Oui",1,0)</f>
        <v>1</v>
      </c>
      <c r="C1354" s="172">
        <f>IF(OR(G1354="Médecin",H1354="Médecin",I1354="Médecin",I1354="Médecins",H1354="anesthésiste",H1354="boursier univ.",H1354="chercheur",H1354="chirurgien",H1354="Résident(e)",H1354="Md Urg",H1354="Md Card",LEFT(H1354,6)="Fellow",H1354="Externe Médecine",H1354="Directeur de la biobanque Médecin",H1354="monit.-boursier",),1,0)</f>
        <v>0</v>
      </c>
      <c r="D1354" s="172">
        <f>IF(OR(G1354=0,H1354="Stagiaire",H1354="Stagiaires",H1354="Externe",H1354="Externes",G1354="agence",H1354="STAGIAIRE INFIRMIER(ÈRE)",H1354="STAGIAIRE SI",H1354="STAGIAIRE S.I.",H1354="STAGIAIRE PAB",H1354="STAGIAIRE EN PERFUSION",H1354="Stagiaire Physiothérapeute",H1354="Stagiaire médecine",H1354="Stagiaire - Service sociaux",H1354="STAGIAIRE SOINS INFIRMIERS",H1354="STAGIAIRE EXTERNE EN MÉDECINE",H1354="ss",),1,0)</f>
        <v>0</v>
      </c>
      <c r="E1354" s="28" t="s">
        <v>3126</v>
      </c>
      <c r="F1354" s="28" t="s">
        <v>1126</v>
      </c>
      <c r="G1354" s="262">
        <v>12802</v>
      </c>
      <c r="H1354" s="79" t="s">
        <v>69</v>
      </c>
      <c r="I1354" s="164" t="s">
        <v>4406</v>
      </c>
      <c r="J1354" s="273" t="str">
        <f ca="1">IF(AK1354&lt;=Données!$B$2,1," ")</f>
        <v xml:space="preserve"> </v>
      </c>
      <c r="K1354" s="45">
        <v>1</v>
      </c>
      <c r="L1354" s="46">
        <v>1</v>
      </c>
      <c r="M1354" s="47"/>
      <c r="N1354" s="48"/>
      <c r="O1354" s="185"/>
      <c r="P1354" s="187"/>
      <c r="Q1354" s="185"/>
      <c r="R1354" s="186"/>
      <c r="S1354" s="186"/>
      <c r="T1354" s="187"/>
      <c r="U1354" s="187"/>
      <c r="V1354" s="187"/>
      <c r="W1354" s="320"/>
      <c r="X1354" s="214"/>
      <c r="Y1354" s="215"/>
      <c r="Z1354" s="34"/>
      <c r="AA1354" s="35"/>
      <c r="AB1354" s="35"/>
      <c r="AC1354" s="35"/>
      <c r="AD1354" s="36"/>
      <c r="AE1354" s="224"/>
      <c r="AF1354" s="53"/>
      <c r="AG1354" s="54"/>
      <c r="AH1354" s="55"/>
      <c r="AI1354" s="56"/>
      <c r="AJ1354" s="41" t="s">
        <v>5851</v>
      </c>
      <c r="AK1354" s="42">
        <v>45728</v>
      </c>
      <c r="AL1354" s="50"/>
      <c r="AM1354" s="337" t="str">
        <f>INDEX($K$6:$AE$6,1,MATCH(1,K1354:AE1354,-1))</f>
        <v>95PFE-L2S</v>
      </c>
      <c r="AN1354" s="337" t="str">
        <f>IF(INDEX($K$6:$AE$6,1,MATCH(1,K1354:AE1354,1))&lt;&gt;INDEX($K$6:$AE$6,1,MATCH(1,K1354:AE1354,-1)),INDEX($K$6:$AE$6,1,MATCH(1,K1354:AE1354,1)),"-")</f>
        <v>95PFE-L2M</v>
      </c>
    </row>
    <row r="1355" spans="1:40" x14ac:dyDescent="0.2">
      <c r="A1355" s="169" t="str">
        <f>IF(IFERROR(VLOOKUP(G1355,EmployesActifs,1,FALSE),"Non")&lt;&gt;"Non","Oui","Non")</f>
        <v>Oui</v>
      </c>
      <c r="B1355" s="172">
        <f>IF(A1355="Oui",1,0)</f>
        <v>1</v>
      </c>
      <c r="C1355" s="172">
        <f>IF(OR(G1355="Médecin",H1355="Médecin",I1355="Médecin",I1355="Médecins",H1355="anesthésiste",H1355="boursier univ.",H1355="chercheur",H1355="chirurgien",H1355="Résident(e)",H1355="Md Urg",H1355="Md Card",LEFT(H1355,6)="Fellow",H1355="Externe Médecine",H1355="Directeur de la biobanque Médecin",H1355="monit.-boursier",),1,0)</f>
        <v>0</v>
      </c>
      <c r="D1355" s="172">
        <f>IF(OR(G1355=0,H1355="Stagiaire",H1355="Stagiaires",H1355="Externe",H1355="Externes",G1355="agence",H1355="STAGIAIRE INFIRMIER(ÈRE)",H1355="STAGIAIRE SI",H1355="STAGIAIRE S.I.",H1355="STAGIAIRE PAB",H1355="STAGIAIRE EN PERFUSION",H1355="Stagiaire Physiothérapeute",H1355="Stagiaire médecine",H1355="Stagiaire - Service sociaux",H1355="STAGIAIRE SOINS INFIRMIERS",H1355="STAGIAIRE EXTERNE EN MÉDECINE",H1355="ss",),1,0)</f>
        <v>0</v>
      </c>
      <c r="E1355" s="28" t="s">
        <v>3258</v>
      </c>
      <c r="F1355" s="28" t="s">
        <v>855</v>
      </c>
      <c r="G1355" s="262">
        <v>13012</v>
      </c>
      <c r="H1355" s="79" t="s">
        <v>69</v>
      </c>
      <c r="I1355" s="164" t="s">
        <v>4406</v>
      </c>
      <c r="J1355" s="273" t="str">
        <f ca="1">IF(AK1355&lt;=Données!$B$2,1," ")</f>
        <v xml:space="preserve"> </v>
      </c>
      <c r="K1355" s="45"/>
      <c r="L1355" s="46"/>
      <c r="M1355" s="47" t="s">
        <v>56</v>
      </c>
      <c r="N1355" s="48"/>
      <c r="O1355" s="185"/>
      <c r="P1355" s="187"/>
      <c r="Q1355" s="185"/>
      <c r="R1355" s="186"/>
      <c r="S1355" s="186">
        <v>1</v>
      </c>
      <c r="T1355" s="187"/>
      <c r="U1355" s="187"/>
      <c r="V1355" s="187"/>
      <c r="W1355" s="320"/>
      <c r="X1355" s="214"/>
      <c r="Y1355" s="215"/>
      <c r="Z1355" s="34"/>
      <c r="AA1355" s="35"/>
      <c r="AB1355" s="35"/>
      <c r="AC1355" s="35"/>
      <c r="AD1355" s="36"/>
      <c r="AE1355" s="224"/>
      <c r="AF1355" s="53"/>
      <c r="AG1355" s="54"/>
      <c r="AH1355" s="55"/>
      <c r="AI1355" s="56"/>
      <c r="AJ1355" s="41" t="s">
        <v>4462</v>
      </c>
      <c r="AK1355" s="42">
        <v>45924</v>
      </c>
      <c r="AL1355" s="50"/>
      <c r="AM1355" s="337" t="str">
        <f>INDEX($K$6:$AE$6,1,MATCH(1,K1355:AE1355,-1))</f>
        <v>1870 +</v>
      </c>
      <c r="AN1355" s="337" t="str">
        <f>IF(INDEX($K$6:$AE$6,1,MATCH(1,K1355:AE1355,1))&lt;&gt;INDEX($K$6:$AE$6,1,MATCH(1,K1355:AE1355,-1)),INDEX($K$6:$AE$6,1,MATCH(1,K1355:AE1355,1)),"-")</f>
        <v>-</v>
      </c>
    </row>
    <row r="1356" spans="1:40" x14ac:dyDescent="0.2">
      <c r="A1356" s="169" t="str">
        <f>IF(IFERROR(VLOOKUP(G1356,EmployesActifs,1,FALSE),"Non")&lt;&gt;"Non","Oui","Non")</f>
        <v>Oui</v>
      </c>
      <c r="B1356" s="172">
        <f>IF(A1356="Oui",1,0)</f>
        <v>1</v>
      </c>
      <c r="C1356" s="172">
        <f>IF(OR(G1356="Médecin",H1356="Médecin",I1356="Médecin",I1356="Médecins",H1356="anesthésiste",H1356="boursier univ.",H1356="chercheur",H1356="chirurgien",H1356="Résident(e)",H1356="Md Urg",H1356="Md Card",LEFT(H1356,6)="Fellow",H1356="Externe Médecine",H1356="Directeur de la biobanque Médecin",H1356="monit.-boursier",),1,0)</f>
        <v>0</v>
      </c>
      <c r="D1356" s="172">
        <f>IF(OR(G1356=0,H1356="Stagiaire",H1356="Stagiaires",H1356="Externe",H1356="Externes",G1356="agence",H1356="STAGIAIRE INFIRMIER(ÈRE)",H1356="STAGIAIRE SI",H1356="STAGIAIRE S.I.",H1356="STAGIAIRE PAB",H1356="STAGIAIRE EN PERFUSION",H1356="Stagiaire Physiothérapeute",H1356="Stagiaire médecine",H1356="Stagiaire - Service sociaux",H1356="STAGIAIRE SOINS INFIRMIERS",H1356="STAGIAIRE EXTERNE EN MÉDECINE",H1356="ss",),1,0)</f>
        <v>0</v>
      </c>
      <c r="E1356" s="28" t="s">
        <v>2114</v>
      </c>
      <c r="F1356" s="28" t="s">
        <v>2115</v>
      </c>
      <c r="G1356" s="262">
        <v>11818</v>
      </c>
      <c r="H1356" s="79" t="s">
        <v>2098</v>
      </c>
      <c r="I1356" s="164" t="s">
        <v>5716</v>
      </c>
      <c r="J1356" s="273" t="str">
        <f ca="1">IF(AK1356&lt;=Données!$B$2,1," ")</f>
        <v xml:space="preserve"> </v>
      </c>
      <c r="K1356" s="45"/>
      <c r="L1356" s="46" t="s">
        <v>56</v>
      </c>
      <c r="M1356" s="47"/>
      <c r="N1356" s="48"/>
      <c r="O1356" s="185"/>
      <c r="P1356" s="187"/>
      <c r="Q1356" s="185"/>
      <c r="R1356" s="186"/>
      <c r="S1356" s="186">
        <v>1</v>
      </c>
      <c r="T1356" s="187"/>
      <c r="U1356" s="187"/>
      <c r="V1356" s="187"/>
      <c r="W1356" s="320"/>
      <c r="X1356" s="214"/>
      <c r="Y1356" s="215"/>
      <c r="Z1356" s="34"/>
      <c r="AA1356" s="35"/>
      <c r="AB1356" s="35"/>
      <c r="AC1356" s="35"/>
      <c r="AD1356" s="36"/>
      <c r="AE1356" s="224"/>
      <c r="AF1356" s="53"/>
      <c r="AG1356" s="54"/>
      <c r="AH1356" s="55"/>
      <c r="AI1356" s="56"/>
      <c r="AJ1356" s="41" t="s">
        <v>4462</v>
      </c>
      <c r="AK1356" s="42">
        <v>45770</v>
      </c>
      <c r="AL1356" s="50"/>
      <c r="AM1356" s="337" t="str">
        <f>INDEX($K$6:$AE$6,1,MATCH(1,K1356:AE1356,-1))</f>
        <v>1870 +</v>
      </c>
      <c r="AN1356" s="337" t="str">
        <f>IF(INDEX($K$6:$AE$6,1,MATCH(1,K1356:AE1356,1))&lt;&gt;INDEX($K$6:$AE$6,1,MATCH(1,K1356:AE1356,-1)),INDEX($K$6:$AE$6,1,MATCH(1,K1356:AE1356,1)),"-")</f>
        <v>-</v>
      </c>
    </row>
    <row r="1357" spans="1:40" x14ac:dyDescent="0.2">
      <c r="A1357" s="169" t="str">
        <f>IF(IFERROR(VLOOKUP(G1357,EmployesActifs,1,FALSE),"Non")&lt;&gt;"Non","Oui","Non")</f>
        <v>Oui</v>
      </c>
      <c r="B1357" s="172">
        <f>IF(A1357="Oui",1,0)</f>
        <v>1</v>
      </c>
      <c r="C1357" s="172">
        <f>IF(OR(G1357="Médecin",H1357="Médecin",I1357="Médecin",I1357="Médecins",H1357="anesthésiste",H1357="boursier univ.",H1357="chercheur",H1357="chirurgien",H1357="Résident(e)",H1357="Md Urg",H1357="Md Card",LEFT(H1357,6)="Fellow",H1357="Externe Médecine",H1357="Directeur de la biobanque Médecin",H1357="monit.-boursier",),1,0)</f>
        <v>0</v>
      </c>
      <c r="D1357" s="172">
        <f>IF(OR(G1357=0,H1357="Stagiaire",H1357="Stagiaires",H1357="Externe",H1357="Externes",G1357="agence",H1357="STAGIAIRE INFIRMIER(ÈRE)",H1357="STAGIAIRE SI",H1357="STAGIAIRE S.I.",H1357="STAGIAIRE PAB",H1357="STAGIAIRE EN PERFUSION",H1357="Stagiaire Physiothérapeute",H1357="Stagiaire médecine",H1357="Stagiaire - Service sociaux",H1357="STAGIAIRE SOINS INFIRMIERS",H1357="STAGIAIRE EXTERNE EN MÉDECINE",H1357="ss",),1,0)</f>
        <v>0</v>
      </c>
      <c r="E1357" s="28" t="s">
        <v>2117</v>
      </c>
      <c r="F1357" s="28" t="s">
        <v>690</v>
      </c>
      <c r="G1357" s="262">
        <v>5730</v>
      </c>
      <c r="H1357" s="79" t="s">
        <v>103</v>
      </c>
      <c r="I1357" s="164" t="s">
        <v>5706</v>
      </c>
      <c r="J1357" s="273" t="str">
        <f ca="1">IF(AK1357&lt;=Données!$B$2,1," ")</f>
        <v xml:space="preserve"> </v>
      </c>
      <c r="K1357" s="45"/>
      <c r="L1357" s="46"/>
      <c r="M1357" s="47"/>
      <c r="N1357" s="48">
        <v>1</v>
      </c>
      <c r="O1357" s="185"/>
      <c r="P1357" s="187"/>
      <c r="Q1357" s="185"/>
      <c r="R1357" s="186"/>
      <c r="S1357" s="186"/>
      <c r="T1357" s="187"/>
      <c r="U1357" s="187"/>
      <c r="V1357" s="187"/>
      <c r="W1357" s="320"/>
      <c r="X1357" s="214"/>
      <c r="Y1357" s="215"/>
      <c r="Z1357" s="34"/>
      <c r="AA1357" s="35"/>
      <c r="AB1357" s="35"/>
      <c r="AC1357" s="35"/>
      <c r="AD1357" s="36"/>
      <c r="AE1357" s="224"/>
      <c r="AF1357" s="53"/>
      <c r="AG1357" s="54"/>
      <c r="AH1357" s="55"/>
      <c r="AI1357" s="56"/>
      <c r="AJ1357" s="41" t="s">
        <v>4462</v>
      </c>
      <c r="AK1357" s="42">
        <v>45924</v>
      </c>
      <c r="AL1357" s="50"/>
      <c r="AM1357" s="337" t="str">
        <f>INDEX($K$6:$AE$6,1,MATCH(1,K1357:AE1357,-1))</f>
        <v>F550</v>
      </c>
      <c r="AN1357" s="337" t="str">
        <f>IF(INDEX($K$6:$AE$6,1,MATCH(1,K1357:AE1357,1))&lt;&gt;INDEX($K$6:$AE$6,1,MATCH(1,K1357:AE1357,-1)),INDEX($K$6:$AE$6,1,MATCH(1,K1357:AE1357,1)),"-")</f>
        <v>-</v>
      </c>
    </row>
    <row r="1358" spans="1:40" x14ac:dyDescent="0.2">
      <c r="A1358" s="169" t="str">
        <f>IF(IFERROR(VLOOKUP(G1358,EmployesActifs,1,FALSE),"Non")&lt;&gt;"Non","Oui","Non")</f>
        <v>Oui</v>
      </c>
      <c r="B1358" s="172">
        <f>IF(A1358="Oui",1,0)</f>
        <v>1</v>
      </c>
      <c r="C1358" s="172">
        <f>IF(OR(G1358="Médecin",H1358="Médecin",I1358="Médecin",I1358="Médecins",H1358="anesthésiste",H1358="boursier univ.",H1358="chercheur",H1358="chirurgien",H1358="Résident(e)",H1358="Md Urg",H1358="Md Card",LEFT(H1358,6)="Fellow",H1358="Externe Médecine",H1358="Directeur de la biobanque Médecin",H1358="monit.-boursier",),1,0)</f>
        <v>0</v>
      </c>
      <c r="D1358" s="172">
        <f>IF(OR(G1358=0,H1358="Stagiaire",H1358="Stagiaires",H1358="Externe",H1358="Externes",G1358="agence",H1358="STAGIAIRE INFIRMIER(ÈRE)",H1358="STAGIAIRE SI",H1358="STAGIAIRE S.I.",H1358="STAGIAIRE PAB",H1358="STAGIAIRE EN PERFUSION",H1358="Stagiaire Physiothérapeute",H1358="Stagiaire médecine",H1358="Stagiaire - Service sociaux",H1358="STAGIAIRE SOINS INFIRMIERS",H1358="STAGIAIRE EXTERNE EN MÉDECINE",H1358="ss",),1,0)</f>
        <v>0</v>
      </c>
      <c r="E1358" s="28" t="s">
        <v>2118</v>
      </c>
      <c r="F1358" s="28" t="s">
        <v>2119</v>
      </c>
      <c r="G1358" s="262">
        <v>10767</v>
      </c>
      <c r="H1358" s="79" t="s">
        <v>103</v>
      </c>
      <c r="I1358" s="164" t="s">
        <v>2714</v>
      </c>
      <c r="J1358" s="273">
        <f ca="1">IF(AK1358&lt;=Données!$B$2,1," ")</f>
        <v>1</v>
      </c>
      <c r="K1358" s="45" t="s">
        <v>56</v>
      </c>
      <c r="L1358" s="46" t="s">
        <v>56</v>
      </c>
      <c r="M1358" s="47"/>
      <c r="N1358" s="48"/>
      <c r="O1358" s="185"/>
      <c r="P1358" s="187"/>
      <c r="Q1358" s="185"/>
      <c r="R1358" s="186"/>
      <c r="S1358" s="186">
        <v>1</v>
      </c>
      <c r="T1358" s="187"/>
      <c r="U1358" s="187"/>
      <c r="V1358" s="187"/>
      <c r="W1358" s="320"/>
      <c r="X1358" s="214"/>
      <c r="Y1358" s="215"/>
      <c r="Z1358" s="34"/>
      <c r="AA1358" s="35"/>
      <c r="AB1358" s="35"/>
      <c r="AC1358" s="35"/>
      <c r="AD1358" s="36"/>
      <c r="AE1358" s="224"/>
      <c r="AF1358" s="53"/>
      <c r="AG1358" s="54"/>
      <c r="AH1358" s="55"/>
      <c r="AI1358" s="56"/>
      <c r="AJ1358" s="41" t="s">
        <v>57</v>
      </c>
      <c r="AK1358" s="42">
        <v>44573</v>
      </c>
      <c r="AL1358" s="50"/>
      <c r="AM1358" s="337" t="str">
        <f>INDEX($K$6:$AE$6,1,MATCH(1,K1358:AE1358,-1))</f>
        <v>1870 +</v>
      </c>
      <c r="AN1358" s="337" t="str">
        <f>IF(INDEX($K$6:$AE$6,1,MATCH(1,K1358:AE1358,1))&lt;&gt;INDEX($K$6:$AE$6,1,MATCH(1,K1358:AE1358,-1)),INDEX($K$6:$AE$6,1,MATCH(1,K1358:AE1358,1)),"-")</f>
        <v>-</v>
      </c>
    </row>
    <row r="1359" spans="1:40" x14ac:dyDescent="0.2">
      <c r="A1359" s="169" t="str">
        <f>IF(IFERROR(VLOOKUP(G1359,EmployesActifs,1,FALSE),"Non")&lt;&gt;"Non","Oui","Non")</f>
        <v>Oui</v>
      </c>
      <c r="B1359" s="172">
        <f>IF(A1359="Oui",1,0)</f>
        <v>1</v>
      </c>
      <c r="C1359" s="172">
        <f>IF(OR(G1359="Médecin",H1359="Médecin",I1359="Médecin",I1359="Médecins",H1359="anesthésiste",H1359="boursier univ.",H1359="chercheur",H1359="chirurgien",H1359="Résident(e)",H1359="Md Urg",H1359="Md Card",LEFT(H1359,6)="Fellow",H1359="Externe Médecine",H1359="Directeur de la biobanque Médecin",H1359="monit.-boursier",),1,0)</f>
        <v>0</v>
      </c>
      <c r="D1359" s="172">
        <f>IF(OR(G1359=0,H1359="Stagiaire",H1359="Stagiaires",H1359="Externe",H1359="Externes",G1359="agence",H1359="STAGIAIRE INFIRMIER(ÈRE)",H1359="STAGIAIRE SI",H1359="STAGIAIRE S.I.",H1359="STAGIAIRE PAB",H1359="STAGIAIRE EN PERFUSION",H1359="Stagiaire Physiothérapeute",H1359="Stagiaire médecine",H1359="Stagiaire - Service sociaux",H1359="STAGIAIRE SOINS INFIRMIERS",H1359="STAGIAIRE EXTERNE EN MÉDECINE",H1359="ss",),1,0)</f>
        <v>0</v>
      </c>
      <c r="E1359" s="28" t="s">
        <v>2120</v>
      </c>
      <c r="F1359" s="28" t="s">
        <v>2121</v>
      </c>
      <c r="G1359" s="262">
        <v>10810</v>
      </c>
      <c r="H1359" s="79" t="s">
        <v>747</v>
      </c>
      <c r="I1359" s="164" t="s">
        <v>5716</v>
      </c>
      <c r="J1359" s="273">
        <f ca="1">IF(AK1359&lt;=Données!$B$2,1," ")</f>
        <v>1</v>
      </c>
      <c r="K1359" s="45"/>
      <c r="L1359" s="46"/>
      <c r="M1359" s="47"/>
      <c r="N1359" s="48"/>
      <c r="O1359" s="185"/>
      <c r="P1359" s="187"/>
      <c r="Q1359" s="185" t="s">
        <v>56</v>
      </c>
      <c r="R1359" s="186" t="s">
        <v>56</v>
      </c>
      <c r="S1359" s="186">
        <v>1</v>
      </c>
      <c r="T1359" s="187"/>
      <c r="U1359" s="187"/>
      <c r="V1359" s="187"/>
      <c r="W1359" s="320"/>
      <c r="X1359" s="214"/>
      <c r="Y1359" s="215"/>
      <c r="Z1359" s="34" t="s">
        <v>56</v>
      </c>
      <c r="AA1359" s="35" t="s">
        <v>56</v>
      </c>
      <c r="AB1359" s="35" t="s">
        <v>56</v>
      </c>
      <c r="AC1359" s="35"/>
      <c r="AD1359" s="36" t="s">
        <v>56</v>
      </c>
      <c r="AE1359" s="224"/>
      <c r="AF1359" s="53"/>
      <c r="AG1359" s="54"/>
      <c r="AH1359" s="55"/>
      <c r="AI1359" s="56"/>
      <c r="AJ1359" s="41" t="s">
        <v>44</v>
      </c>
      <c r="AK1359" s="42">
        <v>43957</v>
      </c>
      <c r="AL1359" s="50"/>
      <c r="AM1359" s="337" t="str">
        <f>INDEX($K$6:$AE$6,1,MATCH(1,K1359:AE1359,-1))</f>
        <v>1870 +</v>
      </c>
      <c r="AN1359" s="337" t="str">
        <f>IF(INDEX($K$6:$AE$6,1,MATCH(1,K1359:AE1359,1))&lt;&gt;INDEX($K$6:$AE$6,1,MATCH(1,K1359:AE1359,-1)),INDEX($K$6:$AE$6,1,MATCH(1,K1359:AE1359,1)),"-")</f>
        <v>-</v>
      </c>
    </row>
    <row r="1360" spans="1:40" x14ac:dyDescent="0.2">
      <c r="A1360" s="169" t="str">
        <f>IF(IFERROR(VLOOKUP(G1360,EmployesActifs,1,FALSE),"Non")&lt;&gt;"Non","Oui","Non")</f>
        <v>Oui</v>
      </c>
      <c r="B1360" s="172">
        <f>IF(A1360="Oui",1,0)</f>
        <v>1</v>
      </c>
      <c r="C1360" s="172">
        <f>IF(OR(G1360="Médecin",H1360="Médecin",I1360="Médecin",I1360="Médecins",H1360="anesthésiste",H1360="boursier univ.",H1360="chercheur",H1360="chirurgien",H1360="Résident(e)",H1360="Md Urg",H1360="Md Card",LEFT(H1360,6)="Fellow",H1360="Externe Médecine",H1360="Directeur de la biobanque Médecin",H1360="monit.-boursier",),1,0)</f>
        <v>0</v>
      </c>
      <c r="D1360" s="172">
        <f>IF(OR(G1360=0,H1360="Stagiaire",H1360="Stagiaires",H1360="Externe",H1360="Externes",G1360="agence",H1360="STAGIAIRE INFIRMIER(ÈRE)",H1360="STAGIAIRE SI",H1360="STAGIAIRE S.I.",H1360="STAGIAIRE PAB",H1360="STAGIAIRE EN PERFUSION",H1360="Stagiaire Physiothérapeute",H1360="Stagiaire médecine",H1360="Stagiaire - Service sociaux",H1360="STAGIAIRE SOINS INFIRMIERS",H1360="STAGIAIRE EXTERNE EN MÉDECINE",H1360="ss",),1,0)</f>
        <v>0</v>
      </c>
      <c r="E1360" s="28" t="s">
        <v>5750</v>
      </c>
      <c r="F1360" s="28" t="s">
        <v>3796</v>
      </c>
      <c r="G1360" s="262">
        <v>13895</v>
      </c>
      <c r="H1360" s="79" t="s">
        <v>1681</v>
      </c>
      <c r="I1360" s="164" t="s">
        <v>4422</v>
      </c>
      <c r="J1360" s="273" t="str">
        <f ca="1">IF(AK1360&lt;=Données!$B$2,1," ")</f>
        <v xml:space="preserve"> </v>
      </c>
      <c r="K1360" s="45"/>
      <c r="L1360" s="46" t="s">
        <v>56</v>
      </c>
      <c r="M1360" s="47" t="s">
        <v>56</v>
      </c>
      <c r="N1360" s="48"/>
      <c r="O1360" s="185"/>
      <c r="P1360" s="187">
        <v>1</v>
      </c>
      <c r="Q1360" s="185"/>
      <c r="R1360" s="186"/>
      <c r="S1360" s="186"/>
      <c r="T1360" s="187"/>
      <c r="U1360" s="187"/>
      <c r="V1360" s="187"/>
      <c r="W1360" s="320"/>
      <c r="X1360" s="214"/>
      <c r="Y1360" s="215"/>
      <c r="Z1360" s="34"/>
      <c r="AA1360" s="35"/>
      <c r="AB1360" s="35"/>
      <c r="AC1360" s="35"/>
      <c r="AD1360" s="36"/>
      <c r="AE1360" s="224"/>
      <c r="AF1360" s="37"/>
      <c r="AG1360" s="38"/>
      <c r="AH1360" s="55"/>
      <c r="AI1360" s="56"/>
      <c r="AJ1360" s="41" t="s">
        <v>4462</v>
      </c>
      <c r="AK1360" s="42">
        <v>45735</v>
      </c>
      <c r="AL1360" s="50"/>
      <c r="AM1360" s="337">
        <f>INDEX($K$6:$AE$6,1,MATCH(1,K1360:AE1360,-1))</f>
        <v>1804</v>
      </c>
      <c r="AN1360" s="337" t="str">
        <f>IF(INDEX($K$6:$AE$6,1,MATCH(1,K1360:AE1360,1))&lt;&gt;INDEX($K$6:$AE$6,1,MATCH(1,K1360:AE1360,-1)),INDEX($K$6:$AE$6,1,MATCH(1,K1360:AE1360,1)),"-")</f>
        <v>-</v>
      </c>
    </row>
    <row r="1361" spans="1:40" x14ac:dyDescent="0.2">
      <c r="A1361" s="381"/>
      <c r="B1361" s="172">
        <f>IF(A1361="Oui",1,0)</f>
        <v>0</v>
      </c>
      <c r="C1361" s="172">
        <f>IF(OR(G1361="Médecin",H1361="Médecin",I1361="Médecin",I1361="Médecins",H1361="anesthésiste",H1361="boursier univ.",H1361="chercheur",H1361="chirurgien",H1361="Résident(e)",H1361="Md Urg",H1361="Md Card",LEFT(H1361,6)="Fellow",H1361="Externe Médecine",H1361="Directeur de la biobanque Médecin",H1361="monit.-boursier",),1,0)</f>
        <v>1</v>
      </c>
      <c r="D1361" s="172">
        <f>IF(OR(G1361=0,H1361="Stagiaire",H1361="Stagiaires",H1361="Externe",H1361="Externes",G1361="agence",H1361="STAGIAIRE INFIRMIER(ÈRE)",H1361="STAGIAIRE SI",H1361="STAGIAIRE S.I.",H1361="STAGIAIRE PAB",H1361="STAGIAIRE EN PERFUSION",H1361="Stagiaire Physiothérapeute",H1361="Stagiaire médecine",H1361="Stagiaire - Service sociaux",H1361="STAGIAIRE SOINS INFIRMIERS",H1361="STAGIAIRE EXTERNE EN MÉDECINE",H1361="ss",),1,0)</f>
        <v>0</v>
      </c>
      <c r="E1361" s="28" t="s">
        <v>2122</v>
      </c>
      <c r="F1361" s="28" t="s">
        <v>2123</v>
      </c>
      <c r="G1361" s="262" t="s">
        <v>80</v>
      </c>
      <c r="H1361" s="79" t="s">
        <v>80</v>
      </c>
      <c r="I1361" s="164" t="s">
        <v>117</v>
      </c>
      <c r="J1361" s="273">
        <f ca="1">IF(AK1361&lt;=Données!$B$2,1," ")</f>
        <v>1</v>
      </c>
      <c r="K1361" s="45"/>
      <c r="L1361" s="46" t="s">
        <v>56</v>
      </c>
      <c r="M1361" s="47" t="s">
        <v>56</v>
      </c>
      <c r="N1361" s="48"/>
      <c r="O1361" s="185"/>
      <c r="P1361" s="187"/>
      <c r="Q1361" s="185"/>
      <c r="R1361" s="186"/>
      <c r="S1361" s="186">
        <v>1</v>
      </c>
      <c r="T1361" s="187"/>
      <c r="U1361" s="187"/>
      <c r="V1361" s="187"/>
      <c r="W1361" s="320"/>
      <c r="X1361" s="214"/>
      <c r="Y1361" s="215"/>
      <c r="Z1361" s="34"/>
      <c r="AA1361" s="35"/>
      <c r="AB1361" s="35"/>
      <c r="AC1361" s="35"/>
      <c r="AD1361" s="36"/>
      <c r="AE1361" s="224"/>
      <c r="AF1361" s="37"/>
      <c r="AG1361" s="38"/>
      <c r="AH1361" s="55"/>
      <c r="AI1361" s="56"/>
      <c r="AJ1361" s="41" t="s">
        <v>144</v>
      </c>
      <c r="AK1361" s="42">
        <v>44596</v>
      </c>
      <c r="AL1361" s="50"/>
      <c r="AM1361" s="337" t="str">
        <f>INDEX($K$6:$AE$6,1,MATCH(1,K1361:AE1361,-1))</f>
        <v>1870 +</v>
      </c>
      <c r="AN1361" s="337" t="str">
        <f>IF(INDEX($K$6:$AE$6,1,MATCH(1,K1361:AE1361,1))&lt;&gt;INDEX($K$6:$AE$6,1,MATCH(1,K1361:AE1361,-1)),INDEX($K$6:$AE$6,1,MATCH(1,K1361:AE1361,1)),"-")</f>
        <v>-</v>
      </c>
    </row>
    <row r="1362" spans="1:40" x14ac:dyDescent="0.2">
      <c r="A1362" s="169" t="str">
        <f>IF(IFERROR(VLOOKUP(G1362,EmployesActifs,1,FALSE),"Non")&lt;&gt;"Non","Oui","Non")</f>
        <v>Non</v>
      </c>
      <c r="B1362" s="172">
        <f>IF(A1362="Oui",1,0)</f>
        <v>0</v>
      </c>
      <c r="C1362" s="172">
        <f>IF(OR(G1362="Médecin",H1362="Médecin",I1362="Médecin",I1362="Médecins",H1362="anesthésiste",H1362="boursier univ.",H1362="chercheur",H1362="chirurgien",H1362="Résident(e)",H1362="Md Urg",H1362="Md Card",LEFT(H1362,6)="Fellow",H1362="Externe Médecine",H1362="Directeur de la biobanque Médecin",H1362="monit.-boursier",),1,0)</f>
        <v>0</v>
      </c>
      <c r="D1362" s="172">
        <f>IF(OR(G1362=0,H1362="Stagiaire",H1362="Stagiaires",H1362="Externe",H1362="Externes",G1362="agence",H1362="STAGIAIRE INFIRMIER(ÈRE)",H1362="STAGIAIRE SI",H1362="STAGIAIRE S.I.",H1362="STAGIAIRE PAB",H1362="STAGIAIRE EN PERFUSION",H1362="Stagiaire Physiothérapeute",H1362="Stagiaire médecine",H1362="Stagiaire - Service sociaux",H1362="STAGIAIRE SOINS INFIRMIERS",H1362="STAGIAIRE EXTERNE EN MÉDECINE",H1362="ss",),1,0)</f>
        <v>0</v>
      </c>
      <c r="E1362" s="28" t="s">
        <v>2124</v>
      </c>
      <c r="F1362" s="28" t="s">
        <v>5664</v>
      </c>
      <c r="G1362" s="262">
        <v>14050</v>
      </c>
      <c r="H1362" s="79" t="s">
        <v>734</v>
      </c>
      <c r="I1362" s="164" t="s">
        <v>5716</v>
      </c>
      <c r="J1362" s="273" t="str">
        <f ca="1">IF(AK1362&lt;=Données!$B$2,1," ")</f>
        <v xml:space="preserve"> </v>
      </c>
      <c r="K1362" s="45"/>
      <c r="L1362" s="46">
        <v>1</v>
      </c>
      <c r="M1362" s="47"/>
      <c r="N1362" s="48"/>
      <c r="O1362" s="185"/>
      <c r="P1362" s="187"/>
      <c r="Q1362" s="185"/>
      <c r="R1362" s="186"/>
      <c r="S1362" s="186"/>
      <c r="T1362" s="187"/>
      <c r="U1362" s="187"/>
      <c r="V1362" s="187"/>
      <c r="W1362" s="320"/>
      <c r="X1362" s="214"/>
      <c r="Y1362" s="215"/>
      <c r="Z1362" s="34"/>
      <c r="AA1362" s="35"/>
      <c r="AB1362" s="35"/>
      <c r="AC1362" s="35"/>
      <c r="AD1362" s="36"/>
      <c r="AE1362" s="224"/>
      <c r="AF1362" s="53"/>
      <c r="AG1362" s="54"/>
      <c r="AH1362" s="55"/>
      <c r="AI1362" s="56"/>
      <c r="AJ1362" s="41" t="s">
        <v>4462</v>
      </c>
      <c r="AK1362" s="42">
        <v>45847</v>
      </c>
      <c r="AL1362" s="50"/>
      <c r="AM1362" s="337" t="str">
        <f>INDEX($K$6:$AE$6,1,MATCH(1,K1362:AE1362,-1))</f>
        <v>95PFE-L2M</v>
      </c>
      <c r="AN1362" s="337" t="str">
        <f>IF(INDEX($K$6:$AE$6,1,MATCH(1,K1362:AE1362,1))&lt;&gt;INDEX($K$6:$AE$6,1,MATCH(1,K1362:AE1362,-1)),INDEX($K$6:$AE$6,1,MATCH(1,K1362:AE1362,1)),"-")</f>
        <v>-</v>
      </c>
    </row>
    <row r="1363" spans="1:40" x14ac:dyDescent="0.2">
      <c r="A1363" s="169" t="str">
        <f>IF(IFERROR(VLOOKUP(G1363,EmployesActifs,1,FALSE),"Non")&lt;&gt;"Non","Oui","Non")</f>
        <v>Oui</v>
      </c>
      <c r="B1363" s="172">
        <f>IF(A1363="Oui",1,0)</f>
        <v>1</v>
      </c>
      <c r="C1363" s="172">
        <f>IF(OR(G1363="Médecin",H1363="Médecin",I1363="Médecin",I1363="Médecins",H1363="anesthésiste",H1363="boursier univ.",H1363="chercheur",H1363="chirurgien",H1363="Résident(e)",H1363="Md Urg",H1363="Md Card",LEFT(H1363,6)="Fellow",H1363="Externe Médecine",H1363="Directeur de la biobanque Médecin",H1363="monit.-boursier",),1,0)</f>
        <v>0</v>
      </c>
      <c r="D1363" s="172">
        <f>IF(OR(G1363=0,H1363="Stagiaire",H1363="Stagiaires",H1363="Externe",H1363="Externes",G1363="agence",H1363="STAGIAIRE INFIRMIER(ÈRE)",H1363="STAGIAIRE SI",H1363="STAGIAIRE S.I.",H1363="STAGIAIRE PAB",H1363="STAGIAIRE EN PERFUSION",H1363="Stagiaire Physiothérapeute",H1363="Stagiaire médecine",H1363="Stagiaire - Service sociaux",H1363="STAGIAIRE SOINS INFIRMIERS",H1363="STAGIAIRE EXTERNE EN MÉDECINE",H1363="ss",),1,0)</f>
        <v>0</v>
      </c>
      <c r="E1363" s="28" t="s">
        <v>2124</v>
      </c>
      <c r="F1363" s="28" t="s">
        <v>564</v>
      </c>
      <c r="G1363" s="262">
        <v>13866</v>
      </c>
      <c r="H1363" s="79" t="s">
        <v>5247</v>
      </c>
      <c r="I1363" s="164" t="s">
        <v>209</v>
      </c>
      <c r="J1363" s="273" t="str">
        <f ca="1">IF(AK1363&lt;=Données!$B$2,1," ")</f>
        <v xml:space="preserve"> </v>
      </c>
      <c r="K1363" s="45" t="s">
        <v>56</v>
      </c>
      <c r="L1363" s="46"/>
      <c r="M1363" s="47"/>
      <c r="N1363" s="48"/>
      <c r="O1363" s="185">
        <v>1</v>
      </c>
      <c r="P1363" s="187"/>
      <c r="Q1363" s="185"/>
      <c r="R1363" s="186"/>
      <c r="S1363" s="186"/>
      <c r="T1363" s="187"/>
      <c r="U1363" s="187"/>
      <c r="V1363" s="187"/>
      <c r="W1363" s="320"/>
      <c r="X1363" s="214"/>
      <c r="Y1363" s="215"/>
      <c r="Z1363" s="34"/>
      <c r="AA1363" s="35"/>
      <c r="AB1363" s="35"/>
      <c r="AC1363" s="35"/>
      <c r="AD1363" s="36"/>
      <c r="AE1363" s="224"/>
      <c r="AF1363" s="53"/>
      <c r="AG1363" s="54"/>
      <c r="AH1363" s="55"/>
      <c r="AI1363" s="56"/>
      <c r="AJ1363" s="41" t="s">
        <v>4462</v>
      </c>
      <c r="AK1363" s="42">
        <v>45574</v>
      </c>
      <c r="AL1363" s="50"/>
      <c r="AM1363" s="337" t="str">
        <f>INDEX($K$6:$AE$6,1,MATCH(1,K1363:AE1363,-1))</f>
        <v>1804S</v>
      </c>
      <c r="AN1363" s="337" t="str">
        <f>IF(INDEX($K$6:$AE$6,1,MATCH(1,K1363:AE1363,1))&lt;&gt;INDEX($K$6:$AE$6,1,MATCH(1,K1363:AE1363,-1)),INDEX($K$6:$AE$6,1,MATCH(1,K1363:AE1363,1)),"-")</f>
        <v>-</v>
      </c>
    </row>
    <row r="1364" spans="1:40" x14ac:dyDescent="0.2">
      <c r="A1364" s="169" t="str">
        <f>IF(IFERROR(VLOOKUP(G1364,EmployesActifs,1,FALSE),"Non")&lt;&gt;"Non","Oui","Non")</f>
        <v>Oui</v>
      </c>
      <c r="B1364" s="172">
        <f>IF(A1364="Oui",1,0)</f>
        <v>1</v>
      </c>
      <c r="C1364" s="172">
        <f>IF(OR(G1364="Médecin",H1364="Médecin",I1364="Médecin",I1364="Médecins",H1364="anesthésiste",H1364="boursier univ.",H1364="chercheur",H1364="chirurgien",H1364="Résident(e)",H1364="Md Urg",H1364="Md Card",LEFT(H1364,6)="Fellow",H1364="Externe Médecine",H1364="Directeur de la biobanque Médecin",H1364="monit.-boursier",),1,0)</f>
        <v>0</v>
      </c>
      <c r="D1364" s="172">
        <f>IF(OR(G1364=0,H1364="Stagiaire",H1364="Stagiaires",H1364="Externe",H1364="Externes",G1364="agence",H1364="STAGIAIRE INFIRMIER(ÈRE)",H1364="STAGIAIRE SI",H1364="STAGIAIRE S.I.",H1364="STAGIAIRE PAB",H1364="STAGIAIRE EN PERFUSION",H1364="Stagiaire Physiothérapeute",H1364="Stagiaire médecine",H1364="Stagiaire - Service sociaux",H1364="STAGIAIRE SOINS INFIRMIERS",H1364="STAGIAIRE EXTERNE EN MÉDECINE",H1364="ss",),1,0)</f>
        <v>0</v>
      </c>
      <c r="E1364" s="28" t="s">
        <v>2125</v>
      </c>
      <c r="F1364" s="28" t="s">
        <v>433</v>
      </c>
      <c r="G1364" s="262">
        <v>10379</v>
      </c>
      <c r="H1364" s="79" t="s">
        <v>3390</v>
      </c>
      <c r="I1364" s="164" t="s">
        <v>3391</v>
      </c>
      <c r="J1364" s="273">
        <f ca="1">IF(AK1364&lt;=Données!$B$2,1," ")</f>
        <v>1</v>
      </c>
      <c r="K1364" s="45"/>
      <c r="L1364" s="46"/>
      <c r="M1364" s="47"/>
      <c r="N1364" s="48"/>
      <c r="O1364" s="185"/>
      <c r="P1364" s="187"/>
      <c r="Q1364" s="185"/>
      <c r="R1364" s="186"/>
      <c r="S1364" s="186"/>
      <c r="T1364" s="187"/>
      <c r="U1364" s="187"/>
      <c r="V1364" s="187"/>
      <c r="W1364" s="320"/>
      <c r="X1364" s="214"/>
      <c r="Y1364" s="215"/>
      <c r="Z1364" s="34"/>
      <c r="AA1364" s="35"/>
      <c r="AB1364" s="35">
        <v>1</v>
      </c>
      <c r="AC1364" s="35"/>
      <c r="AD1364" s="36"/>
      <c r="AE1364" s="224"/>
      <c r="AF1364" s="53"/>
      <c r="AG1364" s="54"/>
      <c r="AH1364" s="55"/>
      <c r="AI1364" s="56"/>
      <c r="AJ1364" s="41" t="s">
        <v>153</v>
      </c>
      <c r="AK1364" s="42">
        <v>44148</v>
      </c>
      <c r="AL1364" s="50"/>
      <c r="AM1364" s="337" t="str">
        <f>INDEX($K$6:$AE$6,1,MATCH(1,K1364:AE1364,-1))</f>
        <v>1512-M</v>
      </c>
      <c r="AN1364" s="337" t="str">
        <f>IF(INDEX($K$6:$AE$6,1,MATCH(1,K1364:AE1364,1))&lt;&gt;INDEX($K$6:$AE$6,1,MATCH(1,K1364:AE1364,-1)),INDEX($K$6:$AE$6,1,MATCH(1,K1364:AE1364,1)),"-")</f>
        <v>-</v>
      </c>
    </row>
    <row r="1365" spans="1:40" x14ac:dyDescent="0.2">
      <c r="A1365" s="381"/>
      <c r="B1365" s="172">
        <f>IF(A1365="Oui",1,0)</f>
        <v>0</v>
      </c>
      <c r="C1365" s="172">
        <f>IF(OR(G1365="Médecin",H1365="Médecin",I1365="Médecin",I1365="Médecins",H1365="anesthésiste",H1365="boursier univ.",H1365="chercheur",H1365="chirurgien",H1365="Résident(e)",H1365="Md Urg",H1365="Md Card",LEFT(H1365,6)="Fellow",H1365="Externe Médecine",H1365="Directeur de la biobanque Médecin",H1365="monit.-boursier",),1,0)</f>
        <v>1</v>
      </c>
      <c r="D1365" s="172">
        <f>IF(OR(G1365=0,H1365="Stagiaire",H1365="Stagiaires",H1365="Externe",H1365="Externes",G1365="agence",H1365="STAGIAIRE INFIRMIER(ÈRE)",H1365="STAGIAIRE SI",H1365="STAGIAIRE S.I.",H1365="STAGIAIRE PAB",H1365="STAGIAIRE EN PERFUSION",H1365="Stagiaire Physiothérapeute",H1365="Stagiaire médecine",H1365="Stagiaire - Service sociaux",H1365="STAGIAIRE SOINS INFIRMIERS",H1365="STAGIAIRE EXTERNE EN MÉDECINE",H1365="ss",),1,0)</f>
        <v>0</v>
      </c>
      <c r="E1365" s="28" t="s">
        <v>2126</v>
      </c>
      <c r="F1365" s="28" t="s">
        <v>2127</v>
      </c>
      <c r="G1365" s="262" t="s">
        <v>80</v>
      </c>
      <c r="H1365" s="79" t="s">
        <v>80</v>
      </c>
      <c r="I1365" s="164" t="s">
        <v>753</v>
      </c>
      <c r="J1365" s="273">
        <f ca="1">IF(AK1365&lt;=Données!$B$2,1," ")</f>
        <v>1</v>
      </c>
      <c r="K1365" s="45"/>
      <c r="L1365" s="46">
        <v>1</v>
      </c>
      <c r="M1365" s="47"/>
      <c r="N1365" s="48"/>
      <c r="O1365" s="185"/>
      <c r="P1365" s="187"/>
      <c r="Q1365" s="185"/>
      <c r="R1365" s="186"/>
      <c r="S1365" s="186"/>
      <c r="T1365" s="187"/>
      <c r="U1365" s="187"/>
      <c r="V1365" s="187"/>
      <c r="W1365" s="320"/>
      <c r="X1365" s="214"/>
      <c r="Y1365" s="215"/>
      <c r="Z1365" s="34"/>
      <c r="AA1365" s="35"/>
      <c r="AB1365" s="35"/>
      <c r="AC1365" s="35"/>
      <c r="AD1365" s="36"/>
      <c r="AE1365" s="224"/>
      <c r="AF1365" s="53"/>
      <c r="AG1365" s="54"/>
      <c r="AH1365" s="55"/>
      <c r="AI1365" s="56"/>
      <c r="AJ1365" s="41" t="s">
        <v>57</v>
      </c>
      <c r="AK1365" s="42">
        <v>44580</v>
      </c>
      <c r="AL1365" s="50"/>
      <c r="AM1365" s="337" t="str">
        <f>INDEX($K$6:$AE$6,1,MATCH(1,K1365:AE1365,-1))</f>
        <v>95PFE-L2M</v>
      </c>
      <c r="AN1365" s="337" t="str">
        <f>IF(INDEX($K$6:$AE$6,1,MATCH(1,K1365:AE1365,1))&lt;&gt;INDEX($K$6:$AE$6,1,MATCH(1,K1365:AE1365,-1)),INDEX($K$6:$AE$6,1,MATCH(1,K1365:AE1365,1)),"-")</f>
        <v>-</v>
      </c>
    </row>
    <row r="1366" spans="1:40" x14ac:dyDescent="0.2">
      <c r="A1366" s="381"/>
      <c r="B1366" s="172">
        <f>IF(A1366="Oui",1,0)</f>
        <v>0</v>
      </c>
      <c r="C1366" s="172">
        <f>IF(OR(G1366="Médecin",H1366="Médecin",I1366="Médecin",I1366="Médecins",H1366="anesthésiste",H1366="boursier univ.",H1366="chercheur",H1366="chirurgien",H1366="Résident(e)",H1366="Md Urg",H1366="Md Card",LEFT(H1366,6)="Fellow",H1366="Externe Médecine",H1366="Directeur de la biobanque Médecin",H1366="monit.-boursier",),1,0)</f>
        <v>1</v>
      </c>
      <c r="D1366" s="172">
        <f>IF(OR(G1366=0,H1366="Stagiaire",H1366="Stagiaires",H1366="Externe",H1366="Externes",G1366="agence",H1366="STAGIAIRE INFIRMIER(ÈRE)",H1366="STAGIAIRE SI",H1366="STAGIAIRE S.I.",H1366="STAGIAIRE PAB",H1366="STAGIAIRE EN PERFUSION",H1366="Stagiaire Physiothérapeute",H1366="Stagiaire médecine",H1366="Stagiaire - Service sociaux",H1366="STAGIAIRE SOINS INFIRMIERS",H1366="STAGIAIRE EXTERNE EN MÉDECINE",H1366="ss",),1,0)</f>
        <v>0</v>
      </c>
      <c r="E1366" s="28" t="s">
        <v>2128</v>
      </c>
      <c r="F1366" s="28" t="s">
        <v>2129</v>
      </c>
      <c r="G1366" s="262" t="s">
        <v>2130</v>
      </c>
      <c r="H1366" s="79" t="s">
        <v>80</v>
      </c>
      <c r="I1366" s="164" t="s">
        <v>117</v>
      </c>
      <c r="J1366" s="273">
        <f ca="1">IF(AK1366&lt;=Données!$B$2,1," ")</f>
        <v>1</v>
      </c>
      <c r="K1366" s="45" t="s">
        <v>56</v>
      </c>
      <c r="L1366" s="46">
        <v>1</v>
      </c>
      <c r="M1366" s="47"/>
      <c r="N1366" s="48"/>
      <c r="O1366" s="185"/>
      <c r="P1366" s="187"/>
      <c r="Q1366" s="185"/>
      <c r="R1366" s="186"/>
      <c r="S1366" s="186"/>
      <c r="T1366" s="187"/>
      <c r="U1366" s="187"/>
      <c r="V1366" s="187"/>
      <c r="W1366" s="320"/>
      <c r="X1366" s="214"/>
      <c r="Y1366" s="215"/>
      <c r="Z1366" s="34"/>
      <c r="AA1366" s="35"/>
      <c r="AB1366" s="35"/>
      <c r="AC1366" s="35"/>
      <c r="AD1366" s="36"/>
      <c r="AE1366" s="224"/>
      <c r="AF1366" s="53"/>
      <c r="AG1366" s="54"/>
      <c r="AH1366" s="55"/>
      <c r="AI1366" s="56"/>
      <c r="AJ1366" s="41" t="s">
        <v>57</v>
      </c>
      <c r="AK1366" s="42">
        <v>44569</v>
      </c>
      <c r="AL1366" s="50"/>
      <c r="AM1366" s="337" t="str">
        <f>INDEX($K$6:$AE$6,1,MATCH(1,K1366:AE1366,-1))</f>
        <v>95PFE-L2M</v>
      </c>
      <c r="AN1366" s="337" t="str">
        <f>IF(INDEX($K$6:$AE$6,1,MATCH(1,K1366:AE1366,1))&lt;&gt;INDEX($K$6:$AE$6,1,MATCH(1,K1366:AE1366,-1)),INDEX($K$6:$AE$6,1,MATCH(1,K1366:AE1366,1)),"-")</f>
        <v>-</v>
      </c>
    </row>
    <row r="1367" spans="1:40" x14ac:dyDescent="0.2">
      <c r="A1367" s="169" t="str">
        <f>IF(IFERROR(VLOOKUP(G1367,EmployesActifs,1,FALSE),"Non")&lt;&gt;"Non","Oui","Non")</f>
        <v>Oui</v>
      </c>
      <c r="B1367" s="172">
        <f>IF(A1367="Oui",1,0)</f>
        <v>1</v>
      </c>
      <c r="C1367" s="172">
        <f>IF(OR(G1367="Médecin",H1367="Médecin",I1367="Médecin",I1367="Médecins",H1367="anesthésiste",H1367="boursier univ.",H1367="chercheur",H1367="chirurgien",H1367="Résident(e)",H1367="Md Urg",H1367="Md Card",LEFT(H1367,6)="Fellow",H1367="Externe Médecine",H1367="Directeur de la biobanque Médecin",H1367="monit.-boursier",),1,0)</f>
        <v>0</v>
      </c>
      <c r="D1367" s="172">
        <f>IF(OR(G1367=0,H1367="Stagiaire",H1367="Stagiaires",H1367="Externe",H1367="Externes",G1367="agence",H1367="STAGIAIRE INFIRMIER(ÈRE)",H1367="STAGIAIRE SI",H1367="STAGIAIRE S.I.",H1367="STAGIAIRE PAB",H1367="STAGIAIRE EN PERFUSION",H1367="Stagiaire Physiothérapeute",H1367="Stagiaire médecine",H1367="Stagiaire - Service sociaux",H1367="STAGIAIRE SOINS INFIRMIERS",H1367="STAGIAIRE EXTERNE EN MÉDECINE",H1367="ss",),1,0)</f>
        <v>0</v>
      </c>
      <c r="E1367" s="28" t="s">
        <v>2131</v>
      </c>
      <c r="F1367" s="28" t="s">
        <v>3772</v>
      </c>
      <c r="G1367" s="262">
        <v>8796</v>
      </c>
      <c r="H1367" s="79" t="s">
        <v>5325</v>
      </c>
      <c r="I1367" s="164" t="s">
        <v>933</v>
      </c>
      <c r="J1367" s="273" t="str">
        <f ca="1">IF(AK1367&lt;=Données!$B$2,1," ")</f>
        <v xml:space="preserve"> </v>
      </c>
      <c r="K1367" s="45"/>
      <c r="L1367" s="46"/>
      <c r="M1367" s="47" t="s">
        <v>56</v>
      </c>
      <c r="N1367" s="48"/>
      <c r="O1367" s="185"/>
      <c r="P1367" s="187"/>
      <c r="Q1367" s="185"/>
      <c r="R1367" s="186"/>
      <c r="S1367" s="186">
        <v>1</v>
      </c>
      <c r="T1367" s="187"/>
      <c r="U1367" s="187"/>
      <c r="V1367" s="187"/>
      <c r="W1367" s="320"/>
      <c r="X1367" s="214"/>
      <c r="Y1367" s="215"/>
      <c r="Z1367" s="34"/>
      <c r="AA1367" s="35"/>
      <c r="AB1367" s="35"/>
      <c r="AC1367" s="35"/>
      <c r="AD1367" s="36"/>
      <c r="AE1367" s="224"/>
      <c r="AF1367" s="37"/>
      <c r="AG1367" s="38"/>
      <c r="AH1367" s="55"/>
      <c r="AI1367" s="56"/>
      <c r="AJ1367" s="41" t="s">
        <v>4462</v>
      </c>
      <c r="AK1367" s="42">
        <v>45434</v>
      </c>
      <c r="AL1367" s="50"/>
      <c r="AM1367" s="337" t="str">
        <f>INDEX($K$6:$AE$6,1,MATCH(1,K1367:AE1367,-1))</f>
        <v>1870 +</v>
      </c>
      <c r="AN1367" s="337" t="str">
        <f>IF(INDEX($K$6:$AE$6,1,MATCH(1,K1367:AE1367,1))&lt;&gt;INDEX($K$6:$AE$6,1,MATCH(1,K1367:AE1367,-1)),INDEX($K$6:$AE$6,1,MATCH(1,K1367:AE1367,1)),"-")</f>
        <v>-</v>
      </c>
    </row>
    <row r="1368" spans="1:40" x14ac:dyDescent="0.2">
      <c r="A1368" s="381"/>
      <c r="B1368" s="172">
        <f>IF(A1368="Oui",1,0)</f>
        <v>0</v>
      </c>
      <c r="C1368" s="172">
        <f>IF(OR(G1368="Médecin",H1368="Médecin",I1368="Médecin",I1368="Médecins",H1368="anesthésiste",H1368="boursier univ.",H1368="chercheur",H1368="chirurgien",H1368="Résident(e)",H1368="Md Urg",H1368="Md Card",LEFT(H1368,6)="Fellow",H1368="Externe Médecine",H1368="Directeur de la biobanque Médecin",H1368="monit.-boursier",),1,0)</f>
        <v>1</v>
      </c>
      <c r="D1368" s="172">
        <f>IF(OR(G1368=0,H1368="Stagiaire",H1368="Stagiaires",H1368="Externe",H1368="Externes",G1368="agence",H1368="STAGIAIRE INFIRMIER(ÈRE)",H1368="STAGIAIRE SI",H1368="STAGIAIRE S.I.",H1368="STAGIAIRE PAB",H1368="STAGIAIRE EN PERFUSION",H1368="Stagiaire Physiothérapeute",H1368="Stagiaire médecine",H1368="Stagiaire - Service sociaux",H1368="STAGIAIRE SOINS INFIRMIERS",H1368="STAGIAIRE EXTERNE EN MÉDECINE",H1368="ss",),1,0)</f>
        <v>0</v>
      </c>
      <c r="E1368" s="28" t="s">
        <v>2133</v>
      </c>
      <c r="F1368" s="28" t="s">
        <v>2134</v>
      </c>
      <c r="G1368" s="262" t="s">
        <v>80</v>
      </c>
      <c r="H1368" s="79" t="s">
        <v>80</v>
      </c>
      <c r="I1368" s="164" t="s">
        <v>117</v>
      </c>
      <c r="J1368" s="273">
        <f ca="1">IF(AK1368&lt;=Données!$B$2,1," ")</f>
        <v>1</v>
      </c>
      <c r="K1368" s="45">
        <v>1</v>
      </c>
      <c r="L1368" s="46"/>
      <c r="M1368" s="47"/>
      <c r="N1368" s="48"/>
      <c r="O1368" s="185"/>
      <c r="P1368" s="187"/>
      <c r="Q1368" s="185"/>
      <c r="R1368" s="186"/>
      <c r="S1368" s="186"/>
      <c r="T1368" s="187"/>
      <c r="U1368" s="187"/>
      <c r="V1368" s="187"/>
      <c r="W1368" s="320"/>
      <c r="X1368" s="214"/>
      <c r="Y1368" s="215"/>
      <c r="Z1368" s="34"/>
      <c r="AA1368" s="35"/>
      <c r="AB1368" s="35"/>
      <c r="AC1368" s="35"/>
      <c r="AD1368" s="36"/>
      <c r="AE1368" s="224"/>
      <c r="AF1368" s="37"/>
      <c r="AG1368" s="38"/>
      <c r="AH1368" s="55"/>
      <c r="AI1368" s="56"/>
      <c r="AJ1368" s="41" t="s">
        <v>652</v>
      </c>
      <c r="AK1368" s="42">
        <v>44569</v>
      </c>
      <c r="AL1368" s="50"/>
      <c r="AM1368" s="337" t="str">
        <f>INDEX($K$6:$AE$6,1,MATCH(1,K1368:AE1368,-1))</f>
        <v>95PFE-L2S</v>
      </c>
      <c r="AN1368" s="337" t="str">
        <f>IF(INDEX($K$6:$AE$6,1,MATCH(1,K1368:AE1368,1))&lt;&gt;INDEX($K$6:$AE$6,1,MATCH(1,K1368:AE1368,-1)),INDEX($K$6:$AE$6,1,MATCH(1,K1368:AE1368,1)),"-")</f>
        <v>-</v>
      </c>
    </row>
    <row r="1369" spans="1:40" x14ac:dyDescent="0.2">
      <c r="A1369" s="169" t="str">
        <f>IF(IFERROR(VLOOKUP(G1369,EmployesActifs,1,FALSE),"Non")&lt;&gt;"Non","Oui","Non")</f>
        <v>Oui</v>
      </c>
      <c r="B1369" s="172">
        <f>IF(A1369="Oui",1,0)</f>
        <v>1</v>
      </c>
      <c r="C1369" s="172">
        <f>IF(OR(G1369="Médecin",H1369="Médecin",I1369="Médecin",I1369="Médecins",H1369="anesthésiste",H1369="boursier univ.",H1369="chercheur",H1369="chirurgien",H1369="Résident(e)",H1369="Md Urg",H1369="Md Card",LEFT(H1369,6)="Fellow",H1369="Externe Médecine",H1369="Directeur de la biobanque Médecin",H1369="monit.-boursier",),1,0)</f>
        <v>0</v>
      </c>
      <c r="D1369" s="172">
        <f>IF(OR(G1369=0,H1369="Stagiaire",H1369="Stagiaires",H1369="Externe",H1369="Externes",G1369="agence",H1369="STAGIAIRE INFIRMIER(ÈRE)",H1369="STAGIAIRE SI",H1369="STAGIAIRE S.I.",H1369="STAGIAIRE PAB",H1369="STAGIAIRE EN PERFUSION",H1369="Stagiaire Physiothérapeute",H1369="Stagiaire médecine",H1369="Stagiaire - Service sociaux",H1369="STAGIAIRE SOINS INFIRMIERS",H1369="STAGIAIRE EXTERNE EN MÉDECINE",H1369="ss",),1,0)</f>
        <v>0</v>
      </c>
      <c r="E1369" s="28" t="s">
        <v>3983</v>
      </c>
      <c r="F1369" s="28" t="s">
        <v>3984</v>
      </c>
      <c r="G1369" s="262">
        <v>11268</v>
      </c>
      <c r="H1369" s="79" t="s">
        <v>103</v>
      </c>
      <c r="I1369" s="164" t="s">
        <v>5711</v>
      </c>
      <c r="J1369" s="273" t="str">
        <f ca="1">IF(AK1369&lt;=Données!$B$2,1," ")</f>
        <v xml:space="preserve"> </v>
      </c>
      <c r="K1369" s="45">
        <v>1</v>
      </c>
      <c r="L1369" s="46"/>
      <c r="M1369" s="47"/>
      <c r="N1369" s="48"/>
      <c r="O1369" s="185"/>
      <c r="P1369" s="187"/>
      <c r="Q1369" s="185"/>
      <c r="R1369" s="186"/>
      <c r="S1369" s="186"/>
      <c r="T1369" s="187"/>
      <c r="U1369" s="187"/>
      <c r="V1369" s="187"/>
      <c r="W1369" s="320"/>
      <c r="X1369" s="214"/>
      <c r="Y1369" s="215"/>
      <c r="Z1369" s="34"/>
      <c r="AA1369" s="35"/>
      <c r="AB1369" s="35"/>
      <c r="AC1369" s="35"/>
      <c r="AD1369" s="36"/>
      <c r="AE1369" s="224"/>
      <c r="AF1369" s="53"/>
      <c r="AG1369" s="54"/>
      <c r="AH1369" s="55"/>
      <c r="AI1369" s="56"/>
      <c r="AJ1369" s="41" t="s">
        <v>4462</v>
      </c>
      <c r="AK1369" s="42">
        <v>45455</v>
      </c>
      <c r="AL1369" s="50"/>
      <c r="AM1369" s="337" t="str">
        <f>INDEX($K$6:$AE$6,1,MATCH(1,K1369:AE1369,-1))</f>
        <v>95PFE-L2S</v>
      </c>
      <c r="AN1369" s="337" t="str">
        <f>IF(INDEX($K$6:$AE$6,1,MATCH(1,K1369:AE1369,1))&lt;&gt;INDEX($K$6:$AE$6,1,MATCH(1,K1369:AE1369,-1)),INDEX($K$6:$AE$6,1,MATCH(1,K1369:AE1369,1)),"-")</f>
        <v>-</v>
      </c>
    </row>
    <row r="1370" spans="1:40" x14ac:dyDescent="0.2">
      <c r="A1370" s="169" t="str">
        <f>IF(IFERROR(VLOOKUP(G1370,EmployesActifs,1,FALSE),"Non")&lt;&gt;"Non","Oui","Non")</f>
        <v>Oui</v>
      </c>
      <c r="B1370" s="172">
        <f>IF(A1370="Oui",1,0)</f>
        <v>1</v>
      </c>
      <c r="C1370" s="172">
        <f>IF(OR(G1370="Médecin",H1370="Médecin",I1370="Médecin",I1370="Médecins",H1370="anesthésiste",H1370="boursier univ.",H1370="chercheur",H1370="chirurgien",H1370="Résident(e)",H1370="Md Urg",H1370="Md Card",LEFT(H1370,6)="Fellow",H1370="Externe Médecine",H1370="Directeur de la biobanque Médecin",H1370="monit.-boursier",),1,0)</f>
        <v>0</v>
      </c>
      <c r="D1370" s="172">
        <f>IF(OR(G1370=0,H1370="Stagiaire",H1370="Stagiaires",H1370="Externe",H1370="Externes",G1370="agence",H1370="STAGIAIRE INFIRMIER(ÈRE)",H1370="STAGIAIRE SI",H1370="STAGIAIRE S.I.",H1370="STAGIAIRE PAB",H1370="STAGIAIRE EN PERFUSION",H1370="Stagiaire Physiothérapeute",H1370="Stagiaire médecine",H1370="Stagiaire - Service sociaux",H1370="STAGIAIRE SOINS INFIRMIERS",H1370="STAGIAIRE EXTERNE EN MÉDECINE",H1370="ss",),1,0)</f>
        <v>0</v>
      </c>
      <c r="E1370" s="28" t="s">
        <v>2135</v>
      </c>
      <c r="F1370" s="28" t="s">
        <v>2136</v>
      </c>
      <c r="G1370" s="262">
        <v>11883</v>
      </c>
      <c r="H1370" s="79" t="s">
        <v>69</v>
      </c>
      <c r="I1370" s="164" t="s">
        <v>5716</v>
      </c>
      <c r="J1370" s="273" t="str">
        <f ca="1">IF(AK1370&lt;=Données!$B$2,1," ")</f>
        <v xml:space="preserve"> </v>
      </c>
      <c r="K1370" s="45"/>
      <c r="L1370" s="46"/>
      <c r="M1370" s="47"/>
      <c r="N1370" s="48"/>
      <c r="O1370" s="185"/>
      <c r="P1370" s="187"/>
      <c r="Q1370" s="185"/>
      <c r="R1370" s="186"/>
      <c r="S1370" s="186">
        <v>1</v>
      </c>
      <c r="T1370" s="187"/>
      <c r="U1370" s="187"/>
      <c r="V1370" s="187"/>
      <c r="W1370" s="320"/>
      <c r="X1370" s="214"/>
      <c r="Y1370" s="215"/>
      <c r="Z1370" s="34"/>
      <c r="AA1370" s="35"/>
      <c r="AB1370" s="35"/>
      <c r="AC1370" s="35"/>
      <c r="AD1370" s="36"/>
      <c r="AE1370" s="224"/>
      <c r="AF1370" s="53"/>
      <c r="AG1370" s="54"/>
      <c r="AH1370" s="55"/>
      <c r="AI1370" s="56"/>
      <c r="AJ1370" s="41" t="s">
        <v>4462</v>
      </c>
      <c r="AK1370" s="42">
        <v>45665</v>
      </c>
      <c r="AL1370" s="50"/>
      <c r="AM1370" s="337" t="str">
        <f>INDEX($K$6:$AE$6,1,MATCH(1,K1370:AE1370,-1))</f>
        <v>1870 +</v>
      </c>
      <c r="AN1370" s="337" t="str">
        <f>IF(INDEX($K$6:$AE$6,1,MATCH(1,K1370:AE1370,1))&lt;&gt;INDEX($K$6:$AE$6,1,MATCH(1,K1370:AE1370,-1)),INDEX($K$6:$AE$6,1,MATCH(1,K1370:AE1370,1)),"-")</f>
        <v>-</v>
      </c>
    </row>
    <row r="1371" spans="1:40" x14ac:dyDescent="0.2">
      <c r="A1371" s="169" t="str">
        <f>IF(IFERROR(VLOOKUP(G1371,EmployesActifs,1,FALSE),"Non")&lt;&gt;"Non","Oui","Non")</f>
        <v>Oui</v>
      </c>
      <c r="B1371" s="172">
        <f>IF(A1371="Oui",1,0)</f>
        <v>1</v>
      </c>
      <c r="C1371" s="172">
        <f>IF(OR(G1371="Médecin",H1371="Médecin",I1371="Médecin",I1371="Médecins",H1371="anesthésiste",H1371="boursier univ.",H1371="chercheur",H1371="chirurgien",H1371="Résident(e)",H1371="Md Urg",H1371="Md Card",LEFT(H1371,6)="Fellow",H1371="Externe Médecine",H1371="Directeur de la biobanque Médecin",H1371="monit.-boursier",),1,0)</f>
        <v>0</v>
      </c>
      <c r="D1371" s="172">
        <f>IF(OR(G1371=0,H1371="Stagiaire",H1371="Stagiaires",H1371="Externe",H1371="Externes",G1371="agence",H1371="STAGIAIRE INFIRMIER(ÈRE)",H1371="STAGIAIRE SI",H1371="STAGIAIRE S.I.",H1371="STAGIAIRE PAB",H1371="STAGIAIRE EN PERFUSION",H1371="Stagiaire Physiothérapeute",H1371="Stagiaire médecine",H1371="Stagiaire - Service sociaux",H1371="STAGIAIRE SOINS INFIRMIERS",H1371="STAGIAIRE EXTERNE EN MÉDECINE",H1371="ss",),1,0)</f>
        <v>0</v>
      </c>
      <c r="E1371" s="28" t="s">
        <v>3220</v>
      </c>
      <c r="F1371" s="28" t="s">
        <v>1326</v>
      </c>
      <c r="G1371" s="262">
        <v>12677</v>
      </c>
      <c r="H1371" s="79" t="s">
        <v>103</v>
      </c>
      <c r="I1371" s="164" t="s">
        <v>5717</v>
      </c>
      <c r="J1371" s="273">
        <f ca="1">IF(AK1371&lt;=Données!$B$2,1," ")</f>
        <v>1</v>
      </c>
      <c r="K1371" s="45">
        <v>1</v>
      </c>
      <c r="L1371" s="46" t="s">
        <v>56</v>
      </c>
      <c r="M1371" s="47"/>
      <c r="N1371" s="48"/>
      <c r="O1371" s="185"/>
      <c r="P1371" s="187"/>
      <c r="Q1371" s="185"/>
      <c r="R1371" s="186"/>
      <c r="S1371" s="186"/>
      <c r="T1371" s="187"/>
      <c r="U1371" s="187"/>
      <c r="V1371" s="187"/>
      <c r="W1371" s="320"/>
      <c r="X1371" s="214"/>
      <c r="Y1371" s="215"/>
      <c r="Z1371" s="34"/>
      <c r="AA1371" s="35"/>
      <c r="AB1371" s="35"/>
      <c r="AC1371" s="35"/>
      <c r="AD1371" s="36"/>
      <c r="AE1371" s="224"/>
      <c r="AF1371" s="53"/>
      <c r="AG1371" s="54"/>
      <c r="AH1371" s="55"/>
      <c r="AI1371" s="56"/>
      <c r="AJ1371" s="41" t="s">
        <v>2858</v>
      </c>
      <c r="AK1371" s="42">
        <v>45035</v>
      </c>
      <c r="AL1371" s="50"/>
      <c r="AM1371" s="337" t="str">
        <f>INDEX($K$6:$AE$6,1,MATCH(1,K1371:AE1371,-1))</f>
        <v>95PFE-L2S</v>
      </c>
      <c r="AN1371" s="337" t="str">
        <f>IF(INDEX($K$6:$AE$6,1,MATCH(1,K1371:AE1371,1))&lt;&gt;INDEX($K$6:$AE$6,1,MATCH(1,K1371:AE1371,-1)),INDEX($K$6:$AE$6,1,MATCH(1,K1371:AE1371,1)),"-")</f>
        <v>-</v>
      </c>
    </row>
    <row r="1372" spans="1:40" x14ac:dyDescent="0.2">
      <c r="A1372" s="381"/>
      <c r="B1372" s="172">
        <f>IF(A1372="Oui",1,0)</f>
        <v>0</v>
      </c>
      <c r="C1372" s="172">
        <f>IF(OR(G1372="Médecin",H1372="Médecin",I1372="Médecin",I1372="Médecins",H1372="anesthésiste",H1372="boursier univ.",H1372="chercheur",H1372="chirurgien",H1372="Résident(e)",H1372="Md Urg",H1372="Md Card",LEFT(H1372,6)="Fellow",H1372="Externe Médecine",H1372="Directeur de la biobanque Médecin",H1372="monit.-boursier",),1,0)</f>
        <v>0</v>
      </c>
      <c r="D1372" s="172">
        <f>IF(OR(G1372=0,H1372="Stagiaire",H1372="Stagiaires",H1372="Externe",H1372="Externes",G1372="agence",H1372="STAGIAIRE INFIRMIER(ÈRE)",H1372="STAGIAIRE SI",H1372="STAGIAIRE S.I.",H1372="STAGIAIRE PAB",H1372="STAGIAIRE EN PERFUSION",H1372="Stagiaire Physiothérapeute",H1372="Stagiaire médecine",H1372="Stagiaire - Service sociaux",H1372="STAGIAIRE SOINS INFIRMIERS",H1372="STAGIAIRE EXTERNE EN MÉDECINE",H1372="ss",),1,0)</f>
        <v>1</v>
      </c>
      <c r="E1372" s="28" t="s">
        <v>2137</v>
      </c>
      <c r="F1372" s="28" t="s">
        <v>812</v>
      </c>
      <c r="G1372" s="262">
        <v>0</v>
      </c>
      <c r="H1372" s="79" t="s">
        <v>212</v>
      </c>
      <c r="I1372" s="164" t="s">
        <v>405</v>
      </c>
      <c r="J1372" s="273">
        <f ca="1">IF(AK1372&lt;=Données!$B$2,1," ")</f>
        <v>1</v>
      </c>
      <c r="K1372" s="45">
        <v>1</v>
      </c>
      <c r="L1372" s="46" t="s">
        <v>56</v>
      </c>
      <c r="M1372" s="47"/>
      <c r="N1372" s="48"/>
      <c r="O1372" s="185"/>
      <c r="P1372" s="187"/>
      <c r="Q1372" s="185"/>
      <c r="R1372" s="186"/>
      <c r="S1372" s="186"/>
      <c r="T1372" s="187"/>
      <c r="U1372" s="187"/>
      <c r="V1372" s="187"/>
      <c r="W1372" s="320"/>
      <c r="X1372" s="214"/>
      <c r="Y1372" s="215"/>
      <c r="Z1372" s="34"/>
      <c r="AA1372" s="35"/>
      <c r="AB1372" s="35"/>
      <c r="AC1372" s="35"/>
      <c r="AD1372" s="36"/>
      <c r="AE1372" s="224"/>
      <c r="AF1372" s="73"/>
      <c r="AG1372" s="74"/>
      <c r="AH1372" s="75"/>
      <c r="AI1372" s="76"/>
      <c r="AJ1372" s="41" t="s">
        <v>85</v>
      </c>
      <c r="AK1372" s="42">
        <v>44607</v>
      </c>
      <c r="AL1372" s="50"/>
      <c r="AM1372" s="337" t="str">
        <f>INDEX($K$6:$AE$6,1,MATCH(1,K1372:AE1372,-1))</f>
        <v>95PFE-L2S</v>
      </c>
      <c r="AN1372" s="337" t="str">
        <f>IF(INDEX($K$6:$AE$6,1,MATCH(1,K1372:AE1372,1))&lt;&gt;INDEX($K$6:$AE$6,1,MATCH(1,K1372:AE1372,-1)),INDEX($K$6:$AE$6,1,MATCH(1,K1372:AE1372,1)),"-")</f>
        <v>-</v>
      </c>
    </row>
    <row r="1373" spans="1:40" x14ac:dyDescent="0.2">
      <c r="A1373" s="169" t="str">
        <f>IF(IFERROR(VLOOKUP(G1373,EmployesActifs,1,FALSE),"Non")&lt;&gt;"Non","Oui","Non")</f>
        <v>Oui</v>
      </c>
      <c r="B1373" s="172">
        <f>IF(A1373="Oui",1,0)</f>
        <v>1</v>
      </c>
      <c r="C1373" s="172">
        <f>IF(OR(G1373="Médecin",H1373="Médecin",I1373="Médecin",I1373="Médecins",H1373="anesthésiste",H1373="boursier univ.",H1373="chercheur",H1373="chirurgien",H1373="Résident(e)",H1373="Md Urg",H1373="Md Card",LEFT(H1373,6)="Fellow",H1373="Externe Médecine",H1373="Directeur de la biobanque Médecin",H1373="monit.-boursier",),1,0)</f>
        <v>0</v>
      </c>
      <c r="D1373" s="172">
        <f>IF(OR(G1373=0,H1373="Stagiaire",H1373="Stagiaires",H1373="Externe",H1373="Externes",G1373="agence",H1373="STAGIAIRE INFIRMIER(ÈRE)",H1373="STAGIAIRE SI",H1373="STAGIAIRE S.I.",H1373="STAGIAIRE PAB",H1373="STAGIAIRE EN PERFUSION",H1373="Stagiaire Physiothérapeute",H1373="Stagiaire médecine",H1373="Stagiaire - Service sociaux",H1373="STAGIAIRE SOINS INFIRMIERS",H1373="STAGIAIRE EXTERNE EN MÉDECINE",H1373="ss",),1,0)</f>
        <v>0</v>
      </c>
      <c r="E1373" s="28" t="s">
        <v>2138</v>
      </c>
      <c r="F1373" s="28" t="s">
        <v>2139</v>
      </c>
      <c r="G1373" s="262">
        <v>12019</v>
      </c>
      <c r="H1373" s="79" t="s">
        <v>72</v>
      </c>
      <c r="I1373" s="164" t="s">
        <v>3391</v>
      </c>
      <c r="J1373" s="273">
        <f ca="1">IF(AK1373&lt;=Données!$B$2,1," ")</f>
        <v>1</v>
      </c>
      <c r="K1373" s="45" t="s">
        <v>56</v>
      </c>
      <c r="L1373" s="46" t="s">
        <v>56</v>
      </c>
      <c r="M1373" s="47"/>
      <c r="N1373" s="48"/>
      <c r="O1373" s="185"/>
      <c r="P1373" s="187"/>
      <c r="Q1373" s="185"/>
      <c r="R1373" s="186"/>
      <c r="S1373" s="186">
        <v>1</v>
      </c>
      <c r="T1373" s="187"/>
      <c r="U1373" s="187"/>
      <c r="V1373" s="187"/>
      <c r="W1373" s="320"/>
      <c r="X1373" s="214"/>
      <c r="Y1373" s="215"/>
      <c r="Z1373" s="34"/>
      <c r="AA1373" s="35"/>
      <c r="AB1373" s="35"/>
      <c r="AC1373" s="35"/>
      <c r="AD1373" s="36"/>
      <c r="AE1373" s="224"/>
      <c r="AF1373" s="53"/>
      <c r="AG1373" s="54"/>
      <c r="AH1373" s="55"/>
      <c r="AI1373" s="56"/>
      <c r="AJ1373" s="41" t="s">
        <v>85</v>
      </c>
      <c r="AK1373" s="42">
        <v>44574</v>
      </c>
      <c r="AL1373" s="50"/>
      <c r="AM1373" s="337" t="str">
        <f>INDEX($K$6:$AE$6,1,MATCH(1,K1373:AE1373,-1))</f>
        <v>1870 +</v>
      </c>
      <c r="AN1373" s="337" t="str">
        <f>IF(INDEX($K$6:$AE$6,1,MATCH(1,K1373:AE1373,1))&lt;&gt;INDEX($K$6:$AE$6,1,MATCH(1,K1373:AE1373,-1)),INDEX($K$6:$AE$6,1,MATCH(1,K1373:AE1373,1)),"-")</f>
        <v>-</v>
      </c>
    </row>
    <row r="1374" spans="1:40" x14ac:dyDescent="0.2">
      <c r="A1374" s="169" t="str">
        <f>IF(IFERROR(VLOOKUP(G1374,EmployesActifs,1,FALSE),"Non")&lt;&gt;"Non","Oui","Non")</f>
        <v>Oui</v>
      </c>
      <c r="B1374" s="172">
        <f>IF(A1374="Oui",1,0)</f>
        <v>1</v>
      </c>
      <c r="C1374" s="172">
        <f>IF(OR(G1374="Médecin",H1374="Médecin",I1374="Médecin",I1374="Médecins",H1374="anesthésiste",H1374="boursier univ.",H1374="chercheur",H1374="chirurgien",H1374="Résident(e)",H1374="Md Urg",H1374="Md Card",LEFT(H1374,6)="Fellow",H1374="Externe Médecine",H1374="Directeur de la biobanque Médecin",H1374="monit.-boursier",),1,0)</f>
        <v>0</v>
      </c>
      <c r="D1374" s="172">
        <f>IF(OR(G1374=0,H1374="Stagiaire",H1374="Stagiaires",H1374="Externe",H1374="Externes",G1374="agence",H1374="STAGIAIRE INFIRMIER(ÈRE)",H1374="STAGIAIRE SI",H1374="STAGIAIRE S.I.",H1374="STAGIAIRE PAB",H1374="STAGIAIRE EN PERFUSION",H1374="Stagiaire Physiothérapeute",H1374="Stagiaire médecine",H1374="Stagiaire - Service sociaux",H1374="STAGIAIRE SOINS INFIRMIERS",H1374="STAGIAIRE EXTERNE EN MÉDECINE",H1374="ss",),1,0)</f>
        <v>0</v>
      </c>
      <c r="E1374" s="28" t="s">
        <v>2140</v>
      </c>
      <c r="F1374" s="28" t="s">
        <v>368</v>
      </c>
      <c r="G1374" s="262">
        <v>8397</v>
      </c>
      <c r="H1374" s="79" t="s">
        <v>2098</v>
      </c>
      <c r="I1374" s="164" t="s">
        <v>61</v>
      </c>
      <c r="J1374" s="273">
        <f ca="1">IF(AK1374&lt;=Données!$B$2,1," ")</f>
        <v>1</v>
      </c>
      <c r="K1374" s="45" t="s">
        <v>56</v>
      </c>
      <c r="L1374" s="46">
        <v>1</v>
      </c>
      <c r="M1374" s="47"/>
      <c r="N1374" s="48"/>
      <c r="O1374" s="185"/>
      <c r="P1374" s="187"/>
      <c r="Q1374" s="185"/>
      <c r="R1374" s="186"/>
      <c r="S1374" s="186"/>
      <c r="T1374" s="187"/>
      <c r="U1374" s="187"/>
      <c r="V1374" s="187"/>
      <c r="W1374" s="320"/>
      <c r="X1374" s="214"/>
      <c r="Y1374" s="215"/>
      <c r="Z1374" s="34"/>
      <c r="AA1374" s="35"/>
      <c r="AB1374" s="35"/>
      <c r="AC1374" s="35"/>
      <c r="AD1374" s="36"/>
      <c r="AE1374" s="224"/>
      <c r="AF1374" s="53"/>
      <c r="AG1374" s="54"/>
      <c r="AH1374" s="55"/>
      <c r="AI1374" s="56"/>
      <c r="AJ1374" s="41" t="s">
        <v>85</v>
      </c>
      <c r="AK1374" s="42">
        <v>44595</v>
      </c>
      <c r="AL1374" s="50"/>
      <c r="AM1374" s="337" t="str">
        <f>INDEX($K$6:$AE$6,1,MATCH(1,K1374:AE1374,-1))</f>
        <v>95PFE-L2M</v>
      </c>
      <c r="AN1374" s="337" t="str">
        <f>IF(INDEX($K$6:$AE$6,1,MATCH(1,K1374:AE1374,1))&lt;&gt;INDEX($K$6:$AE$6,1,MATCH(1,K1374:AE1374,-1)),INDEX($K$6:$AE$6,1,MATCH(1,K1374:AE1374,1)),"-")</f>
        <v>-</v>
      </c>
    </row>
    <row r="1375" spans="1:40" x14ac:dyDescent="0.2">
      <c r="A1375" s="169" t="str">
        <f>IF(IFERROR(VLOOKUP(G1375,EmployesActifs,1,FALSE),"Non")&lt;&gt;"Non","Oui","Non")</f>
        <v>Oui</v>
      </c>
      <c r="B1375" s="172">
        <f>IF(A1375="Oui",1,0)</f>
        <v>1</v>
      </c>
      <c r="C1375" s="172">
        <f>IF(OR(G1375="Médecin",H1375="Médecin",I1375="Médecin",I1375="Médecins",H1375="anesthésiste",H1375="boursier univ.",H1375="chercheur",H1375="chirurgien",H1375="Résident(e)",H1375="Md Urg",H1375="Md Card",LEFT(H1375,6)="Fellow",H1375="Externe Médecine",H1375="Directeur de la biobanque Médecin",H1375="monit.-boursier",),1,0)</f>
        <v>0</v>
      </c>
      <c r="D1375" s="172">
        <f>IF(OR(G1375=0,H1375="Stagiaire",H1375="Stagiaires",H1375="Externe",H1375="Externes",G1375="agence",H1375="STAGIAIRE INFIRMIER(ÈRE)",H1375="STAGIAIRE SI",H1375="STAGIAIRE S.I.",H1375="STAGIAIRE PAB",H1375="STAGIAIRE EN PERFUSION",H1375="Stagiaire Physiothérapeute",H1375="Stagiaire médecine",H1375="Stagiaire - Service sociaux",H1375="STAGIAIRE SOINS INFIRMIERS",H1375="STAGIAIRE EXTERNE EN MÉDECINE",H1375="ss",),1,0)</f>
        <v>0</v>
      </c>
      <c r="E1375" s="28" t="s">
        <v>2140</v>
      </c>
      <c r="F1375" s="28" t="s">
        <v>615</v>
      </c>
      <c r="G1375" s="262">
        <v>12158</v>
      </c>
      <c r="H1375" s="79" t="s">
        <v>972</v>
      </c>
      <c r="I1375" s="164" t="s">
        <v>798</v>
      </c>
      <c r="J1375" s="273">
        <f ca="1">IF(AK1375&lt;=Données!$B$2,1," ")</f>
        <v>1</v>
      </c>
      <c r="K1375" s="45" t="s">
        <v>56</v>
      </c>
      <c r="L1375" s="46" t="s">
        <v>56</v>
      </c>
      <c r="M1375" s="47"/>
      <c r="N1375" s="48">
        <v>1</v>
      </c>
      <c r="O1375" s="185"/>
      <c r="P1375" s="187"/>
      <c r="Q1375" s="185"/>
      <c r="R1375" s="186"/>
      <c r="S1375" s="186"/>
      <c r="T1375" s="187"/>
      <c r="U1375" s="187"/>
      <c r="V1375" s="187"/>
      <c r="W1375" s="320"/>
      <c r="X1375" s="214"/>
      <c r="Y1375" s="215"/>
      <c r="Z1375" s="34"/>
      <c r="AA1375" s="35"/>
      <c r="AB1375" s="35"/>
      <c r="AC1375" s="35"/>
      <c r="AD1375" s="36"/>
      <c r="AE1375" s="224"/>
      <c r="AF1375" s="53"/>
      <c r="AG1375" s="54"/>
      <c r="AH1375" s="55"/>
      <c r="AI1375" s="56"/>
      <c r="AJ1375" s="41" t="s">
        <v>2858</v>
      </c>
      <c r="AK1375" s="42">
        <v>44916</v>
      </c>
      <c r="AL1375" s="50"/>
      <c r="AM1375" s="337" t="str">
        <f>INDEX($K$6:$AE$6,1,MATCH(1,K1375:AE1375,-1))</f>
        <v>F550</v>
      </c>
      <c r="AN1375" s="337" t="str">
        <f>IF(INDEX($K$6:$AE$6,1,MATCH(1,K1375:AE1375,1))&lt;&gt;INDEX($K$6:$AE$6,1,MATCH(1,K1375:AE1375,-1)),INDEX($K$6:$AE$6,1,MATCH(1,K1375:AE1375,1)),"-")</f>
        <v>-</v>
      </c>
    </row>
    <row r="1376" spans="1:40" x14ac:dyDescent="0.2">
      <c r="A1376" s="169" t="str">
        <f>IF(IFERROR(VLOOKUP(G1376,EmployesActifs,1,FALSE),"Non")&lt;&gt;"Non","Oui","Non")</f>
        <v>Oui</v>
      </c>
      <c r="B1376" s="172">
        <f>IF(A1376="Oui",1,0)</f>
        <v>1</v>
      </c>
      <c r="C1376" s="172">
        <f>IF(OR(G1376="Médecin",H1376="Médecin",I1376="Médecin",I1376="Médecins",H1376="anesthésiste",H1376="boursier univ.",H1376="chercheur",H1376="chirurgien",H1376="Résident(e)",H1376="Md Urg",H1376="Md Card",LEFT(H1376,6)="Fellow",H1376="Externe Médecine",H1376="Directeur de la biobanque Médecin",H1376="monit.-boursier",),1,0)</f>
        <v>0</v>
      </c>
      <c r="D1376" s="172">
        <f>IF(OR(G1376=0,H1376="Stagiaire",H1376="Stagiaires",H1376="Externe",H1376="Externes",G1376="agence",H1376="STAGIAIRE INFIRMIER(ÈRE)",H1376="STAGIAIRE SI",H1376="STAGIAIRE S.I.",H1376="STAGIAIRE PAB",H1376="STAGIAIRE EN PERFUSION",H1376="Stagiaire Physiothérapeute",H1376="Stagiaire médecine",H1376="Stagiaire - Service sociaux",H1376="STAGIAIRE SOINS INFIRMIERS",H1376="STAGIAIRE EXTERNE EN MÉDECINE",H1376="ss",),1,0)</f>
        <v>0</v>
      </c>
      <c r="E1376" s="28" t="s">
        <v>2140</v>
      </c>
      <c r="F1376" s="28" t="s">
        <v>2141</v>
      </c>
      <c r="G1376" s="262">
        <v>8987</v>
      </c>
      <c r="H1376" s="79" t="s">
        <v>182</v>
      </c>
      <c r="I1376" s="164" t="s">
        <v>5701</v>
      </c>
      <c r="J1376" s="273">
        <f ca="1">IF(AK1376&lt;=Données!$B$2,1," ")</f>
        <v>1</v>
      </c>
      <c r="K1376" s="45">
        <v>1</v>
      </c>
      <c r="L1376" s="46"/>
      <c r="M1376" s="47"/>
      <c r="N1376" s="48"/>
      <c r="O1376" s="185"/>
      <c r="P1376" s="187"/>
      <c r="Q1376" s="185"/>
      <c r="R1376" s="186"/>
      <c r="S1376" s="186"/>
      <c r="T1376" s="187"/>
      <c r="U1376" s="187"/>
      <c r="V1376" s="187"/>
      <c r="W1376" s="320"/>
      <c r="X1376" s="214"/>
      <c r="Y1376" s="215"/>
      <c r="Z1376" s="34"/>
      <c r="AA1376" s="35"/>
      <c r="AB1376" s="35"/>
      <c r="AC1376" s="35"/>
      <c r="AD1376" s="36"/>
      <c r="AE1376" s="224"/>
      <c r="AF1376" s="53"/>
      <c r="AG1376" s="54"/>
      <c r="AH1376" s="55"/>
      <c r="AI1376" s="56"/>
      <c r="AJ1376" s="41" t="s">
        <v>98</v>
      </c>
      <c r="AK1376" s="42">
        <v>44575</v>
      </c>
      <c r="AL1376" s="50"/>
      <c r="AM1376" s="337" t="str">
        <f>INDEX($K$6:$AE$6,1,MATCH(1,K1376:AE1376,-1))</f>
        <v>95PFE-L2S</v>
      </c>
      <c r="AN1376" s="337" t="str">
        <f>IF(INDEX($K$6:$AE$6,1,MATCH(1,K1376:AE1376,1))&lt;&gt;INDEX($K$6:$AE$6,1,MATCH(1,K1376:AE1376,-1)),INDEX($K$6:$AE$6,1,MATCH(1,K1376:AE1376,1)),"-")</f>
        <v>-</v>
      </c>
    </row>
    <row r="1377" spans="1:40" x14ac:dyDescent="0.2">
      <c r="A1377" s="169" t="str">
        <f>IF(IFERROR(VLOOKUP(G1377,EmployesActifs,1,FALSE),"Non")&lt;&gt;"Non","Oui","Non")</f>
        <v>Oui</v>
      </c>
      <c r="B1377" s="172">
        <f>IF(A1377="Oui",1,0)</f>
        <v>1</v>
      </c>
      <c r="C1377" s="172">
        <f>IF(OR(G1377="Médecin",H1377="Médecin",I1377="Médecin",I1377="Médecins",H1377="anesthésiste",H1377="boursier univ.",H1377="chercheur",H1377="chirurgien",H1377="Résident(e)",H1377="Md Urg",H1377="Md Card",LEFT(H1377,6)="Fellow",H1377="Externe Médecine",H1377="Directeur de la biobanque Médecin",H1377="monit.-boursier",),1,0)</f>
        <v>0</v>
      </c>
      <c r="D1377" s="172">
        <f>IF(OR(G1377=0,H1377="Stagiaire",H1377="Stagiaires",H1377="Externe",H1377="Externes",G1377="agence",H1377="STAGIAIRE INFIRMIER(ÈRE)",H1377="STAGIAIRE SI",H1377="STAGIAIRE S.I.",H1377="STAGIAIRE PAB",H1377="STAGIAIRE EN PERFUSION",H1377="Stagiaire Physiothérapeute",H1377="Stagiaire médecine",H1377="Stagiaire - Service sociaux",H1377="STAGIAIRE SOINS INFIRMIERS",H1377="STAGIAIRE EXTERNE EN MÉDECINE",H1377="ss",),1,0)</f>
        <v>0</v>
      </c>
      <c r="E1377" s="28" t="s">
        <v>2144</v>
      </c>
      <c r="F1377" s="28" t="s">
        <v>447</v>
      </c>
      <c r="G1377" s="262">
        <v>5746</v>
      </c>
      <c r="H1377" s="79" t="s">
        <v>103</v>
      </c>
      <c r="I1377" s="164" t="s">
        <v>61</v>
      </c>
      <c r="J1377" s="273">
        <f ca="1">IF(AK1377&lt;=Données!$B$2,1," ")</f>
        <v>1</v>
      </c>
      <c r="K1377" s="45"/>
      <c r="L1377" s="46" t="s">
        <v>56</v>
      </c>
      <c r="M1377" s="47" t="s">
        <v>56</v>
      </c>
      <c r="N1377" s="48">
        <v>1</v>
      </c>
      <c r="O1377" s="185"/>
      <c r="P1377" s="187"/>
      <c r="Q1377" s="185"/>
      <c r="R1377" s="186"/>
      <c r="S1377" s="186"/>
      <c r="T1377" s="187"/>
      <c r="U1377" s="187"/>
      <c r="V1377" s="187"/>
      <c r="W1377" s="320"/>
      <c r="X1377" s="214"/>
      <c r="Y1377" s="215"/>
      <c r="Z1377" s="34"/>
      <c r="AA1377" s="35"/>
      <c r="AB1377" s="35"/>
      <c r="AC1377" s="35"/>
      <c r="AD1377" s="36"/>
      <c r="AE1377" s="224"/>
      <c r="AF1377" s="53"/>
      <c r="AG1377" s="54"/>
      <c r="AH1377" s="55"/>
      <c r="AI1377" s="56"/>
      <c r="AJ1377" s="41" t="s">
        <v>159</v>
      </c>
      <c r="AK1377" s="42">
        <v>44772</v>
      </c>
      <c r="AL1377" s="50"/>
      <c r="AM1377" s="337" t="str">
        <f>INDEX($K$6:$AE$6,1,MATCH(1,K1377:AE1377,-1))</f>
        <v>F550</v>
      </c>
      <c r="AN1377" s="337" t="str">
        <f>IF(INDEX($K$6:$AE$6,1,MATCH(1,K1377:AE1377,1))&lt;&gt;INDEX($K$6:$AE$6,1,MATCH(1,K1377:AE1377,-1)),INDEX($K$6:$AE$6,1,MATCH(1,K1377:AE1377,1)),"-")</f>
        <v>-</v>
      </c>
    </row>
    <row r="1378" spans="1:40" x14ac:dyDescent="0.2">
      <c r="A1378" s="169" t="str">
        <f>IF(IFERROR(VLOOKUP(G1378,EmployesActifs,1,FALSE),"Non")&lt;&gt;"Non","Oui","Non")</f>
        <v>Oui</v>
      </c>
      <c r="B1378" s="172">
        <f>IF(A1378="Oui",1,0)</f>
        <v>1</v>
      </c>
      <c r="C1378" s="172">
        <f>IF(OR(G1378="Médecin",H1378="Médecin",I1378="Médecin",I1378="Médecins",H1378="anesthésiste",H1378="boursier univ.",H1378="chercheur",H1378="chirurgien",H1378="Résident(e)",H1378="Md Urg",H1378="Md Card",LEFT(H1378,6)="Fellow",H1378="Externe Médecine",H1378="Directeur de la biobanque Médecin",H1378="monit.-boursier",),1,0)</f>
        <v>0</v>
      </c>
      <c r="D1378" s="172">
        <f>IF(OR(G1378=0,H1378="Stagiaire",H1378="Stagiaires",H1378="Externe",H1378="Externes",G1378="agence",H1378="STAGIAIRE INFIRMIER(ÈRE)",H1378="STAGIAIRE SI",H1378="STAGIAIRE S.I.",H1378="STAGIAIRE PAB",H1378="STAGIAIRE EN PERFUSION",H1378="Stagiaire Physiothérapeute",H1378="Stagiaire médecine",H1378="Stagiaire - Service sociaux",H1378="STAGIAIRE SOINS INFIRMIERS",H1378="STAGIAIRE EXTERNE EN MÉDECINE",H1378="ss",),1,0)</f>
        <v>0</v>
      </c>
      <c r="E1378" s="28" t="s">
        <v>6083</v>
      </c>
      <c r="F1378" s="28" t="s">
        <v>138</v>
      </c>
      <c r="G1378" s="262">
        <v>3996</v>
      </c>
      <c r="H1378" s="79" t="s">
        <v>412</v>
      </c>
      <c r="I1378" s="164" t="s">
        <v>1762</v>
      </c>
      <c r="J1378" s="273" t="str">
        <f ca="1">IF(AK1378&lt;=Données!$B$2,1," ")</f>
        <v xml:space="preserve"> </v>
      </c>
      <c r="K1378" s="45">
        <v>1</v>
      </c>
      <c r="L1378" s="46"/>
      <c r="M1378" s="47"/>
      <c r="N1378" s="48"/>
      <c r="O1378" s="185"/>
      <c r="P1378" s="187"/>
      <c r="Q1378" s="185"/>
      <c r="R1378" s="186"/>
      <c r="S1378" s="186"/>
      <c r="T1378" s="187"/>
      <c r="U1378" s="187"/>
      <c r="V1378" s="187"/>
      <c r="W1378" s="320"/>
      <c r="X1378" s="214"/>
      <c r="Y1378" s="215"/>
      <c r="Z1378" s="34"/>
      <c r="AA1378" s="35"/>
      <c r="AB1378" s="35"/>
      <c r="AC1378" s="35"/>
      <c r="AD1378" s="36"/>
      <c r="AE1378" s="224"/>
      <c r="AF1378" s="53"/>
      <c r="AG1378" s="54"/>
      <c r="AH1378" s="55"/>
      <c r="AI1378" s="56"/>
      <c r="AJ1378" s="41" t="s">
        <v>4462</v>
      </c>
      <c r="AK1378" s="42">
        <v>45790</v>
      </c>
      <c r="AL1378" s="50"/>
      <c r="AM1378" s="337" t="str">
        <f>INDEX($K$6:$AE$6,1,MATCH(1,K1378:AE1378,-1))</f>
        <v>95PFE-L2S</v>
      </c>
      <c r="AN1378" s="337" t="str">
        <f>IF(INDEX($K$6:$AE$6,1,MATCH(1,K1378:AE1378,1))&lt;&gt;INDEX($K$6:$AE$6,1,MATCH(1,K1378:AE1378,-1)),INDEX($K$6:$AE$6,1,MATCH(1,K1378:AE1378,1)),"-")</f>
        <v>-</v>
      </c>
    </row>
    <row r="1379" spans="1:40" x14ac:dyDescent="0.2">
      <c r="A1379" s="169" t="str">
        <f>IF(IFERROR(VLOOKUP(G1379,EmployesActifs,1,FALSE),"Non")&lt;&gt;"Non","Oui","Non")</f>
        <v>Oui</v>
      </c>
      <c r="B1379" s="172">
        <f>IF(A1379="Oui",1,0)</f>
        <v>1</v>
      </c>
      <c r="C1379" s="172">
        <f>IF(OR(G1379="Médecin",H1379="Médecin",I1379="Médecin",I1379="Médecins",H1379="anesthésiste",H1379="boursier univ.",H1379="chercheur",H1379="chirurgien",H1379="Résident(e)",H1379="Md Urg",H1379="Md Card",LEFT(H1379,6)="Fellow",H1379="Externe Médecine",H1379="Directeur de la biobanque Médecin",H1379="monit.-boursier",),1,0)</f>
        <v>0</v>
      </c>
      <c r="D1379" s="172">
        <f>IF(OR(G1379=0,H1379="Stagiaire",H1379="Stagiaires",H1379="Externe",H1379="Externes",G1379="agence",H1379="STAGIAIRE INFIRMIER(ÈRE)",H1379="STAGIAIRE SI",H1379="STAGIAIRE S.I.",H1379="STAGIAIRE PAB",H1379="STAGIAIRE EN PERFUSION",H1379="Stagiaire Physiothérapeute",H1379="Stagiaire médecine",H1379="Stagiaire - Service sociaux",H1379="STAGIAIRE SOINS INFIRMIERS",H1379="STAGIAIRE EXTERNE EN MÉDECINE",H1379="ss",),1,0)</f>
        <v>0</v>
      </c>
      <c r="E1379" s="28" t="s">
        <v>2145</v>
      </c>
      <c r="F1379" s="28" t="s">
        <v>368</v>
      </c>
      <c r="G1379" s="262">
        <v>9722</v>
      </c>
      <c r="H1379" s="79" t="s">
        <v>69</v>
      </c>
      <c r="I1379" s="164" t="s">
        <v>4406</v>
      </c>
      <c r="J1379" s="273">
        <f ca="1">IF(AK1379&lt;=Données!$B$2,1," ")</f>
        <v>1</v>
      </c>
      <c r="K1379" s="45"/>
      <c r="L1379" s="46"/>
      <c r="M1379" s="47"/>
      <c r="N1379" s="48"/>
      <c r="O1379" s="185"/>
      <c r="P1379" s="187"/>
      <c r="Q1379" s="185"/>
      <c r="R1379" s="186"/>
      <c r="S1379" s="186"/>
      <c r="T1379" s="187"/>
      <c r="U1379" s="187"/>
      <c r="V1379" s="187"/>
      <c r="W1379" s="320"/>
      <c r="X1379" s="214"/>
      <c r="Y1379" s="215"/>
      <c r="Z1379" s="34"/>
      <c r="AA1379" s="35">
        <v>1</v>
      </c>
      <c r="AB1379" s="35"/>
      <c r="AC1379" s="35"/>
      <c r="AD1379" s="36"/>
      <c r="AE1379" s="224"/>
      <c r="AF1379" s="53"/>
      <c r="AG1379" s="54"/>
      <c r="AH1379" s="55"/>
      <c r="AI1379" s="56"/>
      <c r="AJ1379" s="41" t="s">
        <v>666</v>
      </c>
      <c r="AK1379" s="42">
        <v>42958</v>
      </c>
      <c r="AL1379" s="50"/>
      <c r="AM1379" s="337" t="str">
        <f>INDEX($K$6:$AE$6,1,MATCH(1,K1379:AE1379,-1))</f>
        <v>1511-S</v>
      </c>
      <c r="AN1379" s="337" t="str">
        <f>IF(INDEX($K$6:$AE$6,1,MATCH(1,K1379:AE1379,1))&lt;&gt;INDEX($K$6:$AE$6,1,MATCH(1,K1379:AE1379,-1)),INDEX($K$6:$AE$6,1,MATCH(1,K1379:AE1379,1)),"-")</f>
        <v>-</v>
      </c>
    </row>
    <row r="1380" spans="1:40" x14ac:dyDescent="0.2">
      <c r="A1380" s="169" t="str">
        <f>IF(IFERROR(VLOOKUP(G1380,EmployesActifs,1,FALSE),"Non")&lt;&gt;"Non","Oui","Non")</f>
        <v>Oui</v>
      </c>
      <c r="B1380" s="172">
        <f>IF(A1380="Oui",1,0)</f>
        <v>1</v>
      </c>
      <c r="C1380" s="172">
        <f>IF(OR(G1380="Médecin",H1380="Médecin",I1380="Médecin",I1380="Médecins",H1380="anesthésiste",H1380="boursier univ.",H1380="chercheur",H1380="chirurgien",H1380="Résident(e)",H1380="Md Urg",H1380="Md Card",LEFT(H1380,6)="Fellow",H1380="Externe Médecine",H1380="Directeur de la biobanque Médecin",H1380="monit.-boursier",),1,0)</f>
        <v>0</v>
      </c>
      <c r="D1380" s="172">
        <f>IF(OR(G1380=0,H1380="Stagiaire",H1380="Stagiaires",H1380="Externe",H1380="Externes",G1380="agence",H1380="STAGIAIRE INFIRMIER(ÈRE)",H1380="STAGIAIRE SI",H1380="STAGIAIRE S.I.",H1380="STAGIAIRE PAB",H1380="STAGIAIRE EN PERFUSION",H1380="Stagiaire Physiothérapeute",H1380="Stagiaire médecine",H1380="Stagiaire - Service sociaux",H1380="STAGIAIRE SOINS INFIRMIERS",H1380="STAGIAIRE EXTERNE EN MÉDECINE",H1380="ss",),1,0)</f>
        <v>0</v>
      </c>
      <c r="E1380" s="28" t="s">
        <v>2145</v>
      </c>
      <c r="F1380" s="28" t="s">
        <v>5390</v>
      </c>
      <c r="G1380" s="262">
        <v>13672</v>
      </c>
      <c r="H1380" s="79" t="s">
        <v>54</v>
      </c>
      <c r="I1380" s="164" t="s">
        <v>55</v>
      </c>
      <c r="J1380" s="273" t="str">
        <f ca="1">IF(AK1380&lt;=Données!$B$2,1," ")</f>
        <v xml:space="preserve"> </v>
      </c>
      <c r="K1380" s="45">
        <v>1</v>
      </c>
      <c r="L1380" s="46"/>
      <c r="M1380" s="47"/>
      <c r="N1380" s="48"/>
      <c r="O1380" s="185"/>
      <c r="P1380" s="187"/>
      <c r="Q1380" s="185"/>
      <c r="R1380" s="186"/>
      <c r="S1380" s="186"/>
      <c r="T1380" s="187"/>
      <c r="U1380" s="187"/>
      <c r="V1380" s="187"/>
      <c r="W1380" s="320"/>
      <c r="X1380" s="214"/>
      <c r="Y1380" s="215"/>
      <c r="Z1380" s="34"/>
      <c r="AA1380" s="35"/>
      <c r="AB1380" s="35"/>
      <c r="AC1380" s="35"/>
      <c r="AD1380" s="36"/>
      <c r="AE1380" s="224"/>
      <c r="AF1380" s="53"/>
      <c r="AG1380" s="54"/>
      <c r="AH1380" s="55"/>
      <c r="AI1380" s="56"/>
      <c r="AJ1380" s="41" t="s">
        <v>5851</v>
      </c>
      <c r="AK1380" s="42">
        <v>45696</v>
      </c>
      <c r="AL1380" s="50"/>
      <c r="AM1380" s="337" t="str">
        <f>INDEX($K$6:$AE$6,1,MATCH(1,K1380:AE1380,-1))</f>
        <v>95PFE-L2S</v>
      </c>
      <c r="AN1380" s="337" t="str">
        <f>IF(INDEX($K$6:$AE$6,1,MATCH(1,K1380:AE1380,1))&lt;&gt;INDEX($K$6:$AE$6,1,MATCH(1,K1380:AE1380,-1)),INDEX($K$6:$AE$6,1,MATCH(1,K1380:AE1380,1)),"-")</f>
        <v>-</v>
      </c>
    </row>
    <row r="1381" spans="1:40" x14ac:dyDescent="0.2">
      <c r="A1381" s="169" t="str">
        <f>IF(IFERROR(VLOOKUP(G1381,EmployesActifs,1,FALSE),"Non")&lt;&gt;"Non","Oui","Non")</f>
        <v>Oui</v>
      </c>
      <c r="B1381" s="172">
        <f>IF(A1381="Oui",1,0)</f>
        <v>1</v>
      </c>
      <c r="C1381" s="172">
        <f>IF(OR(G1381="Médecin",H1381="Médecin",I1381="Médecin",I1381="Médecins",H1381="anesthésiste",H1381="boursier univ.",H1381="chercheur",H1381="chirurgien",H1381="Résident(e)",H1381="Md Urg",H1381="Md Card",LEFT(H1381,6)="Fellow",H1381="Externe Médecine",H1381="Directeur de la biobanque Médecin",H1381="monit.-boursier",),1,0)</f>
        <v>0</v>
      </c>
      <c r="D1381" s="172">
        <f>IF(OR(G1381=0,H1381="Stagiaire",H1381="Stagiaires",H1381="Externe",H1381="Externes",G1381="agence",H1381="STAGIAIRE INFIRMIER(ÈRE)",H1381="STAGIAIRE SI",H1381="STAGIAIRE S.I.",H1381="STAGIAIRE PAB",H1381="STAGIAIRE EN PERFUSION",H1381="Stagiaire Physiothérapeute",H1381="Stagiaire médecine",H1381="Stagiaire - Service sociaux",H1381="STAGIAIRE SOINS INFIRMIERS",H1381="STAGIAIRE EXTERNE EN MÉDECINE",H1381="ss",),1,0)</f>
        <v>0</v>
      </c>
      <c r="E1381" s="28" t="s">
        <v>2145</v>
      </c>
      <c r="F1381" s="28" t="s">
        <v>4022</v>
      </c>
      <c r="G1381" s="262">
        <v>11645</v>
      </c>
      <c r="H1381" s="79" t="s">
        <v>54</v>
      </c>
      <c r="I1381" s="164" t="s">
        <v>705</v>
      </c>
      <c r="J1381" s="273" t="str">
        <f ca="1">IF(AK1381&lt;=Données!$B$2,1," ")</f>
        <v xml:space="preserve"> </v>
      </c>
      <c r="K1381" s="45"/>
      <c r="L1381" s="46"/>
      <c r="M1381" s="47"/>
      <c r="N1381" s="48"/>
      <c r="O1381" s="185"/>
      <c r="P1381" s="187"/>
      <c r="Q1381" s="185"/>
      <c r="R1381" s="186"/>
      <c r="S1381" s="186"/>
      <c r="T1381" s="187">
        <v>1</v>
      </c>
      <c r="U1381" s="187"/>
      <c r="V1381" s="187"/>
      <c r="W1381" s="320"/>
      <c r="X1381" s="214"/>
      <c r="Y1381" s="215"/>
      <c r="Z1381" s="34"/>
      <c r="AA1381" s="35"/>
      <c r="AB1381" s="35"/>
      <c r="AC1381" s="35"/>
      <c r="AD1381" s="36"/>
      <c r="AE1381" s="224"/>
      <c r="AF1381" s="53"/>
      <c r="AG1381" s="54"/>
      <c r="AH1381" s="55"/>
      <c r="AI1381" s="56"/>
      <c r="AJ1381" s="41" t="s">
        <v>50</v>
      </c>
      <c r="AK1381" s="42">
        <v>45643</v>
      </c>
      <c r="AL1381" s="50"/>
      <c r="AM1381" s="337">
        <f>INDEX($K$6:$AE$6,1,MATCH(1,K1381:AE1381,-1))</f>
        <v>8210</v>
      </c>
      <c r="AN1381" s="337" t="str">
        <f>IF(INDEX($K$6:$AE$6,1,MATCH(1,K1381:AE1381,1))&lt;&gt;INDEX($K$6:$AE$6,1,MATCH(1,K1381:AE1381,-1)),INDEX($K$6:$AE$6,1,MATCH(1,K1381:AE1381,1)),"-")</f>
        <v>-</v>
      </c>
    </row>
    <row r="1382" spans="1:40" x14ac:dyDescent="0.2">
      <c r="A1382" s="169" t="str">
        <f>IF(IFERROR(VLOOKUP(G1382,EmployesActifs,1,FALSE),"Non")&lt;&gt;"Non","Oui","Non")</f>
        <v>Oui</v>
      </c>
      <c r="B1382" s="172">
        <f>IF(A1382="Oui",1,0)</f>
        <v>1</v>
      </c>
      <c r="C1382" s="172">
        <f>IF(OR(G1382="Médecin",H1382="Médecin",I1382="Médecin",I1382="Médecins",H1382="anesthésiste",H1382="boursier univ.",H1382="chercheur",H1382="chirurgien",H1382="Résident(e)",H1382="Md Urg",H1382="Md Card",LEFT(H1382,6)="Fellow",H1382="Externe Médecine",H1382="Directeur de la biobanque Médecin",H1382="monit.-boursier",),1,0)</f>
        <v>0</v>
      </c>
      <c r="D1382" s="172">
        <f>IF(OR(G1382=0,H1382="Stagiaire",H1382="Stagiaires",H1382="Externe",H1382="Externes",G1382="agence",H1382="STAGIAIRE INFIRMIER(ÈRE)",H1382="STAGIAIRE SI",H1382="STAGIAIRE S.I.",H1382="STAGIAIRE PAB",H1382="STAGIAIRE EN PERFUSION",H1382="Stagiaire Physiothérapeute",H1382="Stagiaire médecine",H1382="Stagiaire - Service sociaux",H1382="STAGIAIRE SOINS INFIRMIERS",H1382="STAGIAIRE EXTERNE EN MÉDECINE",H1382="ss",),1,0)</f>
        <v>0</v>
      </c>
      <c r="E1382" s="28" t="s">
        <v>2145</v>
      </c>
      <c r="F1382" s="28" t="s">
        <v>982</v>
      </c>
      <c r="G1382" s="262">
        <v>9895</v>
      </c>
      <c r="H1382" s="79" t="s">
        <v>3738</v>
      </c>
      <c r="I1382" s="164" t="s">
        <v>2270</v>
      </c>
      <c r="J1382" s="273">
        <f ca="1">IF(AK1382&lt;=Données!$B$2,1," ")</f>
        <v>1</v>
      </c>
      <c r="K1382" s="45"/>
      <c r="L1382" s="46" t="s">
        <v>56</v>
      </c>
      <c r="M1382" s="47"/>
      <c r="N1382" s="48"/>
      <c r="O1382" s="185"/>
      <c r="P1382" s="187"/>
      <c r="Q1382" s="185" t="s">
        <v>56</v>
      </c>
      <c r="R1382" s="186"/>
      <c r="S1382" s="186"/>
      <c r="T1382" s="187"/>
      <c r="U1382" s="187"/>
      <c r="V1382" s="187"/>
      <c r="W1382" s="320"/>
      <c r="X1382" s="214"/>
      <c r="Y1382" s="215"/>
      <c r="Z1382" s="34"/>
      <c r="AA1382" s="35">
        <v>1</v>
      </c>
      <c r="AB1382" s="35"/>
      <c r="AC1382" s="35"/>
      <c r="AD1382" s="36"/>
      <c r="AE1382" s="224"/>
      <c r="AF1382" s="53"/>
      <c r="AG1382" s="54"/>
      <c r="AH1382" s="55"/>
      <c r="AI1382" s="56"/>
      <c r="AJ1382" s="41" t="s">
        <v>57</v>
      </c>
      <c r="AK1382" s="42">
        <v>44565</v>
      </c>
      <c r="AL1382" s="50"/>
      <c r="AM1382" s="337" t="str">
        <f>INDEX($K$6:$AE$6,1,MATCH(1,K1382:AE1382,-1))</f>
        <v>1511-S</v>
      </c>
      <c r="AN1382" s="337" t="str">
        <f>IF(INDEX($K$6:$AE$6,1,MATCH(1,K1382:AE1382,1))&lt;&gt;INDEX($K$6:$AE$6,1,MATCH(1,K1382:AE1382,-1)),INDEX($K$6:$AE$6,1,MATCH(1,K1382:AE1382,1)),"-")</f>
        <v>-</v>
      </c>
    </row>
    <row r="1383" spans="1:40" x14ac:dyDescent="0.2">
      <c r="A1383" s="169" t="str">
        <f>IF(IFERROR(VLOOKUP(G1383,EmployesActifs,1,FALSE),"Non")&lt;&gt;"Non","Oui","Non")</f>
        <v>Oui</v>
      </c>
      <c r="B1383" s="172">
        <f>IF(A1383="Oui",1,0)</f>
        <v>1</v>
      </c>
      <c r="C1383" s="172">
        <f>IF(OR(G1383="Médecin",H1383="Médecin",I1383="Médecin",I1383="Médecins",H1383="anesthésiste",H1383="boursier univ.",H1383="chercheur",H1383="chirurgien",H1383="Résident(e)",H1383="Md Urg",H1383="Md Card",LEFT(H1383,6)="Fellow",H1383="Externe Médecine",H1383="Directeur de la biobanque Médecin",H1383="monit.-boursier",),1,0)</f>
        <v>0</v>
      </c>
      <c r="D1383" s="172">
        <f>IF(OR(G1383=0,H1383="Stagiaire",H1383="Stagiaires",H1383="Externe",H1383="Externes",G1383="agence",H1383="STAGIAIRE INFIRMIER(ÈRE)",H1383="STAGIAIRE SI",H1383="STAGIAIRE S.I.",H1383="STAGIAIRE PAB",H1383="STAGIAIRE EN PERFUSION",H1383="Stagiaire Physiothérapeute",H1383="Stagiaire médecine",H1383="Stagiaire - Service sociaux",H1383="STAGIAIRE SOINS INFIRMIERS",H1383="STAGIAIRE EXTERNE EN MÉDECINE",H1383="ss",),1,0)</f>
        <v>0</v>
      </c>
      <c r="E1383" s="28" t="s">
        <v>2145</v>
      </c>
      <c r="F1383" s="28" t="s">
        <v>2146</v>
      </c>
      <c r="G1383" s="262">
        <v>6909</v>
      </c>
      <c r="H1383" s="79" t="s">
        <v>345</v>
      </c>
      <c r="I1383" s="164" t="s">
        <v>1395</v>
      </c>
      <c r="J1383" s="273">
        <f ca="1">IF(AK1383&lt;=Données!$B$2,1," ")</f>
        <v>1</v>
      </c>
      <c r="K1383" s="45" t="s">
        <v>56</v>
      </c>
      <c r="L1383" s="46">
        <v>1</v>
      </c>
      <c r="M1383" s="47"/>
      <c r="N1383" s="48"/>
      <c r="O1383" s="185"/>
      <c r="P1383" s="187"/>
      <c r="Q1383" s="185"/>
      <c r="R1383" s="186"/>
      <c r="S1383" s="186"/>
      <c r="T1383" s="187"/>
      <c r="U1383" s="187"/>
      <c r="V1383" s="187"/>
      <c r="W1383" s="320"/>
      <c r="X1383" s="214"/>
      <c r="Y1383" s="215"/>
      <c r="Z1383" s="34"/>
      <c r="AA1383" s="35"/>
      <c r="AB1383" s="35"/>
      <c r="AC1383" s="35"/>
      <c r="AD1383" s="36"/>
      <c r="AE1383" s="224"/>
      <c r="AF1383" s="53"/>
      <c r="AG1383" s="54"/>
      <c r="AH1383" s="55"/>
      <c r="AI1383" s="56"/>
      <c r="AJ1383" s="41" t="s">
        <v>98</v>
      </c>
      <c r="AK1383" s="42">
        <v>44581</v>
      </c>
      <c r="AL1383" s="50"/>
      <c r="AM1383" s="337" t="str">
        <f>INDEX($K$6:$AE$6,1,MATCH(1,K1383:AE1383,-1))</f>
        <v>95PFE-L2M</v>
      </c>
      <c r="AN1383" s="337" t="str">
        <f>IF(INDEX($K$6:$AE$6,1,MATCH(1,K1383:AE1383,1))&lt;&gt;INDEX($K$6:$AE$6,1,MATCH(1,K1383:AE1383,-1)),INDEX($K$6:$AE$6,1,MATCH(1,K1383:AE1383,1)),"-")</f>
        <v>-</v>
      </c>
    </row>
    <row r="1384" spans="1:40" x14ac:dyDescent="0.2">
      <c r="A1384" s="169" t="str">
        <f>IF(IFERROR(VLOOKUP(G1384,EmployesActifs,1,FALSE),"Non")&lt;&gt;"Non","Oui","Non")</f>
        <v>Oui</v>
      </c>
      <c r="B1384" s="172">
        <f>IF(A1384="Oui",1,0)</f>
        <v>1</v>
      </c>
      <c r="C1384" s="172">
        <f>IF(OR(G1384="Médecin",H1384="Médecin",I1384="Médecin",I1384="Médecins",H1384="anesthésiste",H1384="boursier univ.",H1384="chercheur",H1384="chirurgien",H1384="Résident(e)",H1384="Md Urg",H1384="Md Card",LEFT(H1384,6)="Fellow",H1384="Externe Médecine",H1384="Directeur de la biobanque Médecin",H1384="monit.-boursier",),1,0)</f>
        <v>0</v>
      </c>
      <c r="D1384" s="172">
        <f>IF(OR(G1384=0,H1384="Stagiaire",H1384="Stagiaires",H1384="Externe",H1384="Externes",G1384="agence",H1384="STAGIAIRE INFIRMIER(ÈRE)",H1384="STAGIAIRE SI",H1384="STAGIAIRE S.I.",H1384="STAGIAIRE PAB",H1384="STAGIAIRE EN PERFUSION",H1384="Stagiaire Physiothérapeute",H1384="Stagiaire médecine",H1384="Stagiaire - Service sociaux",H1384="STAGIAIRE SOINS INFIRMIERS",H1384="STAGIAIRE EXTERNE EN MÉDECINE",H1384="ss",),1,0)</f>
        <v>0</v>
      </c>
      <c r="E1384" s="28" t="s">
        <v>2145</v>
      </c>
      <c r="F1384" s="28" t="s">
        <v>2989</v>
      </c>
      <c r="G1384" s="262">
        <v>4987</v>
      </c>
      <c r="H1384" s="79" t="s">
        <v>961</v>
      </c>
      <c r="I1384" s="164" t="s">
        <v>5705</v>
      </c>
      <c r="J1384" s="273">
        <f ca="1">IF(AK1384&lt;=Données!$B$2,1," ")</f>
        <v>1</v>
      </c>
      <c r="K1384" s="45"/>
      <c r="L1384" s="46"/>
      <c r="M1384" s="47"/>
      <c r="N1384" s="48"/>
      <c r="O1384" s="185"/>
      <c r="P1384" s="187"/>
      <c r="Q1384" s="185"/>
      <c r="R1384" s="186"/>
      <c r="S1384" s="186"/>
      <c r="T1384" s="187"/>
      <c r="U1384" s="187"/>
      <c r="V1384" s="187"/>
      <c r="W1384" s="320"/>
      <c r="X1384" s="214"/>
      <c r="Y1384" s="215"/>
      <c r="Z1384" s="34"/>
      <c r="AA1384" s="35">
        <v>1</v>
      </c>
      <c r="AB1384" s="35"/>
      <c r="AC1384" s="35"/>
      <c r="AD1384" s="36"/>
      <c r="AE1384" s="224"/>
      <c r="AF1384" s="53"/>
      <c r="AG1384" s="54"/>
      <c r="AH1384" s="55"/>
      <c r="AI1384" s="56"/>
      <c r="AJ1384" s="41" t="s">
        <v>193</v>
      </c>
      <c r="AK1384" s="42">
        <v>43906</v>
      </c>
      <c r="AL1384" s="50"/>
      <c r="AM1384" s="337" t="str">
        <f>INDEX($K$6:$AE$6,1,MATCH(1,K1384:AE1384,-1))</f>
        <v>1511-S</v>
      </c>
      <c r="AN1384" s="337" t="str">
        <f>IF(INDEX($K$6:$AE$6,1,MATCH(1,K1384:AE1384,1))&lt;&gt;INDEX($K$6:$AE$6,1,MATCH(1,K1384:AE1384,-1)),INDEX($K$6:$AE$6,1,MATCH(1,K1384:AE1384,1)),"-")</f>
        <v>-</v>
      </c>
    </row>
    <row r="1385" spans="1:40" x14ac:dyDescent="0.2">
      <c r="A1385" s="169" t="str">
        <f>IF(IFERROR(VLOOKUP(G1385,EmployesActifs,1,FALSE),"Non")&lt;&gt;"Non","Oui","Non")</f>
        <v>Oui</v>
      </c>
      <c r="B1385" s="172">
        <f>IF(A1385="Oui",1,0)</f>
        <v>1</v>
      </c>
      <c r="C1385" s="172">
        <f>IF(OR(G1385="Médecin",H1385="Médecin",I1385="Médecin",I1385="Médecins",H1385="anesthésiste",H1385="boursier univ.",H1385="chercheur",H1385="chirurgien",H1385="Résident(e)",H1385="Md Urg",H1385="Md Card",LEFT(H1385,6)="Fellow",H1385="Externe Médecine",H1385="Directeur de la biobanque Médecin",H1385="monit.-boursier",),1,0)</f>
        <v>0</v>
      </c>
      <c r="D1385" s="172">
        <f>IF(OR(G1385=0,H1385="Stagiaire",H1385="Stagiaires",H1385="Externe",H1385="Externes",G1385="agence",H1385="STAGIAIRE INFIRMIER(ÈRE)",H1385="STAGIAIRE SI",H1385="STAGIAIRE S.I.",H1385="STAGIAIRE PAB",H1385="STAGIAIRE EN PERFUSION",H1385="Stagiaire Physiothérapeute",H1385="Stagiaire médecine",H1385="Stagiaire - Service sociaux",H1385="STAGIAIRE SOINS INFIRMIERS",H1385="STAGIAIRE EXTERNE EN MÉDECINE",H1385="ss",),1,0)</f>
        <v>0</v>
      </c>
      <c r="E1385" s="28" t="s">
        <v>2145</v>
      </c>
      <c r="F1385" s="28" t="s">
        <v>1818</v>
      </c>
      <c r="G1385" s="262">
        <v>14060</v>
      </c>
      <c r="H1385" s="79" t="s">
        <v>69</v>
      </c>
      <c r="I1385" s="164" t="s">
        <v>5215</v>
      </c>
      <c r="J1385" s="273" t="str">
        <f ca="1">IF(AK1385&lt;=Données!$B$2,1," ")</f>
        <v xml:space="preserve"> </v>
      </c>
      <c r="K1385" s="45"/>
      <c r="L1385" s="46" t="s">
        <v>56</v>
      </c>
      <c r="M1385" s="47" t="s">
        <v>56</v>
      </c>
      <c r="N1385" s="48">
        <v>1</v>
      </c>
      <c r="O1385" s="185"/>
      <c r="P1385" s="187"/>
      <c r="Q1385" s="185"/>
      <c r="R1385" s="186"/>
      <c r="S1385" s="186"/>
      <c r="T1385" s="187"/>
      <c r="U1385" s="187"/>
      <c r="V1385" s="187"/>
      <c r="W1385" s="320"/>
      <c r="X1385" s="214"/>
      <c r="Y1385" s="215"/>
      <c r="Z1385" s="34"/>
      <c r="AA1385" s="35"/>
      <c r="AB1385" s="35"/>
      <c r="AC1385" s="35"/>
      <c r="AD1385" s="36"/>
      <c r="AE1385" s="224"/>
      <c r="AF1385" s="53"/>
      <c r="AG1385" s="54"/>
      <c r="AH1385" s="55"/>
      <c r="AI1385" s="56"/>
      <c r="AJ1385" s="41" t="s">
        <v>652</v>
      </c>
      <c r="AK1385" s="42">
        <v>45881</v>
      </c>
      <c r="AL1385" s="50"/>
      <c r="AM1385" s="337" t="str">
        <f>INDEX($K$6:$AE$6,1,MATCH(1,K1385:AE1385,-1))</f>
        <v>F550</v>
      </c>
      <c r="AN1385" s="337" t="str">
        <f>IF(INDEX($K$6:$AE$6,1,MATCH(1,K1385:AE1385,1))&lt;&gt;INDEX($K$6:$AE$6,1,MATCH(1,K1385:AE1385,-1)),INDEX($K$6:$AE$6,1,MATCH(1,K1385:AE1385,1)),"-")</f>
        <v>-</v>
      </c>
    </row>
    <row r="1386" spans="1:40" x14ac:dyDescent="0.2">
      <c r="A1386" s="169" t="str">
        <f>IF(IFERROR(VLOOKUP(G1386,EmployesActifs,1,FALSE),"Non")&lt;&gt;"Non","Oui","Non")</f>
        <v>Oui</v>
      </c>
      <c r="B1386" s="172">
        <f>IF(A1386="Oui",1,0)</f>
        <v>1</v>
      </c>
      <c r="C1386" s="172">
        <f>IF(OR(G1386="Médecin",H1386="Médecin",I1386="Médecin",I1386="Médecins",H1386="anesthésiste",H1386="boursier univ.",H1386="chercheur",H1386="chirurgien",H1386="Résident(e)",H1386="Md Urg",H1386="Md Card",LEFT(H1386,6)="Fellow",H1386="Externe Médecine",H1386="Directeur de la biobanque Médecin",H1386="monit.-boursier",),1,0)</f>
        <v>0</v>
      </c>
      <c r="D1386" s="172">
        <f>IF(OR(G1386=0,H1386="Stagiaire",H1386="Stagiaires",H1386="Externe",H1386="Externes",G1386="agence",H1386="STAGIAIRE INFIRMIER(ÈRE)",H1386="STAGIAIRE SI",H1386="STAGIAIRE S.I.",H1386="STAGIAIRE PAB",H1386="STAGIAIRE EN PERFUSION",H1386="Stagiaire Physiothérapeute",H1386="Stagiaire médecine",H1386="Stagiaire - Service sociaux",H1386="STAGIAIRE SOINS INFIRMIERS",H1386="STAGIAIRE EXTERNE EN MÉDECINE",H1386="ss",),1,0)</f>
        <v>0</v>
      </c>
      <c r="E1386" s="28" t="s">
        <v>4287</v>
      </c>
      <c r="F1386" s="28" t="s">
        <v>4288</v>
      </c>
      <c r="G1386" s="262">
        <v>12902</v>
      </c>
      <c r="H1386" s="79" t="s">
        <v>3965</v>
      </c>
      <c r="I1386" s="164" t="s">
        <v>5717</v>
      </c>
      <c r="J1386" s="273" t="str">
        <f ca="1">IF(AK1386&lt;=Données!$B$2,1," ")</f>
        <v xml:space="preserve"> </v>
      </c>
      <c r="K1386" s="45"/>
      <c r="L1386" s="46" t="s">
        <v>56</v>
      </c>
      <c r="M1386" s="47"/>
      <c r="N1386" s="48"/>
      <c r="O1386" s="185">
        <v>1</v>
      </c>
      <c r="P1386" s="187"/>
      <c r="Q1386" s="185"/>
      <c r="R1386" s="186"/>
      <c r="S1386" s="186"/>
      <c r="T1386" s="187"/>
      <c r="U1386" s="187"/>
      <c r="V1386" s="187"/>
      <c r="W1386" s="320"/>
      <c r="X1386" s="214"/>
      <c r="Y1386" s="215"/>
      <c r="Z1386" s="34"/>
      <c r="AA1386" s="35"/>
      <c r="AB1386" s="35"/>
      <c r="AC1386" s="35"/>
      <c r="AD1386" s="36"/>
      <c r="AE1386" s="224"/>
      <c r="AF1386" s="53"/>
      <c r="AG1386" s="54"/>
      <c r="AH1386" s="55"/>
      <c r="AI1386" s="56"/>
      <c r="AJ1386" s="41" t="s">
        <v>4462</v>
      </c>
      <c r="AK1386" s="42">
        <v>45518</v>
      </c>
      <c r="AL1386" s="50"/>
      <c r="AM1386" s="337" t="str">
        <f>INDEX($K$6:$AE$6,1,MATCH(1,K1386:AE1386,-1))</f>
        <v>1804S</v>
      </c>
      <c r="AN1386" s="337" t="str">
        <f>IF(INDEX($K$6:$AE$6,1,MATCH(1,K1386:AE1386,1))&lt;&gt;INDEX($K$6:$AE$6,1,MATCH(1,K1386:AE1386,-1)),INDEX($K$6:$AE$6,1,MATCH(1,K1386:AE1386,1)),"-")</f>
        <v>-</v>
      </c>
    </row>
    <row r="1387" spans="1:40" x14ac:dyDescent="0.2">
      <c r="A1387" s="169" t="str">
        <f>IF(IFERROR(VLOOKUP(G1387,EmployesActifs,1,FALSE),"Non")&lt;&gt;"Non","Oui","Non")</f>
        <v>Oui</v>
      </c>
      <c r="B1387" s="172">
        <f>IF(A1387="Oui",1,0)</f>
        <v>1</v>
      </c>
      <c r="C1387" s="172">
        <f>IF(OR(G1387="Médecin",H1387="Médecin",I1387="Médecin",I1387="Médecins",H1387="anesthésiste",H1387="boursier univ.",H1387="chercheur",H1387="chirurgien",H1387="Résident(e)",H1387="Md Urg",H1387="Md Card",LEFT(H1387,6)="Fellow",H1387="Externe Médecine",H1387="Directeur de la biobanque Médecin",H1387="monit.-boursier",),1,0)</f>
        <v>0</v>
      </c>
      <c r="D1387" s="172">
        <f>IF(OR(G1387=0,H1387="Stagiaire",H1387="Stagiaires",H1387="Externe",H1387="Externes",G1387="agence",H1387="STAGIAIRE INFIRMIER(ÈRE)",H1387="STAGIAIRE SI",H1387="STAGIAIRE S.I.",H1387="STAGIAIRE PAB",H1387="STAGIAIRE EN PERFUSION",H1387="Stagiaire Physiothérapeute",H1387="Stagiaire médecine",H1387="Stagiaire - Service sociaux",H1387="STAGIAIRE SOINS INFIRMIERS",H1387="STAGIAIRE EXTERNE EN MÉDECINE",H1387="ss",),1,0)</f>
        <v>0</v>
      </c>
      <c r="E1387" s="28" t="s">
        <v>2148</v>
      </c>
      <c r="F1387" s="28" t="s">
        <v>2149</v>
      </c>
      <c r="G1387" s="262">
        <v>8841</v>
      </c>
      <c r="H1387" s="79" t="s">
        <v>3774</v>
      </c>
      <c r="I1387" s="164" t="s">
        <v>205</v>
      </c>
      <c r="J1387" s="273">
        <f ca="1">IF(AK1387&lt;=Données!$B$2,1," ")</f>
        <v>1</v>
      </c>
      <c r="K1387" s="45" t="s">
        <v>56</v>
      </c>
      <c r="L1387" s="46" t="s">
        <v>56</v>
      </c>
      <c r="M1387" s="47" t="s">
        <v>56</v>
      </c>
      <c r="N1387" s="48"/>
      <c r="O1387" s="185"/>
      <c r="P1387" s="187"/>
      <c r="Q1387" s="185"/>
      <c r="R1387" s="186"/>
      <c r="S1387" s="186">
        <v>1</v>
      </c>
      <c r="T1387" s="187"/>
      <c r="U1387" s="187"/>
      <c r="V1387" s="187"/>
      <c r="W1387" s="320"/>
      <c r="X1387" s="214"/>
      <c r="Y1387" s="215"/>
      <c r="Z1387" s="34"/>
      <c r="AA1387" s="35"/>
      <c r="AB1387" s="35"/>
      <c r="AC1387" s="35"/>
      <c r="AD1387" s="36"/>
      <c r="AE1387" s="224"/>
      <c r="AF1387" s="53"/>
      <c r="AG1387" s="54"/>
      <c r="AH1387" s="55"/>
      <c r="AI1387" s="56"/>
      <c r="AJ1387" s="41" t="s">
        <v>98</v>
      </c>
      <c r="AK1387" s="42">
        <v>44588</v>
      </c>
      <c r="AL1387" s="50"/>
      <c r="AM1387" s="337" t="str">
        <f>INDEX($K$6:$AE$6,1,MATCH(1,K1387:AE1387,-1))</f>
        <v>1870 +</v>
      </c>
      <c r="AN1387" s="337" t="str">
        <f>IF(INDEX($K$6:$AE$6,1,MATCH(1,K1387:AE1387,1))&lt;&gt;INDEX($K$6:$AE$6,1,MATCH(1,K1387:AE1387,-1)),INDEX($K$6:$AE$6,1,MATCH(1,K1387:AE1387,1)),"-")</f>
        <v>-</v>
      </c>
    </row>
    <row r="1388" spans="1:40" x14ac:dyDescent="0.2">
      <c r="A1388" s="381"/>
      <c r="B1388" s="172">
        <f>IF(A1388="Oui",1,0)</f>
        <v>0</v>
      </c>
      <c r="C1388" s="172">
        <f>IF(OR(G1388="Médecin",H1388="Médecin",I1388="Médecin",I1388="Médecins",H1388="anesthésiste",H1388="boursier univ.",H1388="chercheur",H1388="chirurgien",H1388="Résident(e)",H1388="Md Urg",H1388="Md Card",LEFT(H1388,6)="Fellow",H1388="Externe Médecine",H1388="Directeur de la biobanque Médecin",H1388="monit.-boursier",),1,0)</f>
        <v>0</v>
      </c>
      <c r="D1388" s="172">
        <f>IF(OR(G1388=0,H1388="Stagiaire",H1388="Stagiaires",H1388="Externe",H1388="Externes",G1388="agence",H1388="STAGIAIRE INFIRMIER(ÈRE)",H1388="STAGIAIRE SI",H1388="STAGIAIRE S.I.",H1388="STAGIAIRE PAB",H1388="STAGIAIRE EN PERFUSION",H1388="Stagiaire Physiothérapeute",H1388="Stagiaire médecine",H1388="Stagiaire - Service sociaux",H1388="STAGIAIRE SOINS INFIRMIERS",H1388="STAGIAIRE EXTERNE EN MÉDECINE",H1388="ss",),1,0)</f>
        <v>1</v>
      </c>
      <c r="E1388" s="28" t="s">
        <v>2150</v>
      </c>
      <c r="F1388" s="28" t="s">
        <v>297</v>
      </c>
      <c r="G1388" s="262">
        <v>0</v>
      </c>
      <c r="H1388" s="79" t="s">
        <v>212</v>
      </c>
      <c r="I1388" s="164" t="s">
        <v>213</v>
      </c>
      <c r="J1388" s="273">
        <f ca="1">IF(AK1388&lt;=Données!$B$2,1," ")</f>
        <v>1</v>
      </c>
      <c r="K1388" s="45"/>
      <c r="L1388" s="46" t="s">
        <v>56</v>
      </c>
      <c r="M1388" s="47" t="s">
        <v>56</v>
      </c>
      <c r="N1388" s="48">
        <v>1</v>
      </c>
      <c r="O1388" s="185"/>
      <c r="P1388" s="187"/>
      <c r="Q1388" s="185"/>
      <c r="R1388" s="186"/>
      <c r="S1388" s="186">
        <v>1</v>
      </c>
      <c r="T1388" s="187"/>
      <c r="U1388" s="187"/>
      <c r="V1388" s="187"/>
      <c r="W1388" s="320"/>
      <c r="X1388" s="214"/>
      <c r="Y1388" s="215"/>
      <c r="Z1388" s="34"/>
      <c r="AA1388" s="35"/>
      <c r="AB1388" s="35"/>
      <c r="AC1388" s="35"/>
      <c r="AD1388" s="36"/>
      <c r="AE1388" s="224"/>
      <c r="AF1388" s="53"/>
      <c r="AG1388" s="54"/>
      <c r="AH1388" s="55"/>
      <c r="AI1388" s="56"/>
      <c r="AJ1388" s="41" t="s">
        <v>85</v>
      </c>
      <c r="AK1388" s="42">
        <v>44614</v>
      </c>
      <c r="AL1388" s="50"/>
      <c r="AM1388" s="337" t="str">
        <f>INDEX($K$6:$AE$6,1,MATCH(1,K1388:AE1388,-1))</f>
        <v>F550</v>
      </c>
      <c r="AN1388" s="337" t="str">
        <f>IF(INDEX($K$6:$AE$6,1,MATCH(1,K1388:AE1388,1))&lt;&gt;INDEX($K$6:$AE$6,1,MATCH(1,K1388:AE1388,-1)),INDEX($K$6:$AE$6,1,MATCH(1,K1388:AE1388,1)),"-")</f>
        <v>1870 +</v>
      </c>
    </row>
    <row r="1389" spans="1:40" x14ac:dyDescent="0.2">
      <c r="A1389" s="169" t="str">
        <f>IF(IFERROR(VLOOKUP(G1389,EmployesActifs,1,FALSE),"Non")&lt;&gt;"Non","Oui","Non")</f>
        <v>Oui</v>
      </c>
      <c r="B1389" s="172">
        <f>IF(A1389="Oui",1,0)</f>
        <v>1</v>
      </c>
      <c r="C1389" s="172">
        <f>IF(OR(G1389="Médecin",H1389="Médecin",I1389="Médecin",I1389="Médecins",H1389="anesthésiste",H1389="boursier univ.",H1389="chercheur",H1389="chirurgien",H1389="Résident(e)",H1389="Md Urg",H1389="Md Card",LEFT(H1389,6)="Fellow",H1389="Externe Médecine",H1389="Directeur de la biobanque Médecin",H1389="monit.-boursier",),1,0)</f>
        <v>0</v>
      </c>
      <c r="D1389" s="172">
        <f>IF(OR(G1389=0,H1389="Stagiaire",H1389="Stagiaires",H1389="Externe",H1389="Externes",G1389="agence",H1389="STAGIAIRE INFIRMIER(ÈRE)",H1389="STAGIAIRE SI",H1389="STAGIAIRE S.I.",H1389="STAGIAIRE PAB",H1389="STAGIAIRE EN PERFUSION",H1389="Stagiaire Physiothérapeute",H1389="Stagiaire médecine",H1389="Stagiaire - Service sociaux",H1389="STAGIAIRE SOINS INFIRMIERS",H1389="STAGIAIRE EXTERNE EN MÉDECINE",H1389="ss",),1,0)</f>
        <v>0</v>
      </c>
      <c r="E1389" s="28" t="s">
        <v>2152</v>
      </c>
      <c r="F1389" s="28" t="s">
        <v>982</v>
      </c>
      <c r="G1389" s="262">
        <v>5555</v>
      </c>
      <c r="H1389" s="79" t="s">
        <v>2098</v>
      </c>
      <c r="I1389" s="164" t="s">
        <v>2153</v>
      </c>
      <c r="J1389" s="273">
        <f ca="1">IF(AK1389&lt;=Données!$B$2,1," ")</f>
        <v>1</v>
      </c>
      <c r="K1389" s="45">
        <v>1</v>
      </c>
      <c r="L1389" s="46"/>
      <c r="M1389" s="47"/>
      <c r="N1389" s="48"/>
      <c r="O1389" s="185"/>
      <c r="P1389" s="187"/>
      <c r="Q1389" s="185"/>
      <c r="R1389" s="186"/>
      <c r="S1389" s="186"/>
      <c r="T1389" s="187"/>
      <c r="U1389" s="187"/>
      <c r="V1389" s="187"/>
      <c r="W1389" s="320"/>
      <c r="X1389" s="214"/>
      <c r="Y1389" s="215"/>
      <c r="Z1389" s="34"/>
      <c r="AA1389" s="35"/>
      <c r="AB1389" s="35"/>
      <c r="AC1389" s="35"/>
      <c r="AD1389" s="36"/>
      <c r="AE1389" s="224"/>
      <c r="AF1389" s="53"/>
      <c r="AG1389" s="54"/>
      <c r="AH1389" s="55"/>
      <c r="AI1389" s="56"/>
      <c r="AJ1389" s="41" t="s">
        <v>85</v>
      </c>
      <c r="AK1389" s="42">
        <v>44596</v>
      </c>
      <c r="AL1389" s="50"/>
      <c r="AM1389" s="337" t="str">
        <f>INDEX($K$6:$AE$6,1,MATCH(1,K1389:AE1389,-1))</f>
        <v>95PFE-L2S</v>
      </c>
      <c r="AN1389" s="337" t="str">
        <f>IF(INDEX($K$6:$AE$6,1,MATCH(1,K1389:AE1389,1))&lt;&gt;INDEX($K$6:$AE$6,1,MATCH(1,K1389:AE1389,-1)),INDEX($K$6:$AE$6,1,MATCH(1,K1389:AE1389,1)),"-")</f>
        <v>-</v>
      </c>
    </row>
    <row r="1390" spans="1:40" x14ac:dyDescent="0.2">
      <c r="A1390" s="169" t="str">
        <f>IF(IFERROR(VLOOKUP(G1390,EmployesActifs,1,FALSE),"Non")&lt;&gt;"Non","Oui","Non")</f>
        <v>Oui</v>
      </c>
      <c r="B1390" s="172">
        <f>IF(A1390="Oui",1,0)</f>
        <v>1</v>
      </c>
      <c r="C1390" s="172">
        <f>IF(OR(G1390="Médecin",H1390="Médecin",I1390="Médecin",I1390="Médecins",H1390="anesthésiste",H1390="boursier univ.",H1390="chercheur",H1390="chirurgien",H1390="Résident(e)",H1390="Md Urg",H1390="Md Card",LEFT(H1390,6)="Fellow",H1390="Externe Médecine",H1390="Directeur de la biobanque Médecin",H1390="monit.-boursier",),1,0)</f>
        <v>0</v>
      </c>
      <c r="D1390" s="172">
        <f>IF(OR(G1390=0,H1390="Stagiaire",H1390="Stagiaires",H1390="Externe",H1390="Externes",G1390="agence",H1390="STAGIAIRE INFIRMIER(ÈRE)",H1390="STAGIAIRE SI",H1390="STAGIAIRE S.I.",H1390="STAGIAIRE PAB",H1390="STAGIAIRE EN PERFUSION",H1390="Stagiaire Physiothérapeute",H1390="Stagiaire médecine",H1390="Stagiaire - Service sociaux",H1390="STAGIAIRE SOINS INFIRMIERS",H1390="STAGIAIRE EXTERNE EN MÉDECINE",H1390="ss",),1,0)</f>
        <v>0</v>
      </c>
      <c r="E1390" s="28" t="s">
        <v>6035</v>
      </c>
      <c r="F1390" s="28" t="s">
        <v>610</v>
      </c>
      <c r="G1390" s="262">
        <v>13982</v>
      </c>
      <c r="H1390" s="79" t="s">
        <v>3965</v>
      </c>
      <c r="I1390" s="164" t="s">
        <v>61</v>
      </c>
      <c r="J1390" s="273" t="str">
        <f ca="1">IF(AK1390&lt;=Données!$B$2,1," ")</f>
        <v xml:space="preserve"> </v>
      </c>
      <c r="K1390" s="45"/>
      <c r="L1390" s="46" t="s">
        <v>56</v>
      </c>
      <c r="M1390" s="47" t="s">
        <v>56</v>
      </c>
      <c r="N1390" s="48"/>
      <c r="O1390" s="185"/>
      <c r="P1390" s="187">
        <v>1</v>
      </c>
      <c r="Q1390" s="185"/>
      <c r="R1390" s="186"/>
      <c r="S1390" s="186" t="s">
        <v>56</v>
      </c>
      <c r="T1390" s="187"/>
      <c r="U1390" s="187"/>
      <c r="V1390" s="187"/>
      <c r="W1390" s="320"/>
      <c r="X1390" s="214"/>
      <c r="Y1390" s="215"/>
      <c r="Z1390" s="34"/>
      <c r="AA1390" s="35"/>
      <c r="AB1390" s="35"/>
      <c r="AC1390" s="35"/>
      <c r="AD1390" s="36"/>
      <c r="AE1390" s="224"/>
      <c r="AF1390" s="53"/>
      <c r="AG1390" s="54"/>
      <c r="AH1390" s="55"/>
      <c r="AI1390" s="56"/>
      <c r="AJ1390" s="41" t="s">
        <v>4462</v>
      </c>
      <c r="AK1390" s="42">
        <v>45749</v>
      </c>
      <c r="AL1390" s="50"/>
      <c r="AM1390" s="337">
        <f>INDEX($K$6:$AE$6,1,MATCH(1,K1390:AE1390,-1))</f>
        <v>1804</v>
      </c>
      <c r="AN1390" s="337" t="str">
        <f>IF(INDEX($K$6:$AE$6,1,MATCH(1,K1390:AE1390,1))&lt;&gt;INDEX($K$6:$AE$6,1,MATCH(1,K1390:AE1390,-1)),INDEX($K$6:$AE$6,1,MATCH(1,K1390:AE1390,1)),"-")</f>
        <v>-</v>
      </c>
    </row>
    <row r="1391" spans="1:40" x14ac:dyDescent="0.2">
      <c r="A1391" s="381"/>
      <c r="B1391" s="172">
        <f>IF(A1391="Oui",1,0)</f>
        <v>0</v>
      </c>
      <c r="C1391" s="172">
        <f>IF(OR(G1391="Médecin",H1391="Médecin",I1391="Médecin",I1391="Médecins",H1391="anesthésiste",H1391="boursier univ.",H1391="chercheur",H1391="chirurgien",H1391="Résident(e)",H1391="Md Urg",H1391="Md Card",LEFT(H1391,6)="Fellow",H1391="Externe Médecine",H1391="Directeur de la biobanque Médecin",H1391="monit.-boursier",),1,0)</f>
        <v>0</v>
      </c>
      <c r="D1391" s="172">
        <f>IF(OR(G1391=0,H1391="Stagiaire",H1391="Stagiaires",H1391="Externe",H1391="Externes",G1391="agence",H1391="STAGIAIRE INFIRMIER(ÈRE)",H1391="STAGIAIRE SI",H1391="STAGIAIRE S.I.",H1391="STAGIAIRE PAB",H1391="STAGIAIRE EN PERFUSION",H1391="Stagiaire Physiothérapeute",H1391="Stagiaire médecine",H1391="Stagiaire - Service sociaux",H1391="STAGIAIRE SOINS INFIRMIERS",H1391="STAGIAIRE EXTERNE EN MÉDECINE",H1391="ss",),1,0)</f>
        <v>1</v>
      </c>
      <c r="E1391" s="28" t="s">
        <v>6035</v>
      </c>
      <c r="F1391" s="28" t="s">
        <v>610</v>
      </c>
      <c r="G1391" s="262">
        <v>178348</v>
      </c>
      <c r="H1391" s="79" t="s">
        <v>479</v>
      </c>
      <c r="I1391" s="164" t="s">
        <v>3112</v>
      </c>
      <c r="J1391" s="273" t="str">
        <f ca="1">IF(AK1391&lt;=Données!$B$2,1," ")</f>
        <v xml:space="preserve"> </v>
      </c>
      <c r="K1391" s="45"/>
      <c r="L1391" s="46" t="s">
        <v>56</v>
      </c>
      <c r="M1391" s="47" t="s">
        <v>56</v>
      </c>
      <c r="N1391" s="48"/>
      <c r="O1391" s="185"/>
      <c r="P1391" s="187">
        <v>1</v>
      </c>
      <c r="Q1391" s="185"/>
      <c r="R1391" s="186"/>
      <c r="S1391" s="186" t="s">
        <v>56</v>
      </c>
      <c r="T1391" s="187"/>
      <c r="U1391" s="187"/>
      <c r="V1391" s="187"/>
      <c r="W1391" s="320"/>
      <c r="X1391" s="214"/>
      <c r="Y1391" s="215"/>
      <c r="Z1391" s="34"/>
      <c r="AA1391" s="35"/>
      <c r="AB1391" s="35"/>
      <c r="AC1391" s="35"/>
      <c r="AD1391" s="36"/>
      <c r="AE1391" s="224"/>
      <c r="AF1391" s="53"/>
      <c r="AG1391" s="54"/>
      <c r="AH1391" s="55"/>
      <c r="AI1391" s="56"/>
      <c r="AJ1391" s="41" t="s">
        <v>4462</v>
      </c>
      <c r="AK1391" s="42">
        <v>45749</v>
      </c>
      <c r="AL1391" s="50"/>
      <c r="AM1391" s="337">
        <f>INDEX($K$6:$AE$6,1,MATCH(1,K1391:AE1391,-1))</f>
        <v>1804</v>
      </c>
      <c r="AN1391" s="337" t="str">
        <f>IF(INDEX($K$6:$AE$6,1,MATCH(1,K1391:AE1391,1))&lt;&gt;INDEX($K$6:$AE$6,1,MATCH(1,K1391:AE1391,-1)),INDEX($K$6:$AE$6,1,MATCH(1,K1391:AE1391,1)),"-")</f>
        <v>-</v>
      </c>
    </row>
    <row r="1392" spans="1:40" x14ac:dyDescent="0.2">
      <c r="A1392" s="169" t="str">
        <f>IF(IFERROR(VLOOKUP(G1392,EmployesActifs,1,FALSE),"Non")&lt;&gt;"Non","Oui","Non")</f>
        <v>Oui</v>
      </c>
      <c r="B1392" s="172">
        <f>IF(A1392="Oui",1,0)</f>
        <v>1</v>
      </c>
      <c r="C1392" s="172">
        <f>IF(OR(G1392="Médecin",H1392="Médecin",I1392="Médecin",I1392="Médecins",H1392="anesthésiste",H1392="boursier univ.",H1392="chercheur",H1392="chirurgien",H1392="Résident(e)",H1392="Md Urg",H1392="Md Card",LEFT(H1392,6)="Fellow",H1392="Externe Médecine",H1392="Directeur de la biobanque Médecin",H1392="monit.-boursier",),1,0)</f>
        <v>0</v>
      </c>
      <c r="D1392" s="172">
        <f>IF(OR(G1392=0,H1392="Stagiaire",H1392="Stagiaires",H1392="Externe",H1392="Externes",G1392="agence",H1392="STAGIAIRE INFIRMIER(ÈRE)",H1392="STAGIAIRE SI",H1392="STAGIAIRE S.I.",H1392="STAGIAIRE PAB",H1392="STAGIAIRE EN PERFUSION",H1392="Stagiaire Physiothérapeute",H1392="Stagiaire médecine",H1392="Stagiaire - Service sociaux",H1392="STAGIAIRE SOINS INFIRMIERS",H1392="STAGIAIRE EXTERNE EN MÉDECINE",H1392="ss",),1,0)</f>
        <v>0</v>
      </c>
      <c r="E1392" s="28" t="s">
        <v>2154</v>
      </c>
      <c r="F1392" s="28" t="s">
        <v>231</v>
      </c>
      <c r="G1392" s="262">
        <v>11505</v>
      </c>
      <c r="H1392" s="79" t="s">
        <v>103</v>
      </c>
      <c r="I1392" s="164" t="s">
        <v>5711</v>
      </c>
      <c r="J1392" s="273" t="str">
        <f ca="1">IF(AK1392&lt;=Données!$B$2,1," ")</f>
        <v xml:space="preserve"> </v>
      </c>
      <c r="K1392" s="45"/>
      <c r="L1392" s="46" t="s">
        <v>56</v>
      </c>
      <c r="M1392" s="47" t="s">
        <v>56</v>
      </c>
      <c r="N1392" s="48"/>
      <c r="O1392" s="185"/>
      <c r="P1392" s="187">
        <v>1</v>
      </c>
      <c r="Q1392" s="185"/>
      <c r="R1392" s="186"/>
      <c r="S1392" s="186"/>
      <c r="T1392" s="187"/>
      <c r="U1392" s="187"/>
      <c r="V1392" s="187"/>
      <c r="W1392" s="320"/>
      <c r="X1392" s="214"/>
      <c r="Y1392" s="215"/>
      <c r="Z1392" s="34"/>
      <c r="AA1392" s="35"/>
      <c r="AB1392" s="35"/>
      <c r="AC1392" s="35"/>
      <c r="AD1392" s="36"/>
      <c r="AE1392" s="224"/>
      <c r="AF1392" s="53"/>
      <c r="AG1392" s="54"/>
      <c r="AH1392" s="55"/>
      <c r="AI1392" s="56"/>
      <c r="AJ1392" s="41" t="s">
        <v>4462</v>
      </c>
      <c r="AK1392" s="42">
        <v>45455</v>
      </c>
      <c r="AL1392" s="50"/>
      <c r="AM1392" s="337">
        <f>INDEX($K$6:$AE$6,1,MATCH(1,K1392:AE1392,-1))</f>
        <v>1804</v>
      </c>
      <c r="AN1392" s="337" t="str">
        <f>IF(INDEX($K$6:$AE$6,1,MATCH(1,K1392:AE1392,1))&lt;&gt;INDEX($K$6:$AE$6,1,MATCH(1,K1392:AE1392,-1)),INDEX($K$6:$AE$6,1,MATCH(1,K1392:AE1392,1)),"-")</f>
        <v>-</v>
      </c>
    </row>
    <row r="1393" spans="1:40" x14ac:dyDescent="0.2">
      <c r="A1393" s="169" t="str">
        <f>IF(IFERROR(VLOOKUP(G1393,EmployesActifs,1,FALSE),"Non")&lt;&gt;"Non","Oui","Non")</f>
        <v>Oui</v>
      </c>
      <c r="B1393" s="172">
        <f>IF(A1393="Oui",1,0)</f>
        <v>1</v>
      </c>
      <c r="C1393" s="172">
        <f>IF(OR(G1393="Médecin",H1393="Médecin",I1393="Médecin",I1393="Médecins",H1393="anesthésiste",H1393="boursier univ.",H1393="chercheur",H1393="chirurgien",H1393="Résident(e)",H1393="Md Urg",H1393="Md Card",LEFT(H1393,6)="Fellow",H1393="Externe Médecine",H1393="Directeur de la biobanque Médecin",H1393="monit.-boursier",),1,0)</f>
        <v>0</v>
      </c>
      <c r="D1393" s="172">
        <f>IF(OR(G1393=0,H1393="Stagiaire",H1393="Stagiaires",H1393="Externe",H1393="Externes",G1393="agence",H1393="STAGIAIRE INFIRMIER(ÈRE)",H1393="STAGIAIRE SI",H1393="STAGIAIRE S.I.",H1393="STAGIAIRE PAB",H1393="STAGIAIRE EN PERFUSION",H1393="Stagiaire Physiothérapeute",H1393="Stagiaire médecine",H1393="Stagiaire - Service sociaux",H1393="STAGIAIRE SOINS INFIRMIERS",H1393="STAGIAIRE EXTERNE EN MÉDECINE",H1393="ss",),1,0)</f>
        <v>0</v>
      </c>
      <c r="E1393" s="28" t="s">
        <v>2154</v>
      </c>
      <c r="F1393" s="28" t="s">
        <v>2155</v>
      </c>
      <c r="G1393" s="262">
        <v>5487</v>
      </c>
      <c r="H1393" s="79" t="s">
        <v>2098</v>
      </c>
      <c r="I1393" s="164" t="s">
        <v>5716</v>
      </c>
      <c r="J1393" s="273">
        <f ca="1">IF(AK1393&lt;=Données!$B$2,1," ")</f>
        <v>1</v>
      </c>
      <c r="K1393" s="45"/>
      <c r="L1393" s="46" t="s">
        <v>56</v>
      </c>
      <c r="M1393" s="47" t="s">
        <v>56</v>
      </c>
      <c r="N1393" s="48">
        <v>1</v>
      </c>
      <c r="O1393" s="185"/>
      <c r="P1393" s="187"/>
      <c r="Q1393" s="185"/>
      <c r="R1393" s="186"/>
      <c r="S1393" s="186"/>
      <c r="T1393" s="187"/>
      <c r="U1393" s="187"/>
      <c r="V1393" s="187"/>
      <c r="W1393" s="320"/>
      <c r="X1393" s="214"/>
      <c r="Y1393" s="215"/>
      <c r="Z1393" s="34"/>
      <c r="AA1393" s="35"/>
      <c r="AB1393" s="35"/>
      <c r="AC1393" s="35"/>
      <c r="AD1393" s="36"/>
      <c r="AE1393" s="224"/>
      <c r="AF1393" s="53"/>
      <c r="AG1393" s="54"/>
      <c r="AH1393" s="55"/>
      <c r="AI1393" s="56"/>
      <c r="AJ1393" s="41" t="s">
        <v>85</v>
      </c>
      <c r="AK1393" s="42">
        <v>44902</v>
      </c>
      <c r="AL1393" s="50"/>
      <c r="AM1393" s="337" t="str">
        <f>INDEX($K$6:$AE$6,1,MATCH(1,K1393:AE1393,-1))</f>
        <v>F550</v>
      </c>
      <c r="AN1393" s="337" t="str">
        <f>IF(INDEX($K$6:$AE$6,1,MATCH(1,K1393:AE1393,1))&lt;&gt;INDEX($K$6:$AE$6,1,MATCH(1,K1393:AE1393,-1)),INDEX($K$6:$AE$6,1,MATCH(1,K1393:AE1393,1)),"-")</f>
        <v>-</v>
      </c>
    </row>
    <row r="1394" spans="1:40" x14ac:dyDescent="0.2">
      <c r="A1394" s="381"/>
      <c r="B1394" s="172">
        <f>IF(A1394="Oui",1,0)</f>
        <v>0</v>
      </c>
      <c r="C1394" s="172">
        <f>IF(OR(G1394="Médecin",H1394="Médecin",I1394="Médecin",I1394="Médecins",H1394="anesthésiste",H1394="boursier univ.",H1394="chercheur",H1394="chirurgien",H1394="Résident(e)",H1394="Md Urg",H1394="Md Card",LEFT(H1394,6)="Fellow",H1394="Externe Médecine",H1394="Directeur de la biobanque Médecin",H1394="monit.-boursier",),1,0)</f>
        <v>1</v>
      </c>
      <c r="D1394" s="172">
        <f>IF(OR(G1394=0,H1394="Stagiaire",H1394="Stagiaires",H1394="Externe",H1394="Externes",G1394="agence",H1394="STAGIAIRE INFIRMIER(ÈRE)",H1394="STAGIAIRE SI",H1394="STAGIAIRE S.I.",H1394="STAGIAIRE PAB",H1394="STAGIAIRE EN PERFUSION",H1394="Stagiaire Physiothérapeute",H1394="Stagiaire médecine",H1394="Stagiaire - Service sociaux",H1394="STAGIAIRE SOINS INFIRMIERS",H1394="STAGIAIRE EXTERNE EN MÉDECINE",H1394="ss",),1,0)</f>
        <v>1</v>
      </c>
      <c r="E1394" s="28" t="s">
        <v>2158</v>
      </c>
      <c r="F1394" s="28" t="s">
        <v>1302</v>
      </c>
      <c r="G1394" s="262"/>
      <c r="H1394" s="79" t="s">
        <v>378</v>
      </c>
      <c r="I1394" s="164" t="s">
        <v>304</v>
      </c>
      <c r="J1394" s="273">
        <f ca="1">IF(AK1394&lt;=Données!$B$2,1," ")</f>
        <v>1</v>
      </c>
      <c r="K1394" s="45" t="s">
        <v>56</v>
      </c>
      <c r="L1394" s="46">
        <v>1</v>
      </c>
      <c r="M1394" s="47"/>
      <c r="N1394" s="48"/>
      <c r="O1394" s="185"/>
      <c r="P1394" s="187"/>
      <c r="Q1394" s="185"/>
      <c r="R1394" s="186"/>
      <c r="S1394" s="186"/>
      <c r="T1394" s="187"/>
      <c r="U1394" s="187"/>
      <c r="V1394" s="187"/>
      <c r="W1394" s="320"/>
      <c r="X1394" s="214"/>
      <c r="Y1394" s="215"/>
      <c r="Z1394" s="34"/>
      <c r="AA1394" s="35"/>
      <c r="AB1394" s="35"/>
      <c r="AC1394" s="35"/>
      <c r="AD1394" s="36"/>
      <c r="AE1394" s="224"/>
      <c r="AF1394" s="53"/>
      <c r="AG1394" s="54"/>
      <c r="AH1394" s="55"/>
      <c r="AI1394" s="56"/>
      <c r="AJ1394" s="41" t="s">
        <v>85</v>
      </c>
      <c r="AK1394" s="42">
        <v>44560</v>
      </c>
      <c r="AL1394" s="50"/>
      <c r="AM1394" s="337" t="str">
        <f>INDEX($K$6:$AE$6,1,MATCH(1,K1394:AE1394,-1))</f>
        <v>95PFE-L2M</v>
      </c>
      <c r="AN1394" s="337" t="str">
        <f>IF(INDEX($K$6:$AE$6,1,MATCH(1,K1394:AE1394,1))&lt;&gt;INDEX($K$6:$AE$6,1,MATCH(1,K1394:AE1394,-1)),INDEX($K$6:$AE$6,1,MATCH(1,K1394:AE1394,1)),"-")</f>
        <v>-</v>
      </c>
    </row>
    <row r="1395" spans="1:40" x14ac:dyDescent="0.2">
      <c r="A1395" s="169" t="str">
        <f>IF(IFERROR(VLOOKUP(G1395,EmployesActifs,1,FALSE),"Non")&lt;&gt;"Non","Oui","Non")</f>
        <v>Oui</v>
      </c>
      <c r="B1395" s="172">
        <f>IF(A1395="Oui",1,0)</f>
        <v>1</v>
      </c>
      <c r="C1395" s="172">
        <f>IF(OR(G1395="Médecin",H1395="Médecin",I1395="Médecin",I1395="Médecins",H1395="anesthésiste",H1395="boursier univ.",H1395="chercheur",H1395="chirurgien",H1395="Résident(e)",H1395="Md Urg",H1395="Md Card",LEFT(H1395,6)="Fellow",H1395="Externe Médecine",H1395="Directeur de la biobanque Médecin",H1395="monit.-boursier",),1,0)</f>
        <v>0</v>
      </c>
      <c r="D1395" s="172">
        <f>IF(OR(G1395=0,H1395="Stagiaire",H1395="Stagiaires",H1395="Externe",H1395="Externes",G1395="agence",H1395="STAGIAIRE INFIRMIER(ÈRE)",H1395="STAGIAIRE SI",H1395="STAGIAIRE S.I.",H1395="STAGIAIRE PAB",H1395="STAGIAIRE EN PERFUSION",H1395="Stagiaire Physiothérapeute",H1395="Stagiaire médecine",H1395="Stagiaire - Service sociaux",H1395="STAGIAIRE SOINS INFIRMIERS",H1395="STAGIAIRE EXTERNE EN MÉDECINE",H1395="ss",),1,0)</f>
        <v>0</v>
      </c>
      <c r="E1395" s="28" t="s">
        <v>2158</v>
      </c>
      <c r="F1395" s="28" t="s">
        <v>1525</v>
      </c>
      <c r="G1395" s="262">
        <v>13293</v>
      </c>
      <c r="H1395" s="79" t="s">
        <v>1559</v>
      </c>
      <c r="I1395" s="164" t="s">
        <v>5715</v>
      </c>
      <c r="J1395" s="273" t="str">
        <f ca="1">IF(AK1395&lt;=Données!$B$2,1," ")</f>
        <v xml:space="preserve"> </v>
      </c>
      <c r="K1395" s="45"/>
      <c r="L1395" s="46">
        <v>1</v>
      </c>
      <c r="M1395" s="47"/>
      <c r="N1395" s="48"/>
      <c r="O1395" s="185"/>
      <c r="P1395" s="187"/>
      <c r="Q1395" s="185"/>
      <c r="R1395" s="186"/>
      <c r="S1395" s="186"/>
      <c r="T1395" s="187"/>
      <c r="U1395" s="187"/>
      <c r="V1395" s="187"/>
      <c r="W1395" s="320"/>
      <c r="X1395" s="214"/>
      <c r="Y1395" s="215"/>
      <c r="Z1395" s="34"/>
      <c r="AA1395" s="35"/>
      <c r="AB1395" s="35"/>
      <c r="AC1395" s="35"/>
      <c r="AD1395" s="36"/>
      <c r="AE1395" s="224"/>
      <c r="AF1395" s="53"/>
      <c r="AG1395" s="54"/>
      <c r="AH1395" s="55"/>
      <c r="AI1395" s="56"/>
      <c r="AJ1395" s="41" t="s">
        <v>4462</v>
      </c>
      <c r="AK1395" s="42">
        <v>45272</v>
      </c>
      <c r="AL1395" s="50"/>
      <c r="AM1395" s="337" t="str">
        <f>INDEX($K$6:$AE$6,1,MATCH(1,K1395:AE1395,-1))</f>
        <v>95PFE-L2M</v>
      </c>
      <c r="AN1395" s="337" t="str">
        <f>IF(INDEX($K$6:$AE$6,1,MATCH(1,K1395:AE1395,1))&lt;&gt;INDEX($K$6:$AE$6,1,MATCH(1,K1395:AE1395,-1)),INDEX($K$6:$AE$6,1,MATCH(1,K1395:AE1395,1)),"-")</f>
        <v>-</v>
      </c>
    </row>
    <row r="1396" spans="1:40" x14ac:dyDescent="0.2">
      <c r="A1396" s="169" t="str">
        <f>IF(IFERROR(VLOOKUP(G1396,EmployesActifs,1,FALSE),"Non")&lt;&gt;"Non","Oui","Non")</f>
        <v>Oui</v>
      </c>
      <c r="B1396" s="172">
        <f>IF(A1396="Oui",1,0)</f>
        <v>1</v>
      </c>
      <c r="C1396" s="172">
        <f>IF(OR(G1396="Médecin",H1396="Médecin",I1396="Médecin",I1396="Médecins",H1396="anesthésiste",H1396="boursier univ.",H1396="chercheur",H1396="chirurgien",H1396="Résident(e)",H1396="Md Urg",H1396="Md Card",LEFT(H1396,6)="Fellow",H1396="Externe Médecine",H1396="Directeur de la biobanque Médecin",H1396="monit.-boursier",),1,0)</f>
        <v>0</v>
      </c>
      <c r="D1396" s="172">
        <f>IF(OR(G1396=0,H1396="Stagiaire",H1396="Stagiaires",H1396="Externe",H1396="Externes",G1396="agence",H1396="STAGIAIRE INFIRMIER(ÈRE)",H1396="STAGIAIRE SI",H1396="STAGIAIRE S.I.",H1396="STAGIAIRE PAB",H1396="STAGIAIRE EN PERFUSION",H1396="Stagiaire Physiothérapeute",H1396="Stagiaire médecine",H1396="Stagiaire - Service sociaux",H1396="STAGIAIRE SOINS INFIRMIERS",H1396="STAGIAIRE EXTERNE EN MÉDECINE",H1396="ss",),1,0)</f>
        <v>0</v>
      </c>
      <c r="E1396" s="28" t="s">
        <v>3292</v>
      </c>
      <c r="F1396" s="28" t="s">
        <v>3291</v>
      </c>
      <c r="G1396" s="262">
        <v>13010</v>
      </c>
      <c r="H1396" s="79" t="s">
        <v>69</v>
      </c>
      <c r="I1396" s="164" t="s">
        <v>5215</v>
      </c>
      <c r="J1396" s="273">
        <f ca="1">IF(AK1396&lt;=Données!$B$2,1," ")</f>
        <v>1</v>
      </c>
      <c r="K1396" s="45" t="s">
        <v>56</v>
      </c>
      <c r="L1396" s="46" t="s">
        <v>56</v>
      </c>
      <c r="M1396" s="47"/>
      <c r="N1396" s="48">
        <v>1</v>
      </c>
      <c r="O1396" s="185"/>
      <c r="P1396" s="187"/>
      <c r="Q1396" s="185"/>
      <c r="R1396" s="186"/>
      <c r="S1396" s="186"/>
      <c r="T1396" s="187"/>
      <c r="U1396" s="187"/>
      <c r="V1396" s="187"/>
      <c r="W1396" s="320"/>
      <c r="X1396" s="214"/>
      <c r="Y1396" s="215"/>
      <c r="Z1396" s="34"/>
      <c r="AA1396" s="35"/>
      <c r="AB1396" s="35"/>
      <c r="AC1396" s="35"/>
      <c r="AD1396" s="36"/>
      <c r="AE1396" s="224"/>
      <c r="AF1396" s="53"/>
      <c r="AG1396" s="54"/>
      <c r="AH1396" s="55"/>
      <c r="AI1396" s="56"/>
      <c r="AJ1396" s="41" t="s">
        <v>85</v>
      </c>
      <c r="AK1396" s="42">
        <v>45062</v>
      </c>
      <c r="AL1396" s="50"/>
      <c r="AM1396" s="337" t="str">
        <f>INDEX($K$6:$AE$6,1,MATCH(1,K1396:AE1396,-1))</f>
        <v>F550</v>
      </c>
      <c r="AN1396" s="337" t="str">
        <f>IF(INDEX($K$6:$AE$6,1,MATCH(1,K1396:AE1396,1))&lt;&gt;INDEX($K$6:$AE$6,1,MATCH(1,K1396:AE1396,-1)),INDEX($K$6:$AE$6,1,MATCH(1,K1396:AE1396,1)),"-")</f>
        <v>-</v>
      </c>
    </row>
    <row r="1397" spans="1:40" x14ac:dyDescent="0.2">
      <c r="A1397" s="381"/>
      <c r="B1397" s="172">
        <f>IF(A1397="Oui",1,0)</f>
        <v>0</v>
      </c>
      <c r="C1397" s="172">
        <f>IF(OR(G1397="Médecin",H1397="Médecin",I1397="Médecin",I1397="Médecins",H1397="anesthésiste",H1397="boursier univ.",H1397="chercheur",H1397="chirurgien",H1397="Résident(e)",H1397="Md Urg",H1397="Md Card",LEFT(H1397,6)="Fellow",H1397="Externe Médecine",H1397="Directeur de la biobanque Médecin",H1397="monit.-boursier",),1,0)</f>
        <v>1</v>
      </c>
      <c r="D1397" s="172">
        <f>IF(OR(G1397=0,H1397="Stagiaire",H1397="Stagiaires",H1397="Externe",H1397="Externes",G1397="agence",H1397="STAGIAIRE INFIRMIER(ÈRE)",H1397="STAGIAIRE SI",H1397="STAGIAIRE S.I.",H1397="STAGIAIRE PAB",H1397="STAGIAIRE EN PERFUSION",H1397="Stagiaire Physiothérapeute",H1397="Stagiaire médecine",H1397="Stagiaire - Service sociaux",H1397="STAGIAIRE SOINS INFIRMIERS",H1397="STAGIAIRE EXTERNE EN MÉDECINE",H1397="ss",),1,0)</f>
        <v>0</v>
      </c>
      <c r="E1397" s="28" t="s">
        <v>6063</v>
      </c>
      <c r="F1397" s="28" t="s">
        <v>938</v>
      </c>
      <c r="G1397" s="262" t="s">
        <v>6064</v>
      </c>
      <c r="H1397" s="79" t="s">
        <v>3185</v>
      </c>
      <c r="I1397" s="164" t="s">
        <v>61</v>
      </c>
      <c r="J1397" s="273" t="str">
        <f ca="1">IF(AK1397&lt;=Données!$B$2,1," ")</f>
        <v xml:space="preserve"> </v>
      </c>
      <c r="K1397" s="45">
        <v>1</v>
      </c>
      <c r="L1397" s="46"/>
      <c r="M1397" s="47"/>
      <c r="N1397" s="48"/>
      <c r="O1397" s="185"/>
      <c r="P1397" s="187"/>
      <c r="Q1397" s="185"/>
      <c r="R1397" s="186"/>
      <c r="S1397" s="186"/>
      <c r="T1397" s="187"/>
      <c r="U1397" s="187"/>
      <c r="V1397" s="187"/>
      <c r="W1397" s="320"/>
      <c r="X1397" s="214"/>
      <c r="Y1397" s="215"/>
      <c r="Z1397" s="34"/>
      <c r="AA1397" s="35"/>
      <c r="AB1397" s="35"/>
      <c r="AC1397" s="35"/>
      <c r="AD1397" s="36"/>
      <c r="AE1397" s="224"/>
      <c r="AF1397" s="53"/>
      <c r="AG1397" s="54"/>
      <c r="AH1397" s="55"/>
      <c r="AI1397" s="56"/>
      <c r="AJ1397" s="41" t="s">
        <v>4462</v>
      </c>
      <c r="AK1397" s="42">
        <v>45770</v>
      </c>
      <c r="AL1397" s="50"/>
      <c r="AM1397" s="337" t="str">
        <f>INDEX($K$6:$AE$6,1,MATCH(1,K1397:AE1397,-1))</f>
        <v>95PFE-L2S</v>
      </c>
      <c r="AN1397" s="337" t="str">
        <f>IF(INDEX($K$6:$AE$6,1,MATCH(1,K1397:AE1397,1))&lt;&gt;INDEX($K$6:$AE$6,1,MATCH(1,K1397:AE1397,-1)),INDEX($K$6:$AE$6,1,MATCH(1,K1397:AE1397,1)),"-")</f>
        <v>-</v>
      </c>
    </row>
    <row r="1398" spans="1:40" x14ac:dyDescent="0.2">
      <c r="A1398" s="169" t="str">
        <f>IF(IFERROR(VLOOKUP(G1398,EmployesActifs,1,FALSE),"Non")&lt;&gt;"Non","Oui","Non")</f>
        <v>Oui</v>
      </c>
      <c r="B1398" s="172">
        <f>IF(A1398="Oui",1,0)</f>
        <v>1</v>
      </c>
      <c r="C1398" s="172">
        <f>IF(OR(G1398="Médecin",H1398="Médecin",I1398="Médecin",I1398="Médecins",H1398="anesthésiste",H1398="boursier univ.",H1398="chercheur",H1398="chirurgien",H1398="Résident(e)",H1398="Md Urg",H1398="Md Card",LEFT(H1398,6)="Fellow",H1398="Externe Médecine",H1398="Directeur de la biobanque Médecin",H1398="monit.-boursier",),1,0)</f>
        <v>0</v>
      </c>
      <c r="D1398" s="172">
        <f>IF(OR(G1398=0,H1398="Stagiaire",H1398="Stagiaires",H1398="Externe",H1398="Externes",G1398="agence",H1398="STAGIAIRE INFIRMIER(ÈRE)",H1398="STAGIAIRE SI",H1398="STAGIAIRE S.I.",H1398="STAGIAIRE PAB",H1398="STAGIAIRE EN PERFUSION",H1398="Stagiaire Physiothérapeute",H1398="Stagiaire médecine",H1398="Stagiaire - Service sociaux",H1398="STAGIAIRE SOINS INFIRMIERS",H1398="STAGIAIRE EXTERNE EN MÉDECINE",H1398="ss",),1,0)</f>
        <v>0</v>
      </c>
      <c r="E1398" s="28" t="s">
        <v>2159</v>
      </c>
      <c r="F1398" s="28" t="s">
        <v>2160</v>
      </c>
      <c r="G1398" s="262">
        <v>10816</v>
      </c>
      <c r="H1398" s="79" t="s">
        <v>69</v>
      </c>
      <c r="I1398" s="164" t="s">
        <v>5715</v>
      </c>
      <c r="J1398" s="273">
        <f ca="1">IF(AK1398&lt;=Données!$B$2,1," ")</f>
        <v>1</v>
      </c>
      <c r="K1398" s="45"/>
      <c r="L1398" s="46" t="s">
        <v>56</v>
      </c>
      <c r="M1398" s="47"/>
      <c r="N1398" s="48"/>
      <c r="O1398" s="185"/>
      <c r="P1398" s="187"/>
      <c r="Q1398" s="185"/>
      <c r="R1398" s="186"/>
      <c r="S1398" s="186" t="s">
        <v>56</v>
      </c>
      <c r="T1398" s="187"/>
      <c r="U1398" s="187"/>
      <c r="V1398" s="187"/>
      <c r="W1398" s="320"/>
      <c r="X1398" s="214"/>
      <c r="Y1398" s="215"/>
      <c r="Z1398" s="34"/>
      <c r="AA1398" s="35"/>
      <c r="AB1398" s="35"/>
      <c r="AC1398" s="35"/>
      <c r="AD1398" s="36"/>
      <c r="AE1398" s="224"/>
      <c r="AF1398" s="53"/>
      <c r="AG1398" s="54"/>
      <c r="AH1398" s="55"/>
      <c r="AI1398" s="56"/>
      <c r="AJ1398" s="41" t="s">
        <v>57</v>
      </c>
      <c r="AK1398" s="42">
        <v>44586</v>
      </c>
      <c r="AL1398" s="50" t="s">
        <v>2161</v>
      </c>
      <c r="AM1398" s="337" t="e">
        <f>INDEX($K$6:$AE$6,1,MATCH(1,K1398:AE1398,-1))</f>
        <v>#N/A</v>
      </c>
      <c r="AN1398" s="337" t="e">
        <f>IF(INDEX($K$6:$AE$6,1,MATCH(1,K1398:AE1398,1))&lt;&gt;INDEX($K$6:$AE$6,1,MATCH(1,K1398:AE1398,-1)),INDEX($K$6:$AE$6,1,MATCH(1,K1398:AE1398,1)),"-")</f>
        <v>#N/A</v>
      </c>
    </row>
    <row r="1399" spans="1:40" x14ac:dyDescent="0.2">
      <c r="A1399" s="169" t="str">
        <f>IF(IFERROR(VLOOKUP(G1399,EmployesActifs,1,FALSE),"Non")&lt;&gt;"Non","Oui","Non")</f>
        <v>Oui</v>
      </c>
      <c r="B1399" s="172">
        <f>IF(A1399="Oui",1,0)</f>
        <v>1</v>
      </c>
      <c r="C1399" s="172">
        <f>IF(OR(G1399="Médecin",H1399="Médecin",I1399="Médecin",I1399="Médecins",H1399="anesthésiste",H1399="boursier univ.",H1399="chercheur",H1399="chirurgien",H1399="Résident(e)",H1399="Md Urg",H1399="Md Card",LEFT(H1399,6)="Fellow",H1399="Externe Médecine",H1399="Directeur de la biobanque Médecin",H1399="monit.-boursier",),1,0)</f>
        <v>0</v>
      </c>
      <c r="D1399" s="172">
        <f>IF(OR(G1399=0,H1399="Stagiaire",H1399="Stagiaires",H1399="Externe",H1399="Externes",G1399="agence",H1399="STAGIAIRE INFIRMIER(ÈRE)",H1399="STAGIAIRE SI",H1399="STAGIAIRE S.I.",H1399="STAGIAIRE PAB",H1399="STAGIAIRE EN PERFUSION",H1399="Stagiaire Physiothérapeute",H1399="Stagiaire médecine",H1399="Stagiaire - Service sociaux",H1399="STAGIAIRE SOINS INFIRMIERS",H1399="STAGIAIRE EXTERNE EN MÉDECINE",H1399="ss",),1,0)</f>
        <v>0</v>
      </c>
      <c r="E1399" s="28" t="s">
        <v>4679</v>
      </c>
      <c r="F1399" s="28" t="s">
        <v>4680</v>
      </c>
      <c r="G1399" s="262">
        <v>13375</v>
      </c>
      <c r="H1399" s="79" t="s">
        <v>69</v>
      </c>
      <c r="I1399" s="164" t="s">
        <v>61</v>
      </c>
      <c r="J1399" s="273" t="str">
        <f ca="1">IF(AK1399&lt;=Données!$B$2,1," ")</f>
        <v xml:space="preserve"> </v>
      </c>
      <c r="K1399" s="45"/>
      <c r="L1399" s="46" t="s">
        <v>56</v>
      </c>
      <c r="M1399" s="47" t="s">
        <v>56</v>
      </c>
      <c r="N1399" s="48">
        <v>1</v>
      </c>
      <c r="O1399" s="185"/>
      <c r="P1399" s="187"/>
      <c r="Q1399" s="185"/>
      <c r="R1399" s="186"/>
      <c r="S1399" s="186"/>
      <c r="T1399" s="187"/>
      <c r="U1399" s="187"/>
      <c r="V1399" s="187"/>
      <c r="W1399" s="320"/>
      <c r="X1399" s="214"/>
      <c r="Y1399" s="215"/>
      <c r="Z1399" s="34"/>
      <c r="AA1399" s="35"/>
      <c r="AB1399" s="35"/>
      <c r="AC1399" s="35"/>
      <c r="AD1399" s="36"/>
      <c r="AE1399" s="224"/>
      <c r="AF1399" s="53"/>
      <c r="AG1399" s="54"/>
      <c r="AH1399" s="55"/>
      <c r="AI1399" s="56"/>
      <c r="AJ1399" s="41" t="s">
        <v>4462</v>
      </c>
      <c r="AK1399" s="42">
        <v>45314</v>
      </c>
      <c r="AL1399" s="50"/>
      <c r="AM1399" s="337" t="str">
        <f>INDEX($K$6:$AE$6,1,MATCH(1,K1399:AE1399,-1))</f>
        <v>F550</v>
      </c>
      <c r="AN1399" s="337" t="str">
        <f>IF(INDEX($K$6:$AE$6,1,MATCH(1,K1399:AE1399,1))&lt;&gt;INDEX($K$6:$AE$6,1,MATCH(1,K1399:AE1399,-1)),INDEX($K$6:$AE$6,1,MATCH(1,K1399:AE1399,1)),"-")</f>
        <v>-</v>
      </c>
    </row>
    <row r="1400" spans="1:40" x14ac:dyDescent="0.2">
      <c r="A1400" s="169" t="str">
        <f>IF(IFERROR(VLOOKUP(G1400,EmployesActifs,1,FALSE),"Non")&lt;&gt;"Non","Oui","Non")</f>
        <v>Oui</v>
      </c>
      <c r="B1400" s="172">
        <f>IF(A1400="Oui",1,0)</f>
        <v>1</v>
      </c>
      <c r="C1400" s="172">
        <f>IF(OR(G1400="Médecin",H1400="Médecin",I1400="Médecin",I1400="Médecins",H1400="anesthésiste",H1400="boursier univ.",H1400="chercheur",H1400="chirurgien",H1400="Résident(e)",H1400="Md Urg",H1400="Md Card",LEFT(H1400,6)="Fellow",H1400="Externe Médecine",H1400="Directeur de la biobanque Médecin",H1400="monit.-boursier",),1,0)</f>
        <v>0</v>
      </c>
      <c r="D1400" s="172">
        <f>IF(OR(G1400=0,H1400="Stagiaire",H1400="Stagiaires",H1400="Externe",H1400="Externes",G1400="agence",H1400="STAGIAIRE INFIRMIER(ÈRE)",H1400="STAGIAIRE SI",H1400="STAGIAIRE S.I.",H1400="STAGIAIRE PAB",H1400="STAGIAIRE EN PERFUSION",H1400="Stagiaire Physiothérapeute",H1400="Stagiaire médecine",H1400="Stagiaire - Service sociaux",H1400="STAGIAIRE SOINS INFIRMIERS",H1400="STAGIAIRE EXTERNE EN MÉDECINE",H1400="ss",),1,0)</f>
        <v>0</v>
      </c>
      <c r="E1400" s="28" t="s">
        <v>2162</v>
      </c>
      <c r="F1400" s="28" t="s">
        <v>1457</v>
      </c>
      <c r="G1400" s="262">
        <v>8873</v>
      </c>
      <c r="H1400" s="79" t="s">
        <v>103</v>
      </c>
      <c r="I1400" s="164" t="s">
        <v>61</v>
      </c>
      <c r="J1400" s="273" t="str">
        <f ca="1">IF(AK1400&lt;=Données!$B$2,1," ")</f>
        <v xml:space="preserve"> </v>
      </c>
      <c r="K1400" s="45"/>
      <c r="L1400" s="46"/>
      <c r="M1400" s="47"/>
      <c r="N1400" s="48"/>
      <c r="O1400" s="185"/>
      <c r="P1400" s="187"/>
      <c r="Q1400" s="185"/>
      <c r="R1400" s="186"/>
      <c r="S1400" s="186">
        <v>1</v>
      </c>
      <c r="T1400" s="187"/>
      <c r="U1400" s="187"/>
      <c r="V1400" s="187"/>
      <c r="W1400" s="320"/>
      <c r="X1400" s="214"/>
      <c r="Y1400" s="215"/>
      <c r="Z1400" s="34"/>
      <c r="AA1400" s="35"/>
      <c r="AB1400" s="35"/>
      <c r="AC1400" s="35"/>
      <c r="AD1400" s="36"/>
      <c r="AE1400" s="224"/>
      <c r="AF1400" s="53"/>
      <c r="AG1400" s="54"/>
      <c r="AH1400" s="55"/>
      <c r="AI1400" s="56"/>
      <c r="AJ1400" s="41" t="s">
        <v>5851</v>
      </c>
      <c r="AK1400" s="42">
        <v>45941</v>
      </c>
      <c r="AL1400" s="50"/>
      <c r="AM1400" s="337" t="str">
        <f>INDEX($K$6:$AE$6,1,MATCH(1,K1400:AE1400,-1))</f>
        <v>1870 +</v>
      </c>
      <c r="AN1400" s="337" t="str">
        <f>IF(INDEX($K$6:$AE$6,1,MATCH(1,K1400:AE1400,1))&lt;&gt;INDEX($K$6:$AE$6,1,MATCH(1,K1400:AE1400,-1)),INDEX($K$6:$AE$6,1,MATCH(1,K1400:AE1400,1)),"-")</f>
        <v>-</v>
      </c>
    </row>
    <row r="1401" spans="1:40" x14ac:dyDescent="0.2">
      <c r="A1401" s="381"/>
      <c r="B1401" s="172">
        <f>IF(A1401="Oui",1,0)</f>
        <v>0</v>
      </c>
      <c r="C1401" s="172">
        <f>IF(OR(G1401="Médecin",H1401="Médecin",I1401="Médecin",I1401="Médecins",H1401="anesthésiste",H1401="boursier univ.",H1401="chercheur",H1401="chirurgien",H1401="Résident(e)",H1401="Md Urg",H1401="Md Card",LEFT(H1401,6)="Fellow",H1401="Externe Médecine",H1401="Directeur de la biobanque Médecin",H1401="monit.-boursier",),1,0)</f>
        <v>0</v>
      </c>
      <c r="D1401" s="172">
        <f>IF(OR(G1401=0,H1401="Stagiaire",H1401="Stagiaires",H1401="Externe",H1401="Externes",G1401="agence",H1401="STAGIAIRE INFIRMIER(ÈRE)",H1401="STAGIAIRE SI",H1401="STAGIAIRE S.I.",H1401="STAGIAIRE PAB",H1401="STAGIAIRE EN PERFUSION",H1401="Stagiaire Physiothérapeute",H1401="Stagiaire médecine",H1401="Stagiaire - Service sociaux",H1401="STAGIAIRE SOINS INFIRMIERS",H1401="STAGIAIRE EXTERNE EN MÉDECINE",H1401="ss",),1,0)</f>
        <v>1</v>
      </c>
      <c r="E1401" s="28" t="s">
        <v>2163</v>
      </c>
      <c r="F1401" s="28" t="s">
        <v>2164</v>
      </c>
      <c r="G1401" s="262"/>
      <c r="H1401" s="79" t="s">
        <v>1250</v>
      </c>
      <c r="I1401" s="164" t="s">
        <v>43</v>
      </c>
      <c r="J1401" s="273">
        <f ca="1">IF(AK1401&lt;=Données!$B$2,1," ")</f>
        <v>1</v>
      </c>
      <c r="K1401" s="45"/>
      <c r="L1401" s="46"/>
      <c r="M1401" s="47"/>
      <c r="N1401" s="48"/>
      <c r="O1401" s="185"/>
      <c r="P1401" s="187"/>
      <c r="Q1401" s="185"/>
      <c r="R1401" s="186"/>
      <c r="S1401" s="186"/>
      <c r="T1401" s="187"/>
      <c r="U1401" s="187"/>
      <c r="V1401" s="187"/>
      <c r="W1401" s="320"/>
      <c r="X1401" s="214"/>
      <c r="Y1401" s="215"/>
      <c r="Z1401" s="34"/>
      <c r="AA1401" s="35"/>
      <c r="AB1401" s="35"/>
      <c r="AC1401" s="35"/>
      <c r="AD1401" s="36"/>
      <c r="AE1401" s="224"/>
      <c r="AF1401" s="53"/>
      <c r="AG1401" s="54"/>
      <c r="AH1401" s="55"/>
      <c r="AI1401" s="56"/>
      <c r="AJ1401" s="41" t="s">
        <v>85</v>
      </c>
      <c r="AK1401" s="42"/>
      <c r="AL1401" s="50" t="s">
        <v>2165</v>
      </c>
      <c r="AM1401" s="337" t="e">
        <f>INDEX($K$6:$AE$6,1,MATCH(1,K1401:AE1401,-1))</f>
        <v>#N/A</v>
      </c>
      <c r="AN1401" s="337" t="e">
        <f>IF(INDEX($K$6:$AE$6,1,MATCH(1,K1401:AE1401,1))&lt;&gt;INDEX($K$6:$AE$6,1,MATCH(1,K1401:AE1401,-1)),INDEX($K$6:$AE$6,1,MATCH(1,K1401:AE1401,1)),"-")</f>
        <v>#N/A</v>
      </c>
    </row>
    <row r="1402" spans="1:40" x14ac:dyDescent="0.2">
      <c r="A1402" s="169" t="str">
        <f>IF(IFERROR(VLOOKUP(G1402,EmployesActifs,1,FALSE),"Non")&lt;&gt;"Non","Oui","Non")</f>
        <v>Oui</v>
      </c>
      <c r="B1402" s="172">
        <f>IF(A1402="Oui",1,0)</f>
        <v>1</v>
      </c>
      <c r="C1402" s="172">
        <f>IF(OR(G1402="Médecin",H1402="Médecin",I1402="Médecin",I1402="Médecins",H1402="anesthésiste",H1402="boursier univ.",H1402="chercheur",H1402="chirurgien",H1402="Résident(e)",H1402="Md Urg",H1402="Md Card",LEFT(H1402,6)="Fellow",H1402="Externe Médecine",H1402="Directeur de la biobanque Médecin",H1402="monit.-boursier",),1,0)</f>
        <v>0</v>
      </c>
      <c r="D1402" s="172">
        <f>IF(OR(G1402=0,H1402="Stagiaire",H1402="Stagiaires",H1402="Externe",H1402="Externes",G1402="agence",H1402="STAGIAIRE INFIRMIER(ÈRE)",H1402="STAGIAIRE SI",H1402="STAGIAIRE S.I.",H1402="STAGIAIRE PAB",H1402="STAGIAIRE EN PERFUSION",H1402="Stagiaire Physiothérapeute",H1402="Stagiaire médecine",H1402="Stagiaire - Service sociaux",H1402="STAGIAIRE SOINS INFIRMIERS",H1402="STAGIAIRE EXTERNE EN MÉDECINE",H1402="ss",),1,0)</f>
        <v>0</v>
      </c>
      <c r="E1402" s="28" t="s">
        <v>4340</v>
      </c>
      <c r="F1402" s="28" t="s">
        <v>4341</v>
      </c>
      <c r="G1402" s="262">
        <v>13056</v>
      </c>
      <c r="H1402" s="79" t="s">
        <v>4514</v>
      </c>
      <c r="I1402" s="164" t="s">
        <v>5716</v>
      </c>
      <c r="J1402" s="273">
        <f ca="1">IF(AK1402&lt;=Données!$B$2,1," ")</f>
        <v>1</v>
      </c>
      <c r="K1402" s="45" t="s">
        <v>56</v>
      </c>
      <c r="L1402" s="46">
        <v>1</v>
      </c>
      <c r="M1402" s="47"/>
      <c r="N1402" s="48"/>
      <c r="O1402" s="185"/>
      <c r="P1402" s="187"/>
      <c r="Q1402" s="185"/>
      <c r="R1402" s="186"/>
      <c r="S1402" s="186"/>
      <c r="T1402" s="187"/>
      <c r="U1402" s="187"/>
      <c r="V1402" s="187"/>
      <c r="W1402" s="320"/>
      <c r="X1402" s="214"/>
      <c r="Y1402" s="215"/>
      <c r="Z1402" s="34"/>
      <c r="AA1402" s="35"/>
      <c r="AB1402" s="35"/>
      <c r="AC1402" s="35"/>
      <c r="AD1402" s="36"/>
      <c r="AE1402" s="224"/>
      <c r="AF1402" s="53"/>
      <c r="AG1402" s="54"/>
      <c r="AH1402" s="55"/>
      <c r="AI1402" s="56"/>
      <c r="AJ1402" s="41" t="s">
        <v>2858</v>
      </c>
      <c r="AK1402" s="42">
        <v>45209</v>
      </c>
      <c r="AL1402" s="50"/>
      <c r="AM1402" s="337" t="str">
        <f>INDEX($K$6:$AE$6,1,MATCH(1,K1402:AE1402,-1))</f>
        <v>95PFE-L2M</v>
      </c>
      <c r="AN1402" s="337" t="str">
        <f>IF(INDEX($K$6:$AE$6,1,MATCH(1,K1402:AE1402,1))&lt;&gt;INDEX($K$6:$AE$6,1,MATCH(1,K1402:AE1402,-1)),INDEX($K$6:$AE$6,1,MATCH(1,K1402:AE1402,1)),"-")</f>
        <v>-</v>
      </c>
    </row>
    <row r="1403" spans="1:40" x14ac:dyDescent="0.2">
      <c r="A1403" s="169" t="str">
        <f>IF(IFERROR(VLOOKUP(G1403,EmployesActifs,1,FALSE),"Non")&lt;&gt;"Non","Oui","Non")</f>
        <v>Oui</v>
      </c>
      <c r="B1403" s="172">
        <f>IF(A1403="Oui",1,0)</f>
        <v>1</v>
      </c>
      <c r="C1403" s="172">
        <f>IF(OR(G1403="Médecin",H1403="Médecin",I1403="Médecin",I1403="Médecins",H1403="anesthésiste",H1403="boursier univ.",H1403="chercheur",H1403="chirurgien",H1403="Résident(e)",H1403="Md Urg",H1403="Md Card",LEFT(H1403,6)="Fellow",H1403="Externe Médecine",H1403="Directeur de la biobanque Médecin",H1403="monit.-boursier",),1,0)</f>
        <v>0</v>
      </c>
      <c r="D1403" s="172">
        <f>IF(OR(G1403=0,H1403="Stagiaire",H1403="Stagiaires",H1403="Externe",H1403="Externes",G1403="agence",H1403="STAGIAIRE INFIRMIER(ÈRE)",H1403="STAGIAIRE SI",H1403="STAGIAIRE S.I.",H1403="STAGIAIRE PAB",H1403="STAGIAIRE EN PERFUSION",H1403="Stagiaire Physiothérapeute",H1403="Stagiaire médecine",H1403="Stagiaire - Service sociaux",H1403="STAGIAIRE SOINS INFIRMIERS",H1403="STAGIAIRE EXTERNE EN MÉDECINE",H1403="ss",),1,0)</f>
        <v>0</v>
      </c>
      <c r="E1403" s="28" t="s">
        <v>2166</v>
      </c>
      <c r="F1403" s="28" t="s">
        <v>2167</v>
      </c>
      <c r="G1403" s="262">
        <v>12103</v>
      </c>
      <c r="H1403" s="79" t="s">
        <v>544</v>
      </c>
      <c r="I1403" s="164" t="s">
        <v>122</v>
      </c>
      <c r="J1403" s="273">
        <f ca="1">IF(AK1403&lt;=Données!$B$2,1," ")</f>
        <v>1</v>
      </c>
      <c r="K1403" s="45">
        <v>1</v>
      </c>
      <c r="L1403" s="46"/>
      <c r="M1403" s="47"/>
      <c r="N1403" s="48"/>
      <c r="O1403" s="185"/>
      <c r="P1403" s="187"/>
      <c r="Q1403" s="185"/>
      <c r="R1403" s="186"/>
      <c r="S1403" s="186"/>
      <c r="T1403" s="187"/>
      <c r="U1403" s="187"/>
      <c r="V1403" s="187"/>
      <c r="W1403" s="320"/>
      <c r="X1403" s="214"/>
      <c r="Y1403" s="215"/>
      <c r="Z1403" s="34"/>
      <c r="AA1403" s="35"/>
      <c r="AB1403" s="35"/>
      <c r="AC1403" s="35"/>
      <c r="AD1403" s="36"/>
      <c r="AE1403" s="224"/>
      <c r="AF1403" s="53"/>
      <c r="AG1403" s="54"/>
      <c r="AH1403" s="55"/>
      <c r="AI1403" s="56"/>
      <c r="AJ1403" s="41" t="s">
        <v>85</v>
      </c>
      <c r="AK1403" s="42">
        <v>44628</v>
      </c>
      <c r="AL1403" s="50"/>
      <c r="AM1403" s="337" t="str">
        <f>INDEX($K$6:$AE$6,1,MATCH(1,K1403:AE1403,-1))</f>
        <v>95PFE-L2S</v>
      </c>
      <c r="AN1403" s="337" t="str">
        <f>IF(INDEX($K$6:$AE$6,1,MATCH(1,K1403:AE1403,1))&lt;&gt;INDEX($K$6:$AE$6,1,MATCH(1,K1403:AE1403,-1)),INDEX($K$6:$AE$6,1,MATCH(1,K1403:AE1403,1)),"-")</f>
        <v>-</v>
      </c>
    </row>
    <row r="1404" spans="1:40" x14ac:dyDescent="0.2">
      <c r="A1404" s="169" t="str">
        <f>IF(IFERROR(VLOOKUP(G1404,EmployesActifs,1,FALSE),"Non")&lt;&gt;"Non","Oui","Non")</f>
        <v>Oui</v>
      </c>
      <c r="B1404" s="172">
        <f>IF(A1404="Oui",1,0)</f>
        <v>1</v>
      </c>
      <c r="C1404" s="172">
        <f>IF(OR(G1404="Médecin",H1404="Médecin",I1404="Médecin",I1404="Médecins",H1404="anesthésiste",H1404="boursier univ.",H1404="chercheur",H1404="chirurgien",H1404="Résident(e)",H1404="Md Urg",H1404="Md Card",LEFT(H1404,6)="Fellow",H1404="Externe Médecine",H1404="Directeur de la biobanque Médecin",H1404="monit.-boursier",),1,0)</f>
        <v>0</v>
      </c>
      <c r="D1404" s="172">
        <f>IF(OR(G1404=0,H1404="Stagiaire",H1404="Stagiaires",H1404="Externe",H1404="Externes",G1404="agence",H1404="STAGIAIRE INFIRMIER(ÈRE)",H1404="STAGIAIRE SI",H1404="STAGIAIRE S.I.",H1404="STAGIAIRE PAB",H1404="STAGIAIRE EN PERFUSION",H1404="Stagiaire Physiothérapeute",H1404="Stagiaire médecine",H1404="Stagiaire - Service sociaux",H1404="STAGIAIRE SOINS INFIRMIERS",H1404="STAGIAIRE EXTERNE EN MÉDECINE",H1404="ss",),1,0)</f>
        <v>0</v>
      </c>
      <c r="E1404" s="28" t="s">
        <v>2168</v>
      </c>
      <c r="F1404" s="28" t="s">
        <v>161</v>
      </c>
      <c r="G1404" s="262">
        <v>12083</v>
      </c>
      <c r="H1404" s="79" t="s">
        <v>972</v>
      </c>
      <c r="I1404" s="164" t="s">
        <v>5713</v>
      </c>
      <c r="J1404" s="273">
        <f ca="1">IF(AK1404&lt;=Données!$B$2,1," ")</f>
        <v>1</v>
      </c>
      <c r="K1404" s="45"/>
      <c r="L1404" s="46" t="s">
        <v>56</v>
      </c>
      <c r="M1404" s="47"/>
      <c r="N1404" s="48"/>
      <c r="O1404" s="185"/>
      <c r="P1404" s="187"/>
      <c r="Q1404" s="185"/>
      <c r="R1404" s="186"/>
      <c r="S1404" s="186">
        <v>1</v>
      </c>
      <c r="T1404" s="187"/>
      <c r="U1404" s="187"/>
      <c r="V1404" s="187"/>
      <c r="W1404" s="320"/>
      <c r="X1404" s="214"/>
      <c r="Y1404" s="215"/>
      <c r="Z1404" s="34"/>
      <c r="AA1404" s="35"/>
      <c r="AB1404" s="35"/>
      <c r="AC1404" s="35"/>
      <c r="AD1404" s="36"/>
      <c r="AE1404" s="224"/>
      <c r="AF1404" s="53"/>
      <c r="AG1404" s="54"/>
      <c r="AH1404" s="55"/>
      <c r="AI1404" s="56"/>
      <c r="AJ1404" s="41" t="s">
        <v>144</v>
      </c>
      <c r="AK1404" s="42">
        <v>44596</v>
      </c>
      <c r="AL1404" s="50"/>
      <c r="AM1404" s="337" t="str">
        <f>INDEX($K$6:$AE$6,1,MATCH(1,K1404:AE1404,-1))</f>
        <v>1870 +</v>
      </c>
      <c r="AN1404" s="337" t="str">
        <f>IF(INDEX($K$6:$AE$6,1,MATCH(1,K1404:AE1404,1))&lt;&gt;INDEX($K$6:$AE$6,1,MATCH(1,K1404:AE1404,-1)),INDEX($K$6:$AE$6,1,MATCH(1,K1404:AE1404,1)),"-")</f>
        <v>-</v>
      </c>
    </row>
    <row r="1405" spans="1:40" x14ac:dyDescent="0.2">
      <c r="A1405" s="169" t="str">
        <f>IF(IFERROR(VLOOKUP(G1405,EmployesActifs,1,FALSE),"Non")&lt;&gt;"Non","Oui","Non")</f>
        <v>Oui</v>
      </c>
      <c r="B1405" s="172">
        <f>IF(A1405="Oui",1,0)</f>
        <v>1</v>
      </c>
      <c r="C1405" s="172">
        <f>IF(OR(G1405="Médecin",H1405="Médecin",I1405="Médecin",I1405="Médecins",H1405="anesthésiste",H1405="boursier univ.",H1405="chercheur",H1405="chirurgien",H1405="Résident(e)",H1405="Md Urg",H1405="Md Card",LEFT(H1405,6)="Fellow",H1405="Externe Médecine",H1405="Directeur de la biobanque Médecin",H1405="monit.-boursier",),1,0)</f>
        <v>1</v>
      </c>
      <c r="D1405" s="172">
        <f>IF(OR(G1405=0,H1405="Stagiaire",H1405="Stagiaires",H1405="Externe",H1405="Externes",G1405="agence",H1405="STAGIAIRE INFIRMIER(ÈRE)",H1405="STAGIAIRE SI",H1405="STAGIAIRE S.I.",H1405="STAGIAIRE PAB",H1405="STAGIAIRE EN PERFUSION",H1405="Stagiaire Physiothérapeute",H1405="Stagiaire médecine",H1405="Stagiaire - Service sociaux",H1405="STAGIAIRE SOINS INFIRMIERS",H1405="STAGIAIRE EXTERNE EN MÉDECINE",H1405="ss",),1,0)</f>
        <v>0</v>
      </c>
      <c r="E1405" s="28" t="s">
        <v>2168</v>
      </c>
      <c r="F1405" s="28" t="s">
        <v>3217</v>
      </c>
      <c r="G1405" s="262">
        <v>13583</v>
      </c>
      <c r="H1405" s="79" t="s">
        <v>378</v>
      </c>
      <c r="I1405" s="164" t="s">
        <v>304</v>
      </c>
      <c r="J1405" s="273">
        <v>1</v>
      </c>
      <c r="K1405" s="45" t="s">
        <v>56</v>
      </c>
      <c r="L1405" s="46" t="s">
        <v>56</v>
      </c>
      <c r="M1405" s="47">
        <v>1</v>
      </c>
      <c r="N1405" s="48"/>
      <c r="O1405" s="185"/>
      <c r="P1405" s="187"/>
      <c r="Q1405" s="185"/>
      <c r="R1405" s="186"/>
      <c r="S1405" s="186"/>
      <c r="T1405" s="187"/>
      <c r="U1405" s="187"/>
      <c r="V1405" s="187"/>
      <c r="W1405" s="320"/>
      <c r="X1405" s="214"/>
      <c r="Y1405" s="215"/>
      <c r="Z1405" s="34"/>
      <c r="AA1405" s="35"/>
      <c r="AB1405" s="35"/>
      <c r="AC1405" s="35"/>
      <c r="AD1405" s="36"/>
      <c r="AE1405" s="49"/>
      <c r="AF1405" s="53"/>
      <c r="AG1405" s="54"/>
      <c r="AH1405" s="55"/>
      <c r="AI1405" s="56"/>
      <c r="AJ1405" s="41" t="s">
        <v>2858</v>
      </c>
      <c r="AK1405" s="42">
        <v>45027</v>
      </c>
      <c r="AL1405" s="50"/>
      <c r="AM1405" s="337" t="str">
        <f>INDEX($K$6:$AE$6,1,MATCH(1,K1405:AE1405,-1))</f>
        <v>95PFE-L2L</v>
      </c>
      <c r="AN1405" s="337" t="str">
        <f>IF(INDEX($K$6:$AE$6,1,MATCH(1,K1405:AE1405,1))&lt;&gt;INDEX($K$6:$AE$6,1,MATCH(1,K1405:AE1405,-1)),INDEX($K$6:$AE$6,1,MATCH(1,K1405:AE1405,1)),"-")</f>
        <v>-</v>
      </c>
    </row>
    <row r="1406" spans="1:40" x14ac:dyDescent="0.2">
      <c r="A1406" s="381"/>
      <c r="B1406" s="172">
        <f>IF(A1406="Oui",1,0)</f>
        <v>0</v>
      </c>
      <c r="C1406" s="172">
        <f>IF(OR(G1406="Médecin",H1406="Médecin",I1406="Médecin",I1406="Médecins",H1406="anesthésiste",H1406="boursier univ.",H1406="chercheur",H1406="chirurgien",H1406="Résident(e)",H1406="Md Urg",H1406="Md Card",LEFT(H1406,6)="Fellow",H1406="Externe Médecine",H1406="Directeur de la biobanque Médecin",H1406="monit.-boursier",),1,0)</f>
        <v>1</v>
      </c>
      <c r="D1406" s="172">
        <f>IF(OR(G1406=0,H1406="Stagiaire",H1406="Stagiaires",H1406="Externe",H1406="Externes",G1406="agence",H1406="STAGIAIRE INFIRMIER(ÈRE)",H1406="STAGIAIRE SI",H1406="STAGIAIRE S.I.",H1406="STAGIAIRE PAB",H1406="STAGIAIRE EN PERFUSION",H1406="Stagiaire Physiothérapeute",H1406="Stagiaire médecine",H1406="Stagiaire - Service sociaux",H1406="STAGIAIRE SOINS INFIRMIERS",H1406="STAGIAIRE EXTERNE EN MÉDECINE",H1406="ss",),1,0)</f>
        <v>0</v>
      </c>
      <c r="E1406" s="28" t="s">
        <v>2168</v>
      </c>
      <c r="F1406" s="28" t="s">
        <v>3217</v>
      </c>
      <c r="G1406" s="262">
        <v>13583</v>
      </c>
      <c r="H1406" s="79" t="s">
        <v>378</v>
      </c>
      <c r="I1406" s="164" t="s">
        <v>304</v>
      </c>
      <c r="J1406" s="273">
        <f ca="1">IF(AK1406&lt;=Données!$B$2,1," ")</f>
        <v>1</v>
      </c>
      <c r="K1406" s="45" t="s">
        <v>56</v>
      </c>
      <c r="L1406" s="46" t="s">
        <v>56</v>
      </c>
      <c r="M1406" s="47">
        <v>1</v>
      </c>
      <c r="N1406" s="48"/>
      <c r="O1406" s="185"/>
      <c r="P1406" s="187"/>
      <c r="Q1406" s="185"/>
      <c r="R1406" s="186"/>
      <c r="S1406" s="186"/>
      <c r="T1406" s="187"/>
      <c r="U1406" s="187"/>
      <c r="V1406" s="187"/>
      <c r="W1406" s="320"/>
      <c r="X1406" s="214"/>
      <c r="Y1406" s="215"/>
      <c r="Z1406" s="34"/>
      <c r="AA1406" s="35"/>
      <c r="AB1406" s="35"/>
      <c r="AC1406" s="35"/>
      <c r="AD1406" s="36"/>
      <c r="AE1406" s="224"/>
      <c r="AF1406" s="53"/>
      <c r="AG1406" s="54"/>
      <c r="AH1406" s="55"/>
      <c r="AI1406" s="56"/>
      <c r="AJ1406" s="41" t="s">
        <v>2858</v>
      </c>
      <c r="AK1406" s="42">
        <v>45027</v>
      </c>
      <c r="AL1406" s="50"/>
      <c r="AM1406" s="337" t="str">
        <f>INDEX($K$6:$AE$6,1,MATCH(1,K1406:AE1406,-1))</f>
        <v>95PFE-L2L</v>
      </c>
      <c r="AN1406" s="337" t="str">
        <f>IF(INDEX($K$6:$AE$6,1,MATCH(1,K1406:AE1406,1))&lt;&gt;INDEX($K$6:$AE$6,1,MATCH(1,K1406:AE1406,-1)),INDEX($K$6:$AE$6,1,MATCH(1,K1406:AE1406,1)),"-")</f>
        <v>-</v>
      </c>
    </row>
    <row r="1407" spans="1:40" x14ac:dyDescent="0.2">
      <c r="A1407" s="381"/>
      <c r="B1407" s="172">
        <f>IF(A1407="Oui",1,0)</f>
        <v>0</v>
      </c>
      <c r="C1407" s="172">
        <f>IF(OR(G1407="Médecin",H1407="Médecin",I1407="Médecin",I1407="Médecins",H1407="anesthésiste",H1407="boursier univ.",H1407="chercheur",H1407="chirurgien",H1407="Résident(e)",H1407="Md Urg",H1407="Md Card",LEFT(H1407,6)="Fellow",H1407="Externe Médecine",H1407="Directeur de la biobanque Médecin",H1407="monit.-boursier",),1,0)</f>
        <v>0</v>
      </c>
      <c r="D1407" s="172">
        <f>IF(OR(G1407=0,H1407="Stagiaire",H1407="Stagiaires",H1407="Externe",H1407="Externes",G1407="agence",H1407="STAGIAIRE INFIRMIER(ÈRE)",H1407="STAGIAIRE SI",H1407="STAGIAIRE S.I.",H1407="STAGIAIRE PAB",H1407="STAGIAIRE EN PERFUSION",H1407="Stagiaire Physiothérapeute",H1407="Stagiaire médecine",H1407="Stagiaire - Service sociaux",H1407="STAGIAIRE SOINS INFIRMIERS",H1407="STAGIAIRE EXTERNE EN MÉDECINE",H1407="ss",),1,0)</f>
        <v>1</v>
      </c>
      <c r="E1407" s="28" t="s">
        <v>3214</v>
      </c>
      <c r="F1407" s="28" t="s">
        <v>3216</v>
      </c>
      <c r="G1407" s="262">
        <v>0</v>
      </c>
      <c r="H1407" s="79" t="s">
        <v>479</v>
      </c>
      <c r="I1407" s="164" t="s">
        <v>110</v>
      </c>
      <c r="J1407" s="273">
        <f ca="1">IF(AK1407&lt;=Données!$B$2,1," ")</f>
        <v>1</v>
      </c>
      <c r="K1407" s="45">
        <v>1</v>
      </c>
      <c r="L1407" s="46"/>
      <c r="M1407" s="47"/>
      <c r="N1407" s="48"/>
      <c r="O1407" s="185"/>
      <c r="P1407" s="187"/>
      <c r="Q1407" s="185"/>
      <c r="R1407" s="186"/>
      <c r="S1407" s="186"/>
      <c r="T1407" s="187"/>
      <c r="U1407" s="187"/>
      <c r="V1407" s="187"/>
      <c r="W1407" s="320"/>
      <c r="X1407" s="214"/>
      <c r="Y1407" s="215"/>
      <c r="Z1407" s="34"/>
      <c r="AA1407" s="35"/>
      <c r="AB1407" s="35"/>
      <c r="AC1407" s="35"/>
      <c r="AD1407" s="36"/>
      <c r="AE1407" s="224"/>
      <c r="AF1407" s="53"/>
      <c r="AG1407" s="54"/>
      <c r="AH1407" s="55"/>
      <c r="AI1407" s="56"/>
      <c r="AJ1407" s="41" t="s">
        <v>2858</v>
      </c>
      <c r="AK1407" s="42">
        <v>45027</v>
      </c>
      <c r="AL1407" s="50"/>
      <c r="AM1407" s="337" t="str">
        <f>INDEX($K$6:$AE$6,1,MATCH(1,K1407:AE1407,-1))</f>
        <v>95PFE-L2S</v>
      </c>
      <c r="AN1407" s="337" t="str">
        <f>IF(INDEX($K$6:$AE$6,1,MATCH(1,K1407:AE1407,1))&lt;&gt;INDEX($K$6:$AE$6,1,MATCH(1,K1407:AE1407,-1)),INDEX($K$6:$AE$6,1,MATCH(1,K1407:AE1407,1)),"-")</f>
        <v>-</v>
      </c>
    </row>
    <row r="1408" spans="1:40" x14ac:dyDescent="0.2">
      <c r="A1408" s="169" t="str">
        <f>IF(IFERROR(VLOOKUP(G1408,EmployesActifs,1,FALSE),"Non")&lt;&gt;"Non","Oui","Non")</f>
        <v>Oui</v>
      </c>
      <c r="B1408" s="172">
        <f>IF(A1408="Oui",1,0)</f>
        <v>1</v>
      </c>
      <c r="C1408" s="172">
        <f>IF(OR(G1408="Médecin",H1408="Médecin",I1408="Médecin",I1408="Médecins",H1408="anesthésiste",H1408="boursier univ.",H1408="chercheur",H1408="chirurgien",H1408="Résident(e)",H1408="Md Urg",H1408="Md Card",LEFT(H1408,6)="Fellow",H1408="Externe Médecine",H1408="Directeur de la biobanque Médecin",H1408="monit.-boursier",),1,0)</f>
        <v>0</v>
      </c>
      <c r="D1408" s="172">
        <f>IF(OR(G1408=0,H1408="Stagiaire",H1408="Stagiaires",H1408="Externe",H1408="Externes",G1408="agence",H1408="STAGIAIRE INFIRMIER(ÈRE)",H1408="STAGIAIRE SI",H1408="STAGIAIRE S.I.",H1408="STAGIAIRE PAB",H1408="STAGIAIRE EN PERFUSION",H1408="Stagiaire Physiothérapeute",H1408="Stagiaire médecine",H1408="Stagiaire - Service sociaux",H1408="STAGIAIRE SOINS INFIRMIERS",H1408="STAGIAIRE EXTERNE EN MÉDECINE",H1408="ss",),1,0)</f>
        <v>0</v>
      </c>
      <c r="E1408" s="28" t="s">
        <v>3059</v>
      </c>
      <c r="F1408" s="28" t="s">
        <v>3060</v>
      </c>
      <c r="G1408" s="262">
        <v>12716</v>
      </c>
      <c r="H1408" s="79" t="s">
        <v>54</v>
      </c>
      <c r="I1408" s="164" t="s">
        <v>55</v>
      </c>
      <c r="J1408" s="273" t="str">
        <f ca="1">IF(AK1408&lt;=Données!$B$2,1," ")</f>
        <v xml:space="preserve"> </v>
      </c>
      <c r="K1408" s="45"/>
      <c r="L1408" s="46"/>
      <c r="M1408" s="47"/>
      <c r="N1408" s="48"/>
      <c r="O1408" s="185"/>
      <c r="P1408" s="187"/>
      <c r="Q1408" s="185"/>
      <c r="R1408" s="186"/>
      <c r="S1408" s="186"/>
      <c r="T1408" s="187"/>
      <c r="U1408" s="187"/>
      <c r="V1408" s="187"/>
      <c r="W1408" s="320"/>
      <c r="X1408" s="214"/>
      <c r="Y1408" s="215"/>
      <c r="Z1408" s="34"/>
      <c r="AA1408" s="35"/>
      <c r="AB1408" s="35"/>
      <c r="AC1408" s="35"/>
      <c r="AD1408" s="36">
        <v>1</v>
      </c>
      <c r="AE1408" s="224"/>
      <c r="AF1408" s="53"/>
      <c r="AG1408" s="54"/>
      <c r="AH1408" s="55"/>
      <c r="AI1408" s="56"/>
      <c r="AJ1408" s="41" t="s">
        <v>50</v>
      </c>
      <c r="AK1408" s="42">
        <v>45644</v>
      </c>
      <c r="AL1408" s="50"/>
      <c r="AM1408" s="337" t="str">
        <f>INDEX($K$6:$AE$6,1,MATCH(1,K1408:AE1408,-1))</f>
        <v>1517-LP</v>
      </c>
      <c r="AN1408" s="337" t="str">
        <f>IF(INDEX($K$6:$AE$6,1,MATCH(1,K1408:AE1408,1))&lt;&gt;INDEX($K$6:$AE$6,1,MATCH(1,K1408:AE1408,-1)),INDEX($K$6:$AE$6,1,MATCH(1,K1408:AE1408,1)),"-")</f>
        <v>-</v>
      </c>
    </row>
    <row r="1409" spans="1:40" x14ac:dyDescent="0.2">
      <c r="A1409" s="169" t="str">
        <f>IF(IFERROR(VLOOKUP(G1409,EmployesActifs,1,FALSE),"Non")&lt;&gt;"Non","Oui","Non")</f>
        <v>Oui</v>
      </c>
      <c r="B1409" s="172">
        <f>IF(A1409="Oui",1,0)</f>
        <v>1</v>
      </c>
      <c r="C1409" s="172">
        <f>IF(OR(G1409="Médecin",H1409="Médecin",I1409="Médecin",I1409="Médecins",H1409="anesthésiste",H1409="boursier univ.",H1409="chercheur",H1409="chirurgien",H1409="Résident(e)",H1409="Md Urg",H1409="Md Card",LEFT(H1409,6)="Fellow",H1409="Externe Médecine",H1409="Directeur de la biobanque Médecin",H1409="monit.-boursier",),1,0)</f>
        <v>0</v>
      </c>
      <c r="D1409" s="172">
        <f>IF(OR(G1409=0,H1409="Stagiaire",H1409="Stagiaires",H1409="Externe",H1409="Externes",G1409="agence",H1409="STAGIAIRE INFIRMIER(ÈRE)",H1409="STAGIAIRE SI",H1409="STAGIAIRE S.I.",H1409="STAGIAIRE PAB",H1409="STAGIAIRE EN PERFUSION",H1409="Stagiaire Physiothérapeute",H1409="Stagiaire médecine",H1409="Stagiaire - Service sociaux",H1409="STAGIAIRE SOINS INFIRMIERS",H1409="STAGIAIRE EXTERNE EN MÉDECINE",H1409="ss",),1,0)</f>
        <v>0</v>
      </c>
      <c r="E1409" s="28" t="s">
        <v>3078</v>
      </c>
      <c r="F1409" s="28" t="s">
        <v>241</v>
      </c>
      <c r="G1409" s="262">
        <v>6089</v>
      </c>
      <c r="H1409" s="79" t="s">
        <v>517</v>
      </c>
      <c r="I1409" s="164" t="s">
        <v>5713</v>
      </c>
      <c r="J1409" s="273">
        <f ca="1">IF(AK1409&lt;=Données!$B$2,1," ")</f>
        <v>1</v>
      </c>
      <c r="K1409" s="45">
        <v>1</v>
      </c>
      <c r="L1409" s="46"/>
      <c r="M1409" s="47"/>
      <c r="N1409" s="48"/>
      <c r="O1409" s="185"/>
      <c r="P1409" s="187"/>
      <c r="Q1409" s="185"/>
      <c r="R1409" s="186"/>
      <c r="S1409" s="186"/>
      <c r="T1409" s="187"/>
      <c r="U1409" s="187"/>
      <c r="V1409" s="187"/>
      <c r="W1409" s="320"/>
      <c r="X1409" s="214"/>
      <c r="Y1409" s="215"/>
      <c r="Z1409" s="34"/>
      <c r="AA1409" s="35"/>
      <c r="AB1409" s="35"/>
      <c r="AC1409" s="35"/>
      <c r="AD1409" s="36"/>
      <c r="AE1409" s="224"/>
      <c r="AF1409" s="53"/>
      <c r="AG1409" s="54"/>
      <c r="AH1409" s="55"/>
      <c r="AI1409" s="56"/>
      <c r="AJ1409" s="41" t="s">
        <v>85</v>
      </c>
      <c r="AK1409" s="42">
        <v>44902</v>
      </c>
      <c r="AL1409" s="50"/>
      <c r="AM1409" s="337" t="str">
        <f>INDEX($K$6:$AE$6,1,MATCH(1,K1409:AE1409,-1))</f>
        <v>95PFE-L2S</v>
      </c>
      <c r="AN1409" s="337" t="str">
        <f>IF(INDEX($K$6:$AE$6,1,MATCH(1,K1409:AE1409,1))&lt;&gt;INDEX($K$6:$AE$6,1,MATCH(1,K1409:AE1409,-1)),INDEX($K$6:$AE$6,1,MATCH(1,K1409:AE1409,1)),"-")</f>
        <v>-</v>
      </c>
    </row>
    <row r="1410" spans="1:40" x14ac:dyDescent="0.2">
      <c r="A1410" s="381"/>
      <c r="B1410" s="172">
        <f>IF(A1410="Oui",1,0)</f>
        <v>0</v>
      </c>
      <c r="C1410" s="172">
        <f>IF(OR(G1410="Médecin",H1410="Médecin",I1410="Médecin",I1410="Médecins",H1410="anesthésiste",H1410="boursier univ.",H1410="chercheur",H1410="chirurgien",H1410="Résident(e)",H1410="Md Urg",H1410="Md Card",LEFT(H1410,6)="Fellow",H1410="Externe Médecine",H1410="Directeur de la biobanque Médecin",H1410="monit.-boursier",),1,0)</f>
        <v>0</v>
      </c>
      <c r="D1410" s="172">
        <f>IF(OR(G1410=0,H1410="Stagiaire",H1410="Stagiaires",H1410="Externe",H1410="Externes",G1410="agence",H1410="STAGIAIRE INFIRMIER(ÈRE)",H1410="STAGIAIRE SI",H1410="STAGIAIRE S.I.",H1410="STAGIAIRE PAB",H1410="STAGIAIRE EN PERFUSION",H1410="Stagiaire Physiothérapeute",H1410="Stagiaire médecine",H1410="Stagiaire - Service sociaux",H1410="STAGIAIRE SOINS INFIRMIERS",H1410="STAGIAIRE EXTERNE EN MÉDECINE",H1410="ss",),1,0)</f>
        <v>1</v>
      </c>
      <c r="E1410" s="28" t="s">
        <v>2169</v>
      </c>
      <c r="F1410" s="28" t="s">
        <v>676</v>
      </c>
      <c r="G1410" s="262">
        <v>0</v>
      </c>
      <c r="H1410" s="79" t="s">
        <v>2170</v>
      </c>
      <c r="I1410" s="164"/>
      <c r="J1410" s="273">
        <f ca="1">IF(AK1410&lt;=Données!$B$2,1," ")</f>
        <v>1</v>
      </c>
      <c r="K1410" s="45"/>
      <c r="L1410" s="46" t="s">
        <v>56</v>
      </c>
      <c r="M1410" s="47" t="s">
        <v>56</v>
      </c>
      <c r="N1410" s="48"/>
      <c r="O1410" s="185"/>
      <c r="P1410" s="187"/>
      <c r="Q1410" s="185"/>
      <c r="R1410" s="186"/>
      <c r="S1410" s="186">
        <v>1</v>
      </c>
      <c r="T1410" s="187"/>
      <c r="U1410" s="187"/>
      <c r="V1410" s="187"/>
      <c r="W1410" s="320"/>
      <c r="X1410" s="214"/>
      <c r="Y1410" s="215"/>
      <c r="Z1410" s="34"/>
      <c r="AA1410" s="35"/>
      <c r="AB1410" s="35"/>
      <c r="AC1410" s="35"/>
      <c r="AD1410" s="36"/>
      <c r="AE1410" s="224"/>
      <c r="AF1410" s="53"/>
      <c r="AG1410" s="54"/>
      <c r="AH1410" s="55"/>
      <c r="AI1410" s="56"/>
      <c r="AJ1410" s="41" t="s">
        <v>50</v>
      </c>
      <c r="AK1410" s="42">
        <v>44579</v>
      </c>
      <c r="AL1410" s="50"/>
      <c r="AM1410" s="337" t="str">
        <f>INDEX($K$6:$AE$6,1,MATCH(1,K1410:AE1410,-1))</f>
        <v>1870 +</v>
      </c>
      <c r="AN1410" s="337" t="str">
        <f>IF(INDEX($K$6:$AE$6,1,MATCH(1,K1410:AE1410,1))&lt;&gt;INDEX($K$6:$AE$6,1,MATCH(1,K1410:AE1410,-1)),INDEX($K$6:$AE$6,1,MATCH(1,K1410:AE1410,1)),"-")</f>
        <v>-</v>
      </c>
    </row>
    <row r="1411" spans="1:40" x14ac:dyDescent="0.2">
      <c r="A1411" s="169" t="str">
        <f>IF(IFERROR(VLOOKUP(G1411,EmployesActifs,1,FALSE),"Non")&lt;&gt;"Non","Oui","Non")</f>
        <v>Oui</v>
      </c>
      <c r="B1411" s="172">
        <f>IF(A1411="Oui",1,0)</f>
        <v>1</v>
      </c>
      <c r="C1411" s="172">
        <f>IF(OR(G1411="Médecin",H1411="Médecin",I1411="Médecin",I1411="Médecins",H1411="anesthésiste",H1411="boursier univ.",H1411="chercheur",H1411="chirurgien",H1411="Résident(e)",H1411="Md Urg",H1411="Md Card",LEFT(H1411,6)="Fellow",H1411="Externe Médecine",H1411="Directeur de la biobanque Médecin",H1411="monit.-boursier",),1,0)</f>
        <v>0</v>
      </c>
      <c r="D1411" s="172">
        <f>IF(OR(G1411=0,H1411="Stagiaire",H1411="Stagiaires",H1411="Externe",H1411="Externes",G1411="agence",H1411="STAGIAIRE INFIRMIER(ÈRE)",H1411="STAGIAIRE SI",H1411="STAGIAIRE S.I.",H1411="STAGIAIRE PAB",H1411="STAGIAIRE EN PERFUSION",H1411="Stagiaire Physiothérapeute",H1411="Stagiaire médecine",H1411="Stagiaire - Service sociaux",H1411="STAGIAIRE SOINS INFIRMIERS",H1411="STAGIAIRE EXTERNE EN MÉDECINE",H1411="ss",),1,0)</f>
        <v>0</v>
      </c>
      <c r="E1411" s="28" t="s">
        <v>2169</v>
      </c>
      <c r="F1411" s="28" t="s">
        <v>2171</v>
      </c>
      <c r="G1411" s="262">
        <v>10575</v>
      </c>
      <c r="H1411" s="79" t="s">
        <v>103</v>
      </c>
      <c r="I1411" s="164" t="s">
        <v>5715</v>
      </c>
      <c r="J1411" s="273">
        <f ca="1">IF(AK1411&lt;=Données!$B$2,1," ")</f>
        <v>1</v>
      </c>
      <c r="K1411" s="45" t="s">
        <v>56</v>
      </c>
      <c r="L1411" s="46" t="s">
        <v>56</v>
      </c>
      <c r="M1411" s="47"/>
      <c r="N1411" s="48"/>
      <c r="O1411" s="185"/>
      <c r="P1411" s="187"/>
      <c r="Q1411" s="185"/>
      <c r="R1411" s="186"/>
      <c r="S1411" s="186">
        <v>1</v>
      </c>
      <c r="T1411" s="187"/>
      <c r="U1411" s="187"/>
      <c r="V1411" s="187"/>
      <c r="W1411" s="320"/>
      <c r="X1411" s="214"/>
      <c r="Y1411" s="215"/>
      <c r="Z1411" s="34"/>
      <c r="AA1411" s="35"/>
      <c r="AB1411" s="35"/>
      <c r="AC1411" s="35"/>
      <c r="AD1411" s="36"/>
      <c r="AE1411" s="224"/>
      <c r="AF1411" s="53"/>
      <c r="AG1411" s="54"/>
      <c r="AH1411" s="55"/>
      <c r="AI1411" s="56"/>
      <c r="AJ1411" s="41" t="s">
        <v>57</v>
      </c>
      <c r="AK1411" s="42">
        <v>44566</v>
      </c>
      <c r="AL1411" s="50"/>
      <c r="AM1411" s="337" t="str">
        <f>INDEX($K$6:$AE$6,1,MATCH(1,K1411:AE1411,-1))</f>
        <v>1870 +</v>
      </c>
      <c r="AN1411" s="337" t="str">
        <f>IF(INDEX($K$6:$AE$6,1,MATCH(1,K1411:AE1411,1))&lt;&gt;INDEX($K$6:$AE$6,1,MATCH(1,K1411:AE1411,-1)),INDEX($K$6:$AE$6,1,MATCH(1,K1411:AE1411,1)),"-")</f>
        <v>-</v>
      </c>
    </row>
    <row r="1412" spans="1:40" x14ac:dyDescent="0.2">
      <c r="A1412" s="169" t="str">
        <f>IF(IFERROR(VLOOKUP(G1412,EmployesActifs,1,FALSE),"Non")&lt;&gt;"Non","Oui","Non")</f>
        <v>Oui</v>
      </c>
      <c r="B1412" s="172">
        <f>IF(A1412="Oui",1,0)</f>
        <v>1</v>
      </c>
      <c r="C1412" s="172">
        <f>IF(OR(G1412="Médecin",H1412="Médecin",I1412="Médecin",I1412="Médecins",H1412="anesthésiste",H1412="boursier univ.",H1412="chercheur",H1412="chirurgien",H1412="Résident(e)",H1412="Md Urg",H1412="Md Card",LEFT(H1412,6)="Fellow",H1412="Externe Médecine",H1412="Directeur de la biobanque Médecin",H1412="monit.-boursier",),1,0)</f>
        <v>0</v>
      </c>
      <c r="D1412" s="172">
        <f>IF(OR(G1412=0,H1412="Stagiaire",H1412="Stagiaires",H1412="Externe",H1412="Externes",G1412="agence",H1412="STAGIAIRE INFIRMIER(ÈRE)",H1412="STAGIAIRE SI",H1412="STAGIAIRE S.I.",H1412="STAGIAIRE PAB",H1412="STAGIAIRE EN PERFUSION",H1412="Stagiaire Physiothérapeute",H1412="Stagiaire médecine",H1412="Stagiaire - Service sociaux",H1412="STAGIAIRE SOINS INFIRMIERS",H1412="STAGIAIRE EXTERNE EN MÉDECINE",H1412="ss",),1,0)</f>
        <v>0</v>
      </c>
      <c r="E1412" s="28" t="s">
        <v>2169</v>
      </c>
      <c r="F1412" s="28" t="s">
        <v>2172</v>
      </c>
      <c r="G1412" s="262">
        <v>10556</v>
      </c>
      <c r="H1412" s="79" t="s">
        <v>69</v>
      </c>
      <c r="I1412" s="164" t="s">
        <v>5715</v>
      </c>
      <c r="J1412" s="273">
        <f ca="1">IF(AK1412&lt;=Données!$B$2,1," ")</f>
        <v>1</v>
      </c>
      <c r="K1412" s="45"/>
      <c r="L1412" s="46" t="s">
        <v>56</v>
      </c>
      <c r="M1412" s="47" t="s">
        <v>56</v>
      </c>
      <c r="N1412" s="48"/>
      <c r="O1412" s="185"/>
      <c r="P1412" s="300"/>
      <c r="Q1412" s="185"/>
      <c r="R1412" s="186"/>
      <c r="S1412" s="186"/>
      <c r="T1412" s="187"/>
      <c r="U1412" s="187"/>
      <c r="V1412" s="187"/>
      <c r="W1412" s="320"/>
      <c r="X1412" s="214"/>
      <c r="Y1412" s="215"/>
      <c r="Z1412" s="34"/>
      <c r="AA1412" s="35"/>
      <c r="AB1412" s="35"/>
      <c r="AC1412" s="35"/>
      <c r="AD1412" s="36"/>
      <c r="AE1412" s="224"/>
      <c r="AF1412" s="53"/>
      <c r="AG1412" s="54"/>
      <c r="AH1412" s="55"/>
      <c r="AI1412" s="56"/>
      <c r="AJ1412" s="41" t="s">
        <v>159</v>
      </c>
      <c r="AK1412" s="42">
        <v>44575</v>
      </c>
      <c r="AL1412" s="50" t="s">
        <v>2173</v>
      </c>
      <c r="AM1412" s="337" t="e">
        <f>INDEX($K$6:$AE$6,1,MATCH(1,K1412:AE1412,-1))</f>
        <v>#N/A</v>
      </c>
      <c r="AN1412" s="337" t="e">
        <f>IF(INDEX($K$6:$AE$6,1,MATCH(1,K1412:AE1412,1))&lt;&gt;INDEX($K$6:$AE$6,1,MATCH(1,K1412:AE1412,-1)),INDEX($K$6:$AE$6,1,MATCH(1,K1412:AE1412,1)),"-")</f>
        <v>#N/A</v>
      </c>
    </row>
    <row r="1413" spans="1:40" x14ac:dyDescent="0.2">
      <c r="A1413" s="169" t="str">
        <f>IF(IFERROR(VLOOKUP(G1413,EmployesActifs,1,FALSE),"Non")&lt;&gt;"Non","Oui","Non")</f>
        <v>Oui</v>
      </c>
      <c r="B1413" s="172">
        <f>IF(A1413="Oui",1,0)</f>
        <v>1</v>
      </c>
      <c r="C1413" s="172">
        <f>IF(OR(G1413="Médecin",H1413="Médecin",I1413="Médecin",I1413="Médecins",H1413="anesthésiste",H1413="boursier univ.",H1413="chercheur",H1413="chirurgien",H1413="Résident(e)",H1413="Md Urg",H1413="Md Card",LEFT(H1413,6)="Fellow",H1413="Externe Médecine",H1413="Directeur de la biobanque Médecin",H1413="monit.-boursier",),1,0)</f>
        <v>0</v>
      </c>
      <c r="D1413" s="172">
        <f>IF(OR(G1413=0,H1413="Stagiaire",H1413="Stagiaires",H1413="Externe",H1413="Externes",G1413="agence",H1413="STAGIAIRE INFIRMIER(ÈRE)",H1413="STAGIAIRE SI",H1413="STAGIAIRE S.I.",H1413="STAGIAIRE PAB",H1413="STAGIAIRE EN PERFUSION",H1413="Stagiaire Physiothérapeute",H1413="Stagiaire médecine",H1413="Stagiaire - Service sociaux",H1413="STAGIAIRE SOINS INFIRMIERS",H1413="STAGIAIRE EXTERNE EN MÉDECINE",H1413="ss",),1,0)</f>
        <v>0</v>
      </c>
      <c r="E1413" s="28" t="s">
        <v>2174</v>
      </c>
      <c r="F1413" s="28" t="s">
        <v>2175</v>
      </c>
      <c r="G1413" s="262">
        <v>5340</v>
      </c>
      <c r="H1413" s="79" t="s">
        <v>103</v>
      </c>
      <c r="I1413" s="164" t="s">
        <v>5716</v>
      </c>
      <c r="J1413" s="273">
        <f ca="1">IF(AK1413&lt;=Données!$B$2,1," ")</f>
        <v>1</v>
      </c>
      <c r="K1413" s="45"/>
      <c r="L1413" s="46" t="s">
        <v>56</v>
      </c>
      <c r="M1413" s="47">
        <v>1</v>
      </c>
      <c r="N1413" s="48"/>
      <c r="O1413" s="185"/>
      <c r="P1413" s="300"/>
      <c r="Q1413" s="185"/>
      <c r="R1413" s="186"/>
      <c r="S1413" s="186"/>
      <c r="T1413" s="187"/>
      <c r="U1413" s="187"/>
      <c r="V1413" s="187"/>
      <c r="W1413" s="320"/>
      <c r="X1413" s="214"/>
      <c r="Y1413" s="215"/>
      <c r="Z1413" s="34"/>
      <c r="AA1413" s="35"/>
      <c r="AB1413" s="35"/>
      <c r="AC1413" s="35"/>
      <c r="AD1413" s="36"/>
      <c r="AE1413" s="224"/>
      <c r="AF1413" s="53"/>
      <c r="AG1413" s="54"/>
      <c r="AH1413" s="55"/>
      <c r="AI1413" s="56"/>
      <c r="AJ1413" s="41" t="s">
        <v>57</v>
      </c>
      <c r="AK1413" s="42">
        <v>44594</v>
      </c>
      <c r="AL1413" s="50"/>
      <c r="AM1413" s="337" t="str">
        <f>INDEX($K$6:$AE$6,1,MATCH(1,K1413:AE1413,-1))</f>
        <v>95PFE-L2L</v>
      </c>
      <c r="AN1413" s="337" t="str">
        <f>IF(INDEX($K$6:$AE$6,1,MATCH(1,K1413:AE1413,1))&lt;&gt;INDEX($K$6:$AE$6,1,MATCH(1,K1413:AE1413,-1)),INDEX($K$6:$AE$6,1,MATCH(1,K1413:AE1413,1)),"-")</f>
        <v>-</v>
      </c>
    </row>
    <row r="1414" spans="1:40" x14ac:dyDescent="0.2">
      <c r="A1414" s="169" t="str">
        <f>IF(IFERROR(VLOOKUP(G1414,EmployesActifs,1,FALSE),"Non")&lt;&gt;"Non","Oui","Non")</f>
        <v>Oui</v>
      </c>
      <c r="B1414" s="172">
        <f>IF(A1414="Oui",1,0)</f>
        <v>1</v>
      </c>
      <c r="C1414" s="172">
        <f>IF(OR(G1414="Médecin",H1414="Médecin",I1414="Médecin",I1414="Médecins",H1414="anesthésiste",H1414="boursier univ.",H1414="chercheur",H1414="chirurgien",H1414="Résident(e)",H1414="Md Urg",H1414="Md Card",LEFT(H1414,6)="Fellow",H1414="Externe Médecine",H1414="Directeur de la biobanque Médecin",H1414="monit.-boursier",),1,0)</f>
        <v>0</v>
      </c>
      <c r="D1414" s="172">
        <f>IF(OR(G1414=0,H1414="Stagiaire",H1414="Stagiaires",H1414="Externe",H1414="Externes",G1414="agence",H1414="STAGIAIRE INFIRMIER(ÈRE)",H1414="STAGIAIRE SI",H1414="STAGIAIRE S.I.",H1414="STAGIAIRE PAB",H1414="STAGIAIRE EN PERFUSION",H1414="Stagiaire Physiothérapeute",H1414="Stagiaire médecine",H1414="Stagiaire - Service sociaux",H1414="STAGIAIRE SOINS INFIRMIERS",H1414="STAGIAIRE EXTERNE EN MÉDECINE",H1414="ss",),1,0)</f>
        <v>0</v>
      </c>
      <c r="E1414" s="28" t="s">
        <v>2176</v>
      </c>
      <c r="F1414" s="28" t="s">
        <v>2177</v>
      </c>
      <c r="G1414" s="262">
        <v>3188</v>
      </c>
      <c r="H1414" s="79" t="s">
        <v>103</v>
      </c>
      <c r="I1414" s="164" t="s">
        <v>3459</v>
      </c>
      <c r="J1414" s="273" t="str">
        <f ca="1">IF(AK1414&lt;=Données!$B$2,1," ")</f>
        <v xml:space="preserve"> </v>
      </c>
      <c r="K1414" s="45"/>
      <c r="L1414" s="46"/>
      <c r="M1414" s="47"/>
      <c r="N1414" s="48"/>
      <c r="O1414" s="185"/>
      <c r="P1414" s="300"/>
      <c r="Q1414" s="185"/>
      <c r="R1414" s="186"/>
      <c r="S1414" s="186">
        <v>1</v>
      </c>
      <c r="T1414" s="187"/>
      <c r="U1414" s="187"/>
      <c r="V1414" s="187"/>
      <c r="W1414" s="320"/>
      <c r="X1414" s="214"/>
      <c r="Y1414" s="215"/>
      <c r="Z1414" s="34"/>
      <c r="AA1414" s="35"/>
      <c r="AB1414" s="35"/>
      <c r="AC1414" s="35"/>
      <c r="AD1414" s="36"/>
      <c r="AE1414" s="224"/>
      <c r="AF1414" s="53"/>
      <c r="AG1414" s="54"/>
      <c r="AH1414" s="55"/>
      <c r="AI1414" s="56"/>
      <c r="AJ1414" s="41" t="s">
        <v>4462</v>
      </c>
      <c r="AK1414" s="42">
        <v>45861</v>
      </c>
      <c r="AL1414" s="50"/>
      <c r="AM1414" s="337" t="str">
        <f>INDEX($K$6:$AE$6,1,MATCH(1,K1414:AE1414,-1))</f>
        <v>1870 +</v>
      </c>
      <c r="AN1414" s="337" t="str">
        <f>IF(INDEX($K$6:$AE$6,1,MATCH(1,K1414:AE1414,1))&lt;&gt;INDEX($K$6:$AE$6,1,MATCH(1,K1414:AE1414,-1)),INDEX($K$6:$AE$6,1,MATCH(1,K1414:AE1414,1)),"-")</f>
        <v>-</v>
      </c>
    </row>
    <row r="1415" spans="1:40" x14ac:dyDescent="0.2">
      <c r="A1415" s="381"/>
      <c r="B1415" s="172">
        <f>IF(A1415="Oui",1,0)</f>
        <v>0</v>
      </c>
      <c r="C1415" s="172">
        <f>IF(OR(G1415="Médecin",H1415="Médecin",I1415="Médecin",I1415="Médecins",H1415="anesthésiste",H1415="boursier univ.",H1415="chercheur",H1415="chirurgien",H1415="Résident(e)",H1415="Md Urg",H1415="Md Card",LEFT(H1415,6)="Fellow",H1415="Externe Médecine",H1415="Directeur de la biobanque Médecin",H1415="monit.-boursier",),1,0)</f>
        <v>1</v>
      </c>
      <c r="D1415" s="172">
        <f>IF(OR(G1415=0,H1415="Stagiaire",H1415="Stagiaires",H1415="Externe",H1415="Externes",G1415="agence",H1415="STAGIAIRE INFIRMIER(ÈRE)",H1415="STAGIAIRE SI",H1415="STAGIAIRE S.I.",H1415="STAGIAIRE PAB",H1415="STAGIAIRE EN PERFUSION",H1415="Stagiaire Physiothérapeute",H1415="Stagiaire médecine",H1415="Stagiaire - Service sociaux",H1415="STAGIAIRE SOINS INFIRMIERS",H1415="STAGIAIRE EXTERNE EN MÉDECINE",H1415="ss",),1,0)</f>
        <v>0</v>
      </c>
      <c r="E1415" s="28" t="s">
        <v>2178</v>
      </c>
      <c r="F1415" s="28" t="s">
        <v>708</v>
      </c>
      <c r="G1415" s="262" t="s">
        <v>5414</v>
      </c>
      <c r="H1415" s="79" t="s">
        <v>116</v>
      </c>
      <c r="I1415" s="164" t="s">
        <v>2214</v>
      </c>
      <c r="J1415" s="273" t="str">
        <f ca="1">IF(AK1415&lt;=Données!$B$2,1," ")</f>
        <v xml:space="preserve"> </v>
      </c>
      <c r="K1415" s="45">
        <v>1</v>
      </c>
      <c r="L1415" s="46"/>
      <c r="M1415" s="47"/>
      <c r="N1415" s="48"/>
      <c r="O1415" s="185"/>
      <c r="P1415" s="300"/>
      <c r="Q1415" s="185"/>
      <c r="R1415" s="186"/>
      <c r="S1415" s="186"/>
      <c r="T1415" s="187"/>
      <c r="U1415" s="187"/>
      <c r="V1415" s="187"/>
      <c r="W1415" s="320"/>
      <c r="X1415" s="214"/>
      <c r="Y1415" s="215"/>
      <c r="Z1415" s="34"/>
      <c r="AA1415" s="35"/>
      <c r="AB1415" s="35"/>
      <c r="AC1415" s="35"/>
      <c r="AD1415" s="36"/>
      <c r="AE1415" s="224"/>
      <c r="AF1415" s="53"/>
      <c r="AG1415" s="54"/>
      <c r="AH1415" s="55"/>
      <c r="AI1415" s="56"/>
      <c r="AJ1415" s="41" t="s">
        <v>4462</v>
      </c>
      <c r="AK1415" s="42">
        <v>45427</v>
      </c>
      <c r="AL1415" s="50"/>
      <c r="AM1415" s="337" t="str">
        <f>INDEX($K$6:$AE$6,1,MATCH(1,K1415:AE1415,-1))</f>
        <v>95PFE-L2S</v>
      </c>
      <c r="AN1415" s="337" t="str">
        <f>IF(INDEX($K$6:$AE$6,1,MATCH(1,K1415:AE1415,1))&lt;&gt;INDEX($K$6:$AE$6,1,MATCH(1,K1415:AE1415,-1)),INDEX($K$6:$AE$6,1,MATCH(1,K1415:AE1415,1)),"-")</f>
        <v>-</v>
      </c>
    </row>
    <row r="1416" spans="1:40" x14ac:dyDescent="0.2">
      <c r="A1416" s="169" t="str">
        <f>IF(IFERROR(VLOOKUP(G1416,EmployesActifs,1,FALSE),"Non")&lt;&gt;"Non","Oui","Non")</f>
        <v>Oui</v>
      </c>
      <c r="B1416" s="172">
        <f>IF(A1416="Oui",1,0)</f>
        <v>1</v>
      </c>
      <c r="C1416" s="172">
        <f>IF(OR(G1416="Médecin",H1416="Médecin",I1416="Médecin",I1416="Médecins",H1416="anesthésiste",H1416="boursier univ.",H1416="chercheur",H1416="chirurgien",H1416="Résident(e)",H1416="Md Urg",H1416="Md Card",LEFT(H1416,6)="Fellow",H1416="Externe Médecine",H1416="Directeur de la biobanque Médecin",H1416="monit.-boursier",),1,0)</f>
        <v>0</v>
      </c>
      <c r="D1416" s="172">
        <f>IF(OR(G1416=0,H1416="Stagiaire",H1416="Stagiaires",H1416="Externe",H1416="Externes",G1416="agence",H1416="STAGIAIRE INFIRMIER(ÈRE)",H1416="STAGIAIRE SI",H1416="STAGIAIRE S.I.",H1416="STAGIAIRE PAB",H1416="STAGIAIRE EN PERFUSION",H1416="Stagiaire Physiothérapeute",H1416="Stagiaire médecine",H1416="Stagiaire - Service sociaux",H1416="STAGIAIRE SOINS INFIRMIERS",H1416="STAGIAIRE EXTERNE EN MÉDECINE",H1416="ss",),1,0)</f>
        <v>0</v>
      </c>
      <c r="E1416" s="28" t="s">
        <v>3367</v>
      </c>
      <c r="F1416" s="28" t="s">
        <v>323</v>
      </c>
      <c r="G1416" s="262">
        <v>12428</v>
      </c>
      <c r="H1416" s="79" t="s">
        <v>54</v>
      </c>
      <c r="I1416" s="164" t="s">
        <v>55</v>
      </c>
      <c r="J1416" s="273">
        <f ca="1">IF(AK1416&lt;=Données!$B$2,1," ")</f>
        <v>1</v>
      </c>
      <c r="K1416" s="45"/>
      <c r="L1416" s="46"/>
      <c r="M1416" s="47">
        <v>1</v>
      </c>
      <c r="N1416" s="48"/>
      <c r="O1416" s="185"/>
      <c r="P1416" s="300"/>
      <c r="Q1416" s="185"/>
      <c r="R1416" s="186"/>
      <c r="S1416" s="186"/>
      <c r="T1416" s="187"/>
      <c r="U1416" s="187"/>
      <c r="V1416" s="187"/>
      <c r="W1416" s="320"/>
      <c r="X1416" s="214"/>
      <c r="Y1416" s="215"/>
      <c r="Z1416" s="34"/>
      <c r="AA1416" s="35"/>
      <c r="AB1416" s="35"/>
      <c r="AC1416" s="35"/>
      <c r="AD1416" s="36"/>
      <c r="AE1416" s="224"/>
      <c r="AF1416" s="73"/>
      <c r="AG1416" s="74"/>
      <c r="AH1416" s="75"/>
      <c r="AI1416" s="76"/>
      <c r="AJ1416" s="41" t="s">
        <v>50</v>
      </c>
      <c r="AK1416" s="42">
        <v>45124</v>
      </c>
      <c r="AL1416" s="50"/>
      <c r="AM1416" s="337" t="str">
        <f>INDEX($K$6:$AE$6,1,MATCH(1,K1416:AE1416,-1))</f>
        <v>95PFE-L2L</v>
      </c>
      <c r="AN1416" s="337" t="str">
        <f>IF(INDEX($K$6:$AE$6,1,MATCH(1,K1416:AE1416,1))&lt;&gt;INDEX($K$6:$AE$6,1,MATCH(1,K1416:AE1416,-1)),INDEX($K$6:$AE$6,1,MATCH(1,K1416:AE1416,1)),"-")</f>
        <v>-</v>
      </c>
    </row>
    <row r="1417" spans="1:40" x14ac:dyDescent="0.2">
      <c r="A1417" s="381"/>
      <c r="B1417" s="172">
        <f>IF(A1417="Oui",1,0)</f>
        <v>0</v>
      </c>
      <c r="C1417" s="172">
        <f>IF(OR(G1417="Médecin",H1417="Médecin",I1417="Médecin",I1417="Médecins",H1417="anesthésiste",H1417="boursier univ.",H1417="chercheur",H1417="chirurgien",H1417="Résident(e)",H1417="Md Urg",H1417="Md Card",LEFT(H1417,6)="Fellow",H1417="Externe Médecine",H1417="Directeur de la biobanque Médecin",H1417="monit.-boursier",),1,0)</f>
        <v>1</v>
      </c>
      <c r="D1417" s="172">
        <f>IF(OR(G1417=0,H1417="Stagiaire",H1417="Stagiaires",H1417="Externe",H1417="Externes",G1417="agence",H1417="STAGIAIRE INFIRMIER(ÈRE)",H1417="STAGIAIRE SI",H1417="STAGIAIRE S.I.",H1417="STAGIAIRE PAB",H1417="STAGIAIRE EN PERFUSION",H1417="Stagiaire Physiothérapeute",H1417="Stagiaire médecine",H1417="Stagiaire - Service sociaux",H1417="STAGIAIRE SOINS INFIRMIERS",H1417="STAGIAIRE EXTERNE EN MÉDECINE",H1417="ss",),1,0)</f>
        <v>0</v>
      </c>
      <c r="E1417" s="28" t="s">
        <v>5084</v>
      </c>
      <c r="F1417" s="28" t="s">
        <v>686</v>
      </c>
      <c r="G1417" s="262" t="s">
        <v>5085</v>
      </c>
      <c r="H1417" s="79" t="s">
        <v>3185</v>
      </c>
      <c r="I1417" s="164" t="s">
        <v>1898</v>
      </c>
      <c r="J1417" s="273" t="str">
        <f ca="1">IF(AK1417&lt;=Données!$B$2,1," ")</f>
        <v xml:space="preserve"> </v>
      </c>
      <c r="K1417" s="45"/>
      <c r="L1417" s="46">
        <v>1</v>
      </c>
      <c r="M1417" s="47"/>
      <c r="N1417" s="48"/>
      <c r="O1417" s="185"/>
      <c r="P1417" s="300"/>
      <c r="Q1417" s="185"/>
      <c r="R1417" s="186"/>
      <c r="S1417" s="186"/>
      <c r="T1417" s="187"/>
      <c r="U1417" s="187"/>
      <c r="V1417" s="187"/>
      <c r="W1417" s="320"/>
      <c r="X1417" s="214"/>
      <c r="Y1417" s="215"/>
      <c r="Z1417" s="34"/>
      <c r="AA1417" s="35"/>
      <c r="AB1417" s="35"/>
      <c r="AC1417" s="35"/>
      <c r="AD1417" s="36"/>
      <c r="AE1417" s="224"/>
      <c r="AF1417" s="53"/>
      <c r="AG1417" s="54"/>
      <c r="AH1417" s="55"/>
      <c r="AI1417" s="56"/>
      <c r="AJ1417" s="41" t="s">
        <v>4462</v>
      </c>
      <c r="AK1417" s="42">
        <v>45301</v>
      </c>
      <c r="AL1417" s="50"/>
      <c r="AM1417" s="337" t="str">
        <f>INDEX($K$6:$AE$6,1,MATCH(1,K1417:AE1417,-1))</f>
        <v>95PFE-L2M</v>
      </c>
      <c r="AN1417" s="337" t="str">
        <f>IF(INDEX($K$6:$AE$6,1,MATCH(1,K1417:AE1417,1))&lt;&gt;INDEX($K$6:$AE$6,1,MATCH(1,K1417:AE1417,-1)),INDEX($K$6:$AE$6,1,MATCH(1,K1417:AE1417,1)),"-")</f>
        <v>-</v>
      </c>
    </row>
    <row r="1418" spans="1:40" x14ac:dyDescent="0.2">
      <c r="A1418" s="381"/>
      <c r="B1418" s="172">
        <f>IF(A1418="Oui",1,0)</f>
        <v>0</v>
      </c>
      <c r="C1418" s="172">
        <f>IF(OR(G1418="Médecin",H1418="Médecin",I1418="Médecin",I1418="Médecins",H1418="anesthésiste",H1418="boursier univ.",H1418="chercheur",H1418="chirurgien",H1418="Résident(e)",H1418="Md Urg",H1418="Md Card",LEFT(H1418,6)="Fellow",H1418="Externe Médecine",H1418="Directeur de la biobanque Médecin",H1418="monit.-boursier",),1,0)</f>
        <v>1</v>
      </c>
      <c r="D1418" s="172">
        <f>IF(OR(G1418=0,H1418="Stagiaire",H1418="Stagiaires",H1418="Externe",H1418="Externes",G1418="agence",H1418="STAGIAIRE INFIRMIER(ÈRE)",H1418="STAGIAIRE SI",H1418="STAGIAIRE S.I.",H1418="STAGIAIRE PAB",H1418="STAGIAIRE EN PERFUSION",H1418="Stagiaire Physiothérapeute",H1418="Stagiaire médecine",H1418="Stagiaire - Service sociaux",H1418="STAGIAIRE SOINS INFIRMIERS",H1418="STAGIAIRE EXTERNE EN MÉDECINE",H1418="ss",),1,0)</f>
        <v>0</v>
      </c>
      <c r="E1418" s="28" t="s">
        <v>5856</v>
      </c>
      <c r="F1418" s="28" t="s">
        <v>2081</v>
      </c>
      <c r="G1418" s="262" t="s">
        <v>5857</v>
      </c>
      <c r="H1418" s="79" t="s">
        <v>3185</v>
      </c>
      <c r="I1418" s="164" t="s">
        <v>61</v>
      </c>
      <c r="J1418" s="273" t="str">
        <f ca="1">IF(AK1418&lt;=Données!$B$2,1," ")</f>
        <v xml:space="preserve"> </v>
      </c>
      <c r="K1418" s="45">
        <v>1</v>
      </c>
      <c r="L1418" s="46"/>
      <c r="M1418" s="47"/>
      <c r="N1418" s="48"/>
      <c r="O1418" s="185"/>
      <c r="P1418" s="300"/>
      <c r="Q1418" s="185"/>
      <c r="R1418" s="186"/>
      <c r="S1418" s="186"/>
      <c r="T1418" s="187"/>
      <c r="U1418" s="187"/>
      <c r="V1418" s="187"/>
      <c r="W1418" s="320"/>
      <c r="X1418" s="214"/>
      <c r="Y1418" s="215"/>
      <c r="Z1418" s="34"/>
      <c r="AA1418" s="35"/>
      <c r="AB1418" s="35"/>
      <c r="AC1418" s="35"/>
      <c r="AD1418" s="36"/>
      <c r="AE1418" s="224"/>
      <c r="AF1418" s="53"/>
      <c r="AG1418" s="54"/>
      <c r="AH1418" s="55"/>
      <c r="AI1418" s="56"/>
      <c r="AJ1418" s="41" t="s">
        <v>4462</v>
      </c>
      <c r="AK1418" s="42">
        <v>45687</v>
      </c>
      <c r="AL1418" s="50"/>
      <c r="AM1418" s="337" t="str">
        <f>INDEX($K$6:$AE$6,1,MATCH(1,K1418:AE1418,-1))</f>
        <v>95PFE-L2S</v>
      </c>
      <c r="AN1418" s="337" t="str">
        <f>IF(INDEX($K$6:$AE$6,1,MATCH(1,K1418:AE1418,1))&lt;&gt;INDEX($K$6:$AE$6,1,MATCH(1,K1418:AE1418,-1)),INDEX($K$6:$AE$6,1,MATCH(1,K1418:AE1418,1)),"-")</f>
        <v>-</v>
      </c>
    </row>
    <row r="1419" spans="1:40" x14ac:dyDescent="0.2">
      <c r="A1419" s="169" t="str">
        <f>IF(IFERROR(VLOOKUP(G1419,EmployesActifs,1,FALSE),"Non")&lt;&gt;"Non","Oui","Non")</f>
        <v>Oui</v>
      </c>
      <c r="B1419" s="172">
        <f>IF(A1419="Oui",1,0)</f>
        <v>1</v>
      </c>
      <c r="C1419" s="172">
        <f>IF(OR(G1419="Médecin",H1419="Médecin",I1419="Médecin",I1419="Médecins",H1419="anesthésiste",H1419="boursier univ.",H1419="chercheur",H1419="chirurgien",H1419="Résident(e)",H1419="Md Urg",H1419="Md Card",LEFT(H1419,6)="Fellow",H1419="Externe Médecine",H1419="Directeur de la biobanque Médecin",H1419="monit.-boursier",),1,0)</f>
        <v>0</v>
      </c>
      <c r="D1419" s="172">
        <f>IF(OR(G1419=0,H1419="Stagiaire",H1419="Stagiaires",H1419="Externe",H1419="Externes",G1419="agence",H1419="STAGIAIRE INFIRMIER(ÈRE)",H1419="STAGIAIRE SI",H1419="STAGIAIRE S.I.",H1419="STAGIAIRE PAB",H1419="STAGIAIRE EN PERFUSION",H1419="Stagiaire Physiothérapeute",H1419="Stagiaire médecine",H1419="Stagiaire - Service sociaux",H1419="STAGIAIRE SOINS INFIRMIERS",H1419="STAGIAIRE EXTERNE EN MÉDECINE",H1419="ss",),1,0)</f>
        <v>0</v>
      </c>
      <c r="E1419" s="28" t="s">
        <v>4556</v>
      </c>
      <c r="F1419" s="28" t="s">
        <v>4557</v>
      </c>
      <c r="G1419" s="262">
        <v>13377</v>
      </c>
      <c r="H1419" s="79" t="s">
        <v>4404</v>
      </c>
      <c r="I1419" s="164" t="s">
        <v>933</v>
      </c>
      <c r="J1419" s="273" t="str">
        <f ca="1">IF(AK1419&lt;=Données!$B$2,1," ")</f>
        <v xml:space="preserve"> </v>
      </c>
      <c r="K1419" s="45"/>
      <c r="L1419" s="46">
        <v>1</v>
      </c>
      <c r="M1419" s="47"/>
      <c r="N1419" s="48"/>
      <c r="O1419" s="185"/>
      <c r="P1419" s="300"/>
      <c r="Q1419" s="185"/>
      <c r="R1419" s="186"/>
      <c r="S1419" s="186"/>
      <c r="T1419" s="187"/>
      <c r="U1419" s="187"/>
      <c r="V1419" s="187"/>
      <c r="W1419" s="320"/>
      <c r="X1419" s="214"/>
      <c r="Y1419" s="215"/>
      <c r="Z1419" s="34"/>
      <c r="AA1419" s="35"/>
      <c r="AB1419" s="35"/>
      <c r="AC1419" s="35"/>
      <c r="AD1419" s="36"/>
      <c r="AE1419" s="224"/>
      <c r="AF1419" s="53"/>
      <c r="AG1419" s="54"/>
      <c r="AH1419" s="55"/>
      <c r="AI1419" s="56"/>
      <c r="AJ1419" s="41" t="s">
        <v>652</v>
      </c>
      <c r="AK1419" s="42">
        <v>45267</v>
      </c>
      <c r="AL1419" s="50"/>
      <c r="AM1419" s="337" t="str">
        <f>INDEX($K$6:$AE$6,1,MATCH(1,K1419:AE1419,-1))</f>
        <v>95PFE-L2M</v>
      </c>
      <c r="AN1419" s="337" t="str">
        <f>IF(INDEX($K$6:$AE$6,1,MATCH(1,K1419:AE1419,1))&lt;&gt;INDEX($K$6:$AE$6,1,MATCH(1,K1419:AE1419,-1)),INDEX($K$6:$AE$6,1,MATCH(1,K1419:AE1419,1)),"-")</f>
        <v>-</v>
      </c>
    </row>
    <row r="1420" spans="1:40" x14ac:dyDescent="0.2">
      <c r="A1420" s="169" t="str">
        <f>IF(IFERROR(VLOOKUP(G1420,EmployesActifs,1,FALSE),"Non")&lt;&gt;"Non","Oui","Non")</f>
        <v>Oui</v>
      </c>
      <c r="B1420" s="172">
        <f>IF(A1420="Oui",1,0)</f>
        <v>1</v>
      </c>
      <c r="C1420" s="172">
        <f>IF(OR(G1420="Médecin",H1420="Médecin",I1420="Médecin",I1420="Médecins",H1420="anesthésiste",H1420="boursier univ.",H1420="chercheur",H1420="chirurgien",H1420="Résident(e)",H1420="Md Urg",H1420="Md Card",LEFT(H1420,6)="Fellow",H1420="Externe Médecine",H1420="Directeur de la biobanque Médecin",H1420="monit.-boursier",),1,0)</f>
        <v>1</v>
      </c>
      <c r="D1420" s="172">
        <f>IF(OR(G1420=0,H1420="Stagiaire",H1420="Stagiaires",H1420="Externe",H1420="Externes",G1420="agence",H1420="STAGIAIRE INFIRMIER(ÈRE)",H1420="STAGIAIRE SI",H1420="STAGIAIRE S.I.",H1420="STAGIAIRE PAB",H1420="STAGIAIRE EN PERFUSION",H1420="Stagiaire Physiothérapeute",H1420="Stagiaire médecine",H1420="Stagiaire - Service sociaux",H1420="STAGIAIRE SOINS INFIRMIERS",H1420="STAGIAIRE EXTERNE EN MÉDECINE",H1420="ss",),1,0)</f>
        <v>0</v>
      </c>
      <c r="E1420" s="28" t="s">
        <v>2183</v>
      </c>
      <c r="F1420" s="28" t="s">
        <v>2184</v>
      </c>
      <c r="G1420" s="262">
        <v>1527</v>
      </c>
      <c r="H1420" s="79" t="s">
        <v>80</v>
      </c>
      <c r="I1420" s="164" t="s">
        <v>117</v>
      </c>
      <c r="J1420" s="273">
        <v>1</v>
      </c>
      <c r="K1420" s="45"/>
      <c r="L1420" s="46">
        <v>1</v>
      </c>
      <c r="M1420" s="47"/>
      <c r="N1420" s="48"/>
      <c r="O1420" s="185"/>
      <c r="P1420" s="300"/>
      <c r="Q1420" s="185"/>
      <c r="R1420" s="186"/>
      <c r="S1420" s="186"/>
      <c r="T1420" s="187"/>
      <c r="U1420" s="187"/>
      <c r="V1420" s="187"/>
      <c r="W1420" s="320"/>
      <c r="X1420" s="214"/>
      <c r="Y1420" s="215"/>
      <c r="Z1420" s="34"/>
      <c r="AA1420" s="35"/>
      <c r="AB1420" s="35"/>
      <c r="AC1420" s="35"/>
      <c r="AD1420" s="36"/>
      <c r="AE1420" s="224"/>
      <c r="AF1420" s="53"/>
      <c r="AG1420" s="54"/>
      <c r="AH1420" s="55"/>
      <c r="AI1420" s="56"/>
      <c r="AJ1420" s="41" t="s">
        <v>57</v>
      </c>
      <c r="AK1420" s="42">
        <v>44594</v>
      </c>
      <c r="AL1420" s="50"/>
      <c r="AM1420" s="337" t="str">
        <f>INDEX($K$6:$AE$6,1,MATCH(1,K1420:AE1420,-1))</f>
        <v>95PFE-L2M</v>
      </c>
      <c r="AN1420" s="337" t="str">
        <f>IF(INDEX($K$6:$AE$6,1,MATCH(1,K1420:AE1420,1))&lt;&gt;INDEX($K$6:$AE$6,1,MATCH(1,K1420:AE1420,-1)),INDEX($K$6:$AE$6,1,MATCH(1,K1420:AE1420,1)),"-")</f>
        <v>-</v>
      </c>
    </row>
    <row r="1421" spans="1:40" x14ac:dyDescent="0.2">
      <c r="A1421" s="381"/>
      <c r="B1421" s="172">
        <f>IF(A1421="Oui",1,0)</f>
        <v>0</v>
      </c>
      <c r="C1421" s="172">
        <f>IF(OR(G1421="Médecin",H1421="Médecin",I1421="Médecin",I1421="Médecins",H1421="anesthésiste",H1421="boursier univ.",H1421="chercheur",H1421="chirurgien",H1421="Résident(e)",H1421="Md Urg",H1421="Md Card",LEFT(H1421,6)="Fellow",H1421="Externe Médecine",H1421="Directeur de la biobanque Médecin",H1421="monit.-boursier",),1,0)</f>
        <v>1</v>
      </c>
      <c r="D1421" s="172">
        <f>IF(OR(G1421=0,H1421="Stagiaire",H1421="Stagiaires",H1421="Externe",H1421="Externes",G1421="agence",H1421="STAGIAIRE INFIRMIER(ÈRE)",H1421="STAGIAIRE SI",H1421="STAGIAIRE S.I.",H1421="STAGIAIRE PAB",H1421="STAGIAIRE EN PERFUSION",H1421="Stagiaire Physiothérapeute",H1421="Stagiaire médecine",H1421="Stagiaire - Service sociaux",H1421="STAGIAIRE SOINS INFIRMIERS",H1421="STAGIAIRE EXTERNE EN MÉDECINE",H1421="ss",),1,0)</f>
        <v>0</v>
      </c>
      <c r="E1421" s="28" t="s">
        <v>2183</v>
      </c>
      <c r="F1421" s="28" t="s">
        <v>2184</v>
      </c>
      <c r="G1421" s="262">
        <v>1527</v>
      </c>
      <c r="H1421" s="79" t="s">
        <v>80</v>
      </c>
      <c r="I1421" s="164" t="s">
        <v>117</v>
      </c>
      <c r="J1421" s="273">
        <f ca="1">IF(AK1421&lt;=Données!$B$2,1," ")</f>
        <v>1</v>
      </c>
      <c r="K1421" s="45"/>
      <c r="L1421" s="46">
        <v>1</v>
      </c>
      <c r="M1421" s="47"/>
      <c r="N1421" s="48"/>
      <c r="O1421" s="185"/>
      <c r="P1421" s="300"/>
      <c r="Q1421" s="185"/>
      <c r="R1421" s="186"/>
      <c r="S1421" s="186"/>
      <c r="T1421" s="187"/>
      <c r="U1421" s="187"/>
      <c r="V1421" s="187"/>
      <c r="W1421" s="320"/>
      <c r="X1421" s="214"/>
      <c r="Y1421" s="215"/>
      <c r="Z1421" s="34"/>
      <c r="AA1421" s="35"/>
      <c r="AB1421" s="35"/>
      <c r="AC1421" s="35"/>
      <c r="AD1421" s="36"/>
      <c r="AE1421" s="224"/>
      <c r="AF1421" s="53"/>
      <c r="AG1421" s="54"/>
      <c r="AH1421" s="55"/>
      <c r="AI1421" s="56"/>
      <c r="AJ1421" s="41" t="s">
        <v>57</v>
      </c>
      <c r="AK1421" s="42">
        <v>44594</v>
      </c>
      <c r="AL1421" s="50"/>
      <c r="AM1421" s="337" t="str">
        <f>INDEX($K$6:$AE$6,1,MATCH(1,K1421:AE1421,-1))</f>
        <v>95PFE-L2M</v>
      </c>
      <c r="AN1421" s="337" t="str">
        <f>IF(INDEX($K$6:$AE$6,1,MATCH(1,K1421:AE1421,1))&lt;&gt;INDEX($K$6:$AE$6,1,MATCH(1,K1421:AE1421,-1)),INDEX($K$6:$AE$6,1,MATCH(1,K1421:AE1421,1)),"-")</f>
        <v>-</v>
      </c>
    </row>
    <row r="1422" spans="1:40" x14ac:dyDescent="0.2">
      <c r="A1422" s="169" t="str">
        <f>IF(IFERROR(VLOOKUP(G1422,EmployesActifs,1,FALSE),"Non")&lt;&gt;"Non","Oui","Non")</f>
        <v>Oui</v>
      </c>
      <c r="B1422" s="172">
        <f>IF(A1422="Oui",1,0)</f>
        <v>1</v>
      </c>
      <c r="C1422" s="172">
        <f>IF(OR(G1422="Médecin",H1422="Médecin",I1422="Médecin",I1422="Médecins",H1422="anesthésiste",H1422="boursier univ.",H1422="chercheur",H1422="chirurgien",H1422="Résident(e)",H1422="Md Urg",H1422="Md Card",LEFT(H1422,6)="Fellow",H1422="Externe Médecine",H1422="Directeur de la biobanque Médecin",H1422="monit.-boursier",),1,0)</f>
        <v>0</v>
      </c>
      <c r="D1422" s="172">
        <f>IF(OR(G1422=0,H1422="Stagiaire",H1422="Stagiaires",H1422="Externe",H1422="Externes",G1422="agence",H1422="STAGIAIRE INFIRMIER(ÈRE)",H1422="STAGIAIRE SI",H1422="STAGIAIRE S.I.",H1422="STAGIAIRE PAB",H1422="STAGIAIRE EN PERFUSION",H1422="Stagiaire Physiothérapeute",H1422="Stagiaire médecine",H1422="Stagiaire - Service sociaux",H1422="STAGIAIRE SOINS INFIRMIERS",H1422="STAGIAIRE EXTERNE EN MÉDECINE",H1422="ss",),1,0)</f>
        <v>0</v>
      </c>
      <c r="E1422" s="28" t="s">
        <v>4465</v>
      </c>
      <c r="F1422" s="28" t="s">
        <v>777</v>
      </c>
      <c r="G1422" s="262">
        <v>6230</v>
      </c>
      <c r="H1422" s="79" t="s">
        <v>4466</v>
      </c>
      <c r="I1422" s="164" t="s">
        <v>4464</v>
      </c>
      <c r="J1422" s="273">
        <f ca="1">IF(AK1422&lt;=Données!$B$2,1," ")</f>
        <v>1</v>
      </c>
      <c r="K1422" s="45"/>
      <c r="L1422" s="46" t="s">
        <v>56</v>
      </c>
      <c r="M1422" s="47" t="s">
        <v>56</v>
      </c>
      <c r="N1422" s="48">
        <v>1</v>
      </c>
      <c r="O1422" s="185"/>
      <c r="P1422" s="300"/>
      <c r="Q1422" s="185"/>
      <c r="R1422" s="186"/>
      <c r="S1422" s="186"/>
      <c r="T1422" s="187"/>
      <c r="U1422" s="187"/>
      <c r="V1422" s="187"/>
      <c r="W1422" s="320"/>
      <c r="X1422" s="214"/>
      <c r="Y1422" s="215"/>
      <c r="Z1422" s="34"/>
      <c r="AA1422" s="35"/>
      <c r="AB1422" s="35"/>
      <c r="AC1422" s="35"/>
      <c r="AD1422" s="36"/>
      <c r="AE1422" s="224"/>
      <c r="AF1422" s="73"/>
      <c r="AG1422" s="74"/>
      <c r="AH1422" s="75"/>
      <c r="AI1422" s="76"/>
      <c r="AJ1422" s="41" t="s">
        <v>2858</v>
      </c>
      <c r="AK1422" s="42">
        <v>45188</v>
      </c>
      <c r="AL1422" s="50"/>
      <c r="AM1422" s="337" t="str">
        <f>INDEX($K$6:$AE$6,1,MATCH(1,K1422:AE1422,-1))</f>
        <v>F550</v>
      </c>
      <c r="AN1422" s="337" t="str">
        <f>IF(INDEX($K$6:$AE$6,1,MATCH(1,K1422:AE1422,1))&lt;&gt;INDEX($K$6:$AE$6,1,MATCH(1,K1422:AE1422,-1)),INDEX($K$6:$AE$6,1,MATCH(1,K1422:AE1422,1)),"-")</f>
        <v>-</v>
      </c>
    </row>
    <row r="1423" spans="1:40" x14ac:dyDescent="0.2">
      <c r="A1423" s="169" t="str">
        <f>IF(IFERROR(VLOOKUP(G1423,EmployesActifs,1,FALSE),"Non")&lt;&gt;"Non","Oui","Non")</f>
        <v>Oui</v>
      </c>
      <c r="B1423" s="172">
        <f>IF(A1423="Oui",1,0)</f>
        <v>1</v>
      </c>
      <c r="C1423" s="172">
        <f>IF(OR(G1423="Médecin",H1423="Médecin",I1423="Médecin",I1423="Médecins",H1423="anesthésiste",H1423="boursier univ.",H1423="chercheur",H1423="chirurgien",H1423="Résident(e)",H1423="Md Urg",H1423="Md Card",LEFT(H1423,6)="Fellow",H1423="Externe Médecine",H1423="Directeur de la biobanque Médecin",H1423="monit.-boursier",),1,0)</f>
        <v>0</v>
      </c>
      <c r="D1423" s="172">
        <f>IF(OR(G1423=0,H1423="Stagiaire",H1423="Stagiaires",H1423="Externe",H1423="Externes",G1423="agence",H1423="STAGIAIRE INFIRMIER(ÈRE)",H1423="STAGIAIRE SI",H1423="STAGIAIRE S.I.",H1423="STAGIAIRE PAB",H1423="STAGIAIRE EN PERFUSION",H1423="Stagiaire Physiothérapeute",H1423="Stagiaire médecine",H1423="Stagiaire - Service sociaux",H1423="STAGIAIRE SOINS INFIRMIERS",H1423="STAGIAIRE EXTERNE EN MÉDECINE",H1423="ss",),1,0)</f>
        <v>0</v>
      </c>
      <c r="E1423" s="28" t="s">
        <v>2185</v>
      </c>
      <c r="F1423" s="28" t="s">
        <v>2186</v>
      </c>
      <c r="G1423" s="262">
        <v>10608</v>
      </c>
      <c r="H1423" s="79" t="s">
        <v>54</v>
      </c>
      <c r="I1423" s="164" t="s">
        <v>55</v>
      </c>
      <c r="J1423" s="273" t="str">
        <f ca="1">IF(AK1423&lt;=Données!$B$2,1," ")</f>
        <v xml:space="preserve"> </v>
      </c>
      <c r="K1423" s="45"/>
      <c r="L1423" s="46">
        <v>1</v>
      </c>
      <c r="M1423" s="47"/>
      <c r="N1423" s="48"/>
      <c r="O1423" s="185"/>
      <c r="P1423" s="300"/>
      <c r="Q1423" s="185"/>
      <c r="R1423" s="186"/>
      <c r="S1423" s="186"/>
      <c r="T1423" s="187"/>
      <c r="U1423" s="187"/>
      <c r="V1423" s="187"/>
      <c r="W1423" s="320"/>
      <c r="X1423" s="214"/>
      <c r="Y1423" s="215"/>
      <c r="Z1423" s="34"/>
      <c r="AA1423" s="35"/>
      <c r="AB1423" s="35"/>
      <c r="AC1423" s="35"/>
      <c r="AD1423" s="36"/>
      <c r="AE1423" s="224"/>
      <c r="AF1423" s="53"/>
      <c r="AG1423" s="54"/>
      <c r="AH1423" s="55"/>
      <c r="AI1423" s="56"/>
      <c r="AJ1423" s="41" t="s">
        <v>5851</v>
      </c>
      <c r="AK1423" s="42">
        <v>45927</v>
      </c>
      <c r="AL1423" s="50"/>
      <c r="AM1423" s="337" t="str">
        <f>INDEX($K$6:$AE$6,1,MATCH(1,K1423:AE1423,-1))</f>
        <v>95PFE-L2M</v>
      </c>
      <c r="AN1423" s="337" t="str">
        <f>IF(INDEX($K$6:$AE$6,1,MATCH(1,K1423:AE1423,1))&lt;&gt;INDEX($K$6:$AE$6,1,MATCH(1,K1423:AE1423,-1)),INDEX($K$6:$AE$6,1,MATCH(1,K1423:AE1423,1)),"-")</f>
        <v>-</v>
      </c>
    </row>
    <row r="1424" spans="1:40" x14ac:dyDescent="0.2">
      <c r="A1424" s="381"/>
      <c r="B1424" s="172">
        <f>IF(A1424="Oui",1,0)</f>
        <v>0</v>
      </c>
      <c r="C1424" s="172">
        <f>IF(OR(G1424="Médecin",H1424="Médecin",I1424="Médecin",I1424="Médecins",H1424="anesthésiste",H1424="boursier univ.",H1424="chercheur",H1424="chirurgien",H1424="Résident(e)",H1424="Md Urg",H1424="Md Card",LEFT(H1424,6)="Fellow",H1424="Externe Médecine",H1424="Directeur de la biobanque Médecin",H1424="monit.-boursier",),1,0)</f>
        <v>0</v>
      </c>
      <c r="D1424" s="172">
        <f>IF(OR(G1424=0,H1424="Stagiaire",H1424="Stagiaires",H1424="Externe",H1424="Externes",G1424="agence",H1424="STAGIAIRE INFIRMIER(ÈRE)",H1424="STAGIAIRE SI",H1424="STAGIAIRE S.I.",H1424="STAGIAIRE PAB",H1424="STAGIAIRE EN PERFUSION",H1424="Stagiaire Physiothérapeute",H1424="Stagiaire médecine",H1424="Stagiaire - Service sociaux",H1424="STAGIAIRE SOINS INFIRMIERS",H1424="STAGIAIRE EXTERNE EN MÉDECINE",H1424="ss",),1,0)</f>
        <v>1</v>
      </c>
      <c r="E1424" s="28" t="s">
        <v>794</v>
      </c>
      <c r="F1424" s="28" t="s">
        <v>185</v>
      </c>
      <c r="G1424" s="262">
        <v>0</v>
      </c>
      <c r="H1424" s="79" t="s">
        <v>186</v>
      </c>
      <c r="I1424" s="164" t="s">
        <v>359</v>
      </c>
      <c r="J1424" s="273">
        <f ca="1">IF(AK1424&lt;=Données!$B$2,1," ")</f>
        <v>1</v>
      </c>
      <c r="K1424" s="45">
        <v>1</v>
      </c>
      <c r="L1424" s="46"/>
      <c r="M1424" s="47"/>
      <c r="N1424" s="48"/>
      <c r="O1424" s="185"/>
      <c r="P1424" s="300"/>
      <c r="Q1424" s="185"/>
      <c r="R1424" s="186"/>
      <c r="S1424" s="186"/>
      <c r="T1424" s="187"/>
      <c r="U1424" s="187"/>
      <c r="V1424" s="187"/>
      <c r="W1424" s="320"/>
      <c r="X1424" s="214"/>
      <c r="Y1424" s="215"/>
      <c r="Z1424" s="34"/>
      <c r="AA1424" s="35"/>
      <c r="AB1424" s="35"/>
      <c r="AC1424" s="35"/>
      <c r="AD1424" s="36"/>
      <c r="AE1424" s="224"/>
      <c r="AF1424" s="53"/>
      <c r="AG1424" s="54"/>
      <c r="AH1424" s="55"/>
      <c r="AI1424" s="56"/>
      <c r="AJ1424" s="41" t="s">
        <v>85</v>
      </c>
      <c r="AK1424" s="42">
        <v>44671</v>
      </c>
      <c r="AL1424" s="50"/>
      <c r="AM1424" s="337" t="str">
        <f>INDEX($K$6:$AE$6,1,MATCH(1,K1424:AE1424,-1))</f>
        <v>95PFE-L2S</v>
      </c>
      <c r="AN1424" s="337" t="str">
        <f>IF(INDEX($K$6:$AE$6,1,MATCH(1,K1424:AE1424,1))&lt;&gt;INDEX($K$6:$AE$6,1,MATCH(1,K1424:AE1424,-1)),INDEX($K$6:$AE$6,1,MATCH(1,K1424:AE1424,1)),"-")</f>
        <v>-</v>
      </c>
    </row>
    <row r="1425" spans="1:40" x14ac:dyDescent="0.2">
      <c r="A1425" s="169" t="str">
        <f>IF(IFERROR(VLOOKUP(G1425,EmployesActifs,1,FALSE),"Non")&lt;&gt;"Non","Oui","Non")</f>
        <v>Oui</v>
      </c>
      <c r="B1425" s="172">
        <f>IF(A1425="Oui",1,0)</f>
        <v>1</v>
      </c>
      <c r="C1425" s="172">
        <f>IF(OR(G1425="Médecin",H1425="Médecin",I1425="Médecin",I1425="Médecins",H1425="anesthésiste",H1425="boursier univ.",H1425="chercheur",H1425="chirurgien",H1425="Résident(e)",H1425="Md Urg",H1425="Md Card",LEFT(H1425,6)="Fellow",H1425="Externe Médecine",H1425="Directeur de la biobanque Médecin",H1425="monit.-boursier",),1,0)</f>
        <v>0</v>
      </c>
      <c r="D1425" s="172">
        <f>IF(OR(G1425=0,H1425="Stagiaire",H1425="Stagiaires",H1425="Externe",H1425="Externes",G1425="agence",H1425="STAGIAIRE INFIRMIER(ÈRE)",H1425="STAGIAIRE SI",H1425="STAGIAIRE S.I.",H1425="STAGIAIRE PAB",H1425="STAGIAIRE EN PERFUSION",H1425="Stagiaire Physiothérapeute",H1425="Stagiaire médecine",H1425="Stagiaire - Service sociaux",H1425="STAGIAIRE SOINS INFIRMIERS",H1425="STAGIAIRE EXTERNE EN MÉDECINE",H1425="ss",),1,0)</f>
        <v>0</v>
      </c>
      <c r="E1425" s="28" t="s">
        <v>4067</v>
      </c>
      <c r="F1425" s="28" t="s">
        <v>852</v>
      </c>
      <c r="G1425" s="262">
        <v>11984</v>
      </c>
      <c r="H1425" s="79" t="s">
        <v>69</v>
      </c>
      <c r="I1425" s="164" t="s">
        <v>5215</v>
      </c>
      <c r="J1425" s="273" t="str">
        <f ca="1">IF(AK1425&lt;=Données!$B$2,1," ")</f>
        <v xml:space="preserve"> </v>
      </c>
      <c r="K1425" s="45"/>
      <c r="L1425" s="46">
        <v>1</v>
      </c>
      <c r="M1425" s="47"/>
      <c r="N1425" s="48"/>
      <c r="O1425" s="185"/>
      <c r="P1425" s="300"/>
      <c r="Q1425" s="185"/>
      <c r="R1425" s="186"/>
      <c r="S1425" s="186"/>
      <c r="T1425" s="187"/>
      <c r="U1425" s="187"/>
      <c r="V1425" s="187"/>
      <c r="W1425" s="320"/>
      <c r="X1425" s="214"/>
      <c r="Y1425" s="215"/>
      <c r="Z1425" s="34"/>
      <c r="AA1425" s="35"/>
      <c r="AB1425" s="35"/>
      <c r="AC1425" s="35"/>
      <c r="AD1425" s="36"/>
      <c r="AE1425" s="224"/>
      <c r="AF1425" s="53"/>
      <c r="AG1425" s="54"/>
      <c r="AH1425" s="55"/>
      <c r="AI1425" s="56"/>
      <c r="AJ1425" s="41" t="s">
        <v>4462</v>
      </c>
      <c r="AK1425" s="42">
        <v>45321</v>
      </c>
      <c r="AL1425" s="50"/>
      <c r="AM1425" s="337" t="str">
        <f>INDEX($K$6:$AE$6,1,MATCH(1,K1425:AE1425,-1))</f>
        <v>95PFE-L2M</v>
      </c>
      <c r="AN1425" s="337" t="str">
        <f>IF(INDEX($K$6:$AE$6,1,MATCH(1,K1425:AE1425,1))&lt;&gt;INDEX($K$6:$AE$6,1,MATCH(1,K1425:AE1425,-1)),INDEX($K$6:$AE$6,1,MATCH(1,K1425:AE1425,1)),"-")</f>
        <v>-</v>
      </c>
    </row>
    <row r="1426" spans="1:40" x14ac:dyDescent="0.2">
      <c r="A1426" s="169" t="str">
        <f>IF(IFERROR(VLOOKUP(G1426,EmployesActifs,1,FALSE),"Non")&lt;&gt;"Non","Oui","Non")</f>
        <v>Oui</v>
      </c>
      <c r="B1426" s="172">
        <f>IF(A1426="Oui",1,0)</f>
        <v>1</v>
      </c>
      <c r="C1426" s="172">
        <f>IF(OR(G1426="Médecin",H1426="Médecin",I1426="Médecin",I1426="Médecins",H1426="anesthésiste",H1426="boursier univ.",H1426="chercheur",H1426="chirurgien",H1426="Résident(e)",H1426="Md Urg",H1426="Md Card",LEFT(H1426,6)="Fellow",H1426="Externe Médecine",H1426="Directeur de la biobanque Médecin",H1426="monit.-boursier",),1,0)</f>
        <v>0</v>
      </c>
      <c r="D1426" s="172">
        <f>IF(OR(G1426=0,H1426="Stagiaire",H1426="Stagiaires",H1426="Externe",H1426="Externes",G1426="agence",H1426="STAGIAIRE INFIRMIER(ÈRE)",H1426="STAGIAIRE SI",H1426="STAGIAIRE S.I.",H1426="STAGIAIRE PAB",H1426="STAGIAIRE EN PERFUSION",H1426="Stagiaire Physiothérapeute",H1426="Stagiaire médecine",H1426="Stagiaire - Service sociaux",H1426="STAGIAIRE SOINS INFIRMIERS",H1426="STAGIAIRE EXTERNE EN MÉDECINE",H1426="ss",),1,0)</f>
        <v>0</v>
      </c>
      <c r="E1426" s="28" t="s">
        <v>5060</v>
      </c>
      <c r="F1426" s="28" t="s">
        <v>5061</v>
      </c>
      <c r="G1426" s="262">
        <v>13243</v>
      </c>
      <c r="H1426" s="79" t="s">
        <v>4999</v>
      </c>
      <c r="I1426" s="164" t="s">
        <v>4464</v>
      </c>
      <c r="J1426" s="273" t="str">
        <f ca="1">IF(AK1426&lt;=Données!$B$2,1," ")</f>
        <v xml:space="preserve"> </v>
      </c>
      <c r="K1426" s="45">
        <v>1</v>
      </c>
      <c r="L1426" s="46"/>
      <c r="M1426" s="47"/>
      <c r="N1426" s="48"/>
      <c r="O1426" s="185"/>
      <c r="P1426" s="300"/>
      <c r="Q1426" s="185"/>
      <c r="R1426" s="186"/>
      <c r="S1426" s="186"/>
      <c r="T1426" s="187"/>
      <c r="U1426" s="187"/>
      <c r="V1426" s="187"/>
      <c r="W1426" s="320"/>
      <c r="X1426" s="214"/>
      <c r="Y1426" s="215"/>
      <c r="Z1426" s="34"/>
      <c r="AA1426" s="35"/>
      <c r="AB1426" s="35"/>
      <c r="AC1426" s="35"/>
      <c r="AD1426" s="36"/>
      <c r="AE1426" s="224"/>
      <c r="AF1426" s="53"/>
      <c r="AG1426" s="54"/>
      <c r="AH1426" s="55"/>
      <c r="AI1426" s="56"/>
      <c r="AJ1426" s="41" t="s">
        <v>4462</v>
      </c>
      <c r="AK1426" s="42">
        <v>45328</v>
      </c>
      <c r="AL1426" s="50"/>
      <c r="AM1426" s="337" t="str">
        <f>INDEX($K$6:$AE$6,1,MATCH(1,K1426:AE1426,-1))</f>
        <v>95PFE-L2S</v>
      </c>
      <c r="AN1426" s="337" t="str">
        <f>IF(INDEX($K$6:$AE$6,1,MATCH(1,K1426:AE1426,1))&lt;&gt;INDEX($K$6:$AE$6,1,MATCH(1,K1426:AE1426,-1)),INDEX($K$6:$AE$6,1,MATCH(1,K1426:AE1426,1)),"-")</f>
        <v>-</v>
      </c>
    </row>
    <row r="1427" spans="1:40" x14ac:dyDescent="0.2">
      <c r="A1427" s="169" t="str">
        <f>IF(IFERROR(VLOOKUP(G1427,EmployesActifs,1,FALSE),"Non")&lt;&gt;"Non","Oui","Non")</f>
        <v>Oui</v>
      </c>
      <c r="B1427" s="172">
        <f>IF(A1427="Oui",1,0)</f>
        <v>1</v>
      </c>
      <c r="C1427" s="172">
        <f>IF(OR(G1427="Médecin",H1427="Médecin",I1427="Médecin",I1427="Médecins",H1427="anesthésiste",H1427="boursier univ.",H1427="chercheur",H1427="chirurgien",H1427="Résident(e)",H1427="Md Urg",H1427="Md Card",LEFT(H1427,6)="Fellow",H1427="Externe Médecine",H1427="Directeur de la biobanque Médecin",H1427="monit.-boursier",),1,0)</f>
        <v>0</v>
      </c>
      <c r="D1427" s="172">
        <f>IF(OR(G1427=0,H1427="Stagiaire",H1427="Stagiaires",H1427="Externe",H1427="Externes",G1427="agence",H1427="STAGIAIRE INFIRMIER(ÈRE)",H1427="STAGIAIRE SI",H1427="STAGIAIRE S.I.",H1427="STAGIAIRE PAB",H1427="STAGIAIRE EN PERFUSION",H1427="Stagiaire Physiothérapeute",H1427="Stagiaire médecine",H1427="Stagiaire - Service sociaux",H1427="STAGIAIRE SOINS INFIRMIERS",H1427="STAGIAIRE EXTERNE EN MÉDECINE",H1427="ss",),1,0)</f>
        <v>0</v>
      </c>
      <c r="E1427" s="28" t="s">
        <v>2187</v>
      </c>
      <c r="F1427" s="28" t="s">
        <v>2188</v>
      </c>
      <c r="G1427" s="262">
        <v>10921</v>
      </c>
      <c r="H1427" s="79" t="s">
        <v>3958</v>
      </c>
      <c r="I1427" s="164" t="s">
        <v>171</v>
      </c>
      <c r="J1427" s="273">
        <f ca="1">IF(AK1427&lt;=Données!$B$2,1," ")</f>
        <v>1</v>
      </c>
      <c r="K1427" s="45" t="s">
        <v>56</v>
      </c>
      <c r="L1427" s="46" t="s">
        <v>56</v>
      </c>
      <c r="M1427" s="47" t="s">
        <v>56</v>
      </c>
      <c r="N1427" s="48"/>
      <c r="O1427" s="185"/>
      <c r="P1427" s="300"/>
      <c r="Q1427" s="185"/>
      <c r="R1427" s="186"/>
      <c r="S1427" s="186">
        <v>1</v>
      </c>
      <c r="T1427" s="187"/>
      <c r="U1427" s="187"/>
      <c r="V1427" s="187"/>
      <c r="W1427" s="320"/>
      <c r="X1427" s="214"/>
      <c r="Y1427" s="215"/>
      <c r="Z1427" s="34"/>
      <c r="AA1427" s="35"/>
      <c r="AB1427" s="35"/>
      <c r="AC1427" s="35"/>
      <c r="AD1427" s="36"/>
      <c r="AE1427" s="224"/>
      <c r="AF1427" s="53"/>
      <c r="AG1427" s="54"/>
      <c r="AH1427" s="55"/>
      <c r="AI1427" s="56"/>
      <c r="AJ1427" s="41" t="s">
        <v>50</v>
      </c>
      <c r="AK1427" s="42">
        <v>44588</v>
      </c>
      <c r="AL1427" s="50"/>
      <c r="AM1427" s="337" t="str">
        <f>INDEX($K$6:$AE$6,1,MATCH(1,K1427:AE1427,-1))</f>
        <v>1870 +</v>
      </c>
      <c r="AN1427" s="337" t="str">
        <f>IF(INDEX($K$6:$AE$6,1,MATCH(1,K1427:AE1427,1))&lt;&gt;INDEX($K$6:$AE$6,1,MATCH(1,K1427:AE1427,-1)),INDEX($K$6:$AE$6,1,MATCH(1,K1427:AE1427,1)),"-")</f>
        <v>-</v>
      </c>
    </row>
    <row r="1428" spans="1:40" x14ac:dyDescent="0.2">
      <c r="A1428" s="169" t="str">
        <f>IF(IFERROR(VLOOKUP(G1428,EmployesActifs,1,FALSE),"Non")&lt;&gt;"Non","Oui","Non")</f>
        <v>Oui</v>
      </c>
      <c r="B1428" s="172">
        <f>IF(A1428="Oui",1,0)</f>
        <v>1</v>
      </c>
      <c r="C1428" s="172">
        <f>IF(OR(G1428="Médecin",H1428="Médecin",I1428="Médecin",I1428="Médecins",H1428="anesthésiste",H1428="boursier univ.",H1428="chercheur",H1428="chirurgien",H1428="Résident(e)",H1428="Md Urg",H1428="Md Card",LEFT(H1428,6)="Fellow",H1428="Externe Médecine",H1428="Directeur de la biobanque Médecin",H1428="monit.-boursier",),1,0)</f>
        <v>0</v>
      </c>
      <c r="D1428" s="172">
        <f>IF(OR(G1428=0,H1428="Stagiaire",H1428="Stagiaires",H1428="Externe",H1428="Externes",G1428="agence",H1428="STAGIAIRE INFIRMIER(ÈRE)",H1428="STAGIAIRE SI",H1428="STAGIAIRE S.I.",H1428="STAGIAIRE PAB",H1428="STAGIAIRE EN PERFUSION",H1428="Stagiaire Physiothérapeute",H1428="Stagiaire médecine",H1428="Stagiaire - Service sociaux",H1428="STAGIAIRE SOINS INFIRMIERS",H1428="STAGIAIRE EXTERNE EN MÉDECINE",H1428="ss",),1,0)</f>
        <v>0</v>
      </c>
      <c r="E1428" s="28" t="s">
        <v>5272</v>
      </c>
      <c r="F1428" s="28" t="s">
        <v>5273</v>
      </c>
      <c r="G1428" s="262">
        <v>13515</v>
      </c>
      <c r="H1428" s="79" t="s">
        <v>69</v>
      </c>
      <c r="I1428" s="164" t="s">
        <v>5215</v>
      </c>
      <c r="J1428" s="273" t="str">
        <f ca="1">IF(AK1428&lt;=Données!$B$2,1," ")</f>
        <v xml:space="preserve"> </v>
      </c>
      <c r="K1428" s="45"/>
      <c r="L1428" s="46"/>
      <c r="M1428" s="47"/>
      <c r="N1428" s="48"/>
      <c r="O1428" s="185"/>
      <c r="P1428" s="300">
        <v>1</v>
      </c>
      <c r="Q1428" s="185"/>
      <c r="R1428" s="186"/>
      <c r="S1428" s="186"/>
      <c r="T1428" s="187"/>
      <c r="U1428" s="187"/>
      <c r="V1428" s="187"/>
      <c r="W1428" s="320"/>
      <c r="X1428" s="214"/>
      <c r="Y1428" s="215"/>
      <c r="Z1428" s="34"/>
      <c r="AA1428" s="35"/>
      <c r="AB1428" s="35"/>
      <c r="AC1428" s="35"/>
      <c r="AD1428" s="36"/>
      <c r="AE1428" s="224"/>
      <c r="AF1428" s="53"/>
      <c r="AG1428" s="54"/>
      <c r="AH1428" s="55"/>
      <c r="AI1428" s="56"/>
      <c r="AJ1428" s="41" t="s">
        <v>4462</v>
      </c>
      <c r="AK1428" s="42">
        <v>45377</v>
      </c>
      <c r="AL1428" s="50"/>
      <c r="AM1428" s="337">
        <f>INDEX($K$6:$AE$6,1,MATCH(1,K1428:AE1428,-1))</f>
        <v>1804</v>
      </c>
      <c r="AN1428" s="337" t="str">
        <f>IF(INDEX($K$6:$AE$6,1,MATCH(1,K1428:AE1428,1))&lt;&gt;INDEX($K$6:$AE$6,1,MATCH(1,K1428:AE1428,-1)),INDEX($K$6:$AE$6,1,MATCH(1,K1428:AE1428,1)),"-")</f>
        <v>-</v>
      </c>
    </row>
    <row r="1429" spans="1:40" x14ac:dyDescent="0.2">
      <c r="A1429" s="169" t="str">
        <f>IF(IFERROR(VLOOKUP(G1429,EmployesActifs,1,FALSE),"Non")&lt;&gt;"Non","Oui","Non")</f>
        <v>Oui</v>
      </c>
      <c r="B1429" s="172">
        <f>IF(A1429="Oui",1,0)</f>
        <v>1</v>
      </c>
      <c r="C1429" s="172">
        <f>IF(OR(G1429="Médecin",H1429="Médecin",I1429="Médecin",I1429="Médecins",H1429="anesthésiste",H1429="boursier univ.",H1429="chercheur",H1429="chirurgien",H1429="Résident(e)",H1429="Md Urg",H1429="Md Card",LEFT(H1429,6)="Fellow",H1429="Externe Médecine",H1429="Directeur de la biobanque Médecin",H1429="monit.-boursier",),1,0)</f>
        <v>0</v>
      </c>
      <c r="D1429" s="172">
        <f>IF(OR(G1429=0,H1429="Stagiaire",H1429="Stagiaires",H1429="Externe",H1429="Externes",G1429="agence",H1429="STAGIAIRE INFIRMIER(ÈRE)",H1429="STAGIAIRE SI",H1429="STAGIAIRE S.I.",H1429="STAGIAIRE PAB",H1429="STAGIAIRE EN PERFUSION",H1429="Stagiaire Physiothérapeute",H1429="Stagiaire médecine",H1429="Stagiaire - Service sociaux",H1429="STAGIAIRE SOINS INFIRMIERS",H1429="STAGIAIRE EXTERNE EN MÉDECINE",H1429="ss",),1,0)</f>
        <v>0</v>
      </c>
      <c r="E1429" s="28" t="s">
        <v>4668</v>
      </c>
      <c r="F1429" s="28" t="s">
        <v>4669</v>
      </c>
      <c r="G1429" s="262">
        <v>13367</v>
      </c>
      <c r="H1429" s="79" t="s">
        <v>69</v>
      </c>
      <c r="I1429" s="164" t="s">
        <v>5215</v>
      </c>
      <c r="J1429" s="273" t="str">
        <f ca="1">IF(AK1429&lt;=Données!$B$2,1," ")</f>
        <v xml:space="preserve"> </v>
      </c>
      <c r="K1429" s="45"/>
      <c r="L1429" s="46">
        <v>1</v>
      </c>
      <c r="M1429" s="47"/>
      <c r="N1429" s="48"/>
      <c r="O1429" s="185"/>
      <c r="P1429" s="300"/>
      <c r="Q1429" s="185"/>
      <c r="R1429" s="186"/>
      <c r="S1429" s="186"/>
      <c r="T1429" s="187"/>
      <c r="U1429" s="187"/>
      <c r="V1429" s="187"/>
      <c r="W1429" s="320"/>
      <c r="X1429" s="214"/>
      <c r="Y1429" s="215"/>
      <c r="Z1429" s="34"/>
      <c r="AA1429" s="35"/>
      <c r="AB1429" s="35"/>
      <c r="AC1429" s="35"/>
      <c r="AD1429" s="36"/>
      <c r="AE1429" s="224"/>
      <c r="AF1429" s="53"/>
      <c r="AG1429" s="54"/>
      <c r="AH1429" s="55"/>
      <c r="AI1429" s="56"/>
      <c r="AJ1429" s="41" t="s">
        <v>4462</v>
      </c>
      <c r="AK1429" s="42">
        <v>45325</v>
      </c>
      <c r="AL1429" s="50"/>
      <c r="AM1429" s="337" t="str">
        <f>INDEX($K$6:$AE$6,1,MATCH(1,K1429:AE1429,-1))</f>
        <v>95PFE-L2M</v>
      </c>
      <c r="AN1429" s="337" t="str">
        <f>IF(INDEX($K$6:$AE$6,1,MATCH(1,K1429:AE1429,1))&lt;&gt;INDEX($K$6:$AE$6,1,MATCH(1,K1429:AE1429,-1)),INDEX($K$6:$AE$6,1,MATCH(1,K1429:AE1429,1)),"-")</f>
        <v>-</v>
      </c>
    </row>
    <row r="1430" spans="1:40" x14ac:dyDescent="0.2">
      <c r="A1430" s="169" t="str">
        <f>IF(IFERROR(VLOOKUP(G1430,EmployesActifs,1,FALSE),"Non")&lt;&gt;"Non","Oui","Non")</f>
        <v>Oui</v>
      </c>
      <c r="B1430" s="172">
        <f>IF(A1430="Oui",1,0)</f>
        <v>1</v>
      </c>
      <c r="C1430" s="172">
        <f>IF(OR(G1430="Médecin",H1430="Médecin",I1430="Médecin",I1430="Médecins",H1430="anesthésiste",H1430="boursier univ.",H1430="chercheur",H1430="chirurgien",H1430="Résident(e)",H1430="Md Urg",H1430="Md Card",LEFT(H1430,6)="Fellow",H1430="Externe Médecine",H1430="Directeur de la biobanque Médecin",H1430="monit.-boursier",),1,0)</f>
        <v>0</v>
      </c>
      <c r="D1430" s="172">
        <f>IF(OR(G1430=0,H1430="Stagiaire",H1430="Stagiaires",H1430="Externe",H1430="Externes",G1430="agence",H1430="STAGIAIRE INFIRMIER(ÈRE)",H1430="STAGIAIRE SI",H1430="STAGIAIRE S.I.",H1430="STAGIAIRE PAB",H1430="STAGIAIRE EN PERFUSION",H1430="Stagiaire Physiothérapeute",H1430="Stagiaire médecine",H1430="Stagiaire - Service sociaux",H1430="STAGIAIRE SOINS INFIRMIERS",H1430="STAGIAIRE EXTERNE EN MÉDECINE",H1430="ss",),1,0)</f>
        <v>0</v>
      </c>
      <c r="E1430" s="28" t="s">
        <v>2189</v>
      </c>
      <c r="F1430" s="28" t="s">
        <v>2190</v>
      </c>
      <c r="G1430" s="262">
        <v>9337</v>
      </c>
      <c r="H1430" s="79" t="s">
        <v>5325</v>
      </c>
      <c r="I1430" s="164" t="s">
        <v>933</v>
      </c>
      <c r="J1430" s="273" t="str">
        <f ca="1">IF(AK1430&lt;=Données!$B$2,1," ")</f>
        <v xml:space="preserve"> </v>
      </c>
      <c r="K1430" s="45"/>
      <c r="L1430" s="46" t="s">
        <v>56</v>
      </c>
      <c r="M1430" s="47" t="s">
        <v>56</v>
      </c>
      <c r="N1430" s="48"/>
      <c r="O1430" s="185"/>
      <c r="P1430" s="300" t="s">
        <v>56</v>
      </c>
      <c r="Q1430" s="185"/>
      <c r="R1430" s="186"/>
      <c r="S1430" s="186">
        <v>1</v>
      </c>
      <c r="T1430" s="187"/>
      <c r="U1430" s="187"/>
      <c r="V1430" s="187"/>
      <c r="W1430" s="320"/>
      <c r="X1430" s="214"/>
      <c r="Y1430" s="215"/>
      <c r="Z1430" s="34"/>
      <c r="AA1430" s="35"/>
      <c r="AB1430" s="35"/>
      <c r="AC1430" s="35"/>
      <c r="AD1430" s="36"/>
      <c r="AE1430" s="224"/>
      <c r="AF1430" s="53"/>
      <c r="AG1430" s="54"/>
      <c r="AH1430" s="55"/>
      <c r="AI1430" s="56"/>
      <c r="AJ1430" s="41" t="s">
        <v>4462</v>
      </c>
      <c r="AK1430" s="42">
        <v>45399</v>
      </c>
      <c r="AL1430" s="50"/>
      <c r="AM1430" s="337" t="str">
        <f>INDEX($K$6:$AE$6,1,MATCH(1,K1430:AE1430,-1))</f>
        <v>1870 +</v>
      </c>
      <c r="AN1430" s="337" t="str">
        <f>IF(INDEX($K$6:$AE$6,1,MATCH(1,K1430:AE1430,1))&lt;&gt;INDEX($K$6:$AE$6,1,MATCH(1,K1430:AE1430,-1)),INDEX($K$6:$AE$6,1,MATCH(1,K1430:AE1430,1)),"-")</f>
        <v>-</v>
      </c>
    </row>
    <row r="1431" spans="1:40" x14ac:dyDescent="0.2">
      <c r="A1431" s="169" t="str">
        <f>IF(IFERROR(VLOOKUP(G1431,EmployesActifs,1,FALSE),"Non")&lt;&gt;"Non","Oui","Non")</f>
        <v>Oui</v>
      </c>
      <c r="B1431" s="172">
        <f>IF(A1431="Oui",1,0)</f>
        <v>1</v>
      </c>
      <c r="C1431" s="172">
        <f>IF(OR(G1431="Médecin",H1431="Médecin",I1431="Médecin",I1431="Médecins",H1431="anesthésiste",H1431="boursier univ.",H1431="chercheur",H1431="chirurgien",H1431="Résident(e)",H1431="Md Urg",H1431="Md Card",LEFT(H1431,6)="Fellow",H1431="Externe Médecine",H1431="Directeur de la biobanque Médecin",H1431="monit.-boursier",),1,0)</f>
        <v>0</v>
      </c>
      <c r="D1431" s="172">
        <f>IF(OR(G1431=0,H1431="Stagiaire",H1431="Stagiaires",H1431="Externe",H1431="Externes",G1431="agence",H1431="STAGIAIRE INFIRMIER(ÈRE)",H1431="STAGIAIRE SI",H1431="STAGIAIRE S.I.",H1431="STAGIAIRE PAB",H1431="STAGIAIRE EN PERFUSION",H1431="Stagiaire Physiothérapeute",H1431="Stagiaire médecine",H1431="Stagiaire - Service sociaux",H1431="STAGIAIRE SOINS INFIRMIERS",H1431="STAGIAIRE EXTERNE EN MÉDECINE",H1431="ss",),1,0)</f>
        <v>0</v>
      </c>
      <c r="E1431" s="28" t="s">
        <v>5295</v>
      </c>
      <c r="F1431" s="28" t="s">
        <v>5296</v>
      </c>
      <c r="G1431" s="262">
        <v>13523</v>
      </c>
      <c r="H1431" s="79" t="s">
        <v>69</v>
      </c>
      <c r="I1431" s="164" t="s">
        <v>5215</v>
      </c>
      <c r="J1431" s="273" t="str">
        <f ca="1">IF(AK1431&lt;=Données!$B$2,1," ")</f>
        <v xml:space="preserve"> </v>
      </c>
      <c r="K1431" s="45"/>
      <c r="L1431" s="46">
        <v>1</v>
      </c>
      <c r="M1431" s="47"/>
      <c r="N1431" s="48"/>
      <c r="O1431" s="185"/>
      <c r="P1431" s="300"/>
      <c r="Q1431" s="185"/>
      <c r="R1431" s="186"/>
      <c r="S1431" s="186"/>
      <c r="T1431" s="187"/>
      <c r="U1431" s="187"/>
      <c r="V1431" s="187"/>
      <c r="W1431" s="320"/>
      <c r="X1431" s="214"/>
      <c r="Y1431" s="215"/>
      <c r="Z1431" s="34"/>
      <c r="AA1431" s="35"/>
      <c r="AB1431" s="35"/>
      <c r="AC1431" s="35"/>
      <c r="AD1431" s="36"/>
      <c r="AE1431" s="224"/>
      <c r="AF1431" s="53"/>
      <c r="AG1431" s="54"/>
      <c r="AH1431" s="55"/>
      <c r="AI1431" s="56"/>
      <c r="AJ1431" s="41" t="s">
        <v>4462</v>
      </c>
      <c r="AK1431" s="42">
        <v>45377</v>
      </c>
      <c r="AL1431" s="50"/>
      <c r="AM1431" s="337" t="str">
        <f>INDEX($K$6:$AE$6,1,MATCH(1,K1431:AE1431,-1))</f>
        <v>95PFE-L2M</v>
      </c>
      <c r="AN1431" s="337" t="str">
        <f>IF(INDEX($K$6:$AE$6,1,MATCH(1,K1431:AE1431,1))&lt;&gt;INDEX($K$6:$AE$6,1,MATCH(1,K1431:AE1431,-1)),INDEX($K$6:$AE$6,1,MATCH(1,K1431:AE1431,1)),"-")</f>
        <v>-</v>
      </c>
    </row>
    <row r="1432" spans="1:40" x14ac:dyDescent="0.2">
      <c r="A1432" s="169" t="str">
        <f>IF(IFERROR(VLOOKUP(G1432,EmployesActifs,1,FALSE),"Non")&lt;&gt;"Non","Oui","Non")</f>
        <v>Oui</v>
      </c>
      <c r="B1432" s="172">
        <f>IF(A1432="Oui",1,0)</f>
        <v>1</v>
      </c>
      <c r="C1432" s="172">
        <f>IF(OR(G1432="Médecin",H1432="Médecin",I1432="Médecin",I1432="Médecins",H1432="anesthésiste",H1432="boursier univ.",H1432="chercheur",H1432="chirurgien",H1432="Résident(e)",H1432="Md Urg",H1432="Md Card",LEFT(H1432,6)="Fellow",H1432="Externe Médecine",H1432="Directeur de la biobanque Médecin",H1432="monit.-boursier",),1,0)</f>
        <v>0</v>
      </c>
      <c r="D1432" s="172">
        <f>IF(OR(G1432=0,H1432="Stagiaire",H1432="Stagiaires",H1432="Externe",H1432="Externes",G1432="agence",H1432="STAGIAIRE INFIRMIER(ÈRE)",H1432="STAGIAIRE SI",H1432="STAGIAIRE S.I.",H1432="STAGIAIRE PAB",H1432="STAGIAIRE EN PERFUSION",H1432="Stagiaire Physiothérapeute",H1432="Stagiaire médecine",H1432="Stagiaire - Service sociaux",H1432="STAGIAIRE SOINS INFIRMIERS",H1432="STAGIAIRE EXTERNE EN MÉDECINE",H1432="ss",),1,0)</f>
        <v>0</v>
      </c>
      <c r="E1432" s="28" t="s">
        <v>4666</v>
      </c>
      <c r="F1432" s="28" t="s">
        <v>5094</v>
      </c>
      <c r="G1432" s="262">
        <v>13366</v>
      </c>
      <c r="H1432" s="79" t="s">
        <v>69</v>
      </c>
      <c r="I1432" s="164" t="s">
        <v>5715</v>
      </c>
      <c r="J1432" s="273" t="str">
        <f ca="1">IF(AK1432&lt;=Données!$B$2,1," ")</f>
        <v xml:space="preserve"> </v>
      </c>
      <c r="K1432" s="45"/>
      <c r="L1432" s="46" t="s">
        <v>56</v>
      </c>
      <c r="M1432" s="47"/>
      <c r="N1432" s="48">
        <v>1</v>
      </c>
      <c r="O1432" s="185"/>
      <c r="P1432" s="300"/>
      <c r="Q1432" s="185"/>
      <c r="R1432" s="186"/>
      <c r="S1432" s="186"/>
      <c r="T1432" s="187"/>
      <c r="U1432" s="187"/>
      <c r="V1432" s="187"/>
      <c r="W1432" s="320"/>
      <c r="X1432" s="214"/>
      <c r="Y1432" s="215"/>
      <c r="Z1432" s="34"/>
      <c r="AA1432" s="35"/>
      <c r="AB1432" s="35"/>
      <c r="AC1432" s="35"/>
      <c r="AD1432" s="36"/>
      <c r="AE1432" s="224"/>
      <c r="AF1432" s="53"/>
      <c r="AG1432" s="54"/>
      <c r="AH1432" s="55"/>
      <c r="AI1432" s="56"/>
      <c r="AJ1432" s="41" t="s">
        <v>652</v>
      </c>
      <c r="AK1432" s="42">
        <v>45311</v>
      </c>
      <c r="AL1432" s="50"/>
      <c r="AM1432" s="337" t="str">
        <f>INDEX($K$6:$AE$6,1,MATCH(1,K1432:AE1432,-1))</f>
        <v>F550</v>
      </c>
      <c r="AN1432" s="337" t="str">
        <f>IF(INDEX($K$6:$AE$6,1,MATCH(1,K1432:AE1432,1))&lt;&gt;INDEX($K$6:$AE$6,1,MATCH(1,K1432:AE1432,-1)),INDEX($K$6:$AE$6,1,MATCH(1,K1432:AE1432,1)),"-")</f>
        <v>-</v>
      </c>
    </row>
    <row r="1433" spans="1:40" x14ac:dyDescent="0.2">
      <c r="A1433" s="169" t="str">
        <f>IF(IFERROR(VLOOKUP(G1433,EmployesActifs,1,FALSE),"Non")&lt;&gt;"Non","Oui","Non")</f>
        <v>Oui</v>
      </c>
      <c r="B1433" s="172">
        <f>IF(A1433="Oui",1,0)</f>
        <v>1</v>
      </c>
      <c r="C1433" s="172">
        <f>IF(OR(G1433="Médecin",H1433="Médecin",I1433="Médecin",I1433="Médecins",H1433="anesthésiste",H1433="boursier univ.",H1433="chercheur",H1433="chirurgien",H1433="Résident(e)",H1433="Md Urg",H1433="Md Card",LEFT(H1433,6)="Fellow",H1433="Externe Médecine",H1433="Directeur de la biobanque Médecin",H1433="monit.-boursier",),1,0)</f>
        <v>0</v>
      </c>
      <c r="D1433" s="172">
        <f>IF(OR(G1433=0,H1433="Stagiaire",H1433="Stagiaires",H1433="Externe",H1433="Externes",G1433="agence",H1433="STAGIAIRE INFIRMIER(ÈRE)",H1433="STAGIAIRE SI",H1433="STAGIAIRE S.I.",H1433="STAGIAIRE PAB",H1433="STAGIAIRE EN PERFUSION",H1433="Stagiaire Physiothérapeute",H1433="Stagiaire médecine",H1433="Stagiaire - Service sociaux",H1433="STAGIAIRE SOINS INFIRMIERS",H1433="STAGIAIRE EXTERNE EN MÉDECINE",H1433="ss",),1,0)</f>
        <v>0</v>
      </c>
      <c r="E1433" s="28" t="s">
        <v>2191</v>
      </c>
      <c r="F1433" s="28" t="s">
        <v>2192</v>
      </c>
      <c r="G1433" s="262">
        <v>10176</v>
      </c>
      <c r="H1433" s="79" t="s">
        <v>2098</v>
      </c>
      <c r="I1433" s="164" t="s">
        <v>836</v>
      </c>
      <c r="J1433" s="273" t="str">
        <f ca="1">IF(AK1433&lt;=Données!$B$2,1," ")</f>
        <v xml:space="preserve"> </v>
      </c>
      <c r="K1433" s="45"/>
      <c r="L1433" s="46"/>
      <c r="M1433" s="47"/>
      <c r="N1433" s="48"/>
      <c r="O1433" s="185"/>
      <c r="P1433" s="300"/>
      <c r="Q1433" s="185"/>
      <c r="R1433" s="186"/>
      <c r="S1433" s="186"/>
      <c r="T1433" s="187"/>
      <c r="U1433" s="187"/>
      <c r="V1433" s="187"/>
      <c r="W1433" s="320"/>
      <c r="X1433" s="214"/>
      <c r="Y1433" s="215"/>
      <c r="Z1433" s="34">
        <v>1</v>
      </c>
      <c r="AA1433" s="35"/>
      <c r="AB1433" s="35"/>
      <c r="AC1433" s="35"/>
      <c r="AD1433" s="36"/>
      <c r="AE1433" s="224"/>
      <c r="AF1433" s="53"/>
      <c r="AG1433" s="54"/>
      <c r="AH1433" s="55"/>
      <c r="AI1433" s="56"/>
      <c r="AJ1433" s="41" t="s">
        <v>652</v>
      </c>
      <c r="AK1433" s="42">
        <v>45374</v>
      </c>
      <c r="AL1433" s="50"/>
      <c r="AM1433" s="337" t="str">
        <f>INDEX($K$6:$AE$6,1,MATCH(1,K1433:AE1433,-1))</f>
        <v>1510-XS</v>
      </c>
      <c r="AN1433" s="337" t="str">
        <f>IF(INDEX($K$6:$AE$6,1,MATCH(1,K1433:AE1433,1))&lt;&gt;INDEX($K$6:$AE$6,1,MATCH(1,K1433:AE1433,-1)),INDEX($K$6:$AE$6,1,MATCH(1,K1433:AE1433,1)),"-")</f>
        <v>-</v>
      </c>
    </row>
    <row r="1434" spans="1:40" x14ac:dyDescent="0.2">
      <c r="A1434" s="169" t="str">
        <f>IF(IFERROR(VLOOKUP(G1434,EmployesActifs,1,FALSE),"Non")&lt;&gt;"Non","Oui","Non")</f>
        <v>Oui</v>
      </c>
      <c r="B1434" s="172">
        <f>IF(A1434="Oui",1,0)</f>
        <v>1</v>
      </c>
      <c r="C1434" s="172">
        <f>IF(OR(G1434="Médecin",H1434="Médecin",I1434="Médecin",I1434="Médecins",H1434="anesthésiste",H1434="boursier univ.",H1434="chercheur",H1434="chirurgien",H1434="Résident(e)",H1434="Md Urg",H1434="Md Card",LEFT(H1434,6)="Fellow",H1434="Externe Médecine",H1434="Directeur de la biobanque Médecin",H1434="monit.-boursier",),1,0)</f>
        <v>0</v>
      </c>
      <c r="D1434" s="172">
        <f>IF(OR(G1434=0,H1434="Stagiaire",H1434="Stagiaires",H1434="Externe",H1434="Externes",G1434="agence",H1434="STAGIAIRE INFIRMIER(ÈRE)",H1434="STAGIAIRE SI",H1434="STAGIAIRE S.I.",H1434="STAGIAIRE PAB",H1434="STAGIAIRE EN PERFUSION",H1434="Stagiaire Physiothérapeute",H1434="Stagiaire médecine",H1434="Stagiaire - Service sociaux",H1434="STAGIAIRE SOINS INFIRMIERS",H1434="STAGIAIRE EXTERNE EN MÉDECINE",H1434="ss",),1,0)</f>
        <v>0</v>
      </c>
      <c r="E1434" s="28" t="s">
        <v>3147</v>
      </c>
      <c r="F1434" s="28" t="s">
        <v>3994</v>
      </c>
      <c r="G1434" s="262">
        <v>11319</v>
      </c>
      <c r="H1434" s="79" t="s">
        <v>5218</v>
      </c>
      <c r="I1434" s="164" t="s">
        <v>209</v>
      </c>
      <c r="J1434" s="273" t="str">
        <f ca="1">IF(AK1434&lt;=Données!$B$2,1," ")</f>
        <v xml:space="preserve"> </v>
      </c>
      <c r="K1434" s="45"/>
      <c r="L1434" s="46">
        <v>1</v>
      </c>
      <c r="M1434" s="47"/>
      <c r="N1434" s="48"/>
      <c r="O1434" s="185"/>
      <c r="P1434" s="187"/>
      <c r="Q1434" s="185"/>
      <c r="R1434" s="186"/>
      <c r="S1434" s="186"/>
      <c r="T1434" s="187"/>
      <c r="U1434" s="187"/>
      <c r="V1434" s="187"/>
      <c r="W1434" s="320"/>
      <c r="X1434" s="214"/>
      <c r="Y1434" s="215"/>
      <c r="Z1434" s="34"/>
      <c r="AA1434" s="35"/>
      <c r="AB1434" s="35"/>
      <c r="AC1434" s="35"/>
      <c r="AD1434" s="36"/>
      <c r="AE1434" s="224"/>
      <c r="AF1434" s="53"/>
      <c r="AG1434" s="54"/>
      <c r="AH1434" s="55"/>
      <c r="AI1434" s="56"/>
      <c r="AJ1434" s="41" t="s">
        <v>4462</v>
      </c>
      <c r="AK1434" s="42">
        <v>45349</v>
      </c>
      <c r="AL1434" s="50"/>
      <c r="AM1434" s="337" t="str">
        <f>INDEX($K$6:$AE$6,1,MATCH(1,K1434:AE1434,-1))</f>
        <v>95PFE-L2M</v>
      </c>
      <c r="AN1434" s="337" t="str">
        <f>IF(INDEX($K$6:$AE$6,1,MATCH(1,K1434:AE1434,1))&lt;&gt;INDEX($K$6:$AE$6,1,MATCH(1,K1434:AE1434,-1)),INDEX($K$6:$AE$6,1,MATCH(1,K1434:AE1434,1)),"-")</f>
        <v>-</v>
      </c>
    </row>
    <row r="1435" spans="1:40" x14ac:dyDescent="0.2">
      <c r="A1435" s="169" t="str">
        <f>IF(IFERROR(VLOOKUP(G1435,EmployesActifs,1,FALSE),"Non")&lt;&gt;"Non","Oui","Non")</f>
        <v>Oui</v>
      </c>
      <c r="B1435" s="172">
        <f>IF(A1435="Oui",1,0)</f>
        <v>1</v>
      </c>
      <c r="C1435" s="172">
        <f>IF(OR(G1435="Médecin",H1435="Médecin",I1435="Médecin",I1435="Médecins",H1435="anesthésiste",H1435="boursier univ.",H1435="chercheur",H1435="chirurgien",H1435="Résident(e)",H1435="Md Urg",H1435="Md Card",LEFT(H1435,6)="Fellow",H1435="Externe Médecine",H1435="Directeur de la biobanque Médecin",H1435="monit.-boursier",),1,0)</f>
        <v>0</v>
      </c>
      <c r="D1435" s="172">
        <f>IF(OR(G1435=0,H1435="Stagiaire",H1435="Stagiaires",H1435="Externe",H1435="Externes",G1435="agence",H1435="STAGIAIRE INFIRMIER(ÈRE)",H1435="STAGIAIRE SI",H1435="STAGIAIRE S.I.",H1435="STAGIAIRE PAB",H1435="STAGIAIRE EN PERFUSION",H1435="Stagiaire Physiothérapeute",H1435="Stagiaire médecine",H1435="Stagiaire - Service sociaux",H1435="STAGIAIRE SOINS INFIRMIERS",H1435="STAGIAIRE EXTERNE EN MÉDECINE",H1435="ss",),1,0)</f>
        <v>0</v>
      </c>
      <c r="E1435" s="28" t="s">
        <v>3147</v>
      </c>
      <c r="F1435" s="28" t="s">
        <v>3148</v>
      </c>
      <c r="G1435" s="262">
        <v>12741</v>
      </c>
      <c r="H1435" s="79" t="s">
        <v>1867</v>
      </c>
      <c r="I1435" s="164" t="s">
        <v>3399</v>
      </c>
      <c r="J1435" s="273">
        <f ca="1">IF(AK1435&lt;=Données!$B$2,1," ")</f>
        <v>1</v>
      </c>
      <c r="K1435" s="45"/>
      <c r="L1435" s="46">
        <v>1</v>
      </c>
      <c r="M1435" s="47"/>
      <c r="N1435" s="48"/>
      <c r="O1435" s="185"/>
      <c r="P1435" s="187"/>
      <c r="Q1435" s="185"/>
      <c r="R1435" s="186"/>
      <c r="S1435" s="186"/>
      <c r="T1435" s="187"/>
      <c r="U1435" s="187"/>
      <c r="V1435" s="187"/>
      <c r="W1435" s="320"/>
      <c r="X1435" s="214"/>
      <c r="Y1435" s="215"/>
      <c r="Z1435" s="34"/>
      <c r="AA1435" s="35"/>
      <c r="AB1435" s="35"/>
      <c r="AC1435" s="35"/>
      <c r="AD1435" s="36"/>
      <c r="AE1435" s="224"/>
      <c r="AF1435" s="53"/>
      <c r="AG1435" s="54"/>
      <c r="AH1435" s="55"/>
      <c r="AI1435" s="56"/>
      <c r="AJ1435" s="41" t="s">
        <v>85</v>
      </c>
      <c r="AK1435" s="42">
        <v>44972</v>
      </c>
      <c r="AL1435" s="50"/>
      <c r="AM1435" s="337" t="str">
        <f>INDEX($K$6:$AE$6,1,MATCH(1,K1435:AE1435,-1))</f>
        <v>95PFE-L2M</v>
      </c>
      <c r="AN1435" s="337" t="str">
        <f>IF(INDEX($K$6:$AE$6,1,MATCH(1,K1435:AE1435,1))&lt;&gt;INDEX($K$6:$AE$6,1,MATCH(1,K1435:AE1435,-1)),INDEX($K$6:$AE$6,1,MATCH(1,K1435:AE1435,1)),"-")</f>
        <v>-</v>
      </c>
    </row>
    <row r="1436" spans="1:40" x14ac:dyDescent="0.2">
      <c r="A1436" s="381"/>
      <c r="B1436" s="172">
        <f>IF(A1436="Oui",1,0)</f>
        <v>0</v>
      </c>
      <c r="C1436" s="172">
        <f>IF(OR(G1436="Médecin",H1436="Médecin",I1436="Médecin",I1436="Médecins",H1436="anesthésiste",H1436="boursier univ.",H1436="chercheur",H1436="chirurgien",H1436="Résident(e)",H1436="Md Urg",H1436="Md Card",LEFT(H1436,6)="Fellow",H1436="Externe Médecine",H1436="Directeur de la biobanque Médecin",H1436="monit.-boursier",),1,0)</f>
        <v>1</v>
      </c>
      <c r="D1436" s="172">
        <f>IF(OR(G1436=0,H1436="Stagiaire",H1436="Stagiaires",H1436="Externe",H1436="Externes",G1436="agence",H1436="STAGIAIRE INFIRMIER(ÈRE)",H1436="STAGIAIRE SI",H1436="STAGIAIRE S.I.",H1436="STAGIAIRE PAB",H1436="STAGIAIRE EN PERFUSION",H1436="Stagiaire Physiothérapeute",H1436="Stagiaire médecine",H1436="Stagiaire - Service sociaux",H1436="STAGIAIRE SOINS INFIRMIERS",H1436="STAGIAIRE EXTERNE EN MÉDECINE",H1436="ss",),1,0)</f>
        <v>0</v>
      </c>
      <c r="E1436" s="28" t="s">
        <v>3147</v>
      </c>
      <c r="F1436" s="28" t="s">
        <v>6262</v>
      </c>
      <c r="G1436" s="262" t="s">
        <v>6263</v>
      </c>
      <c r="H1436" s="79" t="s">
        <v>3185</v>
      </c>
      <c r="I1436" s="164" t="s">
        <v>2214</v>
      </c>
      <c r="J1436" s="273" t="str">
        <f ca="1">IF(AK1436&lt;=Données!$B$2,1," ")</f>
        <v xml:space="preserve"> </v>
      </c>
      <c r="K1436" s="45"/>
      <c r="L1436" s="46" t="s">
        <v>56</v>
      </c>
      <c r="M1436" s="47"/>
      <c r="N1436" s="48"/>
      <c r="O1436" s="185"/>
      <c r="P1436" s="187"/>
      <c r="Q1436" s="185"/>
      <c r="R1436" s="186"/>
      <c r="S1436" s="186">
        <v>1</v>
      </c>
      <c r="T1436" s="187"/>
      <c r="U1436" s="187"/>
      <c r="V1436" s="187"/>
      <c r="W1436" s="320"/>
      <c r="X1436" s="214"/>
      <c r="Y1436" s="215"/>
      <c r="Z1436" s="34"/>
      <c r="AA1436" s="35"/>
      <c r="AB1436" s="35"/>
      <c r="AC1436" s="35"/>
      <c r="AD1436" s="36"/>
      <c r="AE1436" s="224"/>
      <c r="AF1436" s="53"/>
      <c r="AG1436" s="54"/>
      <c r="AH1436" s="55"/>
      <c r="AI1436" s="56"/>
      <c r="AJ1436" s="41" t="s">
        <v>4462</v>
      </c>
      <c r="AK1436" s="42">
        <v>45882</v>
      </c>
      <c r="AL1436" s="50"/>
      <c r="AM1436" s="337" t="str">
        <f>INDEX($K$6:$AE$6,1,MATCH(1,K1436:AE1436,-1))</f>
        <v>1870 +</v>
      </c>
      <c r="AN1436" s="337" t="str">
        <f>IF(INDEX($K$6:$AE$6,1,MATCH(1,K1436:AE1436,1))&lt;&gt;INDEX($K$6:$AE$6,1,MATCH(1,K1436:AE1436,-1)),INDEX($K$6:$AE$6,1,MATCH(1,K1436:AE1436,1)),"-")</f>
        <v>-</v>
      </c>
    </row>
    <row r="1437" spans="1:40" x14ac:dyDescent="0.2">
      <c r="A1437" s="381"/>
      <c r="B1437" s="172">
        <f>IF(A1437="Oui",1,0)</f>
        <v>0</v>
      </c>
      <c r="C1437" s="172">
        <f>IF(OR(G1437="Médecin",H1437="Médecin",I1437="Médecin",I1437="Médecins",H1437="anesthésiste",H1437="boursier univ.",H1437="chercheur",H1437="chirurgien",H1437="Résident(e)",H1437="Md Urg",H1437="Md Card",LEFT(H1437,6)="Fellow",H1437="Externe Médecine",H1437="Directeur de la biobanque Médecin",H1437="monit.-boursier",),1,0)</f>
        <v>1</v>
      </c>
      <c r="D1437" s="172">
        <f>IF(OR(G1437=0,H1437="Stagiaire",H1437="Stagiaires",H1437="Externe",H1437="Externes",G1437="agence",H1437="STAGIAIRE INFIRMIER(ÈRE)",H1437="STAGIAIRE SI",H1437="STAGIAIRE S.I.",H1437="STAGIAIRE PAB",H1437="STAGIAIRE EN PERFUSION",H1437="Stagiaire Physiothérapeute",H1437="Stagiaire médecine",H1437="Stagiaire - Service sociaux",H1437="STAGIAIRE SOINS INFIRMIERS",H1437="STAGIAIRE EXTERNE EN MÉDECINE",H1437="ss",),1,0)</f>
        <v>0</v>
      </c>
      <c r="E1437" s="28" t="s">
        <v>3147</v>
      </c>
      <c r="F1437" s="28" t="s">
        <v>5811</v>
      </c>
      <c r="G1437" s="262" t="s">
        <v>5812</v>
      </c>
      <c r="H1437" s="79" t="s">
        <v>3185</v>
      </c>
      <c r="I1437" s="164"/>
      <c r="J1437" s="273" t="str">
        <f ca="1">IF(AK1437&lt;=Données!$B$2,1," ")</f>
        <v xml:space="preserve"> </v>
      </c>
      <c r="K1437" s="45">
        <v>1</v>
      </c>
      <c r="L1437" s="46"/>
      <c r="M1437" s="47"/>
      <c r="N1437" s="48"/>
      <c r="O1437" s="185"/>
      <c r="P1437" s="300"/>
      <c r="Q1437" s="185"/>
      <c r="R1437" s="186"/>
      <c r="S1437" s="186"/>
      <c r="T1437" s="187"/>
      <c r="U1437" s="187"/>
      <c r="V1437" s="187"/>
      <c r="W1437" s="320"/>
      <c r="X1437" s="214"/>
      <c r="Y1437" s="215"/>
      <c r="Z1437" s="34"/>
      <c r="AA1437" s="35"/>
      <c r="AB1437" s="35"/>
      <c r="AC1437" s="35"/>
      <c r="AD1437" s="36"/>
      <c r="AE1437" s="224"/>
      <c r="AF1437" s="53"/>
      <c r="AG1437" s="54"/>
      <c r="AH1437" s="55"/>
      <c r="AI1437" s="56"/>
      <c r="AJ1437" s="41" t="s">
        <v>4462</v>
      </c>
      <c r="AK1437" s="42">
        <v>45630</v>
      </c>
      <c r="AL1437" s="50"/>
      <c r="AM1437" s="337" t="str">
        <f>INDEX($K$6:$AE$6,1,MATCH(1,K1437:AE1437,-1))</f>
        <v>95PFE-L2S</v>
      </c>
      <c r="AN1437" s="337" t="str">
        <f>IF(INDEX($K$6:$AE$6,1,MATCH(1,K1437:AE1437,1))&lt;&gt;INDEX($K$6:$AE$6,1,MATCH(1,K1437:AE1437,-1)),INDEX($K$6:$AE$6,1,MATCH(1,K1437:AE1437,1)),"-")</f>
        <v>-</v>
      </c>
    </row>
    <row r="1438" spans="1:40" x14ac:dyDescent="0.2">
      <c r="A1438" s="169" t="str">
        <f>IF(IFERROR(VLOOKUP(G1438,EmployesActifs,1,FALSE),"Non")&lt;&gt;"Non","Oui","Non")</f>
        <v>Oui</v>
      </c>
      <c r="B1438" s="172">
        <f>IF(A1438="Oui",1,0)</f>
        <v>1</v>
      </c>
      <c r="C1438" s="172">
        <f>IF(OR(G1438="Médecin",H1438="Médecin",I1438="Médecin",I1438="Médecins",H1438="anesthésiste",H1438="boursier univ.",H1438="chercheur",H1438="chirurgien",H1438="Résident(e)",H1438="Md Urg",H1438="Md Card",LEFT(H1438,6)="Fellow",H1438="Externe Médecine",H1438="Directeur de la biobanque Médecin",H1438="monit.-boursier",),1,0)</f>
        <v>0</v>
      </c>
      <c r="D1438" s="172">
        <f>IF(OR(G1438=0,H1438="Stagiaire",H1438="Stagiaires",H1438="Externe",H1438="Externes",G1438="agence",H1438="STAGIAIRE INFIRMIER(ÈRE)",H1438="STAGIAIRE SI",H1438="STAGIAIRE S.I.",H1438="STAGIAIRE PAB",H1438="STAGIAIRE EN PERFUSION",H1438="Stagiaire Physiothérapeute",H1438="Stagiaire médecine",H1438="Stagiaire - Service sociaux",H1438="STAGIAIRE SOINS INFIRMIERS",H1438="STAGIAIRE EXTERNE EN MÉDECINE",H1438="ss",),1,0)</f>
        <v>0</v>
      </c>
      <c r="E1438" s="28" t="s">
        <v>2193</v>
      </c>
      <c r="F1438" s="28" t="s">
        <v>2194</v>
      </c>
      <c r="G1438" s="262">
        <v>11641</v>
      </c>
      <c r="H1438" s="79" t="s">
        <v>54</v>
      </c>
      <c r="I1438" s="164" t="s">
        <v>55</v>
      </c>
      <c r="J1438" s="273" t="str">
        <f ca="1">IF(AK1438&lt;=Données!$B$2,1," ")</f>
        <v xml:space="preserve"> </v>
      </c>
      <c r="K1438" s="45"/>
      <c r="L1438" s="46">
        <v>1</v>
      </c>
      <c r="M1438" s="47"/>
      <c r="N1438" s="48"/>
      <c r="O1438" s="185"/>
      <c r="P1438" s="300"/>
      <c r="Q1438" s="185"/>
      <c r="R1438" s="186"/>
      <c r="S1438" s="186">
        <v>1</v>
      </c>
      <c r="T1438" s="187"/>
      <c r="U1438" s="187"/>
      <c r="V1438" s="187"/>
      <c r="W1438" s="320"/>
      <c r="X1438" s="214"/>
      <c r="Y1438" s="215"/>
      <c r="Z1438" s="34"/>
      <c r="AA1438" s="35"/>
      <c r="AB1438" s="35"/>
      <c r="AC1438" s="35"/>
      <c r="AD1438" s="36"/>
      <c r="AE1438" s="224"/>
      <c r="AF1438" s="53"/>
      <c r="AG1438" s="54"/>
      <c r="AH1438" s="55"/>
      <c r="AI1438" s="56"/>
      <c r="AJ1438" s="41" t="s">
        <v>4462</v>
      </c>
      <c r="AK1438" s="42">
        <v>45644</v>
      </c>
      <c r="AL1438" s="50"/>
      <c r="AM1438" s="337" t="str">
        <f>INDEX($K$6:$AE$6,1,MATCH(1,K1438:AE1438,-1))</f>
        <v>95PFE-L2M</v>
      </c>
      <c r="AN1438" s="337" t="str">
        <f>IF(INDEX($K$6:$AE$6,1,MATCH(1,K1438:AE1438,1))&lt;&gt;INDEX($K$6:$AE$6,1,MATCH(1,K1438:AE1438,-1)),INDEX($K$6:$AE$6,1,MATCH(1,K1438:AE1438,1)),"-")</f>
        <v>1870 +</v>
      </c>
    </row>
    <row r="1439" spans="1:40" x14ac:dyDescent="0.2">
      <c r="A1439" s="169" t="str">
        <f>IF(IFERROR(VLOOKUP(G1439,EmployesActifs,1,FALSE),"Non")&lt;&gt;"Non","Oui","Non")</f>
        <v>Oui</v>
      </c>
      <c r="B1439" s="172">
        <f>IF(A1439="Oui",1,0)</f>
        <v>1</v>
      </c>
      <c r="C1439" s="172">
        <f>IF(OR(G1439="Médecin",H1439="Médecin",I1439="Médecin",I1439="Médecins",H1439="anesthésiste",H1439="boursier univ.",H1439="chercheur",H1439="chirurgien",H1439="Résident(e)",H1439="Md Urg",H1439="Md Card",LEFT(H1439,6)="Fellow",H1439="Externe Médecine",H1439="Directeur de la biobanque Médecin",H1439="monit.-boursier",),1,0)</f>
        <v>0</v>
      </c>
      <c r="D1439" s="172">
        <f>IF(OR(G1439=0,H1439="Stagiaire",H1439="Stagiaires",H1439="Externe",H1439="Externes",G1439="agence",H1439="STAGIAIRE INFIRMIER(ÈRE)",H1439="STAGIAIRE SI",H1439="STAGIAIRE S.I.",H1439="STAGIAIRE PAB",H1439="STAGIAIRE EN PERFUSION",H1439="Stagiaire Physiothérapeute",H1439="Stagiaire médecine",H1439="Stagiaire - Service sociaux",H1439="STAGIAIRE SOINS INFIRMIERS",H1439="STAGIAIRE EXTERNE EN MÉDECINE",H1439="ss",),1,0)</f>
        <v>0</v>
      </c>
      <c r="E1439" s="28" t="s">
        <v>768</v>
      </c>
      <c r="F1439" s="28" t="s">
        <v>6243</v>
      </c>
      <c r="G1439" s="262">
        <v>14149</v>
      </c>
      <c r="H1439" s="79" t="s">
        <v>517</v>
      </c>
      <c r="I1439" s="164" t="s">
        <v>1140</v>
      </c>
      <c r="J1439" s="273" t="str">
        <f ca="1">IF(AK1439&lt;=Données!$B$2,1," ")</f>
        <v xml:space="preserve"> </v>
      </c>
      <c r="K1439" s="45"/>
      <c r="L1439" s="46"/>
      <c r="M1439" s="47" t="s">
        <v>56</v>
      </c>
      <c r="N1439" s="48"/>
      <c r="O1439" s="185"/>
      <c r="P1439" s="300"/>
      <c r="Q1439" s="185"/>
      <c r="R1439" s="186"/>
      <c r="S1439" s="186">
        <v>1</v>
      </c>
      <c r="T1439" s="187"/>
      <c r="U1439" s="187"/>
      <c r="V1439" s="187"/>
      <c r="W1439" s="320"/>
      <c r="X1439" s="214"/>
      <c r="Y1439" s="215"/>
      <c r="Z1439" s="34"/>
      <c r="AA1439" s="35"/>
      <c r="AB1439" s="35"/>
      <c r="AC1439" s="35"/>
      <c r="AD1439" s="36"/>
      <c r="AE1439" s="224"/>
      <c r="AF1439" s="53"/>
      <c r="AG1439" s="54"/>
      <c r="AH1439" s="55"/>
      <c r="AI1439" s="56"/>
      <c r="AJ1439" s="41" t="s">
        <v>4462</v>
      </c>
      <c r="AK1439" s="42">
        <v>45861</v>
      </c>
      <c r="AL1439" s="50"/>
      <c r="AM1439" s="337" t="str">
        <f>INDEX($K$6:$AE$6,1,MATCH(1,K1439:AE1439,-1))</f>
        <v>1870 +</v>
      </c>
      <c r="AN1439" s="337" t="str">
        <f>IF(INDEX($K$6:$AE$6,1,MATCH(1,K1439:AE1439,1))&lt;&gt;INDEX($K$6:$AE$6,1,MATCH(1,K1439:AE1439,-1)),INDEX($K$6:$AE$6,1,MATCH(1,K1439:AE1439,1)),"-")</f>
        <v>-</v>
      </c>
    </row>
    <row r="1440" spans="1:40" x14ac:dyDescent="0.2">
      <c r="A1440" s="381"/>
      <c r="B1440" s="172">
        <f>IF(A1440="Oui",1,0)</f>
        <v>0</v>
      </c>
      <c r="C1440" s="172">
        <f>IF(OR(G1440="Médecin",H1440="Médecin",I1440="Médecin",I1440="Médecins",H1440="anesthésiste",H1440="boursier univ.",H1440="chercheur",H1440="chirurgien",H1440="Résident(e)",H1440="Md Urg",H1440="Md Card",LEFT(H1440,6)="Fellow",H1440="Externe Médecine",H1440="Directeur de la biobanque Médecin",H1440="monit.-boursier",),1,0)</f>
        <v>1</v>
      </c>
      <c r="D1440" s="172">
        <f>IF(OR(G1440=0,H1440="Stagiaire",H1440="Stagiaires",H1440="Externe",H1440="Externes",G1440="agence",H1440="STAGIAIRE INFIRMIER(ÈRE)",H1440="STAGIAIRE SI",H1440="STAGIAIRE S.I.",H1440="STAGIAIRE PAB",H1440="STAGIAIRE EN PERFUSION",H1440="Stagiaire Physiothérapeute",H1440="Stagiaire médecine",H1440="Stagiaire - Service sociaux",H1440="STAGIAIRE SOINS INFIRMIERS",H1440="STAGIAIRE EXTERNE EN MÉDECINE",H1440="ss",),1,0)</f>
        <v>0</v>
      </c>
      <c r="E1440" s="28" t="s">
        <v>2195</v>
      </c>
      <c r="F1440" s="28" t="s">
        <v>2196</v>
      </c>
      <c r="G1440" s="262" t="s">
        <v>2197</v>
      </c>
      <c r="H1440" s="79" t="s">
        <v>80</v>
      </c>
      <c r="I1440" s="164" t="s">
        <v>117</v>
      </c>
      <c r="J1440" s="273">
        <f ca="1">IF(AK1440&lt;=Données!$B$2,1," ")</f>
        <v>1</v>
      </c>
      <c r="K1440" s="45" t="s">
        <v>56</v>
      </c>
      <c r="L1440" s="46" t="s">
        <v>56</v>
      </c>
      <c r="M1440" s="47" t="s">
        <v>56</v>
      </c>
      <c r="N1440" s="48"/>
      <c r="O1440" s="185"/>
      <c r="P1440" s="300"/>
      <c r="Q1440" s="185"/>
      <c r="R1440" s="186"/>
      <c r="S1440" s="186">
        <v>1</v>
      </c>
      <c r="T1440" s="187"/>
      <c r="U1440" s="187"/>
      <c r="V1440" s="187"/>
      <c r="W1440" s="320"/>
      <c r="X1440" s="214"/>
      <c r="Y1440" s="215"/>
      <c r="Z1440" s="34"/>
      <c r="AA1440" s="35"/>
      <c r="AB1440" s="35"/>
      <c r="AC1440" s="35"/>
      <c r="AD1440" s="36"/>
      <c r="AE1440" s="224"/>
      <c r="AF1440" s="53"/>
      <c r="AG1440" s="54"/>
      <c r="AH1440" s="55"/>
      <c r="AI1440" s="56"/>
      <c r="AJ1440" s="41" t="s">
        <v>98</v>
      </c>
      <c r="AK1440" s="42">
        <v>44580</v>
      </c>
      <c r="AL1440" s="50"/>
      <c r="AM1440" s="337" t="str">
        <f>INDEX($K$6:$AE$6,1,MATCH(1,K1440:AE1440,-1))</f>
        <v>1870 +</v>
      </c>
      <c r="AN1440" s="337" t="str">
        <f>IF(INDEX($K$6:$AE$6,1,MATCH(1,K1440:AE1440,1))&lt;&gt;INDEX($K$6:$AE$6,1,MATCH(1,K1440:AE1440,-1)),INDEX($K$6:$AE$6,1,MATCH(1,K1440:AE1440,1)),"-")</f>
        <v>-</v>
      </c>
    </row>
    <row r="1441" spans="1:40" x14ac:dyDescent="0.2">
      <c r="A1441" s="169" t="str">
        <f>IF(IFERROR(VLOOKUP(G1441,EmployesActifs,1,FALSE),"Non")&lt;&gt;"Non","Oui","Non")</f>
        <v>Oui</v>
      </c>
      <c r="B1441" s="172">
        <f>IF(A1441="Oui",1,0)</f>
        <v>1</v>
      </c>
      <c r="C1441" s="172">
        <f>IF(OR(G1441="Médecin",H1441="Médecin",I1441="Médecin",I1441="Médecins",H1441="anesthésiste",H1441="boursier univ.",H1441="chercheur",H1441="chirurgien",H1441="Résident(e)",H1441="Md Urg",H1441="Md Card",LEFT(H1441,6)="Fellow",H1441="Externe Médecine",H1441="Directeur de la biobanque Médecin",H1441="monit.-boursier",),1,0)</f>
        <v>0</v>
      </c>
      <c r="D1441" s="172">
        <f>IF(OR(G1441=0,H1441="Stagiaire",H1441="Stagiaires",H1441="Externe",H1441="Externes",G1441="agence",H1441="STAGIAIRE INFIRMIER(ÈRE)",H1441="STAGIAIRE SI",H1441="STAGIAIRE S.I.",H1441="STAGIAIRE PAB",H1441="STAGIAIRE EN PERFUSION",H1441="Stagiaire Physiothérapeute",H1441="Stagiaire médecine",H1441="Stagiaire - Service sociaux",H1441="STAGIAIRE SOINS INFIRMIERS",H1441="STAGIAIRE EXTERNE EN MÉDECINE",H1441="ss",),1,0)</f>
        <v>0</v>
      </c>
      <c r="E1441" s="28" t="s">
        <v>5357</v>
      </c>
      <c r="F1441" s="28" t="s">
        <v>4376</v>
      </c>
      <c r="G1441" s="262">
        <v>13663</v>
      </c>
      <c r="H1441" s="79" t="s">
        <v>54</v>
      </c>
      <c r="I1441" s="164" t="s">
        <v>55</v>
      </c>
      <c r="J1441" s="273" t="str">
        <f ca="1">IF(AK1441&lt;=Données!$B$2,1," ")</f>
        <v xml:space="preserve"> </v>
      </c>
      <c r="K1441" s="45"/>
      <c r="L1441" s="46" t="s">
        <v>56</v>
      </c>
      <c r="M1441" s="47"/>
      <c r="N1441" s="48">
        <v>1</v>
      </c>
      <c r="O1441" s="185"/>
      <c r="P1441" s="300"/>
      <c r="Q1441" s="185"/>
      <c r="R1441" s="186"/>
      <c r="S1441" s="186"/>
      <c r="T1441" s="187"/>
      <c r="U1441" s="187"/>
      <c r="V1441" s="187"/>
      <c r="W1441" s="320"/>
      <c r="X1441" s="214"/>
      <c r="Y1441" s="215"/>
      <c r="Z1441" s="34"/>
      <c r="AA1441" s="35"/>
      <c r="AB1441" s="35"/>
      <c r="AC1441" s="35"/>
      <c r="AD1441" s="36"/>
      <c r="AE1441" s="224"/>
      <c r="AF1441" s="53"/>
      <c r="AG1441" s="54"/>
      <c r="AH1441" s="55"/>
      <c r="AI1441" s="56"/>
      <c r="AJ1441" s="41" t="s">
        <v>652</v>
      </c>
      <c r="AK1441" s="42">
        <v>45560</v>
      </c>
      <c r="AL1441" s="50"/>
      <c r="AM1441" s="337" t="str">
        <f>INDEX($K$6:$AE$6,1,MATCH(1,K1441:AE1441,-1))</f>
        <v>F550</v>
      </c>
      <c r="AN1441" s="337" t="str">
        <f>IF(INDEX($K$6:$AE$6,1,MATCH(1,K1441:AE1441,1))&lt;&gt;INDEX($K$6:$AE$6,1,MATCH(1,K1441:AE1441,-1)),INDEX($K$6:$AE$6,1,MATCH(1,K1441:AE1441,1)),"-")</f>
        <v>-</v>
      </c>
    </row>
    <row r="1442" spans="1:40" x14ac:dyDescent="0.2">
      <c r="A1442" s="169" t="str">
        <f>IF(IFERROR(VLOOKUP(G1442,EmployesActifs,1,FALSE),"Non")&lt;&gt;"Non","Oui","Non")</f>
        <v>Oui</v>
      </c>
      <c r="B1442" s="172">
        <f>IF(A1442="Oui",1,0)</f>
        <v>1</v>
      </c>
      <c r="C1442" s="172">
        <f>IF(OR(G1442="Médecin",H1442="Médecin",I1442="Médecin",I1442="Médecins",H1442="anesthésiste",H1442="boursier univ.",H1442="chercheur",H1442="chirurgien",H1442="Résident(e)",H1442="Md Urg",H1442="Md Card",LEFT(H1442,6)="Fellow",H1442="Externe Médecine",H1442="Directeur de la biobanque Médecin",H1442="monit.-boursier",),1,0)</f>
        <v>0</v>
      </c>
      <c r="D1442" s="172">
        <f>IF(OR(G1442=0,H1442="Stagiaire",H1442="Stagiaires",H1442="Externe",H1442="Externes",G1442="agence",H1442="STAGIAIRE INFIRMIER(ÈRE)",H1442="STAGIAIRE SI",H1442="STAGIAIRE S.I.",H1442="STAGIAIRE PAB",H1442="STAGIAIRE EN PERFUSION",H1442="Stagiaire Physiothérapeute",H1442="Stagiaire médecine",H1442="Stagiaire - Service sociaux",H1442="STAGIAIRE SOINS INFIRMIERS",H1442="STAGIAIRE EXTERNE EN MÉDECINE",H1442="ss",),1,0)</f>
        <v>0</v>
      </c>
      <c r="E1442" s="28" t="s">
        <v>2198</v>
      </c>
      <c r="F1442" s="28" t="s">
        <v>2199</v>
      </c>
      <c r="G1442" s="262">
        <v>8820</v>
      </c>
      <c r="H1442" s="79" t="s">
        <v>747</v>
      </c>
      <c r="I1442" s="164" t="s">
        <v>5716</v>
      </c>
      <c r="J1442" s="273" t="str">
        <f ca="1">IF(AK1442&lt;=Données!$B$2,1," ")</f>
        <v xml:space="preserve"> </v>
      </c>
      <c r="K1442" s="45"/>
      <c r="L1442" s="46" t="s">
        <v>56</v>
      </c>
      <c r="M1442" s="47"/>
      <c r="N1442" s="48"/>
      <c r="O1442" s="185">
        <v>1</v>
      </c>
      <c r="P1442" s="300"/>
      <c r="Q1442" s="185"/>
      <c r="R1442" s="186"/>
      <c r="S1442" s="186"/>
      <c r="T1442" s="187"/>
      <c r="U1442" s="187"/>
      <c r="V1442" s="187"/>
      <c r="W1442" s="320"/>
      <c r="X1442" s="214"/>
      <c r="Y1442" s="215"/>
      <c r="Z1442" s="34"/>
      <c r="AA1442" s="35"/>
      <c r="AB1442" s="35"/>
      <c r="AC1442" s="35"/>
      <c r="AD1442" s="36"/>
      <c r="AE1442" s="224"/>
      <c r="AF1442" s="53"/>
      <c r="AG1442" s="54"/>
      <c r="AH1442" s="55"/>
      <c r="AI1442" s="56"/>
      <c r="AJ1442" s="41" t="s">
        <v>5851</v>
      </c>
      <c r="AK1442" s="42">
        <v>45818</v>
      </c>
      <c r="AL1442" s="50"/>
      <c r="AM1442" s="337" t="str">
        <f>INDEX($K$6:$AE$6,1,MATCH(1,K1442:AE1442,-1))</f>
        <v>1804S</v>
      </c>
      <c r="AN1442" s="337" t="str">
        <f>IF(INDEX($K$6:$AE$6,1,MATCH(1,K1442:AE1442,1))&lt;&gt;INDEX($K$6:$AE$6,1,MATCH(1,K1442:AE1442,-1)),INDEX($K$6:$AE$6,1,MATCH(1,K1442:AE1442,1)),"-")</f>
        <v>-</v>
      </c>
    </row>
    <row r="1443" spans="1:40" x14ac:dyDescent="0.2">
      <c r="A1443" s="169" t="str">
        <f>IF(IFERROR(VLOOKUP(G1443,EmployesActifs,1,FALSE),"Non")&lt;&gt;"Non","Oui","Non")</f>
        <v>Oui</v>
      </c>
      <c r="B1443" s="172">
        <f>IF(A1443="Oui",1,0)</f>
        <v>1</v>
      </c>
      <c r="C1443" s="172">
        <f>IF(OR(G1443="Médecin",H1443="Médecin",I1443="Médecin",I1443="Médecins",H1443="anesthésiste",H1443="boursier univ.",H1443="chercheur",H1443="chirurgien",H1443="Résident(e)",H1443="Md Urg",H1443="Md Card",LEFT(H1443,6)="Fellow",H1443="Externe Médecine",H1443="Directeur de la biobanque Médecin",H1443="monit.-boursier",),1,0)</f>
        <v>0</v>
      </c>
      <c r="D1443" s="172">
        <f>IF(OR(G1443=0,H1443="Stagiaire",H1443="Stagiaires",H1443="Externe",H1443="Externes",G1443="agence",H1443="STAGIAIRE INFIRMIER(ÈRE)",H1443="STAGIAIRE SI",H1443="STAGIAIRE S.I.",H1443="STAGIAIRE PAB",H1443="STAGIAIRE EN PERFUSION",H1443="Stagiaire Physiothérapeute",H1443="Stagiaire médecine",H1443="Stagiaire - Service sociaux",H1443="STAGIAIRE SOINS INFIRMIERS",H1443="STAGIAIRE EXTERNE EN MÉDECINE",H1443="ss",),1,0)</f>
        <v>0</v>
      </c>
      <c r="E1443" s="28" t="s">
        <v>5278</v>
      </c>
      <c r="F1443" s="28" t="s">
        <v>5279</v>
      </c>
      <c r="G1443" s="262">
        <v>13525</v>
      </c>
      <c r="H1443" s="79" t="s">
        <v>69</v>
      </c>
      <c r="I1443" s="164" t="s">
        <v>5215</v>
      </c>
      <c r="J1443" s="273" t="str">
        <f ca="1">IF(AK1443&lt;=Données!$B$2,1," ")</f>
        <v xml:space="preserve"> </v>
      </c>
      <c r="K1443" s="45"/>
      <c r="L1443" s="46">
        <v>1</v>
      </c>
      <c r="M1443" s="47"/>
      <c r="N1443" s="48"/>
      <c r="O1443" s="185"/>
      <c r="P1443" s="300"/>
      <c r="Q1443" s="185"/>
      <c r="R1443" s="186"/>
      <c r="S1443" s="186"/>
      <c r="T1443" s="187"/>
      <c r="U1443" s="187"/>
      <c r="V1443" s="187"/>
      <c r="W1443" s="320"/>
      <c r="X1443" s="214"/>
      <c r="Y1443" s="215"/>
      <c r="Z1443" s="34"/>
      <c r="AA1443" s="35"/>
      <c r="AB1443" s="35"/>
      <c r="AC1443" s="35"/>
      <c r="AD1443" s="36"/>
      <c r="AE1443" s="224"/>
      <c r="AF1443" s="53"/>
      <c r="AG1443" s="54"/>
      <c r="AH1443" s="55"/>
      <c r="AI1443" s="56"/>
      <c r="AJ1443" s="41" t="s">
        <v>4462</v>
      </c>
      <c r="AK1443" s="42">
        <v>45385</v>
      </c>
      <c r="AL1443" s="50"/>
      <c r="AM1443" s="337" t="str">
        <f>INDEX($K$6:$AE$6,1,MATCH(1,K1443:AE1443,-1))</f>
        <v>95PFE-L2M</v>
      </c>
      <c r="AN1443" s="337" t="str">
        <f>IF(INDEX($K$6:$AE$6,1,MATCH(1,K1443:AE1443,1))&lt;&gt;INDEX($K$6:$AE$6,1,MATCH(1,K1443:AE1443,-1)),INDEX($K$6:$AE$6,1,MATCH(1,K1443:AE1443,1)),"-")</f>
        <v>-</v>
      </c>
    </row>
    <row r="1444" spans="1:40" x14ac:dyDescent="0.2">
      <c r="A1444" s="169" t="str">
        <f>IF(IFERROR(VLOOKUP(G1444,EmployesActifs,1,FALSE),"Non")&lt;&gt;"Non","Oui","Non")</f>
        <v>Oui</v>
      </c>
      <c r="B1444" s="172">
        <f>IF(A1444="Oui",1,0)</f>
        <v>1</v>
      </c>
      <c r="C1444" s="172">
        <f>IF(OR(G1444="Médecin",H1444="Médecin",I1444="Médecin",I1444="Médecins",H1444="anesthésiste",H1444="boursier univ.",H1444="chercheur",H1444="chirurgien",H1444="Résident(e)",H1444="Md Urg",H1444="Md Card",LEFT(H1444,6)="Fellow",H1444="Externe Médecine",H1444="Directeur de la biobanque Médecin",H1444="monit.-boursier",),1,0)</f>
        <v>0</v>
      </c>
      <c r="D1444" s="172">
        <f>IF(OR(G1444=0,H1444="Stagiaire",H1444="Stagiaires",H1444="Externe",H1444="Externes",G1444="agence",H1444="STAGIAIRE INFIRMIER(ÈRE)",H1444="STAGIAIRE SI",H1444="STAGIAIRE S.I.",H1444="STAGIAIRE PAB",H1444="STAGIAIRE EN PERFUSION",H1444="Stagiaire Physiothérapeute",H1444="Stagiaire médecine",H1444="Stagiaire - Service sociaux",H1444="STAGIAIRE SOINS INFIRMIERS",H1444="STAGIAIRE EXTERNE EN MÉDECINE",H1444="ss",),1,0)</f>
        <v>0</v>
      </c>
      <c r="E1444" s="28" t="s">
        <v>3297</v>
      </c>
      <c r="F1444" s="28" t="s">
        <v>3298</v>
      </c>
      <c r="G1444" s="262">
        <v>13129</v>
      </c>
      <c r="H1444" s="79" t="s">
        <v>69</v>
      </c>
      <c r="I1444" s="164" t="s">
        <v>5215</v>
      </c>
      <c r="J1444" s="273">
        <f ca="1">IF(AK1444&lt;=Données!$B$2,1," ")</f>
        <v>1</v>
      </c>
      <c r="K1444" s="45" t="s">
        <v>56</v>
      </c>
      <c r="L1444" s="46"/>
      <c r="M1444" s="47"/>
      <c r="N1444" s="48">
        <v>1</v>
      </c>
      <c r="O1444" s="185"/>
      <c r="P1444" s="300"/>
      <c r="Q1444" s="185"/>
      <c r="R1444" s="186"/>
      <c r="S1444" s="186"/>
      <c r="T1444" s="187"/>
      <c r="U1444" s="187"/>
      <c r="V1444" s="187"/>
      <c r="W1444" s="320"/>
      <c r="X1444" s="214"/>
      <c r="Y1444" s="215"/>
      <c r="Z1444" s="34"/>
      <c r="AA1444" s="35"/>
      <c r="AB1444" s="35"/>
      <c r="AC1444" s="35"/>
      <c r="AD1444" s="36"/>
      <c r="AE1444" s="224"/>
      <c r="AF1444" s="53"/>
      <c r="AG1444" s="54"/>
      <c r="AH1444" s="55"/>
      <c r="AI1444" s="56"/>
      <c r="AJ1444" s="41" t="s">
        <v>85</v>
      </c>
      <c r="AK1444" s="42">
        <v>45090</v>
      </c>
      <c r="AL1444" s="50"/>
      <c r="AM1444" s="337" t="str">
        <f>INDEX($K$6:$AE$6,1,MATCH(1,K1444:AE1444,-1))</f>
        <v>F550</v>
      </c>
      <c r="AN1444" s="337" t="str">
        <f>IF(INDEX($K$6:$AE$6,1,MATCH(1,K1444:AE1444,1))&lt;&gt;INDEX($K$6:$AE$6,1,MATCH(1,K1444:AE1444,-1)),INDEX($K$6:$AE$6,1,MATCH(1,K1444:AE1444,1)),"-")</f>
        <v>-</v>
      </c>
    </row>
    <row r="1445" spans="1:40" x14ac:dyDescent="0.2">
      <c r="A1445" s="381"/>
      <c r="B1445" s="172">
        <f>IF(A1445="Oui",1,0)</f>
        <v>0</v>
      </c>
      <c r="C1445" s="172">
        <f>IF(OR(G1445="Médecin",H1445="Médecin",I1445="Médecin",I1445="Médecins",H1445="anesthésiste",H1445="boursier univ.",H1445="chercheur",H1445="chirurgien",H1445="Résident(e)",H1445="Md Urg",H1445="Md Card",LEFT(H1445,6)="Fellow",H1445="Externe Médecine",H1445="Directeur de la biobanque Médecin",H1445="monit.-boursier",),1,0)</f>
        <v>1</v>
      </c>
      <c r="D1445" s="172">
        <f>IF(OR(G1445=0,H1445="Stagiaire",H1445="Stagiaires",H1445="Externe",H1445="Externes",G1445="agence",H1445="STAGIAIRE INFIRMIER(ÈRE)",H1445="STAGIAIRE SI",H1445="STAGIAIRE S.I.",H1445="STAGIAIRE PAB",H1445="STAGIAIRE EN PERFUSION",H1445="Stagiaire Physiothérapeute",H1445="Stagiaire médecine",H1445="Stagiaire - Service sociaux",H1445="STAGIAIRE SOINS INFIRMIERS",H1445="STAGIAIRE EXTERNE EN MÉDECINE",H1445="ss",),1,0)</f>
        <v>1</v>
      </c>
      <c r="E1445" s="28" t="s">
        <v>2200</v>
      </c>
      <c r="F1445" s="28" t="s">
        <v>2201</v>
      </c>
      <c r="G1445" s="262"/>
      <c r="H1445" s="79" t="s">
        <v>116</v>
      </c>
      <c r="I1445" s="164" t="s">
        <v>65</v>
      </c>
      <c r="J1445" s="273">
        <f ca="1">IF(AK1445&lt;=Données!$B$2,1," ")</f>
        <v>1</v>
      </c>
      <c r="K1445" s="45"/>
      <c r="L1445" s="46">
        <v>1</v>
      </c>
      <c r="M1445" s="47"/>
      <c r="N1445" s="48"/>
      <c r="O1445" s="185"/>
      <c r="P1445" s="300"/>
      <c r="Q1445" s="185"/>
      <c r="R1445" s="186"/>
      <c r="S1445" s="186"/>
      <c r="T1445" s="187"/>
      <c r="U1445" s="187"/>
      <c r="V1445" s="187"/>
      <c r="W1445" s="320"/>
      <c r="X1445" s="214"/>
      <c r="Y1445" s="215"/>
      <c r="Z1445" s="34"/>
      <c r="AA1445" s="35"/>
      <c r="AB1445" s="35"/>
      <c r="AC1445" s="35"/>
      <c r="AD1445" s="36"/>
      <c r="AE1445" s="224"/>
      <c r="AF1445" s="53"/>
      <c r="AG1445" s="54"/>
      <c r="AH1445" s="55"/>
      <c r="AI1445" s="56"/>
      <c r="AJ1445" s="41" t="s">
        <v>85</v>
      </c>
      <c r="AK1445" s="42">
        <v>44559</v>
      </c>
      <c r="AL1445" s="50"/>
      <c r="AM1445" s="337" t="str">
        <f>INDEX($K$6:$AE$6,1,MATCH(1,K1445:AE1445,-1))</f>
        <v>95PFE-L2M</v>
      </c>
      <c r="AN1445" s="337" t="str">
        <f>IF(INDEX($K$6:$AE$6,1,MATCH(1,K1445:AE1445,1))&lt;&gt;INDEX($K$6:$AE$6,1,MATCH(1,K1445:AE1445,-1)),INDEX($K$6:$AE$6,1,MATCH(1,K1445:AE1445,1)),"-")</f>
        <v>-</v>
      </c>
    </row>
    <row r="1446" spans="1:40" x14ac:dyDescent="0.2">
      <c r="A1446" s="381"/>
      <c r="B1446" s="172">
        <f>IF(A1446="Oui",1,0)</f>
        <v>0</v>
      </c>
      <c r="C1446" s="172">
        <f>IF(OR(G1446="Médecin",H1446="Médecin",I1446="Médecin",I1446="Médecins",H1446="anesthésiste",H1446="boursier univ.",H1446="chercheur",H1446="chirurgien",H1446="Résident(e)",H1446="Md Urg",H1446="Md Card",LEFT(H1446,6)="Fellow",H1446="Externe Médecine",H1446="Directeur de la biobanque Médecin",H1446="monit.-boursier",),1,0)</f>
        <v>1</v>
      </c>
      <c r="D1446" s="172">
        <f>IF(OR(G1446=0,H1446="Stagiaire",H1446="Stagiaires",H1446="Externe",H1446="Externes",G1446="agence",H1446="STAGIAIRE INFIRMIER(ÈRE)",H1446="STAGIAIRE SI",H1446="STAGIAIRE S.I.",H1446="STAGIAIRE PAB",H1446="STAGIAIRE EN PERFUSION",H1446="Stagiaire Physiothérapeute",H1446="Stagiaire médecine",H1446="Stagiaire - Service sociaux",H1446="STAGIAIRE SOINS INFIRMIERS",H1446="STAGIAIRE EXTERNE EN MÉDECINE",H1446="ss",),1,0)</f>
        <v>0</v>
      </c>
      <c r="E1446" s="28" t="s">
        <v>2202</v>
      </c>
      <c r="F1446" s="28" t="s">
        <v>838</v>
      </c>
      <c r="G1446" s="262" t="s">
        <v>3344</v>
      </c>
      <c r="H1446" s="79" t="s">
        <v>378</v>
      </c>
      <c r="I1446" s="164" t="s">
        <v>61</v>
      </c>
      <c r="J1446" s="273">
        <f ca="1">IF(AK1446&lt;=Données!$B$2,1," ")</f>
        <v>1</v>
      </c>
      <c r="K1446" s="45" t="s">
        <v>56</v>
      </c>
      <c r="L1446" s="46">
        <v>1</v>
      </c>
      <c r="M1446" s="47"/>
      <c r="N1446" s="48"/>
      <c r="O1446" s="185"/>
      <c r="P1446" s="300"/>
      <c r="Q1446" s="185"/>
      <c r="R1446" s="186"/>
      <c r="S1446" s="186"/>
      <c r="T1446" s="187"/>
      <c r="U1446" s="187"/>
      <c r="V1446" s="187"/>
      <c r="W1446" s="320"/>
      <c r="X1446" s="214"/>
      <c r="Y1446" s="215"/>
      <c r="Z1446" s="34"/>
      <c r="AA1446" s="35"/>
      <c r="AB1446" s="35"/>
      <c r="AC1446" s="35"/>
      <c r="AD1446" s="36"/>
      <c r="AE1446" s="224"/>
      <c r="AF1446" s="53"/>
      <c r="AG1446" s="54"/>
      <c r="AH1446" s="55"/>
      <c r="AI1446" s="56"/>
      <c r="AJ1446" s="41" t="s">
        <v>2858</v>
      </c>
      <c r="AK1446" s="42">
        <v>45111</v>
      </c>
      <c r="AL1446" s="50"/>
      <c r="AM1446" s="337" t="str">
        <f>INDEX($K$6:$AE$6,1,MATCH(1,K1446:AE1446,-1))</f>
        <v>95PFE-L2M</v>
      </c>
      <c r="AN1446" s="337" t="str">
        <f>IF(INDEX($K$6:$AE$6,1,MATCH(1,K1446:AE1446,1))&lt;&gt;INDEX($K$6:$AE$6,1,MATCH(1,K1446:AE1446,-1)),INDEX($K$6:$AE$6,1,MATCH(1,K1446:AE1446,1)),"-")</f>
        <v>-</v>
      </c>
    </row>
    <row r="1447" spans="1:40" x14ac:dyDescent="0.2">
      <c r="A1447" s="169" t="str">
        <f>IF(IFERROR(VLOOKUP(G1447,EmployesActifs,1,FALSE),"Non")&lt;&gt;"Non","Oui","Non")</f>
        <v>Oui</v>
      </c>
      <c r="B1447" s="172">
        <f>IF(A1447="Oui",1,0)</f>
        <v>1</v>
      </c>
      <c r="C1447" s="172">
        <f>IF(OR(G1447="Médecin",H1447="Médecin",I1447="Médecin",I1447="Médecins",H1447="anesthésiste",H1447="boursier univ.",H1447="chercheur",H1447="chirurgien",H1447="Résident(e)",H1447="Md Urg",H1447="Md Card",LEFT(H1447,6)="Fellow",H1447="Externe Médecine",H1447="Directeur de la biobanque Médecin",H1447="monit.-boursier",),1,0)</f>
        <v>0</v>
      </c>
      <c r="D1447" s="172">
        <f>IF(OR(G1447=0,H1447="Stagiaire",H1447="Stagiaires",H1447="Externe",H1447="Externes",G1447="agence",H1447="STAGIAIRE INFIRMIER(ÈRE)",H1447="STAGIAIRE SI",H1447="STAGIAIRE S.I.",H1447="STAGIAIRE PAB",H1447="STAGIAIRE EN PERFUSION",H1447="Stagiaire Physiothérapeute",H1447="Stagiaire médecine",H1447="Stagiaire - Service sociaux",H1447="STAGIAIRE SOINS INFIRMIERS",H1447="STAGIAIRE EXTERNE EN MÉDECINE",H1447="ss",),1,0)</f>
        <v>0</v>
      </c>
      <c r="E1447" s="28" t="s">
        <v>2202</v>
      </c>
      <c r="F1447" s="28" t="s">
        <v>4075</v>
      </c>
      <c r="G1447" s="262">
        <v>12028</v>
      </c>
      <c r="H1447" s="79" t="s">
        <v>570</v>
      </c>
      <c r="I1447" s="164" t="s">
        <v>3564</v>
      </c>
      <c r="J1447" s="273" t="str">
        <f ca="1">IF(AK1447&lt;=Données!$B$2,1," ")</f>
        <v xml:space="preserve"> </v>
      </c>
      <c r="K1447" s="45">
        <v>1</v>
      </c>
      <c r="L1447" s="46"/>
      <c r="M1447" s="47"/>
      <c r="N1447" s="48"/>
      <c r="O1447" s="185"/>
      <c r="P1447" s="300"/>
      <c r="Q1447" s="185"/>
      <c r="R1447" s="186"/>
      <c r="S1447" s="186"/>
      <c r="T1447" s="187"/>
      <c r="U1447" s="187"/>
      <c r="V1447" s="187"/>
      <c r="W1447" s="320"/>
      <c r="X1447" s="214"/>
      <c r="Y1447" s="215"/>
      <c r="Z1447" s="34"/>
      <c r="AA1447" s="35"/>
      <c r="AB1447" s="35"/>
      <c r="AC1447" s="35"/>
      <c r="AD1447" s="36"/>
      <c r="AE1447" s="224"/>
      <c r="AF1447" s="53"/>
      <c r="AG1447" s="54"/>
      <c r="AH1447" s="55"/>
      <c r="AI1447" s="56"/>
      <c r="AJ1447" s="41" t="s">
        <v>4462</v>
      </c>
      <c r="AK1447" s="42">
        <v>45701</v>
      </c>
      <c r="AL1447" s="50"/>
      <c r="AM1447" s="337" t="str">
        <f>INDEX($K$6:$AE$6,1,MATCH(1,K1447:AE1447,-1))</f>
        <v>95PFE-L2S</v>
      </c>
      <c r="AN1447" s="337" t="str">
        <f>IF(INDEX($K$6:$AE$6,1,MATCH(1,K1447:AE1447,1))&lt;&gt;INDEX($K$6:$AE$6,1,MATCH(1,K1447:AE1447,-1)),INDEX($K$6:$AE$6,1,MATCH(1,K1447:AE1447,1)),"-")</f>
        <v>-</v>
      </c>
    </row>
    <row r="1448" spans="1:40" x14ac:dyDescent="0.2">
      <c r="A1448" s="169" t="str">
        <f>IF(IFERROR(VLOOKUP(G1448,EmployesActifs,1,FALSE),"Non")&lt;&gt;"Non","Oui","Non")</f>
        <v>Oui</v>
      </c>
      <c r="B1448" s="172">
        <f>IF(A1448="Oui",1,0)</f>
        <v>1</v>
      </c>
      <c r="C1448" s="172">
        <f>IF(OR(G1448="Médecin",H1448="Médecin",I1448="Médecin",I1448="Médecins",H1448="anesthésiste",H1448="boursier univ.",H1448="chercheur",H1448="chirurgien",H1448="Résident(e)",H1448="Md Urg",H1448="Md Card",LEFT(H1448,6)="Fellow",H1448="Externe Médecine",H1448="Directeur de la biobanque Médecin",H1448="monit.-boursier",),1,0)</f>
        <v>0</v>
      </c>
      <c r="D1448" s="172">
        <f>IF(OR(G1448=0,H1448="Stagiaire",H1448="Stagiaires",H1448="Externe",H1448="Externes",G1448="agence",H1448="STAGIAIRE INFIRMIER(ÈRE)",H1448="STAGIAIRE SI",H1448="STAGIAIRE S.I.",H1448="STAGIAIRE PAB",H1448="STAGIAIRE EN PERFUSION",H1448="Stagiaire Physiothérapeute",H1448="Stagiaire médecine",H1448="Stagiaire - Service sociaux",H1448="STAGIAIRE SOINS INFIRMIERS",H1448="STAGIAIRE EXTERNE EN MÉDECINE",H1448="ss",),1,0)</f>
        <v>0</v>
      </c>
      <c r="E1448" s="28" t="s">
        <v>2202</v>
      </c>
      <c r="F1448" s="28" t="s">
        <v>768</v>
      </c>
      <c r="G1448" s="262">
        <v>2494</v>
      </c>
      <c r="H1448" s="79" t="s">
        <v>4991</v>
      </c>
      <c r="I1448" s="164" t="s">
        <v>209</v>
      </c>
      <c r="J1448" s="273" t="str">
        <f ca="1">IF(AK1448&lt;=Données!$B$2,1," ")</f>
        <v xml:space="preserve"> </v>
      </c>
      <c r="K1448" s="45" t="s">
        <v>56</v>
      </c>
      <c r="L1448" s="46" t="s">
        <v>56</v>
      </c>
      <c r="M1448" s="47"/>
      <c r="N1448" s="48">
        <v>1</v>
      </c>
      <c r="O1448" s="185"/>
      <c r="P1448" s="300"/>
      <c r="Q1448" s="185"/>
      <c r="R1448" s="186"/>
      <c r="S1448" s="186"/>
      <c r="T1448" s="187"/>
      <c r="U1448" s="187"/>
      <c r="V1448" s="187"/>
      <c r="W1448" s="320"/>
      <c r="X1448" s="214"/>
      <c r="Y1448" s="215"/>
      <c r="Z1448" s="34"/>
      <c r="AA1448" s="35"/>
      <c r="AB1448" s="35"/>
      <c r="AC1448" s="35"/>
      <c r="AD1448" s="36"/>
      <c r="AE1448" s="224"/>
      <c r="AF1448" s="53"/>
      <c r="AG1448" s="54"/>
      <c r="AH1448" s="55"/>
      <c r="AI1448" s="56"/>
      <c r="AJ1448" s="41" t="s">
        <v>4462</v>
      </c>
      <c r="AK1448" s="42">
        <v>45252</v>
      </c>
      <c r="AL1448" s="50"/>
      <c r="AM1448" s="337" t="str">
        <f>INDEX($K$6:$AE$6,1,MATCH(1,K1448:AE1448,-1))</f>
        <v>F550</v>
      </c>
      <c r="AN1448" s="337" t="str">
        <f>IF(INDEX($K$6:$AE$6,1,MATCH(1,K1448:AE1448,1))&lt;&gt;INDEX($K$6:$AE$6,1,MATCH(1,K1448:AE1448,-1)),INDEX($K$6:$AE$6,1,MATCH(1,K1448:AE1448,1)),"-")</f>
        <v>-</v>
      </c>
    </row>
    <row r="1449" spans="1:40" x14ac:dyDescent="0.2">
      <c r="A1449" s="169" t="str">
        <f>IF(IFERROR(VLOOKUP(G1449,EmployesActifs,1,FALSE),"Non")&lt;&gt;"Non","Oui","Non")</f>
        <v>Oui</v>
      </c>
      <c r="B1449" s="172">
        <f>IF(A1449="Oui",1,0)</f>
        <v>1</v>
      </c>
      <c r="C1449" s="172">
        <f>IF(OR(G1449="Médecin",H1449="Médecin",I1449="Médecin",I1449="Médecins",H1449="anesthésiste",H1449="boursier univ.",H1449="chercheur",H1449="chirurgien",H1449="Résident(e)",H1449="Md Urg",H1449="Md Card",LEFT(H1449,6)="Fellow",H1449="Externe Médecine",H1449="Directeur de la biobanque Médecin",H1449="monit.-boursier",),1,0)</f>
        <v>0</v>
      </c>
      <c r="D1449" s="172">
        <f>IF(OR(G1449=0,H1449="Stagiaire",H1449="Stagiaires",H1449="Externe",H1449="Externes",G1449="agence",H1449="STAGIAIRE INFIRMIER(ÈRE)",H1449="STAGIAIRE SI",H1449="STAGIAIRE S.I.",H1449="STAGIAIRE PAB",H1449="STAGIAIRE EN PERFUSION",H1449="Stagiaire Physiothérapeute",H1449="Stagiaire médecine",H1449="Stagiaire - Service sociaux",H1449="STAGIAIRE SOINS INFIRMIERS",H1449="STAGIAIRE EXTERNE EN MÉDECINE",H1449="ss",),1,0)</f>
        <v>0</v>
      </c>
      <c r="E1449" s="28" t="s">
        <v>2202</v>
      </c>
      <c r="F1449" s="28" t="s">
        <v>4050</v>
      </c>
      <c r="G1449" s="262">
        <v>11855</v>
      </c>
      <c r="H1449" s="79" t="s">
        <v>6260</v>
      </c>
      <c r="I1449" s="164" t="s">
        <v>5717</v>
      </c>
      <c r="J1449" s="273" t="str">
        <f ca="1">IF(AK1449&lt;=Données!$B$2,1," ")</f>
        <v xml:space="preserve"> </v>
      </c>
      <c r="K1449" s="45" t="s">
        <v>56</v>
      </c>
      <c r="L1449" s="46"/>
      <c r="M1449" s="47"/>
      <c r="N1449" s="48" t="s">
        <v>56</v>
      </c>
      <c r="O1449" s="185" t="s">
        <v>56</v>
      </c>
      <c r="P1449" s="300"/>
      <c r="Q1449" s="185">
        <v>1</v>
      </c>
      <c r="R1449" s="186"/>
      <c r="S1449" s="186" t="s">
        <v>56</v>
      </c>
      <c r="T1449" s="187"/>
      <c r="U1449" s="187"/>
      <c r="V1449" s="187"/>
      <c r="W1449" s="320"/>
      <c r="X1449" s="214" t="s">
        <v>56</v>
      </c>
      <c r="Y1449" s="215" t="s">
        <v>56</v>
      </c>
      <c r="Z1449" s="34"/>
      <c r="AA1449" s="35"/>
      <c r="AB1449" s="35"/>
      <c r="AC1449" s="35"/>
      <c r="AD1449" s="36"/>
      <c r="AE1449" s="224"/>
      <c r="AF1449" s="53"/>
      <c r="AG1449" s="54"/>
      <c r="AH1449" s="55"/>
      <c r="AI1449" s="56"/>
      <c r="AJ1449" s="41" t="s">
        <v>5851</v>
      </c>
      <c r="AK1449" s="42">
        <v>45864</v>
      </c>
      <c r="AL1449" s="50"/>
      <c r="AM1449" s="337" t="str">
        <f>INDEX($K$6:$AE$6,1,MATCH(1,K1449:AE1449,-1))</f>
        <v>1860-S</v>
      </c>
      <c r="AN1449" s="337" t="str">
        <f>IF(INDEX($K$6:$AE$6,1,MATCH(1,K1449:AE1449,1))&lt;&gt;INDEX($K$6:$AE$6,1,MATCH(1,K1449:AE1449,-1)),INDEX($K$6:$AE$6,1,MATCH(1,K1449:AE1449,1)),"-")</f>
        <v>-</v>
      </c>
    </row>
    <row r="1450" spans="1:40" x14ac:dyDescent="0.2">
      <c r="A1450" s="169" t="str">
        <f>IF(IFERROR(VLOOKUP(G1450,EmployesActifs,1,FALSE),"Non")&lt;&gt;"Non","Oui","Non")</f>
        <v>Oui</v>
      </c>
      <c r="B1450" s="172">
        <f>IF(A1450="Oui",1,0)</f>
        <v>1</v>
      </c>
      <c r="C1450" s="172">
        <f>IF(OR(G1450="Médecin",H1450="Médecin",I1450="Médecin",I1450="Médecins",H1450="anesthésiste",H1450="boursier univ.",H1450="chercheur",H1450="chirurgien",H1450="Résident(e)",H1450="Md Urg",H1450="Md Card",LEFT(H1450,6)="Fellow",H1450="Externe Médecine",H1450="Directeur de la biobanque Médecin",H1450="monit.-boursier",),1,0)</f>
        <v>0</v>
      </c>
      <c r="D1450" s="172">
        <f>IF(OR(G1450=0,H1450="Stagiaire",H1450="Stagiaires",H1450="Externe",H1450="Externes",G1450="agence",H1450="STAGIAIRE INFIRMIER(ÈRE)",H1450="STAGIAIRE SI",H1450="STAGIAIRE S.I.",H1450="STAGIAIRE PAB",H1450="STAGIAIRE EN PERFUSION",H1450="Stagiaire Physiothérapeute",H1450="Stagiaire médecine",H1450="Stagiaire - Service sociaux",H1450="STAGIAIRE SOINS INFIRMIERS",H1450="STAGIAIRE EXTERNE EN MÉDECINE",H1450="ss",),1,0)</f>
        <v>0</v>
      </c>
      <c r="E1450" s="28" t="s">
        <v>2202</v>
      </c>
      <c r="F1450" s="28" t="s">
        <v>3256</v>
      </c>
      <c r="G1450" s="262">
        <v>12919</v>
      </c>
      <c r="H1450" s="79" t="s">
        <v>54</v>
      </c>
      <c r="I1450" s="164" t="s">
        <v>55</v>
      </c>
      <c r="J1450" s="273" t="str">
        <f ca="1">IF(AK1450&lt;=Données!$B$2,1," ")</f>
        <v xml:space="preserve"> </v>
      </c>
      <c r="K1450" s="45"/>
      <c r="L1450" s="46">
        <v>1</v>
      </c>
      <c r="M1450" s="47"/>
      <c r="N1450" s="48">
        <v>1</v>
      </c>
      <c r="O1450" s="185"/>
      <c r="P1450" s="300"/>
      <c r="Q1450" s="185"/>
      <c r="R1450" s="186"/>
      <c r="S1450" s="186"/>
      <c r="T1450" s="187"/>
      <c r="U1450" s="187"/>
      <c r="V1450" s="187"/>
      <c r="W1450" s="320"/>
      <c r="X1450" s="214"/>
      <c r="Y1450" s="215"/>
      <c r="Z1450" s="34"/>
      <c r="AA1450" s="35"/>
      <c r="AB1450" s="35"/>
      <c r="AC1450" s="35"/>
      <c r="AD1450" s="36"/>
      <c r="AE1450" s="224"/>
      <c r="AF1450" s="53"/>
      <c r="AG1450" s="54"/>
      <c r="AH1450" s="55"/>
      <c r="AI1450" s="56"/>
      <c r="AJ1450" s="41" t="s">
        <v>5851</v>
      </c>
      <c r="AK1450" s="42">
        <v>45829</v>
      </c>
      <c r="AL1450" s="50"/>
      <c r="AM1450" s="337" t="str">
        <f>INDEX($K$6:$AE$6,1,MATCH(1,K1450:AE1450,-1))</f>
        <v>95PFE-L2M</v>
      </c>
      <c r="AN1450" s="337" t="str">
        <f>IF(INDEX($K$6:$AE$6,1,MATCH(1,K1450:AE1450,1))&lt;&gt;INDEX($K$6:$AE$6,1,MATCH(1,K1450:AE1450,-1)),INDEX($K$6:$AE$6,1,MATCH(1,K1450:AE1450,1)),"-")</f>
        <v>-</v>
      </c>
    </row>
    <row r="1451" spans="1:40" x14ac:dyDescent="0.2">
      <c r="A1451" s="381"/>
      <c r="B1451" s="172">
        <f>IF(A1451="Oui",1,0)</f>
        <v>0</v>
      </c>
      <c r="C1451" s="172">
        <f>IF(OR(G1451="Médecin",H1451="Médecin",I1451="Médecin",I1451="Médecins",H1451="anesthésiste",H1451="boursier univ.",H1451="chercheur",H1451="chirurgien",H1451="Résident(e)",H1451="Md Urg",H1451="Md Card",LEFT(H1451,6)="Fellow",H1451="Externe Médecine",H1451="Directeur de la biobanque Médecin",H1451="monit.-boursier",),1,0)</f>
        <v>1</v>
      </c>
      <c r="D1451" s="172">
        <f>IF(OR(G1451=0,H1451="Stagiaire",H1451="Stagiaires",H1451="Externe",H1451="Externes",G1451="agence",H1451="STAGIAIRE INFIRMIER(ÈRE)",H1451="STAGIAIRE SI",H1451="STAGIAIRE S.I.",H1451="STAGIAIRE PAB",H1451="STAGIAIRE EN PERFUSION",H1451="Stagiaire Physiothérapeute",H1451="Stagiaire médecine",H1451="Stagiaire - Service sociaux",H1451="STAGIAIRE SOINS INFIRMIERS",H1451="STAGIAIRE EXTERNE EN MÉDECINE",H1451="ss",),1,0)</f>
        <v>0</v>
      </c>
      <c r="E1451" s="28" t="s">
        <v>2203</v>
      </c>
      <c r="F1451" s="28" t="s">
        <v>189</v>
      </c>
      <c r="G1451" s="262">
        <v>10698</v>
      </c>
      <c r="H1451" s="79" t="s">
        <v>116</v>
      </c>
      <c r="I1451" s="164" t="s">
        <v>2204</v>
      </c>
      <c r="J1451" s="273">
        <f ca="1">IF(AK1451&lt;=Données!$B$2,1," ")</f>
        <v>1</v>
      </c>
      <c r="K1451" s="45"/>
      <c r="L1451" s="46"/>
      <c r="M1451" s="47"/>
      <c r="N1451" s="48"/>
      <c r="O1451" s="185"/>
      <c r="P1451" s="300"/>
      <c r="Q1451" s="185"/>
      <c r="R1451" s="186"/>
      <c r="S1451" s="186"/>
      <c r="T1451" s="187"/>
      <c r="U1451" s="187"/>
      <c r="V1451" s="187"/>
      <c r="W1451" s="320"/>
      <c r="X1451" s="214"/>
      <c r="Y1451" s="215"/>
      <c r="Z1451" s="34"/>
      <c r="AA1451" s="35">
        <v>1</v>
      </c>
      <c r="AB1451" s="35"/>
      <c r="AC1451" s="35"/>
      <c r="AD1451" s="36"/>
      <c r="AE1451" s="224"/>
      <c r="AF1451" s="53"/>
      <c r="AG1451" s="54"/>
      <c r="AH1451" s="55"/>
      <c r="AI1451" s="56"/>
      <c r="AJ1451" s="41" t="s">
        <v>106</v>
      </c>
      <c r="AK1451" s="42">
        <v>44173</v>
      </c>
      <c r="AL1451" s="50"/>
      <c r="AM1451" s="337" t="str">
        <f>INDEX($K$6:$AE$6,1,MATCH(1,K1451:AE1451,-1))</f>
        <v>1511-S</v>
      </c>
      <c r="AN1451" s="337" t="str">
        <f>IF(INDEX($K$6:$AE$6,1,MATCH(1,K1451:AE1451,1))&lt;&gt;INDEX($K$6:$AE$6,1,MATCH(1,K1451:AE1451,-1)),INDEX($K$6:$AE$6,1,MATCH(1,K1451:AE1451,1)),"-")</f>
        <v>-</v>
      </c>
    </row>
    <row r="1452" spans="1:40" x14ac:dyDescent="0.2">
      <c r="A1452" s="381"/>
      <c r="B1452" s="172">
        <f>IF(A1452="Oui",1,0)</f>
        <v>0</v>
      </c>
      <c r="C1452" s="172">
        <f>IF(OR(G1452="Médecin",H1452="Médecin",I1452="Médecin",I1452="Médecins",H1452="anesthésiste",H1452="boursier univ.",H1452="chercheur",H1452="chirurgien",H1452="Résident(e)",H1452="Md Urg",H1452="Md Card",LEFT(H1452,6)="Fellow",H1452="Externe Médecine",H1452="Directeur de la biobanque Médecin",H1452="monit.-boursier",),1,0)</f>
        <v>0</v>
      </c>
      <c r="D1452" s="172">
        <f>IF(OR(G1452=0,H1452="Stagiaire",H1452="Stagiaires",H1452="Externe",H1452="Externes",G1452="agence",H1452="STAGIAIRE INFIRMIER(ÈRE)",H1452="STAGIAIRE SI",H1452="STAGIAIRE S.I.",H1452="STAGIAIRE PAB",H1452="STAGIAIRE EN PERFUSION",H1452="Stagiaire Physiothérapeute",H1452="Stagiaire médecine",H1452="Stagiaire - Service sociaux",H1452="STAGIAIRE SOINS INFIRMIERS",H1452="STAGIAIRE EXTERNE EN MÉDECINE",H1452="ss",),1,0)</f>
        <v>1</v>
      </c>
      <c r="E1452" s="28" t="s">
        <v>2203</v>
      </c>
      <c r="F1452" s="28" t="s">
        <v>390</v>
      </c>
      <c r="G1452" s="262">
        <v>0</v>
      </c>
      <c r="H1452" s="79" t="s">
        <v>479</v>
      </c>
      <c r="I1452" s="164" t="s">
        <v>76</v>
      </c>
      <c r="J1452" s="273">
        <f ca="1">IF(AK1452&lt;=Données!$B$2,1," ")</f>
        <v>1</v>
      </c>
      <c r="K1452" s="45"/>
      <c r="L1452" s="46">
        <v>1</v>
      </c>
      <c r="M1452" s="47"/>
      <c r="N1452" s="48"/>
      <c r="O1452" s="185"/>
      <c r="P1452" s="300"/>
      <c r="Q1452" s="185"/>
      <c r="R1452" s="186"/>
      <c r="S1452" s="186"/>
      <c r="T1452" s="187"/>
      <c r="U1452" s="187"/>
      <c r="V1452" s="187"/>
      <c r="W1452" s="320"/>
      <c r="X1452" s="214"/>
      <c r="Y1452" s="215"/>
      <c r="Z1452" s="34"/>
      <c r="AA1452" s="35"/>
      <c r="AB1452" s="35"/>
      <c r="AC1452" s="35"/>
      <c r="AD1452" s="36"/>
      <c r="AE1452" s="224"/>
      <c r="AF1452" s="53"/>
      <c r="AG1452" s="54"/>
      <c r="AH1452" s="55"/>
      <c r="AI1452" s="56"/>
      <c r="AJ1452" s="41" t="s">
        <v>144</v>
      </c>
      <c r="AK1452" s="42">
        <v>44596</v>
      </c>
      <c r="AL1452" s="50"/>
      <c r="AM1452" s="337" t="str">
        <f>INDEX($K$6:$AE$6,1,MATCH(1,K1452:AE1452,-1))</f>
        <v>95PFE-L2M</v>
      </c>
      <c r="AN1452" s="337" t="str">
        <f>IF(INDEX($K$6:$AE$6,1,MATCH(1,K1452:AE1452,1))&lt;&gt;INDEX($K$6:$AE$6,1,MATCH(1,K1452:AE1452,-1)),INDEX($K$6:$AE$6,1,MATCH(1,K1452:AE1452,1)),"-")</f>
        <v>-</v>
      </c>
    </row>
    <row r="1453" spans="1:40" x14ac:dyDescent="0.2">
      <c r="A1453" s="169" t="str">
        <f>IF(IFERROR(VLOOKUP(G1453,EmployesActifs,1,FALSE),"Non")&lt;&gt;"Non","Oui","Non")</f>
        <v>Oui</v>
      </c>
      <c r="B1453" s="172">
        <f>IF(A1453="Oui",1,0)</f>
        <v>1</v>
      </c>
      <c r="C1453" s="172">
        <f>IF(OR(G1453="Médecin",H1453="Médecin",I1453="Médecin",I1453="Médecins",H1453="anesthésiste",H1453="boursier univ.",H1453="chercheur",H1453="chirurgien",H1453="Résident(e)",H1453="Md Urg",H1453="Md Card",LEFT(H1453,6)="Fellow",H1453="Externe Médecine",H1453="Directeur de la biobanque Médecin",H1453="monit.-boursier",),1,0)</f>
        <v>0</v>
      </c>
      <c r="D1453" s="172">
        <f>IF(OR(G1453=0,H1453="Stagiaire",H1453="Stagiaires",H1453="Externe",H1453="Externes",G1453="agence",H1453="STAGIAIRE INFIRMIER(ÈRE)",H1453="STAGIAIRE SI",H1453="STAGIAIRE S.I.",H1453="STAGIAIRE PAB",H1453="STAGIAIRE EN PERFUSION",H1453="Stagiaire Physiothérapeute",H1453="Stagiaire médecine",H1453="Stagiaire - Service sociaux",H1453="STAGIAIRE SOINS INFIRMIERS",H1453="STAGIAIRE EXTERNE EN MÉDECINE",H1453="ss",),1,0)</f>
        <v>0</v>
      </c>
      <c r="E1453" s="28" t="s">
        <v>3924</v>
      </c>
      <c r="F1453" s="28" t="s">
        <v>3925</v>
      </c>
      <c r="G1453" s="262">
        <v>10648</v>
      </c>
      <c r="H1453" s="79" t="s">
        <v>4991</v>
      </c>
      <c r="I1453" s="164" t="s">
        <v>209</v>
      </c>
      <c r="J1453" s="273" t="str">
        <f ca="1">IF(AK1453&lt;=Données!$B$2,1," ")</f>
        <v xml:space="preserve"> </v>
      </c>
      <c r="K1453" s="45"/>
      <c r="L1453" s="46">
        <v>1</v>
      </c>
      <c r="M1453" s="47"/>
      <c r="N1453" s="48"/>
      <c r="O1453" s="185"/>
      <c r="P1453" s="300"/>
      <c r="Q1453" s="185"/>
      <c r="R1453" s="186"/>
      <c r="S1453" s="186"/>
      <c r="T1453" s="187"/>
      <c r="U1453" s="187"/>
      <c r="V1453" s="187"/>
      <c r="W1453" s="320"/>
      <c r="X1453" s="214"/>
      <c r="Y1453" s="215"/>
      <c r="Z1453" s="34"/>
      <c r="AA1453" s="35"/>
      <c r="AB1453" s="35"/>
      <c r="AC1453" s="35"/>
      <c r="AD1453" s="36"/>
      <c r="AE1453" s="224"/>
      <c r="AF1453" s="53"/>
      <c r="AG1453" s="54"/>
      <c r="AH1453" s="55"/>
      <c r="AI1453" s="56"/>
      <c r="AJ1453" s="41" t="s">
        <v>4462</v>
      </c>
      <c r="AK1453" s="42">
        <v>45252</v>
      </c>
      <c r="AL1453" s="50"/>
      <c r="AM1453" s="337" t="str">
        <f>INDEX($K$6:$AE$6,1,MATCH(1,K1453:AE1453,-1))</f>
        <v>95PFE-L2M</v>
      </c>
      <c r="AN1453" s="337" t="str">
        <f>IF(INDEX($K$6:$AE$6,1,MATCH(1,K1453:AE1453,1))&lt;&gt;INDEX($K$6:$AE$6,1,MATCH(1,K1453:AE1453,-1)),INDEX($K$6:$AE$6,1,MATCH(1,K1453:AE1453,1)),"-")</f>
        <v>-</v>
      </c>
    </row>
    <row r="1454" spans="1:40" x14ac:dyDescent="0.2">
      <c r="A1454" s="169" t="str">
        <f>IF(IFERROR(VLOOKUP(G1454,EmployesActifs,1,FALSE),"Non")&lt;&gt;"Non","Oui","Non")</f>
        <v>Oui</v>
      </c>
      <c r="B1454" s="172">
        <f>IF(A1454="Oui",1,0)</f>
        <v>1</v>
      </c>
      <c r="C1454" s="172">
        <f>IF(OR(G1454="Médecin",H1454="Médecin",I1454="Médecin",I1454="Médecins",H1454="anesthésiste",H1454="boursier univ.",H1454="chercheur",H1454="chirurgien",H1454="Résident(e)",H1454="Md Urg",H1454="Md Card",LEFT(H1454,6)="Fellow",H1454="Externe Médecine",H1454="Directeur de la biobanque Médecin",H1454="monit.-boursier",),1,0)</f>
        <v>0</v>
      </c>
      <c r="D1454" s="172">
        <f>IF(OR(G1454=0,H1454="Stagiaire",H1454="Stagiaires",H1454="Externe",H1454="Externes",G1454="agence",H1454="STAGIAIRE INFIRMIER(ÈRE)",H1454="STAGIAIRE SI",H1454="STAGIAIRE S.I.",H1454="STAGIAIRE PAB",H1454="STAGIAIRE EN PERFUSION",H1454="Stagiaire Physiothérapeute",H1454="Stagiaire médecine",H1454="Stagiaire - Service sociaux",H1454="STAGIAIRE SOINS INFIRMIERS",H1454="STAGIAIRE EXTERNE EN MÉDECINE",H1454="ss",),1,0)</f>
        <v>0</v>
      </c>
      <c r="E1454" s="28" t="s">
        <v>6093</v>
      </c>
      <c r="F1454" s="28" t="s">
        <v>6094</v>
      </c>
      <c r="G1454" s="262">
        <v>4612</v>
      </c>
      <c r="H1454" s="79" t="s">
        <v>103</v>
      </c>
      <c r="I1454" s="164" t="s">
        <v>3489</v>
      </c>
      <c r="J1454" s="273" t="str">
        <f ca="1">IF(AK1454&lt;=Données!$B$2,1," ")</f>
        <v xml:space="preserve"> </v>
      </c>
      <c r="K1454" s="45"/>
      <c r="L1454" s="46"/>
      <c r="M1454" s="47"/>
      <c r="N1454" s="48"/>
      <c r="O1454" s="185"/>
      <c r="P1454" s="300"/>
      <c r="Q1454" s="185"/>
      <c r="R1454" s="186"/>
      <c r="S1454" s="186">
        <v>1</v>
      </c>
      <c r="T1454" s="187"/>
      <c r="U1454" s="187"/>
      <c r="V1454" s="187"/>
      <c r="W1454" s="320"/>
      <c r="X1454" s="214"/>
      <c r="Y1454" s="215"/>
      <c r="Z1454" s="34"/>
      <c r="AA1454" s="35"/>
      <c r="AB1454" s="35"/>
      <c r="AC1454" s="35"/>
      <c r="AD1454" s="36"/>
      <c r="AE1454" s="224"/>
      <c r="AF1454" s="53"/>
      <c r="AG1454" s="54"/>
      <c r="AH1454" s="55"/>
      <c r="AI1454" s="56"/>
      <c r="AJ1454" s="41" t="s">
        <v>4462</v>
      </c>
      <c r="AK1454" s="42">
        <v>45931</v>
      </c>
      <c r="AL1454" s="50"/>
      <c r="AM1454" s="337" t="str">
        <f>INDEX($K$6:$AE$6,1,MATCH(1,K1454:AE1454,-1))</f>
        <v>1870 +</v>
      </c>
      <c r="AN1454" s="337" t="str">
        <f>IF(INDEX($K$6:$AE$6,1,MATCH(1,K1454:AE1454,1))&lt;&gt;INDEX($K$6:$AE$6,1,MATCH(1,K1454:AE1454,-1)),INDEX($K$6:$AE$6,1,MATCH(1,K1454:AE1454,1)),"-")</f>
        <v>-</v>
      </c>
    </row>
    <row r="1455" spans="1:40" x14ac:dyDescent="0.2">
      <c r="A1455" s="169" t="str">
        <f>IF(IFERROR(VLOOKUP(G1455,EmployesActifs,1,FALSE),"Non")&lt;&gt;"Non","Oui","Non")</f>
        <v>Oui</v>
      </c>
      <c r="B1455" s="172">
        <f>IF(A1455="Oui",1,0)</f>
        <v>1</v>
      </c>
      <c r="C1455" s="172">
        <f>IF(OR(G1455="Médecin",H1455="Médecin",I1455="Médecin",I1455="Médecins",H1455="anesthésiste",H1455="boursier univ.",H1455="chercheur",H1455="chirurgien",H1455="Résident(e)",H1455="Md Urg",H1455="Md Card",LEFT(H1455,6)="Fellow",H1455="Externe Médecine",H1455="Directeur de la biobanque Médecin",H1455="monit.-boursier",),1,0)</f>
        <v>1</v>
      </c>
      <c r="D1455" s="172">
        <f>IF(OR(G1455=0,H1455="Stagiaire",H1455="Stagiaires",H1455="Externe",H1455="Externes",G1455="agence",H1455="STAGIAIRE INFIRMIER(ÈRE)",H1455="STAGIAIRE SI",H1455="STAGIAIRE S.I.",H1455="STAGIAIRE PAB",H1455="STAGIAIRE EN PERFUSION",H1455="Stagiaire Physiothérapeute",H1455="Stagiaire médecine",H1455="Stagiaire - Service sociaux",H1455="STAGIAIRE SOINS INFIRMIERS",H1455="STAGIAIRE EXTERNE EN MÉDECINE",H1455="ss",),1,0)</f>
        <v>0</v>
      </c>
      <c r="E1455" s="28" t="s">
        <v>4684</v>
      </c>
      <c r="F1455" s="28" t="s">
        <v>123</v>
      </c>
      <c r="G1455" s="262">
        <v>13389</v>
      </c>
      <c r="H1455" s="79" t="s">
        <v>3185</v>
      </c>
      <c r="I1455" s="164" t="s">
        <v>5359</v>
      </c>
      <c r="J1455" s="273" t="s">
        <v>2976</v>
      </c>
      <c r="K1455" s="45"/>
      <c r="L1455" s="46" t="s">
        <v>56</v>
      </c>
      <c r="M1455" s="47"/>
      <c r="N1455" s="48"/>
      <c r="O1455" s="185"/>
      <c r="P1455" s="300">
        <v>1</v>
      </c>
      <c r="Q1455" s="185"/>
      <c r="R1455" s="186"/>
      <c r="S1455" s="186"/>
      <c r="T1455" s="187"/>
      <c r="U1455" s="187"/>
      <c r="V1455" s="187"/>
      <c r="W1455" s="320"/>
      <c r="X1455" s="214"/>
      <c r="Y1455" s="215"/>
      <c r="Z1455" s="34"/>
      <c r="AA1455" s="35"/>
      <c r="AB1455" s="35"/>
      <c r="AC1455" s="35"/>
      <c r="AD1455" s="36"/>
      <c r="AE1455" s="49"/>
      <c r="AF1455" s="53"/>
      <c r="AG1455" s="54"/>
      <c r="AH1455" s="55"/>
      <c r="AI1455" s="56"/>
      <c r="AJ1455" s="41" t="s">
        <v>4462</v>
      </c>
      <c r="AK1455" s="42">
        <v>45406</v>
      </c>
      <c r="AL1455" s="50"/>
      <c r="AM1455" s="337">
        <f>INDEX($K$6:$AE$6,1,MATCH(1,K1455:AE1455,-1))</f>
        <v>1804</v>
      </c>
      <c r="AN1455" s="337" t="str">
        <f>IF(INDEX($K$6:$AE$6,1,MATCH(1,K1455:AE1455,1))&lt;&gt;INDEX($K$6:$AE$6,1,MATCH(1,K1455:AE1455,-1)),INDEX($K$6:$AE$6,1,MATCH(1,K1455:AE1455,1)),"-")</f>
        <v>-</v>
      </c>
    </row>
    <row r="1456" spans="1:40" x14ac:dyDescent="0.2">
      <c r="A1456" s="381"/>
      <c r="B1456" s="172">
        <f>IF(A1456="Oui",1,0)</f>
        <v>0</v>
      </c>
      <c r="C1456" s="172">
        <f>IF(OR(G1456="Médecin",H1456="Médecin",I1456="Médecin",I1456="Médecins",H1456="anesthésiste",H1456="boursier univ.",H1456="chercheur",H1456="chirurgien",H1456="Résident(e)",H1456="Md Urg",H1456="Md Card",LEFT(H1456,6)="Fellow",H1456="Externe Médecine",H1456="Directeur de la biobanque Médecin",H1456="monit.-boursier",),1,0)</f>
        <v>1</v>
      </c>
      <c r="D1456" s="172">
        <f>IF(OR(G1456=0,H1456="Stagiaire",H1456="Stagiaires",H1456="Externe",H1456="Externes",G1456="agence",H1456="STAGIAIRE INFIRMIER(ÈRE)",H1456="STAGIAIRE SI",H1456="STAGIAIRE S.I.",H1456="STAGIAIRE PAB",H1456="STAGIAIRE EN PERFUSION",H1456="Stagiaire Physiothérapeute",H1456="Stagiaire médecine",H1456="Stagiaire - Service sociaux",H1456="STAGIAIRE SOINS INFIRMIERS",H1456="STAGIAIRE EXTERNE EN MÉDECINE",H1456="ss",),1,0)</f>
        <v>0</v>
      </c>
      <c r="E1456" s="28" t="s">
        <v>4684</v>
      </c>
      <c r="F1456" s="28" t="s">
        <v>123</v>
      </c>
      <c r="G1456" s="262">
        <v>13389</v>
      </c>
      <c r="H1456" s="79" t="s">
        <v>3185</v>
      </c>
      <c r="I1456" s="164" t="s">
        <v>5359</v>
      </c>
      <c r="J1456" s="273" t="str">
        <f ca="1">IF(AK1456&lt;=Données!$B$2,1," ")</f>
        <v xml:space="preserve"> </v>
      </c>
      <c r="K1456" s="45"/>
      <c r="L1456" s="46" t="s">
        <v>56</v>
      </c>
      <c r="M1456" s="47"/>
      <c r="N1456" s="48"/>
      <c r="O1456" s="185"/>
      <c r="P1456" s="300">
        <v>1</v>
      </c>
      <c r="Q1456" s="185"/>
      <c r="R1456" s="186"/>
      <c r="S1456" s="186"/>
      <c r="T1456" s="187"/>
      <c r="U1456" s="187"/>
      <c r="V1456" s="187"/>
      <c r="W1456" s="320"/>
      <c r="X1456" s="214"/>
      <c r="Y1456" s="215"/>
      <c r="Z1456" s="34"/>
      <c r="AA1456" s="35"/>
      <c r="AB1456" s="35"/>
      <c r="AC1456" s="35"/>
      <c r="AD1456" s="36"/>
      <c r="AE1456" s="224"/>
      <c r="AF1456" s="53"/>
      <c r="AG1456" s="54"/>
      <c r="AH1456" s="55"/>
      <c r="AI1456" s="56"/>
      <c r="AJ1456" s="41" t="s">
        <v>4462</v>
      </c>
      <c r="AK1456" s="42">
        <v>45406</v>
      </c>
      <c r="AL1456" s="50"/>
      <c r="AM1456" s="337">
        <f>INDEX($K$6:$AE$6,1,MATCH(1,K1456:AE1456,-1))</f>
        <v>1804</v>
      </c>
      <c r="AN1456" s="337" t="str">
        <f>IF(INDEX($K$6:$AE$6,1,MATCH(1,K1456:AE1456,1))&lt;&gt;INDEX($K$6:$AE$6,1,MATCH(1,K1456:AE1456,-1)),INDEX($K$6:$AE$6,1,MATCH(1,K1456:AE1456,1)),"-")</f>
        <v>-</v>
      </c>
    </row>
    <row r="1457" spans="1:40" x14ac:dyDescent="0.2">
      <c r="A1457" s="381"/>
      <c r="B1457" s="172">
        <f>IF(A1457="Oui",1,0)</f>
        <v>0</v>
      </c>
      <c r="C1457" s="172">
        <f>IF(OR(G1457="Médecin",H1457="Médecin",I1457="Médecin",I1457="Médecins",H1457="anesthésiste",H1457="boursier univ.",H1457="chercheur",H1457="chirurgien",H1457="Résident(e)",H1457="Md Urg",H1457="Md Card",LEFT(H1457,6)="Fellow",H1457="Externe Médecine",H1457="Directeur de la biobanque Médecin",H1457="monit.-boursier",),1,0)</f>
        <v>1</v>
      </c>
      <c r="D1457" s="172">
        <f>IF(OR(G1457=0,H1457="Stagiaire",H1457="Stagiaires",H1457="Externe",H1457="Externes",G1457="agence",H1457="STAGIAIRE INFIRMIER(ÈRE)",H1457="STAGIAIRE SI",H1457="STAGIAIRE S.I.",H1457="STAGIAIRE PAB",H1457="STAGIAIRE EN PERFUSION",H1457="Stagiaire Physiothérapeute",H1457="Stagiaire médecine",H1457="Stagiaire - Service sociaux",H1457="STAGIAIRE SOINS INFIRMIERS",H1457="STAGIAIRE EXTERNE EN MÉDECINE",H1457="ss",),1,0)</f>
        <v>0</v>
      </c>
      <c r="E1457" s="28" t="s">
        <v>2205</v>
      </c>
      <c r="F1457" s="28" t="s">
        <v>2206</v>
      </c>
      <c r="G1457" s="262" t="s">
        <v>80</v>
      </c>
      <c r="H1457" s="79" t="s">
        <v>80</v>
      </c>
      <c r="I1457" s="164" t="s">
        <v>146</v>
      </c>
      <c r="J1457" s="273">
        <f ca="1">IF(AK1457&lt;=Données!$B$2,1," ")</f>
        <v>1</v>
      </c>
      <c r="K1457" s="45"/>
      <c r="L1457" s="46"/>
      <c r="M1457" s="47"/>
      <c r="N1457" s="48"/>
      <c r="O1457" s="185"/>
      <c r="P1457" s="300"/>
      <c r="Q1457" s="185"/>
      <c r="R1457" s="186">
        <v>1</v>
      </c>
      <c r="S1457" s="186"/>
      <c r="T1457" s="187"/>
      <c r="U1457" s="187"/>
      <c r="V1457" s="187"/>
      <c r="W1457" s="320"/>
      <c r="X1457" s="214"/>
      <c r="Y1457" s="215"/>
      <c r="Z1457" s="34"/>
      <c r="AA1457" s="35"/>
      <c r="AB1457" s="35"/>
      <c r="AC1457" s="35"/>
      <c r="AD1457" s="36"/>
      <c r="AE1457" s="224"/>
      <c r="AF1457" s="53"/>
      <c r="AG1457" s="54"/>
      <c r="AH1457" s="55"/>
      <c r="AI1457" s="56"/>
      <c r="AJ1457" s="41" t="s">
        <v>308</v>
      </c>
      <c r="AK1457" s="42">
        <v>44176</v>
      </c>
      <c r="AL1457" s="50"/>
      <c r="AM1457" s="337">
        <f>INDEX($K$6:$AE$6,1,MATCH(1,K1457:AE1457,-1))</f>
        <v>1860</v>
      </c>
      <c r="AN1457" s="337" t="str">
        <f>IF(INDEX($K$6:$AE$6,1,MATCH(1,K1457:AE1457,1))&lt;&gt;INDEX($K$6:$AE$6,1,MATCH(1,K1457:AE1457,-1)),INDEX($K$6:$AE$6,1,MATCH(1,K1457:AE1457,1)),"-")</f>
        <v>-</v>
      </c>
    </row>
    <row r="1458" spans="1:40" x14ac:dyDescent="0.2">
      <c r="A1458" s="169" t="str">
        <f>IF(IFERROR(VLOOKUP(G1458,EmployesActifs,1,FALSE),"Non")&lt;&gt;"Non","Oui","Non")</f>
        <v>Oui</v>
      </c>
      <c r="B1458" s="172">
        <f>IF(A1458="Oui",1,0)</f>
        <v>1</v>
      </c>
      <c r="C1458" s="172">
        <f>IF(OR(G1458="Médecin",H1458="Médecin",I1458="Médecin",I1458="Médecins",H1458="anesthésiste",H1458="boursier univ.",H1458="chercheur",H1458="chirurgien",H1458="Résident(e)",H1458="Md Urg",H1458="Md Card",LEFT(H1458,6)="Fellow",H1458="Externe Médecine",H1458="Directeur de la biobanque Médecin",H1458="monit.-boursier",),1,0)</f>
        <v>0</v>
      </c>
      <c r="D1458" s="172">
        <f>IF(OR(G1458=0,H1458="Stagiaire",H1458="Stagiaires",H1458="Externe",H1458="Externes",G1458="agence",H1458="STAGIAIRE INFIRMIER(ÈRE)",H1458="STAGIAIRE SI",H1458="STAGIAIRE S.I.",H1458="STAGIAIRE PAB",H1458="STAGIAIRE EN PERFUSION",H1458="Stagiaire Physiothérapeute",H1458="Stagiaire médecine",H1458="Stagiaire - Service sociaux",H1458="STAGIAIRE SOINS INFIRMIERS",H1458="STAGIAIRE EXTERNE EN MÉDECINE",H1458="ss",),1,0)</f>
        <v>0</v>
      </c>
      <c r="E1458" s="28" t="s">
        <v>3017</v>
      </c>
      <c r="F1458" s="28" t="s">
        <v>3018</v>
      </c>
      <c r="G1458" s="262">
        <v>12639</v>
      </c>
      <c r="H1458" s="79" t="s">
        <v>103</v>
      </c>
      <c r="I1458" s="164" t="s">
        <v>2714</v>
      </c>
      <c r="J1458" s="273">
        <f ca="1">IF(AK1458&lt;=Données!$B$2,1," ")</f>
        <v>1</v>
      </c>
      <c r="K1458" s="45">
        <v>1</v>
      </c>
      <c r="L1458" s="46"/>
      <c r="M1458" s="47"/>
      <c r="N1458" s="48"/>
      <c r="O1458" s="185"/>
      <c r="P1458" s="300"/>
      <c r="Q1458" s="185"/>
      <c r="R1458" s="186"/>
      <c r="S1458" s="186"/>
      <c r="T1458" s="187"/>
      <c r="U1458" s="187"/>
      <c r="V1458" s="187"/>
      <c r="W1458" s="320"/>
      <c r="X1458" s="214"/>
      <c r="Y1458" s="215"/>
      <c r="Z1458" s="34"/>
      <c r="AA1458" s="35"/>
      <c r="AB1458" s="35"/>
      <c r="AC1458" s="35"/>
      <c r="AD1458" s="36"/>
      <c r="AE1458" s="224"/>
      <c r="AF1458" s="53"/>
      <c r="AG1458" s="54"/>
      <c r="AH1458" s="55"/>
      <c r="AI1458" s="56"/>
      <c r="AJ1458" s="41" t="s">
        <v>85</v>
      </c>
      <c r="AK1458" s="42">
        <v>44846</v>
      </c>
      <c r="AL1458" s="50"/>
      <c r="AM1458" s="337" t="str">
        <f>INDEX($K$6:$AE$6,1,MATCH(1,K1458:AE1458,-1))</f>
        <v>95PFE-L2S</v>
      </c>
      <c r="AN1458" s="337" t="str">
        <f>IF(INDEX($K$6:$AE$6,1,MATCH(1,K1458:AE1458,1))&lt;&gt;INDEX($K$6:$AE$6,1,MATCH(1,K1458:AE1458,-1)),INDEX($K$6:$AE$6,1,MATCH(1,K1458:AE1458,1)),"-")</f>
        <v>-</v>
      </c>
    </row>
    <row r="1459" spans="1:40" x14ac:dyDescent="0.2">
      <c r="A1459" s="169" t="str">
        <f>IF(IFERROR(VLOOKUP(G1459,EmployesActifs,1,FALSE),"Non")&lt;&gt;"Non","Oui","Non")</f>
        <v>Oui</v>
      </c>
      <c r="B1459" s="172">
        <f>IF(A1459="Oui",1,0)</f>
        <v>1</v>
      </c>
      <c r="C1459" s="172">
        <f>IF(OR(G1459="Médecin",H1459="Médecin",I1459="Médecin",I1459="Médecins",H1459="anesthésiste",H1459="boursier univ.",H1459="chercheur",H1459="chirurgien",H1459="Résident(e)",H1459="Md Urg",H1459="Md Card",LEFT(H1459,6)="Fellow",H1459="Externe Médecine",H1459="Directeur de la biobanque Médecin",H1459="monit.-boursier",),1,0)</f>
        <v>0</v>
      </c>
      <c r="D1459" s="172">
        <f>IF(OR(G1459=0,H1459="Stagiaire",H1459="Stagiaires",H1459="Externe",H1459="Externes",G1459="agence",H1459="STAGIAIRE INFIRMIER(ÈRE)",H1459="STAGIAIRE SI",H1459="STAGIAIRE S.I.",H1459="STAGIAIRE PAB",H1459="STAGIAIRE EN PERFUSION",H1459="Stagiaire Physiothérapeute",H1459="Stagiaire médecine",H1459="Stagiaire - Service sociaux",H1459="STAGIAIRE SOINS INFIRMIERS",H1459="STAGIAIRE EXTERNE EN MÉDECINE",H1459="ss",),1,0)</f>
        <v>0</v>
      </c>
      <c r="E1459" s="28" t="s">
        <v>785</v>
      </c>
      <c r="F1459" s="28" t="s">
        <v>435</v>
      </c>
      <c r="G1459" s="262">
        <v>6267</v>
      </c>
      <c r="H1459" s="79" t="s">
        <v>3692</v>
      </c>
      <c r="I1459" s="164" t="s">
        <v>171</v>
      </c>
      <c r="J1459" s="273">
        <f ca="1">IF(AK1459&lt;=Données!$B$2,1," ")</f>
        <v>1</v>
      </c>
      <c r="K1459" s="45" t="s">
        <v>56</v>
      </c>
      <c r="L1459" s="46"/>
      <c r="M1459" s="47"/>
      <c r="N1459" s="48"/>
      <c r="O1459" s="185"/>
      <c r="P1459" s="300"/>
      <c r="Q1459" s="185"/>
      <c r="R1459" s="186"/>
      <c r="S1459" s="186" t="s">
        <v>56</v>
      </c>
      <c r="T1459" s="187"/>
      <c r="U1459" s="187"/>
      <c r="V1459" s="187"/>
      <c r="W1459" s="320"/>
      <c r="X1459" s="214"/>
      <c r="Y1459" s="215"/>
      <c r="Z1459" s="34"/>
      <c r="AA1459" s="35">
        <v>1</v>
      </c>
      <c r="AB1459" s="35"/>
      <c r="AC1459" s="35"/>
      <c r="AD1459" s="36"/>
      <c r="AE1459" s="224" t="s">
        <v>56</v>
      </c>
      <c r="AF1459" s="53"/>
      <c r="AG1459" s="54"/>
      <c r="AH1459" s="55"/>
      <c r="AI1459" s="56"/>
      <c r="AJ1459" s="41" t="s">
        <v>290</v>
      </c>
      <c r="AK1459" s="42">
        <v>44589</v>
      </c>
      <c r="AL1459" s="50"/>
      <c r="AM1459" s="337" t="str">
        <f>INDEX($K$6:$AE$6,1,MATCH(1,K1459:AE1459,-1))</f>
        <v>1511-S</v>
      </c>
      <c r="AN1459" s="337" t="str">
        <f>IF(INDEX($K$6:$AE$6,1,MATCH(1,K1459:AE1459,1))&lt;&gt;INDEX($K$6:$AE$6,1,MATCH(1,K1459:AE1459,-1)),INDEX($K$6:$AE$6,1,MATCH(1,K1459:AE1459,1)),"-")</f>
        <v>-</v>
      </c>
    </row>
    <row r="1460" spans="1:40" x14ac:dyDescent="0.2">
      <c r="A1460" s="169" t="str">
        <f>IF(IFERROR(VLOOKUP(G1460,EmployesActifs,1,FALSE),"Non")&lt;&gt;"Non","Oui","Non")</f>
        <v>Oui</v>
      </c>
      <c r="B1460" s="172">
        <f>IF(A1460="Oui",1,0)</f>
        <v>1</v>
      </c>
      <c r="C1460" s="172">
        <f>IF(OR(G1460="Médecin",H1460="Médecin",I1460="Médecin",I1460="Médecins",H1460="anesthésiste",H1460="boursier univ.",H1460="chercheur",H1460="chirurgien",H1460="Résident(e)",H1460="Md Urg",H1460="Md Card",LEFT(H1460,6)="Fellow",H1460="Externe Médecine",H1460="Directeur de la biobanque Médecin",H1460="monit.-boursier",),1,0)</f>
        <v>0</v>
      </c>
      <c r="D1460" s="172">
        <f>IF(OR(G1460=0,H1460="Stagiaire",H1460="Stagiaires",H1460="Externe",H1460="Externes",G1460="agence",H1460="STAGIAIRE INFIRMIER(ÈRE)",H1460="STAGIAIRE SI",H1460="STAGIAIRE S.I.",H1460="STAGIAIRE PAB",H1460="STAGIAIRE EN PERFUSION",H1460="Stagiaire Physiothérapeute",H1460="Stagiaire médecine",H1460="Stagiaire - Service sociaux",H1460="STAGIAIRE SOINS INFIRMIERS",H1460="STAGIAIRE EXTERNE EN MÉDECINE",H1460="ss",),1,0)</f>
        <v>0</v>
      </c>
      <c r="E1460" s="28" t="s">
        <v>2917</v>
      </c>
      <c r="F1460" s="28" t="s">
        <v>1674</v>
      </c>
      <c r="G1460" s="262">
        <v>12379</v>
      </c>
      <c r="H1460" s="79" t="s">
        <v>1867</v>
      </c>
      <c r="I1460" s="164" t="s">
        <v>3399</v>
      </c>
      <c r="J1460" s="273">
        <f ca="1">IF(AK1460&lt;=Données!$B$2,1," ")</f>
        <v>1</v>
      </c>
      <c r="K1460" s="45">
        <v>1</v>
      </c>
      <c r="L1460" s="46"/>
      <c r="M1460" s="47"/>
      <c r="N1460" s="48"/>
      <c r="O1460" s="185"/>
      <c r="P1460" s="300"/>
      <c r="Q1460" s="185"/>
      <c r="R1460" s="186"/>
      <c r="S1460" s="186"/>
      <c r="T1460" s="187"/>
      <c r="U1460" s="187"/>
      <c r="V1460" s="187"/>
      <c r="W1460" s="320"/>
      <c r="X1460" s="214"/>
      <c r="Y1460" s="215"/>
      <c r="Z1460" s="34"/>
      <c r="AA1460" s="35"/>
      <c r="AB1460" s="35"/>
      <c r="AC1460" s="35"/>
      <c r="AD1460" s="36"/>
      <c r="AE1460" s="224"/>
      <c r="AF1460" s="53"/>
      <c r="AG1460" s="54"/>
      <c r="AH1460" s="55"/>
      <c r="AI1460" s="56"/>
      <c r="AJ1460" s="41" t="s">
        <v>85</v>
      </c>
      <c r="AK1460" s="42">
        <v>44760</v>
      </c>
      <c r="AL1460" s="50"/>
      <c r="AM1460" s="337" t="str">
        <f>INDEX($K$6:$AE$6,1,MATCH(1,K1460:AE1460,-1))</f>
        <v>95PFE-L2S</v>
      </c>
      <c r="AN1460" s="337" t="str">
        <f>IF(INDEX($K$6:$AE$6,1,MATCH(1,K1460:AE1460,1))&lt;&gt;INDEX($K$6:$AE$6,1,MATCH(1,K1460:AE1460,-1)),INDEX($K$6:$AE$6,1,MATCH(1,K1460:AE1460,1)),"-")</f>
        <v>-</v>
      </c>
    </row>
    <row r="1461" spans="1:40" x14ac:dyDescent="0.2">
      <c r="A1461" s="169" t="str">
        <f>IF(IFERROR(VLOOKUP(G1461,EmployesActifs,1,FALSE),"Non")&lt;&gt;"Non","Oui","Non")</f>
        <v>Oui</v>
      </c>
      <c r="B1461" s="172">
        <f>IF(A1461="Oui",1,0)</f>
        <v>1</v>
      </c>
      <c r="C1461" s="172">
        <f>IF(OR(G1461="Médecin",H1461="Médecin",I1461="Médecin",I1461="Médecins",H1461="anesthésiste",H1461="boursier univ.",H1461="chercheur",H1461="chirurgien",H1461="Résident(e)",H1461="Md Urg",H1461="Md Card",LEFT(H1461,6)="Fellow",H1461="Externe Médecine",H1461="Directeur de la biobanque Médecin",H1461="monit.-boursier",),1,0)</f>
        <v>0</v>
      </c>
      <c r="D1461" s="172">
        <f>IF(OR(G1461=0,H1461="Stagiaire",H1461="Stagiaires",H1461="Externe",H1461="Externes",G1461="agence",H1461="STAGIAIRE INFIRMIER(ÈRE)",H1461="STAGIAIRE SI",H1461="STAGIAIRE S.I.",H1461="STAGIAIRE PAB",H1461="STAGIAIRE EN PERFUSION",H1461="Stagiaire Physiothérapeute",H1461="Stagiaire médecine",H1461="Stagiaire - Service sociaux",H1461="STAGIAIRE SOINS INFIRMIERS",H1461="STAGIAIRE EXTERNE EN MÉDECINE",H1461="ss",),1,0)</f>
        <v>0</v>
      </c>
      <c r="E1461" s="28" t="s">
        <v>2207</v>
      </c>
      <c r="F1461" s="28" t="s">
        <v>862</v>
      </c>
      <c r="G1461" s="262">
        <v>4397</v>
      </c>
      <c r="H1461" s="79" t="s">
        <v>2098</v>
      </c>
      <c r="I1461" s="164" t="s">
        <v>4406</v>
      </c>
      <c r="J1461" s="273">
        <f ca="1">IF(AK1461&lt;=Données!$B$2,1," ")</f>
        <v>1</v>
      </c>
      <c r="K1461" s="45"/>
      <c r="L1461" s="46"/>
      <c r="M1461" s="47">
        <v>1</v>
      </c>
      <c r="N1461" s="48"/>
      <c r="O1461" s="185"/>
      <c r="P1461" s="300"/>
      <c r="Q1461" s="185"/>
      <c r="R1461" s="186"/>
      <c r="S1461" s="186"/>
      <c r="T1461" s="187"/>
      <c r="U1461" s="187"/>
      <c r="V1461" s="187"/>
      <c r="W1461" s="320"/>
      <c r="X1461" s="214"/>
      <c r="Y1461" s="215"/>
      <c r="Z1461" s="34"/>
      <c r="AA1461" s="35"/>
      <c r="AB1461" s="35"/>
      <c r="AC1461" s="35"/>
      <c r="AD1461" s="36"/>
      <c r="AE1461" s="224"/>
      <c r="AF1461" s="53"/>
      <c r="AG1461" s="54"/>
      <c r="AH1461" s="55"/>
      <c r="AI1461" s="56"/>
      <c r="AJ1461" s="41" t="s">
        <v>144</v>
      </c>
      <c r="AK1461" s="42">
        <v>44589</v>
      </c>
      <c r="AL1461" s="50"/>
      <c r="AM1461" s="337" t="str">
        <f>INDEX($K$6:$AE$6,1,MATCH(1,K1461:AE1461,-1))</f>
        <v>95PFE-L2L</v>
      </c>
      <c r="AN1461" s="337" t="str">
        <f>IF(INDEX($K$6:$AE$6,1,MATCH(1,K1461:AE1461,1))&lt;&gt;INDEX($K$6:$AE$6,1,MATCH(1,K1461:AE1461,-1)),INDEX($K$6:$AE$6,1,MATCH(1,K1461:AE1461,1)),"-")</f>
        <v>-</v>
      </c>
    </row>
    <row r="1462" spans="1:40" x14ac:dyDescent="0.2">
      <c r="A1462" s="381"/>
      <c r="B1462" s="172">
        <f>IF(A1462="Oui",1,0)</f>
        <v>0</v>
      </c>
      <c r="C1462" s="172">
        <f>IF(OR(G1462="Médecin",H1462="Médecin",I1462="Médecin",I1462="Médecins",H1462="anesthésiste",H1462="boursier univ.",H1462="chercheur",H1462="chirurgien",H1462="Résident(e)",H1462="Md Urg",H1462="Md Card",LEFT(H1462,6)="Fellow",H1462="Externe Médecine",H1462="Directeur de la biobanque Médecin",H1462="monit.-boursier",),1,0)</f>
        <v>1</v>
      </c>
      <c r="D1462" s="172">
        <f>IF(OR(G1462=0,H1462="Stagiaire",H1462="Stagiaires",H1462="Externe",H1462="Externes",G1462="agence",H1462="STAGIAIRE INFIRMIER(ÈRE)",H1462="STAGIAIRE SI",H1462="STAGIAIRE S.I.",H1462="STAGIAIRE PAB",H1462="STAGIAIRE EN PERFUSION",H1462="Stagiaire Physiothérapeute",H1462="Stagiaire médecine",H1462="Stagiaire - Service sociaux",H1462="STAGIAIRE SOINS INFIRMIERS",H1462="STAGIAIRE EXTERNE EN MÉDECINE",H1462="ss",),1,0)</f>
        <v>0</v>
      </c>
      <c r="E1462" s="28" t="s">
        <v>2208</v>
      </c>
      <c r="F1462" s="28" t="s">
        <v>323</v>
      </c>
      <c r="G1462" s="262" t="s">
        <v>80</v>
      </c>
      <c r="H1462" s="79" t="s">
        <v>80</v>
      </c>
      <c r="I1462" s="164" t="s">
        <v>304</v>
      </c>
      <c r="J1462" s="273">
        <f ca="1">IF(AK1462&lt;=Données!$B$2,1," ")</f>
        <v>1</v>
      </c>
      <c r="K1462" s="45"/>
      <c r="L1462" s="46"/>
      <c r="M1462" s="47"/>
      <c r="N1462" s="48"/>
      <c r="O1462" s="185"/>
      <c r="P1462" s="300"/>
      <c r="Q1462" s="185"/>
      <c r="R1462" s="186"/>
      <c r="S1462" s="186"/>
      <c r="T1462" s="187"/>
      <c r="U1462" s="187"/>
      <c r="V1462" s="187"/>
      <c r="W1462" s="320"/>
      <c r="X1462" s="214"/>
      <c r="Y1462" s="215"/>
      <c r="Z1462" s="34"/>
      <c r="AA1462" s="35">
        <v>1</v>
      </c>
      <c r="AB1462" s="35"/>
      <c r="AC1462" s="35"/>
      <c r="AD1462" s="36"/>
      <c r="AE1462" s="224"/>
      <c r="AF1462" s="53"/>
      <c r="AG1462" s="54"/>
      <c r="AH1462" s="55"/>
      <c r="AI1462" s="56"/>
      <c r="AJ1462" s="41" t="s">
        <v>299</v>
      </c>
      <c r="AK1462" s="42">
        <v>43908</v>
      </c>
      <c r="AL1462" s="50"/>
      <c r="AM1462" s="337" t="str">
        <f>INDEX($K$6:$AE$6,1,MATCH(1,K1462:AE1462,-1))</f>
        <v>1511-S</v>
      </c>
      <c r="AN1462" s="337" t="str">
        <f>IF(INDEX($K$6:$AE$6,1,MATCH(1,K1462:AE1462,1))&lt;&gt;INDEX($K$6:$AE$6,1,MATCH(1,K1462:AE1462,-1)),INDEX($K$6:$AE$6,1,MATCH(1,K1462:AE1462,1)),"-")</f>
        <v>-</v>
      </c>
    </row>
    <row r="1463" spans="1:40" x14ac:dyDescent="0.2">
      <c r="A1463" s="169" t="str">
        <f>IF(IFERROR(VLOOKUP(G1463,EmployesActifs,1,FALSE),"Non")&lt;&gt;"Non","Oui","Non")</f>
        <v>Oui</v>
      </c>
      <c r="B1463" s="172">
        <f>IF(A1463="Oui",1,0)</f>
        <v>1</v>
      </c>
      <c r="C1463" s="172">
        <f>IF(OR(G1463="Médecin",H1463="Médecin",I1463="Médecin",I1463="Médecins",H1463="anesthésiste",H1463="boursier univ.",H1463="chercheur",H1463="chirurgien",H1463="Résident(e)",H1463="Md Urg",H1463="Md Card",LEFT(H1463,6)="Fellow",H1463="Externe Médecine",H1463="Directeur de la biobanque Médecin",H1463="monit.-boursier",),1,0)</f>
        <v>0</v>
      </c>
      <c r="D1463" s="172">
        <f>IF(OR(G1463=0,H1463="Stagiaire",H1463="Stagiaires",H1463="Externe",H1463="Externes",G1463="agence",H1463="STAGIAIRE INFIRMIER(ÈRE)",H1463="STAGIAIRE SI",H1463="STAGIAIRE S.I.",H1463="STAGIAIRE PAB",H1463="STAGIAIRE EN PERFUSION",H1463="Stagiaire Physiothérapeute",H1463="Stagiaire médecine",H1463="Stagiaire - Service sociaux",H1463="STAGIAIRE SOINS INFIRMIERS",H1463="STAGIAIRE EXTERNE EN MÉDECINE",H1463="ss",),1,0)</f>
        <v>0</v>
      </c>
      <c r="E1463" s="28" t="s">
        <v>2213</v>
      </c>
      <c r="F1463" s="28" t="s">
        <v>534</v>
      </c>
      <c r="G1463" s="262">
        <v>12012</v>
      </c>
      <c r="H1463" s="79" t="s">
        <v>69</v>
      </c>
      <c r="I1463" s="164" t="s">
        <v>5716</v>
      </c>
      <c r="J1463" s="273" t="str">
        <f ca="1">IF(AK1463&lt;=Données!$B$2,1," ")</f>
        <v xml:space="preserve"> </v>
      </c>
      <c r="K1463" s="45"/>
      <c r="L1463" s="46"/>
      <c r="M1463" s="47"/>
      <c r="N1463" s="48"/>
      <c r="O1463" s="185"/>
      <c r="P1463" s="300"/>
      <c r="Q1463" s="185"/>
      <c r="R1463" s="186"/>
      <c r="S1463" s="186">
        <v>1</v>
      </c>
      <c r="T1463" s="187"/>
      <c r="U1463" s="187"/>
      <c r="V1463" s="187"/>
      <c r="W1463" s="320"/>
      <c r="X1463" s="214"/>
      <c r="Y1463" s="215"/>
      <c r="Z1463" s="34"/>
      <c r="AA1463" s="35"/>
      <c r="AB1463" s="35"/>
      <c r="AC1463" s="35"/>
      <c r="AD1463" s="36"/>
      <c r="AE1463" s="224"/>
      <c r="AF1463" s="53"/>
      <c r="AG1463" s="54"/>
      <c r="AH1463" s="55"/>
      <c r="AI1463" s="56"/>
      <c r="AJ1463" s="41" t="s">
        <v>5851</v>
      </c>
      <c r="AK1463" s="42">
        <v>45762</v>
      </c>
      <c r="AL1463" s="50"/>
      <c r="AM1463" s="337" t="str">
        <f>INDEX($K$6:$AE$6,1,MATCH(1,K1463:AE1463,-1))</f>
        <v>1870 +</v>
      </c>
      <c r="AN1463" s="337" t="str">
        <f>IF(INDEX($K$6:$AE$6,1,MATCH(1,K1463:AE1463,1))&lt;&gt;INDEX($K$6:$AE$6,1,MATCH(1,K1463:AE1463,-1)),INDEX($K$6:$AE$6,1,MATCH(1,K1463:AE1463,1)),"-")</f>
        <v>-</v>
      </c>
    </row>
    <row r="1464" spans="1:40" x14ac:dyDescent="0.2">
      <c r="A1464" s="169" t="str">
        <f>IF(IFERROR(VLOOKUP(G1464,EmployesActifs,1,FALSE),"Non")&lt;&gt;"Non","Oui","Non")</f>
        <v>Oui</v>
      </c>
      <c r="B1464" s="172">
        <f>IF(A1464="Oui",1,0)</f>
        <v>1</v>
      </c>
      <c r="C1464" s="172">
        <f>IF(OR(G1464="Médecin",H1464="Médecin",I1464="Médecin",I1464="Médecins",H1464="anesthésiste",H1464="boursier univ.",H1464="chercheur",H1464="chirurgien",H1464="Résident(e)",H1464="Md Urg",H1464="Md Card",LEFT(H1464,6)="Fellow",H1464="Externe Médecine",H1464="Directeur de la biobanque Médecin",H1464="monit.-boursier",),1,0)</f>
        <v>0</v>
      </c>
      <c r="D1464" s="172">
        <f>IF(OR(G1464=0,H1464="Stagiaire",H1464="Stagiaires",H1464="Externe",H1464="Externes",G1464="agence",H1464="STAGIAIRE INFIRMIER(ÈRE)",H1464="STAGIAIRE SI",H1464="STAGIAIRE S.I.",H1464="STAGIAIRE PAB",H1464="STAGIAIRE EN PERFUSION",H1464="Stagiaire Physiothérapeute",H1464="Stagiaire médecine",H1464="Stagiaire - Service sociaux",H1464="STAGIAIRE SOINS INFIRMIERS",H1464="STAGIAIRE EXTERNE EN MÉDECINE",H1464="ss",),1,0)</f>
        <v>0</v>
      </c>
      <c r="E1464" s="28" t="s">
        <v>3172</v>
      </c>
      <c r="F1464" s="28" t="s">
        <v>3173</v>
      </c>
      <c r="G1464" s="262">
        <v>12904</v>
      </c>
      <c r="H1464" s="79" t="s">
        <v>69</v>
      </c>
      <c r="I1464" s="164" t="s">
        <v>5215</v>
      </c>
      <c r="J1464" s="273">
        <f ca="1">IF(AK1464&lt;=Données!$B$2,1," ")</f>
        <v>1</v>
      </c>
      <c r="K1464" s="45"/>
      <c r="L1464" s="46">
        <v>1</v>
      </c>
      <c r="M1464" s="47"/>
      <c r="N1464" s="48"/>
      <c r="O1464" s="185"/>
      <c r="P1464" s="300"/>
      <c r="Q1464" s="185"/>
      <c r="R1464" s="186"/>
      <c r="S1464" s="186"/>
      <c r="T1464" s="187"/>
      <c r="U1464" s="187"/>
      <c r="V1464" s="187"/>
      <c r="W1464" s="320"/>
      <c r="X1464" s="214"/>
      <c r="Y1464" s="215"/>
      <c r="Z1464" s="34"/>
      <c r="AA1464" s="35"/>
      <c r="AB1464" s="35"/>
      <c r="AC1464" s="35"/>
      <c r="AD1464" s="36"/>
      <c r="AE1464" s="224"/>
      <c r="AF1464" s="53"/>
      <c r="AG1464" s="54"/>
      <c r="AH1464" s="55"/>
      <c r="AI1464" s="56"/>
      <c r="AJ1464" s="41" t="s">
        <v>85</v>
      </c>
      <c r="AK1464" s="42">
        <v>44986</v>
      </c>
      <c r="AL1464" s="50"/>
      <c r="AM1464" s="337" t="str">
        <f>INDEX($K$6:$AE$6,1,MATCH(1,K1464:AE1464,-1))</f>
        <v>95PFE-L2M</v>
      </c>
      <c r="AN1464" s="337" t="str">
        <f>IF(INDEX($K$6:$AE$6,1,MATCH(1,K1464:AE1464,1))&lt;&gt;INDEX($K$6:$AE$6,1,MATCH(1,K1464:AE1464,-1)),INDEX($K$6:$AE$6,1,MATCH(1,K1464:AE1464,1)),"-")</f>
        <v>-</v>
      </c>
    </row>
    <row r="1465" spans="1:40" x14ac:dyDescent="0.2">
      <c r="A1465" s="169" t="str">
        <f>IF(IFERROR(VLOOKUP(G1465,EmployesActifs,1,FALSE),"Non")&lt;&gt;"Non","Oui","Non")</f>
        <v>Oui</v>
      </c>
      <c r="B1465" s="172">
        <f>IF(A1465="Oui",1,0)</f>
        <v>1</v>
      </c>
      <c r="C1465" s="172">
        <f>IF(OR(G1465="Médecin",H1465="Médecin",I1465="Médecin",I1465="Médecins",H1465="anesthésiste",H1465="boursier univ.",H1465="chercheur",H1465="chirurgien",H1465="Résident(e)",H1465="Md Urg",H1465="Md Card",LEFT(H1465,6)="Fellow",H1465="Externe Médecine",H1465="Directeur de la biobanque Médecin",H1465="monit.-boursier",),1,0)</f>
        <v>0</v>
      </c>
      <c r="D1465" s="172">
        <f>IF(OR(G1465=0,H1465="Stagiaire",H1465="Stagiaires",H1465="Externe",H1465="Externes",G1465="agence",H1465="STAGIAIRE INFIRMIER(ÈRE)",H1465="STAGIAIRE SI",H1465="STAGIAIRE S.I.",H1465="STAGIAIRE PAB",H1465="STAGIAIRE EN PERFUSION",H1465="Stagiaire Physiothérapeute",H1465="Stagiaire médecine",H1465="Stagiaire - Service sociaux",H1465="STAGIAIRE SOINS INFIRMIERS",H1465="STAGIAIRE EXTERNE EN MÉDECINE",H1465="ss",),1,0)</f>
        <v>0</v>
      </c>
      <c r="E1465" s="28" t="s">
        <v>2216</v>
      </c>
      <c r="F1465" s="28" t="s">
        <v>141</v>
      </c>
      <c r="G1465" s="262">
        <v>6748</v>
      </c>
      <c r="H1465" s="79" t="s">
        <v>1405</v>
      </c>
      <c r="I1465" s="164" t="s">
        <v>3436</v>
      </c>
      <c r="J1465" s="273">
        <f ca="1">IF(AK1465&lt;=Données!$B$2,1," ")</f>
        <v>1</v>
      </c>
      <c r="K1465" s="45"/>
      <c r="L1465" s="46"/>
      <c r="M1465" s="47"/>
      <c r="N1465" s="48"/>
      <c r="O1465" s="185"/>
      <c r="P1465" s="300"/>
      <c r="Q1465" s="185"/>
      <c r="R1465" s="186"/>
      <c r="S1465" s="186"/>
      <c r="T1465" s="187"/>
      <c r="U1465" s="187"/>
      <c r="V1465" s="187"/>
      <c r="W1465" s="320"/>
      <c r="X1465" s="214"/>
      <c r="Y1465" s="215"/>
      <c r="Z1465" s="34"/>
      <c r="AA1465" s="35">
        <v>1</v>
      </c>
      <c r="AB1465" s="35"/>
      <c r="AC1465" s="35"/>
      <c r="AD1465" s="36"/>
      <c r="AE1465" s="224"/>
      <c r="AF1465" s="53"/>
      <c r="AG1465" s="54"/>
      <c r="AH1465" s="55"/>
      <c r="AI1465" s="56"/>
      <c r="AJ1465" s="41" t="s">
        <v>44</v>
      </c>
      <c r="AK1465" s="42">
        <v>43922</v>
      </c>
      <c r="AL1465" s="50"/>
      <c r="AM1465" s="337" t="str">
        <f>INDEX($K$6:$AE$6,1,MATCH(1,K1465:AE1465,-1))</f>
        <v>1511-S</v>
      </c>
      <c r="AN1465" s="337" t="str">
        <f>IF(INDEX($K$6:$AE$6,1,MATCH(1,K1465:AE1465,1))&lt;&gt;INDEX($K$6:$AE$6,1,MATCH(1,K1465:AE1465,-1)),INDEX($K$6:$AE$6,1,MATCH(1,K1465:AE1465,1)),"-")</f>
        <v>-</v>
      </c>
    </row>
    <row r="1466" spans="1:40" x14ac:dyDescent="0.2">
      <c r="A1466" s="381"/>
      <c r="B1466" s="172">
        <f>IF(A1466="Oui",1,0)</f>
        <v>0</v>
      </c>
      <c r="C1466" s="172">
        <f>IF(OR(G1466="Médecin",H1466="Médecin",I1466="Médecin",I1466="Médecins",H1466="anesthésiste",H1466="boursier univ.",H1466="chercheur",H1466="chirurgien",H1466="Résident(e)",H1466="Md Urg",H1466="Md Card",LEFT(H1466,6)="Fellow",H1466="Externe Médecine",H1466="Directeur de la biobanque Médecin",H1466="monit.-boursier",),1,0)</f>
        <v>0</v>
      </c>
      <c r="D1466" s="172">
        <f>IF(OR(G1466=0,H1466="Stagiaire",H1466="Stagiaires",H1466="Externe",H1466="Externes",G1466="agence",H1466="STAGIAIRE INFIRMIER(ÈRE)",H1466="STAGIAIRE SI",H1466="STAGIAIRE S.I.",H1466="STAGIAIRE PAB",H1466="STAGIAIRE EN PERFUSION",H1466="Stagiaire Physiothérapeute",H1466="Stagiaire médecine",H1466="Stagiaire - Service sociaux",H1466="STAGIAIRE SOINS INFIRMIERS",H1466="STAGIAIRE EXTERNE EN MÉDECINE",H1466="ss",),1,0)</f>
        <v>1</v>
      </c>
      <c r="E1466" s="28" t="s">
        <v>6047</v>
      </c>
      <c r="F1466" s="28" t="s">
        <v>6048</v>
      </c>
      <c r="G1466" s="262">
        <v>229376</v>
      </c>
      <c r="H1466" s="79" t="s">
        <v>479</v>
      </c>
      <c r="I1466" s="164" t="s">
        <v>43</v>
      </c>
      <c r="J1466" s="273" t="str">
        <f ca="1">IF(AK1466&lt;=Données!$B$2,1," ")</f>
        <v xml:space="preserve"> </v>
      </c>
      <c r="K1466" s="45"/>
      <c r="L1466" s="46">
        <v>1</v>
      </c>
      <c r="M1466" s="47"/>
      <c r="N1466" s="48"/>
      <c r="O1466" s="185"/>
      <c r="P1466" s="300"/>
      <c r="Q1466" s="185"/>
      <c r="R1466" s="186"/>
      <c r="S1466" s="186">
        <v>1</v>
      </c>
      <c r="T1466" s="187"/>
      <c r="U1466" s="187"/>
      <c r="V1466" s="187"/>
      <c r="W1466" s="320"/>
      <c r="X1466" s="214"/>
      <c r="Y1466" s="215"/>
      <c r="Z1466" s="34"/>
      <c r="AA1466" s="35"/>
      <c r="AB1466" s="35"/>
      <c r="AC1466" s="35"/>
      <c r="AD1466" s="36"/>
      <c r="AE1466" s="224"/>
      <c r="AF1466" s="53"/>
      <c r="AG1466" s="54"/>
      <c r="AH1466" s="55"/>
      <c r="AI1466" s="56"/>
      <c r="AJ1466" s="41" t="s">
        <v>4462</v>
      </c>
      <c r="AK1466" s="42">
        <v>45763</v>
      </c>
      <c r="AL1466" s="50"/>
      <c r="AM1466" s="337" t="str">
        <f>INDEX($K$6:$AE$6,1,MATCH(1,K1466:AE1466,-1))</f>
        <v>95PFE-L2M</v>
      </c>
      <c r="AN1466" s="337" t="str">
        <f>IF(INDEX($K$6:$AE$6,1,MATCH(1,K1466:AE1466,1))&lt;&gt;INDEX($K$6:$AE$6,1,MATCH(1,K1466:AE1466,-1)),INDEX($K$6:$AE$6,1,MATCH(1,K1466:AE1466,1)),"-")</f>
        <v>1870 +</v>
      </c>
    </row>
    <row r="1467" spans="1:40" x14ac:dyDescent="0.2">
      <c r="A1467" s="169" t="str">
        <f>IF(IFERROR(VLOOKUP(G1467,EmployesActifs,1,FALSE),"Non")&lt;&gt;"Non","Oui","Non")</f>
        <v>Oui</v>
      </c>
      <c r="B1467" s="172">
        <f>IF(A1467="Oui",1,0)</f>
        <v>1</v>
      </c>
      <c r="C1467" s="172">
        <f>IF(OR(G1467="Médecin",H1467="Médecin",I1467="Médecin",I1467="Médecins",H1467="anesthésiste",H1467="boursier univ.",H1467="chercheur",H1467="chirurgien",H1467="Résident(e)",H1467="Md Urg",H1467="Md Card",LEFT(H1467,6)="Fellow",H1467="Externe Médecine",H1467="Directeur de la biobanque Médecin",H1467="monit.-boursier",),1,0)</f>
        <v>0</v>
      </c>
      <c r="D1467" s="172">
        <f>IF(OR(G1467=0,H1467="Stagiaire",H1467="Stagiaires",H1467="Externe",H1467="Externes",G1467="agence",H1467="STAGIAIRE INFIRMIER(ÈRE)",H1467="STAGIAIRE SI",H1467="STAGIAIRE S.I.",H1467="STAGIAIRE PAB",H1467="STAGIAIRE EN PERFUSION",H1467="Stagiaire Physiothérapeute",H1467="Stagiaire médecine",H1467="Stagiaire - Service sociaux",H1467="STAGIAIRE SOINS INFIRMIERS",H1467="STAGIAIRE EXTERNE EN MÉDECINE",H1467="ss",),1,0)</f>
        <v>0</v>
      </c>
      <c r="E1467" s="28" t="s">
        <v>2219</v>
      </c>
      <c r="F1467" s="28" t="s">
        <v>935</v>
      </c>
      <c r="G1467" s="262">
        <v>3534</v>
      </c>
      <c r="H1467" s="79" t="s">
        <v>1095</v>
      </c>
      <c r="I1467" s="164" t="s">
        <v>282</v>
      </c>
      <c r="J1467" s="273" t="str">
        <f ca="1">IF(AK1467&lt;=Données!$B$2,1," ")</f>
        <v xml:space="preserve"> </v>
      </c>
      <c r="K1467" s="45"/>
      <c r="L1467" s="46">
        <v>1</v>
      </c>
      <c r="M1467" s="47"/>
      <c r="N1467" s="48"/>
      <c r="O1467" s="185"/>
      <c r="P1467" s="300"/>
      <c r="Q1467" s="185"/>
      <c r="R1467" s="186"/>
      <c r="S1467" s="186"/>
      <c r="T1467" s="187"/>
      <c r="U1467" s="187"/>
      <c r="V1467" s="187"/>
      <c r="W1467" s="320"/>
      <c r="X1467" s="214"/>
      <c r="Y1467" s="215"/>
      <c r="Z1467" s="34"/>
      <c r="AA1467" s="35"/>
      <c r="AB1467" s="35"/>
      <c r="AC1467" s="35"/>
      <c r="AD1467" s="36"/>
      <c r="AE1467" s="224"/>
      <c r="AF1467" s="53"/>
      <c r="AG1467" s="54"/>
      <c r="AH1467" s="55"/>
      <c r="AI1467" s="56"/>
      <c r="AJ1467" s="41" t="s">
        <v>4462</v>
      </c>
      <c r="AK1467" s="42">
        <v>45532</v>
      </c>
      <c r="AL1467" s="50"/>
      <c r="AM1467" s="337" t="str">
        <f>INDEX($K$6:$AE$6,1,MATCH(1,K1467:AE1467,-1))</f>
        <v>95PFE-L2M</v>
      </c>
      <c r="AN1467" s="337" t="str">
        <f>IF(INDEX($K$6:$AE$6,1,MATCH(1,K1467:AE1467,1))&lt;&gt;INDEX($K$6:$AE$6,1,MATCH(1,K1467:AE1467,-1)),INDEX($K$6:$AE$6,1,MATCH(1,K1467:AE1467,1)),"-")</f>
        <v>-</v>
      </c>
    </row>
    <row r="1468" spans="1:40" x14ac:dyDescent="0.2">
      <c r="A1468" s="169" t="str">
        <f>IF(IFERROR(VLOOKUP(G1468,EmployesActifs,1,FALSE),"Non")&lt;&gt;"Non","Oui","Non")</f>
        <v>Oui</v>
      </c>
      <c r="B1468" s="172">
        <f>IF(A1468="Oui",1,0)</f>
        <v>1</v>
      </c>
      <c r="C1468" s="172">
        <f>IF(OR(G1468="Médecin",H1468="Médecin",I1468="Médecin",I1468="Médecins",H1468="anesthésiste",H1468="boursier univ.",H1468="chercheur",H1468="chirurgien",H1468="Résident(e)",H1468="Md Urg",H1468="Md Card",LEFT(H1468,6)="Fellow",H1468="Externe Médecine",H1468="Directeur de la biobanque Médecin",H1468="monit.-boursier",),1,0)</f>
        <v>0</v>
      </c>
      <c r="D1468" s="172">
        <f>IF(OR(G1468=0,H1468="Stagiaire",H1468="Stagiaires",H1468="Externe",H1468="Externes",G1468="agence",H1468="STAGIAIRE INFIRMIER(ÈRE)",H1468="STAGIAIRE SI",H1468="STAGIAIRE S.I.",H1468="STAGIAIRE PAB",H1468="STAGIAIRE EN PERFUSION",H1468="Stagiaire Physiothérapeute",H1468="Stagiaire médecine",H1468="Stagiaire - Service sociaux",H1468="STAGIAIRE SOINS INFIRMIERS",H1468="STAGIAIRE EXTERNE EN MÉDECINE",H1468="ss",),1,0)</f>
        <v>0</v>
      </c>
      <c r="E1468" s="28" t="s">
        <v>2220</v>
      </c>
      <c r="F1468" s="28" t="s">
        <v>724</v>
      </c>
      <c r="G1468" s="262">
        <v>5462</v>
      </c>
      <c r="H1468" s="79" t="s">
        <v>517</v>
      </c>
      <c r="I1468" s="164" t="s">
        <v>143</v>
      </c>
      <c r="J1468" s="273">
        <f ca="1">IF(AK1468&lt;=Données!$B$2,1," ")</f>
        <v>1</v>
      </c>
      <c r="K1468" s="45"/>
      <c r="L1468" s="46"/>
      <c r="M1468" s="47">
        <v>1</v>
      </c>
      <c r="N1468" s="48"/>
      <c r="O1468" s="185"/>
      <c r="P1468" s="300"/>
      <c r="Q1468" s="185"/>
      <c r="R1468" s="186"/>
      <c r="S1468" s="186"/>
      <c r="T1468" s="187"/>
      <c r="U1468" s="187"/>
      <c r="V1468" s="187"/>
      <c r="W1468" s="320"/>
      <c r="X1468" s="214"/>
      <c r="Y1468" s="215"/>
      <c r="Z1468" s="34"/>
      <c r="AA1468" s="35"/>
      <c r="AB1468" s="35"/>
      <c r="AC1468" s="35"/>
      <c r="AD1468" s="36"/>
      <c r="AE1468" s="224"/>
      <c r="AF1468" s="53"/>
      <c r="AG1468" s="54"/>
      <c r="AH1468" s="55"/>
      <c r="AI1468" s="56"/>
      <c r="AJ1468" s="41" t="s">
        <v>57</v>
      </c>
      <c r="AK1468" s="42">
        <v>44586</v>
      </c>
      <c r="AL1468" s="50"/>
      <c r="AM1468" s="337" t="str">
        <f>INDEX($K$6:$AE$6,1,MATCH(1,K1468:AE1468,-1))</f>
        <v>95PFE-L2L</v>
      </c>
      <c r="AN1468" s="337" t="str">
        <f>IF(INDEX($K$6:$AE$6,1,MATCH(1,K1468:AE1468,1))&lt;&gt;INDEX($K$6:$AE$6,1,MATCH(1,K1468:AE1468,-1)),INDEX($K$6:$AE$6,1,MATCH(1,K1468:AE1468,1)),"-")</f>
        <v>-</v>
      </c>
    </row>
    <row r="1469" spans="1:40" x14ac:dyDescent="0.2">
      <c r="A1469" s="169" t="str">
        <f>IF(IFERROR(VLOOKUP(G1469,EmployesActifs,1,FALSE),"Non")&lt;&gt;"Non","Oui","Non")</f>
        <v>Oui</v>
      </c>
      <c r="B1469" s="172">
        <f>IF(A1469="Oui",1,0)</f>
        <v>1</v>
      </c>
      <c r="C1469" s="172">
        <f>IF(OR(G1469="Médecin",H1469="Médecin",I1469="Médecin",I1469="Médecins",H1469="anesthésiste",H1469="boursier univ.",H1469="chercheur",H1469="chirurgien",H1469="Résident(e)",H1469="Md Urg",H1469="Md Card",LEFT(H1469,6)="Fellow",H1469="Externe Médecine",H1469="Directeur de la biobanque Médecin",H1469="monit.-boursier",),1,0)</f>
        <v>0</v>
      </c>
      <c r="D1469" s="172">
        <f>IF(OR(G1469=0,H1469="Stagiaire",H1469="Stagiaires",H1469="Externe",H1469="Externes",G1469="agence",H1469="STAGIAIRE INFIRMIER(ÈRE)",H1469="STAGIAIRE SI",H1469="STAGIAIRE S.I.",H1469="STAGIAIRE PAB",H1469="STAGIAIRE EN PERFUSION",H1469="Stagiaire Physiothérapeute",H1469="Stagiaire médecine",H1469="Stagiaire - Service sociaux",H1469="STAGIAIRE SOINS INFIRMIERS",H1469="STAGIAIRE EXTERNE EN MÉDECINE",H1469="ss",),1,0)</f>
        <v>0</v>
      </c>
      <c r="E1469" s="28" t="s">
        <v>2221</v>
      </c>
      <c r="F1469" s="28" t="s">
        <v>599</v>
      </c>
      <c r="G1469" s="262">
        <v>10371</v>
      </c>
      <c r="H1469" s="79" t="s">
        <v>103</v>
      </c>
      <c r="I1469" s="164" t="s">
        <v>5709</v>
      </c>
      <c r="J1469" s="273">
        <f ca="1">IF(AK1469&lt;=Données!$B$2,1," ")</f>
        <v>1</v>
      </c>
      <c r="K1469" s="45"/>
      <c r="L1469" s="46">
        <v>1</v>
      </c>
      <c r="M1469" s="47"/>
      <c r="N1469" s="48"/>
      <c r="O1469" s="185"/>
      <c r="P1469" s="300"/>
      <c r="Q1469" s="185"/>
      <c r="R1469" s="186"/>
      <c r="S1469" s="186"/>
      <c r="T1469" s="187"/>
      <c r="U1469" s="187"/>
      <c r="V1469" s="187"/>
      <c r="W1469" s="320"/>
      <c r="X1469" s="214"/>
      <c r="Y1469" s="215"/>
      <c r="Z1469" s="34"/>
      <c r="AA1469" s="35"/>
      <c r="AB1469" s="35"/>
      <c r="AC1469" s="35"/>
      <c r="AD1469" s="36"/>
      <c r="AE1469" s="224"/>
      <c r="AF1469" s="53"/>
      <c r="AG1469" s="54"/>
      <c r="AH1469" s="55"/>
      <c r="AI1469" s="56"/>
      <c r="AJ1469" s="41" t="s">
        <v>50</v>
      </c>
      <c r="AK1469" s="42">
        <v>44582</v>
      </c>
      <c r="AL1469" s="50"/>
      <c r="AM1469" s="337" t="str">
        <f>INDEX($K$6:$AE$6,1,MATCH(1,K1469:AE1469,-1))</f>
        <v>95PFE-L2M</v>
      </c>
      <c r="AN1469" s="337" t="str">
        <f>IF(INDEX($K$6:$AE$6,1,MATCH(1,K1469:AE1469,1))&lt;&gt;INDEX($K$6:$AE$6,1,MATCH(1,K1469:AE1469,-1)),INDEX($K$6:$AE$6,1,MATCH(1,K1469:AE1469,1)),"-")</f>
        <v>-</v>
      </c>
    </row>
    <row r="1470" spans="1:40" x14ac:dyDescent="0.2">
      <c r="A1470" s="169" t="str">
        <f>IF(IFERROR(VLOOKUP(G1470,EmployesActifs,1,FALSE),"Non")&lt;&gt;"Non","Oui","Non")</f>
        <v>Oui</v>
      </c>
      <c r="B1470" s="172">
        <f>IF(A1470="Oui",1,0)</f>
        <v>1</v>
      </c>
      <c r="C1470" s="172">
        <f>IF(OR(G1470="Médecin",H1470="Médecin",I1470="Médecin",I1470="Médecins",H1470="anesthésiste",H1470="boursier univ.",H1470="chercheur",H1470="chirurgien",H1470="Résident(e)",H1470="Md Urg",H1470="Md Card",LEFT(H1470,6)="Fellow",H1470="Externe Médecine",H1470="Directeur de la biobanque Médecin",H1470="monit.-boursier",),1,0)</f>
        <v>0</v>
      </c>
      <c r="D1470" s="172">
        <f>IF(OR(G1470=0,H1470="Stagiaire",H1470="Stagiaires",H1470="Externe",H1470="Externes",G1470="agence",H1470="STAGIAIRE INFIRMIER(ÈRE)",H1470="STAGIAIRE SI",H1470="STAGIAIRE S.I.",H1470="STAGIAIRE PAB",H1470="STAGIAIRE EN PERFUSION",H1470="Stagiaire Physiothérapeute",H1470="Stagiaire médecine",H1470="Stagiaire - Service sociaux",H1470="STAGIAIRE SOINS INFIRMIERS",H1470="STAGIAIRE EXTERNE EN MÉDECINE",H1470="ss",),1,0)</f>
        <v>0</v>
      </c>
      <c r="E1470" s="28" t="s">
        <v>4377</v>
      </c>
      <c r="F1470" s="28" t="s">
        <v>657</v>
      </c>
      <c r="G1470" s="262">
        <v>13188</v>
      </c>
      <c r="H1470" s="79" t="s">
        <v>6088</v>
      </c>
      <c r="I1470" s="164" t="s">
        <v>5717</v>
      </c>
      <c r="J1470" s="273" t="str">
        <f ca="1">IF(AK1470&lt;=Données!$B$2,1," ")</f>
        <v xml:space="preserve"> </v>
      </c>
      <c r="K1470" s="45"/>
      <c r="L1470" s="46" t="s">
        <v>56</v>
      </c>
      <c r="M1470" s="47"/>
      <c r="N1470" s="48"/>
      <c r="O1470" s="185"/>
      <c r="P1470" s="300"/>
      <c r="Q1470" s="185"/>
      <c r="R1470" s="186"/>
      <c r="S1470" s="186">
        <v>1</v>
      </c>
      <c r="T1470" s="187"/>
      <c r="U1470" s="187"/>
      <c r="V1470" s="187"/>
      <c r="W1470" s="320"/>
      <c r="X1470" s="214"/>
      <c r="Y1470" s="215"/>
      <c r="Z1470" s="34"/>
      <c r="AA1470" s="35"/>
      <c r="AB1470" s="35"/>
      <c r="AC1470" s="35"/>
      <c r="AD1470" s="36"/>
      <c r="AE1470" s="224"/>
      <c r="AF1470" s="53"/>
      <c r="AG1470" s="54"/>
      <c r="AH1470" s="55"/>
      <c r="AI1470" s="56"/>
      <c r="AJ1470" s="41" t="s">
        <v>4462</v>
      </c>
      <c r="AK1470" s="42">
        <v>45798</v>
      </c>
      <c r="AL1470" s="50"/>
      <c r="AM1470" s="337" t="str">
        <f>INDEX($K$6:$AE$6,1,MATCH(1,K1470:AE1470,-1))</f>
        <v>1870 +</v>
      </c>
      <c r="AN1470" s="337" t="str">
        <f>IF(INDEX($K$6:$AE$6,1,MATCH(1,K1470:AE1470,1))&lt;&gt;INDEX($K$6:$AE$6,1,MATCH(1,K1470:AE1470,-1)),INDEX($K$6:$AE$6,1,MATCH(1,K1470:AE1470,1)),"-")</f>
        <v>-</v>
      </c>
    </row>
    <row r="1471" spans="1:40" x14ac:dyDescent="0.2">
      <c r="A1471" s="169" t="str">
        <f>IF(IFERROR(VLOOKUP(G1471,EmployesActifs,1,FALSE),"Non")&lt;&gt;"Non","Oui","Non")</f>
        <v>Oui</v>
      </c>
      <c r="B1471" s="172">
        <f>IF(A1471="Oui",1,0)</f>
        <v>1</v>
      </c>
      <c r="C1471" s="172">
        <f>IF(OR(G1471="Médecin",H1471="Médecin",I1471="Médecin",I1471="Médecins",H1471="anesthésiste",H1471="boursier univ.",H1471="chercheur",H1471="chirurgien",H1471="Résident(e)",H1471="Md Urg",H1471="Md Card",LEFT(H1471,6)="Fellow",H1471="Externe Médecine",H1471="Directeur de la biobanque Médecin",H1471="monit.-boursier",),1,0)</f>
        <v>0</v>
      </c>
      <c r="D1471" s="172">
        <f>IF(OR(G1471=0,H1471="Stagiaire",H1471="Stagiaires",H1471="Externe",H1471="Externes",G1471="agence",H1471="STAGIAIRE INFIRMIER(ÈRE)",H1471="STAGIAIRE SI",H1471="STAGIAIRE S.I.",H1471="STAGIAIRE PAB",H1471="STAGIAIRE EN PERFUSION",H1471="Stagiaire Physiothérapeute",H1471="Stagiaire médecine",H1471="Stagiaire - Service sociaux",H1471="STAGIAIRE SOINS INFIRMIERS",H1471="STAGIAIRE EXTERNE EN MÉDECINE",H1471="ss",),1,0)</f>
        <v>0</v>
      </c>
      <c r="E1471" s="28" t="s">
        <v>5039</v>
      </c>
      <c r="F1471" s="28" t="s">
        <v>4387</v>
      </c>
      <c r="G1471" s="262">
        <v>13266</v>
      </c>
      <c r="H1471" s="79" t="s">
        <v>103</v>
      </c>
      <c r="I1471" s="164" t="s">
        <v>5716</v>
      </c>
      <c r="J1471" s="273" t="str">
        <f ca="1">IF(AK1471&lt;=Données!$B$2,1," ")</f>
        <v xml:space="preserve"> </v>
      </c>
      <c r="K1471" s="45"/>
      <c r="L1471" s="46">
        <v>1</v>
      </c>
      <c r="M1471" s="47"/>
      <c r="N1471" s="48"/>
      <c r="O1471" s="185"/>
      <c r="P1471" s="300"/>
      <c r="Q1471" s="185"/>
      <c r="R1471" s="186"/>
      <c r="S1471" s="186"/>
      <c r="T1471" s="187"/>
      <c r="U1471" s="187"/>
      <c r="V1471" s="187"/>
      <c r="W1471" s="320"/>
      <c r="X1471" s="214"/>
      <c r="Y1471" s="215"/>
      <c r="Z1471" s="34"/>
      <c r="AA1471" s="35"/>
      <c r="AB1471" s="35"/>
      <c r="AC1471" s="35"/>
      <c r="AD1471" s="36"/>
      <c r="AE1471" s="224"/>
      <c r="AF1471" s="53"/>
      <c r="AG1471" s="54"/>
      <c r="AH1471" s="55"/>
      <c r="AI1471" s="56"/>
      <c r="AJ1471" s="41" t="s">
        <v>4462</v>
      </c>
      <c r="AK1471" s="42">
        <v>45335</v>
      </c>
      <c r="AL1471" s="50"/>
      <c r="AM1471" s="337" t="str">
        <f>INDEX($K$6:$AE$6,1,MATCH(1,K1471:AE1471,-1))</f>
        <v>95PFE-L2M</v>
      </c>
      <c r="AN1471" s="337" t="str">
        <f>IF(INDEX($K$6:$AE$6,1,MATCH(1,K1471:AE1471,1))&lt;&gt;INDEX($K$6:$AE$6,1,MATCH(1,K1471:AE1471,-1)),INDEX($K$6:$AE$6,1,MATCH(1,K1471:AE1471,1)),"-")</f>
        <v>-</v>
      </c>
    </row>
    <row r="1472" spans="1:40" x14ac:dyDescent="0.2">
      <c r="A1472" s="381"/>
      <c r="B1472" s="172">
        <f>IF(A1472="Oui",1,0)</f>
        <v>0</v>
      </c>
      <c r="C1472" s="172">
        <f>IF(OR(G1472="Médecin",H1472="Médecin",I1472="Médecin",I1472="Médecins",H1472="anesthésiste",H1472="boursier univ.",H1472="chercheur",H1472="chirurgien",H1472="Résident(e)",H1472="Md Urg",H1472="Md Card",LEFT(H1472,6)="Fellow",H1472="Externe Médecine",H1472="Directeur de la biobanque Médecin",H1472="monit.-boursier",),1,0)</f>
        <v>1</v>
      </c>
      <c r="D1472" s="172">
        <f>IF(OR(G1472=0,H1472="Stagiaire",H1472="Stagiaires",H1472="Externe",H1472="Externes",G1472="agence",H1472="STAGIAIRE INFIRMIER(ÈRE)",H1472="STAGIAIRE SI",H1472="STAGIAIRE S.I.",H1472="STAGIAIRE PAB",H1472="STAGIAIRE EN PERFUSION",H1472="Stagiaire Physiothérapeute",H1472="Stagiaire médecine",H1472="Stagiaire - Service sociaux",H1472="STAGIAIRE SOINS INFIRMIERS",H1472="STAGIAIRE EXTERNE EN MÉDECINE",H1472="ss",),1,0)</f>
        <v>0</v>
      </c>
      <c r="E1472" s="28" t="s">
        <v>3109</v>
      </c>
      <c r="F1472" s="28" t="s">
        <v>2646</v>
      </c>
      <c r="G1472" s="262" t="s">
        <v>6379</v>
      </c>
      <c r="H1472" s="79" t="s">
        <v>378</v>
      </c>
      <c r="I1472" s="164" t="s">
        <v>61</v>
      </c>
      <c r="J1472" s="273">
        <f ca="1">IF(AK1472&lt;=Données!$B$2,1," ")</f>
        <v>1</v>
      </c>
      <c r="K1472" s="45"/>
      <c r="L1472" s="46">
        <v>1</v>
      </c>
      <c r="M1472" s="47"/>
      <c r="N1472" s="48"/>
      <c r="O1472" s="185"/>
      <c r="P1472" s="300"/>
      <c r="Q1472" s="185"/>
      <c r="R1472" s="186"/>
      <c r="S1472" s="186"/>
      <c r="T1472" s="187"/>
      <c r="U1472" s="187"/>
      <c r="V1472" s="187"/>
      <c r="W1472" s="320"/>
      <c r="X1472" s="214"/>
      <c r="Y1472" s="215"/>
      <c r="Z1472" s="34"/>
      <c r="AA1472" s="35"/>
      <c r="AB1472" s="35"/>
      <c r="AC1472" s="35"/>
      <c r="AD1472" s="36"/>
      <c r="AE1472" s="224"/>
      <c r="AF1472" s="53"/>
      <c r="AG1472" s="54"/>
      <c r="AH1472" s="55"/>
      <c r="AI1472" s="56"/>
      <c r="AJ1472" s="41" t="s">
        <v>85</v>
      </c>
      <c r="AK1472" s="42">
        <v>44950</v>
      </c>
      <c r="AL1472" s="50"/>
      <c r="AM1472" s="337" t="str">
        <f>INDEX($K$6:$AE$6,1,MATCH(1,K1472:AE1472,-1))</f>
        <v>95PFE-L2M</v>
      </c>
      <c r="AN1472" s="337" t="str">
        <f>IF(INDEX($K$6:$AE$6,1,MATCH(1,K1472:AE1472,1))&lt;&gt;INDEX($K$6:$AE$6,1,MATCH(1,K1472:AE1472,-1)),INDEX($K$6:$AE$6,1,MATCH(1,K1472:AE1472,1)),"-")</f>
        <v>-</v>
      </c>
    </row>
    <row r="1473" spans="1:40" x14ac:dyDescent="0.2">
      <c r="A1473" s="169" t="str">
        <f>IF(IFERROR(VLOOKUP(G1473,EmployesActifs,1,FALSE),"Non")&lt;&gt;"Non","Oui","Non")</f>
        <v>Oui</v>
      </c>
      <c r="B1473" s="172">
        <f>IF(A1473="Oui",1,0)</f>
        <v>1</v>
      </c>
      <c r="C1473" s="172">
        <f>IF(OR(G1473="Médecin",H1473="Médecin",I1473="Médecin",I1473="Médecins",H1473="anesthésiste",H1473="boursier univ.",H1473="chercheur",H1473="chirurgien",H1473="Résident(e)",H1473="Md Urg",H1473="Md Card",LEFT(H1473,6)="Fellow",H1473="Externe Médecine",H1473="Directeur de la biobanque Médecin",H1473="monit.-boursier",),1,0)</f>
        <v>0</v>
      </c>
      <c r="D1473" s="172">
        <f>IF(OR(G1473=0,H1473="Stagiaire",H1473="Stagiaires",H1473="Externe",H1473="Externes",G1473="agence",H1473="STAGIAIRE INFIRMIER(ÈRE)",H1473="STAGIAIRE SI",H1473="STAGIAIRE S.I.",H1473="STAGIAIRE PAB",H1473="STAGIAIRE EN PERFUSION",H1473="Stagiaire Physiothérapeute",H1473="Stagiaire médecine",H1473="Stagiaire - Service sociaux",H1473="STAGIAIRE SOINS INFIRMIERS",H1473="STAGIAIRE EXTERNE EN MÉDECINE",H1473="ss",),1,0)</f>
        <v>0</v>
      </c>
      <c r="E1473" s="28" t="s">
        <v>2222</v>
      </c>
      <c r="F1473" s="28" t="s">
        <v>833</v>
      </c>
      <c r="G1473" s="262">
        <v>10507</v>
      </c>
      <c r="H1473" s="79" t="s">
        <v>103</v>
      </c>
      <c r="I1473" s="164" t="s">
        <v>3520</v>
      </c>
      <c r="J1473" s="273" t="str">
        <f ca="1">IF(AK1473&lt;=Données!$B$2,1," ")</f>
        <v xml:space="preserve"> </v>
      </c>
      <c r="K1473" s="45" t="s">
        <v>56</v>
      </c>
      <c r="L1473" s="46"/>
      <c r="M1473" s="47"/>
      <c r="N1473" s="48"/>
      <c r="O1473" s="185">
        <v>1</v>
      </c>
      <c r="P1473" s="300"/>
      <c r="Q1473" s="185"/>
      <c r="R1473" s="186"/>
      <c r="S1473" s="186" t="s">
        <v>56</v>
      </c>
      <c r="T1473" s="187"/>
      <c r="U1473" s="187"/>
      <c r="V1473" s="187"/>
      <c r="W1473" s="320"/>
      <c r="X1473" s="214"/>
      <c r="Y1473" s="215"/>
      <c r="Z1473" s="34"/>
      <c r="AA1473" s="35"/>
      <c r="AB1473" s="35"/>
      <c r="AC1473" s="35"/>
      <c r="AD1473" s="36"/>
      <c r="AE1473" s="224"/>
      <c r="AF1473" s="53"/>
      <c r="AG1473" s="54"/>
      <c r="AH1473" s="55"/>
      <c r="AI1473" s="56"/>
      <c r="AJ1473" s="41" t="s">
        <v>4462</v>
      </c>
      <c r="AK1473" s="42">
        <v>45861</v>
      </c>
      <c r="AL1473" s="50"/>
      <c r="AM1473" s="337" t="str">
        <f>INDEX($K$6:$AE$6,1,MATCH(1,K1473:AE1473,-1))</f>
        <v>1804S</v>
      </c>
      <c r="AN1473" s="337" t="str">
        <f>IF(INDEX($K$6:$AE$6,1,MATCH(1,K1473:AE1473,1))&lt;&gt;INDEX($K$6:$AE$6,1,MATCH(1,K1473:AE1473,-1)),INDEX($K$6:$AE$6,1,MATCH(1,K1473:AE1473,1)),"-")</f>
        <v>-</v>
      </c>
    </row>
    <row r="1474" spans="1:40" x14ac:dyDescent="0.2">
      <c r="A1474" s="169" t="str">
        <f>IF(IFERROR(VLOOKUP(G1474,EmployesActifs,1,FALSE),"Non")&lt;&gt;"Non","Oui","Non")</f>
        <v>Oui</v>
      </c>
      <c r="B1474" s="172">
        <f>IF(A1474="Oui",1,0)</f>
        <v>1</v>
      </c>
      <c r="C1474" s="172">
        <f>IF(OR(G1474="Médecin",H1474="Médecin",I1474="Médecin",I1474="Médecins",H1474="anesthésiste",H1474="boursier univ.",H1474="chercheur",H1474="chirurgien",H1474="Résident(e)",H1474="Md Urg",H1474="Md Card",LEFT(H1474,6)="Fellow",H1474="Externe Médecine",H1474="Directeur de la biobanque Médecin",H1474="monit.-boursier",),1,0)</f>
        <v>0</v>
      </c>
      <c r="D1474" s="172">
        <f>IF(OR(G1474=0,H1474="Stagiaire",H1474="Stagiaires",H1474="Externe",H1474="Externes",G1474="agence",H1474="STAGIAIRE INFIRMIER(ÈRE)",H1474="STAGIAIRE SI",H1474="STAGIAIRE S.I.",H1474="STAGIAIRE PAB",H1474="STAGIAIRE EN PERFUSION",H1474="Stagiaire Physiothérapeute",H1474="Stagiaire médecine",H1474="Stagiaire - Service sociaux",H1474="STAGIAIRE SOINS INFIRMIERS",H1474="STAGIAIRE EXTERNE EN MÉDECINE",H1474="ss",),1,0)</f>
        <v>0</v>
      </c>
      <c r="E1474" s="28" t="s">
        <v>4014</v>
      </c>
      <c r="F1474" s="28" t="s">
        <v>2223</v>
      </c>
      <c r="G1474" s="262">
        <v>11523</v>
      </c>
      <c r="H1474" s="79" t="s">
        <v>972</v>
      </c>
      <c r="I1474" s="164" t="s">
        <v>798</v>
      </c>
      <c r="J1474" s="273">
        <f ca="1">IF(AK1474&lt;=Données!$B$2,1," ")</f>
        <v>1</v>
      </c>
      <c r="K1474" s="45">
        <v>1</v>
      </c>
      <c r="L1474" s="46"/>
      <c r="M1474" s="47"/>
      <c r="N1474" s="48"/>
      <c r="O1474" s="185"/>
      <c r="P1474" s="300"/>
      <c r="Q1474" s="185"/>
      <c r="R1474" s="186"/>
      <c r="S1474" s="186"/>
      <c r="T1474" s="187"/>
      <c r="U1474" s="187"/>
      <c r="V1474" s="187"/>
      <c r="W1474" s="320"/>
      <c r="X1474" s="214"/>
      <c r="Y1474" s="215"/>
      <c r="Z1474" s="34"/>
      <c r="AA1474" s="35"/>
      <c r="AB1474" s="35"/>
      <c r="AC1474" s="35"/>
      <c r="AD1474" s="36"/>
      <c r="AE1474" s="224"/>
      <c r="AF1474" s="53"/>
      <c r="AG1474" s="54"/>
      <c r="AH1474" s="55"/>
      <c r="AI1474" s="56"/>
      <c r="AJ1474" s="41" t="s">
        <v>85</v>
      </c>
      <c r="AK1474" s="42">
        <v>44558</v>
      </c>
      <c r="AL1474" s="50"/>
      <c r="AM1474" s="337" t="str">
        <f>INDEX($K$6:$AE$6,1,MATCH(1,K1474:AE1474,-1))</f>
        <v>95PFE-L2S</v>
      </c>
      <c r="AN1474" s="337" t="str">
        <f>IF(INDEX($K$6:$AE$6,1,MATCH(1,K1474:AE1474,1))&lt;&gt;INDEX($K$6:$AE$6,1,MATCH(1,K1474:AE1474,-1)),INDEX($K$6:$AE$6,1,MATCH(1,K1474:AE1474,1)),"-")</f>
        <v>-</v>
      </c>
    </row>
    <row r="1475" spans="1:40" x14ac:dyDescent="0.2">
      <c r="A1475" s="169" t="str">
        <f>IF(IFERROR(VLOOKUP(G1475,EmployesActifs,1,FALSE),"Non")&lt;&gt;"Non","Oui","Non")</f>
        <v>Oui</v>
      </c>
      <c r="B1475" s="172">
        <f>IF(A1475="Oui",1,0)</f>
        <v>1</v>
      </c>
      <c r="C1475" s="172">
        <f>IF(OR(G1475="Médecin",H1475="Médecin",I1475="Médecin",I1475="Médecins",H1475="anesthésiste",H1475="boursier univ.",H1475="chercheur",H1475="chirurgien",H1475="Résident(e)",H1475="Md Urg",H1475="Md Card",LEFT(H1475,6)="Fellow",H1475="Externe Médecine",H1475="Directeur de la biobanque Médecin",H1475="monit.-boursier",),1,0)</f>
        <v>0</v>
      </c>
      <c r="D1475" s="172">
        <f>IF(OR(G1475=0,H1475="Stagiaire",H1475="Stagiaires",H1475="Externe",H1475="Externes",G1475="agence",H1475="STAGIAIRE INFIRMIER(ÈRE)",H1475="STAGIAIRE SI",H1475="STAGIAIRE S.I.",H1475="STAGIAIRE PAB",H1475="STAGIAIRE EN PERFUSION",H1475="Stagiaire Physiothérapeute",H1475="Stagiaire médecine",H1475="Stagiaire - Service sociaux",H1475="STAGIAIRE SOINS INFIRMIERS",H1475="STAGIAIRE EXTERNE EN MÉDECINE",H1475="ss",),1,0)</f>
        <v>0</v>
      </c>
      <c r="E1475" s="28" t="s">
        <v>2224</v>
      </c>
      <c r="F1475" s="28" t="s">
        <v>2032</v>
      </c>
      <c r="G1475" s="262">
        <v>6483</v>
      </c>
      <c r="H1475" s="79" t="s">
        <v>412</v>
      </c>
      <c r="I1475" s="164" t="s">
        <v>1762</v>
      </c>
      <c r="J1475" s="273" t="str">
        <f ca="1">IF(AK1475&lt;=Données!$B$2,1," ")</f>
        <v xml:space="preserve"> </v>
      </c>
      <c r="K1475" s="45"/>
      <c r="L1475" s="46"/>
      <c r="M1475" s="47"/>
      <c r="N1475" s="48"/>
      <c r="O1475" s="185"/>
      <c r="P1475" s="300"/>
      <c r="Q1475" s="185"/>
      <c r="R1475" s="186"/>
      <c r="S1475" s="186">
        <v>1</v>
      </c>
      <c r="T1475" s="187"/>
      <c r="U1475" s="187"/>
      <c r="V1475" s="187"/>
      <c r="W1475" s="320"/>
      <c r="X1475" s="214"/>
      <c r="Y1475" s="215"/>
      <c r="Z1475" s="34"/>
      <c r="AA1475" s="35"/>
      <c r="AB1475" s="35"/>
      <c r="AC1475" s="35"/>
      <c r="AD1475" s="36"/>
      <c r="AE1475" s="224"/>
      <c r="AF1475" s="53"/>
      <c r="AG1475" s="54"/>
      <c r="AH1475" s="55"/>
      <c r="AI1475" s="56"/>
      <c r="AJ1475" s="41" t="s">
        <v>4462</v>
      </c>
      <c r="AK1475" s="42">
        <v>45790</v>
      </c>
      <c r="AL1475" s="50"/>
      <c r="AM1475" s="337" t="str">
        <f>INDEX($K$6:$AE$6,1,MATCH(1,K1475:AE1475,-1))</f>
        <v>1870 +</v>
      </c>
      <c r="AN1475" s="337" t="str">
        <f>IF(INDEX($K$6:$AE$6,1,MATCH(1,K1475:AE1475,1))&lt;&gt;INDEX($K$6:$AE$6,1,MATCH(1,K1475:AE1475,-1)),INDEX($K$6:$AE$6,1,MATCH(1,K1475:AE1475,1)),"-")</f>
        <v>-</v>
      </c>
    </row>
    <row r="1476" spans="1:40" x14ac:dyDescent="0.2">
      <c r="A1476" s="381"/>
      <c r="B1476" s="172">
        <f>IF(A1476="Oui",1,0)</f>
        <v>0</v>
      </c>
      <c r="C1476" s="172">
        <f>IF(OR(G1476="Médecin",H1476="Médecin",I1476="Médecin",I1476="Médecins",H1476="anesthésiste",H1476="boursier univ.",H1476="chercheur",H1476="chirurgien",H1476="Résident(e)",H1476="Md Urg",H1476="Md Card",LEFT(H1476,6)="Fellow",H1476="Externe Médecine",H1476="Directeur de la biobanque Médecin",H1476="monit.-boursier",),1,0)</f>
        <v>1</v>
      </c>
      <c r="D1476" s="172">
        <f>IF(OR(G1476=0,H1476="Stagiaire",H1476="Stagiaires",H1476="Externe",H1476="Externes",G1476="agence",H1476="STAGIAIRE INFIRMIER(ÈRE)",H1476="STAGIAIRE SI",H1476="STAGIAIRE S.I.",H1476="STAGIAIRE PAB",H1476="STAGIAIRE EN PERFUSION",H1476="Stagiaire Physiothérapeute",H1476="Stagiaire médecine",H1476="Stagiaire - Service sociaux",H1476="STAGIAIRE SOINS INFIRMIERS",H1476="STAGIAIRE EXTERNE EN MÉDECINE",H1476="ss",),1,0)</f>
        <v>0</v>
      </c>
      <c r="E1476" s="28" t="s">
        <v>2225</v>
      </c>
      <c r="F1476" s="28" t="s">
        <v>2226</v>
      </c>
      <c r="G1476" s="262">
        <v>10122</v>
      </c>
      <c r="H1476" s="79" t="s">
        <v>371</v>
      </c>
      <c r="I1476" s="164" t="s">
        <v>2227</v>
      </c>
      <c r="J1476" s="273">
        <f ca="1">IF(AK1476&lt;=Données!$B$2,1," ")</f>
        <v>1</v>
      </c>
      <c r="K1476" s="45" t="s">
        <v>56</v>
      </c>
      <c r="L1476" s="46"/>
      <c r="M1476" s="47"/>
      <c r="N1476" s="48">
        <v>1</v>
      </c>
      <c r="O1476" s="185"/>
      <c r="P1476" s="300"/>
      <c r="Q1476" s="185"/>
      <c r="R1476" s="186"/>
      <c r="S1476" s="186" t="s">
        <v>56</v>
      </c>
      <c r="T1476" s="187"/>
      <c r="U1476" s="187"/>
      <c r="V1476" s="187"/>
      <c r="W1476" s="320"/>
      <c r="X1476" s="214"/>
      <c r="Y1476" s="215"/>
      <c r="Z1476" s="34"/>
      <c r="AA1476" s="35"/>
      <c r="AB1476" s="35"/>
      <c r="AC1476" s="35"/>
      <c r="AD1476" s="36"/>
      <c r="AE1476" s="224"/>
      <c r="AF1476" s="53"/>
      <c r="AG1476" s="54"/>
      <c r="AH1476" s="55"/>
      <c r="AI1476" s="56"/>
      <c r="AJ1476" s="41" t="s">
        <v>85</v>
      </c>
      <c r="AK1476" s="42">
        <v>44595</v>
      </c>
      <c r="AL1476" s="50"/>
      <c r="AM1476" s="337" t="str">
        <f>INDEX($K$6:$AE$6,1,MATCH(1,K1476:AE1476,-1))</f>
        <v>F550</v>
      </c>
      <c r="AN1476" s="337" t="str">
        <f>IF(INDEX($K$6:$AE$6,1,MATCH(1,K1476:AE1476,1))&lt;&gt;INDEX($K$6:$AE$6,1,MATCH(1,K1476:AE1476,-1)),INDEX($K$6:$AE$6,1,MATCH(1,K1476:AE1476,1)),"-")</f>
        <v>-</v>
      </c>
    </row>
    <row r="1477" spans="1:40" x14ac:dyDescent="0.2">
      <c r="A1477" s="169" t="str">
        <f>IF(IFERROR(VLOOKUP(G1477,EmployesActifs,1,FALSE),"Non")&lt;&gt;"Non","Oui","Non")</f>
        <v>Oui</v>
      </c>
      <c r="B1477" s="172">
        <f>IF(A1477="Oui",1,0)</f>
        <v>1</v>
      </c>
      <c r="C1477" s="172">
        <f>IF(OR(G1477="Médecin",H1477="Médecin",I1477="Médecin",I1477="Médecins",H1477="anesthésiste",H1477="boursier univ.",H1477="chercheur",H1477="chirurgien",H1477="Résident(e)",H1477="Md Urg",H1477="Md Card",LEFT(H1477,6)="Fellow",H1477="Externe Médecine",H1477="Directeur de la biobanque Médecin",H1477="monit.-boursier",),1,0)</f>
        <v>0</v>
      </c>
      <c r="D1477" s="172">
        <f>IF(OR(G1477=0,H1477="Stagiaire",H1477="Stagiaires",H1477="Externe",H1477="Externes",G1477="agence",H1477="STAGIAIRE INFIRMIER(ÈRE)",H1477="STAGIAIRE SI",H1477="STAGIAIRE S.I.",H1477="STAGIAIRE PAB",H1477="STAGIAIRE EN PERFUSION",H1477="Stagiaire Physiothérapeute",H1477="Stagiaire médecine",H1477="Stagiaire - Service sociaux",H1477="STAGIAIRE SOINS INFIRMIERS",H1477="STAGIAIRE EXTERNE EN MÉDECINE",H1477="ss",),1,0)</f>
        <v>0</v>
      </c>
      <c r="E1477" s="28" t="s">
        <v>2228</v>
      </c>
      <c r="F1477" s="28" t="s">
        <v>2229</v>
      </c>
      <c r="G1477" s="262">
        <v>12023</v>
      </c>
      <c r="H1477" s="79" t="s">
        <v>103</v>
      </c>
      <c r="I1477" s="164" t="s">
        <v>61</v>
      </c>
      <c r="J1477" s="273">
        <f ca="1">IF(AK1477&lt;=Données!$B$2,1," ")</f>
        <v>1</v>
      </c>
      <c r="K1477" s="45">
        <v>1</v>
      </c>
      <c r="L1477" s="46"/>
      <c r="M1477" s="47"/>
      <c r="N1477" s="48"/>
      <c r="O1477" s="185"/>
      <c r="P1477" s="300"/>
      <c r="Q1477" s="185"/>
      <c r="R1477" s="186"/>
      <c r="S1477" s="186"/>
      <c r="T1477" s="187"/>
      <c r="U1477" s="187"/>
      <c r="V1477" s="187"/>
      <c r="W1477" s="320"/>
      <c r="X1477" s="214"/>
      <c r="Y1477" s="215"/>
      <c r="Z1477" s="34"/>
      <c r="AA1477" s="35"/>
      <c r="AB1477" s="35"/>
      <c r="AC1477" s="35"/>
      <c r="AD1477" s="36"/>
      <c r="AE1477" s="224"/>
      <c r="AF1477" s="53"/>
      <c r="AG1477" s="54"/>
      <c r="AH1477" s="55"/>
      <c r="AI1477" s="56"/>
      <c r="AJ1477" s="41" t="s">
        <v>85</v>
      </c>
      <c r="AK1477" s="42">
        <v>44623</v>
      </c>
      <c r="AL1477" s="50"/>
      <c r="AM1477" s="337" t="str">
        <f>INDEX($K$6:$AE$6,1,MATCH(1,K1477:AE1477,-1))</f>
        <v>95PFE-L2S</v>
      </c>
      <c r="AN1477" s="337" t="str">
        <f>IF(INDEX($K$6:$AE$6,1,MATCH(1,K1477:AE1477,1))&lt;&gt;INDEX($K$6:$AE$6,1,MATCH(1,K1477:AE1477,-1)),INDEX($K$6:$AE$6,1,MATCH(1,K1477:AE1477,1)),"-")</f>
        <v>-</v>
      </c>
    </row>
    <row r="1478" spans="1:40" x14ac:dyDescent="0.2">
      <c r="A1478" s="381"/>
      <c r="B1478" s="172">
        <f>IF(A1478="Oui",1,0)</f>
        <v>0</v>
      </c>
      <c r="C1478" s="172">
        <f>IF(OR(G1478="Médecin",H1478="Médecin",I1478="Médecin",I1478="Médecins",H1478="anesthésiste",H1478="boursier univ.",H1478="chercheur",H1478="chirurgien",H1478="Résident(e)",H1478="Md Urg",H1478="Md Card",LEFT(H1478,6)="Fellow",H1478="Externe Médecine",H1478="Directeur de la biobanque Médecin",H1478="monit.-boursier",),1,0)</f>
        <v>1</v>
      </c>
      <c r="D1478" s="172">
        <f>IF(OR(G1478=0,H1478="Stagiaire",H1478="Stagiaires",H1478="Externe",H1478="Externes",G1478="agence",H1478="STAGIAIRE INFIRMIER(ÈRE)",H1478="STAGIAIRE SI",H1478="STAGIAIRE S.I.",H1478="STAGIAIRE PAB",H1478="STAGIAIRE EN PERFUSION",H1478="Stagiaire Physiothérapeute",H1478="Stagiaire médecine",H1478="Stagiaire - Service sociaux",H1478="STAGIAIRE SOINS INFIRMIERS",H1478="STAGIAIRE EXTERNE EN MÉDECINE",H1478="ss",),1,0)</f>
        <v>0</v>
      </c>
      <c r="E1478" s="28" t="s">
        <v>2230</v>
      </c>
      <c r="F1478" s="28" t="s">
        <v>2231</v>
      </c>
      <c r="G1478" s="262" t="s">
        <v>2232</v>
      </c>
      <c r="H1478" s="79" t="s">
        <v>80</v>
      </c>
      <c r="I1478" s="164" t="s">
        <v>117</v>
      </c>
      <c r="J1478" s="273">
        <f ca="1">IF(AK1478&lt;=Données!$B$2,1," ")</f>
        <v>1</v>
      </c>
      <c r="K1478" s="45">
        <v>1</v>
      </c>
      <c r="L1478" s="46"/>
      <c r="M1478" s="47"/>
      <c r="N1478" s="48"/>
      <c r="O1478" s="185"/>
      <c r="P1478" s="300"/>
      <c r="Q1478" s="185"/>
      <c r="R1478" s="186"/>
      <c r="S1478" s="186"/>
      <c r="T1478" s="187"/>
      <c r="U1478" s="187"/>
      <c r="V1478" s="187"/>
      <c r="W1478" s="320"/>
      <c r="X1478" s="214"/>
      <c r="Y1478" s="215"/>
      <c r="Z1478" s="34"/>
      <c r="AA1478" s="35"/>
      <c r="AB1478" s="35"/>
      <c r="AC1478" s="35"/>
      <c r="AD1478" s="36"/>
      <c r="AE1478" s="224"/>
      <c r="AF1478" s="53"/>
      <c r="AG1478" s="54"/>
      <c r="AH1478" s="55"/>
      <c r="AI1478" s="56"/>
      <c r="AJ1478" s="41" t="s">
        <v>66</v>
      </c>
      <c r="AK1478" s="42">
        <v>44259</v>
      </c>
      <c r="AL1478" s="50"/>
      <c r="AM1478" s="337" t="str">
        <f>INDEX($K$6:$AE$6,1,MATCH(1,K1478:AE1478,-1))</f>
        <v>95PFE-L2S</v>
      </c>
      <c r="AN1478" s="337" t="str">
        <f>IF(INDEX($K$6:$AE$6,1,MATCH(1,K1478:AE1478,1))&lt;&gt;INDEX($K$6:$AE$6,1,MATCH(1,K1478:AE1478,-1)),INDEX($K$6:$AE$6,1,MATCH(1,K1478:AE1478,1)),"-")</f>
        <v>-</v>
      </c>
    </row>
    <row r="1479" spans="1:40" x14ac:dyDescent="0.2">
      <c r="A1479" s="169" t="str">
        <f>IF(IFERROR(VLOOKUP(G1479,EmployesActifs,1,FALSE),"Non")&lt;&gt;"Non","Oui","Non")</f>
        <v>Oui</v>
      </c>
      <c r="B1479" s="172">
        <f>IF(A1479="Oui",1,0)</f>
        <v>1</v>
      </c>
      <c r="C1479" s="172">
        <f>IF(OR(G1479="Médecin",H1479="Médecin",I1479="Médecin",I1479="Médecins",H1479="anesthésiste",H1479="boursier univ.",H1479="chercheur",H1479="chirurgien",H1479="Résident(e)",H1479="Md Urg",H1479="Md Card",LEFT(H1479,6)="Fellow",H1479="Externe Médecine",H1479="Directeur de la biobanque Médecin",H1479="monit.-boursier",),1,0)</f>
        <v>0</v>
      </c>
      <c r="D1479" s="172">
        <f>IF(OR(G1479=0,H1479="Stagiaire",H1479="Stagiaires",H1479="Externe",H1479="Externes",G1479="agence",H1479="STAGIAIRE INFIRMIER(ÈRE)",H1479="STAGIAIRE SI",H1479="STAGIAIRE S.I.",H1479="STAGIAIRE PAB",H1479="STAGIAIRE EN PERFUSION",H1479="Stagiaire Physiothérapeute",H1479="Stagiaire médecine",H1479="Stagiaire - Service sociaux",H1479="STAGIAIRE SOINS INFIRMIERS",H1479="STAGIAIRE EXTERNE EN MÉDECINE",H1479="ss",),1,0)</f>
        <v>0</v>
      </c>
      <c r="E1479" s="28" t="s">
        <v>2235</v>
      </c>
      <c r="F1479" s="28" t="s">
        <v>1386</v>
      </c>
      <c r="G1479" s="262">
        <v>6778</v>
      </c>
      <c r="H1479" s="79" t="s">
        <v>103</v>
      </c>
      <c r="I1479" s="164" t="s">
        <v>65</v>
      </c>
      <c r="J1479" s="273">
        <f ca="1">IF(AK1479&lt;=Données!$B$2,1," ")</f>
        <v>1</v>
      </c>
      <c r="K1479" s="45"/>
      <c r="L1479" s="46">
        <v>1</v>
      </c>
      <c r="M1479" s="47"/>
      <c r="N1479" s="48"/>
      <c r="O1479" s="185"/>
      <c r="P1479" s="300"/>
      <c r="Q1479" s="185"/>
      <c r="R1479" s="186"/>
      <c r="S1479" s="186">
        <v>1</v>
      </c>
      <c r="T1479" s="187"/>
      <c r="U1479" s="187"/>
      <c r="V1479" s="187"/>
      <c r="W1479" s="320"/>
      <c r="X1479" s="214"/>
      <c r="Y1479" s="215"/>
      <c r="Z1479" s="34"/>
      <c r="AA1479" s="35"/>
      <c r="AB1479" s="35"/>
      <c r="AC1479" s="35"/>
      <c r="AD1479" s="36"/>
      <c r="AE1479" s="224"/>
      <c r="AF1479" s="53"/>
      <c r="AG1479" s="54"/>
      <c r="AH1479" s="55"/>
      <c r="AI1479" s="56"/>
      <c r="AJ1479" s="41" t="s">
        <v>85</v>
      </c>
      <c r="AK1479" s="42">
        <v>44609</v>
      </c>
      <c r="AL1479" s="50"/>
      <c r="AM1479" s="337" t="str">
        <f>INDEX($K$6:$AE$6,1,MATCH(1,K1479:AE1479,-1))</f>
        <v>95PFE-L2M</v>
      </c>
      <c r="AN1479" s="337" t="str">
        <f>IF(INDEX($K$6:$AE$6,1,MATCH(1,K1479:AE1479,1))&lt;&gt;INDEX($K$6:$AE$6,1,MATCH(1,K1479:AE1479,-1)),INDEX($K$6:$AE$6,1,MATCH(1,K1479:AE1479,1)),"-")</f>
        <v>1870 +</v>
      </c>
    </row>
    <row r="1480" spans="1:40" x14ac:dyDescent="0.2">
      <c r="A1480" s="169" t="str">
        <f>IF(IFERROR(VLOOKUP(G1480,EmployesActifs,1,FALSE),"Non")&lt;&gt;"Non","Oui","Non")</f>
        <v>Oui</v>
      </c>
      <c r="B1480" s="172">
        <f>IF(A1480="Oui",1,0)</f>
        <v>1</v>
      </c>
      <c r="C1480" s="172">
        <f>IF(OR(G1480="Médecin",H1480="Médecin",I1480="Médecin",I1480="Médecins",H1480="anesthésiste",H1480="boursier univ.",H1480="chercheur",H1480="chirurgien",H1480="Résident(e)",H1480="Md Urg",H1480="Md Card",LEFT(H1480,6)="Fellow",H1480="Externe Médecine",H1480="Directeur de la biobanque Médecin",H1480="monit.-boursier",),1,0)</f>
        <v>0</v>
      </c>
      <c r="D1480" s="172">
        <f>IF(OR(G1480=0,H1480="Stagiaire",H1480="Stagiaires",H1480="Externe",H1480="Externes",G1480="agence",H1480="STAGIAIRE INFIRMIER(ÈRE)",H1480="STAGIAIRE SI",H1480="STAGIAIRE S.I.",H1480="STAGIAIRE PAB",H1480="STAGIAIRE EN PERFUSION",H1480="Stagiaire Physiothérapeute",H1480="Stagiaire médecine",H1480="Stagiaire - Service sociaux",H1480="STAGIAIRE SOINS INFIRMIERS",H1480="STAGIAIRE EXTERNE EN MÉDECINE",H1480="ss",),1,0)</f>
        <v>0</v>
      </c>
      <c r="E1480" s="28" t="s">
        <v>2236</v>
      </c>
      <c r="F1480" s="28" t="s">
        <v>812</v>
      </c>
      <c r="G1480" s="262">
        <v>10854</v>
      </c>
      <c r="H1480" s="79" t="s">
        <v>69</v>
      </c>
      <c r="I1480" s="164" t="s">
        <v>61</v>
      </c>
      <c r="J1480" s="273">
        <f ca="1">IF(AK1480&lt;=Données!$B$2,1," ")</f>
        <v>1</v>
      </c>
      <c r="K1480" s="45"/>
      <c r="L1480" s="46" t="s">
        <v>56</v>
      </c>
      <c r="M1480" s="47"/>
      <c r="N1480" s="48"/>
      <c r="O1480" s="185"/>
      <c r="P1480" s="300"/>
      <c r="Q1480" s="185"/>
      <c r="R1480" s="186"/>
      <c r="S1480" s="186">
        <v>1</v>
      </c>
      <c r="T1480" s="187"/>
      <c r="U1480" s="187"/>
      <c r="V1480" s="187"/>
      <c r="W1480" s="320"/>
      <c r="X1480" s="214"/>
      <c r="Y1480" s="215"/>
      <c r="Z1480" s="34"/>
      <c r="AA1480" s="35"/>
      <c r="AB1480" s="35"/>
      <c r="AC1480" s="35"/>
      <c r="AD1480" s="36"/>
      <c r="AE1480" s="224"/>
      <c r="AF1480" s="53"/>
      <c r="AG1480" s="54"/>
      <c r="AH1480" s="55"/>
      <c r="AI1480" s="56"/>
      <c r="AJ1480" s="41" t="s">
        <v>98</v>
      </c>
      <c r="AK1480" s="42">
        <v>44574</v>
      </c>
      <c r="AL1480" s="50"/>
      <c r="AM1480" s="337" t="str">
        <f>INDEX($K$6:$AE$6,1,MATCH(1,K1480:AE1480,-1))</f>
        <v>1870 +</v>
      </c>
      <c r="AN1480" s="337" t="str">
        <f>IF(INDEX($K$6:$AE$6,1,MATCH(1,K1480:AE1480,1))&lt;&gt;INDEX($K$6:$AE$6,1,MATCH(1,K1480:AE1480,-1)),INDEX($K$6:$AE$6,1,MATCH(1,K1480:AE1480,1)),"-")</f>
        <v>-</v>
      </c>
    </row>
    <row r="1481" spans="1:40" x14ac:dyDescent="0.2">
      <c r="A1481" s="169" t="str">
        <f>IF(IFERROR(VLOOKUP(G1481,EmployesActifs,1,FALSE),"Non")&lt;&gt;"Non","Oui","Non")</f>
        <v>Oui</v>
      </c>
      <c r="B1481" s="172">
        <f>IF(A1481="Oui",1,0)</f>
        <v>1</v>
      </c>
      <c r="C1481" s="172">
        <f>IF(OR(G1481="Médecin",H1481="Médecin",I1481="Médecin",I1481="Médecins",H1481="anesthésiste",H1481="boursier univ.",H1481="chercheur",H1481="chirurgien",H1481="Résident(e)",H1481="Md Urg",H1481="Md Card",LEFT(H1481,6)="Fellow",H1481="Externe Médecine",H1481="Directeur de la biobanque Médecin",H1481="monit.-boursier",),1,0)</f>
        <v>0</v>
      </c>
      <c r="D1481" s="172">
        <f>IF(OR(G1481=0,H1481="Stagiaire",H1481="Stagiaires",H1481="Externe",H1481="Externes",G1481="agence",H1481="STAGIAIRE INFIRMIER(ÈRE)",H1481="STAGIAIRE SI",H1481="STAGIAIRE S.I.",H1481="STAGIAIRE PAB",H1481="STAGIAIRE EN PERFUSION",H1481="Stagiaire Physiothérapeute",H1481="Stagiaire médecine",H1481="Stagiaire - Service sociaux",H1481="STAGIAIRE SOINS INFIRMIERS",H1481="STAGIAIRE EXTERNE EN MÉDECINE",H1481="ss",),1,0)</f>
        <v>0</v>
      </c>
      <c r="E1481" s="28" t="s">
        <v>3211</v>
      </c>
      <c r="F1481" s="28" t="s">
        <v>3212</v>
      </c>
      <c r="G1481" s="262">
        <v>12989</v>
      </c>
      <c r="H1481" s="79" t="s">
        <v>2919</v>
      </c>
      <c r="I1481" s="164" t="s">
        <v>5719</v>
      </c>
      <c r="J1481" s="273">
        <f ca="1">IF(AK1481&lt;=Données!$B$2,1," ")</f>
        <v>1</v>
      </c>
      <c r="K1481" s="45"/>
      <c r="L1481" s="46"/>
      <c r="M1481" s="47">
        <v>1</v>
      </c>
      <c r="N1481" s="48"/>
      <c r="O1481" s="185"/>
      <c r="P1481" s="300"/>
      <c r="Q1481" s="185"/>
      <c r="R1481" s="186"/>
      <c r="S1481" s="186"/>
      <c r="T1481" s="187"/>
      <c r="U1481" s="187"/>
      <c r="V1481" s="187"/>
      <c r="W1481" s="320"/>
      <c r="X1481" s="214"/>
      <c r="Y1481" s="215"/>
      <c r="Z1481" s="34"/>
      <c r="AA1481" s="35"/>
      <c r="AB1481" s="35"/>
      <c r="AC1481" s="35"/>
      <c r="AD1481" s="36"/>
      <c r="AE1481" s="224"/>
      <c r="AF1481" s="53"/>
      <c r="AG1481" s="54"/>
      <c r="AH1481" s="55"/>
      <c r="AI1481" s="56"/>
      <c r="AJ1481" s="41" t="s">
        <v>2858</v>
      </c>
      <c r="AK1481" s="42">
        <v>45027</v>
      </c>
      <c r="AL1481" s="50"/>
      <c r="AM1481" s="337" t="str">
        <f>INDEX($K$6:$AE$6,1,MATCH(1,K1481:AE1481,-1))</f>
        <v>95PFE-L2L</v>
      </c>
      <c r="AN1481" s="337" t="str">
        <f>IF(INDEX($K$6:$AE$6,1,MATCH(1,K1481:AE1481,1))&lt;&gt;INDEX($K$6:$AE$6,1,MATCH(1,K1481:AE1481,-1)),INDEX($K$6:$AE$6,1,MATCH(1,K1481:AE1481,1)),"-")</f>
        <v>-</v>
      </c>
    </row>
    <row r="1482" spans="1:40" x14ac:dyDescent="0.2">
      <c r="A1482" s="169" t="str">
        <f>IF(IFERROR(VLOOKUP(G1482,EmployesActifs,1,FALSE),"Non")&lt;&gt;"Non","Oui","Non")</f>
        <v>Oui</v>
      </c>
      <c r="B1482" s="172">
        <f>IF(A1482="Oui",1,0)</f>
        <v>1</v>
      </c>
      <c r="C1482" s="172">
        <f>IF(OR(G1482="Médecin",H1482="Médecin",I1482="Médecin",I1482="Médecins",H1482="anesthésiste",H1482="boursier univ.",H1482="chercheur",H1482="chirurgien",H1482="Résident(e)",H1482="Md Urg",H1482="Md Card",LEFT(H1482,6)="Fellow",H1482="Externe Médecine",H1482="Directeur de la biobanque Médecin",H1482="monit.-boursier",),1,0)</f>
        <v>0</v>
      </c>
      <c r="D1482" s="172">
        <f>IF(OR(G1482=0,H1482="Stagiaire",H1482="Stagiaires",H1482="Externe",H1482="Externes",G1482="agence",H1482="STAGIAIRE INFIRMIER(ÈRE)",H1482="STAGIAIRE SI",H1482="STAGIAIRE S.I.",H1482="STAGIAIRE PAB",H1482="STAGIAIRE EN PERFUSION",H1482="Stagiaire Physiothérapeute",H1482="Stagiaire médecine",H1482="Stagiaire - Service sociaux",H1482="STAGIAIRE SOINS INFIRMIERS",H1482="STAGIAIRE EXTERNE EN MÉDECINE",H1482="ss",),1,0)</f>
        <v>0</v>
      </c>
      <c r="E1482" s="28" t="s">
        <v>2237</v>
      </c>
      <c r="F1482" s="28" t="s">
        <v>938</v>
      </c>
      <c r="G1482" s="262">
        <v>11511</v>
      </c>
      <c r="H1482" s="79" t="s">
        <v>103</v>
      </c>
      <c r="I1482" s="164" t="s">
        <v>5717</v>
      </c>
      <c r="J1482" s="273" t="str">
        <f ca="1">IF(AK1482&lt;=Données!$B$2,1," ")</f>
        <v xml:space="preserve"> </v>
      </c>
      <c r="K1482" s="45"/>
      <c r="L1482" s="46"/>
      <c r="M1482" s="47" t="s">
        <v>56</v>
      </c>
      <c r="N1482" s="48">
        <v>1</v>
      </c>
      <c r="O1482" s="185"/>
      <c r="P1482" s="300"/>
      <c r="Q1482" s="185"/>
      <c r="R1482" s="186"/>
      <c r="S1482" s="186" t="s">
        <v>56</v>
      </c>
      <c r="T1482" s="187"/>
      <c r="U1482" s="187"/>
      <c r="V1482" s="187"/>
      <c r="W1482" s="320"/>
      <c r="X1482" s="214"/>
      <c r="Y1482" s="215"/>
      <c r="Z1482" s="34"/>
      <c r="AA1482" s="35"/>
      <c r="AB1482" s="35"/>
      <c r="AC1482" s="35"/>
      <c r="AD1482" s="36"/>
      <c r="AE1482" s="224"/>
      <c r="AF1482" s="53"/>
      <c r="AG1482" s="54"/>
      <c r="AH1482" s="55"/>
      <c r="AI1482" s="56"/>
      <c r="AJ1482" s="41" t="s">
        <v>5851</v>
      </c>
      <c r="AK1482" s="42">
        <v>45941</v>
      </c>
      <c r="AL1482" s="50"/>
      <c r="AM1482" s="337" t="str">
        <f>INDEX($K$6:$AE$6,1,MATCH(1,K1482:AE1482,-1))</f>
        <v>F550</v>
      </c>
      <c r="AN1482" s="337" t="str">
        <f>IF(INDEX($K$6:$AE$6,1,MATCH(1,K1482:AE1482,1))&lt;&gt;INDEX($K$6:$AE$6,1,MATCH(1,K1482:AE1482,-1)),INDEX($K$6:$AE$6,1,MATCH(1,K1482:AE1482,1)),"-")</f>
        <v>-</v>
      </c>
    </row>
    <row r="1483" spans="1:40" x14ac:dyDescent="0.2">
      <c r="A1483" s="381"/>
      <c r="B1483" s="172">
        <f>IF(A1483="Oui",1,0)</f>
        <v>0</v>
      </c>
      <c r="C1483" s="172">
        <f>IF(OR(G1483="Médecin",H1483="Médecin",I1483="Médecin",I1483="Médecins",H1483="anesthésiste",H1483="boursier univ.",H1483="chercheur",H1483="chirurgien",H1483="Résident(e)",H1483="Md Urg",H1483="Md Card",LEFT(H1483,6)="Fellow",H1483="Externe Médecine",H1483="Directeur de la biobanque Médecin",H1483="monit.-boursier",),1,0)</f>
        <v>0</v>
      </c>
      <c r="D1483" s="172">
        <f>IF(OR(G1483=0,H1483="Stagiaire",H1483="Stagiaires",H1483="Externe",H1483="Externes",G1483="agence",H1483="STAGIAIRE INFIRMIER(ÈRE)",H1483="STAGIAIRE SI",H1483="STAGIAIRE S.I.",H1483="STAGIAIRE PAB",H1483="STAGIAIRE EN PERFUSION",H1483="Stagiaire Physiothérapeute",H1483="Stagiaire médecine",H1483="Stagiaire - Service sociaux",H1483="STAGIAIRE SOINS INFIRMIERS",H1483="STAGIAIRE EXTERNE EN MÉDECINE",H1483="ss",),1,0)</f>
        <v>1</v>
      </c>
      <c r="E1483" s="28" t="s">
        <v>2238</v>
      </c>
      <c r="F1483" s="28" t="s">
        <v>2239</v>
      </c>
      <c r="G1483" s="262">
        <v>0</v>
      </c>
      <c r="H1483" s="79" t="s">
        <v>212</v>
      </c>
      <c r="I1483" s="164" t="s">
        <v>213</v>
      </c>
      <c r="J1483" s="273">
        <f ca="1">IF(AK1483&lt;=Données!$B$2,1," ")</f>
        <v>1</v>
      </c>
      <c r="K1483" s="45"/>
      <c r="L1483" s="46" t="s">
        <v>56</v>
      </c>
      <c r="M1483" s="47" t="s">
        <v>56</v>
      </c>
      <c r="N1483" s="48" t="s">
        <v>56</v>
      </c>
      <c r="O1483" s="185"/>
      <c r="P1483" s="300"/>
      <c r="Q1483" s="185"/>
      <c r="R1483" s="186"/>
      <c r="S1483" s="186">
        <v>1</v>
      </c>
      <c r="T1483" s="187">
        <v>1</v>
      </c>
      <c r="U1483" s="187"/>
      <c r="V1483" s="187"/>
      <c r="W1483" s="320"/>
      <c r="X1483" s="214"/>
      <c r="Y1483" s="215"/>
      <c r="Z1483" s="34"/>
      <c r="AA1483" s="35"/>
      <c r="AB1483" s="35"/>
      <c r="AC1483" s="35"/>
      <c r="AD1483" s="36" t="s">
        <v>56</v>
      </c>
      <c r="AE1483" s="224" t="s">
        <v>56</v>
      </c>
      <c r="AF1483" s="73"/>
      <c r="AG1483" s="74"/>
      <c r="AH1483" s="75"/>
      <c r="AI1483" s="76"/>
      <c r="AJ1483" s="41" t="s">
        <v>85</v>
      </c>
      <c r="AK1483" s="42">
        <v>44616</v>
      </c>
      <c r="AL1483" s="50"/>
      <c r="AM1483" s="337" t="str">
        <f>INDEX($K$6:$AE$6,1,MATCH(1,K1483:AE1483,-1))</f>
        <v>1870 +</v>
      </c>
      <c r="AN1483" s="337">
        <f>IF(INDEX($K$6:$AE$6,1,MATCH(1,K1483:AE1483,1))&lt;&gt;INDEX($K$6:$AE$6,1,MATCH(1,K1483:AE1483,-1)),INDEX($K$6:$AE$6,1,MATCH(1,K1483:AE1483,1)),"-")</f>
        <v>8210</v>
      </c>
    </row>
    <row r="1484" spans="1:40" x14ac:dyDescent="0.2">
      <c r="A1484" s="169" t="str">
        <f>IF(IFERROR(VLOOKUP(G1484,EmployesActifs,1,FALSE),"Non")&lt;&gt;"Non","Oui","Non")</f>
        <v>Oui</v>
      </c>
      <c r="B1484" s="172">
        <f>IF(A1484="Oui",1,0)</f>
        <v>1</v>
      </c>
      <c r="C1484" s="172">
        <f>IF(OR(G1484="Médecin",H1484="Médecin",I1484="Médecin",I1484="Médecins",H1484="anesthésiste",H1484="boursier univ.",H1484="chercheur",H1484="chirurgien",H1484="Résident(e)",H1484="Md Urg",H1484="Md Card",LEFT(H1484,6)="Fellow",H1484="Externe Médecine",H1484="Directeur de la biobanque Médecin",H1484="monit.-boursier",),1,0)</f>
        <v>0</v>
      </c>
      <c r="D1484" s="172">
        <f>IF(OR(G1484=0,H1484="Stagiaire",H1484="Stagiaires",H1484="Externe",H1484="Externes",G1484="agence",H1484="STAGIAIRE INFIRMIER(ÈRE)",H1484="STAGIAIRE SI",H1484="STAGIAIRE S.I.",H1484="STAGIAIRE PAB",H1484="STAGIAIRE EN PERFUSION",H1484="Stagiaire Physiothérapeute",H1484="Stagiaire médecine",H1484="Stagiaire - Service sociaux",H1484="STAGIAIRE SOINS INFIRMIERS",H1484="STAGIAIRE EXTERNE EN MÉDECINE",H1484="ss",),1,0)</f>
        <v>0</v>
      </c>
      <c r="E1484" s="28" t="s">
        <v>3144</v>
      </c>
      <c r="F1484" s="28" t="s">
        <v>599</v>
      </c>
      <c r="G1484" s="262">
        <v>12773</v>
      </c>
      <c r="H1484" s="79" t="s">
        <v>6261</v>
      </c>
      <c r="I1484" s="164" t="s">
        <v>5716</v>
      </c>
      <c r="J1484" s="273" t="str">
        <f ca="1">IF(AK1484&lt;=Données!$B$2,1," ")</f>
        <v xml:space="preserve"> </v>
      </c>
      <c r="K1484" s="45">
        <v>1</v>
      </c>
      <c r="L1484" s="46"/>
      <c r="M1484" s="47"/>
      <c r="N1484" s="48"/>
      <c r="O1484" s="185"/>
      <c r="P1484" s="300"/>
      <c r="Q1484" s="185"/>
      <c r="R1484" s="186"/>
      <c r="S1484" s="186"/>
      <c r="T1484" s="187"/>
      <c r="U1484" s="187"/>
      <c r="V1484" s="187"/>
      <c r="W1484" s="320"/>
      <c r="X1484" s="214"/>
      <c r="Y1484" s="215"/>
      <c r="Z1484" s="34"/>
      <c r="AA1484" s="35"/>
      <c r="AB1484" s="35"/>
      <c r="AC1484" s="35"/>
      <c r="AD1484" s="36"/>
      <c r="AE1484" s="224"/>
      <c r="AF1484" s="53"/>
      <c r="AG1484" s="54"/>
      <c r="AH1484" s="55"/>
      <c r="AI1484" s="56"/>
      <c r="AJ1484" s="41" t="s">
        <v>4462</v>
      </c>
      <c r="AK1484" s="42">
        <v>45882</v>
      </c>
      <c r="AL1484" s="50"/>
      <c r="AM1484" s="337" t="str">
        <f>INDEX($K$6:$AE$6,1,MATCH(1,K1484:AE1484,-1))</f>
        <v>95PFE-L2S</v>
      </c>
      <c r="AN1484" s="337" t="str">
        <f>IF(INDEX($K$6:$AE$6,1,MATCH(1,K1484:AE1484,1))&lt;&gt;INDEX($K$6:$AE$6,1,MATCH(1,K1484:AE1484,-1)),INDEX($K$6:$AE$6,1,MATCH(1,K1484:AE1484,1)),"-")</f>
        <v>-</v>
      </c>
    </row>
    <row r="1485" spans="1:40" x14ac:dyDescent="0.2">
      <c r="A1485" s="169" t="str">
        <f>IF(IFERROR(VLOOKUP(G1485,EmployesActifs,1,FALSE),"Non")&lt;&gt;"Non","Oui","Non")</f>
        <v>Oui</v>
      </c>
      <c r="B1485" s="172">
        <f>IF(A1485="Oui",1,0)</f>
        <v>1</v>
      </c>
      <c r="C1485" s="172">
        <f>IF(OR(G1485="Médecin",H1485="Médecin",I1485="Médecin",I1485="Médecins",H1485="anesthésiste",H1485="boursier univ.",H1485="chercheur",H1485="chirurgien",H1485="Résident(e)",H1485="Md Urg",H1485="Md Card",LEFT(H1485,6)="Fellow",H1485="Externe Médecine",H1485="Directeur de la biobanque Médecin",H1485="monit.-boursier",),1,0)</f>
        <v>0</v>
      </c>
      <c r="D1485" s="172">
        <f>IF(OR(G1485=0,H1485="Stagiaire",H1485="Stagiaires",H1485="Externe",H1485="Externes",G1485="agence",H1485="STAGIAIRE INFIRMIER(ÈRE)",H1485="STAGIAIRE SI",H1485="STAGIAIRE S.I.",H1485="STAGIAIRE PAB",H1485="STAGIAIRE EN PERFUSION",H1485="Stagiaire Physiothérapeute",H1485="Stagiaire médecine",H1485="Stagiaire - Service sociaux",H1485="STAGIAIRE SOINS INFIRMIERS",H1485="STAGIAIRE EXTERNE EN MÉDECINE",H1485="ss",),1,0)</f>
        <v>0</v>
      </c>
      <c r="E1485" s="28" t="s">
        <v>2240</v>
      </c>
      <c r="F1485" s="28" t="s">
        <v>2241</v>
      </c>
      <c r="G1485" s="262">
        <v>11767</v>
      </c>
      <c r="H1485" s="79" t="s">
        <v>103</v>
      </c>
      <c r="I1485" s="164" t="s">
        <v>4037</v>
      </c>
      <c r="J1485" s="273">
        <f ca="1">IF(AK1485&lt;=Données!$B$2,1," ")</f>
        <v>1</v>
      </c>
      <c r="K1485" s="45"/>
      <c r="L1485" s="46">
        <v>1</v>
      </c>
      <c r="M1485" s="47"/>
      <c r="N1485" s="48"/>
      <c r="O1485" s="185"/>
      <c r="P1485" s="300"/>
      <c r="Q1485" s="185"/>
      <c r="R1485" s="186"/>
      <c r="S1485" s="186"/>
      <c r="T1485" s="187"/>
      <c r="U1485" s="187"/>
      <c r="V1485" s="187"/>
      <c r="W1485" s="320"/>
      <c r="X1485" s="214"/>
      <c r="Y1485" s="215"/>
      <c r="Z1485" s="34"/>
      <c r="AA1485" s="35"/>
      <c r="AB1485" s="35"/>
      <c r="AC1485" s="35"/>
      <c r="AD1485" s="36"/>
      <c r="AE1485" s="224"/>
      <c r="AF1485" s="53"/>
      <c r="AG1485" s="54"/>
      <c r="AH1485" s="55"/>
      <c r="AI1485" s="56"/>
      <c r="AJ1485" s="41" t="s">
        <v>4994</v>
      </c>
      <c r="AK1485" s="42">
        <v>44308</v>
      </c>
      <c r="AL1485" s="50" t="s">
        <v>2242</v>
      </c>
      <c r="AM1485" s="337" t="str">
        <f>INDEX($K$6:$AE$6,1,MATCH(1,K1485:AE1485,-1))</f>
        <v>95PFE-L2M</v>
      </c>
      <c r="AN1485" s="337" t="str">
        <f>IF(INDEX($K$6:$AE$6,1,MATCH(1,K1485:AE1485,1))&lt;&gt;INDEX($K$6:$AE$6,1,MATCH(1,K1485:AE1485,-1)),INDEX($K$6:$AE$6,1,MATCH(1,K1485:AE1485,1)),"-")</f>
        <v>-</v>
      </c>
    </row>
    <row r="1486" spans="1:40" x14ac:dyDescent="0.2">
      <c r="A1486" s="381"/>
      <c r="B1486" s="172">
        <f>IF(A1486="Oui",1,0)</f>
        <v>0</v>
      </c>
      <c r="C1486" s="172">
        <f>IF(OR(G1486="Médecin",H1486="Médecin",I1486="Médecin",I1486="Médecins",H1486="anesthésiste",H1486="boursier univ.",H1486="chercheur",H1486="chirurgien",H1486="Résident(e)",H1486="Md Urg",H1486="Md Card",LEFT(H1486,6)="Fellow",H1486="Externe Médecine",H1486="Directeur de la biobanque Médecin",H1486="monit.-boursier",),1,0)</f>
        <v>0</v>
      </c>
      <c r="D1486" s="172">
        <f>IF(OR(G1486=0,H1486="Stagiaire",H1486="Stagiaires",H1486="Externe",H1486="Externes",G1486="agence",H1486="STAGIAIRE INFIRMIER(ÈRE)",H1486="STAGIAIRE SI",H1486="STAGIAIRE S.I.",H1486="STAGIAIRE PAB",H1486="STAGIAIRE EN PERFUSION",H1486="Stagiaire Physiothérapeute",H1486="Stagiaire médecine",H1486="Stagiaire - Service sociaux",H1486="STAGIAIRE SOINS INFIRMIERS",H1486="STAGIAIRE EXTERNE EN MÉDECINE",H1486="ss",),1,0)</f>
        <v>1</v>
      </c>
      <c r="E1486" s="28" t="s">
        <v>4516</v>
      </c>
      <c r="F1486" s="28" t="s">
        <v>4517</v>
      </c>
      <c r="G1486" s="262">
        <v>0</v>
      </c>
      <c r="H1486" s="79" t="s">
        <v>479</v>
      </c>
      <c r="I1486" s="164" t="s">
        <v>4461</v>
      </c>
      <c r="J1486" s="273">
        <f ca="1">IF(AK1486&lt;=Données!$B$2,1," ")</f>
        <v>1</v>
      </c>
      <c r="K1486" s="45"/>
      <c r="L1486" s="46" t="s">
        <v>56</v>
      </c>
      <c r="M1486" s="47" t="s">
        <v>56</v>
      </c>
      <c r="N1486" s="48">
        <v>1</v>
      </c>
      <c r="O1486" s="185"/>
      <c r="P1486" s="300"/>
      <c r="Q1486" s="185"/>
      <c r="R1486" s="186"/>
      <c r="S1486" s="186"/>
      <c r="T1486" s="187"/>
      <c r="U1486" s="187"/>
      <c r="V1486" s="187"/>
      <c r="W1486" s="320"/>
      <c r="X1486" s="214"/>
      <c r="Y1486" s="215"/>
      <c r="Z1486" s="34"/>
      <c r="AA1486" s="35"/>
      <c r="AB1486" s="35"/>
      <c r="AC1486" s="35"/>
      <c r="AD1486" s="36"/>
      <c r="AE1486" s="224"/>
      <c r="AF1486" s="53"/>
      <c r="AG1486" s="54"/>
      <c r="AH1486" s="55"/>
      <c r="AI1486" s="56"/>
      <c r="AJ1486" s="41" t="s">
        <v>2858</v>
      </c>
      <c r="AK1486" s="42">
        <v>45209</v>
      </c>
      <c r="AL1486" s="50"/>
      <c r="AM1486" s="337" t="str">
        <f>INDEX($K$6:$AE$6,1,MATCH(1,K1486:AE1486,-1))</f>
        <v>F550</v>
      </c>
      <c r="AN1486" s="337" t="str">
        <f>IF(INDEX($K$6:$AE$6,1,MATCH(1,K1486:AE1486,1))&lt;&gt;INDEX($K$6:$AE$6,1,MATCH(1,K1486:AE1486,-1)),INDEX($K$6:$AE$6,1,MATCH(1,K1486:AE1486,1)),"-")</f>
        <v>-</v>
      </c>
    </row>
    <row r="1487" spans="1:40" x14ac:dyDescent="0.2">
      <c r="A1487" s="169" t="str">
        <f>IF(IFERROR(VLOOKUP(G1487,EmployesActifs,1,FALSE),"Non")&lt;&gt;"Non","Oui","Non")</f>
        <v>Oui</v>
      </c>
      <c r="B1487" s="172">
        <f>IF(A1487="Oui",1,0)</f>
        <v>1</v>
      </c>
      <c r="C1487" s="172">
        <f>IF(OR(G1487="Médecin",H1487="Médecin",I1487="Médecin",I1487="Médecins",H1487="anesthésiste",H1487="boursier univ.",H1487="chercheur",H1487="chirurgien",H1487="Résident(e)",H1487="Md Urg",H1487="Md Card",LEFT(H1487,6)="Fellow",H1487="Externe Médecine",H1487="Directeur de la biobanque Médecin",H1487="monit.-boursier",),1,0)</f>
        <v>0</v>
      </c>
      <c r="D1487" s="172">
        <f>IF(OR(G1487=0,H1487="Stagiaire",H1487="Stagiaires",H1487="Externe",H1487="Externes",G1487="agence",H1487="STAGIAIRE INFIRMIER(ÈRE)",H1487="STAGIAIRE SI",H1487="STAGIAIRE S.I.",H1487="STAGIAIRE PAB",H1487="STAGIAIRE EN PERFUSION",H1487="Stagiaire Physiothérapeute",H1487="Stagiaire médecine",H1487="Stagiaire - Service sociaux",H1487="STAGIAIRE SOINS INFIRMIERS",H1487="STAGIAIRE EXTERNE EN MÉDECINE",H1487="ss",),1,0)</f>
        <v>0</v>
      </c>
      <c r="E1487" s="28" t="s">
        <v>2243</v>
      </c>
      <c r="F1487" s="28" t="s">
        <v>2244</v>
      </c>
      <c r="G1487" s="262">
        <v>10408</v>
      </c>
      <c r="H1487" s="79" t="s">
        <v>3765</v>
      </c>
      <c r="I1487" s="164" t="s">
        <v>171</v>
      </c>
      <c r="J1487" s="273">
        <f ca="1">IF(AK1487&lt;=Données!$B$2,1," ")</f>
        <v>1</v>
      </c>
      <c r="K1487" s="45" t="s">
        <v>56</v>
      </c>
      <c r="L1487" s="46" t="s">
        <v>56</v>
      </c>
      <c r="M1487" s="47"/>
      <c r="N1487" s="48"/>
      <c r="O1487" s="185"/>
      <c r="P1487" s="300"/>
      <c r="Q1487" s="185" t="s">
        <v>56</v>
      </c>
      <c r="R1487" s="186"/>
      <c r="S1487" s="186" t="s">
        <v>56</v>
      </c>
      <c r="T1487" s="187"/>
      <c r="U1487" s="187"/>
      <c r="V1487" s="187"/>
      <c r="W1487" s="320"/>
      <c r="X1487" s="214"/>
      <c r="Y1487" s="215"/>
      <c r="Z1487" s="34">
        <v>1</v>
      </c>
      <c r="AA1487" s="35" t="s">
        <v>56</v>
      </c>
      <c r="AB1487" s="35"/>
      <c r="AC1487" s="35"/>
      <c r="AD1487" s="36"/>
      <c r="AE1487" s="224"/>
      <c r="AF1487" s="53"/>
      <c r="AG1487" s="54"/>
      <c r="AH1487" s="55"/>
      <c r="AI1487" s="56"/>
      <c r="AJ1487" s="41" t="s">
        <v>57</v>
      </c>
      <c r="AK1487" s="42">
        <v>44575</v>
      </c>
      <c r="AL1487" s="50"/>
      <c r="AM1487" s="337" t="str">
        <f>INDEX($K$6:$AE$6,1,MATCH(1,K1487:AE1487,-1))</f>
        <v>1510-XS</v>
      </c>
      <c r="AN1487" s="337" t="str">
        <f>IF(INDEX($K$6:$AE$6,1,MATCH(1,K1487:AE1487,1))&lt;&gt;INDEX($K$6:$AE$6,1,MATCH(1,K1487:AE1487,-1)),INDEX($K$6:$AE$6,1,MATCH(1,K1487:AE1487,1)),"-")</f>
        <v>-</v>
      </c>
    </row>
    <row r="1488" spans="1:40" x14ac:dyDescent="0.2">
      <c r="A1488" s="169" t="str">
        <f>IF(IFERROR(VLOOKUP(G1488,EmployesActifs,1,FALSE),"Non")&lt;&gt;"Non","Oui","Non")</f>
        <v>Oui</v>
      </c>
      <c r="B1488" s="172">
        <f>IF(A1488="Oui",1,0)</f>
        <v>1</v>
      </c>
      <c r="C1488" s="172">
        <f>IF(OR(G1488="Médecin",H1488="Médecin",I1488="Médecin",I1488="Médecins",H1488="anesthésiste",H1488="boursier univ.",H1488="chercheur",H1488="chirurgien",H1488="Résident(e)",H1488="Md Urg",H1488="Md Card",LEFT(H1488,6)="Fellow",H1488="Externe Médecine",H1488="Directeur de la biobanque Médecin",H1488="monit.-boursier",),1,0)</f>
        <v>0</v>
      </c>
      <c r="D1488" s="172">
        <f>IF(OR(G1488=0,H1488="Stagiaire",H1488="Stagiaires",H1488="Externe",H1488="Externes",G1488="agence",H1488="STAGIAIRE INFIRMIER(ÈRE)",H1488="STAGIAIRE SI",H1488="STAGIAIRE S.I.",H1488="STAGIAIRE PAB",H1488="STAGIAIRE EN PERFUSION",H1488="Stagiaire Physiothérapeute",H1488="Stagiaire médecine",H1488="Stagiaire - Service sociaux",H1488="STAGIAIRE SOINS INFIRMIERS",H1488="STAGIAIRE EXTERNE EN MÉDECINE",H1488="ss",),1,0)</f>
        <v>0</v>
      </c>
      <c r="E1488" s="28" t="s">
        <v>5465</v>
      </c>
      <c r="F1488" s="28" t="s">
        <v>301</v>
      </c>
      <c r="G1488" s="262">
        <v>13745</v>
      </c>
      <c r="H1488" s="79" t="s">
        <v>103</v>
      </c>
      <c r="I1488" s="164" t="s">
        <v>65</v>
      </c>
      <c r="J1488" s="273" t="str">
        <f ca="1">IF(AK1488&lt;=Données!$B$2,1," ")</f>
        <v xml:space="preserve"> </v>
      </c>
      <c r="K1488" s="45"/>
      <c r="L1488" s="46">
        <v>1</v>
      </c>
      <c r="M1488" s="47"/>
      <c r="N1488" s="48"/>
      <c r="O1488" s="185"/>
      <c r="P1488" s="300"/>
      <c r="Q1488" s="185"/>
      <c r="R1488" s="186"/>
      <c r="S1488" s="186"/>
      <c r="T1488" s="187"/>
      <c r="U1488" s="187"/>
      <c r="V1488" s="187"/>
      <c r="W1488" s="320"/>
      <c r="X1488" s="214"/>
      <c r="Y1488" s="215"/>
      <c r="Z1488" s="34"/>
      <c r="AA1488" s="35"/>
      <c r="AB1488" s="35"/>
      <c r="AC1488" s="35"/>
      <c r="AD1488" s="36"/>
      <c r="AE1488" s="224"/>
      <c r="AF1488" s="53"/>
      <c r="AG1488" s="54"/>
      <c r="AH1488" s="55"/>
      <c r="AI1488" s="56"/>
      <c r="AJ1488" s="41" t="s">
        <v>4462</v>
      </c>
      <c r="AK1488" s="42">
        <v>45749</v>
      </c>
      <c r="AL1488" s="50"/>
      <c r="AM1488" s="337" t="str">
        <f>INDEX($K$6:$AE$6,1,MATCH(1,K1488:AE1488,-1))</f>
        <v>95PFE-L2M</v>
      </c>
      <c r="AN1488" s="337" t="str">
        <f>IF(INDEX($K$6:$AE$6,1,MATCH(1,K1488:AE1488,1))&lt;&gt;INDEX($K$6:$AE$6,1,MATCH(1,K1488:AE1488,-1)),INDEX($K$6:$AE$6,1,MATCH(1,K1488:AE1488,1)),"-")</f>
        <v>-</v>
      </c>
    </row>
    <row r="1489" spans="1:40" x14ac:dyDescent="0.2">
      <c r="A1489" s="169" t="str">
        <f>IF(IFERROR(VLOOKUP(G1489,EmployesActifs,1,FALSE),"Non")&lt;&gt;"Non","Oui","Non")</f>
        <v>Oui</v>
      </c>
      <c r="B1489" s="172">
        <f>IF(A1489="Oui",1,0)</f>
        <v>1</v>
      </c>
      <c r="C1489" s="172">
        <f>IF(OR(G1489="Médecin",H1489="Médecin",I1489="Médecin",I1489="Médecins",H1489="anesthésiste",H1489="boursier univ.",H1489="chercheur",H1489="chirurgien",H1489="Résident(e)",H1489="Md Urg",H1489="Md Card",LEFT(H1489,6)="Fellow",H1489="Externe Médecine",H1489="Directeur de la biobanque Médecin",H1489="monit.-boursier",),1,0)</f>
        <v>0</v>
      </c>
      <c r="D1489" s="172">
        <f>IF(OR(G1489=0,H1489="Stagiaire",H1489="Stagiaires",H1489="Externe",H1489="Externes",G1489="agence",H1489="STAGIAIRE INFIRMIER(ÈRE)",H1489="STAGIAIRE SI",H1489="STAGIAIRE S.I.",H1489="STAGIAIRE PAB",H1489="STAGIAIRE EN PERFUSION",H1489="Stagiaire Physiothérapeute",H1489="Stagiaire médecine",H1489="Stagiaire - Service sociaux",H1489="STAGIAIRE SOINS INFIRMIERS",H1489="STAGIAIRE EXTERNE EN MÉDECINE",H1489="ss",),1,0)</f>
        <v>0</v>
      </c>
      <c r="E1489" s="28" t="s">
        <v>3072</v>
      </c>
      <c r="F1489" s="28" t="s">
        <v>3073</v>
      </c>
      <c r="G1489" s="262">
        <v>12465</v>
      </c>
      <c r="H1489" s="79" t="s">
        <v>1405</v>
      </c>
      <c r="I1489" s="164" t="s">
        <v>5713</v>
      </c>
      <c r="J1489" s="273">
        <f ca="1">IF(AK1489&lt;=Données!$B$2,1," ")</f>
        <v>1</v>
      </c>
      <c r="K1489" s="45">
        <v>1</v>
      </c>
      <c r="L1489" s="46"/>
      <c r="M1489" s="47"/>
      <c r="N1489" s="48"/>
      <c r="O1489" s="185"/>
      <c r="P1489" s="300"/>
      <c r="Q1489" s="185"/>
      <c r="R1489" s="186"/>
      <c r="S1489" s="186"/>
      <c r="T1489" s="187"/>
      <c r="U1489" s="187"/>
      <c r="V1489" s="187"/>
      <c r="W1489" s="320"/>
      <c r="X1489" s="214"/>
      <c r="Y1489" s="215"/>
      <c r="Z1489" s="34"/>
      <c r="AA1489" s="35"/>
      <c r="AB1489" s="35"/>
      <c r="AC1489" s="35"/>
      <c r="AD1489" s="36"/>
      <c r="AE1489" s="224"/>
      <c r="AF1489" s="53"/>
      <c r="AG1489" s="54"/>
      <c r="AH1489" s="55"/>
      <c r="AI1489" s="56"/>
      <c r="AJ1489" s="41" t="s">
        <v>85</v>
      </c>
      <c r="AK1489" s="42">
        <v>44895</v>
      </c>
      <c r="AL1489" s="50"/>
      <c r="AM1489" s="337" t="str">
        <f>INDEX($K$6:$AE$6,1,MATCH(1,K1489:AE1489,-1))</f>
        <v>95PFE-L2S</v>
      </c>
      <c r="AN1489" s="337" t="str">
        <f>IF(INDEX($K$6:$AE$6,1,MATCH(1,K1489:AE1489,1))&lt;&gt;INDEX($K$6:$AE$6,1,MATCH(1,K1489:AE1489,-1)),INDEX($K$6:$AE$6,1,MATCH(1,K1489:AE1489,1)),"-")</f>
        <v>-</v>
      </c>
    </row>
    <row r="1490" spans="1:40" x14ac:dyDescent="0.2">
      <c r="A1490" s="169" t="str">
        <f>IF(IFERROR(VLOOKUP(G1490,EmployesActifs,1,FALSE),"Non")&lt;&gt;"Non","Oui","Non")</f>
        <v>Oui</v>
      </c>
      <c r="B1490" s="172">
        <f>IF(A1490="Oui",1,0)</f>
        <v>1</v>
      </c>
      <c r="C1490" s="172">
        <f>IF(OR(G1490="Médecin",H1490="Médecin",I1490="Médecin",I1490="Médecins",H1490="anesthésiste",H1490="boursier univ.",H1490="chercheur",H1490="chirurgien",H1490="Résident(e)",H1490="Md Urg",H1490="Md Card",LEFT(H1490,6)="Fellow",H1490="Externe Médecine",H1490="Directeur de la biobanque Médecin",H1490="monit.-boursier",),1,0)</f>
        <v>0</v>
      </c>
      <c r="D1490" s="172">
        <f>IF(OR(G1490=0,H1490="Stagiaire",H1490="Stagiaires",H1490="Externe",H1490="Externes",G1490="agence",H1490="STAGIAIRE INFIRMIER(ÈRE)",H1490="STAGIAIRE SI",H1490="STAGIAIRE S.I.",H1490="STAGIAIRE PAB",H1490="STAGIAIRE EN PERFUSION",H1490="Stagiaire Physiothérapeute",H1490="Stagiaire médecine",H1490="Stagiaire - Service sociaux",H1490="STAGIAIRE SOINS INFIRMIERS",H1490="STAGIAIRE EXTERNE EN MÉDECINE",H1490="ss",),1,0)</f>
        <v>0</v>
      </c>
      <c r="E1490" s="28" t="s">
        <v>3305</v>
      </c>
      <c r="F1490" s="28" t="s">
        <v>3306</v>
      </c>
      <c r="G1490" s="262">
        <v>13152</v>
      </c>
      <c r="H1490" s="79" t="s">
        <v>69</v>
      </c>
      <c r="I1490" s="164" t="s">
        <v>5215</v>
      </c>
      <c r="J1490" s="273">
        <f ca="1">IF(AK1490&lt;=Données!$B$2,1," ")</f>
        <v>1</v>
      </c>
      <c r="K1490" s="45"/>
      <c r="L1490" s="46"/>
      <c r="M1490" s="47">
        <v>1</v>
      </c>
      <c r="N1490" s="48"/>
      <c r="O1490" s="185"/>
      <c r="P1490" s="300"/>
      <c r="Q1490" s="185"/>
      <c r="R1490" s="186"/>
      <c r="S1490" s="186"/>
      <c r="T1490" s="187"/>
      <c r="U1490" s="187"/>
      <c r="V1490" s="187"/>
      <c r="W1490" s="320"/>
      <c r="X1490" s="214"/>
      <c r="Y1490" s="215"/>
      <c r="Z1490" s="34"/>
      <c r="AA1490" s="35"/>
      <c r="AB1490" s="35"/>
      <c r="AC1490" s="35"/>
      <c r="AD1490" s="36"/>
      <c r="AE1490" s="224"/>
      <c r="AF1490" s="53"/>
      <c r="AG1490" s="54"/>
      <c r="AH1490" s="55"/>
      <c r="AI1490" s="56"/>
      <c r="AJ1490" s="41" t="s">
        <v>85</v>
      </c>
      <c r="AK1490" s="42">
        <v>45097</v>
      </c>
      <c r="AL1490" s="50"/>
      <c r="AM1490" s="337" t="str">
        <f>INDEX($K$6:$AE$6,1,MATCH(1,K1490:AE1490,-1))</f>
        <v>95PFE-L2L</v>
      </c>
      <c r="AN1490" s="337" t="str">
        <f>IF(INDEX($K$6:$AE$6,1,MATCH(1,K1490:AE1490,1))&lt;&gt;INDEX($K$6:$AE$6,1,MATCH(1,K1490:AE1490,-1)),INDEX($K$6:$AE$6,1,MATCH(1,K1490:AE1490,1)),"-")</f>
        <v>-</v>
      </c>
    </row>
    <row r="1491" spans="1:40" x14ac:dyDescent="0.2">
      <c r="A1491" s="169" t="str">
        <f>IF(IFERROR(VLOOKUP(G1491,EmployesActifs,1,FALSE),"Non")&lt;&gt;"Non","Oui","Non")</f>
        <v>Oui</v>
      </c>
      <c r="B1491" s="172">
        <f>IF(A1491="Oui",1,0)</f>
        <v>1</v>
      </c>
      <c r="C1491" s="172">
        <f>IF(OR(G1491="Médecin",H1491="Médecin",I1491="Médecin",I1491="Médecins",H1491="anesthésiste",H1491="boursier univ.",H1491="chercheur",H1491="chirurgien",H1491="Résident(e)",H1491="Md Urg",H1491="Md Card",LEFT(H1491,6)="Fellow",H1491="Externe Médecine",H1491="Directeur de la biobanque Médecin",H1491="monit.-boursier",),1,0)</f>
        <v>0</v>
      </c>
      <c r="D1491" s="172">
        <f>IF(OR(G1491=0,H1491="Stagiaire",H1491="Stagiaires",H1491="Externe",H1491="Externes",G1491="agence",H1491="STAGIAIRE INFIRMIER(ÈRE)",H1491="STAGIAIRE SI",H1491="STAGIAIRE S.I.",H1491="STAGIAIRE PAB",H1491="STAGIAIRE EN PERFUSION",H1491="Stagiaire Physiothérapeute",H1491="Stagiaire médecine",H1491="Stagiaire - Service sociaux",H1491="STAGIAIRE SOINS INFIRMIERS",H1491="STAGIAIRE EXTERNE EN MÉDECINE",H1491="ss",),1,0)</f>
        <v>0</v>
      </c>
      <c r="E1491" s="28" t="s">
        <v>2245</v>
      </c>
      <c r="F1491" s="28" t="s">
        <v>1071</v>
      </c>
      <c r="G1491" s="262">
        <v>6252</v>
      </c>
      <c r="H1491" s="79" t="s">
        <v>69</v>
      </c>
      <c r="I1491" s="164" t="s">
        <v>61</v>
      </c>
      <c r="J1491" s="273">
        <f ca="1">IF(AK1491&lt;=Données!$B$2,1," ")</f>
        <v>1</v>
      </c>
      <c r="K1491" s="45"/>
      <c r="L1491" s="46" t="s">
        <v>56</v>
      </c>
      <c r="M1491" s="47"/>
      <c r="N1491" s="48">
        <v>1</v>
      </c>
      <c r="O1491" s="185"/>
      <c r="P1491" s="300"/>
      <c r="Q1491" s="185"/>
      <c r="R1491" s="186"/>
      <c r="S1491" s="186" t="s">
        <v>56</v>
      </c>
      <c r="T1491" s="187"/>
      <c r="U1491" s="187"/>
      <c r="V1491" s="187"/>
      <c r="W1491" s="320"/>
      <c r="X1491" s="214"/>
      <c r="Y1491" s="215"/>
      <c r="Z1491" s="34"/>
      <c r="AA1491" s="35"/>
      <c r="AB1491" s="35"/>
      <c r="AC1491" s="35"/>
      <c r="AD1491" s="36"/>
      <c r="AE1491" s="224"/>
      <c r="AF1491" s="53"/>
      <c r="AG1491" s="54"/>
      <c r="AH1491" s="55"/>
      <c r="AI1491" s="56"/>
      <c r="AJ1491" s="41" t="s">
        <v>57</v>
      </c>
      <c r="AK1491" s="42">
        <v>44594</v>
      </c>
      <c r="AL1491" s="50"/>
      <c r="AM1491" s="337" t="str">
        <f>INDEX($K$6:$AE$6,1,MATCH(1,K1491:AE1491,-1))</f>
        <v>F550</v>
      </c>
      <c r="AN1491" s="337" t="str">
        <f>IF(INDEX($K$6:$AE$6,1,MATCH(1,K1491:AE1491,1))&lt;&gt;INDEX($K$6:$AE$6,1,MATCH(1,K1491:AE1491,-1)),INDEX($K$6:$AE$6,1,MATCH(1,K1491:AE1491,1)),"-")</f>
        <v>-</v>
      </c>
    </row>
    <row r="1492" spans="1:40" x14ac:dyDescent="0.2">
      <c r="A1492" s="381"/>
      <c r="B1492" s="172">
        <f>IF(A1492="Oui",1,0)</f>
        <v>0</v>
      </c>
      <c r="C1492" s="172">
        <f>IF(OR(G1492="Médecin",H1492="Médecin",I1492="Médecin",I1492="Médecins",H1492="anesthésiste",H1492="boursier univ.",H1492="chercheur",H1492="chirurgien",H1492="Résident(e)",H1492="Md Urg",H1492="Md Card",LEFT(H1492,6)="Fellow",H1492="Externe Médecine",H1492="Directeur de la biobanque Médecin",H1492="monit.-boursier",),1,0)</f>
        <v>0</v>
      </c>
      <c r="D1492" s="172">
        <f>IF(OR(G1492=0,H1492="Stagiaire",H1492="Stagiaires",H1492="Externe",H1492="Externes",G1492="agence",H1492="STAGIAIRE INFIRMIER(ÈRE)",H1492="STAGIAIRE SI",H1492="STAGIAIRE S.I.",H1492="STAGIAIRE PAB",H1492="STAGIAIRE EN PERFUSION",H1492="Stagiaire Physiothérapeute",H1492="Stagiaire médecine",H1492="Stagiaire - Service sociaux",H1492="STAGIAIRE SOINS INFIRMIERS",H1492="STAGIAIRE EXTERNE EN MÉDECINE",H1492="ss",),1,0)</f>
        <v>1</v>
      </c>
      <c r="E1492" s="28" t="s">
        <v>2245</v>
      </c>
      <c r="F1492" s="28" t="s">
        <v>1774</v>
      </c>
      <c r="G1492" s="262">
        <v>0</v>
      </c>
      <c r="H1492" s="79" t="s">
        <v>212</v>
      </c>
      <c r="I1492" s="164" t="s">
        <v>213</v>
      </c>
      <c r="J1492" s="273">
        <f ca="1">IF(AK1492&lt;=Données!$B$2,1," ")</f>
        <v>1</v>
      </c>
      <c r="K1492" s="45"/>
      <c r="L1492" s="46">
        <v>1</v>
      </c>
      <c r="M1492" s="47"/>
      <c r="N1492" s="48"/>
      <c r="O1492" s="185"/>
      <c r="P1492" s="300"/>
      <c r="Q1492" s="185"/>
      <c r="R1492" s="186"/>
      <c r="S1492" s="186"/>
      <c r="T1492" s="187"/>
      <c r="U1492" s="187"/>
      <c r="V1492" s="187"/>
      <c r="W1492" s="320"/>
      <c r="X1492" s="214"/>
      <c r="Y1492" s="215"/>
      <c r="Z1492" s="34"/>
      <c r="AA1492" s="35"/>
      <c r="AB1492" s="35"/>
      <c r="AC1492" s="35"/>
      <c r="AD1492" s="36"/>
      <c r="AE1492" s="224"/>
      <c r="AF1492" s="53"/>
      <c r="AG1492" s="54"/>
      <c r="AH1492" s="55"/>
      <c r="AI1492" s="56"/>
      <c r="AJ1492" s="41" t="s">
        <v>85</v>
      </c>
      <c r="AK1492" s="42">
        <v>44601</v>
      </c>
      <c r="AL1492" s="50"/>
      <c r="AM1492" s="337" t="str">
        <f>INDEX($K$6:$AE$6,1,MATCH(1,K1492:AE1492,-1))</f>
        <v>95PFE-L2M</v>
      </c>
      <c r="AN1492" s="337" t="str">
        <f>IF(INDEX($K$6:$AE$6,1,MATCH(1,K1492:AE1492,1))&lt;&gt;INDEX($K$6:$AE$6,1,MATCH(1,K1492:AE1492,-1)),INDEX($K$6:$AE$6,1,MATCH(1,K1492:AE1492,1)),"-")</f>
        <v>-</v>
      </c>
    </row>
    <row r="1493" spans="1:40" x14ac:dyDescent="0.2">
      <c r="A1493" s="169" t="str">
        <f>IF(IFERROR(VLOOKUP(G1493,EmployesActifs,1,FALSE),"Non")&lt;&gt;"Non","Oui","Non")</f>
        <v>Oui</v>
      </c>
      <c r="B1493" s="172">
        <f>IF(A1493="Oui",1,0)</f>
        <v>1</v>
      </c>
      <c r="C1493" s="172">
        <f>IF(OR(G1493="Médecin",H1493="Médecin",I1493="Médecin",I1493="Médecins",H1493="anesthésiste",H1493="boursier univ.",H1493="chercheur",H1493="chirurgien",H1493="Résident(e)",H1493="Md Urg",H1493="Md Card",LEFT(H1493,6)="Fellow",H1493="Externe Médecine",H1493="Directeur de la biobanque Médecin",H1493="monit.-boursier",),1,0)</f>
        <v>0</v>
      </c>
      <c r="D1493" s="172">
        <f>IF(OR(G1493=0,H1493="Stagiaire",H1493="Stagiaires",H1493="Externe",H1493="Externes",G1493="agence",H1493="STAGIAIRE INFIRMIER(ÈRE)",H1493="STAGIAIRE SI",H1493="STAGIAIRE S.I.",H1493="STAGIAIRE PAB",H1493="STAGIAIRE EN PERFUSION",H1493="Stagiaire Physiothérapeute",H1493="Stagiaire médecine",H1493="Stagiaire - Service sociaux",H1493="STAGIAIRE SOINS INFIRMIERS",H1493="STAGIAIRE EXTERNE EN MÉDECINE",H1493="ss",),1,0)</f>
        <v>0</v>
      </c>
      <c r="E1493" s="28" t="s">
        <v>2245</v>
      </c>
      <c r="F1493" s="28" t="s">
        <v>816</v>
      </c>
      <c r="G1493" s="262">
        <v>3174</v>
      </c>
      <c r="H1493" s="79" t="s">
        <v>3426</v>
      </c>
      <c r="I1493" s="164" t="s">
        <v>888</v>
      </c>
      <c r="J1493" s="273">
        <f ca="1">IF(AK1493&lt;=Données!$B$2,1," ")</f>
        <v>1</v>
      </c>
      <c r="K1493" s="45"/>
      <c r="L1493" s="46">
        <v>1</v>
      </c>
      <c r="M1493" s="47"/>
      <c r="N1493" s="48"/>
      <c r="O1493" s="185"/>
      <c r="P1493" s="300"/>
      <c r="Q1493" s="185"/>
      <c r="R1493" s="186"/>
      <c r="S1493" s="186"/>
      <c r="T1493" s="187"/>
      <c r="U1493" s="187"/>
      <c r="V1493" s="187"/>
      <c r="W1493" s="320"/>
      <c r="X1493" s="214"/>
      <c r="Y1493" s="215"/>
      <c r="Z1493" s="34"/>
      <c r="AA1493" s="35"/>
      <c r="AB1493" s="35"/>
      <c r="AC1493" s="35"/>
      <c r="AD1493" s="36"/>
      <c r="AE1493" s="224"/>
      <c r="AF1493" s="53"/>
      <c r="AG1493" s="54"/>
      <c r="AH1493" s="55"/>
      <c r="AI1493" s="56"/>
      <c r="AJ1493" s="41" t="s">
        <v>57</v>
      </c>
      <c r="AK1493" s="42">
        <v>44575</v>
      </c>
      <c r="AL1493" s="50"/>
      <c r="AM1493" s="337" t="str">
        <f>INDEX($K$6:$AE$6,1,MATCH(1,K1493:AE1493,-1))</f>
        <v>95PFE-L2M</v>
      </c>
      <c r="AN1493" s="337" t="str">
        <f>IF(INDEX($K$6:$AE$6,1,MATCH(1,K1493:AE1493,1))&lt;&gt;INDEX($K$6:$AE$6,1,MATCH(1,K1493:AE1493,-1)),INDEX($K$6:$AE$6,1,MATCH(1,K1493:AE1493,1)),"-")</f>
        <v>-</v>
      </c>
    </row>
    <row r="1494" spans="1:40" x14ac:dyDescent="0.2">
      <c r="A1494" s="169" t="str">
        <f>IF(IFERROR(VLOOKUP(G1494,EmployesActifs,1,FALSE),"Non")&lt;&gt;"Non","Oui","Non")</f>
        <v>Oui</v>
      </c>
      <c r="B1494" s="172">
        <f>IF(A1494="Oui",1,0)</f>
        <v>1</v>
      </c>
      <c r="C1494" s="172">
        <f>IF(OR(G1494="Médecin",H1494="Médecin",I1494="Médecin",I1494="Médecins",H1494="anesthésiste",H1494="boursier univ.",H1494="chercheur",H1494="chirurgien",H1494="Résident(e)",H1494="Md Urg",H1494="Md Card",LEFT(H1494,6)="Fellow",H1494="Externe Médecine",H1494="Directeur de la biobanque Médecin",H1494="monit.-boursier",),1,0)</f>
        <v>0</v>
      </c>
      <c r="D1494" s="172">
        <f>IF(OR(G1494=0,H1494="Stagiaire",H1494="Stagiaires",H1494="Externe",H1494="Externes",G1494="agence",H1494="STAGIAIRE INFIRMIER(ÈRE)",H1494="STAGIAIRE SI",H1494="STAGIAIRE S.I.",H1494="STAGIAIRE PAB",H1494="STAGIAIRE EN PERFUSION",H1494="Stagiaire Physiothérapeute",H1494="Stagiaire médecine",H1494="Stagiaire - Service sociaux",H1494="STAGIAIRE SOINS INFIRMIERS",H1494="STAGIAIRE EXTERNE EN MÉDECINE",H1494="ss",),1,0)</f>
        <v>0</v>
      </c>
      <c r="E1494" s="28" t="s">
        <v>2246</v>
      </c>
      <c r="F1494" s="28" t="s">
        <v>336</v>
      </c>
      <c r="G1494" s="262">
        <v>10502</v>
      </c>
      <c r="H1494" s="79" t="s">
        <v>103</v>
      </c>
      <c r="I1494" s="164" t="s">
        <v>4406</v>
      </c>
      <c r="J1494" s="273" t="str">
        <f ca="1">IF(AK1494&lt;=Données!$B$2,1," ")</f>
        <v xml:space="preserve"> </v>
      </c>
      <c r="K1494" s="45">
        <v>1</v>
      </c>
      <c r="L1494" s="46"/>
      <c r="M1494" s="47"/>
      <c r="N1494" s="48"/>
      <c r="O1494" s="185"/>
      <c r="P1494" s="300"/>
      <c r="Q1494" s="185"/>
      <c r="R1494" s="186"/>
      <c r="S1494" s="186"/>
      <c r="T1494" s="187"/>
      <c r="U1494" s="187"/>
      <c r="V1494" s="187"/>
      <c r="W1494" s="320"/>
      <c r="X1494" s="214"/>
      <c r="Y1494" s="215"/>
      <c r="Z1494" s="34"/>
      <c r="AA1494" s="35"/>
      <c r="AB1494" s="35"/>
      <c r="AC1494" s="35"/>
      <c r="AD1494" s="36"/>
      <c r="AE1494" s="224"/>
      <c r="AF1494" s="53"/>
      <c r="AG1494" s="54"/>
      <c r="AH1494" s="55"/>
      <c r="AI1494" s="56"/>
      <c r="AJ1494" s="41" t="s">
        <v>4462</v>
      </c>
      <c r="AK1494" s="42">
        <v>45462</v>
      </c>
      <c r="AL1494" s="50"/>
      <c r="AM1494" s="337" t="str">
        <f>INDEX($K$6:$AE$6,1,MATCH(1,K1494:AE1494,-1))</f>
        <v>95PFE-L2S</v>
      </c>
      <c r="AN1494" s="337" t="str">
        <f>IF(INDEX($K$6:$AE$6,1,MATCH(1,K1494:AE1494,1))&lt;&gt;INDEX($K$6:$AE$6,1,MATCH(1,K1494:AE1494,-1)),INDEX($K$6:$AE$6,1,MATCH(1,K1494:AE1494,1)),"-")</f>
        <v>-</v>
      </c>
    </row>
    <row r="1495" spans="1:40" x14ac:dyDescent="0.2">
      <c r="A1495" s="169" t="str">
        <f>IF(IFERROR(VLOOKUP(G1495,EmployesActifs,1,FALSE),"Non")&lt;&gt;"Non","Oui","Non")</f>
        <v>Oui</v>
      </c>
      <c r="B1495" s="172">
        <f>IF(A1495="Oui",1,0)</f>
        <v>1</v>
      </c>
      <c r="C1495" s="172">
        <f>IF(OR(G1495="Médecin",H1495="Médecin",I1495="Médecin",I1495="Médecins",H1495="anesthésiste",H1495="boursier univ.",H1495="chercheur",H1495="chirurgien",H1495="Résident(e)",H1495="Md Urg",H1495="Md Card",LEFT(H1495,6)="Fellow",H1495="Externe Médecine",H1495="Directeur de la biobanque Médecin",H1495="monit.-boursier",),1,0)</f>
        <v>0</v>
      </c>
      <c r="D1495" s="172">
        <f>IF(OR(G1495=0,H1495="Stagiaire",H1495="Stagiaires",H1495="Externe",H1495="Externes",G1495="agence",H1495="STAGIAIRE INFIRMIER(ÈRE)",H1495="STAGIAIRE SI",H1495="STAGIAIRE S.I.",H1495="STAGIAIRE PAB",H1495="STAGIAIRE EN PERFUSION",H1495="Stagiaire Physiothérapeute",H1495="Stagiaire médecine",H1495="Stagiaire - Service sociaux",H1495="STAGIAIRE SOINS INFIRMIERS",H1495="STAGIAIRE EXTERNE EN MÉDECINE",H1495="ss",),1,0)</f>
        <v>0</v>
      </c>
      <c r="E1495" s="28" t="s">
        <v>2246</v>
      </c>
      <c r="F1495" s="28" t="s">
        <v>170</v>
      </c>
      <c r="G1495" s="262">
        <v>10514</v>
      </c>
      <c r="H1495" s="79" t="s">
        <v>69</v>
      </c>
      <c r="I1495" s="164" t="s">
        <v>5716</v>
      </c>
      <c r="J1495" s="273">
        <f ca="1">IF(AK1495&lt;=Données!$B$2,1," ")</f>
        <v>1</v>
      </c>
      <c r="K1495" s="45" t="s">
        <v>56</v>
      </c>
      <c r="L1495" s="46"/>
      <c r="M1495" s="47"/>
      <c r="N1495" s="48"/>
      <c r="O1495" s="185"/>
      <c r="P1495" s="300"/>
      <c r="Q1495" s="185"/>
      <c r="R1495" s="186"/>
      <c r="S1495" s="186">
        <v>1</v>
      </c>
      <c r="T1495" s="187"/>
      <c r="U1495" s="187"/>
      <c r="V1495" s="187"/>
      <c r="W1495" s="320"/>
      <c r="X1495" s="214"/>
      <c r="Y1495" s="215"/>
      <c r="Z1495" s="34"/>
      <c r="AA1495" s="35"/>
      <c r="AB1495" s="35"/>
      <c r="AC1495" s="35"/>
      <c r="AD1495" s="36"/>
      <c r="AE1495" s="224"/>
      <c r="AF1495" s="53"/>
      <c r="AG1495" s="54"/>
      <c r="AH1495" s="55"/>
      <c r="AI1495" s="56"/>
      <c r="AJ1495" s="41" t="s">
        <v>85</v>
      </c>
      <c r="AK1495" s="42">
        <v>44578</v>
      </c>
      <c r="AL1495" s="50"/>
      <c r="AM1495" s="337" t="str">
        <f>INDEX($K$6:$AE$6,1,MATCH(1,K1495:AE1495,-1))</f>
        <v>1870 +</v>
      </c>
      <c r="AN1495" s="337" t="str">
        <f>IF(INDEX($K$6:$AE$6,1,MATCH(1,K1495:AE1495,1))&lt;&gt;INDEX($K$6:$AE$6,1,MATCH(1,K1495:AE1495,-1)),INDEX($K$6:$AE$6,1,MATCH(1,K1495:AE1495,1)),"-")</f>
        <v>-</v>
      </c>
    </row>
    <row r="1496" spans="1:40" x14ac:dyDescent="0.2">
      <c r="A1496" s="169" t="str">
        <f>IF(IFERROR(VLOOKUP(G1496,EmployesActifs,1,FALSE),"Non")&lt;&gt;"Non","Oui","Non")</f>
        <v>Oui</v>
      </c>
      <c r="B1496" s="172">
        <f>IF(A1496="Oui",1,0)</f>
        <v>1</v>
      </c>
      <c r="C1496" s="172">
        <f>IF(OR(G1496="Médecin",H1496="Médecin",I1496="Médecin",I1496="Médecins",H1496="anesthésiste",H1496="boursier univ.",H1496="chercheur",H1496="chirurgien",H1496="Résident(e)",H1496="Md Urg",H1496="Md Card",LEFT(H1496,6)="Fellow",H1496="Externe Médecine",H1496="Directeur de la biobanque Médecin",H1496="monit.-boursier",),1,0)</f>
        <v>0</v>
      </c>
      <c r="D1496" s="172">
        <f>IF(OR(G1496=0,H1496="Stagiaire",H1496="Stagiaires",H1496="Externe",H1496="Externes",G1496="agence",H1496="STAGIAIRE INFIRMIER(ÈRE)",H1496="STAGIAIRE SI",H1496="STAGIAIRE S.I.",H1496="STAGIAIRE PAB",H1496="STAGIAIRE EN PERFUSION",H1496="Stagiaire Physiothérapeute",H1496="Stagiaire médecine",H1496="Stagiaire - Service sociaux",H1496="STAGIAIRE SOINS INFIRMIERS",H1496="STAGIAIRE EXTERNE EN MÉDECINE",H1496="ss",),1,0)</f>
        <v>0</v>
      </c>
      <c r="E1496" s="28" t="s">
        <v>2246</v>
      </c>
      <c r="F1496" s="28" t="s">
        <v>1698</v>
      </c>
      <c r="G1496" s="262">
        <v>11851</v>
      </c>
      <c r="H1496" s="79" t="s">
        <v>3634</v>
      </c>
      <c r="I1496" s="164" t="s">
        <v>5714</v>
      </c>
      <c r="J1496" s="273">
        <f ca="1">IF(AK1496&lt;=Données!$B$2,1," ")</f>
        <v>1</v>
      </c>
      <c r="K1496" s="45"/>
      <c r="L1496" s="46" t="s">
        <v>56</v>
      </c>
      <c r="M1496" s="47" t="s">
        <v>56</v>
      </c>
      <c r="N1496" s="48"/>
      <c r="O1496" s="185"/>
      <c r="P1496" s="300"/>
      <c r="Q1496" s="185"/>
      <c r="R1496" s="186"/>
      <c r="S1496" s="186">
        <v>1</v>
      </c>
      <c r="T1496" s="187"/>
      <c r="U1496" s="187"/>
      <c r="V1496" s="187"/>
      <c r="W1496" s="320"/>
      <c r="X1496" s="214"/>
      <c r="Y1496" s="215"/>
      <c r="Z1496" s="34"/>
      <c r="AA1496" s="35"/>
      <c r="AB1496" s="35"/>
      <c r="AC1496" s="35"/>
      <c r="AD1496" s="36"/>
      <c r="AE1496" s="224"/>
      <c r="AF1496" s="53"/>
      <c r="AG1496" s="54"/>
      <c r="AH1496" s="55"/>
      <c r="AI1496" s="56"/>
      <c r="AJ1496" s="41" t="s">
        <v>57</v>
      </c>
      <c r="AK1496" s="42">
        <v>44577</v>
      </c>
      <c r="AL1496" s="50"/>
      <c r="AM1496" s="337" t="str">
        <f>INDEX($K$6:$AE$6,1,MATCH(1,K1496:AE1496,-1))</f>
        <v>1870 +</v>
      </c>
      <c r="AN1496" s="337" t="str">
        <f>IF(INDEX($K$6:$AE$6,1,MATCH(1,K1496:AE1496,1))&lt;&gt;INDEX($K$6:$AE$6,1,MATCH(1,K1496:AE1496,-1)),INDEX($K$6:$AE$6,1,MATCH(1,K1496:AE1496,1)),"-")</f>
        <v>-</v>
      </c>
    </row>
    <row r="1497" spans="1:40" x14ac:dyDescent="0.2">
      <c r="A1497" s="169" t="str">
        <f>IF(IFERROR(VLOOKUP(G1497,EmployesActifs,1,FALSE),"Non")&lt;&gt;"Non","Oui","Non")</f>
        <v>Oui</v>
      </c>
      <c r="B1497" s="172">
        <f>IF(A1497="Oui",1,0)</f>
        <v>1</v>
      </c>
      <c r="C1497" s="172">
        <f>IF(OR(G1497="Médecin",H1497="Médecin",I1497="Médecin",I1497="Médecins",H1497="anesthésiste",H1497="boursier univ.",H1497="chercheur",H1497="chirurgien",H1497="Résident(e)",H1497="Md Urg",H1497="Md Card",LEFT(H1497,6)="Fellow",H1497="Externe Médecine",H1497="Directeur de la biobanque Médecin",H1497="monit.-boursier",),1,0)</f>
        <v>0</v>
      </c>
      <c r="D1497" s="172">
        <f>IF(OR(G1497=0,H1497="Stagiaire",H1497="Stagiaires",H1497="Externe",H1497="Externes",G1497="agence",H1497="STAGIAIRE INFIRMIER(ÈRE)",H1497="STAGIAIRE SI",H1497="STAGIAIRE S.I.",H1497="STAGIAIRE PAB",H1497="STAGIAIRE EN PERFUSION",H1497="Stagiaire Physiothérapeute",H1497="Stagiaire médecine",H1497="Stagiaire - Service sociaux",H1497="STAGIAIRE SOINS INFIRMIERS",H1497="STAGIAIRE EXTERNE EN MÉDECINE",H1497="ss",),1,0)</f>
        <v>0</v>
      </c>
      <c r="E1497" s="28" t="s">
        <v>5287</v>
      </c>
      <c r="F1497" s="28" t="s">
        <v>5288</v>
      </c>
      <c r="G1497" s="262">
        <v>13599</v>
      </c>
      <c r="H1497" s="79" t="s">
        <v>3965</v>
      </c>
      <c r="I1497" s="164" t="s">
        <v>5716</v>
      </c>
      <c r="J1497" s="273" t="str">
        <f ca="1">IF(AK1497&lt;=Données!$B$2,1," ")</f>
        <v xml:space="preserve"> </v>
      </c>
      <c r="K1497" s="45" t="s">
        <v>56</v>
      </c>
      <c r="L1497" s="46"/>
      <c r="M1497" s="47"/>
      <c r="N1497" s="48"/>
      <c r="O1497" s="185"/>
      <c r="P1497" s="300"/>
      <c r="Q1497" s="185"/>
      <c r="R1497" s="186"/>
      <c r="S1497" s="186">
        <v>1</v>
      </c>
      <c r="T1497" s="187"/>
      <c r="U1497" s="187"/>
      <c r="V1497" s="187"/>
      <c r="W1497" s="320"/>
      <c r="X1497" s="214"/>
      <c r="Y1497" s="215"/>
      <c r="Z1497" s="34"/>
      <c r="AA1497" s="35"/>
      <c r="AB1497" s="35"/>
      <c r="AC1497" s="35"/>
      <c r="AD1497" s="36"/>
      <c r="AE1497" s="224"/>
      <c r="AF1497" s="53"/>
      <c r="AG1497" s="54"/>
      <c r="AH1497" s="55"/>
      <c r="AI1497" s="56"/>
      <c r="AJ1497" s="41" t="s">
        <v>4462</v>
      </c>
      <c r="AK1497" s="42">
        <v>45518</v>
      </c>
      <c r="AL1497" s="50"/>
      <c r="AM1497" s="337" t="str">
        <f>INDEX($K$6:$AE$6,1,MATCH(1,K1497:AE1497,-1))</f>
        <v>1870 +</v>
      </c>
      <c r="AN1497" s="337" t="str">
        <f>IF(INDEX($K$6:$AE$6,1,MATCH(1,K1497:AE1497,1))&lt;&gt;INDEX($K$6:$AE$6,1,MATCH(1,K1497:AE1497,-1)),INDEX($K$6:$AE$6,1,MATCH(1,K1497:AE1497,1)),"-")</f>
        <v>-</v>
      </c>
    </row>
    <row r="1498" spans="1:40" x14ac:dyDescent="0.2">
      <c r="A1498" s="169" t="str">
        <f>IF(IFERROR(VLOOKUP(G1498,EmployesActifs,1,FALSE),"Non")&lt;&gt;"Non","Oui","Non")</f>
        <v>Oui</v>
      </c>
      <c r="B1498" s="172">
        <f>IF(A1498="Oui",1,0)</f>
        <v>1</v>
      </c>
      <c r="C1498" s="172">
        <f>IF(OR(G1498="Médecin",H1498="Médecin",I1498="Médecin",I1498="Médecins",H1498="anesthésiste",H1498="boursier univ.",H1498="chercheur",H1498="chirurgien",H1498="Résident(e)",H1498="Md Urg",H1498="Md Card",LEFT(H1498,6)="Fellow",H1498="Externe Médecine",H1498="Directeur de la biobanque Médecin",H1498="monit.-boursier",),1,0)</f>
        <v>0</v>
      </c>
      <c r="D1498" s="172">
        <f>IF(OR(G1498=0,H1498="Stagiaire",H1498="Stagiaires",H1498="Externe",H1498="Externes",G1498="agence",H1498="STAGIAIRE INFIRMIER(ÈRE)",H1498="STAGIAIRE SI",H1498="STAGIAIRE S.I.",H1498="STAGIAIRE PAB",H1498="STAGIAIRE EN PERFUSION",H1498="Stagiaire Physiothérapeute",H1498="Stagiaire médecine",H1498="Stagiaire - Service sociaux",H1498="STAGIAIRE SOINS INFIRMIERS",H1498="STAGIAIRE EXTERNE EN MÉDECINE",H1498="ss",),1,0)</f>
        <v>0</v>
      </c>
      <c r="E1498" s="28" t="s">
        <v>2247</v>
      </c>
      <c r="F1498" s="28" t="s">
        <v>2248</v>
      </c>
      <c r="G1498" s="262">
        <v>12032</v>
      </c>
      <c r="H1498" s="79" t="s">
        <v>132</v>
      </c>
      <c r="I1498" s="164" t="s">
        <v>753</v>
      </c>
      <c r="J1498" s="273">
        <f ca="1">IF(AK1498&lt;=Données!$B$2,1," ")</f>
        <v>1</v>
      </c>
      <c r="K1498" s="45" t="s">
        <v>56</v>
      </c>
      <c r="L1498" s="46" t="s">
        <v>56</v>
      </c>
      <c r="M1498" s="47"/>
      <c r="N1498" s="48"/>
      <c r="O1498" s="185"/>
      <c r="P1498" s="300"/>
      <c r="Q1498" s="185"/>
      <c r="R1498" s="186"/>
      <c r="S1498" s="186">
        <v>1</v>
      </c>
      <c r="T1498" s="187"/>
      <c r="U1498" s="187"/>
      <c r="V1498" s="187"/>
      <c r="W1498" s="320"/>
      <c r="X1498" s="214"/>
      <c r="Y1498" s="215"/>
      <c r="Z1498" s="34"/>
      <c r="AA1498" s="35"/>
      <c r="AB1498" s="35"/>
      <c r="AC1498" s="35"/>
      <c r="AD1498" s="36"/>
      <c r="AE1498" s="224"/>
      <c r="AF1498" s="53"/>
      <c r="AG1498" s="54"/>
      <c r="AH1498" s="55"/>
      <c r="AI1498" s="56"/>
      <c r="AJ1498" s="41" t="s">
        <v>50</v>
      </c>
      <c r="AK1498" s="42">
        <v>44581</v>
      </c>
      <c r="AL1498" s="50"/>
      <c r="AM1498" s="337" t="str">
        <f>INDEX($K$6:$AE$6,1,MATCH(1,K1498:AE1498,-1))</f>
        <v>1870 +</v>
      </c>
      <c r="AN1498" s="337" t="str">
        <f>IF(INDEX($K$6:$AE$6,1,MATCH(1,K1498:AE1498,1))&lt;&gt;INDEX($K$6:$AE$6,1,MATCH(1,K1498:AE1498,-1)),INDEX($K$6:$AE$6,1,MATCH(1,K1498:AE1498,1)),"-")</f>
        <v>-</v>
      </c>
    </row>
    <row r="1499" spans="1:40" x14ac:dyDescent="0.2">
      <c r="A1499" s="169" t="str">
        <f>IF(IFERROR(VLOOKUP(G1499,EmployesActifs,1,FALSE),"Non")&lt;&gt;"Non","Oui","Non")</f>
        <v>Oui</v>
      </c>
      <c r="B1499" s="172">
        <f>IF(A1499="Oui",1,0)</f>
        <v>1</v>
      </c>
      <c r="C1499" s="172">
        <f>IF(OR(G1499="Médecin",H1499="Médecin",I1499="Médecin",I1499="Médecins",H1499="anesthésiste",H1499="boursier univ.",H1499="chercheur",H1499="chirurgien",H1499="Résident(e)",H1499="Md Urg",H1499="Md Card",LEFT(H1499,6)="Fellow",H1499="Externe Médecine",H1499="Directeur de la biobanque Médecin",H1499="monit.-boursier",),1,0)</f>
        <v>0</v>
      </c>
      <c r="D1499" s="172">
        <f>IF(OR(G1499=0,H1499="Stagiaire",H1499="Stagiaires",H1499="Externe",H1499="Externes",G1499="agence",H1499="STAGIAIRE INFIRMIER(ÈRE)",H1499="STAGIAIRE SI",H1499="STAGIAIRE S.I.",H1499="STAGIAIRE PAB",H1499="STAGIAIRE EN PERFUSION",H1499="Stagiaire Physiothérapeute",H1499="Stagiaire médecine",H1499="Stagiaire - Service sociaux",H1499="STAGIAIRE SOINS INFIRMIERS",H1499="STAGIAIRE EXTERNE EN MÉDECINE",H1499="ss",),1,0)</f>
        <v>0</v>
      </c>
      <c r="E1499" s="28" t="s">
        <v>2849</v>
      </c>
      <c r="F1499" s="28" t="s">
        <v>2850</v>
      </c>
      <c r="G1499" s="262">
        <v>10625</v>
      </c>
      <c r="H1499" s="79" t="s">
        <v>64</v>
      </c>
      <c r="I1499" s="164" t="s">
        <v>2714</v>
      </c>
      <c r="J1499" s="273" t="str">
        <f ca="1">IF(AK1499&lt;=Données!$B$2,1," ")</f>
        <v xml:space="preserve"> </v>
      </c>
      <c r="K1499" s="45"/>
      <c r="L1499" s="46"/>
      <c r="M1499" s="47"/>
      <c r="N1499" s="48">
        <v>1</v>
      </c>
      <c r="O1499" s="185"/>
      <c r="P1499" s="300"/>
      <c r="Q1499" s="185"/>
      <c r="R1499" s="186"/>
      <c r="S1499" s="186"/>
      <c r="T1499" s="187"/>
      <c r="U1499" s="187"/>
      <c r="V1499" s="187"/>
      <c r="W1499" s="320"/>
      <c r="X1499" s="214"/>
      <c r="Y1499" s="215"/>
      <c r="Z1499" s="34"/>
      <c r="AA1499" s="35"/>
      <c r="AB1499" s="35"/>
      <c r="AC1499" s="35"/>
      <c r="AD1499" s="36"/>
      <c r="AE1499" s="224"/>
      <c r="AF1499" s="73"/>
      <c r="AG1499" s="95"/>
      <c r="AH1499" s="96"/>
      <c r="AI1499" s="97"/>
      <c r="AJ1499" s="41" t="s">
        <v>4462</v>
      </c>
      <c r="AK1499" s="42">
        <v>45805</v>
      </c>
      <c r="AL1499" s="50"/>
      <c r="AM1499" s="337" t="str">
        <f>INDEX($K$6:$AE$6,1,MATCH(1,K1499:AE1499,-1))</f>
        <v>F550</v>
      </c>
      <c r="AN1499" s="337" t="str">
        <f>IF(INDEX($K$6:$AE$6,1,MATCH(1,K1499:AE1499,1))&lt;&gt;INDEX($K$6:$AE$6,1,MATCH(1,K1499:AE1499,-1)),INDEX($K$6:$AE$6,1,MATCH(1,K1499:AE1499,1)),"-")</f>
        <v>-</v>
      </c>
    </row>
    <row r="1500" spans="1:40" x14ac:dyDescent="0.2">
      <c r="A1500" s="169" t="str">
        <f>IF(IFERROR(VLOOKUP(G1500,EmployesActifs,1,FALSE),"Non")&lt;&gt;"Non","Oui","Non")</f>
        <v>Oui</v>
      </c>
      <c r="B1500" s="172">
        <f>IF(A1500="Oui",1,0)</f>
        <v>1</v>
      </c>
      <c r="C1500" s="172">
        <f>IF(OR(G1500="Médecin",H1500="Médecin",I1500="Médecin",I1500="Médecins",H1500="anesthésiste",H1500="boursier univ.",H1500="chercheur",H1500="chirurgien",H1500="Résident(e)",H1500="Md Urg",H1500="Md Card",LEFT(H1500,6)="Fellow",H1500="Externe Médecine",H1500="Directeur de la biobanque Médecin",H1500="monit.-boursier",),1,0)</f>
        <v>0</v>
      </c>
      <c r="D1500" s="172">
        <f>IF(OR(G1500=0,H1500="Stagiaire",H1500="Stagiaires",H1500="Externe",H1500="Externes",G1500="agence",H1500="STAGIAIRE INFIRMIER(ÈRE)",H1500="STAGIAIRE SI",H1500="STAGIAIRE S.I.",H1500="STAGIAIRE PAB",H1500="STAGIAIRE EN PERFUSION",H1500="Stagiaire Physiothérapeute",H1500="Stagiaire médecine",H1500="Stagiaire - Service sociaux",H1500="STAGIAIRE SOINS INFIRMIERS",H1500="STAGIAIRE EXTERNE EN MÉDECINE",H1500="ss",),1,0)</f>
        <v>0</v>
      </c>
      <c r="E1500" s="28" t="s">
        <v>2253</v>
      </c>
      <c r="F1500" s="28" t="s">
        <v>3340</v>
      </c>
      <c r="G1500" s="262">
        <v>8931</v>
      </c>
      <c r="H1500" s="79" t="s">
        <v>3378</v>
      </c>
      <c r="I1500" s="164" t="s">
        <v>282</v>
      </c>
      <c r="J1500" s="273" t="str">
        <f ca="1">IF(AK1500&lt;=Données!$B$2,1," ")</f>
        <v xml:space="preserve"> </v>
      </c>
      <c r="K1500" s="45"/>
      <c r="L1500" s="46"/>
      <c r="M1500" s="47"/>
      <c r="N1500" s="48" t="s">
        <v>56</v>
      </c>
      <c r="O1500" s="185"/>
      <c r="P1500" s="300">
        <v>1</v>
      </c>
      <c r="Q1500" s="185"/>
      <c r="R1500" s="186"/>
      <c r="S1500" s="186"/>
      <c r="T1500" s="187"/>
      <c r="U1500" s="187"/>
      <c r="V1500" s="187"/>
      <c r="W1500" s="320"/>
      <c r="X1500" s="214"/>
      <c r="Y1500" s="215"/>
      <c r="Z1500" s="34"/>
      <c r="AA1500" s="35"/>
      <c r="AB1500" s="35"/>
      <c r="AC1500" s="35"/>
      <c r="AD1500" s="36"/>
      <c r="AE1500" s="224"/>
      <c r="AF1500" s="53"/>
      <c r="AG1500" s="54"/>
      <c r="AH1500" s="55"/>
      <c r="AI1500" s="56"/>
      <c r="AJ1500" s="41" t="s">
        <v>4462</v>
      </c>
      <c r="AK1500" s="42">
        <v>45903</v>
      </c>
      <c r="AL1500" s="50"/>
      <c r="AM1500" s="337">
        <f>INDEX($K$6:$AE$6,1,MATCH(1,K1500:AE1500,-1))</f>
        <v>1804</v>
      </c>
      <c r="AN1500" s="337" t="str">
        <f>IF(INDEX($K$6:$AE$6,1,MATCH(1,K1500:AE1500,1))&lt;&gt;INDEX($K$6:$AE$6,1,MATCH(1,K1500:AE1500,-1)),INDEX($K$6:$AE$6,1,MATCH(1,K1500:AE1500,1)),"-")</f>
        <v>-</v>
      </c>
    </row>
    <row r="1501" spans="1:40" x14ac:dyDescent="0.2">
      <c r="A1501" s="169" t="str">
        <f>IF(IFERROR(VLOOKUP(G1501,EmployesActifs,1,FALSE),"Non")&lt;&gt;"Non","Oui","Non")</f>
        <v>Oui</v>
      </c>
      <c r="B1501" s="172">
        <f>IF(A1501="Oui",1,0)</f>
        <v>1</v>
      </c>
      <c r="C1501" s="172">
        <f>IF(OR(G1501="Médecin",H1501="Médecin",I1501="Médecin",I1501="Médecins",H1501="anesthésiste",H1501="boursier univ.",H1501="chercheur",H1501="chirurgien",H1501="Résident(e)",H1501="Md Urg",H1501="Md Card",LEFT(H1501,6)="Fellow",H1501="Externe Médecine",H1501="Directeur de la biobanque Médecin",H1501="monit.-boursier",),1,0)</f>
        <v>0</v>
      </c>
      <c r="D1501" s="172">
        <f>IF(OR(G1501=0,H1501="Stagiaire",H1501="Stagiaires",H1501="Externe",H1501="Externes",G1501="agence",H1501="STAGIAIRE INFIRMIER(ÈRE)",H1501="STAGIAIRE SI",H1501="STAGIAIRE S.I.",H1501="STAGIAIRE PAB",H1501="STAGIAIRE EN PERFUSION",H1501="Stagiaire Physiothérapeute",H1501="Stagiaire médecine",H1501="Stagiaire - Service sociaux",H1501="STAGIAIRE SOINS INFIRMIERS",H1501="STAGIAIRE EXTERNE EN MÉDECINE",H1501="ss",),1,0)</f>
        <v>0</v>
      </c>
      <c r="E1501" s="28" t="s">
        <v>3568</v>
      </c>
      <c r="F1501" s="28" t="s">
        <v>3569</v>
      </c>
      <c r="G1501" s="262">
        <v>4661</v>
      </c>
      <c r="H1501" s="79" t="s">
        <v>517</v>
      </c>
      <c r="I1501" s="164" t="s">
        <v>339</v>
      </c>
      <c r="J1501" s="273">
        <f ca="1">IF(AK1501&lt;=Données!$B$2,1," ")</f>
        <v>1</v>
      </c>
      <c r="K1501" s="45"/>
      <c r="L1501" s="46">
        <v>1</v>
      </c>
      <c r="M1501" s="47"/>
      <c r="N1501" s="48"/>
      <c r="O1501" s="185"/>
      <c r="P1501" s="300"/>
      <c r="Q1501" s="185"/>
      <c r="R1501" s="186"/>
      <c r="S1501" s="186"/>
      <c r="T1501" s="187"/>
      <c r="U1501" s="187"/>
      <c r="V1501" s="187"/>
      <c r="W1501" s="320"/>
      <c r="X1501" s="214"/>
      <c r="Y1501" s="215"/>
      <c r="Z1501" s="34"/>
      <c r="AA1501" s="35"/>
      <c r="AB1501" s="35"/>
      <c r="AC1501" s="35"/>
      <c r="AD1501" s="36"/>
      <c r="AE1501" s="224"/>
      <c r="AF1501" s="53"/>
      <c r="AG1501" s="54"/>
      <c r="AH1501" s="55"/>
      <c r="AI1501" s="56"/>
      <c r="AJ1501" s="41" t="s">
        <v>290</v>
      </c>
      <c r="AK1501" s="42">
        <v>44224</v>
      </c>
      <c r="AL1501" s="50"/>
      <c r="AM1501" s="337" t="str">
        <f>INDEX($K$6:$AE$6,1,MATCH(1,K1501:AE1501,-1))</f>
        <v>95PFE-L2M</v>
      </c>
      <c r="AN1501" s="337" t="str">
        <f>IF(INDEX($K$6:$AE$6,1,MATCH(1,K1501:AE1501,1))&lt;&gt;INDEX($K$6:$AE$6,1,MATCH(1,K1501:AE1501,-1)),INDEX($K$6:$AE$6,1,MATCH(1,K1501:AE1501,1)),"-")</f>
        <v>-</v>
      </c>
    </row>
    <row r="1502" spans="1:40" x14ac:dyDescent="0.2">
      <c r="A1502" s="169" t="str">
        <f>IF(IFERROR(VLOOKUP(G1502,EmployesActifs,1,FALSE),"Non")&lt;&gt;"Non","Oui","Non")</f>
        <v>Oui</v>
      </c>
      <c r="B1502" s="172">
        <f>IF(A1502="Oui",1,0)</f>
        <v>1</v>
      </c>
      <c r="C1502" s="172">
        <f>IF(OR(G1502="Médecin",H1502="Médecin",I1502="Médecin",I1502="Médecins",H1502="anesthésiste",H1502="boursier univ.",H1502="chercheur",H1502="chirurgien",H1502="Résident(e)",H1502="Md Urg",H1502="Md Card",LEFT(H1502,6)="Fellow",H1502="Externe Médecine",H1502="Directeur de la biobanque Médecin",H1502="monit.-boursier",),1,0)</f>
        <v>0</v>
      </c>
      <c r="D1502" s="172">
        <f>IF(OR(G1502=0,H1502="Stagiaire",H1502="Stagiaires",H1502="Externe",H1502="Externes",G1502="agence",H1502="STAGIAIRE INFIRMIER(ÈRE)",H1502="STAGIAIRE SI",H1502="STAGIAIRE S.I.",H1502="STAGIAIRE PAB",H1502="STAGIAIRE EN PERFUSION",H1502="Stagiaire Physiothérapeute",H1502="Stagiaire médecine",H1502="Stagiaire - Service sociaux",H1502="STAGIAIRE SOINS INFIRMIERS",H1502="STAGIAIRE EXTERNE EN MÉDECINE",H1502="ss",),1,0)</f>
        <v>0</v>
      </c>
      <c r="E1502" s="28" t="s">
        <v>2254</v>
      </c>
      <c r="F1502" s="28" t="s">
        <v>2255</v>
      </c>
      <c r="G1502" s="262">
        <v>8575</v>
      </c>
      <c r="H1502" s="79" t="s">
        <v>1174</v>
      </c>
      <c r="I1502" s="164" t="s">
        <v>933</v>
      </c>
      <c r="J1502" s="273" t="str">
        <f ca="1">IF(AK1502&lt;=Données!$B$2,1," ")</f>
        <v xml:space="preserve"> </v>
      </c>
      <c r="K1502" s="45"/>
      <c r="L1502" s="46">
        <v>1</v>
      </c>
      <c r="M1502" s="47"/>
      <c r="N1502" s="48"/>
      <c r="O1502" s="185"/>
      <c r="P1502" s="300"/>
      <c r="Q1502" s="185"/>
      <c r="R1502" s="186"/>
      <c r="S1502" s="186"/>
      <c r="T1502" s="187"/>
      <c r="U1502" s="187"/>
      <c r="V1502" s="187"/>
      <c r="W1502" s="320"/>
      <c r="X1502" s="214"/>
      <c r="Y1502" s="215"/>
      <c r="Z1502" s="34"/>
      <c r="AA1502" s="35"/>
      <c r="AB1502" s="35"/>
      <c r="AC1502" s="35"/>
      <c r="AD1502" s="36"/>
      <c r="AE1502" s="224"/>
      <c r="AF1502" s="53"/>
      <c r="AG1502" s="54"/>
      <c r="AH1502" s="55"/>
      <c r="AI1502" s="56"/>
      <c r="AJ1502" s="41" t="s">
        <v>4462</v>
      </c>
      <c r="AK1502" s="42">
        <v>45273</v>
      </c>
      <c r="AL1502" s="50"/>
      <c r="AM1502" s="337" t="str">
        <f>INDEX($K$6:$AE$6,1,MATCH(1,K1502:AE1502,-1))</f>
        <v>95PFE-L2M</v>
      </c>
      <c r="AN1502" s="337" t="str">
        <f>IF(INDEX($K$6:$AE$6,1,MATCH(1,K1502:AE1502,1))&lt;&gt;INDEX($K$6:$AE$6,1,MATCH(1,K1502:AE1502,-1)),INDEX($K$6:$AE$6,1,MATCH(1,K1502:AE1502,1)),"-")</f>
        <v>-</v>
      </c>
    </row>
    <row r="1503" spans="1:40" x14ac:dyDescent="0.2">
      <c r="A1503" s="169" t="str">
        <f>IF(IFERROR(VLOOKUP(G1503,EmployesActifs,1,FALSE),"Non")&lt;&gt;"Non","Oui","Non")</f>
        <v>Oui</v>
      </c>
      <c r="B1503" s="172">
        <f>IF(A1503="Oui",1,0)</f>
        <v>1</v>
      </c>
      <c r="C1503" s="172">
        <f>IF(OR(G1503="Médecin",H1503="Médecin",I1503="Médecin",I1503="Médecins",H1503="anesthésiste",H1503="boursier univ.",H1503="chercheur",H1503="chirurgien",H1503="Résident(e)",H1503="Md Urg",H1503="Md Card",LEFT(H1503,6)="Fellow",H1503="Externe Médecine",H1503="Directeur de la biobanque Médecin",H1503="monit.-boursier",),1,0)</f>
        <v>0</v>
      </c>
      <c r="D1503" s="172">
        <f>IF(OR(G1503=0,H1503="Stagiaire",H1503="Stagiaires",H1503="Externe",H1503="Externes",G1503="agence",H1503="STAGIAIRE INFIRMIER(ÈRE)",H1503="STAGIAIRE SI",H1503="STAGIAIRE S.I.",H1503="STAGIAIRE PAB",H1503="STAGIAIRE EN PERFUSION",H1503="Stagiaire Physiothérapeute",H1503="Stagiaire médecine",H1503="Stagiaire - Service sociaux",H1503="STAGIAIRE SOINS INFIRMIERS",H1503="STAGIAIRE EXTERNE EN MÉDECINE",H1503="ss",),1,0)</f>
        <v>0</v>
      </c>
      <c r="E1503" s="28" t="s">
        <v>2256</v>
      </c>
      <c r="F1503" s="28" t="s">
        <v>2257</v>
      </c>
      <c r="G1503" s="262">
        <v>11167</v>
      </c>
      <c r="H1503" s="79" t="s">
        <v>103</v>
      </c>
      <c r="I1503" s="164" t="s">
        <v>5701</v>
      </c>
      <c r="J1503" s="273">
        <f ca="1">IF(AK1503&lt;=Données!$B$2,1," ")</f>
        <v>1</v>
      </c>
      <c r="K1503" s="45">
        <v>1</v>
      </c>
      <c r="L1503" s="46"/>
      <c r="M1503" s="47"/>
      <c r="N1503" s="48"/>
      <c r="O1503" s="185"/>
      <c r="P1503" s="300"/>
      <c r="Q1503" s="185"/>
      <c r="R1503" s="186"/>
      <c r="S1503" s="186"/>
      <c r="T1503" s="187">
        <v>1</v>
      </c>
      <c r="U1503" s="187"/>
      <c r="V1503" s="187"/>
      <c r="W1503" s="320"/>
      <c r="X1503" s="214"/>
      <c r="Y1503" s="215"/>
      <c r="Z1503" s="34"/>
      <c r="AA1503" s="35"/>
      <c r="AB1503" s="35"/>
      <c r="AC1503" s="35"/>
      <c r="AD1503" s="36">
        <v>1</v>
      </c>
      <c r="AE1503" s="224">
        <v>1</v>
      </c>
      <c r="AF1503" s="53"/>
      <c r="AG1503" s="54"/>
      <c r="AH1503" s="55"/>
      <c r="AI1503" s="56"/>
      <c r="AJ1503" s="41" t="s">
        <v>159</v>
      </c>
      <c r="AK1503" s="42">
        <v>44424</v>
      </c>
      <c r="AL1503" s="50"/>
      <c r="AM1503" s="337" t="str">
        <f>INDEX($K$6:$AE$6,1,MATCH(1,K1503:AE1503,-1))</f>
        <v>95PFE-L2S</v>
      </c>
      <c r="AN1503" s="337" t="str">
        <f>IF(INDEX($K$6:$AE$6,1,MATCH(1,K1503:AE1503,1))&lt;&gt;INDEX($K$6:$AE$6,1,MATCH(1,K1503:AE1503,-1)),INDEX($K$6:$AE$6,1,MATCH(1,K1503:AE1503,1)),"-")</f>
        <v>SH-9550</v>
      </c>
    </row>
    <row r="1504" spans="1:40" x14ac:dyDescent="0.2">
      <c r="A1504" s="169" t="str">
        <f>IF(IFERROR(VLOOKUP(G1504,EmployesActifs,1,FALSE),"Non")&lt;&gt;"Non","Oui","Non")</f>
        <v>Oui</v>
      </c>
      <c r="B1504" s="172">
        <f>IF(A1504="Oui",1,0)</f>
        <v>1</v>
      </c>
      <c r="C1504" s="172">
        <f>IF(OR(G1504="Médecin",H1504="Médecin",I1504="Médecin",I1504="Médecins",H1504="anesthésiste",H1504="boursier univ.",H1504="chercheur",H1504="chirurgien",H1504="Résident(e)",H1504="Md Urg",H1504="Md Card",LEFT(H1504,6)="Fellow",H1504="Externe Médecine",H1504="Directeur de la biobanque Médecin",H1504="monit.-boursier",),1,0)</f>
        <v>0</v>
      </c>
      <c r="D1504" s="172">
        <f>IF(OR(G1504=0,H1504="Stagiaire",H1504="Stagiaires",H1504="Externe",H1504="Externes",G1504="agence",H1504="STAGIAIRE INFIRMIER(ÈRE)",H1504="STAGIAIRE SI",H1504="STAGIAIRE S.I.",H1504="STAGIAIRE PAB",H1504="STAGIAIRE EN PERFUSION",H1504="Stagiaire Physiothérapeute",H1504="Stagiaire médecine",H1504="Stagiaire - Service sociaux",H1504="STAGIAIRE SOINS INFIRMIERS",H1504="STAGIAIRE EXTERNE EN MÉDECINE",H1504="ss",),1,0)</f>
        <v>0</v>
      </c>
      <c r="E1504" s="28" t="s">
        <v>5735</v>
      </c>
      <c r="F1504" s="28" t="s">
        <v>5736</v>
      </c>
      <c r="G1504" s="262">
        <v>13891</v>
      </c>
      <c r="H1504" s="79" t="s">
        <v>54</v>
      </c>
      <c r="I1504" s="164" t="s">
        <v>55</v>
      </c>
      <c r="J1504" s="273" t="str">
        <f ca="1">IF(AK1504&lt;=Données!$B$2,1," ")</f>
        <v xml:space="preserve"> </v>
      </c>
      <c r="K1504" s="45" t="s">
        <v>56</v>
      </c>
      <c r="L1504" s="46"/>
      <c r="M1504" s="47"/>
      <c r="N1504" s="48"/>
      <c r="O1504" s="185" t="s">
        <v>56</v>
      </c>
      <c r="P1504" s="300"/>
      <c r="Q1504" s="185"/>
      <c r="R1504" s="186"/>
      <c r="S1504" s="186">
        <v>1</v>
      </c>
      <c r="T1504" s="187"/>
      <c r="U1504" s="187"/>
      <c r="V1504" s="187"/>
      <c r="W1504" s="320"/>
      <c r="X1504" s="214"/>
      <c r="Y1504" s="215"/>
      <c r="Z1504" s="34"/>
      <c r="AA1504" s="35"/>
      <c r="AB1504" s="35"/>
      <c r="AC1504" s="35"/>
      <c r="AD1504" s="36"/>
      <c r="AE1504" s="224"/>
      <c r="AF1504" s="53"/>
      <c r="AG1504" s="54"/>
      <c r="AH1504" s="55"/>
      <c r="AI1504" s="56"/>
      <c r="AJ1504" s="41" t="s">
        <v>4462</v>
      </c>
      <c r="AK1504" s="42">
        <v>45673</v>
      </c>
      <c r="AL1504" s="50"/>
      <c r="AM1504" s="337" t="str">
        <f>INDEX($K$6:$AE$6,1,MATCH(1,K1504:AE1504,-1))</f>
        <v>1870 +</v>
      </c>
      <c r="AN1504" s="337" t="str">
        <f>IF(INDEX($K$6:$AE$6,1,MATCH(1,K1504:AE1504,1))&lt;&gt;INDEX($K$6:$AE$6,1,MATCH(1,K1504:AE1504,-1)),INDEX($K$6:$AE$6,1,MATCH(1,K1504:AE1504,1)),"-")</f>
        <v>-</v>
      </c>
    </row>
    <row r="1505" spans="1:40" x14ac:dyDescent="0.2">
      <c r="A1505" s="381"/>
      <c r="B1505" s="172">
        <f>IF(A1505="Oui",1,0)</f>
        <v>0</v>
      </c>
      <c r="C1505" s="172">
        <f>IF(OR(G1505="Médecin",H1505="Médecin",I1505="Médecin",I1505="Médecins",H1505="anesthésiste",H1505="boursier univ.",H1505="chercheur",H1505="chirurgien",H1505="Résident(e)",H1505="Md Urg",H1505="Md Card",LEFT(H1505,6)="Fellow",H1505="Externe Médecine",H1505="Directeur de la biobanque Médecin",H1505="monit.-boursier",),1,0)</f>
        <v>1</v>
      </c>
      <c r="D1505" s="172">
        <f>IF(OR(G1505=0,H1505="Stagiaire",H1505="Stagiaires",H1505="Externe",H1505="Externes",G1505="agence",H1505="STAGIAIRE INFIRMIER(ÈRE)",H1505="STAGIAIRE SI",H1505="STAGIAIRE S.I.",H1505="STAGIAIRE PAB",H1505="STAGIAIRE EN PERFUSION",H1505="Stagiaire Physiothérapeute",H1505="Stagiaire médecine",H1505="Stagiaire - Service sociaux",H1505="STAGIAIRE SOINS INFIRMIERS",H1505="STAGIAIRE EXTERNE EN MÉDECINE",H1505="ss",),1,0)</f>
        <v>0</v>
      </c>
      <c r="E1505" s="28" t="s">
        <v>2259</v>
      </c>
      <c r="F1505" s="28" t="s">
        <v>1015</v>
      </c>
      <c r="G1505" s="262" t="s">
        <v>2260</v>
      </c>
      <c r="H1505" s="79" t="s">
        <v>80</v>
      </c>
      <c r="I1505" s="164" t="s">
        <v>117</v>
      </c>
      <c r="J1505" s="273">
        <f ca="1">IF(AK1505&lt;=Données!$B$2,1," ")</f>
        <v>1</v>
      </c>
      <c r="K1505" s="45"/>
      <c r="L1505" s="46">
        <v>1</v>
      </c>
      <c r="M1505" s="47"/>
      <c r="N1505" s="48"/>
      <c r="O1505" s="185"/>
      <c r="P1505" s="300"/>
      <c r="Q1505" s="185"/>
      <c r="R1505" s="186"/>
      <c r="S1505" s="186"/>
      <c r="T1505" s="187"/>
      <c r="U1505" s="187"/>
      <c r="V1505" s="187"/>
      <c r="W1505" s="320"/>
      <c r="X1505" s="214"/>
      <c r="Y1505" s="215"/>
      <c r="Z1505" s="34"/>
      <c r="AA1505" s="35"/>
      <c r="AB1505" s="35"/>
      <c r="AC1505" s="35"/>
      <c r="AD1505" s="36"/>
      <c r="AE1505" s="224"/>
      <c r="AF1505" s="53"/>
      <c r="AG1505" s="54"/>
      <c r="AH1505" s="55"/>
      <c r="AI1505" s="56"/>
      <c r="AJ1505" s="41" t="s">
        <v>57</v>
      </c>
      <c r="AK1505" s="42">
        <v>44580</v>
      </c>
      <c r="AL1505" s="50"/>
      <c r="AM1505" s="337" t="str">
        <f>INDEX($K$6:$AE$6,1,MATCH(1,K1505:AE1505,-1))</f>
        <v>95PFE-L2M</v>
      </c>
      <c r="AN1505" s="337" t="str">
        <f>IF(INDEX($K$6:$AE$6,1,MATCH(1,K1505:AE1505,1))&lt;&gt;INDEX($K$6:$AE$6,1,MATCH(1,K1505:AE1505,-1)),INDEX($K$6:$AE$6,1,MATCH(1,K1505:AE1505,1)),"-")</f>
        <v>-</v>
      </c>
    </row>
    <row r="1506" spans="1:40" x14ac:dyDescent="0.2">
      <c r="A1506" s="169" t="str">
        <f>IF(IFERROR(VLOOKUP(G1506,EmployesActifs,1,FALSE),"Non")&lt;&gt;"Non","Oui","Non")</f>
        <v>Oui</v>
      </c>
      <c r="B1506" s="172">
        <f>IF(A1506="Oui",1,0)</f>
        <v>1</v>
      </c>
      <c r="C1506" s="172">
        <f>IF(OR(G1506="Médecin",H1506="Médecin",I1506="Médecin",I1506="Médecins",H1506="anesthésiste",H1506="boursier univ.",H1506="chercheur",H1506="chirurgien",H1506="Résident(e)",H1506="Md Urg",H1506="Md Card",LEFT(H1506,6)="Fellow",H1506="Externe Médecine",H1506="Directeur de la biobanque Médecin",H1506="monit.-boursier",),1,0)</f>
        <v>0</v>
      </c>
      <c r="D1506" s="172">
        <f>IF(OR(G1506=0,H1506="Stagiaire",H1506="Stagiaires",H1506="Externe",H1506="Externes",G1506="agence",H1506="STAGIAIRE INFIRMIER(ÈRE)",H1506="STAGIAIRE SI",H1506="STAGIAIRE S.I.",H1506="STAGIAIRE PAB",H1506="STAGIAIRE EN PERFUSION",H1506="Stagiaire Physiothérapeute",H1506="Stagiaire médecine",H1506="Stagiaire - Service sociaux",H1506="STAGIAIRE SOINS INFIRMIERS",H1506="STAGIAIRE EXTERNE EN MÉDECINE",H1506="ss",),1,0)</f>
        <v>0</v>
      </c>
      <c r="E1506" s="28" t="s">
        <v>2261</v>
      </c>
      <c r="F1506" s="28" t="s">
        <v>252</v>
      </c>
      <c r="G1506" s="262">
        <v>12000</v>
      </c>
      <c r="H1506" s="79" t="s">
        <v>1104</v>
      </c>
      <c r="I1506" s="164" t="s">
        <v>933</v>
      </c>
      <c r="J1506" s="273" t="str">
        <f ca="1">IF(AK1506&lt;=Données!$B$2,1," ")</f>
        <v xml:space="preserve"> </v>
      </c>
      <c r="K1506" s="45">
        <v>1</v>
      </c>
      <c r="L1506" s="46"/>
      <c r="M1506" s="47"/>
      <c r="N1506" s="48"/>
      <c r="O1506" s="185"/>
      <c r="P1506" s="300"/>
      <c r="Q1506" s="185"/>
      <c r="R1506" s="186"/>
      <c r="S1506" s="186"/>
      <c r="T1506" s="187"/>
      <c r="U1506" s="187"/>
      <c r="V1506" s="187"/>
      <c r="W1506" s="320"/>
      <c r="X1506" s="214"/>
      <c r="Y1506" s="215"/>
      <c r="Z1506" s="34"/>
      <c r="AA1506" s="35"/>
      <c r="AB1506" s="35"/>
      <c r="AC1506" s="35"/>
      <c r="AD1506" s="36"/>
      <c r="AE1506" s="224"/>
      <c r="AF1506" s="53"/>
      <c r="AG1506" s="54"/>
      <c r="AH1506" s="345"/>
      <c r="AI1506" s="56"/>
      <c r="AJ1506" s="41" t="s">
        <v>4462</v>
      </c>
      <c r="AK1506" s="42">
        <v>45307</v>
      </c>
      <c r="AL1506" s="50"/>
      <c r="AM1506" s="337" t="str">
        <f>INDEX($K$6:$AE$6,1,MATCH(1,K1506:AE1506,-1))</f>
        <v>95PFE-L2S</v>
      </c>
      <c r="AN1506" s="337" t="str">
        <f>IF(INDEX($K$6:$AE$6,1,MATCH(1,K1506:AE1506,1))&lt;&gt;INDEX($K$6:$AE$6,1,MATCH(1,K1506:AE1506,-1)),INDEX($K$6:$AE$6,1,MATCH(1,K1506:AE1506,1)),"-")</f>
        <v>-</v>
      </c>
    </row>
    <row r="1507" spans="1:40" x14ac:dyDescent="0.2">
      <c r="A1507" s="169" t="str">
        <f>IF(IFERROR(VLOOKUP(G1507,EmployesActifs,1,FALSE),"Non")&lt;&gt;"Non","Oui","Non")</f>
        <v>Oui</v>
      </c>
      <c r="B1507" s="172">
        <f>IF(A1507="Oui",1,0)</f>
        <v>1</v>
      </c>
      <c r="C1507" s="172">
        <f>IF(OR(G1507="Médecin",H1507="Médecin",I1507="Médecin",I1507="Médecins",H1507="anesthésiste",H1507="boursier univ.",H1507="chercheur",H1507="chirurgien",H1507="Résident(e)",H1507="Md Urg",H1507="Md Card",LEFT(H1507,6)="Fellow",H1507="Externe Médecine",H1507="Directeur de la biobanque Médecin",H1507="monit.-boursier",),1,0)</f>
        <v>0</v>
      </c>
      <c r="D1507" s="172">
        <f>IF(OR(G1507=0,H1507="Stagiaire",H1507="Stagiaires",H1507="Externe",H1507="Externes",G1507="agence",H1507="STAGIAIRE INFIRMIER(ÈRE)",H1507="STAGIAIRE SI",H1507="STAGIAIRE S.I.",H1507="STAGIAIRE PAB",H1507="STAGIAIRE EN PERFUSION",H1507="Stagiaire Physiothérapeute",H1507="Stagiaire médecine",H1507="Stagiaire - Service sociaux",H1507="STAGIAIRE SOINS INFIRMIERS",H1507="STAGIAIRE EXTERNE EN MÉDECINE",H1507="ss",),1,0)</f>
        <v>0</v>
      </c>
      <c r="E1507" s="28" t="s">
        <v>2262</v>
      </c>
      <c r="F1507" s="28" t="s">
        <v>1136</v>
      </c>
      <c r="G1507" s="262">
        <v>10956</v>
      </c>
      <c r="H1507" s="79" t="s">
        <v>1867</v>
      </c>
      <c r="I1507" s="164" t="s">
        <v>3399</v>
      </c>
      <c r="J1507" s="273">
        <f ca="1">IF(AK1507&lt;=Données!$B$2,1," ")</f>
        <v>1</v>
      </c>
      <c r="K1507" s="45">
        <v>1</v>
      </c>
      <c r="L1507" s="46"/>
      <c r="M1507" s="47"/>
      <c r="N1507" s="48"/>
      <c r="O1507" s="185"/>
      <c r="P1507" s="300"/>
      <c r="Q1507" s="185"/>
      <c r="R1507" s="186"/>
      <c r="S1507" s="186"/>
      <c r="T1507" s="187"/>
      <c r="U1507" s="187"/>
      <c r="V1507" s="187"/>
      <c r="W1507" s="320"/>
      <c r="X1507" s="214"/>
      <c r="Y1507" s="215"/>
      <c r="Z1507" s="34"/>
      <c r="AA1507" s="35"/>
      <c r="AB1507" s="35"/>
      <c r="AC1507" s="35"/>
      <c r="AD1507" s="36"/>
      <c r="AE1507" s="224"/>
      <c r="AF1507" s="53"/>
      <c r="AG1507" s="54"/>
      <c r="AH1507" s="55"/>
      <c r="AI1507" s="56"/>
      <c r="AJ1507" s="41" t="s">
        <v>85</v>
      </c>
      <c r="AK1507" s="42">
        <v>44623</v>
      </c>
      <c r="AL1507" s="50"/>
      <c r="AM1507" s="337" t="str">
        <f>INDEX($K$6:$AE$6,1,MATCH(1,K1507:AE1507,-1))</f>
        <v>95PFE-L2S</v>
      </c>
      <c r="AN1507" s="337" t="str">
        <f>IF(INDEX($K$6:$AE$6,1,MATCH(1,K1507:AE1507,1))&lt;&gt;INDEX($K$6:$AE$6,1,MATCH(1,K1507:AE1507,-1)),INDEX($K$6:$AE$6,1,MATCH(1,K1507:AE1507,1)),"-")</f>
        <v>-</v>
      </c>
    </row>
    <row r="1508" spans="1:40" x14ac:dyDescent="0.2">
      <c r="A1508" s="169" t="str">
        <f>IF(IFERROR(VLOOKUP(G1508,EmployesActifs,1,FALSE),"Non")&lt;&gt;"Non","Oui","Non")</f>
        <v>Oui</v>
      </c>
      <c r="B1508" s="172">
        <f>IF(A1508="Oui",1,0)</f>
        <v>1</v>
      </c>
      <c r="C1508" s="172">
        <f>IF(OR(G1508="Médecin",H1508="Médecin",I1508="Médecin",I1508="Médecins",H1508="anesthésiste",H1508="boursier univ.",H1508="chercheur",H1508="chirurgien",H1508="Résident(e)",H1508="Md Urg",H1508="Md Card",LEFT(H1508,6)="Fellow",H1508="Externe Médecine",H1508="Directeur de la biobanque Médecin",H1508="monit.-boursier",),1,0)</f>
        <v>0</v>
      </c>
      <c r="D1508" s="172">
        <f>IF(OR(G1508=0,H1508="Stagiaire",H1508="Stagiaires",H1508="Externe",H1508="Externes",G1508="agence",H1508="STAGIAIRE INFIRMIER(ÈRE)",H1508="STAGIAIRE SI",H1508="STAGIAIRE S.I.",H1508="STAGIAIRE PAB",H1508="STAGIAIRE EN PERFUSION",H1508="Stagiaire Physiothérapeute",H1508="Stagiaire médecine",H1508="Stagiaire - Service sociaux",H1508="STAGIAIRE SOINS INFIRMIERS",H1508="STAGIAIRE EXTERNE EN MÉDECINE",H1508="ss",),1,0)</f>
        <v>0</v>
      </c>
      <c r="E1508" s="28" t="s">
        <v>2265</v>
      </c>
      <c r="F1508" s="28" t="s">
        <v>700</v>
      </c>
      <c r="G1508" s="262">
        <v>2197</v>
      </c>
      <c r="H1508" s="79" t="s">
        <v>3423</v>
      </c>
      <c r="I1508" s="164" t="s">
        <v>5714</v>
      </c>
      <c r="J1508" s="273">
        <f ca="1">IF(AK1508&lt;=Données!$B$2,1," ")</f>
        <v>1</v>
      </c>
      <c r="K1508" s="45"/>
      <c r="L1508" s="46">
        <v>1</v>
      </c>
      <c r="M1508" s="47" t="s">
        <v>56</v>
      </c>
      <c r="N1508" s="48"/>
      <c r="O1508" s="185"/>
      <c r="P1508" s="300"/>
      <c r="Q1508" s="185"/>
      <c r="R1508" s="186"/>
      <c r="S1508" s="186"/>
      <c r="T1508" s="187"/>
      <c r="U1508" s="187"/>
      <c r="V1508" s="187"/>
      <c r="W1508" s="320"/>
      <c r="X1508" s="214"/>
      <c r="Y1508" s="215"/>
      <c r="Z1508" s="34"/>
      <c r="AA1508" s="35"/>
      <c r="AB1508" s="35"/>
      <c r="AC1508" s="35"/>
      <c r="AD1508" s="36"/>
      <c r="AE1508" s="224"/>
      <c r="AF1508" s="53"/>
      <c r="AG1508" s="54"/>
      <c r="AH1508" s="55"/>
      <c r="AI1508" s="56"/>
      <c r="AJ1508" s="41" t="s">
        <v>85</v>
      </c>
      <c r="AK1508" s="42">
        <v>44418</v>
      </c>
      <c r="AL1508" s="50"/>
      <c r="AM1508" s="337" t="str">
        <f>INDEX($K$6:$AE$6,1,MATCH(1,K1508:AE1508,-1))</f>
        <v>95PFE-L2M</v>
      </c>
      <c r="AN1508" s="337" t="str">
        <f>IF(INDEX($K$6:$AE$6,1,MATCH(1,K1508:AE1508,1))&lt;&gt;INDEX($K$6:$AE$6,1,MATCH(1,K1508:AE1508,-1)),INDEX($K$6:$AE$6,1,MATCH(1,K1508:AE1508,1)),"-")</f>
        <v>-</v>
      </c>
    </row>
    <row r="1509" spans="1:40" x14ac:dyDescent="0.2">
      <c r="A1509" s="381"/>
      <c r="B1509" s="172">
        <f>IF(A1509="Oui",1,0)</f>
        <v>0</v>
      </c>
      <c r="C1509" s="172">
        <f>IF(OR(G1509="Médecin",H1509="Médecin",I1509="Médecin",I1509="Médecins",H1509="anesthésiste",H1509="boursier univ.",H1509="chercheur",H1509="chirurgien",H1509="Résident(e)",H1509="Md Urg",H1509="Md Card",LEFT(H1509,6)="Fellow",H1509="Externe Médecine",H1509="Directeur de la biobanque Médecin",H1509="monit.-boursier",),1,0)</f>
        <v>1</v>
      </c>
      <c r="D1509" s="172">
        <f>IF(OR(G1509=0,H1509="Stagiaire",H1509="Stagiaires",H1509="Externe",H1509="Externes",G1509="agence",H1509="STAGIAIRE INFIRMIER(ÈRE)",H1509="STAGIAIRE SI",H1509="STAGIAIRE S.I.",H1509="STAGIAIRE PAB",H1509="STAGIAIRE EN PERFUSION",H1509="Stagiaire Physiothérapeute",H1509="Stagiaire médecine",H1509="Stagiaire - Service sociaux",H1509="STAGIAIRE SOINS INFIRMIERS",H1509="STAGIAIRE EXTERNE EN MÉDECINE",H1509="ss",),1,0)</f>
        <v>0</v>
      </c>
      <c r="E1509" s="28" t="s">
        <v>3063</v>
      </c>
      <c r="F1509" s="28" t="s">
        <v>3064</v>
      </c>
      <c r="G1509" s="262">
        <v>12672</v>
      </c>
      <c r="H1509" s="79" t="s">
        <v>80</v>
      </c>
      <c r="I1509" s="164" t="s">
        <v>3065</v>
      </c>
      <c r="J1509" s="273">
        <f ca="1">IF(AK1509&lt;=Données!$B$2,1," ")</f>
        <v>1</v>
      </c>
      <c r="K1509" s="45" t="s">
        <v>56</v>
      </c>
      <c r="L1509" s="46"/>
      <c r="M1509" s="47"/>
      <c r="N1509" s="48" t="s">
        <v>56</v>
      </c>
      <c r="O1509" s="185"/>
      <c r="P1509" s="300"/>
      <c r="Q1509" s="185"/>
      <c r="R1509" s="186"/>
      <c r="S1509" s="186">
        <v>1</v>
      </c>
      <c r="T1509" s="187"/>
      <c r="U1509" s="187"/>
      <c r="V1509" s="187"/>
      <c r="W1509" s="320"/>
      <c r="X1509" s="214"/>
      <c r="Y1509" s="215"/>
      <c r="Z1509" s="34"/>
      <c r="AA1509" s="35"/>
      <c r="AB1509" s="35"/>
      <c r="AC1509" s="35"/>
      <c r="AD1509" s="36"/>
      <c r="AE1509" s="224"/>
      <c r="AF1509" s="53"/>
      <c r="AG1509" s="54"/>
      <c r="AH1509" s="55"/>
      <c r="AI1509" s="56"/>
      <c r="AJ1509" s="41" t="s">
        <v>85</v>
      </c>
      <c r="AK1509" s="42">
        <v>44887</v>
      </c>
      <c r="AL1509" s="50"/>
      <c r="AM1509" s="337" t="str">
        <f>INDEX($K$6:$AE$6,1,MATCH(1,K1509:AE1509,-1))</f>
        <v>1870 +</v>
      </c>
      <c r="AN1509" s="337" t="str">
        <f>IF(INDEX($K$6:$AE$6,1,MATCH(1,K1509:AE1509,1))&lt;&gt;INDEX($K$6:$AE$6,1,MATCH(1,K1509:AE1509,-1)),INDEX($K$6:$AE$6,1,MATCH(1,K1509:AE1509,1)),"-")</f>
        <v>-</v>
      </c>
    </row>
    <row r="1510" spans="1:40" x14ac:dyDescent="0.2">
      <c r="A1510" s="169" t="str">
        <f>IF(IFERROR(VLOOKUP(G1510,EmployesActifs,1,FALSE),"Non")&lt;&gt;"Non","Oui","Non")</f>
        <v>Oui</v>
      </c>
      <c r="B1510" s="172">
        <f>IF(A1510="Oui",1,0)</f>
        <v>1</v>
      </c>
      <c r="C1510" s="172">
        <f>IF(OR(G1510="Médecin",H1510="Médecin",I1510="Médecin",I1510="Médecins",H1510="anesthésiste",H1510="boursier univ.",H1510="chercheur",H1510="chirurgien",H1510="Résident(e)",H1510="Md Urg",H1510="Md Card",LEFT(H1510,6)="Fellow",H1510="Externe Médecine",H1510="Directeur de la biobanque Médecin",H1510="monit.-boursier",),1,0)</f>
        <v>0</v>
      </c>
      <c r="D1510" s="172">
        <f>IF(OR(G1510=0,H1510="Stagiaire",H1510="Stagiaires",H1510="Externe",H1510="Externes",G1510="agence",H1510="STAGIAIRE INFIRMIER(ÈRE)",H1510="STAGIAIRE SI",H1510="STAGIAIRE S.I.",H1510="STAGIAIRE PAB",H1510="STAGIAIRE EN PERFUSION",H1510="Stagiaire Physiothérapeute",H1510="Stagiaire médecine",H1510="Stagiaire - Service sociaux",H1510="STAGIAIRE SOINS INFIRMIERS",H1510="STAGIAIRE EXTERNE EN MÉDECINE",H1510="ss",),1,0)</f>
        <v>0</v>
      </c>
      <c r="E1510" s="28" t="s">
        <v>2267</v>
      </c>
      <c r="F1510" s="28" t="s">
        <v>138</v>
      </c>
      <c r="G1510" s="262">
        <v>9267</v>
      </c>
      <c r="H1510" s="79" t="s">
        <v>2463</v>
      </c>
      <c r="I1510" s="164" t="s">
        <v>933</v>
      </c>
      <c r="J1510" s="273" t="str">
        <f ca="1">IF(AK1510&lt;=Données!$B$2,1," ")</f>
        <v xml:space="preserve"> </v>
      </c>
      <c r="K1510" s="45">
        <v>1</v>
      </c>
      <c r="L1510" s="46" t="s">
        <v>56</v>
      </c>
      <c r="M1510" s="47"/>
      <c r="N1510" s="48"/>
      <c r="O1510" s="185"/>
      <c r="P1510" s="300"/>
      <c r="Q1510" s="185"/>
      <c r="R1510" s="186"/>
      <c r="S1510" s="186"/>
      <c r="T1510" s="187"/>
      <c r="U1510" s="187"/>
      <c r="V1510" s="187"/>
      <c r="W1510" s="320"/>
      <c r="X1510" s="214"/>
      <c r="Y1510" s="215"/>
      <c r="Z1510" s="34"/>
      <c r="AA1510" s="35"/>
      <c r="AB1510" s="35"/>
      <c r="AC1510" s="35"/>
      <c r="AD1510" s="36"/>
      <c r="AE1510" s="224"/>
      <c r="AF1510" s="53"/>
      <c r="AG1510" s="54"/>
      <c r="AH1510" s="55"/>
      <c r="AI1510" s="56"/>
      <c r="AJ1510" s="41" t="s">
        <v>4462</v>
      </c>
      <c r="AK1510" s="42">
        <v>45273</v>
      </c>
      <c r="AL1510" s="50"/>
      <c r="AM1510" s="337" t="str">
        <f>INDEX($K$6:$AE$6,1,MATCH(1,K1510:AE1510,-1))</f>
        <v>95PFE-L2S</v>
      </c>
      <c r="AN1510" s="337" t="str">
        <f>IF(INDEX($K$6:$AE$6,1,MATCH(1,K1510:AE1510,1))&lt;&gt;INDEX($K$6:$AE$6,1,MATCH(1,K1510:AE1510,-1)),INDEX($K$6:$AE$6,1,MATCH(1,K1510:AE1510,1)),"-")</f>
        <v>-</v>
      </c>
    </row>
    <row r="1511" spans="1:40" x14ac:dyDescent="0.2">
      <c r="A1511" s="381"/>
      <c r="B1511" s="172">
        <f>IF(A1511="Oui",1,0)</f>
        <v>0</v>
      </c>
      <c r="C1511" s="172">
        <f>IF(OR(G1511="Médecin",H1511="Médecin",I1511="Médecin",I1511="Médecins",H1511="anesthésiste",H1511="boursier univ.",H1511="chercheur",H1511="chirurgien",H1511="Résident(e)",H1511="Md Urg",H1511="Md Card",LEFT(H1511,6)="Fellow",H1511="Externe Médecine",H1511="Directeur de la biobanque Médecin",H1511="monit.-boursier",),1,0)</f>
        <v>0</v>
      </c>
      <c r="D1511" s="172">
        <f>IF(OR(G1511=0,H1511="Stagiaire",H1511="Stagiaires",H1511="Externe",H1511="Externes",G1511="agence",H1511="STAGIAIRE INFIRMIER(ÈRE)",H1511="STAGIAIRE SI",H1511="STAGIAIRE S.I.",H1511="STAGIAIRE PAB",H1511="STAGIAIRE EN PERFUSION",H1511="Stagiaire Physiothérapeute",H1511="Stagiaire médecine",H1511="Stagiaire - Service sociaux",H1511="STAGIAIRE SOINS INFIRMIERS",H1511="STAGIAIRE EXTERNE EN MÉDECINE",H1511="ss",),1,0)</f>
        <v>1</v>
      </c>
      <c r="E1511" s="28" t="s">
        <v>2268</v>
      </c>
      <c r="F1511" s="28" t="s">
        <v>2269</v>
      </c>
      <c r="G1511" s="262">
        <v>0</v>
      </c>
      <c r="H1511" s="79" t="s">
        <v>479</v>
      </c>
      <c r="I1511" s="164" t="s">
        <v>2270</v>
      </c>
      <c r="J1511" s="273">
        <f ca="1">IF(AK1511&lt;=Données!$B$2,1," ")</f>
        <v>1</v>
      </c>
      <c r="K1511" s="45">
        <v>1</v>
      </c>
      <c r="L1511" s="46" t="s">
        <v>56</v>
      </c>
      <c r="M1511" s="47"/>
      <c r="N1511" s="48"/>
      <c r="O1511" s="185"/>
      <c r="P1511" s="300"/>
      <c r="Q1511" s="185"/>
      <c r="R1511" s="186"/>
      <c r="S1511" s="186"/>
      <c r="T1511" s="187"/>
      <c r="U1511" s="187"/>
      <c r="V1511" s="187"/>
      <c r="W1511" s="320"/>
      <c r="X1511" s="214"/>
      <c r="Y1511" s="215"/>
      <c r="Z1511" s="34"/>
      <c r="AA1511" s="35"/>
      <c r="AB1511" s="35"/>
      <c r="AC1511" s="35"/>
      <c r="AD1511" s="36"/>
      <c r="AE1511" s="224"/>
      <c r="AF1511" s="53"/>
      <c r="AG1511" s="54"/>
      <c r="AH1511" s="55"/>
      <c r="AI1511" s="56"/>
      <c r="AJ1511" s="41" t="s">
        <v>57</v>
      </c>
      <c r="AK1511" s="42">
        <v>44572</v>
      </c>
      <c r="AL1511" s="50"/>
      <c r="AM1511" s="337" t="str">
        <f>INDEX($K$6:$AE$6,1,MATCH(1,K1511:AE1511,-1))</f>
        <v>95PFE-L2S</v>
      </c>
      <c r="AN1511" s="337" t="str">
        <f>IF(INDEX($K$6:$AE$6,1,MATCH(1,K1511:AE1511,1))&lt;&gt;INDEX($K$6:$AE$6,1,MATCH(1,K1511:AE1511,-1)),INDEX($K$6:$AE$6,1,MATCH(1,K1511:AE1511,1)),"-")</f>
        <v>-</v>
      </c>
    </row>
    <row r="1512" spans="1:40" x14ac:dyDescent="0.2">
      <c r="A1512" s="169" t="str">
        <f>IF(IFERROR(VLOOKUP(G1512,EmployesActifs,1,FALSE),"Non")&lt;&gt;"Non","Oui","Non")</f>
        <v>Oui</v>
      </c>
      <c r="B1512" s="172">
        <f>IF(A1512="Oui",1,0)</f>
        <v>1</v>
      </c>
      <c r="C1512" s="172">
        <f>IF(OR(G1512="Médecin",H1512="Médecin",I1512="Médecin",I1512="Médecins",H1512="anesthésiste",H1512="boursier univ.",H1512="chercheur",H1512="chirurgien",H1512="Résident(e)",H1512="Md Urg",H1512="Md Card",LEFT(H1512,6)="Fellow",H1512="Externe Médecine",H1512="Directeur de la biobanque Médecin",H1512="monit.-boursier",),1,0)</f>
        <v>0</v>
      </c>
      <c r="D1512" s="172">
        <f>IF(OR(G1512=0,H1512="Stagiaire",H1512="Stagiaires",H1512="Externe",H1512="Externes",G1512="agence",H1512="STAGIAIRE INFIRMIER(ÈRE)",H1512="STAGIAIRE SI",H1512="STAGIAIRE S.I.",H1512="STAGIAIRE PAB",H1512="STAGIAIRE EN PERFUSION",H1512="Stagiaire Physiothérapeute",H1512="Stagiaire médecine",H1512="Stagiaire - Service sociaux",H1512="STAGIAIRE SOINS INFIRMIERS",H1512="STAGIAIRE EXTERNE EN MÉDECINE",H1512="ss",),1,0)</f>
        <v>0</v>
      </c>
      <c r="E1512" s="28" t="s">
        <v>2271</v>
      </c>
      <c r="F1512" s="28" t="s">
        <v>2272</v>
      </c>
      <c r="G1512" s="262">
        <v>8826</v>
      </c>
      <c r="H1512" s="79" t="s">
        <v>103</v>
      </c>
      <c r="I1512" s="164" t="s">
        <v>61</v>
      </c>
      <c r="J1512" s="273">
        <f ca="1">IF(AK1512&lt;=Données!$B$2,1," ")</f>
        <v>1</v>
      </c>
      <c r="K1512" s="45" t="s">
        <v>56</v>
      </c>
      <c r="L1512" s="46" t="s">
        <v>56</v>
      </c>
      <c r="M1512" s="47"/>
      <c r="N1512" s="48"/>
      <c r="O1512" s="185"/>
      <c r="P1512" s="300"/>
      <c r="Q1512" s="185"/>
      <c r="R1512" s="186"/>
      <c r="S1512" s="186"/>
      <c r="T1512" s="187"/>
      <c r="U1512" s="187"/>
      <c r="V1512" s="187"/>
      <c r="W1512" s="320"/>
      <c r="X1512" s="214"/>
      <c r="Y1512" s="215"/>
      <c r="Z1512" s="34"/>
      <c r="AA1512" s="35">
        <v>1</v>
      </c>
      <c r="AB1512" s="35"/>
      <c r="AC1512" s="35"/>
      <c r="AD1512" s="36"/>
      <c r="AE1512" s="224"/>
      <c r="AF1512" s="53"/>
      <c r="AG1512" s="54"/>
      <c r="AH1512" s="55"/>
      <c r="AI1512" s="56"/>
      <c r="AJ1512" s="41" t="s">
        <v>57</v>
      </c>
      <c r="AK1512" s="42">
        <v>44569</v>
      </c>
      <c r="AL1512" s="50"/>
      <c r="AM1512" s="337" t="str">
        <f>INDEX($K$6:$AE$6,1,MATCH(1,K1512:AE1512,-1))</f>
        <v>1511-S</v>
      </c>
      <c r="AN1512" s="337" t="str">
        <f>IF(INDEX($K$6:$AE$6,1,MATCH(1,K1512:AE1512,1))&lt;&gt;INDEX($K$6:$AE$6,1,MATCH(1,K1512:AE1512,-1)),INDEX($K$6:$AE$6,1,MATCH(1,K1512:AE1512,1)),"-")</f>
        <v>-</v>
      </c>
    </row>
    <row r="1513" spans="1:40" x14ac:dyDescent="0.2">
      <c r="A1513" s="169" t="str">
        <f>IF(IFERROR(VLOOKUP(G1513,EmployesActifs,1,FALSE),"Non")&lt;&gt;"Non","Oui","Non")</f>
        <v>Oui</v>
      </c>
      <c r="B1513" s="172">
        <f>IF(A1513="Oui",1,0)</f>
        <v>1</v>
      </c>
      <c r="C1513" s="172">
        <f>IF(OR(G1513="Médecin",H1513="Médecin",I1513="Médecin",I1513="Médecins",H1513="anesthésiste",H1513="boursier univ.",H1513="chercheur",H1513="chirurgien",H1513="Résident(e)",H1513="Md Urg",H1513="Md Card",LEFT(H1513,6)="Fellow",H1513="Externe Médecine",H1513="Directeur de la biobanque Médecin",H1513="monit.-boursier",),1,0)</f>
        <v>0</v>
      </c>
      <c r="D1513" s="172">
        <f>IF(OR(G1513=0,H1513="Stagiaire",H1513="Stagiaires",H1513="Externe",H1513="Externes",G1513="agence",H1513="STAGIAIRE INFIRMIER(ÈRE)",H1513="STAGIAIRE SI",H1513="STAGIAIRE S.I.",H1513="STAGIAIRE PAB",H1513="STAGIAIRE EN PERFUSION",H1513="Stagiaire Physiothérapeute",H1513="Stagiaire médecine",H1513="Stagiaire - Service sociaux",H1513="STAGIAIRE SOINS INFIRMIERS",H1513="STAGIAIRE EXTERNE EN MÉDECINE",H1513="ss",),1,0)</f>
        <v>0</v>
      </c>
      <c r="E1513" s="28" t="s">
        <v>2271</v>
      </c>
      <c r="F1513" s="28" t="s">
        <v>970</v>
      </c>
      <c r="G1513" s="262">
        <v>9430</v>
      </c>
      <c r="H1513" s="79" t="s">
        <v>54</v>
      </c>
      <c r="I1513" s="164" t="s">
        <v>3811</v>
      </c>
      <c r="J1513" s="273" t="str">
        <f ca="1">IF(AK1513&lt;=Données!$B$2,1," ")</f>
        <v xml:space="preserve"> </v>
      </c>
      <c r="K1513" s="45"/>
      <c r="L1513" s="46"/>
      <c r="M1513" s="47"/>
      <c r="N1513" s="48"/>
      <c r="O1513" s="185"/>
      <c r="P1513" s="300"/>
      <c r="Q1513" s="185"/>
      <c r="R1513" s="186"/>
      <c r="S1513" s="186">
        <v>1</v>
      </c>
      <c r="T1513" s="187"/>
      <c r="U1513" s="187"/>
      <c r="V1513" s="187"/>
      <c r="W1513" s="320"/>
      <c r="X1513" s="214"/>
      <c r="Y1513" s="215"/>
      <c r="Z1513" s="34"/>
      <c r="AA1513" s="35" t="s">
        <v>56</v>
      </c>
      <c r="AB1513" s="35" t="s">
        <v>56</v>
      </c>
      <c r="AC1513" s="35"/>
      <c r="AD1513" s="36"/>
      <c r="AE1513" s="224"/>
      <c r="AF1513" s="53"/>
      <c r="AG1513" s="54"/>
      <c r="AH1513" s="55"/>
      <c r="AI1513" s="56"/>
      <c r="AJ1513" s="41" t="s">
        <v>4462</v>
      </c>
      <c r="AK1513" s="42">
        <v>45630</v>
      </c>
      <c r="AL1513" s="50"/>
      <c r="AM1513" s="337" t="str">
        <f>INDEX($K$6:$AE$6,1,MATCH(1,K1513:AE1513,-1))</f>
        <v>1870 +</v>
      </c>
      <c r="AN1513" s="337" t="str">
        <f>IF(INDEX($K$6:$AE$6,1,MATCH(1,K1513:AE1513,1))&lt;&gt;INDEX($K$6:$AE$6,1,MATCH(1,K1513:AE1513,-1)),INDEX($K$6:$AE$6,1,MATCH(1,K1513:AE1513,1)),"-")</f>
        <v>-</v>
      </c>
    </row>
    <row r="1514" spans="1:40" x14ac:dyDescent="0.2">
      <c r="A1514" s="169" t="str">
        <f>IF(IFERROR(VLOOKUP(G1514,EmployesActifs,1,FALSE),"Non")&lt;&gt;"Non","Oui","Non")</f>
        <v>Oui</v>
      </c>
      <c r="B1514" s="172">
        <f>IF(A1514="Oui",1,0)</f>
        <v>1</v>
      </c>
      <c r="C1514" s="172">
        <f>IF(OR(G1514="Médecin",H1514="Médecin",I1514="Médecin",I1514="Médecins",H1514="anesthésiste",H1514="boursier univ.",H1514="chercheur",H1514="chirurgien",H1514="Résident(e)",H1514="Md Urg",H1514="Md Card",LEFT(H1514,6)="Fellow",H1514="Externe Médecine",H1514="Directeur de la biobanque Médecin",H1514="monit.-boursier",),1,0)</f>
        <v>0</v>
      </c>
      <c r="D1514" s="172">
        <f>IF(OR(G1514=0,H1514="Stagiaire",H1514="Stagiaires",H1514="Externe",H1514="Externes",G1514="agence",H1514="STAGIAIRE INFIRMIER(ÈRE)",H1514="STAGIAIRE SI",H1514="STAGIAIRE S.I.",H1514="STAGIAIRE PAB",H1514="STAGIAIRE EN PERFUSION",H1514="Stagiaire Physiothérapeute",H1514="Stagiaire médecine",H1514="Stagiaire - Service sociaux",H1514="STAGIAIRE SOINS INFIRMIERS",H1514="STAGIAIRE EXTERNE EN MÉDECINE",H1514="ss",),1,0)</f>
        <v>0</v>
      </c>
      <c r="E1514" s="28" t="s">
        <v>2275</v>
      </c>
      <c r="F1514" s="28" t="s">
        <v>1507</v>
      </c>
      <c r="G1514" s="262">
        <v>9225</v>
      </c>
      <c r="H1514" s="79" t="s">
        <v>4466</v>
      </c>
      <c r="I1514" s="164" t="s">
        <v>1689</v>
      </c>
      <c r="J1514" s="273" t="str">
        <f ca="1">IF(AK1514&lt;=Données!$B$2,1," ")</f>
        <v xml:space="preserve"> </v>
      </c>
      <c r="K1514" s="45">
        <v>1</v>
      </c>
      <c r="L1514" s="46"/>
      <c r="M1514" s="47"/>
      <c r="N1514" s="48"/>
      <c r="O1514" s="185"/>
      <c r="P1514" s="300"/>
      <c r="Q1514" s="185"/>
      <c r="R1514" s="186"/>
      <c r="S1514" s="186"/>
      <c r="T1514" s="187"/>
      <c r="U1514" s="187"/>
      <c r="V1514" s="187"/>
      <c r="W1514" s="320"/>
      <c r="X1514" s="214"/>
      <c r="Y1514" s="215"/>
      <c r="Z1514" s="34"/>
      <c r="AA1514" s="35"/>
      <c r="AB1514" s="35"/>
      <c r="AC1514" s="35"/>
      <c r="AD1514" s="36"/>
      <c r="AE1514" s="224"/>
      <c r="AF1514" s="53"/>
      <c r="AG1514" s="54"/>
      <c r="AH1514" s="55"/>
      <c r="AI1514" s="56"/>
      <c r="AJ1514" s="41" t="s">
        <v>4462</v>
      </c>
      <c r="AK1514" s="42">
        <v>45630</v>
      </c>
      <c r="AL1514" s="50"/>
      <c r="AM1514" s="337" t="str">
        <f>INDEX($K$6:$AE$6,1,MATCH(1,K1514:AE1514,-1))</f>
        <v>95PFE-L2S</v>
      </c>
      <c r="AN1514" s="337" t="str">
        <f>IF(INDEX($K$6:$AE$6,1,MATCH(1,K1514:AE1514,1))&lt;&gt;INDEX($K$6:$AE$6,1,MATCH(1,K1514:AE1514,-1)),INDEX($K$6:$AE$6,1,MATCH(1,K1514:AE1514,1)),"-")</f>
        <v>-</v>
      </c>
    </row>
    <row r="1515" spans="1:40" x14ac:dyDescent="0.2">
      <c r="A1515" s="169" t="str">
        <f>IF(IFERROR(VLOOKUP(G1515,EmployesActifs,1,FALSE),"Non")&lt;&gt;"Non","Oui","Non")</f>
        <v>Oui</v>
      </c>
      <c r="B1515" s="172">
        <f>IF(A1515="Oui",1,0)</f>
        <v>1</v>
      </c>
      <c r="C1515" s="172">
        <f>IF(OR(G1515="Médecin",H1515="Médecin",I1515="Médecin",I1515="Médecins",H1515="anesthésiste",H1515="boursier univ.",H1515="chercheur",H1515="chirurgien",H1515="Résident(e)",H1515="Md Urg",H1515="Md Card",LEFT(H1515,6)="Fellow",H1515="Externe Médecine",H1515="Directeur de la biobanque Médecin",H1515="monit.-boursier",),1,0)</f>
        <v>0</v>
      </c>
      <c r="D1515" s="172">
        <f>IF(OR(G1515=0,H1515="Stagiaire",H1515="Stagiaires",H1515="Externe",H1515="Externes",G1515="agence",H1515="STAGIAIRE INFIRMIER(ÈRE)",H1515="STAGIAIRE SI",H1515="STAGIAIRE S.I.",H1515="STAGIAIRE PAB",H1515="STAGIAIRE EN PERFUSION",H1515="Stagiaire Physiothérapeute",H1515="Stagiaire médecine",H1515="Stagiaire - Service sociaux",H1515="STAGIAIRE SOINS INFIRMIERS",H1515="STAGIAIRE EXTERNE EN MÉDECINE",H1515="ss",),1,0)</f>
        <v>0</v>
      </c>
      <c r="E1515" s="28" t="s">
        <v>3507</v>
      </c>
      <c r="F1515" s="28" t="s">
        <v>2276</v>
      </c>
      <c r="G1515" s="262">
        <v>4151</v>
      </c>
      <c r="H1515" s="79" t="s">
        <v>517</v>
      </c>
      <c r="I1515" s="164" t="s">
        <v>339</v>
      </c>
      <c r="J1515" s="273">
        <f ca="1">IF(AK1515&lt;=Données!$B$2,1," ")</f>
        <v>1</v>
      </c>
      <c r="K1515" s="45"/>
      <c r="L1515" s="46"/>
      <c r="M1515" s="47"/>
      <c r="N1515" s="48"/>
      <c r="O1515" s="185"/>
      <c r="P1515" s="300"/>
      <c r="Q1515" s="185"/>
      <c r="R1515" s="186"/>
      <c r="S1515" s="186"/>
      <c r="T1515" s="187"/>
      <c r="U1515" s="187"/>
      <c r="V1515" s="187"/>
      <c r="W1515" s="320"/>
      <c r="X1515" s="214"/>
      <c r="Y1515" s="215"/>
      <c r="Z1515" s="34"/>
      <c r="AA1515" s="35"/>
      <c r="AB1515" s="35"/>
      <c r="AC1515" s="35"/>
      <c r="AD1515" s="36">
        <v>1</v>
      </c>
      <c r="AE1515" s="224"/>
      <c r="AF1515" s="53"/>
      <c r="AG1515" s="54"/>
      <c r="AH1515" s="55"/>
      <c r="AI1515" s="56"/>
      <c r="AJ1515" s="41" t="s">
        <v>44</v>
      </c>
      <c r="AK1515" s="42">
        <v>43892</v>
      </c>
      <c r="AL1515" s="50"/>
      <c r="AM1515" s="337" t="str">
        <f>INDEX($K$6:$AE$6,1,MATCH(1,K1515:AE1515,-1))</f>
        <v>1517-LP</v>
      </c>
      <c r="AN1515" s="337" t="str">
        <f>IF(INDEX($K$6:$AE$6,1,MATCH(1,K1515:AE1515,1))&lt;&gt;INDEX($K$6:$AE$6,1,MATCH(1,K1515:AE1515,-1)),INDEX($K$6:$AE$6,1,MATCH(1,K1515:AE1515,1)),"-")</f>
        <v>-</v>
      </c>
    </row>
    <row r="1516" spans="1:40" x14ac:dyDescent="0.2">
      <c r="A1516" s="169" t="str">
        <f>IF(IFERROR(VLOOKUP(G1516,EmployesActifs,1,FALSE),"Non")&lt;&gt;"Non","Oui","Non")</f>
        <v>Oui</v>
      </c>
      <c r="B1516" s="172">
        <f>IF(A1516="Oui",1,0)</f>
        <v>1</v>
      </c>
      <c r="C1516" s="172">
        <f>IF(OR(G1516="Médecin",H1516="Médecin",I1516="Médecin",I1516="Médecins",H1516="anesthésiste",H1516="boursier univ.",H1516="chercheur",H1516="chirurgien",H1516="Résident(e)",H1516="Md Urg",H1516="Md Card",LEFT(H1516,6)="Fellow",H1516="Externe Médecine",H1516="Directeur de la biobanque Médecin",H1516="monit.-boursier",),1,0)</f>
        <v>0</v>
      </c>
      <c r="D1516" s="172">
        <f>IF(OR(G1516=0,H1516="Stagiaire",H1516="Stagiaires",H1516="Externe",H1516="Externes",G1516="agence",H1516="STAGIAIRE INFIRMIER(ÈRE)",H1516="STAGIAIRE SI",H1516="STAGIAIRE S.I.",H1516="STAGIAIRE PAB",H1516="STAGIAIRE EN PERFUSION",H1516="Stagiaire Physiothérapeute",H1516="Stagiaire médecine",H1516="Stagiaire - Service sociaux",H1516="STAGIAIRE SOINS INFIRMIERS",H1516="STAGIAIRE EXTERNE EN MÉDECINE",H1516="ss",),1,0)</f>
        <v>0</v>
      </c>
      <c r="E1516" s="28" t="s">
        <v>3507</v>
      </c>
      <c r="F1516" s="28" t="s">
        <v>3999</v>
      </c>
      <c r="G1516" s="262">
        <v>13347</v>
      </c>
      <c r="H1516" s="79" t="s">
        <v>2098</v>
      </c>
      <c r="I1516" s="164" t="s">
        <v>5709</v>
      </c>
      <c r="J1516" s="273" t="str">
        <f ca="1">IF(AK1516&lt;=Données!$B$2,1," ")</f>
        <v xml:space="preserve"> </v>
      </c>
      <c r="K1516" s="45"/>
      <c r="L1516" s="46">
        <v>1</v>
      </c>
      <c r="M1516" s="47"/>
      <c r="N1516" s="48"/>
      <c r="O1516" s="185"/>
      <c r="P1516" s="300"/>
      <c r="Q1516" s="185"/>
      <c r="R1516" s="186"/>
      <c r="S1516" s="186"/>
      <c r="T1516" s="187"/>
      <c r="U1516" s="187"/>
      <c r="V1516" s="187"/>
      <c r="W1516" s="320"/>
      <c r="X1516" s="214"/>
      <c r="Y1516" s="215"/>
      <c r="Z1516" s="34"/>
      <c r="AA1516" s="35"/>
      <c r="AB1516" s="35"/>
      <c r="AC1516" s="35"/>
      <c r="AD1516" s="36"/>
      <c r="AE1516" s="224"/>
      <c r="AF1516" s="53"/>
      <c r="AG1516" s="54"/>
      <c r="AH1516" s="55"/>
      <c r="AI1516" s="56"/>
      <c r="AJ1516" s="41" t="s">
        <v>652</v>
      </c>
      <c r="AK1516" s="42">
        <v>45301</v>
      </c>
      <c r="AL1516" s="50"/>
      <c r="AM1516" s="337" t="str">
        <f>INDEX($K$6:$AE$6,1,MATCH(1,K1516:AE1516,-1))</f>
        <v>95PFE-L2M</v>
      </c>
      <c r="AN1516" s="337" t="str">
        <f>IF(INDEX($K$6:$AE$6,1,MATCH(1,K1516:AE1516,1))&lt;&gt;INDEX($K$6:$AE$6,1,MATCH(1,K1516:AE1516,-1)),INDEX($K$6:$AE$6,1,MATCH(1,K1516:AE1516,1)),"-")</f>
        <v>-</v>
      </c>
    </row>
    <row r="1517" spans="1:40" x14ac:dyDescent="0.2">
      <c r="A1517" s="381"/>
      <c r="B1517" s="172">
        <f>IF(A1517="Oui",1,0)</f>
        <v>0</v>
      </c>
      <c r="C1517" s="172">
        <f>IF(OR(G1517="Médecin",H1517="Médecin",I1517="Médecin",I1517="Médecins",H1517="anesthésiste",H1517="boursier univ.",H1517="chercheur",H1517="chirurgien",H1517="Résident(e)",H1517="Md Urg",H1517="Md Card",LEFT(H1517,6)="Fellow",H1517="Externe Médecine",H1517="Directeur de la biobanque Médecin",H1517="monit.-boursier",),1,0)</f>
        <v>0</v>
      </c>
      <c r="D1517" s="172">
        <f>IF(OR(G1517=0,H1517="Stagiaire",H1517="Stagiaires",H1517="Externe",H1517="Externes",G1517="agence",H1517="STAGIAIRE INFIRMIER(ÈRE)",H1517="STAGIAIRE SI",H1517="STAGIAIRE S.I.",H1517="STAGIAIRE PAB",H1517="STAGIAIRE EN PERFUSION",H1517="Stagiaire Physiothérapeute",H1517="Stagiaire médecine",H1517="Stagiaire - Service sociaux",H1517="STAGIAIRE SOINS INFIRMIERS",H1517="STAGIAIRE EXTERNE EN MÉDECINE",H1517="ss",),1,0)</f>
        <v>1</v>
      </c>
      <c r="E1517" s="28" t="s">
        <v>2279</v>
      </c>
      <c r="F1517" s="28" t="s">
        <v>2979</v>
      </c>
      <c r="G1517" s="262">
        <v>0</v>
      </c>
      <c r="H1517" s="79" t="s">
        <v>186</v>
      </c>
      <c r="I1517" s="164" t="s">
        <v>600</v>
      </c>
      <c r="J1517" s="273">
        <f ca="1">IF(AK1517&lt;=Données!$B$2,1," ")</f>
        <v>1</v>
      </c>
      <c r="K1517" s="45" t="s">
        <v>56</v>
      </c>
      <c r="L1517" s="46" t="s">
        <v>56</v>
      </c>
      <c r="M1517" s="47"/>
      <c r="N1517" s="48">
        <v>1</v>
      </c>
      <c r="O1517" s="185"/>
      <c r="P1517" s="300"/>
      <c r="Q1517" s="185"/>
      <c r="R1517" s="186"/>
      <c r="S1517" s="186"/>
      <c r="T1517" s="187"/>
      <c r="U1517" s="187"/>
      <c r="V1517" s="187"/>
      <c r="W1517" s="320"/>
      <c r="X1517" s="214"/>
      <c r="Y1517" s="215"/>
      <c r="Z1517" s="34"/>
      <c r="AA1517" s="35"/>
      <c r="AB1517" s="35"/>
      <c r="AC1517" s="35"/>
      <c r="AD1517" s="36"/>
      <c r="AE1517" s="224"/>
      <c r="AF1517" s="53"/>
      <c r="AG1517" s="54"/>
      <c r="AH1517" s="55"/>
      <c r="AI1517" s="56"/>
      <c r="AJ1517" s="41" t="s">
        <v>2858</v>
      </c>
      <c r="AK1517" s="42">
        <v>44811</v>
      </c>
      <c r="AL1517" s="50"/>
      <c r="AM1517" s="337" t="str">
        <f>INDEX($K$6:$AE$6,1,MATCH(1,K1517:AE1517,-1))</f>
        <v>F550</v>
      </c>
      <c r="AN1517" s="337" t="str">
        <f>IF(INDEX($K$6:$AE$6,1,MATCH(1,K1517:AE1517,1))&lt;&gt;INDEX($K$6:$AE$6,1,MATCH(1,K1517:AE1517,-1)),INDEX($K$6:$AE$6,1,MATCH(1,K1517:AE1517,1)),"-")</f>
        <v>-</v>
      </c>
    </row>
    <row r="1518" spans="1:40" x14ac:dyDescent="0.2">
      <c r="A1518" s="169" t="str">
        <f>IF(IFERROR(VLOOKUP(G1518,EmployesActifs,1,FALSE),"Non")&lt;&gt;"Non","Oui","Non")</f>
        <v>Oui</v>
      </c>
      <c r="B1518" s="172">
        <f>IF(A1518="Oui",1,0)</f>
        <v>1</v>
      </c>
      <c r="C1518" s="172">
        <f>IF(OR(G1518="Médecin",H1518="Médecin",I1518="Médecin",I1518="Médecins",H1518="anesthésiste",H1518="boursier univ.",H1518="chercheur",H1518="chirurgien",H1518="Résident(e)",H1518="Md Urg",H1518="Md Card",LEFT(H1518,6)="Fellow",H1518="Externe Médecine",H1518="Directeur de la biobanque Médecin",H1518="monit.-boursier",),1,0)</f>
        <v>0</v>
      </c>
      <c r="D1518" s="172">
        <f>IF(OR(G1518=0,H1518="Stagiaire",H1518="Stagiaires",H1518="Externe",H1518="Externes",G1518="agence",H1518="STAGIAIRE INFIRMIER(ÈRE)",H1518="STAGIAIRE SI",H1518="STAGIAIRE S.I.",H1518="STAGIAIRE PAB",H1518="STAGIAIRE EN PERFUSION",H1518="Stagiaire Physiothérapeute",H1518="Stagiaire médecine",H1518="Stagiaire - Service sociaux",H1518="STAGIAIRE SOINS INFIRMIERS",H1518="STAGIAIRE EXTERNE EN MÉDECINE",H1518="ss",),1,0)</f>
        <v>0</v>
      </c>
      <c r="E1518" s="28" t="s">
        <v>2283</v>
      </c>
      <c r="F1518" s="28" t="s">
        <v>597</v>
      </c>
      <c r="G1518" s="262">
        <v>3384</v>
      </c>
      <c r="H1518" s="79" t="s">
        <v>517</v>
      </c>
      <c r="I1518" s="164" t="s">
        <v>339</v>
      </c>
      <c r="J1518" s="273">
        <f ca="1">IF(AK1518&lt;=Données!$B$2,1," ")</f>
        <v>1</v>
      </c>
      <c r="K1518" s="45" t="s">
        <v>56</v>
      </c>
      <c r="L1518" s="46">
        <v>1</v>
      </c>
      <c r="M1518" s="47"/>
      <c r="N1518" s="48"/>
      <c r="O1518" s="185"/>
      <c r="P1518" s="300"/>
      <c r="Q1518" s="185"/>
      <c r="R1518" s="186"/>
      <c r="S1518" s="186"/>
      <c r="T1518" s="187"/>
      <c r="U1518" s="187"/>
      <c r="V1518" s="187"/>
      <c r="W1518" s="320"/>
      <c r="X1518" s="214"/>
      <c r="Y1518" s="215"/>
      <c r="Z1518" s="34"/>
      <c r="AA1518" s="35"/>
      <c r="AB1518" s="35"/>
      <c r="AC1518" s="35"/>
      <c r="AD1518" s="36"/>
      <c r="AE1518" s="224"/>
      <c r="AF1518" s="53"/>
      <c r="AG1518" s="54"/>
      <c r="AH1518" s="55"/>
      <c r="AI1518" s="56"/>
      <c r="AJ1518" s="41" t="s">
        <v>2858</v>
      </c>
      <c r="AK1518" s="42">
        <v>44804</v>
      </c>
      <c r="AL1518" s="50"/>
      <c r="AM1518" s="337" t="str">
        <f>INDEX($K$6:$AE$6,1,MATCH(1,K1518:AE1518,-1))</f>
        <v>95PFE-L2M</v>
      </c>
      <c r="AN1518" s="337" t="str">
        <f>IF(INDEX($K$6:$AE$6,1,MATCH(1,K1518:AE1518,1))&lt;&gt;INDEX($K$6:$AE$6,1,MATCH(1,K1518:AE1518,-1)),INDEX($K$6:$AE$6,1,MATCH(1,K1518:AE1518,1)),"-")</f>
        <v>-</v>
      </c>
    </row>
    <row r="1519" spans="1:40" x14ac:dyDescent="0.2">
      <c r="A1519" s="169" t="str">
        <f>IF(IFERROR(VLOOKUP(G1519,EmployesActifs,1,FALSE),"Non")&lt;&gt;"Non","Oui","Non")</f>
        <v>Oui</v>
      </c>
      <c r="B1519" s="172">
        <f>IF(A1519="Oui",1,0)</f>
        <v>1</v>
      </c>
      <c r="C1519" s="172">
        <f>IF(OR(G1519="Médecin",H1519="Médecin",I1519="Médecin",I1519="Médecins",H1519="anesthésiste",H1519="boursier univ.",H1519="chercheur",H1519="chirurgien",H1519="Résident(e)",H1519="Md Urg",H1519="Md Card",LEFT(H1519,6)="Fellow",H1519="Externe Médecine",H1519="Directeur de la biobanque Médecin",H1519="monit.-boursier",),1,0)</f>
        <v>0</v>
      </c>
      <c r="D1519" s="172">
        <f>IF(OR(G1519=0,H1519="Stagiaire",H1519="Stagiaires",H1519="Externe",H1519="Externes",G1519="agence",H1519="STAGIAIRE INFIRMIER(ÈRE)",H1519="STAGIAIRE SI",H1519="STAGIAIRE S.I.",H1519="STAGIAIRE PAB",H1519="STAGIAIRE EN PERFUSION",H1519="Stagiaire Physiothérapeute",H1519="Stagiaire médecine",H1519="Stagiaire - Service sociaux",H1519="STAGIAIRE SOINS INFIRMIERS",H1519="STAGIAIRE EXTERNE EN MÉDECINE",H1519="ss",),1,0)</f>
        <v>0</v>
      </c>
      <c r="E1519" s="28" t="s">
        <v>2284</v>
      </c>
      <c r="F1519" s="28" t="s">
        <v>2285</v>
      </c>
      <c r="G1519" s="262">
        <v>10356</v>
      </c>
      <c r="H1519" s="79" t="s">
        <v>3390</v>
      </c>
      <c r="I1519" s="164" t="s">
        <v>3391</v>
      </c>
      <c r="J1519" s="273">
        <f ca="1">IF(AK1519&lt;=Données!$B$2,1," ")</f>
        <v>1</v>
      </c>
      <c r="K1519" s="45"/>
      <c r="L1519" s="46"/>
      <c r="M1519" s="47"/>
      <c r="N1519" s="48"/>
      <c r="O1519" s="185"/>
      <c r="P1519" s="300"/>
      <c r="Q1519" s="185"/>
      <c r="R1519" s="186"/>
      <c r="S1519" s="186">
        <v>1</v>
      </c>
      <c r="T1519" s="187">
        <v>1</v>
      </c>
      <c r="U1519" s="187"/>
      <c r="V1519" s="187"/>
      <c r="W1519" s="320"/>
      <c r="X1519" s="214"/>
      <c r="Y1519" s="215"/>
      <c r="Z1519" s="34"/>
      <c r="AA1519" s="35"/>
      <c r="AB1519" s="35"/>
      <c r="AC1519" s="35"/>
      <c r="AD1519" s="36"/>
      <c r="AE1519" s="224" t="s">
        <v>56</v>
      </c>
      <c r="AF1519" s="53"/>
      <c r="AG1519" s="54"/>
      <c r="AH1519" s="55"/>
      <c r="AI1519" s="56"/>
      <c r="AJ1519" s="41" t="s">
        <v>44</v>
      </c>
      <c r="AK1519" s="42">
        <v>43945</v>
      </c>
      <c r="AL1519" s="50"/>
      <c r="AM1519" s="337" t="str">
        <f>INDEX($K$6:$AE$6,1,MATCH(1,K1519:AE1519,-1))</f>
        <v>1870 +</v>
      </c>
      <c r="AN1519" s="337">
        <f>IF(INDEX($K$6:$AE$6,1,MATCH(1,K1519:AE1519,1))&lt;&gt;INDEX($K$6:$AE$6,1,MATCH(1,K1519:AE1519,-1)),INDEX($K$6:$AE$6,1,MATCH(1,K1519:AE1519,1)),"-")</f>
        <v>8210</v>
      </c>
    </row>
    <row r="1520" spans="1:40" x14ac:dyDescent="0.2">
      <c r="A1520" s="169" t="str">
        <f>IF(IFERROR(VLOOKUP(G1520,EmployesActifs,1,FALSE),"Non")&lt;&gt;"Non","Oui","Non")</f>
        <v>Oui</v>
      </c>
      <c r="B1520" s="172">
        <f>IF(A1520="Oui",1,0)</f>
        <v>1</v>
      </c>
      <c r="C1520" s="172">
        <f>IF(OR(G1520="Médecin",H1520="Médecin",I1520="Médecin",I1520="Médecins",H1520="anesthésiste",H1520="boursier univ.",H1520="chercheur",H1520="chirurgien",H1520="Résident(e)",H1520="Md Urg",H1520="Md Card",LEFT(H1520,6)="Fellow",H1520="Externe Médecine",H1520="Directeur de la biobanque Médecin",H1520="monit.-boursier",),1,0)</f>
        <v>0</v>
      </c>
      <c r="D1520" s="172">
        <f>IF(OR(G1520=0,H1520="Stagiaire",H1520="Stagiaires",H1520="Externe",H1520="Externes",G1520="agence",H1520="STAGIAIRE INFIRMIER(ÈRE)",H1520="STAGIAIRE SI",H1520="STAGIAIRE S.I.",H1520="STAGIAIRE PAB",H1520="STAGIAIRE EN PERFUSION",H1520="Stagiaire Physiothérapeute",H1520="Stagiaire médecine",H1520="Stagiaire - Service sociaux",H1520="STAGIAIRE SOINS INFIRMIERS",H1520="STAGIAIRE EXTERNE EN MÉDECINE",H1520="ss",),1,0)</f>
        <v>0</v>
      </c>
      <c r="E1520" s="28" t="s">
        <v>2286</v>
      </c>
      <c r="F1520" s="28" t="s">
        <v>5836</v>
      </c>
      <c r="G1520" s="262">
        <v>13952</v>
      </c>
      <c r="H1520" s="79" t="s">
        <v>103</v>
      </c>
      <c r="I1520" s="164" t="s">
        <v>61</v>
      </c>
      <c r="J1520" s="273" t="str">
        <f ca="1">IF(AK1520&lt;=Données!$B$2,1," ")</f>
        <v xml:space="preserve"> </v>
      </c>
      <c r="K1520" s="45">
        <v>1</v>
      </c>
      <c r="L1520" s="46"/>
      <c r="M1520" s="47"/>
      <c r="N1520" s="48"/>
      <c r="O1520" s="185"/>
      <c r="P1520" s="300"/>
      <c r="Q1520" s="185"/>
      <c r="R1520" s="186"/>
      <c r="S1520" s="186"/>
      <c r="T1520" s="187"/>
      <c r="U1520" s="187"/>
      <c r="V1520" s="187"/>
      <c r="W1520" s="320"/>
      <c r="X1520" s="214"/>
      <c r="Y1520" s="215"/>
      <c r="Z1520" s="34"/>
      <c r="AA1520" s="35"/>
      <c r="AB1520" s="35"/>
      <c r="AC1520" s="35"/>
      <c r="AD1520" s="36"/>
      <c r="AE1520" s="224"/>
      <c r="AF1520" s="53"/>
      <c r="AG1520" s="54"/>
      <c r="AH1520" s="55"/>
      <c r="AI1520" s="56"/>
      <c r="AJ1520" s="41" t="s">
        <v>4462</v>
      </c>
      <c r="AK1520" s="42">
        <v>45693</v>
      </c>
      <c r="AL1520" s="50"/>
      <c r="AM1520" s="337" t="str">
        <f>INDEX($K$6:$AE$6,1,MATCH(1,K1520:AE1520,-1))</f>
        <v>95PFE-L2S</v>
      </c>
      <c r="AN1520" s="337" t="str">
        <f>IF(INDEX($K$6:$AE$6,1,MATCH(1,K1520:AE1520,1))&lt;&gt;INDEX($K$6:$AE$6,1,MATCH(1,K1520:AE1520,-1)),INDEX($K$6:$AE$6,1,MATCH(1,K1520:AE1520,1)),"-")</f>
        <v>-</v>
      </c>
    </row>
    <row r="1521" spans="1:40" x14ac:dyDescent="0.2">
      <c r="A1521" s="169" t="str">
        <f>IF(IFERROR(VLOOKUP(G1521,EmployesActifs,1,FALSE),"Non")&lt;&gt;"Non","Oui","Non")</f>
        <v>Oui</v>
      </c>
      <c r="B1521" s="172">
        <f>IF(A1521="Oui",1,0)</f>
        <v>1</v>
      </c>
      <c r="C1521" s="172">
        <f>IF(OR(G1521="Médecin",H1521="Médecin",I1521="Médecin",I1521="Médecins",H1521="anesthésiste",H1521="boursier univ.",H1521="chercheur",H1521="chirurgien",H1521="Résident(e)",H1521="Md Urg",H1521="Md Card",LEFT(H1521,6)="Fellow",H1521="Externe Médecine",H1521="Directeur de la biobanque Médecin",H1521="monit.-boursier",),1,0)</f>
        <v>0</v>
      </c>
      <c r="D1521" s="172">
        <f>IF(OR(G1521=0,H1521="Stagiaire",H1521="Stagiaires",H1521="Externe",H1521="Externes",G1521="agence",H1521="STAGIAIRE INFIRMIER(ÈRE)",H1521="STAGIAIRE SI",H1521="STAGIAIRE S.I.",H1521="STAGIAIRE PAB",H1521="STAGIAIRE EN PERFUSION",H1521="Stagiaire Physiothérapeute",H1521="Stagiaire médecine",H1521="Stagiaire - Service sociaux",H1521="STAGIAIRE SOINS INFIRMIERS",H1521="STAGIAIRE EXTERNE EN MÉDECINE",H1521="ss",),1,0)</f>
        <v>0</v>
      </c>
      <c r="E1521" s="28" t="s">
        <v>2286</v>
      </c>
      <c r="F1521" s="28" t="s">
        <v>2287</v>
      </c>
      <c r="G1521" s="262">
        <v>3778</v>
      </c>
      <c r="H1521" s="79" t="s">
        <v>64</v>
      </c>
      <c r="I1521" s="164" t="s">
        <v>3476</v>
      </c>
      <c r="J1521" s="273">
        <f ca="1">IF(AK1521&lt;=Données!$B$2,1," ")</f>
        <v>1</v>
      </c>
      <c r="K1521" s="45"/>
      <c r="L1521" s="46">
        <v>1</v>
      </c>
      <c r="M1521" s="47"/>
      <c r="N1521" s="48"/>
      <c r="O1521" s="185"/>
      <c r="P1521" s="300"/>
      <c r="Q1521" s="185"/>
      <c r="R1521" s="186"/>
      <c r="S1521" s="186"/>
      <c r="T1521" s="187"/>
      <c r="U1521" s="187"/>
      <c r="V1521" s="187"/>
      <c r="W1521" s="320"/>
      <c r="X1521" s="214"/>
      <c r="Y1521" s="215"/>
      <c r="Z1521" s="34"/>
      <c r="AA1521" s="35"/>
      <c r="AB1521" s="35"/>
      <c r="AC1521" s="35"/>
      <c r="AD1521" s="36"/>
      <c r="AE1521" s="224"/>
      <c r="AF1521" s="53"/>
      <c r="AG1521" s="54"/>
      <c r="AH1521" s="55"/>
      <c r="AI1521" s="56"/>
      <c r="AJ1521" s="41" t="s">
        <v>85</v>
      </c>
      <c r="AK1521" s="42">
        <v>44592</v>
      </c>
      <c r="AL1521" s="50"/>
      <c r="AM1521" s="337" t="str">
        <f>INDEX($K$6:$AE$6,1,MATCH(1,K1521:AE1521,-1))</f>
        <v>95PFE-L2M</v>
      </c>
      <c r="AN1521" s="337" t="str">
        <f>IF(INDEX($K$6:$AE$6,1,MATCH(1,K1521:AE1521,1))&lt;&gt;INDEX($K$6:$AE$6,1,MATCH(1,K1521:AE1521,-1)),INDEX($K$6:$AE$6,1,MATCH(1,K1521:AE1521,1)),"-")</f>
        <v>-</v>
      </c>
    </row>
    <row r="1522" spans="1:40" x14ac:dyDescent="0.2">
      <c r="A1522" s="381"/>
      <c r="B1522" s="172">
        <f>IF(A1522="Oui",1,0)</f>
        <v>0</v>
      </c>
      <c r="C1522" s="172">
        <f>IF(OR(G1522="Médecin",H1522="Médecin",I1522="Médecin",I1522="Médecins",H1522="anesthésiste",H1522="boursier univ.",H1522="chercheur",H1522="chirurgien",H1522="Résident(e)",H1522="Md Urg",H1522="Md Card",LEFT(H1522,6)="Fellow",H1522="Externe Médecine",H1522="Directeur de la biobanque Médecin",H1522="monit.-boursier",),1,0)</f>
        <v>1</v>
      </c>
      <c r="D1522" s="172">
        <f>IF(OR(G1522=0,H1522="Stagiaire",H1522="Stagiaires",H1522="Externe",H1522="Externes",G1522="agence",H1522="STAGIAIRE INFIRMIER(ÈRE)",H1522="STAGIAIRE SI",H1522="STAGIAIRE S.I.",H1522="STAGIAIRE PAB",H1522="STAGIAIRE EN PERFUSION",H1522="Stagiaire Physiothérapeute",H1522="Stagiaire médecine",H1522="Stagiaire - Service sociaux",H1522="STAGIAIRE SOINS INFIRMIERS",H1522="STAGIAIRE EXTERNE EN MÉDECINE",H1522="ss",),1,0)</f>
        <v>0</v>
      </c>
      <c r="E1522" s="28" t="s">
        <v>2286</v>
      </c>
      <c r="F1522" s="28" t="s">
        <v>2288</v>
      </c>
      <c r="G1522" s="262" t="s">
        <v>2289</v>
      </c>
      <c r="H1522" s="79" t="s">
        <v>80</v>
      </c>
      <c r="I1522" s="164" t="s">
        <v>61</v>
      </c>
      <c r="J1522" s="273">
        <f ca="1">IF(AK1522&lt;=Données!$B$2,1," ")</f>
        <v>1</v>
      </c>
      <c r="K1522" s="45"/>
      <c r="L1522" s="46">
        <v>1</v>
      </c>
      <c r="M1522" s="47"/>
      <c r="N1522" s="48"/>
      <c r="O1522" s="185"/>
      <c r="P1522" s="300"/>
      <c r="Q1522" s="185"/>
      <c r="R1522" s="186"/>
      <c r="S1522" s="186"/>
      <c r="T1522" s="187"/>
      <c r="U1522" s="187"/>
      <c r="V1522" s="187"/>
      <c r="W1522" s="320"/>
      <c r="X1522" s="214"/>
      <c r="Y1522" s="215"/>
      <c r="Z1522" s="34"/>
      <c r="AA1522" s="35"/>
      <c r="AB1522" s="35"/>
      <c r="AC1522" s="35"/>
      <c r="AD1522" s="36"/>
      <c r="AE1522" s="224"/>
      <c r="AF1522" s="53"/>
      <c r="AG1522" s="54"/>
      <c r="AH1522" s="55"/>
      <c r="AI1522" s="56"/>
      <c r="AJ1522" s="41" t="s">
        <v>85</v>
      </c>
      <c r="AK1522" s="42">
        <v>44581</v>
      </c>
      <c r="AL1522" s="50"/>
      <c r="AM1522" s="337" t="str">
        <f>INDEX($K$6:$AE$6,1,MATCH(1,K1522:AE1522,-1))</f>
        <v>95PFE-L2M</v>
      </c>
      <c r="AN1522" s="337" t="str">
        <f>IF(INDEX($K$6:$AE$6,1,MATCH(1,K1522:AE1522,1))&lt;&gt;INDEX($K$6:$AE$6,1,MATCH(1,K1522:AE1522,-1)),INDEX($K$6:$AE$6,1,MATCH(1,K1522:AE1522,1)),"-")</f>
        <v>-</v>
      </c>
    </row>
    <row r="1523" spans="1:40" x14ac:dyDescent="0.2">
      <c r="A1523" s="381"/>
      <c r="B1523" s="172">
        <f>IF(A1523="Oui",1,0)</f>
        <v>0</v>
      </c>
      <c r="C1523" s="172">
        <f>IF(OR(G1523="Médecin",H1523="Médecin",I1523="Médecin",I1523="Médecins",H1523="anesthésiste",H1523="boursier univ.",H1523="chercheur",H1523="chirurgien",H1523="Résident(e)",H1523="Md Urg",H1523="Md Card",LEFT(H1523,6)="Fellow",H1523="Externe Médecine",H1523="Directeur de la biobanque Médecin",H1523="monit.-boursier",),1,0)</f>
        <v>1</v>
      </c>
      <c r="D1523" s="172">
        <f>IF(OR(G1523=0,H1523="Stagiaire",H1523="Stagiaires",H1523="Externe",H1523="Externes",G1523="agence",H1523="STAGIAIRE INFIRMIER(ÈRE)",H1523="STAGIAIRE SI",H1523="STAGIAIRE S.I.",H1523="STAGIAIRE PAB",H1523="STAGIAIRE EN PERFUSION",H1523="Stagiaire Physiothérapeute",H1523="Stagiaire médecine",H1523="Stagiaire - Service sociaux",H1523="STAGIAIRE SOINS INFIRMIERS",H1523="STAGIAIRE EXTERNE EN MÉDECINE",H1523="ss",),1,0)</f>
        <v>0</v>
      </c>
      <c r="E1523" s="28" t="s">
        <v>2286</v>
      </c>
      <c r="F1523" s="28" t="s">
        <v>134</v>
      </c>
      <c r="G1523" s="262" t="s">
        <v>2290</v>
      </c>
      <c r="H1523" s="79" t="s">
        <v>80</v>
      </c>
      <c r="I1523" s="164" t="s">
        <v>117</v>
      </c>
      <c r="J1523" s="273">
        <f ca="1">IF(AK1523&lt;=Données!$B$2,1," ")</f>
        <v>1</v>
      </c>
      <c r="K1523" s="45"/>
      <c r="L1523" s="46"/>
      <c r="M1523" s="47"/>
      <c r="N1523" s="48"/>
      <c r="O1523" s="185"/>
      <c r="P1523" s="300"/>
      <c r="Q1523" s="185"/>
      <c r="R1523" s="186"/>
      <c r="S1523" s="186">
        <v>1</v>
      </c>
      <c r="T1523" s="187"/>
      <c r="U1523" s="187"/>
      <c r="V1523" s="187"/>
      <c r="W1523" s="320"/>
      <c r="X1523" s="214"/>
      <c r="Y1523" s="215"/>
      <c r="Z1523" s="34"/>
      <c r="AA1523" s="35"/>
      <c r="AB1523" s="35"/>
      <c r="AC1523" s="35"/>
      <c r="AD1523" s="36"/>
      <c r="AE1523" s="224"/>
      <c r="AF1523" s="53"/>
      <c r="AG1523" s="54"/>
      <c r="AH1523" s="55"/>
      <c r="AI1523" s="56"/>
      <c r="AJ1523" s="41" t="s">
        <v>44</v>
      </c>
      <c r="AK1523" s="42">
        <v>43924</v>
      </c>
      <c r="AL1523" s="50"/>
      <c r="AM1523" s="337" t="str">
        <f>INDEX($K$6:$AE$6,1,MATCH(1,K1523:AE1523,-1))</f>
        <v>1870 +</v>
      </c>
      <c r="AN1523" s="337" t="str">
        <f>IF(INDEX($K$6:$AE$6,1,MATCH(1,K1523:AE1523,1))&lt;&gt;INDEX($K$6:$AE$6,1,MATCH(1,K1523:AE1523,-1)),INDEX($K$6:$AE$6,1,MATCH(1,K1523:AE1523,1)),"-")</f>
        <v>-</v>
      </c>
    </row>
    <row r="1524" spans="1:40" x14ac:dyDescent="0.2">
      <c r="A1524" s="169" t="str">
        <f>IF(IFERROR(VLOOKUP(G1524,EmployesActifs,1,FALSE),"Non")&lt;&gt;"Non","Oui","Non")</f>
        <v>Oui</v>
      </c>
      <c r="B1524" s="172">
        <f>IF(A1524="Oui",1,0)</f>
        <v>1</v>
      </c>
      <c r="C1524" s="172">
        <f>IF(OR(G1524="Médecin",H1524="Médecin",I1524="Médecin",I1524="Médecins",H1524="anesthésiste",H1524="boursier univ.",H1524="chercheur",H1524="chirurgien",H1524="Résident(e)",H1524="Md Urg",H1524="Md Card",LEFT(H1524,6)="Fellow",H1524="Externe Médecine",H1524="Directeur de la biobanque Médecin",H1524="monit.-boursier",),1,0)</f>
        <v>0</v>
      </c>
      <c r="D1524" s="172">
        <f>IF(OR(G1524=0,H1524="Stagiaire",H1524="Stagiaires",H1524="Externe",H1524="Externes",G1524="agence",H1524="STAGIAIRE INFIRMIER(ÈRE)",H1524="STAGIAIRE SI",H1524="STAGIAIRE S.I.",H1524="STAGIAIRE PAB",H1524="STAGIAIRE EN PERFUSION",H1524="Stagiaire Physiothérapeute",H1524="Stagiaire médecine",H1524="Stagiaire - Service sociaux",H1524="STAGIAIRE SOINS INFIRMIERS",H1524="STAGIAIRE EXTERNE EN MÉDECINE",H1524="ss",),1,0)</f>
        <v>0</v>
      </c>
      <c r="E1524" s="28" t="s">
        <v>2286</v>
      </c>
      <c r="F1524" s="28" t="s">
        <v>142</v>
      </c>
      <c r="G1524" s="262">
        <v>10447</v>
      </c>
      <c r="H1524" s="79" t="s">
        <v>103</v>
      </c>
      <c r="I1524" s="164" t="s">
        <v>65</v>
      </c>
      <c r="J1524" s="273">
        <f ca="1">IF(AK1524&lt;=Données!$B$2,1," ")</f>
        <v>1</v>
      </c>
      <c r="K1524" s="45" t="s">
        <v>56</v>
      </c>
      <c r="L1524" s="46"/>
      <c r="M1524" s="47"/>
      <c r="N1524" s="48"/>
      <c r="O1524" s="185"/>
      <c r="P1524" s="300"/>
      <c r="Q1524" s="185">
        <v>1</v>
      </c>
      <c r="R1524" s="186"/>
      <c r="S1524" s="186"/>
      <c r="T1524" s="187"/>
      <c r="U1524" s="187"/>
      <c r="V1524" s="187"/>
      <c r="W1524" s="320"/>
      <c r="X1524" s="214"/>
      <c r="Y1524" s="215"/>
      <c r="Z1524" s="34"/>
      <c r="AA1524" s="35"/>
      <c r="AB1524" s="35"/>
      <c r="AC1524" s="35"/>
      <c r="AD1524" s="36"/>
      <c r="AE1524" s="224"/>
      <c r="AF1524" s="53"/>
      <c r="AG1524" s="54"/>
      <c r="AH1524" s="55"/>
      <c r="AI1524" s="56"/>
      <c r="AJ1524" s="41" t="s">
        <v>193</v>
      </c>
      <c r="AK1524" s="42">
        <v>43904</v>
      </c>
      <c r="AL1524" s="50"/>
      <c r="AM1524" s="337" t="str">
        <f>INDEX($K$6:$AE$6,1,MATCH(1,K1524:AE1524,-1))</f>
        <v>1860-S</v>
      </c>
      <c r="AN1524" s="337" t="str">
        <f>IF(INDEX($K$6:$AE$6,1,MATCH(1,K1524:AE1524,1))&lt;&gt;INDEX($K$6:$AE$6,1,MATCH(1,K1524:AE1524,-1)),INDEX($K$6:$AE$6,1,MATCH(1,K1524:AE1524,1)),"-")</f>
        <v>-</v>
      </c>
    </row>
    <row r="1525" spans="1:40" x14ac:dyDescent="0.2">
      <c r="A1525" s="381"/>
      <c r="B1525" s="172">
        <f>IF(A1525="Oui",1,0)</f>
        <v>0</v>
      </c>
      <c r="C1525" s="172">
        <f>IF(OR(G1525="Médecin",H1525="Médecin",I1525="Médecin",I1525="Médecins",H1525="anesthésiste",H1525="boursier univ.",H1525="chercheur",H1525="chirurgien",H1525="Résident(e)",H1525="Md Urg",H1525="Md Card",LEFT(H1525,6)="Fellow",H1525="Externe Médecine",H1525="Directeur de la biobanque Médecin",H1525="monit.-boursier",),1,0)</f>
        <v>1</v>
      </c>
      <c r="D1525" s="172">
        <f>IF(OR(G1525=0,H1525="Stagiaire",H1525="Stagiaires",H1525="Externe",H1525="Externes",G1525="agence",H1525="STAGIAIRE INFIRMIER(ÈRE)",H1525="STAGIAIRE SI",H1525="STAGIAIRE S.I.",H1525="STAGIAIRE PAB",H1525="STAGIAIRE EN PERFUSION",H1525="Stagiaire Physiothérapeute",H1525="Stagiaire médecine",H1525="Stagiaire - Service sociaux",H1525="STAGIAIRE SOINS INFIRMIERS",H1525="STAGIAIRE EXTERNE EN MÉDECINE",H1525="ss",),1,0)</f>
        <v>0</v>
      </c>
      <c r="E1525" s="28" t="s">
        <v>5509</v>
      </c>
      <c r="F1525" s="28" t="s">
        <v>5510</v>
      </c>
      <c r="G1525" s="262" t="s">
        <v>80</v>
      </c>
      <c r="H1525" s="79" t="s">
        <v>80</v>
      </c>
      <c r="I1525" s="164" t="s">
        <v>84</v>
      </c>
      <c r="J1525" s="273" t="str">
        <f ca="1">IF(AK1525&lt;=Données!$B$2,1," ")</f>
        <v xml:space="preserve"> </v>
      </c>
      <c r="K1525" s="45"/>
      <c r="L1525" s="46"/>
      <c r="M1525" s="47"/>
      <c r="N1525" s="48"/>
      <c r="O1525" s="185"/>
      <c r="P1525" s="300"/>
      <c r="Q1525" s="185"/>
      <c r="R1525" s="186"/>
      <c r="S1525" s="186">
        <v>1</v>
      </c>
      <c r="T1525" s="187"/>
      <c r="U1525" s="187"/>
      <c r="V1525" s="187"/>
      <c r="W1525" s="320"/>
      <c r="X1525" s="214"/>
      <c r="Y1525" s="215"/>
      <c r="Z1525" s="34"/>
      <c r="AA1525" s="35"/>
      <c r="AB1525" s="35"/>
      <c r="AC1525" s="35"/>
      <c r="AD1525" s="36"/>
      <c r="AE1525" s="224"/>
      <c r="AF1525" s="53"/>
      <c r="AG1525" s="54"/>
      <c r="AH1525" s="55"/>
      <c r="AI1525" s="56"/>
      <c r="AJ1525" s="41" t="s">
        <v>4462</v>
      </c>
      <c r="AK1525" s="42">
        <v>45462</v>
      </c>
      <c r="AL1525" s="50"/>
      <c r="AM1525" s="337" t="str">
        <f>INDEX($K$6:$AE$6,1,MATCH(1,K1525:AE1525,-1))</f>
        <v>1870 +</v>
      </c>
      <c r="AN1525" s="337" t="str">
        <f>IF(INDEX($K$6:$AE$6,1,MATCH(1,K1525:AE1525,1))&lt;&gt;INDEX($K$6:$AE$6,1,MATCH(1,K1525:AE1525,-1)),INDEX($K$6:$AE$6,1,MATCH(1,K1525:AE1525,1)),"-")</f>
        <v>-</v>
      </c>
    </row>
    <row r="1526" spans="1:40" x14ac:dyDescent="0.2">
      <c r="A1526" s="169" t="str">
        <f>IF(IFERROR(VLOOKUP(G1526,EmployesActifs,1,FALSE),"Non")&lt;&gt;"Non","Oui","Non")</f>
        <v>Oui</v>
      </c>
      <c r="B1526" s="172">
        <f>IF(A1526="Oui",1,0)</f>
        <v>1</v>
      </c>
      <c r="C1526" s="172">
        <f>IF(OR(G1526="Médecin",H1526="Médecin",I1526="Médecin",I1526="Médecins",H1526="anesthésiste",H1526="boursier univ.",H1526="chercheur",H1526="chirurgien",H1526="Résident(e)",H1526="Md Urg",H1526="Md Card",LEFT(H1526,6)="Fellow",H1526="Externe Médecine",H1526="Directeur de la biobanque Médecin",H1526="monit.-boursier",),1,0)</f>
        <v>0</v>
      </c>
      <c r="D1526" s="172">
        <f>IF(OR(G1526=0,H1526="Stagiaire",H1526="Stagiaires",H1526="Externe",H1526="Externes",G1526="agence",H1526="STAGIAIRE INFIRMIER(ÈRE)",H1526="STAGIAIRE SI",H1526="STAGIAIRE S.I.",H1526="STAGIAIRE PAB",H1526="STAGIAIRE EN PERFUSION",H1526="Stagiaire Physiothérapeute",H1526="Stagiaire médecine",H1526="Stagiaire - Service sociaux",H1526="STAGIAIRE SOINS INFIRMIERS",H1526="STAGIAIRE EXTERNE EN MÉDECINE",H1526="ss",),1,0)</f>
        <v>0</v>
      </c>
      <c r="E1526" s="28" t="s">
        <v>2293</v>
      </c>
      <c r="F1526" s="28" t="s">
        <v>2294</v>
      </c>
      <c r="G1526" s="262">
        <v>2933</v>
      </c>
      <c r="H1526" s="79" t="s">
        <v>747</v>
      </c>
      <c r="I1526" s="164" t="s">
        <v>61</v>
      </c>
      <c r="J1526" s="273" t="str">
        <f ca="1">IF(AK1526&lt;=Données!$B$2,1," ")</f>
        <v xml:space="preserve"> </v>
      </c>
      <c r="K1526" s="30"/>
      <c r="L1526" s="31">
        <v>1</v>
      </c>
      <c r="M1526" s="32"/>
      <c r="N1526" s="33"/>
      <c r="O1526" s="185"/>
      <c r="P1526" s="187"/>
      <c r="Q1526" s="185"/>
      <c r="R1526" s="186"/>
      <c r="S1526" s="186"/>
      <c r="T1526" s="187"/>
      <c r="U1526" s="187"/>
      <c r="V1526" s="187"/>
      <c r="W1526" s="320"/>
      <c r="X1526" s="214"/>
      <c r="Y1526" s="215"/>
      <c r="Z1526" s="34"/>
      <c r="AA1526" s="35"/>
      <c r="AB1526" s="35"/>
      <c r="AC1526" s="35"/>
      <c r="AD1526" s="36"/>
      <c r="AE1526" s="378"/>
      <c r="AF1526" s="37"/>
      <c r="AG1526" s="38"/>
      <c r="AH1526" s="39"/>
      <c r="AI1526" s="40"/>
      <c r="AJ1526" s="41" t="s">
        <v>4462</v>
      </c>
      <c r="AK1526" s="42">
        <v>45336</v>
      </c>
      <c r="AL1526" s="50"/>
      <c r="AM1526" s="337" t="str">
        <f>INDEX($K$6:$AE$6,1,MATCH(1,K1526:AE1526,-1))</f>
        <v>95PFE-L2M</v>
      </c>
      <c r="AN1526" s="337" t="str">
        <f>IF(INDEX($K$6:$AE$6,1,MATCH(1,K1526:AE1526,1))&lt;&gt;INDEX($K$6:$AE$6,1,MATCH(1,K1526:AE1526,-1)),INDEX($K$6:$AE$6,1,MATCH(1,K1526:AE1526,1)),"-")</f>
        <v>-</v>
      </c>
    </row>
    <row r="1527" spans="1:40" x14ac:dyDescent="0.2">
      <c r="A1527" s="169" t="str">
        <f>IF(IFERROR(VLOOKUP(G1527,EmployesActifs,1,FALSE),"Non")&lt;&gt;"Non","Oui","Non")</f>
        <v>Oui</v>
      </c>
      <c r="B1527" s="172">
        <f>IF(A1527="Oui",1,0)</f>
        <v>1</v>
      </c>
      <c r="C1527" s="172">
        <f>IF(OR(G1527="Médecin",H1527="Médecin",I1527="Médecin",I1527="Médecins",H1527="anesthésiste",H1527="boursier univ.",H1527="chercheur",H1527="chirurgien",H1527="Résident(e)",H1527="Md Urg",H1527="Md Card",LEFT(H1527,6)="Fellow",H1527="Externe Médecine",H1527="Directeur de la biobanque Médecin",H1527="monit.-boursier",),1,0)</f>
        <v>0</v>
      </c>
      <c r="D1527" s="172">
        <f>IF(OR(G1527=0,H1527="Stagiaire",H1527="Stagiaires",H1527="Externe",H1527="Externes",G1527="agence",H1527="STAGIAIRE INFIRMIER(ÈRE)",H1527="STAGIAIRE SI",H1527="STAGIAIRE S.I.",H1527="STAGIAIRE PAB",H1527="STAGIAIRE EN PERFUSION",H1527="Stagiaire Physiothérapeute",H1527="Stagiaire médecine",H1527="Stagiaire - Service sociaux",H1527="STAGIAIRE SOINS INFIRMIERS",H1527="STAGIAIRE EXTERNE EN MÉDECINE",H1527="ss",),1,0)</f>
        <v>0</v>
      </c>
      <c r="E1527" s="28" t="s">
        <v>862</v>
      </c>
      <c r="F1527" s="28" t="s">
        <v>276</v>
      </c>
      <c r="G1527" s="262">
        <v>1736</v>
      </c>
      <c r="H1527" s="79" t="s">
        <v>747</v>
      </c>
      <c r="I1527" s="164" t="s">
        <v>5701</v>
      </c>
      <c r="J1527" s="273">
        <f ca="1">IF(AK1527&lt;=Données!$B$2,1," ")</f>
        <v>1</v>
      </c>
      <c r="K1527" s="30" t="s">
        <v>56</v>
      </c>
      <c r="L1527" s="31"/>
      <c r="M1527" s="32"/>
      <c r="N1527" s="33"/>
      <c r="O1527" s="185"/>
      <c r="P1527" s="300"/>
      <c r="Q1527" s="185"/>
      <c r="R1527" s="186"/>
      <c r="S1527" s="186"/>
      <c r="T1527" s="187"/>
      <c r="U1527" s="187"/>
      <c r="V1527" s="187"/>
      <c r="W1527" s="320"/>
      <c r="X1527" s="214"/>
      <c r="Y1527" s="215"/>
      <c r="Z1527" s="34"/>
      <c r="AA1527" s="35">
        <v>1</v>
      </c>
      <c r="AB1527" s="35"/>
      <c r="AC1527" s="35"/>
      <c r="AD1527" s="36"/>
      <c r="AE1527" s="378"/>
      <c r="AF1527" s="37"/>
      <c r="AG1527" s="38"/>
      <c r="AH1527" s="39"/>
      <c r="AI1527" s="40"/>
      <c r="AJ1527" s="41" t="s">
        <v>85</v>
      </c>
      <c r="AK1527" s="42">
        <v>44518</v>
      </c>
      <c r="AL1527" s="50"/>
      <c r="AM1527" s="337" t="str">
        <f>INDEX($K$6:$AE$6,1,MATCH(1,K1527:AE1527,-1))</f>
        <v>1511-S</v>
      </c>
      <c r="AN1527" s="337" t="str">
        <f>IF(INDEX($K$6:$AE$6,1,MATCH(1,K1527:AE1527,1))&lt;&gt;INDEX($K$6:$AE$6,1,MATCH(1,K1527:AE1527,-1)),INDEX($K$6:$AE$6,1,MATCH(1,K1527:AE1527,1)),"-")</f>
        <v>-</v>
      </c>
    </row>
    <row r="1528" spans="1:40" x14ac:dyDescent="0.2">
      <c r="A1528" s="169" t="str">
        <f>IF(IFERROR(VLOOKUP(G1528,EmployesActifs,1,FALSE),"Non")&lt;&gt;"Non","Oui","Non")</f>
        <v>Oui</v>
      </c>
      <c r="B1528" s="172">
        <f>IF(A1528="Oui",1,0)</f>
        <v>1</v>
      </c>
      <c r="C1528" s="172">
        <f>IF(OR(G1528="Médecin",H1528="Médecin",I1528="Médecin",I1528="Médecins",H1528="anesthésiste",H1528="boursier univ.",H1528="chercheur",H1528="chirurgien",H1528="Résident(e)",H1528="Md Urg",H1528="Md Card",LEFT(H1528,6)="Fellow",H1528="Externe Médecine",H1528="Directeur de la biobanque Médecin",H1528="monit.-boursier",),1,0)</f>
        <v>0</v>
      </c>
      <c r="D1528" s="172">
        <f>IF(OR(G1528=0,H1528="Stagiaire",H1528="Stagiaires",H1528="Externe",H1528="Externes",G1528="agence",H1528="STAGIAIRE INFIRMIER(ÈRE)",H1528="STAGIAIRE SI",H1528="STAGIAIRE S.I.",H1528="STAGIAIRE PAB",H1528="STAGIAIRE EN PERFUSION",H1528="Stagiaire Physiothérapeute",H1528="Stagiaire médecine",H1528="Stagiaire - Service sociaux",H1528="STAGIAIRE SOINS INFIRMIERS",H1528="STAGIAIRE EXTERNE EN MÉDECINE",H1528="ss",),1,0)</f>
        <v>0</v>
      </c>
      <c r="E1528" s="28" t="s">
        <v>2297</v>
      </c>
      <c r="F1528" s="28" t="s">
        <v>189</v>
      </c>
      <c r="G1528" s="262">
        <v>5714</v>
      </c>
      <c r="H1528" s="79" t="s">
        <v>103</v>
      </c>
      <c r="I1528" s="164" t="s">
        <v>61</v>
      </c>
      <c r="J1528" s="273">
        <f ca="1">IF(AK1528&lt;=Données!$B$2,1," ")</f>
        <v>1</v>
      </c>
      <c r="K1528" s="30"/>
      <c r="L1528" s="31"/>
      <c r="M1528" s="32">
        <v>1</v>
      </c>
      <c r="N1528" s="33"/>
      <c r="O1528" s="185"/>
      <c r="P1528" s="300"/>
      <c r="Q1528" s="185"/>
      <c r="R1528" s="186"/>
      <c r="S1528" s="186"/>
      <c r="T1528" s="187"/>
      <c r="U1528" s="187"/>
      <c r="V1528" s="187"/>
      <c r="W1528" s="320"/>
      <c r="X1528" s="214"/>
      <c r="Y1528" s="215"/>
      <c r="Z1528" s="34"/>
      <c r="AA1528" s="35"/>
      <c r="AB1528" s="35"/>
      <c r="AC1528" s="35"/>
      <c r="AD1528" s="36"/>
      <c r="AE1528" s="378"/>
      <c r="AF1528" s="37"/>
      <c r="AG1528" s="38"/>
      <c r="AH1528" s="39"/>
      <c r="AI1528" s="40"/>
      <c r="AJ1528" s="41" t="s">
        <v>159</v>
      </c>
      <c r="AK1528" s="42">
        <v>44576</v>
      </c>
      <c r="AL1528" s="50"/>
      <c r="AM1528" s="337" t="str">
        <f>INDEX($K$6:$AE$6,1,MATCH(1,K1528:AE1528,-1))</f>
        <v>95PFE-L2L</v>
      </c>
      <c r="AN1528" s="337" t="str">
        <f>IF(INDEX($K$6:$AE$6,1,MATCH(1,K1528:AE1528,1))&lt;&gt;INDEX($K$6:$AE$6,1,MATCH(1,K1528:AE1528,-1)),INDEX($K$6:$AE$6,1,MATCH(1,K1528:AE1528,1)),"-")</f>
        <v>-</v>
      </c>
    </row>
    <row r="1529" spans="1:40" x14ac:dyDescent="0.2">
      <c r="A1529" s="169" t="str">
        <f>IF(IFERROR(VLOOKUP(G1529,EmployesActifs,1,FALSE),"Non")&lt;&gt;"Non","Oui","Non")</f>
        <v>Oui</v>
      </c>
      <c r="B1529" s="172">
        <f>IF(A1529="Oui",1,0)</f>
        <v>1</v>
      </c>
      <c r="C1529" s="172">
        <f>IF(OR(G1529="Médecin",H1529="Médecin",I1529="Médecin",I1529="Médecins",H1529="anesthésiste",H1529="boursier univ.",H1529="chercheur",H1529="chirurgien",H1529="Résident(e)",H1529="Md Urg",H1529="Md Card",LEFT(H1529,6)="Fellow",H1529="Externe Médecine",H1529="Directeur de la biobanque Médecin",H1529="monit.-boursier",),1,0)</f>
        <v>0</v>
      </c>
      <c r="D1529" s="172">
        <f>IF(OR(G1529=0,H1529="Stagiaire",H1529="Stagiaires",H1529="Externe",H1529="Externes",G1529="agence",H1529="STAGIAIRE INFIRMIER(ÈRE)",H1529="STAGIAIRE SI",H1529="STAGIAIRE S.I.",H1529="STAGIAIRE PAB",H1529="STAGIAIRE EN PERFUSION",H1529="Stagiaire Physiothérapeute",H1529="Stagiaire médecine",H1529="Stagiaire - Service sociaux",H1529="STAGIAIRE SOINS INFIRMIERS",H1529="STAGIAIRE EXTERNE EN MÉDECINE",H1529="ss",),1,0)</f>
        <v>0</v>
      </c>
      <c r="E1529" s="28" t="s">
        <v>3052</v>
      </c>
      <c r="F1529" s="28" t="s">
        <v>3053</v>
      </c>
      <c r="G1529" s="262">
        <v>12948</v>
      </c>
      <c r="H1529" s="79" t="s">
        <v>3965</v>
      </c>
      <c r="I1529" s="164" t="s">
        <v>5717</v>
      </c>
      <c r="J1529" s="273" t="str">
        <f ca="1">IF(AK1529&lt;=Données!$B$2,1," ")</f>
        <v xml:space="preserve"> </v>
      </c>
      <c r="K1529" s="30">
        <v>1</v>
      </c>
      <c r="L1529" s="31"/>
      <c r="M1529" s="32"/>
      <c r="N1529" s="33"/>
      <c r="O1529" s="185"/>
      <c r="P1529" s="300"/>
      <c r="Q1529" s="185"/>
      <c r="R1529" s="186"/>
      <c r="S1529" s="186"/>
      <c r="T1529" s="187"/>
      <c r="U1529" s="187"/>
      <c r="V1529" s="187"/>
      <c r="W1529" s="320"/>
      <c r="X1529" s="214"/>
      <c r="Y1529" s="215"/>
      <c r="Z1529" s="34"/>
      <c r="AA1529" s="35"/>
      <c r="AB1529" s="35"/>
      <c r="AC1529" s="35"/>
      <c r="AD1529" s="36"/>
      <c r="AE1529" s="378"/>
      <c r="AF1529" s="37"/>
      <c r="AG1529" s="38"/>
      <c r="AH1529" s="39"/>
      <c r="AI1529" s="40"/>
      <c r="AJ1529" s="41" t="s">
        <v>4462</v>
      </c>
      <c r="AK1529" s="42">
        <v>45938</v>
      </c>
      <c r="AL1529" s="50"/>
      <c r="AM1529" s="337" t="str">
        <f>INDEX($K$6:$AE$6,1,MATCH(1,K1529:AE1529,-1))</f>
        <v>95PFE-L2S</v>
      </c>
      <c r="AN1529" s="337" t="str">
        <f>IF(INDEX($K$6:$AE$6,1,MATCH(1,K1529:AE1529,1))&lt;&gt;INDEX($K$6:$AE$6,1,MATCH(1,K1529:AE1529,-1)),INDEX($K$6:$AE$6,1,MATCH(1,K1529:AE1529,1)),"-")</f>
        <v>-</v>
      </c>
    </row>
    <row r="1530" spans="1:40" x14ac:dyDescent="0.2">
      <c r="A1530" s="169" t="str">
        <f>IF(IFERROR(VLOOKUP(G1530,EmployesActifs,1,FALSE),"Non")&lt;&gt;"Non","Oui","Non")</f>
        <v>Oui</v>
      </c>
      <c r="B1530" s="172">
        <f>IF(A1530="Oui",1,0)</f>
        <v>1</v>
      </c>
      <c r="C1530" s="172">
        <f>IF(OR(G1530="Médecin",H1530="Médecin",I1530="Médecin",I1530="Médecins",H1530="anesthésiste",H1530="boursier univ.",H1530="chercheur",H1530="chirurgien",H1530="Résident(e)",H1530="Md Urg",H1530="Md Card",LEFT(H1530,6)="Fellow",H1530="Externe Médecine",H1530="Directeur de la biobanque Médecin",H1530="monit.-boursier",),1,0)</f>
        <v>0</v>
      </c>
      <c r="D1530" s="172">
        <f>IF(OR(G1530=0,H1530="Stagiaire",H1530="Stagiaires",H1530="Externe",H1530="Externes",G1530="agence",H1530="STAGIAIRE INFIRMIER(ÈRE)",H1530="STAGIAIRE SI",H1530="STAGIAIRE S.I.",H1530="STAGIAIRE PAB",H1530="STAGIAIRE EN PERFUSION",H1530="Stagiaire Physiothérapeute",H1530="Stagiaire médecine",H1530="Stagiaire - Service sociaux",H1530="STAGIAIRE SOINS INFIRMIERS",H1530="STAGIAIRE EXTERNE EN MÉDECINE",H1530="ss",),1,0)</f>
        <v>0</v>
      </c>
      <c r="E1530" s="28" t="s">
        <v>5119</v>
      </c>
      <c r="F1530" s="28" t="s">
        <v>433</v>
      </c>
      <c r="G1530" s="262">
        <v>13130</v>
      </c>
      <c r="H1530" s="79" t="s">
        <v>4483</v>
      </c>
      <c r="I1530" s="164" t="s">
        <v>1489</v>
      </c>
      <c r="J1530" s="273" t="str">
        <f ca="1">IF(AK1530&lt;=Données!$B$2,1," ")</f>
        <v xml:space="preserve"> </v>
      </c>
      <c r="K1530" s="30"/>
      <c r="L1530" s="31" t="s">
        <v>56</v>
      </c>
      <c r="M1530" s="32">
        <v>1</v>
      </c>
      <c r="N1530" s="33"/>
      <c r="O1530" s="185"/>
      <c r="P1530" s="300"/>
      <c r="Q1530" s="185"/>
      <c r="R1530" s="186"/>
      <c r="S1530" s="186"/>
      <c r="T1530" s="187"/>
      <c r="U1530" s="187"/>
      <c r="V1530" s="187"/>
      <c r="W1530" s="320"/>
      <c r="X1530" s="214"/>
      <c r="Y1530" s="215"/>
      <c r="Z1530" s="34"/>
      <c r="AA1530" s="35"/>
      <c r="AB1530" s="35"/>
      <c r="AC1530" s="35"/>
      <c r="AD1530" s="36"/>
      <c r="AE1530" s="378"/>
      <c r="AF1530" s="37"/>
      <c r="AG1530" s="38"/>
      <c r="AH1530" s="39"/>
      <c r="AI1530" s="40"/>
      <c r="AJ1530" s="41" t="s">
        <v>4462</v>
      </c>
      <c r="AK1530" s="42">
        <v>45553</v>
      </c>
      <c r="AL1530" s="50"/>
      <c r="AM1530" s="337" t="str">
        <f>INDEX($K$6:$AE$6,1,MATCH(1,K1530:AE1530,-1))</f>
        <v>95PFE-L2L</v>
      </c>
      <c r="AN1530" s="337" t="str">
        <f>IF(INDEX($K$6:$AE$6,1,MATCH(1,K1530:AE1530,1))&lt;&gt;INDEX($K$6:$AE$6,1,MATCH(1,K1530:AE1530,-1)),INDEX($K$6:$AE$6,1,MATCH(1,K1530:AE1530,1)),"-")</f>
        <v>-</v>
      </c>
    </row>
    <row r="1531" spans="1:40" x14ac:dyDescent="0.2">
      <c r="A1531" s="169" t="str">
        <f>IF(IFERROR(VLOOKUP(G1531,EmployesActifs,1,FALSE),"Non")&lt;&gt;"Non","Oui","Non")</f>
        <v>Oui</v>
      </c>
      <c r="B1531" s="172">
        <f>IF(A1531="Oui",1,0)</f>
        <v>1</v>
      </c>
      <c r="C1531" s="172">
        <f>IF(OR(G1531="Médecin",H1531="Médecin",I1531="Médecin",I1531="Médecins",H1531="anesthésiste",H1531="boursier univ.",H1531="chercheur",H1531="chirurgien",H1531="Résident(e)",H1531="Md Urg",H1531="Md Card",LEFT(H1531,6)="Fellow",H1531="Externe Médecine",H1531="Directeur de la biobanque Médecin",H1531="monit.-boursier",),1,0)</f>
        <v>0</v>
      </c>
      <c r="D1531" s="172">
        <f>IF(OR(G1531=0,H1531="Stagiaire",H1531="Stagiaires",H1531="Externe",H1531="Externes",G1531="agence",H1531="STAGIAIRE INFIRMIER(ÈRE)",H1531="STAGIAIRE SI",H1531="STAGIAIRE S.I.",H1531="STAGIAIRE PAB",H1531="STAGIAIRE EN PERFUSION",H1531="Stagiaire Physiothérapeute",H1531="Stagiaire médecine",H1531="Stagiaire - Service sociaux",H1531="STAGIAIRE SOINS INFIRMIERS",H1531="STAGIAIRE EXTERNE EN MÉDECINE",H1531="ss",),1,0)</f>
        <v>0</v>
      </c>
      <c r="E1531" s="28" t="s">
        <v>2302</v>
      </c>
      <c r="F1531" s="28" t="s">
        <v>592</v>
      </c>
      <c r="G1531" s="262">
        <v>3949</v>
      </c>
      <c r="H1531" s="79" t="s">
        <v>2303</v>
      </c>
      <c r="I1531" s="164" t="s">
        <v>143</v>
      </c>
      <c r="J1531" s="273">
        <f ca="1">IF(AK1531&lt;=Données!$B$2,1," ")</f>
        <v>1</v>
      </c>
      <c r="K1531" s="30">
        <v>1</v>
      </c>
      <c r="L1531" s="31"/>
      <c r="M1531" s="32"/>
      <c r="N1531" s="33"/>
      <c r="O1531" s="185"/>
      <c r="P1531" s="300"/>
      <c r="Q1531" s="185"/>
      <c r="R1531" s="186"/>
      <c r="S1531" s="186"/>
      <c r="T1531" s="187"/>
      <c r="U1531" s="187"/>
      <c r="V1531" s="187"/>
      <c r="W1531" s="320"/>
      <c r="X1531" s="214"/>
      <c r="Y1531" s="215"/>
      <c r="Z1531" s="34"/>
      <c r="AA1531" s="35"/>
      <c r="AB1531" s="35"/>
      <c r="AC1531" s="35"/>
      <c r="AD1531" s="36"/>
      <c r="AE1531" s="378"/>
      <c r="AF1531" s="37"/>
      <c r="AG1531" s="38"/>
      <c r="AH1531" s="39"/>
      <c r="AI1531" s="40"/>
      <c r="AJ1531" s="41" t="s">
        <v>85</v>
      </c>
      <c r="AK1531" s="42">
        <v>44585</v>
      </c>
      <c r="AL1531" s="50"/>
      <c r="AM1531" s="337" t="str">
        <f>INDEX($K$6:$AE$6,1,MATCH(1,K1531:AE1531,-1))</f>
        <v>95PFE-L2S</v>
      </c>
      <c r="AN1531" s="337" t="str">
        <f>IF(INDEX($K$6:$AE$6,1,MATCH(1,K1531:AE1531,1))&lt;&gt;INDEX($K$6:$AE$6,1,MATCH(1,K1531:AE1531,-1)),INDEX($K$6:$AE$6,1,MATCH(1,K1531:AE1531,1)),"-")</f>
        <v>-</v>
      </c>
    </row>
    <row r="1532" spans="1:40" x14ac:dyDescent="0.2">
      <c r="A1532" s="169" t="str">
        <f>IF(IFERROR(VLOOKUP(G1532,EmployesActifs,1,FALSE),"Non")&lt;&gt;"Non","Oui","Non")</f>
        <v>Oui</v>
      </c>
      <c r="B1532" s="172">
        <f>IF(A1532="Oui",1,0)</f>
        <v>1</v>
      </c>
      <c r="C1532" s="172">
        <f>IF(OR(G1532="Médecin",H1532="Médecin",I1532="Médecin",I1532="Médecins",H1532="anesthésiste",H1532="boursier univ.",H1532="chercheur",H1532="chirurgien",H1532="Résident(e)",H1532="Md Urg",H1532="Md Card",LEFT(H1532,6)="Fellow",H1532="Externe Médecine",H1532="Directeur de la biobanque Médecin",H1532="monit.-boursier",),1,0)</f>
        <v>0</v>
      </c>
      <c r="D1532" s="172">
        <f>IF(OR(G1532=0,H1532="Stagiaire",H1532="Stagiaires",H1532="Externe",H1532="Externes",G1532="agence",H1532="STAGIAIRE INFIRMIER(ÈRE)",H1532="STAGIAIRE SI",H1532="STAGIAIRE S.I.",H1532="STAGIAIRE PAB",H1532="STAGIAIRE EN PERFUSION",H1532="Stagiaire Physiothérapeute",H1532="Stagiaire médecine",H1532="Stagiaire - Service sociaux",H1532="STAGIAIRE SOINS INFIRMIERS",H1532="STAGIAIRE EXTERNE EN MÉDECINE",H1532="ss",),1,0)</f>
        <v>0</v>
      </c>
      <c r="E1532" s="28" t="s">
        <v>2304</v>
      </c>
      <c r="F1532" s="28" t="s">
        <v>2134</v>
      </c>
      <c r="G1532" s="262">
        <v>4429</v>
      </c>
      <c r="H1532" s="79" t="s">
        <v>641</v>
      </c>
      <c r="I1532" s="164" t="s">
        <v>209</v>
      </c>
      <c r="J1532" s="273" t="str">
        <f ca="1">IF(AK1532&lt;=Données!$B$2,1," ")</f>
        <v xml:space="preserve"> </v>
      </c>
      <c r="K1532" s="30" t="s">
        <v>56</v>
      </c>
      <c r="L1532" s="31">
        <v>1</v>
      </c>
      <c r="M1532" s="32"/>
      <c r="N1532" s="33"/>
      <c r="O1532" s="185"/>
      <c r="P1532" s="300"/>
      <c r="Q1532" s="185"/>
      <c r="R1532" s="186"/>
      <c r="S1532" s="186">
        <v>1</v>
      </c>
      <c r="T1532" s="187"/>
      <c r="U1532" s="187"/>
      <c r="V1532" s="187"/>
      <c r="W1532" s="320"/>
      <c r="X1532" s="214"/>
      <c r="Y1532" s="215"/>
      <c r="Z1532" s="34"/>
      <c r="AA1532" s="35"/>
      <c r="AB1532" s="35"/>
      <c r="AC1532" s="35"/>
      <c r="AD1532" s="36"/>
      <c r="AE1532" s="378"/>
      <c r="AF1532" s="37"/>
      <c r="AG1532" s="38"/>
      <c r="AH1532" s="39"/>
      <c r="AI1532" s="40"/>
      <c r="AJ1532" s="41" t="s">
        <v>4462</v>
      </c>
      <c r="AK1532" s="42">
        <v>45267</v>
      </c>
      <c r="AL1532" s="50"/>
      <c r="AM1532" s="337" t="str">
        <f>INDEX($K$6:$AE$6,1,MATCH(1,K1532:AE1532,-1))</f>
        <v>95PFE-L2M</v>
      </c>
      <c r="AN1532" s="337" t="str">
        <f>IF(INDEX($K$6:$AE$6,1,MATCH(1,K1532:AE1532,1))&lt;&gt;INDEX($K$6:$AE$6,1,MATCH(1,K1532:AE1532,-1)),INDEX($K$6:$AE$6,1,MATCH(1,K1532:AE1532,1)),"-")</f>
        <v>1870 +</v>
      </c>
    </row>
    <row r="1533" spans="1:40" x14ac:dyDescent="0.2">
      <c r="A1533" s="381"/>
      <c r="B1533" s="172">
        <f>IF(A1533="Oui",1,0)</f>
        <v>0</v>
      </c>
      <c r="C1533" s="172">
        <f>IF(OR(G1533="Médecin",H1533="Médecin",I1533="Médecin",I1533="Médecins",H1533="anesthésiste",H1533="boursier univ.",H1533="chercheur",H1533="chirurgien",H1533="Résident(e)",H1533="Md Urg",H1533="Md Card",LEFT(H1533,6)="Fellow",H1533="Externe Médecine",H1533="Directeur de la biobanque Médecin",H1533="monit.-boursier",),1,0)</f>
        <v>1</v>
      </c>
      <c r="D1533" s="172">
        <f>IF(OR(G1533=0,H1533="Stagiaire",H1533="Stagiaires",H1533="Externe",H1533="Externes",G1533="agence",H1533="STAGIAIRE INFIRMIER(ÈRE)",H1533="STAGIAIRE SI",H1533="STAGIAIRE S.I.",H1533="STAGIAIRE PAB",H1533="STAGIAIRE EN PERFUSION",H1533="Stagiaire Physiothérapeute",H1533="Stagiaire médecine",H1533="Stagiaire - Service sociaux",H1533="STAGIAIRE SOINS INFIRMIERS",H1533="STAGIAIRE EXTERNE EN MÉDECINE",H1533="ss",),1,0)</f>
        <v>0</v>
      </c>
      <c r="E1533" s="28" t="s">
        <v>2305</v>
      </c>
      <c r="F1533" s="28" t="s">
        <v>728</v>
      </c>
      <c r="G1533" s="262" t="s">
        <v>2306</v>
      </c>
      <c r="H1533" s="79" t="s">
        <v>80</v>
      </c>
      <c r="I1533" s="164" t="s">
        <v>117</v>
      </c>
      <c r="J1533" s="273">
        <f ca="1">IF(AK1533&lt;=Données!$B$2,1," ")</f>
        <v>1</v>
      </c>
      <c r="K1533" s="30">
        <v>1</v>
      </c>
      <c r="L1533" s="31"/>
      <c r="M1533" s="32"/>
      <c r="N1533" s="33"/>
      <c r="O1533" s="185"/>
      <c r="P1533" s="300"/>
      <c r="Q1533" s="185"/>
      <c r="R1533" s="186"/>
      <c r="S1533" s="186"/>
      <c r="T1533" s="187"/>
      <c r="U1533" s="187"/>
      <c r="V1533" s="187"/>
      <c r="W1533" s="320"/>
      <c r="X1533" s="214"/>
      <c r="Y1533" s="215"/>
      <c r="Z1533" s="34"/>
      <c r="AA1533" s="35"/>
      <c r="AB1533" s="35"/>
      <c r="AC1533" s="35"/>
      <c r="AD1533" s="36"/>
      <c r="AE1533" s="378"/>
      <c r="AF1533" s="37"/>
      <c r="AG1533" s="38"/>
      <c r="AH1533" s="39"/>
      <c r="AI1533" s="40"/>
      <c r="AJ1533" s="41" t="s">
        <v>98</v>
      </c>
      <c r="AK1533" s="42">
        <v>44582</v>
      </c>
      <c r="AL1533" s="50"/>
      <c r="AM1533" s="337" t="str">
        <f>INDEX($K$6:$AE$6,1,MATCH(1,K1533:AE1533,-1))</f>
        <v>95PFE-L2S</v>
      </c>
      <c r="AN1533" s="337" t="str">
        <f>IF(INDEX($K$6:$AE$6,1,MATCH(1,K1533:AE1533,1))&lt;&gt;INDEX($K$6:$AE$6,1,MATCH(1,K1533:AE1533,-1)),INDEX($K$6:$AE$6,1,MATCH(1,K1533:AE1533,1)),"-")</f>
        <v>-</v>
      </c>
    </row>
    <row r="1534" spans="1:40" x14ac:dyDescent="0.2">
      <c r="A1534" s="169" t="str">
        <f>IF(IFERROR(VLOOKUP(G1534,EmployesActifs,1,FALSE),"Non")&lt;&gt;"Non","Oui","Non")</f>
        <v>Oui</v>
      </c>
      <c r="B1534" s="172">
        <f>IF(A1534="Oui",1,0)</f>
        <v>1</v>
      </c>
      <c r="C1534" s="172">
        <f>IF(OR(G1534="Médecin",H1534="Médecin",I1534="Médecin",I1534="Médecins",H1534="anesthésiste",H1534="boursier univ.",H1534="chercheur",H1534="chirurgien",H1534="Résident(e)",H1534="Md Urg",H1534="Md Card",LEFT(H1534,6)="Fellow",H1534="Externe Médecine",H1534="Directeur de la biobanque Médecin",H1534="monit.-boursier",),1,0)</f>
        <v>0</v>
      </c>
      <c r="D1534" s="172">
        <f>IF(OR(G1534=0,H1534="Stagiaire",H1534="Stagiaires",H1534="Externe",H1534="Externes",G1534="agence",H1534="STAGIAIRE INFIRMIER(ÈRE)",H1534="STAGIAIRE SI",H1534="STAGIAIRE S.I.",H1534="STAGIAIRE PAB",H1534="STAGIAIRE EN PERFUSION",H1534="Stagiaire Physiothérapeute",H1534="Stagiaire médecine",H1534="Stagiaire - Service sociaux",H1534="STAGIAIRE SOINS INFIRMIERS",H1534="STAGIAIRE EXTERNE EN MÉDECINE",H1534="ss",),1,0)</f>
        <v>0</v>
      </c>
      <c r="E1534" s="28" t="s">
        <v>2305</v>
      </c>
      <c r="F1534" s="28" t="s">
        <v>2307</v>
      </c>
      <c r="G1534" s="262">
        <v>10437</v>
      </c>
      <c r="H1534" s="79" t="s">
        <v>54</v>
      </c>
      <c r="I1534" s="164" t="s">
        <v>55</v>
      </c>
      <c r="J1534" s="273" t="str">
        <f ca="1">IF(AK1534&lt;=Données!$B$2,1," ")</f>
        <v xml:space="preserve"> </v>
      </c>
      <c r="K1534" s="30" t="s">
        <v>4467</v>
      </c>
      <c r="L1534" s="31"/>
      <c r="M1534" s="32"/>
      <c r="N1534" s="33"/>
      <c r="O1534" s="185"/>
      <c r="P1534" s="300"/>
      <c r="Q1534" s="185"/>
      <c r="R1534" s="186"/>
      <c r="S1534" s="186">
        <v>1</v>
      </c>
      <c r="T1534" s="187"/>
      <c r="U1534" s="187"/>
      <c r="V1534" s="187"/>
      <c r="W1534" s="320"/>
      <c r="X1534" s="214"/>
      <c r="Y1534" s="215"/>
      <c r="Z1534" s="34"/>
      <c r="AA1534" s="35"/>
      <c r="AB1534" s="35"/>
      <c r="AC1534" s="35"/>
      <c r="AD1534" s="36"/>
      <c r="AE1534" s="378"/>
      <c r="AF1534" s="37"/>
      <c r="AG1534" s="38"/>
      <c r="AH1534" s="39"/>
      <c r="AI1534" s="40"/>
      <c r="AJ1534" s="41" t="s">
        <v>50</v>
      </c>
      <c r="AK1534" s="42">
        <v>45642</v>
      </c>
      <c r="AL1534" s="50"/>
      <c r="AM1534" s="337" t="str">
        <f>INDEX($K$6:$AE$6,1,MATCH(1,K1534:AE1534,-1))</f>
        <v>1870 +</v>
      </c>
      <c r="AN1534" s="337" t="str">
        <f>IF(INDEX($K$6:$AE$6,1,MATCH(1,K1534:AE1534,1))&lt;&gt;INDEX($K$6:$AE$6,1,MATCH(1,K1534:AE1534,-1)),INDEX($K$6:$AE$6,1,MATCH(1,K1534:AE1534,1)),"-")</f>
        <v>-</v>
      </c>
    </row>
    <row r="1535" spans="1:40" x14ac:dyDescent="0.2">
      <c r="A1535" s="169" t="str">
        <f>IF(IFERROR(VLOOKUP(G1535,EmployesActifs,1,FALSE),"Non")&lt;&gt;"Non","Oui","Non")</f>
        <v>Oui</v>
      </c>
      <c r="B1535" s="172">
        <f>IF(A1535="Oui",1,0)</f>
        <v>1</v>
      </c>
      <c r="C1535" s="172">
        <f>IF(OR(G1535="Médecin",H1535="Médecin",I1535="Médecin",I1535="Médecins",H1535="anesthésiste",H1535="boursier univ.",H1535="chercheur",H1535="chirurgien",H1535="Résident(e)",H1535="Md Urg",H1535="Md Card",LEFT(H1535,6)="Fellow",H1535="Externe Médecine",H1535="Directeur de la biobanque Médecin",H1535="monit.-boursier",),1,0)</f>
        <v>0</v>
      </c>
      <c r="D1535" s="172">
        <f>IF(OR(G1535=0,H1535="Stagiaire",H1535="Stagiaires",H1535="Externe",H1535="Externes",G1535="agence",H1535="STAGIAIRE INFIRMIER(ÈRE)",H1535="STAGIAIRE SI",H1535="STAGIAIRE S.I.",H1535="STAGIAIRE PAB",H1535="STAGIAIRE EN PERFUSION",H1535="Stagiaire Physiothérapeute",H1535="Stagiaire médecine",H1535="Stagiaire - Service sociaux",H1535="STAGIAIRE SOINS INFIRMIERS",H1535="STAGIAIRE EXTERNE EN MÉDECINE",H1535="ss",),1,0)</f>
        <v>0</v>
      </c>
      <c r="E1535" s="28" t="s">
        <v>2305</v>
      </c>
      <c r="F1535" s="28" t="s">
        <v>782</v>
      </c>
      <c r="G1535" s="262">
        <v>4846</v>
      </c>
      <c r="H1535" s="79" t="s">
        <v>3586</v>
      </c>
      <c r="I1535" s="164" t="s">
        <v>933</v>
      </c>
      <c r="J1535" s="273" t="str">
        <f ca="1">IF(AK1535&lt;=Données!$B$2,1," ")</f>
        <v xml:space="preserve"> </v>
      </c>
      <c r="K1535" s="30">
        <v>1</v>
      </c>
      <c r="L1535" s="31"/>
      <c r="M1535" s="32"/>
      <c r="N1535" s="33"/>
      <c r="O1535" s="185"/>
      <c r="P1535" s="300"/>
      <c r="Q1535" s="185"/>
      <c r="R1535" s="186"/>
      <c r="S1535" s="186"/>
      <c r="T1535" s="187"/>
      <c r="U1535" s="187"/>
      <c r="V1535" s="187"/>
      <c r="W1535" s="320"/>
      <c r="X1535" s="214"/>
      <c r="Y1535" s="215"/>
      <c r="Z1535" s="34"/>
      <c r="AA1535" s="35"/>
      <c r="AB1535" s="35"/>
      <c r="AC1535" s="35"/>
      <c r="AD1535" s="36"/>
      <c r="AE1535" s="378"/>
      <c r="AF1535" s="37"/>
      <c r="AG1535" s="38"/>
      <c r="AH1535" s="39"/>
      <c r="AI1535" s="40"/>
      <c r="AJ1535" s="41" t="s">
        <v>4462</v>
      </c>
      <c r="AK1535" s="42">
        <v>45259</v>
      </c>
      <c r="AL1535" s="50"/>
      <c r="AM1535" s="337" t="str">
        <f>INDEX($K$6:$AE$6,1,MATCH(1,K1535:AE1535,-1))</f>
        <v>95PFE-L2S</v>
      </c>
      <c r="AN1535" s="337" t="str">
        <f>IF(INDEX($K$6:$AE$6,1,MATCH(1,K1535:AE1535,1))&lt;&gt;INDEX($K$6:$AE$6,1,MATCH(1,K1535:AE1535,-1)),INDEX($K$6:$AE$6,1,MATCH(1,K1535:AE1535,1)),"-")</f>
        <v>-</v>
      </c>
    </row>
    <row r="1536" spans="1:40" x14ac:dyDescent="0.2">
      <c r="A1536" s="169" t="str">
        <f>IF(IFERROR(VLOOKUP(G1536,EmployesActifs,1,FALSE),"Non")&lt;&gt;"Non","Oui","Non")</f>
        <v>Oui</v>
      </c>
      <c r="B1536" s="172">
        <f>IF(A1536="Oui",1,0)</f>
        <v>1</v>
      </c>
      <c r="C1536" s="172">
        <f>IF(OR(G1536="Médecin",H1536="Médecin",I1536="Médecin",I1536="Médecins",H1536="anesthésiste",H1536="boursier univ.",H1536="chercheur",H1536="chirurgien",H1536="Résident(e)",H1536="Md Urg",H1536="Md Card",LEFT(H1536,6)="Fellow",H1536="Externe Médecine",H1536="Directeur de la biobanque Médecin",H1536="monit.-boursier",),1,0)</f>
        <v>0</v>
      </c>
      <c r="D1536" s="172">
        <f>IF(OR(G1536=0,H1536="Stagiaire",H1536="Stagiaires",H1536="Externe",H1536="Externes",G1536="agence",H1536="STAGIAIRE INFIRMIER(ÈRE)",H1536="STAGIAIRE SI",H1536="STAGIAIRE S.I.",H1536="STAGIAIRE PAB",H1536="STAGIAIRE EN PERFUSION",H1536="Stagiaire Physiothérapeute",H1536="Stagiaire médecine",H1536="Stagiaire - Service sociaux",H1536="STAGIAIRE SOINS INFIRMIERS",H1536="STAGIAIRE EXTERNE EN MÉDECINE",H1536="ss",),1,0)</f>
        <v>0</v>
      </c>
      <c r="E1536" s="28" t="s">
        <v>2309</v>
      </c>
      <c r="F1536" s="28" t="s">
        <v>2274</v>
      </c>
      <c r="G1536" s="262">
        <v>8549</v>
      </c>
      <c r="H1536" s="79" t="s">
        <v>3580</v>
      </c>
      <c r="I1536" s="164" t="s">
        <v>3581</v>
      </c>
      <c r="J1536" s="273" t="str">
        <f ca="1">IF(AK1536&lt;=Données!$B$2,1," ")</f>
        <v xml:space="preserve"> </v>
      </c>
      <c r="K1536" s="30">
        <v>1</v>
      </c>
      <c r="L1536" s="31"/>
      <c r="M1536" s="32"/>
      <c r="N1536" s="33"/>
      <c r="O1536" s="185"/>
      <c r="P1536" s="300"/>
      <c r="Q1536" s="185"/>
      <c r="R1536" s="186"/>
      <c r="S1536" s="186"/>
      <c r="T1536" s="187"/>
      <c r="U1536" s="187"/>
      <c r="V1536" s="187"/>
      <c r="W1536" s="320"/>
      <c r="X1536" s="214"/>
      <c r="Y1536" s="215"/>
      <c r="Z1536" s="34"/>
      <c r="AA1536" s="35"/>
      <c r="AB1536" s="35"/>
      <c r="AC1536" s="35"/>
      <c r="AD1536" s="36"/>
      <c r="AE1536" s="378"/>
      <c r="AF1536" s="37"/>
      <c r="AG1536" s="38"/>
      <c r="AH1536" s="39"/>
      <c r="AI1536" s="40"/>
      <c r="AJ1536" s="41" t="s">
        <v>4462</v>
      </c>
      <c r="AK1536" s="42">
        <v>45790</v>
      </c>
      <c r="AL1536" s="50"/>
      <c r="AM1536" s="337" t="str">
        <f>INDEX($K$6:$AE$6,1,MATCH(1,K1536:AE1536,-1))</f>
        <v>95PFE-L2S</v>
      </c>
      <c r="AN1536" s="337" t="str">
        <f>IF(INDEX($K$6:$AE$6,1,MATCH(1,K1536:AE1536,1))&lt;&gt;INDEX($K$6:$AE$6,1,MATCH(1,K1536:AE1536,-1)),INDEX($K$6:$AE$6,1,MATCH(1,K1536:AE1536,1)),"-")</f>
        <v>-</v>
      </c>
    </row>
    <row r="1537" spans="1:40" x14ac:dyDescent="0.2">
      <c r="A1537" s="381"/>
      <c r="B1537" s="172">
        <f>IF(A1537="Oui",1,0)</f>
        <v>0</v>
      </c>
      <c r="C1537" s="172">
        <f>IF(OR(G1537="Médecin",H1537="Médecin",I1537="Médecin",I1537="Médecins",H1537="anesthésiste",H1537="boursier univ.",H1537="chercheur",H1537="chirurgien",H1537="Résident(e)",H1537="Md Urg",H1537="Md Card",LEFT(H1537,6)="Fellow",H1537="Externe Médecine",H1537="Directeur de la biobanque Médecin",H1537="monit.-boursier",),1,0)</f>
        <v>1</v>
      </c>
      <c r="D1537" s="172">
        <f>IF(OR(G1537=0,H1537="Stagiaire",H1537="Stagiaires",H1537="Externe",H1537="Externes",G1537="agence",H1537="STAGIAIRE INFIRMIER(ÈRE)",H1537="STAGIAIRE SI",H1537="STAGIAIRE S.I.",H1537="STAGIAIRE PAB",H1537="STAGIAIRE EN PERFUSION",H1537="Stagiaire Physiothérapeute",H1537="Stagiaire médecine",H1537="Stagiaire - Service sociaux",H1537="STAGIAIRE SOINS INFIRMIERS",H1537="STAGIAIRE EXTERNE EN MÉDECINE",H1537="ss",),1,0)</f>
        <v>0</v>
      </c>
      <c r="E1537" s="28" t="s">
        <v>2310</v>
      </c>
      <c r="F1537" s="28" t="s">
        <v>873</v>
      </c>
      <c r="G1537" s="262" t="s">
        <v>2312</v>
      </c>
      <c r="H1537" s="79" t="s">
        <v>80</v>
      </c>
      <c r="I1537" s="164" t="s">
        <v>117</v>
      </c>
      <c r="J1537" s="273">
        <f ca="1">IF(AK1537&lt;=Données!$B$2,1," ")</f>
        <v>1</v>
      </c>
      <c r="K1537" s="30" t="s">
        <v>56</v>
      </c>
      <c r="L1537" s="31" t="s">
        <v>56</v>
      </c>
      <c r="M1537" s="32"/>
      <c r="N1537" s="33"/>
      <c r="O1537" s="185"/>
      <c r="P1537" s="300"/>
      <c r="Q1537" s="185"/>
      <c r="R1537" s="186"/>
      <c r="S1537" s="186">
        <v>1</v>
      </c>
      <c r="T1537" s="187"/>
      <c r="U1537" s="187"/>
      <c r="V1537" s="187"/>
      <c r="W1537" s="320"/>
      <c r="X1537" s="214"/>
      <c r="Y1537" s="215"/>
      <c r="Z1537" s="34"/>
      <c r="AA1537" s="35"/>
      <c r="AB1537" s="35"/>
      <c r="AC1537" s="35"/>
      <c r="AD1537" s="36"/>
      <c r="AE1537" s="378"/>
      <c r="AF1537" s="37"/>
      <c r="AG1537" s="38"/>
      <c r="AH1537" s="39"/>
      <c r="AI1537" s="40"/>
      <c r="AJ1537" s="41" t="s">
        <v>57</v>
      </c>
      <c r="AK1537" s="42">
        <v>44572</v>
      </c>
      <c r="AL1537" s="50"/>
      <c r="AM1537" s="337" t="str">
        <f>INDEX($K$6:$AE$6,1,MATCH(1,K1537:AE1537,-1))</f>
        <v>1870 +</v>
      </c>
      <c r="AN1537" s="337" t="str">
        <f>IF(INDEX($K$6:$AE$6,1,MATCH(1,K1537:AE1537,1))&lt;&gt;INDEX($K$6:$AE$6,1,MATCH(1,K1537:AE1537,-1)),INDEX($K$6:$AE$6,1,MATCH(1,K1537:AE1537,1)),"-")</f>
        <v>-</v>
      </c>
    </row>
    <row r="1538" spans="1:40" x14ac:dyDescent="0.2">
      <c r="A1538" s="381"/>
      <c r="B1538" s="172">
        <f>IF(A1538="Oui",1,0)</f>
        <v>0</v>
      </c>
      <c r="C1538" s="172">
        <f>IF(OR(G1538="Médecin",H1538="Médecin",I1538="Médecin",I1538="Médecins",H1538="anesthésiste",H1538="boursier univ.",H1538="chercheur",H1538="chirurgien",H1538="Résident(e)",H1538="Md Urg",H1538="Md Card",LEFT(H1538,6)="Fellow",H1538="Externe Médecine",H1538="Directeur de la biobanque Médecin",H1538="monit.-boursier",),1,0)</f>
        <v>1</v>
      </c>
      <c r="D1538" s="172">
        <f>IF(OR(G1538=0,H1538="Stagiaire",H1538="Stagiaires",H1538="Externe",H1538="Externes",G1538="agence",H1538="STAGIAIRE INFIRMIER(ÈRE)",H1538="STAGIAIRE SI",H1538="STAGIAIRE S.I.",H1538="STAGIAIRE PAB",H1538="STAGIAIRE EN PERFUSION",H1538="Stagiaire Physiothérapeute",H1538="Stagiaire médecine",H1538="Stagiaire - Service sociaux",H1538="STAGIAIRE SOINS INFIRMIERS",H1538="STAGIAIRE EXTERNE EN MÉDECINE",H1538="ss",),1,0)</f>
        <v>0</v>
      </c>
      <c r="E1538" s="28" t="s">
        <v>2310</v>
      </c>
      <c r="F1538" s="28" t="s">
        <v>704</v>
      </c>
      <c r="G1538" s="262" t="s">
        <v>2313</v>
      </c>
      <c r="H1538" s="79" t="s">
        <v>334</v>
      </c>
      <c r="I1538" s="164" t="s">
        <v>65</v>
      </c>
      <c r="J1538" s="273">
        <f ca="1">IF(AK1538&lt;=Données!$B$2,1," ")</f>
        <v>1</v>
      </c>
      <c r="K1538" s="30">
        <v>1</v>
      </c>
      <c r="L1538" s="31"/>
      <c r="M1538" s="32"/>
      <c r="N1538" s="33"/>
      <c r="O1538" s="185"/>
      <c r="P1538" s="300"/>
      <c r="Q1538" s="185"/>
      <c r="R1538" s="186"/>
      <c r="S1538" s="186"/>
      <c r="T1538" s="187"/>
      <c r="U1538" s="187"/>
      <c r="V1538" s="187"/>
      <c r="W1538" s="320"/>
      <c r="X1538" s="214"/>
      <c r="Y1538" s="215"/>
      <c r="Z1538" s="34"/>
      <c r="AA1538" s="35"/>
      <c r="AB1538" s="35"/>
      <c r="AC1538" s="35"/>
      <c r="AD1538" s="36"/>
      <c r="AE1538" s="378"/>
      <c r="AF1538" s="37"/>
      <c r="AG1538" s="38"/>
      <c r="AH1538" s="39"/>
      <c r="AI1538" s="40"/>
      <c r="AJ1538" s="41" t="s">
        <v>85</v>
      </c>
      <c r="AK1538" s="42">
        <v>44313</v>
      </c>
      <c r="AL1538" s="50"/>
      <c r="AM1538" s="337" t="str">
        <f>INDEX($K$6:$AE$6,1,MATCH(1,K1538:AE1538,-1))</f>
        <v>95PFE-L2S</v>
      </c>
      <c r="AN1538" s="337" t="str">
        <f>IF(INDEX($K$6:$AE$6,1,MATCH(1,K1538:AE1538,1))&lt;&gt;INDEX($K$6:$AE$6,1,MATCH(1,K1538:AE1538,-1)),INDEX($K$6:$AE$6,1,MATCH(1,K1538:AE1538,1)),"-")</f>
        <v>-</v>
      </c>
    </row>
    <row r="1539" spans="1:40" x14ac:dyDescent="0.2">
      <c r="A1539" s="169" t="str">
        <f>IF(IFERROR(VLOOKUP(G1539,EmployesActifs,1,FALSE),"Non")&lt;&gt;"Non","Oui","Non")</f>
        <v>Oui</v>
      </c>
      <c r="B1539" s="172">
        <f>IF(A1539="Oui",1,0)</f>
        <v>1</v>
      </c>
      <c r="C1539" s="172">
        <f>IF(OR(G1539="Médecin",H1539="Médecin",I1539="Médecin",I1539="Médecins",H1539="anesthésiste",H1539="boursier univ.",H1539="chercheur",H1539="chirurgien",H1539="Résident(e)",H1539="Md Urg",H1539="Md Card",LEFT(H1539,6)="Fellow",H1539="Externe Médecine",H1539="Directeur de la biobanque Médecin",H1539="monit.-boursier",),1,0)</f>
        <v>0</v>
      </c>
      <c r="D1539" s="172">
        <f>IF(OR(G1539=0,H1539="Stagiaire",H1539="Stagiaires",H1539="Externe",H1539="Externes",G1539="agence",H1539="STAGIAIRE INFIRMIER(ÈRE)",H1539="STAGIAIRE SI",H1539="STAGIAIRE S.I.",H1539="STAGIAIRE PAB",H1539="STAGIAIRE EN PERFUSION",H1539="Stagiaire Physiothérapeute",H1539="Stagiaire médecine",H1539="Stagiaire - Service sociaux",H1539="STAGIAIRE SOINS INFIRMIERS",H1539="STAGIAIRE EXTERNE EN MÉDECINE",H1539="ss",),1,0)</f>
        <v>0</v>
      </c>
      <c r="E1539" s="28" t="s">
        <v>2310</v>
      </c>
      <c r="F1539" s="28" t="s">
        <v>1507</v>
      </c>
      <c r="G1539" s="262">
        <v>1256</v>
      </c>
      <c r="H1539" s="79" t="s">
        <v>3378</v>
      </c>
      <c r="I1539" s="164" t="s">
        <v>282</v>
      </c>
      <c r="J1539" s="273" t="str">
        <f ca="1">IF(AK1539&lt;=Données!$B$2,1," ")</f>
        <v xml:space="preserve"> </v>
      </c>
      <c r="K1539" s="30"/>
      <c r="L1539" s="31"/>
      <c r="M1539" s="32"/>
      <c r="N1539" s="33">
        <v>1</v>
      </c>
      <c r="O1539" s="185"/>
      <c r="P1539" s="300"/>
      <c r="Q1539" s="185"/>
      <c r="R1539" s="186"/>
      <c r="S1539" s="186"/>
      <c r="T1539" s="187"/>
      <c r="U1539" s="187"/>
      <c r="V1539" s="187"/>
      <c r="W1539" s="320"/>
      <c r="X1539" s="214"/>
      <c r="Y1539" s="215"/>
      <c r="Z1539" s="34"/>
      <c r="AA1539" s="35"/>
      <c r="AB1539" s="35"/>
      <c r="AC1539" s="35"/>
      <c r="AD1539" s="36"/>
      <c r="AE1539" s="378"/>
      <c r="AF1539" s="37"/>
      <c r="AG1539" s="38"/>
      <c r="AH1539" s="39"/>
      <c r="AI1539" s="40"/>
      <c r="AJ1539" s="41" t="s">
        <v>652</v>
      </c>
      <c r="AK1539" s="42">
        <v>45913</v>
      </c>
      <c r="AL1539" s="50"/>
      <c r="AM1539" s="337" t="str">
        <f>INDEX($K$6:$AE$6,1,MATCH(1,K1539:AE1539,-1))</f>
        <v>F550</v>
      </c>
      <c r="AN1539" s="337" t="str">
        <f>IF(INDEX($K$6:$AE$6,1,MATCH(1,K1539:AE1539,1))&lt;&gt;INDEX($K$6:$AE$6,1,MATCH(1,K1539:AE1539,-1)),INDEX($K$6:$AE$6,1,MATCH(1,K1539:AE1539,1)),"-")</f>
        <v>-</v>
      </c>
    </row>
    <row r="1540" spans="1:40" x14ac:dyDescent="0.2">
      <c r="A1540" s="381"/>
      <c r="B1540" s="172">
        <f>IF(A1540="Oui",1,0)</f>
        <v>0</v>
      </c>
      <c r="C1540" s="172">
        <f>IF(OR(G1540="Médecin",H1540="Médecin",I1540="Médecin",I1540="Médecins",H1540="anesthésiste",H1540="boursier univ.",H1540="chercheur",H1540="chirurgien",H1540="Résident(e)",H1540="Md Urg",H1540="Md Card",LEFT(H1540,6)="Fellow",H1540="Externe Médecine",H1540="Directeur de la biobanque Médecin",H1540="monit.-boursier",),1,0)</f>
        <v>1</v>
      </c>
      <c r="D1540" s="172">
        <f>IF(OR(G1540=0,H1540="Stagiaire",H1540="Stagiaires",H1540="Externe",H1540="Externes",G1540="agence",H1540="STAGIAIRE INFIRMIER(ÈRE)",H1540="STAGIAIRE SI",H1540="STAGIAIRE S.I.",H1540="STAGIAIRE PAB",H1540="STAGIAIRE EN PERFUSION",H1540="Stagiaire Physiothérapeute",H1540="Stagiaire médecine",H1540="Stagiaire - Service sociaux",H1540="STAGIAIRE SOINS INFIRMIERS",H1540="STAGIAIRE EXTERNE EN MÉDECINE",H1540="ss",),1,0)</f>
        <v>1</v>
      </c>
      <c r="E1540" s="28" t="s">
        <v>3152</v>
      </c>
      <c r="F1540" s="28" t="s">
        <v>3153</v>
      </c>
      <c r="G1540" s="262">
        <v>0</v>
      </c>
      <c r="H1540" s="79" t="s">
        <v>80</v>
      </c>
      <c r="I1540" s="164" t="s">
        <v>424</v>
      </c>
      <c r="J1540" s="273">
        <f ca="1">IF(AK1540&lt;=Données!$B$2,1," ")</f>
        <v>1</v>
      </c>
      <c r="K1540" s="45" t="s">
        <v>56</v>
      </c>
      <c r="L1540" s="46" t="s">
        <v>56</v>
      </c>
      <c r="M1540" s="47">
        <v>1</v>
      </c>
      <c r="N1540" s="48"/>
      <c r="O1540" s="185"/>
      <c r="P1540" s="300"/>
      <c r="Q1540" s="185"/>
      <c r="R1540" s="186"/>
      <c r="S1540" s="186"/>
      <c r="T1540" s="187"/>
      <c r="U1540" s="187"/>
      <c r="V1540" s="187"/>
      <c r="W1540" s="320"/>
      <c r="X1540" s="214"/>
      <c r="Y1540" s="215"/>
      <c r="Z1540" s="34"/>
      <c r="AA1540" s="35"/>
      <c r="AB1540" s="35"/>
      <c r="AC1540" s="35"/>
      <c r="AD1540" s="36"/>
      <c r="AE1540" s="224"/>
      <c r="AF1540" s="53"/>
      <c r="AG1540" s="54"/>
      <c r="AH1540" s="55"/>
      <c r="AI1540" s="56"/>
      <c r="AJ1540" s="41" t="s">
        <v>85</v>
      </c>
      <c r="AK1540" s="42">
        <v>44979</v>
      </c>
      <c r="AL1540" s="50"/>
      <c r="AM1540" s="337" t="str">
        <f>INDEX($K$6:$AE$6,1,MATCH(1,K1540:AE1540,-1))</f>
        <v>95PFE-L2L</v>
      </c>
      <c r="AN1540" s="337" t="str">
        <f>IF(INDEX($K$6:$AE$6,1,MATCH(1,K1540:AE1540,1))&lt;&gt;INDEX($K$6:$AE$6,1,MATCH(1,K1540:AE1540,-1)),INDEX($K$6:$AE$6,1,MATCH(1,K1540:AE1540,1)),"-")</f>
        <v>-</v>
      </c>
    </row>
    <row r="1541" spans="1:40" x14ac:dyDescent="0.2">
      <c r="A1541" s="169" t="str">
        <f>IF(IFERROR(VLOOKUP(G1541,EmployesActifs,1,FALSE),"Non")&lt;&gt;"Non","Oui","Non")</f>
        <v>Oui</v>
      </c>
      <c r="B1541" s="172">
        <f>IF(A1541="Oui",1,0)</f>
        <v>1</v>
      </c>
      <c r="C1541" s="172">
        <f>IF(OR(G1541="Médecin",H1541="Médecin",I1541="Médecin",I1541="Médecins",H1541="anesthésiste",H1541="boursier univ.",H1541="chercheur",H1541="chirurgien",H1541="Résident(e)",H1541="Md Urg",H1541="Md Card",LEFT(H1541,6)="Fellow",H1541="Externe Médecine",H1541="Directeur de la biobanque Médecin",H1541="monit.-boursier",),1,0)</f>
        <v>0</v>
      </c>
      <c r="D1541" s="172">
        <f>IF(OR(G1541=0,H1541="Stagiaire",H1541="Stagiaires",H1541="Externe",H1541="Externes",G1541="agence",H1541="STAGIAIRE INFIRMIER(ÈRE)",H1541="STAGIAIRE SI",H1541="STAGIAIRE S.I.",H1541="STAGIAIRE PAB",H1541="STAGIAIRE EN PERFUSION",H1541="Stagiaire Physiothérapeute",H1541="Stagiaire médecine",H1541="Stagiaire - Service sociaux",H1541="STAGIAIRE SOINS INFIRMIERS",H1541="STAGIAIRE EXTERNE EN MÉDECINE",H1541="ss",),1,0)</f>
        <v>0</v>
      </c>
      <c r="E1541" s="28" t="s">
        <v>6160</v>
      </c>
      <c r="F1541" s="28" t="s">
        <v>5886</v>
      </c>
      <c r="G1541" s="262">
        <v>14108</v>
      </c>
      <c r="H1541" s="79" t="s">
        <v>2463</v>
      </c>
      <c r="I1541" s="164" t="s">
        <v>933</v>
      </c>
      <c r="J1541" s="273" t="str">
        <f ca="1">IF(AK1541&lt;=Données!$B$2,1," ")</f>
        <v xml:space="preserve"> </v>
      </c>
      <c r="K1541" s="45" t="s">
        <v>56</v>
      </c>
      <c r="L1541" s="46"/>
      <c r="M1541" s="47"/>
      <c r="N1541" s="48"/>
      <c r="O1541" s="185"/>
      <c r="P1541" s="187"/>
      <c r="Q1541" s="185"/>
      <c r="R1541" s="186"/>
      <c r="S1541" s="186">
        <v>1</v>
      </c>
      <c r="T1541" s="187"/>
      <c r="U1541" s="187"/>
      <c r="V1541" s="187"/>
      <c r="W1541" s="320"/>
      <c r="X1541" s="214"/>
      <c r="Y1541" s="215"/>
      <c r="Z1541" s="34"/>
      <c r="AA1541" s="35"/>
      <c r="AB1541" s="35"/>
      <c r="AC1541" s="35"/>
      <c r="AD1541" s="36"/>
      <c r="AE1541" s="224"/>
      <c r="AF1541" s="37"/>
      <c r="AG1541" s="38"/>
      <c r="AH1541" s="55"/>
      <c r="AI1541" s="56"/>
      <c r="AJ1541" s="41" t="s">
        <v>5851</v>
      </c>
      <c r="AK1541" s="42">
        <v>45864</v>
      </c>
      <c r="AL1541" s="50"/>
      <c r="AM1541" s="337" t="str">
        <f>INDEX($K$6:$AE$6,1,MATCH(1,K1541:AE1541,-1))</f>
        <v>1870 +</v>
      </c>
      <c r="AN1541" s="337" t="str">
        <f>IF(INDEX($K$6:$AE$6,1,MATCH(1,K1541:AE1541,1))&lt;&gt;INDEX($K$6:$AE$6,1,MATCH(1,K1541:AE1541,-1)),INDEX($K$6:$AE$6,1,MATCH(1,K1541:AE1541,1)),"-")</f>
        <v>-</v>
      </c>
    </row>
    <row r="1542" spans="1:40" x14ac:dyDescent="0.2">
      <c r="A1542" s="169" t="str">
        <f>IF(IFERROR(VLOOKUP(G1542,EmployesActifs,1,FALSE),"Non")&lt;&gt;"Non","Oui","Non")</f>
        <v>Oui</v>
      </c>
      <c r="B1542" s="172">
        <f>IF(A1542="Oui",1,0)</f>
        <v>1</v>
      </c>
      <c r="C1542" s="172">
        <f>IF(OR(G1542="Médecin",H1542="Médecin",I1542="Médecin",I1542="Médecins",H1542="anesthésiste",H1542="boursier univ.",H1542="chercheur",H1542="chirurgien",H1542="Résident(e)",H1542="Md Urg",H1542="Md Card",LEFT(H1542,6)="Fellow",H1542="Externe Médecine",H1542="Directeur de la biobanque Médecin",H1542="monit.-boursier",),1,0)</f>
        <v>0</v>
      </c>
      <c r="D1542" s="172">
        <f>IF(OR(G1542=0,H1542="Stagiaire",H1542="Stagiaires",H1542="Externe",H1542="Externes",G1542="agence",H1542="STAGIAIRE INFIRMIER(ÈRE)",H1542="STAGIAIRE SI",H1542="STAGIAIRE S.I.",H1542="STAGIAIRE PAB",H1542="STAGIAIRE EN PERFUSION",H1542="Stagiaire Physiothérapeute",H1542="Stagiaire médecine",H1542="Stagiaire - Service sociaux",H1542="STAGIAIRE SOINS INFIRMIERS",H1542="STAGIAIRE EXTERNE EN MÉDECINE",H1542="ss",),1,0)</f>
        <v>0</v>
      </c>
      <c r="E1542" s="28" t="s">
        <v>2314</v>
      </c>
      <c r="F1542" s="28" t="s">
        <v>2315</v>
      </c>
      <c r="G1542" s="262">
        <v>5818</v>
      </c>
      <c r="H1542" s="79" t="s">
        <v>54</v>
      </c>
      <c r="I1542" s="164" t="s">
        <v>705</v>
      </c>
      <c r="J1542" s="273" t="str">
        <f ca="1">IF(AK1542&lt;=Données!$B$2,1," ")</f>
        <v xml:space="preserve"> </v>
      </c>
      <c r="K1542" s="45">
        <v>1</v>
      </c>
      <c r="L1542" s="46"/>
      <c r="M1542" s="47"/>
      <c r="N1542" s="48"/>
      <c r="O1542" s="185"/>
      <c r="P1542" s="300"/>
      <c r="Q1542" s="185"/>
      <c r="R1542" s="186"/>
      <c r="S1542" s="186"/>
      <c r="T1542" s="187"/>
      <c r="U1542" s="187"/>
      <c r="V1542" s="187"/>
      <c r="W1542" s="320"/>
      <c r="X1542" s="214"/>
      <c r="Y1542" s="215"/>
      <c r="Z1542" s="34"/>
      <c r="AA1542" s="35"/>
      <c r="AB1542" s="35"/>
      <c r="AC1542" s="35"/>
      <c r="AD1542" s="36"/>
      <c r="AE1542" s="224"/>
      <c r="AF1542" s="37"/>
      <c r="AG1542" s="38"/>
      <c r="AH1542" s="55"/>
      <c r="AI1542" s="56"/>
      <c r="AJ1542" s="41" t="s">
        <v>4462</v>
      </c>
      <c r="AK1542" s="42">
        <v>45630</v>
      </c>
      <c r="AL1542" s="50"/>
      <c r="AM1542" s="337" t="str">
        <f>INDEX($K$6:$AE$6,1,MATCH(1,K1542:AE1542,-1))</f>
        <v>95PFE-L2S</v>
      </c>
      <c r="AN1542" s="337" t="str">
        <f>IF(INDEX($K$6:$AE$6,1,MATCH(1,K1542:AE1542,1))&lt;&gt;INDEX($K$6:$AE$6,1,MATCH(1,K1542:AE1542,-1)),INDEX($K$6:$AE$6,1,MATCH(1,K1542:AE1542,1)),"-")</f>
        <v>-</v>
      </c>
    </row>
    <row r="1543" spans="1:40" ht="13.5" thickBot="1" x14ac:dyDescent="0.25">
      <c r="A1543" s="169" t="str">
        <f>IF(IFERROR(VLOOKUP(G1543,EmployesActifs,1,FALSE),"Non")&lt;&gt;"Non","Oui","Non")</f>
        <v>Oui</v>
      </c>
      <c r="B1543" s="172">
        <f>IF(A1543="Oui",1,0)</f>
        <v>1</v>
      </c>
      <c r="C1543" s="172">
        <f>IF(OR(G1543="Médecin",H1543="Médecin",I1543="Médecin",I1543="Médecins",H1543="anesthésiste",H1543="boursier univ.",H1543="chercheur",H1543="chirurgien",H1543="Résident(e)",H1543="Md Urg",H1543="Md Card",LEFT(H1543,6)="Fellow",H1543="Externe Médecine",H1543="Directeur de la biobanque Médecin",H1543="monit.-boursier",),1,0)</f>
        <v>0</v>
      </c>
      <c r="D1543" s="172">
        <f>IF(OR(G1543=0,H1543="Stagiaire",H1543="Stagiaires",H1543="Externe",H1543="Externes",G1543="agence",H1543="STAGIAIRE INFIRMIER(ÈRE)",H1543="STAGIAIRE SI",H1543="STAGIAIRE S.I.",H1543="STAGIAIRE PAB",H1543="STAGIAIRE EN PERFUSION",H1543="Stagiaire Physiothérapeute",H1543="Stagiaire médecine",H1543="Stagiaire - Service sociaux",H1543="STAGIAIRE SOINS INFIRMIERS",H1543="STAGIAIRE EXTERNE EN MÉDECINE",H1543="ss",),1,0)</f>
        <v>0</v>
      </c>
      <c r="E1543" s="28" t="s">
        <v>3490</v>
      </c>
      <c r="F1543" s="28" t="s">
        <v>3491</v>
      </c>
      <c r="G1543" s="262">
        <v>3937</v>
      </c>
      <c r="H1543" s="79" t="s">
        <v>2098</v>
      </c>
      <c r="I1543" s="164" t="s">
        <v>1227</v>
      </c>
      <c r="J1543" s="273">
        <f ca="1">IF(AK1543&lt;=Données!$B$2,1," ")</f>
        <v>1</v>
      </c>
      <c r="K1543" s="45" t="s">
        <v>56</v>
      </c>
      <c r="L1543" s="46"/>
      <c r="M1543" s="47"/>
      <c r="N1543" s="48"/>
      <c r="O1543" s="185"/>
      <c r="P1543" s="300"/>
      <c r="Q1543" s="185"/>
      <c r="R1543" s="186"/>
      <c r="S1543" s="186">
        <v>1</v>
      </c>
      <c r="T1543" s="187"/>
      <c r="U1543" s="187"/>
      <c r="V1543" s="187"/>
      <c r="W1543" s="320"/>
      <c r="X1543" s="214"/>
      <c r="Y1543" s="215"/>
      <c r="Z1543" s="34"/>
      <c r="AA1543" s="35"/>
      <c r="AB1543" s="35"/>
      <c r="AC1543" s="35"/>
      <c r="AD1543" s="36"/>
      <c r="AE1543" s="224"/>
      <c r="AF1543" s="53"/>
      <c r="AG1543" s="54"/>
      <c r="AH1543" s="55"/>
      <c r="AI1543" s="56"/>
      <c r="AJ1543" s="41" t="s">
        <v>98</v>
      </c>
      <c r="AK1543" s="42">
        <v>44574</v>
      </c>
      <c r="AL1543" s="50"/>
      <c r="AM1543" s="337" t="str">
        <f>INDEX($K$6:$AE$6,1,MATCH(1,K1543:AE1543,-1))</f>
        <v>1870 +</v>
      </c>
      <c r="AN1543" s="337" t="str">
        <f>IF(INDEX($K$6:$AE$6,1,MATCH(1,K1543:AE1543,1))&lt;&gt;INDEX($K$6:$AE$6,1,MATCH(1,K1543:AE1543,-1)),INDEX($K$6:$AE$6,1,MATCH(1,K1543:AE1543,1)),"-")</f>
        <v>-</v>
      </c>
    </row>
    <row r="1544" spans="1:40" x14ac:dyDescent="0.2">
      <c r="A1544" s="274" t="str">
        <f>IF(IFERROR(VLOOKUP(G1544,EmployesActifs,1,FALSE),"Non")&lt;&gt;"Non","Oui","Non")</f>
        <v>Oui</v>
      </c>
      <c r="B1544" s="172">
        <f>IF(A1544="Oui",1,0)</f>
        <v>1</v>
      </c>
      <c r="C1544" s="172">
        <f>IF(OR(G1544="Médecin",H1544="Médecin",I1544="Médecin",I1544="Médecins",H1544="anesthésiste",H1544="boursier univ.",H1544="chercheur",H1544="chirurgien",H1544="Résident(e)",H1544="Md Urg",H1544="Md Card",LEFT(H1544,6)="Fellow",H1544="Externe Médecine",H1544="Directeur de la biobanque Médecin",H1544="monit.-boursier",),1,0)</f>
        <v>0</v>
      </c>
      <c r="D1544" s="172">
        <f>IF(OR(G1544=0,H1544="Stagiaire",H1544="Stagiaires",H1544="Externe",H1544="Externes",G1544="agence",H1544="STAGIAIRE INFIRMIER(ÈRE)",H1544="STAGIAIRE SI",H1544="STAGIAIRE S.I.",H1544="STAGIAIRE PAB",H1544="STAGIAIRE EN PERFUSION",H1544="Stagiaire Physiothérapeute",H1544="Stagiaire médecine",H1544="Stagiaire - Service sociaux",H1544="STAGIAIRE SOINS INFIRMIERS",H1544="STAGIAIRE EXTERNE EN MÉDECINE",H1544="ss",),1,0)</f>
        <v>0</v>
      </c>
      <c r="E1544" s="28" t="s">
        <v>2316</v>
      </c>
      <c r="F1544" s="28" t="s">
        <v>2317</v>
      </c>
      <c r="G1544" s="262">
        <v>9735</v>
      </c>
      <c r="H1544" s="79" t="s">
        <v>103</v>
      </c>
      <c r="I1544" s="164" t="s">
        <v>61</v>
      </c>
      <c r="J1544" s="273">
        <f ca="1">IF(AK1544&lt;=Données!$B$2,1," ")</f>
        <v>1</v>
      </c>
      <c r="K1544" s="30">
        <v>1</v>
      </c>
      <c r="L1544" s="31" t="s">
        <v>56</v>
      </c>
      <c r="M1544" s="32"/>
      <c r="N1544" s="33"/>
      <c r="O1544" s="195"/>
      <c r="P1544" s="196"/>
      <c r="Q1544" s="185"/>
      <c r="R1544" s="186"/>
      <c r="S1544" s="186"/>
      <c r="T1544" s="187"/>
      <c r="U1544" s="187"/>
      <c r="V1544" s="187"/>
      <c r="W1544" s="320"/>
      <c r="X1544" s="226"/>
      <c r="Y1544" s="227"/>
      <c r="Z1544" s="34"/>
      <c r="AA1544" s="35"/>
      <c r="AB1544" s="35"/>
      <c r="AC1544" s="35"/>
      <c r="AD1544" s="36"/>
      <c r="AE1544" s="224"/>
      <c r="AF1544" s="37"/>
      <c r="AG1544" s="38"/>
      <c r="AH1544" s="39"/>
      <c r="AI1544" s="40"/>
      <c r="AJ1544" s="41" t="s">
        <v>159</v>
      </c>
      <c r="AK1544" s="42">
        <v>44772</v>
      </c>
      <c r="AL1544" s="50"/>
      <c r="AM1544" s="337" t="str">
        <f>INDEX($K$6:$AE$6,1,MATCH(1,K1544:AE1544,-1))</f>
        <v>95PFE-L2S</v>
      </c>
      <c r="AN1544" s="337" t="str">
        <f>IF(INDEX($K$6:$AE$6,1,MATCH(1,K1544:AE1544,1))&lt;&gt;INDEX($K$6:$AE$6,1,MATCH(1,K1544:AE1544,-1)),INDEX($K$6:$AE$6,1,MATCH(1,K1544:AE1544,1)),"-")</f>
        <v>-</v>
      </c>
    </row>
    <row r="1545" spans="1:40" x14ac:dyDescent="0.2">
      <c r="A1545" s="382" t="str">
        <f>IF(IFERROR(VLOOKUP(G1545,EmployesActifs,1,FALSE),"Non")&lt;&gt;"Non","Oui","Non")</f>
        <v>Oui</v>
      </c>
      <c r="B1545" s="172">
        <f>IF(A1545="Oui",1,0)</f>
        <v>1</v>
      </c>
      <c r="C1545" s="172">
        <f>IF(OR(G1545="Médecin",H1545="Médecin",I1545="Médecin",I1545="Médecins",H1545="anesthésiste",H1545="boursier univ.",H1545="chercheur",H1545="chirurgien",H1545="Résident(e)",H1545="Md Urg",H1545="Md Card",LEFT(H1545,6)="Fellow",H1545="Externe Médecine",H1545="Directeur de la biobanque Médecin",H1545="monit.-boursier",),1,0)</f>
        <v>0</v>
      </c>
      <c r="D1545" s="172">
        <f>IF(OR(G1545=0,H1545="Stagiaire",H1545="Stagiaires",H1545="Externe",H1545="Externes",G1545="agence",H1545="STAGIAIRE INFIRMIER(ÈRE)",H1545="STAGIAIRE SI",H1545="STAGIAIRE S.I.",H1545="STAGIAIRE PAB",H1545="STAGIAIRE EN PERFUSION",H1545="Stagiaire Physiothérapeute",H1545="Stagiaire médecine",H1545="Stagiaire - Service sociaux",H1545="STAGIAIRE SOINS INFIRMIERS",H1545="STAGIAIRE EXTERNE EN MÉDECINE",H1545="ss",),1,0)</f>
        <v>0</v>
      </c>
      <c r="E1545" s="28" t="s">
        <v>2316</v>
      </c>
      <c r="F1545" s="28" t="s">
        <v>415</v>
      </c>
      <c r="G1545" s="262">
        <v>12986</v>
      </c>
      <c r="H1545" s="79" t="s">
        <v>4479</v>
      </c>
      <c r="I1545" s="164" t="s">
        <v>5717</v>
      </c>
      <c r="J1545" s="273" t="str">
        <f ca="1">IF(AK1545&lt;=Données!$B$2,1," ")</f>
        <v xml:space="preserve"> </v>
      </c>
      <c r="K1545" s="30"/>
      <c r="L1545" s="31">
        <v>1</v>
      </c>
      <c r="M1545" s="32"/>
      <c r="N1545" s="33"/>
      <c r="O1545" s="185"/>
      <c r="P1545" s="187"/>
      <c r="Q1545" s="185"/>
      <c r="R1545" s="186"/>
      <c r="S1545" s="186"/>
      <c r="T1545" s="187"/>
      <c r="U1545" s="187"/>
      <c r="V1545" s="187"/>
      <c r="W1545" s="320"/>
      <c r="X1545" s="214"/>
      <c r="Y1545" s="215"/>
      <c r="Z1545" s="34"/>
      <c r="AA1545" s="35"/>
      <c r="AB1545" s="35"/>
      <c r="AC1545" s="35"/>
      <c r="AD1545" s="36"/>
      <c r="AE1545" s="224"/>
      <c r="AF1545" s="37"/>
      <c r="AG1545" s="38"/>
      <c r="AH1545" s="39"/>
      <c r="AI1545" s="40"/>
      <c r="AJ1545" s="41" t="s">
        <v>4462</v>
      </c>
      <c r="AK1545" s="42">
        <v>45301</v>
      </c>
      <c r="AL1545" s="50"/>
      <c r="AM1545" s="337" t="str">
        <f>INDEX($K$6:$AE$6,1,MATCH(1,K1545:AE1545,-1))</f>
        <v>95PFE-L2M</v>
      </c>
      <c r="AN1545" s="337" t="str">
        <f>IF(INDEX($K$6:$AE$6,1,MATCH(1,K1545:AE1545,1))&lt;&gt;INDEX($K$6:$AE$6,1,MATCH(1,K1545:AE1545,-1)),INDEX($K$6:$AE$6,1,MATCH(1,K1545:AE1545,1)),"-")</f>
        <v>-</v>
      </c>
    </row>
    <row r="1546" spans="1:40" x14ac:dyDescent="0.2">
      <c r="A1546" s="382" t="str">
        <f>IF(IFERROR(VLOOKUP(G1546,EmployesActifs,1,FALSE),"Non")&lt;&gt;"Non","Oui","Non")</f>
        <v>Oui</v>
      </c>
      <c r="B1546" s="172">
        <f>IF(A1546="Oui",1,0)</f>
        <v>1</v>
      </c>
      <c r="C1546" s="172">
        <f>IF(OR(G1546="Médecin",H1546="Médecin",I1546="Médecin",I1546="Médecins",H1546="anesthésiste",H1546="boursier univ.",H1546="chercheur",H1546="chirurgien",H1546="Résident(e)",H1546="Md Urg",H1546="Md Card",LEFT(H1546,6)="Fellow",H1546="Externe Médecine",H1546="Directeur de la biobanque Médecin",H1546="monit.-boursier",),1,0)</f>
        <v>0</v>
      </c>
      <c r="D1546" s="172">
        <f>IF(OR(G1546=0,H1546="Stagiaire",H1546="Stagiaires",H1546="Externe",H1546="Externes",G1546="agence",H1546="STAGIAIRE INFIRMIER(ÈRE)",H1546="STAGIAIRE SI",H1546="STAGIAIRE S.I.",H1546="STAGIAIRE PAB",H1546="STAGIAIRE EN PERFUSION",H1546="Stagiaire Physiothérapeute",H1546="Stagiaire médecine",H1546="Stagiaire - Service sociaux",H1546="STAGIAIRE SOINS INFIRMIERS",H1546="STAGIAIRE EXTERNE EN MÉDECINE",H1546="ss",),1,0)</f>
        <v>0</v>
      </c>
      <c r="E1546" s="28" t="s">
        <v>4132</v>
      </c>
      <c r="F1546" s="28" t="s">
        <v>4133</v>
      </c>
      <c r="G1546" s="262">
        <v>12370</v>
      </c>
      <c r="H1546" s="79" t="s">
        <v>69</v>
      </c>
      <c r="I1546" s="164" t="s">
        <v>5717</v>
      </c>
      <c r="J1546" s="273" t="str">
        <f ca="1">IF(AK1546&lt;=Données!$B$2,1," ")</f>
        <v xml:space="preserve"> </v>
      </c>
      <c r="K1546" s="30"/>
      <c r="L1546" s="31">
        <v>1</v>
      </c>
      <c r="M1546" s="32"/>
      <c r="N1546" s="33"/>
      <c r="O1546" s="185"/>
      <c r="P1546" s="187"/>
      <c r="Q1546" s="185"/>
      <c r="R1546" s="186"/>
      <c r="S1546" s="186"/>
      <c r="T1546" s="187"/>
      <c r="U1546" s="187"/>
      <c r="V1546" s="187"/>
      <c r="W1546" s="320"/>
      <c r="X1546" s="214"/>
      <c r="Y1546" s="215"/>
      <c r="Z1546" s="34"/>
      <c r="AA1546" s="35"/>
      <c r="AB1546" s="35"/>
      <c r="AC1546" s="35"/>
      <c r="AD1546" s="36"/>
      <c r="AE1546" s="224"/>
      <c r="AF1546" s="37"/>
      <c r="AG1546" s="38"/>
      <c r="AH1546" s="39"/>
      <c r="AI1546" s="40"/>
      <c r="AJ1546" s="41" t="s">
        <v>5851</v>
      </c>
      <c r="AK1546" s="42">
        <v>45792</v>
      </c>
      <c r="AL1546" s="50"/>
      <c r="AM1546" s="337" t="str">
        <f>INDEX($K$6:$AE$6,1,MATCH(1,K1546:AE1546,-1))</f>
        <v>95PFE-L2M</v>
      </c>
      <c r="AN1546" s="337" t="str">
        <f>IF(INDEX($K$6:$AE$6,1,MATCH(1,K1546:AE1546,1))&lt;&gt;INDEX($K$6:$AE$6,1,MATCH(1,K1546:AE1546,-1)),INDEX($K$6:$AE$6,1,MATCH(1,K1546:AE1546,1)),"-")</f>
        <v>-</v>
      </c>
    </row>
    <row r="1547" spans="1:40" x14ac:dyDescent="0.2">
      <c r="A1547" s="382" t="str">
        <f>IF(IFERROR(VLOOKUP(G1547,EmployesActifs,1,FALSE),"Non")&lt;&gt;"Non","Oui","Non")</f>
        <v>Oui</v>
      </c>
      <c r="B1547" s="172">
        <f>IF(A1547="Oui",1,0)</f>
        <v>1</v>
      </c>
      <c r="C1547" s="172">
        <f>IF(OR(G1547="Médecin",H1547="Médecin",I1547="Médecin",I1547="Médecins",H1547="anesthésiste",H1547="boursier univ.",H1547="chercheur",H1547="chirurgien",H1547="Résident(e)",H1547="Md Urg",H1547="Md Card",LEFT(H1547,6)="Fellow",H1547="Externe Médecine",H1547="Directeur de la biobanque Médecin",H1547="monit.-boursier",),1,0)</f>
        <v>0</v>
      </c>
      <c r="D1547" s="172">
        <f>IF(OR(G1547=0,H1547="Stagiaire",H1547="Stagiaires",H1547="Externe",H1547="Externes",G1547="agence",H1547="STAGIAIRE INFIRMIER(ÈRE)",H1547="STAGIAIRE SI",H1547="STAGIAIRE S.I.",H1547="STAGIAIRE PAB",H1547="STAGIAIRE EN PERFUSION",H1547="Stagiaire Physiothérapeute",H1547="Stagiaire médecine",H1547="Stagiaire - Service sociaux",H1547="STAGIAIRE SOINS INFIRMIERS",H1547="STAGIAIRE EXTERNE EN MÉDECINE",H1547="ss",),1,0)</f>
        <v>0</v>
      </c>
      <c r="E1547" s="28" t="s">
        <v>2318</v>
      </c>
      <c r="F1547" s="28" t="s">
        <v>2319</v>
      </c>
      <c r="G1547" s="262">
        <v>2466</v>
      </c>
      <c r="H1547" s="79" t="s">
        <v>103</v>
      </c>
      <c r="I1547" s="164" t="s">
        <v>5718</v>
      </c>
      <c r="J1547" s="273" t="str">
        <f ca="1">IF(AK1547&lt;=Données!$B$2,1," ")</f>
        <v xml:space="preserve"> </v>
      </c>
      <c r="K1547" s="30">
        <v>1</v>
      </c>
      <c r="L1547" s="31"/>
      <c r="M1547" s="32"/>
      <c r="N1547" s="33"/>
      <c r="O1547" s="185"/>
      <c r="P1547" s="187"/>
      <c r="Q1547" s="185"/>
      <c r="R1547" s="186"/>
      <c r="S1547" s="186"/>
      <c r="T1547" s="187"/>
      <c r="U1547" s="187"/>
      <c r="V1547" s="187"/>
      <c r="W1547" s="320"/>
      <c r="X1547" s="214"/>
      <c r="Y1547" s="215"/>
      <c r="Z1547" s="34"/>
      <c r="AA1547" s="35"/>
      <c r="AB1547" s="35"/>
      <c r="AC1547" s="35"/>
      <c r="AD1547" s="36"/>
      <c r="AE1547" s="224"/>
      <c r="AF1547" s="37"/>
      <c r="AG1547" s="38"/>
      <c r="AH1547" s="39"/>
      <c r="AI1547" s="40"/>
      <c r="AJ1547" s="41" t="s">
        <v>4462</v>
      </c>
      <c r="AK1547" s="42">
        <v>45910</v>
      </c>
      <c r="AL1547" s="50"/>
      <c r="AM1547" s="337" t="str">
        <f>INDEX($K$6:$AE$6,1,MATCH(1,K1547:AE1547,-1))</f>
        <v>95PFE-L2S</v>
      </c>
      <c r="AN1547" s="337" t="str">
        <f>IF(INDEX($K$6:$AE$6,1,MATCH(1,K1547:AE1547,1))&lt;&gt;INDEX($K$6:$AE$6,1,MATCH(1,K1547:AE1547,-1)),INDEX($K$6:$AE$6,1,MATCH(1,K1547:AE1547,1)),"-")</f>
        <v>-</v>
      </c>
    </row>
    <row r="1548" spans="1:40" x14ac:dyDescent="0.2">
      <c r="B1548" s="172">
        <f>IF(A1548="Oui",1,0)</f>
        <v>0</v>
      </c>
      <c r="C1548" s="172">
        <f>IF(OR(G1548="Médecin",H1548="Médecin",I1548="Médecin",I1548="Médecins",H1548="anesthésiste",H1548="boursier univ.",H1548="chercheur",H1548="chirurgien",H1548="Résident(e)",H1548="Md Urg",H1548="Md Card",LEFT(H1548,6)="Fellow",H1548="Externe Médecine",H1548="Directeur de la biobanque Médecin",H1548="monit.-boursier",),1,0)</f>
        <v>0</v>
      </c>
      <c r="D1548" s="172">
        <f>IF(OR(G1548=0,H1548="Stagiaire",H1548="Stagiaires",H1548="Externe",H1548="Externes",G1548="agence",H1548="STAGIAIRE INFIRMIER(ÈRE)",H1548="STAGIAIRE SI",H1548="STAGIAIRE S.I.",H1548="STAGIAIRE PAB",H1548="STAGIAIRE EN PERFUSION",H1548="Stagiaire Physiothérapeute",H1548="Stagiaire médecine",H1548="Stagiaire - Service sociaux",H1548="STAGIAIRE SOINS INFIRMIERS",H1548="STAGIAIRE EXTERNE EN MÉDECINE",H1548="ss",),1,0)</f>
        <v>1</v>
      </c>
      <c r="E1548" s="28" t="s">
        <v>2320</v>
      </c>
      <c r="F1548" s="28" t="s">
        <v>3215</v>
      </c>
      <c r="G1548" s="262">
        <v>0</v>
      </c>
      <c r="H1548" s="79" t="s">
        <v>479</v>
      </c>
      <c r="I1548" s="164" t="s">
        <v>146</v>
      </c>
      <c r="J1548" s="273">
        <f ca="1">IF(AK1548&lt;=Données!$B$2,1," ")</f>
        <v>1</v>
      </c>
      <c r="K1548" s="30">
        <v>1</v>
      </c>
      <c r="L1548" s="31"/>
      <c r="M1548" s="32"/>
      <c r="N1548" s="33"/>
      <c r="O1548" s="185"/>
      <c r="P1548" s="187"/>
      <c r="Q1548" s="185"/>
      <c r="R1548" s="186"/>
      <c r="S1548" s="186"/>
      <c r="T1548" s="187"/>
      <c r="U1548" s="187"/>
      <c r="V1548" s="187"/>
      <c r="W1548" s="320"/>
      <c r="X1548" s="214"/>
      <c r="Y1548" s="215"/>
      <c r="Z1548" s="34"/>
      <c r="AA1548" s="35"/>
      <c r="AB1548" s="35"/>
      <c r="AC1548" s="35"/>
      <c r="AD1548" s="36"/>
      <c r="AE1548" s="224"/>
      <c r="AF1548" s="37"/>
      <c r="AG1548" s="38"/>
      <c r="AH1548" s="39"/>
      <c r="AI1548" s="40"/>
      <c r="AJ1548" s="41" t="s">
        <v>2858</v>
      </c>
      <c r="AK1548" s="42">
        <v>45027</v>
      </c>
      <c r="AL1548" s="50"/>
      <c r="AM1548" s="337" t="str">
        <f>INDEX($K$6:$AE$6,1,MATCH(1,K1548:AE1548,-1))</f>
        <v>95PFE-L2S</v>
      </c>
      <c r="AN1548" s="337" t="str">
        <f>IF(INDEX($K$6:$AE$6,1,MATCH(1,K1548:AE1548,1))&lt;&gt;INDEX($K$6:$AE$6,1,MATCH(1,K1548:AE1548,-1)),INDEX($K$6:$AE$6,1,MATCH(1,K1548:AE1548,1)),"-")</f>
        <v>-</v>
      </c>
    </row>
    <row r="1549" spans="1:40" x14ac:dyDescent="0.2">
      <c r="A1549" s="382" t="str">
        <f>IF(IFERROR(VLOOKUP(G1549,EmployesActifs,1,FALSE),"Non")&lt;&gt;"Non","Oui","Non")</f>
        <v>Oui</v>
      </c>
      <c r="B1549" s="172">
        <f>IF(A1549="Oui",1,0)</f>
        <v>1</v>
      </c>
      <c r="C1549" s="172">
        <f>IF(OR(G1549="Médecin",H1549="Médecin",I1549="Médecin",I1549="Médecins",H1549="anesthésiste",H1549="boursier univ.",H1549="chercheur",H1549="chirurgien",H1549="Résident(e)",H1549="Md Urg",H1549="Md Card",LEFT(H1549,6)="Fellow",H1549="Externe Médecine",H1549="Directeur de la biobanque Médecin",H1549="monit.-boursier",),1,0)</f>
        <v>0</v>
      </c>
      <c r="D1549" s="172">
        <f>IF(OR(G1549=0,H1549="Stagiaire",H1549="Stagiaires",H1549="Externe",H1549="Externes",G1549="agence",H1549="STAGIAIRE INFIRMIER(ÈRE)",H1549="STAGIAIRE SI",H1549="STAGIAIRE S.I.",H1549="STAGIAIRE PAB",H1549="STAGIAIRE EN PERFUSION",H1549="Stagiaire Physiothérapeute",H1549="Stagiaire médecine",H1549="Stagiaire - Service sociaux",H1549="STAGIAIRE SOINS INFIRMIERS",H1549="STAGIAIRE EXTERNE EN MÉDECINE",H1549="ss",),1,0)</f>
        <v>0</v>
      </c>
      <c r="E1549" s="28" t="s">
        <v>2320</v>
      </c>
      <c r="F1549" s="28" t="s">
        <v>306</v>
      </c>
      <c r="G1549" s="262">
        <v>5500</v>
      </c>
      <c r="H1549" s="79" t="s">
        <v>641</v>
      </c>
      <c r="I1549" s="164" t="s">
        <v>209</v>
      </c>
      <c r="J1549" s="273" t="str">
        <f ca="1">IF(AK1549&lt;=Données!$B$2,1," ")</f>
        <v xml:space="preserve"> </v>
      </c>
      <c r="K1549" s="30"/>
      <c r="L1549" s="31"/>
      <c r="M1549" s="32"/>
      <c r="N1549" s="33"/>
      <c r="O1549" s="185"/>
      <c r="P1549" s="187"/>
      <c r="Q1549" s="185"/>
      <c r="R1549" s="186"/>
      <c r="S1549" s="186">
        <v>1</v>
      </c>
      <c r="T1549" s="187"/>
      <c r="U1549" s="187"/>
      <c r="V1549" s="187"/>
      <c r="W1549" s="320"/>
      <c r="X1549" s="214"/>
      <c r="Y1549" s="215"/>
      <c r="Z1549" s="34"/>
      <c r="AA1549" s="35"/>
      <c r="AB1549" s="35"/>
      <c r="AC1549" s="35"/>
      <c r="AD1549" s="36"/>
      <c r="AE1549" s="224"/>
      <c r="AF1549" s="37"/>
      <c r="AG1549" s="38"/>
      <c r="AH1549" s="39"/>
      <c r="AI1549" s="40"/>
      <c r="AJ1549" s="41" t="s">
        <v>4462</v>
      </c>
      <c r="AK1549" s="42">
        <v>45385</v>
      </c>
      <c r="AL1549" s="50"/>
      <c r="AM1549" s="337" t="str">
        <f>INDEX($K$6:$AE$6,1,MATCH(1,K1549:AE1549,-1))</f>
        <v>1870 +</v>
      </c>
      <c r="AN1549" s="337" t="str">
        <f>IF(INDEX($K$6:$AE$6,1,MATCH(1,K1549:AE1549,1))&lt;&gt;INDEX($K$6:$AE$6,1,MATCH(1,K1549:AE1549,-1)),INDEX($K$6:$AE$6,1,MATCH(1,K1549:AE1549,1)),"-")</f>
        <v>-</v>
      </c>
    </row>
    <row r="1550" spans="1:40" x14ac:dyDescent="0.2">
      <c r="B1550" s="172">
        <f>IF(A1550="Oui",1,0)</f>
        <v>0</v>
      </c>
      <c r="C1550" s="172">
        <f>IF(OR(G1550="Médecin",H1550="Médecin",I1550="Médecin",I1550="Médecins",H1550="anesthésiste",H1550="boursier univ.",H1550="chercheur",H1550="chirurgien",H1550="Résident(e)",H1550="Md Urg",H1550="Md Card",LEFT(H1550,6)="Fellow",H1550="Externe Médecine",H1550="Directeur de la biobanque Médecin",H1550="monit.-boursier",),1,0)</f>
        <v>1</v>
      </c>
      <c r="D1550" s="172">
        <f>IF(OR(G1550=0,H1550="Stagiaire",H1550="Stagiaires",H1550="Externe",H1550="Externes",G1550="agence",H1550="STAGIAIRE INFIRMIER(ÈRE)",H1550="STAGIAIRE SI",H1550="STAGIAIRE S.I.",H1550="STAGIAIRE PAB",H1550="STAGIAIRE EN PERFUSION",H1550="Stagiaire Physiothérapeute",H1550="Stagiaire médecine",H1550="Stagiaire - Service sociaux",H1550="STAGIAIRE SOINS INFIRMIERS",H1550="STAGIAIRE EXTERNE EN MÉDECINE",H1550="ss",),1,0)</f>
        <v>0</v>
      </c>
      <c r="E1550" s="28" t="s">
        <v>2320</v>
      </c>
      <c r="F1550" s="28" t="s">
        <v>2321</v>
      </c>
      <c r="G1550" s="262" t="s">
        <v>80</v>
      </c>
      <c r="H1550" s="79" t="s">
        <v>80</v>
      </c>
      <c r="I1550" s="164" t="s">
        <v>117</v>
      </c>
      <c r="J1550" s="273">
        <f ca="1">IF(AK1550&lt;=Données!$B$2,1," ")</f>
        <v>1</v>
      </c>
      <c r="K1550" s="30"/>
      <c r="L1550" s="31"/>
      <c r="M1550" s="32"/>
      <c r="N1550" s="33"/>
      <c r="O1550" s="185"/>
      <c r="P1550" s="187"/>
      <c r="Q1550" s="185"/>
      <c r="R1550" s="186"/>
      <c r="S1550" s="186">
        <v>1</v>
      </c>
      <c r="T1550" s="187"/>
      <c r="U1550" s="187"/>
      <c r="V1550" s="187"/>
      <c r="W1550" s="320"/>
      <c r="X1550" s="214"/>
      <c r="Y1550" s="215"/>
      <c r="Z1550" s="34"/>
      <c r="AA1550" s="35"/>
      <c r="AB1550" s="35"/>
      <c r="AC1550" s="35"/>
      <c r="AD1550" s="36"/>
      <c r="AE1550" s="224"/>
      <c r="AF1550" s="37"/>
      <c r="AG1550" s="38"/>
      <c r="AH1550" s="39"/>
      <c r="AI1550" s="40"/>
      <c r="AJ1550" s="41" t="s">
        <v>44</v>
      </c>
      <c r="AK1550" s="42">
        <v>43938</v>
      </c>
      <c r="AL1550" s="50" t="s">
        <v>2322</v>
      </c>
      <c r="AM1550" s="337" t="str">
        <f>INDEX($K$6:$AE$6,1,MATCH(1,K1550:AE1550,-1))</f>
        <v>1870 +</v>
      </c>
      <c r="AN1550" s="337" t="str">
        <f>IF(INDEX($K$6:$AE$6,1,MATCH(1,K1550:AE1550,1))&lt;&gt;INDEX($K$6:$AE$6,1,MATCH(1,K1550:AE1550,-1)),INDEX($K$6:$AE$6,1,MATCH(1,K1550:AE1550,1)),"-")</f>
        <v>-</v>
      </c>
    </row>
    <row r="1551" spans="1:40" x14ac:dyDescent="0.2">
      <c r="A1551" s="382" t="str">
        <f>IF(IFERROR(VLOOKUP(G1551,EmployesActifs,1,FALSE),"Non")&lt;&gt;"Non","Oui","Non")</f>
        <v>Oui</v>
      </c>
      <c r="B1551" s="172">
        <f>IF(A1551="Oui",1,0)</f>
        <v>1</v>
      </c>
      <c r="C1551" s="172">
        <f>IF(OR(G1551="Médecin",H1551="Médecin",I1551="Médecin",I1551="Médecins",H1551="anesthésiste",H1551="boursier univ.",H1551="chercheur",H1551="chirurgien",H1551="Résident(e)",H1551="Md Urg",H1551="Md Card",LEFT(H1551,6)="Fellow",H1551="Externe Médecine",H1551="Directeur de la biobanque Médecin",H1551="monit.-boursier",),1,0)</f>
        <v>0</v>
      </c>
      <c r="D1551" s="172">
        <f>IF(OR(G1551=0,H1551="Stagiaire",H1551="Stagiaires",H1551="Externe",H1551="Externes",G1551="agence",H1551="STAGIAIRE INFIRMIER(ÈRE)",H1551="STAGIAIRE SI",H1551="STAGIAIRE S.I.",H1551="STAGIAIRE PAB",H1551="STAGIAIRE EN PERFUSION",H1551="Stagiaire Physiothérapeute",H1551="Stagiaire médecine",H1551="Stagiaire - Service sociaux",H1551="STAGIAIRE SOINS INFIRMIERS",H1551="STAGIAIRE EXTERNE EN MÉDECINE",H1551="ss",),1,0)</f>
        <v>0</v>
      </c>
      <c r="E1551" s="28" t="s">
        <v>2323</v>
      </c>
      <c r="F1551" s="28" t="s">
        <v>777</v>
      </c>
      <c r="G1551" s="262">
        <v>1556</v>
      </c>
      <c r="H1551" s="79" t="s">
        <v>1087</v>
      </c>
      <c r="I1551" s="164" t="s">
        <v>5717</v>
      </c>
      <c r="J1551" s="273" t="str">
        <f ca="1">IF(AK1551&lt;=Données!$B$2,1," ")</f>
        <v xml:space="preserve"> </v>
      </c>
      <c r="K1551" s="30"/>
      <c r="L1551" s="31" t="s">
        <v>56</v>
      </c>
      <c r="M1551" s="32" t="s">
        <v>56</v>
      </c>
      <c r="N1551" s="33"/>
      <c r="O1551" s="185"/>
      <c r="P1551" s="187"/>
      <c r="Q1551" s="185"/>
      <c r="R1551" s="186"/>
      <c r="S1551" s="186">
        <v>1</v>
      </c>
      <c r="T1551" s="187"/>
      <c r="U1551" s="187"/>
      <c r="V1551" s="187"/>
      <c r="W1551" s="320"/>
      <c r="X1551" s="214"/>
      <c r="Y1551" s="215"/>
      <c r="Z1551" s="34"/>
      <c r="AA1551" s="35"/>
      <c r="AB1551" s="35"/>
      <c r="AC1551" s="35"/>
      <c r="AD1551" s="36"/>
      <c r="AE1551" s="224"/>
      <c r="AF1551" s="37"/>
      <c r="AG1551" s="38"/>
      <c r="AH1551" s="39"/>
      <c r="AI1551" s="40"/>
      <c r="AJ1551" s="41" t="s">
        <v>4462</v>
      </c>
      <c r="AK1551" s="42">
        <v>45787</v>
      </c>
      <c r="AL1551" s="50"/>
      <c r="AM1551" s="337" t="str">
        <f>INDEX($K$6:$AE$6,1,MATCH(1,K1551:AE1551,-1))</f>
        <v>1870 +</v>
      </c>
      <c r="AN1551" s="337" t="str">
        <f>IF(INDEX($K$6:$AE$6,1,MATCH(1,K1551:AE1551,1))&lt;&gt;INDEX($K$6:$AE$6,1,MATCH(1,K1551:AE1551,-1)),INDEX($K$6:$AE$6,1,MATCH(1,K1551:AE1551,1)),"-")</f>
        <v>-</v>
      </c>
    </row>
    <row r="1552" spans="1:40" x14ac:dyDescent="0.2">
      <c r="A1552" s="382" t="str">
        <f>IF(IFERROR(VLOOKUP(G1552,EmployesActifs,1,FALSE),"Non")&lt;&gt;"Non","Oui","Non")</f>
        <v>Oui</v>
      </c>
      <c r="B1552" s="172">
        <f>IF(A1552="Oui",1,0)</f>
        <v>1</v>
      </c>
      <c r="C1552" s="172">
        <f>IF(OR(G1552="Médecin",H1552="Médecin",I1552="Médecin",I1552="Médecins",H1552="anesthésiste",H1552="boursier univ.",H1552="chercheur",H1552="chirurgien",H1552="Résident(e)",H1552="Md Urg",H1552="Md Card",LEFT(H1552,6)="Fellow",H1552="Externe Médecine",H1552="Directeur de la biobanque Médecin",H1552="monit.-boursier",),1,0)</f>
        <v>0</v>
      </c>
      <c r="D1552" s="172">
        <f>IF(OR(G1552=0,H1552="Stagiaire",H1552="Stagiaires",H1552="Externe",H1552="Externes",G1552="agence",H1552="STAGIAIRE INFIRMIER(ÈRE)",H1552="STAGIAIRE SI",H1552="STAGIAIRE S.I.",H1552="STAGIAIRE PAB",H1552="STAGIAIRE EN PERFUSION",H1552="Stagiaire Physiothérapeute",H1552="Stagiaire médecine",H1552="Stagiaire - Service sociaux",H1552="STAGIAIRE SOINS INFIRMIERS",H1552="STAGIAIRE EXTERNE EN MÉDECINE",H1552="ss",),1,0)</f>
        <v>0</v>
      </c>
      <c r="E1552" s="28" t="s">
        <v>2324</v>
      </c>
      <c r="F1552" s="28" t="s">
        <v>810</v>
      </c>
      <c r="G1552" s="262">
        <v>8620</v>
      </c>
      <c r="H1552" s="79" t="s">
        <v>64</v>
      </c>
      <c r="I1552" s="164" t="s">
        <v>3489</v>
      </c>
      <c r="J1552" s="273">
        <f ca="1">IF(AK1552&lt;=Données!$B$2,1," ")</f>
        <v>1</v>
      </c>
      <c r="K1552" s="30" t="s">
        <v>56</v>
      </c>
      <c r="L1552" s="31" t="s">
        <v>56</v>
      </c>
      <c r="M1552" s="32" t="s">
        <v>56</v>
      </c>
      <c r="N1552" s="33"/>
      <c r="O1552" s="185"/>
      <c r="P1552" s="187"/>
      <c r="Q1552" s="185"/>
      <c r="R1552" s="186"/>
      <c r="S1552" s="186">
        <v>1</v>
      </c>
      <c r="T1552" s="187"/>
      <c r="U1552" s="187"/>
      <c r="V1552" s="187"/>
      <c r="W1552" s="320"/>
      <c r="X1552" s="214"/>
      <c r="Y1552" s="215"/>
      <c r="Z1552" s="34"/>
      <c r="AA1552" s="35"/>
      <c r="AB1552" s="35"/>
      <c r="AC1552" s="35"/>
      <c r="AD1552" s="36"/>
      <c r="AE1552" s="224"/>
      <c r="AF1552" s="37"/>
      <c r="AG1552" s="38"/>
      <c r="AH1552" s="39"/>
      <c r="AI1552" s="40"/>
      <c r="AJ1552" s="41" t="s">
        <v>98</v>
      </c>
      <c r="AK1552" s="42">
        <v>44581</v>
      </c>
      <c r="AL1552" s="50"/>
      <c r="AM1552" s="337" t="str">
        <f>INDEX($K$6:$AE$6,1,MATCH(1,K1552:AE1552,-1))</f>
        <v>1870 +</v>
      </c>
      <c r="AN1552" s="337" t="str">
        <f>IF(INDEX($K$6:$AE$6,1,MATCH(1,K1552:AE1552,1))&lt;&gt;INDEX($K$6:$AE$6,1,MATCH(1,K1552:AE1552,-1)),INDEX($K$6:$AE$6,1,MATCH(1,K1552:AE1552,1)),"-")</f>
        <v>-</v>
      </c>
    </row>
    <row r="1553" spans="1:40" x14ac:dyDescent="0.2">
      <c r="B1553" s="172">
        <f>IF(A1553="Oui",1,0)</f>
        <v>0</v>
      </c>
      <c r="C1553" s="172">
        <f>IF(OR(G1553="Médecin",H1553="Médecin",I1553="Médecin",I1553="Médecins",H1553="anesthésiste",H1553="boursier univ.",H1553="chercheur",H1553="chirurgien",H1553="Résident(e)",H1553="Md Urg",H1553="Md Card",LEFT(H1553,6)="Fellow",H1553="Externe Médecine",H1553="Directeur de la biobanque Médecin",H1553="monit.-boursier",),1,0)</f>
        <v>0</v>
      </c>
      <c r="D1553" s="172">
        <f>IF(OR(G1553=0,H1553="Stagiaire",H1553="Stagiaires",H1553="Externe",H1553="Externes",G1553="agence",H1553="STAGIAIRE INFIRMIER(ÈRE)",H1553="STAGIAIRE SI",H1553="STAGIAIRE S.I.",H1553="STAGIAIRE PAB",H1553="STAGIAIRE EN PERFUSION",H1553="Stagiaire Physiothérapeute",H1553="Stagiaire médecine",H1553="Stagiaire - Service sociaux",H1553="STAGIAIRE SOINS INFIRMIERS",H1553="STAGIAIRE EXTERNE EN MÉDECINE",H1553="ss",),1,0)</f>
        <v>1</v>
      </c>
      <c r="E1553" s="28" t="s">
        <v>3159</v>
      </c>
      <c r="F1553" s="28" t="s">
        <v>3160</v>
      </c>
      <c r="G1553" s="262">
        <v>0</v>
      </c>
      <c r="H1553" s="79" t="s">
        <v>212</v>
      </c>
      <c r="I1553" s="164" t="s">
        <v>2841</v>
      </c>
      <c r="J1553" s="273">
        <f ca="1">IF(AK1553&lt;=Données!$B$2,1," ")</f>
        <v>1</v>
      </c>
      <c r="K1553" s="30"/>
      <c r="L1553" s="31">
        <v>1</v>
      </c>
      <c r="M1553" s="32"/>
      <c r="N1553" s="33"/>
      <c r="O1553" s="185"/>
      <c r="P1553" s="187"/>
      <c r="Q1553" s="185"/>
      <c r="R1553" s="186"/>
      <c r="S1553" s="186"/>
      <c r="T1553" s="187"/>
      <c r="U1553" s="187"/>
      <c r="V1553" s="187"/>
      <c r="W1553" s="320"/>
      <c r="X1553" s="214"/>
      <c r="Y1553" s="215"/>
      <c r="Z1553" s="34"/>
      <c r="AA1553" s="35"/>
      <c r="AB1553" s="35"/>
      <c r="AC1553" s="35"/>
      <c r="AD1553" s="36"/>
      <c r="AE1553" s="224"/>
      <c r="AF1553" s="37"/>
      <c r="AG1553" s="38"/>
      <c r="AH1553" s="39"/>
      <c r="AI1553" s="40"/>
      <c r="AJ1553" s="41" t="s">
        <v>2858</v>
      </c>
      <c r="AK1553" s="42">
        <v>44979</v>
      </c>
      <c r="AL1553" s="50"/>
      <c r="AM1553" s="337" t="str">
        <f>INDEX($K$6:$AE$6,1,MATCH(1,K1553:AE1553,-1))</f>
        <v>95PFE-L2M</v>
      </c>
      <c r="AN1553" s="337" t="str">
        <f>IF(INDEX($K$6:$AE$6,1,MATCH(1,K1553:AE1553,1))&lt;&gt;INDEX($K$6:$AE$6,1,MATCH(1,K1553:AE1553,-1)),INDEX($K$6:$AE$6,1,MATCH(1,K1553:AE1553,1)),"-")</f>
        <v>-</v>
      </c>
    </row>
    <row r="1554" spans="1:40" x14ac:dyDescent="0.2">
      <c r="B1554" s="172">
        <f>IF(A1554="Oui",1,0)</f>
        <v>0</v>
      </c>
      <c r="C1554" s="172">
        <f>IF(OR(G1554="Médecin",H1554="Médecin",I1554="Médecin",I1554="Médecins",H1554="anesthésiste",H1554="boursier univ.",H1554="chercheur",H1554="chirurgien",H1554="Résident(e)",H1554="Md Urg",H1554="Md Card",LEFT(H1554,6)="Fellow",H1554="Externe Médecine",H1554="Directeur de la biobanque Médecin",H1554="monit.-boursier",),1,0)</f>
        <v>0</v>
      </c>
      <c r="D1554" s="172">
        <f>IF(OR(G1554=0,H1554="Stagiaire",H1554="Stagiaires",H1554="Externe",H1554="Externes",G1554="agence",H1554="STAGIAIRE INFIRMIER(ÈRE)",H1554="STAGIAIRE SI",H1554="STAGIAIRE S.I.",H1554="STAGIAIRE PAB",H1554="STAGIAIRE EN PERFUSION",H1554="Stagiaire Physiothérapeute",H1554="Stagiaire médecine",H1554="Stagiaire - Service sociaux",H1554="STAGIAIRE SOINS INFIRMIERS",H1554="STAGIAIRE EXTERNE EN MÉDECINE",H1554="ss",),1,0)</f>
        <v>1</v>
      </c>
      <c r="E1554" s="28" t="s">
        <v>2326</v>
      </c>
      <c r="F1554" s="28" t="s">
        <v>2327</v>
      </c>
      <c r="G1554" s="262">
        <v>0</v>
      </c>
      <c r="H1554" s="79" t="s">
        <v>2328</v>
      </c>
      <c r="I1554" s="164" t="s">
        <v>264</v>
      </c>
      <c r="J1554" s="273">
        <f ca="1">IF(AK1554&lt;=Données!$B$2,1," ")</f>
        <v>1</v>
      </c>
      <c r="K1554" s="30" t="s">
        <v>56</v>
      </c>
      <c r="L1554" s="31" t="s">
        <v>56</v>
      </c>
      <c r="M1554" s="32"/>
      <c r="N1554" s="33"/>
      <c r="O1554" s="185"/>
      <c r="P1554" s="187"/>
      <c r="Q1554" s="185"/>
      <c r="R1554" s="186"/>
      <c r="S1554" s="186">
        <v>1</v>
      </c>
      <c r="T1554" s="187"/>
      <c r="U1554" s="187"/>
      <c r="V1554" s="187"/>
      <c r="W1554" s="320"/>
      <c r="X1554" s="214"/>
      <c r="Y1554" s="215"/>
      <c r="Z1554" s="34"/>
      <c r="AA1554" s="35"/>
      <c r="AB1554" s="35"/>
      <c r="AC1554" s="35"/>
      <c r="AD1554" s="36"/>
      <c r="AE1554" s="224"/>
      <c r="AF1554" s="37"/>
      <c r="AG1554" s="38"/>
      <c r="AH1554" s="39"/>
      <c r="AI1554" s="40"/>
      <c r="AJ1554" s="41" t="s">
        <v>57</v>
      </c>
      <c r="AK1554" s="42">
        <v>44572</v>
      </c>
      <c r="AL1554" s="50"/>
      <c r="AM1554" s="337" t="str">
        <f>INDEX($K$6:$AE$6,1,MATCH(1,K1554:AE1554,-1))</f>
        <v>1870 +</v>
      </c>
      <c r="AN1554" s="337" t="str">
        <f>IF(INDEX($K$6:$AE$6,1,MATCH(1,K1554:AE1554,1))&lt;&gt;INDEX($K$6:$AE$6,1,MATCH(1,K1554:AE1554,-1)),INDEX($K$6:$AE$6,1,MATCH(1,K1554:AE1554,1)),"-")</f>
        <v>-</v>
      </c>
    </row>
    <row r="1555" spans="1:40" x14ac:dyDescent="0.2">
      <c r="A1555" s="382" t="str">
        <f>IF(IFERROR(VLOOKUP(G1555,EmployesActifs,1,FALSE),"Non")&lt;&gt;"Non","Oui","Non")</f>
        <v>Oui</v>
      </c>
      <c r="B1555" s="172">
        <f>IF(A1555="Oui",1,0)</f>
        <v>1</v>
      </c>
      <c r="C1555" s="172">
        <f>IF(OR(G1555="Médecin",H1555="Médecin",I1555="Médecin",I1555="Médecins",H1555="anesthésiste",H1555="boursier univ.",H1555="chercheur",H1555="chirurgien",H1555="Résident(e)",H1555="Md Urg",H1555="Md Card",LEFT(H1555,6)="Fellow",H1555="Externe Médecine",H1555="Directeur de la biobanque Médecin",H1555="monit.-boursier",),1,0)</f>
        <v>0</v>
      </c>
      <c r="D1555" s="172">
        <f>IF(OR(G1555=0,H1555="Stagiaire",H1555="Stagiaires",H1555="Externe",H1555="Externes",G1555="agence",H1555="STAGIAIRE INFIRMIER(ÈRE)",H1555="STAGIAIRE SI",H1555="STAGIAIRE S.I.",H1555="STAGIAIRE PAB",H1555="STAGIAIRE EN PERFUSION",H1555="Stagiaire Physiothérapeute",H1555="Stagiaire médecine",H1555="Stagiaire - Service sociaux",H1555="STAGIAIRE SOINS INFIRMIERS",H1555="STAGIAIRE EXTERNE EN MÉDECINE",H1555="ss",),1,0)</f>
        <v>0</v>
      </c>
      <c r="E1555" s="28" t="s">
        <v>2331</v>
      </c>
      <c r="F1555" s="28" t="s">
        <v>2332</v>
      </c>
      <c r="G1555" s="262">
        <v>5115</v>
      </c>
      <c r="H1555" s="79" t="s">
        <v>103</v>
      </c>
      <c r="I1555" s="164" t="s">
        <v>3643</v>
      </c>
      <c r="J1555" s="273" t="str">
        <f ca="1">IF(AK1555&lt;=Données!$B$2,1," ")</f>
        <v xml:space="preserve"> </v>
      </c>
      <c r="K1555" s="30"/>
      <c r="L1555" s="31"/>
      <c r="M1555" s="32"/>
      <c r="N1555" s="33" t="s">
        <v>56</v>
      </c>
      <c r="O1555" s="185"/>
      <c r="P1555" s="187"/>
      <c r="Q1555" s="185"/>
      <c r="R1555" s="186"/>
      <c r="S1555" s="186">
        <v>1</v>
      </c>
      <c r="T1555" s="187"/>
      <c r="U1555" s="187"/>
      <c r="V1555" s="187"/>
      <c r="W1555" s="320"/>
      <c r="X1555" s="214"/>
      <c r="Y1555" s="215"/>
      <c r="Z1555" s="34"/>
      <c r="AA1555" s="35"/>
      <c r="AB1555" s="35"/>
      <c r="AC1555" s="35"/>
      <c r="AD1555" s="36"/>
      <c r="AE1555" s="224"/>
      <c r="AF1555" s="37"/>
      <c r="AG1555" s="38"/>
      <c r="AH1555" s="39"/>
      <c r="AI1555" s="40"/>
      <c r="AJ1555" s="41" t="s">
        <v>4462</v>
      </c>
      <c r="AK1555" s="42">
        <v>45889</v>
      </c>
      <c r="AL1555" s="50"/>
      <c r="AM1555" s="337" t="str">
        <f>INDEX($K$6:$AE$6,1,MATCH(1,K1555:AE1555,-1))</f>
        <v>1870 +</v>
      </c>
      <c r="AN1555" s="337" t="str">
        <f>IF(INDEX($K$6:$AE$6,1,MATCH(1,K1555:AE1555,1))&lt;&gt;INDEX($K$6:$AE$6,1,MATCH(1,K1555:AE1555,-1)),INDEX($K$6:$AE$6,1,MATCH(1,K1555:AE1555,1)),"-")</f>
        <v>-</v>
      </c>
    </row>
    <row r="1556" spans="1:40" x14ac:dyDescent="0.2">
      <c r="B1556" s="172">
        <f>IF(A1556="Oui",1,0)</f>
        <v>0</v>
      </c>
      <c r="C1556" s="172">
        <f>IF(OR(G1556="Médecin",H1556="Médecin",I1556="Médecin",I1556="Médecins",H1556="anesthésiste",H1556="boursier univ.",H1556="chercheur",H1556="chirurgien",H1556="Résident(e)",H1556="Md Urg",H1556="Md Card",LEFT(H1556,6)="Fellow",H1556="Externe Médecine",H1556="Directeur de la biobanque Médecin",H1556="monit.-boursier",),1,0)</f>
        <v>1</v>
      </c>
      <c r="D1556" s="172">
        <f>IF(OR(G1556=0,H1556="Stagiaire",H1556="Stagiaires",H1556="Externe",H1556="Externes",G1556="agence",H1556="STAGIAIRE INFIRMIER(ÈRE)",H1556="STAGIAIRE SI",H1556="STAGIAIRE S.I.",H1556="STAGIAIRE PAB",H1556="STAGIAIRE EN PERFUSION",H1556="Stagiaire Physiothérapeute",H1556="Stagiaire médecine",H1556="Stagiaire - Service sociaux",H1556="STAGIAIRE SOINS INFIRMIERS",H1556="STAGIAIRE EXTERNE EN MÉDECINE",H1556="ss",),1,0)</f>
        <v>0</v>
      </c>
      <c r="E1556" s="28" t="s">
        <v>2333</v>
      </c>
      <c r="F1556" s="28" t="s">
        <v>569</v>
      </c>
      <c r="G1556" s="262" t="s">
        <v>80</v>
      </c>
      <c r="H1556" s="79" t="s">
        <v>80</v>
      </c>
      <c r="I1556" s="164" t="s">
        <v>270</v>
      </c>
      <c r="J1556" s="273">
        <f ca="1">IF(AK1556&lt;=Données!$B$2,1," ")</f>
        <v>1</v>
      </c>
      <c r="K1556" s="30">
        <v>1</v>
      </c>
      <c r="L1556" s="31"/>
      <c r="M1556" s="32"/>
      <c r="N1556" s="33"/>
      <c r="O1556" s="185"/>
      <c r="P1556" s="187"/>
      <c r="Q1556" s="185"/>
      <c r="R1556" s="186"/>
      <c r="S1556" s="186"/>
      <c r="T1556" s="187"/>
      <c r="U1556" s="187"/>
      <c r="V1556" s="187"/>
      <c r="W1556" s="320"/>
      <c r="X1556" s="214"/>
      <c r="Y1556" s="215"/>
      <c r="Z1556" s="34"/>
      <c r="AA1556" s="35"/>
      <c r="AB1556" s="35"/>
      <c r="AC1556" s="35"/>
      <c r="AD1556" s="36"/>
      <c r="AE1556" s="224"/>
      <c r="AF1556" s="37"/>
      <c r="AG1556" s="38"/>
      <c r="AH1556" s="39"/>
      <c r="AI1556" s="40"/>
      <c r="AJ1556" s="41" t="s">
        <v>144</v>
      </c>
      <c r="AK1556" s="42">
        <v>44587</v>
      </c>
      <c r="AL1556" s="50"/>
      <c r="AM1556" s="337" t="str">
        <f>INDEX($K$6:$AE$6,1,MATCH(1,K1556:AE1556,-1))</f>
        <v>95PFE-L2S</v>
      </c>
      <c r="AN1556" s="337" t="str">
        <f>IF(INDEX($K$6:$AE$6,1,MATCH(1,K1556:AE1556,1))&lt;&gt;INDEX($K$6:$AE$6,1,MATCH(1,K1556:AE1556,-1)),INDEX($K$6:$AE$6,1,MATCH(1,K1556:AE1556,1)),"-")</f>
        <v>-</v>
      </c>
    </row>
    <row r="1557" spans="1:40" x14ac:dyDescent="0.2">
      <c r="A1557" s="382" t="str">
        <f>IF(IFERROR(VLOOKUP(G1557,EmployesActifs,1,FALSE),"Non")&lt;&gt;"Non","Oui","Non")</f>
        <v>Oui</v>
      </c>
      <c r="B1557" s="172">
        <f>IF(A1557="Oui",1,0)</f>
        <v>1</v>
      </c>
      <c r="C1557" s="172">
        <f>IF(OR(G1557="Médecin",H1557="Médecin",I1557="Médecin",I1557="Médecins",H1557="anesthésiste",H1557="boursier univ.",H1557="chercheur",H1557="chirurgien",H1557="Résident(e)",H1557="Md Urg",H1557="Md Card",LEFT(H1557,6)="Fellow",H1557="Externe Médecine",H1557="Directeur de la biobanque Médecin",H1557="monit.-boursier",),1,0)</f>
        <v>0</v>
      </c>
      <c r="D1557" s="172">
        <f>IF(OR(G1557=0,H1557="Stagiaire",H1557="Stagiaires",H1557="Externe",H1557="Externes",G1557="agence",H1557="STAGIAIRE INFIRMIER(ÈRE)",H1557="STAGIAIRE SI",H1557="STAGIAIRE S.I.",H1557="STAGIAIRE PAB",H1557="STAGIAIRE EN PERFUSION",H1557="Stagiaire Physiothérapeute",H1557="Stagiaire médecine",H1557="Stagiaire - Service sociaux",H1557="STAGIAIRE SOINS INFIRMIERS",H1557="STAGIAIRE EXTERNE EN MÉDECINE",H1557="ss",),1,0)</f>
        <v>0</v>
      </c>
      <c r="E1557" s="28" t="s">
        <v>1111</v>
      </c>
      <c r="F1557" s="28" t="s">
        <v>2336</v>
      </c>
      <c r="G1557" s="262">
        <v>8794</v>
      </c>
      <c r="H1557" s="79" t="s">
        <v>69</v>
      </c>
      <c r="I1557" s="164" t="s">
        <v>61</v>
      </c>
      <c r="J1557" s="273">
        <f ca="1">IF(AK1557&lt;=Données!$B$2,1," ")</f>
        <v>1</v>
      </c>
      <c r="K1557" s="30" t="s">
        <v>56</v>
      </c>
      <c r="L1557" s="31" t="s">
        <v>56</v>
      </c>
      <c r="M1557" s="32" t="s">
        <v>56</v>
      </c>
      <c r="N1557" s="33"/>
      <c r="O1557" s="185"/>
      <c r="P1557" s="187"/>
      <c r="Q1557" s="185"/>
      <c r="R1557" s="186"/>
      <c r="S1557" s="186">
        <v>1</v>
      </c>
      <c r="T1557" s="187"/>
      <c r="U1557" s="187"/>
      <c r="V1557" s="187"/>
      <c r="W1557" s="320"/>
      <c r="X1557" s="214"/>
      <c r="Y1557" s="215"/>
      <c r="Z1557" s="34"/>
      <c r="AA1557" s="35"/>
      <c r="AB1557" s="35"/>
      <c r="AC1557" s="35"/>
      <c r="AD1557" s="36"/>
      <c r="AE1557" s="224"/>
      <c r="AF1557" s="37"/>
      <c r="AG1557" s="38"/>
      <c r="AH1557" s="39"/>
      <c r="AI1557" s="40"/>
      <c r="AJ1557" s="41" t="s">
        <v>98</v>
      </c>
      <c r="AK1557" s="42">
        <v>44580</v>
      </c>
      <c r="AL1557" s="50"/>
      <c r="AM1557" s="337" t="str">
        <f>INDEX($K$6:$AE$6,1,MATCH(1,K1557:AE1557,-1))</f>
        <v>1870 +</v>
      </c>
      <c r="AN1557" s="337" t="str">
        <f>IF(INDEX($K$6:$AE$6,1,MATCH(1,K1557:AE1557,1))&lt;&gt;INDEX($K$6:$AE$6,1,MATCH(1,K1557:AE1557,-1)),INDEX($K$6:$AE$6,1,MATCH(1,K1557:AE1557,1)),"-")</f>
        <v>-</v>
      </c>
    </row>
    <row r="1558" spans="1:40" x14ac:dyDescent="0.2">
      <c r="B1558" s="172">
        <f>IF(A1558="Oui",1,0)</f>
        <v>0</v>
      </c>
      <c r="C1558" s="172">
        <f>IF(OR(G1558="Médecin",H1558="Médecin",I1558="Médecin",I1558="Médecins",H1558="anesthésiste",H1558="boursier univ.",H1558="chercheur",H1558="chirurgien",H1558="Résident(e)",H1558="Md Urg",H1558="Md Card",LEFT(H1558,6)="Fellow",H1558="Externe Médecine",H1558="Directeur de la biobanque Médecin",H1558="monit.-boursier",),1,0)</f>
        <v>0</v>
      </c>
      <c r="D1558" s="172">
        <f>IF(OR(G1558=0,H1558="Stagiaire",H1558="Stagiaires",H1558="Externe",H1558="Externes",G1558="agence",H1558="STAGIAIRE INFIRMIER(ÈRE)",H1558="STAGIAIRE SI",H1558="STAGIAIRE S.I.",H1558="STAGIAIRE PAB",H1558="STAGIAIRE EN PERFUSION",H1558="Stagiaire Physiothérapeute",H1558="Stagiaire médecine",H1558="Stagiaire - Service sociaux",H1558="STAGIAIRE SOINS INFIRMIERS",H1558="STAGIAIRE EXTERNE EN MÉDECINE",H1558="ss",),1,0)</f>
        <v>1</v>
      </c>
      <c r="E1558" s="28" t="s">
        <v>3208</v>
      </c>
      <c r="F1558" s="28" t="s">
        <v>935</v>
      </c>
      <c r="G1558" s="262">
        <v>0</v>
      </c>
      <c r="H1558" s="79" t="s">
        <v>479</v>
      </c>
      <c r="I1558" s="164" t="s">
        <v>3112</v>
      </c>
      <c r="J1558" s="273">
        <f ca="1">IF(AK1558&lt;=Données!$B$2,1," ")</f>
        <v>1</v>
      </c>
      <c r="K1558" s="30">
        <v>1</v>
      </c>
      <c r="L1558" s="31"/>
      <c r="M1558" s="32"/>
      <c r="N1558" s="33"/>
      <c r="O1558" s="185"/>
      <c r="P1558" s="187"/>
      <c r="Q1558" s="185"/>
      <c r="R1558" s="186"/>
      <c r="S1558" s="186"/>
      <c r="T1558" s="187"/>
      <c r="U1558" s="187"/>
      <c r="V1558" s="187"/>
      <c r="W1558" s="320"/>
      <c r="X1558" s="214"/>
      <c r="Y1558" s="215"/>
      <c r="Z1558" s="34"/>
      <c r="AA1558" s="35"/>
      <c r="AB1558" s="35"/>
      <c r="AC1558" s="35"/>
      <c r="AD1558" s="36"/>
      <c r="AE1558" s="224"/>
      <c r="AF1558" s="37"/>
      <c r="AG1558" s="38"/>
      <c r="AH1558" s="39"/>
      <c r="AI1558" s="40"/>
      <c r="AJ1558" s="41" t="s">
        <v>85</v>
      </c>
      <c r="AK1558" s="42">
        <v>45021</v>
      </c>
      <c r="AL1558" s="50"/>
      <c r="AM1558" s="337" t="str">
        <f>INDEX($K$6:$AE$6,1,MATCH(1,K1558:AE1558,-1))</f>
        <v>95PFE-L2S</v>
      </c>
      <c r="AN1558" s="337" t="str">
        <f>IF(INDEX($K$6:$AE$6,1,MATCH(1,K1558:AE1558,1))&lt;&gt;INDEX($K$6:$AE$6,1,MATCH(1,K1558:AE1558,-1)),INDEX($K$6:$AE$6,1,MATCH(1,K1558:AE1558,1)),"-")</f>
        <v>-</v>
      </c>
    </row>
    <row r="1559" spans="1:40" x14ac:dyDescent="0.2">
      <c r="B1559" s="172">
        <f>IF(A1559="Oui",1,0)</f>
        <v>0</v>
      </c>
      <c r="C1559" s="172">
        <f>IF(OR(G1559="Médecin",H1559="Médecin",I1559="Médecin",I1559="Médecins",H1559="anesthésiste",H1559="boursier univ.",H1559="chercheur",H1559="chirurgien",H1559="Résident(e)",H1559="Md Urg",H1559="Md Card",LEFT(H1559,6)="Fellow",H1559="Externe Médecine",H1559="Directeur de la biobanque Médecin",H1559="monit.-boursier",),1,0)</f>
        <v>0</v>
      </c>
      <c r="D1559" s="172">
        <f>IF(OR(G1559=0,H1559="Stagiaire",H1559="Stagiaires",H1559="Externe",H1559="Externes",G1559="agence",H1559="STAGIAIRE INFIRMIER(ÈRE)",H1559="STAGIAIRE SI",H1559="STAGIAIRE S.I.",H1559="STAGIAIRE PAB",H1559="STAGIAIRE EN PERFUSION",H1559="Stagiaire Physiothérapeute",H1559="Stagiaire médecine",H1559="Stagiaire - Service sociaux",H1559="STAGIAIRE SOINS INFIRMIERS",H1559="STAGIAIRE EXTERNE EN MÉDECINE",H1559="ss",),1,0)</f>
        <v>1</v>
      </c>
      <c r="E1559" s="28" t="s">
        <v>2337</v>
      </c>
      <c r="F1559" s="28" t="s">
        <v>1040</v>
      </c>
      <c r="G1559" s="262">
        <v>0</v>
      </c>
      <c r="H1559" s="79" t="s">
        <v>212</v>
      </c>
      <c r="I1559" s="164" t="s">
        <v>213</v>
      </c>
      <c r="J1559" s="273">
        <f ca="1">IF(AK1559&lt;=Données!$B$2,1," ")</f>
        <v>1</v>
      </c>
      <c r="K1559" s="30"/>
      <c r="L1559" s="31">
        <v>1</v>
      </c>
      <c r="M1559" s="32"/>
      <c r="N1559" s="33"/>
      <c r="O1559" s="185"/>
      <c r="P1559" s="187"/>
      <c r="Q1559" s="185"/>
      <c r="R1559" s="186"/>
      <c r="S1559" s="186"/>
      <c r="T1559" s="187"/>
      <c r="U1559" s="187"/>
      <c r="V1559" s="187"/>
      <c r="W1559" s="320"/>
      <c r="X1559" s="214"/>
      <c r="Y1559" s="215"/>
      <c r="Z1559" s="34"/>
      <c r="AA1559" s="35"/>
      <c r="AB1559" s="35"/>
      <c r="AC1559" s="35"/>
      <c r="AD1559" s="36"/>
      <c r="AE1559" s="224"/>
      <c r="AF1559" s="37"/>
      <c r="AG1559" s="38"/>
      <c r="AH1559" s="39"/>
      <c r="AI1559" s="40"/>
      <c r="AJ1559" s="41" t="s">
        <v>85</v>
      </c>
      <c r="AK1559" s="42">
        <v>44608</v>
      </c>
      <c r="AL1559" s="50"/>
      <c r="AM1559" s="337" t="str">
        <f>INDEX($K$6:$AE$6,1,MATCH(1,K1559:AE1559,-1))</f>
        <v>95PFE-L2M</v>
      </c>
      <c r="AN1559" s="337" t="str">
        <f>IF(INDEX($K$6:$AE$6,1,MATCH(1,K1559:AE1559,1))&lt;&gt;INDEX($K$6:$AE$6,1,MATCH(1,K1559:AE1559,-1)),INDEX($K$6:$AE$6,1,MATCH(1,K1559:AE1559,1)),"-")</f>
        <v>-</v>
      </c>
    </row>
    <row r="1560" spans="1:40" x14ac:dyDescent="0.2">
      <c r="A1560" s="382" t="str">
        <f>IF(IFERROR(VLOOKUP(G1560,EmployesActifs,1,FALSE),"Non")&lt;&gt;"Non","Oui","Non")</f>
        <v>Oui</v>
      </c>
      <c r="B1560" s="172">
        <f>IF(A1560="Oui",1,0)</f>
        <v>1</v>
      </c>
      <c r="C1560" s="172">
        <f>IF(OR(G1560="Médecin",H1560="Médecin",I1560="Médecin",I1560="Médecins",H1560="anesthésiste",H1560="boursier univ.",H1560="chercheur",H1560="chirurgien",H1560="Résident(e)",H1560="Md Urg",H1560="Md Card",LEFT(H1560,6)="Fellow",H1560="Externe Médecine",H1560="Directeur de la biobanque Médecin",H1560="monit.-boursier",),1,0)</f>
        <v>0</v>
      </c>
      <c r="D1560" s="172">
        <f>IF(OR(G1560=0,H1560="Stagiaire",H1560="Stagiaires",H1560="Externe",H1560="Externes",G1560="agence",H1560="STAGIAIRE INFIRMIER(ÈRE)",H1560="STAGIAIRE SI",H1560="STAGIAIRE S.I.",H1560="STAGIAIRE PAB",H1560="STAGIAIRE EN PERFUSION",H1560="Stagiaire Physiothérapeute",H1560="Stagiaire médecine",H1560="Stagiaire - Service sociaux",H1560="STAGIAIRE SOINS INFIRMIERS",H1560="STAGIAIRE EXTERNE EN MÉDECINE",H1560="ss",),1,0)</f>
        <v>0</v>
      </c>
      <c r="E1560" s="28" t="s">
        <v>6065</v>
      </c>
      <c r="F1560" s="28" t="s">
        <v>902</v>
      </c>
      <c r="G1560" s="262">
        <v>12813</v>
      </c>
      <c r="H1560" s="79" t="s">
        <v>6066</v>
      </c>
      <c r="I1560" s="164" t="s">
        <v>836</v>
      </c>
      <c r="J1560" s="273" t="str">
        <f ca="1">IF(AK1560&lt;=Données!$B$2,1," ")</f>
        <v xml:space="preserve"> </v>
      </c>
      <c r="K1560" s="30"/>
      <c r="L1560" s="31">
        <v>1</v>
      </c>
      <c r="M1560" s="32"/>
      <c r="N1560" s="33"/>
      <c r="O1560" s="185"/>
      <c r="P1560" s="187"/>
      <c r="Q1560" s="185"/>
      <c r="R1560" s="186"/>
      <c r="S1560" s="186"/>
      <c r="T1560" s="187"/>
      <c r="U1560" s="187"/>
      <c r="V1560" s="187"/>
      <c r="W1560" s="320"/>
      <c r="X1560" s="214"/>
      <c r="Y1560" s="215"/>
      <c r="Z1560" s="34"/>
      <c r="AA1560" s="35"/>
      <c r="AB1560" s="35"/>
      <c r="AC1560" s="35"/>
      <c r="AD1560" s="36"/>
      <c r="AE1560" s="224"/>
      <c r="AF1560" s="37"/>
      <c r="AG1560" s="38"/>
      <c r="AH1560" s="39"/>
      <c r="AI1560" s="40"/>
      <c r="AJ1560" s="41" t="s">
        <v>4462</v>
      </c>
      <c r="AK1560" s="42">
        <v>45770</v>
      </c>
      <c r="AL1560" s="50"/>
      <c r="AM1560" s="337" t="str">
        <f>INDEX($K$6:$AE$6,1,MATCH(1,K1560:AE1560,-1))</f>
        <v>95PFE-L2M</v>
      </c>
      <c r="AN1560" s="337" t="str">
        <f>IF(INDEX($K$6:$AE$6,1,MATCH(1,K1560:AE1560,1))&lt;&gt;INDEX($K$6:$AE$6,1,MATCH(1,K1560:AE1560,-1)),INDEX($K$6:$AE$6,1,MATCH(1,K1560:AE1560,1)),"-")</f>
        <v>-</v>
      </c>
    </row>
    <row r="1561" spans="1:40" x14ac:dyDescent="0.2">
      <c r="A1561" s="382" t="str">
        <f>IF(IFERROR(VLOOKUP(G1561,EmployesActifs,1,FALSE),"Non")&lt;&gt;"Non","Oui","Non")</f>
        <v>Oui</v>
      </c>
      <c r="B1561" s="172">
        <f>IF(A1561="Oui",1,0)</f>
        <v>1</v>
      </c>
      <c r="C1561" s="172">
        <f>IF(OR(G1561="Médecin",H1561="Médecin",I1561="Médecin",I1561="Médecins",H1561="anesthésiste",H1561="boursier univ.",H1561="chercheur",H1561="chirurgien",H1561="Résident(e)",H1561="Md Urg",H1561="Md Card",LEFT(H1561,6)="Fellow",H1561="Externe Médecine",H1561="Directeur de la biobanque Médecin",H1561="monit.-boursier",),1,0)</f>
        <v>0</v>
      </c>
      <c r="D1561" s="172">
        <f>IF(OR(G1561=0,H1561="Stagiaire",H1561="Stagiaires",H1561="Externe",H1561="Externes",G1561="agence",H1561="STAGIAIRE INFIRMIER(ÈRE)",H1561="STAGIAIRE SI",H1561="STAGIAIRE S.I.",H1561="STAGIAIRE PAB",H1561="STAGIAIRE EN PERFUSION",H1561="Stagiaire Physiothérapeute",H1561="Stagiaire médecine",H1561="Stagiaire - Service sociaux",H1561="STAGIAIRE SOINS INFIRMIERS",H1561="STAGIAIRE EXTERNE EN MÉDECINE",H1561="ss",),1,0)</f>
        <v>0</v>
      </c>
      <c r="E1561" s="28" t="s">
        <v>2338</v>
      </c>
      <c r="F1561" s="28" t="s">
        <v>2339</v>
      </c>
      <c r="G1561" s="262">
        <v>9908</v>
      </c>
      <c r="H1561" s="79" t="s">
        <v>103</v>
      </c>
      <c r="I1561" s="164" t="s">
        <v>5701</v>
      </c>
      <c r="J1561" s="273">
        <f ca="1">IF(AK1561&lt;=Données!$B$2,1," ")</f>
        <v>1</v>
      </c>
      <c r="K1561" s="30">
        <v>1</v>
      </c>
      <c r="L1561" s="31"/>
      <c r="M1561" s="32"/>
      <c r="N1561" s="33"/>
      <c r="O1561" s="185"/>
      <c r="P1561" s="187"/>
      <c r="Q1561" s="185"/>
      <c r="R1561" s="186"/>
      <c r="S1561" s="186"/>
      <c r="T1561" s="187"/>
      <c r="U1561" s="187"/>
      <c r="V1561" s="187"/>
      <c r="W1561" s="320"/>
      <c r="X1561" s="214"/>
      <c r="Y1561" s="215"/>
      <c r="Z1561" s="34"/>
      <c r="AA1561" s="35"/>
      <c r="AB1561" s="35"/>
      <c r="AC1561" s="35"/>
      <c r="AD1561" s="36"/>
      <c r="AE1561" s="224"/>
      <c r="AF1561" s="37"/>
      <c r="AG1561" s="38"/>
      <c r="AH1561" s="39"/>
      <c r="AI1561" s="40"/>
      <c r="AJ1561" s="41" t="s">
        <v>85</v>
      </c>
      <c r="AK1561" s="42">
        <v>44579</v>
      </c>
      <c r="AL1561" s="50"/>
      <c r="AM1561" s="337" t="str">
        <f>INDEX($K$6:$AE$6,1,MATCH(1,K1561:AE1561,-1))</f>
        <v>95PFE-L2S</v>
      </c>
      <c r="AN1561" s="337" t="str">
        <f>IF(INDEX($K$6:$AE$6,1,MATCH(1,K1561:AE1561,1))&lt;&gt;INDEX($K$6:$AE$6,1,MATCH(1,K1561:AE1561,-1)),INDEX($K$6:$AE$6,1,MATCH(1,K1561:AE1561,1)),"-")</f>
        <v>-</v>
      </c>
    </row>
    <row r="1562" spans="1:40" x14ac:dyDescent="0.2">
      <c r="A1562" s="382" t="str">
        <f>IF(IFERROR(VLOOKUP(G1562,EmployesActifs,1,FALSE),"Non")&lt;&gt;"Non","Oui","Non")</f>
        <v>Oui</v>
      </c>
      <c r="B1562" s="172">
        <f>IF(A1562="Oui",1,0)</f>
        <v>1</v>
      </c>
      <c r="C1562" s="172">
        <f>IF(OR(G1562="Médecin",H1562="Médecin",I1562="Médecin",I1562="Médecins",H1562="anesthésiste",H1562="boursier univ.",H1562="chercheur",H1562="chirurgien",H1562="Résident(e)",H1562="Md Urg",H1562="Md Card",LEFT(H1562,6)="Fellow",H1562="Externe Médecine",H1562="Directeur de la biobanque Médecin",H1562="monit.-boursier",),1,0)</f>
        <v>0</v>
      </c>
      <c r="D1562" s="172">
        <f>IF(OR(G1562=0,H1562="Stagiaire",H1562="Stagiaires",H1562="Externe",H1562="Externes",G1562="agence",H1562="STAGIAIRE INFIRMIER(ÈRE)",H1562="STAGIAIRE SI",H1562="STAGIAIRE S.I.",H1562="STAGIAIRE PAB",H1562="STAGIAIRE EN PERFUSION",H1562="Stagiaire Physiothérapeute",H1562="Stagiaire médecine",H1562="Stagiaire - Service sociaux",H1562="STAGIAIRE SOINS INFIRMIERS",H1562="STAGIAIRE EXTERNE EN MÉDECINE",H1562="ss",),1,0)</f>
        <v>0</v>
      </c>
      <c r="E1562" s="28" t="s">
        <v>1015</v>
      </c>
      <c r="F1562" s="28" t="s">
        <v>4348</v>
      </c>
      <c r="G1562" s="262">
        <v>13085</v>
      </c>
      <c r="H1562" s="79" t="s">
        <v>4521</v>
      </c>
      <c r="I1562" s="164" t="s">
        <v>5717</v>
      </c>
      <c r="J1562" s="273">
        <f ca="1">IF(AK1562&lt;=Données!$B$2,1," ")</f>
        <v>1</v>
      </c>
      <c r="K1562" s="30"/>
      <c r="L1562" s="31"/>
      <c r="M1562" s="32" t="s">
        <v>56</v>
      </c>
      <c r="N1562" s="33">
        <v>1</v>
      </c>
      <c r="O1562" s="185"/>
      <c r="P1562" s="187"/>
      <c r="Q1562" s="185"/>
      <c r="R1562" s="186"/>
      <c r="S1562" s="186"/>
      <c r="T1562" s="187"/>
      <c r="U1562" s="187"/>
      <c r="V1562" s="187"/>
      <c r="W1562" s="320"/>
      <c r="X1562" s="214"/>
      <c r="Y1562" s="215"/>
      <c r="Z1562" s="34"/>
      <c r="AA1562" s="35"/>
      <c r="AB1562" s="35"/>
      <c r="AC1562" s="35"/>
      <c r="AD1562" s="36"/>
      <c r="AE1562" s="224"/>
      <c r="AF1562" s="37"/>
      <c r="AG1562" s="38"/>
      <c r="AH1562" s="39"/>
      <c r="AI1562" s="40"/>
      <c r="AJ1562" s="41" t="s">
        <v>2858</v>
      </c>
      <c r="AK1562" s="42">
        <v>45216</v>
      </c>
      <c r="AL1562" s="50"/>
      <c r="AM1562" s="337" t="str">
        <f>INDEX($K$6:$AE$6,1,MATCH(1,K1562:AE1562,-1))</f>
        <v>F550</v>
      </c>
      <c r="AN1562" s="337" t="str">
        <f>IF(INDEX($K$6:$AE$6,1,MATCH(1,K1562:AE1562,1))&lt;&gt;INDEX($K$6:$AE$6,1,MATCH(1,K1562:AE1562,-1)),INDEX($K$6:$AE$6,1,MATCH(1,K1562:AE1562,1)),"-")</f>
        <v>-</v>
      </c>
    </row>
    <row r="1563" spans="1:40" x14ac:dyDescent="0.2">
      <c r="A1563" s="382" t="str">
        <f>IF(IFERROR(VLOOKUP(G1563,EmployesActifs,1,FALSE),"Non")&lt;&gt;"Non","Oui","Non")</f>
        <v>Oui</v>
      </c>
      <c r="B1563" s="172">
        <f>IF(A1563="Oui",1,0)</f>
        <v>1</v>
      </c>
      <c r="C1563" s="172">
        <f>IF(OR(G1563="Médecin",H1563="Médecin",I1563="Médecin",I1563="Médecins",H1563="anesthésiste",H1563="boursier univ.",H1563="chercheur",H1563="chirurgien",H1563="Résident(e)",H1563="Md Urg",H1563="Md Card",LEFT(H1563,6)="Fellow",H1563="Externe Médecine",H1563="Directeur de la biobanque Médecin",H1563="monit.-boursier",),1,0)</f>
        <v>0</v>
      </c>
      <c r="D1563" s="172">
        <f>IF(OR(G1563=0,H1563="Stagiaire",H1563="Stagiaires",H1563="Externe",H1563="Externes",G1563="agence",H1563="STAGIAIRE INFIRMIER(ÈRE)",H1563="STAGIAIRE SI",H1563="STAGIAIRE S.I.",H1563="STAGIAIRE PAB",H1563="STAGIAIRE EN PERFUSION",H1563="Stagiaire Physiothérapeute",H1563="Stagiaire médecine",H1563="Stagiaire - Service sociaux",H1563="STAGIAIRE SOINS INFIRMIERS",H1563="STAGIAIRE EXTERNE EN MÉDECINE",H1563="ss",),1,0)</f>
        <v>0</v>
      </c>
      <c r="E1563" s="28" t="s">
        <v>1015</v>
      </c>
      <c r="F1563" s="28" t="s">
        <v>5352</v>
      </c>
      <c r="G1563" s="262">
        <v>13656</v>
      </c>
      <c r="H1563" s="79" t="s">
        <v>5247</v>
      </c>
      <c r="I1563" s="164" t="s">
        <v>209</v>
      </c>
      <c r="J1563" s="273" t="str">
        <f ca="1">IF(AK1563&lt;=Données!$B$2,1," ")</f>
        <v xml:space="preserve"> </v>
      </c>
      <c r="K1563" s="30">
        <v>1</v>
      </c>
      <c r="L1563" s="31" t="s">
        <v>56</v>
      </c>
      <c r="M1563" s="32"/>
      <c r="N1563" s="33"/>
      <c r="O1563" s="185"/>
      <c r="P1563" s="187"/>
      <c r="Q1563" s="185"/>
      <c r="R1563" s="186"/>
      <c r="S1563" s="186"/>
      <c r="T1563" s="187"/>
      <c r="U1563" s="187"/>
      <c r="V1563" s="187"/>
      <c r="W1563" s="320"/>
      <c r="X1563" s="214"/>
      <c r="Y1563" s="215"/>
      <c r="Z1563" s="34"/>
      <c r="AA1563" s="35"/>
      <c r="AB1563" s="35"/>
      <c r="AC1563" s="35"/>
      <c r="AD1563" s="36"/>
      <c r="AE1563" s="224"/>
      <c r="AF1563" s="37"/>
      <c r="AG1563" s="38"/>
      <c r="AH1563" s="39"/>
      <c r="AI1563" s="40"/>
      <c r="AJ1563" s="41" t="s">
        <v>4462</v>
      </c>
      <c r="AK1563" s="42">
        <v>45560</v>
      </c>
      <c r="AL1563" s="50"/>
      <c r="AM1563" s="337" t="str">
        <f>INDEX($K$6:$AE$6,1,MATCH(1,K1563:AE1563,-1))</f>
        <v>95PFE-L2S</v>
      </c>
      <c r="AN1563" s="337" t="str">
        <f>IF(INDEX($K$6:$AE$6,1,MATCH(1,K1563:AE1563,1))&lt;&gt;INDEX($K$6:$AE$6,1,MATCH(1,K1563:AE1563,-1)),INDEX($K$6:$AE$6,1,MATCH(1,K1563:AE1563,1)),"-")</f>
        <v>-</v>
      </c>
    </row>
    <row r="1564" spans="1:40" x14ac:dyDescent="0.2">
      <c r="B1564" s="172">
        <f>IF(A1564="Oui",1,0)</f>
        <v>0</v>
      </c>
      <c r="C1564" s="172">
        <f>IF(OR(G1564="Médecin",H1564="Médecin",I1564="Médecin",I1564="Médecins",H1564="anesthésiste",H1564="boursier univ.",H1564="chercheur",H1564="chirurgien",H1564="Résident(e)",H1564="Md Urg",H1564="Md Card",LEFT(H1564,6)="Fellow",H1564="Externe Médecine",H1564="Directeur de la biobanque Médecin",H1564="monit.-boursier",),1,0)</f>
        <v>0</v>
      </c>
      <c r="D1564" s="172">
        <f>IF(OR(G1564=0,H1564="Stagiaire",H1564="Stagiaires",H1564="Externe",H1564="Externes",G1564="agence",H1564="STAGIAIRE INFIRMIER(ÈRE)",H1564="STAGIAIRE SI",H1564="STAGIAIRE S.I.",H1564="STAGIAIRE PAB",H1564="STAGIAIRE EN PERFUSION",H1564="Stagiaire Physiothérapeute",H1564="Stagiaire médecine",H1564="Stagiaire - Service sociaux",H1564="STAGIAIRE SOINS INFIRMIERS",H1564="STAGIAIRE EXTERNE EN MÉDECINE",H1564="ss",),1,0)</f>
        <v>1</v>
      </c>
      <c r="E1564" s="28" t="s">
        <v>4004</v>
      </c>
      <c r="F1564" s="28" t="s">
        <v>5999</v>
      </c>
      <c r="G1564" s="262">
        <v>0</v>
      </c>
      <c r="H1564" s="79" t="s">
        <v>6000</v>
      </c>
      <c r="I1564" s="164" t="s">
        <v>43</v>
      </c>
      <c r="J1564" s="273" t="str">
        <f ca="1">IF(AK1564&lt;=Données!$B$2,1," ")</f>
        <v xml:space="preserve"> </v>
      </c>
      <c r="K1564" s="30">
        <v>1</v>
      </c>
      <c r="L1564" s="31"/>
      <c r="M1564" s="32"/>
      <c r="N1564" s="33"/>
      <c r="O1564" s="185"/>
      <c r="P1564" s="187"/>
      <c r="Q1564" s="185"/>
      <c r="R1564" s="186"/>
      <c r="S1564" s="186"/>
      <c r="T1564" s="187"/>
      <c r="U1564" s="187"/>
      <c r="V1564" s="187"/>
      <c r="W1564" s="320"/>
      <c r="X1564" s="214"/>
      <c r="Y1564" s="215"/>
      <c r="Z1564" s="34"/>
      <c r="AA1564" s="35"/>
      <c r="AB1564" s="35"/>
      <c r="AC1564" s="35"/>
      <c r="AD1564" s="36"/>
      <c r="AE1564" s="224"/>
      <c r="AF1564" s="37"/>
      <c r="AG1564" s="38"/>
      <c r="AH1564" s="39"/>
      <c r="AI1564" s="40"/>
      <c r="AJ1564" s="41" t="s">
        <v>4462</v>
      </c>
      <c r="AK1564" s="42">
        <v>45728</v>
      </c>
      <c r="AL1564" s="50"/>
      <c r="AM1564" s="337" t="str">
        <f>INDEX($K$6:$AE$6,1,MATCH(1,K1564:AE1564,-1))</f>
        <v>95PFE-L2S</v>
      </c>
      <c r="AN1564" s="337" t="str">
        <f>IF(INDEX($K$6:$AE$6,1,MATCH(1,K1564:AE1564,1))&lt;&gt;INDEX($K$6:$AE$6,1,MATCH(1,K1564:AE1564,-1)),INDEX($K$6:$AE$6,1,MATCH(1,K1564:AE1564,1)),"-")</f>
        <v>-</v>
      </c>
    </row>
    <row r="1565" spans="1:40" x14ac:dyDescent="0.2">
      <c r="A1565" s="382" t="str">
        <f>IF(IFERROR(VLOOKUP(G1565,EmployesActifs,1,FALSE),"Non")&lt;&gt;"Non","Oui","Non")</f>
        <v>Oui</v>
      </c>
      <c r="B1565" s="172">
        <f>IF(A1565="Oui",1,0)</f>
        <v>1</v>
      </c>
      <c r="C1565" s="172">
        <f>IF(OR(G1565="Médecin",H1565="Médecin",I1565="Médecin",I1565="Médecins",H1565="anesthésiste",H1565="boursier univ.",H1565="chercheur",H1565="chirurgien",H1565="Résident(e)",H1565="Md Urg",H1565="Md Card",LEFT(H1565,6)="Fellow",H1565="Externe Médecine",H1565="Directeur de la biobanque Médecin",H1565="monit.-boursier",),1,0)</f>
        <v>0</v>
      </c>
      <c r="D1565" s="172">
        <f>IF(OR(G1565=0,H1565="Stagiaire",H1565="Stagiaires",H1565="Externe",H1565="Externes",G1565="agence",H1565="STAGIAIRE INFIRMIER(ÈRE)",H1565="STAGIAIRE SI",H1565="STAGIAIRE S.I.",H1565="STAGIAIRE PAB",H1565="STAGIAIRE EN PERFUSION",H1565="Stagiaire Physiothérapeute",H1565="Stagiaire médecine",H1565="Stagiaire - Service sociaux",H1565="STAGIAIRE SOINS INFIRMIERS",H1565="STAGIAIRE EXTERNE EN MÉDECINE",H1565="ss",),1,0)</f>
        <v>0</v>
      </c>
      <c r="E1565" s="28" t="s">
        <v>3242</v>
      </c>
      <c r="F1565" s="28" t="s">
        <v>3243</v>
      </c>
      <c r="G1565" s="262">
        <v>12794</v>
      </c>
      <c r="H1565" s="79" t="s">
        <v>54</v>
      </c>
      <c r="I1565" s="164" t="s">
        <v>55</v>
      </c>
      <c r="J1565" s="273" t="str">
        <f ca="1">IF(AK1565&lt;=Données!$B$2,1," ")</f>
        <v xml:space="preserve"> </v>
      </c>
      <c r="K1565" s="30"/>
      <c r="L1565" s="31"/>
      <c r="M1565" s="32">
        <v>1</v>
      </c>
      <c r="N1565" s="33"/>
      <c r="O1565" s="185"/>
      <c r="P1565" s="187"/>
      <c r="Q1565" s="185"/>
      <c r="R1565" s="186"/>
      <c r="S1565" s="186"/>
      <c r="T1565" s="187"/>
      <c r="U1565" s="187"/>
      <c r="V1565" s="187"/>
      <c r="W1565" s="320"/>
      <c r="X1565" s="214"/>
      <c r="Y1565" s="215"/>
      <c r="Z1565" s="34"/>
      <c r="AA1565" s="35"/>
      <c r="AB1565" s="35"/>
      <c r="AC1565" s="35"/>
      <c r="AD1565" s="36"/>
      <c r="AE1565" s="224"/>
      <c r="AF1565" s="37"/>
      <c r="AG1565" s="38"/>
      <c r="AH1565" s="39"/>
      <c r="AI1565" s="40"/>
      <c r="AJ1565" s="41" t="s">
        <v>4462</v>
      </c>
      <c r="AK1565" s="42">
        <v>45854</v>
      </c>
      <c r="AL1565" s="50"/>
      <c r="AM1565" s="337" t="str">
        <f>INDEX($K$6:$AE$6,1,MATCH(1,K1565:AE1565,-1))</f>
        <v>95PFE-L2L</v>
      </c>
      <c r="AN1565" s="337" t="str">
        <f>IF(INDEX($K$6:$AE$6,1,MATCH(1,K1565:AE1565,1))&lt;&gt;INDEX($K$6:$AE$6,1,MATCH(1,K1565:AE1565,-1)),INDEX($K$6:$AE$6,1,MATCH(1,K1565:AE1565,1)),"-")</f>
        <v>-</v>
      </c>
    </row>
    <row r="1566" spans="1:40" x14ac:dyDescent="0.2">
      <c r="A1566" s="382" t="str">
        <f>IF(IFERROR(VLOOKUP(G1566,EmployesActifs,1,FALSE),"Non")&lt;&gt;"Non","Oui","Non")</f>
        <v>Oui</v>
      </c>
      <c r="B1566" s="172">
        <f>IF(A1566="Oui",1,0)</f>
        <v>1</v>
      </c>
      <c r="C1566" s="172">
        <f>IF(OR(G1566="Médecin",H1566="Médecin",I1566="Médecin",I1566="Médecins",H1566="anesthésiste",H1566="boursier univ.",H1566="chercheur",H1566="chirurgien",H1566="Résident(e)",H1566="Md Urg",H1566="Md Card",LEFT(H1566,6)="Fellow",H1566="Externe Médecine",H1566="Directeur de la biobanque Médecin",H1566="monit.-boursier",),1,0)</f>
        <v>0</v>
      </c>
      <c r="D1566" s="172">
        <f>IF(OR(G1566=0,H1566="Stagiaire",H1566="Stagiaires",H1566="Externe",H1566="Externes",G1566="agence",H1566="STAGIAIRE INFIRMIER(ÈRE)",H1566="STAGIAIRE SI",H1566="STAGIAIRE S.I.",H1566="STAGIAIRE PAB",H1566="STAGIAIRE EN PERFUSION",H1566="Stagiaire Physiothérapeute",H1566="Stagiaire médecine",H1566="Stagiaire - Service sociaux",H1566="STAGIAIRE SOINS INFIRMIERS",H1566="STAGIAIRE EXTERNE EN MÉDECINE",H1566="ss",),1,0)</f>
        <v>0</v>
      </c>
      <c r="E1566" s="28" t="s">
        <v>5310</v>
      </c>
      <c r="F1566" s="28" t="s">
        <v>5311</v>
      </c>
      <c r="G1566" s="262">
        <v>13607</v>
      </c>
      <c r="H1566" s="79" t="s">
        <v>103</v>
      </c>
      <c r="I1566" s="164" t="s">
        <v>5701</v>
      </c>
      <c r="J1566" s="273" t="str">
        <f ca="1">IF(AK1566&lt;=Données!$B$2,1," ")</f>
        <v xml:space="preserve"> </v>
      </c>
      <c r="K1566" s="30" t="s">
        <v>56</v>
      </c>
      <c r="L1566" s="31"/>
      <c r="M1566" s="32"/>
      <c r="N1566" s="33"/>
      <c r="O1566" s="185" t="s">
        <v>56</v>
      </c>
      <c r="P1566" s="187"/>
      <c r="Q1566" s="185"/>
      <c r="R1566" s="186"/>
      <c r="S1566" s="186" t="s">
        <v>56</v>
      </c>
      <c r="T1566" s="187"/>
      <c r="U1566" s="187"/>
      <c r="V1566" s="187"/>
      <c r="W1566" s="320"/>
      <c r="X1566" s="214"/>
      <c r="Y1566" s="215"/>
      <c r="Z1566" s="34"/>
      <c r="AA1566" s="35">
        <v>1</v>
      </c>
      <c r="AB1566" s="35"/>
      <c r="AC1566" s="35"/>
      <c r="AD1566" s="36"/>
      <c r="AE1566" s="224"/>
      <c r="AF1566" s="37"/>
      <c r="AG1566" s="38"/>
      <c r="AH1566" s="39"/>
      <c r="AI1566" s="40"/>
      <c r="AJ1566" s="41" t="s">
        <v>4462</v>
      </c>
      <c r="AK1566" s="42">
        <v>45532</v>
      </c>
      <c r="AL1566" s="50"/>
      <c r="AM1566" s="337" t="str">
        <f>INDEX($K$6:$AE$6,1,MATCH(1,K1566:AE1566,-1))</f>
        <v>1511-S</v>
      </c>
      <c r="AN1566" s="337" t="str">
        <f>IF(INDEX($K$6:$AE$6,1,MATCH(1,K1566:AE1566,1))&lt;&gt;INDEX($K$6:$AE$6,1,MATCH(1,K1566:AE1566,-1)),INDEX($K$6:$AE$6,1,MATCH(1,K1566:AE1566,1)),"-")</f>
        <v>-</v>
      </c>
    </row>
    <row r="1567" spans="1:40" x14ac:dyDescent="0.2">
      <c r="A1567" s="382" t="str">
        <f>IF(IFERROR(VLOOKUP(G1567,EmployesActifs,1,FALSE),"Non")&lt;&gt;"Non","Oui","Non")</f>
        <v>Oui</v>
      </c>
      <c r="B1567" s="172">
        <f>IF(A1567="Oui",1,0)</f>
        <v>1</v>
      </c>
      <c r="C1567" s="172">
        <f>IF(OR(G1567="Médecin",H1567="Médecin",I1567="Médecin",I1567="Médecins",H1567="anesthésiste",H1567="boursier univ.",H1567="chercheur",H1567="chirurgien",H1567="Résident(e)",H1567="Md Urg",H1567="Md Card",LEFT(H1567,6)="Fellow",H1567="Externe Médecine",H1567="Directeur de la biobanque Médecin",H1567="monit.-boursier",),1,0)</f>
        <v>0</v>
      </c>
      <c r="D1567" s="172">
        <f>IF(OR(G1567=0,H1567="Stagiaire",H1567="Stagiaires",H1567="Externe",H1567="Externes",G1567="agence",H1567="STAGIAIRE INFIRMIER(ÈRE)",H1567="STAGIAIRE SI",H1567="STAGIAIRE S.I.",H1567="STAGIAIRE PAB",H1567="STAGIAIRE EN PERFUSION",H1567="Stagiaire Physiothérapeute",H1567="Stagiaire médecine",H1567="Stagiaire - Service sociaux",H1567="STAGIAIRE SOINS INFIRMIERS",H1567="STAGIAIRE EXTERNE EN MÉDECINE",H1567="ss",),1,0)</f>
        <v>0</v>
      </c>
      <c r="E1567" s="28" t="s">
        <v>2342</v>
      </c>
      <c r="F1567" s="28" t="s">
        <v>2343</v>
      </c>
      <c r="G1567" s="262">
        <v>11557</v>
      </c>
      <c r="H1567" s="79" t="s">
        <v>54</v>
      </c>
      <c r="I1567" s="164" t="s">
        <v>531</v>
      </c>
      <c r="J1567" s="273" t="str">
        <f ca="1">IF(AK1567&lt;=Données!$B$2,1," ")</f>
        <v xml:space="preserve"> </v>
      </c>
      <c r="K1567" s="30"/>
      <c r="L1567" s="31" t="s">
        <v>56</v>
      </c>
      <c r="M1567" s="32" t="s">
        <v>56</v>
      </c>
      <c r="N1567" s="33"/>
      <c r="O1567" s="185"/>
      <c r="P1567" s="187">
        <v>1</v>
      </c>
      <c r="Q1567" s="185"/>
      <c r="R1567" s="186"/>
      <c r="S1567" s="186"/>
      <c r="T1567" s="187"/>
      <c r="U1567" s="187"/>
      <c r="V1567" s="187"/>
      <c r="W1567" s="320"/>
      <c r="X1567" s="214"/>
      <c r="Y1567" s="215"/>
      <c r="Z1567" s="34"/>
      <c r="AA1567" s="35"/>
      <c r="AB1567" s="35"/>
      <c r="AC1567" s="35"/>
      <c r="AD1567" s="36"/>
      <c r="AE1567" s="224"/>
      <c r="AF1567" s="37"/>
      <c r="AG1567" s="38"/>
      <c r="AH1567" s="39"/>
      <c r="AI1567" s="40"/>
      <c r="AJ1567" s="41" t="s">
        <v>4462</v>
      </c>
      <c r="AK1567" s="42">
        <v>45644</v>
      </c>
      <c r="AL1567" s="50"/>
      <c r="AM1567" s="337">
        <f>INDEX($K$6:$AE$6,1,MATCH(1,K1567:AE1567,-1))</f>
        <v>1804</v>
      </c>
      <c r="AN1567" s="337" t="str">
        <f>IF(INDEX($K$6:$AE$6,1,MATCH(1,K1567:AE1567,1))&lt;&gt;INDEX($K$6:$AE$6,1,MATCH(1,K1567:AE1567,-1)),INDEX($K$6:$AE$6,1,MATCH(1,K1567:AE1567,1)),"-")</f>
        <v>-</v>
      </c>
    </row>
    <row r="1568" spans="1:40" x14ac:dyDescent="0.2">
      <c r="A1568" s="382" t="str">
        <f>IF(IFERROR(VLOOKUP(G1568,EmployesActifs,1,FALSE),"Non")&lt;&gt;"Non","Oui","Non")</f>
        <v>Oui</v>
      </c>
      <c r="B1568" s="172">
        <f>IF(A1568="Oui",1,0)</f>
        <v>1</v>
      </c>
      <c r="C1568" s="172">
        <f>IF(OR(G1568="Médecin",H1568="Médecin",I1568="Médecin",I1568="Médecins",H1568="anesthésiste",H1568="boursier univ.",H1568="chercheur",H1568="chirurgien",H1568="Résident(e)",H1568="Md Urg",H1568="Md Card",LEFT(H1568,6)="Fellow",H1568="Externe Médecine",H1568="Directeur de la biobanque Médecin",H1568="monit.-boursier",),1,0)</f>
        <v>0</v>
      </c>
      <c r="D1568" s="172">
        <f>IF(OR(G1568=0,H1568="Stagiaire",H1568="Stagiaires",H1568="Externe",H1568="Externes",G1568="agence",H1568="STAGIAIRE INFIRMIER(ÈRE)",H1568="STAGIAIRE SI",H1568="STAGIAIRE S.I.",H1568="STAGIAIRE PAB",H1568="STAGIAIRE EN PERFUSION",H1568="Stagiaire Physiothérapeute",H1568="Stagiaire médecine",H1568="Stagiaire - Service sociaux",H1568="STAGIAIRE SOINS INFIRMIERS",H1568="STAGIAIRE EXTERNE EN MÉDECINE",H1568="ss",),1,0)</f>
        <v>0</v>
      </c>
      <c r="E1568" s="28" t="s">
        <v>2344</v>
      </c>
      <c r="F1568" s="28" t="s">
        <v>458</v>
      </c>
      <c r="G1568" s="262">
        <v>11968</v>
      </c>
      <c r="H1568" s="79" t="s">
        <v>103</v>
      </c>
      <c r="I1568" s="164" t="s">
        <v>61</v>
      </c>
      <c r="J1568" s="273">
        <f ca="1">IF(AK1568&lt;=Données!$B$2,1," ")</f>
        <v>1</v>
      </c>
      <c r="K1568" s="30" t="s">
        <v>56</v>
      </c>
      <c r="L1568" s="31" t="s">
        <v>56</v>
      </c>
      <c r="M1568" s="32"/>
      <c r="N1568" s="33"/>
      <c r="O1568" s="185"/>
      <c r="P1568" s="187"/>
      <c r="Q1568" s="185"/>
      <c r="R1568" s="186"/>
      <c r="S1568" s="186">
        <v>1</v>
      </c>
      <c r="T1568" s="187"/>
      <c r="U1568" s="187"/>
      <c r="V1568" s="187"/>
      <c r="W1568" s="320"/>
      <c r="X1568" s="214"/>
      <c r="Y1568" s="215"/>
      <c r="Z1568" s="34"/>
      <c r="AA1568" s="35"/>
      <c r="AB1568" s="35"/>
      <c r="AC1568" s="35"/>
      <c r="AD1568" s="36"/>
      <c r="AE1568" s="224"/>
      <c r="AF1568" s="37"/>
      <c r="AG1568" s="38"/>
      <c r="AH1568" s="39"/>
      <c r="AI1568" s="40"/>
      <c r="AJ1568" s="41" t="s">
        <v>159</v>
      </c>
      <c r="AK1568" s="42">
        <v>44777</v>
      </c>
      <c r="AL1568" s="50"/>
      <c r="AM1568" s="337" t="str">
        <f>INDEX($K$6:$AE$6,1,MATCH(1,K1568:AE1568,-1))</f>
        <v>1870 +</v>
      </c>
      <c r="AN1568" s="337" t="str">
        <f>IF(INDEX($K$6:$AE$6,1,MATCH(1,K1568:AE1568,1))&lt;&gt;INDEX($K$6:$AE$6,1,MATCH(1,K1568:AE1568,-1)),INDEX($K$6:$AE$6,1,MATCH(1,K1568:AE1568,1)),"-")</f>
        <v>-</v>
      </c>
    </row>
    <row r="1569" spans="1:40" x14ac:dyDescent="0.2">
      <c r="A1569" s="382" t="str">
        <f>IF(IFERROR(VLOOKUP(G1569,EmployesActifs,1,FALSE),"Non")&lt;&gt;"Non","Oui","Non")</f>
        <v>Oui</v>
      </c>
      <c r="B1569" s="172">
        <f>IF(A1569="Oui",1,0)</f>
        <v>1</v>
      </c>
      <c r="C1569" s="172">
        <f>IF(OR(G1569="Médecin",H1569="Médecin",I1569="Médecin",I1569="Médecins",H1569="anesthésiste",H1569="boursier univ.",H1569="chercheur",H1569="chirurgien",H1569="Résident(e)",H1569="Md Urg",H1569="Md Card",LEFT(H1569,6)="Fellow",H1569="Externe Médecine",H1569="Directeur de la biobanque Médecin",H1569="monit.-boursier",),1,0)</f>
        <v>0</v>
      </c>
      <c r="D1569" s="172">
        <f>IF(OR(G1569=0,H1569="Stagiaire",H1569="Stagiaires",H1569="Externe",H1569="Externes",G1569="agence",H1569="STAGIAIRE INFIRMIER(ÈRE)",H1569="STAGIAIRE SI",H1569="STAGIAIRE S.I.",H1569="STAGIAIRE PAB",H1569="STAGIAIRE EN PERFUSION",H1569="Stagiaire Physiothérapeute",H1569="Stagiaire médecine",H1569="Stagiaire - Service sociaux",H1569="STAGIAIRE SOINS INFIRMIERS",H1569="STAGIAIRE EXTERNE EN MÉDECINE",H1569="ss",),1,0)</f>
        <v>0</v>
      </c>
      <c r="E1569" s="28" t="s">
        <v>2344</v>
      </c>
      <c r="F1569" s="28" t="s">
        <v>276</v>
      </c>
      <c r="G1569" s="262">
        <v>11913</v>
      </c>
      <c r="H1569" s="79" t="s">
        <v>517</v>
      </c>
      <c r="I1569" s="164" t="s">
        <v>339</v>
      </c>
      <c r="J1569" s="273">
        <f ca="1">IF(AK1569&lt;=Données!$B$2,1," ")</f>
        <v>1</v>
      </c>
      <c r="K1569" s="30"/>
      <c r="L1569" s="31" t="s">
        <v>56</v>
      </c>
      <c r="M1569" s="32"/>
      <c r="N1569" s="33"/>
      <c r="O1569" s="185"/>
      <c r="P1569" s="187"/>
      <c r="Q1569" s="185"/>
      <c r="R1569" s="186"/>
      <c r="S1569" s="186">
        <v>1</v>
      </c>
      <c r="T1569" s="187"/>
      <c r="U1569" s="187"/>
      <c r="V1569" s="187"/>
      <c r="W1569" s="320"/>
      <c r="X1569" s="214"/>
      <c r="Y1569" s="215"/>
      <c r="Z1569" s="34"/>
      <c r="AA1569" s="35"/>
      <c r="AB1569" s="35"/>
      <c r="AC1569" s="35"/>
      <c r="AD1569" s="36"/>
      <c r="AE1569" s="224"/>
      <c r="AF1569" s="37"/>
      <c r="AG1569" s="38"/>
      <c r="AH1569" s="39"/>
      <c r="AI1569" s="40"/>
      <c r="AJ1569" s="41" t="s">
        <v>57</v>
      </c>
      <c r="AK1569" s="42">
        <v>44582</v>
      </c>
      <c r="AL1569" s="50"/>
      <c r="AM1569" s="337" t="str">
        <f>INDEX($K$6:$AE$6,1,MATCH(1,K1569:AE1569,-1))</f>
        <v>1870 +</v>
      </c>
      <c r="AN1569" s="337" t="str">
        <f>IF(INDEX($K$6:$AE$6,1,MATCH(1,K1569:AE1569,1))&lt;&gt;INDEX($K$6:$AE$6,1,MATCH(1,K1569:AE1569,-1)),INDEX($K$6:$AE$6,1,MATCH(1,K1569:AE1569,1)),"-")</f>
        <v>-</v>
      </c>
    </row>
    <row r="1570" spans="1:40" x14ac:dyDescent="0.2">
      <c r="B1570" s="172">
        <f>IF(A1570="Oui",1,0)</f>
        <v>0</v>
      </c>
      <c r="C1570" s="172">
        <f>IF(OR(G1570="Médecin",H1570="Médecin",I1570="Médecin",I1570="Médecins",H1570="anesthésiste",H1570="boursier univ.",H1570="chercheur",H1570="chirurgien",H1570="Résident(e)",H1570="Md Urg",H1570="Md Card",LEFT(H1570,6)="Fellow",H1570="Externe Médecine",H1570="Directeur de la biobanque Médecin",H1570="monit.-boursier",),1,0)</f>
        <v>1</v>
      </c>
      <c r="D1570" s="172">
        <f>IF(OR(G1570=0,H1570="Stagiaire",H1570="Stagiaires",H1570="Externe",H1570="Externes",G1570="agence",H1570="STAGIAIRE INFIRMIER(ÈRE)",H1570="STAGIAIRE SI",H1570="STAGIAIRE S.I.",H1570="STAGIAIRE PAB",H1570="STAGIAIRE EN PERFUSION",H1570="Stagiaire Physiothérapeute",H1570="Stagiaire médecine",H1570="Stagiaire - Service sociaux",H1570="STAGIAIRE SOINS INFIRMIERS",H1570="STAGIAIRE EXTERNE EN MÉDECINE",H1570="ss",),1,0)</f>
        <v>0</v>
      </c>
      <c r="E1570" s="28" t="s">
        <v>4454</v>
      </c>
      <c r="F1570" s="28" t="s">
        <v>3933</v>
      </c>
      <c r="G1570" s="262" t="s">
        <v>4455</v>
      </c>
      <c r="H1570" s="79" t="s">
        <v>378</v>
      </c>
      <c r="I1570" s="164" t="s">
        <v>1898</v>
      </c>
      <c r="J1570" s="273">
        <f ca="1">IF(AK1570&lt;=Données!$B$2,1," ")</f>
        <v>1</v>
      </c>
      <c r="K1570" s="30"/>
      <c r="L1570" s="31">
        <v>1</v>
      </c>
      <c r="M1570" s="32"/>
      <c r="N1570" s="33"/>
      <c r="O1570" s="185"/>
      <c r="P1570" s="187"/>
      <c r="Q1570" s="185"/>
      <c r="R1570" s="186"/>
      <c r="S1570" s="186"/>
      <c r="T1570" s="187"/>
      <c r="U1570" s="187"/>
      <c r="V1570" s="187"/>
      <c r="W1570" s="320"/>
      <c r="X1570" s="214"/>
      <c r="Y1570" s="215"/>
      <c r="Z1570" s="34"/>
      <c r="AA1570" s="35"/>
      <c r="AB1570" s="35"/>
      <c r="AC1570" s="35"/>
      <c r="AD1570" s="36"/>
      <c r="AE1570" s="224"/>
      <c r="AF1570" s="37"/>
      <c r="AG1570" s="38"/>
      <c r="AH1570" s="39"/>
      <c r="AI1570" s="40"/>
      <c r="AJ1570" s="41" t="s">
        <v>2858</v>
      </c>
      <c r="AK1570" s="42">
        <v>45195</v>
      </c>
      <c r="AL1570" s="50"/>
      <c r="AM1570" s="337" t="str">
        <f>INDEX($K$6:$AE$6,1,MATCH(1,K1570:AE1570,-1))</f>
        <v>95PFE-L2M</v>
      </c>
      <c r="AN1570" s="337" t="str">
        <f>IF(INDEX($K$6:$AE$6,1,MATCH(1,K1570:AE1570,1))&lt;&gt;INDEX($K$6:$AE$6,1,MATCH(1,K1570:AE1570,-1)),INDEX($K$6:$AE$6,1,MATCH(1,K1570:AE1570,1)),"-")</f>
        <v>-</v>
      </c>
    </row>
    <row r="1571" spans="1:40" x14ac:dyDescent="0.2">
      <c r="A1571" s="382" t="str">
        <f>IF(IFERROR(VLOOKUP(G1571,EmployesActifs,1,FALSE),"Non")&lt;&gt;"Non","Oui","Non")</f>
        <v>Oui</v>
      </c>
      <c r="B1571" s="172">
        <f>IF(A1571="Oui",1,0)</f>
        <v>1</v>
      </c>
      <c r="C1571" s="172">
        <f>IF(OR(G1571="Médecin",H1571="Médecin",I1571="Médecin",I1571="Médecins",H1571="anesthésiste",H1571="boursier univ.",H1571="chercheur",H1571="chirurgien",H1571="Résident(e)",H1571="Md Urg",H1571="Md Card",LEFT(H1571,6)="Fellow",H1571="Externe Médecine",H1571="Directeur de la biobanque Médecin",H1571="monit.-boursier",),1,0)</f>
        <v>0</v>
      </c>
      <c r="D1571" s="172">
        <f>IF(OR(G1571=0,H1571="Stagiaire",H1571="Stagiaires",H1571="Externe",H1571="Externes",G1571="agence",H1571="STAGIAIRE INFIRMIER(ÈRE)",H1571="STAGIAIRE SI",H1571="STAGIAIRE S.I.",H1571="STAGIAIRE PAB",H1571="STAGIAIRE EN PERFUSION",H1571="Stagiaire Physiothérapeute",H1571="Stagiaire médecine",H1571="Stagiaire - Service sociaux",H1571="STAGIAIRE SOINS INFIRMIERS",H1571="STAGIAIRE EXTERNE EN MÉDECINE",H1571="ss",),1,0)</f>
        <v>0</v>
      </c>
      <c r="E1571" s="28" t="s">
        <v>2345</v>
      </c>
      <c r="F1571" s="28" t="s">
        <v>2346</v>
      </c>
      <c r="G1571" s="262">
        <v>11985</v>
      </c>
      <c r="H1571" s="79" t="s">
        <v>69</v>
      </c>
      <c r="I1571" s="164" t="s">
        <v>61</v>
      </c>
      <c r="J1571" s="273">
        <f ca="1">IF(AK1571&lt;=Données!$B$2,1," ")</f>
        <v>1</v>
      </c>
      <c r="K1571" s="30" t="s">
        <v>56</v>
      </c>
      <c r="L1571" s="31" t="s">
        <v>56</v>
      </c>
      <c r="M1571" s="32"/>
      <c r="N1571" s="33"/>
      <c r="O1571" s="185"/>
      <c r="P1571" s="187"/>
      <c r="Q1571" s="185"/>
      <c r="R1571" s="186"/>
      <c r="S1571" s="186">
        <v>1</v>
      </c>
      <c r="T1571" s="187"/>
      <c r="U1571" s="187"/>
      <c r="V1571" s="187"/>
      <c r="W1571" s="320"/>
      <c r="X1571" s="214"/>
      <c r="Y1571" s="215"/>
      <c r="Z1571" s="34"/>
      <c r="AA1571" s="35"/>
      <c r="AB1571" s="35"/>
      <c r="AC1571" s="35"/>
      <c r="AD1571" s="36"/>
      <c r="AE1571" s="224"/>
      <c r="AF1571" s="37"/>
      <c r="AG1571" s="38"/>
      <c r="AH1571" s="39"/>
      <c r="AI1571" s="40"/>
      <c r="AJ1571" s="41" t="s">
        <v>57</v>
      </c>
      <c r="AK1571" s="42">
        <v>44568</v>
      </c>
      <c r="AL1571" s="50"/>
      <c r="AM1571" s="337" t="str">
        <f>INDEX($K$6:$AE$6,1,MATCH(1,K1571:AE1571,-1))</f>
        <v>1870 +</v>
      </c>
      <c r="AN1571" s="337" t="str">
        <f>IF(INDEX($K$6:$AE$6,1,MATCH(1,K1571:AE1571,1))&lt;&gt;INDEX($K$6:$AE$6,1,MATCH(1,K1571:AE1571,-1)),INDEX($K$6:$AE$6,1,MATCH(1,K1571:AE1571,1)),"-")</f>
        <v>-</v>
      </c>
    </row>
    <row r="1572" spans="1:40" x14ac:dyDescent="0.2">
      <c r="A1572" s="382" t="str">
        <f>IF(IFERROR(VLOOKUP(G1572,EmployesActifs,1,FALSE),"Non")&lt;&gt;"Non","Oui","Non")</f>
        <v>Oui</v>
      </c>
      <c r="B1572" s="172">
        <f>IF(A1572="Oui",1,0)</f>
        <v>1</v>
      </c>
      <c r="C1572" s="172">
        <f>IF(OR(G1572="Médecin",H1572="Médecin",I1572="Médecin",I1572="Médecins",H1572="anesthésiste",H1572="boursier univ.",H1572="chercheur",H1572="chirurgien",H1572="Résident(e)",H1572="Md Urg",H1572="Md Card",LEFT(H1572,6)="Fellow",H1572="Externe Médecine",H1572="Directeur de la biobanque Médecin",H1572="monit.-boursier",),1,0)</f>
        <v>0</v>
      </c>
      <c r="D1572" s="172">
        <f>IF(OR(G1572=0,H1572="Stagiaire",H1572="Stagiaires",H1572="Externe",H1572="Externes",G1572="agence",H1572="STAGIAIRE INFIRMIER(ÈRE)",H1572="STAGIAIRE SI",H1572="STAGIAIRE S.I.",H1572="STAGIAIRE PAB",H1572="STAGIAIRE EN PERFUSION",H1572="Stagiaire Physiothérapeute",H1572="Stagiaire médecine",H1572="Stagiaire - Service sociaux",H1572="STAGIAIRE SOINS INFIRMIERS",H1572="STAGIAIRE EXTERNE EN MÉDECINE",H1572="ss",),1,0)</f>
        <v>0</v>
      </c>
      <c r="E1572" s="28" t="s">
        <v>2347</v>
      </c>
      <c r="F1572" s="28" t="s">
        <v>368</v>
      </c>
      <c r="G1572" s="262">
        <v>3759</v>
      </c>
      <c r="H1572" s="79" t="s">
        <v>747</v>
      </c>
      <c r="I1572" s="164" t="s">
        <v>61</v>
      </c>
      <c r="J1572" s="273">
        <f ca="1">IF(AK1572&lt;=Données!$B$2,1," ")</f>
        <v>1</v>
      </c>
      <c r="K1572" s="30" t="s">
        <v>56</v>
      </c>
      <c r="L1572" s="31"/>
      <c r="M1572" s="32"/>
      <c r="N1572" s="33"/>
      <c r="O1572" s="185"/>
      <c r="P1572" s="187"/>
      <c r="Q1572" s="185" t="s">
        <v>56</v>
      </c>
      <c r="R1572" s="186"/>
      <c r="S1572" s="186">
        <v>1</v>
      </c>
      <c r="T1572" s="187"/>
      <c r="U1572" s="187"/>
      <c r="V1572" s="187"/>
      <c r="W1572" s="320"/>
      <c r="X1572" s="214"/>
      <c r="Y1572" s="215"/>
      <c r="Z1572" s="34"/>
      <c r="AA1572" s="35"/>
      <c r="AB1572" s="35"/>
      <c r="AC1572" s="35"/>
      <c r="AD1572" s="36"/>
      <c r="AE1572" s="224"/>
      <c r="AF1572" s="37"/>
      <c r="AG1572" s="38"/>
      <c r="AH1572" s="39"/>
      <c r="AI1572" s="40"/>
      <c r="AJ1572" s="41" t="s">
        <v>652</v>
      </c>
      <c r="AK1572" s="42">
        <v>45192</v>
      </c>
      <c r="AL1572" s="50"/>
      <c r="AM1572" s="337" t="str">
        <f>INDEX($K$6:$AE$6,1,MATCH(1,K1572:AE1572,-1))</f>
        <v>1870 +</v>
      </c>
      <c r="AN1572" s="337" t="str">
        <f>IF(INDEX($K$6:$AE$6,1,MATCH(1,K1572:AE1572,1))&lt;&gt;INDEX($K$6:$AE$6,1,MATCH(1,K1572:AE1572,-1)),INDEX($K$6:$AE$6,1,MATCH(1,K1572:AE1572,1)),"-")</f>
        <v>-</v>
      </c>
    </row>
    <row r="1573" spans="1:40" x14ac:dyDescent="0.2">
      <c r="A1573" s="382" t="str">
        <f>IF(IFERROR(VLOOKUP(G1573,EmployesActifs,1,FALSE),"Non")&lt;&gt;"Non","Oui","Non")</f>
        <v>Oui</v>
      </c>
      <c r="B1573" s="172">
        <f>IF(A1573="Oui",1,0)</f>
        <v>1</v>
      </c>
      <c r="C1573" s="172">
        <f>IF(OR(G1573="Médecin",H1573="Médecin",I1573="Médecin",I1573="Médecins",H1573="anesthésiste",H1573="boursier univ.",H1573="chercheur",H1573="chirurgien",H1573="Résident(e)",H1573="Md Urg",H1573="Md Card",LEFT(H1573,6)="Fellow",H1573="Externe Médecine",H1573="Directeur de la biobanque Médecin",H1573="monit.-boursier",),1,0)</f>
        <v>0</v>
      </c>
      <c r="D1573" s="172">
        <f>IF(OR(G1573=0,H1573="Stagiaire",H1573="Stagiaires",H1573="Externe",H1573="Externes",G1573="agence",H1573="STAGIAIRE INFIRMIER(ÈRE)",H1573="STAGIAIRE SI",H1573="STAGIAIRE S.I.",H1573="STAGIAIRE PAB",H1573="STAGIAIRE EN PERFUSION",H1573="Stagiaire Physiothérapeute",H1573="Stagiaire médecine",H1573="Stagiaire - Service sociaux",H1573="STAGIAIRE SOINS INFIRMIERS",H1573="STAGIAIRE EXTERNE EN MÉDECINE",H1573="ss",),1,0)</f>
        <v>0</v>
      </c>
      <c r="E1573" s="28" t="s">
        <v>2348</v>
      </c>
      <c r="F1573" s="28" t="s">
        <v>1771</v>
      </c>
      <c r="G1573" s="262">
        <v>1982</v>
      </c>
      <c r="H1573" s="79" t="s">
        <v>269</v>
      </c>
      <c r="I1573" s="164" t="s">
        <v>270</v>
      </c>
      <c r="J1573" s="273">
        <f ca="1">IF(AK1573&lt;=Données!$B$2,1," ")</f>
        <v>1</v>
      </c>
      <c r="K1573" s="30"/>
      <c r="L1573" s="31"/>
      <c r="M1573" s="32"/>
      <c r="N1573" s="33"/>
      <c r="O1573" s="185"/>
      <c r="P1573" s="187"/>
      <c r="Q1573" s="185"/>
      <c r="R1573" s="186"/>
      <c r="S1573" s="186">
        <v>1</v>
      </c>
      <c r="T1573" s="187"/>
      <c r="U1573" s="187"/>
      <c r="V1573" s="187"/>
      <c r="W1573" s="320"/>
      <c r="X1573" s="214"/>
      <c r="Y1573" s="215"/>
      <c r="Z1573" s="34"/>
      <c r="AA1573" s="35"/>
      <c r="AB1573" s="35"/>
      <c r="AC1573" s="35"/>
      <c r="AD1573" s="36"/>
      <c r="AE1573" s="224"/>
      <c r="AF1573" s="37"/>
      <c r="AG1573" s="38"/>
      <c r="AH1573" s="39"/>
      <c r="AI1573" s="40"/>
      <c r="AJ1573" s="41" t="s">
        <v>98</v>
      </c>
      <c r="AK1573" s="42">
        <v>44572</v>
      </c>
      <c r="AL1573" s="50"/>
      <c r="AM1573" s="337" t="str">
        <f>INDEX($K$6:$AE$6,1,MATCH(1,K1573:AE1573,-1))</f>
        <v>1870 +</v>
      </c>
      <c r="AN1573" s="337" t="str">
        <f>IF(INDEX($K$6:$AE$6,1,MATCH(1,K1573:AE1573,1))&lt;&gt;INDEX($K$6:$AE$6,1,MATCH(1,K1573:AE1573,-1)),INDEX($K$6:$AE$6,1,MATCH(1,K1573:AE1573,1)),"-")</f>
        <v>-</v>
      </c>
    </row>
    <row r="1574" spans="1:40" x14ac:dyDescent="0.2">
      <c r="A1574" s="382" t="str">
        <f>IF(IFERROR(VLOOKUP(G1574,EmployesActifs,1,FALSE),"Non")&lt;&gt;"Non","Oui","Non")</f>
        <v>Oui</v>
      </c>
      <c r="B1574" s="172">
        <f>IF(A1574="Oui",1,0)</f>
        <v>1</v>
      </c>
      <c r="C1574" s="172">
        <f>IF(OR(G1574="Médecin",H1574="Médecin",I1574="Médecin",I1574="Médecins",H1574="anesthésiste",H1574="boursier univ.",H1574="chercheur",H1574="chirurgien",H1574="Résident(e)",H1574="Md Urg",H1574="Md Card",LEFT(H1574,6)="Fellow",H1574="Externe Médecine",H1574="Directeur de la biobanque Médecin",H1574="monit.-boursier",),1,0)</f>
        <v>0</v>
      </c>
      <c r="D1574" s="172">
        <f>IF(OR(G1574=0,H1574="Stagiaire",H1574="Stagiaires",H1574="Externe",H1574="Externes",G1574="agence",H1574="STAGIAIRE INFIRMIER(ÈRE)",H1574="STAGIAIRE SI",H1574="STAGIAIRE S.I.",H1574="STAGIAIRE PAB",H1574="STAGIAIRE EN PERFUSION",H1574="Stagiaire Physiothérapeute",H1574="Stagiaire médecine",H1574="Stagiaire - Service sociaux",H1574="STAGIAIRE SOINS INFIRMIERS",H1574="STAGIAIRE EXTERNE EN MÉDECINE",H1574="ss",),1,0)</f>
        <v>0</v>
      </c>
      <c r="E1574" s="28" t="s">
        <v>3036</v>
      </c>
      <c r="F1574" s="28" t="s">
        <v>3037</v>
      </c>
      <c r="G1574" s="262">
        <v>12245</v>
      </c>
      <c r="H1574" s="79" t="s">
        <v>103</v>
      </c>
      <c r="I1574" s="164" t="s">
        <v>5717</v>
      </c>
      <c r="J1574" s="273" t="str">
        <f ca="1">IF(AK1574&lt;=Données!$B$2,1," ")</f>
        <v xml:space="preserve"> </v>
      </c>
      <c r="K1574" s="30" t="s">
        <v>56</v>
      </c>
      <c r="L1574" s="31"/>
      <c r="M1574" s="32"/>
      <c r="N1574" s="33">
        <v>1</v>
      </c>
      <c r="O1574" s="185">
        <v>1</v>
      </c>
      <c r="P1574" s="187"/>
      <c r="Q1574" s="185"/>
      <c r="R1574" s="186"/>
      <c r="S1574" s="186"/>
      <c r="T1574" s="187"/>
      <c r="U1574" s="187"/>
      <c r="V1574" s="187"/>
      <c r="W1574" s="320"/>
      <c r="X1574" s="214"/>
      <c r="Y1574" s="215"/>
      <c r="Z1574" s="34"/>
      <c r="AA1574" s="35"/>
      <c r="AB1574" s="35"/>
      <c r="AC1574" s="35"/>
      <c r="AD1574" s="36"/>
      <c r="AE1574" s="224"/>
      <c r="AF1574" s="37"/>
      <c r="AG1574" s="38"/>
      <c r="AH1574" s="39"/>
      <c r="AI1574" s="40"/>
      <c r="AJ1574" s="41" t="s">
        <v>4462</v>
      </c>
      <c r="AK1574" s="42">
        <v>45815</v>
      </c>
      <c r="AL1574" s="50"/>
      <c r="AM1574" s="337" t="str">
        <f>INDEX($K$6:$AE$6,1,MATCH(1,K1574:AE1574,-1))</f>
        <v>F550</v>
      </c>
      <c r="AN1574" s="337" t="str">
        <f>IF(INDEX($K$6:$AE$6,1,MATCH(1,K1574:AE1574,1))&lt;&gt;INDEX($K$6:$AE$6,1,MATCH(1,K1574:AE1574,-1)),INDEX($K$6:$AE$6,1,MATCH(1,K1574:AE1574,1)),"-")</f>
        <v>1804S</v>
      </c>
    </row>
    <row r="1575" spans="1:40" x14ac:dyDescent="0.2">
      <c r="A1575" s="382" t="str">
        <f>IF(IFERROR(VLOOKUP(G1575,EmployesActifs,1,FALSE),"Non")&lt;&gt;"Non","Oui","Non")</f>
        <v>Oui</v>
      </c>
      <c r="B1575" s="172">
        <f>IF(A1575="Oui",1,0)</f>
        <v>1</v>
      </c>
      <c r="C1575" s="172">
        <f>IF(OR(G1575="Médecin",H1575="Médecin",I1575="Médecin",I1575="Médecins",H1575="anesthésiste",H1575="boursier univ.",H1575="chercheur",H1575="chirurgien",H1575="Résident(e)",H1575="Md Urg",H1575="Md Card",LEFT(H1575,6)="Fellow",H1575="Externe Médecine",H1575="Directeur de la biobanque Médecin",H1575="monit.-boursier",),1,0)</f>
        <v>0</v>
      </c>
      <c r="D1575" s="172">
        <f>IF(OR(G1575=0,H1575="Stagiaire",H1575="Stagiaires",H1575="Externe",H1575="Externes",G1575="agence",H1575="STAGIAIRE INFIRMIER(ÈRE)",H1575="STAGIAIRE SI",H1575="STAGIAIRE S.I.",H1575="STAGIAIRE PAB",H1575="STAGIAIRE EN PERFUSION",H1575="Stagiaire Physiothérapeute",H1575="Stagiaire médecine",H1575="Stagiaire - Service sociaux",H1575="STAGIAIRE SOINS INFIRMIERS",H1575="STAGIAIRE EXTERNE EN MÉDECINE",H1575="ss",),1,0)</f>
        <v>0</v>
      </c>
      <c r="E1575" s="28" t="s">
        <v>2349</v>
      </c>
      <c r="F1575" s="28" t="s">
        <v>968</v>
      </c>
      <c r="G1575" s="262">
        <v>8225</v>
      </c>
      <c r="H1575" s="79" t="s">
        <v>3748</v>
      </c>
      <c r="I1575" s="164" t="s">
        <v>3434</v>
      </c>
      <c r="J1575" s="273">
        <f ca="1">IF(AK1575&lt;=Données!$B$2,1," ")</f>
        <v>1</v>
      </c>
      <c r="K1575" s="30"/>
      <c r="L1575" s="31">
        <v>1</v>
      </c>
      <c r="M1575" s="32"/>
      <c r="N1575" s="33"/>
      <c r="O1575" s="185"/>
      <c r="P1575" s="187"/>
      <c r="Q1575" s="185"/>
      <c r="R1575" s="186"/>
      <c r="S1575" s="186"/>
      <c r="T1575" s="187"/>
      <c r="U1575" s="187"/>
      <c r="V1575" s="187"/>
      <c r="W1575" s="320"/>
      <c r="X1575" s="214"/>
      <c r="Y1575" s="215"/>
      <c r="Z1575" s="34"/>
      <c r="AA1575" s="35"/>
      <c r="AB1575" s="35"/>
      <c r="AC1575" s="35"/>
      <c r="AD1575" s="36"/>
      <c r="AE1575" s="224"/>
      <c r="AF1575" s="37"/>
      <c r="AG1575" s="38"/>
      <c r="AH1575" s="39"/>
      <c r="AI1575" s="40"/>
      <c r="AJ1575" s="41" t="s">
        <v>85</v>
      </c>
      <c r="AK1575" s="42">
        <v>44252</v>
      </c>
      <c r="AL1575" s="50"/>
      <c r="AM1575" s="337" t="str">
        <f>INDEX($K$6:$AE$6,1,MATCH(1,K1575:AE1575,-1))</f>
        <v>95PFE-L2M</v>
      </c>
      <c r="AN1575" s="337" t="str">
        <f>IF(INDEX($K$6:$AE$6,1,MATCH(1,K1575:AE1575,1))&lt;&gt;INDEX($K$6:$AE$6,1,MATCH(1,K1575:AE1575,-1)),INDEX($K$6:$AE$6,1,MATCH(1,K1575:AE1575,1)),"-")</f>
        <v>-</v>
      </c>
    </row>
    <row r="1576" spans="1:40" x14ac:dyDescent="0.2">
      <c r="A1576" s="382" t="str">
        <f>IF(IFERROR(VLOOKUP(G1576,EmployesActifs,1,FALSE),"Non")&lt;&gt;"Non","Oui","Non")</f>
        <v>Oui</v>
      </c>
      <c r="B1576" s="172">
        <f>IF(A1576="Oui",1,0)</f>
        <v>1</v>
      </c>
      <c r="C1576" s="172">
        <f>IF(OR(G1576="Médecin",H1576="Médecin",I1576="Médecin",I1576="Médecins",H1576="anesthésiste",H1576="boursier univ.",H1576="chercheur",H1576="chirurgien",H1576="Résident(e)",H1576="Md Urg",H1576="Md Card",LEFT(H1576,6)="Fellow",H1576="Externe Médecine",H1576="Directeur de la biobanque Médecin",H1576="monit.-boursier",),1,0)</f>
        <v>0</v>
      </c>
      <c r="D1576" s="172">
        <f>IF(OR(G1576=0,H1576="Stagiaire",H1576="Stagiaires",H1576="Externe",H1576="Externes",G1576="agence",H1576="STAGIAIRE INFIRMIER(ÈRE)",H1576="STAGIAIRE SI",H1576="STAGIAIRE S.I.",H1576="STAGIAIRE PAB",H1576="STAGIAIRE EN PERFUSION",H1576="Stagiaire Physiothérapeute",H1576="Stagiaire médecine",H1576="Stagiaire - Service sociaux",H1576="STAGIAIRE SOINS INFIRMIERS",H1576="STAGIAIRE EXTERNE EN MÉDECINE",H1576="ss",),1,0)</f>
        <v>0</v>
      </c>
      <c r="E1576" s="28" t="s">
        <v>2352</v>
      </c>
      <c r="F1576" s="28" t="s">
        <v>618</v>
      </c>
      <c r="G1576" s="262">
        <v>13662</v>
      </c>
      <c r="H1576" s="79" t="s">
        <v>5520</v>
      </c>
      <c r="I1576" s="164" t="s">
        <v>209</v>
      </c>
      <c r="J1576" s="273" t="str">
        <f ca="1">IF(AK1576&lt;=Données!$B$2,1," ")</f>
        <v xml:space="preserve"> </v>
      </c>
      <c r="K1576" s="30"/>
      <c r="L1576" s="31"/>
      <c r="M1576" s="32">
        <v>1</v>
      </c>
      <c r="N1576" s="33"/>
      <c r="O1576" s="185"/>
      <c r="P1576" s="187"/>
      <c r="Q1576" s="185"/>
      <c r="R1576" s="186"/>
      <c r="S1576" s="186"/>
      <c r="T1576" s="187"/>
      <c r="U1576" s="187"/>
      <c r="V1576" s="187"/>
      <c r="W1576" s="320"/>
      <c r="X1576" s="214"/>
      <c r="Y1576" s="215"/>
      <c r="Z1576" s="34"/>
      <c r="AA1576" s="35"/>
      <c r="AB1576" s="35"/>
      <c r="AC1576" s="35"/>
      <c r="AD1576" s="36"/>
      <c r="AE1576" s="224"/>
      <c r="AF1576" s="37"/>
      <c r="AG1576" s="38"/>
      <c r="AH1576" s="39"/>
      <c r="AI1576" s="40"/>
      <c r="AJ1576" s="41" t="s">
        <v>4462</v>
      </c>
      <c r="AK1576" s="42">
        <v>45483</v>
      </c>
      <c r="AL1576" s="50"/>
      <c r="AM1576" s="337" t="str">
        <f>INDEX($K$6:$AE$6,1,MATCH(1,K1576:AE1576,-1))</f>
        <v>95PFE-L2L</v>
      </c>
      <c r="AN1576" s="337" t="str">
        <f>IF(INDEX($K$6:$AE$6,1,MATCH(1,K1576:AE1576,1))&lt;&gt;INDEX($K$6:$AE$6,1,MATCH(1,K1576:AE1576,-1)),INDEX($K$6:$AE$6,1,MATCH(1,K1576:AE1576,1)),"-")</f>
        <v>-</v>
      </c>
    </row>
    <row r="1577" spans="1:40" x14ac:dyDescent="0.2">
      <c r="A1577" s="382" t="str">
        <f>IF(IFERROR(VLOOKUP(G1577,EmployesActifs,1,FALSE),"Non")&lt;&gt;"Non","Oui","Non")</f>
        <v>Oui</v>
      </c>
      <c r="B1577" s="172">
        <f>IF(A1577="Oui",1,0)</f>
        <v>1</v>
      </c>
      <c r="C1577" s="172">
        <f>IF(OR(G1577="Médecin",H1577="Médecin",I1577="Médecin",I1577="Médecins",H1577="anesthésiste",H1577="boursier univ.",H1577="chercheur",H1577="chirurgien",H1577="Résident(e)",H1577="Md Urg",H1577="Md Card",LEFT(H1577,6)="Fellow",H1577="Externe Médecine",H1577="Directeur de la biobanque Médecin",H1577="monit.-boursier",),1,0)</f>
        <v>0</v>
      </c>
      <c r="D1577" s="172">
        <f>IF(OR(G1577=0,H1577="Stagiaire",H1577="Stagiaires",H1577="Externe",H1577="Externes",G1577="agence",H1577="STAGIAIRE INFIRMIER(ÈRE)",H1577="STAGIAIRE SI",H1577="STAGIAIRE S.I.",H1577="STAGIAIRE PAB",H1577="STAGIAIRE EN PERFUSION",H1577="Stagiaire Physiothérapeute",H1577="Stagiaire médecine",H1577="Stagiaire - Service sociaux",H1577="STAGIAIRE SOINS INFIRMIERS",H1577="STAGIAIRE EXTERNE EN MÉDECINE",H1577="ss",),1,0)</f>
        <v>0</v>
      </c>
      <c r="E1577" s="28" t="s">
        <v>2352</v>
      </c>
      <c r="F1577" s="28" t="s">
        <v>1180</v>
      </c>
      <c r="G1577" s="262">
        <v>10179</v>
      </c>
      <c r="H1577" s="79" t="s">
        <v>2098</v>
      </c>
      <c r="I1577" s="164" t="s">
        <v>65</v>
      </c>
      <c r="J1577" s="273">
        <f ca="1">IF(AK1577&lt;=Données!$B$2,1," ")</f>
        <v>1</v>
      </c>
      <c r="K1577" s="30"/>
      <c r="L1577" s="31"/>
      <c r="M1577" s="32"/>
      <c r="N1577" s="33"/>
      <c r="O1577" s="185"/>
      <c r="P1577" s="187"/>
      <c r="Q1577" s="185"/>
      <c r="R1577" s="186"/>
      <c r="S1577" s="186"/>
      <c r="T1577" s="187"/>
      <c r="U1577" s="187"/>
      <c r="V1577" s="187"/>
      <c r="W1577" s="320"/>
      <c r="X1577" s="214"/>
      <c r="Y1577" s="215"/>
      <c r="Z1577" s="34">
        <v>1</v>
      </c>
      <c r="AA1577" s="35"/>
      <c r="AB1577" s="35"/>
      <c r="AC1577" s="35"/>
      <c r="AD1577" s="36"/>
      <c r="AE1577" s="224"/>
      <c r="AF1577" s="37"/>
      <c r="AG1577" s="38"/>
      <c r="AH1577" s="39"/>
      <c r="AI1577" s="40"/>
      <c r="AJ1577" s="41" t="s">
        <v>44</v>
      </c>
      <c r="AK1577" s="42">
        <v>43912</v>
      </c>
      <c r="AL1577" s="50"/>
      <c r="AM1577" s="337" t="str">
        <f>INDEX($K$6:$AE$6,1,MATCH(1,K1577:AE1577,-1))</f>
        <v>1510-XS</v>
      </c>
      <c r="AN1577" s="337" t="str">
        <f>IF(INDEX($K$6:$AE$6,1,MATCH(1,K1577:AE1577,1))&lt;&gt;INDEX($K$6:$AE$6,1,MATCH(1,K1577:AE1577,-1)),INDEX($K$6:$AE$6,1,MATCH(1,K1577:AE1577,1)),"-")</f>
        <v>-</v>
      </c>
    </row>
    <row r="1578" spans="1:40" x14ac:dyDescent="0.2">
      <c r="A1578" s="382" t="str">
        <f>IF(IFERROR(VLOOKUP(G1578,EmployesActifs,1,FALSE),"Non")&lt;&gt;"Non","Oui","Non")</f>
        <v>Oui</v>
      </c>
      <c r="B1578" s="172">
        <f>IF(A1578="Oui",1,0)</f>
        <v>1</v>
      </c>
      <c r="C1578" s="172">
        <f>IF(OR(G1578="Médecin",H1578="Médecin",I1578="Médecin",I1578="Médecins",H1578="anesthésiste",H1578="boursier univ.",H1578="chercheur",H1578="chirurgien",H1578="Résident(e)",H1578="Md Urg",H1578="Md Card",LEFT(H1578,6)="Fellow",H1578="Externe Médecine",H1578="Directeur de la biobanque Médecin",H1578="monit.-boursier",),1,0)</f>
        <v>0</v>
      </c>
      <c r="D1578" s="172">
        <f>IF(OR(G1578=0,H1578="Stagiaire",H1578="Stagiaires",H1578="Externe",H1578="Externes",G1578="agence",H1578="STAGIAIRE INFIRMIER(ÈRE)",H1578="STAGIAIRE SI",H1578="STAGIAIRE S.I.",H1578="STAGIAIRE PAB",H1578="STAGIAIRE EN PERFUSION",H1578="Stagiaire Physiothérapeute",H1578="Stagiaire médecine",H1578="Stagiaire - Service sociaux",H1578="STAGIAIRE SOINS INFIRMIERS",H1578="STAGIAIRE EXTERNE EN MÉDECINE",H1578="ss",),1,0)</f>
        <v>0</v>
      </c>
      <c r="E1578" s="28" t="s">
        <v>2353</v>
      </c>
      <c r="F1578" s="28" t="s">
        <v>1091</v>
      </c>
      <c r="G1578" s="262">
        <v>8594</v>
      </c>
      <c r="H1578" s="79" t="s">
        <v>103</v>
      </c>
      <c r="I1578" s="164" t="s">
        <v>5716</v>
      </c>
      <c r="J1578" s="273" t="str">
        <f ca="1">IF(AK1578&lt;=Données!$B$2,1," ")</f>
        <v xml:space="preserve"> </v>
      </c>
      <c r="K1578" s="30"/>
      <c r="L1578" s="31">
        <v>1</v>
      </c>
      <c r="M1578" s="32"/>
      <c r="N1578" s="33"/>
      <c r="O1578" s="185"/>
      <c r="P1578" s="187"/>
      <c r="Q1578" s="185"/>
      <c r="R1578" s="186"/>
      <c r="S1578" s="186"/>
      <c r="T1578" s="187"/>
      <c r="U1578" s="187"/>
      <c r="V1578" s="187"/>
      <c r="W1578" s="320"/>
      <c r="X1578" s="214"/>
      <c r="Y1578" s="215"/>
      <c r="Z1578" s="34"/>
      <c r="AA1578" s="35"/>
      <c r="AB1578" s="35"/>
      <c r="AC1578" s="35"/>
      <c r="AD1578" s="36"/>
      <c r="AE1578" s="224"/>
      <c r="AF1578" s="37"/>
      <c r="AG1578" s="38"/>
      <c r="AH1578" s="39"/>
      <c r="AI1578" s="40"/>
      <c r="AJ1578" s="41" t="s">
        <v>5851</v>
      </c>
      <c r="AK1578" s="42">
        <v>45857</v>
      </c>
      <c r="AL1578" s="50"/>
      <c r="AM1578" s="337" t="str">
        <f>INDEX($K$6:$AE$6,1,MATCH(1,K1578:AE1578,-1))</f>
        <v>95PFE-L2M</v>
      </c>
      <c r="AN1578" s="337" t="str">
        <f>IF(INDEX($K$6:$AE$6,1,MATCH(1,K1578:AE1578,1))&lt;&gt;INDEX($K$6:$AE$6,1,MATCH(1,K1578:AE1578,-1)),INDEX($K$6:$AE$6,1,MATCH(1,K1578:AE1578,1)),"-")</f>
        <v>-</v>
      </c>
    </row>
    <row r="1579" spans="1:40" x14ac:dyDescent="0.2">
      <c r="A1579" s="382" t="str">
        <f>IF(IFERROR(VLOOKUP(G1579,EmployesActifs,1,FALSE),"Non")&lt;&gt;"Non","Oui","Non")</f>
        <v>Oui</v>
      </c>
      <c r="B1579" s="172">
        <f>IF(A1579="Oui",1,0)</f>
        <v>1</v>
      </c>
      <c r="C1579" s="172">
        <f>IF(OR(G1579="Médecin",H1579="Médecin",I1579="Médecin",I1579="Médecins",H1579="anesthésiste",H1579="boursier univ.",H1579="chercheur",H1579="chirurgien",H1579="Résident(e)",H1579="Md Urg",H1579="Md Card",LEFT(H1579,6)="Fellow",H1579="Externe Médecine",H1579="Directeur de la biobanque Médecin",H1579="monit.-boursier",),1,0)</f>
        <v>0</v>
      </c>
      <c r="D1579" s="172">
        <f>IF(OR(G1579=0,H1579="Stagiaire",H1579="Stagiaires",H1579="Externe",H1579="Externes",G1579="agence",H1579="STAGIAIRE INFIRMIER(ÈRE)",H1579="STAGIAIRE SI",H1579="STAGIAIRE S.I.",H1579="STAGIAIRE PAB",H1579="STAGIAIRE EN PERFUSION",H1579="Stagiaire Physiothérapeute",H1579="Stagiaire médecine",H1579="Stagiaire - Service sociaux",H1579="STAGIAIRE SOINS INFIRMIERS",H1579="STAGIAIRE EXTERNE EN MÉDECINE",H1579="ss",),1,0)</f>
        <v>0</v>
      </c>
      <c r="E1579" s="28" t="s">
        <v>2354</v>
      </c>
      <c r="F1579" s="28" t="s">
        <v>2355</v>
      </c>
      <c r="G1579" s="262">
        <v>4325</v>
      </c>
      <c r="H1579" s="79" t="s">
        <v>1174</v>
      </c>
      <c r="I1579" s="164" t="s">
        <v>933</v>
      </c>
      <c r="J1579" s="273" t="str">
        <f ca="1">IF(AK1579&lt;=Données!$B$2,1," ")</f>
        <v xml:space="preserve"> </v>
      </c>
      <c r="K1579" s="30" t="s">
        <v>56</v>
      </c>
      <c r="L1579" s="31"/>
      <c r="M1579" s="32"/>
      <c r="N1579" s="33"/>
      <c r="O1579" s="185">
        <v>1</v>
      </c>
      <c r="P1579" s="187"/>
      <c r="Q1579" s="185"/>
      <c r="R1579" s="186"/>
      <c r="S1579" s="186"/>
      <c r="T1579" s="187"/>
      <c r="U1579" s="187"/>
      <c r="V1579" s="187"/>
      <c r="W1579" s="320"/>
      <c r="X1579" s="214"/>
      <c r="Y1579" s="215"/>
      <c r="Z1579" s="34"/>
      <c r="AA1579" s="35"/>
      <c r="AB1579" s="35"/>
      <c r="AC1579" s="35"/>
      <c r="AD1579" s="36"/>
      <c r="AE1579" s="224"/>
      <c r="AF1579" s="37"/>
      <c r="AG1579" s="38"/>
      <c r="AH1579" s="39"/>
      <c r="AI1579" s="40"/>
      <c r="AJ1579" s="41" t="s">
        <v>4462</v>
      </c>
      <c r="AK1579" s="42">
        <v>45687</v>
      </c>
      <c r="AL1579" s="50"/>
      <c r="AM1579" s="337" t="str">
        <f>INDEX($K$6:$AE$6,1,MATCH(1,K1579:AE1579,-1))</f>
        <v>1804S</v>
      </c>
      <c r="AN1579" s="337" t="str">
        <f>IF(INDEX($K$6:$AE$6,1,MATCH(1,K1579:AE1579,1))&lt;&gt;INDEX($K$6:$AE$6,1,MATCH(1,K1579:AE1579,-1)),INDEX($K$6:$AE$6,1,MATCH(1,K1579:AE1579,1)),"-")</f>
        <v>-</v>
      </c>
    </row>
    <row r="1580" spans="1:40" x14ac:dyDescent="0.2">
      <c r="A1580" s="382" t="str">
        <f>IF(IFERROR(VLOOKUP(G1580,EmployesActifs,1,FALSE),"Non")&lt;&gt;"Non","Oui","Non")</f>
        <v>Oui</v>
      </c>
      <c r="B1580" s="172">
        <f>IF(A1580="Oui",1,0)</f>
        <v>1</v>
      </c>
      <c r="C1580" s="172">
        <f>IF(OR(G1580="Médecin",H1580="Médecin",I1580="Médecin",I1580="Médecins",H1580="anesthésiste",H1580="boursier univ.",H1580="chercheur",H1580="chirurgien",H1580="Résident(e)",H1580="Md Urg",H1580="Md Card",LEFT(H1580,6)="Fellow",H1580="Externe Médecine",H1580="Directeur de la biobanque Médecin",H1580="monit.-boursier",),1,0)</f>
        <v>0</v>
      </c>
      <c r="D1580" s="172">
        <f>IF(OR(G1580=0,H1580="Stagiaire",H1580="Stagiaires",H1580="Externe",H1580="Externes",G1580="agence",H1580="STAGIAIRE INFIRMIER(ÈRE)",H1580="STAGIAIRE SI",H1580="STAGIAIRE S.I.",H1580="STAGIAIRE PAB",H1580="STAGIAIRE EN PERFUSION",H1580="Stagiaire Physiothérapeute",H1580="Stagiaire médecine",H1580="Stagiaire - Service sociaux",H1580="STAGIAIRE SOINS INFIRMIERS",H1580="STAGIAIRE EXTERNE EN MÉDECINE",H1580="ss",),1,0)</f>
        <v>0</v>
      </c>
      <c r="E1580" s="28" t="s">
        <v>2354</v>
      </c>
      <c r="F1580" s="28" t="s">
        <v>2356</v>
      </c>
      <c r="G1580" s="262">
        <v>8305</v>
      </c>
      <c r="H1580" s="79" t="s">
        <v>182</v>
      </c>
      <c r="I1580" s="164" t="s">
        <v>5701</v>
      </c>
      <c r="J1580" s="273">
        <f ca="1">IF(AK1580&lt;=Données!$B$2,1," ")</f>
        <v>1</v>
      </c>
      <c r="K1580" s="30" t="s">
        <v>56</v>
      </c>
      <c r="L1580" s="31"/>
      <c r="M1580" s="32"/>
      <c r="N1580" s="33"/>
      <c r="O1580" s="185"/>
      <c r="P1580" s="187"/>
      <c r="Q1580" s="185"/>
      <c r="R1580" s="186"/>
      <c r="S1580" s="186">
        <v>1</v>
      </c>
      <c r="T1580" s="187"/>
      <c r="U1580" s="187"/>
      <c r="V1580" s="187"/>
      <c r="W1580" s="320"/>
      <c r="X1580" s="214"/>
      <c r="Y1580" s="215"/>
      <c r="Z1580" s="34"/>
      <c r="AA1580" s="35"/>
      <c r="AB1580" s="35"/>
      <c r="AC1580" s="35"/>
      <c r="AD1580" s="36"/>
      <c r="AE1580" s="224"/>
      <c r="AF1580" s="37"/>
      <c r="AG1580" s="38"/>
      <c r="AH1580" s="39"/>
      <c r="AI1580" s="40"/>
      <c r="AJ1580" s="41" t="s">
        <v>98</v>
      </c>
      <c r="AK1580" s="42">
        <v>44574</v>
      </c>
      <c r="AL1580" s="50"/>
      <c r="AM1580" s="337" t="str">
        <f>INDEX($K$6:$AE$6,1,MATCH(1,K1580:AE1580,-1))</f>
        <v>1870 +</v>
      </c>
      <c r="AN1580" s="337" t="str">
        <f>IF(INDEX($K$6:$AE$6,1,MATCH(1,K1580:AE1580,1))&lt;&gt;INDEX($K$6:$AE$6,1,MATCH(1,K1580:AE1580,-1)),INDEX($K$6:$AE$6,1,MATCH(1,K1580:AE1580,1)),"-")</f>
        <v>-</v>
      </c>
    </row>
    <row r="1581" spans="1:40" x14ac:dyDescent="0.2">
      <c r="A1581" s="382" t="str">
        <f>IF(IFERROR(VLOOKUP(G1581,EmployesActifs,1,FALSE),"Non")&lt;&gt;"Non","Oui","Non")</f>
        <v>Oui</v>
      </c>
      <c r="B1581" s="172">
        <f>IF(A1581="Oui",1,0)</f>
        <v>1</v>
      </c>
      <c r="C1581" s="172">
        <f>IF(OR(G1581="Médecin",H1581="Médecin",I1581="Médecin",I1581="Médecins",H1581="anesthésiste",H1581="boursier univ.",H1581="chercheur",H1581="chirurgien",H1581="Résident(e)",H1581="Md Urg",H1581="Md Card",LEFT(H1581,6)="Fellow",H1581="Externe Médecine",H1581="Directeur de la biobanque Médecin",H1581="monit.-boursier",),1,0)</f>
        <v>0</v>
      </c>
      <c r="D1581" s="172">
        <f>IF(OR(G1581=0,H1581="Stagiaire",H1581="Stagiaires",H1581="Externe",H1581="Externes",G1581="agence",H1581="STAGIAIRE INFIRMIER(ÈRE)",H1581="STAGIAIRE SI",H1581="STAGIAIRE S.I.",H1581="STAGIAIRE PAB",H1581="STAGIAIRE EN PERFUSION",H1581="Stagiaire Physiothérapeute",H1581="Stagiaire médecine",H1581="Stagiaire - Service sociaux",H1581="STAGIAIRE SOINS INFIRMIERS",H1581="STAGIAIRE EXTERNE EN MÉDECINE",H1581="ss",),1,0)</f>
        <v>0</v>
      </c>
      <c r="E1581" s="28" t="s">
        <v>2357</v>
      </c>
      <c r="F1581" s="28" t="s">
        <v>161</v>
      </c>
      <c r="G1581" s="262">
        <v>2619</v>
      </c>
      <c r="H1581" s="79" t="s">
        <v>103</v>
      </c>
      <c r="I1581" s="164" t="s">
        <v>61</v>
      </c>
      <c r="J1581" s="273">
        <f ca="1">IF(AK1581&lt;=Données!$B$2,1," ")</f>
        <v>1</v>
      </c>
      <c r="K1581" s="30">
        <v>1</v>
      </c>
      <c r="L1581" s="31"/>
      <c r="M1581" s="32"/>
      <c r="N1581" s="33"/>
      <c r="O1581" s="185"/>
      <c r="P1581" s="187"/>
      <c r="Q1581" s="185"/>
      <c r="R1581" s="186"/>
      <c r="S1581" s="186"/>
      <c r="T1581" s="187"/>
      <c r="U1581" s="187"/>
      <c r="V1581" s="187"/>
      <c r="W1581" s="320"/>
      <c r="X1581" s="214"/>
      <c r="Y1581" s="215"/>
      <c r="Z1581" s="34"/>
      <c r="AA1581" s="35"/>
      <c r="AB1581" s="35"/>
      <c r="AC1581" s="35"/>
      <c r="AD1581" s="36"/>
      <c r="AE1581" s="224"/>
      <c r="AF1581" s="37"/>
      <c r="AG1581" s="38"/>
      <c r="AH1581" s="39"/>
      <c r="AI1581" s="40"/>
      <c r="AJ1581" s="41" t="s">
        <v>85</v>
      </c>
      <c r="AK1581" s="42">
        <v>44762</v>
      </c>
      <c r="AL1581" s="50"/>
      <c r="AM1581" s="337" t="str">
        <f>INDEX($K$6:$AE$6,1,MATCH(1,K1581:AE1581,-1))</f>
        <v>95PFE-L2S</v>
      </c>
      <c r="AN1581" s="337" t="str">
        <f>IF(INDEX($K$6:$AE$6,1,MATCH(1,K1581:AE1581,1))&lt;&gt;INDEX($K$6:$AE$6,1,MATCH(1,K1581:AE1581,-1)),INDEX($K$6:$AE$6,1,MATCH(1,K1581:AE1581,1)),"-")</f>
        <v>-</v>
      </c>
    </row>
    <row r="1582" spans="1:40" x14ac:dyDescent="0.2">
      <c r="A1582" s="382" t="str">
        <f>IF(IFERROR(VLOOKUP(G1582,EmployesActifs,1,FALSE),"Non")&lt;&gt;"Non","Oui","Non")</f>
        <v>Oui</v>
      </c>
      <c r="B1582" s="172">
        <f>IF(A1582="Oui",1,0)</f>
        <v>1</v>
      </c>
      <c r="C1582" s="172">
        <f>IF(OR(G1582="Médecin",H1582="Médecin",I1582="Médecin",I1582="Médecins",H1582="anesthésiste",H1582="boursier univ.",H1582="chercheur",H1582="chirurgien",H1582="Résident(e)",H1582="Md Urg",H1582="Md Card",LEFT(H1582,6)="Fellow",H1582="Externe Médecine",H1582="Directeur de la biobanque Médecin",H1582="monit.-boursier",),1,0)</f>
        <v>0</v>
      </c>
      <c r="D1582" s="172">
        <f>IF(OR(G1582=0,H1582="Stagiaire",H1582="Stagiaires",H1582="Externe",H1582="Externes",G1582="agence",H1582="STAGIAIRE INFIRMIER(ÈRE)",H1582="STAGIAIRE SI",H1582="STAGIAIRE S.I.",H1582="STAGIAIRE PAB",H1582="STAGIAIRE EN PERFUSION",H1582="Stagiaire Physiothérapeute",H1582="Stagiaire médecine",H1582="Stagiaire - Service sociaux",H1582="STAGIAIRE SOINS INFIRMIERS",H1582="STAGIAIRE EXTERNE EN MÉDECINE",H1582="ss",),1,0)</f>
        <v>0</v>
      </c>
      <c r="E1582" s="28" t="s">
        <v>2357</v>
      </c>
      <c r="F1582" s="28" t="s">
        <v>328</v>
      </c>
      <c r="G1582" s="262">
        <v>13228</v>
      </c>
      <c r="H1582" s="79" t="s">
        <v>2098</v>
      </c>
      <c r="I1582" s="164" t="s">
        <v>5717</v>
      </c>
      <c r="J1582" s="273">
        <f ca="1">IF(AK1582&lt;=Données!$B$2,1," ")</f>
        <v>1</v>
      </c>
      <c r="K1582" s="30" t="s">
        <v>56</v>
      </c>
      <c r="L1582" s="31"/>
      <c r="M1582" s="32"/>
      <c r="N1582" s="33">
        <v>1</v>
      </c>
      <c r="O1582" s="185"/>
      <c r="P1582" s="187"/>
      <c r="Q1582" s="185"/>
      <c r="R1582" s="186"/>
      <c r="S1582" s="186"/>
      <c r="T1582" s="187"/>
      <c r="U1582" s="187"/>
      <c r="V1582" s="187"/>
      <c r="W1582" s="320"/>
      <c r="X1582" s="214"/>
      <c r="Y1582" s="215"/>
      <c r="Z1582" s="34"/>
      <c r="AA1582" s="35"/>
      <c r="AB1582" s="35"/>
      <c r="AC1582" s="35"/>
      <c r="AD1582" s="36"/>
      <c r="AE1582" s="224"/>
      <c r="AF1582" s="37"/>
      <c r="AG1582" s="38"/>
      <c r="AH1582" s="39"/>
      <c r="AI1582" s="40"/>
      <c r="AJ1582" s="41" t="s">
        <v>2858</v>
      </c>
      <c r="AK1582" s="42">
        <v>45209</v>
      </c>
      <c r="AL1582" s="50"/>
      <c r="AM1582" s="337" t="str">
        <f>INDEX($K$6:$AE$6,1,MATCH(1,K1582:AE1582,-1))</f>
        <v>F550</v>
      </c>
      <c r="AN1582" s="337" t="str">
        <f>IF(INDEX($K$6:$AE$6,1,MATCH(1,K1582:AE1582,1))&lt;&gt;INDEX($K$6:$AE$6,1,MATCH(1,K1582:AE1582,-1)),INDEX($K$6:$AE$6,1,MATCH(1,K1582:AE1582,1)),"-")</f>
        <v>-</v>
      </c>
    </row>
    <row r="1583" spans="1:40" x14ac:dyDescent="0.2">
      <c r="B1583" s="172">
        <f>IF(A1583="Oui",1,0)</f>
        <v>0</v>
      </c>
      <c r="C1583" s="172">
        <f>IF(OR(G1583="Médecin",H1583="Médecin",I1583="Médecin",I1583="Médecins",H1583="anesthésiste",H1583="boursier univ.",H1583="chercheur",H1583="chirurgien",H1583="Résident(e)",H1583="Md Urg",H1583="Md Card",LEFT(H1583,6)="Fellow",H1583="Externe Médecine",H1583="Directeur de la biobanque Médecin",H1583="monit.-boursier",),1,0)</f>
        <v>0</v>
      </c>
      <c r="D1583" s="172">
        <f>IF(OR(G1583=0,H1583="Stagiaire",H1583="Stagiaires",H1583="Externe",H1583="Externes",G1583="agence",H1583="STAGIAIRE INFIRMIER(ÈRE)",H1583="STAGIAIRE SI",H1583="STAGIAIRE S.I.",H1583="STAGIAIRE PAB",H1583="STAGIAIRE EN PERFUSION",H1583="Stagiaire Physiothérapeute",H1583="Stagiaire médecine",H1583="Stagiaire - Service sociaux",H1583="STAGIAIRE SOINS INFIRMIERS",H1583="STAGIAIRE EXTERNE EN MÉDECINE",H1583="ss",),1,0)</f>
        <v>1</v>
      </c>
      <c r="E1583" s="28" t="s">
        <v>3140</v>
      </c>
      <c r="F1583" s="28" t="s">
        <v>3143</v>
      </c>
      <c r="G1583" s="262">
        <v>0</v>
      </c>
      <c r="H1583" s="79" t="s">
        <v>479</v>
      </c>
      <c r="I1583" s="164" t="s">
        <v>146</v>
      </c>
      <c r="J1583" s="273">
        <f ca="1">IF(AK1583&lt;=Données!$B$2,1," ")</f>
        <v>1</v>
      </c>
      <c r="K1583" s="30">
        <v>1</v>
      </c>
      <c r="L1583" s="31"/>
      <c r="M1583" s="32"/>
      <c r="N1583" s="33"/>
      <c r="O1583" s="185"/>
      <c r="P1583" s="187"/>
      <c r="Q1583" s="185"/>
      <c r="R1583" s="186"/>
      <c r="S1583" s="186"/>
      <c r="T1583" s="187"/>
      <c r="U1583" s="187"/>
      <c r="V1583" s="187"/>
      <c r="W1583" s="320"/>
      <c r="X1583" s="214"/>
      <c r="Y1583" s="215"/>
      <c r="Z1583" s="34"/>
      <c r="AA1583" s="35"/>
      <c r="AB1583" s="35"/>
      <c r="AC1583" s="35"/>
      <c r="AD1583" s="36"/>
      <c r="AE1583" s="224"/>
      <c r="AF1583" s="37"/>
      <c r="AG1583" s="38"/>
      <c r="AH1583" s="39"/>
      <c r="AI1583" s="40"/>
      <c r="AJ1583" s="41" t="s">
        <v>652</v>
      </c>
      <c r="AK1583" s="42">
        <v>44968</v>
      </c>
      <c r="AL1583" s="50"/>
      <c r="AM1583" s="337" t="str">
        <f>INDEX($K$6:$AE$6,1,MATCH(1,K1583:AE1583,-1))</f>
        <v>95PFE-L2S</v>
      </c>
      <c r="AN1583" s="337" t="str">
        <f>IF(INDEX($K$6:$AE$6,1,MATCH(1,K1583:AE1583,1))&lt;&gt;INDEX($K$6:$AE$6,1,MATCH(1,K1583:AE1583,-1)),INDEX($K$6:$AE$6,1,MATCH(1,K1583:AE1583,1)),"-")</f>
        <v>-</v>
      </c>
    </row>
    <row r="1584" spans="1:40" x14ac:dyDescent="0.2">
      <c r="B1584" s="172">
        <f>IF(A1584="Oui",1,0)</f>
        <v>0</v>
      </c>
      <c r="C1584" s="172">
        <f>IF(OR(G1584="Médecin",H1584="Médecin",I1584="Médecin",I1584="Médecins",H1584="anesthésiste",H1584="boursier univ.",H1584="chercheur",H1584="chirurgien",H1584="Résident(e)",H1584="Md Urg",H1584="Md Card",LEFT(H1584,6)="Fellow",H1584="Externe Médecine",H1584="Directeur de la biobanque Médecin",H1584="monit.-boursier",),1,0)</f>
        <v>1</v>
      </c>
      <c r="D1584" s="172">
        <f>IF(OR(G1584=0,H1584="Stagiaire",H1584="Stagiaires",H1584="Externe",H1584="Externes",G1584="agence",H1584="STAGIAIRE INFIRMIER(ÈRE)",H1584="STAGIAIRE SI",H1584="STAGIAIRE S.I.",H1584="STAGIAIRE PAB",H1584="STAGIAIRE EN PERFUSION",H1584="Stagiaire Physiothérapeute",H1584="Stagiaire médecine",H1584="Stagiaire - Service sociaux",H1584="STAGIAIRE SOINS INFIRMIERS",H1584="STAGIAIRE EXTERNE EN MÉDECINE",H1584="ss",),1,0)</f>
        <v>0</v>
      </c>
      <c r="E1584" s="28" t="s">
        <v>2963</v>
      </c>
      <c r="F1584" s="28" t="s">
        <v>2964</v>
      </c>
      <c r="G1584" s="262" t="s">
        <v>6383</v>
      </c>
      <c r="H1584" s="79" t="s">
        <v>116</v>
      </c>
      <c r="I1584" s="164" t="s">
        <v>117</v>
      </c>
      <c r="J1584" s="273">
        <f ca="1">IF(AK1584&lt;=Données!$B$2,1," ")</f>
        <v>1</v>
      </c>
      <c r="K1584" s="30">
        <v>1</v>
      </c>
      <c r="L1584" s="31"/>
      <c r="M1584" s="32"/>
      <c r="N1584" s="33"/>
      <c r="O1584" s="185"/>
      <c r="P1584" s="187"/>
      <c r="Q1584" s="185"/>
      <c r="R1584" s="186"/>
      <c r="S1584" s="186"/>
      <c r="T1584" s="187"/>
      <c r="U1584" s="187"/>
      <c r="V1584" s="187"/>
      <c r="W1584" s="320"/>
      <c r="X1584" s="214"/>
      <c r="Y1584" s="215"/>
      <c r="Z1584" s="34"/>
      <c r="AA1584" s="35"/>
      <c r="AB1584" s="35"/>
      <c r="AC1584" s="35"/>
      <c r="AD1584" s="36"/>
      <c r="AE1584" s="224"/>
      <c r="AF1584" s="37"/>
      <c r="AG1584" s="38"/>
      <c r="AH1584" s="39"/>
      <c r="AI1584" s="40"/>
      <c r="AJ1584" s="41" t="s">
        <v>85</v>
      </c>
      <c r="AK1584" s="42">
        <v>44804</v>
      </c>
      <c r="AL1584" s="50"/>
      <c r="AM1584" s="337" t="str">
        <f>INDEX($K$6:$AE$6,1,MATCH(1,K1584:AE1584,-1))</f>
        <v>95PFE-L2S</v>
      </c>
      <c r="AN1584" s="337" t="str">
        <f>IF(INDEX($K$6:$AE$6,1,MATCH(1,K1584:AE1584,1))&lt;&gt;INDEX($K$6:$AE$6,1,MATCH(1,K1584:AE1584,-1)),INDEX($K$6:$AE$6,1,MATCH(1,K1584:AE1584,1)),"-")</f>
        <v>-</v>
      </c>
    </row>
    <row r="1585" spans="1:40" x14ac:dyDescent="0.2">
      <c r="A1585" s="382" t="str">
        <f>IF(IFERROR(VLOOKUP(G1585,EmployesActifs,1,FALSE),"Non")&lt;&gt;"Non","Oui","Non")</f>
        <v>Oui</v>
      </c>
      <c r="B1585" s="172">
        <f>IF(A1585="Oui",1,0)</f>
        <v>1</v>
      </c>
      <c r="C1585" s="172">
        <f>IF(OR(G1585="Médecin",H1585="Médecin",I1585="Médecin",I1585="Médecins",H1585="anesthésiste",H1585="boursier univ.",H1585="chercheur",H1585="chirurgien",H1585="Résident(e)",H1585="Md Urg",H1585="Md Card",LEFT(H1585,6)="Fellow",H1585="Externe Médecine",H1585="Directeur de la biobanque Médecin",H1585="monit.-boursier",),1,0)</f>
        <v>0</v>
      </c>
      <c r="D1585" s="172">
        <f>IF(OR(G1585=0,H1585="Stagiaire",H1585="Stagiaires",H1585="Externe",H1585="Externes",G1585="agence",H1585="STAGIAIRE INFIRMIER(ÈRE)",H1585="STAGIAIRE SI",H1585="STAGIAIRE S.I.",H1585="STAGIAIRE PAB",H1585="STAGIAIRE EN PERFUSION",H1585="Stagiaire Physiothérapeute",H1585="Stagiaire médecine",H1585="Stagiaire - Service sociaux",H1585="STAGIAIRE SOINS INFIRMIERS",H1585="STAGIAIRE EXTERNE EN MÉDECINE",H1585="ss",),1,0)</f>
        <v>0</v>
      </c>
      <c r="E1585" s="28" t="s">
        <v>2358</v>
      </c>
      <c r="F1585" s="28" t="s">
        <v>2359</v>
      </c>
      <c r="G1585" s="262">
        <v>5845</v>
      </c>
      <c r="H1585" s="79" t="s">
        <v>103</v>
      </c>
      <c r="I1585" s="164" t="s">
        <v>765</v>
      </c>
      <c r="J1585" s="273">
        <f ca="1">IF(AK1585&lt;=Données!$B$2,1," ")</f>
        <v>1</v>
      </c>
      <c r="K1585" s="30" t="s">
        <v>56</v>
      </c>
      <c r="L1585" s="31" t="s">
        <v>56</v>
      </c>
      <c r="M1585" s="32" t="s">
        <v>56</v>
      </c>
      <c r="N1585" s="33">
        <v>1</v>
      </c>
      <c r="O1585" s="185"/>
      <c r="P1585" s="187"/>
      <c r="Q1585" s="185"/>
      <c r="R1585" s="186"/>
      <c r="S1585" s="186"/>
      <c r="T1585" s="187"/>
      <c r="U1585" s="187"/>
      <c r="V1585" s="187"/>
      <c r="W1585" s="320"/>
      <c r="X1585" s="214"/>
      <c r="Y1585" s="215"/>
      <c r="Z1585" s="34"/>
      <c r="AA1585" s="35"/>
      <c r="AB1585" s="35"/>
      <c r="AC1585" s="35"/>
      <c r="AD1585" s="36"/>
      <c r="AE1585" s="224"/>
      <c r="AF1585" s="37"/>
      <c r="AG1585" s="38"/>
      <c r="AH1585" s="39"/>
      <c r="AI1585" s="40"/>
      <c r="AJ1585" s="41" t="s">
        <v>2858</v>
      </c>
      <c r="AK1585" s="42">
        <v>44972</v>
      </c>
      <c r="AL1585" s="50"/>
      <c r="AM1585" s="337" t="str">
        <f>INDEX($K$6:$AE$6,1,MATCH(1,K1585:AE1585,-1))</f>
        <v>F550</v>
      </c>
      <c r="AN1585" s="337" t="str">
        <f>IF(INDEX($K$6:$AE$6,1,MATCH(1,K1585:AE1585,1))&lt;&gt;INDEX($K$6:$AE$6,1,MATCH(1,K1585:AE1585,-1)),INDEX($K$6:$AE$6,1,MATCH(1,K1585:AE1585,1)),"-")</f>
        <v>-</v>
      </c>
    </row>
    <row r="1586" spans="1:40" x14ac:dyDescent="0.2">
      <c r="A1586" s="382" t="str">
        <f>IF(IFERROR(VLOOKUP(G1586,EmployesActifs,1,FALSE),"Non")&lt;&gt;"Non","Oui","Non")</f>
        <v>Oui</v>
      </c>
      <c r="B1586" s="172">
        <f>IF(A1586="Oui",1,0)</f>
        <v>1</v>
      </c>
      <c r="C1586" s="172">
        <f>IF(OR(G1586="Médecin",H1586="Médecin",I1586="Médecin",I1586="Médecins",H1586="anesthésiste",H1586="boursier univ.",H1586="chercheur",H1586="chirurgien",H1586="Résident(e)",H1586="Md Urg",H1586="Md Card",LEFT(H1586,6)="Fellow",H1586="Externe Médecine",H1586="Directeur de la biobanque Médecin",H1586="monit.-boursier",),1,0)</f>
        <v>0</v>
      </c>
      <c r="D1586" s="172">
        <f>IF(OR(G1586=0,H1586="Stagiaire",H1586="Stagiaires",H1586="Externe",H1586="Externes",G1586="agence",H1586="STAGIAIRE INFIRMIER(ÈRE)",H1586="STAGIAIRE SI",H1586="STAGIAIRE S.I.",H1586="STAGIAIRE PAB",H1586="STAGIAIRE EN PERFUSION",H1586="Stagiaire Physiothérapeute",H1586="Stagiaire médecine",H1586="Stagiaire - Service sociaux",H1586="STAGIAIRE SOINS INFIRMIERS",H1586="STAGIAIRE EXTERNE EN MÉDECINE",H1586="ss",),1,0)</f>
        <v>0</v>
      </c>
      <c r="E1586" s="28" t="s">
        <v>2360</v>
      </c>
      <c r="F1586" s="28" t="s">
        <v>368</v>
      </c>
      <c r="G1586" s="262">
        <v>6860</v>
      </c>
      <c r="H1586" s="79" t="s">
        <v>570</v>
      </c>
      <c r="I1586" s="164" t="s">
        <v>3432</v>
      </c>
      <c r="J1586" s="273" t="str">
        <f ca="1">IF(AK1586&lt;=Données!$B$2,1," ")</f>
        <v xml:space="preserve"> </v>
      </c>
      <c r="K1586" s="30">
        <v>1</v>
      </c>
      <c r="L1586" s="31"/>
      <c r="M1586" s="32"/>
      <c r="N1586" s="33"/>
      <c r="O1586" s="185"/>
      <c r="P1586" s="187"/>
      <c r="Q1586" s="185"/>
      <c r="R1586" s="186"/>
      <c r="S1586" s="186"/>
      <c r="T1586" s="187"/>
      <c r="U1586" s="187"/>
      <c r="V1586" s="187"/>
      <c r="W1586" s="320"/>
      <c r="X1586" s="214"/>
      <c r="Y1586" s="215"/>
      <c r="Z1586" s="34"/>
      <c r="AA1586" s="35"/>
      <c r="AB1586" s="35"/>
      <c r="AC1586" s="35"/>
      <c r="AD1586" s="36"/>
      <c r="AE1586" s="224"/>
      <c r="AF1586" s="37"/>
      <c r="AG1586" s="38"/>
      <c r="AH1586" s="39"/>
      <c r="AI1586" s="40"/>
      <c r="AJ1586" s="41" t="s">
        <v>4462</v>
      </c>
      <c r="AK1586" s="42">
        <v>45707</v>
      </c>
      <c r="AL1586" s="50"/>
      <c r="AM1586" s="337" t="str">
        <f>INDEX($K$6:$AE$6,1,MATCH(1,K1586:AE1586,-1))</f>
        <v>95PFE-L2S</v>
      </c>
      <c r="AN1586" s="337" t="str">
        <f>IF(INDEX($K$6:$AE$6,1,MATCH(1,K1586:AE1586,1))&lt;&gt;INDEX($K$6:$AE$6,1,MATCH(1,K1586:AE1586,-1)),INDEX($K$6:$AE$6,1,MATCH(1,K1586:AE1586,1)),"-")</f>
        <v>-</v>
      </c>
    </row>
    <row r="1587" spans="1:40" x14ac:dyDescent="0.2">
      <c r="B1587" s="172">
        <f>IF(A1587="Oui",1,0)</f>
        <v>0</v>
      </c>
      <c r="C1587" s="172">
        <f>IF(OR(G1587="Médecin",H1587="Médecin",I1587="Médecin",I1587="Médecins",H1587="anesthésiste",H1587="boursier univ.",H1587="chercheur",H1587="chirurgien",H1587="Résident(e)",H1587="Md Urg",H1587="Md Card",LEFT(H1587,6)="Fellow",H1587="Externe Médecine",H1587="Directeur de la biobanque Médecin",H1587="monit.-boursier",),1,0)</f>
        <v>1</v>
      </c>
      <c r="D1587" s="172">
        <f>IF(OR(G1587=0,H1587="Stagiaire",H1587="Stagiaires",H1587="Externe",H1587="Externes",G1587="agence",H1587="STAGIAIRE INFIRMIER(ÈRE)",H1587="STAGIAIRE SI",H1587="STAGIAIRE S.I.",H1587="STAGIAIRE PAB",H1587="STAGIAIRE EN PERFUSION",H1587="Stagiaire Physiothérapeute",H1587="Stagiaire médecine",H1587="Stagiaire - Service sociaux",H1587="STAGIAIRE SOINS INFIRMIERS",H1587="STAGIAIRE EXTERNE EN MÉDECINE",H1587="ss",),1,0)</f>
        <v>0</v>
      </c>
      <c r="E1587" s="28" t="s">
        <v>2360</v>
      </c>
      <c r="F1587" s="28" t="s">
        <v>3076</v>
      </c>
      <c r="G1587" s="262" t="s">
        <v>3077</v>
      </c>
      <c r="H1587" s="79" t="s">
        <v>3185</v>
      </c>
      <c r="I1587" s="164" t="s">
        <v>65</v>
      </c>
      <c r="J1587" s="273">
        <f ca="1">IF(AK1587&lt;=Données!$B$2,1," ")</f>
        <v>1</v>
      </c>
      <c r="K1587" s="30">
        <v>1</v>
      </c>
      <c r="L1587" s="31"/>
      <c r="M1587" s="32"/>
      <c r="N1587" s="33"/>
      <c r="O1587" s="185"/>
      <c r="P1587" s="187"/>
      <c r="Q1587" s="185"/>
      <c r="R1587" s="186"/>
      <c r="S1587" s="186"/>
      <c r="T1587" s="187"/>
      <c r="U1587" s="187"/>
      <c r="V1587" s="187"/>
      <c r="W1587" s="320"/>
      <c r="X1587" s="228"/>
      <c r="Y1587" s="229"/>
      <c r="Z1587" s="34"/>
      <c r="AA1587" s="35"/>
      <c r="AB1587" s="35"/>
      <c r="AC1587" s="35"/>
      <c r="AD1587" s="36"/>
      <c r="AE1587" s="224"/>
      <c r="AF1587" s="37"/>
      <c r="AG1587" s="38"/>
      <c r="AH1587" s="39"/>
      <c r="AI1587" s="40"/>
      <c r="AJ1587" s="41" t="s">
        <v>85</v>
      </c>
      <c r="AK1587" s="42">
        <v>44902</v>
      </c>
      <c r="AL1587" s="50"/>
      <c r="AM1587" s="337" t="str">
        <f>INDEX($K$6:$AE$6,1,MATCH(1,K1587:AE1587,-1))</f>
        <v>95PFE-L2S</v>
      </c>
      <c r="AN1587" s="337" t="str">
        <f>IF(INDEX($K$6:$AE$6,1,MATCH(1,K1587:AE1587,1))&lt;&gt;INDEX($K$6:$AE$6,1,MATCH(1,K1587:AE1587,-1)),INDEX($K$6:$AE$6,1,MATCH(1,K1587:AE1587,1)),"-")</f>
        <v>-</v>
      </c>
    </row>
    <row r="1588" spans="1:40" x14ac:dyDescent="0.2">
      <c r="B1588" s="172">
        <f>IF(A1588="Oui",1,0)</f>
        <v>0</v>
      </c>
      <c r="C1588" s="172">
        <f>IF(OR(G1588="Médecin",H1588="Médecin",I1588="Médecin",I1588="Médecins",H1588="anesthésiste",H1588="boursier univ.",H1588="chercheur",H1588="chirurgien",H1588="Résident(e)",H1588="Md Urg",H1588="Md Card",LEFT(H1588,6)="Fellow",H1588="Externe Médecine",H1588="Directeur de la biobanque Médecin",H1588="monit.-boursier",),1,0)</f>
        <v>1</v>
      </c>
      <c r="D1588" s="172">
        <f>IF(OR(G1588=0,H1588="Stagiaire",H1588="Stagiaires",H1588="Externe",H1588="Externes",G1588="agence",H1588="STAGIAIRE INFIRMIER(ÈRE)",H1588="STAGIAIRE SI",H1588="STAGIAIRE S.I.",H1588="STAGIAIRE PAB",H1588="STAGIAIRE EN PERFUSION",H1588="Stagiaire Physiothérapeute",H1588="Stagiaire médecine",H1588="Stagiaire - Service sociaux",H1588="STAGIAIRE SOINS INFIRMIERS",H1588="STAGIAIRE EXTERNE EN MÉDECINE",H1588="ss",),1,0)</f>
        <v>0</v>
      </c>
      <c r="E1588" s="28" t="s">
        <v>2360</v>
      </c>
      <c r="F1588" s="28" t="s">
        <v>281</v>
      </c>
      <c r="G1588" s="262" t="s">
        <v>80</v>
      </c>
      <c r="H1588" s="79" t="s">
        <v>80</v>
      </c>
      <c r="I1588" s="164" t="s">
        <v>117</v>
      </c>
      <c r="J1588" s="273">
        <f ca="1">IF(AK1588&lt;=Données!$B$2,1," ")</f>
        <v>1</v>
      </c>
      <c r="K1588" s="30"/>
      <c r="L1588" s="31"/>
      <c r="M1588" s="32"/>
      <c r="N1588" s="33"/>
      <c r="O1588" s="185"/>
      <c r="P1588" s="187"/>
      <c r="Q1588" s="185">
        <v>1</v>
      </c>
      <c r="R1588" s="186"/>
      <c r="S1588" s="186"/>
      <c r="T1588" s="187"/>
      <c r="U1588" s="187"/>
      <c r="V1588" s="187"/>
      <c r="W1588" s="320"/>
      <c r="X1588" s="214"/>
      <c r="Y1588" s="215"/>
      <c r="Z1588" s="34"/>
      <c r="AA1588" s="35"/>
      <c r="AB1588" s="35"/>
      <c r="AC1588" s="35"/>
      <c r="AD1588" s="36"/>
      <c r="AE1588" s="224"/>
      <c r="AF1588" s="37"/>
      <c r="AG1588" s="38"/>
      <c r="AH1588" s="39"/>
      <c r="AI1588" s="40"/>
      <c r="AJ1588" s="41" t="s">
        <v>2361</v>
      </c>
      <c r="AK1588" s="42">
        <v>43915</v>
      </c>
      <c r="AL1588" s="50"/>
      <c r="AM1588" s="337" t="str">
        <f>INDEX($K$6:$AE$6,1,MATCH(1,K1588:AE1588,-1))</f>
        <v>1860-S</v>
      </c>
      <c r="AN1588" s="337" t="str">
        <f>IF(INDEX($K$6:$AE$6,1,MATCH(1,K1588:AE1588,1))&lt;&gt;INDEX($K$6:$AE$6,1,MATCH(1,K1588:AE1588,-1)),INDEX($K$6:$AE$6,1,MATCH(1,K1588:AE1588,1)),"-")</f>
        <v>-</v>
      </c>
    </row>
    <row r="1589" spans="1:40" x14ac:dyDescent="0.2">
      <c r="A1589" s="382" t="str">
        <f>IF(IFERROR(VLOOKUP(G1589,EmployesActifs,1,FALSE),"Non")&lt;&gt;"Non","Oui","Non")</f>
        <v>Oui</v>
      </c>
      <c r="B1589" s="172">
        <f>IF(A1589="Oui",1,0)</f>
        <v>1</v>
      </c>
      <c r="C1589" s="172">
        <f>IF(OR(G1589="Médecin",H1589="Médecin",I1589="Médecin",I1589="Médecins",H1589="anesthésiste",H1589="boursier univ.",H1589="chercheur",H1589="chirurgien",H1589="Résident(e)",H1589="Md Urg",H1589="Md Card",LEFT(H1589,6)="Fellow",H1589="Externe Médecine",H1589="Directeur de la biobanque Médecin",H1589="monit.-boursier",),1,0)</f>
        <v>0</v>
      </c>
      <c r="D1589" s="172">
        <f>IF(OR(G1589=0,H1589="Stagiaire",H1589="Stagiaires",H1589="Externe",H1589="Externes",G1589="agence",H1589="STAGIAIRE INFIRMIER(ÈRE)",H1589="STAGIAIRE SI",H1589="STAGIAIRE S.I.",H1589="STAGIAIRE PAB",H1589="STAGIAIRE EN PERFUSION",H1589="Stagiaire Physiothérapeute",H1589="Stagiaire médecine",H1589="Stagiaire - Service sociaux",H1589="STAGIAIRE SOINS INFIRMIERS",H1589="STAGIAIRE EXTERNE EN MÉDECINE",H1589="ss",),1,0)</f>
        <v>0</v>
      </c>
      <c r="E1589" s="28" t="s">
        <v>2360</v>
      </c>
      <c r="F1589" s="28" t="s">
        <v>1594</v>
      </c>
      <c r="G1589" s="262">
        <v>1640</v>
      </c>
      <c r="H1589" s="79" t="s">
        <v>2098</v>
      </c>
      <c r="I1589" s="164" t="s">
        <v>5709</v>
      </c>
      <c r="J1589" s="273">
        <f ca="1">IF(AK1589&lt;=Données!$B$2,1," ")</f>
        <v>1</v>
      </c>
      <c r="K1589" s="30" t="s">
        <v>56</v>
      </c>
      <c r="L1589" s="31" t="s">
        <v>56</v>
      </c>
      <c r="M1589" s="32" t="s">
        <v>56</v>
      </c>
      <c r="N1589" s="33"/>
      <c r="O1589" s="185"/>
      <c r="P1589" s="187"/>
      <c r="Q1589" s="185"/>
      <c r="R1589" s="186"/>
      <c r="S1589" s="186">
        <v>1</v>
      </c>
      <c r="T1589" s="187"/>
      <c r="U1589" s="187"/>
      <c r="V1589" s="187"/>
      <c r="W1589" s="320"/>
      <c r="X1589" s="214"/>
      <c r="Y1589" s="215"/>
      <c r="Z1589" s="34"/>
      <c r="AA1589" s="35"/>
      <c r="AB1589" s="35"/>
      <c r="AC1589" s="35"/>
      <c r="AD1589" s="36"/>
      <c r="AE1589" s="224"/>
      <c r="AF1589" s="37"/>
      <c r="AG1589" s="38"/>
      <c r="AH1589" s="39"/>
      <c r="AI1589" s="40"/>
      <c r="AJ1589" s="41" t="s">
        <v>98</v>
      </c>
      <c r="AK1589" s="42">
        <v>44580</v>
      </c>
      <c r="AL1589" s="50"/>
      <c r="AM1589" s="337" t="str">
        <f>INDEX($K$6:$AE$6,1,MATCH(1,K1589:AE1589,-1))</f>
        <v>1870 +</v>
      </c>
      <c r="AN1589" s="337" t="str">
        <f>IF(INDEX($K$6:$AE$6,1,MATCH(1,K1589:AE1589,1))&lt;&gt;INDEX($K$6:$AE$6,1,MATCH(1,K1589:AE1589,-1)),INDEX($K$6:$AE$6,1,MATCH(1,K1589:AE1589,1)),"-")</f>
        <v>-</v>
      </c>
    </row>
    <row r="1590" spans="1:40" x14ac:dyDescent="0.2">
      <c r="A1590" s="382" t="str">
        <f>IF(IFERROR(VLOOKUP(G1590,EmployesActifs,1,FALSE),"Non")&lt;&gt;"Non","Oui","Non")</f>
        <v>Oui</v>
      </c>
      <c r="B1590" s="172">
        <f>IF(A1590="Oui",1,0)</f>
        <v>1</v>
      </c>
      <c r="C1590" s="172">
        <f>IF(OR(G1590="Médecin",H1590="Médecin",I1590="Médecin",I1590="Médecins",H1590="anesthésiste",H1590="boursier univ.",H1590="chercheur",H1590="chirurgien",H1590="Résident(e)",H1590="Md Urg",H1590="Md Card",LEFT(H1590,6)="Fellow",H1590="Externe Médecine",H1590="Directeur de la biobanque Médecin",H1590="monit.-boursier",),1,0)</f>
        <v>0</v>
      </c>
      <c r="D1590" s="172">
        <f>IF(OR(G1590=0,H1590="Stagiaire",H1590="Stagiaires",H1590="Externe",H1590="Externes",G1590="agence",H1590="STAGIAIRE INFIRMIER(ÈRE)",H1590="STAGIAIRE SI",H1590="STAGIAIRE S.I.",H1590="STAGIAIRE PAB",H1590="STAGIAIRE EN PERFUSION",H1590="Stagiaire Physiothérapeute",H1590="Stagiaire médecine",H1590="Stagiaire - Service sociaux",H1590="STAGIAIRE SOINS INFIRMIERS",H1590="STAGIAIRE EXTERNE EN MÉDECINE",H1590="ss",),1,0)</f>
        <v>0</v>
      </c>
      <c r="E1590" s="28" t="s">
        <v>4325</v>
      </c>
      <c r="F1590" s="28" t="s">
        <v>2385</v>
      </c>
      <c r="G1590" s="262">
        <v>13030</v>
      </c>
      <c r="H1590" s="79" t="s">
        <v>177</v>
      </c>
      <c r="I1590" s="164" t="s">
        <v>5709</v>
      </c>
      <c r="J1590" s="273">
        <f ca="1">IF(AK1590&lt;=Données!$B$2,1," ")</f>
        <v>1</v>
      </c>
      <c r="K1590" s="30" t="s">
        <v>56</v>
      </c>
      <c r="L1590" s="31" t="s">
        <v>56</v>
      </c>
      <c r="M1590" s="32" t="s">
        <v>56</v>
      </c>
      <c r="N1590" s="33">
        <v>1</v>
      </c>
      <c r="O1590" s="185"/>
      <c r="P1590" s="187"/>
      <c r="Q1590" s="185"/>
      <c r="R1590" s="186"/>
      <c r="S1590" s="186"/>
      <c r="T1590" s="187"/>
      <c r="U1590" s="187"/>
      <c r="V1590" s="187"/>
      <c r="W1590" s="320"/>
      <c r="X1590" s="214"/>
      <c r="Y1590" s="215"/>
      <c r="Z1590" s="34"/>
      <c r="AA1590" s="35"/>
      <c r="AB1590" s="35"/>
      <c r="AC1590" s="35"/>
      <c r="AD1590" s="36"/>
      <c r="AE1590" s="224"/>
      <c r="AF1590" s="37"/>
      <c r="AG1590" s="38"/>
      <c r="AH1590" s="39"/>
      <c r="AI1590" s="40"/>
      <c r="AJ1590" s="41" t="s">
        <v>652</v>
      </c>
      <c r="AK1590" s="42">
        <v>45140</v>
      </c>
      <c r="AL1590" s="50"/>
      <c r="AM1590" s="337" t="str">
        <f>INDEX($K$6:$AE$6,1,MATCH(1,K1590:AE1590,-1))</f>
        <v>F550</v>
      </c>
      <c r="AN1590" s="337" t="str">
        <f>IF(INDEX($K$6:$AE$6,1,MATCH(1,K1590:AE1590,1))&lt;&gt;INDEX($K$6:$AE$6,1,MATCH(1,K1590:AE1590,-1)),INDEX($K$6:$AE$6,1,MATCH(1,K1590:AE1590,1)),"-")</f>
        <v>-</v>
      </c>
    </row>
    <row r="1591" spans="1:40" x14ac:dyDescent="0.2">
      <c r="A1591" s="382" t="str">
        <f>IF(IFERROR(VLOOKUP(G1591,EmployesActifs,1,FALSE),"Non")&lt;&gt;"Non","Oui","Non")</f>
        <v>Oui</v>
      </c>
      <c r="B1591" s="172">
        <f>IF(A1591="Oui",1,0)</f>
        <v>1</v>
      </c>
      <c r="C1591" s="172">
        <f>IF(OR(G1591="Médecin",H1591="Médecin",I1591="Médecin",I1591="Médecins",H1591="anesthésiste",H1591="boursier univ.",H1591="chercheur",H1591="chirurgien",H1591="Résident(e)",H1591="Md Urg",H1591="Md Card",LEFT(H1591,6)="Fellow",H1591="Externe Médecine",H1591="Directeur de la biobanque Médecin",H1591="monit.-boursier",),1,0)</f>
        <v>0</v>
      </c>
      <c r="D1591" s="172">
        <f>IF(OR(G1591=0,H1591="Stagiaire",H1591="Stagiaires",H1591="Externe",H1591="Externes",G1591="agence",H1591="STAGIAIRE INFIRMIER(ÈRE)",H1591="STAGIAIRE SI",H1591="STAGIAIRE S.I.",H1591="STAGIAIRE PAB",H1591="STAGIAIRE EN PERFUSION",H1591="Stagiaire Physiothérapeute",H1591="Stagiaire médecine",H1591="Stagiaire - Service sociaux",H1591="STAGIAIRE SOINS INFIRMIERS",H1591="STAGIAIRE EXTERNE EN MÉDECINE",H1591="ss",),1,0)</f>
        <v>0</v>
      </c>
      <c r="E1591" s="28" t="s">
        <v>2365</v>
      </c>
      <c r="F1591" s="28" t="s">
        <v>2366</v>
      </c>
      <c r="G1591" s="262">
        <v>11456</v>
      </c>
      <c r="H1591" s="79" t="s">
        <v>109</v>
      </c>
      <c r="I1591" s="164" t="s">
        <v>110</v>
      </c>
      <c r="J1591" s="273" t="str">
        <f ca="1">IF(AK1591&lt;=Données!$B$2,1," ")</f>
        <v xml:space="preserve"> </v>
      </c>
      <c r="K1591" s="30"/>
      <c r="L1591" s="31" t="s">
        <v>56</v>
      </c>
      <c r="M1591" s="32" t="s">
        <v>56</v>
      </c>
      <c r="N1591" s="33" t="s">
        <v>56</v>
      </c>
      <c r="O1591" s="185"/>
      <c r="P1591" s="187"/>
      <c r="Q1591" s="185"/>
      <c r="R1591" s="186"/>
      <c r="S1591" s="186">
        <v>1</v>
      </c>
      <c r="T1591" s="187"/>
      <c r="U1591" s="187"/>
      <c r="V1591" s="187"/>
      <c r="W1591" s="320"/>
      <c r="X1591" s="214"/>
      <c r="Y1591" s="215"/>
      <c r="Z1591" s="34"/>
      <c r="AA1591" s="35"/>
      <c r="AB1591" s="35"/>
      <c r="AC1591" s="35"/>
      <c r="AD1591" s="36"/>
      <c r="AE1591" s="224"/>
      <c r="AF1591" s="37"/>
      <c r="AG1591" s="38"/>
      <c r="AH1591" s="39"/>
      <c r="AI1591" s="40"/>
      <c r="AJ1591" s="41" t="s">
        <v>4462</v>
      </c>
      <c r="AK1591" s="42">
        <v>45265</v>
      </c>
      <c r="AL1591" s="50"/>
      <c r="AM1591" s="337" t="str">
        <f>INDEX($K$6:$AE$6,1,MATCH(1,K1591:AE1591,-1))</f>
        <v>1870 +</v>
      </c>
      <c r="AN1591" s="337" t="str">
        <f>IF(INDEX($K$6:$AE$6,1,MATCH(1,K1591:AE1591,1))&lt;&gt;INDEX($K$6:$AE$6,1,MATCH(1,K1591:AE1591,-1)),INDEX($K$6:$AE$6,1,MATCH(1,K1591:AE1591,1)),"-")</f>
        <v>-</v>
      </c>
    </row>
    <row r="1592" spans="1:40" x14ac:dyDescent="0.2">
      <c r="A1592" s="382" t="str">
        <f>IF(IFERROR(VLOOKUP(G1592,EmployesActifs,1,FALSE),"Non")&lt;&gt;"Non","Oui","Non")</f>
        <v>Oui</v>
      </c>
      <c r="B1592" s="172">
        <f>IF(A1592="Oui",1,0)</f>
        <v>1</v>
      </c>
      <c r="C1592" s="172">
        <f>IF(OR(G1592="Médecin",H1592="Médecin",I1592="Médecin",I1592="Médecins",H1592="anesthésiste",H1592="boursier univ.",H1592="chercheur",H1592="chirurgien",H1592="Résident(e)",H1592="Md Urg",H1592="Md Card",LEFT(H1592,6)="Fellow",H1592="Externe Médecine",H1592="Directeur de la biobanque Médecin",H1592="monit.-boursier",),1,0)</f>
        <v>0</v>
      </c>
      <c r="D1592" s="172">
        <f>IF(OR(G1592=0,H1592="Stagiaire",H1592="Stagiaires",H1592="Externe",H1592="Externes",G1592="agence",H1592="STAGIAIRE INFIRMIER(ÈRE)",H1592="STAGIAIRE SI",H1592="STAGIAIRE S.I.",H1592="STAGIAIRE PAB",H1592="STAGIAIRE EN PERFUSION",H1592="Stagiaire Physiothérapeute",H1592="Stagiaire médecine",H1592="Stagiaire - Service sociaux",H1592="STAGIAIRE SOINS INFIRMIERS",H1592="STAGIAIRE EXTERNE EN MÉDECINE",H1592="ss",),1,0)</f>
        <v>0</v>
      </c>
      <c r="E1592" s="28" t="s">
        <v>4674</v>
      </c>
      <c r="F1592" s="28" t="s">
        <v>627</v>
      </c>
      <c r="G1592" s="262">
        <v>13371</v>
      </c>
      <c r="H1592" s="79" t="s">
        <v>69</v>
      </c>
      <c r="I1592" s="164" t="s">
        <v>61</v>
      </c>
      <c r="J1592" s="273" t="str">
        <f ca="1">IF(AK1592&lt;=Données!$B$2,1," ")</f>
        <v xml:space="preserve"> </v>
      </c>
      <c r="K1592" s="30" t="s">
        <v>56</v>
      </c>
      <c r="L1592" s="31" t="s">
        <v>56</v>
      </c>
      <c r="M1592" s="32"/>
      <c r="N1592" s="33">
        <v>1</v>
      </c>
      <c r="O1592" s="185"/>
      <c r="P1592" s="187"/>
      <c r="Q1592" s="185"/>
      <c r="R1592" s="186"/>
      <c r="S1592" s="186"/>
      <c r="T1592" s="187"/>
      <c r="U1592" s="187"/>
      <c r="V1592" s="187"/>
      <c r="W1592" s="320"/>
      <c r="X1592" s="214"/>
      <c r="Y1592" s="215"/>
      <c r="Z1592" s="34"/>
      <c r="AA1592" s="35"/>
      <c r="AB1592" s="35"/>
      <c r="AC1592" s="35"/>
      <c r="AD1592" s="36"/>
      <c r="AE1592" s="224"/>
      <c r="AF1592" s="37"/>
      <c r="AG1592" s="38"/>
      <c r="AH1592" s="39"/>
      <c r="AI1592" s="40"/>
      <c r="AJ1592" s="41" t="s">
        <v>652</v>
      </c>
      <c r="AK1592" s="42">
        <v>45311</v>
      </c>
      <c r="AL1592" s="50"/>
      <c r="AM1592" s="337" t="str">
        <f>INDEX($K$6:$AE$6,1,MATCH(1,K1592:AE1592,-1))</f>
        <v>F550</v>
      </c>
      <c r="AN1592" s="337" t="str">
        <f>IF(INDEX($K$6:$AE$6,1,MATCH(1,K1592:AE1592,1))&lt;&gt;INDEX($K$6:$AE$6,1,MATCH(1,K1592:AE1592,-1)),INDEX($K$6:$AE$6,1,MATCH(1,K1592:AE1592,1)),"-")</f>
        <v>-</v>
      </c>
    </row>
    <row r="1593" spans="1:40" x14ac:dyDescent="0.2">
      <c r="A1593" s="382" t="str">
        <f>IF(IFERROR(VLOOKUP(G1593,EmployesActifs,1,FALSE),"Non")&lt;&gt;"Non","Oui","Non")</f>
        <v>Oui</v>
      </c>
      <c r="B1593" s="172">
        <f>IF(A1593="Oui",1,0)</f>
        <v>1</v>
      </c>
      <c r="C1593" s="172">
        <f>IF(OR(G1593="Médecin",H1593="Médecin",I1593="Médecin",I1593="Médecins",H1593="anesthésiste",H1593="boursier univ.",H1593="chercheur",H1593="chirurgien",H1593="Résident(e)",H1593="Md Urg",H1593="Md Card",LEFT(H1593,6)="Fellow",H1593="Externe Médecine",H1593="Directeur de la biobanque Médecin",H1593="monit.-boursier",),1,0)</f>
        <v>0</v>
      </c>
      <c r="D1593" s="172">
        <f>IF(OR(G1593=0,H1593="Stagiaire",H1593="Stagiaires",H1593="Externe",H1593="Externes",G1593="agence",H1593="STAGIAIRE INFIRMIER(ÈRE)",H1593="STAGIAIRE SI",H1593="STAGIAIRE S.I.",H1593="STAGIAIRE PAB",H1593="STAGIAIRE EN PERFUSION",H1593="Stagiaire Physiothérapeute",H1593="Stagiaire médecine",H1593="Stagiaire - Service sociaux",H1593="STAGIAIRE SOINS INFIRMIERS",H1593="STAGIAIRE EXTERNE EN MÉDECINE",H1593="ss",),1,0)</f>
        <v>0</v>
      </c>
      <c r="E1593" s="28" t="s">
        <v>2367</v>
      </c>
      <c r="F1593" s="28" t="s">
        <v>3483</v>
      </c>
      <c r="G1593" s="262">
        <v>3886</v>
      </c>
      <c r="H1593" s="79" t="s">
        <v>69</v>
      </c>
      <c r="I1593" s="164" t="s">
        <v>65</v>
      </c>
      <c r="J1593" s="273">
        <f ca="1">IF(AK1593&lt;=Données!$B$2,1," ")</f>
        <v>1</v>
      </c>
      <c r="K1593" s="30">
        <v>1</v>
      </c>
      <c r="L1593" s="31" t="s">
        <v>56</v>
      </c>
      <c r="M1593" s="32" t="s">
        <v>56</v>
      </c>
      <c r="N1593" s="33"/>
      <c r="O1593" s="185"/>
      <c r="P1593" s="187"/>
      <c r="Q1593" s="185"/>
      <c r="R1593" s="186"/>
      <c r="S1593" s="186"/>
      <c r="T1593" s="187"/>
      <c r="U1593" s="187"/>
      <c r="V1593" s="187"/>
      <c r="W1593" s="320"/>
      <c r="X1593" s="214"/>
      <c r="Y1593" s="215"/>
      <c r="Z1593" s="34"/>
      <c r="AA1593" s="35"/>
      <c r="AB1593" s="35"/>
      <c r="AC1593" s="35"/>
      <c r="AD1593" s="36"/>
      <c r="AE1593" s="224"/>
      <c r="AF1593" s="37"/>
      <c r="AG1593" s="38"/>
      <c r="AH1593" s="39"/>
      <c r="AI1593" s="40"/>
      <c r="AJ1593" s="41" t="s">
        <v>85</v>
      </c>
      <c r="AK1593" s="42">
        <v>44581</v>
      </c>
      <c r="AL1593" s="50"/>
      <c r="AM1593" s="337" t="str">
        <f>INDEX($K$6:$AE$6,1,MATCH(1,K1593:AE1593,-1))</f>
        <v>95PFE-L2S</v>
      </c>
      <c r="AN1593" s="337" t="str">
        <f>IF(INDEX($K$6:$AE$6,1,MATCH(1,K1593:AE1593,1))&lt;&gt;INDEX($K$6:$AE$6,1,MATCH(1,K1593:AE1593,-1)),INDEX($K$6:$AE$6,1,MATCH(1,K1593:AE1593,1)),"-")</f>
        <v>-</v>
      </c>
    </row>
    <row r="1594" spans="1:40" x14ac:dyDescent="0.2">
      <c r="B1594" s="172">
        <f>IF(A1594="Oui",1,0)</f>
        <v>0</v>
      </c>
      <c r="C1594" s="172">
        <f>IF(OR(G1594="Médecin",H1594="Médecin",I1594="Médecin",I1594="Médecins",H1594="anesthésiste",H1594="boursier univ.",H1594="chercheur",H1594="chirurgien",H1594="Résident(e)",H1594="Md Urg",H1594="Md Card",LEFT(H1594,6)="Fellow",H1594="Externe Médecine",H1594="Directeur de la biobanque Médecin",H1594="monit.-boursier",),1,0)</f>
        <v>1</v>
      </c>
      <c r="D1594" s="172">
        <f>IF(OR(G1594=0,H1594="Stagiaire",H1594="Stagiaires",H1594="Externe",H1594="Externes",G1594="agence",H1594="STAGIAIRE INFIRMIER(ÈRE)",H1594="STAGIAIRE SI",H1594="STAGIAIRE S.I.",H1594="STAGIAIRE PAB",H1594="STAGIAIRE EN PERFUSION",H1594="Stagiaire Physiothérapeute",H1594="Stagiaire médecine",H1594="Stagiaire - Service sociaux",H1594="STAGIAIRE SOINS INFIRMIERS",H1594="STAGIAIRE EXTERNE EN MÉDECINE",H1594="ss",),1,0)</f>
        <v>0</v>
      </c>
      <c r="E1594" s="28" t="s">
        <v>2368</v>
      </c>
      <c r="F1594" s="28" t="s">
        <v>2369</v>
      </c>
      <c r="G1594" s="262" t="s">
        <v>2370</v>
      </c>
      <c r="H1594" s="79" t="s">
        <v>334</v>
      </c>
      <c r="I1594" s="164" t="s">
        <v>117</v>
      </c>
      <c r="J1594" s="273">
        <f ca="1">IF(AK1594&lt;=Données!$B$2,1," ")</f>
        <v>1</v>
      </c>
      <c r="K1594" s="30" t="s">
        <v>56</v>
      </c>
      <c r="L1594" s="31"/>
      <c r="M1594" s="32"/>
      <c r="N1594" s="33"/>
      <c r="O1594" s="185"/>
      <c r="P1594" s="187"/>
      <c r="Q1594" s="185">
        <v>1</v>
      </c>
      <c r="R1594" s="186"/>
      <c r="S1594" s="186"/>
      <c r="T1594" s="187" t="s">
        <v>56</v>
      </c>
      <c r="U1594" s="187"/>
      <c r="V1594" s="187"/>
      <c r="W1594" s="320"/>
      <c r="X1594" s="214"/>
      <c r="Y1594" s="215"/>
      <c r="Z1594" s="34"/>
      <c r="AA1594" s="35" t="s">
        <v>56</v>
      </c>
      <c r="AB1594" s="35"/>
      <c r="AC1594" s="35"/>
      <c r="AD1594" s="36"/>
      <c r="AE1594" s="224"/>
      <c r="AF1594" s="37"/>
      <c r="AG1594" s="38"/>
      <c r="AH1594" s="39"/>
      <c r="AI1594" s="40"/>
      <c r="AJ1594" s="41" t="s">
        <v>565</v>
      </c>
      <c r="AK1594" s="42">
        <v>44329</v>
      </c>
      <c r="AL1594" s="50"/>
      <c r="AM1594" s="337" t="str">
        <f>INDEX($K$6:$AE$6,1,MATCH(1,K1594:AE1594,-1))</f>
        <v>1860-S</v>
      </c>
      <c r="AN1594" s="337" t="str">
        <f>IF(INDEX($K$6:$AE$6,1,MATCH(1,K1594:AE1594,1))&lt;&gt;INDEX($K$6:$AE$6,1,MATCH(1,K1594:AE1594,-1)),INDEX($K$6:$AE$6,1,MATCH(1,K1594:AE1594,1)),"-")</f>
        <v>-</v>
      </c>
    </row>
    <row r="1595" spans="1:40" x14ac:dyDescent="0.2">
      <c r="A1595" s="382" t="str">
        <f>IF(IFERROR(VLOOKUP(G1595,EmployesActifs,1,FALSE),"Non")&lt;&gt;"Non","Oui","Non")</f>
        <v>Oui</v>
      </c>
      <c r="B1595" s="172">
        <f>IF(A1595="Oui",1,0)</f>
        <v>1</v>
      </c>
      <c r="C1595" s="172">
        <f>IF(OR(G1595="Médecin",H1595="Médecin",I1595="Médecin",I1595="Médecins",H1595="anesthésiste",H1595="boursier univ.",H1595="chercheur",H1595="chirurgien",H1595="Résident(e)",H1595="Md Urg",H1595="Md Card",LEFT(H1595,6)="Fellow",H1595="Externe Médecine",H1595="Directeur de la biobanque Médecin",H1595="monit.-boursier",),1,0)</f>
        <v>0</v>
      </c>
      <c r="D1595" s="172">
        <f>IF(OR(G1595=0,H1595="Stagiaire",H1595="Stagiaires",H1595="Externe",H1595="Externes",G1595="agence",H1595="STAGIAIRE INFIRMIER(ÈRE)",H1595="STAGIAIRE SI",H1595="STAGIAIRE S.I.",H1595="STAGIAIRE PAB",H1595="STAGIAIRE EN PERFUSION",H1595="Stagiaire Physiothérapeute",H1595="Stagiaire médecine",H1595="Stagiaire - Service sociaux",H1595="STAGIAIRE SOINS INFIRMIERS",H1595="STAGIAIRE EXTERNE EN MÉDECINE",H1595="ss",),1,0)</f>
        <v>0</v>
      </c>
      <c r="E1595" s="28" t="s">
        <v>2371</v>
      </c>
      <c r="F1595" s="28" t="s">
        <v>2372</v>
      </c>
      <c r="G1595" s="262">
        <v>10245</v>
      </c>
      <c r="H1595" s="79" t="s">
        <v>103</v>
      </c>
      <c r="I1595" s="164" t="s">
        <v>5715</v>
      </c>
      <c r="J1595" s="273">
        <f ca="1">IF(AK1595&lt;=Données!$B$2,1," ")</f>
        <v>1</v>
      </c>
      <c r="K1595" s="30"/>
      <c r="L1595" s="31" t="s">
        <v>56</v>
      </c>
      <c r="M1595" s="32"/>
      <c r="N1595" s="33"/>
      <c r="O1595" s="185"/>
      <c r="P1595" s="187"/>
      <c r="Q1595" s="185"/>
      <c r="R1595" s="186"/>
      <c r="S1595" s="186">
        <v>1</v>
      </c>
      <c r="T1595" s="187"/>
      <c r="U1595" s="187"/>
      <c r="V1595" s="187"/>
      <c r="W1595" s="320"/>
      <c r="X1595" s="214"/>
      <c r="Y1595" s="215"/>
      <c r="Z1595" s="34"/>
      <c r="AA1595" s="35"/>
      <c r="AB1595" s="35"/>
      <c r="AC1595" s="35"/>
      <c r="AD1595" s="36"/>
      <c r="AE1595" s="224"/>
      <c r="AF1595" s="37"/>
      <c r="AG1595" s="38"/>
      <c r="AH1595" s="39"/>
      <c r="AI1595" s="40"/>
      <c r="AJ1595" s="41" t="s">
        <v>57</v>
      </c>
      <c r="AK1595" s="42">
        <v>44573</v>
      </c>
      <c r="AL1595" s="50"/>
      <c r="AM1595" s="337" t="str">
        <f>INDEX($K$6:$AE$6,1,MATCH(1,K1595:AE1595,-1))</f>
        <v>1870 +</v>
      </c>
      <c r="AN1595" s="337" t="str">
        <f>IF(INDEX($K$6:$AE$6,1,MATCH(1,K1595:AE1595,1))&lt;&gt;INDEX($K$6:$AE$6,1,MATCH(1,K1595:AE1595,-1)),INDEX($K$6:$AE$6,1,MATCH(1,K1595:AE1595,1)),"-")</f>
        <v>-</v>
      </c>
    </row>
    <row r="1596" spans="1:40" x14ac:dyDescent="0.2">
      <c r="B1596" s="172">
        <f>IF(A1596="Oui",1,0)</f>
        <v>0</v>
      </c>
      <c r="C1596" s="172">
        <f>IF(OR(G1596="Médecin",H1596="Médecin",I1596="Médecin",I1596="Médecins",H1596="anesthésiste",H1596="boursier univ.",H1596="chercheur",H1596="chirurgien",H1596="Résident(e)",H1596="Md Urg",H1596="Md Card",LEFT(H1596,6)="Fellow",H1596="Externe Médecine",H1596="Directeur de la biobanque Médecin",H1596="monit.-boursier",),1,0)</f>
        <v>1</v>
      </c>
      <c r="D1596" s="172">
        <f>IF(OR(G1596=0,H1596="Stagiaire",H1596="Stagiaires",H1596="Externe",H1596="Externes",G1596="agence",H1596="STAGIAIRE INFIRMIER(ÈRE)",H1596="STAGIAIRE SI",H1596="STAGIAIRE S.I.",H1596="STAGIAIRE PAB",H1596="STAGIAIRE EN PERFUSION",H1596="Stagiaire Physiothérapeute",H1596="Stagiaire médecine",H1596="Stagiaire - Service sociaux",H1596="STAGIAIRE SOINS INFIRMIERS",H1596="STAGIAIRE EXTERNE EN MÉDECINE",H1596="ss",),1,0)</f>
        <v>0</v>
      </c>
      <c r="E1596" s="28" t="s">
        <v>6086</v>
      </c>
      <c r="F1596" s="28" t="s">
        <v>1532</v>
      </c>
      <c r="G1596" s="262" t="s">
        <v>6087</v>
      </c>
      <c r="H1596" s="79" t="s">
        <v>3185</v>
      </c>
      <c r="I1596" s="164" t="s">
        <v>324</v>
      </c>
      <c r="J1596" s="273" t="str">
        <f ca="1">IF(AK1596&lt;=Données!$B$2,1," ")</f>
        <v xml:space="preserve"> </v>
      </c>
      <c r="K1596" s="30">
        <v>1</v>
      </c>
      <c r="L1596" s="31"/>
      <c r="M1596" s="32"/>
      <c r="N1596" s="33"/>
      <c r="O1596" s="185"/>
      <c r="P1596" s="187"/>
      <c r="Q1596" s="185"/>
      <c r="R1596" s="186"/>
      <c r="S1596" s="186"/>
      <c r="T1596" s="187"/>
      <c r="U1596" s="187"/>
      <c r="V1596" s="187"/>
      <c r="W1596" s="320"/>
      <c r="X1596" s="214"/>
      <c r="Y1596" s="215"/>
      <c r="Z1596" s="34"/>
      <c r="AA1596" s="35"/>
      <c r="AB1596" s="35"/>
      <c r="AC1596" s="35"/>
      <c r="AD1596" s="36"/>
      <c r="AE1596" s="224"/>
      <c r="AF1596" s="37"/>
      <c r="AG1596" s="38"/>
      <c r="AH1596" s="39"/>
      <c r="AI1596" s="40"/>
      <c r="AJ1596" s="41" t="s">
        <v>5851</v>
      </c>
      <c r="AK1596" s="42">
        <v>45798</v>
      </c>
      <c r="AL1596" s="50"/>
      <c r="AM1596" s="337" t="str">
        <f>INDEX($K$6:$AE$6,1,MATCH(1,K1596:AE1596,-1))</f>
        <v>95PFE-L2S</v>
      </c>
      <c r="AN1596" s="337" t="str">
        <f>IF(INDEX($K$6:$AE$6,1,MATCH(1,K1596:AE1596,1))&lt;&gt;INDEX($K$6:$AE$6,1,MATCH(1,K1596:AE1596,-1)),INDEX($K$6:$AE$6,1,MATCH(1,K1596:AE1596,1)),"-")</f>
        <v>-</v>
      </c>
    </row>
    <row r="1597" spans="1:40" x14ac:dyDescent="0.2">
      <c r="A1597" s="382" t="str">
        <f>IF(IFERROR(VLOOKUP(G1597,EmployesActifs,1,FALSE),"Non")&lt;&gt;"Non","Oui","Non")</f>
        <v>Oui</v>
      </c>
      <c r="B1597" s="172">
        <f>IF(A1597="Oui",1,0)</f>
        <v>1</v>
      </c>
      <c r="C1597" s="172">
        <f>IF(OR(G1597="Médecin",H1597="Médecin",I1597="Médecin",I1597="Médecins",H1597="anesthésiste",H1597="boursier univ.",H1597="chercheur",H1597="chirurgien",H1597="Résident(e)",H1597="Md Urg",H1597="Md Card",LEFT(H1597,6)="Fellow",H1597="Externe Médecine",H1597="Directeur de la biobanque Médecin",H1597="monit.-boursier",),1,0)</f>
        <v>0</v>
      </c>
      <c r="D1597" s="172">
        <f>IF(OR(G1597=0,H1597="Stagiaire",H1597="Stagiaires",H1597="Externe",H1597="Externes",G1597="agence",H1597="STAGIAIRE INFIRMIER(ÈRE)",H1597="STAGIAIRE SI",H1597="STAGIAIRE S.I.",H1597="STAGIAIRE PAB",H1597="STAGIAIRE EN PERFUSION",H1597="Stagiaire Physiothérapeute",H1597="Stagiaire médecine",H1597="Stagiaire - Service sociaux",H1597="STAGIAIRE SOINS INFIRMIERS",H1597="STAGIAIRE EXTERNE EN MÉDECINE",H1597="ss",),1,0)</f>
        <v>0</v>
      </c>
      <c r="E1597" s="28" t="s">
        <v>2375</v>
      </c>
      <c r="F1597" s="28" t="s">
        <v>2376</v>
      </c>
      <c r="G1597" s="262">
        <v>5769</v>
      </c>
      <c r="H1597" s="79" t="s">
        <v>1174</v>
      </c>
      <c r="I1597" s="164" t="s">
        <v>933</v>
      </c>
      <c r="J1597" s="273" t="str">
        <f ca="1">IF(AK1597&lt;=Données!$B$2,1," ")</f>
        <v xml:space="preserve"> </v>
      </c>
      <c r="K1597" s="30">
        <v>1</v>
      </c>
      <c r="L1597" s="31"/>
      <c r="M1597" s="32"/>
      <c r="N1597" s="33"/>
      <c r="O1597" s="185"/>
      <c r="P1597" s="187"/>
      <c r="Q1597" s="185"/>
      <c r="R1597" s="186"/>
      <c r="S1597" s="186"/>
      <c r="T1597" s="187"/>
      <c r="U1597" s="187"/>
      <c r="V1597" s="187"/>
      <c r="W1597" s="320"/>
      <c r="X1597" s="214"/>
      <c r="Y1597" s="215"/>
      <c r="Z1597" s="34"/>
      <c r="AA1597" s="35"/>
      <c r="AB1597" s="35"/>
      <c r="AC1597" s="35"/>
      <c r="AD1597" s="36"/>
      <c r="AE1597" s="224"/>
      <c r="AF1597" s="37"/>
      <c r="AG1597" s="38"/>
      <c r="AH1597" s="39"/>
      <c r="AI1597" s="40"/>
      <c r="AJ1597" s="41" t="s">
        <v>4462</v>
      </c>
      <c r="AK1597" s="42">
        <v>45427</v>
      </c>
      <c r="AL1597" s="50"/>
      <c r="AM1597" s="337" t="str">
        <f>INDEX($K$6:$AE$6,1,MATCH(1,K1597:AE1597,-1))</f>
        <v>95PFE-L2S</v>
      </c>
      <c r="AN1597" s="337" t="str">
        <f>IF(INDEX($K$6:$AE$6,1,MATCH(1,K1597:AE1597,1))&lt;&gt;INDEX($K$6:$AE$6,1,MATCH(1,K1597:AE1597,-1)),INDEX($K$6:$AE$6,1,MATCH(1,K1597:AE1597,1)),"-")</f>
        <v>-</v>
      </c>
    </row>
    <row r="1598" spans="1:40" x14ac:dyDescent="0.2">
      <c r="A1598" s="382" t="str">
        <f>IF(IFERROR(VLOOKUP(G1598,EmployesActifs,1,FALSE),"Non")&lt;&gt;"Non","Oui","Non")</f>
        <v>Oui</v>
      </c>
      <c r="B1598" s="172">
        <f>IF(A1598="Oui",1,0)</f>
        <v>1</v>
      </c>
      <c r="C1598" s="172">
        <f>IF(OR(G1598="Médecin",H1598="Médecin",I1598="Médecin",I1598="Médecins",H1598="anesthésiste",H1598="boursier univ.",H1598="chercheur",H1598="chirurgien",H1598="Résident(e)",H1598="Md Urg",H1598="Md Card",LEFT(H1598,6)="Fellow",H1598="Externe Médecine",H1598="Directeur de la biobanque Médecin",H1598="monit.-boursier",),1,0)</f>
        <v>0</v>
      </c>
      <c r="D1598" s="172">
        <f>IF(OR(G1598=0,H1598="Stagiaire",H1598="Stagiaires",H1598="Externe",H1598="Externes",G1598="agence",H1598="STAGIAIRE INFIRMIER(ÈRE)",H1598="STAGIAIRE SI",H1598="STAGIAIRE S.I.",H1598="STAGIAIRE PAB",H1598="STAGIAIRE EN PERFUSION",H1598="Stagiaire Physiothérapeute",H1598="Stagiaire médecine",H1598="Stagiaire - Service sociaux",H1598="STAGIAIRE SOINS INFIRMIERS",H1598="STAGIAIRE EXTERNE EN MÉDECINE",H1598="ss",),1,0)</f>
        <v>0</v>
      </c>
      <c r="E1598" s="28" t="s">
        <v>2377</v>
      </c>
      <c r="F1598" s="28" t="s">
        <v>410</v>
      </c>
      <c r="G1598" s="262">
        <v>8622</v>
      </c>
      <c r="H1598" s="79" t="s">
        <v>972</v>
      </c>
      <c r="I1598" s="164" t="s">
        <v>5709</v>
      </c>
      <c r="J1598" s="273">
        <f ca="1">IF(AK1598&lt;=Données!$B$2,1," ")</f>
        <v>1</v>
      </c>
      <c r="K1598" s="45"/>
      <c r="L1598" s="46"/>
      <c r="M1598" s="47"/>
      <c r="N1598" s="48"/>
      <c r="O1598" s="185"/>
      <c r="P1598" s="187"/>
      <c r="Q1598" s="185">
        <v>1</v>
      </c>
      <c r="R1598" s="186"/>
      <c r="S1598" s="186"/>
      <c r="T1598" s="187"/>
      <c r="U1598" s="187"/>
      <c r="V1598" s="187"/>
      <c r="W1598" s="320"/>
      <c r="X1598" s="214"/>
      <c r="Y1598" s="215"/>
      <c r="Z1598" s="34"/>
      <c r="AA1598" s="35"/>
      <c r="AB1598" s="35"/>
      <c r="AC1598" s="35"/>
      <c r="AD1598" s="36"/>
      <c r="AE1598" s="224"/>
      <c r="AF1598" s="37"/>
      <c r="AG1598" s="38"/>
      <c r="AH1598" s="39"/>
      <c r="AI1598" s="40"/>
      <c r="AJ1598" s="41" t="s">
        <v>44</v>
      </c>
      <c r="AK1598" s="42">
        <v>43951</v>
      </c>
      <c r="AL1598" s="50"/>
      <c r="AM1598" s="337" t="str">
        <f>INDEX($K$6:$AE$6,1,MATCH(1,K1598:AE1598,-1))</f>
        <v>1860-S</v>
      </c>
      <c r="AN1598" s="337" t="str">
        <f>IF(INDEX($K$6:$AE$6,1,MATCH(1,K1598:AE1598,1))&lt;&gt;INDEX($K$6:$AE$6,1,MATCH(1,K1598:AE1598,-1)),INDEX($K$6:$AE$6,1,MATCH(1,K1598:AE1598,1)),"-")</f>
        <v>-</v>
      </c>
    </row>
    <row r="1599" spans="1:40" x14ac:dyDescent="0.2">
      <c r="A1599" s="382" t="str">
        <f>IF(IFERROR(VLOOKUP(G1599,EmployesActifs,1,FALSE),"Non")&lt;&gt;"Non","Oui","Non")</f>
        <v>Oui</v>
      </c>
      <c r="B1599" s="172">
        <f>IF(A1599="Oui",1,0)</f>
        <v>1</v>
      </c>
      <c r="C1599" s="172">
        <f>IF(OR(G1599="Médecin",H1599="Médecin",I1599="Médecin",I1599="Médecins",H1599="anesthésiste",H1599="boursier univ.",H1599="chercheur",H1599="chirurgien",H1599="Résident(e)",H1599="Md Urg",H1599="Md Card",LEFT(H1599,6)="Fellow",H1599="Externe Médecine",H1599="Directeur de la biobanque Médecin",H1599="monit.-boursier",),1,0)</f>
        <v>0</v>
      </c>
      <c r="D1599" s="172">
        <f>IF(OR(G1599=0,H1599="Stagiaire",H1599="Stagiaires",H1599="Externe",H1599="Externes",G1599="agence",H1599="STAGIAIRE INFIRMIER(ÈRE)",H1599="STAGIAIRE SI",H1599="STAGIAIRE S.I.",H1599="STAGIAIRE PAB",H1599="STAGIAIRE EN PERFUSION",H1599="Stagiaire Physiothérapeute",H1599="Stagiaire médecine",H1599="Stagiaire - Service sociaux",H1599="STAGIAIRE SOINS INFIRMIERS",H1599="STAGIAIRE EXTERNE EN MÉDECINE",H1599="ss",),1,0)</f>
        <v>0</v>
      </c>
      <c r="E1599" s="28" t="s">
        <v>2377</v>
      </c>
      <c r="F1599" s="28" t="s">
        <v>1908</v>
      </c>
      <c r="G1599" s="262">
        <v>5396</v>
      </c>
      <c r="H1599" s="79" t="s">
        <v>570</v>
      </c>
      <c r="I1599" s="164" t="s">
        <v>5710</v>
      </c>
      <c r="J1599" s="273" t="str">
        <f ca="1">IF(AK1599&lt;=Données!$B$2,1," ")</f>
        <v xml:space="preserve"> </v>
      </c>
      <c r="K1599" s="45" t="s">
        <v>56</v>
      </c>
      <c r="L1599" s="46"/>
      <c r="M1599" s="47"/>
      <c r="N1599" s="48"/>
      <c r="O1599" s="185" t="s">
        <v>56</v>
      </c>
      <c r="P1599" s="187"/>
      <c r="Q1599" s="185"/>
      <c r="R1599" s="186"/>
      <c r="S1599" s="186">
        <v>1</v>
      </c>
      <c r="T1599" s="187"/>
      <c r="U1599" s="187"/>
      <c r="V1599" s="187"/>
      <c r="W1599" s="320"/>
      <c r="X1599" s="214"/>
      <c r="Y1599" s="215"/>
      <c r="Z1599" s="34"/>
      <c r="AA1599" s="35"/>
      <c r="AB1599" s="35"/>
      <c r="AC1599" s="35"/>
      <c r="AD1599" s="36"/>
      <c r="AE1599" s="224"/>
      <c r="AF1599" s="53"/>
      <c r="AG1599" s="54"/>
      <c r="AH1599" s="55"/>
      <c r="AI1599" s="56"/>
      <c r="AJ1599" s="41" t="s">
        <v>4462</v>
      </c>
      <c r="AK1599" s="42">
        <v>45511</v>
      </c>
      <c r="AL1599" s="50"/>
      <c r="AM1599" s="337" t="str">
        <f>INDEX($K$6:$AE$6,1,MATCH(1,K1599:AE1599,-1))</f>
        <v>1870 +</v>
      </c>
      <c r="AN1599" s="337" t="str">
        <f>IF(INDEX($K$6:$AE$6,1,MATCH(1,K1599:AE1599,1))&lt;&gt;INDEX($K$6:$AE$6,1,MATCH(1,K1599:AE1599,-1)),INDEX($K$6:$AE$6,1,MATCH(1,K1599:AE1599,1)),"-")</f>
        <v>-</v>
      </c>
    </row>
    <row r="1600" spans="1:40" x14ac:dyDescent="0.2">
      <c r="A1600" s="382" t="str">
        <f>IF(IFERROR(VLOOKUP(G1600,EmployesActifs,1,FALSE),"Non")&lt;&gt;"Non","Oui","Non")</f>
        <v>Oui</v>
      </c>
      <c r="B1600" s="172">
        <f>IF(A1600="Oui",1,0)</f>
        <v>1</v>
      </c>
      <c r="C1600" s="172">
        <f>IF(OR(G1600="Médecin",H1600="Médecin",I1600="Médecin",I1600="Médecins",H1600="anesthésiste",H1600="boursier univ.",H1600="chercheur",H1600="chirurgien",H1600="Résident(e)",H1600="Md Urg",H1600="Md Card",LEFT(H1600,6)="Fellow",H1600="Externe Médecine",H1600="Directeur de la biobanque Médecin",H1600="monit.-boursier",),1,0)</f>
        <v>0</v>
      </c>
      <c r="D1600" s="172">
        <f>IF(OR(G1600=0,H1600="Stagiaire",H1600="Stagiaires",H1600="Externe",H1600="Externes",G1600="agence",H1600="STAGIAIRE INFIRMIER(ÈRE)",H1600="STAGIAIRE SI",H1600="STAGIAIRE S.I.",H1600="STAGIAIRE PAB",H1600="STAGIAIRE EN PERFUSION",H1600="Stagiaire Physiothérapeute",H1600="Stagiaire médecine",H1600="Stagiaire - Service sociaux",H1600="STAGIAIRE SOINS INFIRMIERS",H1600="STAGIAIRE EXTERNE EN MÉDECINE",H1600="ss",),1,0)</f>
        <v>0</v>
      </c>
      <c r="E1600" s="28" t="s">
        <v>3493</v>
      </c>
      <c r="F1600" s="28" t="s">
        <v>3494</v>
      </c>
      <c r="G1600" s="262">
        <v>3989</v>
      </c>
      <c r="H1600" s="79" t="s">
        <v>69</v>
      </c>
      <c r="I1600" s="164" t="s">
        <v>65</v>
      </c>
      <c r="J1600" s="273">
        <f ca="1">IF(AK1600&lt;=Données!$B$2,1," ")</f>
        <v>1</v>
      </c>
      <c r="K1600" s="45" t="s">
        <v>56</v>
      </c>
      <c r="L1600" s="46"/>
      <c r="M1600" s="47"/>
      <c r="N1600" s="48"/>
      <c r="O1600" s="185"/>
      <c r="P1600" s="187"/>
      <c r="Q1600" s="185"/>
      <c r="R1600" s="186"/>
      <c r="S1600" s="186">
        <v>1</v>
      </c>
      <c r="T1600" s="187"/>
      <c r="U1600" s="187"/>
      <c r="V1600" s="187"/>
      <c r="W1600" s="320"/>
      <c r="X1600" s="214"/>
      <c r="Y1600" s="215"/>
      <c r="Z1600" s="34"/>
      <c r="AA1600" s="35"/>
      <c r="AB1600" s="35"/>
      <c r="AC1600" s="35"/>
      <c r="AD1600" s="36"/>
      <c r="AE1600" s="224"/>
      <c r="AF1600" s="53"/>
      <c r="AG1600" s="54"/>
      <c r="AH1600" s="55"/>
      <c r="AI1600" s="56"/>
      <c r="AJ1600" s="41" t="s">
        <v>98</v>
      </c>
      <c r="AK1600" s="42">
        <v>44574</v>
      </c>
      <c r="AL1600" s="50"/>
      <c r="AM1600" s="337" t="str">
        <f>INDEX($K$6:$AE$6,1,MATCH(1,K1600:AE1600,-1))</f>
        <v>1870 +</v>
      </c>
      <c r="AN1600" s="337" t="str">
        <f>IF(INDEX($K$6:$AE$6,1,MATCH(1,K1600:AE1600,1))&lt;&gt;INDEX($K$6:$AE$6,1,MATCH(1,K1600:AE1600,-1)),INDEX($K$6:$AE$6,1,MATCH(1,K1600:AE1600,1)),"-")</f>
        <v>-</v>
      </c>
    </row>
    <row r="1601" spans="1:40" x14ac:dyDescent="0.2">
      <c r="B1601" s="172">
        <f>IF(A1601="Oui",1,0)</f>
        <v>0</v>
      </c>
      <c r="C1601" s="172">
        <f>IF(OR(G1601="Médecin",H1601="Médecin",I1601="Médecin",I1601="Médecins",H1601="anesthésiste",H1601="boursier univ.",H1601="chercheur",H1601="chirurgien",H1601="Résident(e)",H1601="Md Urg",H1601="Md Card",LEFT(H1601,6)="Fellow",H1601="Externe Médecine",H1601="Directeur de la biobanque Médecin",H1601="monit.-boursier",),1,0)</f>
        <v>0</v>
      </c>
      <c r="D1601" s="172">
        <f>IF(OR(G1601=0,H1601="Stagiaire",H1601="Stagiaires",H1601="Externe",H1601="Externes",G1601="agence",H1601="STAGIAIRE INFIRMIER(ÈRE)",H1601="STAGIAIRE SI",H1601="STAGIAIRE S.I.",H1601="STAGIAIRE PAB",H1601="STAGIAIRE EN PERFUSION",H1601="Stagiaire Physiothérapeute",H1601="Stagiaire médecine",H1601="Stagiaire - Service sociaux",H1601="STAGIAIRE SOINS INFIRMIERS",H1601="STAGIAIRE EXTERNE EN MÉDECINE",H1601="ss",),1,0)</f>
        <v>1</v>
      </c>
      <c r="E1601" s="28" t="s">
        <v>2379</v>
      </c>
      <c r="F1601" s="28" t="s">
        <v>2380</v>
      </c>
      <c r="G1601" s="262">
        <v>0</v>
      </c>
      <c r="H1601" s="79" t="s">
        <v>479</v>
      </c>
      <c r="I1601" s="164" t="s">
        <v>706</v>
      </c>
      <c r="J1601" s="273">
        <f ca="1">IF(AK1601&lt;=Données!$B$2,1," ")</f>
        <v>1</v>
      </c>
      <c r="K1601" s="45">
        <v>1</v>
      </c>
      <c r="L1601" s="46"/>
      <c r="M1601" s="47"/>
      <c r="N1601" s="48"/>
      <c r="O1601" s="185"/>
      <c r="P1601" s="187"/>
      <c r="Q1601" s="185"/>
      <c r="R1601" s="186"/>
      <c r="S1601" s="186"/>
      <c r="T1601" s="187"/>
      <c r="U1601" s="187"/>
      <c r="V1601" s="187"/>
      <c r="W1601" s="320"/>
      <c r="X1601" s="214"/>
      <c r="Y1601" s="215"/>
      <c r="Z1601" s="34"/>
      <c r="AA1601" s="35"/>
      <c r="AB1601" s="35"/>
      <c r="AC1601" s="35"/>
      <c r="AD1601" s="36"/>
      <c r="AE1601" s="224"/>
      <c r="AF1601" s="53"/>
      <c r="AG1601" s="54"/>
      <c r="AH1601" s="55"/>
      <c r="AI1601" s="56"/>
      <c r="AJ1601" s="41" t="s">
        <v>85</v>
      </c>
      <c r="AK1601" s="42">
        <v>44608</v>
      </c>
      <c r="AL1601" s="50"/>
      <c r="AM1601" s="337" t="str">
        <f>INDEX($K$6:$AE$6,1,MATCH(1,K1601:AE1601,-1))</f>
        <v>95PFE-L2S</v>
      </c>
      <c r="AN1601" s="337" t="str">
        <f>IF(INDEX($K$6:$AE$6,1,MATCH(1,K1601:AE1601,1))&lt;&gt;INDEX($K$6:$AE$6,1,MATCH(1,K1601:AE1601,-1)),INDEX($K$6:$AE$6,1,MATCH(1,K1601:AE1601,1)),"-")</f>
        <v>-</v>
      </c>
    </row>
    <row r="1602" spans="1:40" x14ac:dyDescent="0.2">
      <c r="A1602" s="382" t="str">
        <f>IF(IFERROR(VLOOKUP(G1602,EmployesActifs,1,FALSE),"Non")&lt;&gt;"Non","Oui","Non")</f>
        <v>Oui</v>
      </c>
      <c r="B1602" s="172">
        <f>IF(A1602="Oui",1,0)</f>
        <v>1</v>
      </c>
      <c r="C1602" s="172">
        <f>IF(OR(G1602="Médecin",H1602="Médecin",I1602="Médecin",I1602="Médecins",H1602="anesthésiste",H1602="boursier univ.",H1602="chercheur",H1602="chirurgien",H1602="Résident(e)",H1602="Md Urg",H1602="Md Card",LEFT(H1602,6)="Fellow",H1602="Externe Médecine",H1602="Directeur de la biobanque Médecin",H1602="monit.-boursier",),1,0)</f>
        <v>0</v>
      </c>
      <c r="D1602" s="172">
        <f>IF(OR(G1602=0,H1602="Stagiaire",H1602="Stagiaires",H1602="Externe",H1602="Externes",G1602="agence",H1602="STAGIAIRE INFIRMIER(ÈRE)",H1602="STAGIAIRE SI",H1602="STAGIAIRE S.I.",H1602="STAGIAIRE PAB",H1602="STAGIAIRE EN PERFUSION",H1602="Stagiaire Physiothérapeute",H1602="Stagiaire médecine",H1602="Stagiaire - Service sociaux",H1602="STAGIAIRE SOINS INFIRMIERS",H1602="STAGIAIRE EXTERNE EN MÉDECINE",H1602="ss",),1,0)</f>
        <v>0</v>
      </c>
      <c r="E1602" s="28" t="s">
        <v>2381</v>
      </c>
      <c r="F1602" s="28" t="s">
        <v>1177</v>
      </c>
      <c r="G1602" s="262">
        <v>10949</v>
      </c>
      <c r="H1602" s="79" t="s">
        <v>544</v>
      </c>
      <c r="I1602" s="164" t="s">
        <v>122</v>
      </c>
      <c r="J1602" s="273">
        <f ca="1">IF(AK1602&lt;=Données!$B$2,1," ")</f>
        <v>1</v>
      </c>
      <c r="K1602" s="45"/>
      <c r="L1602" s="46" t="s">
        <v>56</v>
      </c>
      <c r="M1602" s="47">
        <v>1</v>
      </c>
      <c r="N1602" s="48"/>
      <c r="O1602" s="185"/>
      <c r="P1602" s="187"/>
      <c r="Q1602" s="185"/>
      <c r="R1602" s="186"/>
      <c r="S1602" s="186"/>
      <c r="T1602" s="187"/>
      <c r="U1602" s="187"/>
      <c r="V1602" s="187"/>
      <c r="W1602" s="320"/>
      <c r="X1602" s="214"/>
      <c r="Y1602" s="215"/>
      <c r="Z1602" s="34"/>
      <c r="AA1602" s="35"/>
      <c r="AB1602" s="35"/>
      <c r="AC1602" s="35"/>
      <c r="AD1602" s="36"/>
      <c r="AE1602" s="224"/>
      <c r="AF1602" s="53"/>
      <c r="AG1602" s="54"/>
      <c r="AH1602" s="55"/>
      <c r="AI1602" s="56"/>
      <c r="AJ1602" s="41" t="s">
        <v>57</v>
      </c>
      <c r="AK1602" s="42">
        <v>44589</v>
      </c>
      <c r="AL1602" s="50"/>
      <c r="AM1602" s="337" t="str">
        <f>INDEX($K$6:$AE$6,1,MATCH(1,K1602:AE1602,-1))</f>
        <v>95PFE-L2L</v>
      </c>
      <c r="AN1602" s="337" t="str">
        <f>IF(INDEX($K$6:$AE$6,1,MATCH(1,K1602:AE1602,1))&lt;&gt;INDEX($K$6:$AE$6,1,MATCH(1,K1602:AE1602,-1)),INDEX($K$6:$AE$6,1,MATCH(1,K1602:AE1602,1)),"-")</f>
        <v>-</v>
      </c>
    </row>
    <row r="1603" spans="1:40" x14ac:dyDescent="0.2">
      <c r="A1603" s="382" t="str">
        <f>IF(IFERROR(VLOOKUP(G1603,EmployesActifs,1,FALSE),"Non")&lt;&gt;"Non","Oui","Non")</f>
        <v>Oui</v>
      </c>
      <c r="B1603" s="172">
        <f>IF(A1603="Oui",1,0)</f>
        <v>1</v>
      </c>
      <c r="C1603" s="172">
        <f>IF(OR(G1603="Médecin",H1603="Médecin",I1603="Médecin",I1603="Médecins",H1603="anesthésiste",H1603="boursier univ.",H1603="chercheur",H1603="chirurgien",H1603="Résident(e)",H1603="Md Urg",H1603="Md Card",LEFT(H1603,6)="Fellow",H1603="Externe Médecine",H1603="Directeur de la biobanque Médecin",H1603="monit.-boursier",),1,0)</f>
        <v>0</v>
      </c>
      <c r="D1603" s="172">
        <f>IF(OR(G1603=0,H1603="Stagiaire",H1603="Stagiaires",H1603="Externe",H1603="Externes",G1603="agence",H1603="STAGIAIRE INFIRMIER(ÈRE)",H1603="STAGIAIRE SI",H1603="STAGIAIRE S.I.",H1603="STAGIAIRE PAB",H1603="STAGIAIRE EN PERFUSION",H1603="Stagiaire Physiothérapeute",H1603="Stagiaire médecine",H1603="Stagiaire - Service sociaux",H1603="STAGIAIRE SOINS INFIRMIERS",H1603="STAGIAIRE EXTERNE EN MÉDECINE",H1603="ss",),1,0)</f>
        <v>0</v>
      </c>
      <c r="E1603" s="28" t="s">
        <v>2381</v>
      </c>
      <c r="F1603" s="28" t="s">
        <v>1392</v>
      </c>
      <c r="G1603" s="262">
        <v>6699</v>
      </c>
      <c r="H1603" s="79" t="s">
        <v>2098</v>
      </c>
      <c r="I1603" s="164" t="s">
        <v>5709</v>
      </c>
      <c r="J1603" s="273">
        <f ca="1">IF(AK1603&lt;=Données!$B$2,1," ")</f>
        <v>1</v>
      </c>
      <c r="K1603" s="45">
        <v>1</v>
      </c>
      <c r="L1603" s="46"/>
      <c r="M1603" s="47"/>
      <c r="N1603" s="48"/>
      <c r="O1603" s="185"/>
      <c r="P1603" s="187"/>
      <c r="Q1603" s="185"/>
      <c r="R1603" s="186"/>
      <c r="S1603" s="186"/>
      <c r="T1603" s="187"/>
      <c r="U1603" s="187"/>
      <c r="V1603" s="187"/>
      <c r="W1603" s="320"/>
      <c r="X1603" s="214"/>
      <c r="Y1603" s="215"/>
      <c r="Z1603" s="34"/>
      <c r="AA1603" s="35"/>
      <c r="AB1603" s="35"/>
      <c r="AC1603" s="35"/>
      <c r="AD1603" s="36"/>
      <c r="AE1603" s="224"/>
      <c r="AF1603" s="53"/>
      <c r="AG1603" s="54"/>
      <c r="AH1603" s="55"/>
      <c r="AI1603" s="56"/>
      <c r="AJ1603" s="41" t="s">
        <v>153</v>
      </c>
      <c r="AK1603" s="42">
        <v>44264</v>
      </c>
      <c r="AL1603" s="50"/>
      <c r="AM1603" s="337" t="str">
        <f>INDEX($K$6:$AE$6,1,MATCH(1,K1603:AE1603,-1))</f>
        <v>95PFE-L2S</v>
      </c>
      <c r="AN1603" s="337" t="str">
        <f>IF(INDEX($K$6:$AE$6,1,MATCH(1,K1603:AE1603,1))&lt;&gt;INDEX($K$6:$AE$6,1,MATCH(1,K1603:AE1603,-1)),INDEX($K$6:$AE$6,1,MATCH(1,K1603:AE1603,1)),"-")</f>
        <v>-</v>
      </c>
    </row>
    <row r="1604" spans="1:40" x14ac:dyDescent="0.2">
      <c r="A1604" s="382" t="str">
        <f>IF(IFERROR(VLOOKUP(G1604,EmployesActifs,1,FALSE),"Non")&lt;&gt;"Non","Oui","Non")</f>
        <v>Oui</v>
      </c>
      <c r="B1604" s="172">
        <f>IF(A1604="Oui",1,0)</f>
        <v>1</v>
      </c>
      <c r="C1604" s="172">
        <f>IF(OR(G1604="Médecin",H1604="Médecin",I1604="Médecin",I1604="Médecins",H1604="anesthésiste",H1604="boursier univ.",H1604="chercheur",H1604="chirurgien",H1604="Résident(e)",H1604="Md Urg",H1604="Md Card",LEFT(H1604,6)="Fellow",H1604="Externe Médecine",H1604="Directeur de la biobanque Médecin",H1604="monit.-boursier",),1,0)</f>
        <v>0</v>
      </c>
      <c r="D1604" s="172">
        <f>IF(OR(G1604=0,H1604="Stagiaire",H1604="Stagiaires",H1604="Externe",H1604="Externes",G1604="agence",H1604="STAGIAIRE INFIRMIER(ÈRE)",H1604="STAGIAIRE SI",H1604="STAGIAIRE S.I.",H1604="STAGIAIRE PAB",H1604="STAGIAIRE EN PERFUSION",H1604="Stagiaire Physiothérapeute",H1604="Stagiaire médecine",H1604="Stagiaire - Service sociaux",H1604="STAGIAIRE SOINS INFIRMIERS",H1604="STAGIAIRE EXTERNE EN MÉDECINE",H1604="ss",),1,0)</f>
        <v>0</v>
      </c>
      <c r="E1604" s="28" t="s">
        <v>2381</v>
      </c>
      <c r="F1604" s="28" t="s">
        <v>1005</v>
      </c>
      <c r="G1604" s="262">
        <v>8204</v>
      </c>
      <c r="H1604" s="79" t="s">
        <v>2098</v>
      </c>
      <c r="I1604" s="164" t="s">
        <v>152</v>
      </c>
      <c r="J1604" s="273">
        <f ca="1">IF(AK1604&lt;=Données!$B$2,1," ")</f>
        <v>1</v>
      </c>
      <c r="K1604" s="45">
        <v>1</v>
      </c>
      <c r="L1604" s="46"/>
      <c r="M1604" s="47"/>
      <c r="N1604" s="48"/>
      <c r="O1604" s="185"/>
      <c r="P1604" s="187"/>
      <c r="Q1604" s="185"/>
      <c r="R1604" s="186"/>
      <c r="S1604" s="186"/>
      <c r="T1604" s="187"/>
      <c r="U1604" s="187"/>
      <c r="V1604" s="187"/>
      <c r="W1604" s="320"/>
      <c r="X1604" s="214"/>
      <c r="Y1604" s="215"/>
      <c r="Z1604" s="34"/>
      <c r="AA1604" s="35"/>
      <c r="AB1604" s="35"/>
      <c r="AC1604" s="35"/>
      <c r="AD1604" s="36"/>
      <c r="AE1604" s="224"/>
      <c r="AF1604" s="53"/>
      <c r="AG1604" s="54"/>
      <c r="AH1604" s="55"/>
      <c r="AI1604" s="56"/>
      <c r="AJ1604" s="41" t="s">
        <v>98</v>
      </c>
      <c r="AK1604" s="42">
        <v>44574</v>
      </c>
      <c r="AL1604" s="50"/>
      <c r="AM1604" s="337" t="str">
        <f>INDEX($K$6:$AE$6,1,MATCH(1,K1604:AE1604,-1))</f>
        <v>95PFE-L2S</v>
      </c>
      <c r="AN1604" s="337" t="str">
        <f>IF(INDEX($K$6:$AE$6,1,MATCH(1,K1604:AE1604,1))&lt;&gt;INDEX($K$6:$AE$6,1,MATCH(1,K1604:AE1604,-1)),INDEX($K$6:$AE$6,1,MATCH(1,K1604:AE1604,1)),"-")</f>
        <v>-</v>
      </c>
    </row>
    <row r="1605" spans="1:40" x14ac:dyDescent="0.2">
      <c r="B1605" s="172">
        <f>IF(A1605="Oui",1,0)</f>
        <v>0</v>
      </c>
      <c r="C1605" s="172">
        <f>IF(OR(G1605="Médecin",H1605="Médecin",I1605="Médecin",I1605="Médecins",H1605="anesthésiste",H1605="boursier univ.",H1605="chercheur",H1605="chirurgien",H1605="Résident(e)",H1605="Md Urg",H1605="Md Card",LEFT(H1605,6)="Fellow",H1605="Externe Médecine",H1605="Directeur de la biobanque Médecin",H1605="monit.-boursier",),1,0)</f>
        <v>0</v>
      </c>
      <c r="D1605" s="172">
        <f>IF(OR(G1605=0,H1605="Stagiaire",H1605="Stagiaires",H1605="Externe",H1605="Externes",G1605="agence",H1605="STAGIAIRE INFIRMIER(ÈRE)",H1605="STAGIAIRE SI",H1605="STAGIAIRE S.I.",H1605="STAGIAIRE PAB",H1605="STAGIAIRE EN PERFUSION",H1605="Stagiaire Physiothérapeute",H1605="Stagiaire médecine",H1605="Stagiaire - Service sociaux",H1605="STAGIAIRE SOINS INFIRMIERS",H1605="STAGIAIRE EXTERNE EN MÉDECINE",H1605="ss",),1,0)</f>
        <v>1</v>
      </c>
      <c r="E1605" s="28" t="s">
        <v>5638</v>
      </c>
      <c r="F1605" s="28" t="s">
        <v>5639</v>
      </c>
      <c r="G1605" s="262">
        <v>0</v>
      </c>
      <c r="H1605" s="79" t="s">
        <v>479</v>
      </c>
      <c r="I1605" s="164" t="s">
        <v>600</v>
      </c>
      <c r="J1605" s="273" t="str">
        <f ca="1">IF(AK1605&lt;=Données!$B$2,1," ")</f>
        <v xml:space="preserve"> </v>
      </c>
      <c r="K1605" s="45">
        <v>1</v>
      </c>
      <c r="L1605" s="46"/>
      <c r="M1605" s="47"/>
      <c r="N1605" s="48"/>
      <c r="O1605" s="185"/>
      <c r="P1605" s="187"/>
      <c r="Q1605" s="185"/>
      <c r="R1605" s="186"/>
      <c r="S1605" s="186"/>
      <c r="T1605" s="187"/>
      <c r="U1605" s="187"/>
      <c r="V1605" s="187"/>
      <c r="W1605" s="320"/>
      <c r="X1605" s="214"/>
      <c r="Y1605" s="215"/>
      <c r="Z1605" s="34"/>
      <c r="AA1605" s="35"/>
      <c r="AB1605" s="35"/>
      <c r="AC1605" s="35"/>
      <c r="AD1605" s="36"/>
      <c r="AE1605" s="224"/>
      <c r="AF1605" s="53"/>
      <c r="AG1605" s="54"/>
      <c r="AH1605" s="55"/>
      <c r="AI1605" s="56"/>
      <c r="AJ1605" s="41" t="s">
        <v>4462</v>
      </c>
      <c r="AK1605" s="42">
        <v>45546</v>
      </c>
      <c r="AL1605" s="50"/>
      <c r="AM1605" s="337" t="str">
        <f>INDEX($K$6:$AE$6,1,MATCH(1,K1605:AE1605,-1))</f>
        <v>95PFE-L2S</v>
      </c>
      <c r="AN1605" s="337" t="str">
        <f>IF(INDEX($K$6:$AE$6,1,MATCH(1,K1605:AE1605,1))&lt;&gt;INDEX($K$6:$AE$6,1,MATCH(1,K1605:AE1605,-1)),INDEX($K$6:$AE$6,1,MATCH(1,K1605:AE1605,1)),"-")</f>
        <v>-</v>
      </c>
    </row>
    <row r="1606" spans="1:40" x14ac:dyDescent="0.2">
      <c r="B1606" s="172">
        <f>IF(A1606="Oui",1,0)</f>
        <v>0</v>
      </c>
      <c r="C1606" s="172">
        <f>IF(OR(G1606="Médecin",H1606="Médecin",I1606="Médecin",I1606="Médecins",H1606="anesthésiste",H1606="boursier univ.",H1606="chercheur",H1606="chirurgien",H1606="Résident(e)",H1606="Md Urg",H1606="Md Card",LEFT(H1606,6)="Fellow",H1606="Externe Médecine",H1606="Directeur de la biobanque Médecin",H1606="monit.-boursier",),1,0)</f>
        <v>0</v>
      </c>
      <c r="D1606" s="172">
        <f>IF(OR(G1606=0,H1606="Stagiaire",H1606="Stagiaires",H1606="Externe",H1606="Externes",G1606="agence",H1606="STAGIAIRE INFIRMIER(ÈRE)",H1606="STAGIAIRE SI",H1606="STAGIAIRE S.I.",H1606="STAGIAIRE PAB",H1606="STAGIAIRE EN PERFUSION",H1606="Stagiaire Physiothérapeute",H1606="Stagiaire médecine",H1606="Stagiaire - Service sociaux",H1606="STAGIAIRE SOINS INFIRMIERS",H1606="STAGIAIRE EXTERNE EN MÉDECINE",H1606="ss",),1,0)</f>
        <v>0</v>
      </c>
      <c r="E1606" s="28" t="s">
        <v>5737</v>
      </c>
      <c r="F1606" s="28" t="s">
        <v>5117</v>
      </c>
      <c r="G1606" s="262" t="s">
        <v>5738</v>
      </c>
      <c r="H1606" s="79" t="s">
        <v>5739</v>
      </c>
      <c r="I1606" s="164" t="s">
        <v>324</v>
      </c>
      <c r="J1606" s="273" t="str">
        <f ca="1">IF(AK1606&lt;=Données!$B$2,1," ")</f>
        <v xml:space="preserve"> </v>
      </c>
      <c r="K1606" s="45" t="s">
        <v>56</v>
      </c>
      <c r="L1606" s="46" t="s">
        <v>56</v>
      </c>
      <c r="M1606" s="47"/>
      <c r="N1606" s="48"/>
      <c r="O1606" s="185">
        <v>1</v>
      </c>
      <c r="P1606" s="187"/>
      <c r="Q1606" s="185"/>
      <c r="R1606" s="186"/>
      <c r="S1606" s="186"/>
      <c r="T1606" s="187"/>
      <c r="U1606" s="187"/>
      <c r="V1606" s="187"/>
      <c r="W1606" s="320"/>
      <c r="X1606" s="214"/>
      <c r="Y1606" s="215"/>
      <c r="Z1606" s="34"/>
      <c r="AA1606" s="35"/>
      <c r="AB1606" s="35"/>
      <c r="AC1606" s="35"/>
      <c r="AD1606" s="36"/>
      <c r="AE1606" s="224"/>
      <c r="AF1606" s="53"/>
      <c r="AG1606" s="54"/>
      <c r="AH1606" s="55"/>
      <c r="AI1606" s="56"/>
      <c r="AJ1606" s="41" t="s">
        <v>4462</v>
      </c>
      <c r="AK1606" s="42">
        <v>45587</v>
      </c>
      <c r="AL1606" s="50"/>
      <c r="AM1606" s="337" t="str">
        <f>INDEX($K$6:$AE$6,1,MATCH(1,K1606:AE1606,-1))</f>
        <v>1804S</v>
      </c>
      <c r="AN1606" s="337" t="str">
        <f>IF(INDEX($K$6:$AE$6,1,MATCH(1,K1606:AE1606,1))&lt;&gt;INDEX($K$6:$AE$6,1,MATCH(1,K1606:AE1606,-1)),INDEX($K$6:$AE$6,1,MATCH(1,K1606:AE1606,1)),"-")</f>
        <v>-</v>
      </c>
    </row>
    <row r="1607" spans="1:40" x14ac:dyDescent="0.2">
      <c r="A1607" s="382" t="str">
        <f>IF(IFERROR(VLOOKUP(G1607,EmployesActifs,1,FALSE),"Non")&lt;&gt;"Non","Oui","Non")</f>
        <v>Oui</v>
      </c>
      <c r="B1607" s="172">
        <f>IF(A1607="Oui",1,0)</f>
        <v>1</v>
      </c>
      <c r="C1607" s="172">
        <f>IF(OR(G1607="Médecin",H1607="Médecin",I1607="Médecin",I1607="Médecins",H1607="anesthésiste",H1607="boursier univ.",H1607="chercheur",H1607="chirurgien",H1607="Résident(e)",H1607="Md Urg",H1607="Md Card",LEFT(H1607,6)="Fellow",H1607="Externe Médecine",H1607="Directeur de la biobanque Médecin",H1607="monit.-boursier",),1,0)</f>
        <v>0</v>
      </c>
      <c r="D1607" s="172">
        <f>IF(OR(G1607=0,H1607="Stagiaire",H1607="Stagiaires",H1607="Externe",H1607="Externes",G1607="agence",H1607="STAGIAIRE INFIRMIER(ÈRE)",H1607="STAGIAIRE SI",H1607="STAGIAIRE S.I.",H1607="STAGIAIRE PAB",H1607="STAGIAIRE EN PERFUSION",H1607="Stagiaire Physiothérapeute",H1607="Stagiaire médecine",H1607="Stagiaire - Service sociaux",H1607="STAGIAIRE SOINS INFIRMIERS",H1607="STAGIAIRE EXTERNE EN MÉDECINE",H1607="ss",),1,0)</f>
        <v>0</v>
      </c>
      <c r="E1607" s="28" t="s">
        <v>2383</v>
      </c>
      <c r="F1607" s="28" t="s">
        <v>968</v>
      </c>
      <c r="G1607" s="262">
        <v>9433</v>
      </c>
      <c r="H1607" s="79" t="s">
        <v>103</v>
      </c>
      <c r="I1607" s="164" t="s">
        <v>65</v>
      </c>
      <c r="J1607" s="273">
        <f ca="1">IF(AK1607&lt;=Données!$B$2,1," ")</f>
        <v>1</v>
      </c>
      <c r="K1607" s="45">
        <v>1</v>
      </c>
      <c r="L1607" s="46"/>
      <c r="M1607" s="47"/>
      <c r="N1607" s="48"/>
      <c r="O1607" s="185"/>
      <c r="P1607" s="187"/>
      <c r="Q1607" s="185" t="s">
        <v>56</v>
      </c>
      <c r="R1607" s="186"/>
      <c r="S1607" s="186"/>
      <c r="T1607" s="187"/>
      <c r="U1607" s="187"/>
      <c r="V1607" s="187"/>
      <c r="W1607" s="320"/>
      <c r="X1607" s="214"/>
      <c r="Y1607" s="215"/>
      <c r="Z1607" s="34" t="s">
        <v>56</v>
      </c>
      <c r="AA1607" s="35" t="s">
        <v>56</v>
      </c>
      <c r="AB1607" s="35"/>
      <c r="AC1607" s="35"/>
      <c r="AD1607" s="36"/>
      <c r="AE1607" s="224">
        <v>1</v>
      </c>
      <c r="AF1607" s="53"/>
      <c r="AG1607" s="54"/>
      <c r="AH1607" s="55"/>
      <c r="AI1607" s="56"/>
      <c r="AJ1607" s="41" t="s">
        <v>66</v>
      </c>
      <c r="AK1607" s="42">
        <v>44307</v>
      </c>
      <c r="AL1607" s="50"/>
      <c r="AM1607" s="337" t="str">
        <f>INDEX($K$6:$AE$6,1,MATCH(1,K1607:AE1607,-1))</f>
        <v>95PFE-L2S</v>
      </c>
      <c r="AN1607" s="337" t="str">
        <f>IF(INDEX($K$6:$AE$6,1,MATCH(1,K1607:AE1607,1))&lt;&gt;INDEX($K$6:$AE$6,1,MATCH(1,K1607:AE1607,-1)),INDEX($K$6:$AE$6,1,MATCH(1,K1607:AE1607,1)),"-")</f>
        <v>SH-9550</v>
      </c>
    </row>
    <row r="1608" spans="1:40" x14ac:dyDescent="0.2">
      <c r="A1608" s="382" t="str">
        <f>IF(IFERROR(VLOOKUP(G1608,EmployesActifs,1,FALSE),"Non")&lt;&gt;"Non","Oui","Non")</f>
        <v>Oui</v>
      </c>
      <c r="B1608" s="172">
        <f>IF(A1608="Oui",1,0)</f>
        <v>1</v>
      </c>
      <c r="C1608" s="172">
        <f>IF(OR(G1608="Médecin",H1608="Médecin",I1608="Médecin",I1608="Médecins",H1608="anesthésiste",H1608="boursier univ.",H1608="chercheur",H1608="chirurgien",H1608="Résident(e)",H1608="Md Urg",H1608="Md Card",LEFT(H1608,6)="Fellow",H1608="Externe Médecine",H1608="Directeur de la biobanque Médecin",H1608="monit.-boursier",),1,0)</f>
        <v>0</v>
      </c>
      <c r="D1608" s="172">
        <f>IF(OR(G1608=0,H1608="Stagiaire",H1608="Stagiaires",H1608="Externe",H1608="Externes",G1608="agence",H1608="STAGIAIRE INFIRMIER(ÈRE)",H1608="STAGIAIRE SI",H1608="STAGIAIRE S.I.",H1608="STAGIAIRE PAB",H1608="STAGIAIRE EN PERFUSION",H1608="Stagiaire Physiothérapeute",H1608="Stagiaire médecine",H1608="Stagiaire - Service sociaux",H1608="STAGIAIRE SOINS INFIRMIERS",H1608="STAGIAIRE EXTERNE EN MÉDECINE",H1608="ss",),1,0)</f>
        <v>0</v>
      </c>
      <c r="E1608" s="28" t="s">
        <v>2384</v>
      </c>
      <c r="F1608" s="28" t="s">
        <v>2385</v>
      </c>
      <c r="G1608" s="262">
        <v>8231</v>
      </c>
      <c r="H1608" s="79" t="s">
        <v>103</v>
      </c>
      <c r="I1608" s="164" t="s">
        <v>3475</v>
      </c>
      <c r="J1608" s="273" t="str">
        <f ca="1">IF(AK1608&lt;=Données!$B$2,1," ")</f>
        <v xml:space="preserve"> </v>
      </c>
      <c r="K1608" s="45"/>
      <c r="L1608" s="46"/>
      <c r="M1608" s="47">
        <v>1</v>
      </c>
      <c r="N1608" s="48"/>
      <c r="O1608" s="185"/>
      <c r="P1608" s="187"/>
      <c r="Q1608" s="185"/>
      <c r="R1608" s="186"/>
      <c r="S1608" s="186"/>
      <c r="T1608" s="187"/>
      <c r="U1608" s="187"/>
      <c r="V1608" s="187"/>
      <c r="W1608" s="320"/>
      <c r="X1608" s="214"/>
      <c r="Y1608" s="215"/>
      <c r="Z1608" s="34"/>
      <c r="AA1608" s="35"/>
      <c r="AB1608" s="35"/>
      <c r="AC1608" s="35"/>
      <c r="AD1608" s="36"/>
      <c r="AE1608" s="224"/>
      <c r="AF1608" s="53"/>
      <c r="AG1608" s="54"/>
      <c r="AH1608" s="55"/>
      <c r="AI1608" s="56"/>
      <c r="AJ1608" s="41" t="s">
        <v>4462</v>
      </c>
      <c r="AK1608" s="42">
        <v>45826</v>
      </c>
      <c r="AL1608" s="50"/>
      <c r="AM1608" s="337" t="str">
        <f>INDEX($K$6:$AE$6,1,MATCH(1,K1608:AE1608,-1))</f>
        <v>95PFE-L2L</v>
      </c>
      <c r="AN1608" s="337" t="str">
        <f>IF(INDEX($K$6:$AE$6,1,MATCH(1,K1608:AE1608,1))&lt;&gt;INDEX($K$6:$AE$6,1,MATCH(1,K1608:AE1608,-1)),INDEX($K$6:$AE$6,1,MATCH(1,K1608:AE1608,1)),"-")</f>
        <v>-</v>
      </c>
    </row>
    <row r="1609" spans="1:40" x14ac:dyDescent="0.2">
      <c r="A1609" s="382" t="str">
        <f>IF(IFERROR(VLOOKUP(G1609,EmployesActifs,1,FALSE),"Non")&lt;&gt;"Non","Oui","Non")</f>
        <v>Oui</v>
      </c>
      <c r="B1609" s="172">
        <f>IF(A1609="Oui",1,0)</f>
        <v>1</v>
      </c>
      <c r="C1609" s="172">
        <f>IF(OR(G1609="Médecin",H1609="Médecin",I1609="Médecin",I1609="Médecins",H1609="anesthésiste",H1609="boursier univ.",H1609="chercheur",H1609="chirurgien",H1609="Résident(e)",H1609="Md Urg",H1609="Md Card",LEFT(H1609,6)="Fellow",H1609="Externe Médecine",H1609="Directeur de la biobanque Médecin",H1609="monit.-boursier",),1,0)</f>
        <v>0</v>
      </c>
      <c r="D1609" s="172">
        <f>IF(OR(G1609=0,H1609="Stagiaire",H1609="Stagiaires",H1609="Externe",H1609="Externes",G1609="agence",H1609="STAGIAIRE INFIRMIER(ÈRE)",H1609="STAGIAIRE SI",H1609="STAGIAIRE S.I.",H1609="STAGIAIRE PAB",H1609="STAGIAIRE EN PERFUSION",H1609="Stagiaire Physiothérapeute",H1609="Stagiaire médecine",H1609="Stagiaire - Service sociaux",H1609="STAGIAIRE SOINS INFIRMIERS",H1609="STAGIAIRE EXTERNE EN MÉDECINE",H1609="ss",),1,0)</f>
        <v>0</v>
      </c>
      <c r="E1609" s="28" t="s">
        <v>2384</v>
      </c>
      <c r="F1609" s="28" t="s">
        <v>225</v>
      </c>
      <c r="G1609" s="262">
        <v>8462</v>
      </c>
      <c r="H1609" s="79" t="s">
        <v>72</v>
      </c>
      <c r="I1609" s="164" t="s">
        <v>5708</v>
      </c>
      <c r="J1609" s="273">
        <f ca="1">IF(AK1609&lt;=Données!$B$2,1," ")</f>
        <v>1</v>
      </c>
      <c r="K1609" s="45">
        <v>1</v>
      </c>
      <c r="L1609" s="46"/>
      <c r="M1609" s="47"/>
      <c r="N1609" s="48"/>
      <c r="O1609" s="185"/>
      <c r="P1609" s="187"/>
      <c r="Q1609" s="185"/>
      <c r="R1609" s="186"/>
      <c r="S1609" s="186"/>
      <c r="T1609" s="187"/>
      <c r="U1609" s="187"/>
      <c r="V1609" s="187"/>
      <c r="W1609" s="320"/>
      <c r="X1609" s="214"/>
      <c r="Y1609" s="215"/>
      <c r="Z1609" s="34"/>
      <c r="AA1609" s="35"/>
      <c r="AB1609" s="35"/>
      <c r="AC1609" s="35"/>
      <c r="AD1609" s="36"/>
      <c r="AE1609" s="224"/>
      <c r="AF1609" s="53"/>
      <c r="AG1609" s="54"/>
      <c r="AH1609" s="55"/>
      <c r="AI1609" s="56"/>
      <c r="AJ1609" s="41" t="s">
        <v>98</v>
      </c>
      <c r="AK1609" s="42">
        <v>44587</v>
      </c>
      <c r="AL1609" s="50"/>
      <c r="AM1609" s="337" t="str">
        <f>INDEX($K$6:$AE$6,1,MATCH(1,K1609:AE1609,-1))</f>
        <v>95PFE-L2S</v>
      </c>
      <c r="AN1609" s="337" t="str">
        <f>IF(INDEX($K$6:$AE$6,1,MATCH(1,K1609:AE1609,1))&lt;&gt;INDEX($K$6:$AE$6,1,MATCH(1,K1609:AE1609,-1)),INDEX($K$6:$AE$6,1,MATCH(1,K1609:AE1609,1)),"-")</f>
        <v>-</v>
      </c>
    </row>
    <row r="1610" spans="1:40" x14ac:dyDescent="0.2">
      <c r="A1610" s="382" t="str">
        <f>IF(IFERROR(VLOOKUP(G1610,EmployesActifs,1,FALSE),"Non")&lt;&gt;"Non","Oui","Non")</f>
        <v>Oui</v>
      </c>
      <c r="B1610" s="172">
        <f>IF(A1610="Oui",1,0)</f>
        <v>1</v>
      </c>
      <c r="C1610" s="172">
        <f>IF(OR(G1610="Médecin",H1610="Médecin",I1610="Médecin",I1610="Médecins",H1610="anesthésiste",H1610="boursier univ.",H1610="chercheur",H1610="chirurgien",H1610="Résident(e)",H1610="Md Urg",H1610="Md Card",LEFT(H1610,6)="Fellow",H1610="Externe Médecine",H1610="Directeur de la biobanque Médecin",H1610="monit.-boursier",),1,0)</f>
        <v>0</v>
      </c>
      <c r="D1610" s="172">
        <f>IF(OR(G1610=0,H1610="Stagiaire",H1610="Stagiaires",H1610="Externe",H1610="Externes",G1610="agence",H1610="STAGIAIRE INFIRMIER(ÈRE)",H1610="STAGIAIRE SI",H1610="STAGIAIRE S.I.",H1610="STAGIAIRE PAB",H1610="STAGIAIRE EN PERFUSION",H1610="Stagiaire Physiothérapeute",H1610="Stagiaire médecine",H1610="Stagiaire - Service sociaux",H1610="STAGIAIRE SOINS INFIRMIERS",H1610="STAGIAIRE EXTERNE EN MÉDECINE",H1610="ss",),1,0)</f>
        <v>0</v>
      </c>
      <c r="E1610" s="28" t="s">
        <v>3562</v>
      </c>
      <c r="F1610" s="28" t="s">
        <v>3545</v>
      </c>
      <c r="G1610" s="262">
        <v>4645</v>
      </c>
      <c r="H1610" s="79" t="s">
        <v>3563</v>
      </c>
      <c r="I1610" s="164" t="s">
        <v>3564</v>
      </c>
      <c r="J1610" s="273" t="str">
        <f ca="1">IF(AK1610&lt;=Données!$B$2,1," ")</f>
        <v xml:space="preserve"> </v>
      </c>
      <c r="K1610" s="45">
        <v>1</v>
      </c>
      <c r="L1610" s="46"/>
      <c r="M1610" s="47"/>
      <c r="N1610" s="48"/>
      <c r="O1610" s="185"/>
      <c r="P1610" s="187"/>
      <c r="Q1610" s="185"/>
      <c r="R1610" s="186"/>
      <c r="S1610" s="186"/>
      <c r="T1610" s="187"/>
      <c r="U1610" s="187"/>
      <c r="V1610" s="187"/>
      <c r="W1610" s="320"/>
      <c r="X1610" s="214"/>
      <c r="Y1610" s="215"/>
      <c r="Z1610" s="34"/>
      <c r="AA1610" s="35"/>
      <c r="AB1610" s="35"/>
      <c r="AC1610" s="35"/>
      <c r="AD1610" s="36"/>
      <c r="AE1610" s="224"/>
      <c r="AF1610" s="53"/>
      <c r="AG1610" s="54"/>
      <c r="AH1610" s="55"/>
      <c r="AI1610" s="56"/>
      <c r="AJ1610" s="41" t="s">
        <v>4462</v>
      </c>
      <c r="AK1610" s="42">
        <v>45715</v>
      </c>
      <c r="AL1610" s="50"/>
      <c r="AM1610" s="337" t="str">
        <f>INDEX($K$6:$AE$6,1,MATCH(1,K1610:AE1610,-1))</f>
        <v>95PFE-L2S</v>
      </c>
      <c r="AN1610" s="337" t="str">
        <f>IF(INDEX($K$6:$AE$6,1,MATCH(1,K1610:AE1610,1))&lt;&gt;INDEX($K$6:$AE$6,1,MATCH(1,K1610:AE1610,-1)),INDEX($K$6:$AE$6,1,MATCH(1,K1610:AE1610,1)),"-")</f>
        <v>-</v>
      </c>
    </row>
    <row r="1611" spans="1:40" x14ac:dyDescent="0.2">
      <c r="A1611" s="382" t="str">
        <f>IF(IFERROR(VLOOKUP(G1611,EmployesActifs,1,FALSE),"Non")&lt;&gt;"Non","Oui","Non")</f>
        <v>Oui</v>
      </c>
      <c r="B1611" s="172">
        <f>IF(A1611="Oui",1,0)</f>
        <v>1</v>
      </c>
      <c r="C1611" s="172">
        <f>IF(OR(G1611="Médecin",H1611="Médecin",I1611="Médecin",I1611="Médecins",H1611="anesthésiste",H1611="boursier univ.",H1611="chercheur",H1611="chirurgien",H1611="Résident(e)",H1611="Md Urg",H1611="Md Card",LEFT(H1611,6)="Fellow",H1611="Externe Médecine",H1611="Directeur de la biobanque Médecin",H1611="monit.-boursier",),1,0)</f>
        <v>0</v>
      </c>
      <c r="D1611" s="172">
        <f>IF(OR(G1611=0,H1611="Stagiaire",H1611="Stagiaires",H1611="Externe",H1611="Externes",G1611="agence",H1611="STAGIAIRE INFIRMIER(ÈRE)",H1611="STAGIAIRE SI",H1611="STAGIAIRE S.I.",H1611="STAGIAIRE PAB",H1611="STAGIAIRE EN PERFUSION",H1611="Stagiaire Physiothérapeute",H1611="Stagiaire médecine",H1611="Stagiaire - Service sociaux",H1611="STAGIAIRE SOINS INFIRMIERS",H1611="STAGIAIRE EXTERNE EN MÉDECINE",H1611="ss",),1,0)</f>
        <v>0</v>
      </c>
      <c r="E1611" s="28" t="s">
        <v>2386</v>
      </c>
      <c r="F1611" s="28" t="s">
        <v>170</v>
      </c>
      <c r="G1611" s="262">
        <v>3860</v>
      </c>
      <c r="H1611" s="79" t="s">
        <v>103</v>
      </c>
      <c r="I1611" s="164" t="s">
        <v>5701</v>
      </c>
      <c r="J1611" s="273">
        <f ca="1">IF(AK1611&lt;=Données!$B$2,1," ")</f>
        <v>1</v>
      </c>
      <c r="K1611" s="45" t="s">
        <v>56</v>
      </c>
      <c r="L1611" s="46" t="s">
        <v>56</v>
      </c>
      <c r="M1611" s="47"/>
      <c r="N1611" s="48">
        <v>1</v>
      </c>
      <c r="O1611" s="185"/>
      <c r="P1611" s="187"/>
      <c r="Q1611" s="185"/>
      <c r="R1611" s="186"/>
      <c r="S1611" s="186" t="s">
        <v>56</v>
      </c>
      <c r="T1611" s="187" t="s">
        <v>56</v>
      </c>
      <c r="U1611" s="187"/>
      <c r="V1611" s="187"/>
      <c r="W1611" s="320"/>
      <c r="X1611" s="214"/>
      <c r="Y1611" s="215"/>
      <c r="Z1611" s="34"/>
      <c r="AA1611" s="35"/>
      <c r="AB1611" s="35" t="s">
        <v>56</v>
      </c>
      <c r="AC1611" s="35"/>
      <c r="AD1611" s="36"/>
      <c r="AE1611" s="224"/>
      <c r="AF1611" s="53"/>
      <c r="AG1611" s="54"/>
      <c r="AH1611" s="55"/>
      <c r="AI1611" s="56"/>
      <c r="AJ1611" s="41" t="s">
        <v>85</v>
      </c>
      <c r="AK1611" s="42">
        <v>44620</v>
      </c>
      <c r="AL1611" s="50"/>
      <c r="AM1611" s="337" t="str">
        <f>INDEX($K$6:$AE$6,1,MATCH(1,K1611:AE1611,-1))</f>
        <v>F550</v>
      </c>
      <c r="AN1611" s="337" t="str">
        <f>IF(INDEX($K$6:$AE$6,1,MATCH(1,K1611:AE1611,1))&lt;&gt;INDEX($K$6:$AE$6,1,MATCH(1,K1611:AE1611,-1)),INDEX($K$6:$AE$6,1,MATCH(1,K1611:AE1611,1)),"-")</f>
        <v>-</v>
      </c>
    </row>
    <row r="1612" spans="1:40" x14ac:dyDescent="0.2">
      <c r="A1612" s="382" t="str">
        <f>IF(IFERROR(VLOOKUP(G1612,EmployesActifs,1,FALSE),"Non")&lt;&gt;"Non","Oui","Non")</f>
        <v>Oui</v>
      </c>
      <c r="B1612" s="172">
        <f>IF(A1612="Oui",1,0)</f>
        <v>1</v>
      </c>
      <c r="C1612" s="172">
        <f>IF(OR(G1612="Médecin",H1612="Médecin",I1612="Médecin",I1612="Médecins",H1612="anesthésiste",H1612="boursier univ.",H1612="chercheur",H1612="chirurgien",H1612="Résident(e)",H1612="Md Urg",H1612="Md Card",LEFT(H1612,6)="Fellow",H1612="Externe Médecine",H1612="Directeur de la biobanque Médecin",H1612="monit.-boursier",),1,0)</f>
        <v>0</v>
      </c>
      <c r="D1612" s="172">
        <f>IF(OR(G1612=0,H1612="Stagiaire",H1612="Stagiaires",H1612="Externe",H1612="Externes",G1612="agence",H1612="STAGIAIRE INFIRMIER(ÈRE)",H1612="STAGIAIRE SI",H1612="STAGIAIRE S.I.",H1612="STAGIAIRE PAB",H1612="STAGIAIRE EN PERFUSION",H1612="Stagiaire Physiothérapeute",H1612="Stagiaire médecine",H1612="Stagiaire - Service sociaux",H1612="STAGIAIRE SOINS INFIRMIERS",H1612="STAGIAIRE EXTERNE EN MÉDECINE",H1612="ss",),1,0)</f>
        <v>0</v>
      </c>
      <c r="E1612" s="28" t="s">
        <v>3766</v>
      </c>
      <c r="F1612" s="28" t="s">
        <v>158</v>
      </c>
      <c r="G1612" s="262">
        <v>8662</v>
      </c>
      <c r="H1612" s="79" t="s">
        <v>2098</v>
      </c>
      <c r="I1612" s="164" t="s">
        <v>5716</v>
      </c>
      <c r="J1612" s="273">
        <f ca="1">IF(AK1612&lt;=Données!$B$2,1," ")</f>
        <v>1</v>
      </c>
      <c r="K1612" s="45"/>
      <c r="L1612" s="46">
        <v>1</v>
      </c>
      <c r="M1612" s="47"/>
      <c r="N1612" s="48"/>
      <c r="O1612" s="185"/>
      <c r="P1612" s="187"/>
      <c r="Q1612" s="185"/>
      <c r="R1612" s="186"/>
      <c r="S1612" s="186"/>
      <c r="T1612" s="187"/>
      <c r="U1612" s="187"/>
      <c r="V1612" s="187"/>
      <c r="W1612" s="320"/>
      <c r="X1612" s="214"/>
      <c r="Y1612" s="215"/>
      <c r="Z1612" s="34"/>
      <c r="AA1612" s="35"/>
      <c r="AB1612" s="35"/>
      <c r="AC1612" s="35"/>
      <c r="AD1612" s="36"/>
      <c r="AE1612" s="224"/>
      <c r="AF1612" s="53"/>
      <c r="AG1612" s="54"/>
      <c r="AH1612" s="55"/>
      <c r="AI1612" s="56"/>
      <c r="AJ1612" s="41" t="s">
        <v>144</v>
      </c>
      <c r="AK1612" s="42">
        <v>44596</v>
      </c>
      <c r="AL1612" s="50"/>
      <c r="AM1612" s="337" t="str">
        <f>INDEX($K$6:$AE$6,1,MATCH(1,K1612:AE1612,-1))</f>
        <v>95PFE-L2M</v>
      </c>
      <c r="AN1612" s="337" t="str">
        <f>IF(INDEX($K$6:$AE$6,1,MATCH(1,K1612:AE1612,1))&lt;&gt;INDEX($K$6:$AE$6,1,MATCH(1,K1612:AE1612,-1)),INDEX($K$6:$AE$6,1,MATCH(1,K1612:AE1612,1)),"-")</f>
        <v>-</v>
      </c>
    </row>
    <row r="1613" spans="1:40" x14ac:dyDescent="0.2">
      <c r="B1613" s="172">
        <f>IF(A1613="Oui",1,0)</f>
        <v>0</v>
      </c>
      <c r="C1613" s="172">
        <f>IF(OR(G1613="Médecin",H1613="Médecin",I1613="Médecin",I1613="Médecins",H1613="anesthésiste",H1613="boursier univ.",H1613="chercheur",H1613="chirurgien",H1613="Résident(e)",H1613="Md Urg",H1613="Md Card",LEFT(H1613,6)="Fellow",H1613="Externe Médecine",H1613="Directeur de la biobanque Médecin",H1613="monit.-boursier",),1,0)</f>
        <v>1</v>
      </c>
      <c r="D1613" s="172">
        <f>IF(OR(G1613=0,H1613="Stagiaire",H1613="Stagiaires",H1613="Externe",H1613="Externes",G1613="agence",H1613="STAGIAIRE INFIRMIER(ÈRE)",H1613="STAGIAIRE SI",H1613="STAGIAIRE S.I.",H1613="STAGIAIRE PAB",H1613="STAGIAIRE EN PERFUSION",H1613="Stagiaire Physiothérapeute",H1613="Stagiaire médecine",H1613="Stagiaire - Service sociaux",H1613="STAGIAIRE SOINS INFIRMIERS",H1613="STAGIAIRE EXTERNE EN MÉDECINE",H1613="ss",),1,0)</f>
        <v>0</v>
      </c>
      <c r="E1613" s="28" t="s">
        <v>2387</v>
      </c>
      <c r="F1613" s="28" t="s">
        <v>686</v>
      </c>
      <c r="G1613" s="262" t="s">
        <v>80</v>
      </c>
      <c r="H1613" s="79" t="s">
        <v>80</v>
      </c>
      <c r="I1613" s="164" t="s">
        <v>117</v>
      </c>
      <c r="J1613" s="273">
        <f ca="1">IF(AK1613&lt;=Données!$B$2,1," ")</f>
        <v>1</v>
      </c>
      <c r="K1613" s="45" t="s">
        <v>56</v>
      </c>
      <c r="L1613" s="46" t="s">
        <v>56</v>
      </c>
      <c r="M1613" s="47"/>
      <c r="N1613" s="48"/>
      <c r="O1613" s="185"/>
      <c r="P1613" s="187"/>
      <c r="Q1613" s="185"/>
      <c r="R1613" s="186"/>
      <c r="S1613" s="186"/>
      <c r="T1613" s="187">
        <v>1</v>
      </c>
      <c r="U1613" s="187"/>
      <c r="V1613" s="187"/>
      <c r="W1613" s="320"/>
      <c r="X1613" s="214"/>
      <c r="Y1613" s="215"/>
      <c r="Z1613" s="34"/>
      <c r="AA1613" s="35"/>
      <c r="AB1613" s="35"/>
      <c r="AC1613" s="35"/>
      <c r="AD1613" s="36"/>
      <c r="AE1613" s="224"/>
      <c r="AF1613" s="53"/>
      <c r="AG1613" s="54"/>
      <c r="AH1613" s="55"/>
      <c r="AI1613" s="56"/>
      <c r="AJ1613" s="41" t="s">
        <v>57</v>
      </c>
      <c r="AK1613" s="42">
        <v>44572</v>
      </c>
      <c r="AL1613" s="50"/>
      <c r="AM1613" s="337">
        <f>INDEX($K$6:$AE$6,1,MATCH(1,K1613:AE1613,-1))</f>
        <v>8210</v>
      </c>
      <c r="AN1613" s="337" t="str">
        <f>IF(INDEX($K$6:$AE$6,1,MATCH(1,K1613:AE1613,1))&lt;&gt;INDEX($K$6:$AE$6,1,MATCH(1,K1613:AE1613,-1)),INDEX($K$6:$AE$6,1,MATCH(1,K1613:AE1613,1)),"-")</f>
        <v>-</v>
      </c>
    </row>
    <row r="1614" spans="1:40" x14ac:dyDescent="0.2">
      <c r="A1614" s="382" t="str">
        <f>IF(IFERROR(VLOOKUP(G1614,EmployesActifs,1,FALSE),"Non")&lt;&gt;"Non","Oui","Non")</f>
        <v>Oui</v>
      </c>
      <c r="B1614" s="172">
        <f>IF(A1614="Oui",1,0)</f>
        <v>1</v>
      </c>
      <c r="C1614" s="172">
        <f>IF(OR(G1614="Médecin",H1614="Médecin",I1614="Médecin",I1614="Médecins",H1614="anesthésiste",H1614="boursier univ.",H1614="chercheur",H1614="chirurgien",H1614="Résident(e)",H1614="Md Urg",H1614="Md Card",LEFT(H1614,6)="Fellow",H1614="Externe Médecine",H1614="Directeur de la biobanque Médecin",H1614="monit.-boursier",),1,0)</f>
        <v>0</v>
      </c>
      <c r="D1614" s="172">
        <f>IF(OR(G1614=0,H1614="Stagiaire",H1614="Stagiaires",H1614="Externe",H1614="Externes",G1614="agence",H1614="STAGIAIRE INFIRMIER(ÈRE)",H1614="STAGIAIRE SI",H1614="STAGIAIRE S.I.",H1614="STAGIAIRE PAB",H1614="STAGIAIRE EN PERFUSION",H1614="Stagiaire Physiothérapeute",H1614="Stagiaire médecine",H1614="Stagiaire - Service sociaux",H1614="STAGIAIRE SOINS INFIRMIERS",H1614="STAGIAIRE EXTERNE EN MÉDECINE",H1614="ss",),1,0)</f>
        <v>0</v>
      </c>
      <c r="E1614" s="28" t="s">
        <v>3706</v>
      </c>
      <c r="F1614" s="28" t="s">
        <v>3707</v>
      </c>
      <c r="G1614" s="262">
        <v>6457</v>
      </c>
      <c r="H1614" s="79" t="s">
        <v>5011</v>
      </c>
      <c r="I1614" s="164" t="s">
        <v>4464</v>
      </c>
      <c r="J1614" s="273" t="str">
        <f ca="1">IF(AK1614&lt;=Données!$B$2,1," ")</f>
        <v xml:space="preserve"> </v>
      </c>
      <c r="K1614" s="45"/>
      <c r="L1614" s="46"/>
      <c r="M1614" s="47"/>
      <c r="N1614" s="48">
        <v>1</v>
      </c>
      <c r="O1614" s="185"/>
      <c r="P1614" s="187"/>
      <c r="Q1614" s="185"/>
      <c r="R1614" s="186"/>
      <c r="S1614" s="186"/>
      <c r="T1614" s="187"/>
      <c r="U1614" s="187"/>
      <c r="V1614" s="187"/>
      <c r="W1614" s="320"/>
      <c r="X1614" s="214"/>
      <c r="Y1614" s="215"/>
      <c r="Z1614" s="34"/>
      <c r="AA1614" s="35"/>
      <c r="AB1614" s="35"/>
      <c r="AC1614" s="35"/>
      <c r="AD1614" s="36"/>
      <c r="AE1614" s="224"/>
      <c r="AF1614" s="53"/>
      <c r="AG1614" s="54"/>
      <c r="AH1614" s="55"/>
      <c r="AI1614" s="56"/>
      <c r="AJ1614" s="41" t="s">
        <v>4462</v>
      </c>
      <c r="AK1614" s="42">
        <v>45265</v>
      </c>
      <c r="AL1614" s="50"/>
      <c r="AM1614" s="337" t="str">
        <f>INDEX($K$6:$AE$6,1,MATCH(1,K1614:AE1614,-1))</f>
        <v>F550</v>
      </c>
      <c r="AN1614" s="337" t="str">
        <f>IF(INDEX($K$6:$AE$6,1,MATCH(1,K1614:AE1614,1))&lt;&gt;INDEX($K$6:$AE$6,1,MATCH(1,K1614:AE1614,-1)),INDEX($K$6:$AE$6,1,MATCH(1,K1614:AE1614,1)),"-")</f>
        <v>-</v>
      </c>
    </row>
    <row r="1615" spans="1:40" x14ac:dyDescent="0.2">
      <c r="A1615" s="382" t="str">
        <f>IF(IFERROR(VLOOKUP(G1615,EmployesActifs,1,FALSE),"Non")&lt;&gt;"Non","Oui","Non")</f>
        <v>Oui</v>
      </c>
      <c r="B1615" s="172">
        <f>IF(A1615="Oui",1,0)</f>
        <v>1</v>
      </c>
      <c r="C1615" s="172">
        <f>IF(OR(G1615="Médecin",H1615="Médecin",I1615="Médecin",I1615="Médecins",H1615="anesthésiste",H1615="boursier univ.",H1615="chercheur",H1615="chirurgien",H1615="Résident(e)",H1615="Md Urg",H1615="Md Card",LEFT(H1615,6)="Fellow",H1615="Externe Médecine",H1615="Directeur de la biobanque Médecin",H1615="monit.-boursier",),1,0)</f>
        <v>0</v>
      </c>
      <c r="D1615" s="172">
        <f>IF(OR(G1615=0,H1615="Stagiaire",H1615="Stagiaires",H1615="Externe",H1615="Externes",G1615="agence",H1615="STAGIAIRE INFIRMIER(ÈRE)",H1615="STAGIAIRE SI",H1615="STAGIAIRE S.I.",H1615="STAGIAIRE PAB",H1615="STAGIAIRE EN PERFUSION",H1615="Stagiaire Physiothérapeute",H1615="Stagiaire médecine",H1615="Stagiaire - Service sociaux",H1615="STAGIAIRE SOINS INFIRMIERS",H1615="STAGIAIRE EXTERNE EN MÉDECINE",H1615="ss",),1,0)</f>
        <v>0</v>
      </c>
      <c r="E1615" s="28" t="s">
        <v>2388</v>
      </c>
      <c r="F1615" s="28" t="s">
        <v>2389</v>
      </c>
      <c r="G1615" s="262">
        <v>10506</v>
      </c>
      <c r="H1615" s="79" t="s">
        <v>103</v>
      </c>
      <c r="I1615" s="164" t="s">
        <v>3443</v>
      </c>
      <c r="J1615" s="273">
        <f ca="1">IF(AK1615&lt;=Données!$B$2,1," ")</f>
        <v>1</v>
      </c>
      <c r="K1615" s="45"/>
      <c r="L1615" s="46" t="s">
        <v>56</v>
      </c>
      <c r="M1615" s="47"/>
      <c r="N1615" s="48"/>
      <c r="O1615" s="185"/>
      <c r="P1615" s="187"/>
      <c r="Q1615" s="185"/>
      <c r="R1615" s="186"/>
      <c r="S1615" s="186" t="s">
        <v>56</v>
      </c>
      <c r="T1615" s="187">
        <v>1</v>
      </c>
      <c r="U1615" s="187"/>
      <c r="V1615" s="187"/>
      <c r="W1615" s="320"/>
      <c r="X1615" s="214"/>
      <c r="Y1615" s="215"/>
      <c r="Z1615" s="34"/>
      <c r="AA1615" s="35"/>
      <c r="AB1615" s="35"/>
      <c r="AC1615" s="35"/>
      <c r="AD1615" s="36"/>
      <c r="AE1615" s="224"/>
      <c r="AF1615" s="53"/>
      <c r="AG1615" s="54"/>
      <c r="AH1615" s="55"/>
      <c r="AI1615" s="56"/>
      <c r="AJ1615" s="41" t="s">
        <v>57</v>
      </c>
      <c r="AK1615" s="42">
        <v>44573</v>
      </c>
      <c r="AL1615" s="50"/>
      <c r="AM1615" s="337">
        <f>INDEX($K$6:$AE$6,1,MATCH(1,K1615:AE1615,-1))</f>
        <v>8210</v>
      </c>
      <c r="AN1615" s="337" t="str">
        <f>IF(INDEX($K$6:$AE$6,1,MATCH(1,K1615:AE1615,1))&lt;&gt;INDEX($K$6:$AE$6,1,MATCH(1,K1615:AE1615,-1)),INDEX($K$6:$AE$6,1,MATCH(1,K1615:AE1615,1)),"-")</f>
        <v>-</v>
      </c>
    </row>
    <row r="1616" spans="1:40" x14ac:dyDescent="0.2">
      <c r="A1616" s="382" t="str">
        <f>IF(IFERROR(VLOOKUP(G1616,EmployesActifs,1,FALSE),"Non")&lt;&gt;"Non","Oui","Non")</f>
        <v>Oui</v>
      </c>
      <c r="B1616" s="172">
        <f>IF(A1616="Oui",1,0)</f>
        <v>1</v>
      </c>
      <c r="C1616" s="172">
        <f>IF(OR(G1616="Médecin",H1616="Médecin",I1616="Médecin",I1616="Médecins",H1616="anesthésiste",H1616="boursier univ.",H1616="chercheur",H1616="chirurgien",H1616="Résident(e)",H1616="Md Urg",H1616="Md Card",LEFT(H1616,6)="Fellow",H1616="Externe Médecine",H1616="Directeur de la biobanque Médecin",H1616="monit.-boursier",),1,0)</f>
        <v>0</v>
      </c>
      <c r="D1616" s="172">
        <f>IF(OR(G1616=0,H1616="Stagiaire",H1616="Stagiaires",H1616="Externe",H1616="Externes",G1616="agence",H1616="STAGIAIRE INFIRMIER(ÈRE)",H1616="STAGIAIRE SI",H1616="STAGIAIRE S.I.",H1616="STAGIAIRE PAB",H1616="STAGIAIRE EN PERFUSION",H1616="Stagiaire Physiothérapeute",H1616="Stagiaire médecine",H1616="Stagiaire - Service sociaux",H1616="STAGIAIRE SOINS INFIRMIERS",H1616="STAGIAIRE EXTERNE EN MÉDECINE",H1616="ss",),1,0)</f>
        <v>0</v>
      </c>
      <c r="E1616" s="28" t="s">
        <v>2391</v>
      </c>
      <c r="F1616" s="28" t="s">
        <v>782</v>
      </c>
      <c r="G1616" s="262">
        <v>5353</v>
      </c>
      <c r="H1616" s="79" t="s">
        <v>3563</v>
      </c>
      <c r="I1616" s="164" t="s">
        <v>3377</v>
      </c>
      <c r="J1616" s="273">
        <f ca="1">IF(AK1616&lt;=Données!$B$2,1," ")</f>
        <v>1</v>
      </c>
      <c r="K1616" s="45"/>
      <c r="L1616" s="46"/>
      <c r="M1616" s="47"/>
      <c r="N1616" s="48"/>
      <c r="O1616" s="185"/>
      <c r="P1616" s="187"/>
      <c r="Q1616" s="185"/>
      <c r="R1616" s="186"/>
      <c r="S1616" s="186"/>
      <c r="T1616" s="187"/>
      <c r="U1616" s="187"/>
      <c r="V1616" s="187"/>
      <c r="W1616" s="320"/>
      <c r="X1616" s="214"/>
      <c r="Y1616" s="215"/>
      <c r="Z1616" s="34"/>
      <c r="AA1616" s="35">
        <v>1</v>
      </c>
      <c r="AB1616" s="35"/>
      <c r="AC1616" s="35"/>
      <c r="AD1616" s="36"/>
      <c r="AE1616" s="224"/>
      <c r="AF1616" s="53"/>
      <c r="AG1616" s="54"/>
      <c r="AH1616" s="55"/>
      <c r="AI1616" s="56"/>
      <c r="AJ1616" s="41" t="s">
        <v>193</v>
      </c>
      <c r="AK1616" s="42">
        <v>43923</v>
      </c>
      <c r="AL1616" s="50"/>
      <c r="AM1616" s="337" t="str">
        <f>INDEX($K$6:$AE$6,1,MATCH(1,K1616:AE1616,-1))</f>
        <v>1511-S</v>
      </c>
      <c r="AN1616" s="337" t="str">
        <f>IF(INDEX($K$6:$AE$6,1,MATCH(1,K1616:AE1616,1))&lt;&gt;INDEX($K$6:$AE$6,1,MATCH(1,K1616:AE1616,-1)),INDEX($K$6:$AE$6,1,MATCH(1,K1616:AE1616,1)),"-")</f>
        <v>-</v>
      </c>
    </row>
    <row r="1617" spans="1:40" x14ac:dyDescent="0.2">
      <c r="A1617" s="382" t="str">
        <f>IF(IFERROR(VLOOKUP(G1617,EmployesActifs,1,FALSE),"Non")&lt;&gt;"Non","Oui","Non")</f>
        <v>Oui</v>
      </c>
      <c r="B1617" s="172">
        <f>IF(A1617="Oui",1,0)</f>
        <v>1</v>
      </c>
      <c r="C1617" s="172">
        <f>IF(OR(G1617="Médecin",H1617="Médecin",I1617="Médecin",I1617="Médecins",H1617="anesthésiste",H1617="boursier univ.",H1617="chercheur",H1617="chirurgien",H1617="Résident(e)",H1617="Md Urg",H1617="Md Card",LEFT(H1617,6)="Fellow",H1617="Externe Médecine",H1617="Directeur de la biobanque Médecin",H1617="monit.-boursier",),1,0)</f>
        <v>0</v>
      </c>
      <c r="D1617" s="172">
        <f>IF(OR(G1617=0,H1617="Stagiaire",H1617="Stagiaires",H1617="Externe",H1617="Externes",G1617="agence",H1617="STAGIAIRE INFIRMIER(ÈRE)",H1617="STAGIAIRE SI",H1617="STAGIAIRE S.I.",H1617="STAGIAIRE PAB",H1617="STAGIAIRE EN PERFUSION",H1617="Stagiaire Physiothérapeute",H1617="Stagiaire médecine",H1617="Stagiaire - Service sociaux",H1617="STAGIAIRE SOINS INFIRMIERS",H1617="STAGIAIRE EXTERNE EN MÉDECINE",H1617="ss",),1,0)</f>
        <v>0</v>
      </c>
      <c r="E1617" s="28" t="s">
        <v>2392</v>
      </c>
      <c r="F1617" s="28" t="s">
        <v>1741</v>
      </c>
      <c r="G1617" s="262">
        <v>11437</v>
      </c>
      <c r="H1617" s="79" t="s">
        <v>1174</v>
      </c>
      <c r="I1617" s="164" t="s">
        <v>933</v>
      </c>
      <c r="J1617" s="273" t="str">
        <f ca="1">IF(AK1617&lt;=Données!$B$2,1," ")</f>
        <v xml:space="preserve"> </v>
      </c>
      <c r="K1617" s="45"/>
      <c r="L1617" s="46"/>
      <c r="M1617" s="47"/>
      <c r="N1617" s="48"/>
      <c r="O1617" s="185"/>
      <c r="P1617" s="187"/>
      <c r="Q1617" s="185"/>
      <c r="R1617" s="186"/>
      <c r="S1617" s="186"/>
      <c r="T1617" s="187"/>
      <c r="U1617" s="187"/>
      <c r="V1617" s="187"/>
      <c r="W1617" s="320"/>
      <c r="X1617" s="214"/>
      <c r="Y1617" s="215"/>
      <c r="Z1617" s="34"/>
      <c r="AA1617" s="35"/>
      <c r="AB1617" s="35"/>
      <c r="AC1617" s="35"/>
      <c r="AD1617" s="36"/>
      <c r="AE1617" s="224"/>
      <c r="AF1617" s="53"/>
      <c r="AG1617" s="54"/>
      <c r="AH1617" s="55"/>
      <c r="AI1617" s="56"/>
      <c r="AJ1617" s="41" t="s">
        <v>5851</v>
      </c>
      <c r="AK1617" s="42">
        <v>45679</v>
      </c>
      <c r="AL1617" s="50"/>
      <c r="AM1617" s="337" t="e">
        <f>INDEX($K$6:$AE$6,1,MATCH(1,K1617:AE1617,-1))</f>
        <v>#N/A</v>
      </c>
      <c r="AN1617" s="337" t="e">
        <f>IF(INDEX($K$6:$AE$6,1,MATCH(1,K1617:AE1617,1))&lt;&gt;INDEX($K$6:$AE$6,1,MATCH(1,K1617:AE1617,-1)),INDEX($K$6:$AE$6,1,MATCH(1,K1617:AE1617,1)),"-")</f>
        <v>#N/A</v>
      </c>
    </row>
    <row r="1618" spans="1:40" x14ac:dyDescent="0.2">
      <c r="A1618" s="382" t="str">
        <f>IF(IFERROR(VLOOKUP(G1618,EmployesActifs,1,FALSE),"Non")&lt;&gt;"Non","Oui","Non")</f>
        <v>Oui</v>
      </c>
      <c r="B1618" s="172">
        <f>IF(A1618="Oui",1,0)</f>
        <v>1</v>
      </c>
      <c r="C1618" s="172">
        <f>IF(OR(G1618="Médecin",H1618="Médecin",I1618="Médecin",I1618="Médecins",H1618="anesthésiste",H1618="boursier univ.",H1618="chercheur",H1618="chirurgien",H1618="Résident(e)",H1618="Md Urg",H1618="Md Card",LEFT(H1618,6)="Fellow",H1618="Externe Médecine",H1618="Directeur de la biobanque Médecin",H1618="monit.-boursier",),1,0)</f>
        <v>0</v>
      </c>
      <c r="D1618" s="172">
        <f>IF(OR(G1618=0,H1618="Stagiaire",H1618="Stagiaires",H1618="Externe",H1618="Externes",G1618="agence",H1618="STAGIAIRE INFIRMIER(ÈRE)",H1618="STAGIAIRE SI",H1618="STAGIAIRE S.I.",H1618="STAGIAIRE PAB",H1618="STAGIAIRE EN PERFUSION",H1618="Stagiaire Physiothérapeute",H1618="Stagiaire médecine",H1618="Stagiaire - Service sociaux",H1618="STAGIAIRE SOINS INFIRMIERS",H1618="STAGIAIRE EXTERNE EN MÉDECINE",H1618="ss",),1,0)</f>
        <v>0</v>
      </c>
      <c r="E1618" s="28" t="s">
        <v>2394</v>
      </c>
      <c r="F1618" s="28" t="s">
        <v>2395</v>
      </c>
      <c r="G1618" s="262">
        <v>8463</v>
      </c>
      <c r="H1618" s="79" t="s">
        <v>103</v>
      </c>
      <c r="I1618" s="164" t="s">
        <v>2714</v>
      </c>
      <c r="J1618" s="273">
        <f ca="1">IF(AK1618&lt;=Données!$B$2,1," ")</f>
        <v>1</v>
      </c>
      <c r="K1618" s="45"/>
      <c r="L1618" s="46" t="s">
        <v>56</v>
      </c>
      <c r="M1618" s="47">
        <v>1</v>
      </c>
      <c r="N1618" s="48"/>
      <c r="O1618" s="185"/>
      <c r="P1618" s="187"/>
      <c r="Q1618" s="185"/>
      <c r="R1618" s="186"/>
      <c r="S1618" s="186"/>
      <c r="T1618" s="187"/>
      <c r="U1618" s="187"/>
      <c r="V1618" s="187"/>
      <c r="W1618" s="320"/>
      <c r="X1618" s="214"/>
      <c r="Y1618" s="215"/>
      <c r="Z1618" s="34"/>
      <c r="AA1618" s="35"/>
      <c r="AB1618" s="35"/>
      <c r="AC1618" s="35"/>
      <c r="AD1618" s="36"/>
      <c r="AE1618" s="224"/>
      <c r="AF1618" s="53"/>
      <c r="AG1618" s="54"/>
      <c r="AH1618" s="55"/>
      <c r="AI1618" s="56"/>
      <c r="AJ1618" s="41" t="s">
        <v>2858</v>
      </c>
      <c r="AK1618" s="42">
        <v>45022</v>
      </c>
      <c r="AL1618" s="50"/>
      <c r="AM1618" s="337" t="str">
        <f>INDEX($K$6:$AE$6,1,MATCH(1,K1618:AE1618,-1))</f>
        <v>95PFE-L2L</v>
      </c>
      <c r="AN1618" s="337" t="str">
        <f>IF(INDEX($K$6:$AE$6,1,MATCH(1,K1618:AE1618,1))&lt;&gt;INDEX($K$6:$AE$6,1,MATCH(1,K1618:AE1618,-1)),INDEX($K$6:$AE$6,1,MATCH(1,K1618:AE1618,1)),"-")</f>
        <v>-</v>
      </c>
    </row>
    <row r="1619" spans="1:40" x14ac:dyDescent="0.2">
      <c r="A1619" s="382" t="str">
        <f>IF(IFERROR(VLOOKUP(G1619,EmployesActifs,1,FALSE),"Non")&lt;&gt;"Non","Oui","Non")</f>
        <v>Oui</v>
      </c>
      <c r="B1619" s="172">
        <f>IF(A1619="Oui",1,0)</f>
        <v>1</v>
      </c>
      <c r="C1619" s="172">
        <f>IF(OR(G1619="Médecin",H1619="Médecin",I1619="Médecin",I1619="Médecins",H1619="anesthésiste",H1619="boursier univ.",H1619="chercheur",H1619="chirurgien",H1619="Résident(e)",H1619="Md Urg",H1619="Md Card",LEFT(H1619,6)="Fellow",H1619="Externe Médecine",H1619="Directeur de la biobanque Médecin",H1619="monit.-boursier",),1,0)</f>
        <v>0</v>
      </c>
      <c r="D1619" s="172">
        <f>IF(OR(G1619=0,H1619="Stagiaire",H1619="Stagiaires",H1619="Externe",H1619="Externes",G1619="agence",H1619="STAGIAIRE INFIRMIER(ÈRE)",H1619="STAGIAIRE SI",H1619="STAGIAIRE S.I.",H1619="STAGIAIRE PAB",H1619="STAGIAIRE EN PERFUSION",H1619="Stagiaire Physiothérapeute",H1619="Stagiaire médecine",H1619="Stagiaire - Service sociaux",H1619="STAGIAIRE SOINS INFIRMIERS",H1619="STAGIAIRE EXTERNE EN MÉDECINE",H1619="ss",),1,0)</f>
        <v>0</v>
      </c>
      <c r="E1619" s="28" t="s">
        <v>2399</v>
      </c>
      <c r="F1619" s="28" t="s">
        <v>2032</v>
      </c>
      <c r="G1619" s="262">
        <v>11087</v>
      </c>
      <c r="H1619" s="79" t="s">
        <v>103</v>
      </c>
      <c r="I1619" s="164" t="s">
        <v>65</v>
      </c>
      <c r="J1619" s="273">
        <f ca="1">IF(AK1619&lt;=Données!$B$2,1," ")</f>
        <v>1</v>
      </c>
      <c r="K1619" s="45"/>
      <c r="L1619" s="46" t="s">
        <v>56</v>
      </c>
      <c r="M1619" s="47"/>
      <c r="N1619" s="48"/>
      <c r="O1619" s="185"/>
      <c r="P1619" s="187"/>
      <c r="Q1619" s="185"/>
      <c r="R1619" s="186"/>
      <c r="S1619" s="186">
        <v>1</v>
      </c>
      <c r="T1619" s="187"/>
      <c r="U1619" s="187"/>
      <c r="V1619" s="187"/>
      <c r="W1619" s="320"/>
      <c r="X1619" s="214"/>
      <c r="Y1619" s="215"/>
      <c r="Z1619" s="34"/>
      <c r="AA1619" s="35"/>
      <c r="AB1619" s="35"/>
      <c r="AC1619" s="35"/>
      <c r="AD1619" s="36"/>
      <c r="AE1619" s="224"/>
      <c r="AF1619" s="53"/>
      <c r="AG1619" s="54"/>
      <c r="AH1619" s="55"/>
      <c r="AI1619" s="56"/>
      <c r="AJ1619" s="41" t="s">
        <v>57</v>
      </c>
      <c r="AK1619" s="42">
        <v>44577</v>
      </c>
      <c r="AL1619" s="50"/>
      <c r="AM1619" s="337" t="str">
        <f>INDEX($K$6:$AE$6,1,MATCH(1,K1619:AE1619,-1))</f>
        <v>1870 +</v>
      </c>
      <c r="AN1619" s="337" t="str">
        <f>IF(INDEX($K$6:$AE$6,1,MATCH(1,K1619:AE1619,1))&lt;&gt;INDEX($K$6:$AE$6,1,MATCH(1,K1619:AE1619,-1)),INDEX($K$6:$AE$6,1,MATCH(1,K1619:AE1619,1)),"-")</f>
        <v>-</v>
      </c>
    </row>
    <row r="1620" spans="1:40" x14ac:dyDescent="0.2">
      <c r="A1620" s="382" t="str">
        <f>IF(IFERROR(VLOOKUP(G1620,EmployesActifs,1,FALSE),"Non")&lt;&gt;"Non","Oui","Non")</f>
        <v>Oui</v>
      </c>
      <c r="B1620" s="172">
        <f>IF(A1620="Oui",1,0)</f>
        <v>1</v>
      </c>
      <c r="C1620" s="172">
        <f>IF(OR(G1620="Médecin",H1620="Médecin",I1620="Médecin",I1620="Médecins",H1620="anesthésiste",H1620="boursier univ.",H1620="chercheur",H1620="chirurgien",H1620="Résident(e)",H1620="Md Urg",H1620="Md Card",LEFT(H1620,6)="Fellow",H1620="Externe Médecine",H1620="Directeur de la biobanque Médecin",H1620="monit.-boursier",),1,0)</f>
        <v>0</v>
      </c>
      <c r="D1620" s="172">
        <f>IF(OR(G1620=0,H1620="Stagiaire",H1620="Stagiaires",H1620="Externe",H1620="Externes",G1620="agence",H1620="STAGIAIRE INFIRMIER(ÈRE)",H1620="STAGIAIRE SI",H1620="STAGIAIRE S.I.",H1620="STAGIAIRE PAB",H1620="STAGIAIRE EN PERFUSION",H1620="Stagiaire Physiothérapeute",H1620="Stagiaire médecine",H1620="Stagiaire - Service sociaux",H1620="STAGIAIRE SOINS INFIRMIERS",H1620="STAGIAIRE EXTERNE EN MÉDECINE",H1620="ss",),1,0)</f>
        <v>0</v>
      </c>
      <c r="E1620" s="28" t="s">
        <v>5815</v>
      </c>
      <c r="F1620" s="28" t="s">
        <v>2400</v>
      </c>
      <c r="G1620" s="262">
        <v>9639</v>
      </c>
      <c r="H1620" s="79" t="s">
        <v>54</v>
      </c>
      <c r="I1620" s="164" t="s">
        <v>55</v>
      </c>
      <c r="J1620" s="273" t="str">
        <f ca="1">IF(AK1620&lt;=Données!$B$2,1," ")</f>
        <v xml:space="preserve"> </v>
      </c>
      <c r="K1620" s="45"/>
      <c r="L1620" s="46"/>
      <c r="M1620" s="47"/>
      <c r="N1620" s="48">
        <v>1</v>
      </c>
      <c r="O1620" s="185"/>
      <c r="P1620" s="187"/>
      <c r="Q1620" s="185"/>
      <c r="R1620" s="186"/>
      <c r="S1620" s="186"/>
      <c r="T1620" s="187"/>
      <c r="U1620" s="187"/>
      <c r="V1620" s="187"/>
      <c r="W1620" s="320"/>
      <c r="X1620" s="214"/>
      <c r="Y1620" s="215"/>
      <c r="Z1620" s="34"/>
      <c r="AA1620" s="35"/>
      <c r="AB1620" s="35"/>
      <c r="AC1620" s="35"/>
      <c r="AD1620" s="36"/>
      <c r="AE1620" s="224"/>
      <c r="AF1620" s="53"/>
      <c r="AG1620" s="54"/>
      <c r="AH1620" s="55"/>
      <c r="AI1620" s="56"/>
      <c r="AJ1620" s="41" t="s">
        <v>50</v>
      </c>
      <c r="AK1620" s="42">
        <v>45632</v>
      </c>
      <c r="AL1620" s="50"/>
      <c r="AM1620" s="337" t="str">
        <f>INDEX($K$6:$AE$6,1,MATCH(1,K1620:AE1620,-1))</f>
        <v>F550</v>
      </c>
      <c r="AN1620" s="337" t="str">
        <f>IF(INDEX($K$6:$AE$6,1,MATCH(1,K1620:AE1620,1))&lt;&gt;INDEX($K$6:$AE$6,1,MATCH(1,K1620:AE1620,-1)),INDEX($K$6:$AE$6,1,MATCH(1,K1620:AE1620,1)),"-")</f>
        <v>-</v>
      </c>
    </row>
    <row r="1621" spans="1:40" x14ac:dyDescent="0.2">
      <c r="A1621" s="382" t="str">
        <f>IF(IFERROR(VLOOKUP(G1621,EmployesActifs,1,FALSE),"Non")&lt;&gt;"Non","Oui","Non")</f>
        <v>Oui</v>
      </c>
      <c r="B1621" s="172">
        <f>IF(A1621="Oui",1,0)</f>
        <v>1</v>
      </c>
      <c r="C1621" s="172">
        <f>IF(OR(G1621="Médecin",H1621="Médecin",I1621="Médecin",I1621="Médecins",H1621="anesthésiste",H1621="boursier univ.",H1621="chercheur",H1621="chirurgien",H1621="Résident(e)",H1621="Md Urg",H1621="Md Card",LEFT(H1621,6)="Fellow",H1621="Externe Médecine",H1621="Directeur de la biobanque Médecin",H1621="monit.-boursier",),1,0)</f>
        <v>0</v>
      </c>
      <c r="D1621" s="172">
        <f>IF(OR(G1621=0,H1621="Stagiaire",H1621="Stagiaires",H1621="Externe",H1621="Externes",G1621="agence",H1621="STAGIAIRE INFIRMIER(ÈRE)",H1621="STAGIAIRE SI",H1621="STAGIAIRE S.I.",H1621="STAGIAIRE PAB",H1621="STAGIAIRE EN PERFUSION",H1621="Stagiaire Physiothérapeute",H1621="Stagiaire médecine",H1621="Stagiaire - Service sociaux",H1621="STAGIAIRE SOINS INFIRMIERS",H1621="STAGIAIRE EXTERNE EN MÉDECINE",H1621="ss",),1,0)</f>
        <v>0</v>
      </c>
      <c r="E1621" s="28" t="s">
        <v>2401</v>
      </c>
      <c r="F1621" s="28" t="s">
        <v>2400</v>
      </c>
      <c r="G1621" s="262">
        <v>5794</v>
      </c>
      <c r="H1621" s="79" t="s">
        <v>69</v>
      </c>
      <c r="I1621" s="164" t="s">
        <v>3403</v>
      </c>
      <c r="J1621" s="273" t="str">
        <f ca="1">IF(AK1621&lt;=Données!$B$2,1," ")</f>
        <v xml:space="preserve"> </v>
      </c>
      <c r="K1621" s="45"/>
      <c r="L1621" s="46">
        <v>1</v>
      </c>
      <c r="M1621" s="47"/>
      <c r="N1621" s="48"/>
      <c r="O1621" s="185"/>
      <c r="P1621" s="187"/>
      <c r="Q1621" s="185"/>
      <c r="R1621" s="186"/>
      <c r="S1621" s="186"/>
      <c r="T1621" s="187"/>
      <c r="U1621" s="187"/>
      <c r="V1621" s="187"/>
      <c r="W1621" s="320"/>
      <c r="X1621" s="214"/>
      <c r="Y1621" s="215"/>
      <c r="Z1621" s="34"/>
      <c r="AA1621" s="35"/>
      <c r="AB1621" s="35"/>
      <c r="AC1621" s="35"/>
      <c r="AD1621" s="36"/>
      <c r="AE1621" s="224"/>
      <c r="AF1621" s="53"/>
      <c r="AG1621" s="54"/>
      <c r="AH1621" s="55"/>
      <c r="AI1621" s="56"/>
      <c r="AJ1621" s="41" t="s">
        <v>4462</v>
      </c>
      <c r="AK1621" s="42">
        <v>45917</v>
      </c>
      <c r="AL1621" s="50"/>
      <c r="AM1621" s="337" t="str">
        <f>INDEX($K$6:$AE$6,1,MATCH(1,K1621:AE1621,-1))</f>
        <v>95PFE-L2M</v>
      </c>
      <c r="AN1621" s="337" t="str">
        <f>IF(INDEX($K$6:$AE$6,1,MATCH(1,K1621:AE1621,1))&lt;&gt;INDEX($K$6:$AE$6,1,MATCH(1,K1621:AE1621,-1)),INDEX($K$6:$AE$6,1,MATCH(1,K1621:AE1621,1)),"-")</f>
        <v>-</v>
      </c>
    </row>
    <row r="1622" spans="1:40" x14ac:dyDescent="0.2">
      <c r="A1622" s="382" t="str">
        <f>IF(IFERROR(VLOOKUP(G1622,EmployesActifs,1,FALSE),"Non")&lt;&gt;"Non","Oui","Non")</f>
        <v>Oui</v>
      </c>
      <c r="B1622" s="172">
        <f>IF(A1622="Oui",1,0)</f>
        <v>1</v>
      </c>
      <c r="C1622" s="172">
        <f>IF(OR(G1622="Médecin",H1622="Médecin",I1622="Médecin",I1622="Médecins",H1622="anesthésiste",H1622="boursier univ.",H1622="chercheur",H1622="chirurgien",H1622="Résident(e)",H1622="Md Urg",H1622="Md Card",LEFT(H1622,6)="Fellow",H1622="Externe Médecine",H1622="Directeur de la biobanque Médecin",H1622="monit.-boursier",),1,0)</f>
        <v>0</v>
      </c>
      <c r="D1622" s="172">
        <f>IF(OR(G1622=0,H1622="Stagiaire",H1622="Stagiaires",H1622="Externe",H1622="Externes",G1622="agence",H1622="STAGIAIRE INFIRMIER(ÈRE)",H1622="STAGIAIRE SI",H1622="STAGIAIRE S.I.",H1622="STAGIAIRE PAB",H1622="STAGIAIRE EN PERFUSION",H1622="Stagiaire Physiothérapeute",H1622="Stagiaire médecine",H1622="Stagiaire - Service sociaux",H1622="STAGIAIRE SOINS INFIRMIERS",H1622="STAGIAIRE EXTERNE EN MÉDECINE",H1622="ss",),1,0)</f>
        <v>0</v>
      </c>
      <c r="E1622" s="28" t="s">
        <v>2401</v>
      </c>
      <c r="F1622" s="28" t="s">
        <v>2402</v>
      </c>
      <c r="G1622" s="262">
        <v>10109</v>
      </c>
      <c r="H1622" s="79" t="s">
        <v>544</v>
      </c>
      <c r="I1622" s="164" t="s">
        <v>122</v>
      </c>
      <c r="J1622" s="273">
        <f ca="1">IF(AK1622&lt;=Données!$B$2,1," ")</f>
        <v>1</v>
      </c>
      <c r="K1622" s="45"/>
      <c r="L1622" s="46">
        <v>1</v>
      </c>
      <c r="M1622" s="47"/>
      <c r="N1622" s="48"/>
      <c r="O1622" s="185"/>
      <c r="P1622" s="187"/>
      <c r="Q1622" s="185"/>
      <c r="R1622" s="186"/>
      <c r="S1622" s="186"/>
      <c r="T1622" s="187"/>
      <c r="U1622" s="187"/>
      <c r="V1622" s="187"/>
      <c r="W1622" s="320"/>
      <c r="X1622" s="214"/>
      <c r="Y1622" s="215"/>
      <c r="Z1622" s="34"/>
      <c r="AA1622" s="35"/>
      <c r="AB1622" s="35"/>
      <c r="AC1622" s="35"/>
      <c r="AD1622" s="36"/>
      <c r="AE1622" s="224"/>
      <c r="AF1622" s="53"/>
      <c r="AG1622" s="54"/>
      <c r="AH1622" s="55"/>
      <c r="AI1622" s="56"/>
      <c r="AJ1622" s="41" t="s">
        <v>85</v>
      </c>
      <c r="AK1622" s="42">
        <v>44600</v>
      </c>
      <c r="AL1622" s="50"/>
      <c r="AM1622" s="337" t="str">
        <f>INDEX($K$6:$AE$6,1,MATCH(1,K1622:AE1622,-1))</f>
        <v>95PFE-L2M</v>
      </c>
      <c r="AN1622" s="337" t="str">
        <f>IF(INDEX($K$6:$AE$6,1,MATCH(1,K1622:AE1622,1))&lt;&gt;INDEX($K$6:$AE$6,1,MATCH(1,K1622:AE1622,-1)),INDEX($K$6:$AE$6,1,MATCH(1,K1622:AE1622,1)),"-")</f>
        <v>-</v>
      </c>
    </row>
    <row r="1623" spans="1:40" x14ac:dyDescent="0.2">
      <c r="B1623" s="172">
        <f>IF(A1623="Oui",1,0)</f>
        <v>0</v>
      </c>
      <c r="C1623" s="172">
        <f>IF(OR(G1623="Médecin",H1623="Médecin",I1623="Médecin",I1623="Médecins",H1623="anesthésiste",H1623="boursier univ.",H1623="chercheur",H1623="chirurgien",H1623="Résident(e)",H1623="Md Urg",H1623="Md Card",LEFT(H1623,6)="Fellow",H1623="Externe Médecine",H1623="Directeur de la biobanque Médecin",H1623="monit.-boursier",),1,0)</f>
        <v>1</v>
      </c>
      <c r="D1623" s="172">
        <f>IF(OR(G1623=0,H1623="Stagiaire",H1623="Stagiaires",H1623="Externe",H1623="Externes",G1623="agence",H1623="STAGIAIRE INFIRMIER(ÈRE)",H1623="STAGIAIRE SI",H1623="STAGIAIRE S.I.",H1623="STAGIAIRE PAB",H1623="STAGIAIRE EN PERFUSION",H1623="Stagiaire Physiothérapeute",H1623="Stagiaire médecine",H1623="Stagiaire - Service sociaux",H1623="STAGIAIRE SOINS INFIRMIERS",H1623="STAGIAIRE EXTERNE EN MÉDECINE",H1623="ss",),1,0)</f>
        <v>0</v>
      </c>
      <c r="E1623" s="28" t="s">
        <v>2403</v>
      </c>
      <c r="F1623" s="28" t="s">
        <v>785</v>
      </c>
      <c r="G1623" s="262" t="s">
        <v>2404</v>
      </c>
      <c r="H1623" s="79" t="s">
        <v>80</v>
      </c>
      <c r="I1623" s="164" t="s">
        <v>117</v>
      </c>
      <c r="J1623" s="273">
        <f ca="1">IF(AK1623&lt;=Données!$B$2,1," ")</f>
        <v>1</v>
      </c>
      <c r="K1623" s="45"/>
      <c r="L1623" s="46"/>
      <c r="M1623" s="47"/>
      <c r="N1623" s="48"/>
      <c r="O1623" s="185"/>
      <c r="P1623" s="187"/>
      <c r="Q1623" s="185"/>
      <c r="R1623" s="186"/>
      <c r="S1623" s="186">
        <v>1</v>
      </c>
      <c r="T1623" s="187"/>
      <c r="U1623" s="187"/>
      <c r="V1623" s="187"/>
      <c r="W1623" s="320"/>
      <c r="X1623" s="214"/>
      <c r="Y1623" s="215"/>
      <c r="Z1623" s="34"/>
      <c r="AA1623" s="35"/>
      <c r="AB1623" s="35"/>
      <c r="AC1623" s="35"/>
      <c r="AD1623" s="36"/>
      <c r="AE1623" s="224"/>
      <c r="AF1623" s="53"/>
      <c r="AG1623" s="54"/>
      <c r="AH1623" s="55"/>
      <c r="AI1623" s="56"/>
      <c r="AJ1623" s="41" t="s">
        <v>193</v>
      </c>
      <c r="AK1623" s="42">
        <v>43864</v>
      </c>
      <c r="AL1623" s="50"/>
      <c r="AM1623" s="337" t="str">
        <f>INDEX($K$6:$AE$6,1,MATCH(1,K1623:AE1623,-1))</f>
        <v>1870 +</v>
      </c>
      <c r="AN1623" s="337" t="str">
        <f>IF(INDEX($K$6:$AE$6,1,MATCH(1,K1623:AE1623,1))&lt;&gt;INDEX($K$6:$AE$6,1,MATCH(1,K1623:AE1623,-1)),INDEX($K$6:$AE$6,1,MATCH(1,K1623:AE1623,1)),"-")</f>
        <v>-</v>
      </c>
    </row>
    <row r="1624" spans="1:40" x14ac:dyDescent="0.2">
      <c r="B1624" s="172">
        <f>IF(A1624="Oui",1,0)</f>
        <v>0</v>
      </c>
      <c r="C1624" s="172">
        <f>IF(OR(G1624="Médecin",H1624="Médecin",I1624="Médecin",I1624="Médecins",H1624="anesthésiste",H1624="boursier univ.",H1624="chercheur",H1624="chirurgien",H1624="Résident(e)",H1624="Md Urg",H1624="Md Card",LEFT(H1624,6)="Fellow",H1624="Externe Médecine",H1624="Directeur de la biobanque Médecin",H1624="monit.-boursier",),1,0)</f>
        <v>1</v>
      </c>
      <c r="D1624" s="172">
        <f>IF(OR(G1624=0,H1624="Stagiaire",H1624="Stagiaires",H1624="Externe",H1624="Externes",G1624="agence",H1624="STAGIAIRE INFIRMIER(ÈRE)",H1624="STAGIAIRE SI",H1624="STAGIAIRE S.I.",H1624="STAGIAIRE PAB",H1624="STAGIAIRE EN PERFUSION",H1624="Stagiaire Physiothérapeute",H1624="Stagiaire médecine",H1624="Stagiaire - Service sociaux",H1624="STAGIAIRE SOINS INFIRMIERS",H1624="STAGIAIRE EXTERNE EN MÉDECINE",H1624="ss",),1,0)</f>
        <v>0</v>
      </c>
      <c r="E1624" s="28" t="s">
        <v>5804</v>
      </c>
      <c r="F1624" s="28" t="s">
        <v>5805</v>
      </c>
      <c r="G1624" s="262" t="s">
        <v>5806</v>
      </c>
      <c r="H1624" s="79" t="s">
        <v>3185</v>
      </c>
      <c r="I1624" s="164" t="s">
        <v>324</v>
      </c>
      <c r="J1624" s="273" t="str">
        <f ca="1">IF(AK1624&lt;=Données!$B$2,1," ")</f>
        <v xml:space="preserve"> </v>
      </c>
      <c r="K1624" s="45">
        <v>1</v>
      </c>
      <c r="L1624" s="46"/>
      <c r="M1624" s="47"/>
      <c r="N1624" s="48"/>
      <c r="O1624" s="185"/>
      <c r="P1624" s="187"/>
      <c r="Q1624" s="185"/>
      <c r="R1624" s="186"/>
      <c r="S1624" s="186"/>
      <c r="T1624" s="187"/>
      <c r="U1624" s="187"/>
      <c r="V1624" s="187"/>
      <c r="W1624" s="320"/>
      <c r="X1624" s="214"/>
      <c r="Y1624" s="215"/>
      <c r="Z1624" s="34"/>
      <c r="AA1624" s="35"/>
      <c r="AB1624" s="35"/>
      <c r="AC1624" s="35"/>
      <c r="AD1624" s="36"/>
      <c r="AE1624" s="224"/>
      <c r="AF1624" s="53"/>
      <c r="AG1624" s="54"/>
      <c r="AH1624" s="55"/>
      <c r="AI1624" s="56"/>
      <c r="AJ1624" s="41" t="s">
        <v>4462</v>
      </c>
      <c r="AK1624" s="42">
        <v>45624</v>
      </c>
      <c r="AL1624" s="50"/>
      <c r="AM1624" s="337" t="str">
        <f>INDEX($K$6:$AE$6,1,MATCH(1,K1624:AE1624,-1))</f>
        <v>95PFE-L2S</v>
      </c>
      <c r="AN1624" s="337" t="str">
        <f>IF(INDEX($K$6:$AE$6,1,MATCH(1,K1624:AE1624,1))&lt;&gt;INDEX($K$6:$AE$6,1,MATCH(1,K1624:AE1624,-1)),INDEX($K$6:$AE$6,1,MATCH(1,K1624:AE1624,1)),"-")</f>
        <v>-</v>
      </c>
    </row>
    <row r="1625" spans="1:40" x14ac:dyDescent="0.2">
      <c r="A1625" s="382" t="str">
        <f>IF(IFERROR(VLOOKUP(G1625,EmployesActifs,1,FALSE),"Non")&lt;&gt;"Non","Oui","Non")</f>
        <v>Oui</v>
      </c>
      <c r="B1625" s="172">
        <f>IF(A1625="Oui",1,0)</f>
        <v>1</v>
      </c>
      <c r="C1625" s="172">
        <f>IF(OR(G1625="Médecin",H1625="Médecin",I1625="Médecin",I1625="Médecins",H1625="anesthésiste",H1625="boursier univ.",H1625="chercheur",H1625="chirurgien",H1625="Résident(e)",H1625="Md Urg",H1625="Md Card",LEFT(H1625,6)="Fellow",H1625="Externe Médecine",H1625="Directeur de la biobanque Médecin",H1625="monit.-boursier",),1,0)</f>
        <v>0</v>
      </c>
      <c r="D1625" s="172">
        <f>IF(OR(G1625=0,H1625="Stagiaire",H1625="Stagiaires",H1625="Externe",H1625="Externes",G1625="agence",H1625="STAGIAIRE INFIRMIER(ÈRE)",H1625="STAGIAIRE SI",H1625="STAGIAIRE S.I.",H1625="STAGIAIRE PAB",H1625="STAGIAIRE EN PERFUSION",H1625="Stagiaire Physiothérapeute",H1625="Stagiaire médecine",H1625="Stagiaire - Service sociaux",H1625="STAGIAIRE SOINS INFIRMIERS",H1625="STAGIAIRE EXTERNE EN MÉDECINE",H1625="ss",),1,0)</f>
        <v>0</v>
      </c>
      <c r="E1625" s="28" t="s">
        <v>5969</v>
      </c>
      <c r="F1625" s="28" t="s">
        <v>5822</v>
      </c>
      <c r="G1625" s="262">
        <v>13638</v>
      </c>
      <c r="H1625" s="79" t="s">
        <v>54</v>
      </c>
      <c r="I1625" s="164" t="s">
        <v>5862</v>
      </c>
      <c r="J1625" s="273" t="str">
        <f ca="1">IF(AK1625&lt;=Données!$B$2,1," ")</f>
        <v xml:space="preserve"> </v>
      </c>
      <c r="K1625" s="45"/>
      <c r="L1625" s="46">
        <v>1</v>
      </c>
      <c r="M1625" s="47"/>
      <c r="N1625" s="48"/>
      <c r="O1625" s="185"/>
      <c r="P1625" s="187"/>
      <c r="Q1625" s="185"/>
      <c r="R1625" s="186"/>
      <c r="S1625" s="186"/>
      <c r="T1625" s="187"/>
      <c r="U1625" s="187"/>
      <c r="V1625" s="187"/>
      <c r="W1625" s="320"/>
      <c r="X1625" s="214"/>
      <c r="Y1625" s="215"/>
      <c r="Z1625" s="34"/>
      <c r="AA1625" s="35"/>
      <c r="AB1625" s="35"/>
      <c r="AC1625" s="35"/>
      <c r="AD1625" s="36"/>
      <c r="AE1625" s="224"/>
      <c r="AF1625" s="53"/>
      <c r="AG1625" s="54"/>
      <c r="AH1625" s="55"/>
      <c r="AI1625" s="56"/>
      <c r="AJ1625" s="41" t="s">
        <v>50</v>
      </c>
      <c r="AK1625" s="42">
        <v>45724</v>
      </c>
      <c r="AL1625" s="50"/>
      <c r="AM1625" s="337" t="str">
        <f>INDEX($K$6:$AE$6,1,MATCH(1,K1625:AE1625,-1))</f>
        <v>95PFE-L2M</v>
      </c>
      <c r="AN1625" s="337" t="str">
        <f>IF(INDEX($K$6:$AE$6,1,MATCH(1,K1625:AE1625,1))&lt;&gt;INDEX($K$6:$AE$6,1,MATCH(1,K1625:AE1625,-1)),INDEX($K$6:$AE$6,1,MATCH(1,K1625:AE1625,1)),"-")</f>
        <v>-</v>
      </c>
    </row>
    <row r="1626" spans="1:40" x14ac:dyDescent="0.2">
      <c r="A1626" s="382" t="str">
        <f>IF(IFERROR(VLOOKUP(G1626,EmployesActifs,1,FALSE),"Non")&lt;&gt;"Non","Oui","Non")</f>
        <v>Oui</v>
      </c>
      <c r="B1626" s="172">
        <f>IF(A1626="Oui",1,0)</f>
        <v>1</v>
      </c>
      <c r="C1626" s="172">
        <f>IF(OR(G1626="Médecin",H1626="Médecin",I1626="Médecin",I1626="Médecins",H1626="anesthésiste",H1626="boursier univ.",H1626="chercheur",H1626="chirurgien",H1626="Résident(e)",H1626="Md Urg",H1626="Md Card",LEFT(H1626,6)="Fellow",H1626="Externe Médecine",H1626="Directeur de la biobanque Médecin",H1626="monit.-boursier",),1,0)</f>
        <v>0</v>
      </c>
      <c r="D1626" s="172">
        <f>IF(OR(G1626=0,H1626="Stagiaire",H1626="Stagiaires",H1626="Externe",H1626="Externes",G1626="agence",H1626="STAGIAIRE INFIRMIER(ÈRE)",H1626="STAGIAIRE SI",H1626="STAGIAIRE S.I.",H1626="STAGIAIRE PAB",H1626="STAGIAIRE EN PERFUSION",H1626="Stagiaire Physiothérapeute",H1626="Stagiaire médecine",H1626="Stagiaire - Service sociaux",H1626="STAGIAIRE SOINS INFIRMIERS",H1626="STAGIAIRE EXTERNE EN MÉDECINE",H1626="ss",),1,0)</f>
        <v>0</v>
      </c>
      <c r="E1626" s="28" t="s">
        <v>4306</v>
      </c>
      <c r="F1626" s="28" t="s">
        <v>4307</v>
      </c>
      <c r="G1626" s="262">
        <v>12971</v>
      </c>
      <c r="H1626" s="79" t="s">
        <v>1559</v>
      </c>
      <c r="I1626" s="164" t="s">
        <v>5716</v>
      </c>
      <c r="J1626" s="273">
        <f ca="1">IF(AK1626&lt;=Données!$B$2,1," ")</f>
        <v>1</v>
      </c>
      <c r="K1626" s="45"/>
      <c r="L1626" s="46">
        <v>1</v>
      </c>
      <c r="M1626" s="47"/>
      <c r="N1626" s="48"/>
      <c r="O1626" s="185"/>
      <c r="P1626" s="187"/>
      <c r="Q1626" s="185"/>
      <c r="R1626" s="186"/>
      <c r="S1626" s="186"/>
      <c r="T1626" s="187"/>
      <c r="U1626" s="187"/>
      <c r="V1626" s="187"/>
      <c r="W1626" s="320"/>
      <c r="X1626" s="214"/>
      <c r="Y1626" s="215"/>
      <c r="Z1626" s="34"/>
      <c r="AA1626" s="35"/>
      <c r="AB1626" s="35"/>
      <c r="AC1626" s="35"/>
      <c r="AD1626" s="36"/>
      <c r="AE1626" s="224"/>
      <c r="AF1626" s="53"/>
      <c r="AG1626" s="54"/>
      <c r="AH1626" s="55"/>
      <c r="AI1626" s="56"/>
      <c r="AJ1626" s="41" t="s">
        <v>2858</v>
      </c>
      <c r="AK1626" s="42">
        <v>45223</v>
      </c>
      <c r="AL1626" s="50"/>
      <c r="AM1626" s="337" t="str">
        <f>INDEX($K$6:$AE$6,1,MATCH(1,K1626:AE1626,-1))</f>
        <v>95PFE-L2M</v>
      </c>
      <c r="AN1626" s="337" t="str">
        <f>IF(INDEX($K$6:$AE$6,1,MATCH(1,K1626:AE1626,1))&lt;&gt;INDEX($K$6:$AE$6,1,MATCH(1,K1626:AE1626,-1)),INDEX($K$6:$AE$6,1,MATCH(1,K1626:AE1626,1)),"-")</f>
        <v>-</v>
      </c>
    </row>
    <row r="1627" spans="1:40" x14ac:dyDescent="0.2">
      <c r="A1627" s="382" t="str">
        <f>IF(IFERROR(VLOOKUP(G1627,EmployesActifs,1,FALSE),"Non")&lt;&gt;"Non","Oui","Non")</f>
        <v>Oui</v>
      </c>
      <c r="B1627" s="172">
        <f>IF(A1627="Oui",1,0)</f>
        <v>1</v>
      </c>
      <c r="C1627" s="172">
        <f>IF(OR(G1627="Médecin",H1627="Médecin",I1627="Médecin",I1627="Médecins",H1627="anesthésiste",H1627="boursier univ.",H1627="chercheur",H1627="chirurgien",H1627="Résident(e)",H1627="Md Urg",H1627="Md Card",LEFT(H1627,6)="Fellow",H1627="Externe Médecine",H1627="Directeur de la biobanque Médecin",H1627="monit.-boursier",),1,0)</f>
        <v>0</v>
      </c>
      <c r="D1627" s="172">
        <f>IF(OR(G1627=0,H1627="Stagiaire",H1627="Stagiaires",H1627="Externe",H1627="Externes",G1627="agence",H1627="STAGIAIRE INFIRMIER(ÈRE)",H1627="STAGIAIRE SI",H1627="STAGIAIRE S.I.",H1627="STAGIAIRE PAB",H1627="STAGIAIRE EN PERFUSION",H1627="Stagiaire Physiothérapeute",H1627="Stagiaire médecine",H1627="Stagiaire - Service sociaux",H1627="STAGIAIRE SOINS INFIRMIERS",H1627="STAGIAIRE EXTERNE EN MÉDECINE",H1627="ss",),1,0)</f>
        <v>0</v>
      </c>
      <c r="E1627" s="28" t="s">
        <v>2405</v>
      </c>
      <c r="F1627" s="28" t="s">
        <v>2406</v>
      </c>
      <c r="G1627" s="262">
        <v>5840</v>
      </c>
      <c r="H1627" s="79" t="s">
        <v>103</v>
      </c>
      <c r="I1627" s="164" t="s">
        <v>61</v>
      </c>
      <c r="J1627" s="273">
        <f ca="1">IF(AK1627&lt;=Données!$B$2,1," ")</f>
        <v>1</v>
      </c>
      <c r="K1627" s="45"/>
      <c r="L1627" s="46">
        <v>1</v>
      </c>
      <c r="M1627" s="47"/>
      <c r="N1627" s="48"/>
      <c r="O1627" s="185"/>
      <c r="P1627" s="187"/>
      <c r="Q1627" s="185"/>
      <c r="R1627" s="186"/>
      <c r="S1627" s="186"/>
      <c r="T1627" s="187"/>
      <c r="U1627" s="187"/>
      <c r="V1627" s="187"/>
      <c r="W1627" s="320"/>
      <c r="X1627" s="214"/>
      <c r="Y1627" s="215"/>
      <c r="Z1627" s="34"/>
      <c r="AA1627" s="35"/>
      <c r="AB1627" s="35"/>
      <c r="AC1627" s="35"/>
      <c r="AD1627" s="36"/>
      <c r="AE1627" s="224"/>
      <c r="AF1627" s="53"/>
      <c r="AG1627" s="54"/>
      <c r="AH1627" s="55"/>
      <c r="AI1627" s="56"/>
      <c r="AJ1627" s="41" t="s">
        <v>159</v>
      </c>
      <c r="AK1627" s="42">
        <v>44691</v>
      </c>
      <c r="AL1627" s="50"/>
      <c r="AM1627" s="337" t="str">
        <f>INDEX($K$6:$AE$6,1,MATCH(1,K1627:AE1627,-1))</f>
        <v>95PFE-L2M</v>
      </c>
      <c r="AN1627" s="337" t="str">
        <f>IF(INDEX($K$6:$AE$6,1,MATCH(1,K1627:AE1627,1))&lt;&gt;INDEX($K$6:$AE$6,1,MATCH(1,K1627:AE1627,-1)),INDEX($K$6:$AE$6,1,MATCH(1,K1627:AE1627,1)),"-")</f>
        <v>-</v>
      </c>
    </row>
    <row r="1628" spans="1:40" x14ac:dyDescent="0.2">
      <c r="A1628" s="382" t="str">
        <f>IF(IFERROR(VLOOKUP(G1628,EmployesActifs,1,FALSE),"Non")&lt;&gt;"Non","Oui","Non")</f>
        <v>Oui</v>
      </c>
      <c r="B1628" s="172">
        <f>IF(A1628="Oui",1,0)</f>
        <v>1</v>
      </c>
      <c r="C1628" s="172">
        <f>IF(OR(G1628="Médecin",H1628="Médecin",I1628="Médecin",I1628="Médecins",H1628="anesthésiste",H1628="boursier univ.",H1628="chercheur",H1628="chirurgien",H1628="Résident(e)",H1628="Md Urg",H1628="Md Card",LEFT(H1628,6)="Fellow",H1628="Externe Médecine",H1628="Directeur de la biobanque Médecin",H1628="monit.-boursier",),1,0)</f>
        <v>0</v>
      </c>
      <c r="D1628" s="172">
        <f>IF(OR(G1628=0,H1628="Stagiaire",H1628="Stagiaires",H1628="Externe",H1628="Externes",G1628="agence",H1628="STAGIAIRE INFIRMIER(ÈRE)",H1628="STAGIAIRE SI",H1628="STAGIAIRE S.I.",H1628="STAGIAIRE PAB",H1628="STAGIAIRE EN PERFUSION",H1628="Stagiaire Physiothérapeute",H1628="Stagiaire médecine",H1628="Stagiaire - Service sociaux",H1628="STAGIAIRE SOINS INFIRMIERS",H1628="STAGIAIRE EXTERNE EN MÉDECINE",H1628="ss",),1,0)</f>
        <v>0</v>
      </c>
      <c r="E1628" s="28" t="s">
        <v>2407</v>
      </c>
      <c r="F1628" s="28" t="s">
        <v>1419</v>
      </c>
      <c r="G1628" s="262">
        <v>11626</v>
      </c>
      <c r="H1628" s="79" t="s">
        <v>3738</v>
      </c>
      <c r="I1628" s="164" t="s">
        <v>2270</v>
      </c>
      <c r="J1628" s="273">
        <f ca="1">IF(AK1628&lt;=Données!$B$2,1," ")</f>
        <v>1</v>
      </c>
      <c r="K1628" s="45"/>
      <c r="L1628" s="46" t="s">
        <v>56</v>
      </c>
      <c r="M1628" s="47"/>
      <c r="N1628" s="48"/>
      <c r="O1628" s="185"/>
      <c r="P1628" s="187"/>
      <c r="Q1628" s="185"/>
      <c r="R1628" s="186">
        <v>1</v>
      </c>
      <c r="S1628" s="186"/>
      <c r="T1628" s="187"/>
      <c r="U1628" s="187"/>
      <c r="V1628" s="187"/>
      <c r="W1628" s="320"/>
      <c r="X1628" s="214"/>
      <c r="Y1628" s="215"/>
      <c r="Z1628" s="34"/>
      <c r="AA1628" s="35"/>
      <c r="AB1628" s="35"/>
      <c r="AC1628" s="35"/>
      <c r="AD1628" s="36"/>
      <c r="AE1628" s="224"/>
      <c r="AF1628" s="73"/>
      <c r="AG1628" s="95"/>
      <c r="AH1628" s="96"/>
      <c r="AI1628" s="97"/>
      <c r="AJ1628" s="41" t="s">
        <v>57</v>
      </c>
      <c r="AK1628" s="42">
        <v>44565</v>
      </c>
      <c r="AL1628" s="50"/>
      <c r="AM1628" s="337">
        <f>INDEX($K$6:$AE$6,1,MATCH(1,K1628:AE1628,-1))</f>
        <v>1860</v>
      </c>
      <c r="AN1628" s="337" t="str">
        <f>IF(INDEX($K$6:$AE$6,1,MATCH(1,K1628:AE1628,1))&lt;&gt;INDEX($K$6:$AE$6,1,MATCH(1,K1628:AE1628,-1)),INDEX($K$6:$AE$6,1,MATCH(1,K1628:AE1628,1)),"-")</f>
        <v>-</v>
      </c>
    </row>
    <row r="1629" spans="1:40" x14ac:dyDescent="0.2">
      <c r="A1629" s="382" t="str">
        <f>IF(IFERROR(VLOOKUP(G1629,EmployesActifs,1,FALSE),"Non")&lt;&gt;"Non","Oui","Non")</f>
        <v>Oui</v>
      </c>
      <c r="B1629" s="172">
        <f>IF(A1629="Oui",1,0)</f>
        <v>1</v>
      </c>
      <c r="C1629" s="172">
        <f>IF(OR(G1629="Médecin",H1629="Médecin",I1629="Médecin",I1629="Médecins",H1629="anesthésiste",H1629="boursier univ.",H1629="chercheur",H1629="chirurgien",H1629="Résident(e)",H1629="Md Urg",H1629="Md Card",LEFT(H1629,6)="Fellow",H1629="Externe Médecine",H1629="Directeur de la biobanque Médecin",H1629="monit.-boursier",),1,0)</f>
        <v>0</v>
      </c>
      <c r="D1629" s="172">
        <f>IF(OR(G1629=0,H1629="Stagiaire",H1629="Stagiaires",H1629="Externe",H1629="Externes",G1629="agence",H1629="STAGIAIRE INFIRMIER(ÈRE)",H1629="STAGIAIRE SI",H1629="STAGIAIRE S.I.",H1629="STAGIAIRE PAB",H1629="STAGIAIRE EN PERFUSION",H1629="Stagiaire Physiothérapeute",H1629="Stagiaire médecine",H1629="Stagiaire - Service sociaux",H1629="STAGIAIRE SOINS INFIRMIERS",H1629="STAGIAIRE EXTERNE EN MÉDECINE",H1629="ss",),1,0)</f>
        <v>0</v>
      </c>
      <c r="E1629" s="28" t="s">
        <v>2407</v>
      </c>
      <c r="F1629" s="28" t="s">
        <v>1820</v>
      </c>
      <c r="G1629" s="262">
        <v>10917</v>
      </c>
      <c r="H1629" s="79" t="s">
        <v>2408</v>
      </c>
      <c r="I1629" s="164" t="s">
        <v>174</v>
      </c>
      <c r="J1629" s="273">
        <f ca="1">IF(AK1629&lt;=Données!$B$2,1," ")</f>
        <v>1</v>
      </c>
      <c r="K1629" s="45" t="s">
        <v>56</v>
      </c>
      <c r="L1629" s="46" t="s">
        <v>56</v>
      </c>
      <c r="M1629" s="47" t="s">
        <v>56</v>
      </c>
      <c r="N1629" s="48"/>
      <c r="O1629" s="185"/>
      <c r="P1629" s="187"/>
      <c r="Q1629" s="185"/>
      <c r="R1629" s="186"/>
      <c r="S1629" s="186">
        <v>1</v>
      </c>
      <c r="T1629" s="187"/>
      <c r="U1629" s="187"/>
      <c r="V1629" s="187"/>
      <c r="W1629" s="320"/>
      <c r="X1629" s="214"/>
      <c r="Y1629" s="215"/>
      <c r="Z1629" s="34"/>
      <c r="AA1629" s="35"/>
      <c r="AB1629" s="35"/>
      <c r="AC1629" s="35"/>
      <c r="AD1629" s="36"/>
      <c r="AE1629" s="224"/>
      <c r="AF1629" s="53"/>
      <c r="AG1629" s="54"/>
      <c r="AH1629" s="55"/>
      <c r="AI1629" s="56"/>
      <c r="AJ1629" s="41" t="s">
        <v>98</v>
      </c>
      <c r="AK1629" s="42">
        <v>44587</v>
      </c>
      <c r="AL1629" s="50" t="s">
        <v>870</v>
      </c>
      <c r="AM1629" s="337" t="str">
        <f>INDEX($K$6:$AE$6,1,MATCH(1,K1629:AE1629,-1))</f>
        <v>1870 +</v>
      </c>
      <c r="AN1629" s="337" t="str">
        <f>IF(INDEX($K$6:$AE$6,1,MATCH(1,K1629:AE1629,1))&lt;&gt;INDEX($K$6:$AE$6,1,MATCH(1,K1629:AE1629,-1)),INDEX($K$6:$AE$6,1,MATCH(1,K1629:AE1629,1)),"-")</f>
        <v>-</v>
      </c>
    </row>
    <row r="1630" spans="1:40" x14ac:dyDescent="0.2">
      <c r="A1630" s="382" t="str">
        <f>IF(IFERROR(VLOOKUP(G1630,EmployesActifs,1,FALSE),"Non")&lt;&gt;"Non","Oui","Non")</f>
        <v>Oui</v>
      </c>
      <c r="B1630" s="172">
        <f>IF(A1630="Oui",1,0)</f>
        <v>1</v>
      </c>
      <c r="C1630" s="172">
        <f>IF(OR(G1630="Médecin",H1630="Médecin",I1630="Médecin",I1630="Médecins",H1630="anesthésiste",H1630="boursier univ.",H1630="chercheur",H1630="chirurgien",H1630="Résident(e)",H1630="Md Urg",H1630="Md Card",LEFT(H1630,6)="Fellow",H1630="Externe Médecine",H1630="Directeur de la biobanque Médecin",H1630="monit.-boursier",),1,0)</f>
        <v>0</v>
      </c>
      <c r="D1630" s="172">
        <f>IF(OR(G1630=0,H1630="Stagiaire",H1630="Stagiaires",H1630="Externe",H1630="Externes",G1630="agence",H1630="STAGIAIRE INFIRMIER(ÈRE)",H1630="STAGIAIRE SI",H1630="STAGIAIRE S.I.",H1630="STAGIAIRE PAB",H1630="STAGIAIRE EN PERFUSION",H1630="Stagiaire Physiothérapeute",H1630="Stagiaire médecine",H1630="Stagiaire - Service sociaux",H1630="STAGIAIRE SOINS INFIRMIERS",H1630="STAGIAIRE EXTERNE EN MÉDECINE",H1630="ss",),1,0)</f>
        <v>0</v>
      </c>
      <c r="E1630" s="28" t="s">
        <v>2409</v>
      </c>
      <c r="F1630" s="28" t="s">
        <v>2410</v>
      </c>
      <c r="G1630" s="262">
        <v>11383</v>
      </c>
      <c r="H1630" s="79" t="s">
        <v>60</v>
      </c>
      <c r="I1630" s="164" t="s">
        <v>5215</v>
      </c>
      <c r="J1630" s="273">
        <f ca="1">IF(AK1630&lt;=Données!$B$2,1," ")</f>
        <v>1</v>
      </c>
      <c r="K1630" s="45"/>
      <c r="L1630" s="46" t="s">
        <v>56</v>
      </c>
      <c r="M1630" s="47"/>
      <c r="N1630" s="48"/>
      <c r="O1630" s="185"/>
      <c r="P1630" s="187"/>
      <c r="Q1630" s="185"/>
      <c r="R1630" s="186"/>
      <c r="S1630" s="186">
        <v>1</v>
      </c>
      <c r="T1630" s="187"/>
      <c r="U1630" s="187"/>
      <c r="V1630" s="187"/>
      <c r="W1630" s="320"/>
      <c r="X1630" s="214"/>
      <c r="Y1630" s="215"/>
      <c r="Z1630" s="34"/>
      <c r="AA1630" s="35"/>
      <c r="AB1630" s="35"/>
      <c r="AC1630" s="35"/>
      <c r="AD1630" s="36"/>
      <c r="AE1630" s="224"/>
      <c r="AF1630" s="53"/>
      <c r="AG1630" s="54"/>
      <c r="AH1630" s="55"/>
      <c r="AI1630" s="56"/>
      <c r="AJ1630" s="41" t="s">
        <v>57</v>
      </c>
      <c r="AK1630" s="42">
        <v>44582</v>
      </c>
      <c r="AL1630" s="50"/>
      <c r="AM1630" s="337" t="str">
        <f>INDEX($K$6:$AE$6,1,MATCH(1,K1630:AE1630,-1))</f>
        <v>1870 +</v>
      </c>
      <c r="AN1630" s="337" t="str">
        <f>IF(INDEX($K$6:$AE$6,1,MATCH(1,K1630:AE1630,1))&lt;&gt;INDEX($K$6:$AE$6,1,MATCH(1,K1630:AE1630,-1)),INDEX($K$6:$AE$6,1,MATCH(1,K1630:AE1630,1)),"-")</f>
        <v>-</v>
      </c>
    </row>
    <row r="1631" spans="1:40" x14ac:dyDescent="0.2">
      <c r="A1631" s="382" t="str">
        <f>IF(IFERROR(VLOOKUP(G1631,EmployesActifs,1,FALSE),"Non")&lt;&gt;"Non","Oui","Non")</f>
        <v>Oui</v>
      </c>
      <c r="B1631" s="172">
        <f>IF(A1631="Oui",1,0)</f>
        <v>1</v>
      </c>
      <c r="C1631" s="172">
        <f>IF(OR(G1631="Médecin",H1631="Médecin",I1631="Médecin",I1631="Médecins",H1631="anesthésiste",H1631="boursier univ.",H1631="chercheur",H1631="chirurgien",H1631="Résident(e)",H1631="Md Urg",H1631="Md Card",LEFT(H1631,6)="Fellow",H1631="Externe Médecine",H1631="Directeur de la biobanque Médecin",H1631="monit.-boursier",),1,0)</f>
        <v>0</v>
      </c>
      <c r="D1631" s="172">
        <f>IF(OR(G1631=0,H1631="Stagiaire",H1631="Stagiaires",H1631="Externe",H1631="Externes",G1631="agence",H1631="STAGIAIRE INFIRMIER(ÈRE)",H1631="STAGIAIRE SI",H1631="STAGIAIRE S.I.",H1631="STAGIAIRE PAB",H1631="STAGIAIRE EN PERFUSION",H1631="Stagiaire Physiothérapeute",H1631="Stagiaire médecine",H1631="Stagiaire - Service sociaux",H1631="STAGIAIRE SOINS INFIRMIERS",H1631="STAGIAIRE EXTERNE EN MÉDECINE",H1631="ss",),1,0)</f>
        <v>0</v>
      </c>
      <c r="E1631" s="28" t="s">
        <v>2411</v>
      </c>
      <c r="F1631" s="28" t="s">
        <v>3332</v>
      </c>
      <c r="G1631" s="262">
        <v>6061</v>
      </c>
      <c r="H1631" s="79" t="s">
        <v>2098</v>
      </c>
      <c r="I1631" s="164" t="s">
        <v>5716</v>
      </c>
      <c r="J1631" s="273" t="str">
        <f ca="1">IF(AK1631&lt;=Données!$B$2,1," ")</f>
        <v xml:space="preserve"> </v>
      </c>
      <c r="K1631" s="45" t="s">
        <v>56</v>
      </c>
      <c r="L1631" s="46"/>
      <c r="M1631" s="47"/>
      <c r="N1631" s="48"/>
      <c r="O1631" s="185"/>
      <c r="P1631" s="187"/>
      <c r="Q1631" s="185"/>
      <c r="R1631" s="186"/>
      <c r="S1631" s="186">
        <v>1</v>
      </c>
      <c r="T1631" s="187"/>
      <c r="U1631" s="187"/>
      <c r="V1631" s="187"/>
      <c r="W1631" s="320"/>
      <c r="X1631" s="214"/>
      <c r="Y1631" s="215"/>
      <c r="Z1631" s="34"/>
      <c r="AA1631" s="35"/>
      <c r="AB1631" s="35"/>
      <c r="AC1631" s="35"/>
      <c r="AD1631" s="36">
        <v>1</v>
      </c>
      <c r="AE1631" s="224"/>
      <c r="AF1631" s="53"/>
      <c r="AG1631" s="54"/>
      <c r="AH1631" s="55"/>
      <c r="AI1631" s="56"/>
      <c r="AJ1631" s="41" t="s">
        <v>4462</v>
      </c>
      <c r="AK1631" s="42">
        <v>45882</v>
      </c>
      <c r="AL1631" s="50"/>
      <c r="AM1631" s="337" t="str">
        <f>INDEX($K$6:$AE$6,1,MATCH(1,K1631:AE1631,-1))</f>
        <v>1870 +</v>
      </c>
      <c r="AN1631" s="337" t="str">
        <f>IF(INDEX($K$6:$AE$6,1,MATCH(1,K1631:AE1631,1))&lt;&gt;INDEX($K$6:$AE$6,1,MATCH(1,K1631:AE1631,-1)),INDEX($K$6:$AE$6,1,MATCH(1,K1631:AE1631,1)),"-")</f>
        <v>1517-LP</v>
      </c>
    </row>
    <row r="1632" spans="1:40" x14ac:dyDescent="0.2">
      <c r="A1632" s="382" t="str">
        <f>IF(IFERROR(VLOOKUP(G1632,EmployesActifs,1,FALSE),"Non")&lt;&gt;"Non","Oui","Non")</f>
        <v>Oui</v>
      </c>
      <c r="B1632" s="172">
        <f>IF(A1632="Oui",1,0)</f>
        <v>1</v>
      </c>
      <c r="C1632" s="172">
        <f>IF(OR(G1632="Médecin",H1632="Médecin",I1632="Médecin",I1632="Médecins",H1632="anesthésiste",H1632="boursier univ.",H1632="chercheur",H1632="chirurgien",H1632="Résident(e)",H1632="Md Urg",H1632="Md Card",LEFT(H1632,6)="Fellow",H1632="Externe Médecine",H1632="Directeur de la biobanque Médecin",H1632="monit.-boursier",),1,0)</f>
        <v>0</v>
      </c>
      <c r="D1632" s="172">
        <f>IF(OR(G1632=0,H1632="Stagiaire",H1632="Stagiaires",H1632="Externe",H1632="Externes",G1632="agence",H1632="STAGIAIRE INFIRMIER(ÈRE)",H1632="STAGIAIRE SI",H1632="STAGIAIRE S.I.",H1632="STAGIAIRE PAB",H1632="STAGIAIRE EN PERFUSION",H1632="Stagiaire Physiothérapeute",H1632="Stagiaire médecine",H1632="Stagiaire - Service sociaux",H1632="STAGIAIRE SOINS INFIRMIERS",H1632="STAGIAIRE EXTERNE EN MÉDECINE",H1632="ss",),1,0)</f>
        <v>0</v>
      </c>
      <c r="E1632" s="28" t="s">
        <v>2412</v>
      </c>
      <c r="F1632" s="28" t="s">
        <v>1386</v>
      </c>
      <c r="G1632" s="262">
        <v>6109</v>
      </c>
      <c r="H1632" s="79" t="s">
        <v>103</v>
      </c>
      <c r="I1632" s="164" t="s">
        <v>61</v>
      </c>
      <c r="J1632" s="273">
        <f ca="1">IF(AK1632&lt;=Données!$B$2,1," ")</f>
        <v>1</v>
      </c>
      <c r="K1632" s="45" t="s">
        <v>56</v>
      </c>
      <c r="L1632" s="46"/>
      <c r="M1632" s="47"/>
      <c r="N1632" s="48" t="s">
        <v>56</v>
      </c>
      <c r="O1632" s="185"/>
      <c r="P1632" s="187"/>
      <c r="Q1632" s="185"/>
      <c r="R1632" s="186"/>
      <c r="S1632" s="186">
        <v>1</v>
      </c>
      <c r="T1632" s="187"/>
      <c r="U1632" s="187"/>
      <c r="V1632" s="187"/>
      <c r="W1632" s="320"/>
      <c r="X1632" s="214" t="s">
        <v>56</v>
      </c>
      <c r="Y1632" s="215" t="s">
        <v>56</v>
      </c>
      <c r="Z1632" s="34"/>
      <c r="AA1632" s="35"/>
      <c r="AB1632" s="35"/>
      <c r="AC1632" s="35"/>
      <c r="AD1632" s="36"/>
      <c r="AE1632" s="224"/>
      <c r="AF1632" s="53"/>
      <c r="AG1632" s="54"/>
      <c r="AH1632" s="55"/>
      <c r="AI1632" s="56"/>
      <c r="AJ1632" s="41" t="s">
        <v>2858</v>
      </c>
      <c r="AK1632" s="42">
        <v>45188</v>
      </c>
      <c r="AL1632" s="50"/>
      <c r="AM1632" s="337" t="str">
        <f>INDEX($K$6:$AE$6,1,MATCH(1,K1632:AE1632,-1))</f>
        <v>1870 +</v>
      </c>
      <c r="AN1632" s="337" t="str">
        <f>IF(INDEX($K$6:$AE$6,1,MATCH(1,K1632:AE1632,1))&lt;&gt;INDEX($K$6:$AE$6,1,MATCH(1,K1632:AE1632,-1)),INDEX($K$6:$AE$6,1,MATCH(1,K1632:AE1632,1)),"-")</f>
        <v>-</v>
      </c>
    </row>
    <row r="1633" spans="1:40" x14ac:dyDescent="0.2">
      <c r="A1633" s="382" t="str">
        <f>IF(IFERROR(VLOOKUP(G1633,EmployesActifs,1,FALSE),"Non")&lt;&gt;"Non","Oui","Non")</f>
        <v>Oui</v>
      </c>
      <c r="B1633" s="172">
        <f>IF(A1633="Oui",1,0)</f>
        <v>1</v>
      </c>
      <c r="C1633" s="172">
        <f>IF(OR(G1633="Médecin",H1633="Médecin",I1633="Médecin",I1633="Médecins",H1633="anesthésiste",H1633="boursier univ.",H1633="chercheur",H1633="chirurgien",H1633="Résident(e)",H1633="Md Urg",H1633="Md Card",LEFT(H1633,6)="Fellow",H1633="Externe Médecine",H1633="Directeur de la biobanque Médecin",H1633="monit.-boursier",),1,0)</f>
        <v>0</v>
      </c>
      <c r="D1633" s="172">
        <f>IF(OR(G1633=0,H1633="Stagiaire",H1633="Stagiaires",H1633="Externe",H1633="Externes",G1633="agence",H1633="STAGIAIRE INFIRMIER(ÈRE)",H1633="STAGIAIRE SI",H1633="STAGIAIRE S.I.",H1633="STAGIAIRE PAB",H1633="STAGIAIRE EN PERFUSION",H1633="Stagiaire Physiothérapeute",H1633="Stagiaire médecine",H1633="Stagiaire - Service sociaux",H1633="STAGIAIRE SOINS INFIRMIERS",H1633="STAGIAIRE EXTERNE EN MÉDECINE",H1633="ss",),1,0)</f>
        <v>0</v>
      </c>
      <c r="E1633" s="28" t="s">
        <v>3817</v>
      </c>
      <c r="F1633" s="28" t="s">
        <v>2413</v>
      </c>
      <c r="G1633" s="262">
        <v>9499</v>
      </c>
      <c r="H1633" s="79" t="s">
        <v>54</v>
      </c>
      <c r="I1633" s="164" t="s">
        <v>55</v>
      </c>
      <c r="J1633" s="273">
        <f ca="1">IF(AK1633&lt;=Données!$B$2,1," ")</f>
        <v>1</v>
      </c>
      <c r="K1633" s="45" t="s">
        <v>56</v>
      </c>
      <c r="L1633" s="46" t="s">
        <v>56</v>
      </c>
      <c r="M1633" s="47"/>
      <c r="N1633" s="48"/>
      <c r="O1633" s="185"/>
      <c r="P1633" s="187"/>
      <c r="Q1633" s="185">
        <v>1</v>
      </c>
      <c r="R1633" s="186"/>
      <c r="S1633" s="186" t="s">
        <v>56</v>
      </c>
      <c r="T1633" s="187" t="s">
        <v>56</v>
      </c>
      <c r="U1633" s="187"/>
      <c r="V1633" s="187"/>
      <c r="W1633" s="320"/>
      <c r="X1633" s="214"/>
      <c r="Y1633" s="215"/>
      <c r="Z1633" s="34" t="s">
        <v>56</v>
      </c>
      <c r="AA1633" s="35" t="s">
        <v>56</v>
      </c>
      <c r="AB1633" s="35"/>
      <c r="AC1633" s="35"/>
      <c r="AD1633" s="36"/>
      <c r="AE1633" s="224"/>
      <c r="AF1633" s="53"/>
      <c r="AG1633" s="54"/>
      <c r="AH1633" s="55"/>
      <c r="AI1633" s="56"/>
      <c r="AJ1633" s="41" t="s">
        <v>57</v>
      </c>
      <c r="AK1633" s="42">
        <v>44562</v>
      </c>
      <c r="AL1633" s="50"/>
      <c r="AM1633" s="337" t="str">
        <f>INDEX($K$6:$AE$6,1,MATCH(1,K1633:AE1633,-1))</f>
        <v>1860-S</v>
      </c>
      <c r="AN1633" s="337" t="str">
        <f>IF(INDEX($K$6:$AE$6,1,MATCH(1,K1633:AE1633,1))&lt;&gt;INDEX($K$6:$AE$6,1,MATCH(1,K1633:AE1633,-1)),INDEX($K$6:$AE$6,1,MATCH(1,K1633:AE1633,1)),"-")</f>
        <v>-</v>
      </c>
    </row>
    <row r="1634" spans="1:40" x14ac:dyDescent="0.2">
      <c r="B1634" s="172">
        <f>IF(A1634="Oui",1,0)</f>
        <v>0</v>
      </c>
      <c r="C1634" s="172">
        <f>IF(OR(G1634="Médecin",H1634="Médecin",I1634="Médecin",I1634="Médecins",H1634="anesthésiste",H1634="boursier univ.",H1634="chercheur",H1634="chirurgien",H1634="Résident(e)",H1634="Md Urg",H1634="Md Card",LEFT(H1634,6)="Fellow",H1634="Externe Médecine",H1634="Directeur de la biobanque Médecin",H1634="monit.-boursier",),1,0)</f>
        <v>0</v>
      </c>
      <c r="D1634" s="172">
        <f>IF(OR(G1634=0,H1634="Stagiaire",H1634="Stagiaires",H1634="Externe",H1634="Externes",G1634="agence",H1634="STAGIAIRE INFIRMIER(ÈRE)",H1634="STAGIAIRE SI",H1634="STAGIAIRE S.I.",H1634="STAGIAIRE PAB",H1634="STAGIAIRE EN PERFUSION",H1634="Stagiaire Physiothérapeute",H1634="Stagiaire médecine",H1634="Stagiaire - Service sociaux",H1634="STAGIAIRE SOINS INFIRMIERS",H1634="STAGIAIRE EXTERNE EN MÉDECINE",H1634="ss",),1,0)</f>
        <v>1</v>
      </c>
      <c r="E1634" s="28" t="s">
        <v>5144</v>
      </c>
      <c r="F1634" s="28" t="s">
        <v>5145</v>
      </c>
      <c r="G1634" s="262">
        <v>0</v>
      </c>
      <c r="H1634" s="79" t="s">
        <v>479</v>
      </c>
      <c r="I1634" s="164" t="s">
        <v>4461</v>
      </c>
      <c r="J1634" s="273" t="str">
        <f ca="1">IF(AK1634&lt;=Données!$B$2,1," ")</f>
        <v xml:space="preserve"> </v>
      </c>
      <c r="K1634" s="45">
        <v>1</v>
      </c>
      <c r="L1634" s="46"/>
      <c r="M1634" s="47"/>
      <c r="N1634" s="48"/>
      <c r="O1634" s="185"/>
      <c r="P1634" s="187"/>
      <c r="Q1634" s="185"/>
      <c r="R1634" s="186"/>
      <c r="S1634" s="186"/>
      <c r="T1634" s="187"/>
      <c r="U1634" s="187"/>
      <c r="V1634" s="187"/>
      <c r="W1634" s="320"/>
      <c r="X1634" s="214"/>
      <c r="Y1634" s="215"/>
      <c r="Z1634" s="34"/>
      <c r="AA1634" s="35"/>
      <c r="AB1634" s="35"/>
      <c r="AC1634" s="35"/>
      <c r="AD1634" s="36"/>
      <c r="AE1634" s="224"/>
      <c r="AF1634" s="53"/>
      <c r="AG1634" s="54"/>
      <c r="AH1634" s="55"/>
      <c r="AI1634" s="56"/>
      <c r="AJ1634" s="41" t="s">
        <v>4462</v>
      </c>
      <c r="AK1634" s="42">
        <v>45328</v>
      </c>
      <c r="AL1634" s="50"/>
      <c r="AM1634" s="337" t="str">
        <f>INDEX($K$6:$AE$6,1,MATCH(1,K1634:AE1634,-1))</f>
        <v>95PFE-L2S</v>
      </c>
      <c r="AN1634" s="337" t="str">
        <f>IF(INDEX($K$6:$AE$6,1,MATCH(1,K1634:AE1634,1))&lt;&gt;INDEX($K$6:$AE$6,1,MATCH(1,K1634:AE1634,-1)),INDEX($K$6:$AE$6,1,MATCH(1,K1634:AE1634,1)),"-")</f>
        <v>-</v>
      </c>
    </row>
    <row r="1635" spans="1:40" x14ac:dyDescent="0.2">
      <c r="A1635" s="382" t="str">
        <f>IF(IFERROR(VLOOKUP(G1635,EmployesActifs,1,FALSE),"Non")&lt;&gt;"Non","Oui","Non")</f>
        <v>Oui</v>
      </c>
      <c r="B1635" s="172">
        <f>IF(A1635="Oui",1,0)</f>
        <v>1</v>
      </c>
      <c r="C1635" s="172">
        <f>IF(OR(G1635="Médecin",H1635="Médecin",I1635="Médecin",I1635="Médecins",H1635="anesthésiste",H1635="boursier univ.",H1635="chercheur",H1635="chirurgien",H1635="Résident(e)",H1635="Md Urg",H1635="Md Card",LEFT(H1635,6)="Fellow",H1635="Externe Médecine",H1635="Directeur de la biobanque Médecin",H1635="monit.-boursier",),1,0)</f>
        <v>0</v>
      </c>
      <c r="D1635" s="172">
        <f>IF(OR(G1635=0,H1635="Stagiaire",H1635="Stagiaires",H1635="Externe",H1635="Externes",G1635="agence",H1635="STAGIAIRE INFIRMIER(ÈRE)",H1635="STAGIAIRE SI",H1635="STAGIAIRE S.I.",H1635="STAGIAIRE PAB",H1635="STAGIAIRE EN PERFUSION",H1635="Stagiaire Physiothérapeute",H1635="Stagiaire médecine",H1635="Stagiaire - Service sociaux",H1635="STAGIAIRE SOINS INFIRMIERS",H1635="STAGIAIRE EXTERNE EN MÉDECINE",H1635="ss",),1,0)</f>
        <v>0</v>
      </c>
      <c r="E1635" s="28" t="s">
        <v>2414</v>
      </c>
      <c r="F1635" s="28" t="s">
        <v>2415</v>
      </c>
      <c r="G1635" s="262">
        <v>8747</v>
      </c>
      <c r="H1635" s="79" t="s">
        <v>2416</v>
      </c>
      <c r="I1635" s="164" t="s">
        <v>3412</v>
      </c>
      <c r="J1635" s="273">
        <f ca="1">IF(AK1635&lt;=Données!$B$2,1," ")</f>
        <v>1</v>
      </c>
      <c r="K1635" s="45" t="s">
        <v>56</v>
      </c>
      <c r="L1635" s="46"/>
      <c r="M1635" s="47"/>
      <c r="N1635" s="48"/>
      <c r="O1635" s="185"/>
      <c r="P1635" s="187"/>
      <c r="Q1635" s="185"/>
      <c r="R1635" s="186"/>
      <c r="S1635" s="186">
        <v>1</v>
      </c>
      <c r="T1635" s="187"/>
      <c r="U1635" s="187"/>
      <c r="V1635" s="187"/>
      <c r="W1635" s="320"/>
      <c r="X1635" s="214"/>
      <c r="Y1635" s="215"/>
      <c r="Z1635" s="34"/>
      <c r="AA1635" s="35"/>
      <c r="AB1635" s="35"/>
      <c r="AC1635" s="35"/>
      <c r="AD1635" s="36"/>
      <c r="AE1635" s="224"/>
      <c r="AF1635" s="53"/>
      <c r="AG1635" s="54"/>
      <c r="AH1635" s="55"/>
      <c r="AI1635" s="56"/>
      <c r="AJ1635" s="41" t="s">
        <v>290</v>
      </c>
      <c r="AK1635" s="42">
        <v>44587</v>
      </c>
      <c r="AL1635" s="50"/>
      <c r="AM1635" s="337" t="str">
        <f>INDEX($K$6:$AE$6,1,MATCH(1,K1635:AE1635,-1))</f>
        <v>1870 +</v>
      </c>
      <c r="AN1635" s="337" t="str">
        <f>IF(INDEX($K$6:$AE$6,1,MATCH(1,K1635:AE1635,1))&lt;&gt;INDEX($K$6:$AE$6,1,MATCH(1,K1635:AE1635,-1)),INDEX($K$6:$AE$6,1,MATCH(1,K1635:AE1635,1)),"-")</f>
        <v>-</v>
      </c>
    </row>
    <row r="1636" spans="1:40" x14ac:dyDescent="0.2">
      <c r="A1636" s="382" t="str">
        <f>IF(IFERROR(VLOOKUP(G1636,EmployesActifs,1,FALSE),"Non")&lt;&gt;"Non","Oui","Non")</f>
        <v>Oui</v>
      </c>
      <c r="B1636" s="172">
        <f>IF(A1636="Oui",1,0)</f>
        <v>1</v>
      </c>
      <c r="C1636" s="172">
        <f>IF(OR(G1636="Médecin",H1636="Médecin",I1636="Médecin",I1636="Médecins",H1636="anesthésiste",H1636="boursier univ.",H1636="chercheur",H1636="chirurgien",H1636="Résident(e)",H1636="Md Urg",H1636="Md Card",LEFT(H1636,6)="Fellow",H1636="Externe Médecine",H1636="Directeur de la biobanque Médecin",H1636="monit.-boursier",),1,0)</f>
        <v>0</v>
      </c>
      <c r="D1636" s="172">
        <f>IF(OR(G1636=0,H1636="Stagiaire",H1636="Stagiaires",H1636="Externe",H1636="Externes",G1636="agence",H1636="STAGIAIRE INFIRMIER(ÈRE)",H1636="STAGIAIRE SI",H1636="STAGIAIRE S.I.",H1636="STAGIAIRE PAB",H1636="STAGIAIRE EN PERFUSION",H1636="Stagiaire Physiothérapeute",H1636="Stagiaire médecine",H1636="Stagiaire - Service sociaux",H1636="STAGIAIRE SOINS INFIRMIERS",H1636="STAGIAIRE EXTERNE EN MÉDECINE",H1636="ss",),1,0)</f>
        <v>0</v>
      </c>
      <c r="E1636" s="28" t="s">
        <v>2417</v>
      </c>
      <c r="F1636" s="28" t="s">
        <v>2418</v>
      </c>
      <c r="G1636" s="262">
        <v>9985</v>
      </c>
      <c r="H1636" s="79" t="s">
        <v>2463</v>
      </c>
      <c r="I1636" s="164" t="s">
        <v>933</v>
      </c>
      <c r="J1636" s="273" t="str">
        <f ca="1">IF(AK1636&lt;=Données!$B$2,1," ")</f>
        <v xml:space="preserve"> </v>
      </c>
      <c r="K1636" s="45"/>
      <c r="L1636" s="46">
        <v>1</v>
      </c>
      <c r="M1636" s="47"/>
      <c r="N1636" s="48"/>
      <c r="O1636" s="185"/>
      <c r="P1636" s="187"/>
      <c r="Q1636" s="185"/>
      <c r="R1636" s="186"/>
      <c r="S1636" s="186"/>
      <c r="T1636" s="187"/>
      <c r="U1636" s="187"/>
      <c r="V1636" s="187"/>
      <c r="W1636" s="320"/>
      <c r="X1636" s="214"/>
      <c r="Y1636" s="215"/>
      <c r="Z1636" s="34"/>
      <c r="AA1636" s="35"/>
      <c r="AB1636" s="35"/>
      <c r="AC1636" s="35"/>
      <c r="AD1636" s="36"/>
      <c r="AE1636" s="224"/>
      <c r="AF1636" s="53"/>
      <c r="AG1636" s="54"/>
      <c r="AH1636" s="55"/>
      <c r="AI1636" s="56"/>
      <c r="AJ1636" s="41" t="s">
        <v>4462</v>
      </c>
      <c r="AK1636" s="42">
        <v>45749</v>
      </c>
      <c r="AL1636" s="50"/>
      <c r="AM1636" s="337" t="str">
        <f>INDEX($K$6:$AE$6,1,MATCH(1,K1636:AE1636,-1))</f>
        <v>95PFE-L2M</v>
      </c>
      <c r="AN1636" s="337" t="str">
        <f>IF(INDEX($K$6:$AE$6,1,MATCH(1,K1636:AE1636,1))&lt;&gt;INDEX($K$6:$AE$6,1,MATCH(1,K1636:AE1636,-1)),INDEX($K$6:$AE$6,1,MATCH(1,K1636:AE1636,1)),"-")</f>
        <v>-</v>
      </c>
    </row>
    <row r="1637" spans="1:40" x14ac:dyDescent="0.2">
      <c r="A1637" s="382" t="str">
        <f>IF(IFERROR(VLOOKUP(G1637,EmployesActifs,1,FALSE),"Non")&lt;&gt;"Non","Oui","Non")</f>
        <v>Oui</v>
      </c>
      <c r="B1637" s="172">
        <f>IF(A1637="Oui",1,0)</f>
        <v>1</v>
      </c>
      <c r="C1637" s="172">
        <f>IF(OR(G1637="Médecin",H1637="Médecin",I1637="Médecin",I1637="Médecins",H1637="anesthésiste",H1637="boursier univ.",H1637="chercheur",H1637="chirurgien",H1637="Résident(e)",H1637="Md Urg",H1637="Md Card",LEFT(H1637,6)="Fellow",H1637="Externe Médecine",H1637="Directeur de la biobanque Médecin",H1637="monit.-boursier",),1,0)</f>
        <v>0</v>
      </c>
      <c r="D1637" s="172">
        <f>IF(OR(G1637=0,H1637="Stagiaire",H1637="Stagiaires",H1637="Externe",H1637="Externes",G1637="agence",H1637="STAGIAIRE INFIRMIER(ÈRE)",H1637="STAGIAIRE SI",H1637="STAGIAIRE S.I.",H1637="STAGIAIRE PAB",H1637="STAGIAIRE EN PERFUSION",H1637="Stagiaire Physiothérapeute",H1637="Stagiaire médecine",H1637="Stagiaire - Service sociaux",H1637="STAGIAIRE SOINS INFIRMIERS",H1637="STAGIAIRE EXTERNE EN MÉDECINE",H1637="ss",),1,0)</f>
        <v>0</v>
      </c>
      <c r="E1637" s="28" t="s">
        <v>5756</v>
      </c>
      <c r="F1637" s="28" t="s">
        <v>5757</v>
      </c>
      <c r="G1637" s="262">
        <v>12359</v>
      </c>
      <c r="H1637" s="79" t="s">
        <v>4999</v>
      </c>
      <c r="I1637" s="164" t="s">
        <v>209</v>
      </c>
      <c r="J1637" s="273" t="str">
        <f ca="1">IF(AK1637&lt;=Données!$B$2,1," ")</f>
        <v xml:space="preserve"> </v>
      </c>
      <c r="K1637" s="45"/>
      <c r="L1637" s="46"/>
      <c r="M1637" s="47" t="s">
        <v>56</v>
      </c>
      <c r="N1637" s="48"/>
      <c r="O1637" s="185"/>
      <c r="P1637" s="187"/>
      <c r="Q1637" s="185"/>
      <c r="R1637" s="186"/>
      <c r="S1637" s="186">
        <v>1</v>
      </c>
      <c r="T1637" s="187"/>
      <c r="U1637" s="187"/>
      <c r="V1637" s="187"/>
      <c r="W1637" s="320"/>
      <c r="X1637" s="214"/>
      <c r="Y1637" s="215"/>
      <c r="Z1637" s="34"/>
      <c r="AA1637" s="35"/>
      <c r="AB1637" s="35"/>
      <c r="AC1637" s="35"/>
      <c r="AD1637" s="36"/>
      <c r="AE1637" s="224"/>
      <c r="AF1637" s="53"/>
      <c r="AG1637" s="54"/>
      <c r="AH1637" s="55"/>
      <c r="AI1637" s="56"/>
      <c r="AJ1637" s="41" t="s">
        <v>4462</v>
      </c>
      <c r="AK1637" s="42">
        <v>45833</v>
      </c>
      <c r="AL1637" s="50"/>
      <c r="AM1637" s="337" t="str">
        <f>INDEX($K$6:$AE$6,1,MATCH(1,K1637:AE1637,-1))</f>
        <v>1870 +</v>
      </c>
      <c r="AN1637" s="337" t="str">
        <f>IF(INDEX($K$6:$AE$6,1,MATCH(1,K1637:AE1637,1))&lt;&gt;INDEX($K$6:$AE$6,1,MATCH(1,K1637:AE1637,-1)),INDEX($K$6:$AE$6,1,MATCH(1,K1637:AE1637,1)),"-")</f>
        <v>-</v>
      </c>
    </row>
    <row r="1638" spans="1:40" x14ac:dyDescent="0.2">
      <c r="B1638" s="172">
        <f>IF(A1638="Oui",1,0)</f>
        <v>0</v>
      </c>
      <c r="C1638" s="172">
        <f>IF(OR(G1638="Médecin",H1638="Médecin",I1638="Médecin",I1638="Médecins",H1638="anesthésiste",H1638="boursier univ.",H1638="chercheur",H1638="chirurgien",H1638="Résident(e)",H1638="Md Urg",H1638="Md Card",LEFT(H1638,6)="Fellow",H1638="Externe Médecine",H1638="Directeur de la biobanque Médecin",H1638="monit.-boursier",),1,0)</f>
        <v>1</v>
      </c>
      <c r="D1638" s="172">
        <f>IF(OR(G1638=0,H1638="Stagiaire",H1638="Stagiaires",H1638="Externe",H1638="Externes",G1638="agence",H1638="STAGIAIRE INFIRMIER(ÈRE)",H1638="STAGIAIRE SI",H1638="STAGIAIRE S.I.",H1638="STAGIAIRE PAB",H1638="STAGIAIRE EN PERFUSION",H1638="Stagiaire Physiothérapeute",H1638="Stagiaire médecine",H1638="Stagiaire - Service sociaux",H1638="STAGIAIRE SOINS INFIRMIERS",H1638="STAGIAIRE EXTERNE EN MÉDECINE",H1638="ss",),1,0)</f>
        <v>0</v>
      </c>
      <c r="E1638" s="28" t="s">
        <v>2421</v>
      </c>
      <c r="F1638" s="28" t="s">
        <v>838</v>
      </c>
      <c r="G1638" s="262" t="s">
        <v>80</v>
      </c>
      <c r="H1638" s="79" t="s">
        <v>80</v>
      </c>
      <c r="I1638" s="164" t="s">
        <v>2204</v>
      </c>
      <c r="J1638" s="273">
        <f ca="1">IF(AK1638&lt;=Données!$B$2,1," ")</f>
        <v>1</v>
      </c>
      <c r="K1638" s="45"/>
      <c r="L1638" s="46"/>
      <c r="M1638" s="47"/>
      <c r="N1638" s="48"/>
      <c r="O1638" s="185"/>
      <c r="P1638" s="187"/>
      <c r="Q1638" s="185"/>
      <c r="R1638" s="186">
        <v>1</v>
      </c>
      <c r="S1638" s="186"/>
      <c r="T1638" s="187"/>
      <c r="U1638" s="187"/>
      <c r="V1638" s="187"/>
      <c r="W1638" s="320"/>
      <c r="X1638" s="214"/>
      <c r="Y1638" s="215"/>
      <c r="Z1638" s="34"/>
      <c r="AA1638" s="35"/>
      <c r="AB1638" s="35"/>
      <c r="AC1638" s="35"/>
      <c r="AD1638" s="36"/>
      <c r="AE1638" s="224"/>
      <c r="AF1638" s="53"/>
      <c r="AG1638" s="54"/>
      <c r="AH1638" s="55"/>
      <c r="AI1638" s="56"/>
      <c r="AJ1638" s="41" t="s">
        <v>299</v>
      </c>
      <c r="AK1638" s="42">
        <v>43908</v>
      </c>
      <c r="AL1638" s="50"/>
      <c r="AM1638" s="337">
        <f>INDEX($K$6:$AE$6,1,MATCH(1,K1638:AE1638,-1))</f>
        <v>1860</v>
      </c>
      <c r="AN1638" s="337" t="str">
        <f>IF(INDEX($K$6:$AE$6,1,MATCH(1,K1638:AE1638,1))&lt;&gt;INDEX($K$6:$AE$6,1,MATCH(1,K1638:AE1638,-1)),INDEX($K$6:$AE$6,1,MATCH(1,K1638:AE1638,1)),"-")</f>
        <v>-</v>
      </c>
    </row>
    <row r="1639" spans="1:40" x14ac:dyDescent="0.2">
      <c r="A1639" s="382" t="str">
        <f>IF(IFERROR(VLOOKUP(G1639,EmployesActifs,1,FALSE),"Non")&lt;&gt;"Non","Oui","Non")</f>
        <v>Oui</v>
      </c>
      <c r="B1639" s="172">
        <f>IF(A1639="Oui",1,0)</f>
        <v>1</v>
      </c>
      <c r="C1639" s="172">
        <f>IF(OR(G1639="Médecin",H1639="Médecin",I1639="Médecin",I1639="Médecins",H1639="anesthésiste",H1639="boursier univ.",H1639="chercheur",H1639="chirurgien",H1639="Résident(e)",H1639="Md Urg",H1639="Md Card",LEFT(H1639,6)="Fellow",H1639="Externe Médecine",H1639="Directeur de la biobanque Médecin",H1639="monit.-boursier",),1,0)</f>
        <v>0</v>
      </c>
      <c r="D1639" s="172">
        <f>IF(OR(G1639=0,H1639="Stagiaire",H1639="Stagiaires",H1639="Externe",H1639="Externes",G1639="agence",H1639="STAGIAIRE INFIRMIER(ÈRE)",H1639="STAGIAIRE SI",H1639="STAGIAIRE S.I.",H1639="STAGIAIRE PAB",H1639="STAGIAIRE EN PERFUSION",H1639="Stagiaire Physiothérapeute",H1639="Stagiaire médecine",H1639="Stagiaire - Service sociaux",H1639="STAGIAIRE SOINS INFIRMIERS",H1639="STAGIAIRE EXTERNE EN MÉDECINE",H1639="ss",),1,0)</f>
        <v>0</v>
      </c>
      <c r="E1639" s="28" t="s">
        <v>2421</v>
      </c>
      <c r="F1639" s="28" t="s">
        <v>68</v>
      </c>
      <c r="G1639" s="262">
        <v>6824</v>
      </c>
      <c r="H1639" s="79" t="s">
        <v>1867</v>
      </c>
      <c r="I1639" s="164" t="s">
        <v>3399</v>
      </c>
      <c r="J1639" s="273">
        <f ca="1">IF(AK1639&lt;=Données!$B$2,1," ")</f>
        <v>1</v>
      </c>
      <c r="K1639" s="45" t="s">
        <v>56</v>
      </c>
      <c r="L1639" s="46" t="s">
        <v>56</v>
      </c>
      <c r="M1639" s="47"/>
      <c r="N1639" s="48"/>
      <c r="O1639" s="185"/>
      <c r="P1639" s="187"/>
      <c r="Q1639" s="185"/>
      <c r="R1639" s="186"/>
      <c r="S1639" s="186" t="s">
        <v>56</v>
      </c>
      <c r="T1639" s="187"/>
      <c r="U1639" s="187"/>
      <c r="V1639" s="187"/>
      <c r="W1639" s="320"/>
      <c r="X1639" s="214"/>
      <c r="Y1639" s="215"/>
      <c r="Z1639" s="34"/>
      <c r="AA1639" s="35">
        <v>1</v>
      </c>
      <c r="AB1639" s="35"/>
      <c r="AC1639" s="35"/>
      <c r="AD1639" s="36"/>
      <c r="AE1639" s="224"/>
      <c r="AF1639" s="53"/>
      <c r="AG1639" s="54"/>
      <c r="AH1639" s="55"/>
      <c r="AI1639" s="56"/>
      <c r="AJ1639" s="41" t="s">
        <v>57</v>
      </c>
      <c r="AK1639" s="42">
        <v>44586</v>
      </c>
      <c r="AL1639" s="50" t="s">
        <v>884</v>
      </c>
      <c r="AM1639" s="337" t="str">
        <f>INDEX($K$6:$AE$6,1,MATCH(1,K1639:AE1639,-1))</f>
        <v>1511-S</v>
      </c>
      <c r="AN1639" s="337" t="str">
        <f>IF(INDEX($K$6:$AE$6,1,MATCH(1,K1639:AE1639,1))&lt;&gt;INDEX($K$6:$AE$6,1,MATCH(1,K1639:AE1639,-1)),INDEX($K$6:$AE$6,1,MATCH(1,K1639:AE1639,1)),"-")</f>
        <v>-</v>
      </c>
    </row>
    <row r="1640" spans="1:40" x14ac:dyDescent="0.2">
      <c r="B1640" s="172">
        <f>IF(A1640="Oui",1,0)</f>
        <v>0</v>
      </c>
      <c r="C1640" s="172">
        <f>IF(OR(G1640="Médecin",H1640="Médecin",I1640="Médecin",I1640="Médecins",H1640="anesthésiste",H1640="boursier univ.",H1640="chercheur",H1640="chirurgien",H1640="Résident(e)",H1640="Md Urg",H1640="Md Card",LEFT(H1640,6)="Fellow",H1640="Externe Médecine",H1640="Directeur de la biobanque Médecin",H1640="monit.-boursier",),1,0)</f>
        <v>1</v>
      </c>
      <c r="D1640" s="172">
        <f>IF(OR(G1640=0,H1640="Stagiaire",H1640="Stagiaires",H1640="Externe",H1640="Externes",G1640="agence",H1640="STAGIAIRE INFIRMIER(ÈRE)",H1640="STAGIAIRE SI",H1640="STAGIAIRE S.I.",H1640="STAGIAIRE PAB",H1640="STAGIAIRE EN PERFUSION",H1640="Stagiaire Physiothérapeute",H1640="Stagiaire médecine",H1640="Stagiaire - Service sociaux",H1640="STAGIAIRE SOINS INFIRMIERS",H1640="STAGIAIRE EXTERNE EN MÉDECINE",H1640="ss",),1,0)</f>
        <v>0</v>
      </c>
      <c r="E1640" s="28" t="s">
        <v>2421</v>
      </c>
      <c r="F1640" s="28" t="s">
        <v>2423</v>
      </c>
      <c r="G1640" s="262" t="s">
        <v>80</v>
      </c>
      <c r="H1640" s="79" t="s">
        <v>869</v>
      </c>
      <c r="I1640" s="164" t="s">
        <v>117</v>
      </c>
      <c r="J1640" s="273">
        <f ca="1">IF(AK1640&lt;=Données!$B$2,1," ")</f>
        <v>1</v>
      </c>
      <c r="K1640" s="45">
        <v>1</v>
      </c>
      <c r="L1640" s="46"/>
      <c r="M1640" s="47"/>
      <c r="N1640" s="48"/>
      <c r="O1640" s="185"/>
      <c r="P1640" s="187"/>
      <c r="Q1640" s="185"/>
      <c r="R1640" s="186"/>
      <c r="S1640" s="186"/>
      <c r="T1640" s="187"/>
      <c r="U1640" s="187"/>
      <c r="V1640" s="187"/>
      <c r="W1640" s="320"/>
      <c r="X1640" s="214"/>
      <c r="Y1640" s="215"/>
      <c r="Z1640" s="34"/>
      <c r="AA1640" s="35"/>
      <c r="AB1640" s="35"/>
      <c r="AC1640" s="35"/>
      <c r="AD1640" s="36"/>
      <c r="AE1640" s="224"/>
      <c r="AF1640" s="53"/>
      <c r="AG1640" s="54"/>
      <c r="AH1640" s="55"/>
      <c r="AI1640" s="56"/>
      <c r="AJ1640" s="41" t="s">
        <v>85</v>
      </c>
      <c r="AK1640" s="42">
        <v>44581</v>
      </c>
      <c r="AL1640" s="50"/>
      <c r="AM1640" s="337" t="str">
        <f>INDEX($K$6:$AE$6,1,MATCH(1,K1640:AE1640,-1))</f>
        <v>95PFE-L2S</v>
      </c>
      <c r="AN1640" s="337" t="str">
        <f>IF(INDEX($K$6:$AE$6,1,MATCH(1,K1640:AE1640,1))&lt;&gt;INDEX($K$6:$AE$6,1,MATCH(1,K1640:AE1640,-1)),INDEX($K$6:$AE$6,1,MATCH(1,K1640:AE1640,1)),"-")</f>
        <v>-</v>
      </c>
    </row>
    <row r="1641" spans="1:40" x14ac:dyDescent="0.2">
      <c r="A1641" s="382" t="str">
        <f>IF(IFERROR(VLOOKUP(G1641,EmployesActifs,1,FALSE),"Non")&lt;&gt;"Non","Oui","Non")</f>
        <v>Oui</v>
      </c>
      <c r="B1641" s="172">
        <f>IF(A1641="Oui",1,0)</f>
        <v>1</v>
      </c>
      <c r="C1641" s="172">
        <f>IF(OR(G1641="Médecin",H1641="Médecin",I1641="Médecin",I1641="Médecins",H1641="anesthésiste",H1641="boursier univ.",H1641="chercheur",H1641="chirurgien",H1641="Résident(e)",H1641="Md Urg",H1641="Md Card",LEFT(H1641,6)="Fellow",H1641="Externe Médecine",H1641="Directeur de la biobanque Médecin",H1641="monit.-boursier",),1,0)</f>
        <v>0</v>
      </c>
      <c r="D1641" s="172">
        <f>IF(OR(G1641=0,H1641="Stagiaire",H1641="Stagiaires",H1641="Externe",H1641="Externes",G1641="agence",H1641="STAGIAIRE INFIRMIER(ÈRE)",H1641="STAGIAIRE SI",H1641="STAGIAIRE S.I.",H1641="STAGIAIRE PAB",H1641="STAGIAIRE EN PERFUSION",H1641="Stagiaire Physiothérapeute",H1641="Stagiaire médecine",H1641="Stagiaire - Service sociaux",H1641="STAGIAIRE SOINS INFIRMIERS",H1641="STAGIAIRE EXTERNE EN MÉDECINE",H1641="ss",),1,0)</f>
        <v>0</v>
      </c>
      <c r="E1641" s="28" t="s">
        <v>2421</v>
      </c>
      <c r="F1641" s="28" t="s">
        <v>464</v>
      </c>
      <c r="G1641" s="262">
        <v>2176</v>
      </c>
      <c r="H1641" s="79" t="s">
        <v>2098</v>
      </c>
      <c r="I1641" s="164" t="s">
        <v>65</v>
      </c>
      <c r="J1641" s="273" t="str">
        <f ca="1">IF(AK1641&lt;=Données!$B$2,1," ")</f>
        <v xml:space="preserve"> </v>
      </c>
      <c r="K1641" s="45"/>
      <c r="L1641" s="46"/>
      <c r="M1641" s="47"/>
      <c r="N1641" s="48"/>
      <c r="O1641" s="185"/>
      <c r="P1641" s="187"/>
      <c r="Q1641" s="185"/>
      <c r="R1641" s="186"/>
      <c r="S1641" s="186">
        <v>1</v>
      </c>
      <c r="T1641" s="187"/>
      <c r="U1641" s="187"/>
      <c r="V1641" s="187"/>
      <c r="W1641" s="320"/>
      <c r="X1641" s="214"/>
      <c r="Y1641" s="215"/>
      <c r="Z1641" s="34"/>
      <c r="AA1641" s="35"/>
      <c r="AB1641" s="35"/>
      <c r="AC1641" s="35"/>
      <c r="AD1641" s="36"/>
      <c r="AE1641" s="224"/>
      <c r="AF1641" s="53"/>
      <c r="AG1641" s="54"/>
      <c r="AH1641" s="55"/>
      <c r="AI1641" s="56"/>
      <c r="AJ1641" s="41" t="s">
        <v>5851</v>
      </c>
      <c r="AK1641" s="42">
        <v>45752</v>
      </c>
      <c r="AL1641" s="50"/>
      <c r="AM1641" s="337" t="str">
        <f>INDEX($K$6:$AE$6,1,MATCH(1,K1641:AE1641,-1))</f>
        <v>1870 +</v>
      </c>
      <c r="AN1641" s="337" t="str">
        <f>IF(INDEX($K$6:$AE$6,1,MATCH(1,K1641:AE1641,1))&lt;&gt;INDEX($K$6:$AE$6,1,MATCH(1,K1641:AE1641,-1)),INDEX($K$6:$AE$6,1,MATCH(1,K1641:AE1641,1)),"-")</f>
        <v>-</v>
      </c>
    </row>
    <row r="1642" spans="1:40" x14ac:dyDescent="0.2">
      <c r="B1642" s="172">
        <f>IF(A1642="Oui",1,0)</f>
        <v>0</v>
      </c>
      <c r="C1642" s="172">
        <f>IF(OR(G1642="Médecin",H1642="Médecin",I1642="Médecin",I1642="Médecins",H1642="anesthésiste",H1642="boursier univ.",H1642="chercheur",H1642="chirurgien",H1642="Résident(e)",H1642="Md Urg",H1642="Md Card",LEFT(H1642,6)="Fellow",H1642="Externe Médecine",H1642="Directeur de la biobanque Médecin",H1642="monit.-boursier",),1,0)</f>
        <v>0</v>
      </c>
      <c r="D1642" s="172">
        <f>IF(OR(G1642=0,H1642="Stagiaire",H1642="Stagiaires",H1642="Externe",H1642="Externes",G1642="agence",H1642="STAGIAIRE INFIRMIER(ÈRE)",H1642="STAGIAIRE SI",H1642="STAGIAIRE S.I.",H1642="STAGIAIRE PAB",H1642="STAGIAIRE EN PERFUSION",H1642="Stagiaire Physiothérapeute",H1642="Stagiaire médecine",H1642="Stagiaire - Service sociaux",H1642="STAGIAIRE SOINS INFIRMIERS",H1642="STAGIAIRE EXTERNE EN MÉDECINE",H1642="ss",),1,0)</f>
        <v>1</v>
      </c>
      <c r="E1642" s="28" t="s">
        <v>2424</v>
      </c>
      <c r="F1642" s="28" t="s">
        <v>708</v>
      </c>
      <c r="G1642" s="262">
        <v>0</v>
      </c>
      <c r="H1642" s="79" t="s">
        <v>793</v>
      </c>
      <c r="I1642" s="164"/>
      <c r="J1642" s="273">
        <f ca="1">IF(AK1642&lt;=Données!$B$2,1," ")</f>
        <v>1</v>
      </c>
      <c r="K1642" s="45" t="s">
        <v>56</v>
      </c>
      <c r="L1642" s="46"/>
      <c r="M1642" s="47"/>
      <c r="N1642" s="48"/>
      <c r="O1642" s="185"/>
      <c r="P1642" s="187"/>
      <c r="Q1642" s="185"/>
      <c r="R1642" s="186"/>
      <c r="S1642" s="186">
        <v>1</v>
      </c>
      <c r="T1642" s="187"/>
      <c r="U1642" s="187"/>
      <c r="V1642" s="187"/>
      <c r="W1642" s="320"/>
      <c r="X1642" s="214"/>
      <c r="Y1642" s="215"/>
      <c r="Z1642" s="34"/>
      <c r="AA1642" s="35"/>
      <c r="AB1642" s="35"/>
      <c r="AC1642" s="35"/>
      <c r="AD1642" s="36"/>
      <c r="AE1642" s="224"/>
      <c r="AF1642" s="53"/>
      <c r="AG1642" s="54"/>
      <c r="AH1642" s="55"/>
      <c r="AI1642" s="56"/>
      <c r="AJ1642" s="41" t="s">
        <v>85</v>
      </c>
      <c r="AK1642" s="42">
        <v>44592</v>
      </c>
      <c r="AL1642" s="50"/>
      <c r="AM1642" s="337" t="str">
        <f>INDEX($K$6:$AE$6,1,MATCH(1,K1642:AE1642,-1))</f>
        <v>1870 +</v>
      </c>
      <c r="AN1642" s="337" t="str">
        <f>IF(INDEX($K$6:$AE$6,1,MATCH(1,K1642:AE1642,1))&lt;&gt;INDEX($K$6:$AE$6,1,MATCH(1,K1642:AE1642,-1)),INDEX($K$6:$AE$6,1,MATCH(1,K1642:AE1642,1)),"-")</f>
        <v>-</v>
      </c>
    </row>
    <row r="1643" spans="1:40" x14ac:dyDescent="0.2">
      <c r="B1643" s="172">
        <f>IF(A1643="Oui",1,0)</f>
        <v>0</v>
      </c>
      <c r="C1643" s="172">
        <f>IF(OR(G1643="Médecin",H1643="Médecin",I1643="Médecin",I1643="Médecins",H1643="anesthésiste",H1643="boursier univ.",H1643="chercheur",H1643="chirurgien",H1643="Résident(e)",H1643="Md Urg",H1643="Md Card",LEFT(H1643,6)="Fellow",H1643="Externe Médecine",H1643="Directeur de la biobanque Médecin",H1643="monit.-boursier",),1,0)</f>
        <v>0</v>
      </c>
      <c r="D1643" s="172">
        <f>IF(OR(G1643=0,H1643="Stagiaire",H1643="Stagiaires",H1643="Externe",H1643="Externes",G1643="agence",H1643="STAGIAIRE INFIRMIER(ÈRE)",H1643="STAGIAIRE SI",H1643="STAGIAIRE S.I.",H1643="STAGIAIRE PAB",H1643="STAGIAIRE EN PERFUSION",H1643="Stagiaire Physiothérapeute",H1643="Stagiaire médecine",H1643="Stagiaire - Service sociaux",H1643="STAGIAIRE SOINS INFIRMIERS",H1643="STAGIAIRE EXTERNE EN MÉDECINE",H1643="ss",),1,0)</f>
        <v>1</v>
      </c>
      <c r="E1643" s="28" t="s">
        <v>2975</v>
      </c>
      <c r="F1643" s="28" t="s">
        <v>374</v>
      </c>
      <c r="G1643" s="262">
        <v>0</v>
      </c>
      <c r="H1643" s="79" t="s">
        <v>186</v>
      </c>
      <c r="I1643" s="164" t="s">
        <v>600</v>
      </c>
      <c r="J1643" s="273">
        <f ca="1">IF(AK1643&lt;=Données!$B$2,1," ")</f>
        <v>1</v>
      </c>
      <c r="K1643" s="45">
        <v>1</v>
      </c>
      <c r="L1643" s="46"/>
      <c r="M1643" s="47"/>
      <c r="N1643" s="48"/>
      <c r="O1643" s="185"/>
      <c r="P1643" s="187"/>
      <c r="Q1643" s="185"/>
      <c r="R1643" s="186"/>
      <c r="S1643" s="186"/>
      <c r="T1643" s="187"/>
      <c r="U1643" s="187"/>
      <c r="V1643" s="187"/>
      <c r="W1643" s="320"/>
      <c r="X1643" s="214"/>
      <c r="Y1643" s="215"/>
      <c r="Z1643" s="34"/>
      <c r="AA1643" s="35"/>
      <c r="AB1643" s="35"/>
      <c r="AC1643" s="35"/>
      <c r="AD1643" s="36"/>
      <c r="AE1643" s="224"/>
      <c r="AF1643" s="53"/>
      <c r="AG1643" s="54"/>
      <c r="AH1643" s="55"/>
      <c r="AI1643" s="56"/>
      <c r="AJ1643" s="41" t="s">
        <v>85</v>
      </c>
      <c r="AK1643" s="42">
        <v>44811</v>
      </c>
      <c r="AL1643" s="50"/>
      <c r="AM1643" s="337" t="str">
        <f>INDEX($K$6:$AE$6,1,MATCH(1,K1643:AE1643,-1))</f>
        <v>95PFE-L2S</v>
      </c>
      <c r="AN1643" s="337" t="str">
        <f>IF(INDEX($K$6:$AE$6,1,MATCH(1,K1643:AE1643,1))&lt;&gt;INDEX($K$6:$AE$6,1,MATCH(1,K1643:AE1643,-1)),INDEX($K$6:$AE$6,1,MATCH(1,K1643:AE1643,1)),"-")</f>
        <v>-</v>
      </c>
    </row>
    <row r="1644" spans="1:40" x14ac:dyDescent="0.2">
      <c r="A1644" s="382" t="str">
        <f>IF(IFERROR(VLOOKUP(G1644,EmployesActifs,1,FALSE),"Non")&lt;&gt;"Non","Oui","Non")</f>
        <v>Oui</v>
      </c>
      <c r="B1644" s="172">
        <f>IF(A1644="Oui",1,0)</f>
        <v>1</v>
      </c>
      <c r="C1644" s="172">
        <f>IF(OR(G1644="Médecin",H1644="Médecin",I1644="Médecin",I1644="Médecins",H1644="anesthésiste",H1644="boursier univ.",H1644="chercheur",H1644="chirurgien",H1644="Résident(e)",H1644="Md Urg",H1644="Md Card",LEFT(H1644,6)="Fellow",H1644="Externe Médecine",H1644="Directeur de la biobanque Médecin",H1644="monit.-boursier",),1,0)</f>
        <v>0</v>
      </c>
      <c r="D1644" s="172">
        <f>IF(OR(G1644=0,H1644="Stagiaire",H1644="Stagiaires",H1644="Externe",H1644="Externes",G1644="agence",H1644="STAGIAIRE INFIRMIER(ÈRE)",H1644="STAGIAIRE SI",H1644="STAGIAIRE S.I.",H1644="STAGIAIRE PAB",H1644="STAGIAIRE EN PERFUSION",H1644="Stagiaire Physiothérapeute",H1644="Stagiaire médecine",H1644="Stagiaire - Service sociaux",H1644="STAGIAIRE SOINS INFIRMIERS",H1644="STAGIAIRE EXTERNE EN MÉDECINE",H1644="ss",),1,0)</f>
        <v>0</v>
      </c>
      <c r="E1644" s="28" t="s">
        <v>3156</v>
      </c>
      <c r="F1644" s="28" t="s">
        <v>2474</v>
      </c>
      <c r="G1644" s="262">
        <v>12823</v>
      </c>
      <c r="H1644" s="79" t="s">
        <v>103</v>
      </c>
      <c r="I1644" s="164" t="s">
        <v>61</v>
      </c>
      <c r="J1644" s="273">
        <f ca="1">IF(AK1644&lt;=Données!$B$2,1," ")</f>
        <v>1</v>
      </c>
      <c r="K1644" s="45" t="s">
        <v>56</v>
      </c>
      <c r="L1644" s="46" t="s">
        <v>56</v>
      </c>
      <c r="M1644" s="47" t="s">
        <v>56</v>
      </c>
      <c r="N1644" s="48" t="s">
        <v>56</v>
      </c>
      <c r="O1644" s="185"/>
      <c r="P1644" s="187"/>
      <c r="Q1644" s="185"/>
      <c r="R1644" s="186"/>
      <c r="S1644" s="186">
        <v>1</v>
      </c>
      <c r="T1644" s="187"/>
      <c r="U1644" s="187"/>
      <c r="V1644" s="187"/>
      <c r="W1644" s="320"/>
      <c r="X1644" s="214"/>
      <c r="Y1644" s="215"/>
      <c r="Z1644" s="34"/>
      <c r="AA1644" s="35"/>
      <c r="AB1644" s="35" t="s">
        <v>56</v>
      </c>
      <c r="AC1644" s="35"/>
      <c r="AD1644" s="36"/>
      <c r="AE1644" s="224"/>
      <c r="AF1644" s="53"/>
      <c r="AG1644" s="54"/>
      <c r="AH1644" s="55"/>
      <c r="AI1644" s="56"/>
      <c r="AJ1644" s="41" t="s">
        <v>2858</v>
      </c>
      <c r="AK1644" s="42">
        <v>44993</v>
      </c>
      <c r="AL1644" s="50" t="s">
        <v>3161</v>
      </c>
      <c r="AM1644" s="337" t="str">
        <f>INDEX($K$6:$AE$6,1,MATCH(1,K1644:AE1644,-1))</f>
        <v>1870 +</v>
      </c>
      <c r="AN1644" s="337" t="str">
        <f>IF(INDEX($K$6:$AE$6,1,MATCH(1,K1644:AE1644,1))&lt;&gt;INDEX($K$6:$AE$6,1,MATCH(1,K1644:AE1644,-1)),INDEX($K$6:$AE$6,1,MATCH(1,K1644:AE1644,1)),"-")</f>
        <v>-</v>
      </c>
    </row>
    <row r="1645" spans="1:40" x14ac:dyDescent="0.2">
      <c r="A1645" s="382" t="str">
        <f>IF(IFERROR(VLOOKUP(G1645,EmployesActifs,1,FALSE),"Non")&lt;&gt;"Non","Oui","Non")</f>
        <v>Oui</v>
      </c>
      <c r="B1645" s="172">
        <f>IF(A1645="Oui",1,0)</f>
        <v>1</v>
      </c>
      <c r="C1645" s="172">
        <f>IF(OR(G1645="Médecin",H1645="Médecin",I1645="Médecin",I1645="Médecins",H1645="anesthésiste",H1645="boursier univ.",H1645="chercheur",H1645="chirurgien",H1645="Résident(e)",H1645="Md Urg",H1645="Md Card",LEFT(H1645,6)="Fellow",H1645="Externe Médecine",H1645="Directeur de la biobanque Médecin",H1645="monit.-boursier",),1,0)</f>
        <v>0</v>
      </c>
      <c r="D1645" s="172">
        <f>IF(OR(G1645=0,H1645="Stagiaire",H1645="Stagiaires",H1645="Externe",H1645="Externes",G1645="agence",H1645="STAGIAIRE INFIRMIER(ÈRE)",H1645="STAGIAIRE SI",H1645="STAGIAIRE S.I.",H1645="STAGIAIRE PAB",H1645="STAGIAIRE EN PERFUSION",H1645="Stagiaire Physiothérapeute",H1645="Stagiaire médecine",H1645="Stagiaire - Service sociaux",H1645="STAGIAIRE SOINS INFIRMIERS",H1645="STAGIAIRE EXTERNE EN MÉDECINE",H1645="ss",),1,0)</f>
        <v>0</v>
      </c>
      <c r="E1645" s="28" t="s">
        <v>2172</v>
      </c>
      <c r="F1645" s="28" t="s">
        <v>564</v>
      </c>
      <c r="G1645" s="262">
        <v>13986</v>
      </c>
      <c r="H1645" s="79" t="s">
        <v>103</v>
      </c>
      <c r="I1645" s="164" t="s">
        <v>5701</v>
      </c>
      <c r="J1645" s="273" t="str">
        <f ca="1">IF(AK1645&lt;=Données!$B$2,1," ")</f>
        <v xml:space="preserve"> </v>
      </c>
      <c r="K1645" s="45"/>
      <c r="L1645" s="46">
        <v>1</v>
      </c>
      <c r="M1645" s="47"/>
      <c r="N1645" s="48"/>
      <c r="O1645" s="185"/>
      <c r="P1645" s="187"/>
      <c r="Q1645" s="185"/>
      <c r="R1645" s="186"/>
      <c r="S1645" s="186"/>
      <c r="T1645" s="187"/>
      <c r="U1645" s="187"/>
      <c r="V1645" s="187"/>
      <c r="W1645" s="320"/>
      <c r="X1645" s="214"/>
      <c r="Y1645" s="215"/>
      <c r="Z1645" s="34"/>
      <c r="AA1645" s="35"/>
      <c r="AB1645" s="35"/>
      <c r="AC1645" s="35"/>
      <c r="AD1645" s="36"/>
      <c r="AE1645" s="224"/>
      <c r="AF1645" s="53"/>
      <c r="AG1645" s="54"/>
      <c r="AH1645" s="55"/>
      <c r="AI1645" s="56"/>
      <c r="AJ1645" s="41" t="s">
        <v>4462</v>
      </c>
      <c r="AK1645" s="42">
        <v>45721</v>
      </c>
      <c r="AL1645" s="50"/>
      <c r="AM1645" s="337" t="str">
        <f>INDEX($K$6:$AE$6,1,MATCH(1,K1645:AE1645,-1))</f>
        <v>95PFE-L2M</v>
      </c>
      <c r="AN1645" s="337" t="str">
        <f>IF(INDEX($K$6:$AE$6,1,MATCH(1,K1645:AE1645,1))&lt;&gt;INDEX($K$6:$AE$6,1,MATCH(1,K1645:AE1645,-1)),INDEX($K$6:$AE$6,1,MATCH(1,K1645:AE1645,1)),"-")</f>
        <v>-</v>
      </c>
    </row>
    <row r="1646" spans="1:40" x14ac:dyDescent="0.2">
      <c r="B1646" s="172">
        <f>IF(A1646="Oui",1,0)</f>
        <v>0</v>
      </c>
      <c r="C1646" s="172">
        <f>IF(OR(G1646="Médecin",H1646="Médecin",I1646="Médecin",I1646="Médecins",H1646="anesthésiste",H1646="boursier univ.",H1646="chercheur",H1646="chirurgien",H1646="Résident(e)",H1646="Md Urg",H1646="Md Card",LEFT(H1646,6)="Fellow",H1646="Externe Médecine",H1646="Directeur de la biobanque Médecin",H1646="monit.-boursier",),1,0)</f>
        <v>0</v>
      </c>
      <c r="D1646" s="172">
        <f>IF(OR(G1646=0,H1646="Stagiaire",H1646="Stagiaires",H1646="Externe",H1646="Externes",G1646="agence",H1646="STAGIAIRE INFIRMIER(ÈRE)",H1646="STAGIAIRE SI",H1646="STAGIAIRE S.I.",H1646="STAGIAIRE PAB",H1646="STAGIAIRE EN PERFUSION",H1646="Stagiaire Physiothérapeute",H1646="Stagiaire médecine",H1646="Stagiaire - Service sociaux",H1646="STAGIAIRE SOINS INFIRMIERS",H1646="STAGIAIRE EXTERNE EN MÉDECINE",H1646="ss",),1,0)</f>
        <v>1</v>
      </c>
      <c r="E1646" s="28" t="s">
        <v>5151</v>
      </c>
      <c r="F1646" s="28" t="s">
        <v>5152</v>
      </c>
      <c r="G1646" s="262">
        <v>0</v>
      </c>
      <c r="H1646" s="79" t="s">
        <v>479</v>
      </c>
      <c r="I1646" s="164" t="s">
        <v>3112</v>
      </c>
      <c r="J1646" s="273" t="str">
        <f ca="1">IF(AK1646&lt;=Données!$B$2,1," ")</f>
        <v xml:space="preserve"> </v>
      </c>
      <c r="K1646" s="45" t="s">
        <v>56</v>
      </c>
      <c r="L1646" s="46" t="s">
        <v>56</v>
      </c>
      <c r="M1646" s="47"/>
      <c r="N1646" s="48"/>
      <c r="O1646" s="185"/>
      <c r="P1646" s="187"/>
      <c r="Q1646" s="185"/>
      <c r="R1646" s="186"/>
      <c r="S1646" s="186">
        <v>1</v>
      </c>
      <c r="T1646" s="187"/>
      <c r="U1646" s="187"/>
      <c r="V1646" s="187"/>
      <c r="W1646" s="320"/>
      <c r="X1646" s="214"/>
      <c r="Y1646" s="215"/>
      <c r="Z1646" s="34"/>
      <c r="AA1646" s="35"/>
      <c r="AB1646" s="35"/>
      <c r="AC1646" s="35"/>
      <c r="AD1646" s="36"/>
      <c r="AE1646" s="224"/>
      <c r="AF1646" s="53"/>
      <c r="AG1646" s="54"/>
      <c r="AH1646" s="55"/>
      <c r="AI1646" s="56"/>
      <c r="AJ1646" s="41" t="s">
        <v>4462</v>
      </c>
      <c r="AK1646" s="42">
        <v>45329</v>
      </c>
      <c r="AL1646" s="50"/>
      <c r="AM1646" s="337" t="str">
        <f>INDEX($K$6:$AE$6,1,MATCH(1,K1646:AE1646,-1))</f>
        <v>1870 +</v>
      </c>
      <c r="AN1646" s="337" t="str">
        <f>IF(INDEX($K$6:$AE$6,1,MATCH(1,K1646:AE1646,1))&lt;&gt;INDEX($K$6:$AE$6,1,MATCH(1,K1646:AE1646,-1)),INDEX($K$6:$AE$6,1,MATCH(1,K1646:AE1646,1)),"-")</f>
        <v>-</v>
      </c>
    </row>
    <row r="1647" spans="1:40" x14ac:dyDescent="0.2">
      <c r="A1647" s="382" t="str">
        <f>IF(IFERROR(VLOOKUP(G1647,EmployesActifs,1,FALSE),"Non")&lt;&gt;"Non","Oui","Non")</f>
        <v>Oui</v>
      </c>
      <c r="B1647" s="172">
        <f>IF(A1647="Oui",1,0)</f>
        <v>1</v>
      </c>
      <c r="C1647" s="172">
        <f>IF(OR(G1647="Médecin",H1647="Médecin",I1647="Médecin",I1647="Médecins",H1647="anesthésiste",H1647="boursier univ.",H1647="chercheur",H1647="chirurgien",H1647="Résident(e)",H1647="Md Urg",H1647="Md Card",LEFT(H1647,6)="Fellow",H1647="Externe Médecine",H1647="Directeur de la biobanque Médecin",H1647="monit.-boursier",),1,0)</f>
        <v>0</v>
      </c>
      <c r="D1647" s="172">
        <f>IF(OR(G1647=0,H1647="Stagiaire",H1647="Stagiaires",H1647="Externe",H1647="Externes",G1647="agence",H1647="STAGIAIRE INFIRMIER(ÈRE)",H1647="STAGIAIRE SI",H1647="STAGIAIRE S.I.",H1647="STAGIAIRE PAB",H1647="STAGIAIRE EN PERFUSION",H1647="Stagiaire Physiothérapeute",H1647="Stagiaire médecine",H1647="Stagiaire - Service sociaux",H1647="STAGIAIRE SOINS INFIRMIERS",H1647="STAGIAIRE EXTERNE EN MÉDECINE",H1647="ss",),1,0)</f>
        <v>0</v>
      </c>
      <c r="E1647" s="28" t="s">
        <v>2429</v>
      </c>
      <c r="F1647" s="28" t="s">
        <v>358</v>
      </c>
      <c r="G1647" s="262">
        <v>5836</v>
      </c>
      <c r="H1647" s="79" t="s">
        <v>412</v>
      </c>
      <c r="I1647" s="164" t="s">
        <v>1762</v>
      </c>
      <c r="J1647" s="273">
        <f ca="1">IF(AK1647&lt;=Données!$B$2,1," ")</f>
        <v>1</v>
      </c>
      <c r="K1647" s="45"/>
      <c r="L1647" s="46"/>
      <c r="M1647" s="47"/>
      <c r="N1647" s="48"/>
      <c r="O1647" s="185"/>
      <c r="P1647" s="187"/>
      <c r="Q1647" s="185"/>
      <c r="R1647" s="186"/>
      <c r="S1647" s="186">
        <v>1</v>
      </c>
      <c r="T1647" s="187"/>
      <c r="U1647" s="187"/>
      <c r="V1647" s="187"/>
      <c r="W1647" s="320"/>
      <c r="X1647" s="214"/>
      <c r="Y1647" s="215"/>
      <c r="Z1647" s="34"/>
      <c r="AA1647" s="35"/>
      <c r="AB1647" s="35"/>
      <c r="AC1647" s="35"/>
      <c r="AD1647" s="36"/>
      <c r="AE1647" s="224"/>
      <c r="AF1647" s="53"/>
      <c r="AG1647" s="54"/>
      <c r="AH1647" s="55"/>
      <c r="AI1647" s="56"/>
      <c r="AJ1647" s="41" t="s">
        <v>2430</v>
      </c>
      <c r="AK1647" s="42">
        <v>43872</v>
      </c>
      <c r="AL1647" s="50"/>
      <c r="AM1647" s="337" t="str">
        <f>INDEX($K$6:$AE$6,1,MATCH(1,K1647:AE1647,-1))</f>
        <v>1870 +</v>
      </c>
      <c r="AN1647" s="337" t="str">
        <f>IF(INDEX($K$6:$AE$6,1,MATCH(1,K1647:AE1647,1))&lt;&gt;INDEX($K$6:$AE$6,1,MATCH(1,K1647:AE1647,-1)),INDEX($K$6:$AE$6,1,MATCH(1,K1647:AE1647,1)),"-")</f>
        <v>-</v>
      </c>
    </row>
    <row r="1648" spans="1:40" x14ac:dyDescent="0.2">
      <c r="A1648" s="382" t="str">
        <f>IF(IFERROR(VLOOKUP(G1648,EmployesActifs,1,FALSE),"Non")&lt;&gt;"Non","Oui","Non")</f>
        <v>Oui</v>
      </c>
      <c r="B1648" s="172">
        <f>IF(A1648="Oui",1,0)</f>
        <v>1</v>
      </c>
      <c r="C1648" s="172">
        <f>IF(OR(G1648="Médecin",H1648="Médecin",I1648="Médecin",I1648="Médecins",H1648="anesthésiste",H1648="boursier univ.",H1648="chercheur",H1648="chirurgien",H1648="Résident(e)",H1648="Md Urg",H1648="Md Card",LEFT(H1648,6)="Fellow",H1648="Externe Médecine",H1648="Directeur de la biobanque Médecin",H1648="monit.-boursier",),1,0)</f>
        <v>0</v>
      </c>
      <c r="D1648" s="172">
        <f>IF(OR(G1648=0,H1648="Stagiaire",H1648="Stagiaires",H1648="Externe",H1648="Externes",G1648="agence",H1648="STAGIAIRE INFIRMIER(ÈRE)",H1648="STAGIAIRE SI",H1648="STAGIAIRE S.I.",H1648="STAGIAIRE PAB",H1648="STAGIAIRE EN PERFUSION",H1648="Stagiaire Physiothérapeute",H1648="Stagiaire médecine",H1648="Stagiaire - Service sociaux",H1648="STAGIAIRE SOINS INFIRMIERS",H1648="STAGIAIRE EXTERNE EN MÉDECINE",H1648="ss",),1,0)</f>
        <v>0</v>
      </c>
      <c r="E1648" s="28" t="s">
        <v>2431</v>
      </c>
      <c r="F1648" s="28" t="s">
        <v>2432</v>
      </c>
      <c r="G1648" s="262">
        <v>12133</v>
      </c>
      <c r="H1648" s="79" t="s">
        <v>54</v>
      </c>
      <c r="I1648" s="164" t="s">
        <v>55</v>
      </c>
      <c r="J1648" s="273">
        <f ca="1">IF(AK1648&lt;=Données!$B$2,1," ")</f>
        <v>1</v>
      </c>
      <c r="K1648" s="45" t="s">
        <v>56</v>
      </c>
      <c r="L1648" s="46" t="s">
        <v>56</v>
      </c>
      <c r="M1648" s="47" t="s">
        <v>56</v>
      </c>
      <c r="N1648" s="48"/>
      <c r="O1648" s="185"/>
      <c r="P1648" s="187"/>
      <c r="Q1648" s="185"/>
      <c r="R1648" s="186"/>
      <c r="S1648" s="186">
        <v>1</v>
      </c>
      <c r="T1648" s="187"/>
      <c r="U1648" s="187"/>
      <c r="V1648" s="187"/>
      <c r="W1648" s="320"/>
      <c r="X1648" s="214"/>
      <c r="Y1648" s="215"/>
      <c r="Z1648" s="34"/>
      <c r="AA1648" s="35"/>
      <c r="AB1648" s="35"/>
      <c r="AC1648" s="35"/>
      <c r="AD1648" s="36"/>
      <c r="AE1648" s="224"/>
      <c r="AF1648" s="53"/>
      <c r="AG1648" s="54"/>
      <c r="AH1648" s="55"/>
      <c r="AI1648" s="56"/>
      <c r="AJ1648" s="41" t="s">
        <v>98</v>
      </c>
      <c r="AK1648" s="42">
        <v>44581</v>
      </c>
      <c r="AL1648" s="50"/>
      <c r="AM1648" s="337" t="str">
        <f>INDEX($K$6:$AE$6,1,MATCH(1,K1648:AE1648,-1))</f>
        <v>1870 +</v>
      </c>
      <c r="AN1648" s="337" t="str">
        <f>IF(INDEX($K$6:$AE$6,1,MATCH(1,K1648:AE1648,1))&lt;&gt;INDEX($K$6:$AE$6,1,MATCH(1,K1648:AE1648,-1)),INDEX($K$6:$AE$6,1,MATCH(1,K1648:AE1648,1)),"-")</f>
        <v>-</v>
      </c>
    </row>
    <row r="1649" spans="1:40" x14ac:dyDescent="0.2">
      <c r="B1649" s="172">
        <f>IF(A1649="Oui",1,0)</f>
        <v>0</v>
      </c>
      <c r="C1649" s="172">
        <f>IF(OR(G1649="Médecin",H1649="Médecin",I1649="Médecin",I1649="Médecins",H1649="anesthésiste",H1649="boursier univ.",H1649="chercheur",H1649="chirurgien",H1649="Résident(e)",H1649="Md Urg",H1649="Md Card",LEFT(H1649,6)="Fellow",H1649="Externe Médecine",H1649="Directeur de la biobanque Médecin",H1649="monit.-boursier",),1,0)</f>
        <v>0</v>
      </c>
      <c r="D1649" s="172">
        <f>IF(OR(G1649=0,H1649="Stagiaire",H1649="Stagiaires",H1649="Externe",H1649="Externes",G1649="agence",H1649="STAGIAIRE INFIRMIER(ÈRE)",H1649="STAGIAIRE SI",H1649="STAGIAIRE S.I.",H1649="STAGIAIRE PAB",H1649="STAGIAIRE EN PERFUSION",H1649="Stagiaire Physiothérapeute",H1649="Stagiaire médecine",H1649="Stagiaire - Service sociaux",H1649="STAGIAIRE SOINS INFIRMIERS",H1649="STAGIAIRE EXTERNE EN MÉDECINE",H1649="ss",),1,0)</f>
        <v>1</v>
      </c>
      <c r="E1649" s="28" t="s">
        <v>2433</v>
      </c>
      <c r="F1649" s="28" t="s">
        <v>1525</v>
      </c>
      <c r="G1649" s="262">
        <v>0</v>
      </c>
      <c r="H1649" s="79" t="s">
        <v>479</v>
      </c>
      <c r="I1649" s="164" t="s">
        <v>1489</v>
      </c>
      <c r="J1649" s="273">
        <f ca="1">IF(AK1649&lt;=Données!$B$2,1," ")</f>
        <v>1</v>
      </c>
      <c r="K1649" s="45"/>
      <c r="L1649" s="46"/>
      <c r="M1649" s="47">
        <v>1</v>
      </c>
      <c r="N1649" s="48"/>
      <c r="O1649" s="185"/>
      <c r="P1649" s="187"/>
      <c r="Q1649" s="185"/>
      <c r="R1649" s="186"/>
      <c r="S1649" s="186"/>
      <c r="T1649" s="187"/>
      <c r="U1649" s="187"/>
      <c r="V1649" s="187"/>
      <c r="W1649" s="320"/>
      <c r="X1649" s="214"/>
      <c r="Y1649" s="215"/>
      <c r="Z1649" s="34"/>
      <c r="AA1649" s="35"/>
      <c r="AB1649" s="35"/>
      <c r="AC1649" s="35"/>
      <c r="AD1649" s="36"/>
      <c r="AE1649" s="224"/>
      <c r="AF1649" s="53"/>
      <c r="AG1649" s="54"/>
      <c r="AH1649" s="55"/>
      <c r="AI1649" s="56"/>
      <c r="AJ1649" s="41" t="s">
        <v>85</v>
      </c>
      <c r="AK1649" s="42">
        <v>44596</v>
      </c>
      <c r="AL1649" s="50"/>
      <c r="AM1649" s="337" t="str">
        <f>INDEX($K$6:$AE$6,1,MATCH(1,K1649:AE1649,-1))</f>
        <v>95PFE-L2L</v>
      </c>
      <c r="AN1649" s="337" t="str">
        <f>IF(INDEX($K$6:$AE$6,1,MATCH(1,K1649:AE1649,1))&lt;&gt;INDEX($K$6:$AE$6,1,MATCH(1,K1649:AE1649,-1)),INDEX($K$6:$AE$6,1,MATCH(1,K1649:AE1649,1)),"-")</f>
        <v>-</v>
      </c>
    </row>
    <row r="1650" spans="1:40" x14ac:dyDescent="0.2">
      <c r="B1650" s="172">
        <f>IF(A1650="Oui",1,0)</f>
        <v>0</v>
      </c>
      <c r="C1650" s="172">
        <f>IF(OR(G1650="Médecin",H1650="Médecin",I1650="Médecin",I1650="Médecins",H1650="anesthésiste",H1650="boursier univ.",H1650="chercheur",H1650="chirurgien",H1650="Résident(e)",H1650="Md Urg",H1650="Md Card",LEFT(H1650,6)="Fellow",H1650="Externe Médecine",H1650="Directeur de la biobanque Médecin",H1650="monit.-boursier",),1,0)</f>
        <v>0</v>
      </c>
      <c r="D1650" s="172">
        <f>IF(OR(G1650=0,H1650="Stagiaire",H1650="Stagiaires",H1650="Externe",H1650="Externes",G1650="agence",H1650="STAGIAIRE INFIRMIER(ÈRE)",H1650="STAGIAIRE SI",H1650="STAGIAIRE S.I.",H1650="STAGIAIRE PAB",H1650="STAGIAIRE EN PERFUSION",H1650="Stagiaire Physiothérapeute",H1650="Stagiaire médecine",H1650="Stagiaire - Service sociaux",H1650="STAGIAIRE SOINS INFIRMIERS",H1650="STAGIAIRE EXTERNE EN MÉDECINE",H1650="ss",),1,0)</f>
        <v>1</v>
      </c>
      <c r="E1650" s="28" t="s">
        <v>4469</v>
      </c>
      <c r="F1650" s="28" t="s">
        <v>4470</v>
      </c>
      <c r="G1650" s="262">
        <v>0</v>
      </c>
      <c r="H1650" s="79" t="s">
        <v>479</v>
      </c>
      <c r="I1650" s="164" t="s">
        <v>600</v>
      </c>
      <c r="J1650" s="273">
        <f ca="1">IF(AK1650&lt;=Données!$B$2,1," ")</f>
        <v>1</v>
      </c>
      <c r="K1650" s="45"/>
      <c r="L1650" s="46"/>
      <c r="M1650" s="47">
        <v>1</v>
      </c>
      <c r="N1650" s="48"/>
      <c r="O1650" s="185"/>
      <c r="P1650" s="187"/>
      <c r="Q1650" s="185"/>
      <c r="R1650" s="186"/>
      <c r="S1650" s="186"/>
      <c r="T1650" s="187"/>
      <c r="U1650" s="187"/>
      <c r="V1650" s="187"/>
      <c r="W1650" s="320"/>
      <c r="X1650" s="214"/>
      <c r="Y1650" s="215"/>
      <c r="Z1650" s="34"/>
      <c r="AA1650" s="35"/>
      <c r="AB1650" s="35"/>
      <c r="AC1650" s="35"/>
      <c r="AD1650" s="36"/>
      <c r="AE1650" s="224"/>
      <c r="AF1650" s="53"/>
      <c r="AG1650" s="54"/>
      <c r="AH1650" s="55"/>
      <c r="AI1650" s="56"/>
      <c r="AJ1650" s="41" t="s">
        <v>2858</v>
      </c>
      <c r="AK1650" s="42">
        <v>45188</v>
      </c>
      <c r="AL1650" s="50"/>
      <c r="AM1650" s="337" t="str">
        <f>INDEX($K$6:$AE$6,1,MATCH(1,K1650:AE1650,-1))</f>
        <v>95PFE-L2L</v>
      </c>
      <c r="AN1650" s="337" t="str">
        <f>IF(INDEX($K$6:$AE$6,1,MATCH(1,K1650:AE1650,1))&lt;&gt;INDEX($K$6:$AE$6,1,MATCH(1,K1650:AE1650,-1)),INDEX($K$6:$AE$6,1,MATCH(1,K1650:AE1650,1)),"-")</f>
        <v>-</v>
      </c>
    </row>
    <row r="1651" spans="1:40" x14ac:dyDescent="0.2">
      <c r="A1651" s="382" t="str">
        <f>IF(IFERROR(VLOOKUP(G1651,EmployesActifs,1,FALSE),"Non")&lt;&gt;"Non","Oui","Non")</f>
        <v>Oui</v>
      </c>
      <c r="B1651" s="172">
        <f>IF(A1651="Oui",1,0)</f>
        <v>1</v>
      </c>
      <c r="C1651" s="172">
        <f>IF(OR(G1651="Médecin",H1651="Médecin",I1651="Médecin",I1651="Médecins",H1651="anesthésiste",H1651="boursier univ.",H1651="chercheur",H1651="chirurgien",H1651="Résident(e)",H1651="Md Urg",H1651="Md Card",LEFT(H1651,6)="Fellow",H1651="Externe Médecine",H1651="Directeur de la biobanque Médecin",H1651="monit.-boursier",),1,0)</f>
        <v>0</v>
      </c>
      <c r="D1651" s="172">
        <f>IF(OR(G1651=0,H1651="Stagiaire",H1651="Stagiaires",H1651="Externe",H1651="Externes",G1651="agence",H1651="STAGIAIRE INFIRMIER(ÈRE)",H1651="STAGIAIRE SI",H1651="STAGIAIRE S.I.",H1651="STAGIAIRE PAB",H1651="STAGIAIRE EN PERFUSION",H1651="Stagiaire Physiothérapeute",H1651="Stagiaire médecine",H1651="Stagiaire - Service sociaux",H1651="STAGIAIRE SOINS INFIRMIERS",H1651="STAGIAIRE EXTERNE EN MÉDECINE",H1651="ss",),1,0)</f>
        <v>0</v>
      </c>
      <c r="E1651" s="28" t="s">
        <v>2434</v>
      </c>
      <c r="F1651" s="28" t="s">
        <v>728</v>
      </c>
      <c r="G1651" s="262">
        <v>6656</v>
      </c>
      <c r="H1651" s="79" t="s">
        <v>103</v>
      </c>
      <c r="I1651" s="164" t="s">
        <v>836</v>
      </c>
      <c r="J1651" s="273">
        <f ca="1">IF(AK1651&lt;=Données!$B$2,1," ")</f>
        <v>1</v>
      </c>
      <c r="K1651" s="45"/>
      <c r="L1651" s="46"/>
      <c r="M1651" s="47" t="s">
        <v>56</v>
      </c>
      <c r="N1651" s="48"/>
      <c r="O1651" s="185"/>
      <c r="P1651" s="187"/>
      <c r="Q1651" s="185"/>
      <c r="R1651" s="186"/>
      <c r="S1651" s="186">
        <v>1</v>
      </c>
      <c r="T1651" s="187"/>
      <c r="U1651" s="187"/>
      <c r="V1651" s="187"/>
      <c r="W1651" s="320"/>
      <c r="X1651" s="214"/>
      <c r="Y1651" s="215"/>
      <c r="Z1651" s="34"/>
      <c r="AA1651" s="35"/>
      <c r="AB1651" s="35"/>
      <c r="AC1651" s="35"/>
      <c r="AD1651" s="36"/>
      <c r="AE1651" s="224"/>
      <c r="AF1651" s="53"/>
      <c r="AG1651" s="54"/>
      <c r="AH1651" s="55"/>
      <c r="AI1651" s="56"/>
      <c r="AJ1651" s="41" t="s">
        <v>50</v>
      </c>
      <c r="AK1651" s="42">
        <v>44575</v>
      </c>
      <c r="AL1651" s="50"/>
      <c r="AM1651" s="337" t="str">
        <f>INDEX($K$6:$AE$6,1,MATCH(1,K1651:AE1651,-1))</f>
        <v>1870 +</v>
      </c>
      <c r="AN1651" s="337" t="str">
        <f>IF(INDEX($K$6:$AE$6,1,MATCH(1,K1651:AE1651,1))&lt;&gt;INDEX($K$6:$AE$6,1,MATCH(1,K1651:AE1651,-1)),INDEX($K$6:$AE$6,1,MATCH(1,K1651:AE1651,1)),"-")</f>
        <v>-</v>
      </c>
    </row>
    <row r="1652" spans="1:40" x14ac:dyDescent="0.2">
      <c r="A1652" s="382" t="str">
        <f>IF(IFERROR(VLOOKUP(G1652,EmployesActifs,1,FALSE),"Non")&lt;&gt;"Non","Oui","Non")</f>
        <v>Oui</v>
      </c>
      <c r="B1652" s="172">
        <f>IF(A1652="Oui",1,0)</f>
        <v>1</v>
      </c>
      <c r="C1652" s="172">
        <f>IF(OR(G1652="Médecin",H1652="Médecin",I1652="Médecin",I1652="Médecins",H1652="anesthésiste",H1652="boursier univ.",H1652="chercheur",H1652="chirurgien",H1652="Résident(e)",H1652="Md Urg",H1652="Md Card",LEFT(H1652,6)="Fellow",H1652="Externe Médecine",H1652="Directeur de la biobanque Médecin",H1652="monit.-boursier",),1,0)</f>
        <v>0</v>
      </c>
      <c r="D1652" s="172">
        <f>IF(OR(G1652=0,H1652="Stagiaire",H1652="Stagiaires",H1652="Externe",H1652="Externes",G1652="agence",H1652="STAGIAIRE INFIRMIER(ÈRE)",H1652="STAGIAIRE SI",H1652="STAGIAIRE S.I.",H1652="STAGIAIRE PAB",H1652="STAGIAIRE EN PERFUSION",H1652="Stagiaire Physiothérapeute",H1652="Stagiaire médecine",H1652="Stagiaire - Service sociaux",H1652="STAGIAIRE SOINS INFIRMIERS",H1652="STAGIAIRE EXTERNE EN MÉDECINE",H1652="ss",),1,0)</f>
        <v>0</v>
      </c>
      <c r="E1652" s="28" t="s">
        <v>714</v>
      </c>
      <c r="F1652" s="28" t="s">
        <v>2435</v>
      </c>
      <c r="G1652" s="262">
        <v>6884</v>
      </c>
      <c r="H1652" s="79" t="s">
        <v>69</v>
      </c>
      <c r="I1652" s="164" t="s">
        <v>110</v>
      </c>
      <c r="J1652" s="273" t="str">
        <f ca="1">IF(AK1652&lt;=Données!$B$2,1," ")</f>
        <v xml:space="preserve"> </v>
      </c>
      <c r="K1652" s="45">
        <v>1</v>
      </c>
      <c r="L1652" s="46"/>
      <c r="M1652" s="47"/>
      <c r="N1652" s="48"/>
      <c r="O1652" s="185"/>
      <c r="P1652" s="187"/>
      <c r="Q1652" s="185"/>
      <c r="R1652" s="186"/>
      <c r="S1652" s="186"/>
      <c r="T1652" s="187"/>
      <c r="U1652" s="187"/>
      <c r="V1652" s="187"/>
      <c r="W1652" s="320"/>
      <c r="X1652" s="214"/>
      <c r="Y1652" s="215"/>
      <c r="Z1652" s="34"/>
      <c r="AA1652" s="35"/>
      <c r="AB1652" s="35"/>
      <c r="AC1652" s="35"/>
      <c r="AD1652" s="36"/>
      <c r="AE1652" s="224"/>
      <c r="AF1652" s="53"/>
      <c r="AG1652" s="54"/>
      <c r="AH1652" s="55"/>
      <c r="AI1652" s="56"/>
      <c r="AJ1652" s="41" t="s">
        <v>4462</v>
      </c>
      <c r="AK1652" s="42">
        <v>45265</v>
      </c>
      <c r="AL1652" s="50"/>
      <c r="AM1652" s="337" t="str">
        <f>INDEX($K$6:$AE$6,1,MATCH(1,K1652:AE1652,-1))</f>
        <v>95PFE-L2S</v>
      </c>
      <c r="AN1652" s="337" t="str">
        <f>IF(INDEX($K$6:$AE$6,1,MATCH(1,K1652:AE1652,1))&lt;&gt;INDEX($K$6:$AE$6,1,MATCH(1,K1652:AE1652,-1)),INDEX($K$6:$AE$6,1,MATCH(1,K1652:AE1652,1)),"-")</f>
        <v>-</v>
      </c>
    </row>
    <row r="1653" spans="1:40" x14ac:dyDescent="0.2">
      <c r="A1653" s="382" t="str">
        <f>IF(IFERROR(VLOOKUP(G1653,EmployesActifs,1,FALSE),"Non")&lt;&gt;"Non","Oui","Non")</f>
        <v>Oui</v>
      </c>
      <c r="B1653" s="172">
        <f>IF(A1653="Oui",1,0)</f>
        <v>1</v>
      </c>
      <c r="C1653" s="172">
        <f>IF(OR(G1653="Médecin",H1653="Médecin",I1653="Médecin",I1653="Médecins",H1653="anesthésiste",H1653="boursier univ.",H1653="chercheur",H1653="chirurgien",H1653="Résident(e)",H1653="Md Urg",H1653="Md Card",LEFT(H1653,6)="Fellow",H1653="Externe Médecine",H1653="Directeur de la biobanque Médecin",H1653="monit.-boursier",),1,0)</f>
        <v>0</v>
      </c>
      <c r="D1653" s="172">
        <f>IF(OR(G1653=0,H1653="Stagiaire",H1653="Stagiaires",H1653="Externe",H1653="Externes",G1653="agence",H1653="STAGIAIRE INFIRMIER(ÈRE)",H1653="STAGIAIRE SI",H1653="STAGIAIRE S.I.",H1653="STAGIAIRE PAB",H1653="STAGIAIRE EN PERFUSION",H1653="Stagiaire Physiothérapeute",H1653="Stagiaire médecine",H1653="Stagiaire - Service sociaux",H1653="STAGIAIRE SOINS INFIRMIERS",H1653="STAGIAIRE EXTERNE EN MÉDECINE",H1653="ss",),1,0)</f>
        <v>0</v>
      </c>
      <c r="E1653" s="28" t="s">
        <v>2439</v>
      </c>
      <c r="F1653" s="28" t="s">
        <v>3264</v>
      </c>
      <c r="G1653" s="262">
        <v>13563</v>
      </c>
      <c r="H1653" s="79" t="s">
        <v>1559</v>
      </c>
      <c r="I1653" s="164" t="s">
        <v>5716</v>
      </c>
      <c r="J1653" s="273" t="str">
        <f ca="1">IF(AK1653&lt;=Données!$B$2,1," ")</f>
        <v xml:space="preserve"> </v>
      </c>
      <c r="K1653" s="45">
        <v>1</v>
      </c>
      <c r="L1653" s="46"/>
      <c r="M1653" s="47"/>
      <c r="N1653" s="48"/>
      <c r="O1653" s="185"/>
      <c r="P1653" s="187"/>
      <c r="Q1653" s="185"/>
      <c r="R1653" s="186"/>
      <c r="S1653" s="186"/>
      <c r="T1653" s="187"/>
      <c r="U1653" s="187"/>
      <c r="V1653" s="187"/>
      <c r="W1653" s="320"/>
      <c r="X1653" s="214"/>
      <c r="Y1653" s="215"/>
      <c r="Z1653" s="34"/>
      <c r="AA1653" s="35"/>
      <c r="AB1653" s="35"/>
      <c r="AC1653" s="35"/>
      <c r="AD1653" s="36"/>
      <c r="AE1653" s="224"/>
      <c r="AF1653" s="53"/>
      <c r="AG1653" s="54"/>
      <c r="AH1653" s="55"/>
      <c r="AI1653" s="56"/>
      <c r="AJ1653" s="41" t="s">
        <v>4462</v>
      </c>
      <c r="AK1653" s="42">
        <v>45889</v>
      </c>
      <c r="AL1653" s="50"/>
      <c r="AM1653" s="337" t="str">
        <f>INDEX($K$6:$AE$6,1,MATCH(1,K1653:AE1653,-1))</f>
        <v>95PFE-L2S</v>
      </c>
      <c r="AN1653" s="337" t="str">
        <f>IF(INDEX($K$6:$AE$6,1,MATCH(1,K1653:AE1653,1))&lt;&gt;INDEX($K$6:$AE$6,1,MATCH(1,K1653:AE1653,-1)),INDEX($K$6:$AE$6,1,MATCH(1,K1653:AE1653,1)),"-")</f>
        <v>-</v>
      </c>
    </row>
    <row r="1654" spans="1:40" x14ac:dyDescent="0.2">
      <c r="A1654" s="382" t="str">
        <f>IF(IFERROR(VLOOKUP(G1654,EmployesActifs,1,FALSE),"Non")&lt;&gt;"Non","Oui","Non")</f>
        <v>Oui</v>
      </c>
      <c r="B1654" s="172">
        <f>IF(A1654="Oui",1,0)</f>
        <v>1</v>
      </c>
      <c r="C1654" s="172">
        <f>IF(OR(G1654="Médecin",H1654="Médecin",I1654="Médecin",I1654="Médecins",H1654="anesthésiste",H1654="boursier univ.",H1654="chercheur",H1654="chirurgien",H1654="Résident(e)",H1654="Md Urg",H1654="Md Card",LEFT(H1654,6)="Fellow",H1654="Externe Médecine",H1654="Directeur de la biobanque Médecin",H1654="monit.-boursier",),1,0)</f>
        <v>0</v>
      </c>
      <c r="D1654" s="172">
        <f>IF(OR(G1654=0,H1654="Stagiaire",H1654="Stagiaires",H1654="Externe",H1654="Externes",G1654="agence",H1654="STAGIAIRE INFIRMIER(ÈRE)",H1654="STAGIAIRE SI",H1654="STAGIAIRE S.I.",H1654="STAGIAIRE PAB",H1654="STAGIAIRE EN PERFUSION",H1654="Stagiaire Physiothérapeute",H1654="Stagiaire médecine",H1654="Stagiaire - Service sociaux",H1654="STAGIAIRE SOINS INFIRMIERS",H1654="STAGIAIRE EXTERNE EN MÉDECINE",H1654="ss",),1,0)</f>
        <v>0</v>
      </c>
      <c r="E1654" s="28" t="s">
        <v>2440</v>
      </c>
      <c r="F1654" s="28" t="s">
        <v>447</v>
      </c>
      <c r="G1654" s="262">
        <v>2548</v>
      </c>
      <c r="H1654" s="79" t="s">
        <v>103</v>
      </c>
      <c r="I1654" s="164" t="s">
        <v>152</v>
      </c>
      <c r="J1654" s="273">
        <f ca="1">IF(AK1654&lt;=Données!$B$2,1," ")</f>
        <v>1</v>
      </c>
      <c r="K1654" s="45" t="s">
        <v>56</v>
      </c>
      <c r="L1654" s="46"/>
      <c r="M1654" s="47"/>
      <c r="N1654" s="48"/>
      <c r="O1654" s="185"/>
      <c r="P1654" s="187"/>
      <c r="Q1654" s="185"/>
      <c r="R1654" s="186"/>
      <c r="S1654" s="186">
        <v>1</v>
      </c>
      <c r="T1654" s="187"/>
      <c r="U1654" s="187"/>
      <c r="V1654" s="187"/>
      <c r="W1654" s="320"/>
      <c r="X1654" s="214"/>
      <c r="Y1654" s="215"/>
      <c r="Z1654" s="34"/>
      <c r="AA1654" s="35"/>
      <c r="AB1654" s="35"/>
      <c r="AC1654" s="35"/>
      <c r="AD1654" s="36"/>
      <c r="AE1654" s="224"/>
      <c r="AF1654" s="53"/>
      <c r="AG1654" s="54"/>
      <c r="AH1654" s="55"/>
      <c r="AI1654" s="56"/>
      <c r="AJ1654" s="41" t="s">
        <v>98</v>
      </c>
      <c r="AK1654" s="42">
        <v>44574</v>
      </c>
      <c r="AL1654" s="50"/>
      <c r="AM1654" s="337" t="str">
        <f>INDEX($K$6:$AE$6,1,MATCH(1,K1654:AE1654,-1))</f>
        <v>1870 +</v>
      </c>
      <c r="AN1654" s="337" t="str">
        <f>IF(INDEX($K$6:$AE$6,1,MATCH(1,K1654:AE1654,1))&lt;&gt;INDEX($K$6:$AE$6,1,MATCH(1,K1654:AE1654,-1)),INDEX($K$6:$AE$6,1,MATCH(1,K1654:AE1654,1)),"-")</f>
        <v>-</v>
      </c>
    </row>
    <row r="1655" spans="1:40" x14ac:dyDescent="0.2">
      <c r="A1655" s="382" t="str">
        <f>IF(IFERROR(VLOOKUP(G1655,EmployesActifs,1,FALSE),"Non")&lt;&gt;"Non","Oui","Non")</f>
        <v>Oui</v>
      </c>
      <c r="B1655" s="172">
        <f>IF(A1655="Oui",1,0)</f>
        <v>1</v>
      </c>
      <c r="C1655" s="172">
        <f>IF(OR(G1655="Médecin",H1655="Médecin",I1655="Médecin",I1655="Médecins",H1655="anesthésiste",H1655="boursier univ.",H1655="chercheur",H1655="chirurgien",H1655="Résident(e)",H1655="Md Urg",H1655="Md Card",LEFT(H1655,6)="Fellow",H1655="Externe Médecine",H1655="Directeur de la biobanque Médecin",H1655="monit.-boursier",),1,0)</f>
        <v>0</v>
      </c>
      <c r="D1655" s="172">
        <f>IF(OR(G1655=0,H1655="Stagiaire",H1655="Stagiaires",H1655="Externe",H1655="Externes",G1655="agence",H1655="STAGIAIRE INFIRMIER(ÈRE)",H1655="STAGIAIRE SI",H1655="STAGIAIRE S.I.",H1655="STAGIAIRE PAB",H1655="STAGIAIRE EN PERFUSION",H1655="Stagiaire Physiothérapeute",H1655="Stagiaire médecine",H1655="Stagiaire - Service sociaux",H1655="STAGIAIRE SOINS INFIRMIERS",H1655="STAGIAIRE EXTERNE EN MÉDECINE",H1655="ss",),1,0)</f>
        <v>0</v>
      </c>
      <c r="E1655" s="28" t="s">
        <v>3209</v>
      </c>
      <c r="F1655" s="28" t="s">
        <v>3210</v>
      </c>
      <c r="G1655" s="262">
        <v>13127</v>
      </c>
      <c r="H1655" s="79" t="s">
        <v>3965</v>
      </c>
      <c r="I1655" s="164" t="s">
        <v>5717</v>
      </c>
      <c r="J1655" s="273" t="str">
        <f ca="1">IF(AK1655&lt;=Données!$B$2,1," ")</f>
        <v xml:space="preserve"> </v>
      </c>
      <c r="K1655" s="45" t="s">
        <v>56</v>
      </c>
      <c r="L1655" s="46"/>
      <c r="M1655" s="47"/>
      <c r="N1655" s="48">
        <v>1</v>
      </c>
      <c r="O1655" s="185">
        <v>1</v>
      </c>
      <c r="P1655" s="187"/>
      <c r="Q1655" s="185"/>
      <c r="R1655" s="186"/>
      <c r="S1655" s="186" t="s">
        <v>56</v>
      </c>
      <c r="T1655" s="187"/>
      <c r="U1655" s="187"/>
      <c r="V1655" s="187"/>
      <c r="W1655" s="320"/>
      <c r="X1655" s="214"/>
      <c r="Y1655" s="215"/>
      <c r="Z1655" s="34"/>
      <c r="AA1655" s="35"/>
      <c r="AB1655" s="35"/>
      <c r="AC1655" s="35"/>
      <c r="AD1655" s="36"/>
      <c r="AE1655" s="224"/>
      <c r="AF1655" s="53"/>
      <c r="AG1655" s="54"/>
      <c r="AH1655" s="55"/>
      <c r="AI1655" s="56"/>
      <c r="AJ1655" s="41" t="s">
        <v>4462</v>
      </c>
      <c r="AK1655" s="42">
        <v>45854</v>
      </c>
      <c r="AL1655" s="50"/>
      <c r="AM1655" s="337" t="str">
        <f>INDEX($K$6:$AE$6,1,MATCH(1,K1655:AE1655,-1))</f>
        <v>F550</v>
      </c>
      <c r="AN1655" s="337" t="str">
        <f>IF(INDEX($K$6:$AE$6,1,MATCH(1,K1655:AE1655,1))&lt;&gt;INDEX($K$6:$AE$6,1,MATCH(1,K1655:AE1655,-1)),INDEX($K$6:$AE$6,1,MATCH(1,K1655:AE1655,1)),"-")</f>
        <v>1804S</v>
      </c>
    </row>
    <row r="1656" spans="1:40" x14ac:dyDescent="0.2">
      <c r="B1656" s="172">
        <f>IF(A1656="Oui",1,0)</f>
        <v>0</v>
      </c>
      <c r="C1656" s="172">
        <f>IF(OR(G1656="Médecin",H1656="Médecin",I1656="Médecin",I1656="Médecins",H1656="anesthésiste",H1656="boursier univ.",H1656="chercheur",H1656="chirurgien",H1656="Résident(e)",H1656="Md Urg",H1656="Md Card",LEFT(H1656,6)="Fellow",H1656="Externe Médecine",H1656="Directeur de la biobanque Médecin",H1656="monit.-boursier",),1,0)</f>
        <v>0</v>
      </c>
      <c r="D1656" s="172">
        <f>IF(OR(G1656=0,H1656="Stagiaire",H1656="Stagiaires",H1656="Externe",H1656="Externes",G1656="agence",H1656="STAGIAIRE INFIRMIER(ÈRE)",H1656="STAGIAIRE SI",H1656="STAGIAIRE S.I.",H1656="STAGIAIRE PAB",H1656="STAGIAIRE EN PERFUSION",H1656="Stagiaire Physiothérapeute",H1656="Stagiaire médecine",H1656="Stagiaire - Service sociaux",H1656="STAGIAIRE SOINS INFIRMIERS",H1656="STAGIAIRE EXTERNE EN MÉDECINE",H1656="ss",),1,0)</f>
        <v>1</v>
      </c>
      <c r="E1656" s="28" t="s">
        <v>3199</v>
      </c>
      <c r="F1656" s="28" t="s">
        <v>1972</v>
      </c>
      <c r="G1656" s="262">
        <v>0</v>
      </c>
      <c r="H1656" s="79" t="s">
        <v>479</v>
      </c>
      <c r="I1656" s="164" t="s">
        <v>3112</v>
      </c>
      <c r="J1656" s="273">
        <f ca="1">IF(AK1656&lt;=Données!$B$2,1," ")</f>
        <v>1</v>
      </c>
      <c r="K1656" s="45">
        <v>1</v>
      </c>
      <c r="L1656" s="46"/>
      <c r="M1656" s="47"/>
      <c r="N1656" s="48"/>
      <c r="O1656" s="185"/>
      <c r="P1656" s="187"/>
      <c r="Q1656" s="185"/>
      <c r="R1656" s="186"/>
      <c r="S1656" s="186"/>
      <c r="T1656" s="187"/>
      <c r="U1656" s="187"/>
      <c r="V1656" s="187"/>
      <c r="W1656" s="320"/>
      <c r="X1656" s="214"/>
      <c r="Y1656" s="215"/>
      <c r="Z1656" s="34"/>
      <c r="AA1656" s="35"/>
      <c r="AB1656" s="35"/>
      <c r="AC1656" s="35"/>
      <c r="AD1656" s="36"/>
      <c r="AE1656" s="224"/>
      <c r="AF1656" s="53"/>
      <c r="AG1656" s="54"/>
      <c r="AH1656" s="55"/>
      <c r="AI1656" s="56"/>
      <c r="AJ1656" s="41" t="s">
        <v>2858</v>
      </c>
      <c r="AK1656" s="42">
        <v>45007</v>
      </c>
      <c r="AL1656" s="50"/>
      <c r="AM1656" s="337" t="str">
        <f>INDEX($K$6:$AE$6,1,MATCH(1,K1656:AE1656,-1))</f>
        <v>95PFE-L2S</v>
      </c>
      <c r="AN1656" s="337" t="str">
        <f>IF(INDEX($K$6:$AE$6,1,MATCH(1,K1656:AE1656,1))&lt;&gt;INDEX($K$6:$AE$6,1,MATCH(1,K1656:AE1656,-1)),INDEX($K$6:$AE$6,1,MATCH(1,K1656:AE1656,1)),"-")</f>
        <v>-</v>
      </c>
    </row>
    <row r="1657" spans="1:40" x14ac:dyDescent="0.2">
      <c r="B1657" s="172">
        <f>IF(A1657="Oui",1,0)</f>
        <v>0</v>
      </c>
      <c r="C1657" s="172">
        <f>IF(OR(G1657="Médecin",H1657="Médecin",I1657="Médecin",I1657="Médecins",H1657="anesthésiste",H1657="boursier univ.",H1657="chercheur",H1657="chirurgien",H1657="Résident(e)",H1657="Md Urg",H1657="Md Card",LEFT(H1657,6)="Fellow",H1657="Externe Médecine",H1657="Directeur de la biobanque Médecin",H1657="monit.-boursier",),1,0)</f>
        <v>1</v>
      </c>
      <c r="D1657" s="172">
        <f>IF(OR(G1657=0,H1657="Stagiaire",H1657="Stagiaires",H1657="Externe",H1657="Externes",G1657="agence",H1657="STAGIAIRE INFIRMIER(ÈRE)",H1657="STAGIAIRE SI",H1657="STAGIAIRE S.I.",H1657="STAGIAIRE PAB",H1657="STAGIAIRE EN PERFUSION",H1657="Stagiaire Physiothérapeute",H1657="Stagiaire médecine",H1657="Stagiaire - Service sociaux",H1657="STAGIAIRE SOINS INFIRMIERS",H1657="STAGIAIRE EXTERNE EN MÉDECINE",H1657="ss",),1,0)</f>
        <v>0</v>
      </c>
      <c r="E1657" s="28" t="s">
        <v>2441</v>
      </c>
      <c r="F1657" s="28" t="s">
        <v>2442</v>
      </c>
      <c r="G1657" s="262" t="s">
        <v>2443</v>
      </c>
      <c r="H1657" s="79" t="s">
        <v>80</v>
      </c>
      <c r="I1657" s="164" t="s">
        <v>2204</v>
      </c>
      <c r="J1657" s="273">
        <f ca="1">IF(AK1657&lt;=Données!$B$2,1," ")</f>
        <v>1</v>
      </c>
      <c r="K1657" s="45"/>
      <c r="L1657" s="46"/>
      <c r="M1657" s="47"/>
      <c r="N1657" s="48"/>
      <c r="O1657" s="185"/>
      <c r="P1657" s="187"/>
      <c r="Q1657" s="185">
        <v>1</v>
      </c>
      <c r="R1657" s="186"/>
      <c r="S1657" s="186"/>
      <c r="T1657" s="187"/>
      <c r="U1657" s="187"/>
      <c r="V1657" s="187"/>
      <c r="W1657" s="320"/>
      <c r="X1657" s="214"/>
      <c r="Y1657" s="215"/>
      <c r="Z1657" s="34"/>
      <c r="AA1657" s="35"/>
      <c r="AB1657" s="35"/>
      <c r="AC1657" s="35"/>
      <c r="AD1657" s="36"/>
      <c r="AE1657" s="224"/>
      <c r="AF1657" s="85"/>
      <c r="AG1657" s="86"/>
      <c r="AH1657" s="87"/>
      <c r="AI1657" s="56"/>
      <c r="AJ1657" s="41" t="s">
        <v>587</v>
      </c>
      <c r="AK1657" s="42">
        <v>43861</v>
      </c>
      <c r="AL1657" s="50"/>
      <c r="AM1657" s="337" t="str">
        <f>INDEX($K$6:$AE$6,1,MATCH(1,K1657:AE1657,-1))</f>
        <v>1860-S</v>
      </c>
      <c r="AN1657" s="337" t="str">
        <f>IF(INDEX($K$6:$AE$6,1,MATCH(1,K1657:AE1657,1))&lt;&gt;INDEX($K$6:$AE$6,1,MATCH(1,K1657:AE1657,-1)),INDEX($K$6:$AE$6,1,MATCH(1,K1657:AE1657,1)),"-")</f>
        <v>-</v>
      </c>
    </row>
    <row r="1658" spans="1:40" x14ac:dyDescent="0.2">
      <c r="B1658" s="172">
        <f>IF(A1658="Oui",1,0)</f>
        <v>0</v>
      </c>
      <c r="C1658" s="172">
        <f>IF(OR(G1658="Médecin",H1658="Médecin",I1658="Médecin",I1658="Médecins",H1658="anesthésiste",H1658="boursier univ.",H1658="chercheur",H1658="chirurgien",H1658="Résident(e)",H1658="Md Urg",H1658="Md Card",LEFT(H1658,6)="Fellow",H1658="Externe Médecine",H1658="Directeur de la biobanque Médecin",H1658="monit.-boursier",),1,0)</f>
        <v>1</v>
      </c>
      <c r="D1658" s="172">
        <f>IF(OR(G1658=0,H1658="Stagiaire",H1658="Stagiaires",H1658="Externe",H1658="Externes",G1658="agence",H1658="STAGIAIRE INFIRMIER(ÈRE)",H1658="STAGIAIRE SI",H1658="STAGIAIRE S.I.",H1658="STAGIAIRE PAB",H1658="STAGIAIRE EN PERFUSION",H1658="Stagiaire Physiothérapeute",H1658="Stagiaire médecine",H1658="Stagiaire - Service sociaux",H1658="STAGIAIRE SOINS INFIRMIERS",H1658="STAGIAIRE EXTERNE EN MÉDECINE",H1658="ss",),1,0)</f>
        <v>0</v>
      </c>
      <c r="E1658" s="28" t="s">
        <v>2441</v>
      </c>
      <c r="F1658" s="28" t="s">
        <v>2444</v>
      </c>
      <c r="G1658" s="262" t="s">
        <v>2445</v>
      </c>
      <c r="H1658" s="79" t="s">
        <v>334</v>
      </c>
      <c r="I1658" s="164" t="s">
        <v>65</v>
      </c>
      <c r="J1658" s="273">
        <f ca="1">IF(AK1658&lt;=Données!$B$2,1," ")</f>
        <v>1</v>
      </c>
      <c r="K1658" s="45">
        <v>1</v>
      </c>
      <c r="L1658" s="46"/>
      <c r="M1658" s="47"/>
      <c r="N1658" s="48"/>
      <c r="O1658" s="185"/>
      <c r="P1658" s="187"/>
      <c r="Q1658" s="185"/>
      <c r="R1658" s="186"/>
      <c r="S1658" s="186"/>
      <c r="T1658" s="187"/>
      <c r="U1658" s="187"/>
      <c r="V1658" s="187"/>
      <c r="W1658" s="320"/>
      <c r="X1658" s="214"/>
      <c r="Y1658" s="215"/>
      <c r="Z1658" s="34"/>
      <c r="AA1658" s="35"/>
      <c r="AB1658" s="35"/>
      <c r="AC1658" s="35"/>
      <c r="AD1658" s="36"/>
      <c r="AE1658" s="224"/>
      <c r="AF1658" s="105"/>
      <c r="AG1658" s="106"/>
      <c r="AH1658" s="107"/>
      <c r="AI1658" s="56"/>
      <c r="AJ1658" s="41" t="s">
        <v>66</v>
      </c>
      <c r="AK1658" s="42">
        <v>44309</v>
      </c>
      <c r="AL1658" s="50"/>
      <c r="AM1658" s="337" t="str">
        <f>INDEX($K$6:$AE$6,1,MATCH(1,K1658:AE1658,-1))</f>
        <v>95PFE-L2S</v>
      </c>
      <c r="AN1658" s="337" t="str">
        <f>IF(INDEX($K$6:$AE$6,1,MATCH(1,K1658:AE1658,1))&lt;&gt;INDEX($K$6:$AE$6,1,MATCH(1,K1658:AE1658,-1)),INDEX($K$6:$AE$6,1,MATCH(1,K1658:AE1658,1)),"-")</f>
        <v>-</v>
      </c>
    </row>
    <row r="1659" spans="1:40" x14ac:dyDescent="0.2">
      <c r="A1659" s="382" t="str">
        <f>IF(IFERROR(VLOOKUP(G1659,EmployesActifs,1,FALSE),"Non")&lt;&gt;"Non","Oui","Non")</f>
        <v>Oui</v>
      </c>
      <c r="B1659" s="172">
        <f>IF(A1659="Oui",1,0)</f>
        <v>1</v>
      </c>
      <c r="C1659" s="172">
        <f>IF(OR(G1659="Médecin",H1659="Médecin",I1659="Médecin",I1659="Médecins",H1659="anesthésiste",H1659="boursier univ.",H1659="chercheur",H1659="chirurgien",H1659="Résident(e)",H1659="Md Urg",H1659="Md Card",LEFT(H1659,6)="Fellow",H1659="Externe Médecine",H1659="Directeur de la biobanque Médecin",H1659="monit.-boursier",),1,0)</f>
        <v>0</v>
      </c>
      <c r="D1659" s="172">
        <f>IF(OR(G1659=0,H1659="Stagiaire",H1659="Stagiaires",H1659="Externe",H1659="Externes",G1659="agence",H1659="STAGIAIRE INFIRMIER(ÈRE)",H1659="STAGIAIRE SI",H1659="STAGIAIRE S.I.",H1659="STAGIAIRE PAB",H1659="STAGIAIRE EN PERFUSION",H1659="Stagiaire Physiothérapeute",H1659="Stagiaire médecine",H1659="Stagiaire - Service sociaux",H1659="STAGIAIRE SOINS INFIRMIERS",H1659="STAGIAIRE EXTERNE EN MÉDECINE",H1659="ss",),1,0)</f>
        <v>0</v>
      </c>
      <c r="E1659" s="28" t="s">
        <v>2441</v>
      </c>
      <c r="F1659" s="28" t="s">
        <v>5778</v>
      </c>
      <c r="G1659" s="262">
        <v>6439</v>
      </c>
      <c r="H1659" s="79" t="s">
        <v>5754</v>
      </c>
      <c r="I1659" s="164" t="s">
        <v>4464</v>
      </c>
      <c r="J1659" s="273" t="str">
        <f ca="1">IF(AK1659&lt;=Données!$B$2,1," ")</f>
        <v xml:space="preserve"> </v>
      </c>
      <c r="K1659" s="45">
        <v>1</v>
      </c>
      <c r="L1659" s="46"/>
      <c r="M1659" s="47"/>
      <c r="N1659" s="48"/>
      <c r="O1659" s="185"/>
      <c r="P1659" s="187"/>
      <c r="Q1659" s="185"/>
      <c r="R1659" s="186"/>
      <c r="S1659" s="186"/>
      <c r="T1659" s="187"/>
      <c r="U1659" s="187"/>
      <c r="V1659" s="187"/>
      <c r="W1659" s="320"/>
      <c r="X1659" s="214"/>
      <c r="Y1659" s="215"/>
      <c r="Z1659" s="34"/>
      <c r="AA1659" s="35"/>
      <c r="AB1659" s="35"/>
      <c r="AC1659" s="35"/>
      <c r="AD1659" s="36"/>
      <c r="AE1659" s="224"/>
      <c r="AF1659" s="53"/>
      <c r="AG1659" s="54"/>
      <c r="AH1659" s="55"/>
      <c r="AI1659" s="56"/>
      <c r="AJ1659" s="41" t="s">
        <v>4462</v>
      </c>
      <c r="AK1659" s="42">
        <v>45610</v>
      </c>
      <c r="AL1659" s="50"/>
      <c r="AM1659" s="337" t="str">
        <f>INDEX($K$6:$AE$6,1,MATCH(1,K1659:AE1659,-1))</f>
        <v>95PFE-L2S</v>
      </c>
      <c r="AN1659" s="337" t="str">
        <f>IF(INDEX($K$6:$AE$6,1,MATCH(1,K1659:AE1659,1))&lt;&gt;INDEX($K$6:$AE$6,1,MATCH(1,K1659:AE1659,-1)),INDEX($K$6:$AE$6,1,MATCH(1,K1659:AE1659,1)),"-")</f>
        <v>-</v>
      </c>
    </row>
    <row r="1660" spans="1:40" x14ac:dyDescent="0.2">
      <c r="A1660" s="382" t="str">
        <f>IF(IFERROR(VLOOKUP(G1660,EmployesActifs,1,FALSE),"Non")&lt;&gt;"Non","Oui","Non")</f>
        <v>Oui</v>
      </c>
      <c r="B1660" s="172">
        <f>IF(A1660="Oui",1,0)</f>
        <v>1</v>
      </c>
      <c r="C1660" s="172">
        <f>IF(OR(G1660="Médecin",H1660="Médecin",I1660="Médecin",I1660="Médecins",H1660="anesthésiste",H1660="boursier univ.",H1660="chercheur",H1660="chirurgien",H1660="Résident(e)",H1660="Md Urg",H1660="Md Card",LEFT(H1660,6)="Fellow",H1660="Externe Médecine",H1660="Directeur de la biobanque Médecin",H1660="monit.-boursier",),1,0)</f>
        <v>0</v>
      </c>
      <c r="D1660" s="172">
        <f>IF(OR(G1660=0,H1660="Stagiaire",H1660="Stagiaires",H1660="Externe",H1660="Externes",G1660="agence",H1660="STAGIAIRE INFIRMIER(ÈRE)",H1660="STAGIAIRE SI",H1660="STAGIAIRE S.I.",H1660="STAGIAIRE PAB",H1660="STAGIAIRE EN PERFUSION",H1660="Stagiaire Physiothérapeute",H1660="Stagiaire médecine",H1660="Stagiaire - Service sociaux",H1660="STAGIAIRE SOINS INFIRMIERS",H1660="STAGIAIRE EXTERNE EN MÉDECINE",H1660="ss",),1,0)</f>
        <v>0</v>
      </c>
      <c r="E1660" s="28" t="s">
        <v>2448</v>
      </c>
      <c r="F1660" s="28" t="s">
        <v>2449</v>
      </c>
      <c r="G1660" s="262">
        <v>11179</v>
      </c>
      <c r="H1660" s="79" t="s">
        <v>103</v>
      </c>
      <c r="I1660" s="164" t="s">
        <v>2714</v>
      </c>
      <c r="J1660" s="273" t="str">
        <f ca="1">IF(AK1660&lt;=Données!$B$2,1," ")</f>
        <v xml:space="preserve"> </v>
      </c>
      <c r="K1660" s="45"/>
      <c r="L1660" s="46">
        <v>1</v>
      </c>
      <c r="M1660" s="47"/>
      <c r="N1660" s="48"/>
      <c r="O1660" s="185"/>
      <c r="P1660" s="187"/>
      <c r="Q1660" s="185"/>
      <c r="R1660" s="186"/>
      <c r="S1660" s="186"/>
      <c r="T1660" s="187"/>
      <c r="U1660" s="187"/>
      <c r="V1660" s="187"/>
      <c r="W1660" s="320"/>
      <c r="X1660" s="214"/>
      <c r="Y1660" s="215"/>
      <c r="Z1660" s="34"/>
      <c r="AA1660" s="35"/>
      <c r="AB1660" s="35"/>
      <c r="AC1660" s="35"/>
      <c r="AD1660" s="36"/>
      <c r="AE1660" s="224"/>
      <c r="AF1660" s="105"/>
      <c r="AG1660" s="106"/>
      <c r="AH1660" s="107"/>
      <c r="AI1660" s="56"/>
      <c r="AJ1660" s="41" t="s">
        <v>4462</v>
      </c>
      <c r="AK1660" s="42">
        <v>45792</v>
      </c>
      <c r="AL1660" s="50"/>
      <c r="AM1660" s="337" t="str">
        <f>INDEX($K$6:$AE$6,1,MATCH(1,K1660:AE1660,-1))</f>
        <v>95PFE-L2M</v>
      </c>
      <c r="AN1660" s="337" t="str">
        <f>IF(INDEX($K$6:$AE$6,1,MATCH(1,K1660:AE1660,1))&lt;&gt;INDEX($K$6:$AE$6,1,MATCH(1,K1660:AE1660,-1)),INDEX($K$6:$AE$6,1,MATCH(1,K1660:AE1660,1)),"-")</f>
        <v>-</v>
      </c>
    </row>
    <row r="1661" spans="1:40" x14ac:dyDescent="0.2">
      <c r="A1661" s="382" t="str">
        <f>IF(IFERROR(VLOOKUP(G1661,EmployesActifs,1,FALSE),"Non")&lt;&gt;"Non","Oui","Non")</f>
        <v>Oui</v>
      </c>
      <c r="B1661" s="172">
        <f>IF(A1661="Oui",1,0)</f>
        <v>1</v>
      </c>
      <c r="C1661" s="172">
        <f>IF(OR(G1661="Médecin",H1661="Médecin",I1661="Médecin",I1661="Médecins",H1661="anesthésiste",H1661="boursier univ.",H1661="chercheur",H1661="chirurgien",H1661="Résident(e)",H1661="Md Urg",H1661="Md Card",LEFT(H1661,6)="Fellow",H1661="Externe Médecine",H1661="Directeur de la biobanque Médecin",H1661="monit.-boursier",),1,0)</f>
        <v>0</v>
      </c>
      <c r="D1661" s="172">
        <f>IF(OR(G1661=0,H1661="Stagiaire",H1661="Stagiaires",H1661="Externe",H1661="Externes",G1661="agence",H1661="STAGIAIRE INFIRMIER(ÈRE)",H1661="STAGIAIRE SI",H1661="STAGIAIRE S.I.",H1661="STAGIAIRE PAB",H1661="STAGIAIRE EN PERFUSION",H1661="Stagiaire Physiothérapeute",H1661="Stagiaire médecine",H1661="Stagiaire - Service sociaux",H1661="STAGIAIRE SOINS INFIRMIERS",H1661="STAGIAIRE EXTERNE EN MÉDECINE",H1661="ss",),1,0)</f>
        <v>0</v>
      </c>
      <c r="E1661" s="28" t="s">
        <v>2450</v>
      </c>
      <c r="F1661" s="28" t="s">
        <v>457</v>
      </c>
      <c r="G1661" s="262">
        <v>11263</v>
      </c>
      <c r="H1661" s="79" t="s">
        <v>2098</v>
      </c>
      <c r="I1661" s="164" t="s">
        <v>152</v>
      </c>
      <c r="J1661" s="273">
        <f ca="1">IF(AK1661&lt;=Données!$B$2,1," ")</f>
        <v>1</v>
      </c>
      <c r="K1661" s="45">
        <v>1</v>
      </c>
      <c r="L1661" s="46"/>
      <c r="M1661" s="47"/>
      <c r="N1661" s="48"/>
      <c r="O1661" s="185"/>
      <c r="P1661" s="187"/>
      <c r="Q1661" s="185"/>
      <c r="R1661" s="186"/>
      <c r="S1661" s="186"/>
      <c r="T1661" s="187"/>
      <c r="U1661" s="187"/>
      <c r="V1661" s="187"/>
      <c r="W1661" s="320"/>
      <c r="X1661" s="214"/>
      <c r="Y1661" s="215"/>
      <c r="Z1661" s="34"/>
      <c r="AA1661" s="35"/>
      <c r="AB1661" s="35"/>
      <c r="AC1661" s="35"/>
      <c r="AD1661" s="36"/>
      <c r="AE1661" s="224"/>
      <c r="AF1661" s="105"/>
      <c r="AG1661" s="106"/>
      <c r="AH1661" s="107"/>
      <c r="AI1661" s="56"/>
      <c r="AJ1661" s="41" t="s">
        <v>98</v>
      </c>
      <c r="AK1661" s="42">
        <v>44588</v>
      </c>
      <c r="AL1661" s="50"/>
      <c r="AM1661" s="337" t="str">
        <f>INDEX($K$6:$AE$6,1,MATCH(1,K1661:AE1661,-1))</f>
        <v>95PFE-L2S</v>
      </c>
      <c r="AN1661" s="337" t="str">
        <f>IF(INDEX($K$6:$AE$6,1,MATCH(1,K1661:AE1661,1))&lt;&gt;INDEX($K$6:$AE$6,1,MATCH(1,K1661:AE1661,-1)),INDEX($K$6:$AE$6,1,MATCH(1,K1661:AE1661,1)),"-")</f>
        <v>-</v>
      </c>
    </row>
    <row r="1662" spans="1:40" x14ac:dyDescent="0.2">
      <c r="A1662" s="382" t="str">
        <f>IF(IFERROR(VLOOKUP(G1662,EmployesActifs,1,FALSE),"Non")&lt;&gt;"Non","Oui","Non")</f>
        <v>Oui</v>
      </c>
      <c r="B1662" s="172">
        <f>IF(A1662="Oui",1,0)</f>
        <v>1</v>
      </c>
      <c r="C1662" s="172">
        <f>IF(OR(G1662="Médecin",H1662="Médecin",I1662="Médecin",I1662="Médecins",H1662="anesthésiste",H1662="boursier univ.",H1662="chercheur",H1662="chirurgien",H1662="Résident(e)",H1662="Md Urg",H1662="Md Card",LEFT(H1662,6)="Fellow",H1662="Externe Médecine",H1662="Directeur de la biobanque Médecin",H1662="monit.-boursier",),1,0)</f>
        <v>0</v>
      </c>
      <c r="D1662" s="172">
        <f>IF(OR(G1662=0,H1662="Stagiaire",H1662="Stagiaires",H1662="Externe",H1662="Externes",G1662="agence",H1662="STAGIAIRE INFIRMIER(ÈRE)",H1662="STAGIAIRE SI",H1662="STAGIAIRE S.I.",H1662="STAGIAIRE PAB",H1662="STAGIAIRE EN PERFUSION",H1662="Stagiaire Physiothérapeute",H1662="Stagiaire médecine",H1662="Stagiaire - Service sociaux",H1662="STAGIAIRE SOINS INFIRMIERS",H1662="STAGIAIRE EXTERNE EN MÉDECINE",H1662="ss",),1,0)</f>
        <v>0</v>
      </c>
      <c r="E1662" s="28" t="s">
        <v>2451</v>
      </c>
      <c r="F1662" s="28" t="s">
        <v>2452</v>
      </c>
      <c r="G1662" s="262">
        <v>11769</v>
      </c>
      <c r="H1662" s="79" t="s">
        <v>2098</v>
      </c>
      <c r="I1662" s="164" t="s">
        <v>65</v>
      </c>
      <c r="J1662" s="273">
        <f ca="1">IF(AK1662&lt;=Données!$B$2,1," ")</f>
        <v>1</v>
      </c>
      <c r="K1662" s="45"/>
      <c r="L1662" s="46">
        <v>1</v>
      </c>
      <c r="M1662" s="47"/>
      <c r="N1662" s="48"/>
      <c r="O1662" s="185"/>
      <c r="P1662" s="187"/>
      <c r="Q1662" s="185"/>
      <c r="R1662" s="186"/>
      <c r="S1662" s="186"/>
      <c r="T1662" s="187" t="s">
        <v>56</v>
      </c>
      <c r="U1662" s="187"/>
      <c r="V1662" s="187"/>
      <c r="W1662" s="320"/>
      <c r="X1662" s="214"/>
      <c r="Y1662" s="215"/>
      <c r="Z1662" s="34"/>
      <c r="AA1662" s="35"/>
      <c r="AB1662" s="35"/>
      <c r="AC1662" s="35"/>
      <c r="AD1662" s="36"/>
      <c r="AE1662" s="224"/>
      <c r="AF1662" s="105"/>
      <c r="AG1662" s="106"/>
      <c r="AH1662" s="107"/>
      <c r="AI1662" s="56"/>
      <c r="AJ1662" s="41" t="s">
        <v>85</v>
      </c>
      <c r="AK1662" s="42">
        <v>44544</v>
      </c>
      <c r="AL1662" s="50"/>
      <c r="AM1662" s="337" t="str">
        <f>INDEX($K$6:$AE$6,1,MATCH(1,K1662:AE1662,-1))</f>
        <v>95PFE-L2M</v>
      </c>
      <c r="AN1662" s="337" t="str">
        <f>IF(INDEX($K$6:$AE$6,1,MATCH(1,K1662:AE1662,1))&lt;&gt;INDEX($K$6:$AE$6,1,MATCH(1,K1662:AE1662,-1)),INDEX($K$6:$AE$6,1,MATCH(1,K1662:AE1662,1)),"-")</f>
        <v>-</v>
      </c>
    </row>
    <row r="1663" spans="1:40" x14ac:dyDescent="0.2">
      <c r="A1663" s="382" t="str">
        <f>IF(IFERROR(VLOOKUP(G1663,EmployesActifs,1,FALSE),"Non")&lt;&gt;"Non","Oui","Non")</f>
        <v>Oui</v>
      </c>
      <c r="B1663" s="172">
        <f>IF(A1663="Oui",1,0)</f>
        <v>1</v>
      </c>
      <c r="C1663" s="172">
        <f>IF(OR(G1663="Médecin",H1663="Médecin",I1663="Médecin",I1663="Médecins",H1663="anesthésiste",H1663="boursier univ.",H1663="chercheur",H1663="chirurgien",H1663="Résident(e)",H1663="Md Urg",H1663="Md Card",LEFT(H1663,6)="Fellow",H1663="Externe Médecine",H1663="Directeur de la biobanque Médecin",H1663="monit.-boursier",),1,0)</f>
        <v>0</v>
      </c>
      <c r="D1663" s="172">
        <f>IF(OR(G1663=0,H1663="Stagiaire",H1663="Stagiaires",H1663="Externe",H1663="Externes",G1663="agence",H1663="STAGIAIRE INFIRMIER(ÈRE)",H1663="STAGIAIRE SI",H1663="STAGIAIRE S.I.",H1663="STAGIAIRE PAB",H1663="STAGIAIRE EN PERFUSION",H1663="Stagiaire Physiothérapeute",H1663="Stagiaire médecine",H1663="Stagiaire - Service sociaux",H1663="STAGIAIRE SOINS INFIRMIERS",H1663="STAGIAIRE EXTERNE EN MÉDECINE",H1663="ss",),1,0)</f>
        <v>0</v>
      </c>
      <c r="E1663" s="28" t="s">
        <v>2453</v>
      </c>
      <c r="F1663" s="28" t="s">
        <v>2454</v>
      </c>
      <c r="G1663" s="262">
        <v>4254</v>
      </c>
      <c r="H1663" s="79" t="s">
        <v>747</v>
      </c>
      <c r="I1663" s="164" t="s">
        <v>152</v>
      </c>
      <c r="J1663" s="273">
        <f ca="1">IF(AK1663&lt;=Données!$B$2,1," ")</f>
        <v>1</v>
      </c>
      <c r="K1663" s="45"/>
      <c r="L1663" s="46" t="s">
        <v>56</v>
      </c>
      <c r="M1663" s="47"/>
      <c r="N1663" s="48" t="s">
        <v>56</v>
      </c>
      <c r="O1663" s="185"/>
      <c r="P1663" s="187"/>
      <c r="Q1663" s="185"/>
      <c r="R1663" s="186"/>
      <c r="S1663" s="186">
        <v>1</v>
      </c>
      <c r="T1663" s="187"/>
      <c r="U1663" s="187"/>
      <c r="V1663" s="187"/>
      <c r="W1663" s="320"/>
      <c r="X1663" s="214"/>
      <c r="Y1663" s="215"/>
      <c r="Z1663" s="34"/>
      <c r="AA1663" s="35"/>
      <c r="AB1663" s="35"/>
      <c r="AC1663" s="35"/>
      <c r="AD1663" s="36"/>
      <c r="AE1663" s="224"/>
      <c r="AF1663" s="53"/>
      <c r="AG1663" s="54"/>
      <c r="AH1663" s="55"/>
      <c r="AI1663" s="56"/>
      <c r="AJ1663" s="41" t="s">
        <v>85</v>
      </c>
      <c r="AK1663" s="42">
        <v>44860</v>
      </c>
      <c r="AL1663" s="50"/>
      <c r="AM1663" s="337" t="str">
        <f>INDEX($K$6:$AE$6,1,MATCH(1,K1663:AE1663,-1))</f>
        <v>1870 +</v>
      </c>
      <c r="AN1663" s="337" t="str">
        <f>IF(INDEX($K$6:$AE$6,1,MATCH(1,K1663:AE1663,1))&lt;&gt;INDEX($K$6:$AE$6,1,MATCH(1,K1663:AE1663,-1)),INDEX($K$6:$AE$6,1,MATCH(1,K1663:AE1663,1)),"-")</f>
        <v>-</v>
      </c>
    </row>
    <row r="1664" spans="1:40" x14ac:dyDescent="0.2">
      <c r="A1664" s="382" t="str">
        <f>IF(IFERROR(VLOOKUP(G1664,EmployesActifs,1,FALSE),"Non")&lt;&gt;"Non","Oui","Non")</f>
        <v>Oui</v>
      </c>
      <c r="B1664" s="172">
        <f>IF(A1664="Oui",1,0)</f>
        <v>1</v>
      </c>
      <c r="C1664" s="172">
        <f>IF(OR(G1664="Médecin",H1664="Médecin",I1664="Médecin",I1664="Médecins",H1664="anesthésiste",H1664="boursier univ.",H1664="chercheur",H1664="chirurgien",H1664="Résident(e)",H1664="Md Urg",H1664="Md Card",LEFT(H1664,6)="Fellow",H1664="Externe Médecine",H1664="Directeur de la biobanque Médecin",H1664="monit.-boursier",),1,0)</f>
        <v>0</v>
      </c>
      <c r="D1664" s="172">
        <f>IF(OR(G1664=0,H1664="Stagiaire",H1664="Stagiaires",H1664="Externe",H1664="Externes",G1664="agence",H1664="STAGIAIRE INFIRMIER(ÈRE)",H1664="STAGIAIRE SI",H1664="STAGIAIRE S.I.",H1664="STAGIAIRE PAB",H1664="STAGIAIRE EN PERFUSION",H1664="Stagiaire Physiothérapeute",H1664="Stagiaire médecine",H1664="Stagiaire - Service sociaux",H1664="STAGIAIRE SOINS INFIRMIERS",H1664="STAGIAIRE EXTERNE EN MÉDECINE",H1664="ss",),1,0)</f>
        <v>0</v>
      </c>
      <c r="E1664" s="28" t="s">
        <v>2455</v>
      </c>
      <c r="F1664" s="28" t="s">
        <v>564</v>
      </c>
      <c r="G1664" s="262">
        <v>4997</v>
      </c>
      <c r="H1664" s="79" t="s">
        <v>747</v>
      </c>
      <c r="I1664" s="164" t="s">
        <v>65</v>
      </c>
      <c r="J1664" s="273">
        <f ca="1">IF(AK1664&lt;=Données!$B$2,1," ")</f>
        <v>1</v>
      </c>
      <c r="K1664" s="45"/>
      <c r="L1664" s="46"/>
      <c r="M1664" s="47"/>
      <c r="N1664" s="48"/>
      <c r="O1664" s="185"/>
      <c r="P1664" s="187"/>
      <c r="Q1664" s="185"/>
      <c r="R1664" s="186"/>
      <c r="S1664" s="186"/>
      <c r="T1664" s="187"/>
      <c r="U1664" s="187"/>
      <c r="V1664" s="187"/>
      <c r="W1664" s="320"/>
      <c r="X1664" s="214"/>
      <c r="Y1664" s="215"/>
      <c r="Z1664" s="34"/>
      <c r="AA1664" s="35">
        <v>1</v>
      </c>
      <c r="AB1664" s="35"/>
      <c r="AC1664" s="35"/>
      <c r="AD1664" s="36"/>
      <c r="AE1664" s="224"/>
      <c r="AF1664" s="53"/>
      <c r="AG1664" s="54"/>
      <c r="AH1664" s="55"/>
      <c r="AI1664" s="56"/>
      <c r="AJ1664" s="41" t="s">
        <v>193</v>
      </c>
      <c r="AK1664" s="42">
        <v>43907</v>
      </c>
      <c r="AL1664" s="50"/>
      <c r="AM1664" s="337" t="str">
        <f>INDEX($K$6:$AE$6,1,MATCH(1,K1664:AE1664,-1))</f>
        <v>1511-S</v>
      </c>
      <c r="AN1664" s="337" t="str">
        <f>IF(INDEX($K$6:$AE$6,1,MATCH(1,K1664:AE1664,1))&lt;&gt;INDEX($K$6:$AE$6,1,MATCH(1,K1664:AE1664,-1)),INDEX($K$6:$AE$6,1,MATCH(1,K1664:AE1664,1)),"-")</f>
        <v>-</v>
      </c>
    </row>
    <row r="1665" spans="1:40" x14ac:dyDescent="0.2">
      <c r="B1665" s="172">
        <f>IF(A1665="Oui",1,0)</f>
        <v>0</v>
      </c>
      <c r="C1665" s="172">
        <f>IF(OR(G1665="Médecin",H1665="Médecin",I1665="Médecin",I1665="Médecins",H1665="anesthésiste",H1665="boursier univ.",H1665="chercheur",H1665="chirurgien",H1665="Résident(e)",H1665="Md Urg",H1665="Md Card",LEFT(H1665,6)="Fellow",H1665="Externe Médecine",H1665="Directeur de la biobanque Médecin",H1665="monit.-boursier",),1,0)</f>
        <v>0</v>
      </c>
      <c r="D1665" s="172">
        <f>IF(OR(G1665=0,H1665="Stagiaire",H1665="Stagiaires",H1665="Externe",H1665="Externes",G1665="agence",H1665="STAGIAIRE INFIRMIER(ÈRE)",H1665="STAGIAIRE SI",H1665="STAGIAIRE S.I.",H1665="STAGIAIRE PAB",H1665="STAGIAIRE EN PERFUSION",H1665="Stagiaire Physiothérapeute",H1665="Stagiaire médecine",H1665="Stagiaire - Service sociaux",H1665="STAGIAIRE SOINS INFIRMIERS",H1665="STAGIAIRE EXTERNE EN MÉDECINE",H1665="ss",),1,0)</f>
        <v>1</v>
      </c>
      <c r="E1665" s="28" t="s">
        <v>3187</v>
      </c>
      <c r="F1665" s="28" t="s">
        <v>1472</v>
      </c>
      <c r="G1665" s="262">
        <v>0</v>
      </c>
      <c r="H1665" s="79" t="s">
        <v>3188</v>
      </c>
      <c r="I1665" s="164" t="s">
        <v>3189</v>
      </c>
      <c r="J1665" s="273">
        <f ca="1">IF(AK1665&lt;=Données!$B$2,1," ")</f>
        <v>1</v>
      </c>
      <c r="K1665" s="45">
        <v>1</v>
      </c>
      <c r="L1665" s="46"/>
      <c r="M1665" s="47"/>
      <c r="N1665" s="48"/>
      <c r="O1665" s="185"/>
      <c r="P1665" s="187"/>
      <c r="Q1665" s="185"/>
      <c r="R1665" s="186"/>
      <c r="S1665" s="186"/>
      <c r="T1665" s="187"/>
      <c r="U1665" s="187"/>
      <c r="V1665" s="187"/>
      <c r="W1665" s="320"/>
      <c r="X1665" s="214"/>
      <c r="Y1665" s="215"/>
      <c r="Z1665" s="34"/>
      <c r="AA1665" s="35"/>
      <c r="AB1665" s="35"/>
      <c r="AC1665" s="35"/>
      <c r="AD1665" s="36"/>
      <c r="AE1665" s="224"/>
      <c r="AF1665" s="53"/>
      <c r="AG1665" s="54"/>
      <c r="AH1665" s="55"/>
      <c r="AI1665" s="56"/>
      <c r="AJ1665" s="41" t="s">
        <v>2858</v>
      </c>
      <c r="AK1665" s="42">
        <v>44993</v>
      </c>
      <c r="AL1665" s="50"/>
      <c r="AM1665" s="337" t="str">
        <f>INDEX($K$6:$AE$6,1,MATCH(1,K1665:AE1665,-1))</f>
        <v>95PFE-L2S</v>
      </c>
      <c r="AN1665" s="337" t="str">
        <f>IF(INDEX($K$6:$AE$6,1,MATCH(1,K1665:AE1665,1))&lt;&gt;INDEX($K$6:$AE$6,1,MATCH(1,K1665:AE1665,-1)),INDEX($K$6:$AE$6,1,MATCH(1,K1665:AE1665,1)),"-")</f>
        <v>-</v>
      </c>
    </row>
    <row r="1666" spans="1:40" x14ac:dyDescent="0.2">
      <c r="A1666" s="382" t="str">
        <f>IF(IFERROR(VLOOKUP(G1666,EmployesActifs,1,FALSE),"Non")&lt;&gt;"Non","Oui","Non")</f>
        <v>Oui</v>
      </c>
      <c r="B1666" s="172">
        <f>IF(A1666="Oui",1,0)</f>
        <v>1</v>
      </c>
      <c r="C1666" s="172">
        <f>IF(OR(G1666="Médecin",H1666="Médecin",I1666="Médecin",I1666="Médecins",H1666="anesthésiste",H1666="boursier univ.",H1666="chercheur",H1666="chirurgien",H1666="Résident(e)",H1666="Md Urg",H1666="Md Card",LEFT(H1666,6)="Fellow",H1666="Externe Médecine",H1666="Directeur de la biobanque Médecin",H1666="monit.-boursier",),1,0)</f>
        <v>0</v>
      </c>
      <c r="D1666" s="172">
        <f>IF(OR(G1666=0,H1666="Stagiaire",H1666="Stagiaires",H1666="Externe",H1666="Externes",G1666="agence",H1666="STAGIAIRE INFIRMIER(ÈRE)",H1666="STAGIAIRE SI",H1666="STAGIAIRE S.I.",H1666="STAGIAIRE PAB",H1666="STAGIAIRE EN PERFUSION",H1666="Stagiaire Physiothérapeute",H1666="Stagiaire médecine",H1666="Stagiaire - Service sociaux",H1666="STAGIAIRE SOINS INFIRMIERS",H1666="STAGIAIRE EXTERNE EN MÉDECINE",H1666="ss",),1,0)</f>
        <v>0</v>
      </c>
      <c r="E1666" s="28" t="s">
        <v>2456</v>
      </c>
      <c r="F1666" s="28" t="s">
        <v>838</v>
      </c>
      <c r="G1666" s="262">
        <v>10618</v>
      </c>
      <c r="H1666" s="79" t="s">
        <v>3918</v>
      </c>
      <c r="I1666" s="164" t="s">
        <v>1395</v>
      </c>
      <c r="J1666" s="273">
        <f ca="1">IF(AK1666&lt;=Données!$B$2,1," ")</f>
        <v>1</v>
      </c>
      <c r="K1666" s="45"/>
      <c r="L1666" s="46"/>
      <c r="M1666" s="47"/>
      <c r="N1666" s="48"/>
      <c r="O1666" s="185"/>
      <c r="P1666" s="187"/>
      <c r="Q1666" s="185"/>
      <c r="R1666" s="186"/>
      <c r="S1666" s="186"/>
      <c r="T1666" s="187"/>
      <c r="U1666" s="187"/>
      <c r="V1666" s="187"/>
      <c r="W1666" s="320"/>
      <c r="X1666" s="214"/>
      <c r="Y1666" s="215"/>
      <c r="Z1666" s="34"/>
      <c r="AA1666" s="35"/>
      <c r="AB1666" s="35"/>
      <c r="AC1666" s="35"/>
      <c r="AD1666" s="36">
        <v>1</v>
      </c>
      <c r="AE1666" s="224"/>
      <c r="AF1666" s="53"/>
      <c r="AG1666" s="54"/>
      <c r="AH1666" s="55"/>
      <c r="AI1666" s="56"/>
      <c r="AJ1666" s="41" t="s">
        <v>308</v>
      </c>
      <c r="AK1666" s="42">
        <v>44152</v>
      </c>
      <c r="AL1666" s="50"/>
      <c r="AM1666" s="337" t="str">
        <f>INDEX($K$6:$AE$6,1,MATCH(1,K1666:AE1666,-1))</f>
        <v>1517-LP</v>
      </c>
      <c r="AN1666" s="337" t="str">
        <f>IF(INDEX($K$6:$AE$6,1,MATCH(1,K1666:AE1666,1))&lt;&gt;INDEX($K$6:$AE$6,1,MATCH(1,K1666:AE1666,-1)),INDEX($K$6:$AE$6,1,MATCH(1,K1666:AE1666,1)),"-")</f>
        <v>-</v>
      </c>
    </row>
    <row r="1667" spans="1:40" x14ac:dyDescent="0.2">
      <c r="B1667" s="172">
        <f>IF(A1667="Oui",1,0)</f>
        <v>0</v>
      </c>
      <c r="C1667" s="172">
        <f>IF(OR(G1667="Médecin",H1667="Médecin",I1667="Médecin",I1667="Médecins",H1667="anesthésiste",H1667="boursier univ.",H1667="chercheur",H1667="chirurgien",H1667="Résident(e)",H1667="Md Urg",H1667="Md Card",LEFT(H1667,6)="Fellow",H1667="Externe Médecine",H1667="Directeur de la biobanque Médecin",H1667="monit.-boursier",),1,0)</f>
        <v>0</v>
      </c>
      <c r="D1667" s="172">
        <f>IF(OR(G1667=0,H1667="Stagiaire",H1667="Stagiaires",H1667="Externe",H1667="Externes",G1667="agence",H1667="STAGIAIRE INFIRMIER(ÈRE)",H1667="STAGIAIRE SI",H1667="STAGIAIRE S.I.",H1667="STAGIAIRE PAB",H1667="STAGIAIRE EN PERFUSION",H1667="Stagiaire Physiothérapeute",H1667="Stagiaire médecine",H1667="Stagiaire - Service sociaux",H1667="STAGIAIRE SOINS INFIRMIERS",H1667="STAGIAIRE EXTERNE EN MÉDECINE",H1667="ss",),1,0)</f>
        <v>1</v>
      </c>
      <c r="E1667" s="28" t="s">
        <v>2456</v>
      </c>
      <c r="F1667" s="28" t="s">
        <v>710</v>
      </c>
      <c r="G1667" s="262">
        <v>0</v>
      </c>
      <c r="H1667" s="79" t="s">
        <v>479</v>
      </c>
      <c r="I1667" s="164" t="s">
        <v>706</v>
      </c>
      <c r="J1667" s="273">
        <f ca="1">IF(AK1667&lt;=Données!$B$2,1," ")</f>
        <v>1</v>
      </c>
      <c r="K1667" s="45" t="s">
        <v>56</v>
      </c>
      <c r="L1667" s="46"/>
      <c r="M1667" s="47"/>
      <c r="N1667" s="48"/>
      <c r="O1667" s="185"/>
      <c r="P1667" s="187"/>
      <c r="Q1667" s="185"/>
      <c r="R1667" s="186"/>
      <c r="S1667" s="186">
        <v>1</v>
      </c>
      <c r="T1667" s="187"/>
      <c r="U1667" s="187"/>
      <c r="V1667" s="187"/>
      <c r="W1667" s="320"/>
      <c r="X1667" s="214"/>
      <c r="Y1667" s="215"/>
      <c r="Z1667" s="34"/>
      <c r="AA1667" s="35"/>
      <c r="AB1667" s="35"/>
      <c r="AC1667" s="35"/>
      <c r="AD1667" s="36"/>
      <c r="AE1667" s="224"/>
      <c r="AF1667" s="53"/>
      <c r="AG1667" s="54"/>
      <c r="AH1667" s="55"/>
      <c r="AI1667" s="56"/>
      <c r="AJ1667" s="41" t="s">
        <v>239</v>
      </c>
      <c r="AK1667" s="42">
        <v>44579</v>
      </c>
      <c r="AL1667" s="50"/>
      <c r="AM1667" s="337" t="str">
        <f>INDEX($K$6:$AE$6,1,MATCH(1,K1667:AE1667,-1))</f>
        <v>1870 +</v>
      </c>
      <c r="AN1667" s="337" t="str">
        <f>IF(INDEX($K$6:$AE$6,1,MATCH(1,K1667:AE1667,1))&lt;&gt;INDEX($K$6:$AE$6,1,MATCH(1,K1667:AE1667,-1)),INDEX($K$6:$AE$6,1,MATCH(1,K1667:AE1667,1)),"-")</f>
        <v>-</v>
      </c>
    </row>
    <row r="1668" spans="1:40" x14ac:dyDescent="0.2">
      <c r="A1668" s="382" t="str">
        <f>IF(IFERROR(VLOOKUP(G1668,EmployesActifs,1,FALSE),"Non")&lt;&gt;"Non","Oui","Non")</f>
        <v>Oui</v>
      </c>
      <c r="B1668" s="172">
        <f>IF(A1668="Oui",1,0)</f>
        <v>1</v>
      </c>
      <c r="C1668" s="172">
        <f>IF(OR(G1668="Médecin",H1668="Médecin",I1668="Médecin",I1668="Médecins",H1668="anesthésiste",H1668="boursier univ.",H1668="chercheur",H1668="chirurgien",H1668="Résident(e)",H1668="Md Urg",H1668="Md Card",LEFT(H1668,6)="Fellow",H1668="Externe Médecine",H1668="Directeur de la biobanque Médecin",H1668="monit.-boursier",),1,0)</f>
        <v>0</v>
      </c>
      <c r="D1668" s="172">
        <f>IF(OR(G1668=0,H1668="Stagiaire",H1668="Stagiaires",H1668="Externe",H1668="Externes",G1668="agence",H1668="STAGIAIRE INFIRMIER(ÈRE)",H1668="STAGIAIRE SI",H1668="STAGIAIRE S.I.",H1668="STAGIAIRE PAB",H1668="STAGIAIRE EN PERFUSION",H1668="Stagiaire Physiothérapeute",H1668="Stagiaire médecine",H1668="Stagiaire - Service sociaux",H1668="STAGIAIRE SOINS INFIRMIERS",H1668="STAGIAIRE EXTERNE EN MÉDECINE",H1668="ss",),1,0)</f>
        <v>0</v>
      </c>
      <c r="E1668" s="28" t="s">
        <v>2456</v>
      </c>
      <c r="F1668" s="28" t="s">
        <v>3461</v>
      </c>
      <c r="G1668" s="262">
        <v>3270</v>
      </c>
      <c r="H1668" s="79" t="s">
        <v>2098</v>
      </c>
      <c r="I1668" s="164" t="s">
        <v>5717</v>
      </c>
      <c r="J1668" s="273" t="str">
        <f ca="1">IF(AK1668&lt;=Données!$B$2,1," ")</f>
        <v xml:space="preserve"> </v>
      </c>
      <c r="K1668" s="45"/>
      <c r="L1668" s="46">
        <v>1</v>
      </c>
      <c r="M1668" s="47"/>
      <c r="N1668" s="48"/>
      <c r="O1668" s="185"/>
      <c r="P1668" s="187"/>
      <c r="Q1668" s="185"/>
      <c r="R1668" s="186"/>
      <c r="S1668" s="186"/>
      <c r="T1668" s="187"/>
      <c r="U1668" s="187"/>
      <c r="V1668" s="187"/>
      <c r="W1668" s="320"/>
      <c r="X1668" s="214"/>
      <c r="Y1668" s="215"/>
      <c r="Z1668" s="34"/>
      <c r="AA1668" s="35"/>
      <c r="AB1668" s="35"/>
      <c r="AC1668" s="35"/>
      <c r="AD1668" s="36"/>
      <c r="AE1668" s="224"/>
      <c r="AF1668" s="53"/>
      <c r="AG1668" s="54"/>
      <c r="AH1668" s="55"/>
      <c r="AI1668" s="56"/>
      <c r="AJ1668" s="41" t="s">
        <v>5851</v>
      </c>
      <c r="AK1668" s="42">
        <v>45787</v>
      </c>
      <c r="AL1668" s="50"/>
      <c r="AM1668" s="337" t="str">
        <f>INDEX($K$6:$AE$6,1,MATCH(1,K1668:AE1668,-1))</f>
        <v>95PFE-L2M</v>
      </c>
      <c r="AN1668" s="337" t="str">
        <f>IF(INDEX($K$6:$AE$6,1,MATCH(1,K1668:AE1668,1))&lt;&gt;INDEX($K$6:$AE$6,1,MATCH(1,K1668:AE1668,-1)),INDEX($K$6:$AE$6,1,MATCH(1,K1668:AE1668,1)),"-")</f>
        <v>-</v>
      </c>
    </row>
    <row r="1669" spans="1:40" x14ac:dyDescent="0.2">
      <c r="A1669" s="382" t="str">
        <f>IF(IFERROR(VLOOKUP(G1669,EmployesActifs,1,FALSE),"Non")&lt;&gt;"Non","Oui","Non")</f>
        <v>Oui</v>
      </c>
      <c r="B1669" s="172">
        <f>IF(A1669="Oui",1,0)</f>
        <v>1</v>
      </c>
      <c r="C1669" s="172">
        <f>IF(OR(G1669="Médecin",H1669="Médecin",I1669="Médecin",I1669="Médecins",H1669="anesthésiste",H1669="boursier univ.",H1669="chercheur",H1669="chirurgien",H1669="Résident(e)",H1669="Md Urg",H1669="Md Card",LEFT(H1669,6)="Fellow",H1669="Externe Médecine",H1669="Directeur de la biobanque Médecin",H1669="monit.-boursier",),1,0)</f>
        <v>0</v>
      </c>
      <c r="D1669" s="172">
        <f>IF(OR(G1669=0,H1669="Stagiaire",H1669="Stagiaires",H1669="Externe",H1669="Externes",G1669="agence",H1669="STAGIAIRE INFIRMIER(ÈRE)",H1669="STAGIAIRE SI",H1669="STAGIAIRE S.I.",H1669="STAGIAIRE PAB",H1669="STAGIAIRE EN PERFUSION",H1669="Stagiaire Physiothérapeute",H1669="Stagiaire médecine",H1669="Stagiaire - Service sociaux",H1669="STAGIAIRE SOINS INFIRMIERS",H1669="STAGIAIRE EXTERNE EN MÉDECINE",H1669="ss",),1,0)</f>
        <v>0</v>
      </c>
      <c r="E1669" s="28" t="s">
        <v>2456</v>
      </c>
      <c r="F1669" s="28" t="s">
        <v>3153</v>
      </c>
      <c r="G1669" s="262">
        <v>8519</v>
      </c>
      <c r="H1669" s="79" t="s">
        <v>72</v>
      </c>
      <c r="I1669" s="164" t="s">
        <v>5708</v>
      </c>
      <c r="J1669" s="273">
        <f ca="1">IF(AK1669&lt;=Données!$B$2,1," ")</f>
        <v>1</v>
      </c>
      <c r="K1669" s="45" t="s">
        <v>56</v>
      </c>
      <c r="L1669" s="46"/>
      <c r="M1669" s="47"/>
      <c r="N1669" s="48"/>
      <c r="O1669" s="185"/>
      <c r="P1669" s="187"/>
      <c r="Q1669" s="185"/>
      <c r="R1669" s="186"/>
      <c r="S1669" s="186">
        <v>1</v>
      </c>
      <c r="T1669" s="187"/>
      <c r="U1669" s="187"/>
      <c r="V1669" s="187"/>
      <c r="W1669" s="320"/>
      <c r="X1669" s="214"/>
      <c r="Y1669" s="215"/>
      <c r="Z1669" s="34"/>
      <c r="AA1669" s="35"/>
      <c r="AB1669" s="35"/>
      <c r="AC1669" s="35"/>
      <c r="AD1669" s="36"/>
      <c r="AE1669" s="224"/>
      <c r="AF1669" s="53"/>
      <c r="AG1669" s="54"/>
      <c r="AH1669" s="55"/>
      <c r="AI1669" s="56"/>
      <c r="AJ1669" s="41" t="s">
        <v>85</v>
      </c>
      <c r="AK1669" s="42">
        <v>44588</v>
      </c>
      <c r="AL1669" s="50"/>
      <c r="AM1669" s="337" t="str">
        <f>INDEX($K$6:$AE$6,1,MATCH(1,K1669:AE1669,-1))</f>
        <v>1870 +</v>
      </c>
      <c r="AN1669" s="337" t="str">
        <f>IF(INDEX($K$6:$AE$6,1,MATCH(1,K1669:AE1669,1))&lt;&gt;INDEX($K$6:$AE$6,1,MATCH(1,K1669:AE1669,-1)),INDEX($K$6:$AE$6,1,MATCH(1,K1669:AE1669,1)),"-")</f>
        <v>-</v>
      </c>
    </row>
    <row r="1670" spans="1:40" x14ac:dyDescent="0.2">
      <c r="A1670" s="382" t="str">
        <f>IF(IFERROR(VLOOKUP(G1670,EmployesActifs,1,FALSE),"Non")&lt;&gt;"Non","Oui","Non")</f>
        <v>Oui</v>
      </c>
      <c r="B1670" s="172">
        <f>IF(A1670="Oui",1,0)</f>
        <v>1</v>
      </c>
      <c r="C1670" s="172">
        <f>IF(OR(G1670="Médecin",H1670="Médecin",I1670="Médecin",I1670="Médecins",H1670="anesthésiste",H1670="boursier univ.",H1670="chercheur",H1670="chirurgien",H1670="Résident(e)",H1670="Md Urg",H1670="Md Card",LEFT(H1670,6)="Fellow",H1670="Externe Médecine",H1670="Directeur de la biobanque Médecin",H1670="monit.-boursier",),1,0)</f>
        <v>0</v>
      </c>
      <c r="D1670" s="172">
        <f>IF(OR(G1670=0,H1670="Stagiaire",H1670="Stagiaires",H1670="Externe",H1670="Externes",G1670="agence",H1670="STAGIAIRE INFIRMIER(ÈRE)",H1670="STAGIAIRE SI",H1670="STAGIAIRE S.I.",H1670="STAGIAIRE PAB",H1670="STAGIAIRE EN PERFUSION",H1670="Stagiaire Physiothérapeute",H1670="Stagiaire médecine",H1670="Stagiaire - Service sociaux",H1670="STAGIAIRE SOINS INFIRMIERS",H1670="STAGIAIRE EXTERNE EN MÉDECINE",H1670="ss",),1,0)</f>
        <v>0</v>
      </c>
      <c r="E1670" s="28" t="s">
        <v>5611</v>
      </c>
      <c r="F1670" s="28" t="s">
        <v>5612</v>
      </c>
      <c r="G1670" s="262">
        <v>13820</v>
      </c>
      <c r="H1670" s="79" t="s">
        <v>69</v>
      </c>
      <c r="I1670" s="164" t="s">
        <v>4406</v>
      </c>
      <c r="J1670" s="273" t="str">
        <f ca="1">IF(AK1670&lt;=Données!$B$2,1," ")</f>
        <v xml:space="preserve"> </v>
      </c>
      <c r="K1670" s="45">
        <v>1</v>
      </c>
      <c r="L1670" s="46"/>
      <c r="M1670" s="47"/>
      <c r="N1670" s="48"/>
      <c r="O1670" s="185"/>
      <c r="P1670" s="187"/>
      <c r="Q1670" s="185"/>
      <c r="R1670" s="186"/>
      <c r="S1670" s="186"/>
      <c r="T1670" s="187"/>
      <c r="U1670" s="187"/>
      <c r="V1670" s="187"/>
      <c r="W1670" s="320"/>
      <c r="X1670" s="214"/>
      <c r="Y1670" s="215"/>
      <c r="Z1670" s="34"/>
      <c r="AA1670" s="35"/>
      <c r="AB1670" s="35"/>
      <c r="AC1670" s="35"/>
      <c r="AD1670" s="36"/>
      <c r="AE1670" s="224"/>
      <c r="AF1670" s="53"/>
      <c r="AG1670" s="54"/>
      <c r="AH1670" s="55"/>
      <c r="AI1670" s="56"/>
      <c r="AJ1670" s="41" t="s">
        <v>4462</v>
      </c>
      <c r="AK1670" s="42">
        <v>45602</v>
      </c>
      <c r="AL1670" s="50"/>
      <c r="AM1670" s="337" t="str">
        <f>INDEX($K$6:$AE$6,1,MATCH(1,K1670:AE1670,-1))</f>
        <v>95PFE-L2S</v>
      </c>
      <c r="AN1670" s="337" t="str">
        <f>IF(INDEX($K$6:$AE$6,1,MATCH(1,K1670:AE1670,1))&lt;&gt;INDEX($K$6:$AE$6,1,MATCH(1,K1670:AE1670,-1)),INDEX($K$6:$AE$6,1,MATCH(1,K1670:AE1670,1)),"-")</f>
        <v>-</v>
      </c>
    </row>
    <row r="1671" spans="1:40" x14ac:dyDescent="0.2">
      <c r="A1671" s="382" t="str">
        <f>IF(IFERROR(VLOOKUP(G1671,EmployesActifs,1,FALSE),"Non")&lt;&gt;"Non","Oui","Non")</f>
        <v>Oui</v>
      </c>
      <c r="B1671" s="172">
        <f>IF(A1671="Oui",1,0)</f>
        <v>1</v>
      </c>
      <c r="C1671" s="172">
        <f>IF(OR(G1671="Médecin",H1671="Médecin",I1671="Médecin",I1671="Médecins",H1671="anesthésiste",H1671="boursier univ.",H1671="chercheur",H1671="chirurgien",H1671="Résident(e)",H1671="Md Urg",H1671="Md Card",LEFT(H1671,6)="Fellow",H1671="Externe Médecine",H1671="Directeur de la biobanque Médecin",H1671="monit.-boursier",),1,0)</f>
        <v>0</v>
      </c>
      <c r="D1671" s="172">
        <f>IF(OR(G1671=0,H1671="Stagiaire",H1671="Stagiaires",H1671="Externe",H1671="Externes",G1671="agence",H1671="STAGIAIRE INFIRMIER(ÈRE)",H1671="STAGIAIRE SI",H1671="STAGIAIRE S.I.",H1671="STAGIAIRE PAB",H1671="STAGIAIRE EN PERFUSION",H1671="Stagiaire Physiothérapeute",H1671="Stagiaire médecine",H1671="Stagiaire - Service sociaux",H1671="STAGIAIRE SOINS INFIRMIERS",H1671="STAGIAIRE EXTERNE EN MÉDECINE",H1671="ss",),1,0)</f>
        <v>0</v>
      </c>
      <c r="E1671" s="28" t="s">
        <v>294</v>
      </c>
      <c r="F1671" s="28" t="s">
        <v>564</v>
      </c>
      <c r="G1671" s="262">
        <v>5533</v>
      </c>
      <c r="H1671" s="79" t="s">
        <v>3390</v>
      </c>
      <c r="I1671" s="164" t="s">
        <v>3391</v>
      </c>
      <c r="J1671" s="273">
        <f ca="1">IF(AK1671&lt;=Données!$B$2,1," ")</f>
        <v>1</v>
      </c>
      <c r="K1671" s="45"/>
      <c r="L1671" s="46"/>
      <c r="M1671" s="47"/>
      <c r="N1671" s="48"/>
      <c r="O1671" s="185"/>
      <c r="P1671" s="187"/>
      <c r="Q1671" s="185">
        <v>1</v>
      </c>
      <c r="R1671" s="186"/>
      <c r="S1671" s="186"/>
      <c r="T1671" s="187"/>
      <c r="U1671" s="187"/>
      <c r="V1671" s="187"/>
      <c r="W1671" s="320"/>
      <c r="X1671" s="214"/>
      <c r="Y1671" s="215"/>
      <c r="Z1671" s="34"/>
      <c r="AA1671" s="35"/>
      <c r="AB1671" s="35"/>
      <c r="AC1671" s="35"/>
      <c r="AD1671" s="36"/>
      <c r="AE1671" s="224"/>
      <c r="AF1671" s="53"/>
      <c r="AG1671" s="54"/>
      <c r="AH1671" s="55"/>
      <c r="AI1671" s="56"/>
      <c r="AJ1671" s="41" t="s">
        <v>666</v>
      </c>
      <c r="AK1671" s="42">
        <v>43175</v>
      </c>
      <c r="AL1671" s="50"/>
      <c r="AM1671" s="337" t="str">
        <f>INDEX($K$6:$AE$6,1,MATCH(1,K1671:AE1671,-1))</f>
        <v>1860-S</v>
      </c>
      <c r="AN1671" s="337" t="str">
        <f>IF(INDEX($K$6:$AE$6,1,MATCH(1,K1671:AE1671,1))&lt;&gt;INDEX($K$6:$AE$6,1,MATCH(1,K1671:AE1671,-1)),INDEX($K$6:$AE$6,1,MATCH(1,K1671:AE1671,1)),"-")</f>
        <v>-</v>
      </c>
    </row>
    <row r="1672" spans="1:40" x14ac:dyDescent="0.2">
      <c r="A1672" s="382" t="str">
        <f>IF(IFERROR(VLOOKUP(G1672,EmployesActifs,1,FALSE),"Non")&lt;&gt;"Non","Oui","Non")</f>
        <v>Oui</v>
      </c>
      <c r="B1672" s="172">
        <f>IF(A1672="Oui",1,0)</f>
        <v>1</v>
      </c>
      <c r="C1672" s="172">
        <f>IF(OR(G1672="Médecin",H1672="Médecin",I1672="Médecin",I1672="Médecins",H1672="anesthésiste",H1672="boursier univ.",H1672="chercheur",H1672="chirurgien",H1672="Résident(e)",H1672="Md Urg",H1672="Md Card",LEFT(H1672,6)="Fellow",H1672="Externe Médecine",H1672="Directeur de la biobanque Médecin",H1672="monit.-boursier",),1,0)</f>
        <v>0</v>
      </c>
      <c r="D1672" s="172">
        <f>IF(OR(G1672=0,H1672="Stagiaire",H1672="Stagiaires",H1672="Externe",H1672="Externes",G1672="agence",H1672="STAGIAIRE INFIRMIER(ÈRE)",H1672="STAGIAIRE SI",H1672="STAGIAIRE S.I.",H1672="STAGIAIRE PAB",H1672="STAGIAIRE EN PERFUSION",H1672="Stagiaire Physiothérapeute",H1672="Stagiaire médecine",H1672="Stagiaire - Service sociaux",H1672="STAGIAIRE SOINS INFIRMIERS",H1672="STAGIAIRE EXTERNE EN MÉDECINE",H1672="ss",),1,0)</f>
        <v>0</v>
      </c>
      <c r="E1672" s="28" t="s">
        <v>294</v>
      </c>
      <c r="F1672" s="28" t="s">
        <v>2378</v>
      </c>
      <c r="G1672" s="262">
        <v>12284</v>
      </c>
      <c r="H1672" s="79" t="s">
        <v>103</v>
      </c>
      <c r="I1672" s="164" t="s">
        <v>5717</v>
      </c>
      <c r="J1672" s="273" t="str">
        <f ca="1">IF(AK1672&lt;=Données!$B$2,1," ")</f>
        <v xml:space="preserve"> </v>
      </c>
      <c r="K1672" s="45"/>
      <c r="L1672" s="46"/>
      <c r="M1672" s="47"/>
      <c r="N1672" s="48"/>
      <c r="O1672" s="185"/>
      <c r="P1672" s="187"/>
      <c r="Q1672" s="185"/>
      <c r="R1672" s="186"/>
      <c r="S1672" s="186">
        <v>1</v>
      </c>
      <c r="T1672" s="187"/>
      <c r="U1672" s="187"/>
      <c r="V1672" s="187"/>
      <c r="W1672" s="320"/>
      <c r="X1672" s="214"/>
      <c r="Y1672" s="215"/>
      <c r="Z1672" s="34"/>
      <c r="AA1672" s="35"/>
      <c r="AB1672" s="35"/>
      <c r="AC1672" s="35"/>
      <c r="AD1672" s="36"/>
      <c r="AE1672" s="224"/>
      <c r="AF1672" s="53"/>
      <c r="AG1672" s="54"/>
      <c r="AH1672" s="55"/>
      <c r="AI1672" s="56"/>
      <c r="AJ1672" s="41" t="s">
        <v>5851</v>
      </c>
      <c r="AK1672" s="42">
        <v>45762</v>
      </c>
      <c r="AL1672" s="50"/>
      <c r="AM1672" s="337" t="str">
        <f>INDEX($K$6:$AE$6,1,MATCH(1,K1672:AE1672,-1))</f>
        <v>1870 +</v>
      </c>
      <c r="AN1672" s="337" t="str">
        <f>IF(INDEX($K$6:$AE$6,1,MATCH(1,K1672:AE1672,1))&lt;&gt;INDEX($K$6:$AE$6,1,MATCH(1,K1672:AE1672,-1)),INDEX($K$6:$AE$6,1,MATCH(1,K1672:AE1672,1)),"-")</f>
        <v>-</v>
      </c>
    </row>
    <row r="1673" spans="1:40" x14ac:dyDescent="0.2">
      <c r="B1673" s="172">
        <f>IF(A1673="Oui",1,0)</f>
        <v>0</v>
      </c>
      <c r="C1673" s="172">
        <f>IF(OR(G1673="Médecin",H1673="Médecin",I1673="Médecin",I1673="Médecins",H1673="anesthésiste",H1673="boursier univ.",H1673="chercheur",H1673="chirurgien",H1673="Résident(e)",H1673="Md Urg",H1673="Md Card",LEFT(H1673,6)="Fellow",H1673="Externe Médecine",H1673="Directeur de la biobanque Médecin",H1673="monit.-boursier",),1,0)</f>
        <v>0</v>
      </c>
      <c r="D1673" s="172">
        <f>IF(OR(G1673=0,H1673="Stagiaire",H1673="Stagiaires",H1673="Externe",H1673="Externes",G1673="agence",H1673="STAGIAIRE INFIRMIER(ÈRE)",H1673="STAGIAIRE SI",H1673="STAGIAIRE S.I.",H1673="STAGIAIRE PAB",H1673="STAGIAIRE EN PERFUSION",H1673="Stagiaire Physiothérapeute",H1673="Stagiaire médecine",H1673="Stagiaire - Service sociaux",H1673="STAGIAIRE SOINS INFIRMIERS",H1673="STAGIAIRE EXTERNE EN MÉDECINE",H1673="ss",),1,0)</f>
        <v>1</v>
      </c>
      <c r="E1673" s="28" t="s">
        <v>294</v>
      </c>
      <c r="F1673" s="28" t="s">
        <v>2378</v>
      </c>
      <c r="G1673" s="262">
        <v>0</v>
      </c>
      <c r="H1673" s="79" t="s">
        <v>479</v>
      </c>
      <c r="I1673" s="164" t="s">
        <v>2457</v>
      </c>
      <c r="J1673" s="273">
        <f ca="1">IF(AK1673&lt;=Données!$B$2,1," ")</f>
        <v>1</v>
      </c>
      <c r="K1673" s="45" t="s">
        <v>56</v>
      </c>
      <c r="L1673" s="46" t="s">
        <v>56</v>
      </c>
      <c r="M1673" s="47" t="s">
        <v>56</v>
      </c>
      <c r="N1673" s="48"/>
      <c r="O1673" s="185"/>
      <c r="P1673" s="187"/>
      <c r="Q1673" s="185"/>
      <c r="R1673" s="186"/>
      <c r="S1673" s="186">
        <v>1</v>
      </c>
      <c r="T1673" s="187"/>
      <c r="U1673" s="187"/>
      <c r="V1673" s="187"/>
      <c r="W1673" s="320"/>
      <c r="X1673" s="214"/>
      <c r="Y1673" s="215"/>
      <c r="Z1673" s="34"/>
      <c r="AA1673" s="35"/>
      <c r="AB1673" s="35"/>
      <c r="AC1673" s="35"/>
      <c r="AD1673" s="36"/>
      <c r="AE1673" s="224"/>
      <c r="AF1673" s="53"/>
      <c r="AG1673" s="54"/>
      <c r="AH1673" s="55"/>
      <c r="AI1673" s="56"/>
      <c r="AJ1673" s="41" t="s">
        <v>98</v>
      </c>
      <c r="AK1673" s="42">
        <v>44583</v>
      </c>
      <c r="AL1673" s="50"/>
      <c r="AM1673" s="337" t="str">
        <f>INDEX($K$6:$AE$6,1,MATCH(1,K1673:AE1673,-1))</f>
        <v>1870 +</v>
      </c>
      <c r="AN1673" s="337" t="str">
        <f>IF(INDEX($K$6:$AE$6,1,MATCH(1,K1673:AE1673,1))&lt;&gt;INDEX($K$6:$AE$6,1,MATCH(1,K1673:AE1673,-1)),INDEX($K$6:$AE$6,1,MATCH(1,K1673:AE1673,1)),"-")</f>
        <v>-</v>
      </c>
    </row>
    <row r="1674" spans="1:40" x14ac:dyDescent="0.2">
      <c r="A1674" s="382" t="str">
        <f>IF(IFERROR(VLOOKUP(G1674,EmployesActifs,1,FALSE),"Non")&lt;&gt;"Non","Oui","Non")</f>
        <v>Oui</v>
      </c>
      <c r="B1674" s="172">
        <f>IF(A1674="Oui",1,0)</f>
        <v>1</v>
      </c>
      <c r="C1674" s="172">
        <f>IF(OR(G1674="Médecin",H1674="Médecin",I1674="Médecin",I1674="Médecins",H1674="anesthésiste",H1674="boursier univ.",H1674="chercheur",H1674="chirurgien",H1674="Résident(e)",H1674="Md Urg",H1674="Md Card",LEFT(H1674,6)="Fellow",H1674="Externe Médecine",H1674="Directeur de la biobanque Médecin",H1674="monit.-boursier",),1,0)</f>
        <v>0</v>
      </c>
      <c r="D1674" s="172">
        <f>IF(OR(G1674=0,H1674="Stagiaire",H1674="Stagiaires",H1674="Externe",H1674="Externes",G1674="agence",H1674="STAGIAIRE INFIRMIER(ÈRE)",H1674="STAGIAIRE SI",H1674="STAGIAIRE S.I.",H1674="STAGIAIRE PAB",H1674="STAGIAIRE EN PERFUSION",H1674="Stagiaire Physiothérapeute",H1674="Stagiaire médecine",H1674="Stagiaire - Service sociaux",H1674="STAGIAIRE SOINS INFIRMIERS",H1674="STAGIAIRE EXTERNE EN MÉDECINE",H1674="ss",),1,0)</f>
        <v>0</v>
      </c>
      <c r="E1674" s="28" t="s">
        <v>294</v>
      </c>
      <c r="F1674" s="28" t="s">
        <v>2458</v>
      </c>
      <c r="G1674" s="262">
        <v>3327</v>
      </c>
      <c r="H1674" s="79" t="s">
        <v>2463</v>
      </c>
      <c r="I1674" s="164" t="s">
        <v>933</v>
      </c>
      <c r="J1674" s="273" t="str">
        <f ca="1">IF(AK1674&lt;=Données!$B$2,1," ")</f>
        <v xml:space="preserve"> </v>
      </c>
      <c r="K1674" s="45"/>
      <c r="L1674" s="46">
        <v>1</v>
      </c>
      <c r="M1674" s="47"/>
      <c r="N1674" s="48"/>
      <c r="O1674" s="185"/>
      <c r="P1674" s="187"/>
      <c r="Q1674" s="185"/>
      <c r="R1674" s="186"/>
      <c r="S1674" s="186"/>
      <c r="T1674" s="187"/>
      <c r="U1674" s="187"/>
      <c r="V1674" s="187"/>
      <c r="W1674" s="320"/>
      <c r="X1674" s="214"/>
      <c r="Y1674" s="215"/>
      <c r="Z1674" s="34"/>
      <c r="AA1674" s="35"/>
      <c r="AB1674" s="35"/>
      <c r="AC1674" s="35"/>
      <c r="AD1674" s="36"/>
      <c r="AE1674" s="224"/>
      <c r="AF1674" s="53"/>
      <c r="AG1674" s="54"/>
      <c r="AH1674" s="55"/>
      <c r="AI1674" s="56"/>
      <c r="AJ1674" s="41" t="s">
        <v>4462</v>
      </c>
      <c r="AK1674" s="42">
        <v>45399</v>
      </c>
      <c r="AL1674" s="50"/>
      <c r="AM1674" s="337" t="str">
        <f>INDEX($K$6:$AE$6,1,MATCH(1,K1674:AE1674,-1))</f>
        <v>95PFE-L2M</v>
      </c>
      <c r="AN1674" s="337" t="str">
        <f>IF(INDEX($K$6:$AE$6,1,MATCH(1,K1674:AE1674,1))&lt;&gt;INDEX($K$6:$AE$6,1,MATCH(1,K1674:AE1674,-1)),INDEX($K$6:$AE$6,1,MATCH(1,K1674:AE1674,1)),"-")</f>
        <v>-</v>
      </c>
    </row>
    <row r="1675" spans="1:40" x14ac:dyDescent="0.2">
      <c r="B1675" s="172">
        <f>IF(A1675="Oui",1,0)</f>
        <v>0</v>
      </c>
      <c r="C1675" s="172">
        <f>IF(OR(G1675="Médecin",H1675="Médecin",I1675="Médecin",I1675="Médecins",H1675="anesthésiste",H1675="boursier univ.",H1675="chercheur",H1675="chirurgien",H1675="Résident(e)",H1675="Md Urg",H1675="Md Card",LEFT(H1675,6)="Fellow",H1675="Externe Médecine",H1675="Directeur de la biobanque Médecin",H1675="monit.-boursier",),1,0)</f>
        <v>0</v>
      </c>
      <c r="D1675" s="172">
        <f>IF(OR(G1675=0,H1675="Stagiaire",H1675="Stagiaires",H1675="Externe",H1675="Externes",G1675="agence",H1675="STAGIAIRE INFIRMIER(ÈRE)",H1675="STAGIAIRE SI",H1675="STAGIAIRE S.I.",H1675="STAGIAIRE PAB",H1675="STAGIAIRE EN PERFUSION",H1675="Stagiaire Physiothérapeute",H1675="Stagiaire médecine",H1675="Stagiaire - Service sociaux",H1675="STAGIAIRE SOINS INFIRMIERS",H1675="STAGIAIRE EXTERNE EN MÉDECINE",H1675="ss",),1,0)</f>
        <v>1</v>
      </c>
      <c r="E1675" s="28" t="s">
        <v>2459</v>
      </c>
      <c r="F1675" s="28" t="s">
        <v>5630</v>
      </c>
      <c r="G1675" s="262">
        <v>0</v>
      </c>
      <c r="H1675" s="79" t="s">
        <v>479</v>
      </c>
      <c r="I1675" s="164" t="s">
        <v>600</v>
      </c>
      <c r="J1675" s="273" t="str">
        <f ca="1">IF(AK1675&lt;=Données!$B$2,1," ")</f>
        <v xml:space="preserve"> </v>
      </c>
      <c r="K1675" s="45">
        <v>1</v>
      </c>
      <c r="L1675" s="46"/>
      <c r="M1675" s="47"/>
      <c r="N1675" s="48"/>
      <c r="O1675" s="185"/>
      <c r="P1675" s="187"/>
      <c r="Q1675" s="185"/>
      <c r="R1675" s="186"/>
      <c r="S1675" s="186"/>
      <c r="T1675" s="187"/>
      <c r="U1675" s="187"/>
      <c r="V1675" s="187"/>
      <c r="W1675" s="320"/>
      <c r="X1675" s="214"/>
      <c r="Y1675" s="215"/>
      <c r="Z1675" s="34"/>
      <c r="AA1675" s="35"/>
      <c r="AB1675" s="35"/>
      <c r="AC1675" s="35"/>
      <c r="AD1675" s="36"/>
      <c r="AE1675" s="224"/>
      <c r="AF1675" s="53"/>
      <c r="AG1675" s="54"/>
      <c r="AH1675" s="55"/>
      <c r="AI1675" s="56"/>
      <c r="AJ1675" s="41" t="s">
        <v>4462</v>
      </c>
      <c r="AK1675" s="42">
        <v>45546</v>
      </c>
      <c r="AL1675" s="50"/>
      <c r="AM1675" s="337" t="str">
        <f>INDEX($K$6:$AE$6,1,MATCH(1,K1675:AE1675,-1))</f>
        <v>95PFE-L2S</v>
      </c>
      <c r="AN1675" s="337" t="str">
        <f>IF(INDEX($K$6:$AE$6,1,MATCH(1,K1675:AE1675,1))&lt;&gt;INDEX($K$6:$AE$6,1,MATCH(1,K1675:AE1675,-1)),INDEX($K$6:$AE$6,1,MATCH(1,K1675:AE1675,1)),"-")</f>
        <v>-</v>
      </c>
    </row>
    <row r="1676" spans="1:40" x14ac:dyDescent="0.2">
      <c r="A1676" s="382" t="str">
        <f>IF(IFERROR(VLOOKUP(G1676,EmployesActifs,1,FALSE),"Non")&lt;&gt;"Non","Oui","Non")</f>
        <v>Oui</v>
      </c>
      <c r="B1676" s="172">
        <f>IF(A1676="Oui",1,0)</f>
        <v>1</v>
      </c>
      <c r="C1676" s="172">
        <f>IF(OR(G1676="Médecin",H1676="Médecin",I1676="Médecin",I1676="Médecins",H1676="anesthésiste",H1676="boursier univ.",H1676="chercheur",H1676="chirurgien",H1676="Résident(e)",H1676="Md Urg",H1676="Md Card",LEFT(H1676,6)="Fellow",H1676="Externe Médecine",H1676="Directeur de la biobanque Médecin",H1676="monit.-boursier",),1,0)</f>
        <v>0</v>
      </c>
      <c r="D1676" s="172">
        <f>IF(OR(G1676=0,H1676="Stagiaire",H1676="Stagiaires",H1676="Externe",H1676="Externes",G1676="agence",H1676="STAGIAIRE INFIRMIER(ÈRE)",H1676="STAGIAIRE SI",H1676="STAGIAIRE S.I.",H1676="STAGIAIRE PAB",H1676="STAGIAIRE EN PERFUSION",H1676="Stagiaire Physiothérapeute",H1676="Stagiaire médecine",H1676="Stagiaire - Service sociaux",H1676="STAGIAIRE SOINS INFIRMIERS",H1676="STAGIAIRE EXTERNE EN MÉDECINE",H1676="ss",),1,0)</f>
        <v>0</v>
      </c>
      <c r="E1676" s="28" t="s">
        <v>2459</v>
      </c>
      <c r="F1676" s="28" t="s">
        <v>277</v>
      </c>
      <c r="G1676" s="262">
        <v>3473</v>
      </c>
      <c r="H1676" s="79" t="s">
        <v>72</v>
      </c>
      <c r="I1676" s="164" t="s">
        <v>3471</v>
      </c>
      <c r="J1676" s="273">
        <f ca="1">IF(AK1676&lt;=Données!$B$2,1," ")</f>
        <v>1</v>
      </c>
      <c r="K1676" s="45"/>
      <c r="L1676" s="46" t="s">
        <v>56</v>
      </c>
      <c r="M1676" s="47"/>
      <c r="N1676" s="48"/>
      <c r="O1676" s="185"/>
      <c r="P1676" s="187"/>
      <c r="Q1676" s="185"/>
      <c r="R1676" s="186"/>
      <c r="S1676" s="186">
        <v>1</v>
      </c>
      <c r="T1676" s="187"/>
      <c r="U1676" s="187"/>
      <c r="V1676" s="187"/>
      <c r="W1676" s="320"/>
      <c r="X1676" s="214"/>
      <c r="Y1676" s="215"/>
      <c r="Z1676" s="34"/>
      <c r="AA1676" s="35"/>
      <c r="AB1676" s="35"/>
      <c r="AC1676" s="35"/>
      <c r="AD1676" s="36"/>
      <c r="AE1676" s="224"/>
      <c r="AF1676" s="53"/>
      <c r="AG1676" s="54"/>
      <c r="AH1676" s="55"/>
      <c r="AI1676" s="56"/>
      <c r="AJ1676" s="41" t="s">
        <v>57</v>
      </c>
      <c r="AK1676" s="42">
        <v>44568</v>
      </c>
      <c r="AL1676" s="50"/>
      <c r="AM1676" s="337" t="str">
        <f>INDEX($K$6:$AE$6,1,MATCH(1,K1676:AE1676,-1))</f>
        <v>1870 +</v>
      </c>
      <c r="AN1676" s="337" t="str">
        <f>IF(INDEX($K$6:$AE$6,1,MATCH(1,K1676:AE1676,1))&lt;&gt;INDEX($K$6:$AE$6,1,MATCH(1,K1676:AE1676,-1)),INDEX($K$6:$AE$6,1,MATCH(1,K1676:AE1676,1)),"-")</f>
        <v>-</v>
      </c>
    </row>
    <row r="1677" spans="1:40" x14ac:dyDescent="0.2">
      <c r="B1677" s="172">
        <f>IF(A1677="Oui",1,0)</f>
        <v>0</v>
      </c>
      <c r="C1677" s="172">
        <f>IF(OR(G1677="Médecin",H1677="Médecin",I1677="Médecin",I1677="Médecins",H1677="anesthésiste",H1677="boursier univ.",H1677="chercheur",H1677="chirurgien",H1677="Résident(e)",H1677="Md Urg",H1677="Md Card",LEFT(H1677,6)="Fellow",H1677="Externe Médecine",H1677="Directeur de la biobanque Médecin",H1677="monit.-boursier",),1,0)</f>
        <v>1</v>
      </c>
      <c r="D1677" s="172">
        <f>IF(OR(G1677=0,H1677="Stagiaire",H1677="Stagiaires",H1677="Externe",H1677="Externes",G1677="agence",H1677="STAGIAIRE INFIRMIER(ÈRE)",H1677="STAGIAIRE SI",H1677="STAGIAIRE S.I.",H1677="STAGIAIRE PAB",H1677="STAGIAIRE EN PERFUSION",H1677="Stagiaire Physiothérapeute",H1677="Stagiaire médecine",H1677="Stagiaire - Service sociaux",H1677="STAGIAIRE SOINS INFIRMIERS",H1677="STAGIAIRE EXTERNE EN MÉDECINE",H1677="ss",),1,0)</f>
        <v>0</v>
      </c>
      <c r="E1677" s="28" t="s">
        <v>2460</v>
      </c>
      <c r="F1677" s="28" t="s">
        <v>170</v>
      </c>
      <c r="G1677" s="262" t="s">
        <v>80</v>
      </c>
      <c r="H1677" s="79" t="s">
        <v>80</v>
      </c>
      <c r="I1677" s="164" t="s">
        <v>270</v>
      </c>
      <c r="J1677" s="273">
        <f ca="1">IF(AK1677&lt;=Données!$B$2,1," ")</f>
        <v>1</v>
      </c>
      <c r="K1677" s="45">
        <v>1</v>
      </c>
      <c r="L1677" s="46"/>
      <c r="M1677" s="47"/>
      <c r="N1677" s="48"/>
      <c r="O1677" s="185"/>
      <c r="P1677" s="187"/>
      <c r="Q1677" s="185"/>
      <c r="R1677" s="186"/>
      <c r="S1677" s="186"/>
      <c r="T1677" s="187"/>
      <c r="U1677" s="187"/>
      <c r="V1677" s="187"/>
      <c r="W1677" s="320"/>
      <c r="X1677" s="214"/>
      <c r="Y1677" s="215"/>
      <c r="Z1677" s="34"/>
      <c r="AA1677" s="35"/>
      <c r="AB1677" s="35"/>
      <c r="AC1677" s="35"/>
      <c r="AD1677" s="36"/>
      <c r="AE1677" s="224"/>
      <c r="AF1677" s="53"/>
      <c r="AG1677" s="54"/>
      <c r="AH1677" s="55"/>
      <c r="AI1677" s="56"/>
      <c r="AJ1677" s="41" t="s">
        <v>98</v>
      </c>
      <c r="AK1677" s="42">
        <v>44574</v>
      </c>
      <c r="AL1677" s="50"/>
      <c r="AM1677" s="337" t="str">
        <f>INDEX($K$6:$AE$6,1,MATCH(1,K1677:AE1677,-1))</f>
        <v>95PFE-L2S</v>
      </c>
      <c r="AN1677" s="337" t="str">
        <f>IF(INDEX($K$6:$AE$6,1,MATCH(1,K1677:AE1677,1))&lt;&gt;INDEX($K$6:$AE$6,1,MATCH(1,K1677:AE1677,-1)),INDEX($K$6:$AE$6,1,MATCH(1,K1677:AE1677,1)),"-")</f>
        <v>-</v>
      </c>
    </row>
    <row r="1678" spans="1:40" x14ac:dyDescent="0.2">
      <c r="B1678" s="172">
        <f>IF(A1678="Oui",1,0)</f>
        <v>0</v>
      </c>
      <c r="C1678" s="172">
        <f>IF(OR(G1678="Médecin",H1678="Médecin",I1678="Médecin",I1678="Médecins",H1678="anesthésiste",H1678="boursier univ.",H1678="chercheur",H1678="chirurgien",H1678="Résident(e)",H1678="Md Urg",H1678="Md Card",LEFT(H1678,6)="Fellow",H1678="Externe Médecine",H1678="Directeur de la biobanque Médecin",H1678="monit.-boursier",),1,0)</f>
        <v>1</v>
      </c>
      <c r="D1678" s="172">
        <f>IF(OR(G1678=0,H1678="Stagiaire",H1678="Stagiaires",H1678="Externe",H1678="Externes",G1678="agence",H1678="STAGIAIRE INFIRMIER(ÈRE)",H1678="STAGIAIRE SI",H1678="STAGIAIRE S.I.",H1678="STAGIAIRE PAB",H1678="STAGIAIRE EN PERFUSION",H1678="Stagiaire Physiothérapeute",H1678="Stagiaire médecine",H1678="Stagiaire - Service sociaux",H1678="STAGIAIRE SOINS INFIRMIERS",H1678="STAGIAIRE EXTERNE EN MÉDECINE",H1678="ss",),1,0)</f>
        <v>0</v>
      </c>
      <c r="E1678" s="28" t="s">
        <v>2460</v>
      </c>
      <c r="F1678" s="28" t="s">
        <v>1015</v>
      </c>
      <c r="G1678" s="262" t="s">
        <v>80</v>
      </c>
      <c r="H1678" s="79" t="s">
        <v>80</v>
      </c>
      <c r="I1678" s="164" t="s">
        <v>270</v>
      </c>
      <c r="J1678" s="273">
        <f ca="1">IF(AK1678&lt;=Données!$B$2,1," ")</f>
        <v>1</v>
      </c>
      <c r="K1678" s="45" t="s">
        <v>56</v>
      </c>
      <c r="L1678" s="46"/>
      <c r="M1678" s="47"/>
      <c r="N1678" s="48"/>
      <c r="O1678" s="185"/>
      <c r="P1678" s="187"/>
      <c r="Q1678" s="185"/>
      <c r="R1678" s="186"/>
      <c r="S1678" s="186">
        <v>1</v>
      </c>
      <c r="T1678" s="187"/>
      <c r="U1678" s="187"/>
      <c r="V1678" s="187"/>
      <c r="W1678" s="320"/>
      <c r="X1678" s="214"/>
      <c r="Y1678" s="215"/>
      <c r="Z1678" s="34"/>
      <c r="AA1678" s="35"/>
      <c r="AB1678" s="35"/>
      <c r="AC1678" s="35"/>
      <c r="AD1678" s="36"/>
      <c r="AE1678" s="224"/>
      <c r="AF1678" s="53"/>
      <c r="AG1678" s="54"/>
      <c r="AH1678" s="55"/>
      <c r="AI1678" s="56"/>
      <c r="AJ1678" s="41" t="s">
        <v>98</v>
      </c>
      <c r="AK1678" s="42">
        <v>44575</v>
      </c>
      <c r="AL1678" s="50"/>
      <c r="AM1678" s="337" t="str">
        <f>INDEX($K$6:$AE$6,1,MATCH(1,K1678:AE1678,-1))</f>
        <v>1870 +</v>
      </c>
      <c r="AN1678" s="337" t="str">
        <f>IF(INDEX($K$6:$AE$6,1,MATCH(1,K1678:AE1678,1))&lt;&gt;INDEX($K$6:$AE$6,1,MATCH(1,K1678:AE1678,-1)),INDEX($K$6:$AE$6,1,MATCH(1,K1678:AE1678,1)),"-")</f>
        <v>-</v>
      </c>
    </row>
    <row r="1679" spans="1:40" x14ac:dyDescent="0.2">
      <c r="A1679" s="382" t="str">
        <f>IF(IFERROR(VLOOKUP(G1679,EmployesActifs,1,FALSE),"Non")&lt;&gt;"Non","Oui","Non")</f>
        <v>Oui</v>
      </c>
      <c r="B1679" s="172">
        <f>IF(A1679="Oui",1,0)</f>
        <v>1</v>
      </c>
      <c r="C1679" s="172">
        <f>IF(OR(G1679="Médecin",H1679="Médecin",I1679="Médecin",I1679="Médecins",H1679="anesthésiste",H1679="boursier univ.",H1679="chercheur",H1679="chirurgien",H1679="Résident(e)",H1679="Md Urg",H1679="Md Card",LEFT(H1679,6)="Fellow",H1679="Externe Médecine",H1679="Directeur de la biobanque Médecin",H1679="monit.-boursier",),1,0)</f>
        <v>0</v>
      </c>
      <c r="D1679" s="172">
        <f>IF(OR(G1679=0,H1679="Stagiaire",H1679="Stagiaires",H1679="Externe",H1679="Externes",G1679="agence",H1679="STAGIAIRE INFIRMIER(ÈRE)",H1679="STAGIAIRE SI",H1679="STAGIAIRE S.I.",H1679="STAGIAIRE PAB",H1679="STAGIAIRE EN PERFUSION",H1679="Stagiaire Physiothérapeute",H1679="Stagiaire médecine",H1679="Stagiaire - Service sociaux",H1679="STAGIAIRE SOINS INFIRMIERS",H1679="STAGIAIRE EXTERNE EN MÉDECINE",H1679="ss",),1,0)</f>
        <v>0</v>
      </c>
      <c r="E1679" s="28" t="s">
        <v>2461</v>
      </c>
      <c r="F1679" s="28" t="s">
        <v>2177</v>
      </c>
      <c r="G1679" s="262">
        <v>11115</v>
      </c>
      <c r="H1679" s="79" t="s">
        <v>3378</v>
      </c>
      <c r="I1679" s="164" t="s">
        <v>282</v>
      </c>
      <c r="J1679" s="273" t="str">
        <f ca="1">IF(AK1679&lt;=Données!$B$2,1," ")</f>
        <v xml:space="preserve"> </v>
      </c>
      <c r="K1679" s="45" t="s">
        <v>56</v>
      </c>
      <c r="L1679" s="46">
        <v>1</v>
      </c>
      <c r="M1679" s="47"/>
      <c r="N1679" s="48"/>
      <c r="O1679" s="185"/>
      <c r="P1679" s="187"/>
      <c r="Q1679" s="185"/>
      <c r="R1679" s="186"/>
      <c r="S1679" s="186"/>
      <c r="T1679" s="187"/>
      <c r="U1679" s="187"/>
      <c r="V1679" s="187"/>
      <c r="W1679" s="320"/>
      <c r="X1679" s="214"/>
      <c r="Y1679" s="215"/>
      <c r="Z1679" s="34"/>
      <c r="AA1679" s="35"/>
      <c r="AB1679" s="35"/>
      <c r="AC1679" s="35"/>
      <c r="AD1679" s="36"/>
      <c r="AE1679" s="224"/>
      <c r="AF1679" s="53"/>
      <c r="AG1679" s="54"/>
      <c r="AH1679" s="55"/>
      <c r="AI1679" s="56"/>
      <c r="AJ1679" s="41" t="s">
        <v>4462</v>
      </c>
      <c r="AK1679" s="42">
        <v>45308</v>
      </c>
      <c r="AL1679" s="50"/>
      <c r="AM1679" s="337" t="str">
        <f>INDEX($K$6:$AE$6,1,MATCH(1,K1679:AE1679,-1))</f>
        <v>95PFE-L2M</v>
      </c>
      <c r="AN1679" s="337" t="str">
        <f>IF(INDEX($K$6:$AE$6,1,MATCH(1,K1679:AE1679,1))&lt;&gt;INDEX($K$6:$AE$6,1,MATCH(1,K1679:AE1679,-1)),INDEX($K$6:$AE$6,1,MATCH(1,K1679:AE1679,1)),"-")</f>
        <v>-</v>
      </c>
    </row>
    <row r="1680" spans="1:40" x14ac:dyDescent="0.2">
      <c r="A1680" s="382" t="str">
        <f>IF(IFERROR(VLOOKUP(G1680,EmployesActifs,1,FALSE),"Non")&lt;&gt;"Non","Oui","Non")</f>
        <v>Oui</v>
      </c>
      <c r="B1680" s="172">
        <f>IF(A1680="Oui",1,0)</f>
        <v>1</v>
      </c>
      <c r="C1680" s="172">
        <f>IF(OR(G1680="Médecin",H1680="Médecin",I1680="Médecin",I1680="Médecins",H1680="anesthésiste",H1680="boursier univ.",H1680="chercheur",H1680="chirurgien",H1680="Résident(e)",H1680="Md Urg",H1680="Md Card",LEFT(H1680,6)="Fellow",H1680="Externe Médecine",H1680="Directeur de la biobanque Médecin",H1680="monit.-boursier",),1,0)</f>
        <v>0</v>
      </c>
      <c r="D1680" s="172">
        <f>IF(OR(G1680=0,H1680="Stagiaire",H1680="Stagiaires",H1680="Externe",H1680="Externes",G1680="agence",H1680="STAGIAIRE INFIRMIER(ÈRE)",H1680="STAGIAIRE SI",H1680="STAGIAIRE S.I.",H1680="STAGIAIRE PAB",H1680="STAGIAIRE EN PERFUSION",H1680="Stagiaire Physiothérapeute",H1680="Stagiaire médecine",H1680="Stagiaire - Service sociaux",H1680="STAGIAIRE SOINS INFIRMIERS",H1680="STAGIAIRE EXTERNE EN MÉDECINE",H1680="ss",),1,0)</f>
        <v>0</v>
      </c>
      <c r="E1680" s="28" t="s">
        <v>6226</v>
      </c>
      <c r="F1680" s="28" t="s">
        <v>806</v>
      </c>
      <c r="G1680" s="262">
        <v>14123</v>
      </c>
      <c r="H1680" s="79" t="s">
        <v>103</v>
      </c>
      <c r="I1680" s="164" t="s">
        <v>5701</v>
      </c>
      <c r="J1680" s="273" t="str">
        <f ca="1">IF(AK1680&lt;=Données!$B$2,1," ")</f>
        <v xml:space="preserve"> </v>
      </c>
      <c r="K1680" s="45" t="s">
        <v>56</v>
      </c>
      <c r="L1680" s="46"/>
      <c r="M1680" s="47"/>
      <c r="N1680" s="48"/>
      <c r="O1680" s="185"/>
      <c r="P1680" s="187"/>
      <c r="Q1680" s="185"/>
      <c r="R1680" s="186"/>
      <c r="S1680" s="186">
        <v>1</v>
      </c>
      <c r="T1680" s="187"/>
      <c r="U1680" s="187"/>
      <c r="V1680" s="187"/>
      <c r="W1680" s="320"/>
      <c r="X1680" s="214"/>
      <c r="Y1680" s="215"/>
      <c r="Z1680" s="34"/>
      <c r="AA1680" s="35"/>
      <c r="AB1680" s="35"/>
      <c r="AC1680" s="35"/>
      <c r="AD1680" s="36"/>
      <c r="AE1680" s="224"/>
      <c r="AF1680" s="53"/>
      <c r="AG1680" s="54"/>
      <c r="AH1680" s="55"/>
      <c r="AI1680" s="56"/>
      <c r="AJ1680" s="41" t="s">
        <v>4462</v>
      </c>
      <c r="AK1680" s="42">
        <v>45903</v>
      </c>
      <c r="AL1680" s="50"/>
      <c r="AM1680" s="337" t="str">
        <f>INDEX($K$6:$AE$6,1,MATCH(1,K1680:AE1680,-1))</f>
        <v>1870 +</v>
      </c>
      <c r="AN1680" s="337" t="str">
        <f>IF(INDEX($K$6:$AE$6,1,MATCH(1,K1680:AE1680,1))&lt;&gt;INDEX($K$6:$AE$6,1,MATCH(1,K1680:AE1680,-1)),INDEX($K$6:$AE$6,1,MATCH(1,K1680:AE1680,1)),"-")</f>
        <v>-</v>
      </c>
    </row>
    <row r="1681" spans="1:40" x14ac:dyDescent="0.2">
      <c r="A1681" s="382" t="str">
        <f>IF(IFERROR(VLOOKUP(G1681,EmployesActifs,1,FALSE),"Non")&lt;&gt;"Non","Oui","Non")</f>
        <v>Oui</v>
      </c>
      <c r="B1681" s="172">
        <f>IF(A1681="Oui",1,0)</f>
        <v>1</v>
      </c>
      <c r="C1681" s="172">
        <f>IF(OR(G1681="Médecin",H1681="Médecin",I1681="Médecin",I1681="Médecins",H1681="anesthésiste",H1681="boursier univ.",H1681="chercheur",H1681="chirurgien",H1681="Résident(e)",H1681="Md Urg",H1681="Md Card",LEFT(H1681,6)="Fellow",H1681="Externe Médecine",H1681="Directeur de la biobanque Médecin",H1681="monit.-boursier",),1,0)</f>
        <v>0</v>
      </c>
      <c r="D1681" s="172">
        <f>IF(OR(G1681=0,H1681="Stagiaire",H1681="Stagiaires",H1681="Externe",H1681="Externes",G1681="agence",H1681="STAGIAIRE INFIRMIER(ÈRE)",H1681="STAGIAIRE SI",H1681="STAGIAIRE S.I.",H1681="STAGIAIRE PAB",H1681="STAGIAIRE EN PERFUSION",H1681="Stagiaire Physiothérapeute",H1681="Stagiaire médecine",H1681="Stagiaire - Service sociaux",H1681="STAGIAIRE SOINS INFIRMIERS",H1681="STAGIAIRE EXTERNE EN MÉDECINE",H1681="ss",),1,0)</f>
        <v>0</v>
      </c>
      <c r="E1681" s="28" t="s">
        <v>3472</v>
      </c>
      <c r="F1681" s="28" t="s">
        <v>997</v>
      </c>
      <c r="G1681" s="262">
        <v>3521</v>
      </c>
      <c r="H1681" s="79" t="s">
        <v>4991</v>
      </c>
      <c r="I1681" s="164" t="s">
        <v>209</v>
      </c>
      <c r="J1681" s="273" t="str">
        <f ca="1">IF(AK1681&lt;=Données!$B$2,1," ")</f>
        <v xml:space="preserve"> </v>
      </c>
      <c r="K1681" s="45"/>
      <c r="L1681" s="46">
        <v>1</v>
      </c>
      <c r="M1681" s="47"/>
      <c r="N1681" s="48"/>
      <c r="O1681" s="185"/>
      <c r="P1681" s="187"/>
      <c r="Q1681" s="185"/>
      <c r="R1681" s="186"/>
      <c r="S1681" s="186"/>
      <c r="T1681" s="187"/>
      <c r="U1681" s="187"/>
      <c r="V1681" s="187"/>
      <c r="W1681" s="320"/>
      <c r="X1681" s="214"/>
      <c r="Y1681" s="215"/>
      <c r="Z1681" s="34"/>
      <c r="AA1681" s="35"/>
      <c r="AB1681" s="35"/>
      <c r="AC1681" s="35"/>
      <c r="AD1681" s="36"/>
      <c r="AE1681" s="224"/>
      <c r="AF1681" s="53"/>
      <c r="AG1681" s="54"/>
      <c r="AH1681" s="55"/>
      <c r="AI1681" s="56"/>
      <c r="AJ1681" s="41" t="s">
        <v>4462</v>
      </c>
      <c r="AK1681" s="42">
        <v>45252</v>
      </c>
      <c r="AL1681" s="50"/>
      <c r="AM1681" s="337" t="str">
        <f>INDEX($K$6:$AE$6,1,MATCH(1,K1681:AE1681,-1))</f>
        <v>95PFE-L2M</v>
      </c>
      <c r="AN1681" s="337" t="str">
        <f>IF(INDEX($K$6:$AE$6,1,MATCH(1,K1681:AE1681,1))&lt;&gt;INDEX($K$6:$AE$6,1,MATCH(1,K1681:AE1681,-1)),INDEX($K$6:$AE$6,1,MATCH(1,K1681:AE1681,1)),"-")</f>
        <v>-</v>
      </c>
    </row>
    <row r="1682" spans="1:40" x14ac:dyDescent="0.2">
      <c r="A1682" s="382" t="str">
        <f>IF(IFERROR(VLOOKUP(G1682,EmployesActifs,1,FALSE),"Non")&lt;&gt;"Non","Oui","Non")</f>
        <v>Oui</v>
      </c>
      <c r="B1682" s="172">
        <f>IF(A1682="Oui",1,0)</f>
        <v>1</v>
      </c>
      <c r="C1682" s="172">
        <f>IF(OR(G1682="Médecin",H1682="Médecin",I1682="Médecin",I1682="Médecins",H1682="anesthésiste",H1682="boursier univ.",H1682="chercheur",H1682="chirurgien",H1682="Résident(e)",H1682="Md Urg",H1682="Md Card",LEFT(H1682,6)="Fellow",H1682="Externe Médecine",H1682="Directeur de la biobanque Médecin",H1682="monit.-boursier",),1,0)</f>
        <v>0</v>
      </c>
      <c r="D1682" s="172">
        <f>IF(OR(G1682=0,H1682="Stagiaire",H1682="Stagiaires",H1682="Externe",H1682="Externes",G1682="agence",H1682="STAGIAIRE INFIRMIER(ÈRE)",H1682="STAGIAIRE SI",H1682="STAGIAIRE S.I.",H1682="STAGIAIRE PAB",H1682="STAGIAIRE EN PERFUSION",H1682="Stagiaire Physiothérapeute",H1682="Stagiaire médecine",H1682="Stagiaire - Service sociaux",H1682="STAGIAIRE SOINS INFIRMIERS",H1682="STAGIAIRE EXTERNE EN MÉDECINE",H1682="ss",),1,0)</f>
        <v>0</v>
      </c>
      <c r="E1682" s="28" t="s">
        <v>3472</v>
      </c>
      <c r="F1682" s="28" t="s">
        <v>2274</v>
      </c>
      <c r="G1682" s="262">
        <v>13533</v>
      </c>
      <c r="H1682" s="79" t="s">
        <v>103</v>
      </c>
      <c r="I1682" s="164" t="s">
        <v>2714</v>
      </c>
      <c r="J1682" s="273" t="str">
        <f ca="1">IF(AK1682&lt;=Données!$B$2,1," ")</f>
        <v xml:space="preserve"> </v>
      </c>
      <c r="K1682" s="45"/>
      <c r="L1682" s="46">
        <v>1</v>
      </c>
      <c r="M1682" s="47"/>
      <c r="N1682" s="48"/>
      <c r="O1682" s="185"/>
      <c r="P1682" s="187"/>
      <c r="Q1682" s="185"/>
      <c r="R1682" s="186"/>
      <c r="S1682" s="186"/>
      <c r="T1682" s="187"/>
      <c r="U1682" s="187"/>
      <c r="V1682" s="187"/>
      <c r="W1682" s="320"/>
      <c r="X1682" s="214"/>
      <c r="Y1682" s="215"/>
      <c r="Z1682" s="34"/>
      <c r="AA1682" s="35"/>
      <c r="AB1682" s="35"/>
      <c r="AC1682" s="35"/>
      <c r="AD1682" s="36"/>
      <c r="AE1682" s="224"/>
      <c r="AF1682" s="53"/>
      <c r="AG1682" s="54"/>
      <c r="AH1682" s="55"/>
      <c r="AI1682" s="56"/>
      <c r="AJ1682" s="41" t="s">
        <v>4462</v>
      </c>
      <c r="AK1682" s="42">
        <v>45364</v>
      </c>
      <c r="AL1682" s="50"/>
      <c r="AM1682" s="337" t="str">
        <f>INDEX($K$6:$AE$6,1,MATCH(1,K1682:AE1682,-1))</f>
        <v>95PFE-L2M</v>
      </c>
      <c r="AN1682" s="337" t="str">
        <f>IF(INDEX($K$6:$AE$6,1,MATCH(1,K1682:AE1682,1))&lt;&gt;INDEX($K$6:$AE$6,1,MATCH(1,K1682:AE1682,-1)),INDEX($K$6:$AE$6,1,MATCH(1,K1682:AE1682,1)),"-")</f>
        <v>-</v>
      </c>
    </row>
    <row r="1683" spans="1:40" x14ac:dyDescent="0.2">
      <c r="A1683" s="382" t="str">
        <f>IF(IFERROR(VLOOKUP(G1683,EmployesActifs,1,FALSE),"Non")&lt;&gt;"Non","Oui","Non")</f>
        <v>Oui</v>
      </c>
      <c r="B1683" s="172">
        <f>IF(A1683="Oui",1,0)</f>
        <v>1</v>
      </c>
      <c r="C1683" s="172">
        <f>IF(OR(G1683="Médecin",H1683="Médecin",I1683="Médecin",I1683="Médecins",H1683="anesthésiste",H1683="boursier univ.",H1683="chercheur",H1683="chirurgien",H1683="Résident(e)",H1683="Md Urg",H1683="Md Card",LEFT(H1683,6)="Fellow",H1683="Externe Médecine",H1683="Directeur de la biobanque Médecin",H1683="monit.-boursier",),1,0)</f>
        <v>0</v>
      </c>
      <c r="D1683" s="172">
        <f>IF(OR(G1683=0,H1683="Stagiaire",H1683="Stagiaires",H1683="Externe",H1683="Externes",G1683="agence",H1683="STAGIAIRE INFIRMIER(ÈRE)",H1683="STAGIAIRE SI",H1683="STAGIAIRE S.I.",H1683="STAGIAIRE PAB",H1683="STAGIAIRE EN PERFUSION",H1683="Stagiaire Physiothérapeute",H1683="Stagiaire médecine",H1683="Stagiaire - Service sociaux",H1683="STAGIAIRE SOINS INFIRMIERS",H1683="STAGIAIRE EXTERNE EN MÉDECINE",H1683="ss",),1,0)</f>
        <v>0</v>
      </c>
      <c r="E1683" s="28" t="s">
        <v>4149</v>
      </c>
      <c r="F1683" s="28" t="s">
        <v>4150</v>
      </c>
      <c r="G1683" s="262">
        <v>12430</v>
      </c>
      <c r="H1683" s="79" t="s">
        <v>69</v>
      </c>
      <c r="I1683" s="164" t="s">
        <v>5716</v>
      </c>
      <c r="J1683" s="273" t="str">
        <f ca="1">IF(AK1683&lt;=Données!$B$2,1," ")</f>
        <v xml:space="preserve"> </v>
      </c>
      <c r="K1683" s="45"/>
      <c r="L1683" s="46">
        <v>1</v>
      </c>
      <c r="M1683" s="47"/>
      <c r="N1683" s="48"/>
      <c r="O1683" s="185"/>
      <c r="P1683" s="187"/>
      <c r="Q1683" s="185"/>
      <c r="R1683" s="186"/>
      <c r="S1683" s="186"/>
      <c r="T1683" s="187"/>
      <c r="U1683" s="187"/>
      <c r="V1683" s="187"/>
      <c r="W1683" s="320"/>
      <c r="X1683" s="214"/>
      <c r="Y1683" s="215"/>
      <c r="Z1683" s="34"/>
      <c r="AA1683" s="35"/>
      <c r="AB1683" s="35"/>
      <c r="AC1683" s="35"/>
      <c r="AD1683" s="36"/>
      <c r="AE1683" s="224"/>
      <c r="AF1683" s="53"/>
      <c r="AG1683" s="54"/>
      <c r="AH1683" s="55"/>
      <c r="AI1683" s="56"/>
      <c r="AJ1683" s="41" t="s">
        <v>4462</v>
      </c>
      <c r="AK1683" s="42">
        <v>45770</v>
      </c>
      <c r="AL1683" s="50"/>
      <c r="AM1683" s="337" t="str">
        <f>INDEX($K$6:$AE$6,1,MATCH(1,K1683:AE1683,-1))</f>
        <v>95PFE-L2M</v>
      </c>
      <c r="AN1683" s="337" t="str">
        <f>IF(INDEX($K$6:$AE$6,1,MATCH(1,K1683:AE1683,1))&lt;&gt;INDEX($K$6:$AE$6,1,MATCH(1,K1683:AE1683,-1)),INDEX($K$6:$AE$6,1,MATCH(1,K1683:AE1683,1)),"-")</f>
        <v>-</v>
      </c>
    </row>
    <row r="1684" spans="1:40" x14ac:dyDescent="0.2">
      <c r="A1684" s="382" t="str">
        <f>IF(IFERROR(VLOOKUP(G1684,EmployesActifs,1,FALSE),"Non")&lt;&gt;"Non","Oui","Non")</f>
        <v>Oui</v>
      </c>
      <c r="B1684" s="172">
        <f>IF(A1684="Oui",1,0)</f>
        <v>1</v>
      </c>
      <c r="C1684" s="172">
        <f>IF(OR(G1684="Médecin",H1684="Médecin",I1684="Médecin",I1684="Médecins",H1684="anesthésiste",H1684="boursier univ.",H1684="chercheur",H1684="chirurgien",H1684="Résident(e)",H1684="Md Urg",H1684="Md Card",LEFT(H1684,6)="Fellow",H1684="Externe Médecine",H1684="Directeur de la biobanque Médecin",H1684="monit.-boursier",),1,0)</f>
        <v>0</v>
      </c>
      <c r="D1684" s="172">
        <f>IF(OR(G1684=0,H1684="Stagiaire",H1684="Stagiaires",H1684="Externe",H1684="Externes",G1684="agence",H1684="STAGIAIRE INFIRMIER(ÈRE)",H1684="STAGIAIRE SI",H1684="STAGIAIRE S.I.",H1684="STAGIAIRE PAB",H1684="STAGIAIRE EN PERFUSION",H1684="Stagiaire Physiothérapeute",H1684="Stagiaire médecine",H1684="Stagiaire - Service sociaux",H1684="STAGIAIRE SOINS INFIRMIERS",H1684="STAGIAIRE EXTERNE EN MÉDECINE",H1684="ss",),1,0)</f>
        <v>0</v>
      </c>
      <c r="E1684" s="28" t="s">
        <v>2464</v>
      </c>
      <c r="F1684" s="28" t="s">
        <v>1126</v>
      </c>
      <c r="G1684" s="262">
        <v>3856</v>
      </c>
      <c r="H1684" s="79" t="s">
        <v>103</v>
      </c>
      <c r="I1684" s="164" t="s">
        <v>3443</v>
      </c>
      <c r="J1684" s="273">
        <f ca="1">IF(AK1684&lt;=Données!$B$2,1," ")</f>
        <v>1</v>
      </c>
      <c r="K1684" s="45" t="s">
        <v>56</v>
      </c>
      <c r="L1684" s="46"/>
      <c r="M1684" s="47"/>
      <c r="N1684" s="48"/>
      <c r="O1684" s="185"/>
      <c r="P1684" s="187"/>
      <c r="Q1684" s="185"/>
      <c r="R1684" s="186"/>
      <c r="S1684" s="186">
        <v>1</v>
      </c>
      <c r="T1684" s="187"/>
      <c r="U1684" s="187"/>
      <c r="V1684" s="187"/>
      <c r="W1684" s="320"/>
      <c r="X1684" s="214"/>
      <c r="Y1684" s="215"/>
      <c r="Z1684" s="34"/>
      <c r="AA1684" s="35"/>
      <c r="AB1684" s="35"/>
      <c r="AC1684" s="35"/>
      <c r="AD1684" s="36"/>
      <c r="AE1684" s="224"/>
      <c r="AF1684" s="53"/>
      <c r="AG1684" s="54"/>
      <c r="AH1684" s="55"/>
      <c r="AI1684" s="56"/>
      <c r="AJ1684" s="41" t="s">
        <v>98</v>
      </c>
      <c r="AK1684" s="42">
        <v>44574</v>
      </c>
      <c r="AL1684" s="50"/>
      <c r="AM1684" s="337" t="str">
        <f>INDEX($K$6:$AE$6,1,MATCH(1,K1684:AE1684,-1))</f>
        <v>1870 +</v>
      </c>
      <c r="AN1684" s="337" t="str">
        <f>IF(INDEX($K$6:$AE$6,1,MATCH(1,K1684:AE1684,1))&lt;&gt;INDEX($K$6:$AE$6,1,MATCH(1,K1684:AE1684,-1)),INDEX($K$6:$AE$6,1,MATCH(1,K1684:AE1684,1)),"-")</f>
        <v>-</v>
      </c>
    </row>
    <row r="1685" spans="1:40" x14ac:dyDescent="0.2">
      <c r="A1685" s="382" t="str">
        <f>IF(IFERROR(VLOOKUP(G1685,EmployesActifs,1,FALSE),"Non")&lt;&gt;"Non","Oui","Non")</f>
        <v>Oui</v>
      </c>
      <c r="B1685" s="172">
        <f>IF(A1685="Oui",1,0)</f>
        <v>1</v>
      </c>
      <c r="C1685" s="172">
        <f>IF(OR(G1685="Médecin",H1685="Médecin",I1685="Médecin",I1685="Médecins",H1685="anesthésiste",H1685="boursier univ.",H1685="chercheur",H1685="chirurgien",H1685="Résident(e)",H1685="Md Urg",H1685="Md Card",LEFT(H1685,6)="Fellow",H1685="Externe Médecine",H1685="Directeur de la biobanque Médecin",H1685="monit.-boursier",),1,0)</f>
        <v>0</v>
      </c>
      <c r="D1685" s="172">
        <f>IF(OR(G1685=0,H1685="Stagiaire",H1685="Stagiaires",H1685="Externe",H1685="Externes",G1685="agence",H1685="STAGIAIRE INFIRMIER(ÈRE)",H1685="STAGIAIRE SI",H1685="STAGIAIRE S.I.",H1685="STAGIAIRE PAB",H1685="STAGIAIRE EN PERFUSION",H1685="Stagiaire Physiothérapeute",H1685="Stagiaire médecine",H1685="Stagiaire - Service sociaux",H1685="STAGIAIRE SOINS INFIRMIERS",H1685="STAGIAIRE EXTERNE EN MÉDECINE",H1685="ss",),1,0)</f>
        <v>0</v>
      </c>
      <c r="E1685" s="28" t="s">
        <v>2465</v>
      </c>
      <c r="F1685" s="28" t="s">
        <v>2466</v>
      </c>
      <c r="G1685" s="262">
        <v>2992</v>
      </c>
      <c r="H1685" s="79" t="s">
        <v>69</v>
      </c>
      <c r="I1685" s="164" t="s">
        <v>61</v>
      </c>
      <c r="J1685" s="273">
        <f ca="1">IF(AK1685&lt;=Données!$B$2,1," ")</f>
        <v>1</v>
      </c>
      <c r="K1685" s="45"/>
      <c r="L1685" s="46" t="s">
        <v>56</v>
      </c>
      <c r="M1685" s="47"/>
      <c r="N1685" s="48"/>
      <c r="O1685" s="185"/>
      <c r="P1685" s="187"/>
      <c r="Q1685" s="185"/>
      <c r="R1685" s="186">
        <v>1</v>
      </c>
      <c r="S1685" s="186" t="s">
        <v>56</v>
      </c>
      <c r="T1685" s="187"/>
      <c r="U1685" s="187"/>
      <c r="V1685" s="187"/>
      <c r="W1685" s="320"/>
      <c r="X1685" s="214"/>
      <c r="Y1685" s="215"/>
      <c r="Z1685" s="34" t="s">
        <v>56</v>
      </c>
      <c r="AA1685" s="35" t="s">
        <v>56</v>
      </c>
      <c r="AB1685" s="35" t="s">
        <v>56</v>
      </c>
      <c r="AC1685" s="35"/>
      <c r="AD1685" s="36"/>
      <c r="AE1685" s="224"/>
      <c r="AF1685" s="53"/>
      <c r="AG1685" s="54"/>
      <c r="AH1685" s="55"/>
      <c r="AI1685" s="56"/>
      <c r="AJ1685" s="41" t="s">
        <v>57</v>
      </c>
      <c r="AK1685" s="42">
        <v>44577</v>
      </c>
      <c r="AL1685" s="50"/>
      <c r="AM1685" s="337">
        <f>INDEX($K$6:$AE$6,1,MATCH(1,K1685:AE1685,-1))</f>
        <v>1860</v>
      </c>
      <c r="AN1685" s="337" t="str">
        <f>IF(INDEX($K$6:$AE$6,1,MATCH(1,K1685:AE1685,1))&lt;&gt;INDEX($K$6:$AE$6,1,MATCH(1,K1685:AE1685,-1)),INDEX($K$6:$AE$6,1,MATCH(1,K1685:AE1685,1)),"-")</f>
        <v>-</v>
      </c>
    </row>
    <row r="1686" spans="1:40" x14ac:dyDescent="0.2">
      <c r="A1686" s="382" t="str">
        <f>IF(IFERROR(VLOOKUP(G1686,EmployesActifs,1,FALSE),"Non")&lt;&gt;"Non","Oui","Non")</f>
        <v>Oui</v>
      </c>
      <c r="B1686" s="172">
        <f>IF(A1686="Oui",1,0)</f>
        <v>1</v>
      </c>
      <c r="C1686" s="172">
        <f>IF(OR(G1686="Médecin",H1686="Médecin",I1686="Médecin",I1686="Médecins",H1686="anesthésiste",H1686="boursier univ.",H1686="chercheur",H1686="chirurgien",H1686="Résident(e)",H1686="Md Urg",H1686="Md Card",LEFT(H1686,6)="Fellow",H1686="Externe Médecine",H1686="Directeur de la biobanque Médecin",H1686="monit.-boursier",),1,0)</f>
        <v>0</v>
      </c>
      <c r="D1686" s="172">
        <f>IF(OR(G1686=0,H1686="Stagiaire",H1686="Stagiaires",H1686="Externe",H1686="Externes",G1686="agence",H1686="STAGIAIRE INFIRMIER(ÈRE)",H1686="STAGIAIRE SI",H1686="STAGIAIRE S.I.",H1686="STAGIAIRE PAB",H1686="STAGIAIRE EN PERFUSION",H1686="Stagiaire Physiothérapeute",H1686="Stagiaire médecine",H1686="Stagiaire - Service sociaux",H1686="STAGIAIRE SOINS INFIRMIERS",H1686="STAGIAIRE EXTERNE EN MÉDECINE",H1686="ss",),1,0)</f>
        <v>0</v>
      </c>
      <c r="E1686" s="28" t="s">
        <v>2467</v>
      </c>
      <c r="F1686" s="28" t="s">
        <v>597</v>
      </c>
      <c r="G1686" s="262">
        <v>2834</v>
      </c>
      <c r="H1686" s="79" t="s">
        <v>426</v>
      </c>
      <c r="I1686" s="164" t="s">
        <v>1764</v>
      </c>
      <c r="J1686" s="273">
        <f ca="1">IF(AK1686&lt;=Données!$B$2,1," ")</f>
        <v>1</v>
      </c>
      <c r="K1686" s="45" t="s">
        <v>56</v>
      </c>
      <c r="L1686" s="46"/>
      <c r="M1686" s="47"/>
      <c r="N1686" s="48"/>
      <c r="O1686" s="185"/>
      <c r="P1686" s="187"/>
      <c r="Q1686" s="185"/>
      <c r="R1686" s="186"/>
      <c r="S1686" s="186">
        <v>1</v>
      </c>
      <c r="T1686" s="187"/>
      <c r="U1686" s="187"/>
      <c r="V1686" s="187"/>
      <c r="W1686" s="320"/>
      <c r="X1686" s="214"/>
      <c r="Y1686" s="215"/>
      <c r="Z1686" s="34"/>
      <c r="AA1686" s="35"/>
      <c r="AB1686" s="35"/>
      <c r="AC1686" s="35"/>
      <c r="AD1686" s="36"/>
      <c r="AE1686" s="224"/>
      <c r="AF1686" s="53"/>
      <c r="AG1686" s="54"/>
      <c r="AH1686" s="55"/>
      <c r="AI1686" s="56"/>
      <c r="AJ1686" s="41" t="s">
        <v>98</v>
      </c>
      <c r="AK1686" s="42">
        <v>44575</v>
      </c>
      <c r="AL1686" s="50"/>
      <c r="AM1686" s="337" t="str">
        <f>INDEX($K$6:$AE$6,1,MATCH(1,K1686:AE1686,-1))</f>
        <v>1870 +</v>
      </c>
      <c r="AN1686" s="337" t="str">
        <f>IF(INDEX($K$6:$AE$6,1,MATCH(1,K1686:AE1686,1))&lt;&gt;INDEX($K$6:$AE$6,1,MATCH(1,K1686:AE1686,-1)),INDEX($K$6:$AE$6,1,MATCH(1,K1686:AE1686,1)),"-")</f>
        <v>-</v>
      </c>
    </row>
    <row r="1687" spans="1:40" x14ac:dyDescent="0.2">
      <c r="A1687" s="382" t="str">
        <f>IF(IFERROR(VLOOKUP(G1687,EmployesActifs,1,FALSE),"Non")&lt;&gt;"Non","Oui","Non")</f>
        <v>Oui</v>
      </c>
      <c r="B1687" s="172">
        <f>IF(A1687="Oui",1,0)</f>
        <v>1</v>
      </c>
      <c r="C1687" s="172">
        <f>IF(OR(G1687="Médecin",H1687="Médecin",I1687="Médecin",I1687="Médecins",H1687="anesthésiste",H1687="boursier univ.",H1687="chercheur",H1687="chirurgien",H1687="Résident(e)",H1687="Md Urg",H1687="Md Card",LEFT(H1687,6)="Fellow",H1687="Externe Médecine",H1687="Directeur de la biobanque Médecin",H1687="monit.-boursier",),1,0)</f>
        <v>0</v>
      </c>
      <c r="D1687" s="172">
        <f>IF(OR(G1687=0,H1687="Stagiaire",H1687="Stagiaires",H1687="Externe",H1687="Externes",G1687="agence",H1687="STAGIAIRE INFIRMIER(ÈRE)",H1687="STAGIAIRE SI",H1687="STAGIAIRE S.I.",H1687="STAGIAIRE PAB",H1687="STAGIAIRE EN PERFUSION",H1687="Stagiaire Physiothérapeute",H1687="Stagiaire médecine",H1687="Stagiaire - Service sociaux",H1687="STAGIAIRE SOINS INFIRMIERS",H1687="STAGIAIRE EXTERNE EN MÉDECINE",H1687="ss",),1,0)</f>
        <v>0</v>
      </c>
      <c r="E1687" s="28" t="s">
        <v>2467</v>
      </c>
      <c r="F1687" s="28" t="s">
        <v>408</v>
      </c>
      <c r="G1687" s="262">
        <v>2253</v>
      </c>
      <c r="H1687" s="79" t="s">
        <v>426</v>
      </c>
      <c r="I1687" s="164" t="s">
        <v>1764</v>
      </c>
      <c r="J1687" s="273">
        <f ca="1">IF(AK1687&lt;=Données!$B$2,1," ")</f>
        <v>1</v>
      </c>
      <c r="K1687" s="45"/>
      <c r="L1687" s="46"/>
      <c r="M1687" s="47"/>
      <c r="N1687" s="48"/>
      <c r="O1687" s="185"/>
      <c r="P1687" s="187"/>
      <c r="Q1687" s="185"/>
      <c r="R1687" s="186"/>
      <c r="S1687" s="186"/>
      <c r="T1687" s="187"/>
      <c r="U1687" s="187"/>
      <c r="V1687" s="187"/>
      <c r="W1687" s="320"/>
      <c r="X1687" s="214"/>
      <c r="Y1687" s="215"/>
      <c r="Z1687" s="34"/>
      <c r="AA1687" s="35"/>
      <c r="AB1687" s="35">
        <v>1</v>
      </c>
      <c r="AC1687" s="35"/>
      <c r="AD1687" s="36"/>
      <c r="AE1687" s="224"/>
      <c r="AF1687" s="53"/>
      <c r="AG1687" s="54"/>
      <c r="AH1687" s="55"/>
      <c r="AI1687" s="56"/>
      <c r="AJ1687" s="41" t="s">
        <v>153</v>
      </c>
      <c r="AK1687" s="42">
        <v>44148</v>
      </c>
      <c r="AL1687" s="50"/>
      <c r="AM1687" s="337" t="str">
        <f>INDEX($K$6:$AE$6,1,MATCH(1,K1687:AE1687,-1))</f>
        <v>1512-M</v>
      </c>
      <c r="AN1687" s="337" t="str">
        <f>IF(INDEX($K$6:$AE$6,1,MATCH(1,K1687:AE1687,1))&lt;&gt;INDEX($K$6:$AE$6,1,MATCH(1,K1687:AE1687,-1)),INDEX($K$6:$AE$6,1,MATCH(1,K1687:AE1687,1)),"-")</f>
        <v>-</v>
      </c>
    </row>
    <row r="1688" spans="1:40" x14ac:dyDescent="0.2">
      <c r="B1688" s="172">
        <f>IF(A1688="Oui",1,0)</f>
        <v>0</v>
      </c>
      <c r="C1688" s="172">
        <f>IF(OR(G1688="Médecin",H1688="Médecin",I1688="Médecin",I1688="Médecins",H1688="anesthésiste",H1688="boursier univ.",H1688="chercheur",H1688="chirurgien",H1688="Résident(e)",H1688="Md Urg",H1688="Md Card",LEFT(H1688,6)="Fellow",H1688="Externe Médecine",H1688="Directeur de la biobanque Médecin",H1688="monit.-boursier",),1,0)</f>
        <v>1</v>
      </c>
      <c r="D1688" s="172">
        <f>IF(OR(G1688=0,H1688="Stagiaire",H1688="Stagiaires",H1688="Externe",H1688="Externes",G1688="agence",H1688="STAGIAIRE INFIRMIER(ÈRE)",H1688="STAGIAIRE SI",H1688="STAGIAIRE S.I.",H1688="STAGIAIRE PAB",H1688="STAGIAIRE EN PERFUSION",H1688="Stagiaire Physiothérapeute",H1688="Stagiaire médecine",H1688="Stagiaire - Service sociaux",H1688="STAGIAIRE SOINS INFIRMIERS",H1688="STAGIAIRE EXTERNE EN MÉDECINE",H1688="ss",),1,0)</f>
        <v>0</v>
      </c>
      <c r="E1688" s="28" t="s">
        <v>2468</v>
      </c>
      <c r="F1688" s="28" t="s">
        <v>189</v>
      </c>
      <c r="G1688" s="262" t="s">
        <v>80</v>
      </c>
      <c r="H1688" s="79" t="s">
        <v>80</v>
      </c>
      <c r="I1688" s="164" t="s">
        <v>117</v>
      </c>
      <c r="J1688" s="273">
        <f ca="1">IF(AK1688&lt;=Données!$B$2,1," ")</f>
        <v>1</v>
      </c>
      <c r="K1688" s="45"/>
      <c r="L1688" s="46">
        <v>1</v>
      </c>
      <c r="M1688" s="47"/>
      <c r="N1688" s="48"/>
      <c r="O1688" s="185"/>
      <c r="P1688" s="187"/>
      <c r="Q1688" s="185"/>
      <c r="R1688" s="186"/>
      <c r="S1688" s="186"/>
      <c r="T1688" s="187"/>
      <c r="U1688" s="187"/>
      <c r="V1688" s="187"/>
      <c r="W1688" s="320"/>
      <c r="X1688" s="214"/>
      <c r="Y1688" s="215"/>
      <c r="Z1688" s="34"/>
      <c r="AA1688" s="35"/>
      <c r="AB1688" s="35"/>
      <c r="AC1688" s="35"/>
      <c r="AD1688" s="36"/>
      <c r="AE1688" s="224"/>
      <c r="AF1688" s="53"/>
      <c r="AG1688" s="54"/>
      <c r="AH1688" s="55"/>
      <c r="AI1688" s="56"/>
      <c r="AJ1688" s="41" t="s">
        <v>98</v>
      </c>
      <c r="AK1688" s="42">
        <v>44572</v>
      </c>
      <c r="AL1688" s="50"/>
      <c r="AM1688" s="337" t="str">
        <f>INDEX($K$6:$AE$6,1,MATCH(1,K1688:AE1688,-1))</f>
        <v>95PFE-L2M</v>
      </c>
      <c r="AN1688" s="337" t="str">
        <f>IF(INDEX($K$6:$AE$6,1,MATCH(1,K1688:AE1688,1))&lt;&gt;INDEX($K$6:$AE$6,1,MATCH(1,K1688:AE1688,-1)),INDEX($K$6:$AE$6,1,MATCH(1,K1688:AE1688,1)),"-")</f>
        <v>-</v>
      </c>
    </row>
    <row r="1689" spans="1:40" x14ac:dyDescent="0.2">
      <c r="A1689" s="382" t="str">
        <f>IF(IFERROR(VLOOKUP(G1689,EmployesActifs,1,FALSE),"Non")&lt;&gt;"Non","Oui","Non")</f>
        <v>Oui</v>
      </c>
      <c r="B1689" s="172">
        <f>IF(A1689="Oui",1,0)</f>
        <v>1</v>
      </c>
      <c r="C1689" s="172">
        <f>IF(OR(G1689="Médecin",H1689="Médecin",I1689="Médecin",I1689="Médecins",H1689="anesthésiste",H1689="boursier univ.",H1689="chercheur",H1689="chirurgien",H1689="Résident(e)",H1689="Md Urg",H1689="Md Card",LEFT(H1689,6)="Fellow",H1689="Externe Médecine",H1689="Directeur de la biobanque Médecin",H1689="monit.-boursier",),1,0)</f>
        <v>0</v>
      </c>
      <c r="D1689" s="172">
        <f>IF(OR(G1689=0,H1689="Stagiaire",H1689="Stagiaires",H1689="Externe",H1689="Externes",G1689="agence",H1689="STAGIAIRE INFIRMIER(ÈRE)",H1689="STAGIAIRE SI",H1689="STAGIAIRE S.I.",H1689="STAGIAIRE PAB",H1689="STAGIAIRE EN PERFUSION",H1689="Stagiaire Physiothérapeute",H1689="Stagiaire médecine",H1689="Stagiaire - Service sociaux",H1689="STAGIAIRE SOINS INFIRMIERS",H1689="STAGIAIRE EXTERNE EN MÉDECINE",H1689="ss",),1,0)</f>
        <v>0</v>
      </c>
      <c r="E1689" s="28" t="s">
        <v>2468</v>
      </c>
      <c r="F1689" s="28" t="s">
        <v>447</v>
      </c>
      <c r="G1689" s="262">
        <v>5785</v>
      </c>
      <c r="H1689" s="79" t="s">
        <v>2098</v>
      </c>
      <c r="I1689" s="164" t="s">
        <v>5716</v>
      </c>
      <c r="J1689" s="273" t="str">
        <f ca="1">IF(AK1689&lt;=Données!$B$2,1," ")</f>
        <v xml:space="preserve"> </v>
      </c>
      <c r="K1689" s="45"/>
      <c r="L1689" s="46">
        <v>1</v>
      </c>
      <c r="M1689" s="47"/>
      <c r="N1689" s="48"/>
      <c r="O1689" s="185"/>
      <c r="P1689" s="187"/>
      <c r="Q1689" s="185"/>
      <c r="R1689" s="186"/>
      <c r="S1689" s="186"/>
      <c r="T1689" s="187"/>
      <c r="U1689" s="187"/>
      <c r="V1689" s="187"/>
      <c r="W1689" s="320"/>
      <c r="X1689" s="214"/>
      <c r="Y1689" s="215"/>
      <c r="Z1689" s="34"/>
      <c r="AA1689" s="35"/>
      <c r="AB1689" s="35"/>
      <c r="AC1689" s="35"/>
      <c r="AD1689" s="36"/>
      <c r="AE1689" s="224"/>
      <c r="AF1689" s="53"/>
      <c r="AG1689" s="54"/>
      <c r="AH1689" s="345"/>
      <c r="AI1689" s="56"/>
      <c r="AJ1689" s="41" t="s">
        <v>5851</v>
      </c>
      <c r="AK1689" s="42">
        <v>45752</v>
      </c>
      <c r="AL1689" s="50"/>
      <c r="AM1689" s="337" t="str">
        <f>INDEX($K$6:$AE$6,1,MATCH(1,K1689:AE1689,-1))</f>
        <v>95PFE-L2M</v>
      </c>
      <c r="AN1689" s="337" t="str">
        <f>IF(INDEX($K$6:$AE$6,1,MATCH(1,K1689:AE1689,1))&lt;&gt;INDEX($K$6:$AE$6,1,MATCH(1,K1689:AE1689,-1)),INDEX($K$6:$AE$6,1,MATCH(1,K1689:AE1689,1)),"-")</f>
        <v>-</v>
      </c>
    </row>
    <row r="1690" spans="1:40" x14ac:dyDescent="0.2">
      <c r="A1690" s="382" t="str">
        <f>IF(IFERROR(VLOOKUP(G1690,EmployesActifs,1,FALSE),"Non")&lt;&gt;"Non","Oui","Non")</f>
        <v>Oui</v>
      </c>
      <c r="B1690" s="172">
        <f>IF(A1690="Oui",1,0)</f>
        <v>1</v>
      </c>
      <c r="C1690" s="172">
        <f>IF(OR(G1690="Médecin",H1690="Médecin",I1690="Médecin",I1690="Médecins",H1690="anesthésiste",H1690="boursier univ.",H1690="chercheur",H1690="chirurgien",H1690="Résident(e)",H1690="Md Urg",H1690="Md Card",LEFT(H1690,6)="Fellow",H1690="Externe Médecine",H1690="Directeur de la biobanque Médecin",H1690="monit.-boursier",),1,0)</f>
        <v>0</v>
      </c>
      <c r="D1690" s="172">
        <f>IF(OR(G1690=0,H1690="Stagiaire",H1690="Stagiaires",H1690="Externe",H1690="Externes",G1690="agence",H1690="STAGIAIRE INFIRMIER(ÈRE)",H1690="STAGIAIRE SI",H1690="STAGIAIRE S.I.",H1690="STAGIAIRE PAB",H1690="STAGIAIRE EN PERFUSION",H1690="Stagiaire Physiothérapeute",H1690="Stagiaire médecine",H1690="Stagiaire - Service sociaux",H1690="STAGIAIRE SOINS INFIRMIERS",H1690="STAGIAIRE EXTERNE EN MÉDECINE",H1690="ss",),1,0)</f>
        <v>0</v>
      </c>
      <c r="E1690" s="28" t="s">
        <v>3582</v>
      </c>
      <c r="F1690" s="28" t="s">
        <v>3583</v>
      </c>
      <c r="G1690" s="262">
        <v>4814</v>
      </c>
      <c r="H1690" s="79" t="s">
        <v>517</v>
      </c>
      <c r="I1690" s="164" t="s">
        <v>143</v>
      </c>
      <c r="J1690" s="273">
        <f ca="1">IF(AK1690&lt;=Données!$B$2,1," ")</f>
        <v>1</v>
      </c>
      <c r="K1690" s="45"/>
      <c r="L1690" s="46" t="s">
        <v>56</v>
      </c>
      <c r="M1690" s="47" t="s">
        <v>56</v>
      </c>
      <c r="N1690" s="48"/>
      <c r="O1690" s="185"/>
      <c r="P1690" s="187"/>
      <c r="Q1690" s="185"/>
      <c r="R1690" s="186"/>
      <c r="S1690" s="186"/>
      <c r="T1690" s="187"/>
      <c r="U1690" s="187"/>
      <c r="V1690" s="187"/>
      <c r="W1690" s="320"/>
      <c r="X1690" s="214"/>
      <c r="Y1690" s="215"/>
      <c r="Z1690" s="34"/>
      <c r="AA1690" s="35"/>
      <c r="AB1690" s="35"/>
      <c r="AC1690" s="35"/>
      <c r="AD1690" s="36"/>
      <c r="AE1690" s="224"/>
      <c r="AF1690" s="53"/>
      <c r="AG1690" s="54"/>
      <c r="AH1690" s="55"/>
      <c r="AI1690" s="56"/>
      <c r="AJ1690" s="41" t="s">
        <v>159</v>
      </c>
      <c r="AK1690" s="42">
        <v>44771</v>
      </c>
      <c r="AL1690" s="50" t="s">
        <v>2920</v>
      </c>
      <c r="AM1690" s="337" t="e">
        <f>INDEX($K$6:$AE$6,1,MATCH(1,K1690:AE1690,-1))</f>
        <v>#N/A</v>
      </c>
      <c r="AN1690" s="337" t="e">
        <f>IF(INDEX($K$6:$AE$6,1,MATCH(1,K1690:AE1690,1))&lt;&gt;INDEX($K$6:$AE$6,1,MATCH(1,K1690:AE1690,-1)),INDEX($K$6:$AE$6,1,MATCH(1,K1690:AE1690,1)),"-")</f>
        <v>#N/A</v>
      </c>
    </row>
    <row r="1691" spans="1:40" x14ac:dyDescent="0.2">
      <c r="B1691" s="172">
        <f>IF(A1691="Oui",1,0)</f>
        <v>0</v>
      </c>
      <c r="C1691" s="172">
        <f>IF(OR(G1691="Médecin",H1691="Médecin",I1691="Médecin",I1691="Médecins",H1691="anesthésiste",H1691="boursier univ.",H1691="chercheur",H1691="chirurgien",H1691="Résident(e)",H1691="Md Urg",H1691="Md Card",LEFT(H1691,6)="Fellow",H1691="Externe Médecine",H1691="Directeur de la biobanque Médecin",H1691="monit.-boursier",),1,0)</f>
        <v>0</v>
      </c>
      <c r="D1691" s="172">
        <f>IF(OR(G1691=0,H1691="Stagiaire",H1691="Stagiaires",H1691="Externe",H1691="Externes",G1691="agence",H1691="STAGIAIRE INFIRMIER(ÈRE)",H1691="STAGIAIRE SI",H1691="STAGIAIRE S.I.",H1691="STAGIAIRE PAB",H1691="STAGIAIRE EN PERFUSION",H1691="Stagiaire Physiothérapeute",H1691="Stagiaire médecine",H1691="Stagiaire - Service sociaux",H1691="STAGIAIRE SOINS INFIRMIERS",H1691="STAGIAIRE EXTERNE EN MÉDECINE",H1691="ss",),1,0)</f>
        <v>1</v>
      </c>
      <c r="E1691" s="28" t="s">
        <v>2468</v>
      </c>
      <c r="F1691" s="28" t="s">
        <v>2469</v>
      </c>
      <c r="G1691" s="262">
        <v>0</v>
      </c>
      <c r="H1691" s="79" t="s">
        <v>212</v>
      </c>
      <c r="I1691" s="164" t="s">
        <v>213</v>
      </c>
      <c r="J1691" s="273">
        <f ca="1">IF(AK1691&lt;=Données!$B$2,1," ")</f>
        <v>1</v>
      </c>
      <c r="K1691" s="45"/>
      <c r="L1691" s="46">
        <v>1</v>
      </c>
      <c r="M1691" s="47"/>
      <c r="N1691" s="48"/>
      <c r="O1691" s="185"/>
      <c r="P1691" s="187"/>
      <c r="Q1691" s="185"/>
      <c r="R1691" s="186"/>
      <c r="S1691" s="186"/>
      <c r="T1691" s="187"/>
      <c r="U1691" s="187"/>
      <c r="V1691" s="187"/>
      <c r="W1691" s="320"/>
      <c r="X1691" s="214"/>
      <c r="Y1691" s="215"/>
      <c r="Z1691" s="34"/>
      <c r="AA1691" s="35"/>
      <c r="AB1691" s="35"/>
      <c r="AC1691" s="35"/>
      <c r="AD1691" s="36"/>
      <c r="AE1691" s="224"/>
      <c r="AF1691" s="53"/>
      <c r="AG1691" s="54"/>
      <c r="AH1691" s="55"/>
      <c r="AI1691" s="56"/>
      <c r="AJ1691" s="41" t="s">
        <v>85</v>
      </c>
      <c r="AK1691" s="42">
        <v>44613</v>
      </c>
      <c r="AL1691" s="50"/>
      <c r="AM1691" s="337" t="str">
        <f>INDEX($K$6:$AE$6,1,MATCH(1,K1691:AE1691,-1))</f>
        <v>95PFE-L2M</v>
      </c>
      <c r="AN1691" s="337" t="str">
        <f>IF(INDEX($K$6:$AE$6,1,MATCH(1,K1691:AE1691,1))&lt;&gt;INDEX($K$6:$AE$6,1,MATCH(1,K1691:AE1691,-1)),INDEX($K$6:$AE$6,1,MATCH(1,K1691:AE1691,1)),"-")</f>
        <v>-</v>
      </c>
    </row>
    <row r="1692" spans="1:40" x14ac:dyDescent="0.2">
      <c r="A1692" s="382" t="str">
        <f>IF(IFERROR(VLOOKUP(G1692,EmployesActifs,1,FALSE),"Non")&lt;&gt;"Non","Oui","Non")</f>
        <v>Oui</v>
      </c>
      <c r="B1692" s="172">
        <f>IF(A1692="Oui",1,0)</f>
        <v>1</v>
      </c>
      <c r="C1692" s="172">
        <f>IF(OR(G1692="Médecin",H1692="Médecin",I1692="Médecin",I1692="Médecins",H1692="anesthésiste",H1692="boursier univ.",H1692="chercheur",H1692="chirurgien",H1692="Résident(e)",H1692="Md Urg",H1692="Md Card",LEFT(H1692,6)="Fellow",H1692="Externe Médecine",H1692="Directeur de la biobanque Médecin",H1692="monit.-boursier",),1,0)</f>
        <v>0</v>
      </c>
      <c r="D1692" s="172">
        <f>IF(OR(G1692=0,H1692="Stagiaire",H1692="Stagiaires",H1692="Externe",H1692="Externes",G1692="agence",H1692="STAGIAIRE INFIRMIER(ÈRE)",H1692="STAGIAIRE SI",H1692="STAGIAIRE S.I.",H1692="STAGIAIRE PAB",H1692="STAGIAIRE EN PERFUSION",H1692="Stagiaire Physiothérapeute",H1692="Stagiaire médecine",H1692="Stagiaire - Service sociaux",H1692="STAGIAIRE SOINS INFIRMIERS",H1692="STAGIAIRE EXTERNE EN MÉDECINE",H1692="ss",),1,0)</f>
        <v>0</v>
      </c>
      <c r="E1692" s="28" t="s">
        <v>2470</v>
      </c>
      <c r="F1692" s="28" t="s">
        <v>277</v>
      </c>
      <c r="G1692" s="262">
        <v>4228</v>
      </c>
      <c r="H1692" s="79" t="s">
        <v>570</v>
      </c>
      <c r="I1692" s="164" t="s">
        <v>3392</v>
      </c>
      <c r="J1692" s="273" t="str">
        <f ca="1">IF(AK1692&lt;=Données!$B$2,1," ")</f>
        <v xml:space="preserve"> </v>
      </c>
      <c r="K1692" s="45">
        <v>1</v>
      </c>
      <c r="L1692" s="46"/>
      <c r="M1692" s="47"/>
      <c r="N1692" s="48"/>
      <c r="O1692" s="185"/>
      <c r="P1692" s="187"/>
      <c r="Q1692" s="185"/>
      <c r="R1692" s="186"/>
      <c r="S1692" s="186"/>
      <c r="T1692" s="187"/>
      <c r="U1692" s="187"/>
      <c r="V1692" s="187"/>
      <c r="W1692" s="320"/>
      <c r="X1692" s="214"/>
      <c r="Y1692" s="215"/>
      <c r="Z1692" s="34"/>
      <c r="AA1692" s="35"/>
      <c r="AB1692" s="35"/>
      <c r="AC1692" s="35"/>
      <c r="AD1692" s="36"/>
      <c r="AE1692" s="224"/>
      <c r="AF1692" s="53"/>
      <c r="AG1692" s="54"/>
      <c r="AH1692" s="55"/>
      <c r="AI1692" s="56"/>
      <c r="AJ1692" s="41" t="s">
        <v>4462</v>
      </c>
      <c r="AK1692" s="42">
        <v>45715</v>
      </c>
      <c r="AL1692" s="50"/>
      <c r="AM1692" s="337" t="str">
        <f>INDEX($K$6:$AE$6,1,MATCH(1,K1692:AE1692,-1))</f>
        <v>95PFE-L2S</v>
      </c>
      <c r="AN1692" s="337" t="str">
        <f>IF(INDEX($K$6:$AE$6,1,MATCH(1,K1692:AE1692,1))&lt;&gt;INDEX($K$6:$AE$6,1,MATCH(1,K1692:AE1692,-1)),INDEX($K$6:$AE$6,1,MATCH(1,K1692:AE1692,1)),"-")</f>
        <v>-</v>
      </c>
    </row>
    <row r="1693" spans="1:40" x14ac:dyDescent="0.2">
      <c r="A1693" s="382" t="str">
        <f>IF(IFERROR(VLOOKUP(G1693,EmployesActifs,1,FALSE),"Non")&lt;&gt;"Non","Oui","Non")</f>
        <v>Oui</v>
      </c>
      <c r="B1693" s="172">
        <f>IF(A1693="Oui",1,0)</f>
        <v>1</v>
      </c>
      <c r="C1693" s="172">
        <f>IF(OR(G1693="Médecin",H1693="Médecin",I1693="Médecin",I1693="Médecins",H1693="anesthésiste",H1693="boursier univ.",H1693="chercheur",H1693="chirurgien",H1693="Résident(e)",H1693="Md Urg",H1693="Md Card",LEFT(H1693,6)="Fellow",H1693="Externe Médecine",H1693="Directeur de la biobanque Médecin",H1693="monit.-boursier",),1,0)</f>
        <v>0</v>
      </c>
      <c r="D1693" s="172">
        <f>IF(OR(G1693=0,H1693="Stagiaire",H1693="Stagiaires",H1693="Externe",H1693="Externes",G1693="agence",H1693="STAGIAIRE INFIRMIER(ÈRE)",H1693="STAGIAIRE SI",H1693="STAGIAIRE S.I.",H1693="STAGIAIRE PAB",H1693="STAGIAIRE EN PERFUSION",H1693="Stagiaire Physiothérapeute",H1693="Stagiaire médecine",H1693="Stagiaire - Service sociaux",H1693="STAGIAIRE SOINS INFIRMIERS",H1693="STAGIAIRE EXTERNE EN MÉDECINE",H1693="ss",),1,0)</f>
        <v>0</v>
      </c>
      <c r="E1693" s="28" t="s">
        <v>2471</v>
      </c>
      <c r="F1693" s="28" t="s">
        <v>231</v>
      </c>
      <c r="G1693" s="262">
        <v>5526</v>
      </c>
      <c r="H1693" s="79" t="s">
        <v>2098</v>
      </c>
      <c r="I1693" s="164" t="s">
        <v>65</v>
      </c>
      <c r="J1693" s="273">
        <f ca="1">IF(AK1693&lt;=Données!$B$2,1," ")</f>
        <v>1</v>
      </c>
      <c r="K1693" s="45"/>
      <c r="L1693" s="46">
        <v>1</v>
      </c>
      <c r="M1693" s="47"/>
      <c r="N1693" s="48"/>
      <c r="O1693" s="185"/>
      <c r="P1693" s="187"/>
      <c r="Q1693" s="185"/>
      <c r="R1693" s="186"/>
      <c r="S1693" s="186">
        <v>1</v>
      </c>
      <c r="T1693" s="187">
        <v>1</v>
      </c>
      <c r="U1693" s="187"/>
      <c r="V1693" s="187"/>
      <c r="W1693" s="320"/>
      <c r="X1693" s="214"/>
      <c r="Y1693" s="215"/>
      <c r="Z1693" s="34"/>
      <c r="AA1693" s="35"/>
      <c r="AB1693" s="35"/>
      <c r="AC1693" s="35"/>
      <c r="AD1693" s="36"/>
      <c r="AE1693" s="224" t="s">
        <v>56</v>
      </c>
      <c r="AF1693" s="53"/>
      <c r="AG1693" s="54"/>
      <c r="AH1693" s="55"/>
      <c r="AI1693" s="56"/>
      <c r="AJ1693" s="41" t="s">
        <v>85</v>
      </c>
      <c r="AK1693" s="42">
        <v>44306</v>
      </c>
      <c r="AL1693" s="50"/>
      <c r="AM1693" s="337" t="str">
        <f>INDEX($K$6:$AE$6,1,MATCH(1,K1693:AE1693,-1))</f>
        <v>95PFE-L2M</v>
      </c>
      <c r="AN1693" s="337">
        <f>IF(INDEX($K$6:$AE$6,1,MATCH(1,K1693:AE1693,1))&lt;&gt;INDEX($K$6:$AE$6,1,MATCH(1,K1693:AE1693,-1)),INDEX($K$6:$AE$6,1,MATCH(1,K1693:AE1693,1)),"-")</f>
        <v>8210</v>
      </c>
    </row>
    <row r="1694" spans="1:40" x14ac:dyDescent="0.2">
      <c r="A1694" s="382" t="str">
        <f>IF(IFERROR(VLOOKUP(G1694,EmployesActifs,1,FALSE),"Non")&lt;&gt;"Non","Oui","Non")</f>
        <v>Oui</v>
      </c>
      <c r="B1694" s="172">
        <f>IF(A1694="Oui",1,0)</f>
        <v>1</v>
      </c>
      <c r="C1694" s="172">
        <f>IF(OR(G1694="Médecin",H1694="Médecin",I1694="Médecin",I1694="Médecins",H1694="anesthésiste",H1694="boursier univ.",H1694="chercheur",H1694="chirurgien",H1694="Résident(e)",H1694="Md Urg",H1694="Md Card",LEFT(H1694,6)="Fellow",H1694="Externe Médecine",H1694="Directeur de la biobanque Médecin",H1694="monit.-boursier",),1,0)</f>
        <v>0</v>
      </c>
      <c r="D1694" s="172">
        <f>IF(OR(G1694=0,H1694="Stagiaire",H1694="Stagiaires",H1694="Externe",H1694="Externes",G1694="agence",H1694="STAGIAIRE INFIRMIER(ÈRE)",H1694="STAGIAIRE SI",H1694="STAGIAIRE S.I.",H1694="STAGIAIRE PAB",H1694="STAGIAIRE EN PERFUSION",H1694="Stagiaire Physiothérapeute",H1694="Stagiaire médecine",H1694="Stagiaire - Service sociaux",H1694="STAGIAIRE SOINS INFIRMIERS",H1694="STAGIAIRE EXTERNE EN MÉDECINE",H1694="ss",),1,0)</f>
        <v>0</v>
      </c>
      <c r="E1694" s="28" t="s">
        <v>2471</v>
      </c>
      <c r="F1694" s="28" t="s">
        <v>2472</v>
      </c>
      <c r="G1694" s="262">
        <v>6516</v>
      </c>
      <c r="H1694" s="79" t="s">
        <v>2098</v>
      </c>
      <c r="I1694" s="164" t="s">
        <v>5717</v>
      </c>
      <c r="J1694" s="273" t="str">
        <f ca="1">IF(AK1694&lt;=Données!$B$2,1," ")</f>
        <v xml:space="preserve"> </v>
      </c>
      <c r="K1694" s="45"/>
      <c r="L1694" s="46"/>
      <c r="M1694" s="47"/>
      <c r="N1694" s="48"/>
      <c r="O1694" s="185"/>
      <c r="P1694" s="187"/>
      <c r="Q1694" s="185"/>
      <c r="R1694" s="186"/>
      <c r="S1694" s="186">
        <v>1</v>
      </c>
      <c r="T1694" s="187"/>
      <c r="U1694" s="187"/>
      <c r="V1694" s="187"/>
      <c r="W1694" s="320"/>
      <c r="X1694" s="214"/>
      <c r="Y1694" s="215"/>
      <c r="Z1694" s="34"/>
      <c r="AA1694" s="35"/>
      <c r="AB1694" s="35"/>
      <c r="AC1694" s="35"/>
      <c r="AD1694" s="36"/>
      <c r="AE1694" s="224"/>
      <c r="AF1694" s="53"/>
      <c r="AG1694" s="54"/>
      <c r="AH1694" s="55"/>
      <c r="AI1694" s="56"/>
      <c r="AJ1694" s="41" t="s">
        <v>4462</v>
      </c>
      <c r="AK1694" s="42">
        <v>45938</v>
      </c>
      <c r="AL1694" s="50"/>
      <c r="AM1694" s="337" t="str">
        <f>INDEX($K$6:$AE$6,1,MATCH(1,K1694:AE1694,-1))</f>
        <v>1870 +</v>
      </c>
      <c r="AN1694" s="337" t="str">
        <f>IF(INDEX($K$6:$AE$6,1,MATCH(1,K1694:AE1694,1))&lt;&gt;INDEX($K$6:$AE$6,1,MATCH(1,K1694:AE1694,-1)),INDEX($K$6:$AE$6,1,MATCH(1,K1694:AE1694,1)),"-")</f>
        <v>-</v>
      </c>
    </row>
    <row r="1695" spans="1:40" x14ac:dyDescent="0.2">
      <c r="A1695" s="382" t="str">
        <f>IF(IFERROR(VLOOKUP(G1695,EmployesActifs,1,FALSE),"Non")&lt;&gt;"Non","Oui","Non")</f>
        <v>Non</v>
      </c>
      <c r="B1695" s="172">
        <f>IF(A1695="Oui",1,0)</f>
        <v>0</v>
      </c>
      <c r="C1695" s="172">
        <f>IF(OR(G1695="Médecin",H1695="Médecin",I1695="Médecin",I1695="Médecins",H1695="anesthésiste",H1695="boursier univ.",H1695="chercheur",H1695="chirurgien",H1695="Résident(e)",H1695="Md Urg",H1695="Md Card",LEFT(H1695,6)="Fellow",H1695="Externe Médecine",H1695="Directeur de la biobanque Médecin",H1695="monit.-boursier",),1,0)</f>
        <v>0</v>
      </c>
      <c r="D1695" s="172">
        <f>IF(OR(G1695=0,H1695="Stagiaire",H1695="Stagiaires",H1695="Externe",H1695="Externes",G1695="agence",H1695="STAGIAIRE INFIRMIER(ÈRE)",H1695="STAGIAIRE SI",H1695="STAGIAIRE S.I.",H1695="STAGIAIRE PAB",H1695="STAGIAIRE EN PERFUSION",H1695="Stagiaire Physiothérapeute",H1695="Stagiaire médecine",H1695="Stagiaire - Service sociaux",H1695="STAGIAIRE SOINS INFIRMIERS",H1695="STAGIAIRE EXTERNE EN MÉDECINE",H1695="ss",),1,0)</f>
        <v>0</v>
      </c>
      <c r="E1695" s="28" t="s">
        <v>5174</v>
      </c>
      <c r="F1695" s="28" t="s">
        <v>5175</v>
      </c>
      <c r="G1695" s="262">
        <v>13540</v>
      </c>
      <c r="H1695" s="79" t="s">
        <v>5360</v>
      </c>
      <c r="I1695" s="164" t="s">
        <v>5716</v>
      </c>
      <c r="J1695" s="273" t="str">
        <f ca="1">IF(AK1695&lt;=Données!$B$2,1," ")</f>
        <v xml:space="preserve"> </v>
      </c>
      <c r="K1695" s="45"/>
      <c r="L1695" s="46">
        <v>1</v>
      </c>
      <c r="M1695" s="47"/>
      <c r="N1695" s="48"/>
      <c r="O1695" s="185"/>
      <c r="P1695" s="187"/>
      <c r="Q1695" s="185"/>
      <c r="R1695" s="186"/>
      <c r="S1695" s="186"/>
      <c r="T1695" s="187"/>
      <c r="U1695" s="187"/>
      <c r="V1695" s="187"/>
      <c r="W1695" s="320"/>
      <c r="X1695" s="214"/>
      <c r="Y1695" s="215"/>
      <c r="Z1695" s="34"/>
      <c r="AA1695" s="35"/>
      <c r="AB1695" s="35"/>
      <c r="AC1695" s="35"/>
      <c r="AD1695" s="36"/>
      <c r="AE1695" s="224"/>
      <c r="AF1695" s="53"/>
      <c r="AG1695" s="54"/>
      <c r="AH1695" s="55"/>
      <c r="AI1695" s="56"/>
      <c r="AJ1695" s="41" t="s">
        <v>4462</v>
      </c>
      <c r="AK1695" s="42">
        <v>45420</v>
      </c>
      <c r="AL1695" s="50"/>
      <c r="AM1695" s="337" t="str">
        <f>INDEX($K$6:$AE$6,1,MATCH(1,K1695:AE1695,-1))</f>
        <v>95PFE-L2M</v>
      </c>
      <c r="AN1695" s="337" t="str">
        <f>IF(INDEX($K$6:$AE$6,1,MATCH(1,K1695:AE1695,1))&lt;&gt;INDEX($K$6:$AE$6,1,MATCH(1,K1695:AE1695,-1)),INDEX($K$6:$AE$6,1,MATCH(1,K1695:AE1695,1)),"-")</f>
        <v>-</v>
      </c>
    </row>
    <row r="1696" spans="1:40" x14ac:dyDescent="0.2">
      <c r="B1696" s="172">
        <f>IF(A1696="Oui",1,0)</f>
        <v>0</v>
      </c>
      <c r="C1696" s="172">
        <f>IF(OR(G1696="Médecin",H1696="Médecin",I1696="Médecin",I1696="Médecins",H1696="anesthésiste",H1696="boursier univ.",H1696="chercheur",H1696="chirurgien",H1696="Résident(e)",H1696="Md Urg",H1696="Md Card",LEFT(H1696,6)="Fellow",H1696="Externe Médecine",H1696="Directeur de la biobanque Médecin",H1696="monit.-boursier",),1,0)</f>
        <v>0</v>
      </c>
      <c r="D1696" s="172">
        <f>IF(OR(G1696=0,H1696="Stagiaire",H1696="Stagiaires",H1696="Externe",H1696="Externes",G1696="agence",H1696="STAGIAIRE INFIRMIER(ÈRE)",H1696="STAGIAIRE SI",H1696="STAGIAIRE S.I.",H1696="STAGIAIRE PAB",H1696="STAGIAIRE EN PERFUSION",H1696="Stagiaire Physiothérapeute",H1696="Stagiaire médecine",H1696="Stagiaire - Service sociaux",H1696="STAGIAIRE SOINS INFIRMIERS",H1696="STAGIAIRE EXTERNE EN MÉDECINE",H1696="ss",),1,0)</f>
        <v>1</v>
      </c>
      <c r="E1696" s="28" t="s">
        <v>2473</v>
      </c>
      <c r="F1696" s="28" t="s">
        <v>2474</v>
      </c>
      <c r="G1696" s="262">
        <v>0</v>
      </c>
      <c r="H1696" s="79" t="s">
        <v>479</v>
      </c>
      <c r="I1696" s="164" t="s">
        <v>43</v>
      </c>
      <c r="J1696" s="273">
        <f ca="1">IF(AK1696&lt;=Données!$B$2,1," ")</f>
        <v>1</v>
      </c>
      <c r="K1696" s="45"/>
      <c r="L1696" s="46">
        <v>1</v>
      </c>
      <c r="M1696" s="47"/>
      <c r="N1696" s="48"/>
      <c r="O1696" s="185"/>
      <c r="P1696" s="187"/>
      <c r="Q1696" s="185"/>
      <c r="R1696" s="186"/>
      <c r="S1696" s="186"/>
      <c r="T1696" s="187"/>
      <c r="U1696" s="187"/>
      <c r="V1696" s="187"/>
      <c r="W1696" s="320"/>
      <c r="X1696" s="214"/>
      <c r="Y1696" s="215"/>
      <c r="Z1696" s="34"/>
      <c r="AA1696" s="35"/>
      <c r="AB1696" s="35"/>
      <c r="AC1696" s="35"/>
      <c r="AD1696" s="36"/>
      <c r="AE1696" s="224"/>
      <c r="AF1696" s="53"/>
      <c r="AG1696" s="54"/>
      <c r="AH1696" s="55"/>
      <c r="AI1696" s="56"/>
      <c r="AJ1696" s="41" t="s">
        <v>144</v>
      </c>
      <c r="AK1696" s="42">
        <v>44596</v>
      </c>
      <c r="AL1696" s="50"/>
      <c r="AM1696" s="337" t="str">
        <f>INDEX($K$6:$AE$6,1,MATCH(1,K1696:AE1696,-1))</f>
        <v>95PFE-L2M</v>
      </c>
      <c r="AN1696" s="337" t="str">
        <f>IF(INDEX($K$6:$AE$6,1,MATCH(1,K1696:AE1696,1))&lt;&gt;INDEX($K$6:$AE$6,1,MATCH(1,K1696:AE1696,-1)),INDEX($K$6:$AE$6,1,MATCH(1,K1696:AE1696,1)),"-")</f>
        <v>-</v>
      </c>
    </row>
    <row r="1697" spans="1:40" x14ac:dyDescent="0.2">
      <c r="A1697" s="382" t="str">
        <f>IF(IFERROR(VLOOKUP(G1697,EmployesActifs,1,FALSE),"Non")&lt;&gt;"Non","Oui","Non")</f>
        <v>Oui</v>
      </c>
      <c r="B1697" s="172">
        <f>IF(A1697="Oui",1,0)</f>
        <v>1</v>
      </c>
      <c r="C1697" s="172">
        <f>IF(OR(G1697="Médecin",H1697="Médecin",I1697="Médecin",I1697="Médecins",H1697="anesthésiste",H1697="boursier univ.",H1697="chercheur",H1697="chirurgien",H1697="Résident(e)",H1697="Md Urg",H1697="Md Card",LEFT(H1697,6)="Fellow",H1697="Externe Médecine",H1697="Directeur de la biobanque Médecin",H1697="monit.-boursier",),1,0)</f>
        <v>0</v>
      </c>
      <c r="D1697" s="172">
        <f>IF(OR(G1697=0,H1697="Stagiaire",H1697="Stagiaires",H1697="Externe",H1697="Externes",G1697="agence",H1697="STAGIAIRE INFIRMIER(ÈRE)",H1697="STAGIAIRE SI",H1697="STAGIAIRE S.I.",H1697="STAGIAIRE PAB",H1697="STAGIAIRE EN PERFUSION",H1697="Stagiaire Physiothérapeute",H1697="Stagiaire médecine",H1697="Stagiaire - Service sociaux",H1697="STAGIAIRE SOINS INFIRMIERS",H1697="STAGIAIRE EXTERNE EN MÉDECINE",H1697="ss",),1,0)</f>
        <v>0</v>
      </c>
      <c r="E1697" s="28" t="s">
        <v>2475</v>
      </c>
      <c r="F1697" s="28" t="s">
        <v>2476</v>
      </c>
      <c r="G1697" s="262">
        <v>6913</v>
      </c>
      <c r="H1697" s="79" t="s">
        <v>103</v>
      </c>
      <c r="I1697" s="164" t="s">
        <v>836</v>
      </c>
      <c r="J1697" s="273">
        <f ca="1">IF(AK1697&lt;=Données!$B$2,1," ")</f>
        <v>1</v>
      </c>
      <c r="K1697" s="45" t="s">
        <v>56</v>
      </c>
      <c r="L1697" s="46"/>
      <c r="M1697" s="47"/>
      <c r="N1697" s="48"/>
      <c r="O1697" s="185"/>
      <c r="P1697" s="187"/>
      <c r="Q1697" s="185"/>
      <c r="R1697" s="186"/>
      <c r="S1697" s="186">
        <v>1</v>
      </c>
      <c r="T1697" s="187"/>
      <c r="U1697" s="187"/>
      <c r="V1697" s="187"/>
      <c r="W1697" s="320"/>
      <c r="X1697" s="214"/>
      <c r="Y1697" s="215"/>
      <c r="Z1697" s="34"/>
      <c r="AA1697" s="35"/>
      <c r="AB1697" s="35"/>
      <c r="AC1697" s="35"/>
      <c r="AD1697" s="36"/>
      <c r="AE1697" s="224"/>
      <c r="AF1697" s="53"/>
      <c r="AG1697" s="54"/>
      <c r="AH1697" s="55"/>
      <c r="AI1697" s="56"/>
      <c r="AJ1697" s="41" t="s">
        <v>98</v>
      </c>
      <c r="AK1697" s="42">
        <v>44574</v>
      </c>
      <c r="AL1697" s="50"/>
      <c r="AM1697" s="337" t="str">
        <f>INDEX($K$6:$AE$6,1,MATCH(1,K1697:AE1697,-1))</f>
        <v>1870 +</v>
      </c>
      <c r="AN1697" s="337" t="str">
        <f>IF(INDEX($K$6:$AE$6,1,MATCH(1,K1697:AE1697,1))&lt;&gt;INDEX($K$6:$AE$6,1,MATCH(1,K1697:AE1697,-1)),INDEX($K$6:$AE$6,1,MATCH(1,K1697:AE1697,1)),"-")</f>
        <v>-</v>
      </c>
    </row>
    <row r="1698" spans="1:40" x14ac:dyDescent="0.2">
      <c r="A1698" s="382" t="str">
        <f>IF(IFERROR(VLOOKUP(G1698,EmployesActifs,1,FALSE),"Non")&lt;&gt;"Non","Oui","Non")</f>
        <v>Oui</v>
      </c>
      <c r="B1698" s="172">
        <f>IF(A1698="Oui",1,0)</f>
        <v>1</v>
      </c>
      <c r="C1698" s="172">
        <f>IF(OR(G1698="Médecin",H1698="Médecin",I1698="Médecin",I1698="Médecins",H1698="anesthésiste",H1698="boursier univ.",H1698="chercheur",H1698="chirurgien",H1698="Résident(e)",H1698="Md Urg",H1698="Md Card",LEFT(H1698,6)="Fellow",H1698="Externe Médecine",H1698="Directeur de la biobanque Médecin",H1698="monit.-boursier",),1,0)</f>
        <v>0</v>
      </c>
      <c r="D1698" s="172">
        <f>IF(OR(G1698=0,H1698="Stagiaire",H1698="Stagiaires",H1698="Externe",H1698="Externes",G1698="agence",H1698="STAGIAIRE INFIRMIER(ÈRE)",H1698="STAGIAIRE SI",H1698="STAGIAIRE S.I.",H1698="STAGIAIRE PAB",H1698="STAGIAIRE EN PERFUSION",H1698="Stagiaire Physiothérapeute",H1698="Stagiaire médecine",H1698="Stagiaire - Service sociaux",H1698="STAGIAIRE SOINS INFIRMIERS",H1698="STAGIAIRE EXTERNE EN MÉDECINE",H1698="ss",),1,0)</f>
        <v>0</v>
      </c>
      <c r="E1698" s="28" t="s">
        <v>2478</v>
      </c>
      <c r="F1698" s="28" t="s">
        <v>2479</v>
      </c>
      <c r="G1698" s="262">
        <v>10343</v>
      </c>
      <c r="H1698" s="79" t="s">
        <v>103</v>
      </c>
      <c r="I1698" s="164" t="s">
        <v>5717</v>
      </c>
      <c r="J1698" s="273" t="str">
        <f ca="1">IF(AK1698&lt;=Données!$B$2,1," ")</f>
        <v xml:space="preserve"> </v>
      </c>
      <c r="K1698" s="45"/>
      <c r="L1698" s="46"/>
      <c r="M1698" s="47"/>
      <c r="N1698" s="48">
        <v>1</v>
      </c>
      <c r="O1698" s="185"/>
      <c r="P1698" s="187"/>
      <c r="Q1698" s="185"/>
      <c r="R1698" s="186"/>
      <c r="S1698" s="186"/>
      <c r="T1698" s="187"/>
      <c r="U1698" s="187"/>
      <c r="V1698" s="187"/>
      <c r="W1698" s="320"/>
      <c r="X1698" s="214"/>
      <c r="Y1698" s="215"/>
      <c r="Z1698" s="34"/>
      <c r="AA1698" s="35"/>
      <c r="AB1698" s="35"/>
      <c r="AC1698" s="35"/>
      <c r="AD1698" s="36"/>
      <c r="AE1698" s="224"/>
      <c r="AF1698" s="53"/>
      <c r="AG1698" s="54"/>
      <c r="AH1698" s="55"/>
      <c r="AI1698" s="56"/>
      <c r="AJ1698" s="41" t="s">
        <v>4462</v>
      </c>
      <c r="AK1698" s="42">
        <v>45938</v>
      </c>
      <c r="AL1698" s="50"/>
      <c r="AM1698" s="337" t="str">
        <f>INDEX($K$6:$AE$6,1,MATCH(1,K1698:AE1698,-1))</f>
        <v>F550</v>
      </c>
      <c r="AN1698" s="337" t="str">
        <f>IF(INDEX($K$6:$AE$6,1,MATCH(1,K1698:AE1698,1))&lt;&gt;INDEX($K$6:$AE$6,1,MATCH(1,K1698:AE1698,-1)),INDEX($K$6:$AE$6,1,MATCH(1,K1698:AE1698,1)),"-")</f>
        <v>-</v>
      </c>
    </row>
    <row r="1699" spans="1:40" x14ac:dyDescent="0.2">
      <c r="A1699" s="382" t="str">
        <f>IF(IFERROR(VLOOKUP(G1699,EmployesActifs,1,FALSE),"Non")&lt;&gt;"Non","Oui","Non")</f>
        <v>Oui</v>
      </c>
      <c r="B1699" s="172">
        <f>IF(A1699="Oui",1,0)</f>
        <v>1</v>
      </c>
      <c r="C1699" s="172">
        <f>IF(OR(G1699="Médecin",H1699="Médecin",I1699="Médecin",I1699="Médecins",H1699="anesthésiste",H1699="boursier univ.",H1699="chercheur",H1699="chirurgien",H1699="Résident(e)",H1699="Md Urg",H1699="Md Card",LEFT(H1699,6)="Fellow",H1699="Externe Médecine",H1699="Directeur de la biobanque Médecin",H1699="monit.-boursier",),1,0)</f>
        <v>0</v>
      </c>
      <c r="D1699" s="172">
        <f>IF(OR(G1699=0,H1699="Stagiaire",H1699="Stagiaires",H1699="Externe",H1699="Externes",G1699="agence",H1699="STAGIAIRE INFIRMIER(ÈRE)",H1699="STAGIAIRE SI",H1699="STAGIAIRE S.I.",H1699="STAGIAIRE PAB",H1699="STAGIAIRE EN PERFUSION",H1699="Stagiaire Physiothérapeute",H1699="Stagiaire médecine",H1699="Stagiaire - Service sociaux",H1699="STAGIAIRE SOINS INFIRMIERS",H1699="STAGIAIRE EXTERNE EN MÉDECINE",H1699="ss",),1,0)</f>
        <v>0</v>
      </c>
      <c r="E1699" s="28" t="s">
        <v>2480</v>
      </c>
      <c r="F1699" s="28" t="s">
        <v>597</v>
      </c>
      <c r="G1699" s="262">
        <v>10612</v>
      </c>
      <c r="H1699" s="79" t="s">
        <v>3738</v>
      </c>
      <c r="I1699" s="164" t="s">
        <v>2270</v>
      </c>
      <c r="J1699" s="273" t="str">
        <f ca="1">IF(AK1699&lt;=Données!$B$2,1," ")</f>
        <v xml:space="preserve"> </v>
      </c>
      <c r="K1699" s="45" t="s">
        <v>56</v>
      </c>
      <c r="L1699" s="46"/>
      <c r="M1699" s="47"/>
      <c r="N1699" s="48" t="s">
        <v>56</v>
      </c>
      <c r="O1699" s="185"/>
      <c r="P1699" s="187"/>
      <c r="Q1699" s="185"/>
      <c r="R1699" s="186"/>
      <c r="S1699" s="186">
        <v>1</v>
      </c>
      <c r="T1699" s="187"/>
      <c r="U1699" s="187"/>
      <c r="V1699" s="187"/>
      <c r="W1699" s="320"/>
      <c r="X1699" s="214"/>
      <c r="Y1699" s="215"/>
      <c r="Z1699" s="34"/>
      <c r="AA1699" s="35"/>
      <c r="AB1699" s="35"/>
      <c r="AC1699" s="35"/>
      <c r="AD1699" s="36"/>
      <c r="AE1699" s="224"/>
      <c r="AF1699" s="53"/>
      <c r="AG1699" s="54"/>
      <c r="AH1699" s="55"/>
      <c r="AI1699" s="56"/>
      <c r="AJ1699" s="41" t="s">
        <v>4462</v>
      </c>
      <c r="AK1699" s="42">
        <v>45252</v>
      </c>
      <c r="AL1699" s="50"/>
      <c r="AM1699" s="337" t="str">
        <f>INDEX($K$6:$AE$6,1,MATCH(1,K1699:AE1699,-1))</f>
        <v>1870 +</v>
      </c>
      <c r="AN1699" s="337" t="str">
        <f>IF(INDEX($K$6:$AE$6,1,MATCH(1,K1699:AE1699,1))&lt;&gt;INDEX($K$6:$AE$6,1,MATCH(1,K1699:AE1699,-1)),INDEX($K$6:$AE$6,1,MATCH(1,K1699:AE1699,1)),"-")</f>
        <v>-</v>
      </c>
    </row>
    <row r="1700" spans="1:40" x14ac:dyDescent="0.2">
      <c r="A1700" s="382" t="str">
        <f>IF(IFERROR(VLOOKUP(G1700,EmployesActifs,1,FALSE),"Non")&lt;&gt;"Non","Oui","Non")</f>
        <v>Oui</v>
      </c>
      <c r="B1700" s="172">
        <f>IF(A1700="Oui",1,0)</f>
        <v>1</v>
      </c>
      <c r="C1700" s="172">
        <f>IF(OR(G1700="Médecin",H1700="Médecin",I1700="Médecin",I1700="Médecins",H1700="anesthésiste",H1700="boursier univ.",H1700="chercheur",H1700="chirurgien",H1700="Résident(e)",H1700="Md Urg",H1700="Md Card",LEFT(H1700,6)="Fellow",H1700="Externe Médecine",H1700="Directeur de la biobanque Médecin",H1700="monit.-boursier",),1,0)</f>
        <v>0</v>
      </c>
      <c r="D1700" s="172">
        <f>IF(OR(G1700=0,H1700="Stagiaire",H1700="Stagiaires",H1700="Externe",H1700="Externes",G1700="agence",H1700="STAGIAIRE INFIRMIER(ÈRE)",H1700="STAGIAIRE SI",H1700="STAGIAIRE S.I.",H1700="STAGIAIRE PAB",H1700="STAGIAIRE EN PERFUSION",H1700="Stagiaire Physiothérapeute",H1700="Stagiaire médecine",H1700="Stagiaire - Service sociaux",H1700="STAGIAIRE SOINS INFIRMIERS",H1700="STAGIAIRE EXTERNE EN MÉDECINE",H1700="ss",),1,0)</f>
        <v>0</v>
      </c>
      <c r="E1700" s="28" t="s">
        <v>2480</v>
      </c>
      <c r="F1700" s="28" t="s">
        <v>564</v>
      </c>
      <c r="G1700" s="262">
        <v>6391</v>
      </c>
      <c r="H1700" s="79" t="s">
        <v>1074</v>
      </c>
      <c r="I1700" s="164" t="s">
        <v>1855</v>
      </c>
      <c r="J1700" s="273">
        <f ca="1">IF(AK1700&lt;=Données!$B$2,1," ")</f>
        <v>1</v>
      </c>
      <c r="K1700" s="45" t="s">
        <v>56</v>
      </c>
      <c r="L1700" s="46"/>
      <c r="M1700" s="47"/>
      <c r="N1700" s="48"/>
      <c r="O1700" s="185"/>
      <c r="P1700" s="187"/>
      <c r="Q1700" s="185"/>
      <c r="R1700" s="186"/>
      <c r="S1700" s="186">
        <v>1</v>
      </c>
      <c r="T1700" s="187"/>
      <c r="U1700" s="187"/>
      <c r="V1700" s="187"/>
      <c r="W1700" s="320"/>
      <c r="X1700" s="214"/>
      <c r="Y1700" s="215"/>
      <c r="Z1700" s="34"/>
      <c r="AA1700" s="35"/>
      <c r="AB1700" s="35"/>
      <c r="AC1700" s="35"/>
      <c r="AD1700" s="36"/>
      <c r="AE1700" s="224"/>
      <c r="AF1700" s="53"/>
      <c r="AG1700" s="54"/>
      <c r="AH1700" s="55"/>
      <c r="AI1700" s="56"/>
      <c r="AJ1700" s="41" t="s">
        <v>98</v>
      </c>
      <c r="AK1700" s="42">
        <v>44572</v>
      </c>
      <c r="AL1700" s="50"/>
      <c r="AM1700" s="337" t="str">
        <f>INDEX($K$6:$AE$6,1,MATCH(1,K1700:AE1700,-1))</f>
        <v>1870 +</v>
      </c>
      <c r="AN1700" s="337" t="str">
        <f>IF(INDEX($K$6:$AE$6,1,MATCH(1,K1700:AE1700,1))&lt;&gt;INDEX($K$6:$AE$6,1,MATCH(1,K1700:AE1700,-1)),INDEX($K$6:$AE$6,1,MATCH(1,K1700:AE1700,1)),"-")</f>
        <v>-</v>
      </c>
    </row>
    <row r="1701" spans="1:40" x14ac:dyDescent="0.2">
      <c r="A1701" s="382" t="str">
        <f>IF(IFERROR(VLOOKUP(G1701,EmployesActifs,1,FALSE),"Non")&lt;&gt;"Non","Oui","Non")</f>
        <v>Oui</v>
      </c>
      <c r="B1701" s="172">
        <f>IF(A1701="Oui",1,0)</f>
        <v>1</v>
      </c>
      <c r="C1701" s="172">
        <f>IF(OR(G1701="Médecin",H1701="Médecin",I1701="Médecin",I1701="Médecins",H1701="anesthésiste",H1701="boursier univ.",H1701="chercheur",H1701="chirurgien",H1701="Résident(e)",H1701="Md Urg",H1701="Md Card",LEFT(H1701,6)="Fellow",H1701="Externe Médecine",H1701="Directeur de la biobanque Médecin",H1701="monit.-boursier",),1,0)</f>
        <v>0</v>
      </c>
      <c r="D1701" s="172">
        <f>IF(OR(G1701=0,H1701="Stagiaire",H1701="Stagiaires",H1701="Externe",H1701="Externes",G1701="agence",H1701="STAGIAIRE INFIRMIER(ÈRE)",H1701="STAGIAIRE SI",H1701="STAGIAIRE S.I.",H1701="STAGIAIRE PAB",H1701="STAGIAIRE EN PERFUSION",H1701="Stagiaire Physiothérapeute",H1701="Stagiaire médecine",H1701="Stagiaire - Service sociaux",H1701="STAGIAIRE SOINS INFIRMIERS",H1701="STAGIAIRE EXTERNE EN MÉDECINE",H1701="ss",),1,0)</f>
        <v>0</v>
      </c>
      <c r="E1701" s="28" t="s">
        <v>2480</v>
      </c>
      <c r="F1701" s="28" t="s">
        <v>886</v>
      </c>
      <c r="G1701" s="262">
        <v>8412</v>
      </c>
      <c r="H1701" s="79" t="s">
        <v>544</v>
      </c>
      <c r="I1701" s="164" t="s">
        <v>122</v>
      </c>
      <c r="J1701" s="273">
        <f ca="1">IF(AK1701&lt;=Données!$B$2,1," ")</f>
        <v>1</v>
      </c>
      <c r="K1701" s="45"/>
      <c r="L1701" s="46" t="s">
        <v>56</v>
      </c>
      <c r="M1701" s="47"/>
      <c r="N1701" s="48"/>
      <c r="O1701" s="185"/>
      <c r="P1701" s="187"/>
      <c r="Q1701" s="185"/>
      <c r="R1701" s="186" t="s">
        <v>56</v>
      </c>
      <c r="S1701" s="186">
        <v>1</v>
      </c>
      <c r="T1701" s="187"/>
      <c r="U1701" s="187"/>
      <c r="V1701" s="187"/>
      <c r="W1701" s="320"/>
      <c r="X1701" s="214"/>
      <c r="Y1701" s="215"/>
      <c r="Z1701" s="34"/>
      <c r="AA1701" s="35"/>
      <c r="AB1701" s="35"/>
      <c r="AC1701" s="35"/>
      <c r="AD1701" s="36"/>
      <c r="AE1701" s="224"/>
      <c r="AF1701" s="53"/>
      <c r="AG1701" s="54"/>
      <c r="AH1701" s="55"/>
      <c r="AI1701" s="56"/>
      <c r="AJ1701" s="41" t="s">
        <v>57</v>
      </c>
      <c r="AK1701" s="42">
        <v>44566</v>
      </c>
      <c r="AL1701" s="50"/>
      <c r="AM1701" s="337" t="str">
        <f>INDEX($K$6:$AE$6,1,MATCH(1,K1701:AE1701,-1))</f>
        <v>1870 +</v>
      </c>
      <c r="AN1701" s="337" t="str">
        <f>IF(INDEX($K$6:$AE$6,1,MATCH(1,K1701:AE1701,1))&lt;&gt;INDEX($K$6:$AE$6,1,MATCH(1,K1701:AE1701,-1)),INDEX($K$6:$AE$6,1,MATCH(1,K1701:AE1701,1)),"-")</f>
        <v>-</v>
      </c>
    </row>
    <row r="1702" spans="1:40" x14ac:dyDescent="0.2">
      <c r="A1702" s="382" t="str">
        <f>IF(IFERROR(VLOOKUP(G1702,EmployesActifs,1,FALSE),"Non")&lt;&gt;"Non","Oui","Non")</f>
        <v>Oui</v>
      </c>
      <c r="B1702" s="172">
        <f>IF(A1702="Oui",1,0)</f>
        <v>1</v>
      </c>
      <c r="C1702" s="172">
        <f>IF(OR(G1702="Médecin",H1702="Médecin",I1702="Médecin",I1702="Médecins",H1702="anesthésiste",H1702="boursier univ.",H1702="chercheur",H1702="chirurgien",H1702="Résident(e)",H1702="Md Urg",H1702="Md Card",LEFT(H1702,6)="Fellow",H1702="Externe Médecine",H1702="Directeur de la biobanque Médecin",H1702="monit.-boursier",),1,0)</f>
        <v>0</v>
      </c>
      <c r="D1702" s="172">
        <f>IF(OR(G1702=0,H1702="Stagiaire",H1702="Stagiaires",H1702="Externe",H1702="Externes",G1702="agence",H1702="STAGIAIRE INFIRMIER(ÈRE)",H1702="STAGIAIRE SI",H1702="STAGIAIRE S.I.",H1702="STAGIAIRE PAB",H1702="STAGIAIRE EN PERFUSION",H1702="Stagiaire Physiothérapeute",H1702="Stagiaire médecine",H1702="Stagiaire - Service sociaux",H1702="STAGIAIRE SOINS INFIRMIERS",H1702="STAGIAIRE EXTERNE EN MÉDECINE",H1702="ss",),1,0)</f>
        <v>0</v>
      </c>
      <c r="E1702" s="28" t="s">
        <v>2480</v>
      </c>
      <c r="F1702" s="28" t="s">
        <v>714</v>
      </c>
      <c r="G1702" s="262">
        <v>5385</v>
      </c>
      <c r="H1702" s="79" t="s">
        <v>69</v>
      </c>
      <c r="I1702" s="164" t="s">
        <v>65</v>
      </c>
      <c r="J1702" s="273">
        <f ca="1">IF(AK1702&lt;=Données!$B$2,1," ")</f>
        <v>1</v>
      </c>
      <c r="K1702" s="45"/>
      <c r="L1702" s="46">
        <v>1</v>
      </c>
      <c r="M1702" s="47"/>
      <c r="N1702" s="48"/>
      <c r="O1702" s="185"/>
      <c r="P1702" s="187"/>
      <c r="Q1702" s="185"/>
      <c r="R1702" s="186"/>
      <c r="S1702" s="186"/>
      <c r="T1702" s="187"/>
      <c r="U1702" s="187"/>
      <c r="V1702" s="187"/>
      <c r="W1702" s="320"/>
      <c r="X1702" s="214"/>
      <c r="Y1702" s="215"/>
      <c r="Z1702" s="34"/>
      <c r="AA1702" s="35"/>
      <c r="AB1702" s="35"/>
      <c r="AC1702" s="35"/>
      <c r="AD1702" s="36"/>
      <c r="AE1702" s="224"/>
      <c r="AF1702" s="53"/>
      <c r="AG1702" s="54"/>
      <c r="AH1702" s="55"/>
      <c r="AI1702" s="56"/>
      <c r="AJ1702" s="41" t="s">
        <v>85</v>
      </c>
      <c r="AK1702" s="42">
        <v>44574</v>
      </c>
      <c r="AL1702" s="50"/>
      <c r="AM1702" s="337" t="str">
        <f>INDEX($K$6:$AE$6,1,MATCH(1,K1702:AE1702,-1))</f>
        <v>95PFE-L2M</v>
      </c>
      <c r="AN1702" s="337" t="str">
        <f>IF(INDEX($K$6:$AE$6,1,MATCH(1,K1702:AE1702,1))&lt;&gt;INDEX($K$6:$AE$6,1,MATCH(1,K1702:AE1702,-1)),INDEX($K$6:$AE$6,1,MATCH(1,K1702:AE1702,1)),"-")</f>
        <v>-</v>
      </c>
    </row>
    <row r="1703" spans="1:40" x14ac:dyDescent="0.2">
      <c r="B1703" s="172">
        <f>IF(A1703="Oui",1,0)</f>
        <v>0</v>
      </c>
      <c r="C1703" s="172">
        <f>IF(OR(G1703="Médecin",H1703="Médecin",I1703="Médecin",I1703="Médecins",H1703="anesthésiste",H1703="boursier univ.",H1703="chercheur",H1703="chirurgien",H1703="Résident(e)",H1703="Md Urg",H1703="Md Card",LEFT(H1703,6)="Fellow",H1703="Externe Médecine",H1703="Directeur de la biobanque Médecin",H1703="monit.-boursier",),1,0)</f>
        <v>1</v>
      </c>
      <c r="D1703" s="172">
        <f>IF(OR(G1703=0,H1703="Stagiaire",H1703="Stagiaires",H1703="Externe",H1703="Externes",G1703="agence",H1703="STAGIAIRE INFIRMIER(ÈRE)",H1703="STAGIAIRE SI",H1703="STAGIAIRE S.I.",H1703="STAGIAIRE PAB",H1703="STAGIAIRE EN PERFUSION",H1703="Stagiaire Physiothérapeute",H1703="Stagiaire médecine",H1703="Stagiaire - Service sociaux",H1703="STAGIAIRE SOINS INFIRMIERS",H1703="STAGIAIRE EXTERNE EN MÉDECINE",H1703="ss",),1,0)</f>
        <v>0</v>
      </c>
      <c r="E1703" s="28" t="s">
        <v>2481</v>
      </c>
      <c r="F1703" s="28" t="s">
        <v>2482</v>
      </c>
      <c r="G1703" s="262" t="s">
        <v>80</v>
      </c>
      <c r="H1703" s="79" t="s">
        <v>80</v>
      </c>
      <c r="I1703" s="164" t="s">
        <v>487</v>
      </c>
      <c r="J1703" s="273">
        <f ca="1">IF(AK1703&lt;=Données!$B$2,1," ")</f>
        <v>1</v>
      </c>
      <c r="K1703" s="45"/>
      <c r="L1703" s="46"/>
      <c r="M1703" s="47"/>
      <c r="N1703" s="48"/>
      <c r="O1703" s="185"/>
      <c r="P1703" s="187"/>
      <c r="Q1703" s="185"/>
      <c r="R1703" s="186"/>
      <c r="S1703" s="186">
        <v>1</v>
      </c>
      <c r="T1703" s="187"/>
      <c r="U1703" s="187"/>
      <c r="V1703" s="187"/>
      <c r="W1703" s="320"/>
      <c r="X1703" s="214"/>
      <c r="Y1703" s="215"/>
      <c r="Z1703" s="34"/>
      <c r="AA1703" s="35"/>
      <c r="AB1703" s="35"/>
      <c r="AC1703" s="35"/>
      <c r="AD1703" s="36"/>
      <c r="AE1703" s="224"/>
      <c r="AF1703" s="53"/>
      <c r="AG1703" s="54"/>
      <c r="AH1703" s="55"/>
      <c r="AI1703" s="56"/>
      <c r="AJ1703" s="41" t="s">
        <v>50</v>
      </c>
      <c r="AK1703" s="42">
        <v>44573</v>
      </c>
      <c r="AL1703" s="50"/>
      <c r="AM1703" s="337" t="str">
        <f>INDEX($K$6:$AE$6,1,MATCH(1,K1703:AE1703,-1))</f>
        <v>1870 +</v>
      </c>
      <c r="AN1703" s="337" t="str">
        <f>IF(INDEX($K$6:$AE$6,1,MATCH(1,K1703:AE1703,1))&lt;&gt;INDEX($K$6:$AE$6,1,MATCH(1,K1703:AE1703,-1)),INDEX($K$6:$AE$6,1,MATCH(1,K1703:AE1703,1)),"-")</f>
        <v>-</v>
      </c>
    </row>
    <row r="1704" spans="1:40" x14ac:dyDescent="0.2">
      <c r="B1704" s="172">
        <f>IF(A1704="Oui",1,0)</f>
        <v>0</v>
      </c>
      <c r="C1704" s="172">
        <f>IF(OR(G1704="Médecin",H1704="Médecin",I1704="Médecin",I1704="Médecins",H1704="anesthésiste",H1704="boursier univ.",H1704="chercheur",H1704="chirurgien",H1704="Résident(e)",H1704="Md Urg",H1704="Md Card",LEFT(H1704,6)="Fellow",H1704="Externe Médecine",H1704="Directeur de la biobanque Médecin",H1704="monit.-boursier",),1,0)</f>
        <v>1</v>
      </c>
      <c r="D1704" s="172">
        <f>IF(OR(G1704=0,H1704="Stagiaire",H1704="Stagiaires",H1704="Externe",H1704="Externes",G1704="agence",H1704="STAGIAIRE INFIRMIER(ÈRE)",H1704="STAGIAIRE SI",H1704="STAGIAIRE S.I.",H1704="STAGIAIRE PAB",H1704="STAGIAIRE EN PERFUSION",H1704="Stagiaire Physiothérapeute",H1704="Stagiaire médecine",H1704="Stagiaire - Service sociaux",H1704="STAGIAIRE SOINS INFIRMIERS",H1704="STAGIAIRE EXTERNE EN MÉDECINE",H1704="ss",),1,0)</f>
        <v>0</v>
      </c>
      <c r="E1704" s="28" t="s">
        <v>3233</v>
      </c>
      <c r="F1704" s="28" t="s">
        <v>3234</v>
      </c>
      <c r="G1704" s="262" t="s">
        <v>6380</v>
      </c>
      <c r="H1704" s="79" t="s">
        <v>116</v>
      </c>
      <c r="I1704" s="164" t="s">
        <v>354</v>
      </c>
      <c r="J1704" s="273">
        <f ca="1">IF(AK1704&lt;=Données!$B$2,1," ")</f>
        <v>1</v>
      </c>
      <c r="K1704" s="45"/>
      <c r="L1704" s="46"/>
      <c r="M1704" s="47"/>
      <c r="N1704" s="48">
        <v>1</v>
      </c>
      <c r="O1704" s="185"/>
      <c r="P1704" s="187"/>
      <c r="Q1704" s="185"/>
      <c r="R1704" s="186"/>
      <c r="S1704" s="186"/>
      <c r="T1704" s="187"/>
      <c r="U1704" s="187"/>
      <c r="V1704" s="187"/>
      <c r="W1704" s="320"/>
      <c r="X1704" s="214"/>
      <c r="Y1704" s="215"/>
      <c r="Z1704" s="34"/>
      <c r="AA1704" s="35"/>
      <c r="AB1704" s="35"/>
      <c r="AC1704" s="35"/>
      <c r="AD1704" s="36"/>
      <c r="AE1704" s="224"/>
      <c r="AF1704" s="53"/>
      <c r="AG1704" s="54"/>
      <c r="AH1704" s="55"/>
      <c r="AI1704" s="56"/>
      <c r="AJ1704" s="41" t="s">
        <v>2858</v>
      </c>
      <c r="AK1704" s="42">
        <v>45036</v>
      </c>
      <c r="AL1704" s="50"/>
      <c r="AM1704" s="337" t="str">
        <f>INDEX($K$6:$AE$6,1,MATCH(1,K1704:AE1704,-1))</f>
        <v>F550</v>
      </c>
      <c r="AN1704" s="337" t="str">
        <f>IF(INDEX($K$6:$AE$6,1,MATCH(1,K1704:AE1704,1))&lt;&gt;INDEX($K$6:$AE$6,1,MATCH(1,K1704:AE1704,-1)),INDEX($K$6:$AE$6,1,MATCH(1,K1704:AE1704,1)),"-")</f>
        <v>-</v>
      </c>
    </row>
    <row r="1705" spans="1:40" x14ac:dyDescent="0.2">
      <c r="B1705" s="172">
        <f>IF(A1705="Oui",1,0)</f>
        <v>0</v>
      </c>
      <c r="C1705" s="172">
        <f>IF(OR(G1705="Médecin",H1705="Médecin",I1705="Médecin",I1705="Médecins",H1705="anesthésiste",H1705="boursier univ.",H1705="chercheur",H1705="chirurgien",H1705="Résident(e)",H1705="Md Urg",H1705="Md Card",LEFT(H1705,6)="Fellow",H1705="Externe Médecine",H1705="Directeur de la biobanque Médecin",H1705="monit.-boursier",),1,0)</f>
        <v>1</v>
      </c>
      <c r="D1705" s="172">
        <f>IF(OR(G1705=0,H1705="Stagiaire",H1705="Stagiaires",H1705="Externe",H1705="Externes",G1705="agence",H1705="STAGIAIRE INFIRMIER(ÈRE)",H1705="STAGIAIRE SI",H1705="STAGIAIRE S.I.",H1705="STAGIAIRE PAB",H1705="STAGIAIRE EN PERFUSION",H1705="Stagiaire Physiothérapeute",H1705="Stagiaire médecine",H1705="Stagiaire - Service sociaux",H1705="STAGIAIRE SOINS INFIRMIERS",H1705="STAGIAIRE EXTERNE EN MÉDECINE",H1705="ss",),1,0)</f>
        <v>0</v>
      </c>
      <c r="E1705" s="28" t="s">
        <v>2483</v>
      </c>
      <c r="F1705" s="28" t="s">
        <v>2484</v>
      </c>
      <c r="G1705" s="262" t="s">
        <v>80</v>
      </c>
      <c r="H1705" s="79" t="s">
        <v>80</v>
      </c>
      <c r="I1705" s="164" t="s">
        <v>117</v>
      </c>
      <c r="J1705" s="273">
        <f ca="1">IF(AK1705&lt;=Données!$B$2,1," ")</f>
        <v>1</v>
      </c>
      <c r="K1705" s="45"/>
      <c r="L1705" s="46"/>
      <c r="M1705" s="47"/>
      <c r="N1705" s="48"/>
      <c r="O1705" s="185"/>
      <c r="P1705" s="187"/>
      <c r="Q1705" s="185"/>
      <c r="R1705" s="186">
        <v>1</v>
      </c>
      <c r="S1705" s="186"/>
      <c r="T1705" s="187"/>
      <c r="U1705" s="187"/>
      <c r="V1705" s="187"/>
      <c r="W1705" s="320"/>
      <c r="X1705" s="214"/>
      <c r="Y1705" s="215"/>
      <c r="Z1705" s="34"/>
      <c r="AA1705" s="35"/>
      <c r="AB1705" s="35"/>
      <c r="AC1705" s="35"/>
      <c r="AD1705" s="36"/>
      <c r="AE1705" s="224"/>
      <c r="AF1705" s="53"/>
      <c r="AG1705" s="54"/>
      <c r="AH1705" s="55"/>
      <c r="AI1705" s="56"/>
      <c r="AJ1705" s="41" t="s">
        <v>193</v>
      </c>
      <c r="AK1705" s="42">
        <v>43928</v>
      </c>
      <c r="AL1705" s="50"/>
      <c r="AM1705" s="337">
        <f>INDEX($K$6:$AE$6,1,MATCH(1,K1705:AE1705,-1))</f>
        <v>1860</v>
      </c>
      <c r="AN1705" s="337" t="str">
        <f>IF(INDEX($K$6:$AE$6,1,MATCH(1,K1705:AE1705,1))&lt;&gt;INDEX($K$6:$AE$6,1,MATCH(1,K1705:AE1705,-1)),INDEX($K$6:$AE$6,1,MATCH(1,K1705:AE1705,1)),"-")</f>
        <v>-</v>
      </c>
    </row>
    <row r="1706" spans="1:40" x14ac:dyDescent="0.2">
      <c r="A1706" s="382" t="str">
        <f>IF(IFERROR(VLOOKUP(G1706,EmployesActifs,1,FALSE),"Non")&lt;&gt;"Non","Oui","Non")</f>
        <v>Oui</v>
      </c>
      <c r="B1706" s="172">
        <f>IF(A1706="Oui",1,0)</f>
        <v>1</v>
      </c>
      <c r="C1706" s="172">
        <f>IF(OR(G1706="Médecin",H1706="Médecin",I1706="Médecin",I1706="Médecins",H1706="anesthésiste",H1706="boursier univ.",H1706="chercheur",H1706="chirurgien",H1706="Résident(e)",H1706="Md Urg",H1706="Md Card",LEFT(H1706,6)="Fellow",H1706="Externe Médecine",H1706="Directeur de la biobanque Médecin",H1706="monit.-boursier",),1,0)</f>
        <v>0</v>
      </c>
      <c r="D1706" s="172">
        <f>IF(OR(G1706=0,H1706="Stagiaire",H1706="Stagiaires",H1706="Externe",H1706="Externes",G1706="agence",H1706="STAGIAIRE INFIRMIER(ÈRE)",H1706="STAGIAIRE SI",H1706="STAGIAIRE S.I.",H1706="STAGIAIRE PAB",H1706="STAGIAIRE EN PERFUSION",H1706="Stagiaire Physiothérapeute",H1706="Stagiaire médecine",H1706="Stagiaire - Service sociaux",H1706="STAGIAIRE SOINS INFIRMIERS",H1706="STAGIAIRE EXTERNE EN MÉDECINE",H1706="ss",),1,0)</f>
        <v>0</v>
      </c>
      <c r="E1706" s="28" t="s">
        <v>2485</v>
      </c>
      <c r="F1706" s="28" t="s">
        <v>3906</v>
      </c>
      <c r="G1706" s="262">
        <v>10423</v>
      </c>
      <c r="H1706" s="79" t="s">
        <v>103</v>
      </c>
      <c r="I1706" s="164" t="s">
        <v>836</v>
      </c>
      <c r="J1706" s="273">
        <f ca="1">IF(AK1706&lt;=Données!$B$2,1," ")</f>
        <v>1</v>
      </c>
      <c r="K1706" s="45"/>
      <c r="L1706" s="46"/>
      <c r="M1706" s="47"/>
      <c r="N1706" s="48"/>
      <c r="O1706" s="185"/>
      <c r="P1706" s="187"/>
      <c r="Q1706" s="185"/>
      <c r="R1706" s="186"/>
      <c r="S1706" s="186"/>
      <c r="T1706" s="187"/>
      <c r="U1706" s="187"/>
      <c r="V1706" s="187"/>
      <c r="W1706" s="320"/>
      <c r="X1706" s="214"/>
      <c r="Y1706" s="215"/>
      <c r="Z1706" s="34"/>
      <c r="AA1706" s="35"/>
      <c r="AB1706" s="35">
        <v>1</v>
      </c>
      <c r="AC1706" s="35"/>
      <c r="AD1706" s="36"/>
      <c r="AE1706" s="224"/>
      <c r="AF1706" s="53"/>
      <c r="AG1706" s="54"/>
      <c r="AH1706" s="55"/>
      <c r="AI1706" s="56"/>
      <c r="AJ1706" s="41" t="s">
        <v>159</v>
      </c>
      <c r="AK1706" s="42">
        <v>43911</v>
      </c>
      <c r="AL1706" s="50"/>
      <c r="AM1706" s="337" t="str">
        <f>INDEX($K$6:$AE$6,1,MATCH(1,K1706:AE1706,-1))</f>
        <v>1512-M</v>
      </c>
      <c r="AN1706" s="337" t="str">
        <f>IF(INDEX($K$6:$AE$6,1,MATCH(1,K1706:AE1706,1))&lt;&gt;INDEX($K$6:$AE$6,1,MATCH(1,K1706:AE1706,-1)),INDEX($K$6:$AE$6,1,MATCH(1,K1706:AE1706,1)),"-")</f>
        <v>-</v>
      </c>
    </row>
    <row r="1707" spans="1:40" x14ac:dyDescent="0.2">
      <c r="B1707" s="172">
        <f>IF(A1707="Oui",1,0)</f>
        <v>0</v>
      </c>
      <c r="C1707" s="172">
        <f>IF(OR(G1707="Médecin",H1707="Médecin",I1707="Médecin",I1707="Médecins",H1707="anesthésiste",H1707="boursier univ.",H1707="chercheur",H1707="chirurgien",H1707="Résident(e)",H1707="Md Urg",H1707="Md Card",LEFT(H1707,6)="Fellow",H1707="Externe Médecine",H1707="Directeur de la biobanque Médecin",H1707="monit.-boursier",),1,0)</f>
        <v>1</v>
      </c>
      <c r="D1707" s="172">
        <f>IF(OR(G1707=0,H1707="Stagiaire",H1707="Stagiaires",H1707="Externe",H1707="Externes",G1707="agence",H1707="STAGIAIRE INFIRMIER(ÈRE)",H1707="STAGIAIRE SI",H1707="STAGIAIRE S.I.",H1707="STAGIAIRE PAB",H1707="STAGIAIRE EN PERFUSION",H1707="Stagiaire Physiothérapeute",H1707="Stagiaire médecine",H1707="Stagiaire - Service sociaux",H1707="STAGIAIRE SOINS INFIRMIERS",H1707="STAGIAIRE EXTERNE EN MÉDECINE",H1707="ss",),1,0)</f>
        <v>0</v>
      </c>
      <c r="E1707" s="28" t="s">
        <v>2488</v>
      </c>
      <c r="F1707" s="28" t="s">
        <v>1507</v>
      </c>
      <c r="G1707" s="262" t="s">
        <v>80</v>
      </c>
      <c r="H1707" s="79" t="s">
        <v>80</v>
      </c>
      <c r="I1707" s="164" t="s">
        <v>117</v>
      </c>
      <c r="J1707" s="273">
        <f ca="1">IF(AK1707&lt;=Données!$B$2,1," ")</f>
        <v>1</v>
      </c>
      <c r="K1707" s="45"/>
      <c r="L1707" s="46" t="s">
        <v>56</v>
      </c>
      <c r="M1707" s="47"/>
      <c r="N1707" s="48"/>
      <c r="O1707" s="185"/>
      <c r="P1707" s="187"/>
      <c r="Q1707" s="185"/>
      <c r="R1707" s="186"/>
      <c r="S1707" s="186">
        <v>1</v>
      </c>
      <c r="T1707" s="187"/>
      <c r="U1707" s="187"/>
      <c r="V1707" s="187"/>
      <c r="W1707" s="320"/>
      <c r="X1707" s="214"/>
      <c r="Y1707" s="215"/>
      <c r="Z1707" s="34"/>
      <c r="AA1707" s="35"/>
      <c r="AB1707" s="35"/>
      <c r="AC1707" s="35"/>
      <c r="AD1707" s="36"/>
      <c r="AE1707" s="224"/>
      <c r="AF1707" s="53"/>
      <c r="AG1707" s="54"/>
      <c r="AH1707" s="55"/>
      <c r="AI1707" s="56"/>
      <c r="AJ1707" s="41" t="s">
        <v>57</v>
      </c>
      <c r="AK1707" s="42">
        <v>44586</v>
      </c>
      <c r="AL1707" s="50" t="s">
        <v>870</v>
      </c>
      <c r="AM1707" s="337" t="str">
        <f>INDEX($K$6:$AE$6,1,MATCH(1,K1707:AE1707,-1))</f>
        <v>1870 +</v>
      </c>
      <c r="AN1707" s="337" t="str">
        <f>IF(INDEX($K$6:$AE$6,1,MATCH(1,K1707:AE1707,1))&lt;&gt;INDEX($K$6:$AE$6,1,MATCH(1,K1707:AE1707,-1)),INDEX($K$6:$AE$6,1,MATCH(1,K1707:AE1707,1)),"-")</f>
        <v>-</v>
      </c>
    </row>
    <row r="1708" spans="1:40" x14ac:dyDescent="0.2">
      <c r="A1708" s="382" t="str">
        <f>IF(IFERROR(VLOOKUP(G1708,EmployesActifs,1,FALSE),"Non")&lt;&gt;"Non","Oui","Non")</f>
        <v>Oui</v>
      </c>
      <c r="B1708" s="172">
        <f>IF(A1708="Oui",1,0)</f>
        <v>1</v>
      </c>
      <c r="C1708" s="172">
        <f>IF(OR(G1708="Médecin",H1708="Médecin",I1708="Médecin",I1708="Médecins",H1708="anesthésiste",H1708="boursier univ.",H1708="chercheur",H1708="chirurgien",H1708="Résident(e)",H1708="Md Urg",H1708="Md Card",LEFT(H1708,6)="Fellow",H1708="Externe Médecine",H1708="Directeur de la biobanque Médecin",H1708="monit.-boursier",),1,0)</f>
        <v>0</v>
      </c>
      <c r="D1708" s="172">
        <f>IF(OR(G1708=0,H1708="Stagiaire",H1708="Stagiaires",H1708="Externe",H1708="Externes",G1708="agence",H1708="STAGIAIRE INFIRMIER(ÈRE)",H1708="STAGIAIRE SI",H1708="STAGIAIRE S.I.",H1708="STAGIAIRE PAB",H1708="STAGIAIRE EN PERFUSION",H1708="Stagiaire Physiothérapeute",H1708="Stagiaire médecine",H1708="Stagiaire - Service sociaux",H1708="STAGIAIRE SOINS INFIRMIERS",H1708="STAGIAIRE EXTERNE EN MÉDECINE",H1708="ss",),1,0)</f>
        <v>0</v>
      </c>
      <c r="E1708" s="28" t="s">
        <v>2489</v>
      </c>
      <c r="F1708" s="28" t="s">
        <v>306</v>
      </c>
      <c r="G1708" s="262">
        <v>1894</v>
      </c>
      <c r="H1708" s="79" t="s">
        <v>72</v>
      </c>
      <c r="I1708" s="164" t="s">
        <v>888</v>
      </c>
      <c r="J1708" s="273">
        <f ca="1">IF(AK1708&lt;=Données!$B$2,1," ")</f>
        <v>1</v>
      </c>
      <c r="K1708" s="45"/>
      <c r="L1708" s="46"/>
      <c r="M1708" s="47"/>
      <c r="N1708" s="48"/>
      <c r="O1708" s="185"/>
      <c r="P1708" s="187"/>
      <c r="Q1708" s="185"/>
      <c r="R1708" s="186"/>
      <c r="S1708" s="186"/>
      <c r="T1708" s="187"/>
      <c r="U1708" s="187"/>
      <c r="V1708" s="187"/>
      <c r="W1708" s="320"/>
      <c r="X1708" s="214"/>
      <c r="Y1708" s="215"/>
      <c r="Z1708" s="34"/>
      <c r="AA1708" s="35">
        <v>1</v>
      </c>
      <c r="AB1708" s="35"/>
      <c r="AC1708" s="35"/>
      <c r="AD1708" s="36"/>
      <c r="AE1708" s="224"/>
      <c r="AF1708" s="53"/>
      <c r="AG1708" s="54"/>
      <c r="AH1708" s="55"/>
      <c r="AI1708" s="56"/>
      <c r="AJ1708" s="41" t="s">
        <v>159</v>
      </c>
      <c r="AK1708" s="42">
        <v>43914</v>
      </c>
      <c r="AL1708" s="50"/>
      <c r="AM1708" s="337" t="str">
        <f>INDEX($K$6:$AE$6,1,MATCH(1,K1708:AE1708,-1))</f>
        <v>1511-S</v>
      </c>
      <c r="AN1708" s="337" t="str">
        <f>IF(INDEX($K$6:$AE$6,1,MATCH(1,K1708:AE1708,1))&lt;&gt;INDEX($K$6:$AE$6,1,MATCH(1,K1708:AE1708,-1)),INDEX($K$6:$AE$6,1,MATCH(1,K1708:AE1708,1)),"-")</f>
        <v>-</v>
      </c>
    </row>
    <row r="1709" spans="1:40" x14ac:dyDescent="0.2">
      <c r="A1709" s="382" t="str">
        <f>IF(IFERROR(VLOOKUP(G1709,EmployesActifs,1,FALSE),"Non")&lt;&gt;"Non","Oui","Non")</f>
        <v>Oui</v>
      </c>
      <c r="B1709" s="172">
        <f>IF(A1709="Oui",1,0)</f>
        <v>1</v>
      </c>
      <c r="C1709" s="172">
        <f>IF(OR(G1709="Médecin",H1709="Médecin",I1709="Médecin",I1709="Médecins",H1709="anesthésiste",H1709="boursier univ.",H1709="chercheur",H1709="chirurgien",H1709="Résident(e)",H1709="Md Urg",H1709="Md Card",LEFT(H1709,6)="Fellow",H1709="Externe Médecine",H1709="Directeur de la biobanque Médecin",H1709="monit.-boursier",),1,0)</f>
        <v>0</v>
      </c>
      <c r="D1709" s="172">
        <f>IF(OR(G1709=0,H1709="Stagiaire",H1709="Stagiaires",H1709="Externe",H1709="Externes",G1709="agence",H1709="STAGIAIRE INFIRMIER(ÈRE)",H1709="STAGIAIRE SI",H1709="STAGIAIRE S.I.",H1709="STAGIAIRE PAB",H1709="STAGIAIRE EN PERFUSION",H1709="Stagiaire Physiothérapeute",H1709="Stagiaire médecine",H1709="Stagiaire - Service sociaux",H1709="STAGIAIRE SOINS INFIRMIERS",H1709="STAGIAIRE EXTERNE EN MÉDECINE",H1709="ss",),1,0)</f>
        <v>0</v>
      </c>
      <c r="E1709" s="28" t="s">
        <v>3604</v>
      </c>
      <c r="F1709" s="28" t="s">
        <v>3605</v>
      </c>
      <c r="G1709" s="262">
        <v>4903</v>
      </c>
      <c r="H1709" s="79" t="s">
        <v>747</v>
      </c>
      <c r="I1709" s="164" t="s">
        <v>61</v>
      </c>
      <c r="J1709" s="273" t="str">
        <f ca="1">IF(AK1709&lt;=Données!$B$2,1," ")</f>
        <v xml:space="preserve"> </v>
      </c>
      <c r="K1709" s="45"/>
      <c r="L1709" s="46">
        <v>1</v>
      </c>
      <c r="M1709" s="47"/>
      <c r="N1709" s="48"/>
      <c r="O1709" s="185"/>
      <c r="P1709" s="187"/>
      <c r="Q1709" s="185"/>
      <c r="R1709" s="186"/>
      <c r="S1709" s="186"/>
      <c r="T1709" s="187"/>
      <c r="U1709" s="187"/>
      <c r="V1709" s="187"/>
      <c r="W1709" s="320"/>
      <c r="X1709" s="214"/>
      <c r="Y1709" s="215"/>
      <c r="Z1709" s="34"/>
      <c r="AA1709" s="35"/>
      <c r="AB1709" s="35"/>
      <c r="AC1709" s="35"/>
      <c r="AD1709" s="36"/>
      <c r="AE1709" s="224"/>
      <c r="AF1709" s="53"/>
      <c r="AG1709" s="54"/>
      <c r="AH1709" s="55"/>
      <c r="AI1709" s="56"/>
      <c r="AJ1709" s="41" t="s">
        <v>5851</v>
      </c>
      <c r="AK1709" s="42">
        <v>45937</v>
      </c>
      <c r="AL1709" s="50"/>
      <c r="AM1709" s="337" t="str">
        <f>INDEX($K$6:$AE$6,1,MATCH(1,K1709:AE1709,-1))</f>
        <v>95PFE-L2M</v>
      </c>
      <c r="AN1709" s="337" t="str">
        <f>IF(INDEX($K$6:$AE$6,1,MATCH(1,K1709:AE1709,1))&lt;&gt;INDEX($K$6:$AE$6,1,MATCH(1,K1709:AE1709,-1)),INDEX($K$6:$AE$6,1,MATCH(1,K1709:AE1709,1)),"-")</f>
        <v>-</v>
      </c>
    </row>
    <row r="1710" spans="1:40" x14ac:dyDescent="0.2">
      <c r="B1710" s="172">
        <f>IF(A1710="Oui",1,0)</f>
        <v>0</v>
      </c>
      <c r="C1710" s="172">
        <f>IF(OR(G1710="Médecin",H1710="Médecin",I1710="Médecin",I1710="Médecins",H1710="anesthésiste",H1710="boursier univ.",H1710="chercheur",H1710="chirurgien",H1710="Résident(e)",H1710="Md Urg",H1710="Md Card",LEFT(H1710,6)="Fellow",H1710="Externe Médecine",H1710="Directeur de la biobanque Médecin",H1710="monit.-boursier",),1,0)</f>
        <v>1</v>
      </c>
      <c r="D1710" s="172">
        <f>IF(OR(G1710=0,H1710="Stagiaire",H1710="Stagiaires",H1710="Externe",H1710="Externes",G1710="agence",H1710="STAGIAIRE INFIRMIER(ÈRE)",H1710="STAGIAIRE SI",H1710="STAGIAIRE S.I.",H1710="STAGIAIRE PAB",H1710="STAGIAIRE EN PERFUSION",H1710="Stagiaire Physiothérapeute",H1710="Stagiaire médecine",H1710="Stagiaire - Service sociaux",H1710="STAGIAIRE SOINS INFIRMIERS",H1710="STAGIAIRE EXTERNE EN MÉDECINE",H1710="ss",),1,0)</f>
        <v>0</v>
      </c>
      <c r="E1710" s="28" t="s">
        <v>2490</v>
      </c>
      <c r="F1710" s="28" t="s">
        <v>768</v>
      </c>
      <c r="G1710" s="262" t="s">
        <v>80</v>
      </c>
      <c r="H1710" s="79" t="s">
        <v>869</v>
      </c>
      <c r="I1710" s="164" t="s">
        <v>117</v>
      </c>
      <c r="J1710" s="273">
        <f ca="1">IF(AK1710&lt;=Données!$B$2,1," ")</f>
        <v>1</v>
      </c>
      <c r="K1710" s="45"/>
      <c r="L1710" s="46"/>
      <c r="M1710" s="47"/>
      <c r="N1710" s="48"/>
      <c r="O1710" s="185"/>
      <c r="P1710" s="187"/>
      <c r="Q1710" s="185"/>
      <c r="R1710" s="186"/>
      <c r="S1710" s="186"/>
      <c r="T1710" s="187"/>
      <c r="U1710" s="187"/>
      <c r="V1710" s="187"/>
      <c r="W1710" s="320"/>
      <c r="X1710" s="214"/>
      <c r="Y1710" s="215"/>
      <c r="Z1710" s="34"/>
      <c r="AA1710" s="35"/>
      <c r="AB1710" s="35">
        <v>1</v>
      </c>
      <c r="AC1710" s="35"/>
      <c r="AD1710" s="36"/>
      <c r="AE1710" s="224"/>
      <c r="AF1710" s="53"/>
      <c r="AG1710" s="54"/>
      <c r="AH1710" s="55"/>
      <c r="AI1710" s="56"/>
      <c r="AJ1710" s="41" t="s">
        <v>299</v>
      </c>
      <c r="AK1710" s="42">
        <v>43908</v>
      </c>
      <c r="AL1710" s="50"/>
      <c r="AM1710" s="337" t="str">
        <f>INDEX($K$6:$AE$6,1,MATCH(1,K1710:AE1710,-1))</f>
        <v>1512-M</v>
      </c>
      <c r="AN1710" s="337" t="str">
        <f>IF(INDEX($K$6:$AE$6,1,MATCH(1,K1710:AE1710,1))&lt;&gt;INDEX($K$6:$AE$6,1,MATCH(1,K1710:AE1710,-1)),INDEX($K$6:$AE$6,1,MATCH(1,K1710:AE1710,1)),"-")</f>
        <v>-</v>
      </c>
    </row>
    <row r="1711" spans="1:40" x14ac:dyDescent="0.2">
      <c r="A1711" s="382" t="str">
        <f>IF(IFERROR(VLOOKUP(G1711,EmployesActifs,1,FALSE),"Non")&lt;&gt;"Non","Oui","Non")</f>
        <v>Oui</v>
      </c>
      <c r="B1711" s="172">
        <f>IF(A1711="Oui",1,0)</f>
        <v>1</v>
      </c>
      <c r="C1711" s="172">
        <f>IF(OR(G1711="Médecin",H1711="Médecin",I1711="Médecin",I1711="Médecins",H1711="anesthésiste",H1711="boursier univ.",H1711="chercheur",H1711="chirurgien",H1711="Résident(e)",H1711="Md Urg",H1711="Md Card",LEFT(H1711,6)="Fellow",H1711="Externe Médecine",H1711="Directeur de la biobanque Médecin",H1711="monit.-boursier",),1,0)</f>
        <v>0</v>
      </c>
      <c r="D1711" s="172">
        <f>IF(OR(G1711=0,H1711="Stagiaire",H1711="Stagiaires",H1711="Externe",H1711="Externes",G1711="agence",H1711="STAGIAIRE INFIRMIER(ÈRE)",H1711="STAGIAIRE SI",H1711="STAGIAIRE S.I.",H1711="STAGIAIRE PAB",H1711="STAGIAIRE EN PERFUSION",H1711="Stagiaire Physiothérapeute",H1711="Stagiaire médecine",H1711="Stagiaire - Service sociaux",H1711="STAGIAIRE SOINS INFIRMIERS",H1711="STAGIAIRE EXTERNE EN MÉDECINE",H1711="ss",),1,0)</f>
        <v>0</v>
      </c>
      <c r="E1711" s="28" t="s">
        <v>2491</v>
      </c>
      <c r="F1711" s="28" t="s">
        <v>2492</v>
      </c>
      <c r="G1711" s="262">
        <v>5038</v>
      </c>
      <c r="H1711" s="79" t="s">
        <v>3620</v>
      </c>
      <c r="I1711" s="164" t="s">
        <v>3581</v>
      </c>
      <c r="J1711" s="273" t="str">
        <f ca="1">IF(AK1711&lt;=Données!$B$2,1," ")</f>
        <v xml:space="preserve"> </v>
      </c>
      <c r="K1711" s="45"/>
      <c r="L1711" s="46">
        <v>1</v>
      </c>
      <c r="M1711" s="47"/>
      <c r="N1711" s="48"/>
      <c r="O1711" s="185"/>
      <c r="P1711" s="187"/>
      <c r="Q1711" s="185"/>
      <c r="R1711" s="186"/>
      <c r="S1711" s="186"/>
      <c r="T1711" s="187"/>
      <c r="U1711" s="187"/>
      <c r="V1711" s="187"/>
      <c r="W1711" s="320"/>
      <c r="X1711" s="214"/>
      <c r="Y1711" s="215"/>
      <c r="Z1711" s="34"/>
      <c r="AA1711" s="35"/>
      <c r="AB1711" s="35"/>
      <c r="AC1711" s="35"/>
      <c r="AD1711" s="36"/>
      <c r="AE1711" s="224"/>
      <c r="AF1711" s="53"/>
      <c r="AG1711" s="54"/>
      <c r="AH1711" s="55"/>
      <c r="AI1711" s="56"/>
      <c r="AJ1711" s="41" t="s">
        <v>4462</v>
      </c>
      <c r="AK1711" s="42">
        <v>45841</v>
      </c>
      <c r="AL1711" s="50"/>
      <c r="AM1711" s="337" t="str">
        <f>INDEX($K$6:$AE$6,1,MATCH(1,K1711:AE1711,-1))</f>
        <v>95PFE-L2M</v>
      </c>
      <c r="AN1711" s="337" t="str">
        <f>IF(INDEX($K$6:$AE$6,1,MATCH(1,K1711:AE1711,1))&lt;&gt;INDEX($K$6:$AE$6,1,MATCH(1,K1711:AE1711,-1)),INDEX($K$6:$AE$6,1,MATCH(1,K1711:AE1711,1)),"-")</f>
        <v>-</v>
      </c>
    </row>
    <row r="1712" spans="1:40" x14ac:dyDescent="0.2">
      <c r="B1712" s="172">
        <f>IF(A1712="Oui",1,0)</f>
        <v>0</v>
      </c>
      <c r="C1712" s="172">
        <f>IF(OR(G1712="Médecin",H1712="Médecin",I1712="Médecin",I1712="Médecins",H1712="anesthésiste",H1712="boursier univ.",H1712="chercheur",H1712="chirurgien",H1712="Résident(e)",H1712="Md Urg",H1712="Md Card",LEFT(H1712,6)="Fellow",H1712="Externe Médecine",H1712="Directeur de la biobanque Médecin",H1712="monit.-boursier",),1,0)</f>
        <v>1</v>
      </c>
      <c r="D1712" s="172">
        <f>IF(OR(G1712=0,H1712="Stagiaire",H1712="Stagiaires",H1712="Externe",H1712="Externes",G1712="agence",H1712="STAGIAIRE INFIRMIER(ÈRE)",H1712="STAGIAIRE SI",H1712="STAGIAIRE S.I.",H1712="STAGIAIRE PAB",H1712="STAGIAIRE EN PERFUSION",H1712="Stagiaire Physiothérapeute",H1712="Stagiaire médecine",H1712="Stagiaire - Service sociaux",H1712="STAGIAIRE SOINS INFIRMIERS",H1712="STAGIAIRE EXTERNE EN MÉDECINE",H1712="ss",),1,0)</f>
        <v>0</v>
      </c>
      <c r="E1712" s="28" t="s">
        <v>3097</v>
      </c>
      <c r="F1712" s="28" t="s">
        <v>835</v>
      </c>
      <c r="G1712" s="262">
        <v>12799</v>
      </c>
      <c r="H1712" s="79" t="s">
        <v>378</v>
      </c>
      <c r="I1712" s="164" t="s">
        <v>3098</v>
      </c>
      <c r="J1712" s="273">
        <f ca="1">IF(AK1712&lt;=Données!$B$2,1," ")</f>
        <v>1</v>
      </c>
      <c r="K1712" s="45"/>
      <c r="L1712" s="46" t="s">
        <v>56</v>
      </c>
      <c r="M1712" s="47" t="s">
        <v>56</v>
      </c>
      <c r="N1712" s="48" t="s">
        <v>56</v>
      </c>
      <c r="O1712" s="185"/>
      <c r="P1712" s="187"/>
      <c r="Q1712" s="185"/>
      <c r="R1712" s="186"/>
      <c r="S1712" s="186">
        <v>1</v>
      </c>
      <c r="T1712" s="187"/>
      <c r="U1712" s="187"/>
      <c r="V1712" s="187"/>
      <c r="W1712" s="320"/>
      <c r="X1712" s="214"/>
      <c r="Y1712" s="215"/>
      <c r="Z1712" s="34"/>
      <c r="AA1712" s="35"/>
      <c r="AB1712" s="35"/>
      <c r="AC1712" s="35"/>
      <c r="AD1712" s="36"/>
      <c r="AE1712" s="224"/>
      <c r="AF1712" s="53"/>
      <c r="AG1712" s="54"/>
      <c r="AH1712" s="55"/>
      <c r="AI1712" s="56"/>
      <c r="AJ1712" s="41" t="s">
        <v>2858</v>
      </c>
      <c r="AK1712" s="42">
        <v>44930</v>
      </c>
      <c r="AL1712" s="50"/>
      <c r="AM1712" s="337" t="str">
        <f>INDEX($K$6:$AE$6,1,MATCH(1,K1712:AE1712,-1))</f>
        <v>1870 +</v>
      </c>
      <c r="AN1712" s="337" t="str">
        <f>IF(INDEX($K$6:$AE$6,1,MATCH(1,K1712:AE1712,1))&lt;&gt;INDEX($K$6:$AE$6,1,MATCH(1,K1712:AE1712,-1)),INDEX($K$6:$AE$6,1,MATCH(1,K1712:AE1712,1)),"-")</f>
        <v>-</v>
      </c>
    </row>
    <row r="1713" spans="1:40" x14ac:dyDescent="0.2">
      <c r="A1713" s="382" t="str">
        <f>IF(IFERROR(VLOOKUP(G1713,EmployesActifs,1,FALSE),"Non")&lt;&gt;"Non","Oui","Non")</f>
        <v>Oui</v>
      </c>
      <c r="B1713" s="172">
        <f>IF(A1713="Oui",1,0)</f>
        <v>1</v>
      </c>
      <c r="C1713" s="172">
        <f>IF(OR(G1713="Médecin",H1713="Médecin",I1713="Médecin",I1713="Médecins",H1713="anesthésiste",H1713="boursier univ.",H1713="chercheur",H1713="chirurgien",H1713="Résident(e)",H1713="Md Urg",H1713="Md Card",LEFT(H1713,6)="Fellow",H1713="Externe Médecine",H1713="Directeur de la biobanque Médecin",H1713="monit.-boursier",),1,0)</f>
        <v>0</v>
      </c>
      <c r="D1713" s="172">
        <f>IF(OR(G1713=0,H1713="Stagiaire",H1713="Stagiaires",H1713="Externe",H1713="Externes",G1713="agence",H1713="STAGIAIRE INFIRMIER(ÈRE)",H1713="STAGIAIRE SI",H1713="STAGIAIRE S.I.",H1713="STAGIAIRE PAB",H1713="STAGIAIRE EN PERFUSION",H1713="Stagiaire Physiothérapeute",H1713="Stagiaire médecine",H1713="Stagiaire - Service sociaux",H1713="STAGIAIRE SOINS INFIRMIERS",H1713="STAGIAIRE EXTERNE EN MÉDECINE",H1713="ss",),1,0)</f>
        <v>0</v>
      </c>
      <c r="E1713" s="28" t="s">
        <v>2493</v>
      </c>
      <c r="F1713" s="28" t="s">
        <v>1071</v>
      </c>
      <c r="G1713" s="262">
        <v>4246</v>
      </c>
      <c r="H1713" s="79" t="s">
        <v>72</v>
      </c>
      <c r="I1713" s="164" t="s">
        <v>5708</v>
      </c>
      <c r="J1713" s="273">
        <f ca="1">IF(AK1713&lt;=Données!$B$2,1," ")</f>
        <v>1</v>
      </c>
      <c r="K1713" s="45">
        <v>1</v>
      </c>
      <c r="L1713" s="46"/>
      <c r="M1713" s="47"/>
      <c r="N1713" s="48"/>
      <c r="O1713" s="185"/>
      <c r="P1713" s="187"/>
      <c r="Q1713" s="185"/>
      <c r="R1713" s="186"/>
      <c r="S1713" s="186"/>
      <c r="T1713" s="187"/>
      <c r="U1713" s="187"/>
      <c r="V1713" s="187"/>
      <c r="W1713" s="320"/>
      <c r="X1713" s="214"/>
      <c r="Y1713" s="215"/>
      <c r="Z1713" s="34"/>
      <c r="AA1713" s="35"/>
      <c r="AB1713" s="35"/>
      <c r="AC1713" s="35"/>
      <c r="AD1713" s="36"/>
      <c r="AE1713" s="224"/>
      <c r="AF1713" s="53"/>
      <c r="AG1713" s="54"/>
      <c r="AH1713" s="55"/>
      <c r="AI1713" s="56"/>
      <c r="AJ1713" s="41" t="s">
        <v>85</v>
      </c>
      <c r="AK1713" s="42">
        <v>44642</v>
      </c>
      <c r="AL1713" s="50"/>
      <c r="AM1713" s="337" t="str">
        <f>INDEX($K$6:$AE$6,1,MATCH(1,K1713:AE1713,-1))</f>
        <v>95PFE-L2S</v>
      </c>
      <c r="AN1713" s="337" t="str">
        <f>IF(INDEX($K$6:$AE$6,1,MATCH(1,K1713:AE1713,1))&lt;&gt;INDEX($K$6:$AE$6,1,MATCH(1,K1713:AE1713,-1)),INDEX($K$6:$AE$6,1,MATCH(1,K1713:AE1713,1)),"-")</f>
        <v>-</v>
      </c>
    </row>
    <row r="1714" spans="1:40" x14ac:dyDescent="0.2">
      <c r="A1714" s="382" t="str">
        <f>IF(IFERROR(VLOOKUP(G1714,EmployesActifs,1,FALSE),"Non")&lt;&gt;"Non","Oui","Non")</f>
        <v>Oui</v>
      </c>
      <c r="B1714" s="172">
        <f>IF(A1714="Oui",1,0)</f>
        <v>1</v>
      </c>
      <c r="C1714" s="172">
        <f>IF(OR(G1714="Médecin",H1714="Médecin",I1714="Médecin",I1714="Médecins",H1714="anesthésiste",H1714="boursier univ.",H1714="chercheur",H1714="chirurgien",H1714="Résident(e)",H1714="Md Urg",H1714="Md Card",LEFT(H1714,6)="Fellow",H1714="Externe Médecine",H1714="Directeur de la biobanque Médecin",H1714="monit.-boursier",),1,0)</f>
        <v>0</v>
      </c>
      <c r="D1714" s="172">
        <f>IF(OR(G1714=0,H1714="Stagiaire",H1714="Stagiaires",H1714="Externe",H1714="Externes",G1714="agence",H1714="STAGIAIRE INFIRMIER(ÈRE)",H1714="STAGIAIRE SI",H1714="STAGIAIRE S.I.",H1714="STAGIAIRE PAB",H1714="STAGIAIRE EN PERFUSION",H1714="Stagiaire Physiothérapeute",H1714="Stagiaire médecine",H1714="Stagiaire - Service sociaux",H1714="STAGIAIRE SOINS INFIRMIERS",H1714="STAGIAIRE EXTERNE EN MÉDECINE",H1714="ss",),1,0)</f>
        <v>0</v>
      </c>
      <c r="E1714" s="28" t="s">
        <v>2493</v>
      </c>
      <c r="F1714" s="28" t="s">
        <v>2494</v>
      </c>
      <c r="G1714" s="262">
        <v>1286</v>
      </c>
      <c r="H1714" s="79" t="s">
        <v>3398</v>
      </c>
      <c r="I1714" s="164" t="s">
        <v>3377</v>
      </c>
      <c r="J1714" s="273">
        <f ca="1">IF(AK1714&lt;=Données!$B$2,1," ")</f>
        <v>1</v>
      </c>
      <c r="K1714" s="45">
        <v>1</v>
      </c>
      <c r="L1714" s="46"/>
      <c r="M1714" s="47"/>
      <c r="N1714" s="48"/>
      <c r="O1714" s="185"/>
      <c r="P1714" s="187"/>
      <c r="Q1714" s="185"/>
      <c r="R1714" s="186"/>
      <c r="S1714" s="186"/>
      <c r="T1714" s="187"/>
      <c r="U1714" s="187"/>
      <c r="V1714" s="187"/>
      <c r="W1714" s="320"/>
      <c r="X1714" s="214"/>
      <c r="Y1714" s="215"/>
      <c r="Z1714" s="34"/>
      <c r="AA1714" s="35"/>
      <c r="AB1714" s="35"/>
      <c r="AC1714" s="35"/>
      <c r="AD1714" s="36"/>
      <c r="AE1714" s="224"/>
      <c r="AF1714" s="53"/>
      <c r="AG1714" s="54"/>
      <c r="AH1714" s="55"/>
      <c r="AI1714" s="56"/>
      <c r="AJ1714" s="41" t="s">
        <v>57</v>
      </c>
      <c r="AK1714" s="42">
        <v>44573</v>
      </c>
      <c r="AL1714" s="50"/>
      <c r="AM1714" s="337" t="str">
        <f>INDEX($K$6:$AE$6,1,MATCH(1,K1714:AE1714,-1))</f>
        <v>95PFE-L2S</v>
      </c>
      <c r="AN1714" s="337" t="str">
        <f>IF(INDEX($K$6:$AE$6,1,MATCH(1,K1714:AE1714,1))&lt;&gt;INDEX($K$6:$AE$6,1,MATCH(1,K1714:AE1714,-1)),INDEX($K$6:$AE$6,1,MATCH(1,K1714:AE1714,1)),"-")</f>
        <v>-</v>
      </c>
    </row>
    <row r="1715" spans="1:40" x14ac:dyDescent="0.2">
      <c r="B1715" s="172">
        <f>IF(A1715="Oui",1,0)</f>
        <v>0</v>
      </c>
      <c r="C1715" s="172">
        <f>IF(OR(G1715="Médecin",H1715="Médecin",I1715="Médecin",I1715="Médecins",H1715="anesthésiste",H1715="boursier univ.",H1715="chercheur",H1715="chirurgien",H1715="Résident(e)",H1715="Md Urg",H1715="Md Card",LEFT(H1715,6)="Fellow",H1715="Externe Médecine",H1715="Directeur de la biobanque Médecin",H1715="monit.-boursier",),1,0)</f>
        <v>1</v>
      </c>
      <c r="D1715" s="172">
        <f>IF(OR(G1715=0,H1715="Stagiaire",H1715="Stagiaires",H1715="Externe",H1715="Externes",G1715="agence",H1715="STAGIAIRE INFIRMIER(ÈRE)",H1715="STAGIAIRE SI",H1715="STAGIAIRE S.I.",H1715="STAGIAIRE PAB",H1715="STAGIAIRE EN PERFUSION",H1715="Stagiaire Physiothérapeute",H1715="Stagiaire médecine",H1715="Stagiaire - Service sociaux",H1715="STAGIAIRE SOINS INFIRMIERS",H1715="STAGIAIRE EXTERNE EN MÉDECINE",H1715="ss",),1,0)</f>
        <v>0</v>
      </c>
      <c r="E1715" s="28" t="s">
        <v>2493</v>
      </c>
      <c r="F1715" s="28" t="s">
        <v>648</v>
      </c>
      <c r="G1715" s="262" t="s">
        <v>2496</v>
      </c>
      <c r="H1715" s="79" t="s">
        <v>80</v>
      </c>
      <c r="I1715" s="164" t="s">
        <v>117</v>
      </c>
      <c r="J1715" s="273">
        <f ca="1">IF(AK1715&lt;=Données!$B$2,1," ")</f>
        <v>1</v>
      </c>
      <c r="K1715" s="45">
        <v>1</v>
      </c>
      <c r="L1715" s="46"/>
      <c r="M1715" s="47"/>
      <c r="N1715" s="48"/>
      <c r="O1715" s="185"/>
      <c r="P1715" s="187"/>
      <c r="Q1715" s="185"/>
      <c r="R1715" s="186"/>
      <c r="S1715" s="186"/>
      <c r="T1715" s="187"/>
      <c r="U1715" s="187"/>
      <c r="V1715" s="187"/>
      <c r="W1715" s="320"/>
      <c r="X1715" s="214"/>
      <c r="Y1715" s="215"/>
      <c r="Z1715" s="34"/>
      <c r="AA1715" s="35"/>
      <c r="AB1715" s="35"/>
      <c r="AC1715" s="35"/>
      <c r="AD1715" s="36"/>
      <c r="AE1715" s="224"/>
      <c r="AF1715" s="53"/>
      <c r="AG1715" s="54"/>
      <c r="AH1715" s="55"/>
      <c r="AI1715" s="56"/>
      <c r="AJ1715" s="41" t="s">
        <v>98</v>
      </c>
      <c r="AK1715" s="42">
        <v>44580</v>
      </c>
      <c r="AL1715" s="50"/>
      <c r="AM1715" s="337" t="str">
        <f>INDEX($K$6:$AE$6,1,MATCH(1,K1715:AE1715,-1))</f>
        <v>95PFE-L2S</v>
      </c>
      <c r="AN1715" s="337" t="str">
        <f>IF(INDEX($K$6:$AE$6,1,MATCH(1,K1715:AE1715,1))&lt;&gt;INDEX($K$6:$AE$6,1,MATCH(1,K1715:AE1715,-1)),INDEX($K$6:$AE$6,1,MATCH(1,K1715:AE1715,1)),"-")</f>
        <v>-</v>
      </c>
    </row>
    <row r="1716" spans="1:40" x14ac:dyDescent="0.2">
      <c r="A1716" s="382" t="str">
        <f>IF(IFERROR(VLOOKUP(G1716,EmployesActifs,1,FALSE),"Non")&lt;&gt;"Non","Oui","Non")</f>
        <v>Oui</v>
      </c>
      <c r="B1716" s="172">
        <f>IF(A1716="Oui",1,0)</f>
        <v>1</v>
      </c>
      <c r="C1716" s="172">
        <f>IF(OR(G1716="Médecin",H1716="Médecin",I1716="Médecin",I1716="Médecins",H1716="anesthésiste",H1716="boursier univ.",H1716="chercheur",H1716="chirurgien",H1716="Résident(e)",H1716="Md Urg",H1716="Md Card",LEFT(H1716,6)="Fellow",H1716="Externe Médecine",H1716="Directeur de la biobanque Médecin",H1716="monit.-boursier",),1,0)</f>
        <v>0</v>
      </c>
      <c r="D1716" s="172">
        <f>IF(OR(G1716=0,H1716="Stagiaire",H1716="Stagiaires",H1716="Externe",H1716="Externes",G1716="agence",H1716="STAGIAIRE INFIRMIER(ÈRE)",H1716="STAGIAIRE SI",H1716="STAGIAIRE S.I.",H1716="STAGIAIRE PAB",H1716="STAGIAIRE EN PERFUSION",H1716="Stagiaire Physiothérapeute",H1716="Stagiaire médecine",H1716="Stagiaire - Service sociaux",H1716="STAGIAIRE SOINS INFIRMIERS",H1716="STAGIAIRE EXTERNE EN MÉDECINE",H1716="ss",),1,0)</f>
        <v>0</v>
      </c>
      <c r="E1716" s="28" t="s">
        <v>2493</v>
      </c>
      <c r="F1716" s="28" t="s">
        <v>4161</v>
      </c>
      <c r="G1716" s="262">
        <v>12492</v>
      </c>
      <c r="H1716" s="79" t="s">
        <v>4917</v>
      </c>
      <c r="I1716" s="164" t="s">
        <v>3436</v>
      </c>
      <c r="J1716" s="273" t="str">
        <f ca="1">IF(AK1716&lt;=Données!$B$2,1," ")</f>
        <v xml:space="preserve"> </v>
      </c>
      <c r="K1716" s="45"/>
      <c r="L1716" s="46">
        <v>1</v>
      </c>
      <c r="M1716" s="47"/>
      <c r="N1716" s="48"/>
      <c r="O1716" s="185"/>
      <c r="P1716" s="187"/>
      <c r="Q1716" s="185"/>
      <c r="R1716" s="186"/>
      <c r="S1716" s="186"/>
      <c r="T1716" s="187"/>
      <c r="U1716" s="187"/>
      <c r="V1716" s="187"/>
      <c r="W1716" s="320"/>
      <c r="X1716" s="214"/>
      <c r="Y1716" s="215"/>
      <c r="Z1716" s="34"/>
      <c r="AA1716" s="35"/>
      <c r="AB1716" s="35"/>
      <c r="AC1716" s="35"/>
      <c r="AD1716" s="36"/>
      <c r="AE1716" s="224"/>
      <c r="AF1716" s="53"/>
      <c r="AG1716" s="54"/>
      <c r="AH1716" s="55"/>
      <c r="AI1716" s="56"/>
      <c r="AJ1716" s="41" t="s">
        <v>4462</v>
      </c>
      <c r="AK1716" s="42">
        <v>45695</v>
      </c>
      <c r="AL1716" s="50"/>
      <c r="AM1716" s="337" t="str">
        <f>INDEX($K$6:$AE$6,1,MATCH(1,K1716:AE1716,-1))</f>
        <v>95PFE-L2M</v>
      </c>
      <c r="AN1716" s="337" t="str">
        <f>IF(INDEX($K$6:$AE$6,1,MATCH(1,K1716:AE1716,1))&lt;&gt;INDEX($K$6:$AE$6,1,MATCH(1,K1716:AE1716,-1)),INDEX($K$6:$AE$6,1,MATCH(1,K1716:AE1716,1)),"-")</f>
        <v>-</v>
      </c>
    </row>
    <row r="1717" spans="1:40" x14ac:dyDescent="0.2">
      <c r="A1717" s="382" t="str">
        <f>IF(IFERROR(VLOOKUP(G1717,EmployesActifs,1,FALSE),"Non")&lt;&gt;"Non","Oui","Non")</f>
        <v>Oui</v>
      </c>
      <c r="B1717" s="172">
        <f>IF(A1717="Oui",1,0)</f>
        <v>1</v>
      </c>
      <c r="C1717" s="172">
        <f>IF(OR(G1717="Médecin",H1717="Médecin",I1717="Médecin",I1717="Médecins",H1717="anesthésiste",H1717="boursier univ.",H1717="chercheur",H1717="chirurgien",H1717="Résident(e)",H1717="Md Urg",H1717="Md Card",LEFT(H1717,6)="Fellow",H1717="Externe Médecine",H1717="Directeur de la biobanque Médecin",H1717="monit.-boursier",),1,0)</f>
        <v>0</v>
      </c>
      <c r="D1717" s="172">
        <f>IF(OR(G1717=0,H1717="Stagiaire",H1717="Stagiaires",H1717="Externe",H1717="Externes",G1717="agence",H1717="STAGIAIRE INFIRMIER(ÈRE)",H1717="STAGIAIRE SI",H1717="STAGIAIRE S.I.",H1717="STAGIAIRE PAB",H1717="STAGIAIRE EN PERFUSION",H1717="Stagiaire Physiothérapeute",H1717="Stagiaire médecine",H1717="Stagiaire - Service sociaux",H1717="STAGIAIRE SOINS INFIRMIERS",H1717="STAGIAIRE EXTERNE EN MÉDECINE",H1717="ss",),1,0)</f>
        <v>0</v>
      </c>
      <c r="E1717" s="28" t="s">
        <v>2493</v>
      </c>
      <c r="F1717" s="28" t="s">
        <v>170</v>
      </c>
      <c r="G1717" s="262">
        <v>2256</v>
      </c>
      <c r="H1717" s="79" t="s">
        <v>3390</v>
      </c>
      <c r="I1717" s="164" t="s">
        <v>3391</v>
      </c>
      <c r="J1717" s="273">
        <f ca="1">IF(AK1717&lt;=Données!$B$2,1," ")</f>
        <v>1</v>
      </c>
      <c r="K1717" s="45">
        <v>1</v>
      </c>
      <c r="L1717" s="46"/>
      <c r="M1717" s="47"/>
      <c r="N1717" s="48"/>
      <c r="O1717" s="185"/>
      <c r="P1717" s="187"/>
      <c r="Q1717" s="185"/>
      <c r="R1717" s="186"/>
      <c r="S1717" s="186"/>
      <c r="T1717" s="187"/>
      <c r="U1717" s="187"/>
      <c r="V1717" s="187"/>
      <c r="W1717" s="320"/>
      <c r="X1717" s="214"/>
      <c r="Y1717" s="215"/>
      <c r="Z1717" s="34"/>
      <c r="AA1717" s="35"/>
      <c r="AB1717" s="35"/>
      <c r="AC1717" s="35"/>
      <c r="AD1717" s="36"/>
      <c r="AE1717" s="224"/>
      <c r="AF1717" s="53"/>
      <c r="AG1717" s="54"/>
      <c r="AH1717" s="55"/>
      <c r="AI1717" s="56"/>
      <c r="AJ1717" s="41" t="s">
        <v>98</v>
      </c>
      <c r="AK1717" s="42">
        <v>44575</v>
      </c>
      <c r="AL1717" s="50"/>
      <c r="AM1717" s="337" t="str">
        <f>INDEX($K$6:$AE$6,1,MATCH(1,K1717:AE1717,-1))</f>
        <v>95PFE-L2S</v>
      </c>
      <c r="AN1717" s="337" t="str">
        <f>IF(INDEX($K$6:$AE$6,1,MATCH(1,K1717:AE1717,1))&lt;&gt;INDEX($K$6:$AE$6,1,MATCH(1,K1717:AE1717,-1)),INDEX($K$6:$AE$6,1,MATCH(1,K1717:AE1717,1)),"-")</f>
        <v>-</v>
      </c>
    </row>
    <row r="1718" spans="1:40" x14ac:dyDescent="0.2">
      <c r="A1718" s="382" t="str">
        <f>IF(IFERROR(VLOOKUP(G1718,EmployesActifs,1,FALSE),"Non")&lt;&gt;"Non","Oui","Non")</f>
        <v>Oui</v>
      </c>
      <c r="B1718" s="172">
        <f>IF(A1718="Oui",1,0)</f>
        <v>1</v>
      </c>
      <c r="C1718" s="172">
        <f>IF(OR(G1718="Médecin",H1718="Médecin",I1718="Médecin",I1718="Médecins",H1718="anesthésiste",H1718="boursier univ.",H1718="chercheur",H1718="chirurgien",H1718="Résident(e)",H1718="Md Urg",H1718="Md Card",LEFT(H1718,6)="Fellow",H1718="Externe Médecine",H1718="Directeur de la biobanque Médecin",H1718="monit.-boursier",),1,0)</f>
        <v>0</v>
      </c>
      <c r="D1718" s="172">
        <f>IF(OR(G1718=0,H1718="Stagiaire",H1718="Stagiaires",H1718="Externe",H1718="Externes",G1718="agence",H1718="STAGIAIRE INFIRMIER(ÈRE)",H1718="STAGIAIRE SI",H1718="STAGIAIRE S.I.",H1718="STAGIAIRE PAB",H1718="STAGIAIRE EN PERFUSION",H1718="Stagiaire Physiothérapeute",H1718="Stagiaire médecine",H1718="Stagiaire - Service sociaux",H1718="STAGIAIRE SOINS INFIRMIERS",H1718="STAGIAIRE EXTERNE EN MÉDECINE",H1718="ss",),1,0)</f>
        <v>0</v>
      </c>
      <c r="E1718" s="28" t="s">
        <v>2493</v>
      </c>
      <c r="F1718" s="28" t="s">
        <v>1987</v>
      </c>
      <c r="G1718" s="262">
        <v>6915</v>
      </c>
      <c r="H1718" s="79" t="s">
        <v>1821</v>
      </c>
      <c r="I1718" s="164" t="s">
        <v>553</v>
      </c>
      <c r="J1718" s="273">
        <f ca="1">IF(AK1718&lt;=Données!$B$2,1," ")</f>
        <v>1</v>
      </c>
      <c r="K1718" s="45"/>
      <c r="L1718" s="46" t="s">
        <v>56</v>
      </c>
      <c r="M1718" s="47" t="s">
        <v>56</v>
      </c>
      <c r="N1718" s="48"/>
      <c r="O1718" s="185"/>
      <c r="P1718" s="187"/>
      <c r="Q1718" s="185"/>
      <c r="R1718" s="186" t="s">
        <v>56</v>
      </c>
      <c r="S1718" s="186">
        <v>1</v>
      </c>
      <c r="T1718" s="187"/>
      <c r="U1718" s="187"/>
      <c r="V1718" s="187"/>
      <c r="W1718" s="320"/>
      <c r="X1718" s="214"/>
      <c r="Y1718" s="215"/>
      <c r="Z1718" s="34" t="s">
        <v>56</v>
      </c>
      <c r="AA1718" s="35" t="s">
        <v>56</v>
      </c>
      <c r="AB1718" s="35" t="s">
        <v>56</v>
      </c>
      <c r="AC1718" s="35"/>
      <c r="AD1718" s="36"/>
      <c r="AE1718" s="224" t="s">
        <v>56</v>
      </c>
      <c r="AF1718" s="53"/>
      <c r="AG1718" s="54"/>
      <c r="AH1718" s="55"/>
      <c r="AI1718" s="56"/>
      <c r="AJ1718" s="41" t="s">
        <v>66</v>
      </c>
      <c r="AK1718" s="42">
        <v>44377</v>
      </c>
      <c r="AL1718" s="50" t="s">
        <v>2497</v>
      </c>
      <c r="AM1718" s="337" t="str">
        <f>INDEX($K$6:$AE$6,1,MATCH(1,K1718:AE1718,-1))</f>
        <v>1870 +</v>
      </c>
      <c r="AN1718" s="337" t="str">
        <f>IF(INDEX($K$6:$AE$6,1,MATCH(1,K1718:AE1718,1))&lt;&gt;INDEX($K$6:$AE$6,1,MATCH(1,K1718:AE1718,-1)),INDEX($K$6:$AE$6,1,MATCH(1,K1718:AE1718,1)),"-")</f>
        <v>-</v>
      </c>
    </row>
    <row r="1719" spans="1:40" x14ac:dyDescent="0.2">
      <c r="A1719" s="382" t="str">
        <f>IF(IFERROR(VLOOKUP(G1719,EmployesActifs,1,FALSE),"Non")&lt;&gt;"Non","Oui","Non")</f>
        <v>Oui</v>
      </c>
      <c r="B1719" s="172">
        <f>IF(A1719="Oui",1,0)</f>
        <v>1</v>
      </c>
      <c r="C1719" s="172">
        <f>IF(OR(G1719="Médecin",H1719="Médecin",I1719="Médecin",I1719="Médecins",H1719="anesthésiste",H1719="boursier univ.",H1719="chercheur",H1719="chirurgien",H1719="Résident(e)",H1719="Md Urg",H1719="Md Card",LEFT(H1719,6)="Fellow",H1719="Externe Médecine",H1719="Directeur de la biobanque Médecin",H1719="monit.-boursier",),1,0)</f>
        <v>0</v>
      </c>
      <c r="D1719" s="172">
        <f>IF(OR(G1719=0,H1719="Stagiaire",H1719="Stagiaires",H1719="Externe",H1719="Externes",G1719="agence",H1719="STAGIAIRE INFIRMIER(ÈRE)",H1719="STAGIAIRE SI",H1719="STAGIAIRE S.I.",H1719="STAGIAIRE PAB",H1719="STAGIAIRE EN PERFUSION",H1719="Stagiaire Physiothérapeute",H1719="Stagiaire médecine",H1719="Stagiaire - Service sociaux",H1719="STAGIAIRE SOINS INFIRMIERS",H1719="STAGIAIRE EXTERNE EN MÉDECINE",H1719="ss",),1,0)</f>
        <v>0</v>
      </c>
      <c r="E1719" s="28" t="s">
        <v>2493</v>
      </c>
      <c r="F1719" s="28" t="s">
        <v>599</v>
      </c>
      <c r="G1719" s="262">
        <v>13311</v>
      </c>
      <c r="H1719" s="79" t="s">
        <v>103</v>
      </c>
      <c r="I1719" s="164" t="s">
        <v>2714</v>
      </c>
      <c r="J1719" s="273" t="str">
        <f ca="1">IF(AK1719&lt;=Données!$B$2,1," ")</f>
        <v xml:space="preserve"> </v>
      </c>
      <c r="K1719" s="45"/>
      <c r="L1719" s="46" t="s">
        <v>56</v>
      </c>
      <c r="M1719" s="47"/>
      <c r="N1719" s="48"/>
      <c r="O1719" s="185"/>
      <c r="P1719" s="187"/>
      <c r="Q1719" s="185"/>
      <c r="R1719" s="186"/>
      <c r="S1719" s="186">
        <v>1</v>
      </c>
      <c r="T1719" s="187"/>
      <c r="U1719" s="187"/>
      <c r="V1719" s="187"/>
      <c r="W1719" s="320"/>
      <c r="X1719" s="214"/>
      <c r="Y1719" s="215"/>
      <c r="Z1719" s="34"/>
      <c r="AA1719" s="35"/>
      <c r="AB1719" s="35"/>
      <c r="AC1719" s="35"/>
      <c r="AD1719" s="36"/>
      <c r="AE1719" s="224"/>
      <c r="AF1719" s="53"/>
      <c r="AG1719" s="54"/>
      <c r="AH1719" s="55"/>
      <c r="AI1719" s="56"/>
      <c r="AJ1719" s="41" t="s">
        <v>4462</v>
      </c>
      <c r="AK1719" s="42">
        <v>45805</v>
      </c>
      <c r="AL1719" s="50"/>
      <c r="AM1719" s="337" t="str">
        <f>INDEX($K$6:$AE$6,1,MATCH(1,K1719:AE1719,-1))</f>
        <v>1870 +</v>
      </c>
      <c r="AN1719" s="337" t="str">
        <f>IF(INDEX($K$6:$AE$6,1,MATCH(1,K1719:AE1719,1))&lt;&gt;INDEX($K$6:$AE$6,1,MATCH(1,K1719:AE1719,-1)),INDEX($K$6:$AE$6,1,MATCH(1,K1719:AE1719,1)),"-")</f>
        <v>-</v>
      </c>
    </row>
    <row r="1720" spans="1:40" x14ac:dyDescent="0.2">
      <c r="A1720" s="382" t="str">
        <f>IF(IFERROR(VLOOKUP(G1720,EmployesActifs,1,FALSE),"Non")&lt;&gt;"Non","Oui","Non")</f>
        <v>Oui</v>
      </c>
      <c r="B1720" s="172">
        <f>IF(A1720="Oui",1,0)</f>
        <v>1</v>
      </c>
      <c r="C1720" s="172">
        <f>IF(OR(G1720="Médecin",H1720="Médecin",I1720="Médecin",I1720="Médecins",H1720="anesthésiste",H1720="boursier univ.",H1720="chercheur",H1720="chirurgien",H1720="Résident(e)",H1720="Md Urg",H1720="Md Card",LEFT(H1720,6)="Fellow",H1720="Externe Médecine",H1720="Directeur de la biobanque Médecin",H1720="monit.-boursier",),1,0)</f>
        <v>0</v>
      </c>
      <c r="D1720" s="172">
        <f>IF(OR(G1720=0,H1720="Stagiaire",H1720="Stagiaires",H1720="Externe",H1720="Externes",G1720="agence",H1720="STAGIAIRE INFIRMIER(ÈRE)",H1720="STAGIAIRE SI",H1720="STAGIAIRE S.I.",H1720="STAGIAIRE PAB",H1720="STAGIAIRE EN PERFUSION",H1720="Stagiaire Physiothérapeute",H1720="Stagiaire médecine",H1720="Stagiaire - Service sociaux",H1720="STAGIAIRE SOINS INFIRMIERS",H1720="STAGIAIRE EXTERNE EN MÉDECINE",H1720="ss",),1,0)</f>
        <v>0</v>
      </c>
      <c r="E1720" s="28" t="s">
        <v>2493</v>
      </c>
      <c r="F1720" s="28" t="s">
        <v>225</v>
      </c>
      <c r="G1720" s="262">
        <v>8248</v>
      </c>
      <c r="H1720" s="79" t="s">
        <v>3634</v>
      </c>
      <c r="I1720" s="164" t="s">
        <v>5714</v>
      </c>
      <c r="J1720" s="273">
        <f ca="1">IF(AK1720&lt;=Données!$B$2,1," ")</f>
        <v>1</v>
      </c>
      <c r="K1720" s="45"/>
      <c r="L1720" s="46"/>
      <c r="M1720" s="47"/>
      <c r="N1720" s="48"/>
      <c r="O1720" s="185"/>
      <c r="P1720" s="187"/>
      <c r="Q1720" s="185"/>
      <c r="R1720" s="186"/>
      <c r="S1720" s="186"/>
      <c r="T1720" s="187"/>
      <c r="U1720" s="187"/>
      <c r="V1720" s="187"/>
      <c r="W1720" s="320"/>
      <c r="X1720" s="214"/>
      <c r="Y1720" s="215"/>
      <c r="Z1720" s="34"/>
      <c r="AA1720" s="35">
        <v>1</v>
      </c>
      <c r="AB1720" s="35"/>
      <c r="AC1720" s="35"/>
      <c r="AD1720" s="36"/>
      <c r="AE1720" s="224"/>
      <c r="AF1720" s="53"/>
      <c r="AG1720" s="54"/>
      <c r="AH1720" s="55"/>
      <c r="AI1720" s="56"/>
      <c r="AJ1720" s="41" t="s">
        <v>106</v>
      </c>
      <c r="AK1720" s="42">
        <v>44131</v>
      </c>
      <c r="AL1720" s="50"/>
      <c r="AM1720" s="337" t="str">
        <f>INDEX($K$6:$AE$6,1,MATCH(1,K1720:AE1720,-1))</f>
        <v>1511-S</v>
      </c>
      <c r="AN1720" s="337" t="str">
        <f>IF(INDEX($K$6:$AE$6,1,MATCH(1,K1720:AE1720,1))&lt;&gt;INDEX($K$6:$AE$6,1,MATCH(1,K1720:AE1720,-1)),INDEX($K$6:$AE$6,1,MATCH(1,K1720:AE1720,1)),"-")</f>
        <v>-</v>
      </c>
    </row>
    <row r="1721" spans="1:40" x14ac:dyDescent="0.2">
      <c r="A1721" s="382" t="str">
        <f>IF(IFERROR(VLOOKUP(G1721,EmployesActifs,1,FALSE),"Non")&lt;&gt;"Non","Oui","Non")</f>
        <v>Oui</v>
      </c>
      <c r="B1721" s="172">
        <f>IF(A1721="Oui",1,0)</f>
        <v>1</v>
      </c>
      <c r="C1721" s="172">
        <f>IF(OR(G1721="Médecin",H1721="Médecin",I1721="Médecin",I1721="Médecins",H1721="anesthésiste",H1721="boursier univ.",H1721="chercheur",H1721="chirurgien",H1721="Résident(e)",H1721="Md Urg",H1721="Md Card",LEFT(H1721,6)="Fellow",H1721="Externe Médecine",H1721="Directeur de la biobanque Médecin",H1721="monit.-boursier",),1,0)</f>
        <v>0</v>
      </c>
      <c r="D1721" s="172">
        <f>IF(OR(G1721=0,H1721="Stagiaire",H1721="Stagiaires",H1721="Externe",H1721="Externes",G1721="agence",H1721="STAGIAIRE INFIRMIER(ÈRE)",H1721="STAGIAIRE SI",H1721="STAGIAIRE S.I.",H1721="STAGIAIRE PAB",H1721="STAGIAIRE EN PERFUSION",H1721="Stagiaire Physiothérapeute",H1721="Stagiaire médecine",H1721="Stagiaire - Service sociaux",H1721="STAGIAIRE SOINS INFIRMIERS",H1721="STAGIAIRE EXTERNE EN MÉDECINE",H1721="ss",),1,0)</f>
        <v>0</v>
      </c>
      <c r="E1721" s="28" t="s">
        <v>2493</v>
      </c>
      <c r="F1721" s="28" t="s">
        <v>1269</v>
      </c>
      <c r="G1721" s="262">
        <v>2310</v>
      </c>
      <c r="H1721" s="79" t="s">
        <v>103</v>
      </c>
      <c r="I1721" s="164" t="s">
        <v>4464</v>
      </c>
      <c r="J1721" s="273" t="str">
        <f ca="1">IF(AK1721&lt;=Données!$B$2,1," ")</f>
        <v xml:space="preserve"> </v>
      </c>
      <c r="K1721" s="45">
        <v>1</v>
      </c>
      <c r="L1721" s="46"/>
      <c r="M1721" s="47"/>
      <c r="N1721" s="48"/>
      <c r="O1721" s="185"/>
      <c r="P1721" s="187"/>
      <c r="Q1721" s="185"/>
      <c r="R1721" s="186"/>
      <c r="S1721" s="186"/>
      <c r="T1721" s="187"/>
      <c r="U1721" s="187"/>
      <c r="V1721" s="187"/>
      <c r="W1721" s="320"/>
      <c r="X1721" s="214"/>
      <c r="Y1721" s="215"/>
      <c r="Z1721" s="34"/>
      <c r="AA1721" s="35"/>
      <c r="AB1721" s="35"/>
      <c r="AC1721" s="35"/>
      <c r="AD1721" s="36"/>
      <c r="AE1721" s="224"/>
      <c r="AF1721" s="53"/>
      <c r="AG1721" s="54"/>
      <c r="AH1721" s="55"/>
      <c r="AI1721" s="56"/>
      <c r="AJ1721" s="41" t="s">
        <v>4462</v>
      </c>
      <c r="AK1721" s="42">
        <v>45272</v>
      </c>
      <c r="AL1721" s="50"/>
      <c r="AM1721" s="337" t="str">
        <f>INDEX($K$6:$AE$6,1,MATCH(1,K1721:AE1721,-1))</f>
        <v>95PFE-L2S</v>
      </c>
      <c r="AN1721" s="337" t="str">
        <f>IF(INDEX($K$6:$AE$6,1,MATCH(1,K1721:AE1721,1))&lt;&gt;INDEX($K$6:$AE$6,1,MATCH(1,K1721:AE1721,-1)),INDEX($K$6:$AE$6,1,MATCH(1,K1721:AE1721,1)),"-")</f>
        <v>-</v>
      </c>
    </row>
    <row r="1722" spans="1:40" x14ac:dyDescent="0.2">
      <c r="A1722" s="382" t="str">
        <f>IF(IFERROR(VLOOKUP(G1722,EmployesActifs,1,FALSE),"Non")&lt;&gt;"Non","Oui","Non")</f>
        <v>Oui</v>
      </c>
      <c r="B1722" s="172">
        <f>IF(A1722="Oui",1,0)</f>
        <v>1</v>
      </c>
      <c r="C1722" s="172">
        <f>IF(OR(G1722="Médecin",H1722="Médecin",I1722="Médecin",I1722="Médecins",H1722="anesthésiste",H1722="boursier univ.",H1722="chercheur",H1722="chirurgien",H1722="Résident(e)",H1722="Md Urg",H1722="Md Card",LEFT(H1722,6)="Fellow",H1722="Externe Médecine",H1722="Directeur de la biobanque Médecin",H1722="monit.-boursier",),1,0)</f>
        <v>0</v>
      </c>
      <c r="D1722" s="172">
        <f>IF(OR(G1722=0,H1722="Stagiaire",H1722="Stagiaires",H1722="Externe",H1722="Externes",G1722="agence",H1722="STAGIAIRE INFIRMIER(ÈRE)",H1722="STAGIAIRE SI",H1722="STAGIAIRE S.I.",H1722="STAGIAIRE PAB",H1722="STAGIAIRE EN PERFUSION",H1722="Stagiaire Physiothérapeute",H1722="Stagiaire médecine",H1722="Stagiaire - Service sociaux",H1722="STAGIAIRE SOINS INFIRMIERS",H1722="STAGIAIRE EXTERNE EN MÉDECINE",H1722="ss",),1,0)</f>
        <v>0</v>
      </c>
      <c r="E1722" s="28" t="s">
        <v>2493</v>
      </c>
      <c r="F1722" s="28" t="s">
        <v>902</v>
      </c>
      <c r="G1722" s="262">
        <v>12080</v>
      </c>
      <c r="H1722" s="79" t="s">
        <v>54</v>
      </c>
      <c r="I1722" s="164" t="s">
        <v>531</v>
      </c>
      <c r="J1722" s="273" t="str">
        <f ca="1">IF(AK1722&lt;=Données!$B$2,1," ")</f>
        <v xml:space="preserve"> </v>
      </c>
      <c r="K1722" s="45"/>
      <c r="L1722" s="46"/>
      <c r="M1722" s="47"/>
      <c r="N1722" s="48"/>
      <c r="O1722" s="185"/>
      <c r="P1722" s="187"/>
      <c r="Q1722" s="185"/>
      <c r="R1722" s="186"/>
      <c r="S1722" s="186">
        <v>1</v>
      </c>
      <c r="T1722" s="187"/>
      <c r="U1722" s="187"/>
      <c r="V1722" s="187"/>
      <c r="W1722" s="320"/>
      <c r="X1722" s="214"/>
      <c r="Y1722" s="215"/>
      <c r="Z1722" s="34"/>
      <c r="AA1722" s="35"/>
      <c r="AB1722" s="35"/>
      <c r="AC1722" s="35"/>
      <c r="AD1722" s="36"/>
      <c r="AE1722" s="224"/>
      <c r="AF1722" s="53"/>
      <c r="AG1722" s="54"/>
      <c r="AH1722" s="55"/>
      <c r="AI1722" s="56"/>
      <c r="AJ1722" s="41" t="s">
        <v>4462</v>
      </c>
      <c r="AK1722" s="42">
        <v>45644</v>
      </c>
      <c r="AL1722" s="50"/>
      <c r="AM1722" s="337" t="str">
        <f>INDEX($K$6:$AE$6,1,MATCH(1,K1722:AE1722,-1))</f>
        <v>1870 +</v>
      </c>
      <c r="AN1722" s="337" t="str">
        <f>IF(INDEX($K$6:$AE$6,1,MATCH(1,K1722:AE1722,1))&lt;&gt;INDEX($K$6:$AE$6,1,MATCH(1,K1722:AE1722,-1)),INDEX($K$6:$AE$6,1,MATCH(1,K1722:AE1722,1)),"-")</f>
        <v>-</v>
      </c>
    </row>
    <row r="1723" spans="1:40" x14ac:dyDescent="0.2">
      <c r="A1723" s="382" t="str">
        <f>IF(IFERROR(VLOOKUP(G1723,EmployesActifs,1,FALSE),"Non")&lt;&gt;"Non","Oui","Non")</f>
        <v>Oui</v>
      </c>
      <c r="B1723" s="172">
        <f>IF(A1723="Oui",1,0)</f>
        <v>1</v>
      </c>
      <c r="C1723" s="172">
        <f>IF(OR(G1723="Médecin",H1723="Médecin",I1723="Médecin",I1723="Médecins",H1723="anesthésiste",H1723="boursier univ.",H1723="chercheur",H1723="chirurgien",H1723="Résident(e)",H1723="Md Urg",H1723="Md Card",LEFT(H1723,6)="Fellow",H1723="Externe Médecine",H1723="Directeur de la biobanque Médecin",H1723="monit.-boursier",),1,0)</f>
        <v>0</v>
      </c>
      <c r="D1723" s="172">
        <f>IF(OR(G1723=0,H1723="Stagiaire",H1723="Stagiaires",H1723="Externe",H1723="Externes",G1723="agence",H1723="STAGIAIRE INFIRMIER(ÈRE)",H1723="STAGIAIRE SI",H1723="STAGIAIRE S.I.",H1723="STAGIAIRE PAB",H1723="STAGIAIRE EN PERFUSION",H1723="Stagiaire Physiothérapeute",H1723="Stagiaire médecine",H1723="Stagiaire - Service sociaux",H1723="STAGIAIRE SOINS INFIRMIERS",H1723="STAGIAIRE EXTERNE EN MÉDECINE",H1723="ss",),1,0)</f>
        <v>0</v>
      </c>
      <c r="E1723" s="28" t="s">
        <v>5460</v>
      </c>
      <c r="F1723" s="28" t="s">
        <v>599</v>
      </c>
      <c r="G1723" s="262">
        <v>13739</v>
      </c>
      <c r="H1723" s="79" t="s">
        <v>103</v>
      </c>
      <c r="I1723" s="164" t="s">
        <v>2714</v>
      </c>
      <c r="J1723" s="273" t="str">
        <f ca="1">IF(AK1723&lt;=Données!$B$2,1," ")</f>
        <v xml:space="preserve"> </v>
      </c>
      <c r="K1723" s="45"/>
      <c r="L1723" s="46" t="s">
        <v>56</v>
      </c>
      <c r="M1723" s="47"/>
      <c r="N1723" s="48"/>
      <c r="O1723" s="185" t="s">
        <v>56</v>
      </c>
      <c r="P1723" s="187"/>
      <c r="Q1723" s="185"/>
      <c r="R1723" s="186"/>
      <c r="S1723" s="186">
        <v>1</v>
      </c>
      <c r="T1723" s="187"/>
      <c r="U1723" s="187"/>
      <c r="V1723" s="187"/>
      <c r="W1723" s="320"/>
      <c r="X1723" s="214"/>
      <c r="Y1723" s="215"/>
      <c r="Z1723" s="34"/>
      <c r="AA1723" s="35"/>
      <c r="AB1723" s="35"/>
      <c r="AC1723" s="35"/>
      <c r="AD1723" s="36"/>
      <c r="AE1723" s="224"/>
      <c r="AF1723" s="53"/>
      <c r="AG1723" s="54"/>
      <c r="AH1723" s="55"/>
      <c r="AI1723" s="56"/>
      <c r="AJ1723" s="41" t="s">
        <v>4462</v>
      </c>
      <c r="AK1723" s="42">
        <v>45518</v>
      </c>
      <c r="AL1723" s="50"/>
      <c r="AM1723" s="337" t="str">
        <f>INDEX($K$6:$AE$6,1,MATCH(1,K1723:AE1723,-1))</f>
        <v>1870 +</v>
      </c>
      <c r="AN1723" s="337" t="str">
        <f>IF(INDEX($K$6:$AE$6,1,MATCH(1,K1723:AE1723,1))&lt;&gt;INDEX($K$6:$AE$6,1,MATCH(1,K1723:AE1723,-1)),INDEX($K$6:$AE$6,1,MATCH(1,K1723:AE1723,1)),"-")</f>
        <v>-</v>
      </c>
    </row>
    <row r="1724" spans="1:40" x14ac:dyDescent="0.2">
      <c r="B1724" s="172">
        <f>IF(A1724="Oui",1,0)</f>
        <v>0</v>
      </c>
      <c r="C1724" s="172">
        <f>IF(OR(G1724="Médecin",H1724="Médecin",I1724="Médecin",I1724="Médecins",H1724="anesthésiste",H1724="boursier univ.",H1724="chercheur",H1724="chirurgien",H1724="Résident(e)",H1724="Md Urg",H1724="Md Card",LEFT(H1724,6)="Fellow",H1724="Externe Médecine",H1724="Directeur de la biobanque Médecin",H1724="monit.-boursier",),1,0)</f>
        <v>0</v>
      </c>
      <c r="D1724" s="172">
        <f>IF(OR(G1724=0,H1724="Stagiaire",H1724="Stagiaires",H1724="Externe",H1724="Externes",G1724="agence",H1724="STAGIAIRE INFIRMIER(ÈRE)",H1724="STAGIAIRE SI",H1724="STAGIAIRE S.I.",H1724="STAGIAIRE PAB",H1724="STAGIAIRE EN PERFUSION",H1724="Stagiaire Physiothérapeute",H1724="Stagiaire médecine",H1724="Stagiaire - Service sociaux",H1724="STAGIAIRE SOINS INFIRMIERS",H1724="STAGIAIRE EXTERNE EN MÉDECINE",H1724="ss",),1,0)</f>
        <v>1</v>
      </c>
      <c r="E1724" s="28" t="s">
        <v>3141</v>
      </c>
      <c r="F1724" s="28" t="s">
        <v>3142</v>
      </c>
      <c r="G1724" s="262">
        <v>0</v>
      </c>
      <c r="H1724" s="79" t="s">
        <v>479</v>
      </c>
      <c r="I1724" s="164" t="s">
        <v>146</v>
      </c>
      <c r="J1724" s="273">
        <f ca="1">IF(AK1724&lt;=Données!$B$2,1," ")</f>
        <v>1</v>
      </c>
      <c r="K1724" s="45"/>
      <c r="L1724" s="46" t="s">
        <v>56</v>
      </c>
      <c r="M1724" s="47"/>
      <c r="N1724" s="48">
        <v>1</v>
      </c>
      <c r="O1724" s="185"/>
      <c r="P1724" s="187"/>
      <c r="Q1724" s="185"/>
      <c r="R1724" s="186"/>
      <c r="S1724" s="186"/>
      <c r="T1724" s="187"/>
      <c r="U1724" s="187"/>
      <c r="V1724" s="187"/>
      <c r="W1724" s="320"/>
      <c r="X1724" s="214"/>
      <c r="Y1724" s="215"/>
      <c r="Z1724" s="34"/>
      <c r="AA1724" s="35"/>
      <c r="AB1724" s="35"/>
      <c r="AC1724" s="35"/>
      <c r="AD1724" s="36"/>
      <c r="AE1724" s="224"/>
      <c r="AF1724" s="53"/>
      <c r="AG1724" s="54"/>
      <c r="AH1724" s="55"/>
      <c r="AI1724" s="56"/>
      <c r="AJ1724" s="41" t="s">
        <v>652</v>
      </c>
      <c r="AK1724" s="42">
        <v>44968</v>
      </c>
      <c r="AL1724" s="50"/>
      <c r="AM1724" s="337" t="str">
        <f>INDEX($K$6:$AE$6,1,MATCH(1,K1724:AE1724,-1))</f>
        <v>F550</v>
      </c>
      <c r="AN1724" s="337" t="str">
        <f>IF(INDEX($K$6:$AE$6,1,MATCH(1,K1724:AE1724,1))&lt;&gt;INDEX($K$6:$AE$6,1,MATCH(1,K1724:AE1724,-1)),INDEX($K$6:$AE$6,1,MATCH(1,K1724:AE1724,1)),"-")</f>
        <v>-</v>
      </c>
    </row>
    <row r="1725" spans="1:40" x14ac:dyDescent="0.2">
      <c r="B1725" s="172">
        <f>IF(A1725="Oui",1,0)</f>
        <v>0</v>
      </c>
      <c r="C1725" s="172">
        <f>IF(OR(G1725="Médecin",H1725="Médecin",I1725="Médecin",I1725="Médecins",H1725="anesthésiste",H1725="boursier univ.",H1725="chercheur",H1725="chirurgien",H1725="Résident(e)",H1725="Md Urg",H1725="Md Card",LEFT(H1725,6)="Fellow",H1725="Externe Médecine",H1725="Directeur de la biobanque Médecin",H1725="monit.-boursier",),1,0)</f>
        <v>1</v>
      </c>
      <c r="D1725" s="172">
        <f>IF(OR(G1725=0,H1725="Stagiaire",H1725="Stagiaires",H1725="Externe",H1725="Externes",G1725="agence",H1725="STAGIAIRE INFIRMIER(ÈRE)",H1725="STAGIAIRE SI",H1725="STAGIAIRE S.I.",H1725="STAGIAIRE PAB",H1725="STAGIAIRE EN PERFUSION",H1725="Stagiaire Physiothérapeute",H1725="Stagiaire médecine",H1725="Stagiaire - Service sociaux",H1725="STAGIAIRE SOINS INFIRMIERS",H1725="STAGIAIRE EXTERNE EN MÉDECINE",H1725="ss",),1,0)</f>
        <v>0</v>
      </c>
      <c r="E1725" s="28" t="s">
        <v>5206</v>
      </c>
      <c r="F1725" s="28" t="s">
        <v>5207</v>
      </c>
      <c r="G1725" s="262" t="s">
        <v>5208</v>
      </c>
      <c r="H1725" s="79" t="s">
        <v>3185</v>
      </c>
      <c r="I1725" s="164" t="s">
        <v>65</v>
      </c>
      <c r="J1725" s="273" t="str">
        <f ca="1">IF(AK1725&lt;=Données!$B$2,1," ")</f>
        <v xml:space="preserve"> </v>
      </c>
      <c r="K1725" s="45" t="s">
        <v>56</v>
      </c>
      <c r="L1725" s="46" t="s">
        <v>56</v>
      </c>
      <c r="M1725" s="47"/>
      <c r="N1725" s="48"/>
      <c r="O1725" s="185">
        <v>1</v>
      </c>
      <c r="P1725" s="187"/>
      <c r="Q1725" s="185"/>
      <c r="R1725" s="186"/>
      <c r="S1725" s="186"/>
      <c r="T1725" s="187"/>
      <c r="U1725" s="187"/>
      <c r="V1725" s="187"/>
      <c r="W1725" s="320"/>
      <c r="X1725" s="214"/>
      <c r="Y1725" s="215"/>
      <c r="Z1725" s="34"/>
      <c r="AA1725" s="35"/>
      <c r="AB1725" s="35"/>
      <c r="AC1725" s="35"/>
      <c r="AD1725" s="36"/>
      <c r="AE1725" s="224"/>
      <c r="AF1725" s="53"/>
      <c r="AG1725" s="54"/>
      <c r="AH1725" s="55"/>
      <c r="AI1725" s="56"/>
      <c r="AJ1725" s="41" t="s">
        <v>4462</v>
      </c>
      <c r="AK1725" s="42">
        <v>45350</v>
      </c>
      <c r="AL1725" s="50"/>
      <c r="AM1725" s="337" t="str">
        <f>INDEX($K$6:$AE$6,1,MATCH(1,K1725:AE1725,-1))</f>
        <v>1804S</v>
      </c>
      <c r="AN1725" s="337" t="str">
        <f>IF(INDEX($K$6:$AE$6,1,MATCH(1,K1725:AE1725,1))&lt;&gt;INDEX($K$6:$AE$6,1,MATCH(1,K1725:AE1725,-1)),INDEX($K$6:$AE$6,1,MATCH(1,K1725:AE1725,1)),"-")</f>
        <v>-</v>
      </c>
    </row>
    <row r="1726" spans="1:40" x14ac:dyDescent="0.2">
      <c r="A1726" s="382" t="str">
        <f>IF(IFERROR(VLOOKUP(G1726,EmployesActifs,1,FALSE),"Non")&lt;&gt;"Non","Oui","Non")</f>
        <v>Oui</v>
      </c>
      <c r="B1726" s="172">
        <f>IF(A1726="Oui",1,0)</f>
        <v>1</v>
      </c>
      <c r="C1726" s="172">
        <f>IF(OR(G1726="Médecin",H1726="Médecin",I1726="Médecin",I1726="Médecins",H1726="anesthésiste",H1726="boursier univ.",H1726="chercheur",H1726="chirurgien",H1726="Résident(e)",H1726="Md Urg",H1726="Md Card",LEFT(H1726,6)="Fellow",H1726="Externe Médecine",H1726="Directeur de la biobanque Médecin",H1726="monit.-boursier",),1,0)</f>
        <v>0</v>
      </c>
      <c r="D1726" s="172">
        <f>IF(OR(G1726=0,H1726="Stagiaire",H1726="Stagiaires",H1726="Externe",H1726="Externes",G1726="agence",H1726="STAGIAIRE INFIRMIER(ÈRE)",H1726="STAGIAIRE SI",H1726="STAGIAIRE S.I.",H1726="STAGIAIRE PAB",H1726="STAGIAIRE EN PERFUSION",H1726="Stagiaire Physiothérapeute",H1726="Stagiaire médecine",H1726="Stagiaire - Service sociaux",H1726="STAGIAIRE SOINS INFIRMIERS",H1726="STAGIAIRE EXTERNE EN MÉDECINE",H1726="ss",),1,0)</f>
        <v>0</v>
      </c>
      <c r="E1726" s="28" t="s">
        <v>2814</v>
      </c>
      <c r="F1726" s="28" t="s">
        <v>161</v>
      </c>
      <c r="G1726" s="262">
        <v>12480</v>
      </c>
      <c r="H1726" s="79" t="s">
        <v>69</v>
      </c>
      <c r="I1726" s="164" t="s">
        <v>65</v>
      </c>
      <c r="J1726" s="273" t="str">
        <f ca="1">IF(AK1726&lt;=Données!$B$2,1," ")</f>
        <v xml:space="preserve"> </v>
      </c>
      <c r="K1726" s="45"/>
      <c r="L1726" s="46" t="s">
        <v>56</v>
      </c>
      <c r="M1726" s="47"/>
      <c r="N1726" s="48"/>
      <c r="O1726" s="185"/>
      <c r="P1726" s="187"/>
      <c r="Q1726" s="185"/>
      <c r="R1726" s="186"/>
      <c r="S1726" s="186">
        <v>1</v>
      </c>
      <c r="T1726" s="187"/>
      <c r="U1726" s="187"/>
      <c r="V1726" s="187"/>
      <c r="W1726" s="320"/>
      <c r="X1726" s="214"/>
      <c r="Y1726" s="215"/>
      <c r="Z1726" s="34"/>
      <c r="AA1726" s="35"/>
      <c r="AB1726" s="35"/>
      <c r="AC1726" s="35"/>
      <c r="AD1726" s="36"/>
      <c r="AE1726" s="224"/>
      <c r="AF1726" s="53"/>
      <c r="AG1726" s="54"/>
      <c r="AH1726" s="55"/>
      <c r="AI1726" s="56"/>
      <c r="AJ1726" s="41" t="s">
        <v>5851</v>
      </c>
      <c r="AK1726" s="42">
        <v>45752</v>
      </c>
      <c r="AL1726" s="50"/>
      <c r="AM1726" s="337" t="str">
        <f>INDEX($K$6:$AE$6,1,MATCH(1,K1726:AE1726,-1))</f>
        <v>1870 +</v>
      </c>
      <c r="AN1726" s="337" t="str">
        <f>IF(INDEX($K$6:$AE$6,1,MATCH(1,K1726:AE1726,1))&lt;&gt;INDEX($K$6:$AE$6,1,MATCH(1,K1726:AE1726,-1)),INDEX($K$6:$AE$6,1,MATCH(1,K1726:AE1726,1)),"-")</f>
        <v>-</v>
      </c>
    </row>
    <row r="1727" spans="1:40" x14ac:dyDescent="0.2">
      <c r="B1727" s="172">
        <f>IF(A1727="Oui",1,0)</f>
        <v>0</v>
      </c>
      <c r="C1727" s="172">
        <f>IF(OR(G1727="Médecin",H1727="Médecin",I1727="Médecin",I1727="Médecins",H1727="anesthésiste",H1727="boursier univ.",H1727="chercheur",H1727="chirurgien",H1727="Résident(e)",H1727="Md Urg",H1727="Md Card",LEFT(H1727,6)="Fellow",H1727="Externe Médecine",H1727="Directeur de la biobanque Médecin",H1727="monit.-boursier",),1,0)</f>
        <v>0</v>
      </c>
      <c r="D1727" s="172">
        <f>IF(OR(G1727=0,H1727="Stagiaire",H1727="Stagiaires",H1727="Externe",H1727="Externes",G1727="agence",H1727="STAGIAIRE INFIRMIER(ÈRE)",H1727="STAGIAIRE SI",H1727="STAGIAIRE S.I.",H1727="STAGIAIRE PAB",H1727="STAGIAIRE EN PERFUSION",H1727="Stagiaire Physiothérapeute",H1727="Stagiaire médecine",H1727="Stagiaire - Service sociaux",H1727="STAGIAIRE SOINS INFIRMIERS",H1727="STAGIAIRE EXTERNE EN MÉDECINE",H1727="ss",),1,0)</f>
        <v>1</v>
      </c>
      <c r="E1727" s="28" t="s">
        <v>2814</v>
      </c>
      <c r="F1727" s="28" t="s">
        <v>161</v>
      </c>
      <c r="G1727" s="262">
        <v>0</v>
      </c>
      <c r="H1727" s="79" t="s">
        <v>2815</v>
      </c>
      <c r="I1727" s="164" t="s">
        <v>43</v>
      </c>
      <c r="J1727" s="273">
        <f ca="1">IF(AK1727&lt;=Données!$B$2,1," ")</f>
        <v>1</v>
      </c>
      <c r="K1727" s="45"/>
      <c r="L1727" s="46">
        <v>1</v>
      </c>
      <c r="M1727" s="47"/>
      <c r="N1727" s="48"/>
      <c r="O1727" s="185"/>
      <c r="P1727" s="187"/>
      <c r="Q1727" s="185"/>
      <c r="R1727" s="186"/>
      <c r="S1727" s="186"/>
      <c r="T1727" s="187"/>
      <c r="U1727" s="187"/>
      <c r="V1727" s="187"/>
      <c r="W1727" s="320"/>
      <c r="X1727" s="214"/>
      <c r="Y1727" s="215"/>
      <c r="Z1727" s="34"/>
      <c r="AA1727" s="35"/>
      <c r="AB1727" s="35"/>
      <c r="AC1727" s="35"/>
      <c r="AD1727" s="36"/>
      <c r="AE1727" s="224"/>
      <c r="AF1727" s="53"/>
      <c r="AG1727" s="54"/>
      <c r="AH1727" s="55"/>
      <c r="AI1727" s="56"/>
      <c r="AJ1727" s="41" t="s">
        <v>85</v>
      </c>
      <c r="AK1727" s="42">
        <v>44677</v>
      </c>
      <c r="AL1727" s="50"/>
      <c r="AM1727" s="337" t="str">
        <f>INDEX($K$6:$AE$6,1,MATCH(1,K1727:AE1727,-1))</f>
        <v>95PFE-L2M</v>
      </c>
      <c r="AN1727" s="337" t="str">
        <f>IF(INDEX($K$6:$AE$6,1,MATCH(1,K1727:AE1727,1))&lt;&gt;INDEX($K$6:$AE$6,1,MATCH(1,K1727:AE1727,-1)),INDEX($K$6:$AE$6,1,MATCH(1,K1727:AE1727,1)),"-")</f>
        <v>-</v>
      </c>
    </row>
    <row r="1728" spans="1:40" x14ac:dyDescent="0.2">
      <c r="A1728" s="382" t="str">
        <f>IF(IFERROR(VLOOKUP(G1728,EmployesActifs,1,FALSE),"Non")&lt;&gt;"Non","Oui","Non")</f>
        <v>Oui</v>
      </c>
      <c r="B1728" s="172">
        <f>IF(A1728="Oui",1,0)</f>
        <v>1</v>
      </c>
      <c r="C1728" s="172">
        <f>IF(OR(G1728="Médecin",H1728="Médecin",I1728="Médecin",I1728="Médecins",H1728="anesthésiste",H1728="boursier univ.",H1728="chercheur",H1728="chirurgien",H1728="Résident(e)",H1728="Md Urg",H1728="Md Card",LEFT(H1728,6)="Fellow",H1728="Externe Médecine",H1728="Directeur de la biobanque Médecin",H1728="monit.-boursier",),1,0)</f>
        <v>0</v>
      </c>
      <c r="D1728" s="172">
        <f>IF(OR(G1728=0,H1728="Stagiaire",H1728="Stagiaires",H1728="Externe",H1728="Externes",G1728="agence",H1728="STAGIAIRE INFIRMIER(ÈRE)",H1728="STAGIAIRE SI",H1728="STAGIAIRE S.I.",H1728="STAGIAIRE PAB",H1728="STAGIAIRE EN PERFUSION",H1728="Stagiaire Physiothérapeute",H1728="Stagiaire médecine",H1728="Stagiaire - Service sociaux",H1728="STAGIAIRE SOINS INFIRMIERS",H1728="STAGIAIRE EXTERNE EN MÉDECINE",H1728="ss",),1,0)</f>
        <v>0</v>
      </c>
      <c r="E1728" s="28" t="s">
        <v>2500</v>
      </c>
      <c r="F1728" s="28" t="s">
        <v>564</v>
      </c>
      <c r="G1728" s="262">
        <v>3621</v>
      </c>
      <c r="H1728" s="79" t="s">
        <v>103</v>
      </c>
      <c r="I1728" s="164" t="s">
        <v>61</v>
      </c>
      <c r="J1728" s="273">
        <f ca="1">IF(AK1728&lt;=Données!$B$2,1," ")</f>
        <v>1</v>
      </c>
      <c r="K1728" s="45"/>
      <c r="L1728" s="46">
        <v>1</v>
      </c>
      <c r="M1728" s="47"/>
      <c r="N1728" s="48"/>
      <c r="O1728" s="185"/>
      <c r="P1728" s="187"/>
      <c r="Q1728" s="185"/>
      <c r="R1728" s="186"/>
      <c r="S1728" s="186"/>
      <c r="T1728" s="187"/>
      <c r="U1728" s="187"/>
      <c r="V1728" s="187"/>
      <c r="W1728" s="320"/>
      <c r="X1728" s="214"/>
      <c r="Y1728" s="215"/>
      <c r="Z1728" s="34"/>
      <c r="AA1728" s="35"/>
      <c r="AB1728" s="35"/>
      <c r="AC1728" s="35"/>
      <c r="AD1728" s="36"/>
      <c r="AE1728" s="224"/>
      <c r="AF1728" s="53"/>
      <c r="AG1728" s="54"/>
      <c r="AH1728" s="55"/>
      <c r="AI1728" s="56"/>
      <c r="AJ1728" s="41" t="s">
        <v>85</v>
      </c>
      <c r="AK1728" s="42">
        <v>44578</v>
      </c>
      <c r="AL1728" s="50"/>
      <c r="AM1728" s="337" t="str">
        <f>INDEX($K$6:$AE$6,1,MATCH(1,K1728:AE1728,-1))</f>
        <v>95PFE-L2M</v>
      </c>
      <c r="AN1728" s="337" t="str">
        <f>IF(INDEX($K$6:$AE$6,1,MATCH(1,K1728:AE1728,1))&lt;&gt;INDEX($K$6:$AE$6,1,MATCH(1,K1728:AE1728,-1)),INDEX($K$6:$AE$6,1,MATCH(1,K1728:AE1728,1)),"-")</f>
        <v>-</v>
      </c>
    </row>
    <row r="1729" spans="1:40" x14ac:dyDescent="0.2">
      <c r="A1729" s="382" t="str">
        <f>IF(IFERROR(VLOOKUP(G1729,EmployesActifs,1,FALSE),"Non")&lt;&gt;"Non","Oui","Non")</f>
        <v>Oui</v>
      </c>
      <c r="B1729" s="172">
        <f>IF(A1729="Oui",1,0)</f>
        <v>1</v>
      </c>
      <c r="C1729" s="172">
        <f>IF(OR(G1729="Médecin",H1729="Médecin",I1729="Médecin",I1729="Médecins",H1729="anesthésiste",H1729="boursier univ.",H1729="chercheur",H1729="chirurgien",H1729="Résident(e)",H1729="Md Urg",H1729="Md Card",LEFT(H1729,6)="Fellow",H1729="Externe Médecine",H1729="Directeur de la biobanque Médecin",H1729="monit.-boursier",),1,0)</f>
        <v>0</v>
      </c>
      <c r="D1729" s="172">
        <f>IF(OR(G1729=0,H1729="Stagiaire",H1729="Stagiaires",H1729="Externe",H1729="Externes",G1729="agence",H1729="STAGIAIRE INFIRMIER(ÈRE)",H1729="STAGIAIRE SI",H1729="STAGIAIRE S.I.",H1729="STAGIAIRE PAB",H1729="STAGIAIRE EN PERFUSION",H1729="Stagiaire Physiothérapeute",H1729="Stagiaire médecine",H1729="Stagiaire - Service sociaux",H1729="STAGIAIRE SOINS INFIRMIERS",H1729="STAGIAIRE EXTERNE EN MÉDECINE",H1729="ss",),1,0)</f>
        <v>0</v>
      </c>
      <c r="E1729" s="28" t="s">
        <v>2500</v>
      </c>
      <c r="F1729" s="28" t="s">
        <v>1149</v>
      </c>
      <c r="G1729" s="262">
        <v>12159</v>
      </c>
      <c r="H1729" s="79" t="s">
        <v>60</v>
      </c>
      <c r="I1729" s="164" t="s">
        <v>575</v>
      </c>
      <c r="J1729" s="273">
        <f ca="1">IF(AK1729&lt;=Données!$B$2,1," ")</f>
        <v>1</v>
      </c>
      <c r="K1729" s="45"/>
      <c r="L1729" s="46">
        <v>1</v>
      </c>
      <c r="M1729" s="47"/>
      <c r="N1729" s="48"/>
      <c r="O1729" s="185"/>
      <c r="P1729" s="187"/>
      <c r="Q1729" s="185"/>
      <c r="R1729" s="186"/>
      <c r="S1729" s="186"/>
      <c r="T1729" s="187"/>
      <c r="U1729" s="187"/>
      <c r="V1729" s="187"/>
      <c r="W1729" s="320"/>
      <c r="X1729" s="214"/>
      <c r="Y1729" s="215"/>
      <c r="Z1729" s="34"/>
      <c r="AA1729" s="35"/>
      <c r="AB1729" s="35"/>
      <c r="AC1729" s="35"/>
      <c r="AD1729" s="36"/>
      <c r="AE1729" s="224"/>
      <c r="AF1729" s="53"/>
      <c r="AG1729" s="54"/>
      <c r="AH1729" s="345"/>
      <c r="AI1729" s="56"/>
      <c r="AJ1729" s="41" t="s">
        <v>144</v>
      </c>
      <c r="AK1729" s="42">
        <v>44589</v>
      </c>
      <c r="AL1729" s="50"/>
      <c r="AM1729" s="337" t="str">
        <f>INDEX($K$6:$AE$6,1,MATCH(1,K1729:AE1729,-1))</f>
        <v>95PFE-L2M</v>
      </c>
      <c r="AN1729" s="337" t="str">
        <f>IF(INDEX($K$6:$AE$6,1,MATCH(1,K1729:AE1729,1))&lt;&gt;INDEX($K$6:$AE$6,1,MATCH(1,K1729:AE1729,-1)),INDEX($K$6:$AE$6,1,MATCH(1,K1729:AE1729,1)),"-")</f>
        <v>-</v>
      </c>
    </row>
    <row r="1730" spans="1:40" x14ac:dyDescent="0.2">
      <c r="A1730" s="382" t="str">
        <f>IF(IFERROR(VLOOKUP(G1730,EmployesActifs,1,FALSE),"Non")&lt;&gt;"Non","Oui","Non")</f>
        <v>Oui</v>
      </c>
      <c r="B1730" s="172">
        <f>IF(A1730="Oui",1,0)</f>
        <v>1</v>
      </c>
      <c r="C1730" s="172">
        <f>IF(OR(G1730="Médecin",H1730="Médecin",I1730="Médecin",I1730="Médecins",H1730="anesthésiste",H1730="boursier univ.",H1730="chercheur",H1730="chirurgien",H1730="Résident(e)",H1730="Md Urg",H1730="Md Card",LEFT(H1730,6)="Fellow",H1730="Externe Médecine",H1730="Directeur de la biobanque Médecin",H1730="monit.-boursier",),1,0)</f>
        <v>0</v>
      </c>
      <c r="D1730" s="172">
        <f>IF(OR(G1730=0,H1730="Stagiaire",H1730="Stagiaires",H1730="Externe",H1730="Externes",G1730="agence",H1730="STAGIAIRE INFIRMIER(ÈRE)",H1730="STAGIAIRE SI",H1730="STAGIAIRE S.I.",H1730="STAGIAIRE PAB",H1730="STAGIAIRE EN PERFUSION",H1730="Stagiaire Physiothérapeute",H1730="Stagiaire médecine",H1730="Stagiaire - Service sociaux",H1730="STAGIAIRE SOINS INFIRMIERS",H1730="STAGIAIRE EXTERNE EN MÉDECINE",H1730="ss",),1,0)</f>
        <v>0</v>
      </c>
      <c r="E1730" s="28" t="s">
        <v>2502</v>
      </c>
      <c r="F1730" s="28" t="s">
        <v>2503</v>
      </c>
      <c r="G1730" s="262">
        <v>11506</v>
      </c>
      <c r="H1730" s="79" t="s">
        <v>103</v>
      </c>
      <c r="I1730" s="164" t="s">
        <v>3459</v>
      </c>
      <c r="J1730" s="273">
        <f ca="1">IF(AK1730&lt;=Données!$B$2,1," ")</f>
        <v>1</v>
      </c>
      <c r="K1730" s="45" t="s">
        <v>56</v>
      </c>
      <c r="L1730" s="46"/>
      <c r="M1730" s="47"/>
      <c r="N1730" s="48"/>
      <c r="O1730" s="185"/>
      <c r="P1730" s="187"/>
      <c r="Q1730" s="185"/>
      <c r="R1730" s="186"/>
      <c r="S1730" s="186"/>
      <c r="T1730" s="187">
        <v>1</v>
      </c>
      <c r="U1730" s="187"/>
      <c r="V1730" s="187"/>
      <c r="W1730" s="320"/>
      <c r="X1730" s="214"/>
      <c r="Y1730" s="215"/>
      <c r="Z1730" s="34" t="s">
        <v>56</v>
      </c>
      <c r="AA1730" s="35"/>
      <c r="AB1730" s="35"/>
      <c r="AC1730" s="35"/>
      <c r="AD1730" s="36"/>
      <c r="AE1730" s="224"/>
      <c r="AF1730" s="53"/>
      <c r="AG1730" s="54"/>
      <c r="AH1730" s="55"/>
      <c r="AI1730" s="56"/>
      <c r="AJ1730" s="41" t="s">
        <v>565</v>
      </c>
      <c r="AK1730" s="42">
        <v>44329</v>
      </c>
      <c r="AL1730" s="50"/>
      <c r="AM1730" s="337">
        <f>INDEX($K$6:$AE$6,1,MATCH(1,K1730:AE1730,-1))</f>
        <v>8210</v>
      </c>
      <c r="AN1730" s="337" t="str">
        <f>IF(INDEX($K$6:$AE$6,1,MATCH(1,K1730:AE1730,1))&lt;&gt;INDEX($K$6:$AE$6,1,MATCH(1,K1730:AE1730,-1)),INDEX($K$6:$AE$6,1,MATCH(1,K1730:AE1730,1)),"-")</f>
        <v>-</v>
      </c>
    </row>
    <row r="1731" spans="1:40" x14ac:dyDescent="0.2">
      <c r="A1731" s="382" t="str">
        <f>IF(IFERROR(VLOOKUP(G1731,EmployesActifs,1,FALSE),"Non")&lt;&gt;"Non","Oui","Non")</f>
        <v>Oui</v>
      </c>
      <c r="B1731" s="172">
        <f>IF(A1731="Oui",1,0)</f>
        <v>1</v>
      </c>
      <c r="C1731" s="172">
        <f>IF(OR(G1731="Médecin",H1731="Médecin",I1731="Médecin",I1731="Médecins",H1731="anesthésiste",H1731="boursier univ.",H1731="chercheur",H1731="chirurgien",H1731="Résident(e)",H1731="Md Urg",H1731="Md Card",LEFT(H1731,6)="Fellow",H1731="Externe Médecine",H1731="Directeur de la biobanque Médecin",H1731="monit.-boursier",),1,0)</f>
        <v>0</v>
      </c>
      <c r="D1731" s="172">
        <f>IF(OR(G1731=0,H1731="Stagiaire",H1731="Stagiaires",H1731="Externe",H1731="Externes",G1731="agence",H1731="STAGIAIRE INFIRMIER(ÈRE)",H1731="STAGIAIRE SI",H1731="STAGIAIRE S.I.",H1731="STAGIAIRE PAB",H1731="STAGIAIRE EN PERFUSION",H1731="Stagiaire Physiothérapeute",H1731="Stagiaire médecine",H1731="Stagiaire - Service sociaux",H1731="STAGIAIRE SOINS INFIRMIERS",H1731="STAGIAIRE EXTERNE EN MÉDECINE",H1731="ss",),1,0)</f>
        <v>0</v>
      </c>
      <c r="E1731" s="28" t="s">
        <v>2504</v>
      </c>
      <c r="F1731" s="28" t="s">
        <v>2505</v>
      </c>
      <c r="G1731" s="262">
        <v>9982</v>
      </c>
      <c r="H1731" s="79" t="s">
        <v>747</v>
      </c>
      <c r="I1731" s="164" t="s">
        <v>5718</v>
      </c>
      <c r="J1731" s="273">
        <f ca="1">IF(AK1731&lt;=Données!$B$2,1," ")</f>
        <v>1</v>
      </c>
      <c r="K1731" s="45" t="s">
        <v>56</v>
      </c>
      <c r="L1731" s="46" t="s">
        <v>56</v>
      </c>
      <c r="M1731" s="47" t="s">
        <v>56</v>
      </c>
      <c r="N1731" s="48"/>
      <c r="O1731" s="185"/>
      <c r="P1731" s="187"/>
      <c r="Q1731" s="185"/>
      <c r="R1731" s="186"/>
      <c r="S1731" s="186">
        <v>1</v>
      </c>
      <c r="T1731" s="187"/>
      <c r="U1731" s="187"/>
      <c r="V1731" s="187"/>
      <c r="W1731" s="320"/>
      <c r="X1731" s="214"/>
      <c r="Y1731" s="215"/>
      <c r="Z1731" s="34"/>
      <c r="AA1731" s="35"/>
      <c r="AB1731" s="35"/>
      <c r="AC1731" s="35"/>
      <c r="AD1731" s="36"/>
      <c r="AE1731" s="224"/>
      <c r="AF1731" s="53"/>
      <c r="AG1731" s="54"/>
      <c r="AH1731" s="55"/>
      <c r="AI1731" s="56"/>
      <c r="AJ1731" s="41" t="s">
        <v>98</v>
      </c>
      <c r="AK1731" s="42">
        <v>44580</v>
      </c>
      <c r="AL1731" s="50"/>
      <c r="AM1731" s="337" t="str">
        <f>INDEX($K$6:$AE$6,1,MATCH(1,K1731:AE1731,-1))</f>
        <v>1870 +</v>
      </c>
      <c r="AN1731" s="337" t="str">
        <f>IF(INDEX($K$6:$AE$6,1,MATCH(1,K1731:AE1731,1))&lt;&gt;INDEX($K$6:$AE$6,1,MATCH(1,K1731:AE1731,-1)),INDEX($K$6:$AE$6,1,MATCH(1,K1731:AE1731,1)),"-")</f>
        <v>-</v>
      </c>
    </row>
    <row r="1732" spans="1:40" x14ac:dyDescent="0.2">
      <c r="B1732" s="172">
        <f>IF(A1732="Oui",1,0)</f>
        <v>0</v>
      </c>
      <c r="C1732" s="172">
        <f>IF(OR(G1732="Médecin",H1732="Médecin",I1732="Médecin",I1732="Médecins",H1732="anesthésiste",H1732="boursier univ.",H1732="chercheur",H1732="chirurgien",H1732="Résident(e)",H1732="Md Urg",H1732="Md Card",LEFT(H1732,6)="Fellow",H1732="Externe Médecine",H1732="Directeur de la biobanque Médecin",H1732="monit.-boursier",),1,0)</f>
        <v>1</v>
      </c>
      <c r="D1732" s="172">
        <f>IF(OR(G1732=0,H1732="Stagiaire",H1732="Stagiaires",H1732="Externe",H1732="Externes",G1732="agence",H1732="STAGIAIRE INFIRMIER(ÈRE)",H1732="STAGIAIRE SI",H1732="STAGIAIRE S.I.",H1732="STAGIAIRE PAB",H1732="STAGIAIRE EN PERFUSION",H1732="Stagiaire Physiothérapeute",H1732="Stagiaire médecine",H1732="Stagiaire - Service sociaux",H1732="STAGIAIRE SOINS INFIRMIERS",H1732="STAGIAIRE EXTERNE EN MÉDECINE",H1732="ss",),1,0)</f>
        <v>0</v>
      </c>
      <c r="E1732" s="28" t="s">
        <v>5643</v>
      </c>
      <c r="F1732" s="28" t="s">
        <v>5644</v>
      </c>
      <c r="G1732" s="262" t="s">
        <v>5645</v>
      </c>
      <c r="H1732" s="79" t="s">
        <v>378</v>
      </c>
      <c r="I1732" s="164" t="s">
        <v>5148</v>
      </c>
      <c r="J1732" s="273" t="str">
        <f ca="1">IF(AK1732&lt;=Données!$B$2,1," ")</f>
        <v xml:space="preserve"> </v>
      </c>
      <c r="K1732" s="45">
        <v>1</v>
      </c>
      <c r="L1732" s="46"/>
      <c r="M1732" s="47"/>
      <c r="N1732" s="48"/>
      <c r="O1732" s="185"/>
      <c r="P1732" s="187"/>
      <c r="Q1732" s="185"/>
      <c r="R1732" s="186"/>
      <c r="S1732" s="186"/>
      <c r="T1732" s="187"/>
      <c r="U1732" s="187"/>
      <c r="V1732" s="187"/>
      <c r="W1732" s="320"/>
      <c r="X1732" s="214"/>
      <c r="Y1732" s="215"/>
      <c r="Z1732" s="34"/>
      <c r="AA1732" s="35"/>
      <c r="AB1732" s="35"/>
      <c r="AC1732" s="35"/>
      <c r="AD1732" s="36"/>
      <c r="AE1732" s="224"/>
      <c r="AF1732" s="53"/>
      <c r="AG1732" s="54"/>
      <c r="AH1732" s="55"/>
      <c r="AI1732" s="56"/>
      <c r="AJ1732" s="41" t="s">
        <v>4462</v>
      </c>
      <c r="AK1732" s="42">
        <v>45560</v>
      </c>
      <c r="AL1732" s="50"/>
      <c r="AM1732" s="337" t="str">
        <f>INDEX($K$6:$AE$6,1,MATCH(1,K1732:AE1732,-1))</f>
        <v>95PFE-L2S</v>
      </c>
      <c r="AN1732" s="337" t="str">
        <f>IF(INDEX($K$6:$AE$6,1,MATCH(1,K1732:AE1732,1))&lt;&gt;INDEX($K$6:$AE$6,1,MATCH(1,K1732:AE1732,-1)),INDEX($K$6:$AE$6,1,MATCH(1,K1732:AE1732,1)),"-")</f>
        <v>-</v>
      </c>
    </row>
    <row r="1733" spans="1:40" x14ac:dyDescent="0.2">
      <c r="A1733" s="382" t="str">
        <f>IF(IFERROR(VLOOKUP(G1733,EmployesActifs,1,FALSE),"Non")&lt;&gt;"Non","Oui","Non")</f>
        <v>Oui</v>
      </c>
      <c r="B1733" s="172">
        <f>IF(A1733="Oui",1,0)</f>
        <v>1</v>
      </c>
      <c r="C1733" s="172">
        <f>IF(OR(G1733="Médecin",H1733="Médecin",I1733="Médecin",I1733="Médecins",H1733="anesthésiste",H1733="boursier univ.",H1733="chercheur",H1733="chirurgien",H1733="Résident(e)",H1733="Md Urg",H1733="Md Card",LEFT(H1733,6)="Fellow",H1733="Externe Médecine",H1733="Directeur de la biobanque Médecin",H1733="monit.-boursier",),1,0)</f>
        <v>0</v>
      </c>
      <c r="D1733" s="172">
        <f>IF(OR(G1733=0,H1733="Stagiaire",H1733="Stagiaires",H1733="Externe",H1733="Externes",G1733="agence",H1733="STAGIAIRE INFIRMIER(ÈRE)",H1733="STAGIAIRE SI",H1733="STAGIAIRE S.I.",H1733="STAGIAIRE PAB",H1733="STAGIAIRE EN PERFUSION",H1733="Stagiaire Physiothérapeute",H1733="Stagiaire médecine",H1733="Stagiaire - Service sociaux",H1733="STAGIAIRE SOINS INFIRMIERS",H1733="STAGIAIRE EXTERNE EN MÉDECINE",H1733="ss",),1,0)</f>
        <v>0</v>
      </c>
      <c r="E1733" s="28" t="s">
        <v>4385</v>
      </c>
      <c r="F1733" s="28" t="s">
        <v>6077</v>
      </c>
      <c r="G1733" s="262">
        <v>13203</v>
      </c>
      <c r="H1733" s="79" t="s">
        <v>103</v>
      </c>
      <c r="I1733" s="164" t="s">
        <v>2714</v>
      </c>
      <c r="J1733" s="273" t="str">
        <f ca="1">IF(AK1733&lt;=Données!$B$2,1," ")</f>
        <v xml:space="preserve"> </v>
      </c>
      <c r="K1733" s="45">
        <v>1</v>
      </c>
      <c r="L1733" s="46"/>
      <c r="M1733" s="47"/>
      <c r="N1733" s="48"/>
      <c r="O1733" s="185"/>
      <c r="P1733" s="187"/>
      <c r="Q1733" s="185"/>
      <c r="R1733" s="186"/>
      <c r="S1733" s="186"/>
      <c r="T1733" s="187"/>
      <c r="U1733" s="187"/>
      <c r="V1733" s="187"/>
      <c r="W1733" s="320"/>
      <c r="X1733" s="214"/>
      <c r="Y1733" s="215"/>
      <c r="Z1733" s="34"/>
      <c r="AA1733" s="35"/>
      <c r="AB1733" s="35"/>
      <c r="AC1733" s="35"/>
      <c r="AD1733" s="36"/>
      <c r="AE1733" s="224"/>
      <c r="AF1733" s="53"/>
      <c r="AG1733" s="54"/>
      <c r="AH1733" s="55"/>
      <c r="AI1733" s="56"/>
      <c r="AJ1733" s="41" t="s">
        <v>4462</v>
      </c>
      <c r="AK1733" s="42">
        <v>45784</v>
      </c>
      <c r="AL1733" s="50"/>
      <c r="AM1733" s="337" t="str">
        <f>INDEX($K$6:$AE$6,1,MATCH(1,K1733:AE1733,-1))</f>
        <v>95PFE-L2S</v>
      </c>
      <c r="AN1733" s="337" t="str">
        <f>IF(INDEX($K$6:$AE$6,1,MATCH(1,K1733:AE1733,1))&lt;&gt;INDEX($K$6:$AE$6,1,MATCH(1,K1733:AE1733,-1)),INDEX($K$6:$AE$6,1,MATCH(1,K1733:AE1733,1)),"-")</f>
        <v>-</v>
      </c>
    </row>
    <row r="1734" spans="1:40" x14ac:dyDescent="0.2">
      <c r="A1734" s="382" t="str">
        <f>IF(IFERROR(VLOOKUP(G1734,EmployesActifs,1,FALSE),"Non")&lt;&gt;"Non","Oui","Non")</f>
        <v>Oui</v>
      </c>
      <c r="B1734" s="172">
        <f>IF(A1734="Oui",1,0)</f>
        <v>1</v>
      </c>
      <c r="C1734" s="172">
        <f>IF(OR(G1734="Médecin",H1734="Médecin",I1734="Médecin",I1734="Médecins",H1734="anesthésiste",H1734="boursier univ.",H1734="chercheur",H1734="chirurgien",H1734="Résident(e)",H1734="Md Urg",H1734="Md Card",LEFT(H1734,6)="Fellow",H1734="Externe Médecine",H1734="Directeur de la biobanque Médecin",H1734="monit.-boursier",),1,0)</f>
        <v>0</v>
      </c>
      <c r="D1734" s="172">
        <f>IF(OR(G1734=0,H1734="Stagiaire",H1734="Stagiaires",H1734="Externe",H1734="Externes",G1734="agence",H1734="STAGIAIRE INFIRMIER(ÈRE)",H1734="STAGIAIRE SI",H1734="STAGIAIRE S.I.",H1734="STAGIAIRE PAB",H1734="STAGIAIRE EN PERFUSION",H1734="Stagiaire Physiothérapeute",H1734="Stagiaire médecine",H1734="Stagiaire - Service sociaux",H1734="STAGIAIRE SOINS INFIRMIERS",H1734="STAGIAIRE EXTERNE EN MÉDECINE",H1734="ss",),1,0)</f>
        <v>0</v>
      </c>
      <c r="E1734" s="28" t="s">
        <v>2507</v>
      </c>
      <c r="F1734" s="28" t="s">
        <v>1525</v>
      </c>
      <c r="G1734" s="262">
        <v>11148</v>
      </c>
      <c r="H1734" s="79" t="s">
        <v>103</v>
      </c>
      <c r="I1734" s="164" t="s">
        <v>836</v>
      </c>
      <c r="J1734" s="273" t="str">
        <f ca="1">IF(AK1734&lt;=Données!$B$2,1," ")</f>
        <v xml:space="preserve"> </v>
      </c>
      <c r="K1734" s="45"/>
      <c r="L1734" s="46"/>
      <c r="M1734" s="47"/>
      <c r="N1734" s="48"/>
      <c r="O1734" s="185"/>
      <c r="P1734" s="187"/>
      <c r="Q1734" s="185"/>
      <c r="R1734" s="186"/>
      <c r="S1734" s="186">
        <v>1</v>
      </c>
      <c r="T1734" s="187"/>
      <c r="U1734" s="187"/>
      <c r="V1734" s="187"/>
      <c r="W1734" s="320"/>
      <c r="X1734" s="214"/>
      <c r="Y1734" s="215"/>
      <c r="Z1734" s="34"/>
      <c r="AA1734" s="35"/>
      <c r="AB1734" s="35"/>
      <c r="AC1734" s="35"/>
      <c r="AD1734" s="36"/>
      <c r="AE1734" s="224"/>
      <c r="AF1734" s="53"/>
      <c r="AG1734" s="54"/>
      <c r="AH1734" s="55"/>
      <c r="AI1734" s="56"/>
      <c r="AJ1734" s="41" t="s">
        <v>5851</v>
      </c>
      <c r="AK1734" s="42">
        <v>45787</v>
      </c>
      <c r="AL1734" s="50"/>
      <c r="AM1734" s="337" t="str">
        <f>INDEX($K$6:$AE$6,1,MATCH(1,K1734:AE1734,-1))</f>
        <v>1870 +</v>
      </c>
      <c r="AN1734" s="337" t="str">
        <f>IF(INDEX($K$6:$AE$6,1,MATCH(1,K1734:AE1734,1))&lt;&gt;INDEX($K$6:$AE$6,1,MATCH(1,K1734:AE1734,-1)),INDEX($K$6:$AE$6,1,MATCH(1,K1734:AE1734,1)),"-")</f>
        <v>-</v>
      </c>
    </row>
    <row r="1735" spans="1:40" x14ac:dyDescent="0.2">
      <c r="A1735" s="382" t="str">
        <f>IF(IFERROR(VLOOKUP(G1735,EmployesActifs,1,FALSE),"Non")&lt;&gt;"Non","Oui","Non")</f>
        <v>Oui</v>
      </c>
      <c r="B1735" s="172">
        <f>IF(A1735="Oui",1,0)</f>
        <v>1</v>
      </c>
      <c r="C1735" s="172">
        <f>IF(OR(G1735="Médecin",H1735="Médecin",I1735="Médecin",I1735="Médecins",H1735="anesthésiste",H1735="boursier univ.",H1735="chercheur",H1735="chirurgien",H1735="Résident(e)",H1735="Md Urg",H1735="Md Card",LEFT(H1735,6)="Fellow",H1735="Externe Médecine",H1735="Directeur de la biobanque Médecin",H1735="monit.-boursier",),1,0)</f>
        <v>0</v>
      </c>
      <c r="D1735" s="172">
        <f>IF(OR(G1735=0,H1735="Stagiaire",H1735="Stagiaires",H1735="Externe",H1735="Externes",G1735="agence",H1735="STAGIAIRE INFIRMIER(ÈRE)",H1735="STAGIAIRE SI",H1735="STAGIAIRE S.I.",H1735="STAGIAIRE PAB",H1735="STAGIAIRE EN PERFUSION",H1735="Stagiaire Physiothérapeute",H1735="Stagiaire médecine",H1735="Stagiaire - Service sociaux",H1735="STAGIAIRE SOINS INFIRMIERS",H1735="STAGIAIRE EXTERNE EN MÉDECINE",H1735="ss",),1,0)</f>
        <v>0</v>
      </c>
      <c r="E1735" s="28" t="s">
        <v>2507</v>
      </c>
      <c r="F1735" s="28" t="s">
        <v>1627</v>
      </c>
      <c r="G1735" s="262">
        <v>9934</v>
      </c>
      <c r="H1735" s="79" t="s">
        <v>103</v>
      </c>
      <c r="I1735" s="164" t="s">
        <v>5715</v>
      </c>
      <c r="J1735" s="273">
        <f ca="1">IF(AK1735&lt;=Données!$B$2,1," ")</f>
        <v>1</v>
      </c>
      <c r="K1735" s="45"/>
      <c r="L1735" s="46" t="s">
        <v>56</v>
      </c>
      <c r="M1735" s="47"/>
      <c r="N1735" s="48"/>
      <c r="O1735" s="185"/>
      <c r="P1735" s="187"/>
      <c r="Q1735" s="185"/>
      <c r="R1735" s="186"/>
      <c r="S1735" s="186">
        <v>1</v>
      </c>
      <c r="T1735" s="187"/>
      <c r="U1735" s="187"/>
      <c r="V1735" s="187"/>
      <c r="W1735" s="320"/>
      <c r="X1735" s="214"/>
      <c r="Y1735" s="215"/>
      <c r="Z1735" s="34"/>
      <c r="AA1735" s="35"/>
      <c r="AB1735" s="35"/>
      <c r="AC1735" s="35"/>
      <c r="AD1735" s="36"/>
      <c r="AE1735" s="224"/>
      <c r="AF1735" s="53"/>
      <c r="AG1735" s="54"/>
      <c r="AH1735" s="55"/>
      <c r="AI1735" s="56"/>
      <c r="AJ1735" s="41" t="s">
        <v>98</v>
      </c>
      <c r="AK1735" s="42">
        <v>44575</v>
      </c>
      <c r="AL1735" s="50"/>
      <c r="AM1735" s="337" t="str">
        <f>INDEX($K$6:$AE$6,1,MATCH(1,K1735:AE1735,-1))</f>
        <v>1870 +</v>
      </c>
      <c r="AN1735" s="337" t="str">
        <f>IF(INDEX($K$6:$AE$6,1,MATCH(1,K1735:AE1735,1))&lt;&gt;INDEX($K$6:$AE$6,1,MATCH(1,K1735:AE1735,-1)),INDEX($K$6:$AE$6,1,MATCH(1,K1735:AE1735,1)),"-")</f>
        <v>-</v>
      </c>
    </row>
    <row r="1736" spans="1:40" x14ac:dyDescent="0.2">
      <c r="A1736" s="382" t="str">
        <f>IF(IFERROR(VLOOKUP(G1736,EmployesActifs,1,FALSE),"Non")&lt;&gt;"Non","Oui","Non")</f>
        <v>Oui</v>
      </c>
      <c r="B1736" s="172">
        <f>IF(A1736="Oui",1,0)</f>
        <v>1</v>
      </c>
      <c r="C1736" s="172">
        <f>IF(OR(G1736="Médecin",H1736="Médecin",I1736="Médecin",I1736="Médecins",H1736="anesthésiste",H1736="boursier univ.",H1736="chercheur",H1736="chirurgien",H1736="Résident(e)",H1736="Md Urg",H1736="Md Card",LEFT(H1736,6)="Fellow",H1736="Externe Médecine",H1736="Directeur de la biobanque Médecin",H1736="monit.-boursier",),1,0)</f>
        <v>0</v>
      </c>
      <c r="D1736" s="172">
        <f>IF(OR(G1736=0,H1736="Stagiaire",H1736="Stagiaires",H1736="Externe",H1736="Externes",G1736="agence",H1736="STAGIAIRE INFIRMIER(ÈRE)",H1736="STAGIAIRE SI",H1736="STAGIAIRE S.I.",H1736="STAGIAIRE PAB",H1736="STAGIAIRE EN PERFUSION",H1736="Stagiaire Physiothérapeute",H1736="Stagiaire médecine",H1736="Stagiaire - Service sociaux",H1736="STAGIAIRE SOINS INFIRMIERS",H1736="STAGIAIRE EXTERNE EN MÉDECINE",H1736="ss",),1,0)</f>
        <v>0</v>
      </c>
      <c r="E1736" s="28" t="s">
        <v>5213</v>
      </c>
      <c r="F1736" s="28" t="s">
        <v>5214</v>
      </c>
      <c r="G1736" s="262">
        <v>13508</v>
      </c>
      <c r="H1736" s="79" t="s">
        <v>69</v>
      </c>
      <c r="I1736" s="164" t="s">
        <v>5215</v>
      </c>
      <c r="J1736" s="273" t="str">
        <f ca="1">IF(AK1736&lt;=Données!$B$2,1," ")</f>
        <v xml:space="preserve"> </v>
      </c>
      <c r="K1736" s="45" t="s">
        <v>56</v>
      </c>
      <c r="L1736" s="46" t="s">
        <v>56</v>
      </c>
      <c r="M1736" s="47"/>
      <c r="N1736" s="48" t="s">
        <v>56</v>
      </c>
      <c r="O1736" s="185">
        <v>1</v>
      </c>
      <c r="P1736" s="187"/>
      <c r="Q1736" s="185"/>
      <c r="R1736" s="186"/>
      <c r="S1736" s="186" t="s">
        <v>56</v>
      </c>
      <c r="T1736" s="187"/>
      <c r="U1736" s="187"/>
      <c r="V1736" s="187"/>
      <c r="W1736" s="320"/>
      <c r="X1736" s="214"/>
      <c r="Y1736" s="215"/>
      <c r="Z1736" s="34"/>
      <c r="AA1736" s="35"/>
      <c r="AB1736" s="35"/>
      <c r="AC1736" s="35"/>
      <c r="AD1736" s="36"/>
      <c r="AE1736" s="224"/>
      <c r="AF1736" s="53"/>
      <c r="AG1736" s="54"/>
      <c r="AH1736" s="55"/>
      <c r="AI1736" s="56"/>
      <c r="AJ1736" s="41" t="s">
        <v>4462</v>
      </c>
      <c r="AK1736" s="42">
        <v>45349</v>
      </c>
      <c r="AL1736" s="50"/>
      <c r="AM1736" s="337" t="str">
        <f>INDEX($K$6:$AE$6,1,MATCH(1,K1736:AE1736,-1))</f>
        <v>1804S</v>
      </c>
      <c r="AN1736" s="337" t="str">
        <f>IF(INDEX($K$6:$AE$6,1,MATCH(1,K1736:AE1736,1))&lt;&gt;INDEX($K$6:$AE$6,1,MATCH(1,K1736:AE1736,-1)),INDEX($K$6:$AE$6,1,MATCH(1,K1736:AE1736,1)),"-")</f>
        <v>-</v>
      </c>
    </row>
    <row r="1737" spans="1:40" x14ac:dyDescent="0.2">
      <c r="A1737" s="382" t="str">
        <f>IF(IFERROR(VLOOKUP(G1737,EmployesActifs,1,FALSE),"Non")&lt;&gt;"Non","Oui","Non")</f>
        <v>Oui</v>
      </c>
      <c r="B1737" s="172">
        <f>IF(A1737="Oui",1,0)</f>
        <v>1</v>
      </c>
      <c r="C1737" s="172">
        <f>IF(OR(G1737="Médecin",H1737="Médecin",I1737="Médecin",I1737="Médecins",H1737="anesthésiste",H1737="boursier univ.",H1737="chercheur",H1737="chirurgien",H1737="Résident(e)",H1737="Md Urg",H1737="Md Card",LEFT(H1737,6)="Fellow",H1737="Externe Médecine",H1737="Directeur de la biobanque Médecin",H1737="monit.-boursier",),1,0)</f>
        <v>0</v>
      </c>
      <c r="D1737" s="172">
        <f>IF(OR(G1737=0,H1737="Stagiaire",H1737="Stagiaires",H1737="Externe",H1737="Externes",G1737="agence",H1737="STAGIAIRE INFIRMIER(ÈRE)",H1737="STAGIAIRE SI",H1737="STAGIAIRE S.I.",H1737="STAGIAIRE PAB",H1737="STAGIAIRE EN PERFUSION",H1737="Stagiaire Physiothérapeute",H1737="Stagiaire médecine",H1737="Stagiaire - Service sociaux",H1737="STAGIAIRE SOINS INFIRMIERS",H1737="STAGIAIRE EXTERNE EN MÉDECINE",H1737="ss",),1,0)</f>
        <v>0</v>
      </c>
      <c r="E1737" s="28" t="s">
        <v>4435</v>
      </c>
      <c r="F1737" s="28" t="s">
        <v>1719</v>
      </c>
      <c r="G1737" s="262">
        <v>13277</v>
      </c>
      <c r="H1737" s="79" t="s">
        <v>54</v>
      </c>
      <c r="I1737" s="164" t="s">
        <v>55</v>
      </c>
      <c r="J1737" s="273">
        <f ca="1">IF(AK1737&lt;=Données!$B$2,1," ")</f>
        <v>1</v>
      </c>
      <c r="K1737" s="45"/>
      <c r="L1737" s="46" t="s">
        <v>56</v>
      </c>
      <c r="M1737" s="47"/>
      <c r="N1737" s="48">
        <v>1</v>
      </c>
      <c r="O1737" s="185"/>
      <c r="P1737" s="187"/>
      <c r="Q1737" s="185"/>
      <c r="R1737" s="186"/>
      <c r="S1737" s="186"/>
      <c r="T1737" s="187"/>
      <c r="U1737" s="187"/>
      <c r="V1737" s="187"/>
      <c r="W1737" s="320"/>
      <c r="X1737" s="214"/>
      <c r="Y1737" s="215"/>
      <c r="Z1737" s="34"/>
      <c r="AA1737" s="35"/>
      <c r="AB1737" s="35"/>
      <c r="AC1737" s="35"/>
      <c r="AD1737" s="36"/>
      <c r="AE1737" s="224"/>
      <c r="AF1737" s="53"/>
      <c r="AG1737" s="54"/>
      <c r="AH1737" s="55"/>
      <c r="AI1737" s="56"/>
      <c r="AJ1737" s="41" t="s">
        <v>652</v>
      </c>
      <c r="AK1737" s="42">
        <v>45189</v>
      </c>
      <c r="AL1737" s="50"/>
      <c r="AM1737" s="337" t="str">
        <f>INDEX($K$6:$AE$6,1,MATCH(1,K1737:AE1737,-1))</f>
        <v>F550</v>
      </c>
      <c r="AN1737" s="337" t="str">
        <f>IF(INDEX($K$6:$AE$6,1,MATCH(1,K1737:AE1737,1))&lt;&gt;INDEX($K$6:$AE$6,1,MATCH(1,K1737:AE1737,-1)),INDEX($K$6:$AE$6,1,MATCH(1,K1737:AE1737,1)),"-")</f>
        <v>-</v>
      </c>
    </row>
    <row r="1738" spans="1:40" x14ac:dyDescent="0.2">
      <c r="A1738" s="382" t="str">
        <f>IF(IFERROR(VLOOKUP(G1738,EmployesActifs,1,FALSE),"Non")&lt;&gt;"Non","Oui","Non")</f>
        <v>Oui</v>
      </c>
      <c r="B1738" s="172">
        <f>IF(A1738="Oui",1,0)</f>
        <v>1</v>
      </c>
      <c r="C1738" s="172">
        <f>IF(OR(G1738="Médecin",H1738="Médecin",I1738="Médecin",I1738="Médecins",H1738="anesthésiste",H1738="boursier univ.",H1738="chercheur",H1738="chirurgien",H1738="Résident(e)",H1738="Md Urg",H1738="Md Card",LEFT(H1738,6)="Fellow",H1738="Externe Médecine",H1738="Directeur de la biobanque Médecin",H1738="monit.-boursier",),1,0)</f>
        <v>0</v>
      </c>
      <c r="D1738" s="172">
        <f>IF(OR(G1738=0,H1738="Stagiaire",H1738="Stagiaires",H1738="Externe",H1738="Externes",G1738="agence",H1738="STAGIAIRE INFIRMIER(ÈRE)",H1738="STAGIAIRE SI",H1738="STAGIAIRE S.I.",H1738="STAGIAIRE PAB",H1738="STAGIAIRE EN PERFUSION",H1738="Stagiaire Physiothérapeute",H1738="Stagiaire médecine",H1738="Stagiaire - Service sociaux",H1738="STAGIAIRE SOINS INFIRMIERS",H1738="STAGIAIRE EXTERNE EN MÉDECINE",H1738="ss",),1,0)</f>
        <v>0</v>
      </c>
      <c r="E1738" s="28" t="s">
        <v>2508</v>
      </c>
      <c r="F1738" s="28" t="s">
        <v>2274</v>
      </c>
      <c r="G1738" s="262">
        <v>11791</v>
      </c>
      <c r="H1738" s="79" t="s">
        <v>103</v>
      </c>
      <c r="I1738" s="164" t="s">
        <v>65</v>
      </c>
      <c r="J1738" s="273">
        <f ca="1">IF(AK1738&lt;=Données!$B$2,1," ")</f>
        <v>1</v>
      </c>
      <c r="K1738" s="45" t="s">
        <v>56</v>
      </c>
      <c r="L1738" s="46"/>
      <c r="M1738" s="47"/>
      <c r="N1738" s="48"/>
      <c r="O1738" s="185"/>
      <c r="P1738" s="187"/>
      <c r="Q1738" s="185">
        <v>1</v>
      </c>
      <c r="R1738" s="186"/>
      <c r="S1738" s="186"/>
      <c r="T1738" s="187"/>
      <c r="U1738" s="187"/>
      <c r="V1738" s="187"/>
      <c r="W1738" s="320"/>
      <c r="X1738" s="214"/>
      <c r="Y1738" s="215"/>
      <c r="Z1738" s="34"/>
      <c r="AA1738" s="35"/>
      <c r="AB1738" s="35"/>
      <c r="AC1738" s="35"/>
      <c r="AD1738" s="36"/>
      <c r="AE1738" s="224"/>
      <c r="AF1738" s="53"/>
      <c r="AG1738" s="54"/>
      <c r="AH1738" s="55"/>
      <c r="AI1738" s="56"/>
      <c r="AJ1738" s="41" t="s">
        <v>159</v>
      </c>
      <c r="AK1738" s="42">
        <v>44446</v>
      </c>
      <c r="AL1738" s="50"/>
      <c r="AM1738" s="337" t="str">
        <f>INDEX($K$6:$AE$6,1,MATCH(1,K1738:AE1738,-1))</f>
        <v>1860-S</v>
      </c>
      <c r="AN1738" s="337" t="str">
        <f>IF(INDEX($K$6:$AE$6,1,MATCH(1,K1738:AE1738,1))&lt;&gt;INDEX($K$6:$AE$6,1,MATCH(1,K1738:AE1738,-1)),INDEX($K$6:$AE$6,1,MATCH(1,K1738:AE1738,1)),"-")</f>
        <v>-</v>
      </c>
    </row>
    <row r="1739" spans="1:40" x14ac:dyDescent="0.2">
      <c r="A1739" s="382" t="str">
        <f>IF(IFERROR(VLOOKUP(G1739,EmployesActifs,1,FALSE),"Non")&lt;&gt;"Non","Oui","Non")</f>
        <v>Oui</v>
      </c>
      <c r="B1739" s="172">
        <f>IF(A1739="Oui",1,0)</f>
        <v>1</v>
      </c>
      <c r="C1739" s="172">
        <f>IF(OR(G1739="Médecin",H1739="Médecin",I1739="Médecin",I1739="Médecins",H1739="anesthésiste",H1739="boursier univ.",H1739="chercheur",H1739="chirurgien",H1739="Résident(e)",H1739="Md Urg",H1739="Md Card",LEFT(H1739,6)="Fellow",H1739="Externe Médecine",H1739="Directeur de la biobanque Médecin",H1739="monit.-boursier",),1,0)</f>
        <v>0</v>
      </c>
      <c r="D1739" s="172">
        <f>IF(OR(G1739=0,H1739="Stagiaire",H1739="Stagiaires",H1739="Externe",H1739="Externes",G1739="agence",H1739="STAGIAIRE INFIRMIER(ÈRE)",H1739="STAGIAIRE SI",H1739="STAGIAIRE S.I.",H1739="STAGIAIRE PAB",H1739="STAGIAIRE EN PERFUSION",H1739="Stagiaire Physiothérapeute",H1739="Stagiaire médecine",H1739="Stagiaire - Service sociaux",H1739="STAGIAIRE SOINS INFIRMIERS",H1739="STAGIAIRE EXTERNE EN MÉDECINE",H1739="ss",),1,0)</f>
        <v>0</v>
      </c>
      <c r="E1739" s="28" t="s">
        <v>2509</v>
      </c>
      <c r="F1739" s="28" t="s">
        <v>2510</v>
      </c>
      <c r="G1739" s="262">
        <v>4786</v>
      </c>
      <c r="H1739" s="79" t="s">
        <v>69</v>
      </c>
      <c r="I1739" s="164" t="s">
        <v>5716</v>
      </c>
      <c r="J1739" s="273" t="str">
        <f ca="1">IF(AK1739&lt;=Données!$B$2,1," ")</f>
        <v xml:space="preserve"> </v>
      </c>
      <c r="K1739" s="45"/>
      <c r="L1739" s="46" t="s">
        <v>56</v>
      </c>
      <c r="M1739" s="47"/>
      <c r="N1739" s="48"/>
      <c r="O1739" s="185"/>
      <c r="P1739" s="187">
        <v>1</v>
      </c>
      <c r="Q1739" s="185"/>
      <c r="R1739" s="186"/>
      <c r="S1739" s="186"/>
      <c r="T1739" s="187" t="s">
        <v>56</v>
      </c>
      <c r="U1739" s="187"/>
      <c r="V1739" s="187"/>
      <c r="W1739" s="320"/>
      <c r="X1739" s="214"/>
      <c r="Y1739" s="215"/>
      <c r="Z1739" s="34"/>
      <c r="AA1739" s="35"/>
      <c r="AB1739" s="35"/>
      <c r="AC1739" s="35"/>
      <c r="AD1739" s="36"/>
      <c r="AE1739" s="224"/>
      <c r="AF1739" s="53"/>
      <c r="AG1739" s="54"/>
      <c r="AH1739" s="55"/>
      <c r="AI1739" s="56"/>
      <c r="AJ1739" s="41" t="s">
        <v>5851</v>
      </c>
      <c r="AK1739" s="42">
        <v>45770</v>
      </c>
      <c r="AL1739" s="50"/>
      <c r="AM1739" s="337">
        <f>INDEX($K$6:$AE$6,1,MATCH(1,K1739:AE1739,-1))</f>
        <v>1804</v>
      </c>
      <c r="AN1739" s="337" t="str">
        <f>IF(INDEX($K$6:$AE$6,1,MATCH(1,K1739:AE1739,1))&lt;&gt;INDEX($K$6:$AE$6,1,MATCH(1,K1739:AE1739,-1)),INDEX($K$6:$AE$6,1,MATCH(1,K1739:AE1739,1)),"-")</f>
        <v>-</v>
      </c>
    </row>
    <row r="1740" spans="1:40" x14ac:dyDescent="0.2">
      <c r="A1740" s="382" t="str">
        <f>IF(IFERROR(VLOOKUP(G1740,EmployesActifs,1,FALSE),"Non")&lt;&gt;"Non","Oui","Non")</f>
        <v>Oui</v>
      </c>
      <c r="B1740" s="172">
        <f>IF(A1740="Oui",1,0)</f>
        <v>1</v>
      </c>
      <c r="C1740" s="172">
        <f>IF(OR(G1740="Médecin",H1740="Médecin",I1740="Médecin",I1740="Médecins",H1740="anesthésiste",H1740="boursier univ.",H1740="chercheur",H1740="chirurgien",H1740="Résident(e)",H1740="Md Urg",H1740="Md Card",LEFT(H1740,6)="Fellow",H1740="Externe Médecine",H1740="Directeur de la biobanque Médecin",H1740="monit.-boursier",),1,0)</f>
        <v>0</v>
      </c>
      <c r="D1740" s="172">
        <f>IF(OR(G1740=0,H1740="Stagiaire",H1740="Stagiaires",H1740="Externe",H1740="Externes",G1740="agence",H1740="STAGIAIRE INFIRMIER(ÈRE)",H1740="STAGIAIRE SI",H1740="STAGIAIRE S.I.",H1740="STAGIAIRE PAB",H1740="STAGIAIRE EN PERFUSION",H1740="Stagiaire Physiothérapeute",H1740="Stagiaire médecine",H1740="Stagiaire - Service sociaux",H1740="STAGIAIRE SOINS INFIRMIERS",H1740="STAGIAIRE EXTERNE EN MÉDECINE",H1740="ss",),1,0)</f>
        <v>0</v>
      </c>
      <c r="E1740" s="28" t="s">
        <v>4349</v>
      </c>
      <c r="F1740" s="28" t="s">
        <v>564</v>
      </c>
      <c r="G1740" s="262">
        <v>13089</v>
      </c>
      <c r="H1740" s="79" t="s">
        <v>2463</v>
      </c>
      <c r="I1740" s="164" t="s">
        <v>933</v>
      </c>
      <c r="J1740" s="273" t="str">
        <f ca="1">IF(AK1740&lt;=Données!$B$2,1," ")</f>
        <v xml:space="preserve"> </v>
      </c>
      <c r="K1740" s="45">
        <v>1</v>
      </c>
      <c r="L1740" s="46"/>
      <c r="M1740" s="47"/>
      <c r="N1740" s="48"/>
      <c r="O1740" s="185"/>
      <c r="P1740" s="187"/>
      <c r="Q1740" s="185"/>
      <c r="R1740" s="186"/>
      <c r="S1740" s="186"/>
      <c r="T1740" s="187"/>
      <c r="U1740" s="187"/>
      <c r="V1740" s="187"/>
      <c r="W1740" s="320"/>
      <c r="X1740" s="214"/>
      <c r="Y1740" s="215"/>
      <c r="Z1740" s="34"/>
      <c r="AA1740" s="35"/>
      <c r="AB1740" s="35"/>
      <c r="AC1740" s="35"/>
      <c r="AD1740" s="36"/>
      <c r="AE1740" s="224"/>
      <c r="AF1740" s="53"/>
      <c r="AG1740" s="54"/>
      <c r="AH1740" s="55"/>
      <c r="AI1740" s="56"/>
      <c r="AJ1740" s="41" t="s">
        <v>5851</v>
      </c>
      <c r="AK1740" s="42">
        <v>45927</v>
      </c>
      <c r="AL1740" s="50"/>
      <c r="AM1740" s="337" t="str">
        <f>INDEX($K$6:$AE$6,1,MATCH(1,K1740:AE1740,-1))</f>
        <v>95PFE-L2S</v>
      </c>
      <c r="AN1740" s="337" t="str">
        <f>IF(INDEX($K$6:$AE$6,1,MATCH(1,K1740:AE1740,1))&lt;&gt;INDEX($K$6:$AE$6,1,MATCH(1,K1740:AE1740,-1)),INDEX($K$6:$AE$6,1,MATCH(1,K1740:AE1740,1)),"-")</f>
        <v>-</v>
      </c>
    </row>
    <row r="1741" spans="1:40" x14ac:dyDescent="0.2">
      <c r="A1741" s="382" t="str">
        <f>IF(IFERROR(VLOOKUP(G1741,EmployesActifs,1,FALSE),"Non")&lt;&gt;"Non","Oui","Non")</f>
        <v>Oui</v>
      </c>
      <c r="B1741" s="172">
        <f>IF(A1741="Oui",1,0)</f>
        <v>1</v>
      </c>
      <c r="C1741" s="172">
        <f>IF(OR(G1741="Médecin",H1741="Médecin",I1741="Médecin",I1741="Médecins",H1741="anesthésiste",H1741="boursier univ.",H1741="chercheur",H1741="chirurgien",H1741="Résident(e)",H1741="Md Urg",H1741="Md Card",LEFT(H1741,6)="Fellow",H1741="Externe Médecine",H1741="Directeur de la biobanque Médecin",H1741="monit.-boursier",),1,0)</f>
        <v>0</v>
      </c>
      <c r="D1741" s="172">
        <f>IF(OR(G1741=0,H1741="Stagiaire",H1741="Stagiaires",H1741="Externe",H1741="Externes",G1741="agence",H1741="STAGIAIRE INFIRMIER(ÈRE)",H1741="STAGIAIRE SI",H1741="STAGIAIRE S.I.",H1741="STAGIAIRE PAB",H1741="STAGIAIRE EN PERFUSION",H1741="Stagiaire Physiothérapeute",H1741="Stagiaire médecine",H1741="Stagiaire - Service sociaux",H1741="STAGIAIRE SOINS INFIRMIERS",H1741="STAGIAIRE EXTERNE EN MÉDECINE",H1741="ss",),1,0)</f>
        <v>0</v>
      </c>
      <c r="E1741" s="28" t="s">
        <v>3303</v>
      </c>
      <c r="F1741" s="28" t="s">
        <v>3304</v>
      </c>
      <c r="G1741" s="262">
        <v>12982</v>
      </c>
      <c r="H1741" s="79" t="s">
        <v>69</v>
      </c>
      <c r="I1741" s="164" t="s">
        <v>5215</v>
      </c>
      <c r="J1741" s="273">
        <f ca="1">IF(AK1741&lt;=Données!$B$2,1," ")</f>
        <v>1</v>
      </c>
      <c r="K1741" s="45"/>
      <c r="L1741" s="46" t="s">
        <v>56</v>
      </c>
      <c r="M1741" s="47" t="s">
        <v>56</v>
      </c>
      <c r="N1741" s="48"/>
      <c r="O1741" s="185"/>
      <c r="P1741" s="187"/>
      <c r="Q1741" s="185"/>
      <c r="R1741" s="186"/>
      <c r="S1741" s="186">
        <v>1</v>
      </c>
      <c r="T1741" s="187"/>
      <c r="U1741" s="187"/>
      <c r="V1741" s="187"/>
      <c r="W1741" s="320"/>
      <c r="X1741" s="214"/>
      <c r="Y1741" s="215"/>
      <c r="Z1741" s="34"/>
      <c r="AA1741" s="35"/>
      <c r="AB1741" s="35"/>
      <c r="AC1741" s="35"/>
      <c r="AD1741" s="36"/>
      <c r="AE1741" s="224"/>
      <c r="AF1741" s="53"/>
      <c r="AG1741" s="54"/>
      <c r="AH1741" s="55"/>
      <c r="AI1741" s="56"/>
      <c r="AJ1741" s="41" t="s">
        <v>85</v>
      </c>
      <c r="AK1741" s="42">
        <v>45097</v>
      </c>
      <c r="AL1741" s="50"/>
      <c r="AM1741" s="337" t="str">
        <f>INDEX($K$6:$AE$6,1,MATCH(1,K1741:AE1741,-1))</f>
        <v>1870 +</v>
      </c>
      <c r="AN1741" s="337" t="str">
        <f>IF(INDEX($K$6:$AE$6,1,MATCH(1,K1741:AE1741,1))&lt;&gt;INDEX($K$6:$AE$6,1,MATCH(1,K1741:AE1741,-1)),INDEX($K$6:$AE$6,1,MATCH(1,K1741:AE1741,1)),"-")</f>
        <v>-</v>
      </c>
    </row>
    <row r="1742" spans="1:40" x14ac:dyDescent="0.2">
      <c r="B1742" s="172">
        <f>IF(A1742="Oui",1,0)</f>
        <v>0</v>
      </c>
      <c r="C1742" s="172">
        <f>IF(OR(G1742="Médecin",H1742="Médecin",I1742="Médecin",I1742="Médecins",H1742="anesthésiste",H1742="boursier univ.",H1742="chercheur",H1742="chirurgien",H1742="Résident(e)",H1742="Md Urg",H1742="Md Card",LEFT(H1742,6)="Fellow",H1742="Externe Médecine",H1742="Directeur de la biobanque Médecin",H1742="monit.-boursier",),1,0)</f>
        <v>0</v>
      </c>
      <c r="D1742" s="172">
        <f>IF(OR(G1742=0,H1742="Stagiaire",H1742="Stagiaires",H1742="Externe",H1742="Externes",G1742="agence",H1742="STAGIAIRE INFIRMIER(ÈRE)",H1742="STAGIAIRE SI",H1742="STAGIAIRE S.I.",H1742="STAGIAIRE PAB",H1742="STAGIAIRE EN PERFUSION",H1742="Stagiaire Physiothérapeute",H1742="Stagiaire médecine",H1742="Stagiaire - Service sociaux",H1742="STAGIAIRE SOINS INFIRMIERS",H1742="STAGIAIRE EXTERNE EN MÉDECINE",H1742="ss",),1,0)</f>
        <v>1</v>
      </c>
      <c r="E1742" s="28" t="s">
        <v>2512</v>
      </c>
      <c r="F1742" s="28" t="s">
        <v>2513</v>
      </c>
      <c r="G1742" s="262">
        <v>0</v>
      </c>
      <c r="H1742" s="79" t="s">
        <v>212</v>
      </c>
      <c r="I1742" s="164" t="s">
        <v>213</v>
      </c>
      <c r="J1742" s="273">
        <f ca="1">IF(AK1742&lt;=Données!$B$2,1," ")</f>
        <v>1</v>
      </c>
      <c r="K1742" s="45"/>
      <c r="L1742" s="46">
        <v>1</v>
      </c>
      <c r="M1742" s="47"/>
      <c r="N1742" s="48"/>
      <c r="O1742" s="185"/>
      <c r="P1742" s="187"/>
      <c r="Q1742" s="185"/>
      <c r="R1742" s="186"/>
      <c r="S1742" s="186"/>
      <c r="T1742" s="187"/>
      <c r="U1742" s="187"/>
      <c r="V1742" s="187"/>
      <c r="W1742" s="320"/>
      <c r="X1742" s="214"/>
      <c r="Y1742" s="215"/>
      <c r="Z1742" s="34"/>
      <c r="AA1742" s="35"/>
      <c r="AB1742" s="35"/>
      <c r="AC1742" s="35"/>
      <c r="AD1742" s="36"/>
      <c r="AE1742" s="224"/>
      <c r="AF1742" s="53"/>
      <c r="AG1742" s="54"/>
      <c r="AH1742" s="55"/>
      <c r="AI1742" s="56"/>
      <c r="AJ1742" s="41" t="s">
        <v>85</v>
      </c>
      <c r="AK1742" s="42">
        <v>44627</v>
      </c>
      <c r="AL1742" s="50"/>
      <c r="AM1742" s="337" t="str">
        <f>INDEX($K$6:$AE$6,1,MATCH(1,K1742:AE1742,-1))</f>
        <v>95PFE-L2M</v>
      </c>
      <c r="AN1742" s="337" t="str">
        <f>IF(INDEX($K$6:$AE$6,1,MATCH(1,K1742:AE1742,1))&lt;&gt;INDEX($K$6:$AE$6,1,MATCH(1,K1742:AE1742,-1)),INDEX($K$6:$AE$6,1,MATCH(1,K1742:AE1742,1)),"-")</f>
        <v>-</v>
      </c>
    </row>
    <row r="1743" spans="1:40" x14ac:dyDescent="0.2">
      <c r="A1743" s="382" t="str">
        <f>IF(IFERROR(VLOOKUP(G1743,EmployesActifs,1,FALSE),"Non")&lt;&gt;"Non","Oui","Non")</f>
        <v>Oui</v>
      </c>
      <c r="B1743" s="172">
        <f>IF(A1743="Oui",1,0)</f>
        <v>1</v>
      </c>
      <c r="C1743" s="172">
        <f>IF(OR(G1743="Médecin",H1743="Médecin",I1743="Médecin",I1743="Médecins",H1743="anesthésiste",H1743="boursier univ.",H1743="chercheur",H1743="chirurgien",H1743="Résident(e)",H1743="Md Urg",H1743="Md Card",LEFT(H1743,6)="Fellow",H1743="Externe Médecine",H1743="Directeur de la biobanque Médecin",H1743="monit.-boursier",),1,0)</f>
        <v>0</v>
      </c>
      <c r="D1743" s="172">
        <f>IF(OR(G1743=0,H1743="Stagiaire",H1743="Stagiaires",H1743="Externe",H1743="Externes",G1743="agence",H1743="STAGIAIRE INFIRMIER(ÈRE)",H1743="STAGIAIRE SI",H1743="STAGIAIRE S.I.",H1743="STAGIAIRE PAB",H1743="STAGIAIRE EN PERFUSION",H1743="Stagiaire Physiothérapeute",H1743="Stagiaire médecine",H1743="Stagiaire - Service sociaux",H1743="STAGIAIRE SOINS INFIRMIERS",H1743="STAGIAIRE EXTERNE EN MÉDECINE",H1743="ss",),1,0)</f>
        <v>0</v>
      </c>
      <c r="E1743" s="28" t="s">
        <v>2514</v>
      </c>
      <c r="F1743" s="28" t="s">
        <v>728</v>
      </c>
      <c r="G1743" s="262">
        <v>4214</v>
      </c>
      <c r="H1743" s="79" t="s">
        <v>182</v>
      </c>
      <c r="I1743" s="164" t="s">
        <v>152</v>
      </c>
      <c r="J1743" s="273">
        <f ca="1">IF(AK1743&lt;=Données!$B$2,1," ")</f>
        <v>1</v>
      </c>
      <c r="K1743" s="45" t="s">
        <v>56</v>
      </c>
      <c r="L1743" s="46"/>
      <c r="M1743" s="47"/>
      <c r="N1743" s="48"/>
      <c r="O1743" s="185"/>
      <c r="P1743" s="187"/>
      <c r="Q1743" s="185"/>
      <c r="R1743" s="186"/>
      <c r="S1743" s="186">
        <v>1</v>
      </c>
      <c r="T1743" s="187"/>
      <c r="U1743" s="187"/>
      <c r="V1743" s="187"/>
      <c r="W1743" s="320"/>
      <c r="X1743" s="214"/>
      <c r="Y1743" s="215"/>
      <c r="Z1743" s="34"/>
      <c r="AA1743" s="35"/>
      <c r="AB1743" s="35"/>
      <c r="AC1743" s="35"/>
      <c r="AD1743" s="36"/>
      <c r="AE1743" s="224"/>
      <c r="AF1743" s="53"/>
      <c r="AG1743" s="54"/>
      <c r="AH1743" s="55"/>
      <c r="AI1743" s="56"/>
      <c r="AJ1743" s="41" t="s">
        <v>98</v>
      </c>
      <c r="AK1743" s="42">
        <v>44572</v>
      </c>
      <c r="AL1743" s="50"/>
      <c r="AM1743" s="337" t="str">
        <f>INDEX($K$6:$AE$6,1,MATCH(1,K1743:AE1743,-1))</f>
        <v>1870 +</v>
      </c>
      <c r="AN1743" s="337" t="str">
        <f>IF(INDEX($K$6:$AE$6,1,MATCH(1,K1743:AE1743,1))&lt;&gt;INDEX($K$6:$AE$6,1,MATCH(1,K1743:AE1743,-1)),INDEX($K$6:$AE$6,1,MATCH(1,K1743:AE1743,1)),"-")</f>
        <v>-</v>
      </c>
    </row>
    <row r="1744" spans="1:40" x14ac:dyDescent="0.2">
      <c r="A1744" s="382" t="str">
        <f>IF(IFERROR(VLOOKUP(G1744,EmployesActifs,1,FALSE),"Non")&lt;&gt;"Non","Oui","Non")</f>
        <v>Oui</v>
      </c>
      <c r="B1744" s="172">
        <f>IF(A1744="Oui",1,0)</f>
        <v>1</v>
      </c>
      <c r="C1744" s="172">
        <f>IF(OR(G1744="Médecin",H1744="Médecin",I1744="Médecin",I1744="Médecins",H1744="anesthésiste",H1744="boursier univ.",H1744="chercheur",H1744="chirurgien",H1744="Résident(e)",H1744="Md Urg",H1744="Md Card",LEFT(H1744,6)="Fellow",H1744="Externe Médecine",H1744="Directeur de la biobanque Médecin",H1744="monit.-boursier",),1,0)</f>
        <v>0</v>
      </c>
      <c r="D1744" s="172">
        <f>IF(OR(G1744=0,H1744="Stagiaire",H1744="Stagiaires",H1744="Externe",H1744="Externes",G1744="agence",H1744="STAGIAIRE INFIRMIER(ÈRE)",H1744="STAGIAIRE SI",H1744="STAGIAIRE S.I.",H1744="STAGIAIRE PAB",H1744="STAGIAIRE EN PERFUSION",H1744="Stagiaire Physiothérapeute",H1744="Stagiaire médecine",H1744="Stagiaire - Service sociaux",H1744="STAGIAIRE SOINS INFIRMIERS",H1744="STAGIAIRE EXTERNE EN MÉDECINE",H1744="ss",),1,0)</f>
        <v>0</v>
      </c>
      <c r="E1744" s="28" t="s">
        <v>2825</v>
      </c>
      <c r="F1744" s="28" t="s">
        <v>2826</v>
      </c>
      <c r="G1744" s="262">
        <v>12283</v>
      </c>
      <c r="H1744" s="79" t="s">
        <v>69</v>
      </c>
      <c r="I1744" s="164" t="s">
        <v>5215</v>
      </c>
      <c r="J1744" s="273">
        <f ca="1">IF(AK1744&lt;=Données!$B$2,1," ")</f>
        <v>1</v>
      </c>
      <c r="K1744" s="45">
        <v>1</v>
      </c>
      <c r="L1744" s="46"/>
      <c r="M1744" s="47"/>
      <c r="N1744" s="48"/>
      <c r="O1744" s="185"/>
      <c r="P1744" s="187"/>
      <c r="Q1744" s="185"/>
      <c r="R1744" s="186"/>
      <c r="S1744" s="186"/>
      <c r="T1744" s="187"/>
      <c r="U1744" s="187"/>
      <c r="V1744" s="187"/>
      <c r="W1744" s="320"/>
      <c r="X1744" s="214"/>
      <c r="Y1744" s="215"/>
      <c r="Z1744" s="34"/>
      <c r="AA1744" s="35"/>
      <c r="AB1744" s="35"/>
      <c r="AC1744" s="35"/>
      <c r="AD1744" s="36"/>
      <c r="AE1744" s="224"/>
      <c r="AF1744" s="53"/>
      <c r="AG1744" s="54"/>
      <c r="AH1744" s="55"/>
      <c r="AI1744" s="56"/>
      <c r="AJ1744" s="41" t="s">
        <v>159</v>
      </c>
      <c r="AK1744" s="42">
        <v>44690</v>
      </c>
      <c r="AL1744" s="50"/>
      <c r="AM1744" s="337" t="str">
        <f>INDEX($K$6:$AE$6,1,MATCH(1,K1744:AE1744,-1))</f>
        <v>95PFE-L2S</v>
      </c>
      <c r="AN1744" s="337" t="str">
        <f>IF(INDEX($K$6:$AE$6,1,MATCH(1,K1744:AE1744,1))&lt;&gt;INDEX($K$6:$AE$6,1,MATCH(1,K1744:AE1744,-1)),INDEX($K$6:$AE$6,1,MATCH(1,K1744:AE1744,1)),"-")</f>
        <v>-</v>
      </c>
    </row>
    <row r="1745" spans="1:40" x14ac:dyDescent="0.2">
      <c r="A1745" s="382" t="str">
        <f>IF(IFERROR(VLOOKUP(G1745,EmployesActifs,1,FALSE),"Non")&lt;&gt;"Non","Oui","Non")</f>
        <v>Oui</v>
      </c>
      <c r="B1745" s="172">
        <f>IF(A1745="Oui",1,0)</f>
        <v>1</v>
      </c>
      <c r="C1745" s="172">
        <f>IF(OR(G1745="Médecin",H1745="Médecin",I1745="Médecin",I1745="Médecins",H1745="anesthésiste",H1745="boursier univ.",H1745="chercheur",H1745="chirurgien",H1745="Résident(e)",H1745="Md Urg",H1745="Md Card",LEFT(H1745,6)="Fellow",H1745="Externe Médecine",H1745="Directeur de la biobanque Médecin",H1745="monit.-boursier",),1,0)</f>
        <v>0</v>
      </c>
      <c r="D1745" s="172">
        <f>IF(OR(G1745=0,H1745="Stagiaire",H1745="Stagiaires",H1745="Externe",H1745="Externes",G1745="agence",H1745="STAGIAIRE INFIRMIER(ÈRE)",H1745="STAGIAIRE SI",H1745="STAGIAIRE S.I.",H1745="STAGIAIRE PAB",H1745="STAGIAIRE EN PERFUSION",H1745="Stagiaire Physiothérapeute",H1745="Stagiaire médecine",H1745="Stagiaire - Service sociaux",H1745="STAGIAIRE SOINS INFIRMIERS",H1745="STAGIAIRE EXTERNE EN MÉDECINE",H1745="ss",),1,0)</f>
        <v>0</v>
      </c>
      <c r="E1745" s="28" t="s">
        <v>2517</v>
      </c>
      <c r="F1745" s="28" t="s">
        <v>2518</v>
      </c>
      <c r="G1745" s="262">
        <v>6900</v>
      </c>
      <c r="H1745" s="79" t="s">
        <v>570</v>
      </c>
      <c r="I1745" s="164" t="s">
        <v>3432</v>
      </c>
      <c r="J1745" s="273">
        <f ca="1">IF(AK1745&lt;=Données!$B$2,1," ")</f>
        <v>1</v>
      </c>
      <c r="K1745" s="45" t="s">
        <v>56</v>
      </c>
      <c r="L1745" s="46"/>
      <c r="M1745" s="47"/>
      <c r="N1745" s="48"/>
      <c r="O1745" s="185"/>
      <c r="P1745" s="187"/>
      <c r="Q1745" s="185"/>
      <c r="R1745" s="186"/>
      <c r="S1745" s="186">
        <v>1</v>
      </c>
      <c r="T1745" s="187"/>
      <c r="U1745" s="187"/>
      <c r="V1745" s="187"/>
      <c r="W1745" s="320"/>
      <c r="X1745" s="214"/>
      <c r="Y1745" s="215"/>
      <c r="Z1745" s="34"/>
      <c r="AA1745" s="35"/>
      <c r="AB1745" s="35"/>
      <c r="AC1745" s="35"/>
      <c r="AD1745" s="36"/>
      <c r="AE1745" s="224"/>
      <c r="AF1745" s="53"/>
      <c r="AG1745" s="54"/>
      <c r="AH1745" s="55"/>
      <c r="AI1745" s="56"/>
      <c r="AJ1745" s="41" t="s">
        <v>98</v>
      </c>
      <c r="AK1745" s="42">
        <v>44575</v>
      </c>
      <c r="AL1745" s="50"/>
      <c r="AM1745" s="337" t="str">
        <f>INDEX($K$6:$AE$6,1,MATCH(1,K1745:AE1745,-1))</f>
        <v>1870 +</v>
      </c>
      <c r="AN1745" s="337" t="str">
        <f>IF(INDEX($K$6:$AE$6,1,MATCH(1,K1745:AE1745,1))&lt;&gt;INDEX($K$6:$AE$6,1,MATCH(1,K1745:AE1745,-1)),INDEX($K$6:$AE$6,1,MATCH(1,K1745:AE1745,1)),"-")</f>
        <v>-</v>
      </c>
    </row>
    <row r="1746" spans="1:40" x14ac:dyDescent="0.2">
      <c r="A1746" s="382" t="str">
        <f>IF(IFERROR(VLOOKUP(G1746,EmployesActifs,1,FALSE),"Non")&lt;&gt;"Non","Oui","Non")</f>
        <v>Oui</v>
      </c>
      <c r="B1746" s="172">
        <f>IF(A1746="Oui",1,0)</f>
        <v>1</v>
      </c>
      <c r="C1746" s="172">
        <f>IF(OR(G1746="Médecin",H1746="Médecin",I1746="Médecin",I1746="Médecins",H1746="anesthésiste",H1746="boursier univ.",H1746="chercheur",H1746="chirurgien",H1746="Résident(e)",H1746="Md Urg",H1746="Md Card",LEFT(H1746,6)="Fellow",H1746="Externe Médecine",H1746="Directeur de la biobanque Médecin",H1746="monit.-boursier",),1,0)</f>
        <v>0</v>
      </c>
      <c r="D1746" s="172">
        <f>IF(OR(G1746=0,H1746="Stagiaire",H1746="Stagiaires",H1746="Externe",H1746="Externes",G1746="agence",H1746="STAGIAIRE INFIRMIER(ÈRE)",H1746="STAGIAIRE SI",H1746="STAGIAIRE S.I.",H1746="STAGIAIRE PAB",H1746="STAGIAIRE EN PERFUSION",H1746="Stagiaire Physiothérapeute",H1746="Stagiaire médecine",H1746="Stagiaire - Service sociaux",H1746="STAGIAIRE SOINS INFIRMIERS",H1746="STAGIAIRE EXTERNE EN MÉDECINE",H1746="ss",),1,0)</f>
        <v>0</v>
      </c>
      <c r="E1746" s="28" t="s">
        <v>2519</v>
      </c>
      <c r="F1746" s="28" t="s">
        <v>1130</v>
      </c>
      <c r="G1746" s="262">
        <v>6823</v>
      </c>
      <c r="H1746" s="79" t="s">
        <v>3729</v>
      </c>
      <c r="I1746" s="164" t="s">
        <v>5707</v>
      </c>
      <c r="J1746" s="273">
        <f ca="1">IF(AK1746&lt;=Données!$B$2,1," ")</f>
        <v>1</v>
      </c>
      <c r="K1746" s="45"/>
      <c r="L1746" s="46" t="s">
        <v>56</v>
      </c>
      <c r="M1746" s="47" t="s">
        <v>56</v>
      </c>
      <c r="N1746" s="48"/>
      <c r="O1746" s="185"/>
      <c r="P1746" s="187"/>
      <c r="Q1746" s="185"/>
      <c r="R1746" s="186"/>
      <c r="S1746" s="186">
        <v>1</v>
      </c>
      <c r="T1746" s="187"/>
      <c r="U1746" s="187">
        <v>1</v>
      </c>
      <c r="V1746" s="187"/>
      <c r="W1746" s="320"/>
      <c r="X1746" s="214"/>
      <c r="Y1746" s="215"/>
      <c r="Z1746" s="34"/>
      <c r="AA1746" s="35"/>
      <c r="AB1746" s="35"/>
      <c r="AC1746" s="35"/>
      <c r="AD1746" s="36"/>
      <c r="AE1746" s="224"/>
      <c r="AF1746" s="53"/>
      <c r="AG1746" s="54"/>
      <c r="AH1746" s="55"/>
      <c r="AI1746" s="56"/>
      <c r="AJ1746" s="41" t="s">
        <v>98</v>
      </c>
      <c r="AK1746" s="42">
        <v>44581</v>
      </c>
      <c r="AL1746" s="50" t="s">
        <v>2520</v>
      </c>
      <c r="AM1746" s="337" t="str">
        <f>INDEX($K$6:$AE$6,1,MATCH(1,K1746:AE1746,-1))</f>
        <v>1870 +</v>
      </c>
      <c r="AN1746" s="337" t="str">
        <f>IF(INDEX($K$6:$AE$6,1,MATCH(1,K1746:AE1746,1))&lt;&gt;INDEX($K$6:$AE$6,1,MATCH(1,K1746:AE1746,-1)),INDEX($K$6:$AE$6,1,MATCH(1,K1746:AE1746,1)),"-")</f>
        <v>½ masque</v>
      </c>
    </row>
    <row r="1747" spans="1:40" x14ac:dyDescent="0.2">
      <c r="A1747" s="382" t="str">
        <f>IF(IFERROR(VLOOKUP(G1747,EmployesActifs,1,FALSE),"Non")&lt;&gt;"Non","Oui","Non")</f>
        <v>Oui</v>
      </c>
      <c r="B1747" s="172">
        <f>IF(A1747="Oui",1,0)</f>
        <v>1</v>
      </c>
      <c r="C1747" s="172">
        <f>IF(OR(G1747="Médecin",H1747="Médecin",I1747="Médecin",I1747="Médecins",H1747="anesthésiste",H1747="boursier univ.",H1747="chercheur",H1747="chirurgien",H1747="Résident(e)",H1747="Md Urg",H1747="Md Card",LEFT(H1747,6)="Fellow",H1747="Externe Médecine",H1747="Directeur de la biobanque Médecin",H1747="monit.-boursier",),1,0)</f>
        <v>0</v>
      </c>
      <c r="D1747" s="172">
        <f>IF(OR(G1747=0,H1747="Stagiaire",H1747="Stagiaires",H1747="Externe",H1747="Externes",G1747="agence",H1747="STAGIAIRE INFIRMIER(ÈRE)",H1747="STAGIAIRE SI",H1747="STAGIAIRE S.I.",H1747="STAGIAIRE PAB",H1747="STAGIAIRE EN PERFUSION",H1747="Stagiaire Physiothérapeute",H1747="Stagiaire médecine",H1747="Stagiaire - Service sociaux",H1747="STAGIAIRE SOINS INFIRMIERS",H1747="STAGIAIRE EXTERNE EN MÉDECINE",H1747="ss",),1,0)</f>
        <v>0</v>
      </c>
      <c r="E1747" s="28" t="s">
        <v>2519</v>
      </c>
      <c r="F1747" s="28" t="s">
        <v>720</v>
      </c>
      <c r="G1747" s="262">
        <v>12807</v>
      </c>
      <c r="H1747" s="79" t="s">
        <v>319</v>
      </c>
      <c r="I1747" s="164" t="s">
        <v>3527</v>
      </c>
      <c r="J1747" s="273">
        <f ca="1">IF(AK1747&lt;=Données!$B$2,1," ")</f>
        <v>1</v>
      </c>
      <c r="K1747" s="45" t="s">
        <v>56</v>
      </c>
      <c r="L1747" s="46"/>
      <c r="M1747" s="47"/>
      <c r="N1747" s="48" t="s">
        <v>56</v>
      </c>
      <c r="O1747" s="185"/>
      <c r="P1747" s="187"/>
      <c r="Q1747" s="185"/>
      <c r="R1747" s="186"/>
      <c r="S1747" s="186">
        <v>1</v>
      </c>
      <c r="T1747" s="187"/>
      <c r="U1747" s="187"/>
      <c r="V1747" s="187"/>
      <c r="W1747" s="320"/>
      <c r="X1747" s="214"/>
      <c r="Y1747" s="215"/>
      <c r="Z1747" s="34"/>
      <c r="AA1747" s="35"/>
      <c r="AB1747" s="35"/>
      <c r="AC1747" s="35"/>
      <c r="AD1747" s="36"/>
      <c r="AE1747" s="224"/>
      <c r="AF1747" s="53"/>
      <c r="AG1747" s="54"/>
      <c r="AH1747" s="55"/>
      <c r="AI1747" s="56"/>
      <c r="AJ1747" s="41" t="s">
        <v>85</v>
      </c>
      <c r="AK1747" s="42">
        <v>44958</v>
      </c>
      <c r="AL1747" s="50"/>
      <c r="AM1747" s="337" t="str">
        <f>INDEX($K$6:$AE$6,1,MATCH(1,K1747:AE1747,-1))</f>
        <v>1870 +</v>
      </c>
      <c r="AN1747" s="337" t="str">
        <f>IF(INDEX($K$6:$AE$6,1,MATCH(1,K1747:AE1747,1))&lt;&gt;INDEX($K$6:$AE$6,1,MATCH(1,K1747:AE1747,-1)),INDEX($K$6:$AE$6,1,MATCH(1,K1747:AE1747,1)),"-")</f>
        <v>-</v>
      </c>
    </row>
    <row r="1748" spans="1:40" x14ac:dyDescent="0.2">
      <c r="A1748" s="382" t="str">
        <f>IF(IFERROR(VLOOKUP(G1748,EmployesActifs,1,FALSE),"Non")&lt;&gt;"Non","Oui","Non")</f>
        <v>Oui</v>
      </c>
      <c r="B1748" s="172">
        <f>IF(A1748="Oui",1,0)</f>
        <v>1</v>
      </c>
      <c r="C1748" s="172">
        <f>IF(OR(G1748="Médecin",H1748="Médecin",I1748="Médecin",I1748="Médecins",H1748="anesthésiste",H1748="boursier univ.",H1748="chercheur",H1748="chirurgien",H1748="Résident(e)",H1748="Md Urg",H1748="Md Card",LEFT(H1748,6)="Fellow",H1748="Externe Médecine",H1748="Directeur de la biobanque Médecin",H1748="monit.-boursier",),1,0)</f>
        <v>0</v>
      </c>
      <c r="D1748" s="172">
        <f>IF(OR(G1748=0,H1748="Stagiaire",H1748="Stagiaires",H1748="Externe",H1748="Externes",G1748="agence",H1748="STAGIAIRE INFIRMIER(ÈRE)",H1748="STAGIAIRE SI",H1748="STAGIAIRE S.I.",H1748="STAGIAIRE PAB",H1748="STAGIAIRE EN PERFUSION",H1748="Stagiaire Physiothérapeute",H1748="Stagiaire médecine",H1748="Stagiaire - Service sociaux",H1748="STAGIAIRE SOINS INFIRMIERS",H1748="STAGIAIRE EXTERNE EN MÉDECINE",H1748="ss",),1,0)</f>
        <v>0</v>
      </c>
      <c r="E1748" s="28" t="s">
        <v>2519</v>
      </c>
      <c r="F1748" s="28" t="s">
        <v>2522</v>
      </c>
      <c r="G1748" s="262">
        <v>3787</v>
      </c>
      <c r="H1748" s="79" t="s">
        <v>570</v>
      </c>
      <c r="I1748" s="164" t="s">
        <v>3456</v>
      </c>
      <c r="J1748" s="273">
        <f ca="1">IF(AK1748&lt;=Données!$B$2,1," ")</f>
        <v>1</v>
      </c>
      <c r="K1748" s="45">
        <v>1</v>
      </c>
      <c r="L1748" s="46"/>
      <c r="M1748" s="47"/>
      <c r="N1748" s="48"/>
      <c r="O1748" s="185"/>
      <c r="P1748" s="187"/>
      <c r="Q1748" s="185"/>
      <c r="R1748" s="186"/>
      <c r="S1748" s="186"/>
      <c r="T1748" s="187"/>
      <c r="U1748" s="187"/>
      <c r="V1748" s="187"/>
      <c r="W1748" s="320"/>
      <c r="X1748" s="214"/>
      <c r="Y1748" s="215"/>
      <c r="Z1748" s="34"/>
      <c r="AA1748" s="35"/>
      <c r="AB1748" s="35"/>
      <c r="AC1748" s="35"/>
      <c r="AD1748" s="36"/>
      <c r="AE1748" s="224"/>
      <c r="AF1748" s="53"/>
      <c r="AG1748" s="54"/>
      <c r="AH1748" s="55"/>
      <c r="AI1748" s="56"/>
      <c r="AJ1748" s="41" t="s">
        <v>144</v>
      </c>
      <c r="AK1748" s="42">
        <v>44585</v>
      </c>
      <c r="AL1748" s="50"/>
      <c r="AM1748" s="337" t="str">
        <f>INDEX($K$6:$AE$6,1,MATCH(1,K1748:AE1748,-1))</f>
        <v>95PFE-L2S</v>
      </c>
      <c r="AN1748" s="337" t="str">
        <f>IF(INDEX($K$6:$AE$6,1,MATCH(1,K1748:AE1748,1))&lt;&gt;INDEX($K$6:$AE$6,1,MATCH(1,K1748:AE1748,-1)),INDEX($K$6:$AE$6,1,MATCH(1,K1748:AE1748,1)),"-")</f>
        <v>-</v>
      </c>
    </row>
    <row r="1749" spans="1:40" x14ac:dyDescent="0.2">
      <c r="A1749" s="382" t="str">
        <f>IF(IFERROR(VLOOKUP(G1749,EmployesActifs,1,FALSE),"Non")&lt;&gt;"Non","Oui","Non")</f>
        <v>Oui</v>
      </c>
      <c r="B1749" s="172">
        <f>IF(A1749="Oui",1,0)</f>
        <v>1</v>
      </c>
      <c r="C1749" s="172">
        <f>IF(OR(G1749="Médecin",H1749="Médecin",I1749="Médecin",I1749="Médecins",H1749="anesthésiste",H1749="boursier univ.",H1749="chercheur",H1749="chirurgien",H1749="Résident(e)",H1749="Md Urg",H1749="Md Card",LEFT(H1749,6)="Fellow",H1749="Externe Médecine",H1749="Directeur de la biobanque Médecin",H1749="monit.-boursier",),1,0)</f>
        <v>0</v>
      </c>
      <c r="D1749" s="172">
        <f>IF(OR(G1749=0,H1749="Stagiaire",H1749="Stagiaires",H1749="Externe",H1749="Externes",G1749="agence",H1749="STAGIAIRE INFIRMIER(ÈRE)",H1749="STAGIAIRE SI",H1749="STAGIAIRE S.I.",H1749="STAGIAIRE PAB",H1749="STAGIAIRE EN PERFUSION",H1749="Stagiaire Physiothérapeute",H1749="Stagiaire médecine",H1749="Stagiaire - Service sociaux",H1749="STAGIAIRE SOINS INFIRMIERS",H1749="STAGIAIRE EXTERNE EN MÉDECINE",H1749="ss",),1,0)</f>
        <v>0</v>
      </c>
      <c r="E1749" s="28" t="s">
        <v>2519</v>
      </c>
      <c r="F1749" s="28" t="s">
        <v>433</v>
      </c>
      <c r="G1749" s="262">
        <v>5195</v>
      </c>
      <c r="H1749" s="79" t="s">
        <v>103</v>
      </c>
      <c r="I1749" s="164" t="s">
        <v>1227</v>
      </c>
      <c r="J1749" s="273">
        <f ca="1">IF(AK1749&lt;=Données!$B$2,1," ")</f>
        <v>1</v>
      </c>
      <c r="K1749" s="45">
        <v>1</v>
      </c>
      <c r="L1749" s="46"/>
      <c r="M1749" s="47"/>
      <c r="N1749" s="48"/>
      <c r="O1749" s="185"/>
      <c r="P1749" s="187"/>
      <c r="Q1749" s="185"/>
      <c r="R1749" s="186"/>
      <c r="S1749" s="186"/>
      <c r="T1749" s="187"/>
      <c r="U1749" s="187"/>
      <c r="V1749" s="187"/>
      <c r="W1749" s="320"/>
      <c r="X1749" s="214"/>
      <c r="Y1749" s="215"/>
      <c r="Z1749" s="34"/>
      <c r="AA1749" s="35"/>
      <c r="AB1749" s="35"/>
      <c r="AC1749" s="35"/>
      <c r="AD1749" s="36"/>
      <c r="AE1749" s="224"/>
      <c r="AF1749" s="53"/>
      <c r="AG1749" s="54"/>
      <c r="AH1749" s="55"/>
      <c r="AI1749" s="56"/>
      <c r="AJ1749" s="41" t="s">
        <v>85</v>
      </c>
      <c r="AK1749" s="42">
        <v>44595</v>
      </c>
      <c r="AL1749" s="50"/>
      <c r="AM1749" s="337" t="str">
        <f>INDEX($K$6:$AE$6,1,MATCH(1,K1749:AE1749,-1))</f>
        <v>95PFE-L2S</v>
      </c>
      <c r="AN1749" s="337" t="str">
        <f>IF(INDEX($K$6:$AE$6,1,MATCH(1,K1749:AE1749,1))&lt;&gt;INDEX($K$6:$AE$6,1,MATCH(1,K1749:AE1749,-1)),INDEX($K$6:$AE$6,1,MATCH(1,K1749:AE1749,1)),"-")</f>
        <v>-</v>
      </c>
    </row>
    <row r="1750" spans="1:40" x14ac:dyDescent="0.2">
      <c r="B1750" s="172">
        <f>IF(A1750="Oui",1,0)</f>
        <v>0</v>
      </c>
      <c r="C1750" s="172">
        <f>IF(OR(G1750="Médecin",H1750="Médecin",I1750="Médecin",I1750="Médecins",H1750="anesthésiste",H1750="boursier univ.",H1750="chercheur",H1750="chirurgien",H1750="Résident(e)",H1750="Md Urg",H1750="Md Card",LEFT(H1750,6)="Fellow",H1750="Externe Médecine",H1750="Directeur de la biobanque Médecin",H1750="monit.-boursier",),1,0)</f>
        <v>0</v>
      </c>
      <c r="D1750" s="172">
        <f>IF(OR(G1750=0,H1750="Stagiaire",H1750="Stagiaires",H1750="Externe",H1750="Externes",G1750="agence",H1750="STAGIAIRE INFIRMIER(ÈRE)",H1750="STAGIAIRE SI",H1750="STAGIAIRE S.I.",H1750="STAGIAIRE PAB",H1750="STAGIAIRE EN PERFUSION",H1750="Stagiaire Physiothérapeute",H1750="Stagiaire médecine",H1750="Stagiaire - Service sociaux",H1750="STAGIAIRE SOINS INFIRMIERS",H1750="STAGIAIRE EXTERNE EN MÉDECINE",H1750="ss",),1,0)</f>
        <v>1</v>
      </c>
      <c r="E1750" s="28" t="s">
        <v>2523</v>
      </c>
      <c r="F1750" s="28" t="s">
        <v>2524</v>
      </c>
      <c r="G1750" s="262">
        <v>0</v>
      </c>
      <c r="H1750" s="79" t="s">
        <v>479</v>
      </c>
      <c r="I1750" s="164" t="s">
        <v>913</v>
      </c>
      <c r="J1750" s="273">
        <f ca="1">IF(AK1750&lt;=Données!$B$2,1," ")</f>
        <v>1</v>
      </c>
      <c r="K1750" s="45"/>
      <c r="L1750" s="46">
        <v>1</v>
      </c>
      <c r="M1750" s="47"/>
      <c r="N1750" s="48"/>
      <c r="O1750" s="185"/>
      <c r="P1750" s="187"/>
      <c r="Q1750" s="185"/>
      <c r="R1750" s="186"/>
      <c r="S1750" s="186"/>
      <c r="T1750" s="187"/>
      <c r="U1750" s="187"/>
      <c r="V1750" s="187"/>
      <c r="W1750" s="320"/>
      <c r="X1750" s="214"/>
      <c r="Y1750" s="215"/>
      <c r="Z1750" s="34"/>
      <c r="AA1750" s="35"/>
      <c r="AB1750" s="35"/>
      <c r="AC1750" s="35"/>
      <c r="AD1750" s="36"/>
      <c r="AE1750" s="224"/>
      <c r="AF1750" s="53"/>
      <c r="AG1750" s="54"/>
      <c r="AH1750" s="55"/>
      <c r="AI1750" s="56"/>
      <c r="AJ1750" s="41" t="s">
        <v>85</v>
      </c>
      <c r="AK1750" s="42">
        <v>44595</v>
      </c>
      <c r="AL1750" s="50"/>
      <c r="AM1750" s="337" t="str">
        <f>INDEX($K$6:$AE$6,1,MATCH(1,K1750:AE1750,-1))</f>
        <v>95PFE-L2M</v>
      </c>
      <c r="AN1750" s="337" t="str">
        <f>IF(INDEX($K$6:$AE$6,1,MATCH(1,K1750:AE1750,1))&lt;&gt;INDEX($K$6:$AE$6,1,MATCH(1,K1750:AE1750,-1)),INDEX($K$6:$AE$6,1,MATCH(1,K1750:AE1750,1)),"-")</f>
        <v>-</v>
      </c>
    </row>
    <row r="1751" spans="1:40" x14ac:dyDescent="0.2">
      <c r="A1751" s="382" t="str">
        <f>IF(IFERROR(VLOOKUP(G1751,EmployesActifs,1,FALSE),"Non")&lt;&gt;"Non","Oui","Non")</f>
        <v>Oui</v>
      </c>
      <c r="B1751" s="172">
        <f>IF(A1751="Oui",1,0)</f>
        <v>1</v>
      </c>
      <c r="C1751" s="172">
        <f>IF(OR(G1751="Médecin",H1751="Médecin",I1751="Médecin",I1751="Médecins",H1751="anesthésiste",H1751="boursier univ.",H1751="chercheur",H1751="chirurgien",H1751="Résident(e)",H1751="Md Urg",H1751="Md Card",LEFT(H1751,6)="Fellow",H1751="Externe Médecine",H1751="Directeur de la biobanque Médecin",H1751="monit.-boursier",),1,0)</f>
        <v>0</v>
      </c>
      <c r="D1751" s="172">
        <f>IF(OR(G1751=0,H1751="Stagiaire",H1751="Stagiaires",H1751="Externe",H1751="Externes",G1751="agence",H1751="STAGIAIRE INFIRMIER(ÈRE)",H1751="STAGIAIRE SI",H1751="STAGIAIRE S.I.",H1751="STAGIAIRE PAB",H1751="STAGIAIRE EN PERFUSION",H1751="Stagiaire Physiothérapeute",H1751="Stagiaire médecine",H1751="Stagiaire - Service sociaux",H1751="STAGIAIRE SOINS INFIRMIERS",H1751="STAGIAIRE EXTERNE EN MÉDECINE",H1751="ss",),1,0)</f>
        <v>0</v>
      </c>
      <c r="E1751" s="28" t="s">
        <v>2525</v>
      </c>
      <c r="F1751" s="28" t="s">
        <v>2526</v>
      </c>
      <c r="G1751" s="262">
        <v>10569</v>
      </c>
      <c r="H1751" s="79" t="s">
        <v>3918</v>
      </c>
      <c r="I1751" s="164" t="s">
        <v>1395</v>
      </c>
      <c r="J1751" s="273">
        <f ca="1">IF(AK1751&lt;=Données!$B$2,1," ")</f>
        <v>1</v>
      </c>
      <c r="K1751" s="45"/>
      <c r="L1751" s="46"/>
      <c r="M1751" s="47"/>
      <c r="N1751" s="48"/>
      <c r="O1751" s="185"/>
      <c r="P1751" s="187"/>
      <c r="Q1751" s="185"/>
      <c r="R1751" s="186"/>
      <c r="S1751" s="186"/>
      <c r="T1751" s="187"/>
      <c r="U1751" s="187"/>
      <c r="V1751" s="187"/>
      <c r="W1751" s="320"/>
      <c r="X1751" s="214"/>
      <c r="Y1751" s="215"/>
      <c r="Z1751" s="34"/>
      <c r="AA1751" s="35"/>
      <c r="AB1751" s="35">
        <v>1</v>
      </c>
      <c r="AC1751" s="35"/>
      <c r="AD1751" s="36"/>
      <c r="AE1751" s="224"/>
      <c r="AF1751" s="53"/>
      <c r="AG1751" s="54"/>
      <c r="AH1751" s="55"/>
      <c r="AI1751" s="56"/>
      <c r="AJ1751" s="41" t="s">
        <v>308</v>
      </c>
      <c r="AK1751" s="42">
        <v>44155</v>
      </c>
      <c r="AL1751" s="50"/>
      <c r="AM1751" s="337" t="str">
        <f>INDEX($K$6:$AE$6,1,MATCH(1,K1751:AE1751,-1))</f>
        <v>1512-M</v>
      </c>
      <c r="AN1751" s="337" t="str">
        <f>IF(INDEX($K$6:$AE$6,1,MATCH(1,K1751:AE1751,1))&lt;&gt;INDEX($K$6:$AE$6,1,MATCH(1,K1751:AE1751,-1)),INDEX($K$6:$AE$6,1,MATCH(1,K1751:AE1751,1)),"-")</f>
        <v>-</v>
      </c>
    </row>
    <row r="1752" spans="1:40" x14ac:dyDescent="0.2">
      <c r="A1752" s="382" t="str">
        <f>IF(IFERROR(VLOOKUP(G1752,EmployesActifs,1,FALSE),"Non")&lt;&gt;"Non","Oui","Non")</f>
        <v>Oui</v>
      </c>
      <c r="B1752" s="172">
        <f>IF(A1752="Oui",1,0)</f>
        <v>1</v>
      </c>
      <c r="C1752" s="172">
        <f>IF(OR(G1752="Médecin",H1752="Médecin",I1752="Médecin",I1752="Médecins",H1752="anesthésiste",H1752="boursier univ.",H1752="chercheur",H1752="chirurgien",H1752="Résident(e)",H1752="Md Urg",H1752="Md Card",LEFT(H1752,6)="Fellow",H1752="Externe Médecine",H1752="Directeur de la biobanque Médecin",H1752="monit.-boursier",),1,0)</f>
        <v>0</v>
      </c>
      <c r="D1752" s="172">
        <f>IF(OR(G1752=0,H1752="Stagiaire",H1752="Stagiaires",H1752="Externe",H1752="Externes",G1752="agence",H1752="STAGIAIRE INFIRMIER(ÈRE)",H1752="STAGIAIRE SI",H1752="STAGIAIRE S.I.",H1752="STAGIAIRE PAB",H1752="STAGIAIRE EN PERFUSION",H1752="Stagiaire Physiothérapeute",H1752="Stagiaire médecine",H1752="Stagiaire - Service sociaux",H1752="STAGIAIRE SOINS INFIRMIERS",H1752="STAGIAIRE EXTERNE EN MÉDECINE",H1752="ss",),1,0)</f>
        <v>0</v>
      </c>
      <c r="E1752" s="28" t="s">
        <v>2530</v>
      </c>
      <c r="F1752" s="28" t="s">
        <v>1695</v>
      </c>
      <c r="G1752" s="262">
        <v>9786</v>
      </c>
      <c r="H1752" s="79" t="s">
        <v>103</v>
      </c>
      <c r="I1752" s="164" t="s">
        <v>836</v>
      </c>
      <c r="J1752" s="273" t="str">
        <f ca="1">IF(AK1752&lt;=Données!$B$2,1," ")</f>
        <v xml:space="preserve"> </v>
      </c>
      <c r="K1752" s="45"/>
      <c r="L1752" s="46">
        <v>1</v>
      </c>
      <c r="M1752" s="47"/>
      <c r="N1752" s="48"/>
      <c r="O1752" s="185"/>
      <c r="P1752" s="187"/>
      <c r="Q1752" s="185"/>
      <c r="R1752" s="186"/>
      <c r="S1752" s="186"/>
      <c r="T1752" s="187"/>
      <c r="U1752" s="187"/>
      <c r="V1752" s="187"/>
      <c r="W1752" s="320"/>
      <c r="X1752" s="214"/>
      <c r="Y1752" s="215"/>
      <c r="Z1752" s="34"/>
      <c r="AA1752" s="35"/>
      <c r="AB1752" s="35"/>
      <c r="AC1752" s="35"/>
      <c r="AD1752" s="36"/>
      <c r="AE1752" s="224"/>
      <c r="AF1752" s="53"/>
      <c r="AG1752" s="54"/>
      <c r="AH1752" s="55"/>
      <c r="AI1752" s="56"/>
      <c r="AJ1752" s="41" t="s">
        <v>4462</v>
      </c>
      <c r="AK1752" s="42">
        <v>45815</v>
      </c>
      <c r="AL1752" s="50"/>
      <c r="AM1752" s="337" t="str">
        <f>INDEX($K$6:$AE$6,1,MATCH(1,K1752:AE1752,-1))</f>
        <v>95PFE-L2M</v>
      </c>
      <c r="AN1752" s="337" t="str">
        <f>IF(INDEX($K$6:$AE$6,1,MATCH(1,K1752:AE1752,1))&lt;&gt;INDEX($K$6:$AE$6,1,MATCH(1,K1752:AE1752,-1)),INDEX($K$6:$AE$6,1,MATCH(1,K1752:AE1752,1)),"-")</f>
        <v>-</v>
      </c>
    </row>
    <row r="1753" spans="1:40" x14ac:dyDescent="0.2">
      <c r="A1753" s="382" t="str">
        <f>IF(IFERROR(VLOOKUP(G1753,EmployesActifs,1,FALSE),"Non")&lt;&gt;"Non","Oui","Non")</f>
        <v>Oui</v>
      </c>
      <c r="B1753" s="172">
        <f>IF(A1753="Oui",1,0)</f>
        <v>1</v>
      </c>
      <c r="C1753" s="172">
        <f>IF(OR(G1753="Médecin",H1753="Médecin",I1753="Médecin",I1753="Médecins",H1753="anesthésiste",H1753="boursier univ.",H1753="chercheur",H1753="chirurgien",H1753="Résident(e)",H1753="Md Urg",H1753="Md Card",LEFT(H1753,6)="Fellow",H1753="Externe Médecine",H1753="Directeur de la biobanque Médecin",H1753="monit.-boursier",),1,0)</f>
        <v>0</v>
      </c>
      <c r="D1753" s="172">
        <f>IF(OR(G1753=0,H1753="Stagiaire",H1753="Stagiaires",H1753="Externe",H1753="Externes",G1753="agence",H1753="STAGIAIRE INFIRMIER(ÈRE)",H1753="STAGIAIRE SI",H1753="STAGIAIRE S.I.",H1753="STAGIAIRE PAB",H1753="STAGIAIRE EN PERFUSION",H1753="Stagiaire Physiothérapeute",H1753="Stagiaire médecine",H1753="Stagiaire - Service sociaux",H1753="STAGIAIRE SOINS INFIRMIERS",H1753="STAGIAIRE EXTERNE EN MÉDECINE",H1753="ss",),1,0)</f>
        <v>0</v>
      </c>
      <c r="E1753" s="28" t="s">
        <v>2530</v>
      </c>
      <c r="F1753" s="28" t="s">
        <v>3972</v>
      </c>
      <c r="G1753" s="262">
        <v>11033</v>
      </c>
      <c r="H1753" s="79" t="s">
        <v>2463</v>
      </c>
      <c r="I1753" s="164" t="s">
        <v>933</v>
      </c>
      <c r="J1753" s="273" t="str">
        <f ca="1">IF(AK1753&lt;=Données!$B$2,1," ")</f>
        <v xml:space="preserve"> </v>
      </c>
      <c r="K1753" s="45"/>
      <c r="L1753" s="46">
        <v>1</v>
      </c>
      <c r="M1753" s="47"/>
      <c r="N1753" s="48"/>
      <c r="O1753" s="185"/>
      <c r="P1753" s="187"/>
      <c r="Q1753" s="185"/>
      <c r="R1753" s="186"/>
      <c r="S1753" s="186"/>
      <c r="T1753" s="187"/>
      <c r="U1753" s="187"/>
      <c r="V1753" s="187"/>
      <c r="W1753" s="320"/>
      <c r="X1753" s="214"/>
      <c r="Y1753" s="215"/>
      <c r="Z1753" s="34"/>
      <c r="AA1753" s="35"/>
      <c r="AB1753" s="35"/>
      <c r="AC1753" s="35"/>
      <c r="AD1753" s="36"/>
      <c r="AE1753" s="224"/>
      <c r="AF1753" s="53"/>
      <c r="AG1753" s="54"/>
      <c r="AH1753" s="55"/>
      <c r="AI1753" s="56"/>
      <c r="AJ1753" s="41" t="s">
        <v>4462</v>
      </c>
      <c r="AK1753" s="42">
        <v>45441</v>
      </c>
      <c r="AL1753" s="50"/>
      <c r="AM1753" s="337" t="str">
        <f>INDEX($K$6:$AE$6,1,MATCH(1,K1753:AE1753,-1))</f>
        <v>95PFE-L2M</v>
      </c>
      <c r="AN1753" s="337" t="str">
        <f>IF(INDEX($K$6:$AE$6,1,MATCH(1,K1753:AE1753,1))&lt;&gt;INDEX($K$6:$AE$6,1,MATCH(1,K1753:AE1753,-1)),INDEX($K$6:$AE$6,1,MATCH(1,K1753:AE1753,1)),"-")</f>
        <v>-</v>
      </c>
    </row>
    <row r="1754" spans="1:40" x14ac:dyDescent="0.2">
      <c r="A1754" s="382" t="str">
        <f>IF(IFERROR(VLOOKUP(G1754,EmployesActifs,1,FALSE),"Non")&lt;&gt;"Non","Oui","Non")</f>
        <v>Oui</v>
      </c>
      <c r="B1754" s="172">
        <f>IF(A1754="Oui",1,0)</f>
        <v>1</v>
      </c>
      <c r="C1754" s="172">
        <f>IF(OR(G1754="Médecin",H1754="Médecin",I1754="Médecin",I1754="Médecins",H1754="anesthésiste",H1754="boursier univ.",H1754="chercheur",H1754="chirurgien",H1754="Résident(e)",H1754="Md Urg",H1754="Md Card",LEFT(H1754,6)="Fellow",H1754="Externe Médecine",H1754="Directeur de la biobanque Médecin",H1754="monit.-boursier",),1,0)</f>
        <v>0</v>
      </c>
      <c r="D1754" s="172">
        <f>IF(OR(G1754=0,H1754="Stagiaire",H1754="Stagiaires",H1754="Externe",H1754="Externes",G1754="agence",H1754="STAGIAIRE INFIRMIER(ÈRE)",H1754="STAGIAIRE SI",H1754="STAGIAIRE S.I.",H1754="STAGIAIRE PAB",H1754="STAGIAIRE EN PERFUSION",H1754="Stagiaire Physiothérapeute",H1754="Stagiaire médecine",H1754="Stagiaire - Service sociaux",H1754="STAGIAIRE SOINS INFIRMIERS",H1754="STAGIAIRE EXTERNE EN MÉDECINE",H1754="ss",),1,0)</f>
        <v>0</v>
      </c>
      <c r="E1754" s="28" t="s">
        <v>2532</v>
      </c>
      <c r="F1754" s="28" t="s">
        <v>2533</v>
      </c>
      <c r="G1754" s="262">
        <v>4882</v>
      </c>
      <c r="H1754" s="79" t="s">
        <v>1028</v>
      </c>
      <c r="I1754" s="164" t="s">
        <v>3410</v>
      </c>
      <c r="J1754" s="273">
        <f ca="1">IF(AK1754&lt;=Données!$B$2,1," ")</f>
        <v>1</v>
      </c>
      <c r="K1754" s="45"/>
      <c r="L1754" s="46">
        <v>1</v>
      </c>
      <c r="M1754" s="47"/>
      <c r="N1754" s="48"/>
      <c r="O1754" s="185"/>
      <c r="P1754" s="187"/>
      <c r="Q1754" s="185"/>
      <c r="R1754" s="186"/>
      <c r="S1754" s="186"/>
      <c r="T1754" s="187"/>
      <c r="U1754" s="187"/>
      <c r="V1754" s="187"/>
      <c r="W1754" s="320"/>
      <c r="X1754" s="214"/>
      <c r="Y1754" s="215"/>
      <c r="Z1754" s="34"/>
      <c r="AA1754" s="35"/>
      <c r="AB1754" s="35"/>
      <c r="AC1754" s="35"/>
      <c r="AD1754" s="36"/>
      <c r="AE1754" s="224">
        <v>1</v>
      </c>
      <c r="AF1754" s="53"/>
      <c r="AG1754" s="54"/>
      <c r="AH1754" s="55"/>
      <c r="AI1754" s="56"/>
      <c r="AJ1754" s="41" t="s">
        <v>66</v>
      </c>
      <c r="AK1754" s="42">
        <v>44250</v>
      </c>
      <c r="AL1754" s="50"/>
      <c r="AM1754" s="337" t="str">
        <f>INDEX($K$6:$AE$6,1,MATCH(1,K1754:AE1754,-1))</f>
        <v>95PFE-L2M</v>
      </c>
      <c r="AN1754" s="337" t="str">
        <f>IF(INDEX($K$6:$AE$6,1,MATCH(1,K1754:AE1754,1))&lt;&gt;INDEX($K$6:$AE$6,1,MATCH(1,K1754:AE1754,-1)),INDEX($K$6:$AE$6,1,MATCH(1,K1754:AE1754,1)),"-")</f>
        <v>SH-9550</v>
      </c>
    </row>
    <row r="1755" spans="1:40" x14ac:dyDescent="0.2">
      <c r="B1755" s="172">
        <f>IF(A1755="Oui",1,0)</f>
        <v>0</v>
      </c>
      <c r="C1755" s="172">
        <f>IF(OR(G1755="Médecin",H1755="Médecin",I1755="Médecin",I1755="Médecins",H1755="anesthésiste",H1755="boursier univ.",H1755="chercheur",H1755="chirurgien",H1755="Résident(e)",H1755="Md Urg",H1755="Md Card",LEFT(H1755,6)="Fellow",H1755="Externe Médecine",H1755="Directeur de la biobanque Médecin",H1755="monit.-boursier",),1,0)</f>
        <v>1</v>
      </c>
      <c r="D1755" s="172">
        <f>IF(OR(G1755=0,H1755="Stagiaire",H1755="Stagiaires",H1755="Externe",H1755="Externes",G1755="agence",H1755="STAGIAIRE INFIRMIER(ÈRE)",H1755="STAGIAIRE SI",H1755="STAGIAIRE S.I.",H1755="STAGIAIRE PAB",H1755="STAGIAIRE EN PERFUSION",H1755="Stagiaire Physiothérapeute",H1755="Stagiaire médecine",H1755="Stagiaire - Service sociaux",H1755="STAGIAIRE SOINS INFIRMIERS",H1755="STAGIAIRE EXTERNE EN MÉDECINE",H1755="ss",),1,0)</f>
        <v>0</v>
      </c>
      <c r="E1755" s="28" t="s">
        <v>2534</v>
      </c>
      <c r="F1755" s="28" t="s">
        <v>2535</v>
      </c>
      <c r="G1755" s="262">
        <v>11461</v>
      </c>
      <c r="H1755" s="79" t="s">
        <v>378</v>
      </c>
      <c r="I1755" s="164" t="s">
        <v>156</v>
      </c>
      <c r="J1755" s="273">
        <f ca="1">IF(AK1755&lt;=Données!$B$2,1," ")</f>
        <v>1</v>
      </c>
      <c r="K1755" s="45"/>
      <c r="L1755" s="46"/>
      <c r="M1755" s="47"/>
      <c r="N1755" s="48"/>
      <c r="O1755" s="185"/>
      <c r="P1755" s="187"/>
      <c r="Q1755" s="185"/>
      <c r="R1755" s="186">
        <v>1</v>
      </c>
      <c r="S1755" s="186"/>
      <c r="T1755" s="187"/>
      <c r="U1755" s="187"/>
      <c r="V1755" s="187"/>
      <c r="W1755" s="320"/>
      <c r="X1755" s="214"/>
      <c r="Y1755" s="215"/>
      <c r="Z1755" s="34"/>
      <c r="AA1755" s="35"/>
      <c r="AB1755" s="35"/>
      <c r="AC1755" s="35"/>
      <c r="AD1755" s="36"/>
      <c r="AE1755" s="224"/>
      <c r="AF1755" s="53"/>
      <c r="AG1755" s="54"/>
      <c r="AH1755" s="55"/>
      <c r="AI1755" s="56"/>
      <c r="AJ1755" s="41" t="s">
        <v>439</v>
      </c>
      <c r="AK1755" s="42">
        <v>44119</v>
      </c>
      <c r="AL1755" s="50"/>
      <c r="AM1755" s="337">
        <f>INDEX($K$6:$AE$6,1,MATCH(1,K1755:AE1755,-1))</f>
        <v>1860</v>
      </c>
      <c r="AN1755" s="337" t="str">
        <f>IF(INDEX($K$6:$AE$6,1,MATCH(1,K1755:AE1755,1))&lt;&gt;INDEX($K$6:$AE$6,1,MATCH(1,K1755:AE1755,-1)),INDEX($K$6:$AE$6,1,MATCH(1,K1755:AE1755,1)),"-")</f>
        <v>-</v>
      </c>
    </row>
    <row r="1756" spans="1:40" x14ac:dyDescent="0.2">
      <c r="A1756" s="382" t="str">
        <f>IF(IFERROR(VLOOKUP(G1756,EmployesActifs,1,FALSE),"Non")&lt;&gt;"Non","Oui","Non")</f>
        <v>Oui</v>
      </c>
      <c r="B1756" s="172">
        <f>IF(A1756="Oui",1,0)</f>
        <v>1</v>
      </c>
      <c r="C1756" s="172">
        <f>IF(OR(G1756="Médecin",H1756="Médecin",I1756="Médecin",I1756="Médecins",H1756="anesthésiste",H1756="boursier univ.",H1756="chercheur",H1756="chirurgien",H1756="Résident(e)",H1756="Md Urg",H1756="Md Card",LEFT(H1756,6)="Fellow",H1756="Externe Médecine",H1756="Directeur de la biobanque Médecin",H1756="monit.-boursier",),1,0)</f>
        <v>1</v>
      </c>
      <c r="D1756" s="172">
        <f>IF(OR(G1756=0,H1756="Stagiaire",H1756="Stagiaires",H1756="Externe",H1756="Externes",G1756="agence",H1756="STAGIAIRE INFIRMIER(ÈRE)",H1756="STAGIAIRE SI",H1756="STAGIAIRE S.I.",H1756="STAGIAIRE PAB",H1756="STAGIAIRE EN PERFUSION",H1756="Stagiaire Physiothérapeute",H1756="Stagiaire médecine",H1756="Stagiaire - Service sociaux",H1756="STAGIAIRE SOINS INFIRMIERS",H1756="STAGIAIRE EXTERNE EN MÉDECINE",H1756="ss",),1,0)</f>
        <v>0</v>
      </c>
      <c r="E1756" s="28" t="s">
        <v>6283</v>
      </c>
      <c r="F1756" s="28" t="s">
        <v>5987</v>
      </c>
      <c r="G1756" s="262">
        <v>14161</v>
      </c>
      <c r="H1756" s="79" t="s">
        <v>6287</v>
      </c>
      <c r="I1756" s="164" t="s">
        <v>61</v>
      </c>
      <c r="J1756" s="273" t="s">
        <v>2976</v>
      </c>
      <c r="K1756" s="45" t="s">
        <v>56</v>
      </c>
      <c r="L1756" s="46"/>
      <c r="M1756" s="47"/>
      <c r="N1756" s="48"/>
      <c r="O1756" s="185"/>
      <c r="P1756" s="187"/>
      <c r="Q1756" s="185"/>
      <c r="R1756" s="186"/>
      <c r="S1756" s="186">
        <v>1</v>
      </c>
      <c r="T1756" s="187"/>
      <c r="U1756" s="187"/>
      <c r="V1756" s="187"/>
      <c r="W1756" s="320"/>
      <c r="X1756" s="214"/>
      <c r="Y1756" s="215"/>
      <c r="Z1756" s="34"/>
      <c r="AA1756" s="35"/>
      <c r="AB1756" s="35"/>
      <c r="AC1756" s="35"/>
      <c r="AD1756" s="36"/>
      <c r="AE1756" s="49"/>
      <c r="AF1756" s="53"/>
      <c r="AG1756" s="54"/>
      <c r="AH1756" s="55"/>
      <c r="AI1756" s="56"/>
      <c r="AJ1756" s="41" t="s">
        <v>4462</v>
      </c>
      <c r="AK1756" s="42">
        <v>45889</v>
      </c>
      <c r="AL1756" s="50"/>
      <c r="AM1756" s="337" t="str">
        <f>INDEX($K$6:$AE$6,1,MATCH(1,K1756:AE1756,-1))</f>
        <v>1870 +</v>
      </c>
      <c r="AN1756" s="337" t="str">
        <f>IF(INDEX($K$6:$AE$6,1,MATCH(1,K1756:AE1756,1))&lt;&gt;INDEX($K$6:$AE$6,1,MATCH(1,K1756:AE1756,-1)),INDEX($K$6:$AE$6,1,MATCH(1,K1756:AE1756,1)),"-")</f>
        <v>-</v>
      </c>
    </row>
    <row r="1757" spans="1:40" x14ac:dyDescent="0.2">
      <c r="B1757" s="172">
        <f>IF(A1757="Oui",1,0)</f>
        <v>0</v>
      </c>
      <c r="C1757" s="172">
        <f>IF(OR(G1757="Médecin",H1757="Médecin",I1757="Médecin",I1757="Médecins",H1757="anesthésiste",H1757="boursier univ.",H1757="chercheur",H1757="chirurgien",H1757="Résident(e)",H1757="Md Urg",H1757="Md Card",LEFT(H1757,6)="Fellow",H1757="Externe Médecine",H1757="Directeur de la biobanque Médecin",H1757="monit.-boursier",),1,0)</f>
        <v>1</v>
      </c>
      <c r="D1757" s="172">
        <f>IF(OR(G1757=0,H1757="Stagiaire",H1757="Stagiaires",H1757="Externe",H1757="Externes",G1757="agence",H1757="STAGIAIRE INFIRMIER(ÈRE)",H1757="STAGIAIRE SI",H1757="STAGIAIRE S.I.",H1757="STAGIAIRE PAB",H1757="STAGIAIRE EN PERFUSION",H1757="Stagiaire Physiothérapeute",H1757="Stagiaire médecine",H1757="Stagiaire - Service sociaux",H1757="STAGIAIRE SOINS INFIRMIERS",H1757="STAGIAIRE EXTERNE EN MÉDECINE",H1757="ss",),1,0)</f>
        <v>0</v>
      </c>
      <c r="E1757" s="28" t="s">
        <v>6283</v>
      </c>
      <c r="F1757" s="28" t="s">
        <v>5987</v>
      </c>
      <c r="G1757" s="262">
        <v>14161</v>
      </c>
      <c r="H1757" s="79" t="s">
        <v>6287</v>
      </c>
      <c r="I1757" s="164" t="s">
        <v>61</v>
      </c>
      <c r="J1757" s="273" t="str">
        <f ca="1">IF(AK1757&lt;=Données!$B$2,1," ")</f>
        <v xml:space="preserve"> </v>
      </c>
      <c r="K1757" s="45" t="s">
        <v>56</v>
      </c>
      <c r="L1757" s="46"/>
      <c r="M1757" s="47"/>
      <c r="N1757" s="48"/>
      <c r="O1757" s="185"/>
      <c r="P1757" s="187"/>
      <c r="Q1757" s="185"/>
      <c r="R1757" s="186"/>
      <c r="S1757" s="186">
        <v>1</v>
      </c>
      <c r="T1757" s="187"/>
      <c r="U1757" s="187"/>
      <c r="V1757" s="187"/>
      <c r="W1757" s="320"/>
      <c r="X1757" s="214"/>
      <c r="Y1757" s="215"/>
      <c r="Z1757" s="34"/>
      <c r="AA1757" s="35"/>
      <c r="AB1757" s="35"/>
      <c r="AC1757" s="35"/>
      <c r="AD1757" s="36"/>
      <c r="AE1757" s="224"/>
      <c r="AF1757" s="53"/>
      <c r="AG1757" s="54"/>
      <c r="AH1757" s="55"/>
      <c r="AI1757" s="56"/>
      <c r="AJ1757" s="41" t="s">
        <v>4462</v>
      </c>
      <c r="AK1757" s="42">
        <v>45889</v>
      </c>
      <c r="AL1757" s="50"/>
      <c r="AM1757" s="337" t="str">
        <f>INDEX($K$6:$AE$6,1,MATCH(1,K1757:AE1757,-1))</f>
        <v>1870 +</v>
      </c>
      <c r="AN1757" s="337" t="str">
        <f>IF(INDEX($K$6:$AE$6,1,MATCH(1,K1757:AE1757,1))&lt;&gt;INDEX($K$6:$AE$6,1,MATCH(1,K1757:AE1757,-1)),INDEX($K$6:$AE$6,1,MATCH(1,K1757:AE1757,1)),"-")</f>
        <v>-</v>
      </c>
    </row>
    <row r="1758" spans="1:40" x14ac:dyDescent="0.2">
      <c r="B1758" s="172">
        <f>IF(A1758="Oui",1,0)</f>
        <v>0</v>
      </c>
      <c r="C1758" s="172">
        <f>IF(OR(G1758="Médecin",H1758="Médecin",I1758="Médecin",I1758="Médecins",H1758="anesthésiste",H1758="boursier univ.",H1758="chercheur",H1758="chirurgien",H1758="Résident(e)",H1758="Md Urg",H1758="Md Card",LEFT(H1758,6)="Fellow",H1758="Externe Médecine",H1758="Directeur de la biobanque Médecin",H1758="monit.-boursier",),1,0)</f>
        <v>1</v>
      </c>
      <c r="D1758" s="172">
        <f>IF(OR(G1758=0,H1758="Stagiaire",H1758="Stagiaires",H1758="Externe",H1758="Externes",G1758="agence",H1758="STAGIAIRE INFIRMIER(ÈRE)",H1758="STAGIAIRE SI",H1758="STAGIAIRE S.I.",H1758="STAGIAIRE PAB",H1758="STAGIAIRE EN PERFUSION",H1758="Stagiaire Physiothérapeute",H1758="Stagiaire médecine",H1758="Stagiaire - Service sociaux",H1758="STAGIAIRE SOINS INFIRMIERS",H1758="STAGIAIRE EXTERNE EN MÉDECINE",H1758="ss",),1,0)</f>
        <v>0</v>
      </c>
      <c r="E1758" s="28" t="s">
        <v>2539</v>
      </c>
      <c r="F1758" s="28" t="s">
        <v>5077</v>
      </c>
      <c r="G1758" s="262" t="s">
        <v>6374</v>
      </c>
      <c r="H1758" s="79" t="s">
        <v>116</v>
      </c>
      <c r="I1758" s="164" t="s">
        <v>1898</v>
      </c>
      <c r="J1758" s="273" t="str">
        <f ca="1">IF(AK1758&lt;=Données!$B$2,1," ")</f>
        <v xml:space="preserve"> </v>
      </c>
      <c r="K1758" s="45"/>
      <c r="L1758" s="46">
        <v>1</v>
      </c>
      <c r="M1758" s="47"/>
      <c r="N1758" s="48"/>
      <c r="O1758" s="185"/>
      <c r="P1758" s="187"/>
      <c r="Q1758" s="185"/>
      <c r="R1758" s="186"/>
      <c r="S1758" s="186"/>
      <c r="T1758" s="187"/>
      <c r="U1758" s="187"/>
      <c r="V1758" s="187"/>
      <c r="W1758" s="320"/>
      <c r="X1758" s="214"/>
      <c r="Y1758" s="215"/>
      <c r="Z1758" s="34"/>
      <c r="AA1758" s="35"/>
      <c r="AB1758" s="35"/>
      <c r="AC1758" s="35"/>
      <c r="AD1758" s="36"/>
      <c r="AE1758" s="224"/>
      <c r="AF1758" s="53"/>
      <c r="AG1758" s="54"/>
      <c r="AH1758" s="55"/>
      <c r="AI1758" s="56"/>
      <c r="AJ1758" s="41" t="s">
        <v>4462</v>
      </c>
      <c r="AK1758" s="42">
        <v>45301</v>
      </c>
      <c r="AL1758" s="50"/>
      <c r="AM1758" s="337" t="str">
        <f>INDEX($K$6:$AE$6,1,MATCH(1,K1758:AE1758,-1))</f>
        <v>95PFE-L2M</v>
      </c>
      <c r="AN1758" s="337" t="str">
        <f>IF(INDEX($K$6:$AE$6,1,MATCH(1,K1758:AE1758,1))&lt;&gt;INDEX($K$6:$AE$6,1,MATCH(1,K1758:AE1758,-1)),INDEX($K$6:$AE$6,1,MATCH(1,K1758:AE1758,1)),"-")</f>
        <v>-</v>
      </c>
    </row>
    <row r="1759" spans="1:40" x14ac:dyDescent="0.2">
      <c r="B1759" s="172">
        <f>IF(A1759="Oui",1,0)</f>
        <v>0</v>
      </c>
      <c r="C1759" s="172">
        <f>IF(OR(G1759="Médecin",H1759="Médecin",I1759="Médecin",I1759="Médecins",H1759="anesthésiste",H1759="boursier univ.",H1759="chercheur",H1759="chirurgien",H1759="Résident(e)",H1759="Md Urg",H1759="Md Card",LEFT(H1759,6)="Fellow",H1759="Externe Médecine",H1759="Directeur de la biobanque Médecin",H1759="monit.-boursier",),1,0)</f>
        <v>1</v>
      </c>
      <c r="D1759" s="172">
        <f>IF(OR(G1759=0,H1759="Stagiaire",H1759="Stagiaires",H1759="Externe",H1759="Externes",G1759="agence",H1759="STAGIAIRE INFIRMIER(ÈRE)",H1759="STAGIAIRE SI",H1759="STAGIAIRE S.I.",H1759="STAGIAIRE PAB",H1759="STAGIAIRE EN PERFUSION",H1759="Stagiaire Physiothérapeute",H1759="Stagiaire médecine",H1759="Stagiaire - Service sociaux",H1759="STAGIAIRE SOINS INFIRMIERS",H1759="STAGIAIRE EXTERNE EN MÉDECINE",H1759="ss",),1,0)</f>
        <v>0</v>
      </c>
      <c r="E1759" s="28" t="s">
        <v>2539</v>
      </c>
      <c r="F1759" s="28" t="s">
        <v>2540</v>
      </c>
      <c r="G1759" s="262">
        <v>7609</v>
      </c>
      <c r="H1759" s="79" t="s">
        <v>116</v>
      </c>
      <c r="I1759" s="164" t="s">
        <v>117</v>
      </c>
      <c r="J1759" s="273">
        <f ca="1">IF(AK1759&lt;=Données!$B$2,1," ")</f>
        <v>1</v>
      </c>
      <c r="K1759" s="45"/>
      <c r="L1759" s="46"/>
      <c r="M1759" s="47"/>
      <c r="N1759" s="48"/>
      <c r="O1759" s="185"/>
      <c r="P1759" s="187"/>
      <c r="Q1759" s="185"/>
      <c r="R1759" s="186">
        <v>1</v>
      </c>
      <c r="S1759" s="186"/>
      <c r="T1759" s="187"/>
      <c r="U1759" s="187"/>
      <c r="V1759" s="187"/>
      <c r="W1759" s="320"/>
      <c r="X1759" s="214"/>
      <c r="Y1759" s="215"/>
      <c r="Z1759" s="34"/>
      <c r="AA1759" s="35"/>
      <c r="AB1759" s="35"/>
      <c r="AC1759" s="35"/>
      <c r="AD1759" s="36"/>
      <c r="AE1759" s="224"/>
      <c r="AF1759" s="53"/>
      <c r="AG1759" s="54"/>
      <c r="AH1759" s="55"/>
      <c r="AI1759" s="56"/>
      <c r="AJ1759" s="41" t="s">
        <v>44</v>
      </c>
      <c r="AK1759" s="42">
        <v>43908</v>
      </c>
      <c r="AL1759" s="50" t="s">
        <v>200</v>
      </c>
      <c r="AM1759" s="337">
        <f>INDEX($K$6:$AE$6,1,MATCH(1,K1759:AE1759,-1))</f>
        <v>1860</v>
      </c>
      <c r="AN1759" s="337" t="str">
        <f>IF(INDEX($K$6:$AE$6,1,MATCH(1,K1759:AE1759,1))&lt;&gt;INDEX($K$6:$AE$6,1,MATCH(1,K1759:AE1759,-1)),INDEX($K$6:$AE$6,1,MATCH(1,K1759:AE1759,1)),"-")</f>
        <v>-</v>
      </c>
    </row>
    <row r="1760" spans="1:40" x14ac:dyDescent="0.2">
      <c r="B1760" s="172">
        <f>IF(A1760="Oui",1,0)</f>
        <v>0</v>
      </c>
      <c r="C1760" s="172">
        <f>IF(OR(G1760="Médecin",H1760="Médecin",I1760="Médecin",I1760="Médecins",H1760="anesthésiste",H1760="boursier univ.",H1760="chercheur",H1760="chirurgien",H1760="Résident(e)",H1760="Md Urg",H1760="Md Card",LEFT(H1760,6)="Fellow",H1760="Externe Médecine",H1760="Directeur de la biobanque Médecin",H1760="monit.-boursier",),1,0)</f>
        <v>1</v>
      </c>
      <c r="D1760" s="172">
        <f>IF(OR(G1760=0,H1760="Stagiaire",H1760="Stagiaires",H1760="Externe",H1760="Externes",G1760="agence",H1760="STAGIAIRE INFIRMIER(ÈRE)",H1760="STAGIAIRE SI",H1760="STAGIAIRE S.I.",H1760="STAGIAIRE PAB",H1760="STAGIAIRE EN PERFUSION",H1760="Stagiaire Physiothérapeute",H1760="Stagiaire médecine",H1760="Stagiaire - Service sociaux",H1760="STAGIAIRE SOINS INFIRMIERS",H1760="STAGIAIRE EXTERNE EN MÉDECINE",H1760="ss",),1,0)</f>
        <v>0</v>
      </c>
      <c r="E1760" s="28" t="s">
        <v>2539</v>
      </c>
      <c r="F1760" s="28" t="s">
        <v>768</v>
      </c>
      <c r="G1760" s="262" t="s">
        <v>80</v>
      </c>
      <c r="H1760" s="79" t="s">
        <v>80</v>
      </c>
      <c r="I1760" s="164" t="s">
        <v>416</v>
      </c>
      <c r="J1760" s="273">
        <f ca="1">IF(AK1760&lt;=Données!$B$2,1," ")</f>
        <v>1</v>
      </c>
      <c r="K1760" s="45"/>
      <c r="L1760" s="46">
        <v>1</v>
      </c>
      <c r="M1760" s="47"/>
      <c r="N1760" s="48"/>
      <c r="O1760" s="185"/>
      <c r="P1760" s="187"/>
      <c r="Q1760" s="185"/>
      <c r="R1760" s="186"/>
      <c r="S1760" s="186"/>
      <c r="T1760" s="187"/>
      <c r="U1760" s="187"/>
      <c r="V1760" s="187"/>
      <c r="W1760" s="320"/>
      <c r="X1760" s="214"/>
      <c r="Y1760" s="215"/>
      <c r="Z1760" s="34"/>
      <c r="AA1760" s="35"/>
      <c r="AB1760" s="35"/>
      <c r="AC1760" s="35"/>
      <c r="AD1760" s="36"/>
      <c r="AE1760" s="224"/>
      <c r="AF1760" s="53"/>
      <c r="AG1760" s="54"/>
      <c r="AH1760" s="55"/>
      <c r="AI1760" s="56"/>
      <c r="AJ1760" s="41" t="s">
        <v>85</v>
      </c>
      <c r="AK1760" s="42">
        <v>44902</v>
      </c>
      <c r="AL1760" s="50"/>
      <c r="AM1760" s="337" t="str">
        <f>INDEX($K$6:$AE$6,1,MATCH(1,K1760:AE1760,-1))</f>
        <v>95PFE-L2M</v>
      </c>
      <c r="AN1760" s="337" t="str">
        <f>IF(INDEX($K$6:$AE$6,1,MATCH(1,K1760:AE1760,1))&lt;&gt;INDEX($K$6:$AE$6,1,MATCH(1,K1760:AE1760,-1)),INDEX($K$6:$AE$6,1,MATCH(1,K1760:AE1760,1)),"-")</f>
        <v>-</v>
      </c>
    </row>
    <row r="1761" spans="1:40" x14ac:dyDescent="0.2">
      <c r="A1761" s="382" t="str">
        <f>IF(IFERROR(VLOOKUP(G1761,EmployesActifs,1,FALSE),"Non")&lt;&gt;"Non","Oui","Non")</f>
        <v>Oui</v>
      </c>
      <c r="B1761" s="172">
        <f>IF(A1761="Oui",1,0)</f>
        <v>1</v>
      </c>
      <c r="C1761" s="172">
        <f>IF(OR(G1761="Médecin",H1761="Médecin",I1761="Médecin",I1761="Médecins",H1761="anesthésiste",H1761="boursier univ.",H1761="chercheur",H1761="chirurgien",H1761="Résident(e)",H1761="Md Urg",H1761="Md Card",LEFT(H1761,6)="Fellow",H1761="Externe Médecine",H1761="Directeur de la biobanque Médecin",H1761="monit.-boursier",),1,0)</f>
        <v>0</v>
      </c>
      <c r="D1761" s="172">
        <f>IF(OR(G1761=0,H1761="Stagiaire",H1761="Stagiaires",H1761="Externe",H1761="Externes",G1761="agence",H1761="STAGIAIRE INFIRMIER(ÈRE)",H1761="STAGIAIRE SI",H1761="STAGIAIRE S.I.",H1761="STAGIAIRE PAB",H1761="STAGIAIRE EN PERFUSION",H1761="Stagiaire Physiothérapeute",H1761="Stagiaire médecine",H1761="Stagiaire - Service sociaux",H1761="STAGIAIRE SOINS INFIRMIERS",H1761="STAGIAIRE EXTERNE EN MÉDECINE",H1761="ss",),1,0)</f>
        <v>0</v>
      </c>
      <c r="E1761" s="28" t="s">
        <v>2541</v>
      </c>
      <c r="F1761" s="28" t="s">
        <v>3971</v>
      </c>
      <c r="G1761" s="262">
        <v>10965</v>
      </c>
      <c r="H1761" s="79" t="s">
        <v>69</v>
      </c>
      <c r="I1761" s="164" t="s">
        <v>5215</v>
      </c>
      <c r="J1761" s="273" t="str">
        <f ca="1">IF(AK1761&lt;=Données!$B$2,1," ")</f>
        <v xml:space="preserve"> </v>
      </c>
      <c r="K1761" s="45"/>
      <c r="L1761" s="46" t="s">
        <v>56</v>
      </c>
      <c r="M1761" s="47">
        <v>1</v>
      </c>
      <c r="N1761" s="48"/>
      <c r="O1761" s="185"/>
      <c r="P1761" s="187"/>
      <c r="Q1761" s="185"/>
      <c r="R1761" s="186"/>
      <c r="S1761" s="186"/>
      <c r="T1761" s="187"/>
      <c r="U1761" s="187"/>
      <c r="V1761" s="187"/>
      <c r="W1761" s="320"/>
      <c r="X1761" s="214"/>
      <c r="Y1761" s="215"/>
      <c r="Z1761" s="34"/>
      <c r="AA1761" s="35"/>
      <c r="AB1761" s="35"/>
      <c r="AC1761" s="35"/>
      <c r="AD1761" s="36"/>
      <c r="AE1761" s="224"/>
      <c r="AF1761" s="53"/>
      <c r="AG1761" s="54"/>
      <c r="AH1761" s="55"/>
      <c r="AI1761" s="56"/>
      <c r="AJ1761" s="41" t="s">
        <v>5851</v>
      </c>
      <c r="AK1761" s="42">
        <v>45679</v>
      </c>
      <c r="AL1761" s="50"/>
      <c r="AM1761" s="337" t="str">
        <f>INDEX($K$6:$AE$6,1,MATCH(1,K1761:AE1761,-1))</f>
        <v>95PFE-L2L</v>
      </c>
      <c r="AN1761" s="337" t="str">
        <f>IF(INDEX($K$6:$AE$6,1,MATCH(1,K1761:AE1761,1))&lt;&gt;INDEX($K$6:$AE$6,1,MATCH(1,K1761:AE1761,-1)),INDEX($K$6:$AE$6,1,MATCH(1,K1761:AE1761,1)),"-")</f>
        <v>-</v>
      </c>
    </row>
    <row r="1762" spans="1:40" x14ac:dyDescent="0.2">
      <c r="A1762" s="382" t="str">
        <f>IF(IFERROR(VLOOKUP(G1762,EmployesActifs,1,FALSE),"Non")&lt;&gt;"Non","Oui","Non")</f>
        <v>Oui</v>
      </c>
      <c r="B1762" s="172">
        <f>IF(A1762="Oui",1,0)</f>
        <v>1</v>
      </c>
      <c r="C1762" s="172">
        <f>IF(OR(G1762="Médecin",H1762="Médecin",I1762="Médecin",I1762="Médecins",H1762="anesthésiste",H1762="boursier univ.",H1762="chercheur",H1762="chirurgien",H1762="Résident(e)",H1762="Md Urg",H1762="Md Card",LEFT(H1762,6)="Fellow",H1762="Externe Médecine",H1762="Directeur de la biobanque Médecin",H1762="monit.-boursier",),1,0)</f>
        <v>0</v>
      </c>
      <c r="D1762" s="172">
        <f>IF(OR(G1762=0,H1762="Stagiaire",H1762="Stagiaires",H1762="Externe",H1762="Externes",G1762="agence",H1762="STAGIAIRE INFIRMIER(ÈRE)",H1762="STAGIAIRE SI",H1762="STAGIAIRE S.I.",H1762="STAGIAIRE PAB",H1762="STAGIAIRE EN PERFUSION",H1762="Stagiaire Physiothérapeute",H1762="Stagiaire médecine",H1762="Stagiaire - Service sociaux",H1762="STAGIAIRE SOINS INFIRMIERS",H1762="STAGIAIRE EXTERNE EN MÉDECINE",H1762="ss",),1,0)</f>
        <v>0</v>
      </c>
      <c r="E1762" s="28" t="s">
        <v>2542</v>
      </c>
      <c r="F1762" s="28" t="s">
        <v>368</v>
      </c>
      <c r="G1762" s="262">
        <v>11478</v>
      </c>
      <c r="H1762" s="79" t="s">
        <v>2098</v>
      </c>
      <c r="I1762" s="164" t="s">
        <v>1471</v>
      </c>
      <c r="J1762" s="273">
        <f ca="1">IF(AK1762&lt;=Données!$B$2,1," ")</f>
        <v>1</v>
      </c>
      <c r="K1762" s="45" t="s">
        <v>56</v>
      </c>
      <c r="L1762" s="46">
        <v>1</v>
      </c>
      <c r="M1762" s="47"/>
      <c r="N1762" s="48"/>
      <c r="O1762" s="185"/>
      <c r="P1762" s="187"/>
      <c r="Q1762" s="185"/>
      <c r="R1762" s="186"/>
      <c r="S1762" s="186"/>
      <c r="T1762" s="187"/>
      <c r="U1762" s="187"/>
      <c r="V1762" s="187"/>
      <c r="W1762" s="320"/>
      <c r="X1762" s="214"/>
      <c r="Y1762" s="215"/>
      <c r="Z1762" s="34"/>
      <c r="AA1762" s="35"/>
      <c r="AB1762" s="35"/>
      <c r="AC1762" s="35"/>
      <c r="AD1762" s="36"/>
      <c r="AE1762" s="224"/>
      <c r="AF1762" s="53"/>
      <c r="AG1762" s="54"/>
      <c r="AH1762" s="55"/>
      <c r="AI1762" s="56"/>
      <c r="AJ1762" s="41" t="s">
        <v>85</v>
      </c>
      <c r="AK1762" s="42">
        <v>44578</v>
      </c>
      <c r="AL1762" s="50"/>
      <c r="AM1762" s="337" t="str">
        <f>INDEX($K$6:$AE$6,1,MATCH(1,K1762:AE1762,-1))</f>
        <v>95PFE-L2M</v>
      </c>
      <c r="AN1762" s="337" t="str">
        <f>IF(INDEX($K$6:$AE$6,1,MATCH(1,K1762:AE1762,1))&lt;&gt;INDEX($K$6:$AE$6,1,MATCH(1,K1762:AE1762,-1)),INDEX($K$6:$AE$6,1,MATCH(1,K1762:AE1762,1)),"-")</f>
        <v>-</v>
      </c>
    </row>
    <row r="1763" spans="1:40" x14ac:dyDescent="0.2">
      <c r="A1763" s="382" t="str">
        <f>IF(IFERROR(VLOOKUP(G1763,EmployesActifs,1,FALSE),"Non")&lt;&gt;"Non","Oui","Non")</f>
        <v>Oui</v>
      </c>
      <c r="B1763" s="172">
        <f>IF(A1763="Oui",1,0)</f>
        <v>1</v>
      </c>
      <c r="C1763" s="172">
        <f>IF(OR(G1763="Médecin",H1763="Médecin",I1763="Médecin",I1763="Médecins",H1763="anesthésiste",H1763="boursier univ.",H1763="chercheur",H1763="chirurgien",H1763="Résident(e)",H1763="Md Urg",H1763="Md Card",LEFT(H1763,6)="Fellow",H1763="Externe Médecine",H1763="Directeur de la biobanque Médecin",H1763="monit.-boursier",),1,0)</f>
        <v>0</v>
      </c>
      <c r="D1763" s="172">
        <f>IF(OR(G1763=0,H1763="Stagiaire",H1763="Stagiaires",H1763="Externe",H1763="Externes",G1763="agence",H1763="STAGIAIRE INFIRMIER(ÈRE)",H1763="STAGIAIRE SI",H1763="STAGIAIRE S.I.",H1763="STAGIAIRE PAB",H1763="STAGIAIRE EN PERFUSION",H1763="Stagiaire Physiothérapeute",H1763="Stagiaire médecine",H1763="Stagiaire - Service sociaux",H1763="STAGIAIRE SOINS INFIRMIERS",H1763="STAGIAIRE EXTERNE EN MÉDECINE",H1763="ss",),1,0)</f>
        <v>0</v>
      </c>
      <c r="E1763" s="28" t="s">
        <v>2542</v>
      </c>
      <c r="F1763" s="28" t="s">
        <v>437</v>
      </c>
      <c r="G1763" s="262">
        <v>1280</v>
      </c>
      <c r="H1763" s="79" t="s">
        <v>2098</v>
      </c>
      <c r="I1763" s="164" t="s">
        <v>765</v>
      </c>
      <c r="J1763" s="273">
        <f ca="1">IF(AK1763&lt;=Données!$B$2,1," ")</f>
        <v>1</v>
      </c>
      <c r="K1763" s="45" t="s">
        <v>56</v>
      </c>
      <c r="L1763" s="46"/>
      <c r="M1763" s="47"/>
      <c r="N1763" s="48"/>
      <c r="O1763" s="185"/>
      <c r="P1763" s="187"/>
      <c r="Q1763" s="185"/>
      <c r="R1763" s="186"/>
      <c r="S1763" s="186">
        <v>1</v>
      </c>
      <c r="T1763" s="187"/>
      <c r="U1763" s="187"/>
      <c r="V1763" s="187"/>
      <c r="W1763" s="320"/>
      <c r="X1763" s="214"/>
      <c r="Y1763" s="215"/>
      <c r="Z1763" s="34"/>
      <c r="AA1763" s="35"/>
      <c r="AB1763" s="35"/>
      <c r="AC1763" s="35"/>
      <c r="AD1763" s="36"/>
      <c r="AE1763" s="224"/>
      <c r="AF1763" s="53"/>
      <c r="AG1763" s="54"/>
      <c r="AH1763" s="55"/>
      <c r="AI1763" s="56"/>
      <c r="AJ1763" s="41" t="s">
        <v>98</v>
      </c>
      <c r="AK1763" s="42">
        <v>44574</v>
      </c>
      <c r="AL1763" s="50"/>
      <c r="AM1763" s="337" t="str">
        <f>INDEX($K$6:$AE$6,1,MATCH(1,K1763:AE1763,-1))</f>
        <v>1870 +</v>
      </c>
      <c r="AN1763" s="337" t="str">
        <f>IF(INDEX($K$6:$AE$6,1,MATCH(1,K1763:AE1763,1))&lt;&gt;INDEX($K$6:$AE$6,1,MATCH(1,K1763:AE1763,-1)),INDEX($K$6:$AE$6,1,MATCH(1,K1763:AE1763,1)),"-")</f>
        <v>-</v>
      </c>
    </row>
    <row r="1764" spans="1:40" x14ac:dyDescent="0.2">
      <c r="A1764" s="382" t="str">
        <f>IF(IFERROR(VLOOKUP(G1764,EmployesActifs,1,FALSE),"Non")&lt;&gt;"Non","Oui","Non")</f>
        <v>Oui</v>
      </c>
      <c r="B1764" s="172">
        <f>IF(A1764="Oui",1,0)</f>
        <v>1</v>
      </c>
      <c r="C1764" s="172">
        <f>IF(OR(G1764="Médecin",H1764="Médecin",I1764="Médecin",I1764="Médecins",H1764="anesthésiste",H1764="boursier univ.",H1764="chercheur",H1764="chirurgien",H1764="Résident(e)",H1764="Md Urg",H1764="Md Card",LEFT(H1764,6)="Fellow",H1764="Externe Médecine",H1764="Directeur de la biobanque Médecin",H1764="monit.-boursier",),1,0)</f>
        <v>0</v>
      </c>
      <c r="D1764" s="172">
        <f>IF(OR(G1764=0,H1764="Stagiaire",H1764="Stagiaires",H1764="Externe",H1764="Externes",G1764="agence",H1764="STAGIAIRE INFIRMIER(ÈRE)",H1764="STAGIAIRE SI",H1764="STAGIAIRE S.I.",H1764="STAGIAIRE PAB",H1764="STAGIAIRE EN PERFUSION",H1764="Stagiaire Physiothérapeute",H1764="Stagiaire médecine",H1764="Stagiaire - Service sociaux",H1764="STAGIAIRE SOINS INFIRMIERS",H1764="STAGIAIRE EXTERNE EN MÉDECINE",H1764="ss",),1,0)</f>
        <v>0</v>
      </c>
      <c r="E1764" s="28" t="s">
        <v>2542</v>
      </c>
      <c r="F1764" s="28" t="s">
        <v>1232</v>
      </c>
      <c r="G1764" s="262">
        <v>8334</v>
      </c>
      <c r="H1764" s="79" t="s">
        <v>3754</v>
      </c>
      <c r="I1764" s="164" t="s">
        <v>1197</v>
      </c>
      <c r="J1764" s="273">
        <f ca="1">IF(AK1764&lt;=Données!$B$2,1," ")</f>
        <v>1</v>
      </c>
      <c r="K1764" s="45"/>
      <c r="L1764" s="46"/>
      <c r="M1764" s="47"/>
      <c r="N1764" s="48"/>
      <c r="O1764" s="185"/>
      <c r="P1764" s="187"/>
      <c r="Q1764" s="185"/>
      <c r="R1764" s="186">
        <v>1</v>
      </c>
      <c r="S1764" s="186"/>
      <c r="T1764" s="187"/>
      <c r="U1764" s="187"/>
      <c r="V1764" s="187"/>
      <c r="W1764" s="320"/>
      <c r="X1764" s="214"/>
      <c r="Y1764" s="215"/>
      <c r="Z1764" s="34"/>
      <c r="AA1764" s="35"/>
      <c r="AB1764" s="35"/>
      <c r="AC1764" s="35"/>
      <c r="AD1764" s="36"/>
      <c r="AE1764" s="224"/>
      <c r="AF1764" s="53"/>
      <c r="AG1764" s="54"/>
      <c r="AH1764" s="55"/>
      <c r="AI1764" s="56"/>
      <c r="AJ1764" s="41" t="s">
        <v>159</v>
      </c>
      <c r="AK1764" s="42">
        <v>43868</v>
      </c>
      <c r="AL1764" s="50"/>
      <c r="AM1764" s="337">
        <f>INDEX($K$6:$AE$6,1,MATCH(1,K1764:AE1764,-1))</f>
        <v>1860</v>
      </c>
      <c r="AN1764" s="337" t="str">
        <f>IF(INDEX($K$6:$AE$6,1,MATCH(1,K1764:AE1764,1))&lt;&gt;INDEX($K$6:$AE$6,1,MATCH(1,K1764:AE1764,-1)),INDEX($K$6:$AE$6,1,MATCH(1,K1764:AE1764,1)),"-")</f>
        <v>-</v>
      </c>
    </row>
    <row r="1765" spans="1:40" x14ac:dyDescent="0.2">
      <c r="A1765" s="382" t="str">
        <f>IF(IFERROR(VLOOKUP(G1765,EmployesActifs,1,FALSE),"Non")&lt;&gt;"Non","Oui","Non")</f>
        <v>Oui</v>
      </c>
      <c r="B1765" s="172">
        <f>IF(A1765="Oui",1,0)</f>
        <v>1</v>
      </c>
      <c r="C1765" s="172">
        <f>IF(OR(G1765="Médecin",H1765="Médecin",I1765="Médecin",I1765="Médecins",H1765="anesthésiste",H1765="boursier univ.",H1765="chercheur",H1765="chirurgien",H1765="Résident(e)",H1765="Md Urg",H1765="Md Card",LEFT(H1765,6)="Fellow",H1765="Externe Médecine",H1765="Directeur de la biobanque Médecin",H1765="monit.-boursier",),1,0)</f>
        <v>0</v>
      </c>
      <c r="D1765" s="172">
        <f>IF(OR(G1765=0,H1765="Stagiaire",H1765="Stagiaires",H1765="Externe",H1765="Externes",G1765="agence",H1765="STAGIAIRE INFIRMIER(ÈRE)",H1765="STAGIAIRE SI",H1765="STAGIAIRE S.I.",H1765="STAGIAIRE PAB",H1765="STAGIAIRE EN PERFUSION",H1765="Stagiaire Physiothérapeute",H1765="Stagiaire médecine",H1765="Stagiaire - Service sociaux",H1765="STAGIAIRE SOINS INFIRMIERS",H1765="STAGIAIRE EXTERNE EN MÉDECINE",H1765="ss",),1,0)</f>
        <v>0</v>
      </c>
      <c r="E1765" s="28" t="s">
        <v>2542</v>
      </c>
      <c r="F1765" s="28" t="s">
        <v>893</v>
      </c>
      <c r="G1765" s="262">
        <v>10557</v>
      </c>
      <c r="H1765" s="79" t="s">
        <v>1405</v>
      </c>
      <c r="I1765" s="164" t="s">
        <v>3402</v>
      </c>
      <c r="J1765" s="273">
        <f ca="1">IF(AK1765&lt;=Données!$B$2,1," ")</f>
        <v>1</v>
      </c>
      <c r="K1765" s="45"/>
      <c r="L1765" s="46"/>
      <c r="M1765" s="47"/>
      <c r="N1765" s="48"/>
      <c r="O1765" s="185"/>
      <c r="P1765" s="187"/>
      <c r="Q1765" s="185"/>
      <c r="R1765" s="186"/>
      <c r="S1765" s="186"/>
      <c r="T1765" s="187"/>
      <c r="U1765" s="187"/>
      <c r="V1765" s="187"/>
      <c r="W1765" s="320"/>
      <c r="X1765" s="214"/>
      <c r="Y1765" s="215"/>
      <c r="Z1765" s="34"/>
      <c r="AA1765" s="35">
        <v>1</v>
      </c>
      <c r="AB1765" s="35"/>
      <c r="AC1765" s="35"/>
      <c r="AD1765" s="36"/>
      <c r="AE1765" s="224"/>
      <c r="AF1765" s="53"/>
      <c r="AG1765" s="54"/>
      <c r="AH1765" s="55"/>
      <c r="AI1765" s="56"/>
      <c r="AJ1765" s="41" t="s">
        <v>308</v>
      </c>
      <c r="AK1765" s="42">
        <v>44152</v>
      </c>
      <c r="AL1765" s="50"/>
      <c r="AM1765" s="337" t="str">
        <f>INDEX($K$6:$AE$6,1,MATCH(1,K1765:AE1765,-1))</f>
        <v>1511-S</v>
      </c>
      <c r="AN1765" s="337" t="str">
        <f>IF(INDEX($K$6:$AE$6,1,MATCH(1,K1765:AE1765,1))&lt;&gt;INDEX($K$6:$AE$6,1,MATCH(1,K1765:AE1765,-1)),INDEX($K$6:$AE$6,1,MATCH(1,K1765:AE1765,1)),"-")</f>
        <v>-</v>
      </c>
    </row>
    <row r="1766" spans="1:40" x14ac:dyDescent="0.2">
      <c r="A1766" s="382" t="str">
        <f>IF(IFERROR(VLOOKUP(G1766,EmployesActifs,1,FALSE),"Non")&lt;&gt;"Non","Oui","Non")</f>
        <v>Oui</v>
      </c>
      <c r="B1766" s="172">
        <f>IF(A1766="Oui",1,0)</f>
        <v>1</v>
      </c>
      <c r="C1766" s="172">
        <f>IF(OR(G1766="Médecin",H1766="Médecin",I1766="Médecin",I1766="Médecins",H1766="anesthésiste",H1766="boursier univ.",H1766="chercheur",H1766="chirurgien",H1766="Résident(e)",H1766="Md Urg",H1766="Md Card",LEFT(H1766,6)="Fellow",H1766="Externe Médecine",H1766="Directeur de la biobanque Médecin",H1766="monit.-boursier",),1,0)</f>
        <v>0</v>
      </c>
      <c r="D1766" s="172">
        <f>IF(OR(G1766=0,H1766="Stagiaire",H1766="Stagiaires",H1766="Externe",H1766="Externes",G1766="agence",H1766="STAGIAIRE INFIRMIER(ÈRE)",H1766="STAGIAIRE SI",H1766="STAGIAIRE S.I.",H1766="STAGIAIRE PAB",H1766="STAGIAIRE EN PERFUSION",H1766="Stagiaire Physiothérapeute",H1766="Stagiaire médecine",H1766="Stagiaire - Service sociaux",H1766="STAGIAIRE SOINS INFIRMIERS",H1766="STAGIAIRE EXTERNE EN MÉDECINE",H1766="ss",),1,0)</f>
        <v>0</v>
      </c>
      <c r="E1766" s="28" t="s">
        <v>2542</v>
      </c>
      <c r="F1766" s="28" t="s">
        <v>225</v>
      </c>
      <c r="G1766" s="262">
        <v>4626</v>
      </c>
      <c r="H1766" s="79" t="s">
        <v>3556</v>
      </c>
      <c r="I1766" s="164" t="s">
        <v>1227</v>
      </c>
      <c r="J1766" s="273">
        <f ca="1">IF(AK1766&lt;=Données!$B$2,1," ")</f>
        <v>1</v>
      </c>
      <c r="K1766" s="45"/>
      <c r="L1766" s="46">
        <v>1</v>
      </c>
      <c r="M1766" s="47"/>
      <c r="N1766" s="48"/>
      <c r="O1766" s="185"/>
      <c r="P1766" s="187"/>
      <c r="Q1766" s="185"/>
      <c r="R1766" s="186"/>
      <c r="S1766" s="186"/>
      <c r="T1766" s="187"/>
      <c r="U1766" s="187"/>
      <c r="V1766" s="187"/>
      <c r="W1766" s="320"/>
      <c r="X1766" s="214"/>
      <c r="Y1766" s="215"/>
      <c r="Z1766" s="34"/>
      <c r="AA1766" s="35"/>
      <c r="AB1766" s="35"/>
      <c r="AC1766" s="35"/>
      <c r="AD1766" s="36"/>
      <c r="AE1766" s="224"/>
      <c r="AF1766" s="53"/>
      <c r="AG1766" s="54"/>
      <c r="AH1766" s="55"/>
      <c r="AI1766" s="56"/>
      <c r="AJ1766" s="41" t="s">
        <v>85</v>
      </c>
      <c r="AK1766" s="42">
        <v>44874</v>
      </c>
      <c r="AL1766" s="50"/>
      <c r="AM1766" s="337" t="str">
        <f>INDEX($K$6:$AE$6,1,MATCH(1,K1766:AE1766,-1))</f>
        <v>95PFE-L2M</v>
      </c>
      <c r="AN1766" s="337" t="str">
        <f>IF(INDEX($K$6:$AE$6,1,MATCH(1,K1766:AE1766,1))&lt;&gt;INDEX($K$6:$AE$6,1,MATCH(1,K1766:AE1766,-1)),INDEX($K$6:$AE$6,1,MATCH(1,K1766:AE1766,1)),"-")</f>
        <v>-</v>
      </c>
    </row>
    <row r="1767" spans="1:40" x14ac:dyDescent="0.2">
      <c r="A1767" s="382" t="str">
        <f>IF(IFERROR(VLOOKUP(G1767,EmployesActifs,1,FALSE),"Non")&lt;&gt;"Non","Oui","Non")</f>
        <v>Oui</v>
      </c>
      <c r="B1767" s="172">
        <f>IF(A1767="Oui",1,0)</f>
        <v>1</v>
      </c>
      <c r="C1767" s="172">
        <f>IF(OR(G1767="Médecin",H1767="Médecin",I1767="Médecin",I1767="Médecins",H1767="anesthésiste",H1767="boursier univ.",H1767="chercheur",H1767="chirurgien",H1767="Résident(e)",H1767="Md Urg",H1767="Md Card",LEFT(H1767,6)="Fellow",H1767="Externe Médecine",H1767="Directeur de la biobanque Médecin",H1767="monit.-boursier",),1,0)</f>
        <v>0</v>
      </c>
      <c r="D1767" s="172">
        <f>IF(OR(G1767=0,H1767="Stagiaire",H1767="Stagiaires",H1767="Externe",H1767="Externes",G1767="agence",H1767="STAGIAIRE INFIRMIER(ÈRE)",H1767="STAGIAIRE SI",H1767="STAGIAIRE S.I.",H1767="STAGIAIRE PAB",H1767="STAGIAIRE EN PERFUSION",H1767="Stagiaire Physiothérapeute",H1767="Stagiaire médecine",H1767="Stagiaire - Service sociaux",H1767="STAGIAIRE SOINS INFIRMIERS",H1767="STAGIAIRE EXTERNE EN MÉDECINE",H1767="ss",),1,0)</f>
        <v>0</v>
      </c>
      <c r="E1767" s="28" t="s">
        <v>2543</v>
      </c>
      <c r="F1767" s="28" t="s">
        <v>892</v>
      </c>
      <c r="G1767" s="262">
        <v>3193</v>
      </c>
      <c r="H1767" s="79" t="s">
        <v>3390</v>
      </c>
      <c r="I1767" s="164" t="s">
        <v>3391</v>
      </c>
      <c r="J1767" s="273">
        <f ca="1">IF(AK1767&lt;=Données!$B$2,1," ")</f>
        <v>1</v>
      </c>
      <c r="K1767" s="45" t="s">
        <v>56</v>
      </c>
      <c r="L1767" s="46"/>
      <c r="M1767" s="47"/>
      <c r="N1767" s="48"/>
      <c r="O1767" s="185"/>
      <c r="P1767" s="187"/>
      <c r="Q1767" s="185"/>
      <c r="R1767" s="186"/>
      <c r="S1767" s="186">
        <v>1</v>
      </c>
      <c r="T1767" s="187"/>
      <c r="U1767" s="187"/>
      <c r="V1767" s="187"/>
      <c r="W1767" s="320"/>
      <c r="X1767" s="214"/>
      <c r="Y1767" s="215"/>
      <c r="Z1767" s="34"/>
      <c r="AA1767" s="35"/>
      <c r="AB1767" s="35"/>
      <c r="AC1767" s="35"/>
      <c r="AD1767" s="36"/>
      <c r="AE1767" s="224"/>
      <c r="AF1767" s="53"/>
      <c r="AG1767" s="54"/>
      <c r="AH1767" s="55"/>
      <c r="AI1767" s="56"/>
      <c r="AJ1767" s="41" t="s">
        <v>98</v>
      </c>
      <c r="AK1767" s="42">
        <v>44575</v>
      </c>
      <c r="AL1767" s="50"/>
      <c r="AM1767" s="337" t="str">
        <f>INDEX($K$6:$AE$6,1,MATCH(1,K1767:AE1767,-1))</f>
        <v>1870 +</v>
      </c>
      <c r="AN1767" s="337" t="str">
        <f>IF(INDEX($K$6:$AE$6,1,MATCH(1,K1767:AE1767,1))&lt;&gt;INDEX($K$6:$AE$6,1,MATCH(1,K1767:AE1767,-1)),INDEX($K$6:$AE$6,1,MATCH(1,K1767:AE1767,1)),"-")</f>
        <v>-</v>
      </c>
    </row>
    <row r="1768" spans="1:40" x14ac:dyDescent="0.2">
      <c r="A1768" s="382" t="str">
        <f>IF(IFERROR(VLOOKUP(G1768,EmployesActifs,1,FALSE),"Non")&lt;&gt;"Non","Oui","Non")</f>
        <v>Oui</v>
      </c>
      <c r="B1768" s="172">
        <f>IF(A1768="Oui",1,0)</f>
        <v>1</v>
      </c>
      <c r="C1768" s="172">
        <f>IF(OR(G1768="Médecin",H1768="Médecin",I1768="Médecin",I1768="Médecins",H1768="anesthésiste",H1768="boursier univ.",H1768="chercheur",H1768="chirurgien",H1768="Résident(e)",H1768="Md Urg",H1768="Md Card",LEFT(H1768,6)="Fellow",H1768="Externe Médecine",H1768="Directeur de la biobanque Médecin",H1768="monit.-boursier",),1,0)</f>
        <v>0</v>
      </c>
      <c r="D1768" s="172">
        <f>IF(OR(G1768=0,H1768="Stagiaire",H1768="Stagiaires",H1768="Externe",H1768="Externes",G1768="agence",H1768="STAGIAIRE INFIRMIER(ÈRE)",H1768="STAGIAIRE SI",H1768="STAGIAIRE S.I.",H1768="STAGIAIRE PAB",H1768="STAGIAIRE EN PERFUSION",H1768="Stagiaire Physiothérapeute",H1768="Stagiaire médecine",H1768="Stagiaire - Service sociaux",H1768="STAGIAIRE SOINS INFIRMIERS",H1768="STAGIAIRE EXTERNE EN MÉDECINE",H1768="ss",),1,0)</f>
        <v>0</v>
      </c>
      <c r="E1768" s="28" t="s">
        <v>3988</v>
      </c>
      <c r="F1768" s="28" t="s">
        <v>6164</v>
      </c>
      <c r="G1768" s="262">
        <v>14114</v>
      </c>
      <c r="H1768" s="79" t="s">
        <v>54</v>
      </c>
      <c r="I1768" s="164" t="s">
        <v>55</v>
      </c>
      <c r="J1768" s="273" t="str">
        <f ca="1">IF(AK1768&lt;=Données!$B$2,1," ")</f>
        <v xml:space="preserve"> </v>
      </c>
      <c r="K1768" s="45"/>
      <c r="L1768" s="46">
        <v>1</v>
      </c>
      <c r="M1768" s="47"/>
      <c r="N1768" s="48"/>
      <c r="O1768" s="185"/>
      <c r="P1768" s="187"/>
      <c r="Q1768" s="185"/>
      <c r="R1768" s="186"/>
      <c r="S1768" s="186"/>
      <c r="T1768" s="187"/>
      <c r="U1768" s="187"/>
      <c r="V1768" s="187"/>
      <c r="W1768" s="320"/>
      <c r="X1768" s="214"/>
      <c r="Y1768" s="215"/>
      <c r="Z1768" s="34"/>
      <c r="AA1768" s="35"/>
      <c r="AB1768" s="35"/>
      <c r="AC1768" s="35"/>
      <c r="AD1768" s="36"/>
      <c r="AE1768" s="224"/>
      <c r="AF1768" s="53"/>
      <c r="AG1768" s="54"/>
      <c r="AH1768" s="55"/>
      <c r="AI1768" s="56"/>
      <c r="AJ1768" s="41" t="s">
        <v>5851</v>
      </c>
      <c r="AK1768" s="42">
        <v>45927</v>
      </c>
      <c r="AL1768" s="50"/>
      <c r="AM1768" s="337" t="str">
        <f>INDEX($K$6:$AE$6,1,MATCH(1,K1768:AE1768,-1))</f>
        <v>95PFE-L2M</v>
      </c>
      <c r="AN1768" s="337" t="str">
        <f>IF(INDEX($K$6:$AE$6,1,MATCH(1,K1768:AE1768,1))&lt;&gt;INDEX($K$6:$AE$6,1,MATCH(1,K1768:AE1768,-1)),INDEX($K$6:$AE$6,1,MATCH(1,K1768:AE1768,1)),"-")</f>
        <v>-</v>
      </c>
    </row>
    <row r="1769" spans="1:40" x14ac:dyDescent="0.2">
      <c r="A1769" s="382" t="str">
        <f>IF(IFERROR(VLOOKUP(G1769,EmployesActifs,1,FALSE),"Non")&lt;&gt;"Non","Oui","Non")</f>
        <v>Oui</v>
      </c>
      <c r="B1769" s="172">
        <f>IF(A1769="Oui",1,0)</f>
        <v>1</v>
      </c>
      <c r="C1769" s="172">
        <f>IF(OR(G1769="Médecin",H1769="Médecin",I1769="Médecin",I1769="Médecins",H1769="anesthésiste",H1769="boursier univ.",H1769="chercheur",H1769="chirurgien",H1769="Résident(e)",H1769="Md Urg",H1769="Md Card",LEFT(H1769,6)="Fellow",H1769="Externe Médecine",H1769="Directeur de la biobanque Médecin",H1769="monit.-boursier",),1,0)</f>
        <v>0</v>
      </c>
      <c r="D1769" s="172">
        <f>IF(OR(G1769=0,H1769="Stagiaire",H1769="Stagiaires",H1769="Externe",H1769="Externes",G1769="agence",H1769="STAGIAIRE INFIRMIER(ÈRE)",H1769="STAGIAIRE SI",H1769="STAGIAIRE S.I.",H1769="STAGIAIRE PAB",H1769="STAGIAIRE EN PERFUSION",H1769="Stagiaire Physiothérapeute",H1769="Stagiaire médecine",H1769="Stagiaire - Service sociaux",H1769="STAGIAIRE SOINS INFIRMIERS",H1769="STAGIAIRE EXTERNE EN MÉDECINE",H1769="ss",),1,0)</f>
        <v>0</v>
      </c>
      <c r="E1769" s="28" t="s">
        <v>3107</v>
      </c>
      <c r="F1769" s="28" t="s">
        <v>3108</v>
      </c>
      <c r="G1769" s="262">
        <v>12717</v>
      </c>
      <c r="H1769" s="79" t="s">
        <v>69</v>
      </c>
      <c r="I1769" s="164" t="s">
        <v>5215</v>
      </c>
      <c r="J1769" s="273">
        <f ca="1">IF(AL1769&lt;=Données!$B$2,1," ")</f>
        <v>1</v>
      </c>
      <c r="K1769" s="45"/>
      <c r="L1769" s="46">
        <v>1</v>
      </c>
      <c r="M1769" s="47"/>
      <c r="N1769" s="48"/>
      <c r="O1769" s="185"/>
      <c r="P1769" s="187"/>
      <c r="Q1769" s="185"/>
      <c r="R1769" s="186"/>
      <c r="S1769" s="186"/>
      <c r="T1769" s="187"/>
      <c r="U1769" s="187"/>
      <c r="V1769" s="187"/>
      <c r="W1769" s="320"/>
      <c r="X1769" s="214"/>
      <c r="Y1769" s="215"/>
      <c r="Z1769" s="34"/>
      <c r="AA1769" s="35"/>
      <c r="AB1769" s="35"/>
      <c r="AC1769" s="35"/>
      <c r="AD1769" s="36"/>
      <c r="AE1769" s="224"/>
      <c r="AF1769" s="53"/>
      <c r="AG1769" s="54"/>
      <c r="AH1769" s="345"/>
      <c r="AI1769" s="56"/>
      <c r="AJ1769" s="41" t="s">
        <v>85</v>
      </c>
      <c r="AK1769" s="42">
        <v>44950</v>
      </c>
      <c r="AL1769" s="50"/>
      <c r="AM1769" s="337" t="str">
        <f>INDEX($K$6:$AE$6,1,MATCH(1,K1769:AE1769,-1))</f>
        <v>95PFE-L2M</v>
      </c>
      <c r="AN1769" s="337" t="str">
        <f>IF(INDEX($K$6:$AE$6,1,MATCH(1,K1769:AE1769,1))&lt;&gt;INDEX($K$6:$AE$6,1,MATCH(1,K1769:AE1769,-1)),INDEX($K$6:$AE$6,1,MATCH(1,K1769:AE1769,1)),"-")</f>
        <v>-</v>
      </c>
    </row>
    <row r="1770" spans="1:40" x14ac:dyDescent="0.2">
      <c r="A1770" s="382" t="str">
        <f>IF(IFERROR(VLOOKUP(G1770,EmployesActifs,1,FALSE),"Non")&lt;&gt;"Non","Oui","Non")</f>
        <v>Oui</v>
      </c>
      <c r="B1770" s="172">
        <f>IF(A1770="Oui",1,0)</f>
        <v>1</v>
      </c>
      <c r="C1770" s="172">
        <f>IF(OR(G1770="Médecin",H1770="Médecin",I1770="Médecin",I1770="Médecins",H1770="anesthésiste",H1770="boursier univ.",H1770="chercheur",H1770="chirurgien",H1770="Résident(e)",H1770="Md Urg",H1770="Md Card",LEFT(H1770,6)="Fellow",H1770="Externe Médecine",H1770="Directeur de la biobanque Médecin",H1770="monit.-boursier",),1,0)</f>
        <v>0</v>
      </c>
      <c r="D1770" s="172">
        <f>IF(OR(G1770=0,H1770="Stagiaire",H1770="Stagiaires",H1770="Externe",H1770="Externes",G1770="agence",H1770="STAGIAIRE INFIRMIER(ÈRE)",H1770="STAGIAIRE SI",H1770="STAGIAIRE S.I.",H1770="STAGIAIRE PAB",H1770="STAGIAIRE EN PERFUSION",H1770="Stagiaire Physiothérapeute",H1770="Stagiaire médecine",H1770="Stagiaire - Service sociaux",H1770="STAGIAIRE SOINS INFIRMIERS",H1770="STAGIAIRE EXTERNE EN MÉDECINE",H1770="ss",),1,0)</f>
        <v>0</v>
      </c>
      <c r="E1770" s="28" t="s">
        <v>3107</v>
      </c>
      <c r="F1770" s="28" t="s">
        <v>3108</v>
      </c>
      <c r="G1770" s="262">
        <v>12717</v>
      </c>
      <c r="H1770" s="79" t="s">
        <v>69</v>
      </c>
      <c r="I1770" s="164" t="s">
        <v>5215</v>
      </c>
      <c r="J1770" s="273">
        <f ca="1">IF(AK1770&lt;=Données!$B$2,1," ")</f>
        <v>1</v>
      </c>
      <c r="K1770" s="45"/>
      <c r="L1770" s="46">
        <v>1</v>
      </c>
      <c r="M1770" s="47"/>
      <c r="N1770" s="48"/>
      <c r="O1770" s="185"/>
      <c r="P1770" s="187"/>
      <c r="Q1770" s="185"/>
      <c r="R1770" s="186"/>
      <c r="S1770" s="186"/>
      <c r="T1770" s="187"/>
      <c r="U1770" s="187"/>
      <c r="V1770" s="187"/>
      <c r="W1770" s="320"/>
      <c r="X1770" s="214"/>
      <c r="Y1770" s="215"/>
      <c r="Z1770" s="34"/>
      <c r="AA1770" s="35"/>
      <c r="AB1770" s="35"/>
      <c r="AC1770" s="35"/>
      <c r="AD1770" s="36"/>
      <c r="AE1770" s="224"/>
      <c r="AF1770" s="53"/>
      <c r="AG1770" s="54"/>
      <c r="AH1770" s="345"/>
      <c r="AI1770" s="56"/>
      <c r="AJ1770" s="41" t="s">
        <v>85</v>
      </c>
      <c r="AK1770" s="42">
        <v>44950</v>
      </c>
      <c r="AL1770" s="50"/>
      <c r="AM1770" s="337" t="str">
        <f>INDEX($K$6:$AE$6,1,MATCH(1,K1770:AE1770,-1))</f>
        <v>95PFE-L2M</v>
      </c>
      <c r="AN1770" s="337" t="str">
        <f>IF(INDEX($K$6:$AE$6,1,MATCH(1,K1770:AE1770,1))&lt;&gt;INDEX($K$6:$AE$6,1,MATCH(1,K1770:AE1770,-1)),INDEX($K$6:$AE$6,1,MATCH(1,K1770:AE1770,1)),"-")</f>
        <v>-</v>
      </c>
    </row>
    <row r="1771" spans="1:40" x14ac:dyDescent="0.2">
      <c r="B1771" s="172">
        <f>IF(A1771="Oui",1,0)</f>
        <v>0</v>
      </c>
      <c r="C1771" s="172">
        <f>IF(OR(G1771="Médecin",H1771="Médecin",I1771="Médecin",I1771="Médecins",H1771="anesthésiste",H1771="boursier univ.",H1771="chercheur",H1771="chirurgien",H1771="Résident(e)",H1771="Md Urg",H1771="Md Card",LEFT(H1771,6)="Fellow",H1771="Externe Médecine",H1771="Directeur de la biobanque Médecin",H1771="monit.-boursier",),1,0)</f>
        <v>1</v>
      </c>
      <c r="D1771" s="172">
        <f>IF(OR(G1771=0,H1771="Stagiaire",H1771="Stagiaires",H1771="Externe",H1771="Externes",G1771="agence",H1771="STAGIAIRE INFIRMIER(ÈRE)",H1771="STAGIAIRE SI",H1771="STAGIAIRE S.I.",H1771="STAGIAIRE PAB",H1771="STAGIAIRE EN PERFUSION",H1771="Stagiaire Physiothérapeute",H1771="Stagiaire médecine",H1771="Stagiaire - Service sociaux",H1771="STAGIAIRE SOINS INFIRMIERS",H1771="STAGIAIRE EXTERNE EN MÉDECINE",H1771="ss",),1,0)</f>
        <v>0</v>
      </c>
      <c r="E1771" s="28" t="s">
        <v>2903</v>
      </c>
      <c r="F1771" s="28" t="s">
        <v>1326</v>
      </c>
      <c r="G1771" s="262">
        <v>12542</v>
      </c>
      <c r="H1771" s="79" t="s">
        <v>378</v>
      </c>
      <c r="I1771" s="164" t="s">
        <v>149</v>
      </c>
      <c r="J1771" s="273">
        <f ca="1">IF(AK1771&lt;=Données!$B$2,1," ")</f>
        <v>1</v>
      </c>
      <c r="K1771" s="45"/>
      <c r="L1771" s="46">
        <v>1</v>
      </c>
      <c r="M1771" s="47"/>
      <c r="N1771" s="48"/>
      <c r="O1771" s="185"/>
      <c r="P1771" s="187"/>
      <c r="Q1771" s="185"/>
      <c r="R1771" s="186"/>
      <c r="S1771" s="186"/>
      <c r="T1771" s="187"/>
      <c r="U1771" s="187"/>
      <c r="V1771" s="187"/>
      <c r="W1771" s="320"/>
      <c r="X1771" s="214"/>
      <c r="Y1771" s="215"/>
      <c r="Z1771" s="34"/>
      <c r="AA1771" s="35"/>
      <c r="AB1771" s="35"/>
      <c r="AC1771" s="35"/>
      <c r="AD1771" s="36"/>
      <c r="AE1771" s="224"/>
      <c r="AF1771" s="53"/>
      <c r="AG1771" s="54"/>
      <c r="AH1771" s="55"/>
      <c r="AI1771" s="56"/>
      <c r="AJ1771" s="41" t="s">
        <v>85</v>
      </c>
      <c r="AK1771" s="42">
        <v>44755</v>
      </c>
      <c r="AL1771" s="50"/>
      <c r="AM1771" s="337" t="str">
        <f>INDEX($K$6:$AE$6,1,MATCH(1,K1771:AE1771,-1))</f>
        <v>95PFE-L2M</v>
      </c>
      <c r="AN1771" s="337" t="str">
        <f>IF(INDEX($K$6:$AE$6,1,MATCH(1,K1771:AE1771,1))&lt;&gt;INDEX($K$6:$AE$6,1,MATCH(1,K1771:AE1771,-1)),INDEX($K$6:$AE$6,1,MATCH(1,K1771:AE1771,1)),"-")</f>
        <v>-</v>
      </c>
    </row>
    <row r="1772" spans="1:40" x14ac:dyDescent="0.2">
      <c r="A1772" s="382" t="str">
        <f>IF(IFERROR(VLOOKUP(G1772,EmployesActifs,1,FALSE),"Non")&lt;&gt;"Non","Oui","Non")</f>
        <v>Oui</v>
      </c>
      <c r="B1772" s="172">
        <f>IF(A1772="Oui",1,0)</f>
        <v>1</v>
      </c>
      <c r="C1772" s="172">
        <f>IF(OR(G1772="Médecin",H1772="Médecin",I1772="Médecin",I1772="Médecins",H1772="anesthésiste",H1772="boursier univ.",H1772="chercheur",H1772="chirurgien",H1772="Résident(e)",H1772="Md Urg",H1772="Md Card",LEFT(H1772,6)="Fellow",H1772="Externe Médecine",H1772="Directeur de la biobanque Médecin",H1772="monit.-boursier",),1,0)</f>
        <v>0</v>
      </c>
      <c r="D1772" s="172">
        <f>IF(OR(G1772=0,H1772="Stagiaire",H1772="Stagiaires",H1772="Externe",H1772="Externes",G1772="agence",H1772="STAGIAIRE INFIRMIER(ÈRE)",H1772="STAGIAIRE SI",H1772="STAGIAIRE S.I.",H1772="STAGIAIRE PAB",H1772="STAGIAIRE EN PERFUSION",H1772="Stagiaire Physiothérapeute",H1772="Stagiaire médecine",H1772="Stagiaire - Service sociaux",H1772="STAGIAIRE SOINS INFIRMIERS",H1772="STAGIAIRE EXTERNE EN MÉDECINE",H1772="ss",),1,0)</f>
        <v>0</v>
      </c>
      <c r="E1772" s="28" t="s">
        <v>6325</v>
      </c>
      <c r="F1772" s="28" t="s">
        <v>6326</v>
      </c>
      <c r="G1772" s="262">
        <v>14008</v>
      </c>
      <c r="H1772" s="79" t="s">
        <v>103</v>
      </c>
      <c r="I1772" s="164" t="s">
        <v>5717</v>
      </c>
      <c r="J1772" s="273" t="str">
        <f ca="1">IF(AK1772&lt;=Données!$B$2,1," ")</f>
        <v xml:space="preserve"> </v>
      </c>
      <c r="K1772" s="45" t="s">
        <v>56</v>
      </c>
      <c r="L1772" s="46"/>
      <c r="M1772" s="47"/>
      <c r="N1772" s="48"/>
      <c r="O1772" s="185"/>
      <c r="P1772" s="187"/>
      <c r="Q1772" s="185"/>
      <c r="R1772" s="186"/>
      <c r="S1772" s="186">
        <v>1</v>
      </c>
      <c r="T1772" s="187"/>
      <c r="U1772" s="187"/>
      <c r="V1772" s="187"/>
      <c r="W1772" s="320"/>
      <c r="X1772" s="214"/>
      <c r="Y1772" s="215"/>
      <c r="Z1772" s="34"/>
      <c r="AA1772" s="35"/>
      <c r="AB1772" s="35"/>
      <c r="AC1772" s="35"/>
      <c r="AD1772" s="36"/>
      <c r="AE1772" s="224"/>
      <c r="AF1772" s="53"/>
      <c r="AG1772" s="54"/>
      <c r="AH1772" s="55"/>
      <c r="AI1772" s="56"/>
      <c r="AJ1772" s="41" t="s">
        <v>5851</v>
      </c>
      <c r="AK1772" s="42">
        <v>45927</v>
      </c>
      <c r="AL1772" s="50"/>
      <c r="AM1772" s="337" t="str">
        <f>INDEX($K$6:$AE$6,1,MATCH(1,K1772:AE1772,-1))</f>
        <v>1870 +</v>
      </c>
      <c r="AN1772" s="337" t="str">
        <f>IF(INDEX($K$6:$AE$6,1,MATCH(1,K1772:AE1772,1))&lt;&gt;INDEX($K$6:$AE$6,1,MATCH(1,K1772:AE1772,-1)),INDEX($K$6:$AE$6,1,MATCH(1,K1772:AE1772,1)),"-")</f>
        <v>-</v>
      </c>
    </row>
    <row r="1773" spans="1:40" x14ac:dyDescent="0.2">
      <c r="A1773" s="382" t="str">
        <f>IF(IFERROR(VLOOKUP(G1773,EmployesActifs,1,FALSE),"Non")&lt;&gt;"Non","Oui","Non")</f>
        <v>Oui</v>
      </c>
      <c r="B1773" s="172">
        <f>IF(A1773="Oui",1,0)</f>
        <v>1</v>
      </c>
      <c r="C1773" s="172">
        <f>IF(OR(G1773="Médecin",H1773="Médecin",I1773="Médecin",I1773="Médecins",H1773="anesthésiste",H1773="boursier univ.",H1773="chercheur",H1773="chirurgien",H1773="Résident(e)",H1773="Md Urg",H1773="Md Card",LEFT(H1773,6)="Fellow",H1773="Externe Médecine",H1773="Directeur de la biobanque Médecin",H1773="monit.-boursier",),1,0)</f>
        <v>0</v>
      </c>
      <c r="D1773" s="172">
        <f>IF(OR(G1773=0,H1773="Stagiaire",H1773="Stagiaires",H1773="Externe",H1773="Externes",G1773="agence",H1773="STAGIAIRE INFIRMIER(ÈRE)",H1773="STAGIAIRE SI",H1773="STAGIAIRE S.I.",H1773="STAGIAIRE PAB",H1773="STAGIAIRE EN PERFUSION",H1773="Stagiaire Physiothérapeute",H1773="Stagiaire médecine",H1773="Stagiaire - Service sociaux",H1773="STAGIAIRE SOINS INFIRMIERS",H1773="STAGIAIRE EXTERNE EN MÉDECINE",H1773="ss",),1,0)</f>
        <v>0</v>
      </c>
      <c r="E1773" s="28" t="s">
        <v>3119</v>
      </c>
      <c r="F1773" s="28" t="s">
        <v>3120</v>
      </c>
      <c r="G1773" s="262">
        <v>12796</v>
      </c>
      <c r="H1773" s="79" t="s">
        <v>69</v>
      </c>
      <c r="I1773" s="164" t="s">
        <v>5215</v>
      </c>
      <c r="J1773" s="273" t="str">
        <f ca="1">IF(AK1773&lt;=Données!$B$2,1," ")</f>
        <v xml:space="preserve"> </v>
      </c>
      <c r="K1773" s="45"/>
      <c r="L1773" s="46"/>
      <c r="M1773" s="47"/>
      <c r="N1773" s="48">
        <v>1</v>
      </c>
      <c r="O1773" s="185"/>
      <c r="P1773" s="187"/>
      <c r="Q1773" s="185"/>
      <c r="R1773" s="186"/>
      <c r="S1773" s="186"/>
      <c r="T1773" s="187"/>
      <c r="U1773" s="187"/>
      <c r="V1773" s="187"/>
      <c r="W1773" s="320"/>
      <c r="X1773" s="214"/>
      <c r="Y1773" s="215"/>
      <c r="Z1773" s="34"/>
      <c r="AA1773" s="35"/>
      <c r="AB1773" s="35"/>
      <c r="AC1773" s="35"/>
      <c r="AD1773" s="36"/>
      <c r="AE1773" s="224"/>
      <c r="AF1773" s="53"/>
      <c r="AG1773" s="54"/>
      <c r="AH1773" s="55"/>
      <c r="AI1773" s="56"/>
      <c r="AJ1773" s="41" t="s">
        <v>4462</v>
      </c>
      <c r="AK1773" s="42">
        <v>45815</v>
      </c>
      <c r="AL1773" s="50"/>
      <c r="AM1773" s="337" t="str">
        <f>INDEX($K$6:$AE$6,1,MATCH(1,K1773:AE1773,-1))</f>
        <v>F550</v>
      </c>
      <c r="AN1773" s="337" t="str">
        <f>IF(INDEX($K$6:$AE$6,1,MATCH(1,K1773:AE1773,1))&lt;&gt;INDEX($K$6:$AE$6,1,MATCH(1,K1773:AE1773,-1)),INDEX($K$6:$AE$6,1,MATCH(1,K1773:AE1773,1)),"-")</f>
        <v>-</v>
      </c>
    </row>
    <row r="1774" spans="1:40" x14ac:dyDescent="0.2">
      <c r="A1774" s="382" t="str">
        <f>IF(IFERROR(VLOOKUP(G1774,EmployesActifs,1,FALSE),"Non")&lt;&gt;"Non","Oui","Non")</f>
        <v>Oui</v>
      </c>
      <c r="B1774" s="172">
        <f>IF(A1774="Oui",1,0)</f>
        <v>1</v>
      </c>
      <c r="C1774" s="172">
        <f>IF(OR(G1774="Médecin",H1774="Médecin",I1774="Médecin",I1774="Médecins",H1774="anesthésiste",H1774="boursier univ.",H1774="chercheur",H1774="chirurgien",H1774="Résident(e)",H1774="Md Urg",H1774="Md Card",LEFT(H1774,6)="Fellow",H1774="Externe Médecine",H1774="Directeur de la biobanque Médecin",H1774="monit.-boursier",),1,0)</f>
        <v>1</v>
      </c>
      <c r="D1774" s="172">
        <f>IF(OR(G1774=0,H1774="Stagiaire",H1774="Stagiaires",H1774="Externe",H1774="Externes",G1774="agence",H1774="STAGIAIRE INFIRMIER(ÈRE)",H1774="STAGIAIRE SI",H1774="STAGIAIRE S.I.",H1774="STAGIAIRE PAB",H1774="STAGIAIRE EN PERFUSION",H1774="Stagiaire Physiothérapeute",H1774="Stagiaire médecine",H1774="Stagiaire - Service sociaux",H1774="STAGIAIRE SOINS INFIRMIERS",H1774="STAGIAIRE EXTERNE EN MÉDECINE",H1774="ss",),1,0)</f>
        <v>0</v>
      </c>
      <c r="E1774" s="28" t="s">
        <v>5807</v>
      </c>
      <c r="F1774" s="28" t="s">
        <v>5808</v>
      </c>
      <c r="G1774" s="262">
        <v>13948</v>
      </c>
      <c r="H1774" s="79" t="s">
        <v>6301</v>
      </c>
      <c r="I1774" s="164" t="s">
        <v>651</v>
      </c>
      <c r="J1774" s="273" t="s">
        <v>2976</v>
      </c>
      <c r="K1774" s="45"/>
      <c r="L1774" s="46">
        <v>1</v>
      </c>
      <c r="M1774" s="47"/>
      <c r="N1774" s="48"/>
      <c r="O1774" s="185"/>
      <c r="P1774" s="187"/>
      <c r="Q1774" s="185"/>
      <c r="R1774" s="186"/>
      <c r="S1774" s="186"/>
      <c r="T1774" s="187"/>
      <c r="U1774" s="187"/>
      <c r="V1774" s="187"/>
      <c r="W1774" s="320"/>
      <c r="X1774" s="214"/>
      <c r="Y1774" s="215"/>
      <c r="Z1774" s="34"/>
      <c r="AA1774" s="35"/>
      <c r="AB1774" s="35"/>
      <c r="AC1774" s="35"/>
      <c r="AD1774" s="36"/>
      <c r="AE1774" s="49"/>
      <c r="AF1774" s="53"/>
      <c r="AG1774" s="54"/>
      <c r="AH1774" s="55"/>
      <c r="AI1774" s="56"/>
      <c r="AJ1774" s="41" t="s">
        <v>4462</v>
      </c>
      <c r="AK1774" s="42">
        <v>45624</v>
      </c>
      <c r="AL1774" s="50"/>
      <c r="AM1774" s="337" t="str">
        <f>INDEX($K$6:$AE$6,1,MATCH(1,K1774:AE1774,-1))</f>
        <v>95PFE-L2M</v>
      </c>
      <c r="AN1774" s="337" t="str">
        <f>IF(INDEX($K$6:$AE$6,1,MATCH(1,K1774:AE1774,1))&lt;&gt;INDEX($K$6:$AE$6,1,MATCH(1,K1774:AE1774,-1)),INDEX($K$6:$AE$6,1,MATCH(1,K1774:AE1774,1)),"-")</f>
        <v>-</v>
      </c>
    </row>
    <row r="1775" spans="1:40" x14ac:dyDescent="0.2">
      <c r="B1775" s="172">
        <f>IF(A1775="Oui",1,0)</f>
        <v>0</v>
      </c>
      <c r="C1775" s="172">
        <f>IF(OR(G1775="Médecin",H1775="Médecin",I1775="Médecin",I1775="Médecins",H1775="anesthésiste",H1775="boursier univ.",H1775="chercheur",H1775="chirurgien",H1775="Résident(e)",H1775="Md Urg",H1775="Md Card",LEFT(H1775,6)="Fellow",H1775="Externe Médecine",H1775="Directeur de la biobanque Médecin",H1775="monit.-boursier",),1,0)</f>
        <v>1</v>
      </c>
      <c r="D1775" s="172">
        <f>IF(OR(G1775=0,H1775="Stagiaire",H1775="Stagiaires",H1775="Externe",H1775="Externes",G1775="agence",H1775="STAGIAIRE INFIRMIER(ÈRE)",H1775="STAGIAIRE SI",H1775="STAGIAIRE S.I.",H1775="STAGIAIRE PAB",H1775="STAGIAIRE EN PERFUSION",H1775="Stagiaire Physiothérapeute",H1775="Stagiaire médecine",H1775="Stagiaire - Service sociaux",H1775="STAGIAIRE SOINS INFIRMIERS",H1775="STAGIAIRE EXTERNE EN MÉDECINE",H1775="ss",),1,0)</f>
        <v>0</v>
      </c>
      <c r="E1775" s="28" t="s">
        <v>5807</v>
      </c>
      <c r="F1775" s="28" t="s">
        <v>5808</v>
      </c>
      <c r="G1775" s="262">
        <v>13948</v>
      </c>
      <c r="H1775" s="79" t="s">
        <v>6301</v>
      </c>
      <c r="I1775" s="164" t="s">
        <v>651</v>
      </c>
      <c r="J1775" s="273" t="str">
        <f ca="1">IF(AK1775&lt;=Données!$B$2,1," ")</f>
        <v xml:space="preserve"> </v>
      </c>
      <c r="K1775" s="45"/>
      <c r="L1775" s="46">
        <v>1</v>
      </c>
      <c r="M1775" s="47"/>
      <c r="N1775" s="48"/>
      <c r="O1775" s="185"/>
      <c r="P1775" s="187"/>
      <c r="Q1775" s="185"/>
      <c r="R1775" s="186"/>
      <c r="S1775" s="186"/>
      <c r="T1775" s="187"/>
      <c r="U1775" s="187"/>
      <c r="V1775" s="187"/>
      <c r="W1775" s="320"/>
      <c r="X1775" s="214"/>
      <c r="Y1775" s="215"/>
      <c r="Z1775" s="34"/>
      <c r="AA1775" s="35"/>
      <c r="AB1775" s="35"/>
      <c r="AC1775" s="35"/>
      <c r="AD1775" s="36"/>
      <c r="AE1775" s="224"/>
      <c r="AF1775" s="53"/>
      <c r="AG1775" s="54"/>
      <c r="AH1775" s="55"/>
      <c r="AI1775" s="56"/>
      <c r="AJ1775" s="41" t="s">
        <v>4462</v>
      </c>
      <c r="AK1775" s="42">
        <v>45624</v>
      </c>
      <c r="AL1775" s="50"/>
      <c r="AM1775" s="337" t="str">
        <f>INDEX($K$6:$AE$6,1,MATCH(1,K1775:AE1775,-1))</f>
        <v>95PFE-L2M</v>
      </c>
      <c r="AN1775" s="337" t="str">
        <f>IF(INDEX($K$6:$AE$6,1,MATCH(1,K1775:AE1775,1))&lt;&gt;INDEX($K$6:$AE$6,1,MATCH(1,K1775:AE1775,-1)),INDEX($K$6:$AE$6,1,MATCH(1,K1775:AE1775,1)),"-")</f>
        <v>-</v>
      </c>
    </row>
    <row r="1776" spans="1:40" x14ac:dyDescent="0.2">
      <c r="A1776" s="382" t="str">
        <f>IF(IFERROR(VLOOKUP(G1776,EmployesActifs,1,FALSE),"Non")&lt;&gt;"Non","Oui","Non")</f>
        <v>Oui</v>
      </c>
      <c r="B1776" s="172">
        <f>IF(A1776="Oui",1,0)</f>
        <v>1</v>
      </c>
      <c r="C1776" s="172">
        <f>IF(OR(G1776="Médecin",H1776="Médecin",I1776="Médecin",I1776="Médecins",H1776="anesthésiste",H1776="boursier univ.",H1776="chercheur",H1776="chirurgien",H1776="Résident(e)",H1776="Md Urg",H1776="Md Card",LEFT(H1776,6)="Fellow",H1776="Externe Médecine",H1776="Directeur de la biobanque Médecin",H1776="monit.-boursier",),1,0)</f>
        <v>0</v>
      </c>
      <c r="D1776" s="172">
        <f>IF(OR(G1776=0,H1776="Stagiaire",H1776="Stagiaires",H1776="Externe",H1776="Externes",G1776="agence",H1776="STAGIAIRE INFIRMIER(ÈRE)",H1776="STAGIAIRE SI",H1776="STAGIAIRE S.I.",H1776="STAGIAIRE PAB",H1776="STAGIAIRE EN PERFUSION",H1776="Stagiaire Physiothérapeute",H1776="Stagiaire médecine",H1776="Stagiaire - Service sociaux",H1776="STAGIAIRE SOINS INFIRMIERS",H1776="STAGIAIRE EXTERNE EN MÉDECINE",H1776="ss",),1,0)</f>
        <v>0</v>
      </c>
      <c r="E1776" s="28" t="s">
        <v>2959</v>
      </c>
      <c r="F1776" s="28" t="s">
        <v>368</v>
      </c>
      <c r="G1776" s="262">
        <v>11915</v>
      </c>
      <c r="H1776" s="79" t="s">
        <v>517</v>
      </c>
      <c r="I1776" s="164" t="s">
        <v>339</v>
      </c>
      <c r="J1776" s="273">
        <f ca="1">IF(AK1776&lt;=Données!$B$2,1," ")</f>
        <v>1</v>
      </c>
      <c r="K1776" s="45"/>
      <c r="L1776" s="46"/>
      <c r="M1776" s="47">
        <v>1</v>
      </c>
      <c r="N1776" s="48"/>
      <c r="O1776" s="185"/>
      <c r="P1776" s="187"/>
      <c r="Q1776" s="185"/>
      <c r="R1776" s="186"/>
      <c r="S1776" s="186"/>
      <c r="T1776" s="187"/>
      <c r="U1776" s="187"/>
      <c r="V1776" s="187"/>
      <c r="W1776" s="320"/>
      <c r="X1776" s="214"/>
      <c r="Y1776" s="215"/>
      <c r="Z1776" s="34"/>
      <c r="AA1776" s="35"/>
      <c r="AB1776" s="35"/>
      <c r="AC1776" s="35"/>
      <c r="AD1776" s="36"/>
      <c r="AE1776" s="224"/>
      <c r="AF1776" s="53"/>
      <c r="AG1776" s="54"/>
      <c r="AH1776" s="55"/>
      <c r="AI1776" s="56"/>
      <c r="AJ1776" s="41" t="s">
        <v>85</v>
      </c>
      <c r="AK1776" s="42">
        <v>44797</v>
      </c>
      <c r="AL1776" s="50"/>
      <c r="AM1776" s="337" t="str">
        <f>INDEX($K$6:$AE$6,1,MATCH(1,K1776:AE1776,-1))</f>
        <v>95PFE-L2L</v>
      </c>
      <c r="AN1776" s="337" t="str">
        <f>IF(INDEX($K$6:$AE$6,1,MATCH(1,K1776:AE1776,1))&lt;&gt;INDEX($K$6:$AE$6,1,MATCH(1,K1776:AE1776,-1)),INDEX($K$6:$AE$6,1,MATCH(1,K1776:AE1776,1)),"-")</f>
        <v>-</v>
      </c>
    </row>
    <row r="1777" spans="1:40" x14ac:dyDescent="0.2">
      <c r="B1777" s="172">
        <f>IF(A1777="Oui",1,0)</f>
        <v>0</v>
      </c>
      <c r="C1777" s="172">
        <f>IF(OR(G1777="Médecin",H1777="Médecin",I1777="Médecin",I1777="Médecins",H1777="anesthésiste",H1777="boursier univ.",H1777="chercheur",H1777="chirurgien",H1777="Résident(e)",H1777="Md Urg",H1777="Md Card",LEFT(H1777,6)="Fellow",H1777="Externe Médecine",H1777="Directeur de la biobanque Médecin",H1777="monit.-boursier",),1,0)</f>
        <v>1</v>
      </c>
      <c r="D1777" s="172">
        <f>IF(OR(G1777=0,H1777="Stagiaire",H1777="Stagiaires",H1777="Externe",H1777="Externes",G1777="agence",H1777="STAGIAIRE INFIRMIER(ÈRE)",H1777="STAGIAIRE SI",H1777="STAGIAIRE S.I.",H1777="STAGIAIRE PAB",H1777="STAGIAIRE EN PERFUSION",H1777="Stagiaire Physiothérapeute",H1777="Stagiaire médecine",H1777="Stagiaire - Service sociaux",H1777="STAGIAIRE SOINS INFIRMIERS",H1777="STAGIAIRE EXTERNE EN MÉDECINE",H1777="ss",),1,0)</f>
        <v>0</v>
      </c>
      <c r="E1777" s="28" t="s">
        <v>2545</v>
      </c>
      <c r="F1777" s="28" t="s">
        <v>2546</v>
      </c>
      <c r="G1777" s="262" t="s">
        <v>80</v>
      </c>
      <c r="H1777" s="79" t="s">
        <v>80</v>
      </c>
      <c r="I1777" s="164" t="s">
        <v>117</v>
      </c>
      <c r="J1777" s="273">
        <f ca="1">IF(AK1777&lt;=Données!$B$2,1," ")</f>
        <v>1</v>
      </c>
      <c r="K1777" s="45"/>
      <c r="L1777" s="46" t="s">
        <v>56</v>
      </c>
      <c r="M1777" s="47"/>
      <c r="N1777" s="48"/>
      <c r="O1777" s="185"/>
      <c r="P1777" s="187"/>
      <c r="Q1777" s="185"/>
      <c r="R1777" s="186"/>
      <c r="S1777" s="186">
        <v>1</v>
      </c>
      <c r="T1777" s="187"/>
      <c r="U1777" s="187"/>
      <c r="V1777" s="187"/>
      <c r="W1777" s="320"/>
      <c r="X1777" s="214"/>
      <c r="Y1777" s="215"/>
      <c r="Z1777" s="34"/>
      <c r="AA1777" s="35"/>
      <c r="AB1777" s="35"/>
      <c r="AC1777" s="35"/>
      <c r="AD1777" s="36"/>
      <c r="AE1777" s="224"/>
      <c r="AF1777" s="53"/>
      <c r="AG1777" s="54"/>
      <c r="AH1777" s="55"/>
      <c r="AI1777" s="56"/>
      <c r="AJ1777" s="41" t="s">
        <v>239</v>
      </c>
      <c r="AK1777" s="42">
        <v>44571</v>
      </c>
      <c r="AL1777" s="50"/>
      <c r="AM1777" s="337" t="str">
        <f>INDEX($K$6:$AE$6,1,MATCH(1,K1777:AE1777,-1))</f>
        <v>1870 +</v>
      </c>
      <c r="AN1777" s="337" t="str">
        <f>IF(INDEX($K$6:$AE$6,1,MATCH(1,K1777:AE1777,1))&lt;&gt;INDEX($K$6:$AE$6,1,MATCH(1,K1777:AE1777,-1)),INDEX($K$6:$AE$6,1,MATCH(1,K1777:AE1777,1)),"-")</f>
        <v>-</v>
      </c>
    </row>
    <row r="1778" spans="1:40" x14ac:dyDescent="0.2">
      <c r="A1778" s="382" t="str">
        <f>IF(IFERROR(VLOOKUP(G1778,EmployesActifs,1,FALSE),"Non")&lt;&gt;"Non","Oui","Non")</f>
        <v>Oui</v>
      </c>
      <c r="B1778" s="172">
        <f>IF(A1778="Oui",1,0)</f>
        <v>1</v>
      </c>
      <c r="C1778" s="172">
        <f>IF(OR(G1778="Médecin",H1778="Médecin",I1778="Médecin",I1778="Médecins",H1778="anesthésiste",H1778="boursier univ.",H1778="chercheur",H1778="chirurgien",H1778="Résident(e)",H1778="Md Urg",H1778="Md Card",LEFT(H1778,6)="Fellow",H1778="Externe Médecine",H1778="Directeur de la biobanque Médecin",H1778="monit.-boursier",),1,0)</f>
        <v>0</v>
      </c>
      <c r="D1778" s="172">
        <f>IF(OR(G1778=0,H1778="Stagiaire",H1778="Stagiaires",H1778="Externe",H1778="Externes",G1778="agence",H1778="STAGIAIRE INFIRMIER(ÈRE)",H1778="STAGIAIRE SI",H1778="STAGIAIRE S.I.",H1778="STAGIAIRE PAB",H1778="STAGIAIRE EN PERFUSION",H1778="Stagiaire Physiothérapeute",H1778="Stagiaire médecine",H1778="Stagiaire - Service sociaux",H1778="STAGIAIRE SOINS INFIRMIERS",H1778="STAGIAIRE EXTERNE EN MÉDECINE",H1778="ss",),1,0)</f>
        <v>0</v>
      </c>
      <c r="E1778" s="28" t="s">
        <v>2547</v>
      </c>
      <c r="F1778" s="28" t="s">
        <v>2548</v>
      </c>
      <c r="G1778" s="262">
        <v>11629</v>
      </c>
      <c r="H1778" s="79" t="s">
        <v>69</v>
      </c>
      <c r="I1778" s="164" t="s">
        <v>5715</v>
      </c>
      <c r="J1778" s="273">
        <f ca="1">IF(AK1778&lt;=Données!$B$2,1," ")</f>
        <v>1</v>
      </c>
      <c r="K1778" s="45"/>
      <c r="L1778" s="46" t="s">
        <v>56</v>
      </c>
      <c r="M1778" s="47" t="s">
        <v>56</v>
      </c>
      <c r="N1778" s="48"/>
      <c r="O1778" s="185"/>
      <c r="P1778" s="187"/>
      <c r="Q1778" s="185"/>
      <c r="R1778" s="186"/>
      <c r="S1778" s="186" t="s">
        <v>56</v>
      </c>
      <c r="T1778" s="187" t="s">
        <v>56</v>
      </c>
      <c r="U1778" s="187"/>
      <c r="V1778" s="187"/>
      <c r="W1778" s="320"/>
      <c r="X1778" s="214"/>
      <c r="Y1778" s="215"/>
      <c r="Z1778" s="34"/>
      <c r="AA1778" s="35">
        <v>1</v>
      </c>
      <c r="AB1778" s="35" t="s">
        <v>56</v>
      </c>
      <c r="AC1778" s="35"/>
      <c r="AD1778" s="36"/>
      <c r="AE1778" s="224"/>
      <c r="AF1778" s="53"/>
      <c r="AG1778" s="54"/>
      <c r="AH1778" s="55"/>
      <c r="AI1778" s="56"/>
      <c r="AJ1778" s="41" t="s">
        <v>85</v>
      </c>
      <c r="AK1778" s="42">
        <v>44579</v>
      </c>
      <c r="AL1778" s="50"/>
      <c r="AM1778" s="337" t="str">
        <f>INDEX($K$6:$AE$6,1,MATCH(1,K1778:AE1778,-1))</f>
        <v>1511-S</v>
      </c>
      <c r="AN1778" s="337" t="str">
        <f>IF(INDEX($K$6:$AE$6,1,MATCH(1,K1778:AE1778,1))&lt;&gt;INDEX($K$6:$AE$6,1,MATCH(1,K1778:AE1778,-1)),INDEX($K$6:$AE$6,1,MATCH(1,K1778:AE1778,1)),"-")</f>
        <v>-</v>
      </c>
    </row>
    <row r="1779" spans="1:40" x14ac:dyDescent="0.2">
      <c r="A1779" s="382" t="str">
        <f>IF(IFERROR(VLOOKUP(G1779,EmployesActifs,1,FALSE),"Non")&lt;&gt;"Non","Oui","Non")</f>
        <v>Oui</v>
      </c>
      <c r="B1779" s="172">
        <f>IF(A1779="Oui",1,0)</f>
        <v>1</v>
      </c>
      <c r="C1779" s="172">
        <f>IF(OR(G1779="Médecin",H1779="Médecin",I1779="Médecin",I1779="Médecins",H1779="anesthésiste",H1779="boursier univ.",H1779="chercheur",H1779="chirurgien",H1779="Résident(e)",H1779="Md Urg",H1779="Md Card",LEFT(H1779,6)="Fellow",H1779="Externe Médecine",H1779="Directeur de la biobanque Médecin",H1779="monit.-boursier",),1,0)</f>
        <v>0</v>
      </c>
      <c r="D1779" s="172">
        <f>IF(OR(G1779=0,H1779="Stagiaire",H1779="Stagiaires",H1779="Externe",H1779="Externes",G1779="agence",H1779="STAGIAIRE INFIRMIER(ÈRE)",H1779="STAGIAIRE SI",H1779="STAGIAIRE S.I.",H1779="STAGIAIRE PAB",H1779="STAGIAIRE EN PERFUSION",H1779="Stagiaire Physiothérapeute",H1779="Stagiaire médecine",H1779="Stagiaire - Service sociaux",H1779="STAGIAIRE SOINS INFIRMIERS",H1779="STAGIAIRE EXTERNE EN MÉDECINE",H1779="ss",),1,0)</f>
        <v>0</v>
      </c>
      <c r="E1779" s="28" t="s">
        <v>2549</v>
      </c>
      <c r="F1779" s="28" t="s">
        <v>1248</v>
      </c>
      <c r="G1779" s="262">
        <v>6127</v>
      </c>
      <c r="H1779" s="79" t="s">
        <v>3683</v>
      </c>
      <c r="I1779" s="164" t="s">
        <v>5714</v>
      </c>
      <c r="J1779" s="273">
        <f ca="1">IF(AK1779&lt;=Données!$B$2,1," ")</f>
        <v>1</v>
      </c>
      <c r="K1779" s="45"/>
      <c r="L1779" s="46"/>
      <c r="M1779" s="47"/>
      <c r="N1779" s="48"/>
      <c r="O1779" s="185"/>
      <c r="P1779" s="187"/>
      <c r="Q1779" s="185"/>
      <c r="R1779" s="186"/>
      <c r="S1779" s="186">
        <v>1</v>
      </c>
      <c r="T1779" s="187"/>
      <c r="U1779" s="187"/>
      <c r="V1779" s="187"/>
      <c r="W1779" s="320"/>
      <c r="X1779" s="214"/>
      <c r="Y1779" s="215"/>
      <c r="Z1779" s="34"/>
      <c r="AA1779" s="35"/>
      <c r="AB1779" s="35"/>
      <c r="AC1779" s="35"/>
      <c r="AD1779" s="36"/>
      <c r="AE1779" s="224"/>
      <c r="AF1779" s="53"/>
      <c r="AG1779" s="54"/>
      <c r="AH1779" s="55"/>
      <c r="AI1779" s="56"/>
      <c r="AJ1779" s="41" t="s">
        <v>1396</v>
      </c>
      <c r="AK1779" s="42">
        <v>41445</v>
      </c>
      <c r="AL1779" s="50" t="s">
        <v>200</v>
      </c>
      <c r="AM1779" s="337" t="str">
        <f>INDEX($K$6:$AE$6,1,MATCH(1,K1779:AE1779,-1))</f>
        <v>1870 +</v>
      </c>
      <c r="AN1779" s="337" t="str">
        <f>IF(INDEX($K$6:$AE$6,1,MATCH(1,K1779:AE1779,1))&lt;&gt;INDEX($K$6:$AE$6,1,MATCH(1,K1779:AE1779,-1)),INDEX($K$6:$AE$6,1,MATCH(1,K1779:AE1779,1)),"-")</f>
        <v>-</v>
      </c>
    </row>
    <row r="1780" spans="1:40" x14ac:dyDescent="0.2">
      <c r="A1780" s="382" t="str">
        <f>IF(IFERROR(VLOOKUP(G1780,EmployesActifs,1,FALSE),"Non")&lt;&gt;"Non","Oui","Non")</f>
        <v>Oui</v>
      </c>
      <c r="B1780" s="172">
        <f>IF(A1780="Oui",1,0)</f>
        <v>1</v>
      </c>
      <c r="C1780" s="172">
        <f>IF(OR(G1780="Médecin",H1780="Médecin",I1780="Médecin",I1780="Médecins",H1780="anesthésiste",H1780="boursier univ.",H1780="chercheur",H1780="chirurgien",H1780="Résident(e)",H1780="Md Urg",H1780="Md Card",LEFT(H1780,6)="Fellow",H1780="Externe Médecine",H1780="Directeur de la biobanque Médecin",H1780="monit.-boursier",),1,0)</f>
        <v>0</v>
      </c>
      <c r="D1780" s="172">
        <f>IF(OR(G1780=0,H1780="Stagiaire",H1780="Stagiaires",H1780="Externe",H1780="Externes",G1780="agence",H1780="STAGIAIRE INFIRMIER(ÈRE)",H1780="STAGIAIRE SI",H1780="STAGIAIRE S.I.",H1780="STAGIAIRE PAB",H1780="STAGIAIRE EN PERFUSION",H1780="Stagiaire Physiothérapeute",H1780="Stagiaire médecine",H1780="Stagiaire - Service sociaux",H1780="STAGIAIRE SOINS INFIRMIERS",H1780="STAGIAIRE EXTERNE EN MÉDECINE",H1780="ss",),1,0)</f>
        <v>0</v>
      </c>
      <c r="E1780" s="28" t="s">
        <v>2550</v>
      </c>
      <c r="F1780" s="28" t="s">
        <v>2551</v>
      </c>
      <c r="G1780" s="262">
        <v>8635</v>
      </c>
      <c r="H1780" s="79" t="s">
        <v>3563</v>
      </c>
      <c r="I1780" s="164" t="s">
        <v>1742</v>
      </c>
      <c r="J1780" s="273" t="str">
        <f ca="1">IF(AK1780&lt;=Données!$B$2,1," ")</f>
        <v xml:space="preserve"> </v>
      </c>
      <c r="K1780" s="45"/>
      <c r="L1780" s="46"/>
      <c r="M1780" s="47"/>
      <c r="N1780" s="48"/>
      <c r="O1780" s="185">
        <v>1</v>
      </c>
      <c r="P1780" s="187"/>
      <c r="Q1780" s="185"/>
      <c r="R1780" s="186"/>
      <c r="S1780" s="186" t="s">
        <v>56</v>
      </c>
      <c r="T1780" s="187"/>
      <c r="U1780" s="187"/>
      <c r="V1780" s="187"/>
      <c r="W1780" s="320"/>
      <c r="X1780" s="214"/>
      <c r="Y1780" s="215"/>
      <c r="Z1780" s="34"/>
      <c r="AA1780" s="35"/>
      <c r="AB1780" s="35"/>
      <c r="AC1780" s="35"/>
      <c r="AD1780" s="36"/>
      <c r="AE1780" s="224"/>
      <c r="AF1780" s="53"/>
      <c r="AG1780" s="54"/>
      <c r="AH1780" s="55"/>
      <c r="AI1780" s="56"/>
      <c r="AJ1780" s="41" t="s">
        <v>4462</v>
      </c>
      <c r="AK1780" s="42">
        <v>45539</v>
      </c>
      <c r="AL1780" s="50"/>
      <c r="AM1780" s="337" t="str">
        <f>INDEX($K$6:$AE$6,1,MATCH(1,K1780:AE1780,-1))</f>
        <v>1804S</v>
      </c>
      <c r="AN1780" s="337" t="str">
        <f>IF(INDEX($K$6:$AE$6,1,MATCH(1,K1780:AE1780,1))&lt;&gt;INDEX($K$6:$AE$6,1,MATCH(1,K1780:AE1780,-1)),INDEX($K$6:$AE$6,1,MATCH(1,K1780:AE1780,1)),"-")</f>
        <v>-</v>
      </c>
    </row>
    <row r="1781" spans="1:40" x14ac:dyDescent="0.2">
      <c r="A1781" s="382" t="str">
        <f>IF(IFERROR(VLOOKUP(G1781,EmployesActifs,1,FALSE),"Non")&lt;&gt;"Non","Oui","Non")</f>
        <v>Oui</v>
      </c>
      <c r="B1781" s="172">
        <f>IF(A1781="Oui",1,0)</f>
        <v>1</v>
      </c>
      <c r="C1781" s="172">
        <f>IF(OR(G1781="Médecin",H1781="Médecin",I1781="Médecin",I1781="Médecins",H1781="anesthésiste",H1781="boursier univ.",H1781="chercheur",H1781="chirurgien",H1781="Résident(e)",H1781="Md Urg",H1781="Md Card",LEFT(H1781,6)="Fellow",H1781="Externe Médecine",H1781="Directeur de la biobanque Médecin",H1781="monit.-boursier",),1,0)</f>
        <v>0</v>
      </c>
      <c r="D1781" s="172">
        <f>IF(OR(G1781=0,H1781="Stagiaire",H1781="Stagiaires",H1781="Externe",H1781="Externes",G1781="agence",H1781="STAGIAIRE INFIRMIER(ÈRE)",H1781="STAGIAIRE SI",H1781="STAGIAIRE S.I.",H1781="STAGIAIRE PAB",H1781="STAGIAIRE EN PERFUSION",H1781="Stagiaire Physiothérapeute",H1781="Stagiaire médecine",H1781="Stagiaire - Service sociaux",H1781="STAGIAIRE SOINS INFIRMIERS",H1781="STAGIAIRE EXTERNE EN MÉDECINE",H1781="ss",),1,0)</f>
        <v>0</v>
      </c>
      <c r="E1781" s="28" t="s">
        <v>2552</v>
      </c>
      <c r="F1781" s="28" t="s">
        <v>2553</v>
      </c>
      <c r="G1781" s="262">
        <v>5399</v>
      </c>
      <c r="H1781" s="79" t="s">
        <v>103</v>
      </c>
      <c r="I1781" s="164" t="s">
        <v>5717</v>
      </c>
      <c r="J1781" s="273" t="str">
        <f ca="1">IF(AK1781&lt;=Données!$B$2,1," ")</f>
        <v xml:space="preserve"> </v>
      </c>
      <c r="K1781" s="45"/>
      <c r="L1781" s="46">
        <v>1</v>
      </c>
      <c r="M1781" s="47"/>
      <c r="N1781" s="48"/>
      <c r="O1781" s="185"/>
      <c r="P1781" s="187"/>
      <c r="Q1781" s="185"/>
      <c r="R1781" s="186"/>
      <c r="S1781" s="186"/>
      <c r="T1781" s="187"/>
      <c r="U1781" s="187"/>
      <c r="V1781" s="187"/>
      <c r="W1781" s="320"/>
      <c r="X1781" s="214"/>
      <c r="Y1781" s="215"/>
      <c r="Z1781" s="34"/>
      <c r="AA1781" s="35"/>
      <c r="AB1781" s="35"/>
      <c r="AC1781" s="35"/>
      <c r="AD1781" s="36"/>
      <c r="AE1781" s="224"/>
      <c r="AF1781" s="53"/>
      <c r="AG1781" s="54"/>
      <c r="AH1781" s="55"/>
      <c r="AI1781" s="56"/>
      <c r="AJ1781" s="41" t="s">
        <v>5851</v>
      </c>
      <c r="AK1781" s="42">
        <v>45808</v>
      </c>
      <c r="AL1781" s="50"/>
      <c r="AM1781" s="337" t="str">
        <f>INDEX($K$6:$AE$6,1,MATCH(1,K1781:AE1781,-1))</f>
        <v>95PFE-L2M</v>
      </c>
      <c r="AN1781" s="337" t="str">
        <f>IF(INDEX($K$6:$AE$6,1,MATCH(1,K1781:AE1781,1))&lt;&gt;INDEX($K$6:$AE$6,1,MATCH(1,K1781:AE1781,-1)),INDEX($K$6:$AE$6,1,MATCH(1,K1781:AE1781,1)),"-")</f>
        <v>-</v>
      </c>
    </row>
    <row r="1782" spans="1:40" x14ac:dyDescent="0.2">
      <c r="A1782" s="382" t="str">
        <f>IF(IFERROR(VLOOKUP(G1782,EmployesActifs,1,FALSE),"Non")&lt;&gt;"Non","Oui","Non")</f>
        <v>Oui</v>
      </c>
      <c r="B1782" s="172">
        <f>IF(A1782="Oui",1,0)</f>
        <v>1</v>
      </c>
      <c r="C1782" s="172">
        <f>IF(OR(G1782="Médecin",H1782="Médecin",I1782="Médecin",I1782="Médecins",H1782="anesthésiste",H1782="boursier univ.",H1782="chercheur",H1782="chirurgien",H1782="Résident(e)",H1782="Md Urg",H1782="Md Card",LEFT(H1782,6)="Fellow",H1782="Externe Médecine",H1782="Directeur de la biobanque Médecin",H1782="monit.-boursier",),1,0)</f>
        <v>0</v>
      </c>
      <c r="D1782" s="172">
        <f>IF(OR(G1782=0,H1782="Stagiaire",H1782="Stagiaires",H1782="Externe",H1782="Externes",G1782="agence",H1782="STAGIAIRE INFIRMIER(ÈRE)",H1782="STAGIAIRE SI",H1782="STAGIAIRE S.I.",H1782="STAGIAIRE PAB",H1782="STAGIAIRE EN PERFUSION",H1782="Stagiaire Physiothérapeute",H1782="Stagiaire médecine",H1782="Stagiaire - Service sociaux",H1782="STAGIAIRE SOINS INFIRMIERS",H1782="STAGIAIRE EXTERNE EN MÉDECINE",H1782="ss",),1,0)</f>
        <v>0</v>
      </c>
      <c r="E1782" s="28" t="s">
        <v>2555</v>
      </c>
      <c r="F1782" s="28" t="s">
        <v>233</v>
      </c>
      <c r="G1782" s="262">
        <v>4011</v>
      </c>
      <c r="H1782" s="79" t="s">
        <v>1074</v>
      </c>
      <c r="I1782" s="164" t="s">
        <v>1855</v>
      </c>
      <c r="J1782" s="273">
        <f ca="1">IF(AK1782&lt;=Données!$B$2,1," ")</f>
        <v>1</v>
      </c>
      <c r="K1782" s="45" t="s">
        <v>56</v>
      </c>
      <c r="L1782" s="46"/>
      <c r="M1782" s="47"/>
      <c r="N1782" s="48"/>
      <c r="O1782" s="185"/>
      <c r="P1782" s="187"/>
      <c r="Q1782" s="185"/>
      <c r="R1782" s="186"/>
      <c r="S1782" s="186">
        <v>1</v>
      </c>
      <c r="T1782" s="187"/>
      <c r="U1782" s="187"/>
      <c r="V1782" s="187"/>
      <c r="W1782" s="320"/>
      <c r="X1782" s="214"/>
      <c r="Y1782" s="215"/>
      <c r="Z1782" s="34"/>
      <c r="AA1782" s="35"/>
      <c r="AB1782" s="35"/>
      <c r="AC1782" s="35"/>
      <c r="AD1782" s="36"/>
      <c r="AE1782" s="224"/>
      <c r="AF1782" s="53"/>
      <c r="AG1782" s="54"/>
      <c r="AH1782" s="55"/>
      <c r="AI1782" s="56"/>
      <c r="AJ1782" s="41" t="s">
        <v>57</v>
      </c>
      <c r="AK1782" s="42">
        <v>44582</v>
      </c>
      <c r="AL1782" s="50"/>
      <c r="AM1782" s="337" t="str">
        <f>INDEX($K$6:$AE$6,1,MATCH(1,K1782:AE1782,-1))</f>
        <v>1870 +</v>
      </c>
      <c r="AN1782" s="337" t="str">
        <f>IF(INDEX($K$6:$AE$6,1,MATCH(1,K1782:AE1782,1))&lt;&gt;INDEX($K$6:$AE$6,1,MATCH(1,K1782:AE1782,-1)),INDEX($K$6:$AE$6,1,MATCH(1,K1782:AE1782,1)),"-")</f>
        <v>-</v>
      </c>
    </row>
    <row r="1783" spans="1:40" x14ac:dyDescent="0.2">
      <c r="A1783" s="382" t="str">
        <f>IF(IFERROR(VLOOKUP(G1783,EmployesActifs,1,FALSE),"Non")&lt;&gt;"Non","Oui","Non")</f>
        <v>Oui</v>
      </c>
      <c r="B1783" s="172">
        <f>IF(A1783="Oui",1,0)</f>
        <v>1</v>
      </c>
      <c r="C1783" s="172">
        <f>IF(OR(G1783="Médecin",H1783="Médecin",I1783="Médecin",I1783="Médecins",H1783="anesthésiste",H1783="boursier univ.",H1783="chercheur",H1783="chirurgien",H1783="Résident(e)",H1783="Md Urg",H1783="Md Card",LEFT(H1783,6)="Fellow",H1783="Externe Médecine",H1783="Directeur de la biobanque Médecin",H1783="monit.-boursier",),1,0)</f>
        <v>0</v>
      </c>
      <c r="D1783" s="172">
        <f>IF(OR(G1783=0,H1783="Stagiaire",H1783="Stagiaires",H1783="Externe",H1783="Externes",G1783="agence",H1783="STAGIAIRE INFIRMIER(ÈRE)",H1783="STAGIAIRE SI",H1783="STAGIAIRE S.I.",H1783="STAGIAIRE PAB",H1783="STAGIAIRE EN PERFUSION",H1783="Stagiaire Physiothérapeute",H1783="Stagiaire médecine",H1783="Stagiaire - Service sociaux",H1783="STAGIAIRE SOINS INFIRMIERS",H1783="STAGIAIRE EXTERNE EN MÉDECINE",H1783="ss",),1,0)</f>
        <v>0</v>
      </c>
      <c r="E1783" s="28" t="s">
        <v>2555</v>
      </c>
      <c r="F1783" s="28" t="s">
        <v>1245</v>
      </c>
      <c r="G1783" s="262">
        <v>9676</v>
      </c>
      <c r="H1783" s="79" t="s">
        <v>517</v>
      </c>
      <c r="I1783" s="164" t="s">
        <v>339</v>
      </c>
      <c r="J1783" s="273">
        <f ca="1">IF(AK1783&lt;=Données!$B$2,1," ")</f>
        <v>1</v>
      </c>
      <c r="K1783" s="45"/>
      <c r="L1783" s="46">
        <v>1</v>
      </c>
      <c r="M1783" s="47" t="s">
        <v>56</v>
      </c>
      <c r="N1783" s="48"/>
      <c r="O1783" s="185"/>
      <c r="P1783" s="187"/>
      <c r="Q1783" s="185"/>
      <c r="R1783" s="186"/>
      <c r="S1783" s="186"/>
      <c r="T1783" s="187"/>
      <c r="U1783" s="187"/>
      <c r="V1783" s="187"/>
      <c r="W1783" s="320"/>
      <c r="X1783" s="214"/>
      <c r="Y1783" s="215"/>
      <c r="Z1783" s="34"/>
      <c r="AA1783" s="35"/>
      <c r="AB1783" s="35"/>
      <c r="AC1783" s="35"/>
      <c r="AD1783" s="36"/>
      <c r="AE1783" s="224"/>
      <c r="AF1783" s="53"/>
      <c r="AG1783" s="54"/>
      <c r="AH1783" s="55"/>
      <c r="AI1783" s="56"/>
      <c r="AJ1783" s="41" t="s">
        <v>85</v>
      </c>
      <c r="AK1783" s="42">
        <v>44616</v>
      </c>
      <c r="AL1783" s="50"/>
      <c r="AM1783" s="337" t="str">
        <f>INDEX($K$6:$AE$6,1,MATCH(1,K1783:AE1783,-1))</f>
        <v>95PFE-L2M</v>
      </c>
      <c r="AN1783" s="337" t="str">
        <f>IF(INDEX($K$6:$AE$6,1,MATCH(1,K1783:AE1783,1))&lt;&gt;INDEX($K$6:$AE$6,1,MATCH(1,K1783:AE1783,-1)),INDEX($K$6:$AE$6,1,MATCH(1,K1783:AE1783,1)),"-")</f>
        <v>-</v>
      </c>
    </row>
    <row r="1784" spans="1:40" x14ac:dyDescent="0.2">
      <c r="A1784" s="382" t="str">
        <f>IF(IFERROR(VLOOKUP(G1784,EmployesActifs,1,FALSE),"Non")&lt;&gt;"Non","Oui","Non")</f>
        <v>Oui</v>
      </c>
      <c r="B1784" s="172">
        <f>IF(A1784="Oui",1,0)</f>
        <v>1</v>
      </c>
      <c r="C1784" s="172">
        <f>IF(OR(G1784="Médecin",H1784="Médecin",I1784="Médecin",I1784="Médecins",H1784="anesthésiste",H1784="boursier univ.",H1784="chercheur",H1784="chirurgien",H1784="Résident(e)",H1784="Md Urg",H1784="Md Card",LEFT(H1784,6)="Fellow",H1784="Externe Médecine",H1784="Directeur de la biobanque Médecin",H1784="monit.-boursier",),1,0)</f>
        <v>0</v>
      </c>
      <c r="D1784" s="172">
        <f>IF(OR(G1784=0,H1784="Stagiaire",H1784="Stagiaires",H1784="Externe",H1784="Externes",G1784="agence",H1784="STAGIAIRE INFIRMIER(ÈRE)",H1784="STAGIAIRE SI",H1784="STAGIAIRE S.I.",H1784="STAGIAIRE PAB",H1784="STAGIAIRE EN PERFUSION",H1784="Stagiaire Physiothérapeute",H1784="Stagiaire médecine",H1784="Stagiaire - Service sociaux",H1784="STAGIAIRE SOINS INFIRMIERS",H1784="STAGIAIRE EXTERNE EN MÉDECINE",H1784="ss",),1,0)</f>
        <v>0</v>
      </c>
      <c r="E1784" s="28" t="s">
        <v>2555</v>
      </c>
      <c r="F1784" s="28" t="s">
        <v>2278</v>
      </c>
      <c r="G1784" s="262">
        <v>9455</v>
      </c>
      <c r="H1784" s="79" t="s">
        <v>64</v>
      </c>
      <c r="I1784" s="164" t="s">
        <v>2270</v>
      </c>
      <c r="J1784" s="273">
        <f ca="1">IF(AK1784&lt;=Données!$B$2,1," ")</f>
        <v>1</v>
      </c>
      <c r="K1784" s="45">
        <v>1</v>
      </c>
      <c r="L1784" s="46"/>
      <c r="M1784" s="47"/>
      <c r="N1784" s="48"/>
      <c r="O1784" s="185"/>
      <c r="P1784" s="187"/>
      <c r="Q1784" s="185"/>
      <c r="R1784" s="186"/>
      <c r="S1784" s="186"/>
      <c r="T1784" s="187"/>
      <c r="U1784" s="187"/>
      <c r="V1784" s="187"/>
      <c r="W1784" s="320"/>
      <c r="X1784" s="214"/>
      <c r="Y1784" s="215"/>
      <c r="Z1784" s="34"/>
      <c r="AA1784" s="35"/>
      <c r="AB1784" s="35"/>
      <c r="AC1784" s="35"/>
      <c r="AD1784" s="36"/>
      <c r="AE1784" s="224"/>
      <c r="AF1784" s="53"/>
      <c r="AG1784" s="54"/>
      <c r="AH1784" s="55"/>
      <c r="AI1784" s="56"/>
      <c r="AJ1784" s="41" t="s">
        <v>85</v>
      </c>
      <c r="AK1784" s="42">
        <v>44593</v>
      </c>
      <c r="AL1784" s="50"/>
      <c r="AM1784" s="337" t="str">
        <f>INDEX($K$6:$AE$6,1,MATCH(1,K1784:AE1784,-1))</f>
        <v>95PFE-L2S</v>
      </c>
      <c r="AN1784" s="337" t="str">
        <f>IF(INDEX($K$6:$AE$6,1,MATCH(1,K1784:AE1784,1))&lt;&gt;INDEX($K$6:$AE$6,1,MATCH(1,K1784:AE1784,-1)),INDEX($K$6:$AE$6,1,MATCH(1,K1784:AE1784,1)),"-")</f>
        <v>-</v>
      </c>
    </row>
    <row r="1785" spans="1:40" x14ac:dyDescent="0.2">
      <c r="B1785" s="172">
        <f>IF(A1785="Oui",1,0)</f>
        <v>0</v>
      </c>
      <c r="C1785" s="172">
        <f>IF(OR(G1785="Médecin",H1785="Médecin",I1785="Médecin",I1785="Médecins",H1785="anesthésiste",H1785="boursier univ.",H1785="chercheur",H1785="chirurgien",H1785="Résident(e)",H1785="Md Urg",H1785="Md Card",LEFT(H1785,6)="Fellow",H1785="Externe Médecine",H1785="Directeur de la biobanque Médecin",H1785="monit.-boursier",),1,0)</f>
        <v>0</v>
      </c>
      <c r="D1785" s="172">
        <f>IF(OR(G1785=0,H1785="Stagiaire",H1785="Stagiaires",H1785="Externe",H1785="Externes",G1785="agence",H1785="STAGIAIRE INFIRMIER(ÈRE)",H1785="STAGIAIRE SI",H1785="STAGIAIRE S.I.",H1785="STAGIAIRE PAB",H1785="STAGIAIRE EN PERFUSION",H1785="Stagiaire Physiothérapeute",H1785="Stagiaire médecine",H1785="Stagiaire - Service sociaux",H1785="STAGIAIRE SOINS INFIRMIERS",H1785="STAGIAIRE EXTERNE EN MÉDECINE",H1785="ss",),1,0)</f>
        <v>1</v>
      </c>
      <c r="E1785" s="28" t="s">
        <v>4453</v>
      </c>
      <c r="F1785" s="28" t="s">
        <v>368</v>
      </c>
      <c r="G1785" s="262">
        <v>0</v>
      </c>
      <c r="H1785" s="79" t="s">
        <v>479</v>
      </c>
      <c r="I1785" s="164" t="s">
        <v>600</v>
      </c>
      <c r="J1785" s="273">
        <f ca="1">IF(AK1785&lt;=Données!$B$2,1," ")</f>
        <v>1</v>
      </c>
      <c r="K1785" s="45"/>
      <c r="L1785" s="46"/>
      <c r="M1785" s="47">
        <v>1</v>
      </c>
      <c r="N1785" s="48"/>
      <c r="O1785" s="185"/>
      <c r="P1785" s="187"/>
      <c r="Q1785" s="185"/>
      <c r="R1785" s="186"/>
      <c r="S1785" s="186"/>
      <c r="T1785" s="187"/>
      <c r="U1785" s="187"/>
      <c r="V1785" s="187"/>
      <c r="W1785" s="320"/>
      <c r="X1785" s="214"/>
      <c r="Y1785" s="215"/>
      <c r="Z1785" s="34"/>
      <c r="AA1785" s="35"/>
      <c r="AB1785" s="35"/>
      <c r="AC1785" s="35"/>
      <c r="AD1785" s="36"/>
      <c r="AE1785" s="224"/>
      <c r="AF1785" s="53"/>
      <c r="AG1785" s="54"/>
      <c r="AH1785" s="55"/>
      <c r="AI1785" s="56"/>
      <c r="AJ1785" s="41" t="s">
        <v>2858</v>
      </c>
      <c r="AK1785" s="42">
        <v>45195</v>
      </c>
      <c r="AL1785" s="50"/>
      <c r="AM1785" s="337" t="str">
        <f>INDEX($K$6:$AE$6,1,MATCH(1,K1785:AE1785,-1))</f>
        <v>95PFE-L2L</v>
      </c>
      <c r="AN1785" s="337" t="str">
        <f>IF(INDEX($K$6:$AE$6,1,MATCH(1,K1785:AE1785,1))&lt;&gt;INDEX($K$6:$AE$6,1,MATCH(1,K1785:AE1785,-1)),INDEX($K$6:$AE$6,1,MATCH(1,K1785:AE1785,1)),"-")</f>
        <v>-</v>
      </c>
    </row>
    <row r="1786" spans="1:40" x14ac:dyDescent="0.2">
      <c r="B1786" s="172">
        <f>IF(A1786="Oui",1,0)</f>
        <v>0</v>
      </c>
      <c r="C1786" s="172">
        <f>IF(OR(G1786="Médecin",H1786="Médecin",I1786="Médecin",I1786="Médecins",H1786="anesthésiste",H1786="boursier univ.",H1786="chercheur",H1786="chirurgien",H1786="Résident(e)",H1786="Md Urg",H1786="Md Card",LEFT(H1786,6)="Fellow",H1786="Externe Médecine",H1786="Directeur de la biobanque Médecin",H1786="monit.-boursier",),1,0)</f>
        <v>0</v>
      </c>
      <c r="D1786" s="172">
        <f>IF(OR(G1786=0,H1786="Stagiaire",H1786="Stagiaires",H1786="Externe",H1786="Externes",G1786="agence",H1786="STAGIAIRE INFIRMIER(ÈRE)",H1786="STAGIAIRE SI",H1786="STAGIAIRE S.I.",H1786="STAGIAIRE PAB",H1786="STAGIAIRE EN PERFUSION",H1786="Stagiaire Physiothérapeute",H1786="Stagiaire médecine",H1786="Stagiaire - Service sociaux",H1786="STAGIAIRE SOINS INFIRMIERS",H1786="STAGIAIRE EXTERNE EN MÉDECINE",H1786="ss",),1,0)</f>
        <v>1</v>
      </c>
      <c r="E1786" s="28" t="s">
        <v>3129</v>
      </c>
      <c r="F1786" s="28" t="s">
        <v>3128</v>
      </c>
      <c r="G1786" s="262">
        <v>0</v>
      </c>
      <c r="H1786" s="79" t="s">
        <v>479</v>
      </c>
      <c r="I1786" s="164" t="s">
        <v>65</v>
      </c>
      <c r="J1786" s="273">
        <f ca="1">IF(AK1786&lt;=Données!$B$2,1," ")</f>
        <v>1</v>
      </c>
      <c r="K1786" s="45"/>
      <c r="L1786" s="46" t="s">
        <v>56</v>
      </c>
      <c r="M1786" s="47" t="s">
        <v>56</v>
      </c>
      <c r="N1786" s="48">
        <v>1</v>
      </c>
      <c r="O1786" s="185"/>
      <c r="P1786" s="187"/>
      <c r="Q1786" s="185"/>
      <c r="R1786" s="186"/>
      <c r="S1786" s="186"/>
      <c r="T1786" s="187"/>
      <c r="U1786" s="187"/>
      <c r="V1786" s="187"/>
      <c r="W1786" s="320"/>
      <c r="X1786" s="214"/>
      <c r="Y1786" s="215"/>
      <c r="Z1786" s="34"/>
      <c r="AA1786" s="35"/>
      <c r="AB1786" s="35"/>
      <c r="AC1786" s="35"/>
      <c r="AD1786" s="36"/>
      <c r="AE1786" s="224"/>
      <c r="AF1786" s="53"/>
      <c r="AG1786" s="54"/>
      <c r="AH1786" s="55"/>
      <c r="AI1786" s="56"/>
      <c r="AJ1786" s="41" t="s">
        <v>85</v>
      </c>
      <c r="AK1786" s="42">
        <v>44965</v>
      </c>
      <c r="AL1786" s="50"/>
      <c r="AM1786" s="337" t="str">
        <f>INDEX($K$6:$AE$6,1,MATCH(1,K1786:AE1786,-1))</f>
        <v>F550</v>
      </c>
      <c r="AN1786" s="337" t="str">
        <f>IF(INDEX($K$6:$AE$6,1,MATCH(1,K1786:AE1786,1))&lt;&gt;INDEX($K$6:$AE$6,1,MATCH(1,K1786:AE1786,-1)),INDEX($K$6:$AE$6,1,MATCH(1,K1786:AE1786,1)),"-")</f>
        <v>-</v>
      </c>
    </row>
    <row r="1787" spans="1:40" x14ac:dyDescent="0.2">
      <c r="A1787" s="382" t="str">
        <f>IF(IFERROR(VLOOKUP(G1787,EmployesActifs,1,FALSE),"Non")&lt;&gt;"Non","Oui","Non")</f>
        <v>Oui</v>
      </c>
      <c r="B1787" s="172">
        <f>IF(A1787="Oui",1,0)</f>
        <v>1</v>
      </c>
      <c r="C1787" s="172">
        <f>IF(OR(G1787="Médecin",H1787="Médecin",I1787="Médecin",I1787="Médecins",H1787="anesthésiste",H1787="boursier univ.",H1787="chercheur",H1787="chirurgien",H1787="Résident(e)",H1787="Md Urg",H1787="Md Card",LEFT(H1787,6)="Fellow",H1787="Externe Médecine",H1787="Directeur de la biobanque Médecin",H1787="monit.-boursier",),1,0)</f>
        <v>0</v>
      </c>
      <c r="D1787" s="172">
        <f>IF(OR(G1787=0,H1787="Stagiaire",H1787="Stagiaires",H1787="Externe",H1787="Externes",G1787="agence",H1787="STAGIAIRE INFIRMIER(ÈRE)",H1787="STAGIAIRE SI",H1787="STAGIAIRE S.I.",H1787="STAGIAIRE PAB",H1787="STAGIAIRE EN PERFUSION",H1787="Stagiaire Physiothérapeute",H1787="Stagiaire médecine",H1787="Stagiaire - Service sociaux",H1787="STAGIAIRE SOINS INFIRMIERS",H1787="STAGIAIRE EXTERNE EN MÉDECINE",H1787="ss",),1,0)</f>
        <v>0</v>
      </c>
      <c r="E1787" s="28" t="s">
        <v>2559</v>
      </c>
      <c r="F1787" s="28" t="s">
        <v>233</v>
      </c>
      <c r="G1787" s="262">
        <v>6430</v>
      </c>
      <c r="H1787" s="79" t="s">
        <v>2098</v>
      </c>
      <c r="I1787" s="164" t="s">
        <v>152</v>
      </c>
      <c r="J1787" s="273">
        <f ca="1">IF(AK1787&lt;=Données!$B$2,1," ")</f>
        <v>1</v>
      </c>
      <c r="K1787" s="45">
        <v>1</v>
      </c>
      <c r="L1787" s="46"/>
      <c r="M1787" s="47"/>
      <c r="N1787" s="48"/>
      <c r="O1787" s="185"/>
      <c r="P1787" s="187"/>
      <c r="Q1787" s="185"/>
      <c r="R1787" s="186"/>
      <c r="S1787" s="186"/>
      <c r="T1787" s="187"/>
      <c r="U1787" s="187"/>
      <c r="V1787" s="187"/>
      <c r="W1787" s="320"/>
      <c r="X1787" s="214"/>
      <c r="Y1787" s="215"/>
      <c r="Z1787" s="34"/>
      <c r="AA1787" s="35"/>
      <c r="AB1787" s="35"/>
      <c r="AC1787" s="35"/>
      <c r="AD1787" s="36"/>
      <c r="AE1787" s="224"/>
      <c r="AF1787" s="53"/>
      <c r="AG1787" s="54"/>
      <c r="AH1787" s="55"/>
      <c r="AI1787" s="56"/>
      <c r="AJ1787" s="41" t="s">
        <v>85</v>
      </c>
      <c r="AK1787" s="42">
        <v>44600</v>
      </c>
      <c r="AL1787" s="50"/>
      <c r="AM1787" s="337" t="str">
        <f>INDEX($K$6:$AE$6,1,MATCH(1,K1787:AE1787,-1))</f>
        <v>95PFE-L2S</v>
      </c>
      <c r="AN1787" s="337" t="str">
        <f>IF(INDEX($K$6:$AE$6,1,MATCH(1,K1787:AE1787,1))&lt;&gt;INDEX($K$6:$AE$6,1,MATCH(1,K1787:AE1787,-1)),INDEX($K$6:$AE$6,1,MATCH(1,K1787:AE1787,1)),"-")</f>
        <v>-</v>
      </c>
    </row>
    <row r="1788" spans="1:40" x14ac:dyDescent="0.2">
      <c r="A1788" s="382" t="str">
        <f>IF(IFERROR(VLOOKUP(G1788,EmployesActifs,1,FALSE),"Non")&lt;&gt;"Non","Oui","Non")</f>
        <v>Oui</v>
      </c>
      <c r="B1788" s="172">
        <f>IF(A1788="Oui",1,0)</f>
        <v>1</v>
      </c>
      <c r="C1788" s="172">
        <f>IF(OR(G1788="Médecin",H1788="Médecin",I1788="Médecin",I1788="Médecins",H1788="anesthésiste",H1788="boursier univ.",H1788="chercheur",H1788="chirurgien",H1788="Résident(e)",H1788="Md Urg",H1788="Md Card",LEFT(H1788,6)="Fellow",H1788="Externe Médecine",H1788="Directeur de la biobanque Médecin",H1788="monit.-boursier",),1,0)</f>
        <v>0</v>
      </c>
      <c r="D1788" s="172">
        <f>IF(OR(G1788=0,H1788="Stagiaire",H1788="Stagiaires",H1788="Externe",H1788="Externes",G1788="agence",H1788="STAGIAIRE INFIRMIER(ÈRE)",H1788="STAGIAIRE SI",H1788="STAGIAIRE S.I.",H1788="STAGIAIRE PAB",H1788="STAGIAIRE EN PERFUSION",H1788="Stagiaire Physiothérapeute",H1788="Stagiaire médecine",H1788="Stagiaire - Service sociaux",H1788="STAGIAIRE SOINS INFIRMIERS",H1788="STAGIAIRE EXTERNE EN MÉDECINE",H1788="ss",),1,0)</f>
        <v>0</v>
      </c>
      <c r="E1788" s="28" t="s">
        <v>2560</v>
      </c>
      <c r="F1788" s="28" t="s">
        <v>2561</v>
      </c>
      <c r="G1788" s="262">
        <v>11486</v>
      </c>
      <c r="H1788" s="79" t="s">
        <v>54</v>
      </c>
      <c r="I1788" s="164" t="s">
        <v>55</v>
      </c>
      <c r="J1788" s="273" t="str">
        <f ca="1">IF(AK1788&lt;=Données!$B$2,1," ")</f>
        <v xml:space="preserve"> </v>
      </c>
      <c r="K1788" s="45"/>
      <c r="L1788" s="46"/>
      <c r="M1788" s="47"/>
      <c r="N1788" s="48"/>
      <c r="O1788" s="185"/>
      <c r="P1788" s="187"/>
      <c r="Q1788" s="185"/>
      <c r="R1788" s="186"/>
      <c r="S1788" s="186"/>
      <c r="T1788" s="187">
        <v>1</v>
      </c>
      <c r="U1788" s="187"/>
      <c r="V1788" s="187"/>
      <c r="W1788" s="320"/>
      <c r="X1788" s="214"/>
      <c r="Y1788" s="215"/>
      <c r="Z1788" s="34"/>
      <c r="AA1788" s="35"/>
      <c r="AB1788" s="35"/>
      <c r="AC1788" s="35"/>
      <c r="AD1788" s="36"/>
      <c r="AE1788" s="224"/>
      <c r="AF1788" s="53"/>
      <c r="AG1788" s="54"/>
      <c r="AH1788" s="55"/>
      <c r="AI1788" s="56"/>
      <c r="AJ1788" s="41" t="s">
        <v>50</v>
      </c>
      <c r="AK1788" s="42">
        <v>45642</v>
      </c>
      <c r="AL1788" s="50"/>
      <c r="AM1788" s="337">
        <f>INDEX($K$6:$AE$6,1,MATCH(1,K1788:AE1788,-1))</f>
        <v>8210</v>
      </c>
      <c r="AN1788" s="337" t="str">
        <f>IF(INDEX($K$6:$AE$6,1,MATCH(1,K1788:AE1788,1))&lt;&gt;INDEX($K$6:$AE$6,1,MATCH(1,K1788:AE1788,-1)),INDEX($K$6:$AE$6,1,MATCH(1,K1788:AE1788,1)),"-")</f>
        <v>-</v>
      </c>
    </row>
    <row r="1789" spans="1:40" x14ac:dyDescent="0.2">
      <c r="B1789" s="172">
        <f>IF(A1789="Oui",1,0)</f>
        <v>0</v>
      </c>
      <c r="C1789" s="172">
        <f>IF(OR(G1789="Médecin",H1789="Médecin",I1789="Médecin",I1789="Médecins",H1789="anesthésiste",H1789="boursier univ.",H1789="chercheur",H1789="chirurgien",H1789="Résident(e)",H1789="Md Urg",H1789="Md Card",LEFT(H1789,6)="Fellow",H1789="Externe Médecine",H1789="Directeur de la biobanque Médecin",H1789="monit.-boursier",),1,0)</f>
        <v>0</v>
      </c>
      <c r="D1789" s="172">
        <f>IF(OR(G1789=0,H1789="Stagiaire",H1789="Stagiaires",H1789="Externe",H1789="Externes",G1789="agence",H1789="STAGIAIRE INFIRMIER(ÈRE)",H1789="STAGIAIRE SI",H1789="STAGIAIRE S.I.",H1789="STAGIAIRE PAB",H1789="STAGIAIRE EN PERFUSION",H1789="Stagiaire Physiothérapeute",H1789="Stagiaire médecine",H1789="Stagiaire - Service sociaux",H1789="STAGIAIRE SOINS INFIRMIERS",H1789="STAGIAIRE EXTERNE EN MÉDECINE",H1789="ss",),1,0)</f>
        <v>1</v>
      </c>
      <c r="E1789" s="28" t="s">
        <v>5291</v>
      </c>
      <c r="F1789" s="28" t="s">
        <v>1794</v>
      </c>
      <c r="G1789" s="262">
        <v>0</v>
      </c>
      <c r="H1789" s="79" t="s">
        <v>479</v>
      </c>
      <c r="I1789" s="164" t="s">
        <v>146</v>
      </c>
      <c r="J1789" s="273" t="str">
        <f ca="1">IF(AK1789&lt;=Données!$B$2,1," ")</f>
        <v xml:space="preserve"> </v>
      </c>
      <c r="K1789" s="45">
        <v>1</v>
      </c>
      <c r="L1789" s="46"/>
      <c r="M1789" s="47"/>
      <c r="N1789" s="48"/>
      <c r="O1789" s="185"/>
      <c r="P1789" s="187"/>
      <c r="Q1789" s="185"/>
      <c r="R1789" s="186"/>
      <c r="S1789" s="186"/>
      <c r="T1789" s="187"/>
      <c r="U1789" s="187"/>
      <c r="V1789" s="187"/>
      <c r="W1789" s="320"/>
      <c r="X1789" s="214"/>
      <c r="Y1789" s="215"/>
      <c r="Z1789" s="34"/>
      <c r="AA1789" s="35"/>
      <c r="AB1789" s="35"/>
      <c r="AC1789" s="35"/>
      <c r="AD1789" s="36"/>
      <c r="AE1789" s="224"/>
      <c r="AF1789" s="53"/>
      <c r="AG1789" s="54"/>
      <c r="AH1789" s="55"/>
      <c r="AI1789" s="56"/>
      <c r="AJ1789" s="41" t="s">
        <v>4462</v>
      </c>
      <c r="AK1789" s="42">
        <v>45378</v>
      </c>
      <c r="AL1789" s="50"/>
      <c r="AM1789" s="337" t="str">
        <f>INDEX($K$6:$AE$6,1,MATCH(1,K1789:AE1789,-1))</f>
        <v>95PFE-L2S</v>
      </c>
      <c r="AN1789" s="337" t="str">
        <f>IF(INDEX($K$6:$AE$6,1,MATCH(1,K1789:AE1789,1))&lt;&gt;INDEX($K$6:$AE$6,1,MATCH(1,K1789:AE1789,-1)),INDEX($K$6:$AE$6,1,MATCH(1,K1789:AE1789,1)),"-")</f>
        <v>-</v>
      </c>
    </row>
    <row r="1790" spans="1:40" x14ac:dyDescent="0.2">
      <c r="B1790" s="172">
        <f>IF(A1790="Oui",1,0)</f>
        <v>0</v>
      </c>
      <c r="C1790" s="172">
        <f>IF(OR(G1790="Médecin",H1790="Médecin",I1790="Médecin",I1790="Médecins",H1790="anesthésiste",H1790="boursier univ.",H1790="chercheur",H1790="chirurgien",H1790="Résident(e)",H1790="Md Urg",H1790="Md Card",LEFT(H1790,6)="Fellow",H1790="Externe Médecine",H1790="Directeur de la biobanque Médecin",H1790="monit.-boursier",),1,0)</f>
        <v>1</v>
      </c>
      <c r="D1790" s="172">
        <f>IF(OR(G1790=0,H1790="Stagiaire",H1790="Stagiaires",H1790="Externe",H1790="Externes",G1790="agence",H1790="STAGIAIRE INFIRMIER(ÈRE)",H1790="STAGIAIRE SI",H1790="STAGIAIRE S.I.",H1790="STAGIAIRE PAB",H1790="STAGIAIRE EN PERFUSION",H1790="Stagiaire Physiothérapeute",H1790="Stagiaire médecine",H1790="Stagiaire - Service sociaux",H1790="STAGIAIRE SOINS INFIRMIERS",H1790="STAGIAIRE EXTERNE EN MÉDECINE",H1790="ss",),1,0)</f>
        <v>0</v>
      </c>
      <c r="E1790" s="28" t="s">
        <v>2563</v>
      </c>
      <c r="F1790" s="28" t="s">
        <v>2564</v>
      </c>
      <c r="G1790" s="262" t="s">
        <v>80</v>
      </c>
      <c r="H1790" s="79" t="s">
        <v>80</v>
      </c>
      <c r="I1790" s="164" t="s">
        <v>117</v>
      </c>
      <c r="J1790" s="273">
        <f ca="1">IF(AK1790&lt;=Données!$B$2,1," ")</f>
        <v>1</v>
      </c>
      <c r="K1790" s="45"/>
      <c r="L1790" s="46"/>
      <c r="M1790" s="47"/>
      <c r="N1790" s="48"/>
      <c r="O1790" s="185"/>
      <c r="P1790" s="187"/>
      <c r="Q1790" s="185">
        <v>1</v>
      </c>
      <c r="R1790" s="186"/>
      <c r="S1790" s="186">
        <v>1</v>
      </c>
      <c r="T1790" s="187"/>
      <c r="U1790" s="187"/>
      <c r="V1790" s="187"/>
      <c r="W1790" s="320"/>
      <c r="X1790" s="214"/>
      <c r="Y1790" s="215"/>
      <c r="Z1790" s="34"/>
      <c r="AA1790" s="35">
        <v>1</v>
      </c>
      <c r="AB1790" s="35"/>
      <c r="AC1790" s="35"/>
      <c r="AD1790" s="36"/>
      <c r="AE1790" s="224" t="s">
        <v>56</v>
      </c>
      <c r="AF1790" s="53"/>
      <c r="AG1790" s="54"/>
      <c r="AH1790" s="55"/>
      <c r="AI1790" s="56"/>
      <c r="AJ1790" s="41" t="s">
        <v>44</v>
      </c>
      <c r="AK1790" s="42">
        <v>43939</v>
      </c>
      <c r="AL1790" s="50" t="s">
        <v>2565</v>
      </c>
      <c r="AM1790" s="337" t="str">
        <f>INDEX($K$6:$AE$6,1,MATCH(1,K1790:AE1790,-1))</f>
        <v>1860-S</v>
      </c>
      <c r="AN1790" s="337" t="str">
        <f>IF(INDEX($K$6:$AE$6,1,MATCH(1,K1790:AE1790,1))&lt;&gt;INDEX($K$6:$AE$6,1,MATCH(1,K1790:AE1790,-1)),INDEX($K$6:$AE$6,1,MATCH(1,K1790:AE1790,1)),"-")</f>
        <v>1511-S</v>
      </c>
    </row>
    <row r="1791" spans="1:40" x14ac:dyDescent="0.2">
      <c r="A1791" s="382" t="str">
        <f>IF(IFERROR(VLOOKUP(G1791,EmployesActifs,1,FALSE),"Non")&lt;&gt;"Non","Oui","Non")</f>
        <v>Oui</v>
      </c>
      <c r="B1791" s="172">
        <f>IF(A1791="Oui",1,0)</f>
        <v>1</v>
      </c>
      <c r="C1791" s="172">
        <f>IF(OR(G1791="Médecin",H1791="Médecin",I1791="Médecin",I1791="Médecins",H1791="anesthésiste",H1791="boursier univ.",H1791="chercheur",H1791="chirurgien",H1791="Résident(e)",H1791="Md Urg",H1791="Md Card",LEFT(H1791,6)="Fellow",H1791="Externe Médecine",H1791="Directeur de la biobanque Médecin",H1791="monit.-boursier",),1,0)</f>
        <v>0</v>
      </c>
      <c r="D1791" s="172">
        <f>IF(OR(G1791=0,H1791="Stagiaire",H1791="Stagiaires",H1791="Externe",H1791="Externes",G1791="agence",H1791="STAGIAIRE INFIRMIER(ÈRE)",H1791="STAGIAIRE SI",H1791="STAGIAIRE S.I.",H1791="STAGIAIRE PAB",H1791="STAGIAIRE EN PERFUSION",H1791="Stagiaire Physiothérapeute",H1791="Stagiaire médecine",H1791="Stagiaire - Service sociaux",H1791="STAGIAIRE SOINS INFIRMIERS",H1791="STAGIAIRE EXTERNE EN MÉDECINE",H1791="ss",),1,0)</f>
        <v>0</v>
      </c>
      <c r="E1791" s="28" t="s">
        <v>2563</v>
      </c>
      <c r="F1791" s="28" t="s">
        <v>147</v>
      </c>
      <c r="G1791" s="262">
        <v>11348</v>
      </c>
      <c r="H1791" s="79" t="s">
        <v>54</v>
      </c>
      <c r="I1791" s="164" t="s">
        <v>705</v>
      </c>
      <c r="J1791" s="273" t="str">
        <f ca="1">IF(AK1791&lt;=Données!$B$2,1," ")</f>
        <v xml:space="preserve"> </v>
      </c>
      <c r="K1791" s="45">
        <v>1</v>
      </c>
      <c r="L1791" s="46"/>
      <c r="M1791" s="47"/>
      <c r="N1791" s="48"/>
      <c r="O1791" s="185"/>
      <c r="P1791" s="187"/>
      <c r="Q1791" s="185"/>
      <c r="R1791" s="186"/>
      <c r="S1791" s="186"/>
      <c r="T1791" s="187"/>
      <c r="U1791" s="187"/>
      <c r="V1791" s="187"/>
      <c r="W1791" s="320"/>
      <c r="X1791" s="214"/>
      <c r="Y1791" s="215"/>
      <c r="Z1791" s="34"/>
      <c r="AA1791" s="35"/>
      <c r="AB1791" s="35"/>
      <c r="AC1791" s="35"/>
      <c r="AD1791" s="36"/>
      <c r="AE1791" s="224"/>
      <c r="AF1791" s="53"/>
      <c r="AG1791" s="54"/>
      <c r="AH1791" s="55"/>
      <c r="AI1791" s="56"/>
      <c r="AJ1791" s="41" t="s">
        <v>4462</v>
      </c>
      <c r="AK1791" s="42">
        <v>45707</v>
      </c>
      <c r="AL1791" s="50"/>
      <c r="AM1791" s="337" t="str">
        <f>INDEX($K$6:$AE$6,1,MATCH(1,K1791:AE1791,-1))</f>
        <v>95PFE-L2S</v>
      </c>
      <c r="AN1791" s="337" t="str">
        <f>IF(INDEX($K$6:$AE$6,1,MATCH(1,K1791:AE1791,1))&lt;&gt;INDEX($K$6:$AE$6,1,MATCH(1,K1791:AE1791,-1)),INDEX($K$6:$AE$6,1,MATCH(1,K1791:AE1791,1)),"-")</f>
        <v>-</v>
      </c>
    </row>
    <row r="1792" spans="1:40" x14ac:dyDescent="0.2">
      <c r="A1792" s="382" t="str">
        <f>IF(IFERROR(VLOOKUP(G1792,EmployesActifs,1,FALSE),"Non")&lt;&gt;"Non","Oui","Non")</f>
        <v>Oui</v>
      </c>
      <c r="B1792" s="172">
        <f>IF(A1792="Oui",1,0)</f>
        <v>1</v>
      </c>
      <c r="C1792" s="172">
        <f>IF(OR(G1792="Médecin",H1792="Médecin",I1792="Médecin",I1792="Médecins",H1792="anesthésiste",H1792="boursier univ.",H1792="chercheur",H1792="chirurgien",H1792="Résident(e)",H1792="Md Urg",H1792="Md Card",LEFT(H1792,6)="Fellow",H1792="Externe Médecine",H1792="Directeur de la biobanque Médecin",H1792="monit.-boursier",),1,0)</f>
        <v>0</v>
      </c>
      <c r="D1792" s="172">
        <f>IF(OR(G1792=0,H1792="Stagiaire",H1792="Stagiaires",H1792="Externe",H1792="Externes",G1792="agence",H1792="STAGIAIRE INFIRMIER(ÈRE)",H1792="STAGIAIRE SI",H1792="STAGIAIRE S.I.",H1792="STAGIAIRE PAB",H1792="STAGIAIRE EN PERFUSION",H1792="Stagiaire Physiothérapeute",H1792="Stagiaire médecine",H1792="Stagiaire - Service sociaux",H1792="STAGIAIRE SOINS INFIRMIERS",H1792="STAGIAIRE EXTERNE EN MÉDECINE",H1792="ss",),1,0)</f>
        <v>0</v>
      </c>
      <c r="E1792" s="28" t="s">
        <v>5792</v>
      </c>
      <c r="F1792" s="28" t="s">
        <v>902</v>
      </c>
      <c r="G1792" s="262">
        <v>13932</v>
      </c>
      <c r="H1792" s="79" t="s">
        <v>2463</v>
      </c>
      <c r="I1792" s="164" t="s">
        <v>5861</v>
      </c>
      <c r="J1792" s="273" t="str">
        <f ca="1">IF(AK1792&lt;=Données!$B$2,1," ")</f>
        <v xml:space="preserve"> </v>
      </c>
      <c r="K1792" s="45"/>
      <c r="L1792" s="46" t="s">
        <v>56</v>
      </c>
      <c r="M1792" s="47" t="s">
        <v>56</v>
      </c>
      <c r="N1792" s="48" t="s">
        <v>56</v>
      </c>
      <c r="O1792" s="185"/>
      <c r="P1792" s="187" t="s">
        <v>56</v>
      </c>
      <c r="Q1792" s="185"/>
      <c r="R1792" s="186"/>
      <c r="S1792" s="186" t="s">
        <v>56</v>
      </c>
      <c r="T1792" s="187"/>
      <c r="U1792" s="187"/>
      <c r="V1792" s="187"/>
      <c r="W1792" s="320"/>
      <c r="X1792" s="214"/>
      <c r="Y1792" s="215" t="s">
        <v>56</v>
      </c>
      <c r="Z1792" s="34"/>
      <c r="AA1792" s="35"/>
      <c r="AB1792" s="35"/>
      <c r="AC1792" s="35">
        <v>1</v>
      </c>
      <c r="AD1792" s="36"/>
      <c r="AE1792" s="224"/>
      <c r="AF1792" s="53"/>
      <c r="AG1792" s="54"/>
      <c r="AH1792" s="55"/>
      <c r="AI1792" s="56"/>
      <c r="AJ1792" s="41" t="s">
        <v>5851</v>
      </c>
      <c r="AK1792" s="42">
        <v>45703</v>
      </c>
      <c r="AL1792" s="50"/>
      <c r="AM1792" s="337" t="str">
        <f>INDEX($K$6:$AE$6,1,MATCH(1,K1792:AE1792,-1))</f>
        <v>1513-L</v>
      </c>
      <c r="AN1792" s="337" t="str">
        <f>IF(INDEX($K$6:$AE$6,1,MATCH(1,K1792:AE1792,1))&lt;&gt;INDEX($K$6:$AE$6,1,MATCH(1,K1792:AE1792,-1)),INDEX($K$6:$AE$6,1,MATCH(1,K1792:AE1792,1)),"-")</f>
        <v>-</v>
      </c>
    </row>
    <row r="1793" spans="1:40" x14ac:dyDescent="0.2">
      <c r="B1793" s="172">
        <f>IF(A1793="Oui",1,0)</f>
        <v>0</v>
      </c>
      <c r="C1793" s="172">
        <f>IF(OR(G1793="Médecin",H1793="Médecin",I1793="Médecin",I1793="Médecins",H1793="anesthésiste",H1793="boursier univ.",H1793="chercheur",H1793="chirurgien",H1793="Résident(e)",H1793="Md Urg",H1793="Md Card",LEFT(H1793,6)="Fellow",H1793="Externe Médecine",H1793="Directeur de la biobanque Médecin",H1793="monit.-boursier",),1,0)</f>
        <v>0</v>
      </c>
      <c r="D1793" s="172">
        <f>IF(OR(G1793=0,H1793="Stagiaire",H1793="Stagiaires",H1793="Externe",H1793="Externes",G1793="agence",H1793="STAGIAIRE INFIRMIER(ÈRE)",H1793="STAGIAIRE SI",H1793="STAGIAIRE S.I.",H1793="STAGIAIRE PAB",H1793="STAGIAIRE EN PERFUSION",H1793="Stagiaire Physiothérapeute",H1793="Stagiaire médecine",H1793="Stagiaire - Service sociaux",H1793="STAGIAIRE SOINS INFIRMIERS",H1793="STAGIAIRE EXTERNE EN MÉDECINE",H1793="ss",),1,0)</f>
        <v>1</v>
      </c>
      <c r="E1793" s="28" t="s">
        <v>5631</v>
      </c>
      <c r="F1793" s="28" t="s">
        <v>602</v>
      </c>
      <c r="G1793" s="262">
        <v>0</v>
      </c>
      <c r="H1793" s="79" t="s">
        <v>479</v>
      </c>
      <c r="I1793" s="164" t="s">
        <v>600</v>
      </c>
      <c r="J1793" s="273" t="str">
        <f ca="1">IF(AK1793&lt;=Données!$B$2,1," ")</f>
        <v xml:space="preserve"> </v>
      </c>
      <c r="K1793" s="45">
        <v>1</v>
      </c>
      <c r="L1793" s="46"/>
      <c r="M1793" s="47"/>
      <c r="N1793" s="48"/>
      <c r="O1793" s="185"/>
      <c r="P1793" s="187"/>
      <c r="Q1793" s="185"/>
      <c r="R1793" s="186"/>
      <c r="S1793" s="186"/>
      <c r="T1793" s="187"/>
      <c r="U1793" s="187"/>
      <c r="V1793" s="187"/>
      <c r="W1793" s="320"/>
      <c r="X1793" s="214"/>
      <c r="Y1793" s="215"/>
      <c r="Z1793" s="34"/>
      <c r="AA1793" s="35"/>
      <c r="AB1793" s="35"/>
      <c r="AC1793" s="35"/>
      <c r="AD1793" s="36"/>
      <c r="AE1793" s="224"/>
      <c r="AF1793" s="53"/>
      <c r="AG1793" s="54"/>
      <c r="AH1793" s="55"/>
      <c r="AI1793" s="56"/>
      <c r="AJ1793" s="41" t="s">
        <v>4462</v>
      </c>
      <c r="AK1793" s="42">
        <v>45546</v>
      </c>
      <c r="AL1793" s="50"/>
      <c r="AM1793" s="337" t="str">
        <f>INDEX($K$6:$AE$6,1,MATCH(1,K1793:AE1793,-1))</f>
        <v>95PFE-L2S</v>
      </c>
      <c r="AN1793" s="337" t="str">
        <f>IF(INDEX($K$6:$AE$6,1,MATCH(1,K1793:AE1793,1))&lt;&gt;INDEX($K$6:$AE$6,1,MATCH(1,K1793:AE1793,-1)),INDEX($K$6:$AE$6,1,MATCH(1,K1793:AE1793,1)),"-")</f>
        <v>-</v>
      </c>
    </row>
    <row r="1794" spans="1:40" x14ac:dyDescent="0.2">
      <c r="A1794" s="382" t="str">
        <f>IF(IFERROR(VLOOKUP(G1794,EmployesActifs,1,FALSE),"Non")&lt;&gt;"Non","Oui","Non")</f>
        <v>Oui</v>
      </c>
      <c r="B1794" s="172">
        <f>IF(A1794="Oui",1,0)</f>
        <v>1</v>
      </c>
      <c r="C1794" s="172">
        <f>IF(OR(G1794="Médecin",H1794="Médecin",I1794="Médecin",I1794="Médecins",H1794="anesthésiste",H1794="boursier univ.",H1794="chercheur",H1794="chirurgien",H1794="Résident(e)",H1794="Md Urg",H1794="Md Card",LEFT(H1794,6)="Fellow",H1794="Externe Médecine",H1794="Directeur de la biobanque Médecin",H1794="monit.-boursier",),1,0)</f>
        <v>0</v>
      </c>
      <c r="D1794" s="172">
        <f>IF(OR(G1794=0,H1794="Stagiaire",H1794="Stagiaires",H1794="Externe",H1794="Externes",G1794="agence",H1794="STAGIAIRE INFIRMIER(ÈRE)",H1794="STAGIAIRE SI",H1794="STAGIAIRE S.I.",H1794="STAGIAIRE PAB",H1794="STAGIAIRE EN PERFUSION",H1794="Stagiaire Physiothérapeute",H1794="Stagiaire médecine",H1794="Stagiaire - Service sociaux",H1794="STAGIAIRE SOINS INFIRMIERS",H1794="STAGIAIRE EXTERNE EN MÉDECINE",H1794="ss",),1,0)</f>
        <v>0</v>
      </c>
      <c r="E1794" s="28" t="s">
        <v>3508</v>
      </c>
      <c r="F1794" s="28" t="s">
        <v>3509</v>
      </c>
      <c r="G1794" s="262">
        <v>4187</v>
      </c>
      <c r="H1794" s="79" t="s">
        <v>517</v>
      </c>
      <c r="I1794" s="164" t="s">
        <v>143</v>
      </c>
      <c r="J1794" s="273">
        <f ca="1">IF(AK1794&lt;=Données!$B$2,1," ")</f>
        <v>1</v>
      </c>
      <c r="K1794" s="45" t="s">
        <v>56</v>
      </c>
      <c r="L1794" s="46"/>
      <c r="M1794" s="47"/>
      <c r="N1794" s="48"/>
      <c r="O1794" s="185"/>
      <c r="P1794" s="187"/>
      <c r="Q1794" s="185"/>
      <c r="R1794" s="186"/>
      <c r="S1794" s="186">
        <v>1</v>
      </c>
      <c r="T1794" s="187"/>
      <c r="U1794" s="187"/>
      <c r="V1794" s="187"/>
      <c r="W1794" s="320"/>
      <c r="X1794" s="214"/>
      <c r="Y1794" s="215"/>
      <c r="Z1794" s="34"/>
      <c r="AA1794" s="35"/>
      <c r="AB1794" s="35"/>
      <c r="AC1794" s="35"/>
      <c r="AD1794" s="36"/>
      <c r="AE1794" s="224"/>
      <c r="AF1794" s="53"/>
      <c r="AG1794" s="54"/>
      <c r="AH1794" s="55"/>
      <c r="AI1794" s="56"/>
      <c r="AJ1794" s="41" t="s">
        <v>85</v>
      </c>
      <c r="AK1794" s="42">
        <v>44585</v>
      </c>
      <c r="AL1794" s="50"/>
      <c r="AM1794" s="337" t="str">
        <f>INDEX($K$6:$AE$6,1,MATCH(1,K1794:AE1794,-1))</f>
        <v>1870 +</v>
      </c>
      <c r="AN1794" s="337" t="str">
        <f>IF(INDEX($K$6:$AE$6,1,MATCH(1,K1794:AE1794,1))&lt;&gt;INDEX($K$6:$AE$6,1,MATCH(1,K1794:AE1794,-1)),INDEX($K$6:$AE$6,1,MATCH(1,K1794:AE1794,1)),"-")</f>
        <v>-</v>
      </c>
    </row>
    <row r="1795" spans="1:40" x14ac:dyDescent="0.2">
      <c r="A1795" s="382" t="str">
        <f>IF(IFERROR(VLOOKUP(G1795,EmployesActifs,1,FALSE),"Non")&lt;&gt;"Non","Oui","Non")</f>
        <v>Oui</v>
      </c>
      <c r="B1795" s="172">
        <f>IF(A1795="Oui",1,0)</f>
        <v>1</v>
      </c>
      <c r="C1795" s="172">
        <f>IF(OR(G1795="Médecin",H1795="Médecin",I1795="Médecin",I1795="Médecins",H1795="anesthésiste",H1795="boursier univ.",H1795="chercheur",H1795="chirurgien",H1795="Résident(e)",H1795="Md Urg",H1795="Md Card",LEFT(H1795,6)="Fellow",H1795="Externe Médecine",H1795="Directeur de la biobanque Médecin",H1795="monit.-boursier",),1,0)</f>
        <v>0</v>
      </c>
      <c r="D1795" s="172">
        <f>IF(OR(G1795=0,H1795="Stagiaire",H1795="Stagiaires",H1795="Externe",H1795="Externes",G1795="agence",H1795="STAGIAIRE INFIRMIER(ÈRE)",H1795="STAGIAIRE SI",H1795="STAGIAIRE S.I.",H1795="STAGIAIRE PAB",H1795="STAGIAIRE EN PERFUSION",H1795="Stagiaire Physiothérapeute",H1795="Stagiaire médecine",H1795="Stagiaire - Service sociaux",H1795="STAGIAIRE SOINS INFIRMIERS",H1795="STAGIAIRE EXTERNE EN MÉDECINE",H1795="ss",),1,0)</f>
        <v>0</v>
      </c>
      <c r="E1795" s="28" t="s">
        <v>2568</v>
      </c>
      <c r="F1795" s="28" t="s">
        <v>1694</v>
      </c>
      <c r="G1795" s="262">
        <v>9952</v>
      </c>
      <c r="H1795" s="79" t="s">
        <v>570</v>
      </c>
      <c r="I1795" s="164" t="s">
        <v>1319</v>
      </c>
      <c r="J1795" s="273" t="str">
        <f ca="1">IF(AK1795&lt;=Données!$B$2,1," ")</f>
        <v xml:space="preserve"> </v>
      </c>
      <c r="K1795" s="45"/>
      <c r="L1795" s="46"/>
      <c r="M1795" s="47" t="s">
        <v>56</v>
      </c>
      <c r="N1795" s="48"/>
      <c r="O1795" s="185"/>
      <c r="P1795" s="187">
        <v>1</v>
      </c>
      <c r="Q1795" s="185"/>
      <c r="R1795" s="186"/>
      <c r="S1795" s="186"/>
      <c r="T1795" s="187"/>
      <c r="U1795" s="187"/>
      <c r="V1795" s="187"/>
      <c r="W1795" s="320"/>
      <c r="X1795" s="214"/>
      <c r="Y1795" s="215"/>
      <c r="Z1795" s="34"/>
      <c r="AA1795" s="35"/>
      <c r="AB1795" s="35"/>
      <c r="AC1795" s="35"/>
      <c r="AD1795" s="36"/>
      <c r="AE1795" s="224"/>
      <c r="AF1795" s="53"/>
      <c r="AG1795" s="54"/>
      <c r="AH1795" s="55"/>
      <c r="AI1795" s="56"/>
      <c r="AJ1795" s="41" t="s">
        <v>4462</v>
      </c>
      <c r="AK1795" s="42">
        <v>45321</v>
      </c>
      <c r="AL1795" s="50"/>
      <c r="AM1795" s="337">
        <f>INDEX($K$6:$AE$6,1,MATCH(1,K1795:AE1795,-1))</f>
        <v>1804</v>
      </c>
      <c r="AN1795" s="337" t="str">
        <f>IF(INDEX($K$6:$AE$6,1,MATCH(1,K1795:AE1795,1))&lt;&gt;INDEX($K$6:$AE$6,1,MATCH(1,K1795:AE1795,-1)),INDEX($K$6:$AE$6,1,MATCH(1,K1795:AE1795,1)),"-")</f>
        <v>-</v>
      </c>
    </row>
    <row r="1796" spans="1:40" x14ac:dyDescent="0.2">
      <c r="B1796" s="172">
        <f>IF(A1796="Oui",1,0)</f>
        <v>0</v>
      </c>
      <c r="C1796" s="172">
        <f>IF(OR(G1796="Médecin",H1796="Médecin",I1796="Médecin",I1796="Médecins",H1796="anesthésiste",H1796="boursier univ.",H1796="chercheur",H1796="chirurgien",H1796="Résident(e)",H1796="Md Urg",H1796="Md Card",LEFT(H1796,6)="Fellow",H1796="Externe Médecine",H1796="Directeur de la biobanque Médecin",H1796="monit.-boursier",),1,0)</f>
        <v>1</v>
      </c>
      <c r="D1796" s="172">
        <f>IF(OR(G1796=0,H1796="Stagiaire",H1796="Stagiaires",H1796="Externe",H1796="Externes",G1796="agence",H1796="STAGIAIRE INFIRMIER(ÈRE)",H1796="STAGIAIRE SI",H1796="STAGIAIRE S.I.",H1796="STAGIAIRE PAB",H1796="STAGIAIRE EN PERFUSION",H1796="Stagiaire Physiothérapeute",H1796="Stagiaire médecine",H1796="Stagiaire - Service sociaux",H1796="STAGIAIRE SOINS INFIRMIERS",H1796="STAGIAIRE EXTERNE EN MÉDECINE",H1796="ss",),1,0)</f>
        <v>0</v>
      </c>
      <c r="E1796" s="28" t="s">
        <v>2569</v>
      </c>
      <c r="F1796" s="28" t="s">
        <v>2570</v>
      </c>
      <c r="G1796" s="262" t="s">
        <v>80</v>
      </c>
      <c r="H1796" s="79" t="s">
        <v>80</v>
      </c>
      <c r="I1796" s="164" t="s">
        <v>65</v>
      </c>
      <c r="J1796" s="273">
        <f ca="1">IF(AK1796&lt;=Données!$B$2,1," ")</f>
        <v>1</v>
      </c>
      <c r="K1796" s="45">
        <v>1</v>
      </c>
      <c r="L1796" s="46"/>
      <c r="M1796" s="47"/>
      <c r="N1796" s="48"/>
      <c r="O1796" s="185"/>
      <c r="P1796" s="187"/>
      <c r="Q1796" s="185"/>
      <c r="R1796" s="186"/>
      <c r="S1796" s="186"/>
      <c r="T1796" s="187"/>
      <c r="U1796" s="187"/>
      <c r="V1796" s="187"/>
      <c r="W1796" s="320"/>
      <c r="X1796" s="214"/>
      <c r="Y1796" s="215"/>
      <c r="Z1796" s="34"/>
      <c r="AA1796" s="35"/>
      <c r="AB1796" s="35"/>
      <c r="AC1796" s="35"/>
      <c r="AD1796" s="36"/>
      <c r="AE1796" s="224"/>
      <c r="AF1796" s="53"/>
      <c r="AG1796" s="54"/>
      <c r="AH1796" s="55"/>
      <c r="AI1796" s="56"/>
      <c r="AJ1796" s="41" t="s">
        <v>66</v>
      </c>
      <c r="AK1796" s="42">
        <v>44309</v>
      </c>
      <c r="AL1796" s="50"/>
      <c r="AM1796" s="337" t="str">
        <f>INDEX($K$6:$AE$6,1,MATCH(1,K1796:AE1796,-1))</f>
        <v>95PFE-L2S</v>
      </c>
      <c r="AN1796" s="337" t="str">
        <f>IF(INDEX($K$6:$AE$6,1,MATCH(1,K1796:AE1796,1))&lt;&gt;INDEX($K$6:$AE$6,1,MATCH(1,K1796:AE1796,-1)),INDEX($K$6:$AE$6,1,MATCH(1,K1796:AE1796,1)),"-")</f>
        <v>-</v>
      </c>
    </row>
    <row r="1797" spans="1:40" ht="13.5" thickBot="1" x14ac:dyDescent="0.25">
      <c r="B1797" s="172">
        <f>IF(A1797="Oui",1,0)</f>
        <v>0</v>
      </c>
      <c r="C1797" s="172">
        <f>IF(OR(G1797="Médecin",H1797="Médecin",I1797="Médecin",I1797="Médecins",H1797="anesthésiste",H1797="boursier univ.",H1797="chercheur",H1797="chirurgien",H1797="Résident(e)",H1797="Md Urg",H1797="Md Card",LEFT(H1797,6)="Fellow",H1797="Externe Médecine",H1797="Directeur de la biobanque Médecin",H1797="monit.-boursier",),1,0)</f>
        <v>0</v>
      </c>
      <c r="D1797" s="172">
        <f>IF(OR(G1797=0,H1797="Stagiaire",H1797="Stagiaires",H1797="Externe",H1797="Externes",G1797="agence",H1797="STAGIAIRE INFIRMIER(ÈRE)",H1797="STAGIAIRE SI",H1797="STAGIAIRE S.I.",H1797="STAGIAIRE PAB",H1797="STAGIAIRE EN PERFUSION",H1797="Stagiaire Physiothérapeute",H1797="Stagiaire médecine",H1797="Stagiaire - Service sociaux",H1797="STAGIAIRE SOINS INFIRMIERS",H1797="STAGIAIRE EXTERNE EN MÉDECINE",H1797="ss",),1,0)</f>
        <v>1</v>
      </c>
      <c r="E1797" s="28" t="s">
        <v>2977</v>
      </c>
      <c r="F1797" s="28" t="s">
        <v>2978</v>
      </c>
      <c r="G1797" s="262">
        <v>0</v>
      </c>
      <c r="H1797" s="79" t="s">
        <v>186</v>
      </c>
      <c r="I1797" s="164" t="s">
        <v>600</v>
      </c>
      <c r="J1797" s="273">
        <f ca="1">IF(AK1797&lt;=Données!$B$2,1," ")</f>
        <v>1</v>
      </c>
      <c r="K1797" s="45" t="s">
        <v>2976</v>
      </c>
      <c r="L1797" s="46">
        <v>1</v>
      </c>
      <c r="M1797" s="47"/>
      <c r="N1797" s="48"/>
      <c r="O1797" s="185"/>
      <c r="P1797" s="187"/>
      <c r="Q1797" s="185"/>
      <c r="R1797" s="186"/>
      <c r="S1797" s="186"/>
      <c r="T1797" s="187"/>
      <c r="U1797" s="187"/>
      <c r="V1797" s="187"/>
      <c r="W1797" s="320"/>
      <c r="X1797" s="214"/>
      <c r="Y1797" s="215"/>
      <c r="Z1797" s="34"/>
      <c r="AA1797" s="35"/>
      <c r="AB1797" s="35"/>
      <c r="AC1797" s="35"/>
      <c r="AD1797" s="36"/>
      <c r="AE1797" s="224"/>
      <c r="AF1797" s="53"/>
      <c r="AG1797" s="54"/>
      <c r="AH1797" s="55"/>
      <c r="AI1797" s="56"/>
      <c r="AJ1797" s="41" t="s">
        <v>85</v>
      </c>
      <c r="AK1797" s="42">
        <v>44811</v>
      </c>
      <c r="AL1797" s="50"/>
      <c r="AM1797" s="337" t="str">
        <f>INDEX($K$6:$AE$6,1,MATCH(1,K1797:AE1797,-1))</f>
        <v>95PFE-L2M</v>
      </c>
      <c r="AN1797" s="337" t="str">
        <f>IF(INDEX($K$6:$AE$6,1,MATCH(1,K1797:AE1797,1))&lt;&gt;INDEX($K$6:$AE$6,1,MATCH(1,K1797:AE1797,-1)),INDEX($K$6:$AE$6,1,MATCH(1,K1797:AE1797,1)),"-")</f>
        <v>-</v>
      </c>
    </row>
    <row r="1798" spans="1:40" x14ac:dyDescent="0.2">
      <c r="A1798" s="382" t="str">
        <f>IF(IFERROR(VLOOKUP(G1798,EmployesActifs,1,FALSE),"Non")&lt;&gt;"Non","Oui","Non")</f>
        <v>Oui</v>
      </c>
      <c r="B1798" s="172">
        <f>IF(A1798="Oui",1,0)</f>
        <v>1</v>
      </c>
      <c r="C1798" s="172">
        <f>IF(OR(G1798="Médecin",H1798="Médecin",I1798="Médecin",I1798="Médecins",H1798="anesthésiste",H1798="boursier univ.",H1798="chercheur",H1798="chirurgien",H1798="Résident(e)",H1798="Md Urg",H1798="Md Card",LEFT(H1798,6)="Fellow",H1798="Externe Médecine",H1798="Directeur de la biobanque Médecin",H1798="monit.-boursier",),1,0)</f>
        <v>0</v>
      </c>
      <c r="D1798" s="172">
        <f>IF(OR(G1798=0,H1798="Stagiaire",H1798="Stagiaires",H1798="Externe",H1798="Externes",G1798="agence",H1798="STAGIAIRE INFIRMIER(ÈRE)",H1798="STAGIAIRE SI",H1798="STAGIAIRE S.I.",H1798="STAGIAIRE PAB",H1798="STAGIAIRE EN PERFUSION",H1798="Stagiaire Physiothérapeute",H1798="Stagiaire médecine",H1798="Stagiaire - Service sociaux",H1798="STAGIAIRE SOINS INFIRMIERS",H1798="STAGIAIRE EXTERNE EN MÉDECINE",H1798="ss",),1,0)</f>
        <v>0</v>
      </c>
      <c r="E1798" s="28" t="s">
        <v>2867</v>
      </c>
      <c r="F1798" s="28" t="s">
        <v>2868</v>
      </c>
      <c r="G1798" s="262">
        <v>12451</v>
      </c>
      <c r="H1798" s="79" t="s">
        <v>103</v>
      </c>
      <c r="I1798" s="164" t="s">
        <v>2714</v>
      </c>
      <c r="J1798" s="273" t="str">
        <f ca="1">IF(AK1798&lt;=Données!$B$2,1," ")</f>
        <v xml:space="preserve"> </v>
      </c>
      <c r="K1798" s="45"/>
      <c r="L1798" s="46" t="s">
        <v>56</v>
      </c>
      <c r="M1798" s="93"/>
      <c r="N1798" s="238" t="s">
        <v>56</v>
      </c>
      <c r="O1798" s="234"/>
      <c r="P1798" s="198"/>
      <c r="Q1798" s="197"/>
      <c r="R1798" s="198"/>
      <c r="S1798" s="198">
        <v>1</v>
      </c>
      <c r="T1798" s="199"/>
      <c r="U1798" s="199"/>
      <c r="V1798" s="199"/>
      <c r="W1798" s="199"/>
      <c r="X1798" s="226"/>
      <c r="Y1798" s="227"/>
      <c r="Z1798" s="34"/>
      <c r="AA1798" s="35"/>
      <c r="AB1798" s="35"/>
      <c r="AC1798" s="35"/>
      <c r="AD1798" s="36"/>
      <c r="AE1798" s="224"/>
      <c r="AF1798" s="53"/>
      <c r="AG1798" s="54"/>
      <c r="AH1798" s="55"/>
      <c r="AI1798" s="56"/>
      <c r="AJ1798" s="41" t="s">
        <v>4462</v>
      </c>
      <c r="AK1798" s="42">
        <v>45798</v>
      </c>
      <c r="AL1798" s="50"/>
      <c r="AM1798" s="337" t="str">
        <f>INDEX($K$6:$AE$6,1,MATCH(1,K1798:AE1798,-1))</f>
        <v>1870 +</v>
      </c>
      <c r="AN1798" s="337" t="str">
        <f>IF(INDEX($K$6:$AE$6,1,MATCH(1,K1798:AE1798,1))&lt;&gt;INDEX($K$6:$AE$6,1,MATCH(1,K1798:AE1798,-1)),INDEX($K$6:$AE$6,1,MATCH(1,K1798:AE1798,1)),"-")</f>
        <v>-</v>
      </c>
    </row>
    <row r="1799" spans="1:40" x14ac:dyDescent="0.2">
      <c r="B1799" s="172">
        <f>IF(A1799="Oui",1,0)</f>
        <v>0</v>
      </c>
      <c r="C1799" s="172">
        <f>IF(OR(G1799="Médecin",H1799="Médecin",I1799="Médecin",I1799="Médecins",H1799="anesthésiste",H1799="boursier univ.",H1799="chercheur",H1799="chirurgien",H1799="Résident(e)",H1799="Md Urg",H1799="Md Card",LEFT(H1799,6)="Fellow",H1799="Externe Médecine",H1799="Directeur de la biobanque Médecin",H1799="monit.-boursier",),1,0)</f>
        <v>1</v>
      </c>
      <c r="D1799" s="172">
        <f>IF(OR(G1799=0,H1799="Stagiaire",H1799="Stagiaires",H1799="Externe",H1799="Externes",G1799="agence",H1799="STAGIAIRE INFIRMIER(ÈRE)",H1799="STAGIAIRE SI",H1799="STAGIAIRE S.I.",H1799="STAGIAIRE PAB",H1799="STAGIAIRE EN PERFUSION",H1799="Stagiaire Physiothérapeute",H1799="Stagiaire médecine",H1799="Stagiaire - Service sociaux",H1799="STAGIAIRE SOINS INFIRMIERS",H1799="STAGIAIRE EXTERNE EN MÉDECINE",H1799="ss",),1,0)</f>
        <v>0</v>
      </c>
      <c r="E1799" s="28" t="s">
        <v>2572</v>
      </c>
      <c r="F1799" s="28" t="s">
        <v>2573</v>
      </c>
      <c r="G1799" s="262">
        <v>7661</v>
      </c>
      <c r="H1799" s="79" t="s">
        <v>116</v>
      </c>
      <c r="I1799" s="164" t="s">
        <v>117</v>
      </c>
      <c r="J1799" s="273">
        <f ca="1">IF(AK1799&lt;=Données!$B$2,1," ")</f>
        <v>1</v>
      </c>
      <c r="K1799" s="45"/>
      <c r="L1799" s="46">
        <v>1</v>
      </c>
      <c r="M1799" s="93"/>
      <c r="N1799" s="238"/>
      <c r="O1799" s="234"/>
      <c r="P1799" s="198"/>
      <c r="Q1799" s="197"/>
      <c r="R1799" s="198"/>
      <c r="S1799" s="198"/>
      <c r="T1799" s="199"/>
      <c r="U1799" s="199"/>
      <c r="V1799" s="199"/>
      <c r="W1799" s="199"/>
      <c r="X1799" s="214"/>
      <c r="Y1799" s="215"/>
      <c r="Z1799" s="34"/>
      <c r="AA1799" s="35"/>
      <c r="AB1799" s="35"/>
      <c r="AC1799" s="35"/>
      <c r="AD1799" s="36"/>
      <c r="AE1799" s="224"/>
      <c r="AF1799" s="53"/>
      <c r="AG1799" s="54"/>
      <c r="AH1799" s="55"/>
      <c r="AI1799" s="56"/>
      <c r="AJ1799" s="41" t="s">
        <v>57</v>
      </c>
      <c r="AK1799" s="42">
        <v>44582</v>
      </c>
      <c r="AL1799" s="50"/>
      <c r="AM1799" s="337" t="str">
        <f>INDEX($K$6:$AE$6,1,MATCH(1,K1799:AE1799,-1))</f>
        <v>95PFE-L2M</v>
      </c>
      <c r="AN1799" s="337" t="str">
        <f>IF(INDEX($K$6:$AE$6,1,MATCH(1,K1799:AE1799,1))&lt;&gt;INDEX($K$6:$AE$6,1,MATCH(1,K1799:AE1799,-1)),INDEX($K$6:$AE$6,1,MATCH(1,K1799:AE1799,1)),"-")</f>
        <v>-</v>
      </c>
    </row>
    <row r="1800" spans="1:40" x14ac:dyDescent="0.2">
      <c r="A1800" s="382" t="str">
        <f>IF(IFERROR(VLOOKUP(G1800,EmployesActifs,1,FALSE),"Non")&lt;&gt;"Non","Oui","Non")</f>
        <v>Oui</v>
      </c>
      <c r="B1800" s="172">
        <f>IF(A1800="Oui",1,0)</f>
        <v>1</v>
      </c>
      <c r="C1800" s="172">
        <f>IF(OR(G1800="Médecin",H1800="Médecin",I1800="Médecin",I1800="Médecins",H1800="anesthésiste",H1800="boursier univ.",H1800="chercheur",H1800="chirurgien",H1800="Résident(e)",H1800="Md Urg",H1800="Md Card",LEFT(H1800,6)="Fellow",H1800="Externe Médecine",H1800="Directeur de la biobanque Médecin",H1800="monit.-boursier",),1,0)</f>
        <v>0</v>
      </c>
      <c r="D1800" s="172">
        <f>IF(OR(G1800=0,H1800="Stagiaire",H1800="Stagiaires",H1800="Externe",H1800="Externes",G1800="agence",H1800="STAGIAIRE INFIRMIER(ÈRE)",H1800="STAGIAIRE SI",H1800="STAGIAIRE S.I.",H1800="STAGIAIRE PAB",H1800="STAGIAIRE EN PERFUSION",H1800="Stagiaire Physiothérapeute",H1800="Stagiaire médecine",H1800="Stagiaire - Service sociaux",H1800="STAGIAIRE SOINS INFIRMIERS",H1800="STAGIAIRE EXTERNE EN MÉDECINE",H1800="ss",),1,0)</f>
        <v>0</v>
      </c>
      <c r="E1800" s="28" t="s">
        <v>5600</v>
      </c>
      <c r="F1800" s="28" t="s">
        <v>5601</v>
      </c>
      <c r="G1800" s="262">
        <v>13809</v>
      </c>
      <c r="H1800" s="79" t="s">
        <v>5742</v>
      </c>
      <c r="I1800" s="164" t="s">
        <v>5743</v>
      </c>
      <c r="J1800" s="273" t="str">
        <f ca="1">IF(AK1800&lt;=Données!$B$2,1," ")</f>
        <v xml:space="preserve"> </v>
      </c>
      <c r="K1800" s="45"/>
      <c r="L1800" s="46">
        <v>1</v>
      </c>
      <c r="M1800" s="93"/>
      <c r="N1800" s="238"/>
      <c r="O1800" s="234"/>
      <c r="P1800" s="198"/>
      <c r="Q1800" s="197"/>
      <c r="R1800" s="198"/>
      <c r="S1800" s="198"/>
      <c r="T1800" s="199"/>
      <c r="U1800" s="199"/>
      <c r="V1800" s="199"/>
      <c r="W1800" s="199"/>
      <c r="X1800" s="214"/>
      <c r="Y1800" s="215"/>
      <c r="Z1800" s="34"/>
      <c r="AA1800" s="35"/>
      <c r="AB1800" s="35"/>
      <c r="AC1800" s="35"/>
      <c r="AD1800" s="36"/>
      <c r="AE1800" s="224"/>
      <c r="AF1800" s="53"/>
      <c r="AG1800" s="54"/>
      <c r="AH1800" s="55"/>
      <c r="AI1800" s="56"/>
      <c r="AJ1800" s="41" t="s">
        <v>4462</v>
      </c>
      <c r="AK1800" s="42">
        <v>45587</v>
      </c>
      <c r="AL1800" s="50"/>
      <c r="AM1800" s="337" t="str">
        <f>INDEX($K$6:$AE$6,1,MATCH(1,K1800:AE1800,-1))</f>
        <v>95PFE-L2M</v>
      </c>
      <c r="AN1800" s="337" t="str">
        <f>IF(INDEX($K$6:$AE$6,1,MATCH(1,K1800:AE1800,1))&lt;&gt;INDEX($K$6:$AE$6,1,MATCH(1,K1800:AE1800,-1)),INDEX($K$6:$AE$6,1,MATCH(1,K1800:AE1800,1)),"-")</f>
        <v>-</v>
      </c>
    </row>
    <row r="1801" spans="1:40" x14ac:dyDescent="0.2">
      <c r="A1801" s="382" t="str">
        <f>IF(IFERROR(VLOOKUP(G1801,EmployesActifs,1,FALSE),"Non")&lt;&gt;"Non","Oui","Non")</f>
        <v>Oui</v>
      </c>
      <c r="B1801" s="172">
        <f>IF(A1801="Oui",1,0)</f>
        <v>1</v>
      </c>
      <c r="C1801" s="172">
        <f>IF(OR(G1801="Médecin",H1801="Médecin",I1801="Médecin",I1801="Médecins",H1801="anesthésiste",H1801="boursier univ.",H1801="chercheur",H1801="chirurgien",H1801="Résident(e)",H1801="Md Urg",H1801="Md Card",LEFT(H1801,6)="Fellow",H1801="Externe Médecine",H1801="Directeur de la biobanque Médecin",H1801="monit.-boursier",),1,0)</f>
        <v>0</v>
      </c>
      <c r="D1801" s="172">
        <f>IF(OR(G1801=0,H1801="Stagiaire",H1801="Stagiaires",H1801="Externe",H1801="Externes",G1801="agence",H1801="STAGIAIRE INFIRMIER(ÈRE)",H1801="STAGIAIRE SI",H1801="STAGIAIRE S.I.",H1801="STAGIAIRE PAB",H1801="STAGIAIRE EN PERFUSION",H1801="Stagiaire Physiothérapeute",H1801="Stagiaire médecine",H1801="Stagiaire - Service sociaux",H1801="STAGIAIRE SOINS INFIRMIERS",H1801="STAGIAIRE EXTERNE EN MÉDECINE",H1801="ss",),1,0)</f>
        <v>0</v>
      </c>
      <c r="E1801" s="28" t="s">
        <v>3713</v>
      </c>
      <c r="F1801" s="28" t="s">
        <v>2574</v>
      </c>
      <c r="G1801" s="262">
        <v>6571</v>
      </c>
      <c r="H1801" s="79" t="s">
        <v>3714</v>
      </c>
      <c r="I1801" s="164" t="s">
        <v>55</v>
      </c>
      <c r="J1801" s="273">
        <f ca="1">IF(AK1801&lt;=Données!$B$2,1," ")</f>
        <v>1</v>
      </c>
      <c r="K1801" s="45">
        <v>1</v>
      </c>
      <c r="L1801" s="46"/>
      <c r="M1801" s="93"/>
      <c r="N1801" s="238"/>
      <c r="O1801" s="234"/>
      <c r="P1801" s="198"/>
      <c r="Q1801" s="197"/>
      <c r="R1801" s="198"/>
      <c r="S1801" s="198"/>
      <c r="T1801" s="199"/>
      <c r="U1801" s="199"/>
      <c r="V1801" s="199"/>
      <c r="W1801" s="199"/>
      <c r="X1801" s="214"/>
      <c r="Y1801" s="215"/>
      <c r="Z1801" s="34"/>
      <c r="AA1801" s="35"/>
      <c r="AB1801" s="35"/>
      <c r="AC1801" s="35"/>
      <c r="AD1801" s="36"/>
      <c r="AE1801" s="224"/>
      <c r="AF1801" s="53"/>
      <c r="AG1801" s="54"/>
      <c r="AH1801" s="55"/>
      <c r="AI1801" s="56"/>
      <c r="AJ1801" s="41" t="s">
        <v>66</v>
      </c>
      <c r="AK1801" s="42">
        <v>44263</v>
      </c>
      <c r="AL1801" s="50"/>
      <c r="AM1801" s="337" t="str">
        <f>INDEX($K$6:$AE$6,1,MATCH(1,K1801:AE1801,-1))</f>
        <v>95PFE-L2S</v>
      </c>
      <c r="AN1801" s="337" t="str">
        <f>IF(INDEX($K$6:$AE$6,1,MATCH(1,K1801:AE1801,1))&lt;&gt;INDEX($K$6:$AE$6,1,MATCH(1,K1801:AE1801,-1)),INDEX($K$6:$AE$6,1,MATCH(1,K1801:AE1801,1)),"-")</f>
        <v>-</v>
      </c>
    </row>
    <row r="1802" spans="1:40" x14ac:dyDescent="0.2">
      <c r="A1802" s="382" t="str">
        <f>IF(IFERROR(VLOOKUP(G1802,EmployesActifs,1,FALSE),"Non")&lt;&gt;"Non","Oui","Non")</f>
        <v>Oui</v>
      </c>
      <c r="B1802" s="172">
        <f>IF(A1802="Oui",1,0)</f>
        <v>1</v>
      </c>
      <c r="C1802" s="172">
        <f>IF(OR(G1802="Médecin",H1802="Médecin",I1802="Médecin",I1802="Médecins",H1802="anesthésiste",H1802="boursier univ.",H1802="chercheur",H1802="chirurgien",H1802="Résident(e)",H1802="Md Urg",H1802="Md Card",LEFT(H1802,6)="Fellow",H1802="Externe Médecine",H1802="Directeur de la biobanque Médecin",H1802="monit.-boursier",),1,0)</f>
        <v>0</v>
      </c>
      <c r="D1802" s="172">
        <f>IF(OR(G1802=0,H1802="Stagiaire",H1802="Stagiaires",H1802="Externe",H1802="Externes",G1802="agence",H1802="STAGIAIRE INFIRMIER(ÈRE)",H1802="STAGIAIRE SI",H1802="STAGIAIRE S.I.",H1802="STAGIAIRE PAB",H1802="STAGIAIRE EN PERFUSION",H1802="Stagiaire Physiothérapeute",H1802="Stagiaire médecine",H1802="Stagiaire - Service sociaux",H1802="STAGIAIRE SOINS INFIRMIERS",H1802="STAGIAIRE EXTERNE EN MÉDECINE",H1802="ss",),1,0)</f>
        <v>0</v>
      </c>
      <c r="E1802" s="28" t="s">
        <v>4080</v>
      </c>
      <c r="F1802" s="28" t="s">
        <v>4081</v>
      </c>
      <c r="G1802" s="262">
        <v>12064</v>
      </c>
      <c r="H1802" s="79" t="s">
        <v>5028</v>
      </c>
      <c r="I1802" s="164" t="s">
        <v>4464</v>
      </c>
      <c r="J1802" s="273" t="str">
        <f ca="1">IF(AK1802&lt;=Données!$B$2,1," ")</f>
        <v xml:space="preserve"> </v>
      </c>
      <c r="K1802" s="45">
        <v>1</v>
      </c>
      <c r="L1802" s="46"/>
      <c r="M1802" s="93"/>
      <c r="N1802" s="238"/>
      <c r="O1802" s="234"/>
      <c r="P1802" s="198"/>
      <c r="Q1802" s="197"/>
      <c r="R1802" s="198"/>
      <c r="S1802" s="198"/>
      <c r="T1802" s="199"/>
      <c r="U1802" s="199"/>
      <c r="V1802" s="199"/>
      <c r="W1802" s="199"/>
      <c r="X1802" s="214"/>
      <c r="Y1802" s="215"/>
      <c r="Z1802" s="34"/>
      <c r="AA1802" s="35"/>
      <c r="AB1802" s="35"/>
      <c r="AC1802" s="35"/>
      <c r="AD1802" s="36"/>
      <c r="AE1802" s="224"/>
      <c r="AF1802" s="53"/>
      <c r="AG1802" s="54"/>
      <c r="AH1802" s="55"/>
      <c r="AI1802" s="56"/>
      <c r="AJ1802" s="41" t="s">
        <v>4462</v>
      </c>
      <c r="AK1802" s="42">
        <v>45272</v>
      </c>
      <c r="AL1802" s="50"/>
      <c r="AM1802" s="337" t="str">
        <f>INDEX($K$6:$AE$6,1,MATCH(1,K1802:AE1802,-1))</f>
        <v>95PFE-L2S</v>
      </c>
      <c r="AN1802" s="337" t="str">
        <f>IF(INDEX($K$6:$AE$6,1,MATCH(1,K1802:AE1802,1))&lt;&gt;INDEX($K$6:$AE$6,1,MATCH(1,K1802:AE1802,-1)),INDEX($K$6:$AE$6,1,MATCH(1,K1802:AE1802,1)),"-")</f>
        <v>-</v>
      </c>
    </row>
    <row r="1803" spans="1:40" x14ac:dyDescent="0.2">
      <c r="A1803" s="382" t="str">
        <f>IF(IFERROR(VLOOKUP(G1803,EmployesActifs,1,FALSE),"Non")&lt;&gt;"Non","Oui","Non")</f>
        <v>Oui</v>
      </c>
      <c r="B1803" s="172">
        <f>IF(A1803="Oui",1,0)</f>
        <v>1</v>
      </c>
      <c r="C1803" s="172">
        <f>IF(OR(G1803="Médecin",H1803="Médecin",I1803="Médecin",I1803="Médecins",H1803="anesthésiste",H1803="boursier univ.",H1803="chercheur",H1803="chirurgien",H1803="Résident(e)",H1803="Md Urg",H1803="Md Card",LEFT(H1803,6)="Fellow",H1803="Externe Médecine",H1803="Directeur de la biobanque Médecin",H1803="monit.-boursier",),1,0)</f>
        <v>0</v>
      </c>
      <c r="D1803" s="172">
        <f>IF(OR(G1803=0,H1803="Stagiaire",H1803="Stagiaires",H1803="Externe",H1803="Externes",G1803="agence",H1803="STAGIAIRE INFIRMIER(ÈRE)",H1803="STAGIAIRE SI",H1803="STAGIAIRE S.I.",H1803="STAGIAIRE PAB",H1803="STAGIAIRE EN PERFUSION",H1803="Stagiaire Physiothérapeute",H1803="Stagiaire médecine",H1803="Stagiaire - Service sociaux",H1803="STAGIAIRE SOINS INFIRMIERS",H1803="STAGIAIRE EXTERNE EN MÉDECINE",H1803="ss",),1,0)</f>
        <v>0</v>
      </c>
      <c r="E1803" s="28" t="s">
        <v>4523</v>
      </c>
      <c r="F1803" s="28" t="s">
        <v>4524</v>
      </c>
      <c r="G1803" s="262">
        <v>13331</v>
      </c>
      <c r="H1803" s="79" t="s">
        <v>5095</v>
      </c>
      <c r="I1803" s="164" t="s">
        <v>4405</v>
      </c>
      <c r="J1803" s="273" t="str">
        <f ca="1">IF(AK1803&lt;=Données!$B$2,1," ")</f>
        <v xml:space="preserve"> </v>
      </c>
      <c r="K1803" s="45"/>
      <c r="L1803" s="46"/>
      <c r="M1803" s="93"/>
      <c r="N1803" s="238">
        <v>1</v>
      </c>
      <c r="O1803" s="234"/>
      <c r="P1803" s="198"/>
      <c r="Q1803" s="197"/>
      <c r="R1803" s="198"/>
      <c r="S1803" s="198"/>
      <c r="T1803" s="199"/>
      <c r="U1803" s="199"/>
      <c r="V1803" s="199"/>
      <c r="W1803" s="199"/>
      <c r="X1803" s="214"/>
      <c r="Y1803" s="215"/>
      <c r="Z1803" s="34"/>
      <c r="AA1803" s="35"/>
      <c r="AB1803" s="35"/>
      <c r="AC1803" s="35"/>
      <c r="AD1803" s="36"/>
      <c r="AE1803" s="224"/>
      <c r="AF1803" s="53"/>
      <c r="AG1803" s="54"/>
      <c r="AH1803" s="55"/>
      <c r="AI1803" s="56"/>
      <c r="AJ1803" s="41" t="s">
        <v>4462</v>
      </c>
      <c r="AK1803" s="42">
        <v>45315</v>
      </c>
      <c r="AL1803" s="50"/>
      <c r="AM1803" s="337" t="str">
        <f>INDEX($K$6:$AE$6,1,MATCH(1,K1803:AE1803,-1))</f>
        <v>F550</v>
      </c>
      <c r="AN1803" s="337" t="str">
        <f>IF(INDEX($K$6:$AE$6,1,MATCH(1,K1803:AE1803,1))&lt;&gt;INDEX($K$6:$AE$6,1,MATCH(1,K1803:AE1803,-1)),INDEX($K$6:$AE$6,1,MATCH(1,K1803:AE1803,1)),"-")</f>
        <v>-</v>
      </c>
    </row>
    <row r="1804" spans="1:40" x14ac:dyDescent="0.2">
      <c r="A1804" s="382" t="str">
        <f>IF(IFERROR(VLOOKUP(G1804,EmployesActifs,1,FALSE),"Non")&lt;&gt;"Non","Oui","Non")</f>
        <v>Oui</v>
      </c>
      <c r="B1804" s="172">
        <f>IF(A1804="Oui",1,0)</f>
        <v>1</v>
      </c>
      <c r="C1804" s="172">
        <f>IF(OR(G1804="Médecin",H1804="Médecin",I1804="Médecin",I1804="Médecins",H1804="anesthésiste",H1804="boursier univ.",H1804="chercheur",H1804="chirurgien",H1804="Résident(e)",H1804="Md Urg",H1804="Md Card",LEFT(H1804,6)="Fellow",H1804="Externe Médecine",H1804="Directeur de la biobanque Médecin",H1804="monit.-boursier",),1,0)</f>
        <v>0</v>
      </c>
      <c r="D1804" s="172">
        <f>IF(OR(G1804=0,H1804="Stagiaire",H1804="Stagiaires",H1804="Externe",H1804="Externes",G1804="agence",H1804="STAGIAIRE INFIRMIER(ÈRE)",H1804="STAGIAIRE SI",H1804="STAGIAIRE S.I.",H1804="STAGIAIRE PAB",H1804="STAGIAIRE EN PERFUSION",H1804="Stagiaire Physiothérapeute",H1804="Stagiaire médecine",H1804="Stagiaire - Service sociaux",H1804="STAGIAIRE SOINS INFIRMIERS",H1804="STAGIAIRE EXTERNE EN MÉDECINE",H1804="ss",),1,0)</f>
        <v>0</v>
      </c>
      <c r="E1804" s="28" t="s">
        <v>2578</v>
      </c>
      <c r="F1804" s="28" t="s">
        <v>2099</v>
      </c>
      <c r="G1804" s="262">
        <v>10026</v>
      </c>
      <c r="H1804" s="79" t="s">
        <v>103</v>
      </c>
      <c r="I1804" s="164" t="s">
        <v>5717</v>
      </c>
      <c r="J1804" s="273" t="str">
        <f ca="1">IF(AK1804&lt;=Données!$B$2,1," ")</f>
        <v xml:space="preserve"> </v>
      </c>
      <c r="K1804" s="45"/>
      <c r="L1804" s="46">
        <v>1</v>
      </c>
      <c r="M1804" s="93"/>
      <c r="N1804" s="238"/>
      <c r="O1804" s="234"/>
      <c r="P1804" s="198"/>
      <c r="Q1804" s="197"/>
      <c r="R1804" s="198"/>
      <c r="S1804" s="198"/>
      <c r="T1804" s="199"/>
      <c r="U1804" s="199"/>
      <c r="V1804" s="199"/>
      <c r="W1804" s="199"/>
      <c r="X1804" s="214"/>
      <c r="Y1804" s="215"/>
      <c r="Z1804" s="34"/>
      <c r="AA1804" s="35"/>
      <c r="AB1804" s="35"/>
      <c r="AC1804" s="35"/>
      <c r="AD1804" s="36"/>
      <c r="AE1804" s="224"/>
      <c r="AF1804" s="53"/>
      <c r="AG1804" s="54"/>
      <c r="AH1804" s="55"/>
      <c r="AI1804" s="56"/>
      <c r="AJ1804" s="41" t="s">
        <v>5851</v>
      </c>
      <c r="AK1804" s="42">
        <v>45829</v>
      </c>
      <c r="AL1804" s="50"/>
      <c r="AM1804" s="337" t="str">
        <f>INDEX($K$6:$AE$6,1,MATCH(1,K1804:AE1804,-1))</f>
        <v>95PFE-L2M</v>
      </c>
      <c r="AN1804" s="337" t="str">
        <f>IF(INDEX($K$6:$AE$6,1,MATCH(1,K1804:AE1804,1))&lt;&gt;INDEX($K$6:$AE$6,1,MATCH(1,K1804:AE1804,-1)),INDEX($K$6:$AE$6,1,MATCH(1,K1804:AE1804,1)),"-")</f>
        <v>-</v>
      </c>
    </row>
    <row r="1805" spans="1:40" x14ac:dyDescent="0.2">
      <c r="A1805" s="382" t="str">
        <f>IF(IFERROR(VLOOKUP(G1805,EmployesActifs,1,FALSE),"Non")&lt;&gt;"Non","Oui","Non")</f>
        <v>Oui</v>
      </c>
      <c r="B1805" s="172">
        <f>IF(A1805="Oui",1,0)</f>
        <v>1</v>
      </c>
      <c r="C1805" s="172">
        <f>IF(OR(G1805="Médecin",H1805="Médecin",I1805="Médecin",I1805="Médecins",H1805="anesthésiste",H1805="boursier univ.",H1805="chercheur",H1805="chirurgien",H1805="Résident(e)",H1805="Md Urg",H1805="Md Card",LEFT(H1805,6)="Fellow",H1805="Externe Médecine",H1805="Directeur de la biobanque Médecin",H1805="monit.-boursier",),1,0)</f>
        <v>0</v>
      </c>
      <c r="D1805" s="172">
        <f>IF(OR(G1805=0,H1805="Stagiaire",H1805="Stagiaires",H1805="Externe",H1805="Externes",G1805="agence",H1805="STAGIAIRE INFIRMIER(ÈRE)",H1805="STAGIAIRE SI",H1805="STAGIAIRE S.I.",H1805="STAGIAIRE PAB",H1805="STAGIAIRE EN PERFUSION",H1805="Stagiaire Physiothérapeute",H1805="Stagiaire médecine",H1805="Stagiaire - Service sociaux",H1805="STAGIAIRE SOINS INFIRMIERS",H1805="STAGIAIRE EXTERNE EN MÉDECINE",H1805="ss",),1,0)</f>
        <v>0</v>
      </c>
      <c r="E1805" s="28" t="s">
        <v>4372</v>
      </c>
      <c r="F1805" s="28" t="s">
        <v>546</v>
      </c>
      <c r="G1805" s="262">
        <v>13168</v>
      </c>
      <c r="H1805" s="79" t="s">
        <v>54</v>
      </c>
      <c r="I1805" s="164" t="s">
        <v>55</v>
      </c>
      <c r="J1805" s="273">
        <f ca="1">IF(AK1805&lt;=Données!$B$2,1," ")</f>
        <v>1</v>
      </c>
      <c r="K1805" s="45"/>
      <c r="L1805" s="46">
        <v>1</v>
      </c>
      <c r="M1805" s="93"/>
      <c r="N1805" s="238"/>
      <c r="O1805" s="234"/>
      <c r="P1805" s="198"/>
      <c r="Q1805" s="197"/>
      <c r="R1805" s="198"/>
      <c r="S1805" s="198"/>
      <c r="T1805" s="199"/>
      <c r="U1805" s="199"/>
      <c r="V1805" s="199"/>
      <c r="W1805" s="199"/>
      <c r="X1805" s="214"/>
      <c r="Y1805" s="215"/>
      <c r="Z1805" s="34"/>
      <c r="AA1805" s="35"/>
      <c r="AB1805" s="35"/>
      <c r="AC1805" s="35"/>
      <c r="AD1805" s="36"/>
      <c r="AE1805" s="224"/>
      <c r="AF1805" s="53"/>
      <c r="AG1805" s="54"/>
      <c r="AH1805" s="55"/>
      <c r="AI1805" s="56"/>
      <c r="AJ1805" s="41" t="s">
        <v>652</v>
      </c>
      <c r="AK1805" s="42">
        <v>45227</v>
      </c>
      <c r="AL1805" s="50"/>
      <c r="AM1805" s="337" t="str">
        <f>INDEX($K$6:$AE$6,1,MATCH(1,K1805:AE1805,-1))</f>
        <v>95PFE-L2M</v>
      </c>
      <c r="AN1805" s="337" t="str">
        <f>IF(INDEX($K$6:$AE$6,1,MATCH(1,K1805:AE1805,1))&lt;&gt;INDEX($K$6:$AE$6,1,MATCH(1,K1805:AE1805,-1)),INDEX($K$6:$AE$6,1,MATCH(1,K1805:AE1805,1)),"-")</f>
        <v>-</v>
      </c>
    </row>
    <row r="1806" spans="1:40" x14ac:dyDescent="0.2">
      <c r="A1806" s="382" t="str">
        <f>IF(IFERROR(VLOOKUP(G1806,EmployesActifs,1,FALSE),"Non")&lt;&gt;"Non","Oui","Non")</f>
        <v>Oui</v>
      </c>
      <c r="B1806" s="172">
        <f>IF(A1806="Oui",1,0)</f>
        <v>1</v>
      </c>
      <c r="C1806" s="172">
        <f>IF(OR(G1806="Médecin",H1806="Médecin",I1806="Médecin",I1806="Médecins",H1806="anesthésiste",H1806="boursier univ.",H1806="chercheur",H1806="chirurgien",H1806="Résident(e)",H1806="Md Urg",H1806="Md Card",LEFT(H1806,6)="Fellow",H1806="Externe Médecine",H1806="Directeur de la biobanque Médecin",H1806="monit.-boursier",),1,0)</f>
        <v>0</v>
      </c>
      <c r="D1806" s="172">
        <f>IF(OR(G1806=0,H1806="Stagiaire",H1806="Stagiaires",H1806="Externe",H1806="Externes",G1806="agence",H1806="STAGIAIRE INFIRMIER(ÈRE)",H1806="STAGIAIRE SI",H1806="STAGIAIRE S.I.",H1806="STAGIAIRE PAB",H1806="STAGIAIRE EN PERFUSION",H1806="Stagiaire Physiothérapeute",H1806="Stagiaire médecine",H1806="Stagiaire - Service sociaux",H1806="STAGIAIRE SOINS INFIRMIERS",H1806="STAGIAIRE EXTERNE EN MÉDECINE",H1806="ss",),1,0)</f>
        <v>0</v>
      </c>
      <c r="E1806" s="28" t="s">
        <v>5771</v>
      </c>
      <c r="F1806" s="28" t="s">
        <v>5772</v>
      </c>
      <c r="G1806" s="262">
        <v>13911</v>
      </c>
      <c r="H1806" s="79" t="s">
        <v>54</v>
      </c>
      <c r="I1806" s="164" t="s">
        <v>55</v>
      </c>
      <c r="J1806" s="273" t="str">
        <f ca="1">IF(AK1806&lt;=Données!$B$2,1," ")</f>
        <v xml:space="preserve"> </v>
      </c>
      <c r="K1806" s="45"/>
      <c r="L1806" s="46" t="s">
        <v>56</v>
      </c>
      <c r="M1806" s="93" t="s">
        <v>56</v>
      </c>
      <c r="N1806" s="238"/>
      <c r="O1806" s="234"/>
      <c r="P1806" s="198">
        <v>1</v>
      </c>
      <c r="Q1806" s="197"/>
      <c r="R1806" s="198"/>
      <c r="S1806" s="198"/>
      <c r="T1806" s="199"/>
      <c r="U1806" s="199"/>
      <c r="V1806" s="199"/>
      <c r="W1806" s="199"/>
      <c r="X1806" s="214"/>
      <c r="Y1806" s="215"/>
      <c r="Z1806" s="34"/>
      <c r="AA1806" s="35"/>
      <c r="AB1806" s="35"/>
      <c r="AC1806" s="35"/>
      <c r="AD1806" s="36"/>
      <c r="AE1806" s="224"/>
      <c r="AF1806" s="53"/>
      <c r="AG1806" s="54"/>
      <c r="AH1806" s="55"/>
      <c r="AI1806" s="56"/>
      <c r="AJ1806" s="41" t="s">
        <v>5851</v>
      </c>
      <c r="AK1806" s="42">
        <v>45703</v>
      </c>
      <c r="AL1806" s="50"/>
      <c r="AM1806" s="337">
        <f>INDEX($K$6:$AE$6,1,MATCH(1,K1806:AE1806,-1))</f>
        <v>1804</v>
      </c>
      <c r="AN1806" s="337" t="str">
        <f>IF(INDEX($K$6:$AE$6,1,MATCH(1,K1806:AE1806,1))&lt;&gt;INDEX($K$6:$AE$6,1,MATCH(1,K1806:AE1806,-1)),INDEX($K$6:$AE$6,1,MATCH(1,K1806:AE1806,1)),"-")</f>
        <v>-</v>
      </c>
    </row>
    <row r="1807" spans="1:40" x14ac:dyDescent="0.2">
      <c r="A1807" s="382" t="str">
        <f>IF(IFERROR(VLOOKUP(G1807,EmployesActifs,1,FALSE),"Non")&lt;&gt;"Non","Oui","Non")</f>
        <v>Oui</v>
      </c>
      <c r="B1807" s="172">
        <f>IF(A1807="Oui",1,0)</f>
        <v>1</v>
      </c>
      <c r="C1807" s="172">
        <f>IF(OR(G1807="Médecin",H1807="Médecin",I1807="Médecin",I1807="Médecins",H1807="anesthésiste",H1807="boursier univ.",H1807="chercheur",H1807="chirurgien",H1807="Résident(e)",H1807="Md Urg",H1807="Md Card",LEFT(H1807,6)="Fellow",H1807="Externe Médecine",H1807="Directeur de la biobanque Médecin",H1807="monit.-boursier",),1,0)</f>
        <v>0</v>
      </c>
      <c r="D1807" s="172">
        <f>IF(OR(G1807=0,H1807="Stagiaire",H1807="Stagiaires",H1807="Externe",H1807="Externes",G1807="agence",H1807="STAGIAIRE INFIRMIER(ÈRE)",H1807="STAGIAIRE SI",H1807="STAGIAIRE S.I.",H1807="STAGIAIRE PAB",H1807="STAGIAIRE EN PERFUSION",H1807="Stagiaire Physiothérapeute",H1807="Stagiaire médecine",H1807="Stagiaire - Service sociaux",H1807="STAGIAIRE SOINS INFIRMIERS",H1807="STAGIAIRE EXTERNE EN MÉDECINE",H1807="ss",),1,0)</f>
        <v>0</v>
      </c>
      <c r="E1807" s="28" t="s">
        <v>3419</v>
      </c>
      <c r="F1807" s="28" t="s">
        <v>485</v>
      </c>
      <c r="G1807" s="262">
        <v>1991</v>
      </c>
      <c r="H1807" s="79" t="s">
        <v>4463</v>
      </c>
      <c r="I1807" s="164" t="s">
        <v>4464</v>
      </c>
      <c r="J1807" s="273">
        <f ca="1">IF(AK1807&lt;=Données!$B$2,1," ")</f>
        <v>1</v>
      </c>
      <c r="K1807" s="45" t="s">
        <v>56</v>
      </c>
      <c r="L1807" s="46" t="s">
        <v>56</v>
      </c>
      <c r="M1807" s="93"/>
      <c r="N1807" s="238" t="s">
        <v>56</v>
      </c>
      <c r="O1807" s="234"/>
      <c r="P1807" s="198"/>
      <c r="Q1807" s="197"/>
      <c r="R1807" s="198"/>
      <c r="S1807" s="198">
        <v>1</v>
      </c>
      <c r="T1807" s="199"/>
      <c r="U1807" s="199"/>
      <c r="V1807" s="199"/>
      <c r="W1807" s="199"/>
      <c r="X1807" s="214"/>
      <c r="Y1807" s="215"/>
      <c r="Z1807" s="34"/>
      <c r="AA1807" s="35"/>
      <c r="AB1807" s="35"/>
      <c r="AC1807" s="35"/>
      <c r="AD1807" s="36"/>
      <c r="AE1807" s="224"/>
      <c r="AF1807" s="53"/>
      <c r="AG1807" s="54"/>
      <c r="AH1807" s="55"/>
      <c r="AI1807" s="56"/>
      <c r="AJ1807" s="41" t="s">
        <v>2858</v>
      </c>
      <c r="AK1807" s="42">
        <v>45188</v>
      </c>
      <c r="AL1807" s="50"/>
      <c r="AM1807" s="337" t="str">
        <f>INDEX($K$6:$AE$6,1,MATCH(1,K1807:AE1807,-1))</f>
        <v>1870 +</v>
      </c>
      <c r="AN1807" s="337" t="str">
        <f>IF(INDEX($K$6:$AE$6,1,MATCH(1,K1807:AE1807,1))&lt;&gt;INDEX($K$6:$AE$6,1,MATCH(1,K1807:AE1807,-1)),INDEX($K$6:$AE$6,1,MATCH(1,K1807:AE1807,1)),"-")</f>
        <v>-</v>
      </c>
    </row>
    <row r="1808" spans="1:40" x14ac:dyDescent="0.2">
      <c r="A1808" s="382" t="str">
        <f>IF(IFERROR(VLOOKUP(G1808,EmployesActifs,1,FALSE),"Non")&lt;&gt;"Non","Oui","Non")</f>
        <v>Oui</v>
      </c>
      <c r="B1808" s="172">
        <f>IF(A1808="Oui",1,0)</f>
        <v>1</v>
      </c>
      <c r="C1808" s="172">
        <f>IF(OR(G1808="Médecin",H1808="Médecin",I1808="Médecin",I1808="Médecins",H1808="anesthésiste",H1808="boursier univ.",H1808="chercheur",H1808="chirurgien",H1808="Résident(e)",H1808="Md Urg",H1808="Md Card",LEFT(H1808,6)="Fellow",H1808="Externe Médecine",H1808="Directeur de la biobanque Médecin",H1808="monit.-boursier",),1,0)</f>
        <v>0</v>
      </c>
      <c r="D1808" s="172">
        <f>IF(OR(G1808=0,H1808="Stagiaire",H1808="Stagiaires",H1808="Externe",H1808="Externes",G1808="agence",H1808="STAGIAIRE INFIRMIER(ÈRE)",H1808="STAGIAIRE SI",H1808="STAGIAIRE S.I.",H1808="STAGIAIRE PAB",H1808="STAGIAIRE EN PERFUSION",H1808="Stagiaire Physiothérapeute",H1808="Stagiaire médecine",H1808="Stagiaire - Service sociaux",H1808="STAGIAIRE SOINS INFIRMIERS",H1808="STAGIAIRE EXTERNE EN MÉDECINE",H1808="ss",),1,0)</f>
        <v>0</v>
      </c>
      <c r="E1808" s="28" t="s">
        <v>2585</v>
      </c>
      <c r="F1808" s="28" t="s">
        <v>1403</v>
      </c>
      <c r="G1808" s="262">
        <v>6647</v>
      </c>
      <c r="H1808" s="79" t="s">
        <v>1174</v>
      </c>
      <c r="I1808" s="164" t="s">
        <v>933</v>
      </c>
      <c r="J1808" s="273" t="str">
        <f ca="1">IF(AK1808&lt;=Données!$B$2,1," ")</f>
        <v xml:space="preserve"> </v>
      </c>
      <c r="K1808" s="45">
        <v>1</v>
      </c>
      <c r="L1808" s="46"/>
      <c r="M1808" s="93"/>
      <c r="N1808" s="238"/>
      <c r="O1808" s="234"/>
      <c r="P1808" s="198"/>
      <c r="Q1808" s="197"/>
      <c r="R1808" s="198"/>
      <c r="S1808" s="198"/>
      <c r="T1808" s="199"/>
      <c r="U1808" s="199"/>
      <c r="V1808" s="199"/>
      <c r="W1808" s="199"/>
      <c r="X1808" s="214"/>
      <c r="Y1808" s="215"/>
      <c r="Z1808" s="34"/>
      <c r="AA1808" s="35"/>
      <c r="AB1808" s="35"/>
      <c r="AC1808" s="35"/>
      <c r="AD1808" s="36"/>
      <c r="AE1808" s="224"/>
      <c r="AF1808" s="53"/>
      <c r="AG1808" s="54"/>
      <c r="AH1808" s="55"/>
      <c r="AI1808" s="56"/>
      <c r="AJ1808" s="41" t="s">
        <v>4462</v>
      </c>
      <c r="AK1808" s="42">
        <v>45259</v>
      </c>
      <c r="AL1808" s="50"/>
      <c r="AM1808" s="337" t="str">
        <f>INDEX($K$6:$AE$6,1,MATCH(1,K1808:AE1808,-1))</f>
        <v>95PFE-L2S</v>
      </c>
      <c r="AN1808" s="337" t="str">
        <f>IF(INDEX($K$6:$AE$6,1,MATCH(1,K1808:AE1808,1))&lt;&gt;INDEX($K$6:$AE$6,1,MATCH(1,K1808:AE1808,-1)),INDEX($K$6:$AE$6,1,MATCH(1,K1808:AE1808,1)),"-")</f>
        <v>-</v>
      </c>
    </row>
    <row r="1809" spans="1:40" x14ac:dyDescent="0.2">
      <c r="B1809" s="172">
        <f>IF(A1809="Oui",1,0)</f>
        <v>0</v>
      </c>
      <c r="C1809" s="172">
        <f>IF(OR(G1809="Médecin",H1809="Médecin",I1809="Médecin",I1809="Médecins",H1809="anesthésiste",H1809="boursier univ.",H1809="chercheur",H1809="chirurgien",H1809="Résident(e)",H1809="Md Urg",H1809="Md Card",LEFT(H1809,6)="Fellow",H1809="Externe Médecine",H1809="Directeur de la biobanque Médecin",H1809="monit.-boursier",),1,0)</f>
        <v>0</v>
      </c>
      <c r="D1809" s="172">
        <f>IF(OR(G1809=0,H1809="Stagiaire",H1809="Stagiaires",H1809="Externe",H1809="Externes",G1809="agence",H1809="STAGIAIRE INFIRMIER(ÈRE)",H1809="STAGIAIRE SI",H1809="STAGIAIRE S.I.",H1809="STAGIAIRE PAB",H1809="STAGIAIRE EN PERFUSION",H1809="Stagiaire Physiothérapeute",H1809="Stagiaire médecine",H1809="Stagiaire - Service sociaux",H1809="STAGIAIRE SOINS INFIRMIERS",H1809="STAGIAIRE EXTERNE EN MÉDECINE",H1809="ss",),1,0)</f>
        <v>1</v>
      </c>
      <c r="E1809" s="28" t="s">
        <v>2587</v>
      </c>
      <c r="F1809" s="28" t="s">
        <v>281</v>
      </c>
      <c r="G1809" s="262" t="s">
        <v>1383</v>
      </c>
      <c r="H1809" s="79" t="s">
        <v>42</v>
      </c>
      <c r="I1809" s="164" t="s">
        <v>324</v>
      </c>
      <c r="J1809" s="273">
        <f ca="1">IF(AK1809&lt;=Données!$B$2,1," ")</f>
        <v>1</v>
      </c>
      <c r="K1809" s="45"/>
      <c r="L1809" s="46"/>
      <c r="M1809" s="93"/>
      <c r="N1809" s="238"/>
      <c r="O1809" s="234"/>
      <c r="P1809" s="198"/>
      <c r="Q1809" s="197">
        <v>1</v>
      </c>
      <c r="R1809" s="198"/>
      <c r="S1809" s="198"/>
      <c r="T1809" s="199"/>
      <c r="U1809" s="199"/>
      <c r="V1809" s="199"/>
      <c r="W1809" s="199"/>
      <c r="X1809" s="214"/>
      <c r="Y1809" s="215"/>
      <c r="Z1809" s="34"/>
      <c r="AA1809" s="35"/>
      <c r="AB1809" s="35"/>
      <c r="AC1809" s="35"/>
      <c r="AD1809" s="36"/>
      <c r="AE1809" s="224"/>
      <c r="AF1809" s="53"/>
      <c r="AG1809" s="54"/>
      <c r="AH1809" s="55"/>
      <c r="AI1809" s="56"/>
      <c r="AJ1809" s="41" t="s">
        <v>547</v>
      </c>
      <c r="AK1809" s="42">
        <v>43913</v>
      </c>
      <c r="AL1809" s="50"/>
      <c r="AM1809" s="337" t="str">
        <f>INDEX($K$6:$AE$6,1,MATCH(1,K1809:AE1809,-1))</f>
        <v>1860-S</v>
      </c>
      <c r="AN1809" s="337" t="str">
        <f>IF(INDEX($K$6:$AE$6,1,MATCH(1,K1809:AE1809,1))&lt;&gt;INDEX($K$6:$AE$6,1,MATCH(1,K1809:AE1809,-1)),INDEX($K$6:$AE$6,1,MATCH(1,K1809:AE1809,1)),"-")</f>
        <v>-</v>
      </c>
    </row>
    <row r="1810" spans="1:40" x14ac:dyDescent="0.2">
      <c r="A1810" s="382" t="str">
        <f>IF(IFERROR(VLOOKUP(G1810,EmployesActifs,1,FALSE),"Non")&lt;&gt;"Non","Oui","Non")</f>
        <v>Oui</v>
      </c>
      <c r="B1810" s="172">
        <f>IF(A1810="Oui",1,0)</f>
        <v>1</v>
      </c>
      <c r="C1810" s="172">
        <f>IF(OR(G1810="Médecin",H1810="Médecin",I1810="Médecin",I1810="Médecins",H1810="anesthésiste",H1810="boursier univ.",H1810="chercheur",H1810="chirurgien",H1810="Résident(e)",H1810="Md Urg",H1810="Md Card",LEFT(H1810,6)="Fellow",H1810="Externe Médecine",H1810="Directeur de la biobanque Médecin",H1810="monit.-boursier",),1,0)</f>
        <v>0</v>
      </c>
      <c r="D1810" s="172">
        <f>IF(OR(G1810=0,H1810="Stagiaire",H1810="Stagiaires",H1810="Externe",H1810="Externes",G1810="agence",H1810="STAGIAIRE INFIRMIER(ÈRE)",H1810="STAGIAIRE SI",H1810="STAGIAIRE S.I.",H1810="STAGIAIRE PAB",H1810="STAGIAIRE EN PERFUSION",H1810="Stagiaire Physiothérapeute",H1810="Stagiaire médecine",H1810="Stagiaire - Service sociaux",H1810="STAGIAIRE SOINS INFIRMIERS",H1810="STAGIAIRE EXTERNE EN MÉDECINE",H1810="ss",),1,0)</f>
        <v>0</v>
      </c>
      <c r="E1810" s="28" t="s">
        <v>2590</v>
      </c>
      <c r="F1810" s="28" t="s">
        <v>2591</v>
      </c>
      <c r="G1810" s="262">
        <v>10641</v>
      </c>
      <c r="H1810" s="79" t="s">
        <v>103</v>
      </c>
      <c r="I1810" s="164" t="s">
        <v>3475</v>
      </c>
      <c r="J1810" s="273">
        <f ca="1">IF(AK1810&lt;=Données!$B$2,1," ")</f>
        <v>1</v>
      </c>
      <c r="K1810" s="45"/>
      <c r="L1810" s="46">
        <v>1</v>
      </c>
      <c r="M1810" s="93"/>
      <c r="N1810" s="238"/>
      <c r="O1810" s="234"/>
      <c r="P1810" s="198"/>
      <c r="Q1810" s="197"/>
      <c r="R1810" s="198"/>
      <c r="S1810" s="198"/>
      <c r="T1810" s="199"/>
      <c r="U1810" s="199"/>
      <c r="V1810" s="199"/>
      <c r="W1810" s="199"/>
      <c r="X1810" s="214"/>
      <c r="Y1810" s="215"/>
      <c r="Z1810" s="34"/>
      <c r="AA1810" s="35"/>
      <c r="AB1810" s="35"/>
      <c r="AC1810" s="35"/>
      <c r="AD1810" s="36"/>
      <c r="AE1810" s="224"/>
      <c r="AF1810" s="53"/>
      <c r="AG1810" s="54"/>
      <c r="AH1810" s="55"/>
      <c r="AI1810" s="56"/>
      <c r="AJ1810" s="41" t="s">
        <v>57</v>
      </c>
      <c r="AK1810" s="42">
        <v>44586</v>
      </c>
      <c r="AL1810" s="50" t="s">
        <v>2592</v>
      </c>
      <c r="AM1810" s="337" t="str">
        <f>INDEX($K$6:$AE$6,1,MATCH(1,K1810:AE1810,-1))</f>
        <v>95PFE-L2M</v>
      </c>
      <c r="AN1810" s="337" t="str">
        <f>IF(INDEX($K$6:$AE$6,1,MATCH(1,K1810:AE1810,1))&lt;&gt;INDEX($K$6:$AE$6,1,MATCH(1,K1810:AE1810,-1)),INDEX($K$6:$AE$6,1,MATCH(1,K1810:AE1810,1)),"-")</f>
        <v>-</v>
      </c>
    </row>
    <row r="1811" spans="1:40" x14ac:dyDescent="0.2">
      <c r="A1811" s="382" t="str">
        <f>IF(IFERROR(VLOOKUP(G1811,EmployesActifs,1,FALSE),"Non")&lt;&gt;"Non","Oui","Non")</f>
        <v>Oui</v>
      </c>
      <c r="B1811" s="172">
        <f>IF(A1811="Oui",1,0)</f>
        <v>1</v>
      </c>
      <c r="C1811" s="172">
        <f>IF(OR(G1811="Médecin",H1811="Médecin",I1811="Médecin",I1811="Médecins",H1811="anesthésiste",H1811="boursier univ.",H1811="chercheur",H1811="chirurgien",H1811="Résident(e)",H1811="Md Urg",H1811="Md Card",LEFT(H1811,6)="Fellow",H1811="Externe Médecine",H1811="Directeur de la biobanque Médecin",H1811="monit.-boursier",),1,0)</f>
        <v>0</v>
      </c>
      <c r="D1811" s="172">
        <f>IF(OR(G1811=0,H1811="Stagiaire",H1811="Stagiaires",H1811="Externe",H1811="Externes",G1811="agence",H1811="STAGIAIRE INFIRMIER(ÈRE)",H1811="STAGIAIRE SI",H1811="STAGIAIRE S.I.",H1811="STAGIAIRE PAB",H1811="STAGIAIRE EN PERFUSION",H1811="Stagiaire Physiothérapeute",H1811="Stagiaire médecine",H1811="Stagiaire - Service sociaux",H1811="STAGIAIRE SOINS INFIRMIERS",H1811="STAGIAIRE EXTERNE EN MÉDECINE",H1811="ss",),1,0)</f>
        <v>0</v>
      </c>
      <c r="E1811" s="28" t="s">
        <v>2593</v>
      </c>
      <c r="F1811" s="28" t="s">
        <v>618</v>
      </c>
      <c r="G1811" s="262">
        <v>8016</v>
      </c>
      <c r="H1811" s="79" t="s">
        <v>2098</v>
      </c>
      <c r="I1811" s="164" t="s">
        <v>5709</v>
      </c>
      <c r="J1811" s="273">
        <f ca="1">IF(AK1811&lt;=Données!$B$2,1," ")</f>
        <v>1</v>
      </c>
      <c r="K1811" s="45">
        <v>1</v>
      </c>
      <c r="L1811" s="46"/>
      <c r="M1811" s="93"/>
      <c r="N1811" s="238"/>
      <c r="O1811" s="234"/>
      <c r="P1811" s="198"/>
      <c r="Q1811" s="197"/>
      <c r="R1811" s="198"/>
      <c r="S1811" s="198"/>
      <c r="T1811" s="199"/>
      <c r="U1811" s="199"/>
      <c r="V1811" s="199"/>
      <c r="W1811" s="199"/>
      <c r="X1811" s="214"/>
      <c r="Y1811" s="215"/>
      <c r="Z1811" s="34"/>
      <c r="AA1811" s="35"/>
      <c r="AB1811" s="35"/>
      <c r="AC1811" s="35"/>
      <c r="AD1811" s="36"/>
      <c r="AE1811" s="224"/>
      <c r="AF1811" s="53"/>
      <c r="AG1811" s="54"/>
      <c r="AH1811" s="55"/>
      <c r="AI1811" s="56"/>
      <c r="AJ1811" s="41" t="s">
        <v>85</v>
      </c>
      <c r="AK1811" s="42">
        <v>44418</v>
      </c>
      <c r="AL1811" s="50"/>
      <c r="AM1811" s="337" t="str">
        <f>INDEX($K$6:$AE$6,1,MATCH(1,K1811:AE1811,-1))</f>
        <v>95PFE-L2S</v>
      </c>
      <c r="AN1811" s="337" t="str">
        <f>IF(INDEX($K$6:$AE$6,1,MATCH(1,K1811:AE1811,1))&lt;&gt;INDEX($K$6:$AE$6,1,MATCH(1,K1811:AE1811,-1)),INDEX($K$6:$AE$6,1,MATCH(1,K1811:AE1811,1)),"-")</f>
        <v>-</v>
      </c>
    </row>
    <row r="1812" spans="1:40" x14ac:dyDescent="0.2">
      <c r="A1812" s="382" t="str">
        <f>IF(IFERROR(VLOOKUP(G1812,EmployesActifs,1,FALSE),"Non")&lt;&gt;"Non","Oui","Non")</f>
        <v>Oui</v>
      </c>
      <c r="B1812" s="172">
        <f>IF(A1812="Oui",1,0)</f>
        <v>1</v>
      </c>
      <c r="C1812" s="172">
        <f>IF(OR(G1812="Médecin",H1812="Médecin",I1812="Médecin",I1812="Médecins",H1812="anesthésiste",H1812="boursier univ.",H1812="chercheur",H1812="chirurgien",H1812="Résident(e)",H1812="Md Urg",H1812="Md Card",LEFT(H1812,6)="Fellow",H1812="Externe Médecine",H1812="Directeur de la biobanque Médecin",H1812="monit.-boursier",),1,0)</f>
        <v>0</v>
      </c>
      <c r="D1812" s="172">
        <f>IF(OR(G1812=0,H1812="Stagiaire",H1812="Stagiaires",H1812="Externe",H1812="Externes",G1812="agence",H1812="STAGIAIRE INFIRMIER(ÈRE)",H1812="STAGIAIRE SI",H1812="STAGIAIRE S.I.",H1812="STAGIAIRE PAB",H1812="STAGIAIRE EN PERFUSION",H1812="Stagiaire Physiothérapeute",H1812="Stagiaire médecine",H1812="Stagiaire - Service sociaux",H1812="STAGIAIRE SOINS INFIRMIERS",H1812="STAGIAIRE EXTERNE EN MÉDECINE",H1812="ss",),1,0)</f>
        <v>0</v>
      </c>
      <c r="E1812" s="28" t="s">
        <v>2594</v>
      </c>
      <c r="F1812" s="28" t="s">
        <v>485</v>
      </c>
      <c r="G1812" s="262">
        <v>4592</v>
      </c>
      <c r="H1812" s="79" t="s">
        <v>747</v>
      </c>
      <c r="I1812" s="164" t="s">
        <v>65</v>
      </c>
      <c r="J1812" s="273">
        <f ca="1">IF(AK1812&lt;=Données!$B$2,1," ")</f>
        <v>1</v>
      </c>
      <c r="K1812" s="45" t="s">
        <v>56</v>
      </c>
      <c r="L1812" s="46"/>
      <c r="M1812" s="93"/>
      <c r="N1812" s="238"/>
      <c r="O1812" s="234"/>
      <c r="P1812" s="198"/>
      <c r="Q1812" s="197"/>
      <c r="R1812" s="198"/>
      <c r="S1812" s="198">
        <v>1</v>
      </c>
      <c r="T1812" s="199"/>
      <c r="U1812" s="199"/>
      <c r="V1812" s="199"/>
      <c r="W1812" s="199"/>
      <c r="X1812" s="214"/>
      <c r="Y1812" s="215"/>
      <c r="Z1812" s="34"/>
      <c r="AA1812" s="35"/>
      <c r="AB1812" s="35"/>
      <c r="AC1812" s="35"/>
      <c r="AD1812" s="36"/>
      <c r="AE1812" s="224"/>
      <c r="AF1812" s="53"/>
      <c r="AG1812" s="54"/>
      <c r="AH1812" s="55"/>
      <c r="AI1812" s="56"/>
      <c r="AJ1812" s="41" t="s">
        <v>98</v>
      </c>
      <c r="AK1812" s="42">
        <v>44572</v>
      </c>
      <c r="AL1812" s="50"/>
      <c r="AM1812" s="337" t="str">
        <f>INDEX($K$6:$AE$6,1,MATCH(1,K1812:AE1812,-1))</f>
        <v>1870 +</v>
      </c>
      <c r="AN1812" s="337" t="str">
        <f>IF(INDEX($K$6:$AE$6,1,MATCH(1,K1812:AE1812,1))&lt;&gt;INDEX($K$6:$AE$6,1,MATCH(1,K1812:AE1812,-1)),INDEX($K$6:$AE$6,1,MATCH(1,K1812:AE1812,1)),"-")</f>
        <v>-</v>
      </c>
    </row>
    <row r="1813" spans="1:40" x14ac:dyDescent="0.2">
      <c r="A1813" s="382" t="str">
        <f>IF(IFERROR(VLOOKUP(G1813,EmployesActifs,1,FALSE),"Non")&lt;&gt;"Non","Oui","Non")</f>
        <v>Oui</v>
      </c>
      <c r="B1813" s="172">
        <f>IF(A1813="Oui",1,0)</f>
        <v>1</v>
      </c>
      <c r="C1813" s="172">
        <f>IF(OR(G1813="Médecin",H1813="Médecin",I1813="Médecin",I1813="Médecins",H1813="anesthésiste",H1813="boursier univ.",H1813="chercheur",H1813="chirurgien",H1813="Résident(e)",H1813="Md Urg",H1813="Md Card",LEFT(H1813,6)="Fellow",H1813="Externe Médecine",H1813="Directeur de la biobanque Médecin",H1813="monit.-boursier",),1,0)</f>
        <v>0</v>
      </c>
      <c r="D1813" s="172">
        <f>IF(OR(G1813=0,H1813="Stagiaire",H1813="Stagiaires",H1813="Externe",H1813="Externes",G1813="agence",H1813="STAGIAIRE INFIRMIER(ÈRE)",H1813="STAGIAIRE SI",H1813="STAGIAIRE S.I.",H1813="STAGIAIRE PAB",H1813="STAGIAIRE EN PERFUSION",H1813="Stagiaire Physiothérapeute",H1813="Stagiaire médecine",H1813="Stagiaire - Service sociaux",H1813="STAGIAIRE SOINS INFIRMIERS",H1813="STAGIAIRE EXTERNE EN MÉDECINE",H1813="ss",),1,0)</f>
        <v>0</v>
      </c>
      <c r="E1813" s="28" t="s">
        <v>2596</v>
      </c>
      <c r="F1813" s="28" t="s">
        <v>1492</v>
      </c>
      <c r="G1813" s="262">
        <v>11479</v>
      </c>
      <c r="H1813" s="79" t="s">
        <v>544</v>
      </c>
      <c r="I1813" s="164" t="s">
        <v>122</v>
      </c>
      <c r="J1813" s="273">
        <f ca="1">IF(AK1813&lt;=Données!$B$2,1," ")</f>
        <v>1</v>
      </c>
      <c r="K1813" s="45"/>
      <c r="L1813" s="46"/>
      <c r="M1813" s="93">
        <v>1</v>
      </c>
      <c r="N1813" s="238"/>
      <c r="O1813" s="234"/>
      <c r="P1813" s="198"/>
      <c r="Q1813" s="197"/>
      <c r="R1813" s="198"/>
      <c r="S1813" s="198"/>
      <c r="T1813" s="199"/>
      <c r="U1813" s="199"/>
      <c r="V1813" s="199"/>
      <c r="W1813" s="199"/>
      <c r="X1813" s="214"/>
      <c r="Y1813" s="215"/>
      <c r="Z1813" s="34"/>
      <c r="AA1813" s="35"/>
      <c r="AB1813" s="35"/>
      <c r="AC1813" s="35"/>
      <c r="AD1813" s="36"/>
      <c r="AE1813" s="224"/>
      <c r="AF1813" s="53"/>
      <c r="AG1813" s="54"/>
      <c r="AH1813" s="55"/>
      <c r="AI1813" s="56"/>
      <c r="AJ1813" s="41" t="s">
        <v>85</v>
      </c>
      <c r="AK1813" s="42">
        <v>44588</v>
      </c>
      <c r="AL1813" s="50"/>
      <c r="AM1813" s="337" t="str">
        <f>INDEX($K$6:$AE$6,1,MATCH(1,K1813:AE1813,-1))</f>
        <v>95PFE-L2L</v>
      </c>
      <c r="AN1813" s="337" t="str">
        <f>IF(INDEX($K$6:$AE$6,1,MATCH(1,K1813:AE1813,1))&lt;&gt;INDEX($K$6:$AE$6,1,MATCH(1,K1813:AE1813,-1)),INDEX($K$6:$AE$6,1,MATCH(1,K1813:AE1813,1)),"-")</f>
        <v>-</v>
      </c>
    </row>
    <row r="1814" spans="1:40" x14ac:dyDescent="0.2">
      <c r="A1814" s="382" t="str">
        <f>IF(IFERROR(VLOOKUP(G1814,EmployesActifs,1,FALSE),"Non")&lt;&gt;"Non","Oui","Non")</f>
        <v>Oui</v>
      </c>
      <c r="B1814" s="172">
        <f>IF(A1814="Oui",1,0)</f>
        <v>1</v>
      </c>
      <c r="C1814" s="172">
        <f>IF(OR(G1814="Médecin",H1814="Médecin",I1814="Médecin",I1814="Médecins",H1814="anesthésiste",H1814="boursier univ.",H1814="chercheur",H1814="chirurgien",H1814="Résident(e)",H1814="Md Urg",H1814="Md Card",LEFT(H1814,6)="Fellow",H1814="Externe Médecine",H1814="Directeur de la biobanque Médecin",H1814="monit.-boursier",),1,0)</f>
        <v>0</v>
      </c>
      <c r="D1814" s="172">
        <f>IF(OR(G1814=0,H1814="Stagiaire",H1814="Stagiaires",H1814="Externe",H1814="Externes",G1814="agence",H1814="STAGIAIRE INFIRMIER(ÈRE)",H1814="STAGIAIRE SI",H1814="STAGIAIRE S.I.",H1814="STAGIAIRE PAB",H1814="STAGIAIRE EN PERFUSION",H1814="Stagiaire Physiothérapeute",H1814="Stagiaire médecine",H1814="Stagiaire - Service sociaux",H1814="STAGIAIRE SOINS INFIRMIERS",H1814="STAGIAIRE EXTERNE EN MÉDECINE",H1814="ss",),1,0)</f>
        <v>0</v>
      </c>
      <c r="E1814" s="28" t="s">
        <v>2597</v>
      </c>
      <c r="F1814" s="28" t="s">
        <v>1651</v>
      </c>
      <c r="G1814" s="262">
        <v>2542</v>
      </c>
      <c r="H1814" s="79" t="s">
        <v>1074</v>
      </c>
      <c r="I1814" s="164" t="s">
        <v>2714</v>
      </c>
      <c r="J1814" s="273" t="str">
        <f ca="1">IF(AK1814&lt;=Données!$B$2,1," ")</f>
        <v xml:space="preserve"> </v>
      </c>
      <c r="K1814" s="45">
        <v>1</v>
      </c>
      <c r="L1814" s="46"/>
      <c r="M1814" s="93"/>
      <c r="N1814" s="238"/>
      <c r="O1814" s="234"/>
      <c r="P1814" s="198"/>
      <c r="Q1814" s="197"/>
      <c r="R1814" s="198"/>
      <c r="S1814" s="198"/>
      <c r="T1814" s="199"/>
      <c r="U1814" s="199"/>
      <c r="V1814" s="199"/>
      <c r="W1814" s="199"/>
      <c r="X1814" s="214"/>
      <c r="Y1814" s="215"/>
      <c r="Z1814" s="34"/>
      <c r="AA1814" s="35"/>
      <c r="AB1814" s="35"/>
      <c r="AC1814" s="35"/>
      <c r="AD1814" s="36"/>
      <c r="AE1814" s="224"/>
      <c r="AF1814" s="53"/>
      <c r="AG1814" s="54"/>
      <c r="AH1814" s="55"/>
      <c r="AI1814" s="56"/>
      <c r="AJ1814" s="41" t="s">
        <v>4462</v>
      </c>
      <c r="AK1814" s="42">
        <v>45791</v>
      </c>
      <c r="AL1814" s="50"/>
      <c r="AM1814" s="337" t="str">
        <f>INDEX($K$6:$AE$6,1,MATCH(1,K1814:AE1814,-1))</f>
        <v>95PFE-L2S</v>
      </c>
      <c r="AN1814" s="337" t="str">
        <f>IF(INDEX($K$6:$AE$6,1,MATCH(1,K1814:AE1814,1))&lt;&gt;INDEX($K$6:$AE$6,1,MATCH(1,K1814:AE1814,-1)),INDEX($K$6:$AE$6,1,MATCH(1,K1814:AE1814,1)),"-")</f>
        <v>-</v>
      </c>
    </row>
    <row r="1815" spans="1:40" x14ac:dyDescent="0.2">
      <c r="B1815" s="172">
        <f>IF(A1815="Oui",1,0)</f>
        <v>0</v>
      </c>
      <c r="C1815" s="172">
        <f>IF(OR(G1815="Médecin",H1815="Médecin",I1815="Médecin",I1815="Médecins",H1815="anesthésiste",H1815="boursier univ.",H1815="chercheur",H1815="chirurgien",H1815="Résident(e)",H1815="Md Urg",H1815="Md Card",LEFT(H1815,6)="Fellow",H1815="Externe Médecine",H1815="Directeur de la biobanque Médecin",H1815="monit.-boursier",),1,0)</f>
        <v>1</v>
      </c>
      <c r="D1815" s="172">
        <f>IF(OR(G1815=0,H1815="Stagiaire",H1815="Stagiaires",H1815="Externe",H1815="Externes",G1815="agence",H1815="STAGIAIRE INFIRMIER(ÈRE)",H1815="STAGIAIRE SI",H1815="STAGIAIRE S.I.",H1815="STAGIAIRE PAB",H1815="STAGIAIRE EN PERFUSION",H1815="Stagiaire Physiothérapeute",H1815="Stagiaire médecine",H1815="Stagiaire - Service sociaux",H1815="STAGIAIRE SOINS INFIRMIERS",H1815="STAGIAIRE EXTERNE EN MÉDECINE",H1815="ss",),1,0)</f>
        <v>0</v>
      </c>
      <c r="E1815" s="28" t="s">
        <v>4402</v>
      </c>
      <c r="F1815" s="28" t="s">
        <v>4403</v>
      </c>
      <c r="G1815" s="262" t="s">
        <v>6382</v>
      </c>
      <c r="H1815" s="79" t="s">
        <v>116</v>
      </c>
      <c r="I1815" s="164" t="s">
        <v>270</v>
      </c>
      <c r="J1815" s="273">
        <f ca="1">IF(AK1815&lt;=Données!$B$2,1," ")</f>
        <v>1</v>
      </c>
      <c r="K1815" s="45" t="s">
        <v>56</v>
      </c>
      <c r="L1815" s="46" t="s">
        <v>56</v>
      </c>
      <c r="M1815" s="93" t="s">
        <v>56</v>
      </c>
      <c r="N1815" s="238">
        <v>1</v>
      </c>
      <c r="O1815" s="234"/>
      <c r="P1815" s="198"/>
      <c r="Q1815" s="197"/>
      <c r="R1815" s="198"/>
      <c r="S1815" s="198"/>
      <c r="T1815" s="199"/>
      <c r="U1815" s="199"/>
      <c r="V1815" s="199"/>
      <c r="W1815" s="199"/>
      <c r="X1815" s="214"/>
      <c r="Y1815" s="215"/>
      <c r="Z1815" s="34"/>
      <c r="AA1815" s="35"/>
      <c r="AB1815" s="35"/>
      <c r="AC1815" s="35"/>
      <c r="AD1815" s="36"/>
      <c r="AE1815" s="224"/>
      <c r="AF1815" s="53"/>
      <c r="AG1815" s="54"/>
      <c r="AH1815" s="55"/>
      <c r="AI1815" s="56"/>
      <c r="AJ1815" s="41" t="s">
        <v>652</v>
      </c>
      <c r="AK1815" s="42">
        <v>45140</v>
      </c>
      <c r="AL1815" s="50"/>
      <c r="AM1815" s="337" t="str">
        <f>INDEX($K$6:$AE$6,1,MATCH(1,K1815:AE1815,-1))</f>
        <v>F550</v>
      </c>
      <c r="AN1815" s="337" t="str">
        <f>IF(INDEX($K$6:$AE$6,1,MATCH(1,K1815:AE1815,1))&lt;&gt;INDEX($K$6:$AE$6,1,MATCH(1,K1815:AE1815,-1)),INDEX($K$6:$AE$6,1,MATCH(1,K1815:AE1815,1)),"-")</f>
        <v>-</v>
      </c>
    </row>
    <row r="1816" spans="1:40" x14ac:dyDescent="0.2">
      <c r="A1816" s="382" t="str">
        <f>IF(IFERROR(VLOOKUP(G1816,EmployesActifs,1,FALSE),"Non")&lt;&gt;"Non","Oui","Non")</f>
        <v>Oui</v>
      </c>
      <c r="B1816" s="172">
        <f>IF(A1816="Oui",1,0)</f>
        <v>1</v>
      </c>
      <c r="C1816" s="172">
        <f>IF(OR(G1816="Médecin",H1816="Médecin",I1816="Médecin",I1816="Médecins",H1816="anesthésiste",H1816="boursier univ.",H1816="chercheur",H1816="chirurgien",H1816="Résident(e)",H1816="Md Urg",H1816="Md Card",LEFT(H1816,6)="Fellow",H1816="Externe Médecine",H1816="Directeur de la biobanque Médecin",H1816="monit.-boursier",),1,0)</f>
        <v>0</v>
      </c>
      <c r="D1816" s="172">
        <f>IF(OR(G1816=0,H1816="Stagiaire",H1816="Stagiaires",H1816="Externe",H1816="Externes",G1816="agence",H1816="STAGIAIRE INFIRMIER(ÈRE)",H1816="STAGIAIRE SI",H1816="STAGIAIRE S.I.",H1816="STAGIAIRE PAB",H1816="STAGIAIRE EN PERFUSION",H1816="Stagiaire Physiothérapeute",H1816="Stagiaire médecine",H1816="Stagiaire - Service sociaux",H1816="STAGIAIRE SOINS INFIRMIERS",H1816="STAGIAIRE EXTERNE EN MÉDECINE",H1816="ss",),1,0)</f>
        <v>0</v>
      </c>
      <c r="E1816" s="28" t="s">
        <v>2598</v>
      </c>
      <c r="F1816" s="28" t="s">
        <v>2599</v>
      </c>
      <c r="G1816" s="262">
        <v>9295</v>
      </c>
      <c r="H1816" s="79" t="s">
        <v>1174</v>
      </c>
      <c r="I1816" s="164" t="s">
        <v>933</v>
      </c>
      <c r="J1816" s="273" t="str">
        <f ca="1">IF(AK1816&lt;=Données!$B$2,1," ")</f>
        <v xml:space="preserve"> </v>
      </c>
      <c r="K1816" s="45"/>
      <c r="L1816" s="46">
        <v>1</v>
      </c>
      <c r="M1816" s="93"/>
      <c r="N1816" s="238"/>
      <c r="O1816" s="234"/>
      <c r="P1816" s="198"/>
      <c r="Q1816" s="197"/>
      <c r="R1816" s="198"/>
      <c r="S1816" s="198">
        <v>1</v>
      </c>
      <c r="T1816" s="199"/>
      <c r="U1816" s="199"/>
      <c r="V1816" s="199"/>
      <c r="W1816" s="199"/>
      <c r="X1816" s="214"/>
      <c r="Y1816" s="215"/>
      <c r="Z1816" s="34"/>
      <c r="AA1816" s="35"/>
      <c r="AB1816" s="35"/>
      <c r="AC1816" s="35"/>
      <c r="AD1816" s="36"/>
      <c r="AE1816" s="224"/>
      <c r="AF1816" s="53"/>
      <c r="AG1816" s="54"/>
      <c r="AH1816" s="55"/>
      <c r="AI1816" s="56"/>
      <c r="AJ1816" s="41" t="s">
        <v>4462</v>
      </c>
      <c r="AK1816" s="42">
        <v>45307</v>
      </c>
      <c r="AL1816" s="50"/>
      <c r="AM1816" s="337" t="str">
        <f>INDEX($K$6:$AE$6,1,MATCH(1,K1816:AE1816,-1))</f>
        <v>95PFE-L2M</v>
      </c>
      <c r="AN1816" s="337" t="str">
        <f>IF(INDEX($K$6:$AE$6,1,MATCH(1,K1816:AE1816,1))&lt;&gt;INDEX($K$6:$AE$6,1,MATCH(1,K1816:AE1816,-1)),INDEX($K$6:$AE$6,1,MATCH(1,K1816:AE1816,1)),"-")</f>
        <v>1870 +</v>
      </c>
    </row>
    <row r="1817" spans="1:40" x14ac:dyDescent="0.2">
      <c r="A1817" s="382" t="str">
        <f>IF(IFERROR(VLOOKUP(G1817,EmployesActifs,1,FALSE),"Non")&lt;&gt;"Non","Oui","Non")</f>
        <v>Oui</v>
      </c>
      <c r="B1817" s="172">
        <f>IF(A1817="Oui",1,0)</f>
        <v>1</v>
      </c>
      <c r="C1817" s="172">
        <f>IF(OR(G1817="Médecin",H1817="Médecin",I1817="Médecin",I1817="Médecins",H1817="anesthésiste",H1817="boursier univ.",H1817="chercheur",H1817="chirurgien",H1817="Résident(e)",H1817="Md Urg",H1817="Md Card",LEFT(H1817,6)="Fellow",H1817="Externe Médecine",H1817="Directeur de la biobanque Médecin",H1817="monit.-boursier",),1,0)</f>
        <v>0</v>
      </c>
      <c r="D1817" s="172">
        <f>IF(OR(G1817=0,H1817="Stagiaire",H1817="Stagiaires",H1817="Externe",H1817="Externes",G1817="agence",H1817="STAGIAIRE INFIRMIER(ÈRE)",H1817="STAGIAIRE SI",H1817="STAGIAIRE S.I.",H1817="STAGIAIRE PAB",H1817="STAGIAIRE EN PERFUSION",H1817="Stagiaire Physiothérapeute",H1817="Stagiaire médecine",H1817="Stagiaire - Service sociaux",H1817="STAGIAIRE SOINS INFIRMIERS",H1817="STAGIAIRE EXTERNE EN MÉDECINE",H1817="ss",),1,0)</f>
        <v>0</v>
      </c>
      <c r="E1817" s="28" t="s">
        <v>2600</v>
      </c>
      <c r="F1817" s="28" t="s">
        <v>485</v>
      </c>
      <c r="G1817" s="262">
        <v>1231</v>
      </c>
      <c r="H1817" s="79" t="s">
        <v>319</v>
      </c>
      <c r="I1817" s="164" t="s">
        <v>2601</v>
      </c>
      <c r="J1817" s="273" t="str">
        <f ca="1">IF(AK1817&lt;=Données!$B$2,1," ")</f>
        <v xml:space="preserve"> </v>
      </c>
      <c r="K1817" s="45"/>
      <c r="L1817" s="46"/>
      <c r="M1817" s="93"/>
      <c r="N1817" s="238"/>
      <c r="O1817" s="234"/>
      <c r="P1817" s="198"/>
      <c r="Q1817" s="197"/>
      <c r="R1817" s="198"/>
      <c r="S1817" s="198">
        <v>1</v>
      </c>
      <c r="T1817" s="199"/>
      <c r="U1817" s="199"/>
      <c r="V1817" s="199"/>
      <c r="W1817" s="199"/>
      <c r="X1817" s="214"/>
      <c r="Y1817" s="215"/>
      <c r="Z1817" s="34"/>
      <c r="AA1817" s="35"/>
      <c r="AB1817" s="35"/>
      <c r="AC1817" s="35"/>
      <c r="AD1817" s="36"/>
      <c r="AE1817" s="224"/>
      <c r="AF1817" s="53"/>
      <c r="AG1817" s="54"/>
      <c r="AH1817" s="55"/>
      <c r="AI1817" s="56"/>
      <c r="AJ1817" s="41" t="s">
        <v>4462</v>
      </c>
      <c r="AK1817" s="42">
        <v>45917</v>
      </c>
      <c r="AL1817" s="50"/>
      <c r="AM1817" s="337" t="str">
        <f>INDEX($K$6:$AE$6,1,MATCH(1,K1817:AE1817,-1))</f>
        <v>1870 +</v>
      </c>
      <c r="AN1817" s="337" t="str">
        <f>IF(INDEX($K$6:$AE$6,1,MATCH(1,K1817:AE1817,1))&lt;&gt;INDEX($K$6:$AE$6,1,MATCH(1,K1817:AE1817,-1)),INDEX($K$6:$AE$6,1,MATCH(1,K1817:AE1817,1)),"-")</f>
        <v>-</v>
      </c>
    </row>
    <row r="1818" spans="1:40" x14ac:dyDescent="0.2">
      <c r="A1818" s="382" t="str">
        <f>IF(IFERROR(VLOOKUP(G1818,EmployesActifs,1,FALSE),"Non")&lt;&gt;"Non","Oui","Non")</f>
        <v>Oui</v>
      </c>
      <c r="B1818" s="172">
        <f>IF(A1818="Oui",1,0)</f>
        <v>1</v>
      </c>
      <c r="C1818" s="172">
        <f>IF(OR(G1818="Médecin",H1818="Médecin",I1818="Médecin",I1818="Médecins",H1818="anesthésiste",H1818="boursier univ.",H1818="chercheur",H1818="chirurgien",H1818="Résident(e)",H1818="Md Urg",H1818="Md Card",LEFT(H1818,6)="Fellow",H1818="Externe Médecine",H1818="Directeur de la biobanque Médecin",H1818="monit.-boursier",),1,0)</f>
        <v>0</v>
      </c>
      <c r="D1818" s="172">
        <f>IF(OR(G1818=0,H1818="Stagiaire",H1818="Stagiaires",H1818="Externe",H1818="Externes",G1818="agence",H1818="STAGIAIRE INFIRMIER(ÈRE)",H1818="STAGIAIRE SI",H1818="STAGIAIRE S.I.",H1818="STAGIAIRE PAB",H1818="STAGIAIRE EN PERFUSION",H1818="Stagiaire Physiothérapeute",H1818="Stagiaire médecine",H1818="Stagiaire - Service sociaux",H1818="STAGIAIRE SOINS INFIRMIERS",H1818="STAGIAIRE EXTERNE EN MÉDECINE",H1818="ss",),1,0)</f>
        <v>0</v>
      </c>
      <c r="E1818" s="28" t="s">
        <v>5847</v>
      </c>
      <c r="F1818" s="28" t="s">
        <v>5848</v>
      </c>
      <c r="G1818" s="262">
        <v>13979</v>
      </c>
      <c r="H1818" s="79" t="s">
        <v>42</v>
      </c>
      <c r="I1818" s="164" t="s">
        <v>5717</v>
      </c>
      <c r="J1818" s="273" t="str">
        <f ca="1">IF(AK1818&lt;=Données!$B$2,1," ")</f>
        <v xml:space="preserve"> </v>
      </c>
      <c r="K1818" s="45"/>
      <c r="L1818" s="46"/>
      <c r="M1818" s="93"/>
      <c r="N1818" s="238"/>
      <c r="O1818" s="234">
        <v>1</v>
      </c>
      <c r="P1818" s="198"/>
      <c r="Q1818" s="197"/>
      <c r="R1818" s="198"/>
      <c r="S1818" s="198"/>
      <c r="T1818" s="199"/>
      <c r="U1818" s="199"/>
      <c r="V1818" s="199"/>
      <c r="W1818" s="199"/>
      <c r="X1818" s="214"/>
      <c r="Y1818" s="215"/>
      <c r="Z1818" s="34"/>
      <c r="AA1818" s="35"/>
      <c r="AB1818" s="35"/>
      <c r="AC1818" s="35"/>
      <c r="AD1818" s="36"/>
      <c r="AE1818" s="224"/>
      <c r="AF1818" s="53"/>
      <c r="AG1818" s="54"/>
      <c r="AH1818" s="55"/>
      <c r="AI1818" s="56"/>
      <c r="AJ1818" s="41" t="s">
        <v>5851</v>
      </c>
      <c r="AK1818" s="42">
        <v>45951</v>
      </c>
      <c r="AL1818" s="50"/>
      <c r="AM1818" s="337" t="str">
        <f>INDEX($K$6:$AE$6,1,MATCH(1,K1818:AE1818,-1))</f>
        <v>1804S</v>
      </c>
      <c r="AN1818" s="337" t="str">
        <f>IF(INDEX($K$6:$AE$6,1,MATCH(1,K1818:AE1818,1))&lt;&gt;INDEX($K$6:$AE$6,1,MATCH(1,K1818:AE1818,-1)),INDEX($K$6:$AE$6,1,MATCH(1,K1818:AE1818,1)),"-")</f>
        <v>-</v>
      </c>
    </row>
    <row r="1819" spans="1:40" x14ac:dyDescent="0.2">
      <c r="A1819" s="382" t="str">
        <f>IF(IFERROR(VLOOKUP(G1819,EmployesActifs,1,FALSE),"Non")&lt;&gt;"Non","Oui","Non")</f>
        <v>Oui</v>
      </c>
      <c r="B1819" s="172">
        <f>IF(A1819="Oui",1,0)</f>
        <v>1</v>
      </c>
      <c r="C1819" s="172">
        <f>IF(OR(G1819="Médecin",H1819="Médecin",I1819="Médecin",I1819="Médecins",H1819="anesthésiste",H1819="boursier univ.",H1819="chercheur",H1819="chirurgien",H1819="Résident(e)",H1819="Md Urg",H1819="Md Card",LEFT(H1819,6)="Fellow",H1819="Externe Médecine",H1819="Directeur de la biobanque Médecin",H1819="monit.-boursier",),1,0)</f>
        <v>0</v>
      </c>
      <c r="D1819" s="172">
        <f>IF(OR(G1819=0,H1819="Stagiaire",H1819="Stagiaires",H1819="Externe",H1819="Externes",G1819="agence",H1819="STAGIAIRE INFIRMIER(ÈRE)",H1819="STAGIAIRE SI",H1819="STAGIAIRE S.I.",H1819="STAGIAIRE PAB",H1819="STAGIAIRE EN PERFUSION",H1819="Stagiaire Physiothérapeute",H1819="Stagiaire médecine",H1819="Stagiaire - Service sociaux",H1819="STAGIAIRE SOINS INFIRMIERS",H1819="STAGIAIRE EXTERNE EN MÉDECINE",H1819="ss",),1,0)</f>
        <v>0</v>
      </c>
      <c r="E1819" s="28" t="s">
        <v>5847</v>
      </c>
      <c r="F1819" s="28" t="s">
        <v>5848</v>
      </c>
      <c r="G1819" s="262">
        <v>13979</v>
      </c>
      <c r="H1819" s="79" t="s">
        <v>42</v>
      </c>
      <c r="I1819" s="164" t="s">
        <v>5717</v>
      </c>
      <c r="J1819" s="273" t="str">
        <f ca="1">IF(AK1819&lt;=Données!$B$2,1," ")</f>
        <v xml:space="preserve"> </v>
      </c>
      <c r="K1819" s="45"/>
      <c r="L1819" s="46">
        <v>1</v>
      </c>
      <c r="M1819" s="93"/>
      <c r="N1819" s="238"/>
      <c r="O1819" s="234"/>
      <c r="P1819" s="198"/>
      <c r="Q1819" s="197"/>
      <c r="R1819" s="198"/>
      <c r="S1819" s="198"/>
      <c r="T1819" s="199"/>
      <c r="U1819" s="199"/>
      <c r="V1819" s="199"/>
      <c r="W1819" s="199"/>
      <c r="X1819" s="214"/>
      <c r="Y1819" s="215"/>
      <c r="Z1819" s="34"/>
      <c r="AA1819" s="35"/>
      <c r="AB1819" s="35"/>
      <c r="AC1819" s="35"/>
      <c r="AD1819" s="36"/>
      <c r="AE1819" s="224"/>
      <c r="AF1819" s="53"/>
      <c r="AG1819" s="54"/>
      <c r="AH1819" s="55"/>
      <c r="AI1819" s="56"/>
      <c r="AJ1819" s="41" t="s">
        <v>4462</v>
      </c>
      <c r="AK1819" s="42">
        <v>45342</v>
      </c>
      <c r="AL1819" s="50"/>
      <c r="AM1819" s="337" t="str">
        <f>INDEX($K$6:$AE$6,1,MATCH(1,K1819:AE1819,-1))</f>
        <v>95PFE-L2M</v>
      </c>
      <c r="AN1819" s="337" t="str">
        <f>IF(INDEX($K$6:$AE$6,1,MATCH(1,K1819:AE1819,1))&lt;&gt;INDEX($K$6:$AE$6,1,MATCH(1,K1819:AE1819,-1)),INDEX($K$6:$AE$6,1,MATCH(1,K1819:AE1819,1)),"-")</f>
        <v>-</v>
      </c>
    </row>
    <row r="1820" spans="1:40" x14ac:dyDescent="0.2">
      <c r="A1820" s="382" t="str">
        <f>IF(IFERROR(VLOOKUP(G1820,EmployesActifs,1,FALSE),"Non")&lt;&gt;"Non","Oui","Non")</f>
        <v>Oui</v>
      </c>
      <c r="B1820" s="172">
        <f>IF(A1820="Oui",1,0)</f>
        <v>1</v>
      </c>
      <c r="C1820" s="172">
        <f>IF(OR(G1820="Médecin",H1820="Médecin",I1820="Médecin",I1820="Médecins",H1820="anesthésiste",H1820="boursier univ.",H1820="chercheur",H1820="chirurgien",H1820="Résident(e)",H1820="Md Urg",H1820="Md Card",LEFT(H1820,6)="Fellow",H1820="Externe Médecine",H1820="Directeur de la biobanque Médecin",H1820="monit.-boursier",),1,0)</f>
        <v>0</v>
      </c>
      <c r="D1820" s="172">
        <f>IF(OR(G1820=0,H1820="Stagiaire",H1820="Stagiaires",H1820="Externe",H1820="Externes",G1820="agence",H1820="STAGIAIRE INFIRMIER(ÈRE)",H1820="STAGIAIRE SI",H1820="STAGIAIRE S.I.",H1820="STAGIAIRE PAB",H1820="STAGIAIRE EN PERFUSION",H1820="Stagiaire Physiothérapeute",H1820="Stagiaire médecine",H1820="Stagiaire - Service sociaux",H1820="STAGIAIRE SOINS INFIRMIERS",H1820="STAGIAIRE EXTERNE EN MÉDECINE",H1820="ss",),1,0)</f>
        <v>0</v>
      </c>
      <c r="E1820" s="28" t="s">
        <v>2602</v>
      </c>
      <c r="F1820" s="28" t="s">
        <v>602</v>
      </c>
      <c r="G1820" s="262">
        <v>11168</v>
      </c>
      <c r="H1820" s="79" t="s">
        <v>103</v>
      </c>
      <c r="I1820" s="164" t="s">
        <v>5701</v>
      </c>
      <c r="J1820" s="273">
        <f ca="1">IF(AK1820&lt;=Données!$B$2,1," ")</f>
        <v>1</v>
      </c>
      <c r="K1820" s="45"/>
      <c r="L1820" s="46">
        <v>1</v>
      </c>
      <c r="M1820" s="93"/>
      <c r="N1820" s="238"/>
      <c r="O1820" s="234"/>
      <c r="P1820" s="198"/>
      <c r="Q1820" s="197"/>
      <c r="R1820" s="198">
        <v>1</v>
      </c>
      <c r="S1820" s="198"/>
      <c r="T1820" s="199"/>
      <c r="U1820" s="199"/>
      <c r="V1820" s="199"/>
      <c r="W1820" s="199"/>
      <c r="X1820" s="214"/>
      <c r="Y1820" s="215"/>
      <c r="Z1820" s="34"/>
      <c r="AA1820" s="35">
        <v>1</v>
      </c>
      <c r="AB1820" s="35"/>
      <c r="AC1820" s="35"/>
      <c r="AD1820" s="36"/>
      <c r="AE1820" s="224"/>
      <c r="AF1820" s="53"/>
      <c r="AG1820" s="54"/>
      <c r="AH1820" s="55"/>
      <c r="AI1820" s="56"/>
      <c r="AJ1820" s="41" t="s">
        <v>159</v>
      </c>
      <c r="AK1820" s="42">
        <v>44392</v>
      </c>
      <c r="AL1820" s="50"/>
      <c r="AM1820" s="337" t="str">
        <f>INDEX($K$6:$AE$6,1,MATCH(1,K1820:AE1820,-1))</f>
        <v>95PFE-L2M</v>
      </c>
      <c r="AN1820" s="337" t="str">
        <f>IF(INDEX($K$6:$AE$6,1,MATCH(1,K1820:AE1820,1))&lt;&gt;INDEX($K$6:$AE$6,1,MATCH(1,K1820:AE1820,-1)),INDEX($K$6:$AE$6,1,MATCH(1,K1820:AE1820,1)),"-")</f>
        <v>1511-S</v>
      </c>
    </row>
    <row r="1821" spans="1:40" x14ac:dyDescent="0.2">
      <c r="A1821" s="382" t="str">
        <f>IF(IFERROR(VLOOKUP(G1821,EmployesActifs,1,FALSE),"Non")&lt;&gt;"Non","Oui","Non")</f>
        <v>Oui</v>
      </c>
      <c r="B1821" s="172">
        <f>IF(A1821="Oui",1,0)</f>
        <v>1</v>
      </c>
      <c r="C1821" s="172">
        <f>IF(OR(G1821="Médecin",H1821="Médecin",I1821="Médecin",I1821="Médecins",H1821="anesthésiste",H1821="boursier univ.",H1821="chercheur",H1821="chirurgien",H1821="Résident(e)",H1821="Md Urg",H1821="Md Card",LEFT(H1821,6)="Fellow",H1821="Externe Médecine",H1821="Directeur de la biobanque Médecin",H1821="monit.-boursier",),1,0)</f>
        <v>0</v>
      </c>
      <c r="D1821" s="172">
        <f>IF(OR(G1821=0,H1821="Stagiaire",H1821="Stagiaires",H1821="Externe",H1821="Externes",G1821="agence",H1821="STAGIAIRE INFIRMIER(ÈRE)",H1821="STAGIAIRE SI",H1821="STAGIAIRE S.I.",H1821="STAGIAIRE PAB",H1821="STAGIAIRE EN PERFUSION",H1821="Stagiaire Physiothérapeute",H1821="Stagiaire médecine",H1821="Stagiaire - Service sociaux",H1821="STAGIAIRE SOINS INFIRMIERS",H1821="STAGIAIRE EXTERNE EN MÉDECINE",H1821="ss",),1,0)</f>
        <v>0</v>
      </c>
      <c r="E1821" s="28" t="s">
        <v>2602</v>
      </c>
      <c r="F1821" s="28" t="s">
        <v>2603</v>
      </c>
      <c r="G1821" s="262">
        <v>5820</v>
      </c>
      <c r="H1821" s="79" t="s">
        <v>72</v>
      </c>
      <c r="I1821" s="164" t="s">
        <v>888</v>
      </c>
      <c r="J1821" s="273">
        <f ca="1">IF(AK1821&lt;=Données!$B$2,1," ")</f>
        <v>1</v>
      </c>
      <c r="K1821" s="45"/>
      <c r="L1821" s="46"/>
      <c r="M1821" s="93"/>
      <c r="N1821" s="238"/>
      <c r="O1821" s="234"/>
      <c r="P1821" s="198"/>
      <c r="Q1821" s="197"/>
      <c r="R1821" s="198"/>
      <c r="S1821" s="198">
        <v>1</v>
      </c>
      <c r="T1821" s="199"/>
      <c r="U1821" s="199"/>
      <c r="V1821" s="199"/>
      <c r="W1821" s="199"/>
      <c r="X1821" s="214"/>
      <c r="Y1821" s="215"/>
      <c r="Z1821" s="34"/>
      <c r="AA1821" s="35"/>
      <c r="AB1821" s="35"/>
      <c r="AC1821" s="35"/>
      <c r="AD1821" s="36"/>
      <c r="AE1821" s="224"/>
      <c r="AF1821" s="37"/>
      <c r="AG1821" s="38"/>
      <c r="AH1821" s="55"/>
      <c r="AI1821" s="56"/>
      <c r="AJ1821" s="41" t="s">
        <v>44</v>
      </c>
      <c r="AK1821" s="42">
        <v>43872</v>
      </c>
      <c r="AL1821" s="50"/>
      <c r="AM1821" s="337" t="str">
        <f>INDEX($K$6:$AE$6,1,MATCH(1,K1821:AE1821,-1))</f>
        <v>1870 +</v>
      </c>
      <c r="AN1821" s="337" t="str">
        <f>IF(INDEX($K$6:$AE$6,1,MATCH(1,K1821:AE1821,1))&lt;&gt;INDEX($K$6:$AE$6,1,MATCH(1,K1821:AE1821,-1)),INDEX($K$6:$AE$6,1,MATCH(1,K1821:AE1821,1)),"-")</f>
        <v>-</v>
      </c>
    </row>
    <row r="1822" spans="1:40" x14ac:dyDescent="0.2">
      <c r="A1822" s="382" t="str">
        <f>IF(IFERROR(VLOOKUP(G1822,EmployesActifs,1,FALSE),"Non")&lt;&gt;"Non","Oui","Non")</f>
        <v>Oui</v>
      </c>
      <c r="B1822" s="172">
        <f>IF(A1822="Oui",1,0)</f>
        <v>1</v>
      </c>
      <c r="C1822" s="172">
        <f>IF(OR(G1822="Médecin",H1822="Médecin",I1822="Médecin",I1822="Médecins",H1822="anesthésiste",H1822="boursier univ.",H1822="chercheur",H1822="chirurgien",H1822="Résident(e)",H1822="Md Urg",H1822="Md Card",LEFT(H1822,6)="Fellow",H1822="Externe Médecine",H1822="Directeur de la biobanque Médecin",H1822="monit.-boursier",),1,0)</f>
        <v>0</v>
      </c>
      <c r="D1822" s="172">
        <f>IF(OR(G1822=0,H1822="Stagiaire",H1822="Stagiaires",H1822="Externe",H1822="Externes",G1822="agence",H1822="STAGIAIRE INFIRMIER(ÈRE)",H1822="STAGIAIRE SI",H1822="STAGIAIRE S.I.",H1822="STAGIAIRE PAB",H1822="STAGIAIRE EN PERFUSION",H1822="Stagiaire Physiothérapeute",H1822="Stagiaire médecine",H1822="Stagiaire - Service sociaux",H1822="STAGIAIRE SOINS INFIRMIERS",H1822="STAGIAIRE EXTERNE EN MÉDECINE",H1822="ss",),1,0)</f>
        <v>0</v>
      </c>
      <c r="E1822" s="28" t="s">
        <v>2602</v>
      </c>
      <c r="F1822" s="28" t="s">
        <v>2172</v>
      </c>
      <c r="G1822" s="262">
        <v>5556</v>
      </c>
      <c r="H1822" s="79" t="s">
        <v>54</v>
      </c>
      <c r="I1822" s="164" t="s">
        <v>55</v>
      </c>
      <c r="J1822" s="273" t="str">
        <f ca="1">IF(AK1822&lt;=Données!$B$2,1," ")</f>
        <v xml:space="preserve"> </v>
      </c>
      <c r="K1822" s="45"/>
      <c r="L1822" s="46" t="s">
        <v>56</v>
      </c>
      <c r="M1822" s="93"/>
      <c r="N1822" s="238"/>
      <c r="O1822" s="234"/>
      <c r="P1822" s="198"/>
      <c r="Q1822" s="197"/>
      <c r="R1822" s="198"/>
      <c r="S1822" s="198">
        <v>1</v>
      </c>
      <c r="T1822" s="199"/>
      <c r="U1822" s="199"/>
      <c r="V1822" s="199"/>
      <c r="W1822" s="199"/>
      <c r="X1822" s="214"/>
      <c r="Y1822" s="215"/>
      <c r="Z1822" s="34"/>
      <c r="AA1822" s="35"/>
      <c r="AB1822" s="35"/>
      <c r="AC1822" s="35"/>
      <c r="AD1822" s="36"/>
      <c r="AE1822" s="224"/>
      <c r="AF1822" s="37"/>
      <c r="AG1822" s="38"/>
      <c r="AH1822" s="55"/>
      <c r="AI1822" s="56"/>
      <c r="AJ1822" s="41" t="s">
        <v>50</v>
      </c>
      <c r="AK1822" s="42">
        <v>45631</v>
      </c>
      <c r="AL1822" s="50"/>
      <c r="AM1822" s="337" t="str">
        <f>INDEX($K$6:$AE$6,1,MATCH(1,K1822:AE1822,-1))</f>
        <v>1870 +</v>
      </c>
      <c r="AN1822" s="337" t="str">
        <f>IF(INDEX($K$6:$AE$6,1,MATCH(1,K1822:AE1822,1))&lt;&gt;INDEX($K$6:$AE$6,1,MATCH(1,K1822:AE1822,-1)),INDEX($K$6:$AE$6,1,MATCH(1,K1822:AE1822,1)),"-")</f>
        <v>-</v>
      </c>
    </row>
    <row r="1823" spans="1:40" x14ac:dyDescent="0.2">
      <c r="A1823" s="382" t="str">
        <f>IF(IFERROR(VLOOKUP(G1823,EmployesActifs,1,FALSE),"Non")&lt;&gt;"Non","Oui","Non")</f>
        <v>Oui</v>
      </c>
      <c r="B1823" s="172">
        <f>IF(A1823="Oui",1,0)</f>
        <v>1</v>
      </c>
      <c r="C1823" s="172">
        <f>IF(OR(G1823="Médecin",H1823="Médecin",I1823="Médecin",I1823="Médecins",H1823="anesthésiste",H1823="boursier univ.",H1823="chercheur",H1823="chirurgien",H1823="Résident(e)",H1823="Md Urg",H1823="Md Card",LEFT(H1823,6)="Fellow",H1823="Externe Médecine",H1823="Directeur de la biobanque Médecin",H1823="monit.-boursier",),1,0)</f>
        <v>0</v>
      </c>
      <c r="D1823" s="172">
        <f>IF(OR(G1823=0,H1823="Stagiaire",H1823="Stagiaires",H1823="Externe",H1823="Externes",G1823="agence",H1823="STAGIAIRE INFIRMIER(ÈRE)",H1823="STAGIAIRE SI",H1823="STAGIAIRE S.I.",H1823="STAGIAIRE PAB",H1823="STAGIAIRE EN PERFUSION",H1823="Stagiaire Physiothérapeute",H1823="Stagiaire médecine",H1823="Stagiaire - Service sociaux",H1823="STAGIAIRE SOINS INFIRMIERS",H1823="STAGIAIRE EXTERNE EN MÉDECINE",H1823="ss",),1,0)</f>
        <v>0</v>
      </c>
      <c r="E1823" s="28" t="s">
        <v>3088</v>
      </c>
      <c r="F1823" s="28" t="s">
        <v>3089</v>
      </c>
      <c r="G1823" s="262">
        <v>12599</v>
      </c>
      <c r="H1823" s="79" t="s">
        <v>517</v>
      </c>
      <c r="I1823" s="164" t="s">
        <v>5713</v>
      </c>
      <c r="J1823" s="273">
        <f ca="1">IF(AK1823&lt;=Données!$B$2,1," ")</f>
        <v>1</v>
      </c>
      <c r="K1823" s="45"/>
      <c r="L1823" s="46">
        <v>1</v>
      </c>
      <c r="M1823" s="93"/>
      <c r="N1823" s="238"/>
      <c r="O1823" s="234"/>
      <c r="P1823" s="198"/>
      <c r="Q1823" s="197"/>
      <c r="R1823" s="198"/>
      <c r="S1823" s="198"/>
      <c r="T1823" s="199"/>
      <c r="U1823" s="199"/>
      <c r="V1823" s="199"/>
      <c r="W1823" s="199"/>
      <c r="X1823" s="214"/>
      <c r="Y1823" s="215"/>
      <c r="Z1823" s="34"/>
      <c r="AA1823" s="35"/>
      <c r="AB1823" s="35"/>
      <c r="AC1823" s="35"/>
      <c r="AD1823" s="36"/>
      <c r="AE1823" s="224"/>
      <c r="AF1823" s="37"/>
      <c r="AG1823" s="38"/>
      <c r="AH1823" s="55"/>
      <c r="AI1823" s="56"/>
      <c r="AJ1823" s="41" t="s">
        <v>85</v>
      </c>
      <c r="AK1823" s="42">
        <v>44909</v>
      </c>
      <c r="AL1823" s="50"/>
      <c r="AM1823" s="337" t="str">
        <f>INDEX($K$6:$AE$6,1,MATCH(1,K1823:AE1823,-1))</f>
        <v>95PFE-L2M</v>
      </c>
      <c r="AN1823" s="337" t="str">
        <f>IF(INDEX($K$6:$AE$6,1,MATCH(1,K1823:AE1823,1))&lt;&gt;INDEX($K$6:$AE$6,1,MATCH(1,K1823:AE1823,-1)),INDEX($K$6:$AE$6,1,MATCH(1,K1823:AE1823,1)),"-")</f>
        <v>-</v>
      </c>
    </row>
    <row r="1824" spans="1:40" x14ac:dyDescent="0.2">
      <c r="A1824" s="382" t="str">
        <f>IF(IFERROR(VLOOKUP(G1824,EmployesActifs,1,FALSE),"Non")&lt;&gt;"Non","Oui","Non")</f>
        <v>Oui</v>
      </c>
      <c r="B1824" s="172">
        <f>IF(A1824="Oui",1,0)</f>
        <v>1</v>
      </c>
      <c r="C1824" s="172">
        <f>IF(OR(G1824="Médecin",H1824="Médecin",I1824="Médecin",I1824="Médecins",H1824="anesthésiste",H1824="boursier univ.",H1824="chercheur",H1824="chirurgien",H1824="Résident(e)",H1824="Md Urg",H1824="Md Card",LEFT(H1824,6)="Fellow",H1824="Externe Médecine",H1824="Directeur de la biobanque Médecin",H1824="monit.-boursier",),1,0)</f>
        <v>0</v>
      </c>
      <c r="D1824" s="172">
        <f>IF(OR(G1824=0,H1824="Stagiaire",H1824="Stagiaires",H1824="Externe",H1824="Externes",G1824="agence",H1824="STAGIAIRE INFIRMIER(ÈRE)",H1824="STAGIAIRE SI",H1824="STAGIAIRE S.I.",H1824="STAGIAIRE PAB",H1824="STAGIAIRE EN PERFUSION",H1824="Stagiaire Physiothérapeute",H1824="Stagiaire médecine",H1824="Stagiaire - Service sociaux",H1824="STAGIAIRE SOINS INFIRMIERS",H1824="STAGIAIRE EXTERNE EN MÉDECINE",H1824="ss",),1,0)</f>
        <v>0</v>
      </c>
      <c r="E1824" s="28" t="s">
        <v>2607</v>
      </c>
      <c r="F1824" s="28" t="s">
        <v>2608</v>
      </c>
      <c r="G1824" s="262">
        <v>9880</v>
      </c>
      <c r="H1824" s="79" t="s">
        <v>426</v>
      </c>
      <c r="I1824" s="164" t="s">
        <v>1764</v>
      </c>
      <c r="J1824" s="273">
        <f ca="1">IF(AK1824&lt;=Données!$B$2,1," ")</f>
        <v>1</v>
      </c>
      <c r="K1824" s="45"/>
      <c r="L1824" s="46">
        <v>1</v>
      </c>
      <c r="M1824" s="47"/>
      <c r="N1824" s="48"/>
      <c r="O1824" s="197"/>
      <c r="P1824" s="198"/>
      <c r="Q1824" s="197"/>
      <c r="R1824" s="198"/>
      <c r="S1824" s="198"/>
      <c r="T1824" s="199"/>
      <c r="U1824" s="199"/>
      <c r="V1824" s="199"/>
      <c r="W1824" s="199"/>
      <c r="X1824" s="214"/>
      <c r="Y1824" s="215"/>
      <c r="Z1824" s="34"/>
      <c r="AA1824" s="35"/>
      <c r="AB1824" s="35"/>
      <c r="AC1824" s="35"/>
      <c r="AD1824" s="36"/>
      <c r="AE1824" s="224"/>
      <c r="AF1824" s="37"/>
      <c r="AG1824" s="38"/>
      <c r="AH1824" s="55"/>
      <c r="AI1824" s="56"/>
      <c r="AJ1824" s="41" t="s">
        <v>144</v>
      </c>
      <c r="AK1824" s="42">
        <v>44587</v>
      </c>
      <c r="AL1824" s="50"/>
      <c r="AM1824" s="337" t="str">
        <f>INDEX($K$6:$AE$6,1,MATCH(1,K1824:AE1824,-1))</f>
        <v>95PFE-L2M</v>
      </c>
      <c r="AN1824" s="337" t="str">
        <f>IF(INDEX($K$6:$AE$6,1,MATCH(1,K1824:AE1824,1))&lt;&gt;INDEX($K$6:$AE$6,1,MATCH(1,K1824:AE1824,-1)),INDEX($K$6:$AE$6,1,MATCH(1,K1824:AE1824,1)),"-")</f>
        <v>-</v>
      </c>
    </row>
    <row r="1825" spans="1:40" x14ac:dyDescent="0.2">
      <c r="A1825" s="382" t="str">
        <f>IF(IFERROR(VLOOKUP(G1825,EmployesActifs,1,FALSE),"Non")&lt;&gt;"Non","Oui","Non")</f>
        <v>Oui</v>
      </c>
      <c r="B1825" s="172">
        <f>IF(A1825="Oui",1,0)</f>
        <v>1</v>
      </c>
      <c r="C1825" s="172">
        <f>IF(OR(G1825="Médecin",H1825="Médecin",I1825="Médecin",I1825="Médecins",H1825="anesthésiste",H1825="boursier univ.",H1825="chercheur",H1825="chirurgien",H1825="Résident(e)",H1825="Md Urg",H1825="Md Card",LEFT(H1825,6)="Fellow",H1825="Externe Médecine",H1825="Directeur de la biobanque Médecin",H1825="monit.-boursier",),1,0)</f>
        <v>0</v>
      </c>
      <c r="D1825" s="172">
        <f>IF(OR(G1825=0,H1825="Stagiaire",H1825="Stagiaires",H1825="Externe",H1825="Externes",G1825="agence",H1825="STAGIAIRE INFIRMIER(ÈRE)",H1825="STAGIAIRE SI",H1825="STAGIAIRE S.I.",H1825="STAGIAIRE PAB",H1825="STAGIAIRE EN PERFUSION",H1825="Stagiaire Physiothérapeute",H1825="Stagiaire médecine",H1825="Stagiaire - Service sociaux",H1825="STAGIAIRE SOINS INFIRMIERS",H1825="STAGIAIRE EXTERNE EN MÉDECINE",H1825="ss",),1,0)</f>
        <v>0</v>
      </c>
      <c r="E1825" s="28" t="s">
        <v>2609</v>
      </c>
      <c r="F1825" s="28" t="s">
        <v>3679</v>
      </c>
      <c r="G1825" s="262">
        <v>5990</v>
      </c>
      <c r="H1825" s="79" t="s">
        <v>69</v>
      </c>
      <c r="I1825" s="164" t="s">
        <v>5717</v>
      </c>
      <c r="J1825" s="273">
        <f ca="1">IF(AK1825&lt;=Données!$B$2,1," ")</f>
        <v>1</v>
      </c>
      <c r="K1825" s="45"/>
      <c r="L1825" s="46" t="s">
        <v>56</v>
      </c>
      <c r="M1825" s="47" t="s">
        <v>56</v>
      </c>
      <c r="N1825" s="48"/>
      <c r="O1825" s="197"/>
      <c r="P1825" s="198"/>
      <c r="Q1825" s="197"/>
      <c r="R1825" s="198" t="s">
        <v>56</v>
      </c>
      <c r="S1825" s="198" t="s">
        <v>56</v>
      </c>
      <c r="T1825" s="199"/>
      <c r="U1825" s="199"/>
      <c r="V1825" s="199"/>
      <c r="W1825" s="199"/>
      <c r="X1825" s="214"/>
      <c r="Y1825" s="215"/>
      <c r="Z1825" s="34"/>
      <c r="AA1825" s="35"/>
      <c r="AB1825" s="35"/>
      <c r="AC1825" s="35"/>
      <c r="AD1825" s="36">
        <v>1</v>
      </c>
      <c r="AE1825" s="224"/>
      <c r="AF1825" s="37"/>
      <c r="AG1825" s="38"/>
      <c r="AH1825" s="55"/>
      <c r="AI1825" s="56"/>
      <c r="AJ1825" s="41" t="s">
        <v>57</v>
      </c>
      <c r="AK1825" s="42">
        <v>44565</v>
      </c>
      <c r="AL1825" s="50"/>
      <c r="AM1825" s="337" t="str">
        <f>INDEX($K$6:$AE$6,1,MATCH(1,K1825:AE1825,-1))</f>
        <v>1517-LP</v>
      </c>
      <c r="AN1825" s="337" t="str">
        <f>IF(INDEX($K$6:$AE$6,1,MATCH(1,K1825:AE1825,1))&lt;&gt;INDEX($K$6:$AE$6,1,MATCH(1,K1825:AE1825,-1)),INDEX($K$6:$AE$6,1,MATCH(1,K1825:AE1825,1)),"-")</f>
        <v>-</v>
      </c>
    </row>
    <row r="1826" spans="1:40" x14ac:dyDescent="0.2">
      <c r="A1826" s="382" t="str">
        <f>IF(IFERROR(VLOOKUP(G1826,EmployesActifs,1,FALSE),"Non")&lt;&gt;"Non","Oui","Non")</f>
        <v>Oui</v>
      </c>
      <c r="B1826" s="172">
        <f>IF(A1826="Oui",1,0)</f>
        <v>1</v>
      </c>
      <c r="C1826" s="172">
        <f>IF(OR(G1826="Médecin",H1826="Médecin",I1826="Médecin",I1826="Médecins",H1826="anesthésiste",H1826="boursier univ.",H1826="chercheur",H1826="chirurgien",H1826="Résident(e)",H1826="Md Urg",H1826="Md Card",LEFT(H1826,6)="Fellow",H1826="Externe Médecine",H1826="Directeur de la biobanque Médecin",H1826="monit.-boursier",),1,0)</f>
        <v>0</v>
      </c>
      <c r="D1826" s="172">
        <f>IF(OR(G1826=0,H1826="Stagiaire",H1826="Stagiaires",H1826="Externe",H1826="Externes",G1826="agence",H1826="STAGIAIRE INFIRMIER(ÈRE)",H1826="STAGIAIRE SI",H1826="STAGIAIRE S.I.",H1826="STAGIAIRE PAB",H1826="STAGIAIRE EN PERFUSION",H1826="Stagiaire Physiothérapeute",H1826="Stagiaire médecine",H1826="Stagiaire - Service sociaux",H1826="STAGIAIRE SOINS INFIRMIERS",H1826="STAGIAIRE EXTERNE EN MÉDECINE",H1826="ss",),1,0)</f>
        <v>0</v>
      </c>
      <c r="E1826" s="28" t="s">
        <v>2612</v>
      </c>
      <c r="F1826" s="28" t="s">
        <v>458</v>
      </c>
      <c r="G1826" s="262">
        <v>8842</v>
      </c>
      <c r="H1826" s="79" t="s">
        <v>342</v>
      </c>
      <c r="I1826" s="164" t="s">
        <v>171</v>
      </c>
      <c r="J1826" s="273">
        <f ca="1">IF(AK1826&lt;=Données!$B$2,1," ")</f>
        <v>1</v>
      </c>
      <c r="K1826" s="45">
        <v>1</v>
      </c>
      <c r="L1826" s="46"/>
      <c r="M1826" s="47"/>
      <c r="N1826" s="48"/>
      <c r="O1826" s="197"/>
      <c r="P1826" s="198"/>
      <c r="Q1826" s="197"/>
      <c r="R1826" s="198"/>
      <c r="S1826" s="198"/>
      <c r="T1826" s="199"/>
      <c r="U1826" s="199"/>
      <c r="V1826" s="199"/>
      <c r="W1826" s="199"/>
      <c r="X1826" s="214"/>
      <c r="Y1826" s="215"/>
      <c r="Z1826" s="34"/>
      <c r="AA1826" s="35"/>
      <c r="AB1826" s="35"/>
      <c r="AC1826" s="35"/>
      <c r="AD1826" s="36"/>
      <c r="AE1826" s="224"/>
      <c r="AF1826" s="37"/>
      <c r="AG1826" s="38"/>
      <c r="AH1826" s="55"/>
      <c r="AI1826" s="56"/>
      <c r="AJ1826" s="41" t="s">
        <v>290</v>
      </c>
      <c r="AK1826" s="42">
        <v>44589</v>
      </c>
      <c r="AL1826" s="50"/>
      <c r="AM1826" s="337" t="str">
        <f>INDEX($K$6:$AE$6,1,MATCH(1,K1826:AE1826,-1))</f>
        <v>95PFE-L2S</v>
      </c>
      <c r="AN1826" s="337" t="str">
        <f>IF(INDEX($K$6:$AE$6,1,MATCH(1,K1826:AE1826,1))&lt;&gt;INDEX($K$6:$AE$6,1,MATCH(1,K1826:AE1826,-1)),INDEX($K$6:$AE$6,1,MATCH(1,K1826:AE1826,1)),"-")</f>
        <v>-</v>
      </c>
    </row>
    <row r="1827" spans="1:40" x14ac:dyDescent="0.2">
      <c r="A1827" s="382" t="str">
        <f>IF(IFERROR(VLOOKUP(G1827,EmployesActifs,1,FALSE),"Non")&lt;&gt;"Non","Oui","Non")</f>
        <v>Oui</v>
      </c>
      <c r="B1827" s="172">
        <f>IF(A1827="Oui",1,0)</f>
        <v>1</v>
      </c>
      <c r="C1827" s="172">
        <f>IF(OR(G1827="Médecin",H1827="Médecin",I1827="Médecin",I1827="Médecins",H1827="anesthésiste",H1827="boursier univ.",H1827="chercheur",H1827="chirurgien",H1827="Résident(e)",H1827="Md Urg",H1827="Md Card",LEFT(H1827,6)="Fellow",H1827="Externe Médecine",H1827="Directeur de la biobanque Médecin",H1827="monit.-boursier",),1,0)</f>
        <v>0</v>
      </c>
      <c r="D1827" s="172">
        <f>IF(OR(G1827=0,H1827="Stagiaire",H1827="Stagiaires",H1827="Externe",H1827="Externes",G1827="agence",H1827="STAGIAIRE INFIRMIER(ÈRE)",H1827="STAGIAIRE SI",H1827="STAGIAIRE S.I.",H1827="STAGIAIRE PAB",H1827="STAGIAIRE EN PERFUSION",H1827="Stagiaire Physiothérapeute",H1827="Stagiaire médecine",H1827="Stagiaire - Service sociaux",H1827="STAGIAIRE SOINS INFIRMIERS",H1827="STAGIAIRE EXTERNE EN MÉDECINE",H1827="ss",),1,0)</f>
        <v>0</v>
      </c>
      <c r="E1827" s="28" t="s">
        <v>2613</v>
      </c>
      <c r="F1827" s="28" t="s">
        <v>535</v>
      </c>
      <c r="G1827" s="262">
        <v>8694</v>
      </c>
      <c r="H1827" s="79" t="s">
        <v>103</v>
      </c>
      <c r="I1827" s="164" t="s">
        <v>61</v>
      </c>
      <c r="J1827" s="273">
        <f ca="1">IF(AK1827&lt;=Données!$B$2,1," ")</f>
        <v>1</v>
      </c>
      <c r="K1827" s="45"/>
      <c r="L1827" s="46">
        <v>1</v>
      </c>
      <c r="M1827" s="47"/>
      <c r="N1827" s="48"/>
      <c r="O1827" s="197"/>
      <c r="P1827" s="198"/>
      <c r="Q1827" s="197"/>
      <c r="R1827" s="198"/>
      <c r="S1827" s="198"/>
      <c r="T1827" s="199"/>
      <c r="U1827" s="199"/>
      <c r="V1827" s="199"/>
      <c r="W1827" s="199"/>
      <c r="X1827" s="214"/>
      <c r="Y1827" s="215"/>
      <c r="Z1827" s="34"/>
      <c r="AA1827" s="35"/>
      <c r="AB1827" s="35"/>
      <c r="AC1827" s="35"/>
      <c r="AD1827" s="36"/>
      <c r="AE1827" s="224"/>
      <c r="AF1827" s="37"/>
      <c r="AG1827" s="38"/>
      <c r="AH1827" s="55"/>
      <c r="AI1827" s="56"/>
      <c r="AJ1827" s="41" t="s">
        <v>652</v>
      </c>
      <c r="AK1827" s="42">
        <v>45194</v>
      </c>
      <c r="AL1827" s="50"/>
      <c r="AM1827" s="337" t="str">
        <f>INDEX($K$6:$AE$6,1,MATCH(1,K1827:AE1827,-1))</f>
        <v>95PFE-L2M</v>
      </c>
      <c r="AN1827" s="337" t="str">
        <f>IF(INDEX($K$6:$AE$6,1,MATCH(1,K1827:AE1827,1))&lt;&gt;INDEX($K$6:$AE$6,1,MATCH(1,K1827:AE1827,-1)),INDEX($K$6:$AE$6,1,MATCH(1,K1827:AE1827,1)),"-")</f>
        <v>-</v>
      </c>
    </row>
    <row r="1828" spans="1:40" x14ac:dyDescent="0.2">
      <c r="A1828" s="382" t="str">
        <f>IF(IFERROR(VLOOKUP(G1828,EmployesActifs,1,FALSE),"Non")&lt;&gt;"Non","Oui","Non")</f>
        <v>Oui</v>
      </c>
      <c r="B1828" s="172">
        <f>IF(A1828="Oui",1,0)</f>
        <v>1</v>
      </c>
      <c r="C1828" s="172">
        <f>IF(OR(G1828="Médecin",H1828="Médecin",I1828="Médecin",I1828="Médecins",H1828="anesthésiste",H1828="boursier univ.",H1828="chercheur",H1828="chirurgien",H1828="Résident(e)",H1828="Md Urg",H1828="Md Card",LEFT(H1828,6)="Fellow",H1828="Externe Médecine",H1828="Directeur de la biobanque Médecin",H1828="monit.-boursier",),1,0)</f>
        <v>0</v>
      </c>
      <c r="D1828" s="172">
        <f>IF(OR(G1828=0,H1828="Stagiaire",H1828="Stagiaires",H1828="Externe",H1828="Externes",G1828="agence",H1828="STAGIAIRE INFIRMIER(ÈRE)",H1828="STAGIAIRE SI",H1828="STAGIAIRE S.I.",H1828="STAGIAIRE PAB",H1828="STAGIAIRE EN PERFUSION",H1828="Stagiaire Physiothérapeute",H1828="Stagiaire médecine",H1828="Stagiaire - Service sociaux",H1828="STAGIAIRE SOINS INFIRMIERS",H1828="STAGIAIRE EXTERNE EN MÉDECINE",H1828="ss",),1,0)</f>
        <v>0</v>
      </c>
      <c r="E1828" s="28" t="s">
        <v>5195</v>
      </c>
      <c r="F1828" s="28" t="s">
        <v>684</v>
      </c>
      <c r="G1828" s="262">
        <v>13521</v>
      </c>
      <c r="H1828" s="79" t="s">
        <v>69</v>
      </c>
      <c r="I1828" s="164" t="s">
        <v>5215</v>
      </c>
      <c r="J1828" s="273" t="str">
        <f ca="1">IF(AK1828&lt;=Données!$B$2,1," ")</f>
        <v xml:space="preserve"> </v>
      </c>
      <c r="K1828" s="45">
        <v>1</v>
      </c>
      <c r="L1828" s="46"/>
      <c r="M1828" s="47"/>
      <c r="N1828" s="48"/>
      <c r="O1828" s="197"/>
      <c r="P1828" s="198"/>
      <c r="Q1828" s="197"/>
      <c r="R1828" s="198"/>
      <c r="S1828" s="198"/>
      <c r="T1828" s="199"/>
      <c r="U1828" s="199"/>
      <c r="V1828" s="199"/>
      <c r="W1828" s="199"/>
      <c r="X1828" s="214"/>
      <c r="Y1828" s="215"/>
      <c r="Z1828" s="34"/>
      <c r="AA1828" s="35"/>
      <c r="AB1828" s="35"/>
      <c r="AC1828" s="35"/>
      <c r="AD1828" s="36"/>
      <c r="AE1828" s="224"/>
      <c r="AF1828" s="37"/>
      <c r="AG1828" s="38"/>
      <c r="AH1828" s="55"/>
      <c r="AI1828" s="56"/>
      <c r="AJ1828" s="41" t="s">
        <v>4462</v>
      </c>
      <c r="AK1828" s="42">
        <v>45342</v>
      </c>
      <c r="AL1828" s="50"/>
      <c r="AM1828" s="337" t="str">
        <f>INDEX($K$6:$AE$6,1,MATCH(1,K1828:AE1828,-1))</f>
        <v>95PFE-L2S</v>
      </c>
      <c r="AN1828" s="337" t="str">
        <f>IF(INDEX($K$6:$AE$6,1,MATCH(1,K1828:AE1828,1))&lt;&gt;INDEX($K$6:$AE$6,1,MATCH(1,K1828:AE1828,-1)),INDEX($K$6:$AE$6,1,MATCH(1,K1828:AE1828,1)),"-")</f>
        <v>-</v>
      </c>
    </row>
    <row r="1829" spans="1:40" x14ac:dyDescent="0.2">
      <c r="B1829" s="172">
        <f>IF(A1829="Oui",1,0)</f>
        <v>0</v>
      </c>
      <c r="C1829" s="172">
        <f>IF(OR(G1829="Médecin",H1829="Médecin",I1829="Médecin",I1829="Médecins",H1829="anesthésiste",H1829="boursier univ.",H1829="chercheur",H1829="chirurgien",H1829="Résident(e)",H1829="Md Urg",H1829="Md Card",LEFT(H1829,6)="Fellow",H1829="Externe Médecine",H1829="Directeur de la biobanque Médecin",H1829="monit.-boursier",),1,0)</f>
        <v>1</v>
      </c>
      <c r="D1829" s="172">
        <f>IF(OR(G1829=0,H1829="Stagiaire",H1829="Stagiaires",H1829="Externe",H1829="Externes",G1829="agence",H1829="STAGIAIRE INFIRMIER(ÈRE)",H1829="STAGIAIRE SI",H1829="STAGIAIRE S.I.",H1829="STAGIAIRE PAB",H1829="STAGIAIRE EN PERFUSION",H1829="Stagiaire Physiothérapeute",H1829="Stagiaire médecine",H1829="Stagiaire - Service sociaux",H1829="STAGIAIRE SOINS INFIRMIERS",H1829="STAGIAIRE EXTERNE EN MÉDECINE",H1829="ss",),1,0)</f>
        <v>1</v>
      </c>
      <c r="E1829" s="28" t="s">
        <v>2614</v>
      </c>
      <c r="F1829" s="28" t="s">
        <v>2615</v>
      </c>
      <c r="G1829" s="262">
        <v>0</v>
      </c>
      <c r="H1829" s="79" t="s">
        <v>80</v>
      </c>
      <c r="I1829" s="164" t="s">
        <v>117</v>
      </c>
      <c r="J1829" s="273">
        <f ca="1">IF(AK1829&lt;=Données!$B$2,1," ")</f>
        <v>1</v>
      </c>
      <c r="K1829" s="45"/>
      <c r="L1829" s="46" t="s">
        <v>56</v>
      </c>
      <c r="M1829" s="47">
        <v>1</v>
      </c>
      <c r="N1829" s="48"/>
      <c r="O1829" s="197"/>
      <c r="P1829" s="198"/>
      <c r="Q1829" s="197"/>
      <c r="R1829" s="198"/>
      <c r="S1829" s="198"/>
      <c r="T1829" s="199"/>
      <c r="U1829" s="199"/>
      <c r="V1829" s="199"/>
      <c r="W1829" s="199"/>
      <c r="X1829" s="214"/>
      <c r="Y1829" s="215"/>
      <c r="Z1829" s="34"/>
      <c r="AA1829" s="35"/>
      <c r="AB1829" s="35"/>
      <c r="AC1829" s="35"/>
      <c r="AD1829" s="36"/>
      <c r="AE1829" s="224"/>
      <c r="AF1829" s="37"/>
      <c r="AG1829" s="38"/>
      <c r="AH1829" s="55"/>
      <c r="AI1829" s="56"/>
      <c r="AJ1829" s="41" t="s">
        <v>85</v>
      </c>
      <c r="AK1829" s="42">
        <v>44592</v>
      </c>
      <c r="AL1829" s="50"/>
      <c r="AM1829" s="337" t="str">
        <f>INDEX($K$6:$AE$6,1,MATCH(1,K1829:AE1829,-1))</f>
        <v>95PFE-L2L</v>
      </c>
      <c r="AN1829" s="337" t="str">
        <f>IF(INDEX($K$6:$AE$6,1,MATCH(1,K1829:AE1829,1))&lt;&gt;INDEX($K$6:$AE$6,1,MATCH(1,K1829:AE1829,-1)),INDEX($K$6:$AE$6,1,MATCH(1,K1829:AE1829,1)),"-")</f>
        <v>-</v>
      </c>
    </row>
    <row r="1830" spans="1:40" x14ac:dyDescent="0.2">
      <c r="A1830" s="382" t="str">
        <f>IF(IFERROR(VLOOKUP(G1830,EmployesActifs,1,FALSE),"Non")&lt;&gt;"Non","Oui","Non")</f>
        <v>Oui</v>
      </c>
      <c r="B1830" s="172">
        <f>IF(A1830="Oui",1,0)</f>
        <v>1</v>
      </c>
      <c r="C1830" s="172">
        <f>IF(OR(G1830="Médecin",H1830="Médecin",I1830="Médecin",I1830="Médecins",H1830="anesthésiste",H1830="boursier univ.",H1830="chercheur",H1830="chirurgien",H1830="Résident(e)",H1830="Md Urg",H1830="Md Card",LEFT(H1830,6)="Fellow",H1830="Externe Médecine",H1830="Directeur de la biobanque Médecin",H1830="monit.-boursier",),1,0)</f>
        <v>0</v>
      </c>
      <c r="D1830" s="172">
        <f>IF(OR(G1830=0,H1830="Stagiaire",H1830="Stagiaires",H1830="Externe",H1830="Externes",G1830="agence",H1830="STAGIAIRE INFIRMIER(ÈRE)",H1830="STAGIAIRE SI",H1830="STAGIAIRE S.I.",H1830="STAGIAIRE PAB",H1830="STAGIAIRE EN PERFUSION",H1830="Stagiaire Physiothérapeute",H1830="Stagiaire médecine",H1830="Stagiaire - Service sociaux",H1830="STAGIAIRE SOINS INFIRMIERS",H1830="STAGIAIRE EXTERNE EN MÉDECINE",H1830="ss",),1,0)</f>
        <v>0</v>
      </c>
      <c r="E1830" s="28" t="s">
        <v>2616</v>
      </c>
      <c r="F1830" s="28" t="s">
        <v>1609</v>
      </c>
      <c r="G1830" s="262">
        <v>12249</v>
      </c>
      <c r="H1830" s="79" t="s">
        <v>3965</v>
      </c>
      <c r="I1830" s="164" t="s">
        <v>5717</v>
      </c>
      <c r="J1830" s="273" t="str">
        <f ca="1">IF(AK1830&lt;=Données!$B$2,1," ")</f>
        <v xml:space="preserve"> </v>
      </c>
      <c r="K1830" s="45"/>
      <c r="L1830" s="46"/>
      <c r="M1830" s="47"/>
      <c r="N1830" s="48"/>
      <c r="O1830" s="197"/>
      <c r="P1830" s="198"/>
      <c r="Q1830" s="197"/>
      <c r="R1830" s="198"/>
      <c r="S1830" s="198">
        <v>1</v>
      </c>
      <c r="T1830" s="199"/>
      <c r="U1830" s="199"/>
      <c r="V1830" s="199"/>
      <c r="W1830" s="199"/>
      <c r="X1830" s="214"/>
      <c r="Y1830" s="215"/>
      <c r="Z1830" s="34"/>
      <c r="AA1830" s="35"/>
      <c r="AB1830" s="35"/>
      <c r="AC1830" s="35"/>
      <c r="AD1830" s="36"/>
      <c r="AE1830" s="224"/>
      <c r="AF1830" s="37"/>
      <c r="AG1830" s="38"/>
      <c r="AH1830" s="55"/>
      <c r="AI1830" s="56"/>
      <c r="AJ1830" s="41" t="s">
        <v>5851</v>
      </c>
      <c r="AK1830" s="42">
        <v>45798</v>
      </c>
      <c r="AL1830" s="50"/>
      <c r="AM1830" s="337" t="str">
        <f>INDEX($K$6:$AE$6,1,MATCH(1,K1830:AE1830,-1))</f>
        <v>1870 +</v>
      </c>
      <c r="AN1830" s="337" t="str">
        <f>IF(INDEX($K$6:$AE$6,1,MATCH(1,K1830:AE1830,1))&lt;&gt;INDEX($K$6:$AE$6,1,MATCH(1,K1830:AE1830,-1)),INDEX($K$6:$AE$6,1,MATCH(1,K1830:AE1830,1)),"-")</f>
        <v>-</v>
      </c>
    </row>
    <row r="1831" spans="1:40" x14ac:dyDescent="0.2">
      <c r="B1831" s="172">
        <f>IF(A1831="Oui",1,0)</f>
        <v>0</v>
      </c>
      <c r="C1831" s="172">
        <f>IF(OR(G1831="Médecin",H1831="Médecin",I1831="Médecin",I1831="Médecins",H1831="anesthésiste",H1831="boursier univ.",H1831="chercheur",H1831="chirurgien",H1831="Résident(e)",H1831="Md Urg",H1831="Md Card",LEFT(H1831,6)="Fellow",H1831="Externe Médecine",H1831="Directeur de la biobanque Médecin",H1831="monit.-boursier",),1,0)</f>
        <v>1</v>
      </c>
      <c r="D1831" s="172">
        <f>IF(OR(G1831=0,H1831="Stagiaire",H1831="Stagiaires",H1831="Externe",H1831="Externes",G1831="agence",H1831="STAGIAIRE INFIRMIER(ÈRE)",H1831="STAGIAIRE SI",H1831="STAGIAIRE S.I.",H1831="STAGIAIRE PAB",H1831="STAGIAIRE EN PERFUSION",H1831="Stagiaire Physiothérapeute",H1831="Stagiaire médecine",H1831="Stagiaire - Service sociaux",H1831="STAGIAIRE SOINS INFIRMIERS",H1831="STAGIAIRE EXTERNE EN MÉDECINE",H1831="ss",),1,0)</f>
        <v>0</v>
      </c>
      <c r="E1831" s="28" t="s">
        <v>5096</v>
      </c>
      <c r="F1831" s="28" t="s">
        <v>1248</v>
      </c>
      <c r="G1831" s="262" t="s">
        <v>5097</v>
      </c>
      <c r="H1831" s="79" t="s">
        <v>3185</v>
      </c>
      <c r="I1831" s="164" t="s">
        <v>324</v>
      </c>
      <c r="J1831" s="273" t="str">
        <f ca="1">IF(AK1831&lt;=Données!$B$2,1," ")</f>
        <v xml:space="preserve"> </v>
      </c>
      <c r="K1831" s="45" t="s">
        <v>56</v>
      </c>
      <c r="L1831" s="46" t="s">
        <v>56</v>
      </c>
      <c r="M1831" s="47"/>
      <c r="N1831" s="48"/>
      <c r="O1831" s="197"/>
      <c r="P1831" s="198">
        <v>1</v>
      </c>
      <c r="Q1831" s="197"/>
      <c r="R1831" s="198"/>
      <c r="S1831" s="198"/>
      <c r="T1831" s="199"/>
      <c r="U1831" s="199"/>
      <c r="V1831" s="199"/>
      <c r="W1831" s="199"/>
      <c r="X1831" s="214"/>
      <c r="Y1831" s="215"/>
      <c r="Z1831" s="34"/>
      <c r="AA1831" s="35"/>
      <c r="AB1831" s="35"/>
      <c r="AC1831" s="35"/>
      <c r="AD1831" s="36"/>
      <c r="AE1831" s="224"/>
      <c r="AF1831" s="37"/>
      <c r="AG1831" s="38"/>
      <c r="AH1831" s="55"/>
      <c r="AI1831" s="56"/>
      <c r="AJ1831" s="41" t="s">
        <v>4462</v>
      </c>
      <c r="AK1831" s="42">
        <v>45314</v>
      </c>
      <c r="AL1831" s="50"/>
      <c r="AM1831" s="337">
        <f>INDEX($K$6:$AE$6,1,MATCH(1,K1831:AE1831,-1))</f>
        <v>1804</v>
      </c>
      <c r="AN1831" s="337" t="str">
        <f>IF(INDEX($K$6:$AE$6,1,MATCH(1,K1831:AE1831,1))&lt;&gt;INDEX($K$6:$AE$6,1,MATCH(1,K1831:AE1831,-1)),INDEX($K$6:$AE$6,1,MATCH(1,K1831:AE1831,1)),"-")</f>
        <v>-</v>
      </c>
    </row>
    <row r="1832" spans="1:40" x14ac:dyDescent="0.2">
      <c r="A1832" s="382" t="str">
        <f>IF(IFERROR(VLOOKUP(G1832,EmployesActifs,1,FALSE),"Non")&lt;&gt;"Non","Oui","Non")</f>
        <v>Oui</v>
      </c>
      <c r="B1832" s="172">
        <f>IF(A1832="Oui",1,0)</f>
        <v>1</v>
      </c>
      <c r="C1832" s="172">
        <f>IF(OR(G1832="Médecin",H1832="Médecin",I1832="Médecin",I1832="Médecins",H1832="anesthésiste",H1832="boursier univ.",H1832="chercheur",H1832="chirurgien",H1832="Résident(e)",H1832="Md Urg",H1832="Md Card",LEFT(H1832,6)="Fellow",H1832="Externe Médecine",H1832="Directeur de la biobanque Médecin",H1832="monit.-boursier",),1,0)</f>
        <v>0</v>
      </c>
      <c r="D1832" s="172">
        <f>IF(OR(G1832=0,H1832="Stagiaire",H1832="Stagiaires",H1832="Externe",H1832="Externes",G1832="agence",H1832="STAGIAIRE INFIRMIER(ÈRE)",H1832="STAGIAIRE SI",H1832="STAGIAIRE S.I.",H1832="STAGIAIRE PAB",H1832="STAGIAIRE EN PERFUSION",H1832="Stagiaire Physiothérapeute",H1832="Stagiaire médecine",H1832="Stagiaire - Service sociaux",H1832="STAGIAIRE SOINS INFIRMIERS",H1832="STAGIAIRE EXTERNE EN MÉDECINE",H1832="ss",),1,0)</f>
        <v>0</v>
      </c>
      <c r="E1832" s="28" t="s">
        <v>5261</v>
      </c>
      <c r="F1832" s="28" t="s">
        <v>5262</v>
      </c>
      <c r="G1832" s="262">
        <v>13522</v>
      </c>
      <c r="H1832" s="79" t="s">
        <v>69</v>
      </c>
      <c r="I1832" s="164" t="s">
        <v>5215</v>
      </c>
      <c r="J1832" s="273" t="str">
        <f ca="1">IF(AK1832&lt;=Données!$B$2,1," ")</f>
        <v xml:space="preserve"> </v>
      </c>
      <c r="K1832" s="45" t="s">
        <v>56</v>
      </c>
      <c r="L1832" s="46">
        <v>1</v>
      </c>
      <c r="M1832" s="47"/>
      <c r="N1832" s="48"/>
      <c r="O1832" s="197"/>
      <c r="P1832" s="198"/>
      <c r="Q1832" s="197"/>
      <c r="R1832" s="198"/>
      <c r="S1832" s="198"/>
      <c r="T1832" s="199"/>
      <c r="U1832" s="199"/>
      <c r="V1832" s="199"/>
      <c r="W1832" s="199"/>
      <c r="X1832" s="214"/>
      <c r="Y1832" s="215"/>
      <c r="Z1832" s="34"/>
      <c r="AA1832" s="35"/>
      <c r="AB1832" s="35"/>
      <c r="AC1832" s="35"/>
      <c r="AD1832" s="36"/>
      <c r="AE1832" s="224"/>
      <c r="AF1832" s="37"/>
      <c r="AG1832" s="38"/>
      <c r="AH1832" s="55"/>
      <c r="AI1832" s="56"/>
      <c r="AJ1832" s="41" t="s">
        <v>4462</v>
      </c>
      <c r="AK1832" s="42">
        <v>45370</v>
      </c>
      <c r="AL1832" s="50"/>
      <c r="AM1832" s="337" t="str">
        <f>INDEX($K$6:$AE$6,1,MATCH(1,K1832:AE1832,-1))</f>
        <v>95PFE-L2M</v>
      </c>
      <c r="AN1832" s="337" t="str">
        <f>IF(INDEX($K$6:$AE$6,1,MATCH(1,K1832:AE1832,1))&lt;&gt;INDEX($K$6:$AE$6,1,MATCH(1,K1832:AE1832,-1)),INDEX($K$6:$AE$6,1,MATCH(1,K1832:AE1832,1)),"-")</f>
        <v>-</v>
      </c>
    </row>
    <row r="1833" spans="1:40" x14ac:dyDescent="0.2">
      <c r="B1833" s="172">
        <f>IF(A1833="Oui",1,0)</f>
        <v>0</v>
      </c>
      <c r="C1833" s="172">
        <f>IF(OR(G1833="Médecin",H1833="Médecin",I1833="Médecin",I1833="Médecins",H1833="anesthésiste",H1833="boursier univ.",H1833="chercheur",H1833="chirurgien",H1833="Résident(e)",H1833="Md Urg",H1833="Md Card",LEFT(H1833,6)="Fellow",H1833="Externe Médecine",H1833="Directeur de la biobanque Médecin",H1833="monit.-boursier",),1,0)</f>
        <v>1</v>
      </c>
      <c r="D1833" s="172">
        <f>IF(OR(G1833=0,H1833="Stagiaire",H1833="Stagiaires",H1833="Externe",H1833="Externes",G1833="agence",H1833="STAGIAIRE INFIRMIER(ÈRE)",H1833="STAGIAIRE SI",H1833="STAGIAIRE S.I.",H1833="STAGIAIRE PAB",H1833="STAGIAIRE EN PERFUSION",H1833="Stagiaire Physiothérapeute",H1833="Stagiaire médecine",H1833="Stagiaire - Service sociaux",H1833="STAGIAIRE SOINS INFIRMIERS",H1833="STAGIAIRE EXTERNE EN MÉDECINE",H1833="ss",),1,0)</f>
        <v>0</v>
      </c>
      <c r="E1833" s="28" t="s">
        <v>2617</v>
      </c>
      <c r="F1833" s="28" t="s">
        <v>2618</v>
      </c>
      <c r="G1833" s="262">
        <v>9642</v>
      </c>
      <c r="H1833" s="79" t="s">
        <v>378</v>
      </c>
      <c r="I1833" s="164" t="s">
        <v>2619</v>
      </c>
      <c r="J1833" s="273">
        <f ca="1">IF(AK1833&lt;=Données!$B$2,1," ")</f>
        <v>1</v>
      </c>
      <c r="K1833" s="45" t="s">
        <v>56</v>
      </c>
      <c r="L1833" s="46" t="s">
        <v>56</v>
      </c>
      <c r="M1833" s="47"/>
      <c r="N1833" s="48">
        <v>1</v>
      </c>
      <c r="O1833" s="197"/>
      <c r="P1833" s="198"/>
      <c r="Q1833" s="197"/>
      <c r="R1833" s="198"/>
      <c r="S1833" s="198"/>
      <c r="T1833" s="199"/>
      <c r="U1833" s="199"/>
      <c r="V1833" s="199"/>
      <c r="W1833" s="199"/>
      <c r="X1833" s="214"/>
      <c r="Y1833" s="215"/>
      <c r="Z1833" s="34"/>
      <c r="AA1833" s="35"/>
      <c r="AB1833" s="35"/>
      <c r="AC1833" s="35"/>
      <c r="AD1833" s="36"/>
      <c r="AE1833" s="224"/>
      <c r="AF1833" s="37"/>
      <c r="AG1833" s="38"/>
      <c r="AH1833" s="55"/>
      <c r="AI1833" s="56"/>
      <c r="AJ1833" s="41" t="s">
        <v>85</v>
      </c>
      <c r="AK1833" s="42">
        <v>44627</v>
      </c>
      <c r="AL1833" s="50"/>
      <c r="AM1833" s="337" t="str">
        <f>INDEX($K$6:$AE$6,1,MATCH(1,K1833:AE1833,-1))</f>
        <v>F550</v>
      </c>
      <c r="AN1833" s="337" t="str">
        <f>IF(INDEX($K$6:$AE$6,1,MATCH(1,K1833:AE1833,1))&lt;&gt;INDEX($K$6:$AE$6,1,MATCH(1,K1833:AE1833,-1)),INDEX($K$6:$AE$6,1,MATCH(1,K1833:AE1833,1)),"-")</f>
        <v>-</v>
      </c>
    </row>
    <row r="1834" spans="1:40" x14ac:dyDescent="0.2">
      <c r="A1834" s="382" t="str">
        <f>IF(IFERROR(VLOOKUP(G1834,EmployesActifs,1,FALSE),"Non")&lt;&gt;"Non","Oui","Non")</f>
        <v>Oui</v>
      </c>
      <c r="B1834" s="172">
        <f>IF(A1834="Oui",1,0)</f>
        <v>1</v>
      </c>
      <c r="C1834" s="172">
        <f>IF(OR(G1834="Médecin",H1834="Médecin",I1834="Médecin",I1834="Médecins",H1834="anesthésiste",H1834="boursier univ.",H1834="chercheur",H1834="chirurgien",H1834="Résident(e)",H1834="Md Urg",H1834="Md Card",LEFT(H1834,6)="Fellow",H1834="Externe Médecine",H1834="Directeur de la biobanque Médecin",H1834="monit.-boursier",),1,0)</f>
        <v>0</v>
      </c>
      <c r="D1834" s="172">
        <f>IF(OR(G1834=0,H1834="Stagiaire",H1834="Stagiaires",H1834="Externe",H1834="Externes",G1834="agence",H1834="STAGIAIRE INFIRMIER(ÈRE)",H1834="STAGIAIRE SI",H1834="STAGIAIRE S.I.",H1834="STAGIAIRE PAB",H1834="STAGIAIRE EN PERFUSION",H1834="Stagiaire Physiothérapeute",H1834="Stagiaire médecine",H1834="Stagiaire - Service sociaux",H1834="STAGIAIRE SOINS INFIRMIERS",H1834="STAGIAIRE EXTERNE EN MÉDECINE",H1834="ss",),1,0)</f>
        <v>0</v>
      </c>
      <c r="E1834" s="28" t="s">
        <v>3835</v>
      </c>
      <c r="F1834" s="28" t="s">
        <v>3836</v>
      </c>
      <c r="G1834" s="262">
        <v>9685</v>
      </c>
      <c r="H1834" s="79" t="s">
        <v>69</v>
      </c>
      <c r="I1834" s="164" t="s">
        <v>5701</v>
      </c>
      <c r="J1834" s="273" t="str">
        <f ca="1">IF(AK1834&lt;=Données!$B$2,1," ")</f>
        <v xml:space="preserve"> </v>
      </c>
      <c r="K1834" s="45">
        <v>1</v>
      </c>
      <c r="L1834" s="46"/>
      <c r="M1834" s="47"/>
      <c r="N1834" s="48"/>
      <c r="O1834" s="197"/>
      <c r="P1834" s="198"/>
      <c r="Q1834" s="197"/>
      <c r="R1834" s="198"/>
      <c r="S1834" s="198"/>
      <c r="T1834" s="199"/>
      <c r="U1834" s="199"/>
      <c r="V1834" s="199"/>
      <c r="W1834" s="199"/>
      <c r="X1834" s="214"/>
      <c r="Y1834" s="215"/>
      <c r="Z1834" s="34"/>
      <c r="AA1834" s="35"/>
      <c r="AB1834" s="35"/>
      <c r="AC1834" s="35"/>
      <c r="AD1834" s="36"/>
      <c r="AE1834" s="224"/>
      <c r="AF1834" s="37"/>
      <c r="AG1834" s="38"/>
      <c r="AH1834" s="55"/>
      <c r="AI1834" s="56"/>
      <c r="AJ1834" s="41" t="s">
        <v>4462</v>
      </c>
      <c r="AK1834" s="42">
        <v>45259</v>
      </c>
      <c r="AL1834" s="50"/>
      <c r="AM1834" s="337" t="str">
        <f>INDEX($K$6:$AE$6,1,MATCH(1,K1834:AE1834,-1))</f>
        <v>95PFE-L2S</v>
      </c>
      <c r="AN1834" s="337" t="str">
        <f>IF(INDEX($K$6:$AE$6,1,MATCH(1,K1834:AE1834,1))&lt;&gt;INDEX($K$6:$AE$6,1,MATCH(1,K1834:AE1834,-1)),INDEX($K$6:$AE$6,1,MATCH(1,K1834:AE1834,1)),"-")</f>
        <v>-</v>
      </c>
    </row>
    <row r="1835" spans="1:40" x14ac:dyDescent="0.2">
      <c r="B1835" s="172">
        <f>IF(A1835="Oui",1,0)</f>
        <v>0</v>
      </c>
      <c r="C1835" s="172">
        <f>IF(OR(G1835="Médecin",H1835="Médecin",I1835="Médecin",I1835="Médecins",H1835="anesthésiste",H1835="boursier univ.",H1835="chercheur",H1835="chirurgien",H1835="Résident(e)",H1835="Md Urg",H1835="Md Card",LEFT(H1835,6)="Fellow",H1835="Externe Médecine",H1835="Directeur de la biobanque Médecin",H1835="monit.-boursier",),1,0)</f>
        <v>1</v>
      </c>
      <c r="D1835" s="172">
        <f>IF(OR(G1835=0,H1835="Stagiaire",H1835="Stagiaires",H1835="Externe",H1835="Externes",G1835="agence",H1835="STAGIAIRE INFIRMIER(ÈRE)",H1835="STAGIAIRE SI",H1835="STAGIAIRE S.I.",H1835="STAGIAIRE PAB",H1835="STAGIAIRE EN PERFUSION",H1835="Stagiaire Physiothérapeute",H1835="Stagiaire médecine",H1835="Stagiaire - Service sociaux",H1835="STAGIAIRE SOINS INFIRMIERS",H1835="STAGIAIRE EXTERNE EN MÉDECINE",H1835="ss",),1,0)</f>
        <v>0</v>
      </c>
      <c r="E1835" s="28" t="s">
        <v>2622</v>
      </c>
      <c r="F1835" s="28" t="s">
        <v>527</v>
      </c>
      <c r="G1835" s="262" t="s">
        <v>2623</v>
      </c>
      <c r="H1835" s="79" t="s">
        <v>80</v>
      </c>
      <c r="I1835" s="164" t="s">
        <v>117</v>
      </c>
      <c r="J1835" s="273">
        <f ca="1">IF(AK1835&lt;=Données!$B$2,1," ")</f>
        <v>1</v>
      </c>
      <c r="K1835" s="45"/>
      <c r="L1835" s="46"/>
      <c r="M1835" s="47"/>
      <c r="N1835" s="48"/>
      <c r="O1835" s="197"/>
      <c r="P1835" s="198"/>
      <c r="Q1835" s="197"/>
      <c r="R1835" s="198"/>
      <c r="S1835" s="198"/>
      <c r="T1835" s="199"/>
      <c r="U1835" s="199"/>
      <c r="V1835" s="199"/>
      <c r="W1835" s="199"/>
      <c r="X1835" s="214"/>
      <c r="Y1835" s="215"/>
      <c r="Z1835" s="34"/>
      <c r="AA1835" s="35"/>
      <c r="AB1835" s="35">
        <v>1</v>
      </c>
      <c r="AC1835" s="35"/>
      <c r="AD1835" s="36"/>
      <c r="AE1835" s="224"/>
      <c r="AF1835" s="37"/>
      <c r="AG1835" s="38"/>
      <c r="AH1835" s="55"/>
      <c r="AI1835" s="56"/>
      <c r="AJ1835" s="41" t="s">
        <v>193</v>
      </c>
      <c r="AK1835" s="42">
        <v>43907</v>
      </c>
      <c r="AL1835" s="50"/>
      <c r="AM1835" s="337" t="str">
        <f>INDEX($K$6:$AE$6,1,MATCH(1,K1835:AE1835,-1))</f>
        <v>1512-M</v>
      </c>
      <c r="AN1835" s="337" t="str">
        <f>IF(INDEX($K$6:$AE$6,1,MATCH(1,K1835:AE1835,1))&lt;&gt;INDEX($K$6:$AE$6,1,MATCH(1,K1835:AE1835,-1)),INDEX($K$6:$AE$6,1,MATCH(1,K1835:AE1835,1)),"-")</f>
        <v>-</v>
      </c>
    </row>
    <row r="1836" spans="1:40" x14ac:dyDescent="0.2">
      <c r="B1836" s="172">
        <f>IF(A1836="Oui",1,0)</f>
        <v>0</v>
      </c>
      <c r="C1836" s="172">
        <f>IF(OR(G1836="Médecin",H1836="Médecin",I1836="Médecin",I1836="Médecins",H1836="anesthésiste",H1836="boursier univ.",H1836="chercheur",H1836="chirurgien",H1836="Résident(e)",H1836="Md Urg",H1836="Md Card",LEFT(H1836,6)="Fellow",H1836="Externe Médecine",H1836="Directeur de la biobanque Médecin",H1836="monit.-boursier",),1,0)</f>
        <v>0</v>
      </c>
      <c r="D1836" s="172">
        <f>IF(OR(G1836=0,H1836="Stagiaire",H1836="Stagiaires",H1836="Externe",H1836="Externes",G1836="agence",H1836="STAGIAIRE INFIRMIER(ÈRE)",H1836="STAGIAIRE SI",H1836="STAGIAIRE S.I.",H1836="STAGIAIRE PAB",H1836="STAGIAIRE EN PERFUSION",H1836="Stagiaire Physiothérapeute",H1836="Stagiaire médecine",H1836="Stagiaire - Service sociaux",H1836="STAGIAIRE SOINS INFIRMIERS",H1836="STAGIAIRE EXTERNE EN MÉDECINE",H1836="ss",),1,0)</f>
        <v>1</v>
      </c>
      <c r="E1836" s="28" t="s">
        <v>5293</v>
      </c>
      <c r="F1836" s="28" t="s">
        <v>5294</v>
      </c>
      <c r="G1836" s="262">
        <v>0</v>
      </c>
      <c r="H1836" s="79" t="s">
        <v>479</v>
      </c>
      <c r="I1836" s="164" t="s">
        <v>43</v>
      </c>
      <c r="J1836" s="273" t="str">
        <f ca="1">IF(AK1836&lt;=Données!$B$2,1," ")</f>
        <v xml:space="preserve"> </v>
      </c>
      <c r="K1836" s="45">
        <v>1</v>
      </c>
      <c r="L1836" s="46"/>
      <c r="M1836" s="47"/>
      <c r="N1836" s="48"/>
      <c r="O1836" s="197"/>
      <c r="P1836" s="198"/>
      <c r="Q1836" s="197"/>
      <c r="R1836" s="198"/>
      <c r="S1836" s="198"/>
      <c r="T1836" s="199"/>
      <c r="U1836" s="199"/>
      <c r="V1836" s="199"/>
      <c r="W1836" s="199"/>
      <c r="X1836" s="214"/>
      <c r="Y1836" s="215"/>
      <c r="Z1836" s="34"/>
      <c r="AA1836" s="35"/>
      <c r="AB1836" s="35"/>
      <c r="AC1836" s="35"/>
      <c r="AD1836" s="36"/>
      <c r="AE1836" s="224"/>
      <c r="AF1836" s="37"/>
      <c r="AG1836" s="38"/>
      <c r="AH1836" s="55"/>
      <c r="AI1836" s="56"/>
      <c r="AJ1836" s="41" t="s">
        <v>4462</v>
      </c>
      <c r="AK1836" s="42">
        <v>45377</v>
      </c>
      <c r="AL1836" s="50"/>
      <c r="AM1836" s="337" t="str">
        <f>INDEX($K$6:$AE$6,1,MATCH(1,K1836:AE1836,-1))</f>
        <v>95PFE-L2S</v>
      </c>
      <c r="AN1836" s="337" t="str">
        <f>IF(INDEX($K$6:$AE$6,1,MATCH(1,K1836:AE1836,1))&lt;&gt;INDEX($K$6:$AE$6,1,MATCH(1,K1836:AE1836,-1)),INDEX($K$6:$AE$6,1,MATCH(1,K1836:AE1836,1)),"-")</f>
        <v>-</v>
      </c>
    </row>
    <row r="1837" spans="1:40" x14ac:dyDescent="0.2">
      <c r="B1837" s="172">
        <f>IF(A1837="Oui",1,0)</f>
        <v>0</v>
      </c>
      <c r="C1837" s="172">
        <f>IF(OR(G1837="Médecin",H1837="Médecin",I1837="Médecin",I1837="Médecins",H1837="anesthésiste",H1837="boursier univ.",H1837="chercheur",H1837="chirurgien",H1837="Résident(e)",H1837="Md Urg",H1837="Md Card",LEFT(H1837,6)="Fellow",H1837="Externe Médecine",H1837="Directeur de la biobanque Médecin",H1837="monit.-boursier",),1,0)</f>
        <v>0</v>
      </c>
      <c r="D1837" s="172">
        <f>IF(OR(G1837=0,H1837="Stagiaire",H1837="Stagiaires",H1837="Externe",H1837="Externes",G1837="agence",H1837="STAGIAIRE INFIRMIER(ÈRE)",H1837="STAGIAIRE SI",H1837="STAGIAIRE S.I.",H1837="STAGIAIRE PAB",H1837="STAGIAIRE EN PERFUSION",H1837="Stagiaire Physiothérapeute",H1837="Stagiaire médecine",H1837="Stagiaire - Service sociaux",H1837="STAGIAIRE SOINS INFIRMIERS",H1837="STAGIAIRE EXTERNE EN MÉDECINE",H1837="ss",),1,0)</f>
        <v>1</v>
      </c>
      <c r="E1837" s="28" t="s">
        <v>2624</v>
      </c>
      <c r="F1837" s="28" t="s">
        <v>627</v>
      </c>
      <c r="G1837" s="262">
        <v>193712</v>
      </c>
      <c r="H1837" s="79" t="s">
        <v>479</v>
      </c>
      <c r="I1837" s="164" t="s">
        <v>3054</v>
      </c>
      <c r="J1837" s="273" t="str">
        <f ca="1">IF(AK1837&lt;=Données!$B$2,1," ")</f>
        <v xml:space="preserve"> </v>
      </c>
      <c r="K1837" s="45" t="s">
        <v>56</v>
      </c>
      <c r="L1837" s="46"/>
      <c r="M1837" s="47"/>
      <c r="N1837" s="48">
        <v>1</v>
      </c>
      <c r="O1837" s="197"/>
      <c r="P1837" s="198" t="s">
        <v>56</v>
      </c>
      <c r="Q1837" s="197"/>
      <c r="R1837" s="198"/>
      <c r="S1837" s="198" t="s">
        <v>56</v>
      </c>
      <c r="T1837" s="199"/>
      <c r="U1837" s="199"/>
      <c r="V1837" s="199"/>
      <c r="W1837" s="199"/>
      <c r="X1837" s="214"/>
      <c r="Y1837" s="215" t="s">
        <v>56</v>
      </c>
      <c r="Z1837" s="34"/>
      <c r="AA1837" s="35"/>
      <c r="AB1837" s="35"/>
      <c r="AC1837" s="35"/>
      <c r="AD1837" s="36"/>
      <c r="AE1837" s="224"/>
      <c r="AF1837" s="37"/>
      <c r="AG1837" s="38"/>
      <c r="AH1837" s="55"/>
      <c r="AI1837" s="56"/>
      <c r="AJ1837" s="41" t="s">
        <v>4462</v>
      </c>
      <c r="AK1837" s="42">
        <v>45616</v>
      </c>
      <c r="AL1837" s="50"/>
      <c r="AM1837" s="337" t="str">
        <f>INDEX($K$6:$AE$6,1,MATCH(1,K1837:AE1837,-1))</f>
        <v>F550</v>
      </c>
      <c r="AN1837" s="337" t="str">
        <f>IF(INDEX($K$6:$AE$6,1,MATCH(1,K1837:AE1837,1))&lt;&gt;INDEX($K$6:$AE$6,1,MATCH(1,K1837:AE1837,-1)),INDEX($K$6:$AE$6,1,MATCH(1,K1837:AE1837,1)),"-")</f>
        <v>-</v>
      </c>
    </row>
    <row r="1838" spans="1:40" x14ac:dyDescent="0.2">
      <c r="B1838" s="172">
        <f>IF(A1838="Oui",1,0)</f>
        <v>0</v>
      </c>
      <c r="C1838" s="172">
        <f>IF(OR(G1838="Médecin",H1838="Médecin",I1838="Médecin",I1838="Médecins",H1838="anesthésiste",H1838="boursier univ.",H1838="chercheur",H1838="chirurgien",H1838="Résident(e)",H1838="Md Urg",H1838="Md Card",LEFT(H1838,6)="Fellow",H1838="Externe Médecine",H1838="Directeur de la biobanque Médecin",H1838="monit.-boursier",),1,0)</f>
        <v>1</v>
      </c>
      <c r="D1838" s="172">
        <f>IF(OR(G1838=0,H1838="Stagiaire",H1838="Stagiaires",H1838="Externe",H1838="Externes",G1838="agence",H1838="STAGIAIRE INFIRMIER(ÈRE)",H1838="STAGIAIRE SI",H1838="STAGIAIRE S.I.",H1838="STAGIAIRE PAB",H1838="STAGIAIRE EN PERFUSION",H1838="Stagiaire Physiothérapeute",H1838="Stagiaire médecine",H1838="Stagiaire - Service sociaux",H1838="STAGIAIRE SOINS INFIRMIERS",H1838="STAGIAIRE EXTERNE EN MÉDECINE",H1838="ss",),1,0)</f>
        <v>0</v>
      </c>
      <c r="E1838" s="28" t="s">
        <v>2624</v>
      </c>
      <c r="F1838" s="28" t="s">
        <v>225</v>
      </c>
      <c r="G1838" s="262" t="s">
        <v>80</v>
      </c>
      <c r="H1838" s="79" t="s">
        <v>80</v>
      </c>
      <c r="I1838" s="164" t="s">
        <v>270</v>
      </c>
      <c r="J1838" s="273">
        <f ca="1">IF(AK1838&lt;=Données!$B$2,1," ")</f>
        <v>1</v>
      </c>
      <c r="K1838" s="45">
        <v>1</v>
      </c>
      <c r="L1838" s="46"/>
      <c r="M1838" s="47"/>
      <c r="N1838" s="48"/>
      <c r="O1838" s="197"/>
      <c r="P1838" s="198"/>
      <c r="Q1838" s="197"/>
      <c r="R1838" s="198"/>
      <c r="S1838" s="198"/>
      <c r="T1838" s="199"/>
      <c r="U1838" s="199"/>
      <c r="V1838" s="199"/>
      <c r="W1838" s="199"/>
      <c r="X1838" s="214"/>
      <c r="Y1838" s="215"/>
      <c r="Z1838" s="34"/>
      <c r="AA1838" s="35"/>
      <c r="AB1838" s="35"/>
      <c r="AC1838" s="35"/>
      <c r="AD1838" s="36"/>
      <c r="AE1838" s="224"/>
      <c r="AF1838" s="37"/>
      <c r="AG1838" s="38"/>
      <c r="AH1838" s="55"/>
      <c r="AI1838" s="56"/>
      <c r="AJ1838" s="41" t="s">
        <v>98</v>
      </c>
      <c r="AK1838" s="42">
        <v>44575</v>
      </c>
      <c r="AL1838" s="50"/>
      <c r="AM1838" s="337" t="str">
        <f>INDEX($K$6:$AE$6,1,MATCH(1,K1838:AE1838,-1))</f>
        <v>95PFE-L2S</v>
      </c>
      <c r="AN1838" s="337" t="str">
        <f>IF(INDEX($K$6:$AE$6,1,MATCH(1,K1838:AE1838,1))&lt;&gt;INDEX($K$6:$AE$6,1,MATCH(1,K1838:AE1838,-1)),INDEX($K$6:$AE$6,1,MATCH(1,K1838:AE1838,1)),"-")</f>
        <v>-</v>
      </c>
    </row>
    <row r="1839" spans="1:40" x14ac:dyDescent="0.2">
      <c r="B1839" s="172">
        <f>IF(A1839="Oui",1,0)</f>
        <v>0</v>
      </c>
      <c r="C1839" s="172">
        <f>IF(OR(G1839="Médecin",H1839="Médecin",I1839="Médecin",I1839="Médecins",H1839="anesthésiste",H1839="boursier univ.",H1839="chercheur",H1839="chirurgien",H1839="Résident(e)",H1839="Md Urg",H1839="Md Card",LEFT(H1839,6)="Fellow",H1839="Externe Médecine",H1839="Directeur de la biobanque Médecin",H1839="monit.-boursier",),1,0)</f>
        <v>1</v>
      </c>
      <c r="D1839" s="172">
        <f>IF(OR(G1839=0,H1839="Stagiaire",H1839="Stagiaires",H1839="Externe",H1839="Externes",G1839="agence",H1839="STAGIAIRE INFIRMIER(ÈRE)",H1839="STAGIAIRE SI",H1839="STAGIAIRE S.I.",H1839="STAGIAIRE PAB",H1839="STAGIAIRE EN PERFUSION",H1839="Stagiaire Physiothérapeute",H1839="Stagiaire médecine",H1839="Stagiaire - Service sociaux",H1839="STAGIAIRE SOINS INFIRMIERS",H1839="STAGIAIRE EXTERNE EN MÉDECINE",H1839="ss",),1,0)</f>
        <v>0</v>
      </c>
      <c r="E1839" s="28" t="s">
        <v>2625</v>
      </c>
      <c r="F1839" s="28" t="s">
        <v>2626</v>
      </c>
      <c r="G1839" s="262" t="s">
        <v>2627</v>
      </c>
      <c r="H1839" s="79" t="s">
        <v>80</v>
      </c>
      <c r="I1839" s="164" t="s">
        <v>117</v>
      </c>
      <c r="J1839" s="273">
        <f ca="1">IF(AK1839&lt;=Données!$B$2,1," ")</f>
        <v>1</v>
      </c>
      <c r="K1839" s="45"/>
      <c r="L1839" s="46"/>
      <c r="M1839" s="47">
        <v>1</v>
      </c>
      <c r="N1839" s="48"/>
      <c r="O1839" s="197"/>
      <c r="P1839" s="198"/>
      <c r="Q1839" s="197"/>
      <c r="R1839" s="198"/>
      <c r="S1839" s="198"/>
      <c r="T1839" s="199"/>
      <c r="U1839" s="199"/>
      <c r="V1839" s="199"/>
      <c r="W1839" s="199"/>
      <c r="X1839" s="214"/>
      <c r="Y1839" s="215"/>
      <c r="Z1839" s="34"/>
      <c r="AA1839" s="35"/>
      <c r="AB1839" s="35"/>
      <c r="AC1839" s="35"/>
      <c r="AD1839" s="36"/>
      <c r="AE1839" s="224"/>
      <c r="AF1839" s="37"/>
      <c r="AG1839" s="38"/>
      <c r="AH1839" s="55"/>
      <c r="AI1839" s="56"/>
      <c r="AJ1839" s="41" t="s">
        <v>98</v>
      </c>
      <c r="AK1839" s="42">
        <v>44572</v>
      </c>
      <c r="AL1839" s="50"/>
      <c r="AM1839" s="337" t="str">
        <f>INDEX($K$6:$AE$6,1,MATCH(1,K1839:AE1839,-1))</f>
        <v>95PFE-L2L</v>
      </c>
      <c r="AN1839" s="337" t="str">
        <f>IF(INDEX($K$6:$AE$6,1,MATCH(1,K1839:AE1839,1))&lt;&gt;INDEX($K$6:$AE$6,1,MATCH(1,K1839:AE1839,-1)),INDEX($K$6:$AE$6,1,MATCH(1,K1839:AE1839,1)),"-")</f>
        <v>-</v>
      </c>
    </row>
    <row r="1840" spans="1:40" x14ac:dyDescent="0.2">
      <c r="A1840" s="382" t="str">
        <f>IF(IFERROR(VLOOKUP(G1840,EmployesActifs,1,FALSE),"Non")&lt;&gt;"Non","Oui","Non")</f>
        <v>Oui</v>
      </c>
      <c r="B1840" s="172">
        <f>IF(A1840="Oui",1,0)</f>
        <v>1</v>
      </c>
      <c r="C1840" s="172">
        <f>IF(OR(G1840="Médecin",H1840="Médecin",I1840="Médecin",I1840="Médecins",H1840="anesthésiste",H1840="boursier univ.",H1840="chercheur",H1840="chirurgien",H1840="Résident(e)",H1840="Md Urg",H1840="Md Card",LEFT(H1840,6)="Fellow",H1840="Externe Médecine",H1840="Directeur de la biobanque Médecin",H1840="monit.-boursier",),1,0)</f>
        <v>0</v>
      </c>
      <c r="D1840" s="172">
        <f>IF(OR(G1840=0,H1840="Stagiaire",H1840="Stagiaires",H1840="Externe",H1840="Externes",G1840="agence",H1840="STAGIAIRE INFIRMIER(ÈRE)",H1840="STAGIAIRE SI",H1840="STAGIAIRE S.I.",H1840="STAGIAIRE PAB",H1840="STAGIAIRE EN PERFUSION",H1840="Stagiaire Physiothérapeute",H1840="Stagiaire médecine",H1840="Stagiaire - Service sociaux",H1840="STAGIAIRE SOINS INFIRMIERS",H1840="STAGIAIRE EXTERNE EN MÉDECINE",H1840="ss",),1,0)</f>
        <v>0</v>
      </c>
      <c r="E1840" s="28" t="s">
        <v>2625</v>
      </c>
      <c r="F1840" s="28" t="s">
        <v>277</v>
      </c>
      <c r="G1840" s="262">
        <v>12515</v>
      </c>
      <c r="H1840" s="79" t="s">
        <v>1821</v>
      </c>
      <c r="I1840" s="164" t="s">
        <v>553</v>
      </c>
      <c r="J1840" s="273">
        <f ca="1">IF(AK1840&lt;=Données!$B$2,1," ")</f>
        <v>1</v>
      </c>
      <c r="K1840" s="45" t="s">
        <v>56</v>
      </c>
      <c r="L1840" s="46" t="s">
        <v>56</v>
      </c>
      <c r="M1840" s="47"/>
      <c r="N1840" s="48">
        <v>1</v>
      </c>
      <c r="O1840" s="197"/>
      <c r="P1840" s="198"/>
      <c r="Q1840" s="197"/>
      <c r="R1840" s="198"/>
      <c r="S1840" s="198"/>
      <c r="T1840" s="199"/>
      <c r="U1840" s="199"/>
      <c r="V1840" s="199"/>
      <c r="W1840" s="199"/>
      <c r="X1840" s="214"/>
      <c r="Y1840" s="215"/>
      <c r="Z1840" s="34"/>
      <c r="AA1840" s="35"/>
      <c r="AB1840" s="35"/>
      <c r="AC1840" s="35"/>
      <c r="AD1840" s="36"/>
      <c r="AE1840" s="224"/>
      <c r="AF1840" s="37"/>
      <c r="AG1840" s="38"/>
      <c r="AH1840" s="55"/>
      <c r="AI1840" s="56"/>
      <c r="AJ1840" s="41" t="s">
        <v>85</v>
      </c>
      <c r="AK1840" s="42">
        <v>44790</v>
      </c>
      <c r="AL1840" s="50"/>
      <c r="AM1840" s="337" t="str">
        <f>INDEX($K$6:$AE$6,1,MATCH(1,K1840:AE1840,-1))</f>
        <v>F550</v>
      </c>
      <c r="AN1840" s="337" t="str">
        <f>IF(INDEX($K$6:$AE$6,1,MATCH(1,K1840:AE1840,1))&lt;&gt;INDEX($K$6:$AE$6,1,MATCH(1,K1840:AE1840,-1)),INDEX($K$6:$AE$6,1,MATCH(1,K1840:AE1840,1)),"-")</f>
        <v>-</v>
      </c>
    </row>
    <row r="1841" spans="1:40" x14ac:dyDescent="0.2">
      <c r="A1841" s="382" t="str">
        <f>IF(IFERROR(VLOOKUP(G1841,EmployesActifs,1,FALSE),"Non")&lt;&gt;"Non","Oui","Non")</f>
        <v>Oui</v>
      </c>
      <c r="B1841" s="172">
        <f>IF(A1841="Oui",1,0)</f>
        <v>1</v>
      </c>
      <c r="C1841" s="172">
        <f>IF(OR(G1841="Médecin",H1841="Médecin",I1841="Médecin",I1841="Médecins",H1841="anesthésiste",H1841="boursier univ.",H1841="chercheur",H1841="chirurgien",H1841="Résident(e)",H1841="Md Urg",H1841="Md Card",LEFT(H1841,6)="Fellow",H1841="Externe Médecine",H1841="Directeur de la biobanque Médecin",H1841="monit.-boursier",),1,0)</f>
        <v>0</v>
      </c>
      <c r="D1841" s="172">
        <f>IF(OR(G1841=0,H1841="Stagiaire",H1841="Stagiaires",H1841="Externe",H1841="Externes",G1841="agence",H1841="STAGIAIRE INFIRMIER(ÈRE)",H1841="STAGIAIRE SI",H1841="STAGIAIRE S.I.",H1841="STAGIAIRE PAB",H1841="STAGIAIRE EN PERFUSION",H1841="Stagiaire Physiothérapeute",H1841="Stagiaire médecine",H1841="Stagiaire - Service sociaux",H1841="STAGIAIRE SOINS INFIRMIERS",H1841="STAGIAIRE EXTERNE EN MÉDECINE",H1841="ss",),1,0)</f>
        <v>0</v>
      </c>
      <c r="E1841" s="28" t="s">
        <v>3518</v>
      </c>
      <c r="F1841" s="28" t="s">
        <v>3519</v>
      </c>
      <c r="G1841" s="262">
        <v>4245</v>
      </c>
      <c r="H1841" s="79" t="s">
        <v>103</v>
      </c>
      <c r="I1841" s="164" t="s">
        <v>3520</v>
      </c>
      <c r="J1841" s="273" t="str">
        <f ca="1">IF(AK1841&lt;=Données!$B$2,1," ")</f>
        <v xml:space="preserve"> </v>
      </c>
      <c r="K1841" s="45">
        <v>1</v>
      </c>
      <c r="L1841" s="46" t="s">
        <v>56</v>
      </c>
      <c r="M1841" s="47"/>
      <c r="N1841" s="48"/>
      <c r="O1841" s="197"/>
      <c r="P1841" s="198"/>
      <c r="Q1841" s="197"/>
      <c r="R1841" s="198"/>
      <c r="S1841" s="198"/>
      <c r="T1841" s="199"/>
      <c r="U1841" s="199"/>
      <c r="V1841" s="199"/>
      <c r="W1841" s="199"/>
      <c r="X1841" s="214"/>
      <c r="Y1841" s="215"/>
      <c r="Z1841" s="34"/>
      <c r="AA1841" s="35"/>
      <c r="AB1841" s="35"/>
      <c r="AC1841" s="35"/>
      <c r="AD1841" s="36"/>
      <c r="AE1841" s="224"/>
      <c r="AF1841" s="37"/>
      <c r="AG1841" s="38"/>
      <c r="AH1841" s="55"/>
      <c r="AI1841" s="56"/>
      <c r="AJ1841" s="41" t="s">
        <v>4462</v>
      </c>
      <c r="AK1841" s="42">
        <v>45861</v>
      </c>
      <c r="AL1841" s="50"/>
      <c r="AM1841" s="337" t="str">
        <f>INDEX($K$6:$AE$6,1,MATCH(1,K1841:AE1841,-1))</f>
        <v>95PFE-L2S</v>
      </c>
      <c r="AN1841" s="337" t="str">
        <f>IF(INDEX($K$6:$AE$6,1,MATCH(1,K1841:AE1841,1))&lt;&gt;INDEX($K$6:$AE$6,1,MATCH(1,K1841:AE1841,-1)),INDEX($K$6:$AE$6,1,MATCH(1,K1841:AE1841,1)),"-")</f>
        <v>-</v>
      </c>
    </row>
    <row r="1842" spans="1:40" x14ac:dyDescent="0.2">
      <c r="B1842" s="172">
        <f>IF(A1842="Oui",1,0)</f>
        <v>0</v>
      </c>
      <c r="C1842" s="172">
        <f>IF(OR(G1842="Médecin",H1842="Médecin",I1842="Médecin",I1842="Médecins",H1842="anesthésiste",H1842="boursier univ.",H1842="chercheur",H1842="chirurgien",H1842="Résident(e)",H1842="Md Urg",H1842="Md Card",LEFT(H1842,6)="Fellow",H1842="Externe Médecine",H1842="Directeur de la biobanque Médecin",H1842="monit.-boursier",),1,0)</f>
        <v>0</v>
      </c>
      <c r="D1842" s="172">
        <f>IF(OR(G1842=0,H1842="Stagiaire",H1842="Stagiaires",H1842="Externe",H1842="Externes",G1842="agence",H1842="STAGIAIRE INFIRMIER(ÈRE)",H1842="STAGIAIRE SI",H1842="STAGIAIRE S.I.",H1842="STAGIAIRE PAB",H1842="STAGIAIRE EN PERFUSION",H1842="Stagiaire Physiothérapeute",H1842="Stagiaire médecine",H1842="Stagiaire - Service sociaux",H1842="STAGIAIRE SOINS INFIRMIERS",H1842="STAGIAIRE EXTERNE EN MÉDECINE",H1842="ss",),1,0)</f>
        <v>1</v>
      </c>
      <c r="E1842" s="28" t="s">
        <v>2495</v>
      </c>
      <c r="F1842" s="28" t="s">
        <v>137</v>
      </c>
      <c r="G1842" s="262">
        <v>0</v>
      </c>
      <c r="H1842" s="79" t="s">
        <v>5157</v>
      </c>
      <c r="I1842" s="164" t="s">
        <v>43</v>
      </c>
      <c r="J1842" s="273" t="str">
        <f ca="1">IF(AK1842&lt;=Données!$B$2,1," ")</f>
        <v xml:space="preserve"> </v>
      </c>
      <c r="K1842" s="45">
        <v>1</v>
      </c>
      <c r="L1842" s="46"/>
      <c r="M1842" s="47"/>
      <c r="N1842" s="48"/>
      <c r="O1842" s="197"/>
      <c r="P1842" s="198"/>
      <c r="Q1842" s="197"/>
      <c r="R1842" s="198"/>
      <c r="S1842" s="198"/>
      <c r="T1842" s="199"/>
      <c r="U1842" s="199"/>
      <c r="V1842" s="199"/>
      <c r="W1842" s="199"/>
      <c r="X1842" s="214"/>
      <c r="Y1842" s="215"/>
      <c r="Z1842" s="34"/>
      <c r="AA1842" s="35"/>
      <c r="AB1842" s="35"/>
      <c r="AC1842" s="35"/>
      <c r="AD1842" s="36"/>
      <c r="AE1842" s="224"/>
      <c r="AF1842" s="37"/>
      <c r="AG1842" s="38"/>
      <c r="AH1842" s="55"/>
      <c r="AI1842" s="56"/>
      <c r="AJ1842" s="41" t="s">
        <v>4462</v>
      </c>
      <c r="AK1842" s="42">
        <v>45336</v>
      </c>
      <c r="AL1842" s="50"/>
      <c r="AM1842" s="337" t="str">
        <f>INDEX($K$6:$AE$6,1,MATCH(1,K1842:AE1842,-1))</f>
        <v>95PFE-L2S</v>
      </c>
      <c r="AN1842" s="337" t="str">
        <f>IF(INDEX($K$6:$AE$6,1,MATCH(1,K1842:AE1842,1))&lt;&gt;INDEX($K$6:$AE$6,1,MATCH(1,K1842:AE1842,-1)),INDEX($K$6:$AE$6,1,MATCH(1,K1842:AE1842,1)),"-")</f>
        <v>-</v>
      </c>
    </row>
    <row r="1843" spans="1:40" x14ac:dyDescent="0.2">
      <c r="A1843" s="382" t="str">
        <f>IF(IFERROR(VLOOKUP(G1843,EmployesActifs,1,FALSE),"Non")&lt;&gt;"Non","Oui","Non")</f>
        <v>Oui</v>
      </c>
      <c r="B1843" s="172">
        <f>IF(A1843="Oui",1,0)</f>
        <v>1</v>
      </c>
      <c r="C1843" s="172">
        <f>IF(OR(G1843="Médecin",H1843="Médecin",I1843="Médecin",I1843="Médecins",H1843="anesthésiste",H1843="boursier univ.",H1843="chercheur",H1843="chirurgien",H1843="Résident(e)",H1843="Md Urg",H1843="Md Card",LEFT(H1843,6)="Fellow",H1843="Externe Médecine",H1843="Directeur de la biobanque Médecin",H1843="monit.-boursier",),1,0)</f>
        <v>1</v>
      </c>
      <c r="D1843" s="172">
        <f>IF(OR(G1843=0,H1843="Stagiaire",H1843="Stagiaires",H1843="Externe",H1843="Externes",G1843="agence",H1843="STAGIAIRE INFIRMIER(ÈRE)",H1843="STAGIAIRE SI",H1843="STAGIAIRE S.I.",H1843="STAGIAIRE PAB",H1843="STAGIAIRE EN PERFUSION",H1843="Stagiaire Physiothérapeute",H1843="Stagiaire médecine",H1843="Stagiaire - Service sociaux",H1843="STAGIAIRE SOINS INFIRMIERS",H1843="STAGIAIRE EXTERNE EN MÉDECINE",H1843="ss",),1,0)</f>
        <v>0</v>
      </c>
      <c r="E1843" s="28" t="s">
        <v>2495</v>
      </c>
      <c r="F1843" s="28" t="s">
        <v>2628</v>
      </c>
      <c r="G1843" s="262">
        <v>9667</v>
      </c>
      <c r="H1843" s="79" t="s">
        <v>2629</v>
      </c>
      <c r="I1843" s="164" t="s">
        <v>117</v>
      </c>
      <c r="J1843" s="273">
        <v>1</v>
      </c>
      <c r="K1843" s="45"/>
      <c r="L1843" s="46">
        <v>1</v>
      </c>
      <c r="M1843" s="47"/>
      <c r="N1843" s="48"/>
      <c r="O1843" s="197"/>
      <c r="P1843" s="198"/>
      <c r="Q1843" s="197"/>
      <c r="R1843" s="198"/>
      <c r="S1843" s="198"/>
      <c r="T1843" s="199"/>
      <c r="U1843" s="199"/>
      <c r="V1843" s="199"/>
      <c r="W1843" s="199"/>
      <c r="X1843" s="214"/>
      <c r="Y1843" s="215"/>
      <c r="Z1843" s="34"/>
      <c r="AA1843" s="35"/>
      <c r="AB1843" s="35"/>
      <c r="AC1843" s="35"/>
      <c r="AD1843" s="36"/>
      <c r="AE1843" s="49"/>
      <c r="AF1843" s="37"/>
      <c r="AG1843" s="38"/>
      <c r="AH1843" s="55"/>
      <c r="AI1843" s="56"/>
      <c r="AJ1843" s="41" t="s">
        <v>85</v>
      </c>
      <c r="AK1843" s="42">
        <v>44593</v>
      </c>
      <c r="AL1843" s="50"/>
      <c r="AM1843" s="337" t="str">
        <f>INDEX($K$6:$AE$6,1,MATCH(1,K1843:AE1843,-1))</f>
        <v>95PFE-L2M</v>
      </c>
      <c r="AN1843" s="337" t="str">
        <f>IF(INDEX($K$6:$AE$6,1,MATCH(1,K1843:AE1843,1))&lt;&gt;INDEX($K$6:$AE$6,1,MATCH(1,K1843:AE1843,-1)),INDEX($K$6:$AE$6,1,MATCH(1,K1843:AE1843,1)),"-")</f>
        <v>-</v>
      </c>
    </row>
    <row r="1844" spans="1:40" x14ac:dyDescent="0.2">
      <c r="B1844" s="172">
        <f>IF(A1844="Oui",1,0)</f>
        <v>0</v>
      </c>
      <c r="C1844" s="172">
        <f>IF(OR(G1844="Médecin",H1844="Médecin",I1844="Médecin",I1844="Médecins",H1844="anesthésiste",H1844="boursier univ.",H1844="chercheur",H1844="chirurgien",H1844="Résident(e)",H1844="Md Urg",H1844="Md Card",LEFT(H1844,6)="Fellow",H1844="Externe Médecine",H1844="Directeur de la biobanque Médecin",H1844="monit.-boursier",),1,0)</f>
        <v>1</v>
      </c>
      <c r="D1844" s="172">
        <f>IF(OR(G1844=0,H1844="Stagiaire",H1844="Stagiaires",H1844="Externe",H1844="Externes",G1844="agence",H1844="STAGIAIRE INFIRMIER(ÈRE)",H1844="STAGIAIRE SI",H1844="STAGIAIRE S.I.",H1844="STAGIAIRE PAB",H1844="STAGIAIRE EN PERFUSION",H1844="Stagiaire Physiothérapeute",H1844="Stagiaire médecine",H1844="Stagiaire - Service sociaux",H1844="STAGIAIRE SOINS INFIRMIERS",H1844="STAGIAIRE EXTERNE EN MÉDECINE",H1844="ss",),1,0)</f>
        <v>0</v>
      </c>
      <c r="E1844" s="28" t="s">
        <v>2495</v>
      </c>
      <c r="F1844" s="28" t="s">
        <v>2628</v>
      </c>
      <c r="G1844" s="262">
        <v>9667</v>
      </c>
      <c r="H1844" s="79" t="s">
        <v>2629</v>
      </c>
      <c r="I1844" s="164" t="s">
        <v>117</v>
      </c>
      <c r="J1844" s="273">
        <f ca="1">IF(AK1844&lt;=Données!$B$2,1," ")</f>
        <v>1</v>
      </c>
      <c r="K1844" s="45"/>
      <c r="L1844" s="46">
        <v>1</v>
      </c>
      <c r="M1844" s="47"/>
      <c r="N1844" s="48"/>
      <c r="O1844" s="197"/>
      <c r="P1844" s="198"/>
      <c r="Q1844" s="197"/>
      <c r="R1844" s="198"/>
      <c r="S1844" s="198"/>
      <c r="T1844" s="199"/>
      <c r="U1844" s="199"/>
      <c r="V1844" s="199"/>
      <c r="W1844" s="199"/>
      <c r="X1844" s="214"/>
      <c r="Y1844" s="215"/>
      <c r="Z1844" s="34"/>
      <c r="AA1844" s="35"/>
      <c r="AB1844" s="35"/>
      <c r="AC1844" s="35"/>
      <c r="AD1844" s="36"/>
      <c r="AE1844" s="224"/>
      <c r="AF1844" s="37"/>
      <c r="AG1844" s="38"/>
      <c r="AH1844" s="55"/>
      <c r="AI1844" s="56"/>
      <c r="AJ1844" s="41" t="s">
        <v>85</v>
      </c>
      <c r="AK1844" s="42">
        <v>44593</v>
      </c>
      <c r="AL1844" s="50"/>
      <c r="AM1844" s="337" t="str">
        <f>INDEX($K$6:$AE$6,1,MATCH(1,K1844:AE1844,-1))</f>
        <v>95PFE-L2M</v>
      </c>
      <c r="AN1844" s="337" t="str">
        <f>IF(INDEX($K$6:$AE$6,1,MATCH(1,K1844:AE1844,1))&lt;&gt;INDEX($K$6:$AE$6,1,MATCH(1,K1844:AE1844,-1)),INDEX($K$6:$AE$6,1,MATCH(1,K1844:AE1844,1)),"-")</f>
        <v>-</v>
      </c>
    </row>
    <row r="1845" spans="1:40" x14ac:dyDescent="0.2">
      <c r="B1845" s="172">
        <f>IF(A1845="Oui",1,0)</f>
        <v>0</v>
      </c>
      <c r="C1845" s="172">
        <f>IF(OR(G1845="Médecin",H1845="Médecin",I1845="Médecin",I1845="Médecins",H1845="anesthésiste",H1845="boursier univ.",H1845="chercheur",H1845="chirurgien",H1845="Résident(e)",H1845="Md Urg",H1845="Md Card",LEFT(H1845,6)="Fellow",H1845="Externe Médecine",H1845="Directeur de la biobanque Médecin",H1845="monit.-boursier",),1,0)</f>
        <v>0</v>
      </c>
      <c r="D1845" s="172">
        <f>IF(OR(G1845=0,H1845="Stagiaire",H1845="Stagiaires",H1845="Externe",H1845="Externes",G1845="agence",H1845="STAGIAIRE INFIRMIER(ÈRE)",H1845="STAGIAIRE SI",H1845="STAGIAIRE S.I.",H1845="STAGIAIRE PAB",H1845="STAGIAIRE EN PERFUSION",H1845="Stagiaire Physiothérapeute",H1845="Stagiaire médecine",H1845="Stagiaire - Service sociaux",H1845="STAGIAIRE SOINS INFIRMIERS",H1845="STAGIAIRE EXTERNE EN MÉDECINE",H1845="ss",),1,0)</f>
        <v>1</v>
      </c>
      <c r="E1845" s="28" t="s">
        <v>5640</v>
      </c>
      <c r="F1845" s="28" t="s">
        <v>5641</v>
      </c>
      <c r="G1845" s="262" t="s">
        <v>5642</v>
      </c>
      <c r="H1845" s="79" t="s">
        <v>5364</v>
      </c>
      <c r="I1845" s="164" t="s">
        <v>84</v>
      </c>
      <c r="J1845" s="273" t="str">
        <f ca="1">IF(AK1845&lt;=Données!$B$2,1," ")</f>
        <v xml:space="preserve"> </v>
      </c>
      <c r="K1845" s="45" t="s">
        <v>56</v>
      </c>
      <c r="L1845" s="46"/>
      <c r="M1845" s="47"/>
      <c r="N1845" s="48"/>
      <c r="O1845" s="197">
        <v>1</v>
      </c>
      <c r="P1845" s="198"/>
      <c r="Q1845" s="197"/>
      <c r="R1845" s="198"/>
      <c r="S1845" s="198"/>
      <c r="T1845" s="199"/>
      <c r="U1845" s="199"/>
      <c r="V1845" s="199"/>
      <c r="W1845" s="199"/>
      <c r="X1845" s="214"/>
      <c r="Y1845" s="215"/>
      <c r="Z1845" s="34"/>
      <c r="AA1845" s="35"/>
      <c r="AB1845" s="35"/>
      <c r="AC1845" s="35"/>
      <c r="AD1845" s="36"/>
      <c r="AE1845" s="224"/>
      <c r="AF1845" s="37"/>
      <c r="AG1845" s="38"/>
      <c r="AH1845" s="55"/>
      <c r="AI1845" s="56"/>
      <c r="AJ1845" s="41" t="s">
        <v>4462</v>
      </c>
      <c r="AK1845" s="42">
        <v>45553</v>
      </c>
      <c r="AL1845" s="50"/>
      <c r="AM1845" s="337" t="str">
        <f>INDEX($K$6:$AE$6,1,MATCH(1,K1845:AE1845,-1))</f>
        <v>1804S</v>
      </c>
      <c r="AN1845" s="337" t="str">
        <f>IF(INDEX($K$6:$AE$6,1,MATCH(1,K1845:AE1845,1))&lt;&gt;INDEX($K$6:$AE$6,1,MATCH(1,K1845:AE1845,-1)),INDEX($K$6:$AE$6,1,MATCH(1,K1845:AE1845,1)),"-")</f>
        <v>-</v>
      </c>
    </row>
    <row r="1846" spans="1:40" x14ac:dyDescent="0.2">
      <c r="A1846" s="382" t="str">
        <f>IF(IFERROR(VLOOKUP(G1846,EmployesActifs,1,FALSE),"Non")&lt;&gt;"Non","Oui","Non")</f>
        <v>Oui</v>
      </c>
      <c r="B1846" s="172">
        <f>IF(A1846="Oui",1,0)</f>
        <v>1</v>
      </c>
      <c r="C1846" s="172">
        <f>IF(OR(G1846="Médecin",H1846="Médecin",I1846="Médecin",I1846="Médecins",H1846="anesthésiste",H1846="boursier univ.",H1846="chercheur",H1846="chirurgien",H1846="Résident(e)",H1846="Md Urg",H1846="Md Card",LEFT(H1846,6)="Fellow",H1846="Externe Médecine",H1846="Directeur de la biobanque Médecin",H1846="monit.-boursier",),1,0)</f>
        <v>0</v>
      </c>
      <c r="D1846" s="172">
        <f>IF(OR(G1846=0,H1846="Stagiaire",H1846="Stagiaires",H1846="Externe",H1846="Externes",G1846="agence",H1846="STAGIAIRE INFIRMIER(ÈRE)",H1846="STAGIAIRE SI",H1846="STAGIAIRE S.I.",H1846="STAGIAIRE PAB",H1846="STAGIAIRE EN PERFUSION",H1846="Stagiaire Physiothérapeute",H1846="Stagiaire médecine",H1846="Stagiaire - Service sociaux",H1846="STAGIAIRE SOINS INFIRMIERS",H1846="STAGIAIRE EXTERNE EN MÉDECINE",H1846="ss",),1,0)</f>
        <v>0</v>
      </c>
      <c r="E1846" s="28" t="s">
        <v>4144</v>
      </c>
      <c r="F1846" s="28" t="s">
        <v>4145</v>
      </c>
      <c r="G1846" s="262">
        <v>12408</v>
      </c>
      <c r="H1846" s="79" t="s">
        <v>2098</v>
      </c>
      <c r="I1846" s="164" t="s">
        <v>5716</v>
      </c>
      <c r="J1846" s="273" t="str">
        <f ca="1">IF(AK1846&lt;=Données!$B$2,1," ")</f>
        <v xml:space="preserve"> </v>
      </c>
      <c r="K1846" s="45"/>
      <c r="L1846" s="46">
        <v>1</v>
      </c>
      <c r="M1846" s="47"/>
      <c r="N1846" s="48"/>
      <c r="O1846" s="197"/>
      <c r="P1846" s="198"/>
      <c r="Q1846" s="197"/>
      <c r="R1846" s="198"/>
      <c r="S1846" s="198"/>
      <c r="T1846" s="199"/>
      <c r="U1846" s="199"/>
      <c r="V1846" s="199"/>
      <c r="W1846" s="199"/>
      <c r="X1846" s="214"/>
      <c r="Y1846" s="215"/>
      <c r="Z1846" s="34"/>
      <c r="AA1846" s="35"/>
      <c r="AB1846" s="35"/>
      <c r="AC1846" s="35"/>
      <c r="AD1846" s="36"/>
      <c r="AE1846" s="224"/>
      <c r="AF1846" s="37"/>
      <c r="AG1846" s="38"/>
      <c r="AH1846" s="55"/>
      <c r="AI1846" s="56"/>
      <c r="AJ1846" s="41" t="s">
        <v>4462</v>
      </c>
      <c r="AK1846" s="42">
        <v>45763</v>
      </c>
      <c r="AL1846" s="50"/>
      <c r="AM1846" s="337" t="str">
        <f>INDEX($K$6:$AE$6,1,MATCH(1,K1846:AE1846,-1))</f>
        <v>95PFE-L2M</v>
      </c>
      <c r="AN1846" s="337" t="str">
        <f>IF(INDEX($K$6:$AE$6,1,MATCH(1,K1846:AE1846,1))&lt;&gt;INDEX($K$6:$AE$6,1,MATCH(1,K1846:AE1846,-1)),INDEX($K$6:$AE$6,1,MATCH(1,K1846:AE1846,1)),"-")</f>
        <v>-</v>
      </c>
    </row>
    <row r="1847" spans="1:40" x14ac:dyDescent="0.2">
      <c r="A1847" s="382" t="str">
        <f>IF(IFERROR(VLOOKUP(G1847,EmployesActifs,1,FALSE),"Non")&lt;&gt;"Non","Oui","Non")</f>
        <v>Oui</v>
      </c>
      <c r="B1847" s="172">
        <f>IF(A1847="Oui",1,0)</f>
        <v>1</v>
      </c>
      <c r="C1847" s="172">
        <f>IF(OR(G1847="Médecin",H1847="Médecin",I1847="Médecin",I1847="Médecins",H1847="anesthésiste",H1847="boursier univ.",H1847="chercheur",H1847="chirurgien",H1847="Résident(e)",H1847="Md Urg",H1847="Md Card",LEFT(H1847,6)="Fellow",H1847="Externe Médecine",H1847="Directeur de la biobanque Médecin",H1847="monit.-boursier",),1,0)</f>
        <v>0</v>
      </c>
      <c r="D1847" s="172">
        <f>IF(OR(G1847=0,H1847="Stagiaire",H1847="Stagiaires",H1847="Externe",H1847="Externes",G1847="agence",H1847="STAGIAIRE INFIRMIER(ÈRE)",H1847="STAGIAIRE SI",H1847="STAGIAIRE S.I.",H1847="STAGIAIRE PAB",H1847="STAGIAIRE EN PERFUSION",H1847="Stagiaire Physiothérapeute",H1847="Stagiaire médecine",H1847="Stagiaire - Service sociaux",H1847="STAGIAIRE SOINS INFIRMIERS",H1847="STAGIAIRE EXTERNE EN MÉDECINE",H1847="ss",),1,0)</f>
        <v>0</v>
      </c>
      <c r="E1847" s="28" t="s">
        <v>2630</v>
      </c>
      <c r="F1847" s="28" t="s">
        <v>2631</v>
      </c>
      <c r="G1847" s="262">
        <v>5569</v>
      </c>
      <c r="H1847" s="79" t="s">
        <v>69</v>
      </c>
      <c r="I1847" s="164" t="s">
        <v>5717</v>
      </c>
      <c r="J1847" s="273" t="str">
        <f ca="1">IF(AK1847&lt;=Données!$B$2,1," ")</f>
        <v xml:space="preserve"> </v>
      </c>
      <c r="K1847" s="45"/>
      <c r="L1847" s="46"/>
      <c r="M1847" s="47"/>
      <c r="N1847" s="48"/>
      <c r="O1847" s="197"/>
      <c r="P1847" s="198"/>
      <c r="Q1847" s="197" t="s">
        <v>56</v>
      </c>
      <c r="R1847" s="198"/>
      <c r="S1847" s="198">
        <v>1</v>
      </c>
      <c r="T1847" s="199"/>
      <c r="U1847" s="199"/>
      <c r="V1847" s="199"/>
      <c r="W1847" s="199"/>
      <c r="X1847" s="214"/>
      <c r="Y1847" s="215"/>
      <c r="Z1847" s="34" t="s">
        <v>56</v>
      </c>
      <c r="AA1847" s="35"/>
      <c r="AB1847" s="35"/>
      <c r="AC1847" s="35"/>
      <c r="AD1847" s="36"/>
      <c r="AE1847" s="224"/>
      <c r="AF1847" s="37"/>
      <c r="AG1847" s="38"/>
      <c r="AH1847" s="55"/>
      <c r="AI1847" s="56"/>
      <c r="AJ1847" s="41" t="s">
        <v>5851</v>
      </c>
      <c r="AK1847" s="42">
        <v>45829</v>
      </c>
      <c r="AL1847" s="50"/>
      <c r="AM1847" s="337" t="str">
        <f>INDEX($K$6:$AE$6,1,MATCH(1,K1847:AE1847,-1))</f>
        <v>1870 +</v>
      </c>
      <c r="AN1847" s="337" t="str">
        <f>IF(INDEX($K$6:$AE$6,1,MATCH(1,K1847:AE1847,1))&lt;&gt;INDEX($K$6:$AE$6,1,MATCH(1,K1847:AE1847,-1)),INDEX($K$6:$AE$6,1,MATCH(1,K1847:AE1847,1)),"-")</f>
        <v>-</v>
      </c>
    </row>
    <row r="1848" spans="1:40" x14ac:dyDescent="0.2">
      <c r="A1848" s="382" t="str">
        <f>IF(IFERROR(VLOOKUP(G1848,EmployesActifs,1,FALSE),"Non")&lt;&gt;"Non","Oui","Non")</f>
        <v>Oui</v>
      </c>
      <c r="B1848" s="172">
        <f>IF(A1848="Oui",1,0)</f>
        <v>1</v>
      </c>
      <c r="C1848" s="172">
        <f>IF(OR(G1848="Médecin",H1848="Médecin",I1848="Médecin",I1848="Médecins",H1848="anesthésiste",H1848="boursier univ.",H1848="chercheur",H1848="chirurgien",H1848="Résident(e)",H1848="Md Urg",H1848="Md Card",LEFT(H1848,6)="Fellow",H1848="Externe Médecine",H1848="Directeur de la biobanque Médecin",H1848="monit.-boursier",),1,0)</f>
        <v>0</v>
      </c>
      <c r="D1848" s="172">
        <f>IF(OR(G1848=0,H1848="Stagiaire",H1848="Stagiaires",H1848="Externe",H1848="Externes",G1848="agence",H1848="STAGIAIRE INFIRMIER(ÈRE)",H1848="STAGIAIRE SI",H1848="STAGIAIRE S.I.",H1848="STAGIAIRE PAB",H1848="STAGIAIRE EN PERFUSION",H1848="Stagiaire Physiothérapeute",H1848="Stagiaire médecine",H1848="Stagiaire - Service sociaux",H1848="STAGIAIRE SOINS INFIRMIERS",H1848="STAGIAIRE EXTERNE EN MÉDECINE",H1848="ss",),1,0)</f>
        <v>0</v>
      </c>
      <c r="E1848" s="28" t="s">
        <v>6173</v>
      </c>
      <c r="F1848" s="28" t="s">
        <v>5770</v>
      </c>
      <c r="G1848" s="262">
        <v>13910</v>
      </c>
      <c r="H1848" s="79" t="s">
        <v>4999</v>
      </c>
      <c r="I1848" s="164" t="s">
        <v>209</v>
      </c>
      <c r="J1848" s="273" t="str">
        <f ca="1">IF(AK1848&lt;=Données!$B$2,1," ")</f>
        <v xml:space="preserve"> </v>
      </c>
      <c r="K1848" s="45"/>
      <c r="L1848" s="46" t="s">
        <v>56</v>
      </c>
      <c r="M1848" s="47"/>
      <c r="N1848" s="48"/>
      <c r="O1848" s="197"/>
      <c r="P1848" s="198"/>
      <c r="Q1848" s="197"/>
      <c r="R1848" s="198"/>
      <c r="S1848" s="198">
        <v>1</v>
      </c>
      <c r="T1848" s="199"/>
      <c r="U1848" s="199"/>
      <c r="V1848" s="199"/>
      <c r="W1848" s="199"/>
      <c r="X1848" s="214"/>
      <c r="Y1848" s="215"/>
      <c r="Z1848" s="34"/>
      <c r="AA1848" s="35"/>
      <c r="AB1848" s="35"/>
      <c r="AC1848" s="35"/>
      <c r="AD1848" s="36"/>
      <c r="AE1848" s="224"/>
      <c r="AF1848" s="37"/>
      <c r="AG1848" s="38"/>
      <c r="AH1848" s="55"/>
      <c r="AI1848" s="56"/>
      <c r="AJ1848" s="41" t="s">
        <v>4462</v>
      </c>
      <c r="AK1848" s="42">
        <v>45833</v>
      </c>
      <c r="AL1848" s="50"/>
      <c r="AM1848" s="337" t="str">
        <f>INDEX($K$6:$AE$6,1,MATCH(1,K1848:AE1848,-1))</f>
        <v>1870 +</v>
      </c>
      <c r="AN1848" s="337" t="str">
        <f>IF(INDEX($K$6:$AE$6,1,MATCH(1,K1848:AE1848,1))&lt;&gt;INDEX($K$6:$AE$6,1,MATCH(1,K1848:AE1848,-1)),INDEX($K$6:$AE$6,1,MATCH(1,K1848:AE1848,1)),"-")</f>
        <v>-</v>
      </c>
    </row>
    <row r="1849" spans="1:40" x14ac:dyDescent="0.2">
      <c r="A1849" s="382" t="str">
        <f>IF(IFERROR(VLOOKUP(G1849,EmployesActifs,1,FALSE),"Non")&lt;&gt;"Non","Oui","Non")</f>
        <v>Oui</v>
      </c>
      <c r="B1849" s="172">
        <f>IF(A1849="Oui",1,0)</f>
        <v>1</v>
      </c>
      <c r="C1849" s="172">
        <f>IF(OR(G1849="Médecin",H1849="Médecin",I1849="Médecin",I1849="Médecins",H1849="anesthésiste",H1849="boursier univ.",H1849="chercheur",H1849="chirurgien",H1849="Résident(e)",H1849="Md Urg",H1849="Md Card",LEFT(H1849,6)="Fellow",H1849="Externe Médecine",H1849="Directeur de la biobanque Médecin",H1849="monit.-boursier",),1,0)</f>
        <v>0</v>
      </c>
      <c r="D1849" s="172">
        <f>IF(OR(G1849=0,H1849="Stagiaire",H1849="Stagiaires",H1849="Externe",H1849="Externes",G1849="agence",H1849="STAGIAIRE INFIRMIER(ÈRE)",H1849="STAGIAIRE SI",H1849="STAGIAIRE S.I.",H1849="STAGIAIRE PAB",H1849="STAGIAIRE EN PERFUSION",H1849="Stagiaire Physiothérapeute",H1849="Stagiaire médecine",H1849="Stagiaire - Service sociaux",H1849="STAGIAIRE SOINS INFIRMIERS",H1849="STAGIAIRE EXTERNE EN MÉDECINE",H1849="ss",),1,0)</f>
        <v>0</v>
      </c>
      <c r="E1849" s="28" t="s">
        <v>2893</v>
      </c>
      <c r="F1849" s="28" t="s">
        <v>2894</v>
      </c>
      <c r="G1849" s="262">
        <v>12306</v>
      </c>
      <c r="H1849" s="79" t="s">
        <v>103</v>
      </c>
      <c r="I1849" s="164" t="s">
        <v>5715</v>
      </c>
      <c r="J1849" s="273">
        <f ca="1">IF(AK1849&lt;=Données!$B$2,1," ")</f>
        <v>1</v>
      </c>
      <c r="K1849" s="45">
        <v>1</v>
      </c>
      <c r="L1849" s="46"/>
      <c r="M1849" s="47"/>
      <c r="N1849" s="48"/>
      <c r="O1849" s="197"/>
      <c r="P1849" s="198"/>
      <c r="Q1849" s="197"/>
      <c r="R1849" s="198"/>
      <c r="S1849" s="198"/>
      <c r="T1849" s="199"/>
      <c r="U1849" s="199"/>
      <c r="V1849" s="199"/>
      <c r="W1849" s="199"/>
      <c r="X1849" s="214"/>
      <c r="Y1849" s="215"/>
      <c r="Z1849" s="34"/>
      <c r="AA1849" s="35"/>
      <c r="AB1849" s="35"/>
      <c r="AC1849" s="35"/>
      <c r="AD1849" s="36"/>
      <c r="AE1849" s="224"/>
      <c r="AF1849" s="53"/>
      <c r="AG1849" s="54"/>
      <c r="AH1849" s="55"/>
      <c r="AI1849" s="56"/>
      <c r="AJ1849" s="41" t="s">
        <v>85</v>
      </c>
      <c r="AK1849" s="42">
        <v>44748</v>
      </c>
      <c r="AL1849" s="50"/>
      <c r="AM1849" s="337" t="str">
        <f>INDEX($K$6:$AE$6,1,MATCH(1,K1849:AE1849,-1))</f>
        <v>95PFE-L2S</v>
      </c>
      <c r="AN1849" s="337" t="str">
        <f>IF(INDEX($K$6:$AE$6,1,MATCH(1,K1849:AE1849,1))&lt;&gt;INDEX($K$6:$AE$6,1,MATCH(1,K1849:AE1849,-1)),INDEX($K$6:$AE$6,1,MATCH(1,K1849:AE1849,1)),"-")</f>
        <v>-</v>
      </c>
    </row>
    <row r="1850" spans="1:40" x14ac:dyDescent="0.2">
      <c r="A1850" s="382" t="str">
        <f>IF(IFERROR(VLOOKUP(G1850,EmployesActifs,1,FALSE),"Non")&lt;&gt;"Non","Oui","Non")</f>
        <v>Oui</v>
      </c>
      <c r="B1850" s="172">
        <f>IF(A1850="Oui",1,0)</f>
        <v>1</v>
      </c>
      <c r="C1850" s="172">
        <f>IF(OR(G1850="Médecin",H1850="Médecin",I1850="Médecin",I1850="Médecins",H1850="anesthésiste",H1850="boursier univ.",H1850="chercheur",H1850="chirurgien",H1850="Résident(e)",H1850="Md Urg",H1850="Md Card",LEFT(H1850,6)="Fellow",H1850="Externe Médecine",H1850="Directeur de la biobanque Médecin",H1850="monit.-boursier",),1,0)</f>
        <v>0</v>
      </c>
      <c r="D1850" s="172">
        <f>IF(OR(G1850=0,H1850="Stagiaire",H1850="Stagiaires",H1850="Externe",H1850="Externes",G1850="agence",H1850="STAGIAIRE INFIRMIER(ÈRE)",H1850="STAGIAIRE SI",H1850="STAGIAIRE S.I.",H1850="STAGIAIRE PAB",H1850="STAGIAIRE EN PERFUSION",H1850="Stagiaire Physiothérapeute",H1850="Stagiaire médecine",H1850="Stagiaire - Service sociaux",H1850="STAGIAIRE SOINS INFIRMIERS",H1850="STAGIAIRE EXTERNE EN MÉDECINE",H1850="ss",),1,0)</f>
        <v>0</v>
      </c>
      <c r="E1850" s="28" t="s">
        <v>5319</v>
      </c>
      <c r="F1850" s="28" t="s">
        <v>5239</v>
      </c>
      <c r="G1850" s="262">
        <v>13564</v>
      </c>
      <c r="H1850" s="79" t="s">
        <v>103</v>
      </c>
      <c r="I1850" s="164" t="s">
        <v>5717</v>
      </c>
      <c r="J1850" s="273" t="str">
        <f ca="1">IF(AK1850&lt;=Données!$B$2,1," ")</f>
        <v xml:space="preserve"> </v>
      </c>
      <c r="K1850" s="45"/>
      <c r="L1850" s="46">
        <v>1</v>
      </c>
      <c r="M1850" s="47"/>
      <c r="N1850" s="48"/>
      <c r="O1850" s="197"/>
      <c r="P1850" s="198"/>
      <c r="Q1850" s="197"/>
      <c r="R1850" s="198"/>
      <c r="S1850" s="198"/>
      <c r="T1850" s="199"/>
      <c r="U1850" s="199"/>
      <c r="V1850" s="199"/>
      <c r="W1850" s="199"/>
      <c r="X1850" s="214"/>
      <c r="Y1850" s="215"/>
      <c r="Z1850" s="34"/>
      <c r="AA1850" s="35"/>
      <c r="AB1850" s="35"/>
      <c r="AC1850" s="35"/>
      <c r="AD1850" s="36"/>
      <c r="AE1850" s="224"/>
      <c r="AF1850" s="53"/>
      <c r="AG1850" s="54"/>
      <c r="AH1850" s="55"/>
      <c r="AI1850" s="56"/>
      <c r="AJ1850" s="41" t="s">
        <v>4462</v>
      </c>
      <c r="AK1850" s="42">
        <v>45384</v>
      </c>
      <c r="AL1850" s="50"/>
      <c r="AM1850" s="337" t="str">
        <f>INDEX($K$6:$AE$6,1,MATCH(1,K1850:AE1850,-1))</f>
        <v>95PFE-L2M</v>
      </c>
      <c r="AN1850" s="337" t="str">
        <f>IF(INDEX($K$6:$AE$6,1,MATCH(1,K1850:AE1850,1))&lt;&gt;INDEX($K$6:$AE$6,1,MATCH(1,K1850:AE1850,-1)),INDEX($K$6:$AE$6,1,MATCH(1,K1850:AE1850,1)),"-")</f>
        <v>-</v>
      </c>
    </row>
    <row r="1851" spans="1:40" x14ac:dyDescent="0.2">
      <c r="A1851" s="382" t="str">
        <f>IF(IFERROR(VLOOKUP(G1851,EmployesActifs,1,FALSE),"Non")&lt;&gt;"Non","Oui","Non")</f>
        <v>Oui</v>
      </c>
      <c r="B1851" s="172">
        <f>IF(A1851="Oui",1,0)</f>
        <v>1</v>
      </c>
      <c r="C1851" s="172">
        <f>IF(OR(G1851="Médecin",H1851="Médecin",I1851="Médecin",I1851="Médecins",H1851="anesthésiste",H1851="boursier univ.",H1851="chercheur",H1851="chirurgien",H1851="Résident(e)",H1851="Md Urg",H1851="Md Card",LEFT(H1851,6)="Fellow",H1851="Externe Médecine",H1851="Directeur de la biobanque Médecin",H1851="monit.-boursier",),1,0)</f>
        <v>0</v>
      </c>
      <c r="D1851" s="172">
        <f>IF(OR(G1851=0,H1851="Stagiaire",H1851="Stagiaires",H1851="Externe",H1851="Externes",G1851="agence",H1851="STAGIAIRE INFIRMIER(ÈRE)",H1851="STAGIAIRE SI",H1851="STAGIAIRE S.I.",H1851="STAGIAIRE PAB",H1851="STAGIAIRE EN PERFUSION",H1851="Stagiaire Physiothérapeute",H1851="Stagiaire médecine",H1851="Stagiaire - Service sociaux",H1851="STAGIAIRE SOINS INFIRMIERS",H1851="STAGIAIRE EXTERNE EN MÉDECINE",H1851="ss",),1,0)</f>
        <v>0</v>
      </c>
      <c r="E1851" s="28" t="s">
        <v>2632</v>
      </c>
      <c r="F1851" s="28" t="s">
        <v>2633</v>
      </c>
      <c r="G1851" s="262">
        <v>4120</v>
      </c>
      <c r="H1851" s="79" t="s">
        <v>747</v>
      </c>
      <c r="I1851" s="164" t="s">
        <v>5717</v>
      </c>
      <c r="J1851" s="273">
        <f ca="1">IF(AK1851&lt;=Données!$B$2,1," ")</f>
        <v>1</v>
      </c>
      <c r="K1851" s="45"/>
      <c r="L1851" s="46"/>
      <c r="M1851" s="47"/>
      <c r="N1851" s="48"/>
      <c r="O1851" s="197"/>
      <c r="P1851" s="198"/>
      <c r="Q1851" s="197"/>
      <c r="R1851" s="198"/>
      <c r="S1851" s="198">
        <v>1</v>
      </c>
      <c r="T1851" s="199"/>
      <c r="U1851" s="199"/>
      <c r="V1851" s="199"/>
      <c r="W1851" s="199"/>
      <c r="X1851" s="214"/>
      <c r="Y1851" s="215"/>
      <c r="Z1851" s="34"/>
      <c r="AA1851" s="35"/>
      <c r="AB1851" s="35"/>
      <c r="AC1851" s="35"/>
      <c r="AD1851" s="36"/>
      <c r="AE1851" s="224"/>
      <c r="AF1851" s="53"/>
      <c r="AG1851" s="54"/>
      <c r="AH1851" s="55"/>
      <c r="AI1851" s="56"/>
      <c r="AJ1851" s="41" t="s">
        <v>57</v>
      </c>
      <c r="AK1851" s="42">
        <v>44564</v>
      </c>
      <c r="AL1851" s="50"/>
      <c r="AM1851" s="337" t="str">
        <f>INDEX($K$6:$AE$6,1,MATCH(1,K1851:AE1851,-1))</f>
        <v>1870 +</v>
      </c>
      <c r="AN1851" s="337" t="str">
        <f>IF(INDEX($K$6:$AE$6,1,MATCH(1,K1851:AE1851,1))&lt;&gt;INDEX($K$6:$AE$6,1,MATCH(1,K1851:AE1851,-1)),INDEX($K$6:$AE$6,1,MATCH(1,K1851:AE1851,1)),"-")</f>
        <v>-</v>
      </c>
    </row>
    <row r="1852" spans="1:40" x14ac:dyDescent="0.2">
      <c r="A1852" s="382" t="str">
        <f>IF(IFERROR(VLOOKUP(G1852,EmployesActifs,1,FALSE),"Non")&lt;&gt;"Non","Oui","Non")</f>
        <v>Oui</v>
      </c>
      <c r="B1852" s="172">
        <f>IF(A1852="Oui",1,0)</f>
        <v>1</v>
      </c>
      <c r="C1852" s="172">
        <f>IF(OR(G1852="Médecin",H1852="Médecin",I1852="Médecin",I1852="Médecins",H1852="anesthésiste",H1852="boursier univ.",H1852="chercheur",H1852="chirurgien",H1852="Résident(e)",H1852="Md Urg",H1852="Md Card",LEFT(H1852,6)="Fellow",H1852="Externe Médecine",H1852="Directeur de la biobanque Médecin",H1852="monit.-boursier",),1,0)</f>
        <v>0</v>
      </c>
      <c r="D1852" s="172">
        <f>IF(OR(G1852=0,H1852="Stagiaire",H1852="Stagiaires",H1852="Externe",H1852="Externes",G1852="agence",H1852="STAGIAIRE INFIRMIER(ÈRE)",H1852="STAGIAIRE SI",H1852="STAGIAIRE S.I.",H1852="STAGIAIRE PAB",H1852="STAGIAIRE EN PERFUSION",H1852="Stagiaire Physiothérapeute",H1852="Stagiaire médecine",H1852="Stagiaire - Service sociaux",H1852="STAGIAIRE SOINS INFIRMIERS",H1852="STAGIAIRE EXTERNE EN MÉDECINE",H1852="ss",),1,0)</f>
        <v>0</v>
      </c>
      <c r="E1852" s="28" t="s">
        <v>6193</v>
      </c>
      <c r="F1852" s="28" t="s">
        <v>618</v>
      </c>
      <c r="G1852" s="262">
        <v>14028</v>
      </c>
      <c r="H1852" s="79" t="s">
        <v>570</v>
      </c>
      <c r="I1852" s="164" t="s">
        <v>6256</v>
      </c>
      <c r="J1852" s="273" t="str">
        <f ca="1">IF(AK1852&lt;=Données!$B$2,1," ")</f>
        <v xml:space="preserve"> </v>
      </c>
      <c r="K1852" s="45" t="s">
        <v>56</v>
      </c>
      <c r="L1852" s="46"/>
      <c r="M1852" s="47"/>
      <c r="N1852" s="48"/>
      <c r="O1852" s="197">
        <v>1</v>
      </c>
      <c r="P1852" s="198"/>
      <c r="Q1852" s="197"/>
      <c r="R1852" s="198"/>
      <c r="S1852" s="198" t="s">
        <v>56</v>
      </c>
      <c r="T1852" s="199"/>
      <c r="U1852" s="199"/>
      <c r="V1852" s="199"/>
      <c r="W1852" s="199"/>
      <c r="X1852" s="214"/>
      <c r="Y1852" s="215"/>
      <c r="Z1852" s="34"/>
      <c r="AA1852" s="35"/>
      <c r="AB1852" s="35"/>
      <c r="AC1852" s="35"/>
      <c r="AD1852" s="36"/>
      <c r="AE1852" s="224"/>
      <c r="AF1852" s="53"/>
      <c r="AG1852" s="54"/>
      <c r="AH1852" s="55"/>
      <c r="AI1852" s="56"/>
      <c r="AJ1852" s="41" t="s">
        <v>4462</v>
      </c>
      <c r="AK1852" s="42">
        <v>45896</v>
      </c>
      <c r="AL1852" s="50"/>
      <c r="AM1852" s="337" t="str">
        <f>INDEX($K$6:$AE$6,1,MATCH(1,K1852:AE1852,-1))</f>
        <v>1804S</v>
      </c>
      <c r="AN1852" s="337" t="str">
        <f>IF(INDEX($K$6:$AE$6,1,MATCH(1,K1852:AE1852,1))&lt;&gt;INDEX($K$6:$AE$6,1,MATCH(1,K1852:AE1852,-1)),INDEX($K$6:$AE$6,1,MATCH(1,K1852:AE1852,1)),"-")</f>
        <v>-</v>
      </c>
    </row>
    <row r="1853" spans="1:40" x14ac:dyDescent="0.2">
      <c r="A1853" s="382" t="str">
        <f>IF(IFERROR(VLOOKUP(G1853,EmployesActifs,1,FALSE),"Non")&lt;&gt;"Non","Oui","Non")</f>
        <v>Oui</v>
      </c>
      <c r="B1853" s="172">
        <f>IF(A1853="Oui",1,0)</f>
        <v>1</v>
      </c>
      <c r="C1853" s="172">
        <f>IF(OR(G1853="Médecin",H1853="Médecin",I1853="Médecin",I1853="Médecins",H1853="anesthésiste",H1853="boursier univ.",H1853="chercheur",H1853="chirurgien",H1853="Résident(e)",H1853="Md Urg",H1853="Md Card",LEFT(H1853,6)="Fellow",H1853="Externe Médecine",H1853="Directeur de la biobanque Médecin",H1853="monit.-boursier",),1,0)</f>
        <v>0</v>
      </c>
      <c r="D1853" s="172">
        <f>IF(OR(G1853=0,H1853="Stagiaire",H1853="Stagiaires",H1853="Externe",H1853="Externes",G1853="agence",H1853="STAGIAIRE INFIRMIER(ÈRE)",H1853="STAGIAIRE SI",H1853="STAGIAIRE S.I.",H1853="STAGIAIRE PAB",H1853="STAGIAIRE EN PERFUSION",H1853="Stagiaire Physiothérapeute",H1853="Stagiaire médecine",H1853="Stagiaire - Service sociaux",H1853="STAGIAIRE SOINS INFIRMIERS",H1853="STAGIAIRE EXTERNE EN MÉDECINE",H1853="ss",),1,0)</f>
        <v>0</v>
      </c>
      <c r="E1853" s="28" t="s">
        <v>2634</v>
      </c>
      <c r="F1853" s="28" t="s">
        <v>592</v>
      </c>
      <c r="G1853" s="262">
        <v>6120</v>
      </c>
      <c r="H1853" s="79" t="s">
        <v>103</v>
      </c>
      <c r="I1853" s="164" t="s">
        <v>61</v>
      </c>
      <c r="J1853" s="273">
        <f ca="1">IF(AK1853&lt;=Données!$B$2,1," ")</f>
        <v>1</v>
      </c>
      <c r="K1853" s="45" t="s">
        <v>56</v>
      </c>
      <c r="L1853" s="46"/>
      <c r="M1853" s="47"/>
      <c r="N1853" s="48"/>
      <c r="O1853" s="197"/>
      <c r="P1853" s="198"/>
      <c r="Q1853" s="197" t="s">
        <v>56</v>
      </c>
      <c r="R1853" s="198"/>
      <c r="S1853" s="198" t="s">
        <v>56</v>
      </c>
      <c r="T1853" s="199"/>
      <c r="U1853" s="199"/>
      <c r="V1853" s="199"/>
      <c r="W1853" s="199"/>
      <c r="X1853" s="214"/>
      <c r="Y1853" s="215"/>
      <c r="Z1853" s="34" t="s">
        <v>56</v>
      </c>
      <c r="AA1853" s="35">
        <v>1</v>
      </c>
      <c r="AB1853" s="35"/>
      <c r="AC1853" s="35"/>
      <c r="AD1853" s="36"/>
      <c r="AE1853" s="224"/>
      <c r="AF1853" s="53"/>
      <c r="AG1853" s="54"/>
      <c r="AH1853" s="55"/>
      <c r="AI1853" s="56"/>
      <c r="AJ1853" s="41" t="s">
        <v>57</v>
      </c>
      <c r="AK1853" s="42">
        <v>44580</v>
      </c>
      <c r="AL1853" s="50"/>
      <c r="AM1853" s="337" t="str">
        <f>INDEX($K$6:$AE$6,1,MATCH(1,K1853:AE1853,-1))</f>
        <v>1511-S</v>
      </c>
      <c r="AN1853" s="337" t="str">
        <f>IF(INDEX($K$6:$AE$6,1,MATCH(1,K1853:AE1853,1))&lt;&gt;INDEX($K$6:$AE$6,1,MATCH(1,K1853:AE1853,-1)),INDEX($K$6:$AE$6,1,MATCH(1,K1853:AE1853,1)),"-")</f>
        <v>-</v>
      </c>
    </row>
    <row r="1854" spans="1:40" x14ac:dyDescent="0.2">
      <c r="B1854" s="172">
        <f>IF(A1854="Oui",1,0)</f>
        <v>0</v>
      </c>
      <c r="C1854" s="172">
        <f>IF(OR(G1854="Médecin",H1854="Médecin",I1854="Médecin",I1854="Médecins",H1854="anesthésiste",H1854="boursier univ.",H1854="chercheur",H1854="chirurgien",H1854="Résident(e)",H1854="Md Urg",H1854="Md Card",LEFT(H1854,6)="Fellow",H1854="Externe Médecine",H1854="Directeur de la biobanque Médecin",H1854="monit.-boursier",),1,0)</f>
        <v>1</v>
      </c>
      <c r="D1854" s="172">
        <f>IF(OR(G1854=0,H1854="Stagiaire",H1854="Stagiaires",H1854="Externe",H1854="Externes",G1854="agence",H1854="STAGIAIRE INFIRMIER(ÈRE)",H1854="STAGIAIRE SI",H1854="STAGIAIRE S.I.",H1854="STAGIAIRE PAB",H1854="STAGIAIRE EN PERFUSION",H1854="Stagiaire Physiothérapeute",H1854="Stagiaire médecine",H1854="Stagiaire - Service sociaux",H1854="STAGIAIRE SOINS INFIRMIERS",H1854="STAGIAIRE EXTERNE EN MÉDECINE",H1854="ss",),1,0)</f>
        <v>0</v>
      </c>
      <c r="E1854" s="28" t="s">
        <v>2635</v>
      </c>
      <c r="F1854" s="28" t="s">
        <v>2636</v>
      </c>
      <c r="G1854" s="262" t="s">
        <v>80</v>
      </c>
      <c r="H1854" s="79" t="s">
        <v>80</v>
      </c>
      <c r="I1854" s="164" t="s">
        <v>270</v>
      </c>
      <c r="J1854" s="273">
        <f ca="1">IF(AK1854&lt;=Données!$B$2,1," ")</f>
        <v>1</v>
      </c>
      <c r="K1854" s="45"/>
      <c r="L1854" s="46" t="s">
        <v>56</v>
      </c>
      <c r="M1854" s="47" t="s">
        <v>56</v>
      </c>
      <c r="N1854" s="48"/>
      <c r="O1854" s="197"/>
      <c r="P1854" s="198"/>
      <c r="Q1854" s="197"/>
      <c r="R1854" s="198"/>
      <c r="S1854" s="198">
        <v>1</v>
      </c>
      <c r="T1854" s="199"/>
      <c r="U1854" s="199"/>
      <c r="V1854" s="199"/>
      <c r="W1854" s="199"/>
      <c r="X1854" s="214"/>
      <c r="Y1854" s="215"/>
      <c r="Z1854" s="34"/>
      <c r="AA1854" s="35"/>
      <c r="AB1854" s="35"/>
      <c r="AC1854" s="35"/>
      <c r="AD1854" s="36"/>
      <c r="AE1854" s="224"/>
      <c r="AF1854" s="53"/>
      <c r="AG1854" s="54"/>
      <c r="AH1854" s="55"/>
      <c r="AI1854" s="56"/>
      <c r="AJ1854" s="41" t="s">
        <v>85</v>
      </c>
      <c r="AK1854" s="42">
        <v>44567</v>
      </c>
      <c r="AL1854" s="50"/>
      <c r="AM1854" s="337" t="str">
        <f>INDEX($K$6:$AE$6,1,MATCH(1,K1854:AE1854,-1))</f>
        <v>1870 +</v>
      </c>
      <c r="AN1854" s="337" t="str">
        <f>IF(INDEX($K$6:$AE$6,1,MATCH(1,K1854:AE1854,1))&lt;&gt;INDEX($K$6:$AE$6,1,MATCH(1,K1854:AE1854,-1)),INDEX($K$6:$AE$6,1,MATCH(1,K1854:AE1854,1)),"-")</f>
        <v>-</v>
      </c>
    </row>
    <row r="1855" spans="1:40" x14ac:dyDescent="0.2">
      <c r="A1855" s="382" t="str">
        <f>IF(IFERROR(VLOOKUP(G1855,EmployesActifs,1,FALSE),"Non")&lt;&gt;"Non","Oui","Non")</f>
        <v>Oui</v>
      </c>
      <c r="B1855" s="172">
        <f>IF(A1855="Oui",1,0)</f>
        <v>1</v>
      </c>
      <c r="C1855" s="172">
        <f>IF(OR(G1855="Médecin",H1855="Médecin",I1855="Médecin",I1855="Médecins",H1855="anesthésiste",H1855="boursier univ.",H1855="chercheur",H1855="chirurgien",H1855="Résident(e)",H1855="Md Urg",H1855="Md Card",LEFT(H1855,6)="Fellow",H1855="Externe Médecine",H1855="Directeur de la biobanque Médecin",H1855="monit.-boursier",),1,0)</f>
        <v>0</v>
      </c>
      <c r="D1855" s="172">
        <f>IF(OR(G1855=0,H1855="Stagiaire",H1855="Stagiaires",H1855="Externe",H1855="Externes",G1855="agence",H1855="STAGIAIRE INFIRMIER(ÈRE)",H1855="STAGIAIRE SI",H1855="STAGIAIRE S.I.",H1855="STAGIAIRE PAB",H1855="STAGIAIRE EN PERFUSION",H1855="Stagiaire Physiothérapeute",H1855="Stagiaire médecine",H1855="Stagiaire - Service sociaux",H1855="STAGIAIRE SOINS INFIRMIERS",H1855="STAGIAIRE EXTERNE EN MÉDECINE",H1855="ss",),1,0)</f>
        <v>0</v>
      </c>
      <c r="E1855" s="28" t="s">
        <v>2637</v>
      </c>
      <c r="F1855" s="28" t="s">
        <v>447</v>
      </c>
      <c r="G1855" s="262">
        <v>9207</v>
      </c>
      <c r="H1855" s="79" t="s">
        <v>1821</v>
      </c>
      <c r="I1855" s="164" t="s">
        <v>553</v>
      </c>
      <c r="J1855" s="273">
        <f ca="1">IF(AK1855&lt;=Données!$B$2,1," ")</f>
        <v>1</v>
      </c>
      <c r="K1855" s="45">
        <v>1</v>
      </c>
      <c r="L1855" s="46"/>
      <c r="M1855" s="47"/>
      <c r="N1855" s="48"/>
      <c r="O1855" s="197"/>
      <c r="P1855" s="198"/>
      <c r="Q1855" s="197"/>
      <c r="R1855" s="198"/>
      <c r="S1855" s="198"/>
      <c r="T1855" s="199"/>
      <c r="U1855" s="199"/>
      <c r="V1855" s="199"/>
      <c r="W1855" s="199"/>
      <c r="X1855" s="214"/>
      <c r="Y1855" s="215"/>
      <c r="Z1855" s="34"/>
      <c r="AA1855" s="35"/>
      <c r="AB1855" s="35"/>
      <c r="AC1855" s="35"/>
      <c r="AD1855" s="36"/>
      <c r="AE1855" s="224"/>
      <c r="AF1855" s="53"/>
      <c r="AG1855" s="54"/>
      <c r="AH1855" s="55"/>
      <c r="AI1855" s="56"/>
      <c r="AJ1855" s="41" t="s">
        <v>85</v>
      </c>
      <c r="AK1855" s="42">
        <v>44487</v>
      </c>
      <c r="AL1855" s="50"/>
      <c r="AM1855" s="337" t="str">
        <f>INDEX($K$6:$AE$6,1,MATCH(1,K1855:AE1855,-1))</f>
        <v>95PFE-L2S</v>
      </c>
      <c r="AN1855" s="337" t="str">
        <f>IF(INDEX($K$6:$AE$6,1,MATCH(1,K1855:AE1855,1))&lt;&gt;INDEX($K$6:$AE$6,1,MATCH(1,K1855:AE1855,-1)),INDEX($K$6:$AE$6,1,MATCH(1,K1855:AE1855,1)),"-")</f>
        <v>-</v>
      </c>
    </row>
    <row r="1856" spans="1:40" x14ac:dyDescent="0.2">
      <c r="A1856" s="382" t="str">
        <f>IF(IFERROR(VLOOKUP(G1856,EmployesActifs,1,FALSE),"Non")&lt;&gt;"Non","Oui","Non")</f>
        <v>Oui</v>
      </c>
      <c r="B1856" s="172">
        <f>IF(A1856="Oui",1,0)</f>
        <v>1</v>
      </c>
      <c r="C1856" s="172">
        <f>IF(OR(G1856="Médecin",H1856="Médecin",I1856="Médecin",I1856="Médecins",H1856="anesthésiste",H1856="boursier univ.",H1856="chercheur",H1856="chirurgien",H1856="Résident(e)",H1856="Md Urg",H1856="Md Card",LEFT(H1856,6)="Fellow",H1856="Externe Médecine",H1856="Directeur de la biobanque Médecin",H1856="monit.-boursier",),1,0)</f>
        <v>0</v>
      </c>
      <c r="D1856" s="172">
        <f>IF(OR(G1856=0,H1856="Stagiaire",H1856="Stagiaires",H1856="Externe",H1856="Externes",G1856="agence",H1856="STAGIAIRE INFIRMIER(ÈRE)",H1856="STAGIAIRE SI",H1856="STAGIAIRE S.I.",H1856="STAGIAIRE PAB",H1856="STAGIAIRE EN PERFUSION",H1856="Stagiaire Physiothérapeute",H1856="Stagiaire médecine",H1856="Stagiaire - Service sociaux",H1856="STAGIAIRE SOINS INFIRMIERS",H1856="STAGIAIRE EXTERNE EN MÉDECINE",H1856="ss",),1,0)</f>
        <v>0</v>
      </c>
      <c r="E1856" s="28" t="s">
        <v>2637</v>
      </c>
      <c r="F1856" s="28" t="s">
        <v>134</v>
      </c>
      <c r="G1856" s="262">
        <v>8659</v>
      </c>
      <c r="H1856" s="79" t="s">
        <v>3765</v>
      </c>
      <c r="I1856" s="164" t="s">
        <v>171</v>
      </c>
      <c r="J1856" s="273">
        <f ca="1">IF(AK1856&lt;=Données!$B$2,1," ")</f>
        <v>1</v>
      </c>
      <c r="K1856" s="45"/>
      <c r="L1856" s="46" t="s">
        <v>56</v>
      </c>
      <c r="M1856" s="47"/>
      <c r="N1856" s="48"/>
      <c r="O1856" s="197"/>
      <c r="P1856" s="198"/>
      <c r="Q1856" s="197"/>
      <c r="R1856" s="198"/>
      <c r="S1856" s="198">
        <v>1</v>
      </c>
      <c r="T1856" s="199"/>
      <c r="U1856" s="199"/>
      <c r="V1856" s="199"/>
      <c r="W1856" s="199"/>
      <c r="X1856" s="214"/>
      <c r="Y1856" s="215"/>
      <c r="Z1856" s="34"/>
      <c r="AA1856" s="35"/>
      <c r="AB1856" s="35"/>
      <c r="AC1856" s="35"/>
      <c r="AD1856" s="36"/>
      <c r="AE1856" s="224"/>
      <c r="AF1856" s="53"/>
      <c r="AG1856" s="54"/>
      <c r="AH1856" s="55"/>
      <c r="AI1856" s="56"/>
      <c r="AJ1856" s="41" t="s">
        <v>57</v>
      </c>
      <c r="AK1856" s="42">
        <v>44575</v>
      </c>
      <c r="AL1856" s="50"/>
      <c r="AM1856" s="337" t="str">
        <f>INDEX($K$6:$AE$6,1,MATCH(1,K1856:AE1856,-1))</f>
        <v>1870 +</v>
      </c>
      <c r="AN1856" s="337" t="str">
        <f>IF(INDEX($K$6:$AE$6,1,MATCH(1,K1856:AE1856,1))&lt;&gt;INDEX($K$6:$AE$6,1,MATCH(1,K1856:AE1856,-1)),INDEX($K$6:$AE$6,1,MATCH(1,K1856:AE1856,1)),"-")</f>
        <v>-</v>
      </c>
    </row>
    <row r="1857" spans="1:40" x14ac:dyDescent="0.2">
      <c r="B1857" s="172">
        <f>IF(A1857="Oui",1,0)</f>
        <v>0</v>
      </c>
      <c r="C1857" s="172">
        <f>IF(OR(G1857="Médecin",H1857="Médecin",I1857="Médecin",I1857="Médecins",H1857="anesthésiste",H1857="boursier univ.",H1857="chercheur",H1857="chirurgien",H1857="Résident(e)",H1857="Md Urg",H1857="Md Card",LEFT(H1857,6)="Fellow",H1857="Externe Médecine",H1857="Directeur de la biobanque Médecin",H1857="monit.-boursier",),1,0)</f>
        <v>0</v>
      </c>
      <c r="D1857" s="172">
        <f>IF(OR(G1857=0,H1857="Stagiaire",H1857="Stagiaires",H1857="Externe",H1857="Externes",G1857="agence",H1857="STAGIAIRE INFIRMIER(ÈRE)",H1857="STAGIAIRE SI",H1857="STAGIAIRE S.I.",H1857="STAGIAIRE PAB",H1857="STAGIAIRE EN PERFUSION",H1857="Stagiaire Physiothérapeute",H1857="Stagiaire médecine",H1857="Stagiaire - Service sociaux",H1857="STAGIAIRE SOINS INFIRMIERS",H1857="STAGIAIRE EXTERNE EN MÉDECINE",H1857="ss",),1,0)</f>
        <v>1</v>
      </c>
      <c r="E1857" s="28" t="s">
        <v>2637</v>
      </c>
      <c r="F1857" s="28" t="s">
        <v>2973</v>
      </c>
      <c r="G1857" s="262">
        <v>0</v>
      </c>
      <c r="H1857" s="79" t="s">
        <v>186</v>
      </c>
      <c r="I1857" s="164" t="s">
        <v>600</v>
      </c>
      <c r="J1857" s="273">
        <f ca="1">IF(AK1857&lt;=Données!$B$2,1," ")</f>
        <v>1</v>
      </c>
      <c r="K1857" s="45"/>
      <c r="L1857" s="46">
        <v>1</v>
      </c>
      <c r="M1857" s="47"/>
      <c r="N1857" s="48"/>
      <c r="O1857" s="197"/>
      <c r="P1857" s="198"/>
      <c r="Q1857" s="197"/>
      <c r="R1857" s="198"/>
      <c r="S1857" s="198"/>
      <c r="T1857" s="199"/>
      <c r="U1857" s="199"/>
      <c r="V1857" s="199"/>
      <c r="W1857" s="199"/>
      <c r="X1857" s="214"/>
      <c r="Y1857" s="215"/>
      <c r="Z1857" s="34"/>
      <c r="AA1857" s="35"/>
      <c r="AB1857" s="35"/>
      <c r="AC1857" s="35"/>
      <c r="AD1857" s="36"/>
      <c r="AE1857" s="224"/>
      <c r="AF1857" s="53"/>
      <c r="AG1857" s="54"/>
      <c r="AH1857" s="55"/>
      <c r="AI1857" s="56"/>
      <c r="AJ1857" s="41" t="s">
        <v>85</v>
      </c>
      <c r="AK1857" s="42">
        <v>44811</v>
      </c>
      <c r="AL1857" s="50"/>
      <c r="AM1857" s="337" t="str">
        <f>INDEX($K$6:$AE$6,1,MATCH(1,K1857:AE1857,-1))</f>
        <v>95PFE-L2M</v>
      </c>
      <c r="AN1857" s="337" t="str">
        <f>IF(INDEX($K$6:$AE$6,1,MATCH(1,K1857:AE1857,1))&lt;&gt;INDEX($K$6:$AE$6,1,MATCH(1,K1857:AE1857,-1)),INDEX($K$6:$AE$6,1,MATCH(1,K1857:AE1857,1)),"-")</f>
        <v>-</v>
      </c>
    </row>
    <row r="1858" spans="1:40" x14ac:dyDescent="0.2">
      <c r="A1858" s="382" t="str">
        <f>IF(IFERROR(VLOOKUP(G1858,EmployesActifs,1,FALSE),"Non")&lt;&gt;"Non","Oui","Non")</f>
        <v>Oui</v>
      </c>
      <c r="B1858" s="172">
        <f>IF(A1858="Oui",1,0)</f>
        <v>1</v>
      </c>
      <c r="C1858" s="172">
        <f>IF(OR(G1858="Médecin",H1858="Médecin",I1858="Médecin",I1858="Médecins",H1858="anesthésiste",H1858="boursier univ.",H1858="chercheur",H1858="chirurgien",H1858="Résident(e)",H1858="Md Urg",H1858="Md Card",LEFT(H1858,6)="Fellow",H1858="Externe Médecine",H1858="Directeur de la biobanque Médecin",H1858="monit.-boursier",),1,0)</f>
        <v>0</v>
      </c>
      <c r="D1858" s="172">
        <f>IF(OR(G1858=0,H1858="Stagiaire",H1858="Stagiaires",H1858="Externe",H1858="Externes",G1858="agence",H1858="STAGIAIRE INFIRMIER(ÈRE)",H1858="STAGIAIRE SI",H1858="STAGIAIRE S.I.",H1858="STAGIAIRE PAB",H1858="STAGIAIRE EN PERFUSION",H1858="Stagiaire Physiothérapeute",H1858="Stagiaire médecine",H1858="Stagiaire - Service sociaux",H1858="STAGIAIRE SOINS INFIRMIERS",H1858="STAGIAIRE EXTERNE EN MÉDECINE",H1858="ss",),1,0)</f>
        <v>0</v>
      </c>
      <c r="E1858" s="28" t="s">
        <v>2638</v>
      </c>
      <c r="F1858" s="28" t="s">
        <v>2300</v>
      </c>
      <c r="G1858" s="262">
        <v>6901</v>
      </c>
      <c r="H1858" s="79" t="s">
        <v>2416</v>
      </c>
      <c r="I1858" s="164" t="s">
        <v>3412</v>
      </c>
      <c r="J1858" s="273">
        <f ca="1">IF(AK1858&lt;=Données!$B$2,1," ")</f>
        <v>1</v>
      </c>
      <c r="K1858" s="45"/>
      <c r="L1858" s="46"/>
      <c r="M1858" s="47"/>
      <c r="N1858" s="48"/>
      <c r="O1858" s="197"/>
      <c r="P1858" s="198"/>
      <c r="Q1858" s="197">
        <v>1</v>
      </c>
      <c r="R1858" s="198"/>
      <c r="S1858" s="198"/>
      <c r="T1858" s="199"/>
      <c r="U1858" s="199"/>
      <c r="V1858" s="199"/>
      <c r="W1858" s="199"/>
      <c r="X1858" s="214"/>
      <c r="Y1858" s="215"/>
      <c r="Z1858" s="34"/>
      <c r="AA1858" s="35"/>
      <c r="AB1858" s="35"/>
      <c r="AC1858" s="35"/>
      <c r="AD1858" s="36"/>
      <c r="AE1858" s="224"/>
      <c r="AF1858" s="53"/>
      <c r="AG1858" s="54"/>
      <c r="AH1858" s="55"/>
      <c r="AI1858" s="56"/>
      <c r="AJ1858" s="41" t="s">
        <v>44</v>
      </c>
      <c r="AK1858" s="42">
        <v>43949</v>
      </c>
      <c r="AL1858" s="50"/>
      <c r="AM1858" s="337" t="str">
        <f>INDEX($K$6:$AE$6,1,MATCH(1,K1858:AE1858,-1))</f>
        <v>1860-S</v>
      </c>
      <c r="AN1858" s="337" t="str">
        <f>IF(INDEX($K$6:$AE$6,1,MATCH(1,K1858:AE1858,1))&lt;&gt;INDEX($K$6:$AE$6,1,MATCH(1,K1858:AE1858,-1)),INDEX($K$6:$AE$6,1,MATCH(1,K1858:AE1858,1)),"-")</f>
        <v>-</v>
      </c>
    </row>
    <row r="1859" spans="1:40" x14ac:dyDescent="0.2">
      <c r="A1859" s="382" t="str">
        <f>IF(IFERROR(VLOOKUP(G1859,EmployesActifs,1,FALSE),"Non")&lt;&gt;"Non","Oui","Non")</f>
        <v>Oui</v>
      </c>
      <c r="B1859" s="172">
        <f>IF(A1859="Oui",1,0)</f>
        <v>1</v>
      </c>
      <c r="C1859" s="172">
        <f>IF(OR(G1859="Médecin",H1859="Médecin",I1859="Médecin",I1859="Médecins",H1859="anesthésiste",H1859="boursier univ.",H1859="chercheur",H1859="chirurgien",H1859="Résident(e)",H1859="Md Urg",H1859="Md Card",LEFT(H1859,6)="Fellow",H1859="Externe Médecine",H1859="Directeur de la biobanque Médecin",H1859="monit.-boursier",),1,0)</f>
        <v>0</v>
      </c>
      <c r="D1859" s="172">
        <f>IF(OR(G1859=0,H1859="Stagiaire",H1859="Stagiaires",H1859="Externe",H1859="Externes",G1859="agence",H1859="STAGIAIRE INFIRMIER(ÈRE)",H1859="STAGIAIRE SI",H1859="STAGIAIRE S.I.",H1859="STAGIAIRE PAB",H1859="STAGIAIRE EN PERFUSION",H1859="Stagiaire Physiothérapeute",H1859="Stagiaire médecine",H1859="Stagiaire - Service sociaux",H1859="STAGIAIRE SOINS INFIRMIERS",H1859="STAGIAIRE EXTERNE EN MÉDECINE",H1859="ss",),1,0)</f>
        <v>0</v>
      </c>
      <c r="E1859" s="28" t="s">
        <v>2639</v>
      </c>
      <c r="F1859" s="28" t="s">
        <v>358</v>
      </c>
      <c r="G1859" s="262">
        <v>4226</v>
      </c>
      <c r="H1859" s="79" t="s">
        <v>570</v>
      </c>
      <c r="I1859" s="164" t="s">
        <v>3400</v>
      </c>
      <c r="J1859" s="273" t="str">
        <f ca="1">IF(AK1859&lt;=Données!$B$2,1," ")</f>
        <v xml:space="preserve"> </v>
      </c>
      <c r="K1859" s="45">
        <v>1</v>
      </c>
      <c r="L1859" s="46"/>
      <c r="M1859" s="47"/>
      <c r="N1859" s="48"/>
      <c r="O1859" s="197"/>
      <c r="P1859" s="198"/>
      <c r="Q1859" s="197"/>
      <c r="R1859" s="198"/>
      <c r="S1859" s="198"/>
      <c r="T1859" s="199"/>
      <c r="U1859" s="199"/>
      <c r="V1859" s="199"/>
      <c r="W1859" s="199"/>
      <c r="X1859" s="214"/>
      <c r="Y1859" s="215"/>
      <c r="Z1859" s="34"/>
      <c r="AA1859" s="35"/>
      <c r="AB1859" s="35"/>
      <c r="AC1859" s="35"/>
      <c r="AD1859" s="36"/>
      <c r="AE1859" s="224"/>
      <c r="AF1859" s="53"/>
      <c r="AG1859" s="54"/>
      <c r="AH1859" s="55"/>
      <c r="AI1859" s="56"/>
      <c r="AJ1859" s="41" t="s">
        <v>4462</v>
      </c>
      <c r="AK1859" s="42">
        <v>45707</v>
      </c>
      <c r="AL1859" s="50"/>
      <c r="AM1859" s="337" t="str">
        <f>INDEX($K$6:$AE$6,1,MATCH(1,K1859:AE1859,-1))</f>
        <v>95PFE-L2S</v>
      </c>
      <c r="AN1859" s="337" t="str">
        <f>IF(INDEX($K$6:$AE$6,1,MATCH(1,K1859:AE1859,1))&lt;&gt;INDEX($K$6:$AE$6,1,MATCH(1,K1859:AE1859,-1)),INDEX($K$6:$AE$6,1,MATCH(1,K1859:AE1859,1)),"-")</f>
        <v>-</v>
      </c>
    </row>
    <row r="1860" spans="1:40" x14ac:dyDescent="0.2">
      <c r="A1860" s="382" t="str">
        <f>IF(IFERROR(VLOOKUP(G1860,EmployesActifs,1,FALSE),"Non")&lt;&gt;"Non","Oui","Non")</f>
        <v>Oui</v>
      </c>
      <c r="B1860" s="172">
        <f>IF(A1860="Oui",1,0)</f>
        <v>1</v>
      </c>
      <c r="C1860" s="172">
        <f>IF(OR(G1860="Médecin",H1860="Médecin",I1860="Médecin",I1860="Médecins",H1860="anesthésiste",H1860="boursier univ.",H1860="chercheur",H1860="chirurgien",H1860="Résident(e)",H1860="Md Urg",H1860="Md Card",LEFT(H1860,6)="Fellow",H1860="Externe Médecine",H1860="Directeur de la biobanque Médecin",H1860="monit.-boursier",),1,0)</f>
        <v>0</v>
      </c>
      <c r="D1860" s="172">
        <f>IF(OR(G1860=0,H1860="Stagiaire",H1860="Stagiaires",H1860="Externe",H1860="Externes",G1860="agence",H1860="STAGIAIRE INFIRMIER(ÈRE)",H1860="STAGIAIRE SI",H1860="STAGIAIRE S.I.",H1860="STAGIAIRE PAB",H1860="STAGIAIRE EN PERFUSION",H1860="Stagiaire Physiothérapeute",H1860="Stagiaire médecine",H1860="Stagiaire - Service sociaux",H1860="STAGIAIRE SOINS INFIRMIERS",H1860="STAGIAIRE EXTERNE EN MÉDECINE",H1860="ss",),1,0)</f>
        <v>0</v>
      </c>
      <c r="E1860" s="28" t="s">
        <v>3401</v>
      </c>
      <c r="F1860" s="28" t="s">
        <v>1357</v>
      </c>
      <c r="G1860" s="262">
        <v>1492</v>
      </c>
      <c r="H1860" s="79" t="s">
        <v>570</v>
      </c>
      <c r="I1860" s="164" t="s">
        <v>1742</v>
      </c>
      <c r="J1860" s="273" t="str">
        <f ca="1">IF(AK1860&lt;=Données!$B$2,1," ")</f>
        <v xml:space="preserve"> </v>
      </c>
      <c r="K1860" s="45"/>
      <c r="L1860" s="46">
        <v>1</v>
      </c>
      <c r="M1860" s="47"/>
      <c r="N1860" s="48"/>
      <c r="O1860" s="197"/>
      <c r="P1860" s="198"/>
      <c r="Q1860" s="197"/>
      <c r="R1860" s="198"/>
      <c r="S1860" s="198"/>
      <c r="T1860" s="199"/>
      <c r="U1860" s="199"/>
      <c r="V1860" s="199"/>
      <c r="W1860" s="199"/>
      <c r="X1860" s="214"/>
      <c r="Y1860" s="215"/>
      <c r="Z1860" s="34"/>
      <c r="AA1860" s="35"/>
      <c r="AB1860" s="35"/>
      <c r="AC1860" s="35"/>
      <c r="AD1860" s="36"/>
      <c r="AE1860" s="224"/>
      <c r="AF1860" s="53"/>
      <c r="AG1860" s="54"/>
      <c r="AH1860" s="55"/>
      <c r="AI1860" s="56"/>
      <c r="AJ1860" s="41" t="s">
        <v>4462</v>
      </c>
      <c r="AK1860" s="42">
        <v>45707</v>
      </c>
      <c r="AL1860" s="50"/>
      <c r="AM1860" s="337" t="str">
        <f>INDEX($K$6:$AE$6,1,MATCH(1,K1860:AE1860,-1))</f>
        <v>95PFE-L2M</v>
      </c>
      <c r="AN1860" s="337" t="str">
        <f>IF(INDEX($K$6:$AE$6,1,MATCH(1,K1860:AE1860,1))&lt;&gt;INDEX($K$6:$AE$6,1,MATCH(1,K1860:AE1860,-1)),INDEX($K$6:$AE$6,1,MATCH(1,K1860:AE1860,1)),"-")</f>
        <v>-</v>
      </c>
    </row>
    <row r="1861" spans="1:40" x14ac:dyDescent="0.2">
      <c r="A1861" s="382" t="str">
        <f>IF(IFERROR(VLOOKUP(G1861,EmployesActifs,1,FALSE),"Non")&lt;&gt;"Non","Oui","Non")</f>
        <v>Oui</v>
      </c>
      <c r="B1861" s="172">
        <f>IF(A1861="Oui",1,0)</f>
        <v>1</v>
      </c>
      <c r="C1861" s="172">
        <f>IF(OR(G1861="Médecin",H1861="Médecin",I1861="Médecin",I1861="Médecins",H1861="anesthésiste",H1861="boursier univ.",H1861="chercheur",H1861="chirurgien",H1861="Résident(e)",H1861="Md Urg",H1861="Md Card",LEFT(H1861,6)="Fellow",H1861="Externe Médecine",H1861="Directeur de la biobanque Médecin",H1861="monit.-boursier",),1,0)</f>
        <v>0</v>
      </c>
      <c r="D1861" s="172">
        <f>IF(OR(G1861=0,H1861="Stagiaire",H1861="Stagiaires",H1861="Externe",H1861="Externes",G1861="agence",H1861="STAGIAIRE INFIRMIER(ÈRE)",H1861="STAGIAIRE SI",H1861="STAGIAIRE S.I.",H1861="STAGIAIRE PAB",H1861="STAGIAIRE EN PERFUSION",H1861="Stagiaire Physiothérapeute",H1861="Stagiaire médecine",H1861="Stagiaire - Service sociaux",H1861="STAGIAIRE SOINS INFIRMIERS",H1861="STAGIAIRE EXTERNE EN MÉDECINE",H1861="ss",),1,0)</f>
        <v>0</v>
      </c>
      <c r="E1861" s="28" t="s">
        <v>2642</v>
      </c>
      <c r="F1861" s="28" t="s">
        <v>564</v>
      </c>
      <c r="G1861" s="262">
        <v>4088</v>
      </c>
      <c r="H1861" s="79" t="s">
        <v>64</v>
      </c>
      <c r="I1861" s="164" t="s">
        <v>2946</v>
      </c>
      <c r="J1861" s="273">
        <f ca="1">IF(AK1861&lt;=Données!$B$2,1," ")</f>
        <v>1</v>
      </c>
      <c r="K1861" s="45"/>
      <c r="L1861" s="46"/>
      <c r="M1861" s="47"/>
      <c r="N1861" s="48"/>
      <c r="O1861" s="197"/>
      <c r="P1861" s="198"/>
      <c r="Q1861" s="197"/>
      <c r="R1861" s="198"/>
      <c r="S1861" s="198">
        <v>1</v>
      </c>
      <c r="T1861" s="199"/>
      <c r="U1861" s="199"/>
      <c r="V1861" s="199"/>
      <c r="W1861" s="199"/>
      <c r="X1861" s="214"/>
      <c r="Y1861" s="215"/>
      <c r="Z1861" s="34"/>
      <c r="AA1861" s="35"/>
      <c r="AB1861" s="35"/>
      <c r="AC1861" s="35"/>
      <c r="AD1861" s="36"/>
      <c r="AE1861" s="224"/>
      <c r="AF1861" s="53"/>
      <c r="AG1861" s="54"/>
      <c r="AH1861" s="55"/>
      <c r="AI1861" s="56"/>
      <c r="AJ1861" s="41" t="s">
        <v>666</v>
      </c>
      <c r="AK1861" s="42">
        <v>42416</v>
      </c>
      <c r="AL1861" s="50" t="s">
        <v>200</v>
      </c>
      <c r="AM1861" s="337" t="str">
        <f>INDEX($K$6:$AE$6,1,MATCH(1,K1861:AE1861,-1))</f>
        <v>1870 +</v>
      </c>
      <c r="AN1861" s="337" t="str">
        <f>IF(INDEX($K$6:$AE$6,1,MATCH(1,K1861:AE1861,1))&lt;&gt;INDEX($K$6:$AE$6,1,MATCH(1,K1861:AE1861,-1)),INDEX($K$6:$AE$6,1,MATCH(1,K1861:AE1861,1)),"-")</f>
        <v>-</v>
      </c>
    </row>
    <row r="1862" spans="1:40" x14ac:dyDescent="0.2">
      <c r="A1862" s="382" t="str">
        <f>IF(IFERROR(VLOOKUP(G1862,EmployesActifs,1,FALSE),"Non")&lt;&gt;"Non","Oui","Non")</f>
        <v>Oui</v>
      </c>
      <c r="B1862" s="172">
        <f>IF(A1862="Oui",1,0)</f>
        <v>1</v>
      </c>
      <c r="C1862" s="172">
        <f>IF(OR(G1862="Médecin",H1862="Médecin",I1862="Médecin",I1862="Médecins",H1862="anesthésiste",H1862="boursier univ.",H1862="chercheur",H1862="chirurgien",H1862="Résident(e)",H1862="Md Urg",H1862="Md Card",LEFT(H1862,6)="Fellow",H1862="Externe Médecine",H1862="Directeur de la biobanque Médecin",H1862="monit.-boursier",),1,0)</f>
        <v>0</v>
      </c>
      <c r="D1862" s="172">
        <f>IF(OR(G1862=0,H1862="Stagiaire",H1862="Stagiaires",H1862="Externe",H1862="Externes",G1862="agence",H1862="STAGIAIRE INFIRMIER(ÈRE)",H1862="STAGIAIRE SI",H1862="STAGIAIRE S.I.",H1862="STAGIAIRE PAB",H1862="STAGIAIRE EN PERFUSION",H1862="Stagiaire Physiothérapeute",H1862="Stagiaire médecine",H1862="Stagiaire - Service sociaux",H1862="STAGIAIRE SOINS INFIRMIERS",H1862="STAGIAIRE EXTERNE EN MÉDECINE",H1862="ss",),1,0)</f>
        <v>0</v>
      </c>
      <c r="E1862" s="28" t="s">
        <v>3804</v>
      </c>
      <c r="F1862" s="28" t="s">
        <v>2643</v>
      </c>
      <c r="G1862" s="262">
        <v>9310</v>
      </c>
      <c r="H1862" s="79" t="s">
        <v>69</v>
      </c>
      <c r="I1862" s="164" t="s">
        <v>61</v>
      </c>
      <c r="J1862" s="273">
        <f ca="1">IF(AK1862&lt;=Données!$B$2,1," ")</f>
        <v>1</v>
      </c>
      <c r="K1862" s="45" t="s">
        <v>56</v>
      </c>
      <c r="L1862" s="46" t="s">
        <v>56</v>
      </c>
      <c r="M1862" s="47"/>
      <c r="N1862" s="48"/>
      <c r="O1862" s="197"/>
      <c r="P1862" s="198"/>
      <c r="Q1862" s="197"/>
      <c r="R1862" s="198"/>
      <c r="S1862" s="198">
        <v>1</v>
      </c>
      <c r="T1862" s="199"/>
      <c r="U1862" s="199"/>
      <c r="V1862" s="199"/>
      <c r="W1862" s="199"/>
      <c r="X1862" s="214"/>
      <c r="Y1862" s="215"/>
      <c r="Z1862" s="34"/>
      <c r="AA1862" s="35"/>
      <c r="AB1862" s="35"/>
      <c r="AC1862" s="35"/>
      <c r="AD1862" s="36"/>
      <c r="AE1862" s="224"/>
      <c r="AF1862" s="53"/>
      <c r="AG1862" s="54"/>
      <c r="AH1862" s="55"/>
      <c r="AI1862" s="56"/>
      <c r="AJ1862" s="41" t="s">
        <v>159</v>
      </c>
      <c r="AK1862" s="42">
        <v>44576</v>
      </c>
      <c r="AL1862" s="50"/>
      <c r="AM1862" s="337" t="str">
        <f>INDEX($K$6:$AE$6,1,MATCH(1,K1862:AE1862,-1))</f>
        <v>1870 +</v>
      </c>
      <c r="AN1862" s="337" t="str">
        <f>IF(INDEX($K$6:$AE$6,1,MATCH(1,K1862:AE1862,1))&lt;&gt;INDEX($K$6:$AE$6,1,MATCH(1,K1862:AE1862,-1)),INDEX($K$6:$AE$6,1,MATCH(1,K1862:AE1862,1)),"-")</f>
        <v>-</v>
      </c>
    </row>
    <row r="1863" spans="1:40" x14ac:dyDescent="0.2">
      <c r="B1863" s="172">
        <f>IF(A1863="Oui",1,0)</f>
        <v>0</v>
      </c>
      <c r="C1863" s="172">
        <f>IF(OR(G1863="Médecin",H1863="Médecin",I1863="Médecin",I1863="Médecins",H1863="anesthésiste",H1863="boursier univ.",H1863="chercheur",H1863="chirurgien",H1863="Résident(e)",H1863="Md Urg",H1863="Md Card",LEFT(H1863,6)="Fellow",H1863="Externe Médecine",H1863="Directeur de la biobanque Médecin",H1863="monit.-boursier",),1,0)</f>
        <v>0</v>
      </c>
      <c r="D1863" s="172">
        <f>IF(OR(G1863=0,H1863="Stagiaire",H1863="Stagiaires",H1863="Externe",H1863="Externes",G1863="agence",H1863="STAGIAIRE INFIRMIER(ÈRE)",H1863="STAGIAIRE SI",H1863="STAGIAIRE S.I.",H1863="STAGIAIRE PAB",H1863="STAGIAIRE EN PERFUSION",H1863="Stagiaire Physiothérapeute",H1863="Stagiaire médecine",H1863="Stagiaire - Service sociaux",H1863="STAGIAIRE SOINS INFIRMIERS",H1863="STAGIAIRE EXTERNE EN MÉDECINE",H1863="ss",),1,0)</f>
        <v>1</v>
      </c>
      <c r="E1863" s="28" t="s">
        <v>5263</v>
      </c>
      <c r="F1863" s="28" t="s">
        <v>1429</v>
      </c>
      <c r="G1863" s="262">
        <v>0</v>
      </c>
      <c r="H1863" s="79" t="s">
        <v>479</v>
      </c>
      <c r="I1863" s="164" t="s">
        <v>324</v>
      </c>
      <c r="J1863" s="273" t="str">
        <f ca="1">IF(AK1863&lt;=Données!$B$2,1," ")</f>
        <v xml:space="preserve"> </v>
      </c>
      <c r="K1863" s="45" t="s">
        <v>56</v>
      </c>
      <c r="L1863" s="46"/>
      <c r="M1863" s="47"/>
      <c r="N1863" s="48"/>
      <c r="O1863" s="197" t="s">
        <v>56</v>
      </c>
      <c r="P1863" s="198"/>
      <c r="Q1863" s="197"/>
      <c r="R1863" s="198"/>
      <c r="S1863" s="198">
        <v>1</v>
      </c>
      <c r="T1863" s="199"/>
      <c r="U1863" s="199"/>
      <c r="V1863" s="199"/>
      <c r="W1863" s="199"/>
      <c r="X1863" s="214"/>
      <c r="Y1863" s="215"/>
      <c r="Z1863" s="34"/>
      <c r="AA1863" s="35"/>
      <c r="AB1863" s="35"/>
      <c r="AC1863" s="35"/>
      <c r="AD1863" s="36"/>
      <c r="AE1863" s="224"/>
      <c r="AF1863" s="53"/>
      <c r="AG1863" s="54"/>
      <c r="AH1863" s="55"/>
      <c r="AI1863" s="56"/>
      <c r="AJ1863" s="41" t="s">
        <v>4462</v>
      </c>
      <c r="AK1863" s="42">
        <v>45370</v>
      </c>
      <c r="AL1863" s="50"/>
      <c r="AM1863" s="337" t="str">
        <f>INDEX($K$6:$AE$6,1,MATCH(1,K1863:AE1863,-1))</f>
        <v>1870 +</v>
      </c>
      <c r="AN1863" s="337" t="str">
        <f>IF(INDEX($K$6:$AE$6,1,MATCH(1,K1863:AE1863,1))&lt;&gt;INDEX($K$6:$AE$6,1,MATCH(1,K1863:AE1863,-1)),INDEX($K$6:$AE$6,1,MATCH(1,K1863:AE1863,1)),"-")</f>
        <v>-</v>
      </c>
    </row>
    <row r="1864" spans="1:40" x14ac:dyDescent="0.2">
      <c r="A1864" s="382" t="str">
        <f>IF(IFERROR(VLOOKUP(G1864,EmployesActifs,1,FALSE),"Non")&lt;&gt;"Non","Oui","Non")</f>
        <v>Oui</v>
      </c>
      <c r="B1864" s="172">
        <f>IF(A1864="Oui",1,0)</f>
        <v>1</v>
      </c>
      <c r="C1864" s="172">
        <f>IF(OR(G1864="Médecin",H1864="Médecin",I1864="Médecin",I1864="Médecins",H1864="anesthésiste",H1864="boursier univ.",H1864="chercheur",H1864="chirurgien",H1864="Résident(e)",H1864="Md Urg",H1864="Md Card",LEFT(H1864,6)="Fellow",H1864="Externe Médecine",H1864="Directeur de la biobanque Médecin",H1864="monit.-boursier",),1,0)</f>
        <v>0</v>
      </c>
      <c r="D1864" s="172">
        <f>IF(OR(G1864=0,H1864="Stagiaire",H1864="Stagiaires",H1864="Externe",H1864="Externes",G1864="agence",H1864="STAGIAIRE INFIRMIER(ÈRE)",H1864="STAGIAIRE SI",H1864="STAGIAIRE S.I.",H1864="STAGIAIRE PAB",H1864="STAGIAIRE EN PERFUSION",H1864="Stagiaire Physiothérapeute",H1864="Stagiaire médecine",H1864="Stagiaire - Service sociaux",H1864="STAGIAIRE SOINS INFIRMIERS",H1864="STAGIAIRE EXTERNE EN MÉDECINE",H1864="ss",),1,0)</f>
        <v>0</v>
      </c>
      <c r="E1864" s="28" t="s">
        <v>2644</v>
      </c>
      <c r="F1864" s="28" t="s">
        <v>539</v>
      </c>
      <c r="G1864" s="262">
        <v>6947</v>
      </c>
      <c r="H1864" s="79" t="s">
        <v>103</v>
      </c>
      <c r="I1864" s="164" t="s">
        <v>61</v>
      </c>
      <c r="J1864" s="273">
        <f ca="1">IF(AK1864&lt;=Données!$B$2,1," ")</f>
        <v>1</v>
      </c>
      <c r="K1864" s="45" t="s">
        <v>56</v>
      </c>
      <c r="L1864" s="46"/>
      <c r="M1864" s="47" t="s">
        <v>56</v>
      </c>
      <c r="N1864" s="48"/>
      <c r="O1864" s="197"/>
      <c r="P1864" s="198"/>
      <c r="Q1864" s="197"/>
      <c r="R1864" s="198"/>
      <c r="S1864" s="198" t="s">
        <v>56</v>
      </c>
      <c r="T1864" s="199"/>
      <c r="U1864" s="199"/>
      <c r="V1864" s="199"/>
      <c r="W1864" s="199"/>
      <c r="X1864" s="214"/>
      <c r="Y1864" s="215"/>
      <c r="Z1864" s="34" t="s">
        <v>56</v>
      </c>
      <c r="AA1864" s="35">
        <v>1</v>
      </c>
      <c r="AB1864" s="35"/>
      <c r="AC1864" s="35"/>
      <c r="AD1864" s="36"/>
      <c r="AE1864" s="224" t="s">
        <v>56</v>
      </c>
      <c r="AF1864" s="53"/>
      <c r="AG1864" s="54"/>
      <c r="AH1864" s="345"/>
      <c r="AI1864" s="56"/>
      <c r="AJ1864" s="41" t="s">
        <v>98</v>
      </c>
      <c r="AK1864" s="42">
        <v>44580</v>
      </c>
      <c r="AL1864" s="50"/>
      <c r="AM1864" s="337" t="str">
        <f>INDEX($K$6:$AE$6,1,MATCH(1,K1864:AE1864,-1))</f>
        <v>1511-S</v>
      </c>
      <c r="AN1864" s="337" t="str">
        <f>IF(INDEX($K$6:$AE$6,1,MATCH(1,K1864:AE1864,1))&lt;&gt;INDEX($K$6:$AE$6,1,MATCH(1,K1864:AE1864,-1)),INDEX($K$6:$AE$6,1,MATCH(1,K1864:AE1864,1)),"-")</f>
        <v>-</v>
      </c>
    </row>
    <row r="1865" spans="1:40" x14ac:dyDescent="0.2">
      <c r="B1865" s="172">
        <f>IF(A1865="Oui",1,0)</f>
        <v>0</v>
      </c>
      <c r="C1865" s="172">
        <f>IF(OR(G1865="Médecin",H1865="Médecin",I1865="Médecin",I1865="Médecins",H1865="anesthésiste",H1865="boursier univ.",H1865="chercheur",H1865="chirurgien",H1865="Résident(e)",H1865="Md Urg",H1865="Md Card",LEFT(H1865,6)="Fellow",H1865="Externe Médecine",H1865="Directeur de la biobanque Médecin",H1865="monit.-boursier",),1,0)</f>
        <v>0</v>
      </c>
      <c r="D1865" s="172">
        <f>IF(OR(G1865=0,H1865="Stagiaire",H1865="Stagiaires",H1865="Externe",H1865="Externes",G1865="agence",H1865="STAGIAIRE INFIRMIER(ÈRE)",H1865="STAGIAIRE SI",H1865="STAGIAIRE S.I.",H1865="STAGIAIRE PAB",H1865="STAGIAIRE EN PERFUSION",H1865="Stagiaire Physiothérapeute",H1865="Stagiaire médecine",H1865="Stagiaire - Service sociaux",H1865="STAGIAIRE SOINS INFIRMIERS",H1865="STAGIAIRE EXTERNE EN MÉDECINE",H1865="ss",),1,0)</f>
        <v>1</v>
      </c>
      <c r="E1865" s="28" t="s">
        <v>2644</v>
      </c>
      <c r="F1865" s="28" t="s">
        <v>2974</v>
      </c>
      <c r="G1865" s="262">
        <v>0</v>
      </c>
      <c r="H1865" s="79" t="s">
        <v>186</v>
      </c>
      <c r="I1865" s="164" t="s">
        <v>600</v>
      </c>
      <c r="J1865" s="273">
        <f ca="1">IF(AK1865&lt;=Données!$B$2,1," ")</f>
        <v>1</v>
      </c>
      <c r="K1865" s="45">
        <v>1</v>
      </c>
      <c r="L1865" s="46"/>
      <c r="M1865" s="47"/>
      <c r="N1865" s="48"/>
      <c r="O1865" s="197"/>
      <c r="P1865" s="198"/>
      <c r="Q1865" s="197"/>
      <c r="R1865" s="198"/>
      <c r="S1865" s="198"/>
      <c r="T1865" s="199"/>
      <c r="U1865" s="199"/>
      <c r="V1865" s="199"/>
      <c r="W1865" s="199"/>
      <c r="X1865" s="214"/>
      <c r="Y1865" s="215"/>
      <c r="Z1865" s="34"/>
      <c r="AA1865" s="35"/>
      <c r="AB1865" s="35"/>
      <c r="AC1865" s="35"/>
      <c r="AD1865" s="36"/>
      <c r="AE1865" s="224"/>
      <c r="AF1865" s="53"/>
      <c r="AG1865" s="54"/>
      <c r="AH1865" s="55"/>
      <c r="AI1865" s="56"/>
      <c r="AJ1865" s="41" t="s">
        <v>85</v>
      </c>
      <c r="AK1865" s="42">
        <v>44811</v>
      </c>
      <c r="AL1865" s="50"/>
      <c r="AM1865" s="337" t="str">
        <f>INDEX($K$6:$AE$6,1,MATCH(1,K1865:AE1865,-1))</f>
        <v>95PFE-L2S</v>
      </c>
      <c r="AN1865" s="337" t="str">
        <f>IF(INDEX($K$6:$AE$6,1,MATCH(1,K1865:AE1865,1))&lt;&gt;INDEX($K$6:$AE$6,1,MATCH(1,K1865:AE1865,-1)),INDEX($K$6:$AE$6,1,MATCH(1,K1865:AE1865,1)),"-")</f>
        <v>-</v>
      </c>
    </row>
    <row r="1866" spans="1:40" x14ac:dyDescent="0.2">
      <c r="A1866" s="382" t="str">
        <f>IF(IFERROR(VLOOKUP(G1866,EmployesActifs,1,FALSE),"Non")&lt;&gt;"Non","Oui","Non")</f>
        <v>Oui</v>
      </c>
      <c r="B1866" s="172">
        <f>IF(A1866="Oui",1,0)</f>
        <v>1</v>
      </c>
      <c r="C1866" s="172">
        <f>IF(OR(G1866="Médecin",H1866="Médecin",I1866="Médecin",I1866="Médecins",H1866="anesthésiste",H1866="boursier univ.",H1866="chercheur",H1866="chirurgien",H1866="Résident(e)",H1866="Md Urg",H1866="Md Card",LEFT(H1866,6)="Fellow",H1866="Externe Médecine",H1866="Directeur de la biobanque Médecin",H1866="monit.-boursier",),1,0)</f>
        <v>0</v>
      </c>
      <c r="D1866" s="172">
        <f>IF(OR(G1866=0,H1866="Stagiaire",H1866="Stagiaires",H1866="Externe",H1866="Externes",G1866="agence",H1866="STAGIAIRE INFIRMIER(ÈRE)",H1866="STAGIAIRE SI",H1866="STAGIAIRE S.I.",H1866="STAGIAIRE PAB",H1866="STAGIAIRE EN PERFUSION",H1866="Stagiaire Physiothérapeute",H1866="Stagiaire médecine",H1866="Stagiaire - Service sociaux",H1866="STAGIAIRE SOINS INFIRMIERS",H1866="STAGIAIRE EXTERNE EN MÉDECINE",H1866="ss",),1,0)</f>
        <v>0</v>
      </c>
      <c r="E1866" s="28" t="s">
        <v>4173</v>
      </c>
      <c r="F1866" s="28" t="s">
        <v>281</v>
      </c>
      <c r="G1866" s="262">
        <v>3924</v>
      </c>
      <c r="H1866" s="79" t="s">
        <v>42</v>
      </c>
      <c r="I1866" s="164" t="s">
        <v>5706</v>
      </c>
      <c r="J1866" s="273" t="str">
        <f ca="1">IF(AK1866&lt;=Données!$B$2,1," ")</f>
        <v xml:space="preserve"> </v>
      </c>
      <c r="K1866" s="45" t="s">
        <v>56</v>
      </c>
      <c r="L1866" s="46"/>
      <c r="M1866" s="47"/>
      <c r="N1866" s="48"/>
      <c r="O1866" s="197"/>
      <c r="P1866" s="198"/>
      <c r="Q1866" s="197"/>
      <c r="R1866" s="198"/>
      <c r="S1866" s="198">
        <v>1</v>
      </c>
      <c r="T1866" s="199"/>
      <c r="U1866" s="199"/>
      <c r="V1866" s="199"/>
      <c r="W1866" s="199"/>
      <c r="X1866" s="214"/>
      <c r="Y1866" s="215"/>
      <c r="Z1866" s="34"/>
      <c r="AA1866" s="35"/>
      <c r="AB1866" s="35"/>
      <c r="AC1866" s="35"/>
      <c r="AD1866" s="36"/>
      <c r="AE1866" s="224"/>
      <c r="AF1866" s="53"/>
      <c r="AG1866" s="54"/>
      <c r="AH1866" s="55"/>
      <c r="AI1866" s="56"/>
      <c r="AJ1866" s="41" t="s">
        <v>4462</v>
      </c>
      <c r="AK1866" s="42">
        <v>45910</v>
      </c>
      <c r="AL1866" s="50"/>
      <c r="AM1866" s="337" t="str">
        <f>INDEX($K$6:$AE$6,1,MATCH(1,K1866:AE1866,-1))</f>
        <v>1870 +</v>
      </c>
      <c r="AN1866" s="337" t="str">
        <f>IF(INDEX($K$6:$AE$6,1,MATCH(1,K1866:AE1866,1))&lt;&gt;INDEX($K$6:$AE$6,1,MATCH(1,K1866:AE1866,-1)),INDEX($K$6:$AE$6,1,MATCH(1,K1866:AE1866,1)),"-")</f>
        <v>-</v>
      </c>
    </row>
    <row r="1867" spans="1:40" x14ac:dyDescent="0.2">
      <c r="B1867" s="172">
        <f>IF(A1867="Oui",1,0)</f>
        <v>0</v>
      </c>
      <c r="C1867" s="172">
        <f>IF(OR(G1867="Médecin",H1867="Médecin",I1867="Médecin",I1867="Médecins",H1867="anesthésiste",H1867="boursier univ.",H1867="chercheur",H1867="chirurgien",H1867="Résident(e)",H1867="Md Urg",H1867="Md Card",LEFT(H1867,6)="Fellow",H1867="Externe Médecine",H1867="Directeur de la biobanque Médecin",H1867="monit.-boursier",),1,0)</f>
        <v>1</v>
      </c>
      <c r="D1867" s="172">
        <f>IF(OR(G1867=0,H1867="Stagiaire",H1867="Stagiaires",H1867="Externe",H1867="Externes",G1867="agence",H1867="STAGIAIRE INFIRMIER(ÈRE)",H1867="STAGIAIRE SI",H1867="STAGIAIRE S.I.",H1867="STAGIAIRE PAB",H1867="STAGIAIRE EN PERFUSION",H1867="Stagiaire Physiothérapeute",H1867="Stagiaire médecine",H1867="Stagiaire - Service sociaux",H1867="STAGIAIRE SOINS INFIRMIERS",H1867="STAGIAIRE EXTERNE EN MÉDECINE",H1867="ss",),1,0)</f>
        <v>0</v>
      </c>
      <c r="E1867" s="28" t="s">
        <v>5016</v>
      </c>
      <c r="F1867" s="28" t="s">
        <v>458</v>
      </c>
      <c r="G1867" s="262">
        <v>13430</v>
      </c>
      <c r="H1867" s="79" t="s">
        <v>5017</v>
      </c>
      <c r="I1867" s="164" t="s">
        <v>84</v>
      </c>
      <c r="J1867" s="273" t="str">
        <f ca="1">IF(AK1867&lt;=Données!$B$2,1," ")</f>
        <v xml:space="preserve"> </v>
      </c>
      <c r="K1867" s="45"/>
      <c r="L1867" s="46" t="s">
        <v>56</v>
      </c>
      <c r="M1867" s="47" t="s">
        <v>56</v>
      </c>
      <c r="N1867" s="48">
        <v>1</v>
      </c>
      <c r="O1867" s="197"/>
      <c r="P1867" s="198"/>
      <c r="Q1867" s="197"/>
      <c r="R1867" s="198"/>
      <c r="S1867" s="198"/>
      <c r="T1867" s="199"/>
      <c r="U1867" s="199"/>
      <c r="V1867" s="199"/>
      <c r="W1867" s="199"/>
      <c r="X1867" s="214"/>
      <c r="Y1867" s="215"/>
      <c r="Z1867" s="34"/>
      <c r="AA1867" s="35"/>
      <c r="AB1867" s="35"/>
      <c r="AC1867" s="35"/>
      <c r="AD1867" s="36"/>
      <c r="AE1867" s="224"/>
      <c r="AF1867" s="53"/>
      <c r="AG1867" s="54"/>
      <c r="AH1867" s="55"/>
      <c r="AI1867" s="56"/>
      <c r="AJ1867" s="41" t="s">
        <v>4462</v>
      </c>
      <c r="AK1867" s="42">
        <v>45266</v>
      </c>
      <c r="AL1867" s="50"/>
      <c r="AM1867" s="337" t="str">
        <f>INDEX($K$6:$AE$6,1,MATCH(1,K1867:AE1867,-1))</f>
        <v>F550</v>
      </c>
      <c r="AN1867" s="337" t="str">
        <f>IF(INDEX($K$6:$AE$6,1,MATCH(1,K1867:AE1867,1))&lt;&gt;INDEX($K$6:$AE$6,1,MATCH(1,K1867:AE1867,-1)),INDEX($K$6:$AE$6,1,MATCH(1,K1867:AE1867,1)),"-")</f>
        <v>-</v>
      </c>
    </row>
    <row r="1868" spans="1:40" x14ac:dyDescent="0.2">
      <c r="B1868" s="172">
        <f>IF(A1868="Oui",1,0)</f>
        <v>0</v>
      </c>
      <c r="C1868" s="172">
        <f>IF(OR(G1868="Médecin",H1868="Médecin",I1868="Médecin",I1868="Médecins",H1868="anesthésiste",H1868="boursier univ.",H1868="chercheur",H1868="chirurgien",H1868="Résident(e)",H1868="Md Urg",H1868="Md Card",LEFT(H1868,6)="Fellow",H1868="Externe Médecine",H1868="Directeur de la biobanque Médecin",H1868="monit.-boursier",),1,0)</f>
        <v>1</v>
      </c>
      <c r="D1868" s="172">
        <f>IF(OR(G1868=0,H1868="Stagiaire",H1868="Stagiaires",H1868="Externe",H1868="Externes",G1868="agence",H1868="STAGIAIRE INFIRMIER(ÈRE)",H1868="STAGIAIRE SI",H1868="STAGIAIRE S.I.",H1868="STAGIAIRE PAB",H1868="STAGIAIRE EN PERFUSION",H1868="Stagiaire Physiothérapeute",H1868="Stagiaire médecine",H1868="Stagiaire - Service sociaux",H1868="STAGIAIRE SOINS INFIRMIERS",H1868="STAGIAIRE EXTERNE EN MÉDECINE",H1868="ss",),1,0)</f>
        <v>0</v>
      </c>
      <c r="E1868" s="28" t="s">
        <v>2645</v>
      </c>
      <c r="F1868" s="28" t="s">
        <v>2646</v>
      </c>
      <c r="G1868" s="262" t="s">
        <v>2647</v>
      </c>
      <c r="H1868" s="79" t="s">
        <v>80</v>
      </c>
      <c r="I1868" s="164" t="s">
        <v>117</v>
      </c>
      <c r="J1868" s="273">
        <f ca="1">IF(AK1868&lt;=Données!$B$2,1," ")</f>
        <v>1</v>
      </c>
      <c r="K1868" s="45" t="s">
        <v>56</v>
      </c>
      <c r="L1868" s="46">
        <v>1</v>
      </c>
      <c r="M1868" s="47"/>
      <c r="N1868" s="48"/>
      <c r="O1868" s="197"/>
      <c r="P1868" s="198"/>
      <c r="Q1868" s="197"/>
      <c r="R1868" s="198"/>
      <c r="S1868" s="198" t="s">
        <v>56</v>
      </c>
      <c r="T1868" s="199"/>
      <c r="U1868" s="199"/>
      <c r="V1868" s="199"/>
      <c r="W1868" s="199"/>
      <c r="X1868" s="214"/>
      <c r="Y1868" s="215"/>
      <c r="Z1868" s="34"/>
      <c r="AA1868" s="35"/>
      <c r="AB1868" s="35"/>
      <c r="AC1868" s="35"/>
      <c r="AD1868" s="36"/>
      <c r="AE1868" s="224"/>
      <c r="AF1868" s="53"/>
      <c r="AG1868" s="54"/>
      <c r="AH1868" s="55"/>
      <c r="AI1868" s="56"/>
      <c r="AJ1868" s="41" t="s">
        <v>57</v>
      </c>
      <c r="AK1868" s="42">
        <v>44575</v>
      </c>
      <c r="AL1868" s="50"/>
      <c r="AM1868" s="337" t="str">
        <f>INDEX($K$6:$AE$6,1,MATCH(1,K1868:AE1868,-1))</f>
        <v>95PFE-L2M</v>
      </c>
      <c r="AN1868" s="337" t="str">
        <f>IF(INDEX($K$6:$AE$6,1,MATCH(1,K1868:AE1868,1))&lt;&gt;INDEX($K$6:$AE$6,1,MATCH(1,K1868:AE1868,-1)),INDEX($K$6:$AE$6,1,MATCH(1,K1868:AE1868,1)),"-")</f>
        <v>-</v>
      </c>
    </row>
    <row r="1869" spans="1:40" x14ac:dyDescent="0.2">
      <c r="A1869" s="382" t="str">
        <f>IF(IFERROR(VLOOKUP(G1869,EmployesActifs,1,FALSE),"Non")&lt;&gt;"Non","Oui","Non")</f>
        <v>Oui</v>
      </c>
      <c r="B1869" s="172">
        <f>IF(A1869="Oui",1,0)</f>
        <v>1</v>
      </c>
      <c r="C1869" s="172">
        <f>IF(OR(G1869="Médecin",H1869="Médecin",I1869="Médecin",I1869="Médecins",H1869="anesthésiste",H1869="boursier univ.",H1869="chercheur",H1869="chirurgien",H1869="Résident(e)",H1869="Md Urg",H1869="Md Card",LEFT(H1869,6)="Fellow",H1869="Externe Médecine",H1869="Directeur de la biobanque Médecin",H1869="monit.-boursier",),1,0)</f>
        <v>0</v>
      </c>
      <c r="D1869" s="172">
        <f>IF(OR(G1869=0,H1869="Stagiaire",H1869="Stagiaires",H1869="Externe",H1869="Externes",G1869="agence",H1869="STAGIAIRE INFIRMIER(ÈRE)",H1869="STAGIAIRE SI",H1869="STAGIAIRE S.I.",H1869="STAGIAIRE PAB",H1869="STAGIAIRE EN PERFUSION",H1869="Stagiaire Physiothérapeute",H1869="Stagiaire médecine",H1869="Stagiaire - Service sociaux",H1869="STAGIAIRE SOINS INFIRMIERS",H1869="STAGIAIRE EXTERNE EN MÉDECINE",H1869="ss",),1,0)</f>
        <v>0</v>
      </c>
      <c r="E1869" s="28" t="s">
        <v>2645</v>
      </c>
      <c r="F1869" s="28" t="s">
        <v>287</v>
      </c>
      <c r="G1869" s="262">
        <v>1106</v>
      </c>
      <c r="H1869" s="79" t="s">
        <v>570</v>
      </c>
      <c r="I1869" s="164" t="s">
        <v>3392</v>
      </c>
      <c r="J1869" s="273" t="str">
        <f ca="1">IF(AK1869&lt;=Données!$B$2,1," ")</f>
        <v xml:space="preserve"> </v>
      </c>
      <c r="K1869" s="45"/>
      <c r="L1869" s="46"/>
      <c r="M1869" s="47" t="s">
        <v>56</v>
      </c>
      <c r="N1869" s="48"/>
      <c r="O1869" s="197"/>
      <c r="P1869" s="198">
        <v>1</v>
      </c>
      <c r="Q1869" s="197"/>
      <c r="R1869" s="198"/>
      <c r="S1869" s="198" t="s">
        <v>56</v>
      </c>
      <c r="T1869" s="199"/>
      <c r="U1869" s="199"/>
      <c r="V1869" s="199"/>
      <c r="W1869" s="199"/>
      <c r="X1869" s="214"/>
      <c r="Y1869" s="215"/>
      <c r="Z1869" s="34"/>
      <c r="AA1869" s="35"/>
      <c r="AB1869" s="35"/>
      <c r="AC1869" s="35"/>
      <c r="AD1869" s="36"/>
      <c r="AE1869" s="224"/>
      <c r="AF1869" s="53"/>
      <c r="AG1869" s="54"/>
      <c r="AH1869" s="55"/>
      <c r="AI1869" s="56"/>
      <c r="AJ1869" s="41" t="s">
        <v>4462</v>
      </c>
      <c r="AK1869" s="42">
        <v>45560</v>
      </c>
      <c r="AL1869" s="50"/>
      <c r="AM1869" s="337">
        <f>INDEX($K$6:$AE$6,1,MATCH(1,K1869:AE1869,-1))</f>
        <v>1804</v>
      </c>
      <c r="AN1869" s="337" t="str">
        <f>IF(INDEX($K$6:$AE$6,1,MATCH(1,K1869:AE1869,1))&lt;&gt;INDEX($K$6:$AE$6,1,MATCH(1,K1869:AE1869,-1)),INDEX($K$6:$AE$6,1,MATCH(1,K1869:AE1869,1)),"-")</f>
        <v>-</v>
      </c>
    </row>
    <row r="1870" spans="1:40" x14ac:dyDescent="0.2">
      <c r="A1870" s="382" t="str">
        <f>IF(IFERROR(VLOOKUP(G1870,EmployesActifs,1,FALSE),"Non")&lt;&gt;"Non","Oui","Non")</f>
        <v>Oui</v>
      </c>
      <c r="B1870" s="172">
        <f>IF(A1870="Oui",1,0)</f>
        <v>1</v>
      </c>
      <c r="C1870" s="172">
        <f>IF(OR(G1870="Médecin",H1870="Médecin",I1870="Médecin",I1870="Médecins",H1870="anesthésiste",H1870="boursier univ.",H1870="chercheur",H1870="chirurgien",H1870="Résident(e)",H1870="Md Urg",H1870="Md Card",LEFT(H1870,6)="Fellow",H1870="Externe Médecine",H1870="Directeur de la biobanque Médecin",H1870="monit.-boursier",),1,0)</f>
        <v>0</v>
      </c>
      <c r="D1870" s="172">
        <f>IF(OR(G1870=0,H1870="Stagiaire",H1870="Stagiaires",H1870="Externe",H1870="Externes",G1870="agence",H1870="STAGIAIRE INFIRMIER(ÈRE)",H1870="STAGIAIRE SI",H1870="STAGIAIRE S.I.",H1870="STAGIAIRE PAB",H1870="STAGIAIRE EN PERFUSION",H1870="Stagiaire Physiothérapeute",H1870="Stagiaire médecine",H1870="Stagiaire - Service sociaux",H1870="STAGIAIRE SOINS INFIRMIERS",H1870="STAGIAIRE EXTERNE EN MÉDECINE",H1870="ss",),1,0)</f>
        <v>0</v>
      </c>
      <c r="E1870" s="28" t="s">
        <v>2645</v>
      </c>
      <c r="F1870" s="28" t="s">
        <v>1211</v>
      </c>
      <c r="G1870" s="262">
        <v>5797</v>
      </c>
      <c r="H1870" s="79" t="s">
        <v>69</v>
      </c>
      <c r="I1870" s="164" t="s">
        <v>61</v>
      </c>
      <c r="J1870" s="273" t="str">
        <f ca="1">IF(AK1870&lt;=Données!$B$2,1," ")</f>
        <v xml:space="preserve"> </v>
      </c>
      <c r="K1870" s="45"/>
      <c r="L1870" s="46"/>
      <c r="M1870" s="47"/>
      <c r="N1870" s="48"/>
      <c r="O1870" s="197"/>
      <c r="P1870" s="198">
        <v>1</v>
      </c>
      <c r="Q1870" s="197"/>
      <c r="R1870" s="198"/>
      <c r="S1870" s="198"/>
      <c r="T1870" s="199"/>
      <c r="U1870" s="199"/>
      <c r="V1870" s="199"/>
      <c r="W1870" s="199"/>
      <c r="X1870" s="214"/>
      <c r="Y1870" s="215"/>
      <c r="Z1870" s="34"/>
      <c r="AA1870" s="35"/>
      <c r="AB1870" s="35"/>
      <c r="AC1870" s="35"/>
      <c r="AD1870" s="36"/>
      <c r="AE1870" s="224"/>
      <c r="AF1870" s="53"/>
      <c r="AG1870" s="54"/>
      <c r="AH1870" s="55"/>
      <c r="AI1870" s="56"/>
      <c r="AJ1870" s="41" t="s">
        <v>4462</v>
      </c>
      <c r="AK1870" s="42">
        <v>45322</v>
      </c>
      <c r="AL1870" s="50" t="s">
        <v>2648</v>
      </c>
      <c r="AM1870" s="337">
        <f>INDEX($K$6:$AE$6,1,MATCH(1,K1870:AE1870,-1))</f>
        <v>1804</v>
      </c>
      <c r="AN1870" s="337" t="str">
        <f>IF(INDEX($K$6:$AE$6,1,MATCH(1,K1870:AE1870,1))&lt;&gt;INDEX($K$6:$AE$6,1,MATCH(1,K1870:AE1870,-1)),INDEX($K$6:$AE$6,1,MATCH(1,K1870:AE1870,1)),"-")</f>
        <v>-</v>
      </c>
    </row>
    <row r="1871" spans="1:40" x14ac:dyDescent="0.2">
      <c r="B1871" s="172">
        <f>IF(A1871="Oui",1,0)</f>
        <v>0</v>
      </c>
      <c r="C1871" s="172">
        <f>IF(OR(G1871="Médecin",H1871="Médecin",I1871="Médecin",I1871="Médecins",H1871="anesthésiste",H1871="boursier univ.",H1871="chercheur",H1871="chirurgien",H1871="Résident(e)",H1871="Md Urg",H1871="Md Card",LEFT(H1871,6)="Fellow",H1871="Externe Médecine",H1871="Directeur de la biobanque Médecin",H1871="monit.-boursier",),1,0)</f>
        <v>0</v>
      </c>
      <c r="D1871" s="172">
        <f>IF(OR(G1871=0,H1871="Stagiaire",H1871="Stagiaires",H1871="Externe",H1871="Externes",G1871="agence",H1871="STAGIAIRE INFIRMIER(ÈRE)",H1871="STAGIAIRE SI",H1871="STAGIAIRE S.I.",H1871="STAGIAIRE PAB",H1871="STAGIAIRE EN PERFUSION",H1871="Stagiaire Physiothérapeute",H1871="Stagiaire médecine",H1871="Stagiaire - Service sociaux",H1871="STAGIAIRE SOINS INFIRMIERS",H1871="STAGIAIRE EXTERNE EN MÉDECINE",H1871="ss",),1,0)</f>
        <v>1</v>
      </c>
      <c r="E1871" s="28" t="s">
        <v>2645</v>
      </c>
      <c r="F1871" s="28" t="s">
        <v>1955</v>
      </c>
      <c r="G1871" s="262">
        <v>0</v>
      </c>
      <c r="H1871" s="79" t="s">
        <v>479</v>
      </c>
      <c r="I1871" s="164" t="s">
        <v>110</v>
      </c>
      <c r="J1871" s="273">
        <f ca="1">IF(AK1871&lt;=Données!$B$2,1," ")</f>
        <v>1</v>
      </c>
      <c r="K1871" s="45"/>
      <c r="L1871" s="46" t="s">
        <v>56</v>
      </c>
      <c r="M1871" s="47" t="s">
        <v>56</v>
      </c>
      <c r="N1871" s="48"/>
      <c r="O1871" s="197"/>
      <c r="P1871" s="198"/>
      <c r="Q1871" s="197"/>
      <c r="R1871" s="198"/>
      <c r="S1871" s="198">
        <v>1</v>
      </c>
      <c r="T1871" s="199"/>
      <c r="U1871" s="199"/>
      <c r="V1871" s="199"/>
      <c r="W1871" s="199"/>
      <c r="X1871" s="214"/>
      <c r="Y1871" s="215"/>
      <c r="Z1871" s="34"/>
      <c r="AA1871" s="35"/>
      <c r="AB1871" s="35"/>
      <c r="AC1871" s="35"/>
      <c r="AD1871" s="36"/>
      <c r="AE1871" s="224"/>
      <c r="AF1871" s="53"/>
      <c r="AG1871" s="54"/>
      <c r="AH1871" s="55"/>
      <c r="AI1871" s="56"/>
      <c r="AJ1871" s="41" t="s">
        <v>50</v>
      </c>
      <c r="AK1871" s="42">
        <v>44579</v>
      </c>
      <c r="AL1871" s="50"/>
      <c r="AM1871" s="337" t="str">
        <f>INDEX($K$6:$AE$6,1,MATCH(1,K1871:AE1871,-1))</f>
        <v>1870 +</v>
      </c>
      <c r="AN1871" s="337" t="str">
        <f>IF(INDEX($K$6:$AE$6,1,MATCH(1,K1871:AE1871,1))&lt;&gt;INDEX($K$6:$AE$6,1,MATCH(1,K1871:AE1871,-1)),INDEX($K$6:$AE$6,1,MATCH(1,K1871:AE1871,1)),"-")</f>
        <v>-</v>
      </c>
    </row>
    <row r="1872" spans="1:40" x14ac:dyDescent="0.2">
      <c r="A1872" s="382" t="str">
        <f>IF(IFERROR(VLOOKUP(G1872,EmployesActifs,1,FALSE),"Non")&lt;&gt;"Non","Oui","Non")</f>
        <v>Oui</v>
      </c>
      <c r="B1872" s="172">
        <f>IF(A1872="Oui",1,0)</f>
        <v>1</v>
      </c>
      <c r="C1872" s="172">
        <f>IF(OR(G1872="Médecin",H1872="Médecin",I1872="Médecin",I1872="Médecins",H1872="anesthésiste",H1872="boursier univ.",H1872="chercheur",H1872="chirurgien",H1872="Résident(e)",H1872="Md Urg",H1872="Md Card",LEFT(H1872,6)="Fellow",H1872="Externe Médecine",H1872="Directeur de la biobanque Médecin",H1872="monit.-boursier",),1,0)</f>
        <v>0</v>
      </c>
      <c r="D1872" s="172">
        <f>IF(OR(G1872=0,H1872="Stagiaire",H1872="Stagiaires",H1872="Externe",H1872="Externes",G1872="agence",H1872="STAGIAIRE INFIRMIER(ÈRE)",H1872="STAGIAIRE SI",H1872="STAGIAIRE S.I.",H1872="STAGIAIRE PAB",H1872="STAGIAIRE EN PERFUSION",H1872="Stagiaire Physiothérapeute",H1872="Stagiaire médecine",H1872="Stagiaire - Service sociaux",H1872="STAGIAIRE SOINS INFIRMIERS",H1872="STAGIAIRE EXTERNE EN MÉDECINE",H1872="ss",),1,0)</f>
        <v>0</v>
      </c>
      <c r="E1872" s="28" t="s">
        <v>5978</v>
      </c>
      <c r="F1872" s="28" t="s">
        <v>710</v>
      </c>
      <c r="G1872" s="262">
        <v>13984</v>
      </c>
      <c r="H1872" s="79" t="s">
        <v>6080</v>
      </c>
      <c r="I1872" s="164" t="s">
        <v>3581</v>
      </c>
      <c r="J1872" s="273" t="str">
        <f ca="1">IF(AK1872&lt;=Données!$B$2,1," ")</f>
        <v xml:space="preserve"> </v>
      </c>
      <c r="K1872" s="45">
        <v>1</v>
      </c>
      <c r="L1872" s="46"/>
      <c r="M1872" s="47"/>
      <c r="N1872" s="48"/>
      <c r="O1872" s="197"/>
      <c r="P1872" s="198"/>
      <c r="Q1872" s="197"/>
      <c r="R1872" s="198"/>
      <c r="S1872" s="198"/>
      <c r="T1872" s="199"/>
      <c r="U1872" s="199"/>
      <c r="V1872" s="199"/>
      <c r="W1872" s="199"/>
      <c r="X1872" s="214"/>
      <c r="Y1872" s="215"/>
      <c r="Z1872" s="34"/>
      <c r="AA1872" s="35"/>
      <c r="AB1872" s="35"/>
      <c r="AC1872" s="35"/>
      <c r="AD1872" s="36"/>
      <c r="AE1872" s="224"/>
      <c r="AF1872" s="53"/>
      <c r="AG1872" s="54"/>
      <c r="AH1872" s="55"/>
      <c r="AI1872" s="56"/>
      <c r="AJ1872" s="41" t="s">
        <v>4462</v>
      </c>
      <c r="AK1872" s="42">
        <v>45785</v>
      </c>
      <c r="AL1872" s="50"/>
      <c r="AM1872" s="337" t="str">
        <f>INDEX($K$6:$AE$6,1,MATCH(1,K1872:AE1872,-1))</f>
        <v>95PFE-L2S</v>
      </c>
      <c r="AN1872" s="337" t="str">
        <f>IF(INDEX($K$6:$AE$6,1,MATCH(1,K1872:AE1872,1))&lt;&gt;INDEX($K$6:$AE$6,1,MATCH(1,K1872:AE1872,-1)),INDEX($K$6:$AE$6,1,MATCH(1,K1872:AE1872,1)),"-")</f>
        <v>-</v>
      </c>
    </row>
    <row r="1873" spans="1:40" x14ac:dyDescent="0.2">
      <c r="A1873" s="382" t="str">
        <f>IF(IFERROR(VLOOKUP(G1873,EmployesActifs,1,FALSE),"Non")&lt;&gt;"Non","Oui","Non")</f>
        <v>Oui</v>
      </c>
      <c r="B1873" s="172">
        <f>IF(A1873="Oui",1,0)</f>
        <v>1</v>
      </c>
      <c r="C1873" s="172">
        <f>IF(OR(G1873="Médecin",H1873="Médecin",I1873="Médecin",I1873="Médecins",H1873="anesthésiste",H1873="boursier univ.",H1873="chercheur",H1873="chirurgien",H1873="Résident(e)",H1873="Md Urg",H1873="Md Card",LEFT(H1873,6)="Fellow",H1873="Externe Médecine",H1873="Directeur de la biobanque Médecin",H1873="monit.-boursier",),1,0)</f>
        <v>0</v>
      </c>
      <c r="D1873" s="172">
        <f>IF(OR(G1873=0,H1873="Stagiaire",H1873="Stagiaires",H1873="Externe",H1873="Externes",G1873="agence",H1873="STAGIAIRE INFIRMIER(ÈRE)",H1873="STAGIAIRE SI",H1873="STAGIAIRE S.I.",H1873="STAGIAIRE PAB",H1873="STAGIAIRE EN PERFUSION",H1873="Stagiaire Physiothérapeute",H1873="Stagiaire médecine",H1873="Stagiaire - Service sociaux",H1873="STAGIAIRE SOINS INFIRMIERS",H1873="STAGIAIRE EXTERNE EN MÉDECINE",H1873="ss",),1,0)</f>
        <v>0</v>
      </c>
      <c r="E1873" s="28" t="s">
        <v>2649</v>
      </c>
      <c r="F1873" s="28" t="s">
        <v>1828</v>
      </c>
      <c r="G1873" s="262">
        <v>9661</v>
      </c>
      <c r="H1873" s="79" t="s">
        <v>2098</v>
      </c>
      <c r="I1873" s="164" t="s">
        <v>836</v>
      </c>
      <c r="J1873" s="273" t="str">
        <f ca="1">IF(AK1873&lt;=Données!$B$2,1," ")</f>
        <v xml:space="preserve"> </v>
      </c>
      <c r="K1873" s="45"/>
      <c r="L1873" s="46">
        <v>1</v>
      </c>
      <c r="M1873" s="47"/>
      <c r="N1873" s="48"/>
      <c r="O1873" s="197"/>
      <c r="P1873" s="198"/>
      <c r="Q1873" s="197"/>
      <c r="R1873" s="198"/>
      <c r="S1873" s="198"/>
      <c r="T1873" s="199"/>
      <c r="U1873" s="199"/>
      <c r="V1873" s="199"/>
      <c r="W1873" s="199"/>
      <c r="X1873" s="214"/>
      <c r="Y1873" s="215"/>
      <c r="Z1873" s="34"/>
      <c r="AA1873" s="35"/>
      <c r="AB1873" s="35"/>
      <c r="AC1873" s="35"/>
      <c r="AD1873" s="36"/>
      <c r="AE1873" s="224"/>
      <c r="AF1873" s="53"/>
      <c r="AG1873" s="54"/>
      <c r="AH1873" s="55"/>
      <c r="AI1873" s="56"/>
      <c r="AJ1873" s="41" t="s">
        <v>4462</v>
      </c>
      <c r="AK1873" s="42">
        <v>45314</v>
      </c>
      <c r="AL1873" s="50"/>
      <c r="AM1873" s="337" t="str">
        <f>INDEX($K$6:$AE$6,1,MATCH(1,K1873:AE1873,-1))</f>
        <v>95PFE-L2M</v>
      </c>
      <c r="AN1873" s="337" t="str">
        <f>IF(INDEX($K$6:$AE$6,1,MATCH(1,K1873:AE1873,1))&lt;&gt;INDEX($K$6:$AE$6,1,MATCH(1,K1873:AE1873,-1)),INDEX($K$6:$AE$6,1,MATCH(1,K1873:AE1873,1)),"-")</f>
        <v>-</v>
      </c>
    </row>
    <row r="1874" spans="1:40" x14ac:dyDescent="0.2">
      <c r="A1874" s="382" t="str">
        <f>IF(IFERROR(VLOOKUP(G1874,EmployesActifs,1,FALSE),"Non")&lt;&gt;"Non","Oui","Non")</f>
        <v>Oui</v>
      </c>
      <c r="B1874" s="172">
        <f>IF(A1874="Oui",1,0)</f>
        <v>1</v>
      </c>
      <c r="C1874" s="172">
        <f>IF(OR(G1874="Médecin",H1874="Médecin",I1874="Médecin",I1874="Médecins",H1874="anesthésiste",H1874="boursier univ.",H1874="chercheur",H1874="chirurgien",H1874="Résident(e)",H1874="Md Urg",H1874="Md Card",LEFT(H1874,6)="Fellow",H1874="Externe Médecine",H1874="Directeur de la biobanque Médecin",H1874="monit.-boursier",),1,0)</f>
        <v>0</v>
      </c>
      <c r="D1874" s="172">
        <f>IF(OR(G1874=0,H1874="Stagiaire",H1874="Stagiaires",H1874="Externe",H1874="Externes",G1874="agence",H1874="STAGIAIRE INFIRMIER(ÈRE)",H1874="STAGIAIRE SI",H1874="STAGIAIRE S.I.",H1874="STAGIAIRE PAB",H1874="STAGIAIRE EN PERFUSION",H1874="Stagiaire Physiothérapeute",H1874="Stagiaire médecine",H1874="Stagiaire - Service sociaux",H1874="STAGIAIRE SOINS INFIRMIERS",H1874="STAGIAIRE EXTERNE EN MÉDECINE",H1874="ss",),1,0)</f>
        <v>0</v>
      </c>
      <c r="E1874" s="28" t="s">
        <v>2650</v>
      </c>
      <c r="F1874" s="28" t="s">
        <v>336</v>
      </c>
      <c r="G1874" s="262">
        <v>5355</v>
      </c>
      <c r="H1874" s="79" t="s">
        <v>570</v>
      </c>
      <c r="I1874" s="164" t="s">
        <v>3432</v>
      </c>
      <c r="J1874" s="273" t="str">
        <f ca="1">IF(AK1874&lt;=Données!$B$2,1," ")</f>
        <v xml:space="preserve"> </v>
      </c>
      <c r="K1874" s="45"/>
      <c r="L1874" s="46"/>
      <c r="M1874" s="47"/>
      <c r="N1874" s="48"/>
      <c r="O1874" s="197"/>
      <c r="P1874" s="198"/>
      <c r="Q1874" s="197"/>
      <c r="R1874" s="198"/>
      <c r="S1874" s="198">
        <v>1</v>
      </c>
      <c r="T1874" s="199"/>
      <c r="U1874" s="199"/>
      <c r="V1874" s="199"/>
      <c r="W1874" s="199"/>
      <c r="X1874" s="214"/>
      <c r="Y1874" s="215"/>
      <c r="Z1874" s="34"/>
      <c r="AA1874" s="35"/>
      <c r="AB1874" s="35"/>
      <c r="AC1874" s="35"/>
      <c r="AD1874" s="36"/>
      <c r="AE1874" s="224"/>
      <c r="AF1874" s="53"/>
      <c r="AG1874" s="54"/>
      <c r="AH1874" s="55"/>
      <c r="AI1874" s="56"/>
      <c r="AJ1874" s="41" t="s">
        <v>4462</v>
      </c>
      <c r="AK1874" s="42">
        <v>45917</v>
      </c>
      <c r="AL1874" s="50"/>
      <c r="AM1874" s="337" t="str">
        <f>INDEX($K$6:$AE$6,1,MATCH(1,K1874:AE1874,-1))</f>
        <v>1870 +</v>
      </c>
      <c r="AN1874" s="337" t="str">
        <f>IF(INDEX($K$6:$AE$6,1,MATCH(1,K1874:AE1874,1))&lt;&gt;INDEX($K$6:$AE$6,1,MATCH(1,K1874:AE1874,-1)),INDEX($K$6:$AE$6,1,MATCH(1,K1874:AE1874,1)),"-")</f>
        <v>-</v>
      </c>
    </row>
    <row r="1875" spans="1:40" x14ac:dyDescent="0.2">
      <c r="B1875" s="172">
        <f>IF(A1875="Oui",1,0)</f>
        <v>0</v>
      </c>
      <c r="C1875" s="172">
        <f>IF(OR(G1875="Médecin",H1875="Médecin",I1875="Médecin",I1875="Médecins",H1875="anesthésiste",H1875="boursier univ.",H1875="chercheur",H1875="chirurgien",H1875="Résident(e)",H1875="Md Urg",H1875="Md Card",LEFT(H1875,6)="Fellow",H1875="Externe Médecine",H1875="Directeur de la biobanque Médecin",H1875="monit.-boursier",),1,0)</f>
        <v>1</v>
      </c>
      <c r="D1875" s="172">
        <f>IF(OR(G1875=0,H1875="Stagiaire",H1875="Stagiaires",H1875="Externe",H1875="Externes",G1875="agence",H1875="STAGIAIRE INFIRMIER(ÈRE)",H1875="STAGIAIRE SI",H1875="STAGIAIRE S.I.",H1875="STAGIAIRE PAB",H1875="STAGIAIRE EN PERFUSION",H1875="Stagiaire Physiothérapeute",H1875="Stagiaire médecine",H1875="Stagiaire - Service sociaux",H1875="STAGIAIRE SOINS INFIRMIERS",H1875="STAGIAIRE EXTERNE EN MÉDECINE",H1875="ss",),1,0)</f>
        <v>0</v>
      </c>
      <c r="E1875" s="28" t="s">
        <v>2650</v>
      </c>
      <c r="F1875" s="28" t="s">
        <v>768</v>
      </c>
      <c r="G1875" s="262" t="s">
        <v>80</v>
      </c>
      <c r="H1875" s="79" t="s">
        <v>80</v>
      </c>
      <c r="I1875" s="164" t="s">
        <v>117</v>
      </c>
      <c r="J1875" s="273">
        <f ca="1">IF(AK1875&lt;=Données!$B$2,1," ")</f>
        <v>1</v>
      </c>
      <c r="K1875" s="45"/>
      <c r="L1875" s="46"/>
      <c r="M1875" s="47"/>
      <c r="N1875" s="48"/>
      <c r="O1875" s="197"/>
      <c r="P1875" s="198"/>
      <c r="Q1875" s="197"/>
      <c r="R1875" s="198"/>
      <c r="S1875" s="198">
        <v>1</v>
      </c>
      <c r="T1875" s="199"/>
      <c r="U1875" s="199"/>
      <c r="V1875" s="199"/>
      <c r="W1875" s="199"/>
      <c r="X1875" s="214"/>
      <c r="Y1875" s="215"/>
      <c r="Z1875" s="34"/>
      <c r="AA1875" s="35"/>
      <c r="AB1875" s="35"/>
      <c r="AC1875" s="35"/>
      <c r="AD1875" s="36"/>
      <c r="AE1875" s="224"/>
      <c r="AF1875" s="53"/>
      <c r="AG1875" s="54"/>
      <c r="AH1875" s="55"/>
      <c r="AI1875" s="56"/>
      <c r="AJ1875" s="41" t="s">
        <v>299</v>
      </c>
      <c r="AK1875" s="42">
        <v>43868</v>
      </c>
      <c r="AL1875" s="50"/>
      <c r="AM1875" s="337" t="str">
        <f>INDEX($K$6:$AE$6,1,MATCH(1,K1875:AE1875,-1))</f>
        <v>1870 +</v>
      </c>
      <c r="AN1875" s="337" t="str">
        <f>IF(INDEX($K$6:$AE$6,1,MATCH(1,K1875:AE1875,1))&lt;&gt;INDEX($K$6:$AE$6,1,MATCH(1,K1875:AE1875,-1)),INDEX($K$6:$AE$6,1,MATCH(1,K1875:AE1875,1)),"-")</f>
        <v>-</v>
      </c>
    </row>
    <row r="1876" spans="1:40" x14ac:dyDescent="0.2">
      <c r="A1876" s="382" t="str">
        <f>IF(IFERROR(VLOOKUP(G1876,EmployesActifs,1,FALSE),"Non")&lt;&gt;"Non","Oui","Non")</f>
        <v>Oui</v>
      </c>
      <c r="B1876" s="172">
        <f>IF(A1876="Oui",1,0)</f>
        <v>1</v>
      </c>
      <c r="C1876" s="172">
        <f>IF(OR(G1876="Médecin",H1876="Médecin",I1876="Médecin",I1876="Médecins",H1876="anesthésiste",H1876="boursier univ.",H1876="chercheur",H1876="chirurgien",H1876="Résident(e)",H1876="Md Urg",H1876="Md Card",LEFT(H1876,6)="Fellow",H1876="Externe Médecine",H1876="Directeur de la biobanque Médecin",H1876="monit.-boursier",),1,0)</f>
        <v>0</v>
      </c>
      <c r="D1876" s="172">
        <f>IF(OR(G1876=0,H1876="Stagiaire",H1876="Stagiaires",H1876="Externe",H1876="Externes",G1876="agence",H1876="STAGIAIRE INFIRMIER(ÈRE)",H1876="STAGIAIRE SI",H1876="STAGIAIRE S.I.",H1876="STAGIAIRE PAB",H1876="STAGIAIRE EN PERFUSION",H1876="Stagiaire Physiothérapeute",H1876="Stagiaire médecine",H1876="Stagiaire - Service sociaux",H1876="STAGIAIRE SOINS INFIRMIERS",H1876="STAGIAIRE EXTERNE EN MÉDECINE",H1876="ss",),1,0)</f>
        <v>0</v>
      </c>
      <c r="E1876" s="28" t="s">
        <v>2651</v>
      </c>
      <c r="F1876" s="28" t="s">
        <v>2652</v>
      </c>
      <c r="G1876" s="262">
        <v>8015</v>
      </c>
      <c r="H1876" s="79" t="s">
        <v>2098</v>
      </c>
      <c r="I1876" s="164" t="s">
        <v>65</v>
      </c>
      <c r="J1876" s="273">
        <f ca="1">IF(AK1876&lt;=Données!$B$2,1," ")</f>
        <v>1</v>
      </c>
      <c r="K1876" s="45"/>
      <c r="L1876" s="46" t="s">
        <v>56</v>
      </c>
      <c r="M1876" s="47" t="s">
        <v>56</v>
      </c>
      <c r="N1876" s="48"/>
      <c r="O1876" s="197"/>
      <c r="P1876" s="198"/>
      <c r="Q1876" s="197"/>
      <c r="R1876" s="198">
        <v>1</v>
      </c>
      <c r="S1876" s="198">
        <v>1</v>
      </c>
      <c r="T1876" s="199">
        <v>1</v>
      </c>
      <c r="U1876" s="199"/>
      <c r="V1876" s="199"/>
      <c r="W1876" s="199"/>
      <c r="X1876" s="214"/>
      <c r="Y1876" s="215"/>
      <c r="Z1876" s="34"/>
      <c r="AA1876" s="35"/>
      <c r="AB1876" s="35"/>
      <c r="AC1876" s="35"/>
      <c r="AD1876" s="36"/>
      <c r="AE1876" s="224"/>
      <c r="AF1876" s="53"/>
      <c r="AG1876" s="54"/>
      <c r="AH1876" s="55"/>
      <c r="AI1876" s="56"/>
      <c r="AJ1876" s="41" t="s">
        <v>98</v>
      </c>
      <c r="AK1876" s="42">
        <v>44587</v>
      </c>
      <c r="AL1876" s="50" t="s">
        <v>2653</v>
      </c>
      <c r="AM1876" s="337">
        <f>INDEX($K$6:$AE$6,1,MATCH(1,K1876:AE1876,-1))</f>
        <v>1860</v>
      </c>
      <c r="AN1876" s="337">
        <f>IF(INDEX($K$6:$AE$6,1,MATCH(1,K1876:AE1876,1))&lt;&gt;INDEX($K$6:$AE$6,1,MATCH(1,K1876:AE1876,-1)),INDEX($K$6:$AE$6,1,MATCH(1,K1876:AE1876,1)),"-")</f>
        <v>8210</v>
      </c>
    </row>
    <row r="1877" spans="1:40" x14ac:dyDescent="0.2">
      <c r="A1877" s="382" t="str">
        <f>IF(IFERROR(VLOOKUP(G1877,EmployesActifs,1,FALSE),"Non")&lt;&gt;"Non","Oui","Non")</f>
        <v>Oui</v>
      </c>
      <c r="B1877" s="172">
        <f>IF(A1877="Oui",1,0)</f>
        <v>1</v>
      </c>
      <c r="C1877" s="172">
        <f>IF(OR(G1877="Médecin",H1877="Médecin",I1877="Médecin",I1877="Médecins",H1877="anesthésiste",H1877="boursier univ.",H1877="chercheur",H1877="chirurgien",H1877="Résident(e)",H1877="Md Urg",H1877="Md Card",LEFT(H1877,6)="Fellow",H1877="Externe Médecine",H1877="Directeur de la biobanque Médecin",H1877="monit.-boursier",),1,0)</f>
        <v>0</v>
      </c>
      <c r="D1877" s="172">
        <f>IF(OR(G1877=0,H1877="Stagiaire",H1877="Stagiaires",H1877="Externe",H1877="Externes",G1877="agence",H1877="STAGIAIRE INFIRMIER(ÈRE)",H1877="STAGIAIRE SI",H1877="STAGIAIRE S.I.",H1877="STAGIAIRE PAB",H1877="STAGIAIRE EN PERFUSION",H1877="Stagiaire Physiothérapeute",H1877="Stagiaire médecine",H1877="Stagiaire - Service sociaux",H1877="STAGIAIRE SOINS INFIRMIERS",H1877="STAGIAIRE EXTERNE EN MÉDECINE",H1877="ss",),1,0)</f>
        <v>0</v>
      </c>
      <c r="E1877" s="28" t="s">
        <v>5378</v>
      </c>
      <c r="F1877" s="28" t="s">
        <v>5582</v>
      </c>
      <c r="G1877" s="262">
        <v>13590</v>
      </c>
      <c r="H1877" s="79" t="s">
        <v>103</v>
      </c>
      <c r="I1877" s="164" t="s">
        <v>5716</v>
      </c>
      <c r="J1877" s="273" t="str">
        <f ca="1">IF(AK1877&lt;=Données!$B$2,1," ")</f>
        <v xml:space="preserve"> </v>
      </c>
      <c r="K1877" s="45" t="s">
        <v>56</v>
      </c>
      <c r="L1877" s="46" t="s">
        <v>56</v>
      </c>
      <c r="M1877" s="47"/>
      <c r="N1877" s="48">
        <v>1</v>
      </c>
      <c r="O1877" s="197"/>
      <c r="P1877" s="198"/>
      <c r="Q1877" s="197"/>
      <c r="R1877" s="198"/>
      <c r="S1877" s="198"/>
      <c r="T1877" s="199"/>
      <c r="U1877" s="199"/>
      <c r="V1877" s="199"/>
      <c r="W1877" s="199"/>
      <c r="X1877" s="214"/>
      <c r="Y1877" s="215"/>
      <c r="Z1877" s="34"/>
      <c r="AA1877" s="35"/>
      <c r="AB1877" s="35"/>
      <c r="AC1877" s="35"/>
      <c r="AD1877" s="36"/>
      <c r="AE1877" s="224"/>
      <c r="AF1877" s="53"/>
      <c r="AG1877" s="54"/>
      <c r="AH1877" s="55"/>
      <c r="AI1877" s="56"/>
      <c r="AJ1877" s="41" t="s">
        <v>652</v>
      </c>
      <c r="AK1877" s="42">
        <v>45509</v>
      </c>
      <c r="AL1877" s="50"/>
      <c r="AM1877" s="337" t="str">
        <f>INDEX($K$6:$AE$6,1,MATCH(1,K1877:AE1877,-1))</f>
        <v>F550</v>
      </c>
      <c r="AN1877" s="337" t="str">
        <f>IF(INDEX($K$6:$AE$6,1,MATCH(1,K1877:AE1877,1))&lt;&gt;INDEX($K$6:$AE$6,1,MATCH(1,K1877:AE1877,-1)),INDEX($K$6:$AE$6,1,MATCH(1,K1877:AE1877,1)),"-")</f>
        <v>-</v>
      </c>
    </row>
    <row r="1878" spans="1:40" x14ac:dyDescent="0.2">
      <c r="B1878" s="172">
        <f>IF(A1878="Oui",1,0)</f>
        <v>0</v>
      </c>
      <c r="C1878" s="172">
        <f>IF(OR(G1878="Médecin",H1878="Médecin",I1878="Médecin",I1878="Médecins",H1878="anesthésiste",H1878="boursier univ.",H1878="chercheur",H1878="chirurgien",H1878="Résident(e)",H1878="Md Urg",H1878="Md Card",LEFT(H1878,6)="Fellow",H1878="Externe Médecine",H1878="Directeur de la biobanque Médecin",H1878="monit.-boursier",),1,0)</f>
        <v>1</v>
      </c>
      <c r="D1878" s="172">
        <f>IF(OR(G1878=0,H1878="Stagiaire",H1878="Stagiaires",H1878="Externe",H1878="Externes",G1878="agence",H1878="STAGIAIRE INFIRMIER(ÈRE)",H1878="STAGIAIRE SI",H1878="STAGIAIRE S.I.",H1878="STAGIAIRE PAB",H1878="STAGIAIRE EN PERFUSION",H1878="Stagiaire Physiothérapeute",H1878="Stagiaire médecine",H1878="Stagiaire - Service sociaux",H1878="STAGIAIRE SOINS INFIRMIERS",H1878="STAGIAIRE EXTERNE EN MÉDECINE",H1878="ss",),1,0)</f>
        <v>0</v>
      </c>
      <c r="E1878" s="28" t="s">
        <v>5556</v>
      </c>
      <c r="F1878" s="28" t="s">
        <v>5557</v>
      </c>
      <c r="G1878" s="262">
        <v>13789</v>
      </c>
      <c r="H1878" s="79" t="s">
        <v>378</v>
      </c>
      <c r="I1878" s="164" t="s">
        <v>304</v>
      </c>
      <c r="J1878" s="273" t="str">
        <f ca="1">IF(AK1878&lt;=Données!$B$2,1," ")</f>
        <v xml:space="preserve"> </v>
      </c>
      <c r="K1878" s="45"/>
      <c r="L1878" s="46" t="s">
        <v>56</v>
      </c>
      <c r="M1878" s="47">
        <v>1</v>
      </c>
      <c r="N1878" s="48"/>
      <c r="O1878" s="197"/>
      <c r="P1878" s="198"/>
      <c r="Q1878" s="197"/>
      <c r="R1878" s="198"/>
      <c r="S1878" s="198"/>
      <c r="T1878" s="199"/>
      <c r="U1878" s="199"/>
      <c r="V1878" s="199"/>
      <c r="W1878" s="199"/>
      <c r="X1878" s="214"/>
      <c r="Y1878" s="215"/>
      <c r="Z1878" s="34"/>
      <c r="AA1878" s="35"/>
      <c r="AB1878" s="35"/>
      <c r="AC1878" s="35"/>
      <c r="AD1878" s="36"/>
      <c r="AE1878" s="224"/>
      <c r="AF1878" s="53"/>
      <c r="AG1878" s="54"/>
      <c r="AH1878" s="55"/>
      <c r="AI1878" s="56"/>
      <c r="AJ1878" s="41" t="s">
        <v>4462</v>
      </c>
      <c r="AK1878" s="42">
        <v>45511</v>
      </c>
      <c r="AL1878" s="50"/>
      <c r="AM1878" s="337" t="str">
        <f>INDEX($K$6:$AE$6,1,MATCH(1,K1878:AE1878,-1))</f>
        <v>95PFE-L2L</v>
      </c>
      <c r="AN1878" s="337" t="str">
        <f>IF(INDEX($K$6:$AE$6,1,MATCH(1,K1878:AE1878,1))&lt;&gt;INDEX($K$6:$AE$6,1,MATCH(1,K1878:AE1878,-1)),INDEX($K$6:$AE$6,1,MATCH(1,K1878:AE1878,1)),"-")</f>
        <v>-</v>
      </c>
    </row>
    <row r="1879" spans="1:40" x14ac:dyDescent="0.2">
      <c r="A1879" s="382" t="str">
        <f>IF(IFERROR(VLOOKUP(G1879,EmployesActifs,1,FALSE),"Non")&lt;&gt;"Non","Oui","Non")</f>
        <v>Oui</v>
      </c>
      <c r="B1879" s="172">
        <f>IF(A1879="Oui",1,0)</f>
        <v>1</v>
      </c>
      <c r="C1879" s="172">
        <f>IF(OR(G1879="Médecin",H1879="Médecin",I1879="Médecin",I1879="Médecins",H1879="anesthésiste",H1879="boursier univ.",H1879="chercheur",H1879="chirurgien",H1879="Résident(e)",H1879="Md Urg",H1879="Md Card",LEFT(H1879,6)="Fellow",H1879="Externe Médecine",H1879="Directeur de la biobanque Médecin",H1879="monit.-boursier",),1,0)</f>
        <v>0</v>
      </c>
      <c r="D1879" s="172">
        <f>IF(OR(G1879=0,H1879="Stagiaire",H1879="Stagiaires",H1879="Externe",H1879="Externes",G1879="agence",H1879="STAGIAIRE INFIRMIER(ÈRE)",H1879="STAGIAIRE SI",H1879="STAGIAIRE S.I.",H1879="STAGIAIRE PAB",H1879="STAGIAIRE EN PERFUSION",H1879="Stagiaire Physiothérapeute",H1879="Stagiaire médecine",H1879="Stagiaire - Service sociaux",H1879="STAGIAIRE SOINS INFIRMIERS",H1879="STAGIAIRE EXTERNE EN MÉDECINE",H1879="ss",),1,0)</f>
        <v>0</v>
      </c>
      <c r="E1879" s="28" t="s">
        <v>2658</v>
      </c>
      <c r="F1879" s="28" t="s">
        <v>2659</v>
      </c>
      <c r="G1879" s="262">
        <v>11564</v>
      </c>
      <c r="H1879" s="79" t="s">
        <v>103</v>
      </c>
      <c r="I1879" s="164" t="s">
        <v>2714</v>
      </c>
      <c r="J1879" s="273" t="str">
        <f ca="1">IF(AK1879&lt;=Données!$B$2,1," ")</f>
        <v xml:space="preserve"> </v>
      </c>
      <c r="K1879" s="45"/>
      <c r="L1879" s="46">
        <v>1</v>
      </c>
      <c r="M1879" s="47"/>
      <c r="N1879" s="48"/>
      <c r="O1879" s="197"/>
      <c r="P1879" s="198"/>
      <c r="Q1879" s="197"/>
      <c r="R1879" s="198"/>
      <c r="S1879" s="198"/>
      <c r="T1879" s="199"/>
      <c r="U1879" s="199"/>
      <c r="V1879" s="199"/>
      <c r="W1879" s="199"/>
      <c r="X1879" s="214"/>
      <c r="Y1879" s="215"/>
      <c r="Z1879" s="34"/>
      <c r="AA1879" s="35"/>
      <c r="AB1879" s="35"/>
      <c r="AC1879" s="35"/>
      <c r="AD1879" s="36"/>
      <c r="AE1879" s="224"/>
      <c r="AF1879" s="53"/>
      <c r="AG1879" s="54"/>
      <c r="AH1879" s="55"/>
      <c r="AI1879" s="56"/>
      <c r="AJ1879" s="41" t="s">
        <v>4462</v>
      </c>
      <c r="AK1879" s="42">
        <v>45798</v>
      </c>
      <c r="AL1879" s="50"/>
      <c r="AM1879" s="337" t="str">
        <f>INDEX($K$6:$AE$6,1,MATCH(1,K1879:AE1879,-1))</f>
        <v>95PFE-L2M</v>
      </c>
      <c r="AN1879" s="337" t="str">
        <f>IF(INDEX($K$6:$AE$6,1,MATCH(1,K1879:AE1879,1))&lt;&gt;INDEX($K$6:$AE$6,1,MATCH(1,K1879:AE1879,-1)),INDEX($K$6:$AE$6,1,MATCH(1,K1879:AE1879,1)),"-")</f>
        <v>-</v>
      </c>
    </row>
    <row r="1880" spans="1:40" x14ac:dyDescent="0.2">
      <c r="A1880" s="382" t="str">
        <f>IF(IFERROR(VLOOKUP(G1880,EmployesActifs,1,FALSE),"Non")&lt;&gt;"Non","Oui","Non")</f>
        <v>Oui</v>
      </c>
      <c r="B1880" s="172">
        <f>IF(A1880="Oui",1,0)</f>
        <v>1</v>
      </c>
      <c r="C1880" s="172">
        <f>IF(OR(G1880="Médecin",H1880="Médecin",I1880="Médecin",I1880="Médecins",H1880="anesthésiste",H1880="boursier univ.",H1880="chercheur",H1880="chirurgien",H1880="Résident(e)",H1880="Md Urg",H1880="Md Card",LEFT(H1880,6)="Fellow",H1880="Externe Médecine",H1880="Directeur de la biobanque Médecin",H1880="monit.-boursier",),1,0)</f>
        <v>0</v>
      </c>
      <c r="D1880" s="172">
        <f>IF(OR(G1880=0,H1880="Stagiaire",H1880="Stagiaires",H1880="Externe",H1880="Externes",G1880="agence",H1880="STAGIAIRE INFIRMIER(ÈRE)",H1880="STAGIAIRE SI",H1880="STAGIAIRE S.I.",H1880="STAGIAIRE PAB",H1880="STAGIAIRE EN PERFUSION",H1880="Stagiaire Physiothérapeute",H1880="Stagiaire médecine",H1880="Stagiaire - Service sociaux",H1880="STAGIAIRE SOINS INFIRMIERS",H1880="STAGIAIRE EXTERNE EN MÉDECINE",H1880="ss",),1,0)</f>
        <v>0</v>
      </c>
      <c r="E1880" s="28" t="s">
        <v>5315</v>
      </c>
      <c r="F1880" s="28" t="s">
        <v>458</v>
      </c>
      <c r="G1880" s="262">
        <v>13616</v>
      </c>
      <c r="H1880" s="79" t="s">
        <v>54</v>
      </c>
      <c r="I1880" s="164" t="s">
        <v>55</v>
      </c>
      <c r="J1880" s="273" t="str">
        <f ca="1">IF(AK1880&lt;=Données!$B$2,1," ")</f>
        <v xml:space="preserve"> </v>
      </c>
      <c r="K1880" s="45"/>
      <c r="L1880" s="46">
        <v>1</v>
      </c>
      <c r="M1880" s="47"/>
      <c r="N1880" s="48"/>
      <c r="O1880" s="197"/>
      <c r="P1880" s="198"/>
      <c r="Q1880" s="197"/>
      <c r="R1880" s="198"/>
      <c r="S1880" s="198"/>
      <c r="T1880" s="199"/>
      <c r="U1880" s="199"/>
      <c r="V1880" s="199"/>
      <c r="W1880" s="199"/>
      <c r="X1880" s="214"/>
      <c r="Y1880" s="215"/>
      <c r="Z1880" s="34"/>
      <c r="AA1880" s="35"/>
      <c r="AB1880" s="35"/>
      <c r="AC1880" s="35"/>
      <c r="AD1880" s="36"/>
      <c r="AE1880" s="224"/>
      <c r="AF1880" s="53"/>
      <c r="AG1880" s="54"/>
      <c r="AH1880" s="55"/>
      <c r="AI1880" s="56"/>
      <c r="AJ1880" s="41" t="s">
        <v>4462</v>
      </c>
      <c r="AK1880" s="42">
        <v>45497</v>
      </c>
      <c r="AL1880" s="50"/>
      <c r="AM1880" s="337" t="str">
        <f>INDEX($K$6:$AE$6,1,MATCH(1,K1880:AE1880,-1))</f>
        <v>95PFE-L2M</v>
      </c>
      <c r="AN1880" s="337" t="str">
        <f>IF(INDEX($K$6:$AE$6,1,MATCH(1,K1880:AE1880,1))&lt;&gt;INDEX($K$6:$AE$6,1,MATCH(1,K1880:AE1880,-1)),INDEX($K$6:$AE$6,1,MATCH(1,K1880:AE1880,1)),"-")</f>
        <v>-</v>
      </c>
    </row>
    <row r="1881" spans="1:40" x14ac:dyDescent="0.2">
      <c r="A1881" s="382" t="str">
        <f>IF(IFERROR(VLOOKUP(G1881,EmployesActifs,1,FALSE),"Non")&lt;&gt;"Non","Oui","Non")</f>
        <v>Oui</v>
      </c>
      <c r="B1881" s="172">
        <f>IF(A1881="Oui",1,0)</f>
        <v>1</v>
      </c>
      <c r="C1881" s="172">
        <f>IF(OR(G1881="Médecin",H1881="Médecin",I1881="Médecin",I1881="Médecins",H1881="anesthésiste",H1881="boursier univ.",H1881="chercheur",H1881="chirurgien",H1881="Résident(e)",H1881="Md Urg",H1881="Md Card",LEFT(H1881,6)="Fellow",H1881="Externe Médecine",H1881="Directeur de la biobanque Médecin",H1881="monit.-boursier",),1,0)</f>
        <v>0</v>
      </c>
      <c r="D1881" s="172">
        <f>IF(OR(G1881=0,H1881="Stagiaire",H1881="Stagiaires",H1881="Externe",H1881="Externes",G1881="agence",H1881="STAGIAIRE INFIRMIER(ÈRE)",H1881="STAGIAIRE SI",H1881="STAGIAIRE S.I.",H1881="STAGIAIRE PAB",H1881="STAGIAIRE EN PERFUSION",H1881="Stagiaire Physiothérapeute",H1881="Stagiaire médecine",H1881="Stagiaire - Service sociaux",H1881="STAGIAIRE SOINS INFIRMIERS",H1881="STAGIAIRE EXTERNE EN MÉDECINE",H1881="ss",),1,0)</f>
        <v>0</v>
      </c>
      <c r="E1881" s="28" t="s">
        <v>3246</v>
      </c>
      <c r="F1881" s="28" t="s">
        <v>3247</v>
      </c>
      <c r="G1881" s="262">
        <v>12815</v>
      </c>
      <c r="H1881" s="79" t="s">
        <v>54</v>
      </c>
      <c r="I1881" s="164" t="s">
        <v>705</v>
      </c>
      <c r="J1881" s="273" t="str">
        <f ca="1">IF(AK1881&lt;=Données!$B$2,1," ")</f>
        <v xml:space="preserve"> </v>
      </c>
      <c r="K1881" s="45">
        <v>1</v>
      </c>
      <c r="L1881" s="46" t="s">
        <v>56</v>
      </c>
      <c r="M1881" s="47"/>
      <c r="N1881" s="48"/>
      <c r="O1881" s="197"/>
      <c r="P1881" s="198"/>
      <c r="Q1881" s="197"/>
      <c r="R1881" s="198"/>
      <c r="S1881" s="198"/>
      <c r="T1881" s="199"/>
      <c r="U1881" s="199"/>
      <c r="V1881" s="199"/>
      <c r="W1881" s="199"/>
      <c r="X1881" s="214"/>
      <c r="Y1881" s="215"/>
      <c r="Z1881" s="34"/>
      <c r="AA1881" s="35"/>
      <c r="AB1881" s="35"/>
      <c r="AC1881" s="35"/>
      <c r="AD1881" s="36"/>
      <c r="AE1881" s="224"/>
      <c r="AF1881" s="53"/>
      <c r="AG1881" s="54"/>
      <c r="AH1881" s="55"/>
      <c r="AI1881" s="56"/>
      <c r="AJ1881" s="41" t="s">
        <v>4462</v>
      </c>
      <c r="AK1881" s="42">
        <v>45882</v>
      </c>
      <c r="AL1881" s="50"/>
      <c r="AM1881" s="337" t="str">
        <f>INDEX($K$6:$AE$6,1,MATCH(1,K1881:AE1881,-1))</f>
        <v>95PFE-L2S</v>
      </c>
      <c r="AN1881" s="337" t="str">
        <f>IF(INDEX($K$6:$AE$6,1,MATCH(1,K1881:AE1881,1))&lt;&gt;INDEX($K$6:$AE$6,1,MATCH(1,K1881:AE1881,-1)),INDEX($K$6:$AE$6,1,MATCH(1,K1881:AE1881,1)),"-")</f>
        <v>-</v>
      </c>
    </row>
    <row r="1882" spans="1:40" x14ac:dyDescent="0.2">
      <c r="A1882" s="382" t="str">
        <f>IF(IFERROR(VLOOKUP(G1882,EmployesActifs,1,FALSE),"Non")&lt;&gt;"Non","Oui","Non")</f>
        <v>Oui</v>
      </c>
      <c r="B1882" s="172">
        <f>IF(A1882="Oui",1,0)</f>
        <v>1</v>
      </c>
      <c r="C1882" s="172">
        <f>IF(OR(G1882="Médecin",H1882="Médecin",I1882="Médecin",I1882="Médecins",H1882="anesthésiste",H1882="boursier univ.",H1882="chercheur",H1882="chirurgien",H1882="Résident(e)",H1882="Md Urg",H1882="Md Card",LEFT(H1882,6)="Fellow",H1882="Externe Médecine",H1882="Directeur de la biobanque Médecin",H1882="monit.-boursier",),1,0)</f>
        <v>0</v>
      </c>
      <c r="D1882" s="172">
        <f>IF(OR(G1882=0,H1882="Stagiaire",H1882="Stagiaires",H1882="Externe",H1882="Externes",G1882="agence",H1882="STAGIAIRE INFIRMIER(ÈRE)",H1882="STAGIAIRE SI",H1882="STAGIAIRE S.I.",H1882="STAGIAIRE PAB",H1882="STAGIAIRE EN PERFUSION",H1882="Stagiaire Physiothérapeute",H1882="Stagiaire médecine",H1882="Stagiaire - Service sociaux",H1882="STAGIAIRE SOINS INFIRMIERS",H1882="STAGIAIRE EXTERNE EN MÉDECINE",H1882="ss",),1,0)</f>
        <v>0</v>
      </c>
      <c r="E1882" s="28" t="s">
        <v>2660</v>
      </c>
      <c r="F1882" s="28" t="s">
        <v>225</v>
      </c>
      <c r="G1882" s="262">
        <v>8965</v>
      </c>
      <c r="H1882" s="79" t="s">
        <v>69</v>
      </c>
      <c r="I1882" s="164" t="s">
        <v>836</v>
      </c>
      <c r="J1882" s="273" t="str">
        <f ca="1">IF(AK1882&lt;=Données!$B$2,1," ")</f>
        <v xml:space="preserve"> </v>
      </c>
      <c r="K1882" s="45"/>
      <c r="L1882" s="46"/>
      <c r="M1882" s="47"/>
      <c r="N1882" s="48"/>
      <c r="O1882" s="197"/>
      <c r="P1882" s="198"/>
      <c r="Q1882" s="197"/>
      <c r="R1882" s="198"/>
      <c r="S1882" s="198">
        <v>1</v>
      </c>
      <c r="T1882" s="199"/>
      <c r="U1882" s="199"/>
      <c r="V1882" s="199"/>
      <c r="W1882" s="199"/>
      <c r="X1882" s="214"/>
      <c r="Y1882" s="215"/>
      <c r="Z1882" s="34"/>
      <c r="AA1882" s="35"/>
      <c r="AB1882" s="35"/>
      <c r="AC1882" s="35"/>
      <c r="AD1882" s="36"/>
      <c r="AE1882" s="224"/>
      <c r="AF1882" s="53"/>
      <c r="AG1882" s="54"/>
      <c r="AH1882" s="55"/>
      <c r="AI1882" s="56"/>
      <c r="AJ1882" s="41" t="s">
        <v>5851</v>
      </c>
      <c r="AK1882" s="42">
        <v>45804</v>
      </c>
      <c r="AL1882" s="50"/>
      <c r="AM1882" s="337" t="str">
        <f>INDEX($K$6:$AE$6,1,MATCH(1,K1882:AE1882,-1))</f>
        <v>1870 +</v>
      </c>
      <c r="AN1882" s="337" t="str">
        <f>IF(INDEX($K$6:$AE$6,1,MATCH(1,K1882:AE1882,1))&lt;&gt;INDEX($K$6:$AE$6,1,MATCH(1,K1882:AE1882,-1)),INDEX($K$6:$AE$6,1,MATCH(1,K1882:AE1882,1)),"-")</f>
        <v>-</v>
      </c>
    </row>
    <row r="1883" spans="1:40" x14ac:dyDescent="0.2">
      <c r="A1883" s="382" t="str">
        <f>IF(IFERROR(VLOOKUP(G1883,EmployesActifs,1,FALSE),"Non")&lt;&gt;"Non","Oui","Non")</f>
        <v>Oui</v>
      </c>
      <c r="B1883" s="172">
        <f>IF(A1883="Oui",1,0)</f>
        <v>1</v>
      </c>
      <c r="C1883" s="172">
        <f>IF(OR(G1883="Médecin",H1883="Médecin",I1883="Médecin",I1883="Médecins",H1883="anesthésiste",H1883="boursier univ.",H1883="chercheur",H1883="chirurgien",H1883="Résident(e)",H1883="Md Urg",H1883="Md Card",LEFT(H1883,6)="Fellow",H1883="Externe Médecine",H1883="Directeur de la biobanque Médecin",H1883="monit.-boursier",),1,0)</f>
        <v>0</v>
      </c>
      <c r="D1883" s="172">
        <f>IF(OR(G1883=0,H1883="Stagiaire",H1883="Stagiaires",H1883="Externe",H1883="Externes",G1883="agence",H1883="STAGIAIRE INFIRMIER(ÈRE)",H1883="STAGIAIRE SI",H1883="STAGIAIRE S.I.",H1883="STAGIAIRE PAB",H1883="STAGIAIRE EN PERFUSION",H1883="Stagiaire Physiothérapeute",H1883="Stagiaire médecine",H1883="Stagiaire - Service sociaux",H1883="STAGIAIRE SOINS INFIRMIERS",H1883="STAGIAIRE EXTERNE EN MÉDECINE",H1883="ss",),1,0)</f>
        <v>0</v>
      </c>
      <c r="E1883" s="28" t="s">
        <v>2998</v>
      </c>
      <c r="F1883" s="28" t="s">
        <v>782</v>
      </c>
      <c r="G1883" s="262">
        <v>10656</v>
      </c>
      <c r="H1883" s="79" t="s">
        <v>3774</v>
      </c>
      <c r="I1883" s="164" t="s">
        <v>205</v>
      </c>
      <c r="J1883" s="273">
        <f ca="1">IF(AK1883&lt;=Données!$B$2,1," ")</f>
        <v>1</v>
      </c>
      <c r="K1883" s="45"/>
      <c r="L1883" s="46"/>
      <c r="M1883" s="47"/>
      <c r="N1883" s="48"/>
      <c r="O1883" s="197"/>
      <c r="P1883" s="198"/>
      <c r="Q1883" s="197"/>
      <c r="R1883" s="198"/>
      <c r="S1883" s="198">
        <v>1</v>
      </c>
      <c r="T1883" s="199"/>
      <c r="U1883" s="199"/>
      <c r="V1883" s="199"/>
      <c r="W1883" s="199"/>
      <c r="X1883" s="214"/>
      <c r="Y1883" s="215"/>
      <c r="Z1883" s="34"/>
      <c r="AA1883" s="35"/>
      <c r="AB1883" s="35"/>
      <c r="AC1883" s="35"/>
      <c r="AD1883" s="36"/>
      <c r="AE1883" s="224" t="s">
        <v>56</v>
      </c>
      <c r="AF1883" s="53"/>
      <c r="AG1883" s="54"/>
      <c r="AH1883" s="55"/>
      <c r="AI1883" s="56"/>
      <c r="AJ1883" s="41" t="s">
        <v>44</v>
      </c>
      <c r="AK1883" s="42">
        <v>43937</v>
      </c>
      <c r="AL1883" s="50" t="s">
        <v>783</v>
      </c>
      <c r="AM1883" s="337" t="str">
        <f>INDEX($K$6:$AE$6,1,MATCH(1,K1883:AE1883,-1))</f>
        <v>1870 +</v>
      </c>
      <c r="AN1883" s="337" t="str">
        <f>IF(INDEX($K$6:$AE$6,1,MATCH(1,K1883:AE1883,1))&lt;&gt;INDEX($K$6:$AE$6,1,MATCH(1,K1883:AE1883,-1)),INDEX($K$6:$AE$6,1,MATCH(1,K1883:AE1883,1)),"-")</f>
        <v>-</v>
      </c>
    </row>
    <row r="1884" spans="1:40" x14ac:dyDescent="0.2">
      <c r="A1884" s="382" t="str">
        <f>IF(IFERROR(VLOOKUP(G1884,EmployesActifs,1,FALSE),"Non")&lt;&gt;"Non","Oui","Non")</f>
        <v>Oui</v>
      </c>
      <c r="B1884" s="172">
        <f>IF(A1884="Oui",1,0)</f>
        <v>1</v>
      </c>
      <c r="C1884" s="172">
        <f>IF(OR(G1884="Médecin",H1884="Médecin",I1884="Médecin",I1884="Médecins",H1884="anesthésiste",H1884="boursier univ.",H1884="chercheur",H1884="chirurgien",H1884="Résident(e)",H1884="Md Urg",H1884="Md Card",LEFT(H1884,6)="Fellow",H1884="Externe Médecine",H1884="Directeur de la biobanque Médecin",H1884="monit.-boursier",),1,0)</f>
        <v>0</v>
      </c>
      <c r="D1884" s="172">
        <f>IF(OR(G1884=0,H1884="Stagiaire",H1884="Stagiaires",H1884="Externe",H1884="Externes",G1884="agence",H1884="STAGIAIRE INFIRMIER(ÈRE)",H1884="STAGIAIRE SI",H1884="STAGIAIRE S.I.",H1884="STAGIAIRE PAB",H1884="STAGIAIRE EN PERFUSION",H1884="Stagiaire Physiothérapeute",H1884="Stagiaire médecine",H1884="Stagiaire - Service sociaux",H1884="STAGIAIRE SOINS INFIRMIERS",H1884="STAGIAIRE EXTERNE EN MÉDECINE",H1884="ss",),1,0)</f>
        <v>0</v>
      </c>
      <c r="E1884" s="28" t="s">
        <v>2663</v>
      </c>
      <c r="F1884" s="28" t="s">
        <v>172</v>
      </c>
      <c r="G1884" s="262">
        <v>6074</v>
      </c>
      <c r="H1884" s="79" t="s">
        <v>103</v>
      </c>
      <c r="I1884" s="164" t="s">
        <v>5715</v>
      </c>
      <c r="J1884" s="273">
        <f ca="1">IF(AK1884&lt;=Données!$B$2,1," ")</f>
        <v>1</v>
      </c>
      <c r="K1884" s="45"/>
      <c r="L1884" s="46"/>
      <c r="M1884" s="47"/>
      <c r="N1884" s="48"/>
      <c r="O1884" s="197"/>
      <c r="P1884" s="198"/>
      <c r="Q1884" s="197" t="s">
        <v>56</v>
      </c>
      <c r="R1884" s="198" t="s">
        <v>56</v>
      </c>
      <c r="S1884" s="198">
        <v>1</v>
      </c>
      <c r="T1884" s="199"/>
      <c r="U1884" s="199"/>
      <c r="V1884" s="199"/>
      <c r="W1884" s="199"/>
      <c r="X1884" s="214"/>
      <c r="Y1884" s="215"/>
      <c r="Z1884" s="34" t="s">
        <v>56</v>
      </c>
      <c r="AA1884" s="35" t="s">
        <v>56</v>
      </c>
      <c r="AB1884" s="35" t="s">
        <v>56</v>
      </c>
      <c r="AC1884" s="35"/>
      <c r="AD1884" s="36" t="s">
        <v>56</v>
      </c>
      <c r="AE1884" s="224"/>
      <c r="AF1884" s="53"/>
      <c r="AG1884" s="54"/>
      <c r="AH1884" s="55"/>
      <c r="AI1884" s="56"/>
      <c r="AJ1884" s="41" t="s">
        <v>193</v>
      </c>
      <c r="AK1884" s="42">
        <v>43900</v>
      </c>
      <c r="AL1884" s="50"/>
      <c r="AM1884" s="337" t="str">
        <f>INDEX($K$6:$AE$6,1,MATCH(1,K1884:AE1884,-1))</f>
        <v>1870 +</v>
      </c>
      <c r="AN1884" s="337" t="str">
        <f>IF(INDEX($K$6:$AE$6,1,MATCH(1,K1884:AE1884,1))&lt;&gt;INDEX($K$6:$AE$6,1,MATCH(1,K1884:AE1884,-1)),INDEX($K$6:$AE$6,1,MATCH(1,K1884:AE1884,1)),"-")</f>
        <v>-</v>
      </c>
    </row>
    <row r="1885" spans="1:40" x14ac:dyDescent="0.2">
      <c r="B1885" s="172">
        <f>IF(A1885="Oui",1,0)</f>
        <v>0</v>
      </c>
      <c r="C1885" s="172">
        <f>IF(OR(G1885="Médecin",H1885="Médecin",I1885="Médecin",I1885="Médecins",H1885="anesthésiste",H1885="boursier univ.",H1885="chercheur",H1885="chirurgien",H1885="Résident(e)",H1885="Md Urg",H1885="Md Card",LEFT(H1885,6)="Fellow",H1885="Externe Médecine",H1885="Directeur de la biobanque Médecin",H1885="monit.-boursier",),1,0)</f>
        <v>1</v>
      </c>
      <c r="D1885" s="172">
        <f>IF(OR(G1885=0,H1885="Stagiaire",H1885="Stagiaires",H1885="Externe",H1885="Externes",G1885="agence",H1885="STAGIAIRE INFIRMIER(ÈRE)",H1885="STAGIAIRE SI",H1885="STAGIAIRE S.I.",H1885="STAGIAIRE PAB",H1885="STAGIAIRE EN PERFUSION",H1885="Stagiaire Physiothérapeute",H1885="Stagiaire médecine",H1885="Stagiaire - Service sociaux",H1885="STAGIAIRE SOINS INFIRMIERS",H1885="STAGIAIRE EXTERNE EN MÉDECINE",H1885="ss",),1,0)</f>
        <v>0</v>
      </c>
      <c r="E1885" s="28" t="s">
        <v>2664</v>
      </c>
      <c r="F1885" s="28" t="s">
        <v>775</v>
      </c>
      <c r="G1885" s="262" t="s">
        <v>80</v>
      </c>
      <c r="H1885" s="79" t="s">
        <v>80</v>
      </c>
      <c r="I1885" s="164" t="s">
        <v>117</v>
      </c>
      <c r="J1885" s="273">
        <f ca="1">IF(AK1885&lt;=Données!$B$2,1," ")</f>
        <v>1</v>
      </c>
      <c r="K1885" s="45"/>
      <c r="L1885" s="46"/>
      <c r="M1885" s="47"/>
      <c r="N1885" s="48"/>
      <c r="O1885" s="197"/>
      <c r="P1885" s="198"/>
      <c r="Q1885" s="197"/>
      <c r="R1885" s="198"/>
      <c r="S1885" s="198"/>
      <c r="T1885" s="199"/>
      <c r="U1885" s="199"/>
      <c r="V1885" s="199"/>
      <c r="W1885" s="199"/>
      <c r="X1885" s="214"/>
      <c r="Y1885" s="215"/>
      <c r="Z1885" s="34"/>
      <c r="AA1885" s="35">
        <v>1</v>
      </c>
      <c r="AB1885" s="35"/>
      <c r="AC1885" s="35"/>
      <c r="AD1885" s="36"/>
      <c r="AE1885" s="224"/>
      <c r="AF1885" s="53"/>
      <c r="AG1885" s="54"/>
      <c r="AH1885" s="55"/>
      <c r="AI1885" s="56"/>
      <c r="AJ1885" s="41" t="s">
        <v>587</v>
      </c>
      <c r="AK1885" s="42">
        <v>41961</v>
      </c>
      <c r="AL1885" s="50"/>
      <c r="AM1885" s="337" t="str">
        <f>INDEX($K$6:$AE$6,1,MATCH(1,K1885:AE1885,-1))</f>
        <v>1511-S</v>
      </c>
      <c r="AN1885" s="337" t="str">
        <f>IF(INDEX($K$6:$AE$6,1,MATCH(1,K1885:AE1885,1))&lt;&gt;INDEX($K$6:$AE$6,1,MATCH(1,K1885:AE1885,-1)),INDEX($K$6:$AE$6,1,MATCH(1,K1885:AE1885,1)),"-")</f>
        <v>-</v>
      </c>
    </row>
    <row r="1886" spans="1:40" x14ac:dyDescent="0.2">
      <c r="A1886" s="382" t="str">
        <f>IF(IFERROR(VLOOKUP(G1886,EmployesActifs,1,FALSE),"Non")&lt;&gt;"Non","Oui","Non")</f>
        <v>Oui</v>
      </c>
      <c r="B1886" s="172">
        <f>IF(A1886="Oui",1,0)</f>
        <v>1</v>
      </c>
      <c r="C1886" s="172">
        <f>IF(OR(G1886="Médecin",H1886="Médecin",I1886="Médecin",I1886="Médecins",H1886="anesthésiste",H1886="boursier univ.",H1886="chercheur",H1886="chirurgien",H1886="Résident(e)",H1886="Md Urg",H1886="Md Card",LEFT(H1886,6)="Fellow",H1886="Externe Médecine",H1886="Directeur de la biobanque Médecin",H1886="monit.-boursier",),1,0)</f>
        <v>0</v>
      </c>
      <c r="D1886" s="172">
        <f>IF(OR(G1886=0,H1886="Stagiaire",H1886="Stagiaires",H1886="Externe",H1886="Externes",G1886="agence",H1886="STAGIAIRE INFIRMIER(ÈRE)",H1886="STAGIAIRE SI",H1886="STAGIAIRE S.I.",H1886="STAGIAIRE PAB",H1886="STAGIAIRE EN PERFUSION",H1886="Stagiaire Physiothérapeute",H1886="Stagiaire médecine",H1886="Stagiaire - Service sociaux",H1886="STAGIAIRE SOINS INFIRMIERS",H1886="STAGIAIRE EXTERNE EN MÉDECINE",H1886="ss",),1,0)</f>
        <v>0</v>
      </c>
      <c r="E1886" s="28" t="s">
        <v>2665</v>
      </c>
      <c r="F1886" s="28" t="s">
        <v>2194</v>
      </c>
      <c r="G1886" s="262">
        <v>9251</v>
      </c>
      <c r="H1886" s="79" t="s">
        <v>3394</v>
      </c>
      <c r="I1886" s="164" t="s">
        <v>143</v>
      </c>
      <c r="J1886" s="273">
        <f ca="1">IF(AK1886&lt;=Données!$B$2,1," ")</f>
        <v>1</v>
      </c>
      <c r="K1886" s="45"/>
      <c r="L1886" s="46" t="s">
        <v>56</v>
      </c>
      <c r="M1886" s="47"/>
      <c r="N1886" s="48"/>
      <c r="O1886" s="197"/>
      <c r="P1886" s="198"/>
      <c r="Q1886" s="197"/>
      <c r="R1886" s="198"/>
      <c r="S1886" s="198">
        <v>1</v>
      </c>
      <c r="T1886" s="199"/>
      <c r="U1886" s="199"/>
      <c r="V1886" s="199"/>
      <c r="W1886" s="199"/>
      <c r="X1886" s="214"/>
      <c r="Y1886" s="215"/>
      <c r="Z1886" s="34"/>
      <c r="AA1886" s="35"/>
      <c r="AB1886" s="35"/>
      <c r="AC1886" s="35"/>
      <c r="AD1886" s="36"/>
      <c r="AE1886" s="224"/>
      <c r="AF1886" s="53"/>
      <c r="AG1886" s="54"/>
      <c r="AH1886" s="55"/>
      <c r="AI1886" s="56"/>
      <c r="AJ1886" s="41" t="s">
        <v>57</v>
      </c>
      <c r="AK1886" s="42">
        <v>44582</v>
      </c>
      <c r="AL1886" s="50"/>
      <c r="AM1886" s="337" t="str">
        <f>INDEX($K$6:$AE$6,1,MATCH(1,K1886:AE1886,-1))</f>
        <v>1870 +</v>
      </c>
      <c r="AN1886" s="337" t="str">
        <f>IF(INDEX($K$6:$AE$6,1,MATCH(1,K1886:AE1886,1))&lt;&gt;INDEX($K$6:$AE$6,1,MATCH(1,K1886:AE1886,-1)),INDEX($K$6:$AE$6,1,MATCH(1,K1886:AE1886,1)),"-")</f>
        <v>-</v>
      </c>
    </row>
    <row r="1887" spans="1:40" x14ac:dyDescent="0.2">
      <c r="A1887" s="382" t="str">
        <f>IF(IFERROR(VLOOKUP(G1887,EmployesActifs,1,FALSE),"Non")&lt;&gt;"Non","Oui","Non")</f>
        <v>Oui</v>
      </c>
      <c r="B1887" s="172">
        <f>IF(A1887="Oui",1,0)</f>
        <v>1</v>
      </c>
      <c r="C1887" s="172">
        <f>IF(OR(G1887="Médecin",H1887="Médecin",I1887="Médecin",I1887="Médecins",H1887="anesthésiste",H1887="boursier univ.",H1887="chercheur",H1887="chirurgien",H1887="Résident(e)",H1887="Md Urg",H1887="Md Card",LEFT(H1887,6)="Fellow",H1887="Externe Médecine",H1887="Directeur de la biobanque Médecin",H1887="monit.-boursier",),1,0)</f>
        <v>0</v>
      </c>
      <c r="D1887" s="172">
        <f>IF(OR(G1887=0,H1887="Stagiaire",H1887="Stagiaires",H1887="Externe",H1887="Externes",G1887="agence",H1887="STAGIAIRE INFIRMIER(ÈRE)",H1887="STAGIAIRE SI",H1887="STAGIAIRE S.I.",H1887="STAGIAIRE PAB",H1887="STAGIAIRE EN PERFUSION",H1887="Stagiaire Physiothérapeute",H1887="Stagiaire médecine",H1887="Stagiaire - Service sociaux",H1887="STAGIAIRE SOINS INFIRMIERS",H1887="STAGIAIRE EXTERNE EN MÉDECINE",H1887="ss",),1,0)</f>
        <v>0</v>
      </c>
      <c r="E1887" s="28" t="s">
        <v>3048</v>
      </c>
      <c r="F1887" s="28" t="s">
        <v>3106</v>
      </c>
      <c r="G1887" s="262">
        <v>12728</v>
      </c>
      <c r="H1887" s="79" t="s">
        <v>69</v>
      </c>
      <c r="I1887" s="164" t="s">
        <v>5215</v>
      </c>
      <c r="J1887" s="273">
        <f ca="1">IF(AK1887&lt;=Données!$B$2,1," ")</f>
        <v>1</v>
      </c>
      <c r="K1887" s="45"/>
      <c r="L1887" s="46">
        <v>1</v>
      </c>
      <c r="M1887" s="47"/>
      <c r="N1887" s="48"/>
      <c r="O1887" s="197"/>
      <c r="P1887" s="198"/>
      <c r="Q1887" s="197"/>
      <c r="R1887" s="198"/>
      <c r="S1887" s="198"/>
      <c r="T1887" s="199"/>
      <c r="U1887" s="199"/>
      <c r="V1887" s="199"/>
      <c r="W1887" s="199"/>
      <c r="X1887" s="214"/>
      <c r="Y1887" s="215"/>
      <c r="Z1887" s="34"/>
      <c r="AA1887" s="35"/>
      <c r="AB1887" s="35"/>
      <c r="AC1887" s="35"/>
      <c r="AD1887" s="36"/>
      <c r="AE1887" s="224"/>
      <c r="AF1887" s="53"/>
      <c r="AG1887" s="54"/>
      <c r="AH1887" s="55"/>
      <c r="AI1887" s="56"/>
      <c r="AJ1887" s="41" t="s">
        <v>652</v>
      </c>
      <c r="AK1887" s="42">
        <v>44944</v>
      </c>
      <c r="AL1887" s="50"/>
      <c r="AM1887" s="337" t="str">
        <f>INDEX($K$6:$AE$6,1,MATCH(1,K1887:AE1887,-1))</f>
        <v>95PFE-L2M</v>
      </c>
      <c r="AN1887" s="337" t="str">
        <f>IF(INDEX($K$6:$AE$6,1,MATCH(1,K1887:AE1887,1))&lt;&gt;INDEX($K$6:$AE$6,1,MATCH(1,K1887:AE1887,-1)),INDEX($K$6:$AE$6,1,MATCH(1,K1887:AE1887,1)),"-")</f>
        <v>-</v>
      </c>
    </row>
    <row r="1888" spans="1:40" x14ac:dyDescent="0.2">
      <c r="A1888" s="382" t="str">
        <f>IF(IFERROR(VLOOKUP(G1888,EmployesActifs,1,FALSE),"Non")&lt;&gt;"Non","Oui","Non")</f>
        <v>Oui</v>
      </c>
      <c r="B1888" s="172">
        <f>IF(A1888="Oui",1,0)</f>
        <v>1</v>
      </c>
      <c r="C1888" s="172">
        <f>IF(OR(G1888="Médecin",H1888="Médecin",I1888="Médecin",I1888="Médecins",H1888="anesthésiste",H1888="boursier univ.",H1888="chercheur",H1888="chirurgien",H1888="Résident(e)",H1888="Md Urg",H1888="Md Card",LEFT(H1888,6)="Fellow",H1888="Externe Médecine",H1888="Directeur de la biobanque Médecin",H1888="monit.-boursier",),1,0)</f>
        <v>0</v>
      </c>
      <c r="D1888" s="172">
        <f>IF(OR(G1888=0,H1888="Stagiaire",H1888="Stagiaires",H1888="Externe",H1888="Externes",G1888="agence",H1888="STAGIAIRE INFIRMIER(ÈRE)",H1888="STAGIAIRE SI",H1888="STAGIAIRE S.I.",H1888="STAGIAIRE PAB",H1888="STAGIAIRE EN PERFUSION",H1888="Stagiaire Physiothérapeute",H1888="Stagiaire médecine",H1888="Stagiaire - Service sociaux",H1888="STAGIAIRE SOINS INFIRMIERS",H1888="STAGIAIRE EXTERNE EN MÉDECINE",H1888="ss",),1,0)</f>
        <v>0</v>
      </c>
      <c r="E1888" s="28" t="s">
        <v>2666</v>
      </c>
      <c r="F1888" s="28" t="s">
        <v>3876</v>
      </c>
      <c r="G1888" s="262">
        <v>10147</v>
      </c>
      <c r="H1888" s="79" t="s">
        <v>544</v>
      </c>
      <c r="I1888" s="164" t="s">
        <v>122</v>
      </c>
      <c r="J1888" s="273">
        <f ca="1">IF(AK1888&lt;=Données!$B$2,1," ")</f>
        <v>1</v>
      </c>
      <c r="K1888" s="45"/>
      <c r="L1888" s="46">
        <v>1</v>
      </c>
      <c r="M1888" s="47" t="s">
        <v>56</v>
      </c>
      <c r="N1888" s="48"/>
      <c r="O1888" s="197"/>
      <c r="P1888" s="198"/>
      <c r="Q1888" s="197"/>
      <c r="R1888" s="198"/>
      <c r="S1888" s="198"/>
      <c r="T1888" s="199"/>
      <c r="U1888" s="199"/>
      <c r="V1888" s="199"/>
      <c r="W1888" s="199"/>
      <c r="X1888" s="214"/>
      <c r="Y1888" s="215"/>
      <c r="Z1888" s="34"/>
      <c r="AA1888" s="35"/>
      <c r="AB1888" s="35"/>
      <c r="AC1888" s="35"/>
      <c r="AD1888" s="36"/>
      <c r="AE1888" s="224"/>
      <c r="AF1888" s="53"/>
      <c r="AG1888" s="54"/>
      <c r="AH1888" s="55"/>
      <c r="AI1888" s="56"/>
      <c r="AJ1888" s="41" t="s">
        <v>85</v>
      </c>
      <c r="AK1888" s="42">
        <v>44608</v>
      </c>
      <c r="AL1888" s="50"/>
      <c r="AM1888" s="337" t="str">
        <f>INDEX($K$6:$AE$6,1,MATCH(1,K1888:AE1888,-1))</f>
        <v>95PFE-L2M</v>
      </c>
      <c r="AN1888" s="337" t="str">
        <f>IF(INDEX($K$6:$AE$6,1,MATCH(1,K1888:AE1888,1))&lt;&gt;INDEX($K$6:$AE$6,1,MATCH(1,K1888:AE1888,-1)),INDEX($K$6:$AE$6,1,MATCH(1,K1888:AE1888,1)),"-")</f>
        <v>-</v>
      </c>
    </row>
    <row r="1889" spans="1:40" x14ac:dyDescent="0.2">
      <c r="A1889" s="382" t="str">
        <f>IF(IFERROR(VLOOKUP(G1889,EmployesActifs,1,FALSE),"Non")&lt;&gt;"Non","Oui","Non")</f>
        <v>Oui</v>
      </c>
      <c r="B1889" s="172">
        <f>IF(A1889="Oui",1,0)</f>
        <v>1</v>
      </c>
      <c r="C1889" s="172">
        <f>IF(OR(G1889="Médecin",H1889="Médecin",I1889="Médecin",I1889="Médecins",H1889="anesthésiste",H1889="boursier univ.",H1889="chercheur",H1889="chirurgien",H1889="Résident(e)",H1889="Md Urg",H1889="Md Card",LEFT(H1889,6)="Fellow",H1889="Externe Médecine",H1889="Directeur de la biobanque Médecin",H1889="monit.-boursier",),1,0)</f>
        <v>0</v>
      </c>
      <c r="D1889" s="172">
        <f>IF(OR(G1889=0,H1889="Stagiaire",H1889="Stagiaires",H1889="Externe",H1889="Externes",G1889="agence",H1889="STAGIAIRE INFIRMIER(ÈRE)",H1889="STAGIAIRE SI",H1889="STAGIAIRE S.I.",H1889="STAGIAIRE PAB",H1889="STAGIAIRE EN PERFUSION",H1889="Stagiaire Physiothérapeute",H1889="Stagiaire médecine",H1889="Stagiaire - Service sociaux",H1889="STAGIAIRE SOINS INFIRMIERS",H1889="STAGIAIRE EXTERNE EN MÉDECINE",H1889="ss",),1,0)</f>
        <v>0</v>
      </c>
      <c r="E1889" s="28" t="s">
        <v>3350</v>
      </c>
      <c r="F1889" s="28" t="s">
        <v>3351</v>
      </c>
      <c r="G1889" s="262">
        <v>13070</v>
      </c>
      <c r="H1889" s="79" t="s">
        <v>2463</v>
      </c>
      <c r="I1889" s="164" t="s">
        <v>933</v>
      </c>
      <c r="J1889" s="273" t="str">
        <f ca="1">IF(AK1889&lt;=Données!$B$2,1," ")</f>
        <v xml:space="preserve"> </v>
      </c>
      <c r="K1889" s="45" t="s">
        <v>56</v>
      </c>
      <c r="L1889" s="46" t="s">
        <v>56</v>
      </c>
      <c r="M1889" s="47"/>
      <c r="N1889" s="48">
        <v>1</v>
      </c>
      <c r="O1889" s="197"/>
      <c r="P1889" s="198"/>
      <c r="Q1889" s="197"/>
      <c r="R1889" s="198"/>
      <c r="S1889" s="198">
        <v>1</v>
      </c>
      <c r="T1889" s="199"/>
      <c r="U1889" s="199"/>
      <c r="V1889" s="199"/>
      <c r="W1889" s="199"/>
      <c r="X1889" s="214"/>
      <c r="Y1889" s="215"/>
      <c r="Z1889" s="34"/>
      <c r="AA1889" s="35"/>
      <c r="AB1889" s="35"/>
      <c r="AC1889" s="35"/>
      <c r="AD1889" s="36"/>
      <c r="AE1889" s="224"/>
      <c r="AF1889" s="53"/>
      <c r="AG1889" s="54"/>
      <c r="AH1889" s="345"/>
      <c r="AI1889" s="56"/>
      <c r="AJ1889" s="41" t="s">
        <v>4462</v>
      </c>
      <c r="AK1889" s="42">
        <v>45889</v>
      </c>
      <c r="AL1889" s="50"/>
      <c r="AM1889" s="337" t="str">
        <f>INDEX($K$6:$AE$6,1,MATCH(1,K1889:AE1889,-1))</f>
        <v>F550</v>
      </c>
      <c r="AN1889" s="337" t="str">
        <f>IF(INDEX($K$6:$AE$6,1,MATCH(1,K1889:AE1889,1))&lt;&gt;INDEX($K$6:$AE$6,1,MATCH(1,K1889:AE1889,-1)),INDEX($K$6:$AE$6,1,MATCH(1,K1889:AE1889,1)),"-")</f>
        <v>1870 +</v>
      </c>
    </row>
    <row r="1890" spans="1:40" x14ac:dyDescent="0.2">
      <c r="A1890" s="382" t="str">
        <f>IF(IFERROR(VLOOKUP(G1890,EmployesActifs,1,FALSE),"Non")&lt;&gt;"Non","Oui","Non")</f>
        <v>Oui</v>
      </c>
      <c r="B1890" s="172">
        <f>IF(A1890="Oui",1,0)</f>
        <v>1</v>
      </c>
      <c r="C1890" s="172">
        <f>IF(OR(G1890="Médecin",H1890="Médecin",I1890="Médecin",I1890="Médecins",H1890="anesthésiste",H1890="boursier univ.",H1890="chercheur",H1890="chirurgien",H1890="Résident(e)",H1890="Md Urg",H1890="Md Card",LEFT(H1890,6)="Fellow",H1890="Externe Médecine",H1890="Directeur de la biobanque Médecin",H1890="monit.-boursier",),1,0)</f>
        <v>0</v>
      </c>
      <c r="D1890" s="172">
        <f>IF(OR(G1890=0,H1890="Stagiaire",H1890="Stagiaires",H1890="Externe",H1890="Externes",G1890="agence",H1890="STAGIAIRE INFIRMIER(ÈRE)",H1890="STAGIAIRE SI",H1890="STAGIAIRE S.I.",H1890="STAGIAIRE PAB",H1890="STAGIAIRE EN PERFUSION",H1890="Stagiaire Physiothérapeute",H1890="Stagiaire médecine",H1890="Stagiaire - Service sociaux",H1890="STAGIAIRE SOINS INFIRMIERS",H1890="STAGIAIRE EXTERNE EN MÉDECINE",H1890="ss",),1,0)</f>
        <v>0</v>
      </c>
      <c r="E1890" s="28" t="s">
        <v>3350</v>
      </c>
      <c r="F1890" s="28" t="s">
        <v>4437</v>
      </c>
      <c r="G1890" s="262">
        <v>10617</v>
      </c>
      <c r="H1890" s="79" t="s">
        <v>5218</v>
      </c>
      <c r="I1890" s="164" t="s">
        <v>209</v>
      </c>
      <c r="J1890" s="273" t="str">
        <f ca="1">IF(AK1890&lt;=Données!$B$2,1," ")</f>
        <v xml:space="preserve"> </v>
      </c>
      <c r="K1890" s="45">
        <v>1</v>
      </c>
      <c r="L1890" s="46"/>
      <c r="M1890" s="47"/>
      <c r="N1890" s="48"/>
      <c r="O1890" s="197"/>
      <c r="P1890" s="198"/>
      <c r="Q1890" s="197"/>
      <c r="R1890" s="198"/>
      <c r="S1890" s="198"/>
      <c r="T1890" s="199"/>
      <c r="U1890" s="199"/>
      <c r="V1890" s="199"/>
      <c r="W1890" s="199"/>
      <c r="X1890" s="214"/>
      <c r="Y1890" s="215"/>
      <c r="Z1890" s="34"/>
      <c r="AA1890" s="35"/>
      <c r="AB1890" s="35"/>
      <c r="AC1890" s="35"/>
      <c r="AD1890" s="36"/>
      <c r="AE1890" s="224"/>
      <c r="AF1890" s="53"/>
      <c r="AG1890" s="54"/>
      <c r="AH1890" s="55"/>
      <c r="AI1890" s="56"/>
      <c r="AJ1890" s="41" t="s">
        <v>4462</v>
      </c>
      <c r="AK1890" s="42">
        <v>45349</v>
      </c>
      <c r="AL1890" s="50"/>
      <c r="AM1890" s="337" t="str">
        <f>INDEX($K$6:$AE$6,1,MATCH(1,K1890:AE1890,-1))</f>
        <v>95PFE-L2S</v>
      </c>
      <c r="AN1890" s="337" t="str">
        <f>IF(INDEX($K$6:$AE$6,1,MATCH(1,K1890:AE1890,1))&lt;&gt;INDEX($K$6:$AE$6,1,MATCH(1,K1890:AE1890,-1)),INDEX($K$6:$AE$6,1,MATCH(1,K1890:AE1890,1)),"-")</f>
        <v>-</v>
      </c>
    </row>
    <row r="1891" spans="1:40" x14ac:dyDescent="0.2">
      <c r="B1891" s="172">
        <f>IF(A1891="Oui",1,0)</f>
        <v>0</v>
      </c>
      <c r="C1891" s="172">
        <f>IF(OR(G1891="Médecin",H1891="Médecin",I1891="Médecin",I1891="Médecins",H1891="anesthésiste",H1891="boursier univ.",H1891="chercheur",H1891="chirurgien",H1891="Résident(e)",H1891="Md Urg",H1891="Md Card",LEFT(H1891,6)="Fellow",H1891="Externe Médecine",H1891="Directeur de la biobanque Médecin",H1891="monit.-boursier",),1,0)</f>
        <v>0</v>
      </c>
      <c r="D1891" s="172">
        <f>IF(OR(G1891=0,H1891="Stagiaire",H1891="Stagiaires",H1891="Externe",H1891="Externes",G1891="agence",H1891="STAGIAIRE INFIRMIER(ÈRE)",H1891="STAGIAIRE SI",H1891="STAGIAIRE S.I.",H1891="STAGIAIRE PAB",H1891="STAGIAIRE EN PERFUSION",H1891="Stagiaire Physiothérapeute",H1891="Stagiaire médecine",H1891="Stagiaire - Service sociaux",H1891="STAGIAIRE SOINS INFIRMIERS",H1891="STAGIAIRE EXTERNE EN MÉDECINE",H1891="ss",),1,0)</f>
        <v>1</v>
      </c>
      <c r="E1891" s="28" t="s">
        <v>3115</v>
      </c>
      <c r="F1891" s="28" t="s">
        <v>3116</v>
      </c>
      <c r="G1891" s="262">
        <v>0</v>
      </c>
      <c r="H1891" s="79" t="s">
        <v>186</v>
      </c>
      <c r="I1891" s="164" t="s">
        <v>3117</v>
      </c>
      <c r="J1891" s="273">
        <f ca="1">IF(AK1891&lt;=Données!$B$2,1," ")</f>
        <v>1</v>
      </c>
      <c r="K1891" s="45" t="s">
        <v>56</v>
      </c>
      <c r="L1891" s="46" t="s">
        <v>56</v>
      </c>
      <c r="M1891" s="47"/>
      <c r="N1891" s="48">
        <v>1</v>
      </c>
      <c r="O1891" s="197"/>
      <c r="P1891" s="198"/>
      <c r="Q1891" s="197"/>
      <c r="R1891" s="198"/>
      <c r="S1891" s="198"/>
      <c r="T1891" s="199"/>
      <c r="U1891" s="199"/>
      <c r="V1891" s="199"/>
      <c r="W1891" s="199"/>
      <c r="X1891" s="214"/>
      <c r="Y1891" s="215"/>
      <c r="Z1891" s="34"/>
      <c r="AA1891" s="35"/>
      <c r="AB1891" s="35"/>
      <c r="AC1891" s="35"/>
      <c r="AD1891" s="36"/>
      <c r="AE1891" s="224"/>
      <c r="AF1891" s="53"/>
      <c r="AG1891" s="54"/>
      <c r="AH1891" s="55"/>
      <c r="AI1891" s="56"/>
      <c r="AJ1891" s="41" t="s">
        <v>2858</v>
      </c>
      <c r="AK1891" s="42">
        <v>44958</v>
      </c>
      <c r="AL1891" s="50"/>
      <c r="AM1891" s="337" t="str">
        <f>INDEX($K$6:$AE$6,1,MATCH(1,K1891:AE1891,-1))</f>
        <v>F550</v>
      </c>
      <c r="AN1891" s="337" t="str">
        <f>IF(INDEX($K$6:$AE$6,1,MATCH(1,K1891:AE1891,1))&lt;&gt;INDEX($K$6:$AE$6,1,MATCH(1,K1891:AE1891,-1)),INDEX($K$6:$AE$6,1,MATCH(1,K1891:AE1891,1)),"-")</f>
        <v>-</v>
      </c>
    </row>
    <row r="1892" spans="1:40" x14ac:dyDescent="0.2">
      <c r="B1892" s="172">
        <f>IF(A1892="Oui",1,0)</f>
        <v>0</v>
      </c>
      <c r="C1892" s="172">
        <f>IF(OR(G1892="Médecin",H1892="Médecin",I1892="Médecin",I1892="Médecins",H1892="anesthésiste",H1892="boursier univ.",H1892="chercheur",H1892="chirurgien",H1892="Résident(e)",H1892="Md Urg",H1892="Md Card",LEFT(H1892,6)="Fellow",H1892="Externe Médecine",H1892="Directeur de la biobanque Médecin",H1892="monit.-boursier",),1,0)</f>
        <v>0</v>
      </c>
      <c r="D1892" s="172">
        <f>IF(OR(G1892=0,H1892="Stagiaire",H1892="Stagiaires",H1892="Externe",H1892="Externes",G1892="agence",H1892="STAGIAIRE INFIRMIER(ÈRE)",H1892="STAGIAIRE SI",H1892="STAGIAIRE S.I.",H1892="STAGIAIRE PAB",H1892="STAGIAIRE EN PERFUSION",H1892="Stagiaire Physiothérapeute",H1892="Stagiaire médecine",H1892="Stagiaire - Service sociaux",H1892="STAGIAIRE SOINS INFIRMIERS",H1892="STAGIAIRE EXTERNE EN MÉDECINE",H1892="ss",),1,0)</f>
        <v>1</v>
      </c>
      <c r="E1892" s="28" t="s">
        <v>2667</v>
      </c>
      <c r="F1892" s="28" t="s">
        <v>720</v>
      </c>
      <c r="G1892" s="262">
        <v>0</v>
      </c>
      <c r="H1892" s="79" t="s">
        <v>479</v>
      </c>
      <c r="I1892" s="164" t="s">
        <v>61</v>
      </c>
      <c r="J1892" s="273">
        <f ca="1">IF(AK1892&lt;=Données!$B$2,1," ")</f>
        <v>1</v>
      </c>
      <c r="K1892" s="45"/>
      <c r="L1892" s="46"/>
      <c r="M1892" s="47"/>
      <c r="N1892" s="48">
        <v>1</v>
      </c>
      <c r="O1892" s="197"/>
      <c r="P1892" s="198"/>
      <c r="Q1892" s="197"/>
      <c r="R1892" s="198"/>
      <c r="S1892" s="198"/>
      <c r="T1892" s="199"/>
      <c r="U1892" s="199"/>
      <c r="V1892" s="199"/>
      <c r="W1892" s="199"/>
      <c r="X1892" s="214"/>
      <c r="Y1892" s="215"/>
      <c r="Z1892" s="34"/>
      <c r="AA1892" s="35"/>
      <c r="AB1892" s="35"/>
      <c r="AC1892" s="35"/>
      <c r="AD1892" s="36"/>
      <c r="AE1892" s="224"/>
      <c r="AF1892" s="53"/>
      <c r="AG1892" s="54"/>
      <c r="AH1892" s="55"/>
      <c r="AI1892" s="56"/>
      <c r="AJ1892" s="41" t="s">
        <v>652</v>
      </c>
      <c r="AK1892" s="42">
        <v>44944</v>
      </c>
      <c r="AL1892" s="50"/>
      <c r="AM1892" s="337" t="str">
        <f>INDEX($K$6:$AE$6,1,MATCH(1,K1892:AE1892,-1))</f>
        <v>F550</v>
      </c>
      <c r="AN1892" s="337" t="str">
        <f>IF(INDEX($K$6:$AE$6,1,MATCH(1,K1892:AE1892,1))&lt;&gt;INDEX($K$6:$AE$6,1,MATCH(1,K1892:AE1892,-1)),INDEX($K$6:$AE$6,1,MATCH(1,K1892:AE1892,1)),"-")</f>
        <v>-</v>
      </c>
    </row>
    <row r="1893" spans="1:40" x14ac:dyDescent="0.2">
      <c r="A1893" s="382" t="str">
        <f>IF(IFERROR(VLOOKUP(G1893,EmployesActifs,1,FALSE),"Non")&lt;&gt;"Non","Oui","Non")</f>
        <v>Oui</v>
      </c>
      <c r="B1893" s="172">
        <f>IF(A1893="Oui",1,0)</f>
        <v>1</v>
      </c>
      <c r="C1893" s="172">
        <f>IF(OR(G1893="Médecin",H1893="Médecin",I1893="Médecin",I1893="Médecins",H1893="anesthésiste",H1893="boursier univ.",H1893="chercheur",H1893="chirurgien",H1893="Résident(e)",H1893="Md Urg",H1893="Md Card",LEFT(H1893,6)="Fellow",H1893="Externe Médecine",H1893="Directeur de la biobanque Médecin",H1893="monit.-boursier",),1,0)</f>
        <v>0</v>
      </c>
      <c r="D1893" s="172">
        <f>IF(OR(G1893=0,H1893="Stagiaire",H1893="Stagiaires",H1893="Externe",H1893="Externes",G1893="agence",H1893="STAGIAIRE INFIRMIER(ÈRE)",H1893="STAGIAIRE SI",H1893="STAGIAIRE S.I.",H1893="STAGIAIRE PAB",H1893="STAGIAIRE EN PERFUSION",H1893="Stagiaire Physiothérapeute",H1893="Stagiaire médecine",H1893="Stagiaire - Service sociaux",H1893="STAGIAIRE SOINS INFIRMIERS",H1893="STAGIAIRE EXTERNE EN MÉDECINE",H1893="ss",),1,0)</f>
        <v>0</v>
      </c>
      <c r="E1893" s="28" t="s">
        <v>2667</v>
      </c>
      <c r="F1893" s="28" t="s">
        <v>806</v>
      </c>
      <c r="G1893" s="262">
        <v>5354</v>
      </c>
      <c r="H1893" s="79" t="s">
        <v>570</v>
      </c>
      <c r="I1893" s="164" t="s">
        <v>2668</v>
      </c>
      <c r="J1893" s="273" t="str">
        <f ca="1">IF(AK1893&lt;=Données!$B$2,1," ")</f>
        <v xml:space="preserve"> </v>
      </c>
      <c r="K1893" s="45"/>
      <c r="L1893" s="46">
        <v>1</v>
      </c>
      <c r="M1893" s="47"/>
      <c r="N1893" s="48"/>
      <c r="O1893" s="197"/>
      <c r="P1893" s="198"/>
      <c r="Q1893" s="197"/>
      <c r="R1893" s="198"/>
      <c r="S1893" s="198"/>
      <c r="T1893" s="199"/>
      <c r="U1893" s="199"/>
      <c r="V1893" s="199"/>
      <c r="W1893" s="199"/>
      <c r="X1893" s="214"/>
      <c r="Y1893" s="215"/>
      <c r="Z1893" s="34"/>
      <c r="AA1893" s="35"/>
      <c r="AB1893" s="35"/>
      <c r="AC1893" s="35"/>
      <c r="AD1893" s="36"/>
      <c r="AE1893" s="224"/>
      <c r="AF1893" s="53"/>
      <c r="AG1893" s="54"/>
      <c r="AH1893" s="55"/>
      <c r="AI1893" s="56"/>
      <c r="AJ1893" s="41" t="s">
        <v>4462</v>
      </c>
      <c r="AK1893" s="42">
        <v>45539</v>
      </c>
      <c r="AL1893" s="50"/>
      <c r="AM1893" s="337" t="str">
        <f>INDEX($K$6:$AE$6,1,MATCH(1,K1893:AE1893,-1))</f>
        <v>95PFE-L2M</v>
      </c>
      <c r="AN1893" s="337" t="str">
        <f>IF(INDEX($K$6:$AE$6,1,MATCH(1,K1893:AE1893,1))&lt;&gt;INDEX($K$6:$AE$6,1,MATCH(1,K1893:AE1893,-1)),INDEX($K$6:$AE$6,1,MATCH(1,K1893:AE1893,1)),"-")</f>
        <v>-</v>
      </c>
    </row>
    <row r="1894" spans="1:40" x14ac:dyDescent="0.2">
      <c r="A1894" s="382" t="str">
        <f>IF(IFERROR(VLOOKUP(G1894,EmployesActifs,1,FALSE),"Non")&lt;&gt;"Non","Oui","Non")</f>
        <v>Oui</v>
      </c>
      <c r="B1894" s="172">
        <f>IF(A1894="Oui",1,0)</f>
        <v>1</v>
      </c>
      <c r="C1894" s="172">
        <f>IF(OR(G1894="Médecin",H1894="Médecin",I1894="Médecin",I1894="Médecins",H1894="anesthésiste",H1894="boursier univ.",H1894="chercheur",H1894="chirurgien",H1894="Résident(e)",H1894="Md Urg",H1894="Md Card",LEFT(H1894,6)="Fellow",H1894="Externe Médecine",H1894="Directeur de la biobanque Médecin",H1894="monit.-boursier",),1,0)</f>
        <v>0</v>
      </c>
      <c r="D1894" s="172">
        <f>IF(OR(G1894=0,H1894="Stagiaire",H1894="Stagiaires",H1894="Externe",H1894="Externes",G1894="agence",H1894="STAGIAIRE INFIRMIER(ÈRE)",H1894="STAGIAIRE SI",H1894="STAGIAIRE S.I.",H1894="STAGIAIRE PAB",H1894="STAGIAIRE EN PERFUSION",H1894="Stagiaire Physiothérapeute",H1894="Stagiaire médecine",H1894="Stagiaire - Service sociaux",H1894="STAGIAIRE SOINS INFIRMIERS",H1894="STAGIAIRE EXTERNE EN MÉDECINE",H1894="ss",),1,0)</f>
        <v>0</v>
      </c>
      <c r="E1894" s="28" t="s">
        <v>2667</v>
      </c>
      <c r="F1894" s="28" t="s">
        <v>306</v>
      </c>
      <c r="G1894" s="262">
        <v>5378</v>
      </c>
      <c r="H1894" s="79" t="s">
        <v>5325</v>
      </c>
      <c r="I1894" s="164" t="s">
        <v>933</v>
      </c>
      <c r="J1894" s="273" t="str">
        <f ca="1">IF(AK1894&lt;=Données!$B$2,1," ")</f>
        <v xml:space="preserve"> </v>
      </c>
      <c r="K1894" s="45"/>
      <c r="L1894" s="46">
        <v>1</v>
      </c>
      <c r="M1894" s="47"/>
      <c r="N1894" s="48"/>
      <c r="O1894" s="197"/>
      <c r="P1894" s="198"/>
      <c r="Q1894" s="197"/>
      <c r="R1894" s="198"/>
      <c r="S1894" s="198"/>
      <c r="T1894" s="199"/>
      <c r="U1894" s="199"/>
      <c r="V1894" s="199"/>
      <c r="W1894" s="199"/>
      <c r="X1894" s="214"/>
      <c r="Y1894" s="215"/>
      <c r="Z1894" s="34"/>
      <c r="AA1894" s="35"/>
      <c r="AB1894" s="35"/>
      <c r="AC1894" s="35"/>
      <c r="AD1894" s="36"/>
      <c r="AE1894" s="224"/>
      <c r="AF1894" s="53"/>
      <c r="AG1894" s="54"/>
      <c r="AH1894" s="55"/>
      <c r="AI1894" s="56"/>
      <c r="AJ1894" s="41" t="s">
        <v>652</v>
      </c>
      <c r="AK1894" s="42">
        <v>45398</v>
      </c>
      <c r="AL1894" s="50"/>
      <c r="AM1894" s="337" t="str">
        <f>INDEX($K$6:$AE$6,1,MATCH(1,K1894:AE1894,-1))</f>
        <v>95PFE-L2M</v>
      </c>
      <c r="AN1894" s="337" t="str">
        <f>IF(INDEX($K$6:$AE$6,1,MATCH(1,K1894:AE1894,1))&lt;&gt;INDEX($K$6:$AE$6,1,MATCH(1,K1894:AE1894,-1)),INDEX($K$6:$AE$6,1,MATCH(1,K1894:AE1894,1)),"-")</f>
        <v>-</v>
      </c>
    </row>
    <row r="1895" spans="1:40" x14ac:dyDescent="0.2">
      <c r="A1895" s="382" t="str">
        <f>IF(IFERROR(VLOOKUP(G1895,EmployesActifs,1,FALSE),"Non")&lt;&gt;"Non","Oui","Non")</f>
        <v>Oui</v>
      </c>
      <c r="B1895" s="172">
        <f>IF(A1895="Oui",1,0)</f>
        <v>1</v>
      </c>
      <c r="C1895" s="172">
        <f>IF(OR(G1895="Médecin",H1895="Médecin",I1895="Médecin",I1895="Médecins",H1895="anesthésiste",H1895="boursier univ.",H1895="chercheur",H1895="chirurgien",H1895="Résident(e)",H1895="Md Urg",H1895="Md Card",LEFT(H1895,6)="Fellow",H1895="Externe Médecine",H1895="Directeur de la biobanque Médecin",H1895="monit.-boursier",),1,0)</f>
        <v>0</v>
      </c>
      <c r="D1895" s="172">
        <f>IF(OR(G1895=0,H1895="Stagiaire",H1895="Stagiaires",H1895="Externe",H1895="Externes",G1895="agence",H1895="STAGIAIRE INFIRMIER(ÈRE)",H1895="STAGIAIRE SI",H1895="STAGIAIRE S.I.",H1895="STAGIAIRE PAB",H1895="STAGIAIRE EN PERFUSION",H1895="Stagiaire Physiothérapeute",H1895="Stagiaire médecine",H1895="Stagiaire - Service sociaux",H1895="STAGIAIRE SOINS INFIRMIERS",H1895="STAGIAIRE EXTERNE EN MÉDECINE",H1895="ss",),1,0)</f>
        <v>0</v>
      </c>
      <c r="E1895" s="28" t="s">
        <v>2667</v>
      </c>
      <c r="F1895" s="28" t="s">
        <v>306</v>
      </c>
      <c r="G1895" s="262">
        <v>5477</v>
      </c>
      <c r="H1895" s="79" t="s">
        <v>103</v>
      </c>
      <c r="I1895" s="164" t="s">
        <v>836</v>
      </c>
      <c r="J1895" s="273" t="str">
        <f ca="1">IF(AK1895&lt;=Données!$B$2,1," ")</f>
        <v xml:space="preserve"> </v>
      </c>
      <c r="K1895" s="45"/>
      <c r="L1895" s="46"/>
      <c r="M1895" s="47"/>
      <c r="N1895" s="48"/>
      <c r="O1895" s="197"/>
      <c r="P1895" s="198"/>
      <c r="Q1895" s="197"/>
      <c r="R1895" s="198"/>
      <c r="S1895" s="198">
        <v>1</v>
      </c>
      <c r="T1895" s="199"/>
      <c r="U1895" s="199"/>
      <c r="V1895" s="199"/>
      <c r="W1895" s="199"/>
      <c r="X1895" s="214"/>
      <c r="Y1895" s="215"/>
      <c r="Z1895" s="34"/>
      <c r="AA1895" s="35"/>
      <c r="AB1895" s="35"/>
      <c r="AC1895" s="35"/>
      <c r="AD1895" s="36"/>
      <c r="AE1895" s="224"/>
      <c r="AF1895" s="53"/>
      <c r="AG1895" s="54"/>
      <c r="AH1895" s="55"/>
      <c r="AI1895" s="56"/>
      <c r="AJ1895" s="41" t="s">
        <v>5851</v>
      </c>
      <c r="AK1895" s="42">
        <v>45853</v>
      </c>
      <c r="AL1895" s="50"/>
      <c r="AM1895" s="337" t="str">
        <f>INDEX($K$6:$AE$6,1,MATCH(1,K1895:AE1895,-1))</f>
        <v>1870 +</v>
      </c>
      <c r="AN1895" s="337" t="str">
        <f>IF(INDEX($K$6:$AE$6,1,MATCH(1,K1895:AE1895,1))&lt;&gt;INDEX($K$6:$AE$6,1,MATCH(1,K1895:AE1895,-1)),INDEX($K$6:$AE$6,1,MATCH(1,K1895:AE1895,1)),"-")</f>
        <v>-</v>
      </c>
    </row>
    <row r="1896" spans="1:40" x14ac:dyDescent="0.2">
      <c r="A1896" s="382" t="str">
        <f>IF(IFERROR(VLOOKUP(G1896,EmployesActifs,1,FALSE),"Non")&lt;&gt;"Non","Oui","Non")</f>
        <v>Oui</v>
      </c>
      <c r="B1896" s="172">
        <f>IF(A1896="Oui",1,0)</f>
        <v>1</v>
      </c>
      <c r="C1896" s="172">
        <f>IF(OR(G1896="Médecin",H1896="Médecin",I1896="Médecin",I1896="Médecins",H1896="anesthésiste",H1896="boursier univ.",H1896="chercheur",H1896="chirurgien",H1896="Résident(e)",H1896="Md Urg",H1896="Md Card",LEFT(H1896,6)="Fellow",H1896="Externe Médecine",H1896="Directeur de la biobanque Médecin",H1896="monit.-boursier",),1,0)</f>
        <v>0</v>
      </c>
      <c r="D1896" s="172">
        <f>IF(OR(G1896=0,H1896="Stagiaire",H1896="Stagiaires",H1896="Externe",H1896="Externes",G1896="agence",H1896="STAGIAIRE INFIRMIER(ÈRE)",H1896="STAGIAIRE SI",H1896="STAGIAIRE S.I.",H1896="STAGIAIRE PAB",H1896="STAGIAIRE EN PERFUSION",H1896="Stagiaire Physiothérapeute",H1896="Stagiaire médecine",H1896="Stagiaire - Service sociaux",H1896="STAGIAIRE SOINS INFIRMIERS",H1896="STAGIAIRE EXTERNE EN MÉDECINE",H1896="ss",),1,0)</f>
        <v>0</v>
      </c>
      <c r="E1896" s="28" t="s">
        <v>2667</v>
      </c>
      <c r="F1896" s="28" t="s">
        <v>2669</v>
      </c>
      <c r="G1896" s="262">
        <v>11075</v>
      </c>
      <c r="H1896" s="79" t="s">
        <v>2098</v>
      </c>
      <c r="I1896" s="164" t="s">
        <v>61</v>
      </c>
      <c r="J1896" s="273">
        <f ca="1">IF(AK1896&lt;=Données!$B$2,1," ")</f>
        <v>1</v>
      </c>
      <c r="K1896" s="45" t="s">
        <v>56</v>
      </c>
      <c r="L1896" s="46" t="s">
        <v>56</v>
      </c>
      <c r="M1896" s="47"/>
      <c r="N1896" s="48" t="s">
        <v>56</v>
      </c>
      <c r="O1896" s="197"/>
      <c r="P1896" s="198"/>
      <c r="Q1896" s="197">
        <v>1</v>
      </c>
      <c r="R1896" s="198"/>
      <c r="S1896" s="198" t="s">
        <v>56</v>
      </c>
      <c r="T1896" s="199"/>
      <c r="U1896" s="199"/>
      <c r="V1896" s="199"/>
      <c r="W1896" s="199"/>
      <c r="X1896" s="214"/>
      <c r="Y1896" s="215"/>
      <c r="Z1896" s="34"/>
      <c r="AA1896" s="35"/>
      <c r="AB1896" s="35"/>
      <c r="AC1896" s="35"/>
      <c r="AD1896" s="36"/>
      <c r="AE1896" s="224" t="s">
        <v>56</v>
      </c>
      <c r="AF1896" s="53"/>
      <c r="AG1896" s="54"/>
      <c r="AH1896" s="55"/>
      <c r="AI1896" s="56"/>
      <c r="AJ1896" s="41" t="s">
        <v>159</v>
      </c>
      <c r="AK1896" s="42">
        <v>44772</v>
      </c>
      <c r="AL1896" s="50"/>
      <c r="AM1896" s="337" t="str">
        <f>INDEX($K$6:$AE$6,1,MATCH(1,K1896:AE1896,-1))</f>
        <v>1860-S</v>
      </c>
      <c r="AN1896" s="337" t="str">
        <f>IF(INDEX($K$6:$AE$6,1,MATCH(1,K1896:AE1896,1))&lt;&gt;INDEX($K$6:$AE$6,1,MATCH(1,K1896:AE1896,-1)),INDEX($K$6:$AE$6,1,MATCH(1,K1896:AE1896,1)),"-")</f>
        <v>-</v>
      </c>
    </row>
    <row r="1897" spans="1:40" x14ac:dyDescent="0.2">
      <c r="A1897" s="382" t="str">
        <f>IF(IFERROR(VLOOKUP(G1897,EmployesActifs,1,FALSE),"Non")&lt;&gt;"Non","Oui","Non")</f>
        <v>Oui</v>
      </c>
      <c r="B1897" s="172">
        <f>IF(A1897="Oui",1,0)</f>
        <v>1</v>
      </c>
      <c r="C1897" s="172">
        <f>IF(OR(G1897="Médecin",H1897="Médecin",I1897="Médecin",I1897="Médecins",H1897="anesthésiste",H1897="boursier univ.",H1897="chercheur",H1897="chirurgien",H1897="Résident(e)",H1897="Md Urg",H1897="Md Card",LEFT(H1897,6)="Fellow",H1897="Externe Médecine",H1897="Directeur de la biobanque Médecin",H1897="monit.-boursier",),1,0)</f>
        <v>0</v>
      </c>
      <c r="D1897" s="172">
        <f>IF(OR(G1897=0,H1897="Stagiaire",H1897="Stagiaires",H1897="Externe",H1897="Externes",G1897="agence",H1897="STAGIAIRE INFIRMIER(ÈRE)",H1897="STAGIAIRE SI",H1897="STAGIAIRE S.I.",H1897="STAGIAIRE PAB",H1897="STAGIAIRE EN PERFUSION",H1897="Stagiaire Physiothérapeute",H1897="Stagiaire médecine",H1897="Stagiaire - Service sociaux",H1897="STAGIAIRE SOINS INFIRMIERS",H1897="STAGIAIRE EXTERNE EN MÉDECINE",H1897="ss",),1,0)</f>
        <v>0</v>
      </c>
      <c r="E1897" s="28" t="s">
        <v>2667</v>
      </c>
      <c r="F1897" s="28" t="s">
        <v>204</v>
      </c>
      <c r="G1897" s="262">
        <v>5991</v>
      </c>
      <c r="H1897" s="79" t="s">
        <v>1087</v>
      </c>
      <c r="I1897" s="164" t="s">
        <v>5715</v>
      </c>
      <c r="J1897" s="273">
        <f ca="1">IF(AK1897&lt;=Données!$B$2,1," ")</f>
        <v>1</v>
      </c>
      <c r="K1897" s="45"/>
      <c r="L1897" s="46">
        <v>1</v>
      </c>
      <c r="M1897" s="47"/>
      <c r="N1897" s="48"/>
      <c r="O1897" s="197"/>
      <c r="P1897" s="198"/>
      <c r="Q1897" s="197"/>
      <c r="R1897" s="198"/>
      <c r="S1897" s="198"/>
      <c r="T1897" s="199"/>
      <c r="U1897" s="199"/>
      <c r="V1897" s="199"/>
      <c r="W1897" s="199"/>
      <c r="X1897" s="214"/>
      <c r="Y1897" s="215"/>
      <c r="Z1897" s="34"/>
      <c r="AA1897" s="35"/>
      <c r="AB1897" s="35"/>
      <c r="AC1897" s="35"/>
      <c r="AD1897" s="36"/>
      <c r="AE1897" s="224"/>
      <c r="AF1897" s="53"/>
      <c r="AG1897" s="54"/>
      <c r="AH1897" s="55"/>
      <c r="AI1897" s="56"/>
      <c r="AJ1897" s="41" t="s">
        <v>2670</v>
      </c>
      <c r="AK1897" s="42">
        <v>44594</v>
      </c>
      <c r="AL1897" s="50"/>
      <c r="AM1897" s="337" t="str">
        <f>INDEX($K$6:$AE$6,1,MATCH(1,K1897:AE1897,-1))</f>
        <v>95PFE-L2M</v>
      </c>
      <c r="AN1897" s="337" t="str">
        <f>IF(INDEX($K$6:$AE$6,1,MATCH(1,K1897:AE1897,1))&lt;&gt;INDEX($K$6:$AE$6,1,MATCH(1,K1897:AE1897,-1)),INDEX($K$6:$AE$6,1,MATCH(1,K1897:AE1897,1)),"-")</f>
        <v>-</v>
      </c>
    </row>
    <row r="1898" spans="1:40" x14ac:dyDescent="0.2">
      <c r="A1898" s="382" t="str">
        <f>IF(IFERROR(VLOOKUP(G1898,EmployesActifs,1,FALSE),"Non")&lt;&gt;"Non","Oui","Non")</f>
        <v>Oui</v>
      </c>
      <c r="B1898" s="172">
        <f>IF(A1898="Oui",1,0)</f>
        <v>1</v>
      </c>
      <c r="C1898" s="172">
        <f>IF(OR(G1898="Médecin",H1898="Médecin",I1898="Médecin",I1898="Médecins",H1898="anesthésiste",H1898="boursier univ.",H1898="chercheur",H1898="chirurgien",H1898="Résident(e)",H1898="Md Urg",H1898="Md Card",LEFT(H1898,6)="Fellow",H1898="Externe Médecine",H1898="Directeur de la biobanque Médecin",H1898="monit.-boursier",),1,0)</f>
        <v>0</v>
      </c>
      <c r="D1898" s="172">
        <f>IF(OR(G1898=0,H1898="Stagiaire",H1898="Stagiaires",H1898="Externe",H1898="Externes",G1898="agence",H1898="STAGIAIRE INFIRMIER(ÈRE)",H1898="STAGIAIRE SI",H1898="STAGIAIRE S.I.",H1898="STAGIAIRE PAB",H1898="STAGIAIRE EN PERFUSION",H1898="Stagiaire Physiothérapeute",H1898="Stagiaire médecine",H1898="Stagiaire - Service sociaux",H1898="STAGIAIRE SOINS INFIRMIERS",H1898="STAGIAIRE EXTERNE EN MÉDECINE",H1898="ss",),1,0)</f>
        <v>0</v>
      </c>
      <c r="E1898" s="28" t="s">
        <v>2667</v>
      </c>
      <c r="F1898" s="28" t="s">
        <v>231</v>
      </c>
      <c r="G1898" s="262">
        <v>12136</v>
      </c>
      <c r="H1898" s="79" t="s">
        <v>54</v>
      </c>
      <c r="I1898" s="164" t="s">
        <v>55</v>
      </c>
      <c r="J1898" s="273" t="str">
        <f ca="1">IF(AK1898&lt;=Données!$B$2,1," ")</f>
        <v xml:space="preserve"> </v>
      </c>
      <c r="K1898" s="45">
        <v>1</v>
      </c>
      <c r="L1898" s="46"/>
      <c r="M1898" s="47"/>
      <c r="N1898" s="48"/>
      <c r="O1898" s="197"/>
      <c r="P1898" s="198"/>
      <c r="Q1898" s="197"/>
      <c r="R1898" s="198"/>
      <c r="S1898" s="198"/>
      <c r="T1898" s="199"/>
      <c r="U1898" s="199"/>
      <c r="V1898" s="199"/>
      <c r="W1898" s="199"/>
      <c r="X1898" s="214"/>
      <c r="Y1898" s="215"/>
      <c r="Z1898" s="34"/>
      <c r="AA1898" s="35"/>
      <c r="AB1898" s="35"/>
      <c r="AC1898" s="35"/>
      <c r="AD1898" s="36"/>
      <c r="AE1898" s="224"/>
      <c r="AF1898" s="53"/>
      <c r="AG1898" s="54"/>
      <c r="AH1898" s="55"/>
      <c r="AI1898" s="56"/>
      <c r="AJ1898" s="41" t="s">
        <v>50</v>
      </c>
      <c r="AK1898" s="42">
        <v>45642</v>
      </c>
      <c r="AL1898" s="50"/>
      <c r="AM1898" s="337" t="str">
        <f>INDEX($K$6:$AE$6,1,MATCH(1,K1898:AE1898,-1))</f>
        <v>95PFE-L2S</v>
      </c>
      <c r="AN1898" s="337" t="str">
        <f>IF(INDEX($K$6:$AE$6,1,MATCH(1,K1898:AE1898,1))&lt;&gt;INDEX($K$6:$AE$6,1,MATCH(1,K1898:AE1898,-1)),INDEX($K$6:$AE$6,1,MATCH(1,K1898:AE1898,1)),"-")</f>
        <v>-</v>
      </c>
    </row>
    <row r="1899" spans="1:40" x14ac:dyDescent="0.2">
      <c r="B1899" s="172">
        <f>IF(A1899="Oui",1,0)</f>
        <v>0</v>
      </c>
      <c r="C1899" s="172">
        <f>IF(OR(G1899="Médecin",H1899="Médecin",I1899="Médecin",I1899="Médecins",H1899="anesthésiste",H1899="boursier univ.",H1899="chercheur",H1899="chirurgien",H1899="Résident(e)",H1899="Md Urg",H1899="Md Card",LEFT(H1899,6)="Fellow",H1899="Externe Médecine",H1899="Directeur de la biobanque Médecin",H1899="monit.-boursier",),1,0)</f>
        <v>0</v>
      </c>
      <c r="D1899" s="172">
        <f>IF(OR(G1899=0,H1899="Stagiaire",H1899="Stagiaires",H1899="Externe",H1899="Externes",G1899="agence",H1899="STAGIAIRE INFIRMIER(ÈRE)",H1899="STAGIAIRE SI",H1899="STAGIAIRE S.I.",H1899="STAGIAIRE PAB",H1899="STAGIAIRE EN PERFUSION",H1899="Stagiaire Physiothérapeute",H1899="Stagiaire médecine",H1899="Stagiaire - Service sociaux",H1899="STAGIAIRE SOINS INFIRMIERS",H1899="STAGIAIRE EXTERNE EN MÉDECINE",H1899="ss",),1,0)</f>
        <v>1</v>
      </c>
      <c r="E1899" s="28" t="s">
        <v>2667</v>
      </c>
      <c r="F1899" s="28" t="s">
        <v>2671</v>
      </c>
      <c r="G1899" s="262">
        <v>0</v>
      </c>
      <c r="H1899" s="79" t="s">
        <v>479</v>
      </c>
      <c r="I1899" s="164" t="s">
        <v>1489</v>
      </c>
      <c r="J1899" s="273">
        <f ca="1">IF(AK1899&lt;=Données!$B$2,1," ")</f>
        <v>1</v>
      </c>
      <c r="K1899" s="45">
        <v>1</v>
      </c>
      <c r="L1899" s="46"/>
      <c r="M1899" s="47"/>
      <c r="N1899" s="48"/>
      <c r="O1899" s="197"/>
      <c r="P1899" s="198"/>
      <c r="Q1899" s="197"/>
      <c r="R1899" s="198"/>
      <c r="S1899" s="198"/>
      <c r="T1899" s="199"/>
      <c r="U1899" s="199"/>
      <c r="V1899" s="199"/>
      <c r="W1899" s="199"/>
      <c r="X1899" s="214"/>
      <c r="Y1899" s="215"/>
      <c r="Z1899" s="34"/>
      <c r="AA1899" s="35"/>
      <c r="AB1899" s="35"/>
      <c r="AC1899" s="35"/>
      <c r="AD1899" s="36"/>
      <c r="AE1899" s="224"/>
      <c r="AF1899" s="53"/>
      <c r="AG1899" s="54"/>
      <c r="AH1899" s="55"/>
      <c r="AI1899" s="56"/>
      <c r="AJ1899" s="41" t="s">
        <v>85</v>
      </c>
      <c r="AK1899" s="42">
        <v>44593</v>
      </c>
      <c r="AL1899" s="50"/>
      <c r="AM1899" s="337" t="str">
        <f>INDEX($K$6:$AE$6,1,MATCH(1,K1899:AE1899,-1))</f>
        <v>95PFE-L2S</v>
      </c>
      <c r="AN1899" s="337" t="str">
        <f>IF(INDEX($K$6:$AE$6,1,MATCH(1,K1899:AE1899,1))&lt;&gt;INDEX($K$6:$AE$6,1,MATCH(1,K1899:AE1899,-1)),INDEX($K$6:$AE$6,1,MATCH(1,K1899:AE1899,1)),"-")</f>
        <v>-</v>
      </c>
    </row>
    <row r="1900" spans="1:40" x14ac:dyDescent="0.2">
      <c r="A1900" s="382" t="str">
        <f>IF(IFERROR(VLOOKUP(G1900,EmployesActifs,1,FALSE),"Non")&lt;&gt;"Non","Oui","Non")</f>
        <v>Oui</v>
      </c>
      <c r="B1900" s="172">
        <f>IF(A1900="Oui",1,0)</f>
        <v>1</v>
      </c>
      <c r="C1900" s="172">
        <f>IF(OR(G1900="Médecin",H1900="Médecin",I1900="Médecin",I1900="Médecins",H1900="anesthésiste",H1900="boursier univ.",H1900="chercheur",H1900="chirurgien",H1900="Résident(e)",H1900="Md Urg",H1900="Md Card",LEFT(H1900,6)="Fellow",H1900="Externe Médecine",H1900="Directeur de la biobanque Médecin",H1900="monit.-boursier",),1,0)</f>
        <v>0</v>
      </c>
      <c r="D1900" s="172">
        <f>IF(OR(G1900=0,H1900="Stagiaire",H1900="Stagiaires",H1900="Externe",H1900="Externes",G1900="agence",H1900="STAGIAIRE INFIRMIER(ÈRE)",H1900="STAGIAIRE SI",H1900="STAGIAIRE S.I.",H1900="STAGIAIRE PAB",H1900="STAGIAIRE EN PERFUSION",H1900="Stagiaire Physiothérapeute",H1900="Stagiaire médecine",H1900="Stagiaire - Service sociaux",H1900="STAGIAIRE SOINS INFIRMIERS",H1900="STAGIAIRE EXTERNE EN MÉDECINE",H1900="ss",),1,0)</f>
        <v>0</v>
      </c>
      <c r="E1900" s="28" t="s">
        <v>2667</v>
      </c>
      <c r="F1900" s="28" t="s">
        <v>1180</v>
      </c>
      <c r="G1900" s="262">
        <v>13900</v>
      </c>
      <c r="H1900" s="79" t="s">
        <v>570</v>
      </c>
      <c r="I1900" s="164" t="s">
        <v>1742</v>
      </c>
      <c r="J1900" s="273" t="str">
        <f ca="1">IF(AK1900&lt;=Données!$B$2,1," ")</f>
        <v xml:space="preserve"> </v>
      </c>
      <c r="K1900" s="45" t="s">
        <v>56</v>
      </c>
      <c r="L1900" s="46" t="s">
        <v>56</v>
      </c>
      <c r="M1900" s="47"/>
      <c r="N1900" s="48"/>
      <c r="O1900" s="197" t="s">
        <v>56</v>
      </c>
      <c r="P1900" s="198"/>
      <c r="Q1900" s="197"/>
      <c r="R1900" s="198"/>
      <c r="S1900" s="198">
        <v>1</v>
      </c>
      <c r="T1900" s="199"/>
      <c r="U1900" s="199"/>
      <c r="V1900" s="199"/>
      <c r="W1900" s="199"/>
      <c r="X1900" s="214"/>
      <c r="Y1900" s="215"/>
      <c r="Z1900" s="34"/>
      <c r="AA1900" s="35"/>
      <c r="AB1900" s="35"/>
      <c r="AC1900" s="35"/>
      <c r="AD1900" s="36"/>
      <c r="AE1900" s="224"/>
      <c r="AF1900" s="53"/>
      <c r="AG1900" s="54"/>
      <c r="AH1900" s="55"/>
      <c r="AI1900" s="56"/>
      <c r="AJ1900" s="41" t="s">
        <v>4462</v>
      </c>
      <c r="AK1900" s="42">
        <v>45616</v>
      </c>
      <c r="AL1900" s="50"/>
      <c r="AM1900" s="337" t="str">
        <f>INDEX($K$6:$AE$6,1,MATCH(1,K1900:AE1900,-1))</f>
        <v>1870 +</v>
      </c>
      <c r="AN1900" s="337" t="str">
        <f>IF(INDEX($K$6:$AE$6,1,MATCH(1,K1900:AE1900,1))&lt;&gt;INDEX($K$6:$AE$6,1,MATCH(1,K1900:AE1900,-1)),INDEX($K$6:$AE$6,1,MATCH(1,K1900:AE1900,1)),"-")</f>
        <v>-</v>
      </c>
    </row>
    <row r="1901" spans="1:40" x14ac:dyDescent="0.2">
      <c r="A1901" s="382" t="str">
        <f>IF(IFERROR(VLOOKUP(G1901,EmployesActifs,1,FALSE),"Non")&lt;&gt;"Non","Oui","Non")</f>
        <v>Oui</v>
      </c>
      <c r="B1901" s="172">
        <f>IF(A1901="Oui",1,0)</f>
        <v>1</v>
      </c>
      <c r="C1901" s="172">
        <f>IF(OR(G1901="Médecin",H1901="Médecin",I1901="Médecin",I1901="Médecins",H1901="anesthésiste",H1901="boursier univ.",H1901="chercheur",H1901="chirurgien",H1901="Résident(e)",H1901="Md Urg",H1901="Md Card",LEFT(H1901,6)="Fellow",H1901="Externe Médecine",H1901="Directeur de la biobanque Médecin",H1901="monit.-boursier",),1,0)</f>
        <v>0</v>
      </c>
      <c r="D1901" s="172">
        <f>IF(OR(G1901=0,H1901="Stagiaire",H1901="Stagiaires",H1901="Externe",H1901="Externes",G1901="agence",H1901="STAGIAIRE INFIRMIER(ÈRE)",H1901="STAGIAIRE SI",H1901="STAGIAIRE S.I.",H1901="STAGIAIRE PAB",H1901="STAGIAIRE EN PERFUSION",H1901="Stagiaire Physiothérapeute",H1901="Stagiaire médecine",H1901="Stagiaire - Service sociaux",H1901="STAGIAIRE SOINS INFIRMIERS",H1901="STAGIAIRE EXTERNE EN MÉDECINE",H1901="ss",),1,0)</f>
        <v>0</v>
      </c>
      <c r="E1901" s="28" t="s">
        <v>2667</v>
      </c>
      <c r="F1901" s="28" t="s">
        <v>4129</v>
      </c>
      <c r="G1901" s="262">
        <v>13749</v>
      </c>
      <c r="H1901" s="79" t="s">
        <v>906</v>
      </c>
      <c r="I1901" s="164" t="s">
        <v>1489</v>
      </c>
      <c r="J1901" s="273" t="str">
        <f ca="1">IF(AK1901&lt;=Données!$B$2,1," ")</f>
        <v xml:space="preserve"> </v>
      </c>
      <c r="K1901" s="45"/>
      <c r="L1901" s="46">
        <v>1</v>
      </c>
      <c r="M1901" s="47"/>
      <c r="N1901" s="48"/>
      <c r="O1901" s="197"/>
      <c r="P1901" s="198"/>
      <c r="Q1901" s="197"/>
      <c r="R1901" s="198"/>
      <c r="S1901" s="198"/>
      <c r="T1901" s="199"/>
      <c r="U1901" s="199"/>
      <c r="V1901" s="199"/>
      <c r="W1901" s="199"/>
      <c r="X1901" s="214"/>
      <c r="Y1901" s="215"/>
      <c r="Z1901" s="34"/>
      <c r="AA1901" s="35"/>
      <c r="AB1901" s="35"/>
      <c r="AC1901" s="35"/>
      <c r="AD1901" s="36"/>
      <c r="AE1901" s="224"/>
      <c r="AF1901" s="53"/>
      <c r="AG1901" s="54"/>
      <c r="AH1901" s="55"/>
      <c r="AI1901" s="56"/>
      <c r="AJ1901" s="41" t="s">
        <v>4462</v>
      </c>
      <c r="AK1901" s="42">
        <v>45539</v>
      </c>
      <c r="AL1901" s="50"/>
      <c r="AM1901" s="337" t="str">
        <f>INDEX($K$6:$AE$6,1,MATCH(1,K1901:AE1901,-1))</f>
        <v>95PFE-L2M</v>
      </c>
      <c r="AN1901" s="337" t="str">
        <f>IF(INDEX($K$6:$AE$6,1,MATCH(1,K1901:AE1901,1))&lt;&gt;INDEX($K$6:$AE$6,1,MATCH(1,K1901:AE1901,-1)),INDEX($K$6:$AE$6,1,MATCH(1,K1901:AE1901,1)),"-")</f>
        <v>-</v>
      </c>
    </row>
    <row r="1902" spans="1:40" x14ac:dyDescent="0.2">
      <c r="A1902" s="382" t="str">
        <f>IF(IFERROR(VLOOKUP(G1902,EmployesActifs,1,FALSE),"Non")&lt;&gt;"Non","Oui","Non")</f>
        <v>Oui</v>
      </c>
      <c r="B1902" s="172">
        <f>IF(A1902="Oui",1,0)</f>
        <v>1</v>
      </c>
      <c r="C1902" s="172">
        <f>IF(OR(G1902="Médecin",H1902="Médecin",I1902="Médecin",I1902="Médecins",H1902="anesthésiste",H1902="boursier univ.",H1902="chercheur",H1902="chirurgien",H1902="Résident(e)",H1902="Md Urg",H1902="Md Card",LEFT(H1902,6)="Fellow",H1902="Externe Médecine",H1902="Directeur de la biobanque Médecin",H1902="monit.-boursier",),1,0)</f>
        <v>0</v>
      </c>
      <c r="D1902" s="172">
        <f>IF(OR(G1902=0,H1902="Stagiaire",H1902="Stagiaires",H1902="Externe",H1902="Externes",G1902="agence",H1902="STAGIAIRE INFIRMIER(ÈRE)",H1902="STAGIAIRE SI",H1902="STAGIAIRE S.I.",H1902="STAGIAIRE PAB",H1902="STAGIAIRE EN PERFUSION",H1902="Stagiaire Physiothérapeute",H1902="Stagiaire médecine",H1902="Stagiaire - Service sociaux",H1902="STAGIAIRE SOINS INFIRMIERS",H1902="STAGIAIRE EXTERNE EN MÉDECINE",H1902="ss",),1,0)</f>
        <v>0</v>
      </c>
      <c r="E1902" s="28" t="s">
        <v>2672</v>
      </c>
      <c r="F1902" s="28" t="s">
        <v>1801</v>
      </c>
      <c r="G1902" s="262">
        <v>10959</v>
      </c>
      <c r="H1902" s="79" t="s">
        <v>1559</v>
      </c>
      <c r="I1902" s="164" t="s">
        <v>5715</v>
      </c>
      <c r="J1902" s="273" t="str">
        <f ca="1">IF(AK1902&lt;=Données!$B$2,1," ")</f>
        <v xml:space="preserve"> </v>
      </c>
      <c r="K1902" s="45"/>
      <c r="L1902" s="46"/>
      <c r="M1902" s="47"/>
      <c r="N1902" s="48">
        <v>1</v>
      </c>
      <c r="O1902" s="197"/>
      <c r="P1902" s="198"/>
      <c r="Q1902" s="197"/>
      <c r="R1902" s="198"/>
      <c r="S1902" s="198"/>
      <c r="T1902" s="199"/>
      <c r="U1902" s="199"/>
      <c r="V1902" s="199"/>
      <c r="W1902" s="199"/>
      <c r="X1902" s="214"/>
      <c r="Y1902" s="215"/>
      <c r="Z1902" s="34"/>
      <c r="AA1902" s="35"/>
      <c r="AB1902" s="35"/>
      <c r="AC1902" s="35"/>
      <c r="AD1902" s="36"/>
      <c r="AE1902" s="224"/>
      <c r="AF1902" s="53"/>
      <c r="AG1902" s="54"/>
      <c r="AH1902" s="55"/>
      <c r="AI1902" s="56"/>
      <c r="AJ1902" s="41" t="s">
        <v>5851</v>
      </c>
      <c r="AK1902" s="42">
        <v>45812</v>
      </c>
      <c r="AL1902" s="50"/>
      <c r="AM1902" s="337" t="str">
        <f>INDEX($K$6:$AE$6,1,MATCH(1,K1902:AE1902,-1))</f>
        <v>F550</v>
      </c>
      <c r="AN1902" s="337" t="str">
        <f>IF(INDEX($K$6:$AE$6,1,MATCH(1,K1902:AE1902,1))&lt;&gt;INDEX($K$6:$AE$6,1,MATCH(1,K1902:AE1902,-1)),INDEX($K$6:$AE$6,1,MATCH(1,K1902:AE1902,1)),"-")</f>
        <v>-</v>
      </c>
    </row>
    <row r="1903" spans="1:40" x14ac:dyDescent="0.2">
      <c r="A1903" s="382" t="str">
        <f>IF(IFERROR(VLOOKUP(G1903,EmployesActifs,1,FALSE),"Non")&lt;&gt;"Non","Oui","Non")</f>
        <v>Oui</v>
      </c>
      <c r="B1903" s="172">
        <f>IF(A1903="Oui",1,0)</f>
        <v>1</v>
      </c>
      <c r="C1903" s="172">
        <f>IF(OR(G1903="Médecin",H1903="Médecin",I1903="Médecin",I1903="Médecins",H1903="anesthésiste",H1903="boursier univ.",H1903="chercheur",H1903="chirurgien",H1903="Résident(e)",H1903="Md Urg",H1903="Md Card",LEFT(H1903,6)="Fellow",H1903="Externe Médecine",H1903="Directeur de la biobanque Médecin",H1903="monit.-boursier",),1,0)</f>
        <v>0</v>
      </c>
      <c r="D1903" s="172">
        <f>IF(OR(G1903=0,H1903="Stagiaire",H1903="Stagiaires",H1903="Externe",H1903="Externes",G1903="agence",H1903="STAGIAIRE INFIRMIER(ÈRE)",H1903="STAGIAIRE SI",H1903="STAGIAIRE S.I.",H1903="STAGIAIRE PAB",H1903="STAGIAIRE EN PERFUSION",H1903="Stagiaire Physiothérapeute",H1903="Stagiaire médecine",H1903="Stagiaire - Service sociaux",H1903="STAGIAIRE SOINS INFIRMIERS",H1903="STAGIAIRE EXTERNE EN MÉDECINE",H1903="ss",),1,0)</f>
        <v>0</v>
      </c>
      <c r="E1903" s="28" t="s">
        <v>2673</v>
      </c>
      <c r="F1903" s="28" t="s">
        <v>4058</v>
      </c>
      <c r="G1903" s="262">
        <v>11928</v>
      </c>
      <c r="H1903" s="79" t="s">
        <v>69</v>
      </c>
      <c r="I1903" s="164" t="s">
        <v>5215</v>
      </c>
      <c r="J1903" s="273">
        <f ca="1">IF(AK1903&lt;=Données!$B$2,1," ")</f>
        <v>1</v>
      </c>
      <c r="K1903" s="45"/>
      <c r="L1903" s="46" t="s">
        <v>56</v>
      </c>
      <c r="M1903" s="47" t="s">
        <v>56</v>
      </c>
      <c r="N1903" s="48"/>
      <c r="O1903" s="197"/>
      <c r="P1903" s="198"/>
      <c r="Q1903" s="197"/>
      <c r="R1903" s="198"/>
      <c r="S1903" s="198"/>
      <c r="T1903" s="199"/>
      <c r="U1903" s="199"/>
      <c r="V1903" s="199"/>
      <c r="W1903" s="199"/>
      <c r="X1903" s="214"/>
      <c r="Y1903" s="215"/>
      <c r="Z1903" s="34"/>
      <c r="AA1903" s="35"/>
      <c r="AB1903" s="35"/>
      <c r="AC1903" s="35"/>
      <c r="AD1903" s="36">
        <v>1</v>
      </c>
      <c r="AE1903" s="224"/>
      <c r="AF1903" s="53"/>
      <c r="AG1903" s="54"/>
      <c r="AH1903" s="55"/>
      <c r="AI1903" s="56"/>
      <c r="AJ1903" s="41" t="s">
        <v>85</v>
      </c>
      <c r="AK1903" s="42">
        <v>44518</v>
      </c>
      <c r="AL1903" s="50"/>
      <c r="AM1903" s="337" t="str">
        <f>INDEX($K$6:$AE$6,1,MATCH(1,K1903:AE1903,-1))</f>
        <v>1517-LP</v>
      </c>
      <c r="AN1903" s="337" t="str">
        <f>IF(INDEX($K$6:$AE$6,1,MATCH(1,K1903:AE1903,1))&lt;&gt;INDEX($K$6:$AE$6,1,MATCH(1,K1903:AE1903,-1)),INDEX($K$6:$AE$6,1,MATCH(1,K1903:AE1903,1)),"-")</f>
        <v>-</v>
      </c>
    </row>
    <row r="1904" spans="1:40" x14ac:dyDescent="0.2">
      <c r="A1904" s="382" t="str">
        <f>IF(IFERROR(VLOOKUP(G1904,EmployesActifs,1,FALSE),"Non")&lt;&gt;"Non","Oui","Non")</f>
        <v>Oui</v>
      </c>
      <c r="B1904" s="172">
        <f>IF(A1904="Oui",1,0)</f>
        <v>1</v>
      </c>
      <c r="C1904" s="172">
        <f>IF(OR(G1904="Médecin",H1904="Médecin",I1904="Médecin",I1904="Médecins",H1904="anesthésiste",H1904="boursier univ.",H1904="chercheur",H1904="chirurgien",H1904="Résident(e)",H1904="Md Urg",H1904="Md Card",LEFT(H1904,6)="Fellow",H1904="Externe Médecine",H1904="Directeur de la biobanque Médecin",H1904="monit.-boursier",),1,0)</f>
        <v>0</v>
      </c>
      <c r="D1904" s="172">
        <f>IF(OR(G1904=0,H1904="Stagiaire",H1904="Stagiaires",H1904="Externe",H1904="Externes",G1904="agence",H1904="STAGIAIRE INFIRMIER(ÈRE)",H1904="STAGIAIRE SI",H1904="STAGIAIRE S.I.",H1904="STAGIAIRE PAB",H1904="STAGIAIRE EN PERFUSION",H1904="Stagiaire Physiothérapeute",H1904="Stagiaire médecine",H1904="Stagiaire - Service sociaux",H1904="STAGIAIRE SOINS INFIRMIERS",H1904="STAGIAIRE EXTERNE EN MÉDECINE",H1904="ss",),1,0)</f>
        <v>0</v>
      </c>
      <c r="E1904" s="28" t="s">
        <v>4280</v>
      </c>
      <c r="F1904" s="28" t="s">
        <v>4281</v>
      </c>
      <c r="G1904" s="262">
        <v>12871</v>
      </c>
      <c r="H1904" s="79" t="s">
        <v>4479</v>
      </c>
      <c r="I1904" s="164" t="s">
        <v>61</v>
      </c>
      <c r="J1904" s="273">
        <f ca="1">IF(AK1904&lt;=Données!$B$2,1," ")</f>
        <v>1</v>
      </c>
      <c r="K1904" s="45"/>
      <c r="L1904" s="46">
        <v>1</v>
      </c>
      <c r="M1904" s="47"/>
      <c r="N1904" s="48"/>
      <c r="O1904" s="197"/>
      <c r="P1904" s="198"/>
      <c r="Q1904" s="197"/>
      <c r="R1904" s="198"/>
      <c r="S1904" s="198"/>
      <c r="T1904" s="199"/>
      <c r="U1904" s="199"/>
      <c r="V1904" s="199"/>
      <c r="W1904" s="199"/>
      <c r="X1904" s="214"/>
      <c r="Y1904" s="215"/>
      <c r="Z1904" s="34"/>
      <c r="AA1904" s="35"/>
      <c r="AB1904" s="35"/>
      <c r="AC1904" s="35"/>
      <c r="AD1904" s="36"/>
      <c r="AE1904" s="224"/>
      <c r="AF1904" s="53"/>
      <c r="AG1904" s="54"/>
      <c r="AH1904" s="55"/>
      <c r="AI1904" s="56"/>
      <c r="AJ1904" s="41" t="s">
        <v>652</v>
      </c>
      <c r="AK1904" s="42">
        <v>45194</v>
      </c>
      <c r="AL1904" s="50"/>
      <c r="AM1904" s="337" t="str">
        <f>INDEX($K$6:$AE$6,1,MATCH(1,K1904:AE1904,-1))</f>
        <v>95PFE-L2M</v>
      </c>
      <c r="AN1904" s="337" t="str">
        <f>IF(INDEX($K$6:$AE$6,1,MATCH(1,K1904:AE1904,1))&lt;&gt;INDEX($K$6:$AE$6,1,MATCH(1,K1904:AE1904,-1)),INDEX($K$6:$AE$6,1,MATCH(1,K1904:AE1904,1)),"-")</f>
        <v>-</v>
      </c>
    </row>
    <row r="1905" spans="1:40" x14ac:dyDescent="0.2">
      <c r="A1905" s="382" t="str">
        <f>IF(IFERROR(VLOOKUP(G1905,EmployesActifs,1,FALSE),"Non")&lt;&gt;"Non","Oui","Non")</f>
        <v>Oui</v>
      </c>
      <c r="B1905" s="172">
        <f>IF(A1905="Oui",1,0)</f>
        <v>1</v>
      </c>
      <c r="C1905" s="172">
        <f>IF(OR(G1905="Médecin",H1905="Médecin",I1905="Médecin",I1905="Médecins",H1905="anesthésiste",H1905="boursier univ.",H1905="chercheur",H1905="chirurgien",H1905="Résident(e)",H1905="Md Urg",H1905="Md Card",LEFT(H1905,6)="Fellow",H1905="Externe Médecine",H1905="Directeur de la biobanque Médecin",H1905="monit.-boursier",),1,0)</f>
        <v>0</v>
      </c>
      <c r="D1905" s="172">
        <f>IF(OR(G1905=0,H1905="Stagiaire",H1905="Stagiaires",H1905="Externe",H1905="Externes",G1905="agence",H1905="STAGIAIRE INFIRMIER(ÈRE)",H1905="STAGIAIRE SI",H1905="STAGIAIRE S.I.",H1905="STAGIAIRE PAB",H1905="STAGIAIRE EN PERFUSION",H1905="Stagiaire Physiothérapeute",H1905="Stagiaire médecine",H1905="Stagiaire - Service sociaux",H1905="STAGIAIRE SOINS INFIRMIERS",H1905="STAGIAIRE EXTERNE EN MÉDECINE",H1905="ss",),1,0)</f>
        <v>0</v>
      </c>
      <c r="E1905" s="28" t="s">
        <v>2674</v>
      </c>
      <c r="F1905" s="28" t="s">
        <v>170</v>
      </c>
      <c r="G1905" s="262">
        <v>4585</v>
      </c>
      <c r="H1905" s="79" t="s">
        <v>69</v>
      </c>
      <c r="I1905" s="164" t="s">
        <v>61</v>
      </c>
      <c r="J1905" s="273">
        <f ca="1">IF(AK1905&lt;=Données!$B$2,1," ")</f>
        <v>1</v>
      </c>
      <c r="K1905" s="45"/>
      <c r="L1905" s="46">
        <v>1</v>
      </c>
      <c r="M1905" s="47"/>
      <c r="N1905" s="48"/>
      <c r="O1905" s="197"/>
      <c r="P1905" s="198"/>
      <c r="Q1905" s="197"/>
      <c r="R1905" s="198"/>
      <c r="S1905" s="198"/>
      <c r="T1905" s="199"/>
      <c r="U1905" s="199"/>
      <c r="V1905" s="199"/>
      <c r="W1905" s="199"/>
      <c r="X1905" s="214"/>
      <c r="Y1905" s="215"/>
      <c r="Z1905" s="34"/>
      <c r="AA1905" s="35"/>
      <c r="AB1905" s="35"/>
      <c r="AC1905" s="35"/>
      <c r="AD1905" s="36"/>
      <c r="AE1905" s="224"/>
      <c r="AF1905" s="53"/>
      <c r="AG1905" s="54"/>
      <c r="AH1905" s="55"/>
      <c r="AI1905" s="56"/>
      <c r="AJ1905" s="41" t="s">
        <v>159</v>
      </c>
      <c r="AK1905" s="42">
        <v>44690</v>
      </c>
      <c r="AL1905" s="50"/>
      <c r="AM1905" s="337" t="str">
        <f>INDEX($K$6:$AE$6,1,MATCH(1,K1905:AE1905,-1))</f>
        <v>95PFE-L2M</v>
      </c>
      <c r="AN1905" s="337" t="str">
        <f>IF(INDEX($K$6:$AE$6,1,MATCH(1,K1905:AE1905,1))&lt;&gt;INDEX($K$6:$AE$6,1,MATCH(1,K1905:AE1905,-1)),INDEX($K$6:$AE$6,1,MATCH(1,K1905:AE1905,1)),"-")</f>
        <v>-</v>
      </c>
    </row>
    <row r="1906" spans="1:40" x14ac:dyDescent="0.2">
      <c r="B1906" s="172">
        <f>IF(A1906="Oui",1,0)</f>
        <v>0</v>
      </c>
      <c r="C1906" s="172">
        <f>IF(OR(G1906="Médecin",H1906="Médecin",I1906="Médecin",I1906="Médecins",H1906="anesthésiste",H1906="boursier univ.",H1906="chercheur",H1906="chirurgien",H1906="Résident(e)",H1906="Md Urg",H1906="Md Card",LEFT(H1906,6)="Fellow",H1906="Externe Médecine",H1906="Directeur de la biobanque Médecin",H1906="monit.-boursier",),1,0)</f>
        <v>0</v>
      </c>
      <c r="D1906" s="172">
        <f>IF(OR(G1906=0,H1906="Stagiaire",H1906="Stagiaires",H1906="Externe",H1906="Externes",G1906="agence",H1906="STAGIAIRE INFIRMIER(ÈRE)",H1906="STAGIAIRE SI",H1906="STAGIAIRE S.I.",H1906="STAGIAIRE PAB",H1906="STAGIAIRE EN PERFUSION",H1906="Stagiaire Physiothérapeute",H1906="Stagiaire médecine",H1906="Stagiaire - Service sociaux",H1906="STAGIAIRE SOINS INFIRMIERS",H1906="STAGIAIRE EXTERNE EN MÉDECINE",H1906="ss",),1,0)</f>
        <v>1</v>
      </c>
      <c r="E1906" s="28" t="s">
        <v>2914</v>
      </c>
      <c r="F1906" s="28" t="s">
        <v>2915</v>
      </c>
      <c r="G1906" s="262">
        <v>0</v>
      </c>
      <c r="H1906" s="79" t="s">
        <v>2916</v>
      </c>
      <c r="I1906" s="164" t="s">
        <v>149</v>
      </c>
      <c r="J1906" s="273">
        <f ca="1">IF(AK1906&lt;=Données!$B$2,1," ")</f>
        <v>1</v>
      </c>
      <c r="K1906" s="45"/>
      <c r="L1906" s="46" t="s">
        <v>56</v>
      </c>
      <c r="M1906" s="47" t="s">
        <v>56</v>
      </c>
      <c r="N1906" s="48">
        <v>1</v>
      </c>
      <c r="O1906" s="197"/>
      <c r="P1906" s="198"/>
      <c r="Q1906" s="197"/>
      <c r="R1906" s="198"/>
      <c r="S1906" s="198"/>
      <c r="T1906" s="199"/>
      <c r="U1906" s="199"/>
      <c r="V1906" s="199"/>
      <c r="W1906" s="199"/>
      <c r="X1906" s="214"/>
      <c r="Y1906" s="215"/>
      <c r="Z1906" s="34"/>
      <c r="AA1906" s="35"/>
      <c r="AB1906" s="35"/>
      <c r="AC1906" s="35"/>
      <c r="AD1906" s="36"/>
      <c r="AE1906" s="224"/>
      <c r="AF1906" s="53"/>
      <c r="AG1906" s="54"/>
      <c r="AH1906" s="55"/>
      <c r="AI1906" s="56"/>
      <c r="AJ1906" s="41" t="s">
        <v>85</v>
      </c>
      <c r="AK1906" s="42">
        <v>44762</v>
      </c>
      <c r="AL1906" s="50"/>
      <c r="AM1906" s="337" t="str">
        <f>INDEX($K$6:$AE$6,1,MATCH(1,K1906:AE1906,-1))</f>
        <v>F550</v>
      </c>
      <c r="AN1906" s="337" t="str">
        <f>IF(INDEX($K$6:$AE$6,1,MATCH(1,K1906:AE1906,1))&lt;&gt;INDEX($K$6:$AE$6,1,MATCH(1,K1906:AE1906,-1)),INDEX($K$6:$AE$6,1,MATCH(1,K1906:AE1906,1)),"-")</f>
        <v>-</v>
      </c>
    </row>
    <row r="1907" spans="1:40" x14ac:dyDescent="0.2">
      <c r="A1907" s="382" t="str">
        <f>IF(IFERROR(VLOOKUP(G1907,EmployesActifs,1,FALSE),"Non")&lt;&gt;"Non","Oui","Non")</f>
        <v>Oui</v>
      </c>
      <c r="B1907" s="172">
        <f>IF(A1907="Oui",1,0)</f>
        <v>1</v>
      </c>
      <c r="C1907" s="172">
        <f>IF(OR(G1907="Médecin",H1907="Médecin",I1907="Médecin",I1907="Médecins",H1907="anesthésiste",H1907="boursier univ.",H1907="chercheur",H1907="chirurgien",H1907="Résident(e)",H1907="Md Urg",H1907="Md Card",LEFT(H1907,6)="Fellow",H1907="Externe Médecine",H1907="Directeur de la biobanque Médecin",H1907="monit.-boursier",),1,0)</f>
        <v>0</v>
      </c>
      <c r="D1907" s="172">
        <f>IF(OR(G1907=0,H1907="Stagiaire",H1907="Stagiaires",H1907="Externe",H1907="Externes",G1907="agence",H1907="STAGIAIRE INFIRMIER(ÈRE)",H1907="STAGIAIRE SI",H1907="STAGIAIRE S.I.",H1907="STAGIAIRE PAB",H1907="STAGIAIRE EN PERFUSION",H1907="Stagiaire Physiothérapeute",H1907="Stagiaire médecine",H1907="Stagiaire - Service sociaux",H1907="STAGIAIRE SOINS INFIRMIERS",H1907="STAGIAIRE EXTERNE EN MÉDECINE",H1907="ss",),1,0)</f>
        <v>0</v>
      </c>
      <c r="E1907" s="28" t="s">
        <v>2676</v>
      </c>
      <c r="F1907" s="28" t="s">
        <v>2677</v>
      </c>
      <c r="G1907" s="262">
        <v>10455</v>
      </c>
      <c r="H1907" s="79" t="s">
        <v>69</v>
      </c>
      <c r="I1907" s="164" t="s">
        <v>61</v>
      </c>
      <c r="J1907" s="273">
        <f ca="1">IF(AK1907&lt;=Données!$B$2,1," ")</f>
        <v>1</v>
      </c>
      <c r="K1907" s="45"/>
      <c r="L1907" s="46" t="s">
        <v>56</v>
      </c>
      <c r="M1907" s="47"/>
      <c r="N1907" s="48"/>
      <c r="O1907" s="197"/>
      <c r="P1907" s="198"/>
      <c r="Q1907" s="197"/>
      <c r="R1907" s="198"/>
      <c r="S1907" s="198">
        <v>1</v>
      </c>
      <c r="T1907" s="199"/>
      <c r="U1907" s="199"/>
      <c r="V1907" s="199"/>
      <c r="W1907" s="199"/>
      <c r="X1907" s="214"/>
      <c r="Y1907" s="215"/>
      <c r="Z1907" s="34"/>
      <c r="AA1907" s="35"/>
      <c r="AB1907" s="35"/>
      <c r="AC1907" s="35"/>
      <c r="AD1907" s="36"/>
      <c r="AE1907" s="224"/>
      <c r="AF1907" s="53"/>
      <c r="AG1907" s="54"/>
      <c r="AH1907" s="55"/>
      <c r="AI1907" s="56"/>
      <c r="AJ1907" s="41" t="s">
        <v>57</v>
      </c>
      <c r="AK1907" s="42">
        <v>44565</v>
      </c>
      <c r="AL1907" s="50"/>
      <c r="AM1907" s="337" t="str">
        <f>INDEX($K$6:$AE$6,1,MATCH(1,K1907:AE1907,-1))</f>
        <v>1870 +</v>
      </c>
      <c r="AN1907" s="337" t="str">
        <f>IF(INDEX($K$6:$AE$6,1,MATCH(1,K1907:AE1907,1))&lt;&gt;INDEX($K$6:$AE$6,1,MATCH(1,K1907:AE1907,-1)),INDEX($K$6:$AE$6,1,MATCH(1,K1907:AE1907,1)),"-")</f>
        <v>-</v>
      </c>
    </row>
    <row r="1908" spans="1:40" x14ac:dyDescent="0.2">
      <c r="A1908" s="382" t="str">
        <f>IF(IFERROR(VLOOKUP(G1908,EmployesActifs,1,FALSE),"Non")&lt;&gt;"Non","Oui","Non")</f>
        <v>Oui</v>
      </c>
      <c r="B1908" s="172">
        <f>IF(A1908="Oui",1,0)</f>
        <v>1</v>
      </c>
      <c r="C1908" s="172">
        <f>IF(OR(G1908="Médecin",H1908="Médecin",I1908="Médecin",I1908="Médecins",H1908="anesthésiste",H1908="boursier univ.",H1908="chercheur",H1908="chirurgien",H1908="Résident(e)",H1908="Md Urg",H1908="Md Card",LEFT(H1908,6)="Fellow",H1908="Externe Médecine",H1908="Directeur de la biobanque Médecin",H1908="monit.-boursier",),1,0)</f>
        <v>0</v>
      </c>
      <c r="D1908" s="172">
        <f>IF(OR(G1908=0,H1908="Stagiaire",H1908="Stagiaires",H1908="Externe",H1908="Externes",G1908="agence",H1908="STAGIAIRE INFIRMIER(ÈRE)",H1908="STAGIAIRE SI",H1908="STAGIAIRE S.I.",H1908="STAGIAIRE PAB",H1908="STAGIAIRE EN PERFUSION",H1908="Stagiaire Physiothérapeute",H1908="Stagiaire médecine",H1908="Stagiaire - Service sociaux",H1908="STAGIAIRE SOINS INFIRMIERS",H1908="STAGIAIRE EXTERNE EN MÉDECINE",H1908="ss",),1,0)</f>
        <v>0</v>
      </c>
      <c r="E1908" s="28" t="s">
        <v>2678</v>
      </c>
      <c r="F1908" s="28" t="s">
        <v>231</v>
      </c>
      <c r="G1908" s="262">
        <v>6226</v>
      </c>
      <c r="H1908" s="79" t="s">
        <v>69</v>
      </c>
      <c r="I1908" s="164" t="s">
        <v>5716</v>
      </c>
      <c r="J1908" s="273" t="str">
        <f ca="1">IF(AK1908&lt;=Données!$B$2,1," ")</f>
        <v xml:space="preserve"> </v>
      </c>
      <c r="K1908" s="45">
        <v>1</v>
      </c>
      <c r="L1908" s="46"/>
      <c r="M1908" s="47"/>
      <c r="N1908" s="48"/>
      <c r="O1908" s="197"/>
      <c r="P1908" s="198"/>
      <c r="Q1908" s="197"/>
      <c r="R1908" s="198"/>
      <c r="S1908" s="198"/>
      <c r="T1908" s="199"/>
      <c r="U1908" s="199"/>
      <c r="V1908" s="199"/>
      <c r="W1908" s="199"/>
      <c r="X1908" s="214"/>
      <c r="Y1908" s="215"/>
      <c r="Z1908" s="34"/>
      <c r="AA1908" s="35"/>
      <c r="AB1908" s="35"/>
      <c r="AC1908" s="35"/>
      <c r="AD1908" s="36"/>
      <c r="AE1908" s="224"/>
      <c r="AF1908" s="53"/>
      <c r="AG1908" s="54"/>
      <c r="AH1908" s="55"/>
      <c r="AI1908" s="56"/>
      <c r="AJ1908" s="41" t="s">
        <v>5851</v>
      </c>
      <c r="AK1908" s="42">
        <v>45773</v>
      </c>
      <c r="AL1908" s="50"/>
      <c r="AM1908" s="337" t="str">
        <f>INDEX($K$6:$AE$6,1,MATCH(1,K1908:AE1908,-1))</f>
        <v>95PFE-L2S</v>
      </c>
      <c r="AN1908" s="337" t="str">
        <f>IF(INDEX($K$6:$AE$6,1,MATCH(1,K1908:AE1908,1))&lt;&gt;INDEX($K$6:$AE$6,1,MATCH(1,K1908:AE1908,-1)),INDEX($K$6:$AE$6,1,MATCH(1,K1908:AE1908,1)),"-")</f>
        <v>-</v>
      </c>
    </row>
    <row r="1909" spans="1:40" x14ac:dyDescent="0.2">
      <c r="A1909" s="382" t="str">
        <f>IF(IFERROR(VLOOKUP(G1909,EmployesActifs,1,FALSE),"Non")&lt;&gt;"Non","Oui","Non")</f>
        <v>Oui</v>
      </c>
      <c r="B1909" s="172">
        <f>IF(A1909="Oui",1,0)</f>
        <v>1</v>
      </c>
      <c r="C1909" s="172">
        <f>IF(OR(G1909="Médecin",H1909="Médecin",I1909="Médecin",I1909="Médecins",H1909="anesthésiste",H1909="boursier univ.",H1909="chercheur",H1909="chirurgien",H1909="Résident(e)",H1909="Md Urg",H1909="Md Card",LEFT(H1909,6)="Fellow",H1909="Externe Médecine",H1909="Directeur de la biobanque Médecin",H1909="monit.-boursier",),1,0)</f>
        <v>0</v>
      </c>
      <c r="D1909" s="172">
        <f>IF(OR(G1909=0,H1909="Stagiaire",H1909="Stagiaires",H1909="Externe",H1909="Externes",G1909="agence",H1909="STAGIAIRE INFIRMIER(ÈRE)",H1909="STAGIAIRE SI",H1909="STAGIAIRE S.I.",H1909="STAGIAIRE PAB",H1909="STAGIAIRE EN PERFUSION",H1909="Stagiaire Physiothérapeute",H1909="Stagiaire médecine",H1909="Stagiaire - Service sociaux",H1909="STAGIAIRE SOINS INFIRMIERS",H1909="STAGIAIRE EXTERNE EN MÉDECINE",H1909="ss",),1,0)</f>
        <v>0</v>
      </c>
      <c r="E1909" s="28" t="s">
        <v>5312</v>
      </c>
      <c r="F1909" s="28" t="s">
        <v>5313</v>
      </c>
      <c r="G1909" s="262">
        <v>13614</v>
      </c>
      <c r="H1909" s="79" t="s">
        <v>3965</v>
      </c>
      <c r="I1909" s="164" t="s">
        <v>5716</v>
      </c>
      <c r="J1909" s="273" t="str">
        <f ca="1">IF(AK1909&lt;=Données!$B$2,1," ")</f>
        <v xml:space="preserve"> </v>
      </c>
      <c r="K1909" s="45">
        <v>1</v>
      </c>
      <c r="L1909" s="46"/>
      <c r="M1909" s="47"/>
      <c r="N1909" s="48"/>
      <c r="O1909" s="197"/>
      <c r="P1909" s="198"/>
      <c r="Q1909" s="197"/>
      <c r="R1909" s="198"/>
      <c r="S1909" s="198"/>
      <c r="T1909" s="199"/>
      <c r="U1909" s="199"/>
      <c r="V1909" s="199"/>
      <c r="W1909" s="199"/>
      <c r="X1909" s="214"/>
      <c r="Y1909" s="215"/>
      <c r="Z1909" s="34"/>
      <c r="AA1909" s="35"/>
      <c r="AB1909" s="35"/>
      <c r="AC1909" s="35"/>
      <c r="AD1909" s="36"/>
      <c r="AE1909" s="224"/>
      <c r="AF1909" s="53"/>
      <c r="AG1909" s="54"/>
      <c r="AH1909" s="55"/>
      <c r="AI1909" s="56"/>
      <c r="AJ1909" s="41" t="s">
        <v>4462</v>
      </c>
      <c r="AK1909" s="42">
        <v>45427</v>
      </c>
      <c r="AL1909" s="50"/>
      <c r="AM1909" s="337" t="str">
        <f>INDEX($K$6:$AE$6,1,MATCH(1,K1909:AE1909,-1))</f>
        <v>95PFE-L2S</v>
      </c>
      <c r="AN1909" s="337" t="str">
        <f>IF(INDEX($K$6:$AE$6,1,MATCH(1,K1909:AE1909,1))&lt;&gt;INDEX($K$6:$AE$6,1,MATCH(1,K1909:AE1909,-1)),INDEX($K$6:$AE$6,1,MATCH(1,K1909:AE1909,1)),"-")</f>
        <v>-</v>
      </c>
    </row>
    <row r="1910" spans="1:40" x14ac:dyDescent="0.2">
      <c r="A1910" s="382" t="str">
        <f>IF(IFERROR(VLOOKUP(G1910,EmployesActifs,1,FALSE),"Non")&lt;&gt;"Non","Oui","Non")</f>
        <v>Oui</v>
      </c>
      <c r="B1910" s="172">
        <f>IF(A1910="Oui",1,0)</f>
        <v>1</v>
      </c>
      <c r="C1910" s="172">
        <f>IF(OR(G1910="Médecin",H1910="Médecin",I1910="Médecin",I1910="Médecins",H1910="anesthésiste",H1910="boursier univ.",H1910="chercheur",H1910="chirurgien",H1910="Résident(e)",H1910="Md Urg",H1910="Md Card",LEFT(H1910,6)="Fellow",H1910="Externe Médecine",H1910="Directeur de la biobanque Médecin",H1910="monit.-boursier",),1,0)</f>
        <v>0</v>
      </c>
      <c r="D1910" s="172">
        <f>IF(OR(G1910=0,H1910="Stagiaire",H1910="Stagiaires",H1910="Externe",H1910="Externes",G1910="agence",H1910="STAGIAIRE INFIRMIER(ÈRE)",H1910="STAGIAIRE SI",H1910="STAGIAIRE S.I.",H1910="STAGIAIRE PAB",H1910="STAGIAIRE EN PERFUSION",H1910="Stagiaire Physiothérapeute",H1910="Stagiaire médecine",H1910="Stagiaire - Service sociaux",H1910="STAGIAIRE SOINS INFIRMIERS",H1910="STAGIAIRE EXTERNE EN MÉDECINE",H1910="ss",),1,0)</f>
        <v>0</v>
      </c>
      <c r="E1910" s="28" t="s">
        <v>2960</v>
      </c>
      <c r="F1910" s="28" t="s">
        <v>2961</v>
      </c>
      <c r="G1910" s="262">
        <v>8535</v>
      </c>
      <c r="H1910" s="79" t="s">
        <v>2416</v>
      </c>
      <c r="I1910" s="164" t="s">
        <v>2946</v>
      </c>
      <c r="J1910" s="273">
        <f ca="1">IF(AK1910&lt;=Données!$B$2,1," ")</f>
        <v>1</v>
      </c>
      <c r="K1910" s="45"/>
      <c r="L1910" s="46">
        <v>1</v>
      </c>
      <c r="M1910" s="47"/>
      <c r="N1910" s="48"/>
      <c r="O1910" s="197"/>
      <c r="P1910" s="198"/>
      <c r="Q1910" s="197"/>
      <c r="R1910" s="198"/>
      <c r="S1910" s="198"/>
      <c r="T1910" s="199"/>
      <c r="U1910" s="199"/>
      <c r="V1910" s="187"/>
      <c r="W1910" s="187"/>
      <c r="X1910" s="214"/>
      <c r="Y1910" s="215"/>
      <c r="Z1910" s="34"/>
      <c r="AA1910" s="35"/>
      <c r="AB1910" s="35"/>
      <c r="AC1910" s="35"/>
      <c r="AD1910" s="36"/>
      <c r="AE1910" s="224"/>
      <c r="AF1910" s="53"/>
      <c r="AG1910" s="54"/>
      <c r="AH1910" s="55"/>
      <c r="AI1910" s="56"/>
      <c r="AJ1910" s="41" t="s">
        <v>85</v>
      </c>
      <c r="AK1910" s="42">
        <v>44797</v>
      </c>
      <c r="AL1910" s="50"/>
      <c r="AM1910" s="337" t="str">
        <f>INDEX($K$6:$AE$6,1,MATCH(1,K1910:AE1910,-1))</f>
        <v>95PFE-L2M</v>
      </c>
      <c r="AN1910" s="337" t="str">
        <f>IF(INDEX($K$6:$AE$6,1,MATCH(1,K1910:AE1910,1))&lt;&gt;INDEX($K$6:$AE$6,1,MATCH(1,K1910:AE1910,-1)),INDEX($K$6:$AE$6,1,MATCH(1,K1910:AE1910,1)),"-")</f>
        <v>-</v>
      </c>
    </row>
    <row r="1911" spans="1:40" x14ac:dyDescent="0.2">
      <c r="A1911" s="382" t="str">
        <f>IF(IFERROR(VLOOKUP(G1911,EmployesActifs,1,FALSE),"Non")&lt;&gt;"Non","Oui","Non")</f>
        <v>Oui</v>
      </c>
      <c r="B1911" s="172">
        <f>IF(A1911="Oui",1,0)</f>
        <v>1</v>
      </c>
      <c r="C1911" s="172">
        <f>IF(OR(G1911="Médecin",H1911="Médecin",I1911="Médecin",I1911="Médecins",H1911="anesthésiste",H1911="boursier univ.",H1911="chercheur",H1911="chirurgien",H1911="Résident(e)",H1911="Md Urg",H1911="Md Card",LEFT(H1911,6)="Fellow",H1911="Externe Médecine",H1911="Directeur de la biobanque Médecin",H1911="monit.-boursier",),1,0)</f>
        <v>0</v>
      </c>
      <c r="D1911" s="172">
        <f>IF(OR(G1911=0,H1911="Stagiaire",H1911="Stagiaires",H1911="Externe",H1911="Externes",G1911="agence",H1911="STAGIAIRE INFIRMIER(ÈRE)",H1911="STAGIAIRE SI",H1911="STAGIAIRE S.I.",H1911="STAGIAIRE PAB",H1911="STAGIAIRE EN PERFUSION",H1911="Stagiaire Physiothérapeute",H1911="Stagiaire médecine",H1911="Stagiaire - Service sociaux",H1911="STAGIAIRE SOINS INFIRMIERS",H1911="STAGIAIRE EXTERNE EN MÉDECINE",H1911="ss",),1,0)</f>
        <v>0</v>
      </c>
      <c r="E1911" s="28" t="s">
        <v>6165</v>
      </c>
      <c r="F1911" s="28" t="s">
        <v>768</v>
      </c>
      <c r="G1911" s="262">
        <v>14117</v>
      </c>
      <c r="H1911" s="79" t="s">
        <v>54</v>
      </c>
      <c r="I1911" s="164" t="s">
        <v>55</v>
      </c>
      <c r="J1911" s="273" t="str">
        <f ca="1">IF(AK1911&lt;=Données!$B$2,1," ")</f>
        <v xml:space="preserve"> </v>
      </c>
      <c r="K1911" s="45" t="s">
        <v>56</v>
      </c>
      <c r="L1911" s="46" t="s">
        <v>56</v>
      </c>
      <c r="M1911" s="47"/>
      <c r="N1911" s="48"/>
      <c r="O1911" s="185"/>
      <c r="P1911" s="187"/>
      <c r="Q1911" s="185"/>
      <c r="R1911" s="186"/>
      <c r="S1911" s="186">
        <v>1</v>
      </c>
      <c r="T1911" s="187"/>
      <c r="U1911" s="187"/>
      <c r="V1911" s="187"/>
      <c r="W1911" s="187"/>
      <c r="X1911" s="214"/>
      <c r="Y1911" s="215"/>
      <c r="Z1911" s="34"/>
      <c r="AA1911" s="35"/>
      <c r="AB1911" s="35"/>
      <c r="AC1911" s="35"/>
      <c r="AD1911" s="36"/>
      <c r="AE1911" s="224"/>
      <c r="AF1911" s="53"/>
      <c r="AG1911" s="54"/>
      <c r="AH1911" s="55"/>
      <c r="AI1911" s="56"/>
      <c r="AJ1911" s="41" t="s">
        <v>5851</v>
      </c>
      <c r="AK1911" s="42">
        <v>45864</v>
      </c>
      <c r="AL1911" s="50"/>
      <c r="AM1911" s="337" t="str">
        <f>INDEX($K$6:$AE$6,1,MATCH(1,K1911:AE1911,-1))</f>
        <v>1870 +</v>
      </c>
      <c r="AN1911" s="337" t="str">
        <f>IF(INDEX($K$6:$AE$6,1,MATCH(1,K1911:AE1911,1))&lt;&gt;INDEX($K$6:$AE$6,1,MATCH(1,K1911:AE1911,-1)),INDEX($K$6:$AE$6,1,MATCH(1,K1911:AE1911,1)),"-")</f>
        <v>-</v>
      </c>
    </row>
    <row r="1912" spans="1:40" x14ac:dyDescent="0.2">
      <c r="A1912" s="382" t="str">
        <f>IF(IFERROR(VLOOKUP(G1912,EmployesActifs,1,FALSE),"Non")&lt;&gt;"Non","Oui","Non")</f>
        <v>Oui</v>
      </c>
      <c r="B1912" s="172">
        <f>IF(A1912="Oui",1,0)</f>
        <v>1</v>
      </c>
      <c r="C1912" s="172">
        <f>IF(OR(G1912="Médecin",H1912="Médecin",I1912="Médecin",I1912="Médecins",H1912="anesthésiste",H1912="boursier univ.",H1912="chercheur",H1912="chirurgien",H1912="Résident(e)",H1912="Md Urg",H1912="Md Card",LEFT(H1912,6)="Fellow",H1912="Externe Médecine",H1912="Directeur de la biobanque Médecin",H1912="monit.-boursier",),1,0)</f>
        <v>0</v>
      </c>
      <c r="D1912" s="172">
        <f>IF(OR(G1912=0,H1912="Stagiaire",H1912="Stagiaires",H1912="Externe",H1912="Externes",G1912="agence",H1912="STAGIAIRE INFIRMIER(ÈRE)",H1912="STAGIAIRE SI",H1912="STAGIAIRE S.I.",H1912="STAGIAIRE PAB",H1912="STAGIAIRE EN PERFUSION",H1912="Stagiaire Physiothérapeute",H1912="Stagiaire médecine",H1912="Stagiaire - Service sociaux",H1912="STAGIAIRE SOINS INFIRMIERS",H1912="STAGIAIRE EXTERNE EN MÉDECINE",H1912="ss",),1,0)</f>
        <v>0</v>
      </c>
      <c r="E1912" s="28" t="s">
        <v>2679</v>
      </c>
      <c r="F1912" s="28" t="s">
        <v>2680</v>
      </c>
      <c r="G1912" s="262">
        <v>5388</v>
      </c>
      <c r="H1912" s="79" t="s">
        <v>69</v>
      </c>
      <c r="I1912" s="164" t="s">
        <v>65</v>
      </c>
      <c r="J1912" s="273">
        <f ca="1">IF(AK1912&lt;=Données!$B$2,1," ")</f>
        <v>1</v>
      </c>
      <c r="K1912" s="45" t="s">
        <v>56</v>
      </c>
      <c r="L1912" s="46" t="s">
        <v>56</v>
      </c>
      <c r="M1912" s="47"/>
      <c r="N1912" s="48"/>
      <c r="O1912" s="185"/>
      <c r="P1912" s="187"/>
      <c r="Q1912" s="185"/>
      <c r="R1912" s="186"/>
      <c r="S1912" s="186">
        <v>1</v>
      </c>
      <c r="T1912" s="187"/>
      <c r="U1912" s="187"/>
      <c r="V1912" s="187"/>
      <c r="W1912" s="187"/>
      <c r="X1912" s="214"/>
      <c r="Y1912" s="215"/>
      <c r="Z1912" s="34"/>
      <c r="AA1912" s="35"/>
      <c r="AB1912" s="35"/>
      <c r="AC1912" s="35"/>
      <c r="AD1912" s="36"/>
      <c r="AE1912" s="224"/>
      <c r="AF1912" s="53"/>
      <c r="AG1912" s="54"/>
      <c r="AH1912" s="55"/>
      <c r="AI1912" s="56"/>
      <c r="AJ1912" s="41" t="s">
        <v>57</v>
      </c>
      <c r="AK1912" s="42">
        <v>44569</v>
      </c>
      <c r="AL1912" s="50"/>
      <c r="AM1912" s="337" t="str">
        <f>INDEX($K$6:$AE$6,1,MATCH(1,K1912:AE1912,-1))</f>
        <v>1870 +</v>
      </c>
      <c r="AN1912" s="337" t="str">
        <f>IF(INDEX($K$6:$AE$6,1,MATCH(1,K1912:AE1912,1))&lt;&gt;INDEX($K$6:$AE$6,1,MATCH(1,K1912:AE1912,-1)),INDEX($K$6:$AE$6,1,MATCH(1,K1912:AE1912,1)),"-")</f>
        <v>-</v>
      </c>
    </row>
    <row r="1913" spans="1:40" x14ac:dyDescent="0.2">
      <c r="A1913" s="382" t="str">
        <f>IF(IFERROR(VLOOKUP(G1913,EmployesActifs,1,FALSE),"Non")&lt;&gt;"Non","Oui","Non")</f>
        <v>Oui</v>
      </c>
      <c r="B1913" s="172">
        <f>IF(A1913="Oui",1,0)</f>
        <v>1</v>
      </c>
      <c r="C1913" s="172">
        <f>IF(OR(G1913="Médecin",H1913="Médecin",I1913="Médecin",I1913="Médecins",H1913="anesthésiste",H1913="boursier univ.",H1913="chercheur",H1913="chirurgien",H1913="Résident(e)",H1913="Md Urg",H1913="Md Card",LEFT(H1913,6)="Fellow",H1913="Externe Médecine",H1913="Directeur de la biobanque Médecin",H1913="monit.-boursier",),1,0)</f>
        <v>0</v>
      </c>
      <c r="D1913" s="172">
        <f>IF(OR(G1913=0,H1913="Stagiaire",H1913="Stagiaires",H1913="Externe",H1913="Externes",G1913="agence",H1913="STAGIAIRE INFIRMIER(ÈRE)",H1913="STAGIAIRE SI",H1913="STAGIAIRE S.I.",H1913="STAGIAIRE PAB",H1913="STAGIAIRE EN PERFUSION",H1913="Stagiaire Physiothérapeute",H1913="Stagiaire médecine",H1913="Stagiaire - Service sociaux",H1913="STAGIAIRE SOINS INFIRMIERS",H1913="STAGIAIRE EXTERNE EN MÉDECINE",H1913="ss",),1,0)</f>
        <v>0</v>
      </c>
      <c r="E1913" s="28" t="s">
        <v>2681</v>
      </c>
      <c r="F1913" s="28" t="s">
        <v>233</v>
      </c>
      <c r="G1913" s="262">
        <v>4486</v>
      </c>
      <c r="H1913" s="79" t="s">
        <v>103</v>
      </c>
      <c r="I1913" s="164" t="s">
        <v>61</v>
      </c>
      <c r="J1913" s="273">
        <f ca="1">IF(AK1913&lt;=Données!$B$2,1," ")</f>
        <v>1</v>
      </c>
      <c r="K1913" s="45">
        <v>1</v>
      </c>
      <c r="L1913" s="46"/>
      <c r="M1913" s="47"/>
      <c r="N1913" s="48"/>
      <c r="O1913" s="185"/>
      <c r="P1913" s="187"/>
      <c r="Q1913" s="185"/>
      <c r="R1913" s="186"/>
      <c r="S1913" s="186"/>
      <c r="T1913" s="187"/>
      <c r="U1913" s="187"/>
      <c r="V1913" s="187"/>
      <c r="W1913" s="187"/>
      <c r="X1913" s="214"/>
      <c r="Y1913" s="215"/>
      <c r="Z1913" s="34"/>
      <c r="AA1913" s="35"/>
      <c r="AB1913" s="35"/>
      <c r="AC1913" s="35"/>
      <c r="AD1913" s="36"/>
      <c r="AE1913" s="224"/>
      <c r="AF1913" s="53"/>
      <c r="AG1913" s="54"/>
      <c r="AH1913" s="55"/>
      <c r="AI1913" s="56"/>
      <c r="AJ1913" s="41" t="s">
        <v>652</v>
      </c>
      <c r="AK1913" s="42">
        <v>45194</v>
      </c>
      <c r="AL1913" s="50"/>
      <c r="AM1913" s="337" t="str">
        <f>INDEX($K$6:$AE$6,1,MATCH(1,K1913:AE1913,-1))</f>
        <v>95PFE-L2S</v>
      </c>
      <c r="AN1913" s="337" t="str">
        <f>IF(INDEX($K$6:$AE$6,1,MATCH(1,K1913:AE1913,1))&lt;&gt;INDEX($K$6:$AE$6,1,MATCH(1,K1913:AE1913,-1)),INDEX($K$6:$AE$6,1,MATCH(1,K1913:AE1913,1)),"-")</f>
        <v>-</v>
      </c>
    </row>
    <row r="1914" spans="1:40" x14ac:dyDescent="0.2">
      <c r="A1914" s="382" t="str">
        <f>IF(IFERROR(VLOOKUP(G1914,EmployesActifs,1,FALSE),"Non")&lt;&gt;"Non","Oui","Non")</f>
        <v>Oui</v>
      </c>
      <c r="B1914" s="172">
        <f>IF(A1914="Oui",1,0)</f>
        <v>1</v>
      </c>
      <c r="C1914" s="172">
        <f>IF(OR(G1914="Médecin",H1914="Médecin",I1914="Médecin",I1914="Médecins",H1914="anesthésiste",H1914="boursier univ.",H1914="chercheur",H1914="chirurgien",H1914="Résident(e)",H1914="Md Urg",H1914="Md Card",LEFT(H1914,6)="Fellow",H1914="Externe Médecine",H1914="Directeur de la biobanque Médecin",H1914="monit.-boursier",),1,0)</f>
        <v>0</v>
      </c>
      <c r="D1914" s="172">
        <f>IF(OR(G1914=0,H1914="Stagiaire",H1914="Stagiaires",H1914="Externe",H1914="Externes",G1914="agence",H1914="STAGIAIRE INFIRMIER(ÈRE)",H1914="STAGIAIRE SI",H1914="STAGIAIRE S.I.",H1914="STAGIAIRE PAB",H1914="STAGIAIRE EN PERFUSION",H1914="Stagiaire Physiothérapeute",H1914="Stagiaire médecine",H1914="Stagiaire - Service sociaux",H1914="STAGIAIRE SOINS INFIRMIERS",H1914="STAGIAIRE EXTERNE EN MÉDECINE",H1914="ss",),1,0)</f>
        <v>0</v>
      </c>
      <c r="E1914" s="28" t="s">
        <v>2683</v>
      </c>
      <c r="F1914" s="28" t="s">
        <v>466</v>
      </c>
      <c r="G1914" s="262">
        <v>10820</v>
      </c>
      <c r="H1914" s="79" t="s">
        <v>54</v>
      </c>
      <c r="I1914" s="164" t="s">
        <v>55</v>
      </c>
      <c r="J1914" s="273" t="str">
        <f ca="1">IF(AK1914&lt;=Données!$B$2,1," ")</f>
        <v xml:space="preserve"> </v>
      </c>
      <c r="K1914" s="45"/>
      <c r="L1914" s="46" t="s">
        <v>56</v>
      </c>
      <c r="M1914" s="47"/>
      <c r="N1914" s="48"/>
      <c r="O1914" s="185"/>
      <c r="P1914" s="187"/>
      <c r="Q1914" s="185"/>
      <c r="R1914" s="186"/>
      <c r="S1914" s="186">
        <v>1</v>
      </c>
      <c r="T1914" s="187"/>
      <c r="U1914" s="187"/>
      <c r="V1914" s="187"/>
      <c r="W1914" s="187"/>
      <c r="X1914" s="214"/>
      <c r="Y1914" s="215"/>
      <c r="Z1914" s="34"/>
      <c r="AA1914" s="35"/>
      <c r="AB1914" s="35"/>
      <c r="AC1914" s="35"/>
      <c r="AD1914" s="36"/>
      <c r="AE1914" s="224"/>
      <c r="AF1914" s="53"/>
      <c r="AG1914" s="54"/>
      <c r="AH1914" s="55"/>
      <c r="AI1914" s="56"/>
      <c r="AJ1914" s="41" t="s">
        <v>50</v>
      </c>
      <c r="AK1914" s="42">
        <v>45642</v>
      </c>
      <c r="AL1914" s="50"/>
      <c r="AM1914" s="337" t="str">
        <f>INDEX($K$6:$AE$6,1,MATCH(1,K1914:AE1914,-1))</f>
        <v>1870 +</v>
      </c>
      <c r="AN1914" s="337" t="str">
        <f>IF(INDEX($K$6:$AE$6,1,MATCH(1,K1914:AE1914,1))&lt;&gt;INDEX($K$6:$AE$6,1,MATCH(1,K1914:AE1914,-1)),INDEX($K$6:$AE$6,1,MATCH(1,K1914:AE1914,1)),"-")</f>
        <v>-</v>
      </c>
    </row>
    <row r="1915" spans="1:40" x14ac:dyDescent="0.2">
      <c r="A1915" s="382" t="str">
        <f>IF(IFERROR(VLOOKUP(G1915,EmployesActifs,1,FALSE),"Non")&lt;&gt;"Non","Oui","Non")</f>
        <v>Oui</v>
      </c>
      <c r="B1915" s="172">
        <f>IF(A1915="Oui",1,0)</f>
        <v>1</v>
      </c>
      <c r="C1915" s="172">
        <f>IF(OR(G1915="Médecin",H1915="Médecin",I1915="Médecin",I1915="Médecins",H1915="anesthésiste",H1915="boursier univ.",H1915="chercheur",H1915="chirurgien",H1915="Résident(e)",H1915="Md Urg",H1915="Md Card",LEFT(H1915,6)="Fellow",H1915="Externe Médecine",H1915="Directeur de la biobanque Médecin",H1915="monit.-boursier",),1,0)</f>
        <v>0</v>
      </c>
      <c r="D1915" s="172">
        <f>IF(OR(G1915=0,H1915="Stagiaire",H1915="Stagiaires",H1915="Externe",H1915="Externes",G1915="agence",H1915="STAGIAIRE INFIRMIER(ÈRE)",H1915="STAGIAIRE SI",H1915="STAGIAIRE S.I.",H1915="STAGIAIRE PAB",H1915="STAGIAIRE EN PERFUSION",H1915="Stagiaire Physiothérapeute",H1915="Stagiaire médecine",H1915="Stagiaire - Service sociaux",H1915="STAGIAIRE SOINS INFIRMIERS",H1915="STAGIAIRE EXTERNE EN MÉDECINE",H1915="ss",),1,0)</f>
        <v>0</v>
      </c>
      <c r="E1915" s="28" t="s">
        <v>3034</v>
      </c>
      <c r="F1915" s="28" t="s">
        <v>2171</v>
      </c>
      <c r="G1915" s="262">
        <v>9811</v>
      </c>
      <c r="H1915" s="79" t="s">
        <v>3395</v>
      </c>
      <c r="I1915" s="164" t="s">
        <v>209</v>
      </c>
      <c r="J1915" s="273" t="str">
        <f ca="1">IF(AK1915&lt;=Données!$B$2,1," ")</f>
        <v xml:space="preserve"> </v>
      </c>
      <c r="K1915" s="45">
        <v>1</v>
      </c>
      <c r="L1915" s="46"/>
      <c r="M1915" s="47"/>
      <c r="N1915" s="48"/>
      <c r="O1915" s="185"/>
      <c r="P1915" s="187"/>
      <c r="Q1915" s="185"/>
      <c r="R1915" s="186"/>
      <c r="S1915" s="186"/>
      <c r="T1915" s="187"/>
      <c r="U1915" s="187"/>
      <c r="V1915" s="187"/>
      <c r="W1915" s="187"/>
      <c r="X1915" s="214"/>
      <c r="Y1915" s="215"/>
      <c r="Z1915" s="34"/>
      <c r="AA1915" s="35"/>
      <c r="AB1915" s="35"/>
      <c r="AC1915" s="35"/>
      <c r="AD1915" s="36"/>
      <c r="AE1915" s="224"/>
      <c r="AF1915" s="53"/>
      <c r="AG1915" s="54"/>
      <c r="AH1915" s="55"/>
      <c r="AI1915" s="56"/>
      <c r="AJ1915" s="41" t="s">
        <v>4462</v>
      </c>
      <c r="AK1915" s="42">
        <v>45378</v>
      </c>
      <c r="AL1915" s="50"/>
      <c r="AM1915" s="337" t="str">
        <f>INDEX($K$6:$AE$6,1,MATCH(1,K1915:AE1915,-1))</f>
        <v>95PFE-L2S</v>
      </c>
      <c r="AN1915" s="337" t="str">
        <f>IF(INDEX($K$6:$AE$6,1,MATCH(1,K1915:AE1915,1))&lt;&gt;INDEX($K$6:$AE$6,1,MATCH(1,K1915:AE1915,-1)),INDEX($K$6:$AE$6,1,MATCH(1,K1915:AE1915,1)),"-")</f>
        <v>-</v>
      </c>
    </row>
    <row r="1916" spans="1:40" x14ac:dyDescent="0.2">
      <c r="A1916" s="382" t="str">
        <f>IF(IFERROR(VLOOKUP(G1916,EmployesActifs,1,FALSE),"Non")&lt;&gt;"Non","Oui","Non")</f>
        <v>Oui</v>
      </c>
      <c r="B1916" s="172">
        <f>IF(A1916="Oui",1,0)</f>
        <v>1</v>
      </c>
      <c r="C1916" s="172">
        <f>IF(OR(G1916="Médecin",H1916="Médecin",I1916="Médecin",I1916="Médecins",H1916="anesthésiste",H1916="boursier univ.",H1916="chercheur",H1916="chirurgien",H1916="Résident(e)",H1916="Md Urg",H1916="Md Card",LEFT(H1916,6)="Fellow",H1916="Externe Médecine",H1916="Directeur de la biobanque Médecin",H1916="monit.-boursier",),1,0)</f>
        <v>0</v>
      </c>
      <c r="D1916" s="172">
        <f>IF(OR(G1916=0,H1916="Stagiaire",H1916="Stagiaires",H1916="Externe",H1916="Externes",G1916="agence",H1916="STAGIAIRE INFIRMIER(ÈRE)",H1916="STAGIAIRE SI",H1916="STAGIAIRE S.I.",H1916="STAGIAIRE PAB",H1916="STAGIAIRE EN PERFUSION",H1916="Stagiaire Physiothérapeute",H1916="Stagiaire médecine",H1916="Stagiaire - Service sociaux",H1916="STAGIAIRE SOINS INFIRMIERS",H1916="STAGIAIRE EXTERNE EN MÉDECINE",H1916="ss",),1,0)</f>
        <v>0</v>
      </c>
      <c r="E1916" s="28" t="s">
        <v>2687</v>
      </c>
      <c r="F1916" s="28" t="s">
        <v>2688</v>
      </c>
      <c r="G1916" s="262">
        <v>3834</v>
      </c>
      <c r="H1916" s="79" t="s">
        <v>972</v>
      </c>
      <c r="I1916" s="164" t="s">
        <v>5716</v>
      </c>
      <c r="J1916" s="273">
        <f ca="1">IF(AK1916&lt;=Données!$B$2,1," ")</f>
        <v>1</v>
      </c>
      <c r="K1916" s="45">
        <v>1</v>
      </c>
      <c r="L1916" s="46"/>
      <c r="M1916" s="47"/>
      <c r="N1916" s="48"/>
      <c r="O1916" s="185"/>
      <c r="P1916" s="187"/>
      <c r="Q1916" s="185"/>
      <c r="R1916" s="186"/>
      <c r="S1916" s="186"/>
      <c r="T1916" s="187"/>
      <c r="U1916" s="187"/>
      <c r="V1916" s="187"/>
      <c r="W1916" s="187"/>
      <c r="X1916" s="214"/>
      <c r="Y1916" s="215"/>
      <c r="Z1916" s="34"/>
      <c r="AA1916" s="35"/>
      <c r="AB1916" s="35"/>
      <c r="AC1916" s="35"/>
      <c r="AD1916" s="36"/>
      <c r="AE1916" s="224"/>
      <c r="AF1916" s="53"/>
      <c r="AG1916" s="54"/>
      <c r="AH1916" s="55"/>
      <c r="AI1916" s="56"/>
      <c r="AJ1916" s="41" t="s">
        <v>2858</v>
      </c>
      <c r="AK1916" s="42">
        <v>45216</v>
      </c>
      <c r="AL1916" s="50"/>
      <c r="AM1916" s="337" t="str">
        <f>INDEX($K$6:$AE$6,1,MATCH(1,K1916:AE1916,-1))</f>
        <v>95PFE-L2S</v>
      </c>
      <c r="AN1916" s="337" t="str">
        <f>IF(INDEX($K$6:$AE$6,1,MATCH(1,K1916:AE1916,1))&lt;&gt;INDEX($K$6:$AE$6,1,MATCH(1,K1916:AE1916,-1)),INDEX($K$6:$AE$6,1,MATCH(1,K1916:AE1916,1)),"-")</f>
        <v>-</v>
      </c>
    </row>
    <row r="1917" spans="1:40" x14ac:dyDescent="0.2">
      <c r="A1917" s="382" t="str">
        <f>IF(IFERROR(VLOOKUP(G1917,EmployesActifs,1,FALSE),"Non")&lt;&gt;"Non","Oui","Non")</f>
        <v>Oui</v>
      </c>
      <c r="B1917" s="172">
        <f>IF(A1917="Oui",1,0)</f>
        <v>1</v>
      </c>
      <c r="C1917" s="172">
        <f>IF(OR(G1917="Médecin",H1917="Médecin",I1917="Médecin",I1917="Médecins",H1917="anesthésiste",H1917="boursier univ.",H1917="chercheur",H1917="chirurgien",H1917="Résident(e)",H1917="Md Urg",H1917="Md Card",LEFT(H1917,6)="Fellow",H1917="Externe Médecine",H1917="Directeur de la biobanque Médecin",H1917="monit.-boursier",),1,0)</f>
        <v>0</v>
      </c>
      <c r="D1917" s="172">
        <f>IF(OR(G1917=0,H1917="Stagiaire",H1917="Stagiaires",H1917="Externe",H1917="Externes",G1917="agence",H1917="STAGIAIRE INFIRMIER(ÈRE)",H1917="STAGIAIRE SI",H1917="STAGIAIRE S.I.",H1917="STAGIAIRE PAB",H1917="STAGIAIRE EN PERFUSION",H1917="Stagiaire Physiothérapeute",H1917="Stagiaire médecine",H1917="Stagiaire - Service sociaux",H1917="STAGIAIRE SOINS INFIRMIERS",H1917="STAGIAIRE EXTERNE EN MÉDECINE",H1917="ss",),1,0)</f>
        <v>0</v>
      </c>
      <c r="E1917" s="28" t="s">
        <v>2689</v>
      </c>
      <c r="F1917" s="28" t="s">
        <v>2690</v>
      </c>
      <c r="G1917" s="262">
        <v>2177</v>
      </c>
      <c r="H1917" s="79" t="s">
        <v>2098</v>
      </c>
      <c r="I1917" s="164" t="s">
        <v>61</v>
      </c>
      <c r="J1917" s="273">
        <f ca="1">IF(AK1917&lt;=Données!$B$2,1," ")</f>
        <v>1</v>
      </c>
      <c r="K1917" s="45"/>
      <c r="L1917" s="46">
        <v>1</v>
      </c>
      <c r="M1917" s="47"/>
      <c r="N1917" s="48"/>
      <c r="O1917" s="185"/>
      <c r="P1917" s="187"/>
      <c r="Q1917" s="185"/>
      <c r="R1917" s="186"/>
      <c r="S1917" s="186"/>
      <c r="T1917" s="187"/>
      <c r="U1917" s="187"/>
      <c r="V1917" s="187"/>
      <c r="W1917" s="187"/>
      <c r="X1917" s="214"/>
      <c r="Y1917" s="215"/>
      <c r="Z1917" s="34"/>
      <c r="AA1917" s="35"/>
      <c r="AB1917" s="35"/>
      <c r="AC1917" s="35"/>
      <c r="AD1917" s="36">
        <v>1</v>
      </c>
      <c r="AE1917" s="224"/>
      <c r="AF1917" s="53"/>
      <c r="AG1917" s="54"/>
      <c r="AH1917" s="55"/>
      <c r="AI1917" s="56"/>
      <c r="AJ1917" s="41" t="s">
        <v>66</v>
      </c>
      <c r="AK1917" s="42">
        <v>44349</v>
      </c>
      <c r="AL1917" s="50"/>
      <c r="AM1917" s="337" t="str">
        <f>INDEX($K$6:$AE$6,1,MATCH(1,K1917:AE1917,-1))</f>
        <v>95PFE-L2M</v>
      </c>
      <c r="AN1917" s="337" t="str">
        <f>IF(INDEX($K$6:$AE$6,1,MATCH(1,K1917:AE1917,1))&lt;&gt;INDEX($K$6:$AE$6,1,MATCH(1,K1917:AE1917,-1)),INDEX($K$6:$AE$6,1,MATCH(1,K1917:AE1917,1)),"-")</f>
        <v>1517-LP</v>
      </c>
    </row>
    <row r="1918" spans="1:40" x14ac:dyDescent="0.2">
      <c r="A1918" s="382" t="str">
        <f>IF(IFERROR(VLOOKUP(G1918,EmployesActifs,1,FALSE),"Non")&lt;&gt;"Non","Oui","Non")</f>
        <v>Oui</v>
      </c>
      <c r="B1918" s="172">
        <f>IF(A1918="Oui",1,0)</f>
        <v>1</v>
      </c>
      <c r="C1918" s="172">
        <f>IF(OR(G1918="Médecin",H1918="Médecin",I1918="Médecin",I1918="Médecins",H1918="anesthésiste",H1918="boursier univ.",H1918="chercheur",H1918="chirurgien",H1918="Résident(e)",H1918="Md Urg",H1918="Md Card",LEFT(H1918,6)="Fellow",H1918="Externe Médecine",H1918="Directeur de la biobanque Médecin",H1918="monit.-boursier",),1,0)</f>
        <v>0</v>
      </c>
      <c r="D1918" s="172">
        <f>IF(OR(G1918=0,H1918="Stagiaire",H1918="Stagiaires",H1918="Externe",H1918="Externes",G1918="agence",H1918="STAGIAIRE INFIRMIER(ÈRE)",H1918="STAGIAIRE SI",H1918="STAGIAIRE S.I.",H1918="STAGIAIRE PAB",H1918="STAGIAIRE EN PERFUSION",H1918="Stagiaire Physiothérapeute",H1918="Stagiaire médecine",H1918="Stagiaire - Service sociaux",H1918="STAGIAIRE SOINS INFIRMIERS",H1918="STAGIAIRE EXTERNE EN MÉDECINE",H1918="ss",),1,0)</f>
        <v>0</v>
      </c>
      <c r="E1918" s="28" t="s">
        <v>2691</v>
      </c>
      <c r="F1918" s="28" t="s">
        <v>2692</v>
      </c>
      <c r="G1918" s="262">
        <v>8617</v>
      </c>
      <c r="H1918" s="79" t="s">
        <v>747</v>
      </c>
      <c r="I1918" s="164" t="s">
        <v>5716</v>
      </c>
      <c r="J1918" s="273" t="str">
        <f ca="1">IF(AK1918&lt;=Données!$B$2,1," ")</f>
        <v xml:space="preserve"> </v>
      </c>
      <c r="K1918" s="45"/>
      <c r="L1918" s="46">
        <v>1</v>
      </c>
      <c r="M1918" s="47"/>
      <c r="N1918" s="48"/>
      <c r="O1918" s="185"/>
      <c r="P1918" s="187"/>
      <c r="Q1918" s="185"/>
      <c r="R1918" s="186"/>
      <c r="S1918" s="186"/>
      <c r="T1918" s="187"/>
      <c r="U1918" s="187"/>
      <c r="V1918" s="187"/>
      <c r="W1918" s="187"/>
      <c r="X1918" s="214"/>
      <c r="Y1918" s="215"/>
      <c r="Z1918" s="34"/>
      <c r="AA1918" s="35"/>
      <c r="AB1918" s="35"/>
      <c r="AC1918" s="35"/>
      <c r="AD1918" s="36"/>
      <c r="AE1918" s="224"/>
      <c r="AF1918" s="53"/>
      <c r="AG1918" s="54"/>
      <c r="AH1918" s="55"/>
      <c r="AI1918" s="56"/>
      <c r="AJ1918" s="41" t="s">
        <v>5851</v>
      </c>
      <c r="AK1918" s="42">
        <v>45826</v>
      </c>
      <c r="AL1918" s="50"/>
      <c r="AM1918" s="337" t="str">
        <f>INDEX($K$6:$AE$6,1,MATCH(1,K1918:AE1918,-1))</f>
        <v>95PFE-L2M</v>
      </c>
      <c r="AN1918" s="337" t="str">
        <f>IF(INDEX($K$6:$AE$6,1,MATCH(1,K1918:AE1918,1))&lt;&gt;INDEX($K$6:$AE$6,1,MATCH(1,K1918:AE1918,-1)),INDEX($K$6:$AE$6,1,MATCH(1,K1918:AE1918,1)),"-")</f>
        <v>-</v>
      </c>
    </row>
    <row r="1919" spans="1:40" x14ac:dyDescent="0.2">
      <c r="A1919" s="382" t="str">
        <f>IF(IFERROR(VLOOKUP(G1919,EmployesActifs,1,FALSE),"Non")&lt;&gt;"Non","Oui","Non")</f>
        <v>Oui</v>
      </c>
      <c r="B1919" s="172">
        <f>IF(A1919="Oui",1,0)</f>
        <v>1</v>
      </c>
      <c r="C1919" s="172">
        <f>IF(OR(G1919="Médecin",H1919="Médecin",I1919="Médecin",I1919="Médecins",H1919="anesthésiste",H1919="boursier univ.",H1919="chercheur",H1919="chirurgien",H1919="Résident(e)",H1919="Md Urg",H1919="Md Card",LEFT(H1919,6)="Fellow",H1919="Externe Médecine",H1919="Directeur de la biobanque Médecin",H1919="monit.-boursier",),1,0)</f>
        <v>0</v>
      </c>
      <c r="D1919" s="172">
        <f>IF(OR(G1919=0,H1919="Stagiaire",H1919="Stagiaires",H1919="Externe",H1919="Externes",G1919="agence",H1919="STAGIAIRE INFIRMIER(ÈRE)",H1919="STAGIAIRE SI",H1919="STAGIAIRE S.I.",H1919="STAGIAIRE PAB",H1919="STAGIAIRE EN PERFUSION",H1919="Stagiaire Physiothérapeute",H1919="Stagiaire médecine",H1919="Stagiaire - Service sociaux",H1919="STAGIAIRE SOINS INFIRMIERS",H1919="STAGIAIRE EXTERNE EN MÉDECINE",H1919="ss",),1,0)</f>
        <v>0</v>
      </c>
      <c r="E1919" s="28" t="s">
        <v>2693</v>
      </c>
      <c r="F1919" s="28" t="s">
        <v>2694</v>
      </c>
      <c r="G1919" s="262">
        <v>10996</v>
      </c>
      <c r="H1919" s="79" t="s">
        <v>103</v>
      </c>
      <c r="I1919" s="164" t="s">
        <v>5716</v>
      </c>
      <c r="J1919" s="273" t="str">
        <f ca="1">IF(AK1919&lt;=Données!$B$2,1," ")</f>
        <v xml:space="preserve"> </v>
      </c>
      <c r="K1919" s="45">
        <v>1</v>
      </c>
      <c r="L1919" s="46"/>
      <c r="M1919" s="47"/>
      <c r="N1919" s="48"/>
      <c r="O1919" s="185"/>
      <c r="P1919" s="187"/>
      <c r="Q1919" s="185"/>
      <c r="R1919" s="186"/>
      <c r="S1919" s="186"/>
      <c r="T1919" s="187"/>
      <c r="U1919" s="187"/>
      <c r="V1919" s="187"/>
      <c r="W1919" s="187"/>
      <c r="X1919" s="214"/>
      <c r="Y1919" s="215"/>
      <c r="Z1919" s="34"/>
      <c r="AA1919" s="35"/>
      <c r="AB1919" s="35"/>
      <c r="AC1919" s="35"/>
      <c r="AD1919" s="36"/>
      <c r="AE1919" s="224"/>
      <c r="AF1919" s="53"/>
      <c r="AG1919" s="54"/>
      <c r="AH1919" s="55"/>
      <c r="AI1919" s="56"/>
      <c r="AJ1919" s="41" t="s">
        <v>5851</v>
      </c>
      <c r="AK1919" s="42">
        <v>45749</v>
      </c>
      <c r="AL1919" s="50"/>
      <c r="AM1919" s="337" t="str">
        <f>INDEX($K$6:$AE$6,1,MATCH(1,K1919:AE1919,-1))</f>
        <v>95PFE-L2S</v>
      </c>
      <c r="AN1919" s="337" t="str">
        <f>IF(INDEX($K$6:$AE$6,1,MATCH(1,K1919:AE1919,1))&lt;&gt;INDEX($K$6:$AE$6,1,MATCH(1,K1919:AE1919,-1)),INDEX($K$6:$AE$6,1,MATCH(1,K1919:AE1919,1)),"-")</f>
        <v>-</v>
      </c>
    </row>
    <row r="1920" spans="1:40" x14ac:dyDescent="0.2">
      <c r="A1920" s="382" t="str">
        <f>IF(IFERROR(VLOOKUP(G1920,EmployesActifs,1,FALSE),"Non")&lt;&gt;"Non","Oui","Non")</f>
        <v>Oui</v>
      </c>
      <c r="B1920" s="172">
        <f>IF(A1920="Oui",1,0)</f>
        <v>1</v>
      </c>
      <c r="C1920" s="172">
        <f>IF(OR(G1920="Médecin",H1920="Médecin",I1920="Médecin",I1920="Médecins",H1920="anesthésiste",H1920="boursier univ.",H1920="chercheur",H1920="chirurgien",H1920="Résident(e)",H1920="Md Urg",H1920="Md Card",LEFT(H1920,6)="Fellow",H1920="Externe Médecine",H1920="Directeur de la biobanque Médecin",H1920="monit.-boursier",),1,0)</f>
        <v>0</v>
      </c>
      <c r="D1920" s="172">
        <f>IF(OR(G1920=0,H1920="Stagiaire",H1920="Stagiaires",H1920="Externe",H1920="Externes",G1920="agence",H1920="STAGIAIRE INFIRMIER(ÈRE)",H1920="STAGIAIRE SI",H1920="STAGIAIRE S.I.",H1920="STAGIAIRE PAB",H1920="STAGIAIRE EN PERFUSION",H1920="Stagiaire Physiothérapeute",H1920="Stagiaire médecine",H1920="Stagiaire - Service sociaux",H1920="STAGIAIRE SOINS INFIRMIERS",H1920="STAGIAIRE EXTERNE EN MÉDECINE",H1920="ss",),1,0)</f>
        <v>0</v>
      </c>
      <c r="E1920" s="28" t="s">
        <v>2697</v>
      </c>
      <c r="F1920" s="28" t="s">
        <v>2869</v>
      </c>
      <c r="G1920" s="262">
        <v>12351</v>
      </c>
      <c r="H1920" s="79" t="s">
        <v>140</v>
      </c>
      <c r="I1920" s="164" t="s">
        <v>352</v>
      </c>
      <c r="J1920" s="273" t="str">
        <f ca="1">IF(AK1920&lt;=Données!$B$2,1," ")</f>
        <v xml:space="preserve"> </v>
      </c>
      <c r="K1920" s="45"/>
      <c r="L1920" s="46" t="s">
        <v>56</v>
      </c>
      <c r="M1920" s="47"/>
      <c r="N1920" s="48"/>
      <c r="O1920" s="185"/>
      <c r="P1920" s="187"/>
      <c r="Q1920" s="185"/>
      <c r="R1920" s="186"/>
      <c r="S1920" s="186">
        <v>1</v>
      </c>
      <c r="T1920" s="187"/>
      <c r="U1920" s="187"/>
      <c r="V1920" s="187"/>
      <c r="W1920" s="187"/>
      <c r="X1920" s="214"/>
      <c r="Y1920" s="215"/>
      <c r="Z1920" s="34"/>
      <c r="AA1920" s="35"/>
      <c r="AB1920" s="35"/>
      <c r="AC1920" s="35"/>
      <c r="AD1920" s="36"/>
      <c r="AE1920" s="224"/>
      <c r="AF1920" s="53"/>
      <c r="AG1920" s="54"/>
      <c r="AH1920" s="55"/>
      <c r="AI1920" s="56"/>
      <c r="AJ1920" s="41" t="s">
        <v>652</v>
      </c>
      <c r="AK1920" s="42">
        <v>45539</v>
      </c>
      <c r="AL1920" s="50"/>
      <c r="AM1920" s="337" t="str">
        <f>INDEX($K$6:$AE$6,1,MATCH(1,K1920:AE1920,-1))</f>
        <v>1870 +</v>
      </c>
      <c r="AN1920" s="337" t="str">
        <f>IF(INDEX($K$6:$AE$6,1,MATCH(1,K1920:AE1920,1))&lt;&gt;INDEX($K$6:$AE$6,1,MATCH(1,K1920:AE1920,-1)),INDEX($K$6:$AE$6,1,MATCH(1,K1920:AE1920,1)),"-")</f>
        <v>-</v>
      </c>
    </row>
    <row r="1921" spans="1:40" x14ac:dyDescent="0.2">
      <c r="B1921" s="172">
        <f>IF(A1921="Oui",1,0)</f>
        <v>0</v>
      </c>
      <c r="C1921" s="172">
        <f>IF(OR(G1921="Médecin",H1921="Médecin",I1921="Médecin",I1921="Médecins",H1921="anesthésiste",H1921="boursier univ.",H1921="chercheur",H1921="chirurgien",H1921="Résident(e)",H1921="Md Urg",H1921="Md Card",LEFT(H1921,6)="Fellow",H1921="Externe Médecine",H1921="Directeur de la biobanque Médecin",H1921="monit.-boursier",),1,0)</f>
        <v>1</v>
      </c>
      <c r="D1921" s="172">
        <f>IF(OR(G1921=0,H1921="Stagiaire",H1921="Stagiaires",H1921="Externe",H1921="Externes",G1921="agence",H1921="STAGIAIRE INFIRMIER(ÈRE)",H1921="STAGIAIRE SI",H1921="STAGIAIRE S.I.",H1921="STAGIAIRE PAB",H1921="STAGIAIRE EN PERFUSION",H1921="Stagiaire Physiothérapeute",H1921="Stagiaire médecine",H1921="Stagiaire - Service sociaux",H1921="STAGIAIRE SOINS INFIRMIERS",H1921="STAGIAIRE EXTERNE EN MÉDECINE",H1921="ss",),1,0)</f>
        <v>0</v>
      </c>
      <c r="E1921" s="28" t="s">
        <v>2698</v>
      </c>
      <c r="F1921" s="28" t="s">
        <v>1130</v>
      </c>
      <c r="G1921" s="262" t="s">
        <v>2699</v>
      </c>
      <c r="H1921" s="79" t="s">
        <v>334</v>
      </c>
      <c r="I1921" s="164" t="s">
        <v>117</v>
      </c>
      <c r="J1921" s="273">
        <f ca="1">IF(AK1921&lt;=Données!$B$2,1," ")</f>
        <v>1</v>
      </c>
      <c r="K1921" s="45"/>
      <c r="L1921" s="46">
        <v>1</v>
      </c>
      <c r="M1921" s="47"/>
      <c r="N1921" s="48"/>
      <c r="O1921" s="185"/>
      <c r="P1921" s="187"/>
      <c r="Q1921" s="185"/>
      <c r="R1921" s="186"/>
      <c r="S1921" s="186"/>
      <c r="T1921" s="187"/>
      <c r="U1921" s="187"/>
      <c r="V1921" s="187"/>
      <c r="W1921" s="187"/>
      <c r="X1921" s="214"/>
      <c r="Y1921" s="215"/>
      <c r="Z1921" s="34"/>
      <c r="AA1921" s="35"/>
      <c r="AB1921" s="35"/>
      <c r="AC1921" s="35"/>
      <c r="AD1921" s="36"/>
      <c r="AE1921" s="224"/>
      <c r="AF1921" s="53"/>
      <c r="AG1921" s="54"/>
      <c r="AH1921" s="55"/>
      <c r="AI1921" s="56"/>
      <c r="AJ1921" s="41" t="s">
        <v>85</v>
      </c>
      <c r="AK1921" s="42">
        <v>44348</v>
      </c>
      <c r="AL1921" s="50"/>
      <c r="AM1921" s="337" t="str">
        <f>INDEX($K$6:$AE$6,1,MATCH(1,K1921:AE1921,-1))</f>
        <v>95PFE-L2M</v>
      </c>
      <c r="AN1921" s="337" t="str">
        <f>IF(INDEX($K$6:$AE$6,1,MATCH(1,K1921:AE1921,1))&lt;&gt;INDEX($K$6:$AE$6,1,MATCH(1,K1921:AE1921,-1)),INDEX($K$6:$AE$6,1,MATCH(1,K1921:AE1921,1)),"-")</f>
        <v>-</v>
      </c>
    </row>
    <row r="1922" spans="1:40" x14ac:dyDescent="0.2">
      <c r="A1922" s="382" t="str">
        <f>IF(IFERROR(VLOOKUP(G1922,EmployesActifs,1,FALSE),"Non")&lt;&gt;"Non","Oui","Non")</f>
        <v>Oui</v>
      </c>
      <c r="B1922" s="172">
        <f>IF(A1922="Oui",1,0)</f>
        <v>1</v>
      </c>
      <c r="C1922" s="172">
        <f>IF(OR(G1922="Médecin",H1922="Médecin",I1922="Médecin",I1922="Médecins",H1922="anesthésiste",H1922="boursier univ.",H1922="chercheur",H1922="chirurgien",H1922="Résident(e)",H1922="Md Urg",H1922="Md Card",LEFT(H1922,6)="Fellow",H1922="Externe Médecine",H1922="Directeur de la biobanque Médecin",H1922="monit.-boursier",),1,0)</f>
        <v>0</v>
      </c>
      <c r="D1922" s="172">
        <f>IF(OR(G1922=0,H1922="Stagiaire",H1922="Stagiaires",H1922="Externe",H1922="Externes",G1922="agence",H1922="STAGIAIRE INFIRMIER(ÈRE)",H1922="STAGIAIRE SI",H1922="STAGIAIRE S.I.",H1922="STAGIAIRE PAB",H1922="STAGIAIRE EN PERFUSION",H1922="Stagiaire Physiothérapeute",H1922="Stagiaire médecine",H1922="Stagiaire - Service sociaux",H1922="STAGIAIRE SOINS INFIRMIERS",H1922="STAGIAIRE EXTERNE EN MÉDECINE",H1922="ss",),1,0)</f>
        <v>0</v>
      </c>
      <c r="E1922" s="28" t="s">
        <v>2701</v>
      </c>
      <c r="F1922" s="28" t="s">
        <v>999</v>
      </c>
      <c r="G1922" s="262">
        <v>6886</v>
      </c>
      <c r="H1922" s="79" t="s">
        <v>3477</v>
      </c>
      <c r="I1922" s="164" t="s">
        <v>1395</v>
      </c>
      <c r="J1922" s="273">
        <f ca="1">IF(AK1922&lt;=Données!$B$2,1," ")</f>
        <v>1</v>
      </c>
      <c r="K1922" s="45" t="s">
        <v>56</v>
      </c>
      <c r="L1922" s="46" t="s">
        <v>56</v>
      </c>
      <c r="M1922" s="47" t="s">
        <v>56</v>
      </c>
      <c r="N1922" s="48"/>
      <c r="O1922" s="185"/>
      <c r="P1922" s="187"/>
      <c r="Q1922" s="185"/>
      <c r="R1922" s="186"/>
      <c r="S1922" s="186">
        <v>1</v>
      </c>
      <c r="T1922" s="187"/>
      <c r="U1922" s="187"/>
      <c r="V1922" s="187"/>
      <c r="W1922" s="187"/>
      <c r="X1922" s="214"/>
      <c r="Y1922" s="215"/>
      <c r="Z1922" s="34"/>
      <c r="AA1922" s="35"/>
      <c r="AB1922" s="35"/>
      <c r="AC1922" s="35"/>
      <c r="AD1922" s="36"/>
      <c r="AE1922" s="224"/>
      <c r="AF1922" s="53"/>
      <c r="AG1922" s="54"/>
      <c r="AH1922" s="55"/>
      <c r="AI1922" s="56"/>
      <c r="AJ1922" s="41" t="s">
        <v>98</v>
      </c>
      <c r="AK1922" s="42">
        <v>44581</v>
      </c>
      <c r="AL1922" s="50"/>
      <c r="AM1922" s="337" t="str">
        <f>INDEX($K$6:$AE$6,1,MATCH(1,K1922:AE1922,-1))</f>
        <v>1870 +</v>
      </c>
      <c r="AN1922" s="337" t="str">
        <f>IF(INDEX($K$6:$AE$6,1,MATCH(1,K1922:AE1922,1))&lt;&gt;INDEX($K$6:$AE$6,1,MATCH(1,K1922:AE1922,-1)),INDEX($K$6:$AE$6,1,MATCH(1,K1922:AE1922,1)),"-")</f>
        <v>-</v>
      </c>
    </row>
    <row r="1923" spans="1:40" x14ac:dyDescent="0.2">
      <c r="A1923" s="382" t="str">
        <f>IF(IFERROR(VLOOKUP(G1923,EmployesActifs,1,FALSE),"Non")&lt;&gt;"Non","Oui","Non")</f>
        <v>Oui</v>
      </c>
      <c r="B1923" s="172">
        <f>IF(A1923="Oui",1,0)</f>
        <v>1</v>
      </c>
      <c r="C1923" s="172">
        <f>IF(OR(G1923="Médecin",H1923="Médecin",I1923="Médecin",I1923="Médecins",H1923="anesthésiste",H1923="boursier univ.",H1923="chercheur",H1923="chirurgien",H1923="Résident(e)",H1923="Md Urg",H1923="Md Card",LEFT(H1923,6)="Fellow",H1923="Externe Médecine",H1923="Directeur de la biobanque Médecin",H1923="monit.-boursier",),1,0)</f>
        <v>0</v>
      </c>
      <c r="D1923" s="172">
        <f>IF(OR(G1923=0,H1923="Stagiaire",H1923="Stagiaires",H1923="Externe",H1923="Externes",G1923="agence",H1923="STAGIAIRE INFIRMIER(ÈRE)",H1923="STAGIAIRE SI",H1923="STAGIAIRE S.I.",H1923="STAGIAIRE PAB",H1923="STAGIAIRE EN PERFUSION",H1923="Stagiaire Physiothérapeute",H1923="Stagiaire médecine",H1923="Stagiaire - Service sociaux",H1923="STAGIAIRE SOINS INFIRMIERS",H1923="STAGIAIRE EXTERNE EN MÉDECINE",H1923="ss",),1,0)</f>
        <v>0</v>
      </c>
      <c r="E1923" s="28" t="s">
        <v>2702</v>
      </c>
      <c r="F1923" s="28" t="s">
        <v>1698</v>
      </c>
      <c r="G1923" s="262">
        <v>5113</v>
      </c>
      <c r="H1923" s="79" t="s">
        <v>1435</v>
      </c>
      <c r="I1923" s="164" t="s">
        <v>3632</v>
      </c>
      <c r="J1923" s="273">
        <f ca="1">IF(AK1923&lt;=Données!$B$2,1," ")</f>
        <v>1</v>
      </c>
      <c r="K1923" s="45"/>
      <c r="L1923" s="46" t="s">
        <v>56</v>
      </c>
      <c r="M1923" s="47"/>
      <c r="N1923" s="48"/>
      <c r="O1923" s="185"/>
      <c r="P1923" s="187"/>
      <c r="Q1923" s="185"/>
      <c r="R1923" s="186"/>
      <c r="S1923" s="186">
        <v>1</v>
      </c>
      <c r="T1923" s="187"/>
      <c r="U1923" s="187"/>
      <c r="V1923" s="187"/>
      <c r="W1923" s="187"/>
      <c r="X1923" s="214"/>
      <c r="Y1923" s="215"/>
      <c r="Z1923" s="34"/>
      <c r="AA1923" s="35">
        <v>1</v>
      </c>
      <c r="AB1923" s="35"/>
      <c r="AC1923" s="35"/>
      <c r="AD1923" s="36"/>
      <c r="AE1923" s="224"/>
      <c r="AF1923" s="53"/>
      <c r="AG1923" s="54"/>
      <c r="AH1923" s="55"/>
      <c r="AI1923" s="56"/>
      <c r="AJ1923" s="41" t="s">
        <v>2703</v>
      </c>
      <c r="AK1923" s="42">
        <v>44575</v>
      </c>
      <c r="AL1923" s="50"/>
      <c r="AM1923" s="337" t="str">
        <f>INDEX($K$6:$AE$6,1,MATCH(1,K1923:AE1923,-1))</f>
        <v>1870 +</v>
      </c>
      <c r="AN1923" s="337" t="str">
        <f>IF(INDEX($K$6:$AE$6,1,MATCH(1,K1923:AE1923,1))&lt;&gt;INDEX($K$6:$AE$6,1,MATCH(1,K1923:AE1923,-1)),INDEX($K$6:$AE$6,1,MATCH(1,K1923:AE1923,1)),"-")</f>
        <v>1511-S</v>
      </c>
    </row>
    <row r="1924" spans="1:40" x14ac:dyDescent="0.2">
      <c r="A1924" s="382" t="str">
        <f>IF(IFERROR(VLOOKUP(G1924,EmployesActifs,1,FALSE),"Non")&lt;&gt;"Non","Oui","Non")</f>
        <v>Oui</v>
      </c>
      <c r="B1924" s="172">
        <f>IF(A1924="Oui",1,0)</f>
        <v>1</v>
      </c>
      <c r="C1924" s="172">
        <f>IF(OR(G1924="Médecin",H1924="Médecin",I1924="Médecin",I1924="Médecins",H1924="anesthésiste",H1924="boursier univ.",H1924="chercheur",H1924="chirurgien",H1924="Résident(e)",H1924="Md Urg",H1924="Md Card",LEFT(H1924,6)="Fellow",H1924="Externe Médecine",H1924="Directeur de la biobanque Médecin",H1924="monit.-boursier",),1,0)</f>
        <v>0</v>
      </c>
      <c r="D1924" s="172">
        <f>IF(OR(G1924=0,H1924="Stagiaire",H1924="Stagiaires",H1924="Externe",H1924="Externes",G1924="agence",H1924="STAGIAIRE INFIRMIER(ÈRE)",H1924="STAGIAIRE SI",H1924="STAGIAIRE S.I.",H1924="STAGIAIRE PAB",H1924="STAGIAIRE EN PERFUSION",H1924="Stagiaire Physiothérapeute",H1924="Stagiaire médecine",H1924="Stagiaire - Service sociaux",H1924="STAGIAIRE SOINS INFIRMIERS",H1924="STAGIAIRE EXTERNE EN MÉDECINE",H1924="ss",),1,0)</f>
        <v>0</v>
      </c>
      <c r="E1924" s="28" t="s">
        <v>2704</v>
      </c>
      <c r="F1924" s="28" t="s">
        <v>2378</v>
      </c>
      <c r="G1924" s="262">
        <v>8708</v>
      </c>
      <c r="H1924" s="79" t="s">
        <v>517</v>
      </c>
      <c r="I1924" s="164" t="s">
        <v>5709</v>
      </c>
      <c r="J1924" s="273" t="str">
        <f ca="1">IF(AK1924&lt;=Données!$B$2,1," ")</f>
        <v xml:space="preserve"> </v>
      </c>
      <c r="K1924" s="45" t="s">
        <v>56</v>
      </c>
      <c r="L1924" s="46"/>
      <c r="M1924" s="47"/>
      <c r="N1924" s="48"/>
      <c r="O1924" s="185">
        <v>1</v>
      </c>
      <c r="P1924" s="187"/>
      <c r="Q1924" s="185"/>
      <c r="R1924" s="186"/>
      <c r="S1924" s="186"/>
      <c r="T1924" s="187"/>
      <c r="U1924" s="187"/>
      <c r="V1924" s="187"/>
      <c r="W1924" s="187"/>
      <c r="X1924" s="214"/>
      <c r="Y1924" s="215"/>
      <c r="Z1924" s="34"/>
      <c r="AA1924" s="35"/>
      <c r="AB1924" s="35"/>
      <c r="AC1924" s="35"/>
      <c r="AD1924" s="36"/>
      <c r="AE1924" s="224"/>
      <c r="AF1924" s="37"/>
      <c r="AG1924" s="38"/>
      <c r="AH1924" s="55"/>
      <c r="AI1924" s="56"/>
      <c r="AJ1924" s="41" t="s">
        <v>4462</v>
      </c>
      <c r="AK1924" s="42">
        <v>45343</v>
      </c>
      <c r="AL1924" s="50"/>
      <c r="AM1924" s="337" t="str">
        <f>INDEX($K$6:$AE$6,1,MATCH(1,K1924:AE1924,-1))</f>
        <v>1804S</v>
      </c>
      <c r="AN1924" s="337" t="str">
        <f>IF(INDEX($K$6:$AE$6,1,MATCH(1,K1924:AE1924,1))&lt;&gt;INDEX($K$6:$AE$6,1,MATCH(1,K1924:AE1924,-1)),INDEX($K$6:$AE$6,1,MATCH(1,K1924:AE1924,1)),"-")</f>
        <v>-</v>
      </c>
    </row>
    <row r="1925" spans="1:40" x14ac:dyDescent="0.2">
      <c r="A1925" s="382" t="str">
        <f>IF(IFERROR(VLOOKUP(G1925,EmployesActifs,1,FALSE),"Non")&lt;&gt;"Non","Oui","Non")</f>
        <v>Oui</v>
      </c>
      <c r="B1925" s="172">
        <f>IF(A1925="Oui",1,0)</f>
        <v>1</v>
      </c>
      <c r="C1925" s="172">
        <f>IF(OR(G1925="Médecin",H1925="Médecin",I1925="Médecin",I1925="Médecins",H1925="anesthésiste",H1925="boursier univ.",H1925="chercheur",H1925="chirurgien",H1925="Résident(e)",H1925="Md Urg",H1925="Md Card",LEFT(H1925,6)="Fellow",H1925="Externe Médecine",H1925="Directeur de la biobanque Médecin",H1925="monit.-boursier",),1,0)</f>
        <v>0</v>
      </c>
      <c r="D1925" s="172">
        <f>IF(OR(G1925=0,H1925="Stagiaire",H1925="Stagiaires",H1925="Externe",H1925="Externes",G1925="agence",H1925="STAGIAIRE INFIRMIER(ÈRE)",H1925="STAGIAIRE SI",H1925="STAGIAIRE S.I.",H1925="STAGIAIRE PAB",H1925="STAGIAIRE EN PERFUSION",H1925="Stagiaire Physiothérapeute",H1925="Stagiaire médecine",H1925="Stagiaire - Service sociaux",H1925="STAGIAIRE SOINS INFIRMIERS",H1925="STAGIAIRE EXTERNE EN MÉDECINE",H1925="ss",),1,0)</f>
        <v>0</v>
      </c>
      <c r="E1925" s="28" t="s">
        <v>2705</v>
      </c>
      <c r="F1925" s="28" t="s">
        <v>2706</v>
      </c>
      <c r="G1925" s="262">
        <v>10856</v>
      </c>
      <c r="H1925" s="79" t="s">
        <v>69</v>
      </c>
      <c r="I1925" s="164" t="s">
        <v>836</v>
      </c>
      <c r="J1925" s="273" t="str">
        <f ca="1">IF(AK1925&lt;=Données!$B$2,1," ")</f>
        <v xml:space="preserve"> </v>
      </c>
      <c r="K1925" s="45"/>
      <c r="L1925" s="46"/>
      <c r="M1925" s="47">
        <v>1</v>
      </c>
      <c r="N1925" s="48"/>
      <c r="O1925" s="185"/>
      <c r="P1925" s="187"/>
      <c r="Q1925" s="185"/>
      <c r="R1925" s="186"/>
      <c r="S1925" s="186"/>
      <c r="T1925" s="187"/>
      <c r="U1925" s="187"/>
      <c r="V1925" s="187"/>
      <c r="W1925" s="187"/>
      <c r="X1925" s="214"/>
      <c r="Y1925" s="215"/>
      <c r="Z1925" s="34"/>
      <c r="AA1925" s="35"/>
      <c r="AB1925" s="35"/>
      <c r="AC1925" s="35"/>
      <c r="AD1925" s="36"/>
      <c r="AE1925" s="224"/>
      <c r="AF1925" s="53"/>
      <c r="AG1925" s="54"/>
      <c r="AH1925" s="55"/>
      <c r="AI1925" s="56"/>
      <c r="AJ1925" s="41" t="s">
        <v>4462</v>
      </c>
      <c r="AK1925" s="42">
        <v>45812</v>
      </c>
      <c r="AL1925" s="50"/>
      <c r="AM1925" s="337" t="str">
        <f>INDEX($K$6:$AE$6,1,MATCH(1,K1925:AE1925,-1))</f>
        <v>95PFE-L2L</v>
      </c>
      <c r="AN1925" s="337" t="str">
        <f>IF(INDEX($K$6:$AE$6,1,MATCH(1,K1925:AE1925,1))&lt;&gt;INDEX($K$6:$AE$6,1,MATCH(1,K1925:AE1925,-1)),INDEX($K$6:$AE$6,1,MATCH(1,K1925:AE1925,1)),"-")</f>
        <v>-</v>
      </c>
    </row>
    <row r="1926" spans="1:40" x14ac:dyDescent="0.2">
      <c r="A1926" s="382" t="str">
        <f>IF(IFERROR(VLOOKUP(G1926,EmployesActifs,1,FALSE),"Non")&lt;&gt;"Non","Oui","Non")</f>
        <v>Oui</v>
      </c>
      <c r="B1926" s="172">
        <f>IF(A1926="Oui",1,0)</f>
        <v>1</v>
      </c>
      <c r="C1926" s="172">
        <f>IF(OR(G1926="Médecin",H1926="Médecin",I1926="Médecin",I1926="Médecins",H1926="anesthésiste",H1926="boursier univ.",H1926="chercheur",H1926="chirurgien",H1926="Résident(e)",H1926="Md Urg",H1926="Md Card",LEFT(H1926,6)="Fellow",H1926="Externe Médecine",H1926="Directeur de la biobanque Médecin",H1926="monit.-boursier",),1,0)</f>
        <v>0</v>
      </c>
      <c r="D1926" s="172">
        <f>IF(OR(G1926=0,H1926="Stagiaire",H1926="Stagiaires",H1926="Externe",H1926="Externes",G1926="agence",H1926="STAGIAIRE INFIRMIER(ÈRE)",H1926="STAGIAIRE SI",H1926="STAGIAIRE S.I.",H1926="STAGIAIRE PAB",H1926="STAGIAIRE EN PERFUSION",H1926="Stagiaire Physiothérapeute",H1926="Stagiaire médecine",H1926="Stagiaire - Service sociaux",H1926="STAGIAIRE SOINS INFIRMIERS",H1926="STAGIAIRE EXTERNE EN MÉDECINE",H1926="ss",),1,0)</f>
        <v>0</v>
      </c>
      <c r="E1926" s="28" t="s">
        <v>3133</v>
      </c>
      <c r="F1926" s="28" t="s">
        <v>3134</v>
      </c>
      <c r="G1926" s="262">
        <v>12774</v>
      </c>
      <c r="H1926" s="79" t="s">
        <v>103</v>
      </c>
      <c r="I1926" s="164" t="s">
        <v>5715</v>
      </c>
      <c r="J1926" s="273">
        <f ca="1">IF(AK1926&lt;=Données!$B$2,1," ")</f>
        <v>1</v>
      </c>
      <c r="K1926" s="45"/>
      <c r="L1926" s="46" t="s">
        <v>56</v>
      </c>
      <c r="M1926" s="47"/>
      <c r="N1926" s="48">
        <v>1</v>
      </c>
      <c r="O1926" s="185"/>
      <c r="P1926" s="187"/>
      <c r="Q1926" s="185"/>
      <c r="R1926" s="186"/>
      <c r="S1926" s="186"/>
      <c r="T1926" s="187"/>
      <c r="U1926" s="187"/>
      <c r="V1926" s="187"/>
      <c r="W1926" s="187"/>
      <c r="X1926" s="214"/>
      <c r="Y1926" s="215"/>
      <c r="Z1926" s="34"/>
      <c r="AA1926" s="35"/>
      <c r="AB1926" s="35"/>
      <c r="AC1926" s="35"/>
      <c r="AD1926" s="36"/>
      <c r="AE1926" s="224"/>
      <c r="AF1926" s="53"/>
      <c r="AG1926" s="54"/>
      <c r="AH1926" s="55"/>
      <c r="AI1926" s="56"/>
      <c r="AJ1926" s="41" t="s">
        <v>652</v>
      </c>
      <c r="AK1926" s="42">
        <v>44968</v>
      </c>
      <c r="AL1926" s="50"/>
      <c r="AM1926" s="337" t="str">
        <f>INDEX($K$6:$AE$6,1,MATCH(1,K1926:AE1926,-1))</f>
        <v>F550</v>
      </c>
      <c r="AN1926" s="337" t="str">
        <f>IF(INDEX($K$6:$AE$6,1,MATCH(1,K1926:AE1926,1))&lt;&gt;INDEX($K$6:$AE$6,1,MATCH(1,K1926:AE1926,-1)),INDEX($K$6:$AE$6,1,MATCH(1,K1926:AE1926,1)),"-")</f>
        <v>-</v>
      </c>
    </row>
    <row r="1927" spans="1:40" x14ac:dyDescent="0.2">
      <c r="A1927" s="382" t="str">
        <f>IF(IFERROR(VLOOKUP(G1927,EmployesActifs,1,FALSE),"Non")&lt;&gt;"Non","Oui","Non")</f>
        <v>Oui</v>
      </c>
      <c r="B1927" s="172">
        <f>IF(A1927="Oui",1,0)</f>
        <v>1</v>
      </c>
      <c r="C1927" s="172">
        <f>IF(OR(G1927="Médecin",H1927="Médecin",I1927="Médecin",I1927="Médecins",H1927="anesthésiste",H1927="boursier univ.",H1927="chercheur",H1927="chirurgien",H1927="Résident(e)",H1927="Md Urg",H1927="Md Card",LEFT(H1927,6)="Fellow",H1927="Externe Médecine",H1927="Directeur de la biobanque Médecin",H1927="monit.-boursier",),1,0)</f>
        <v>0</v>
      </c>
      <c r="D1927" s="172">
        <f>IF(OR(G1927=0,H1927="Stagiaire",H1927="Stagiaires",H1927="Externe",H1927="Externes",G1927="agence",H1927="STAGIAIRE INFIRMIER(ÈRE)",H1927="STAGIAIRE SI",H1927="STAGIAIRE S.I.",H1927="STAGIAIRE PAB",H1927="STAGIAIRE EN PERFUSION",H1927="Stagiaire Physiothérapeute",H1927="Stagiaire médecine",H1927="Stagiaire - Service sociaux",H1927="STAGIAIRE SOINS INFIRMIERS",H1927="STAGIAIRE EXTERNE EN MÉDECINE",H1927="ss",),1,0)</f>
        <v>0</v>
      </c>
      <c r="E1927" s="28" t="s">
        <v>2707</v>
      </c>
      <c r="F1927" s="28" t="s">
        <v>2708</v>
      </c>
      <c r="G1927" s="262">
        <v>11333</v>
      </c>
      <c r="H1927" s="79" t="s">
        <v>103</v>
      </c>
      <c r="I1927" s="164" t="s">
        <v>5717</v>
      </c>
      <c r="J1927" s="273">
        <f ca="1">IF(AK1927&lt;=Données!$B$2,1," ")</f>
        <v>1</v>
      </c>
      <c r="K1927" s="45"/>
      <c r="L1927" s="46">
        <v>1</v>
      </c>
      <c r="M1927" s="47"/>
      <c r="N1927" s="48"/>
      <c r="O1927" s="185"/>
      <c r="P1927" s="187"/>
      <c r="Q1927" s="185"/>
      <c r="R1927" s="186"/>
      <c r="S1927" s="186"/>
      <c r="T1927" s="187"/>
      <c r="U1927" s="187"/>
      <c r="V1927" s="187"/>
      <c r="W1927" s="187"/>
      <c r="X1927" s="214"/>
      <c r="Y1927" s="215"/>
      <c r="Z1927" s="34"/>
      <c r="AA1927" s="35"/>
      <c r="AB1927" s="35"/>
      <c r="AC1927" s="35"/>
      <c r="AD1927" s="36"/>
      <c r="AE1927" s="224"/>
      <c r="AF1927" s="53"/>
      <c r="AG1927" s="54"/>
      <c r="AH1927" s="55"/>
      <c r="AI1927" s="56"/>
      <c r="AJ1927" s="41" t="s">
        <v>85</v>
      </c>
      <c r="AK1927" s="42">
        <v>44567</v>
      </c>
      <c r="AL1927" s="50"/>
      <c r="AM1927" s="337" t="str">
        <f>INDEX($K$6:$AE$6,1,MATCH(1,K1927:AE1927,-1))</f>
        <v>95PFE-L2M</v>
      </c>
      <c r="AN1927" s="337" t="str">
        <f>IF(INDEX($K$6:$AE$6,1,MATCH(1,K1927:AE1927,1))&lt;&gt;INDEX($K$6:$AE$6,1,MATCH(1,K1927:AE1927,-1)),INDEX($K$6:$AE$6,1,MATCH(1,K1927:AE1927,1)),"-")</f>
        <v>-</v>
      </c>
    </row>
    <row r="1928" spans="1:40" x14ac:dyDescent="0.2">
      <c r="A1928" s="382" t="str">
        <f>IF(IFERROR(VLOOKUP(G1928,EmployesActifs,1,FALSE),"Non")&lt;&gt;"Non","Oui","Non")</f>
        <v>Oui</v>
      </c>
      <c r="B1928" s="172">
        <f>IF(A1928="Oui",1,0)</f>
        <v>1</v>
      </c>
      <c r="C1928" s="172">
        <f>IF(OR(G1928="Médecin",H1928="Médecin",I1928="Médecin",I1928="Médecins",H1928="anesthésiste",H1928="boursier univ.",H1928="chercheur",H1928="chirurgien",H1928="Résident(e)",H1928="Md Urg",H1928="Md Card",LEFT(H1928,6)="Fellow",H1928="Externe Médecine",H1928="Directeur de la biobanque Médecin",H1928="monit.-boursier",),1,0)</f>
        <v>0</v>
      </c>
      <c r="D1928" s="172">
        <f>IF(OR(G1928=0,H1928="Stagiaire",H1928="Stagiaires",H1928="Externe",H1928="Externes",G1928="agence",H1928="STAGIAIRE INFIRMIER(ÈRE)",H1928="STAGIAIRE SI",H1928="STAGIAIRE S.I.",H1928="STAGIAIRE PAB",H1928="STAGIAIRE EN PERFUSION",H1928="Stagiaire Physiothérapeute",H1928="Stagiaire médecine",H1928="Stagiaire - Service sociaux",H1928="STAGIAIRE SOINS INFIRMIERS",H1928="STAGIAIRE EXTERNE EN MÉDECINE",H1928="ss",),1,0)</f>
        <v>0</v>
      </c>
      <c r="E1928" s="28" t="s">
        <v>2709</v>
      </c>
      <c r="F1928" s="28" t="s">
        <v>592</v>
      </c>
      <c r="G1928" s="262">
        <v>3480</v>
      </c>
      <c r="H1928" s="79" t="s">
        <v>641</v>
      </c>
      <c r="I1928" s="164" t="s">
        <v>209</v>
      </c>
      <c r="J1928" s="273" t="str">
        <f ca="1">IF(AK1928&lt;=Données!$B$2,1," ")</f>
        <v xml:space="preserve"> </v>
      </c>
      <c r="K1928" s="45">
        <v>1</v>
      </c>
      <c r="L1928" s="46"/>
      <c r="M1928" s="47"/>
      <c r="N1928" s="48"/>
      <c r="O1928" s="185"/>
      <c r="P1928" s="187"/>
      <c r="Q1928" s="185"/>
      <c r="R1928" s="186"/>
      <c r="S1928" s="186"/>
      <c r="T1928" s="187"/>
      <c r="U1928" s="187"/>
      <c r="V1928" s="187"/>
      <c r="W1928" s="187"/>
      <c r="X1928" s="214"/>
      <c r="Y1928" s="215"/>
      <c r="Z1928" s="34"/>
      <c r="AA1928" s="35"/>
      <c r="AB1928" s="35"/>
      <c r="AC1928" s="35"/>
      <c r="AD1928" s="36"/>
      <c r="AE1928" s="224"/>
      <c r="AF1928" s="53"/>
      <c r="AG1928" s="54"/>
      <c r="AH1928" s="55"/>
      <c r="AI1928" s="56"/>
      <c r="AJ1928" s="41" t="s">
        <v>4462</v>
      </c>
      <c r="AK1928" s="42">
        <v>45272</v>
      </c>
      <c r="AL1928" s="50" t="s">
        <v>200</v>
      </c>
      <c r="AM1928" s="337" t="str">
        <f>INDEX($K$6:$AE$6,1,MATCH(1,K1928:AE1928,-1))</f>
        <v>95PFE-L2S</v>
      </c>
      <c r="AN1928" s="337" t="str">
        <f>IF(INDEX($K$6:$AE$6,1,MATCH(1,K1928:AE1928,1))&lt;&gt;INDEX($K$6:$AE$6,1,MATCH(1,K1928:AE1928,-1)),INDEX($K$6:$AE$6,1,MATCH(1,K1928:AE1928,1)),"-")</f>
        <v>-</v>
      </c>
    </row>
    <row r="1929" spans="1:40" x14ac:dyDescent="0.2">
      <c r="A1929" s="382" t="str">
        <f>IF(IFERROR(VLOOKUP(G1929,EmployesActifs,1,FALSE),"Non")&lt;&gt;"Non","Oui","Non")</f>
        <v>Oui</v>
      </c>
      <c r="B1929" s="172">
        <f>IF(A1929="Oui",1,0)</f>
        <v>1</v>
      </c>
      <c r="C1929" s="172">
        <f>IF(OR(G1929="Médecin",H1929="Médecin",I1929="Médecin",I1929="Médecins",H1929="anesthésiste",H1929="boursier univ.",H1929="chercheur",H1929="chirurgien",H1929="Résident(e)",H1929="Md Urg",H1929="Md Card",LEFT(H1929,6)="Fellow",H1929="Externe Médecine",H1929="Directeur de la biobanque Médecin",H1929="monit.-boursier",),1,0)</f>
        <v>0</v>
      </c>
      <c r="D1929" s="172">
        <f>IF(OR(G1929=0,H1929="Stagiaire",H1929="Stagiaires",H1929="Externe",H1929="Externes",G1929="agence",H1929="STAGIAIRE INFIRMIER(ÈRE)",H1929="STAGIAIRE SI",H1929="STAGIAIRE S.I.",H1929="STAGIAIRE PAB",H1929="STAGIAIRE EN PERFUSION",H1929="Stagiaire Physiothérapeute",H1929="Stagiaire médecine",H1929="Stagiaire - Service sociaux",H1929="STAGIAIRE SOINS INFIRMIERS",H1929="STAGIAIRE EXTERNE EN MÉDECINE",H1929="ss",),1,0)</f>
        <v>0</v>
      </c>
      <c r="E1929" s="28" t="s">
        <v>2709</v>
      </c>
      <c r="F1929" s="28" t="s">
        <v>5199</v>
      </c>
      <c r="G1929" s="262">
        <v>14046</v>
      </c>
      <c r="H1929" s="79" t="s">
        <v>6214</v>
      </c>
      <c r="I1929" s="164" t="s">
        <v>209</v>
      </c>
      <c r="J1929" s="273" t="str">
        <f ca="1">IF(AK1929&lt;=Données!$B$2,1," ")</f>
        <v xml:space="preserve"> </v>
      </c>
      <c r="K1929" s="45">
        <v>1</v>
      </c>
      <c r="L1929" s="46"/>
      <c r="M1929" s="47"/>
      <c r="N1929" s="48"/>
      <c r="O1929" s="185"/>
      <c r="P1929" s="187"/>
      <c r="Q1929" s="185"/>
      <c r="R1929" s="186"/>
      <c r="S1929" s="186"/>
      <c r="T1929" s="187"/>
      <c r="U1929" s="187"/>
      <c r="V1929" s="187"/>
      <c r="W1929" s="187"/>
      <c r="X1929" s="214"/>
      <c r="Y1929" s="215"/>
      <c r="Z1929" s="34"/>
      <c r="AA1929" s="35"/>
      <c r="AB1929" s="35"/>
      <c r="AC1929" s="35"/>
      <c r="AD1929" s="36"/>
      <c r="AE1929" s="224"/>
      <c r="AF1929" s="53"/>
      <c r="AG1929" s="54"/>
      <c r="AH1929" s="55"/>
      <c r="AI1929" s="56"/>
      <c r="AJ1929" s="41" t="s">
        <v>4462</v>
      </c>
      <c r="AK1929" s="42">
        <v>45841</v>
      </c>
      <c r="AL1929" s="50"/>
      <c r="AM1929" s="337" t="str">
        <f>INDEX($K$6:$AE$6,1,MATCH(1,K1929:AE1929,-1))</f>
        <v>95PFE-L2S</v>
      </c>
      <c r="AN1929" s="337" t="str">
        <f>IF(INDEX($K$6:$AE$6,1,MATCH(1,K1929:AE1929,1))&lt;&gt;INDEX($K$6:$AE$6,1,MATCH(1,K1929:AE1929,-1)),INDEX($K$6:$AE$6,1,MATCH(1,K1929:AE1929,1)),"-")</f>
        <v>-</v>
      </c>
    </row>
    <row r="1930" spans="1:40" x14ac:dyDescent="0.2">
      <c r="A1930" s="382" t="str">
        <f>IF(IFERROR(VLOOKUP(G1930,EmployesActifs,1,FALSE),"Non")&lt;&gt;"Non","Oui","Non")</f>
        <v>Oui</v>
      </c>
      <c r="B1930" s="172">
        <f>IF(A1930="Oui",1,0)</f>
        <v>1</v>
      </c>
      <c r="C1930" s="172">
        <f>IF(OR(G1930="Médecin",H1930="Médecin",I1930="Médecin",I1930="Médecins",H1930="anesthésiste",H1930="boursier univ.",H1930="chercheur",H1930="chirurgien",H1930="Résident(e)",H1930="Md Urg",H1930="Md Card",LEFT(H1930,6)="Fellow",H1930="Externe Médecine",H1930="Directeur de la biobanque Médecin",H1930="monit.-boursier",),1,0)</f>
        <v>0</v>
      </c>
      <c r="D1930" s="172">
        <f>IF(OR(G1930=0,H1930="Stagiaire",H1930="Stagiaires",H1930="Externe",H1930="Externes",G1930="agence",H1930="STAGIAIRE INFIRMIER(ÈRE)",H1930="STAGIAIRE SI",H1930="STAGIAIRE S.I.",H1930="STAGIAIRE PAB",H1930="STAGIAIRE EN PERFUSION",H1930="Stagiaire Physiothérapeute",H1930="Stagiaire médecine",H1930="Stagiaire - Service sociaux",H1930="STAGIAIRE SOINS INFIRMIERS",H1930="STAGIAIRE EXTERNE EN MÉDECINE",H1930="ss",),1,0)</f>
        <v>0</v>
      </c>
      <c r="E1930" s="28" t="s">
        <v>2712</v>
      </c>
      <c r="F1930" s="28" t="s">
        <v>782</v>
      </c>
      <c r="G1930" s="262">
        <v>11786</v>
      </c>
      <c r="H1930" s="79" t="s">
        <v>69</v>
      </c>
      <c r="I1930" s="164" t="s">
        <v>5215</v>
      </c>
      <c r="J1930" s="273" t="str">
        <f ca="1">IF(AK1930&lt;=Données!$B$2,1," ")</f>
        <v xml:space="preserve"> </v>
      </c>
      <c r="K1930" s="45"/>
      <c r="L1930" s="46">
        <v>1</v>
      </c>
      <c r="M1930" s="47"/>
      <c r="N1930" s="48"/>
      <c r="O1930" s="185"/>
      <c r="P1930" s="187"/>
      <c r="Q1930" s="185"/>
      <c r="R1930" s="186"/>
      <c r="S1930" s="186"/>
      <c r="T1930" s="187"/>
      <c r="U1930" s="187"/>
      <c r="V1930" s="187"/>
      <c r="W1930" s="187"/>
      <c r="X1930" s="214"/>
      <c r="Y1930" s="215"/>
      <c r="Z1930" s="34"/>
      <c r="AA1930" s="35"/>
      <c r="AB1930" s="35"/>
      <c r="AC1930" s="35"/>
      <c r="AD1930" s="36"/>
      <c r="AE1930" s="224"/>
      <c r="AF1930" s="53"/>
      <c r="AG1930" s="54"/>
      <c r="AH1930" s="55"/>
      <c r="AI1930" s="56"/>
      <c r="AJ1930" s="41" t="s">
        <v>4462</v>
      </c>
      <c r="AK1930" s="42">
        <v>45728</v>
      </c>
      <c r="AL1930" s="50"/>
      <c r="AM1930" s="337" t="str">
        <f>INDEX($K$6:$AE$6,1,MATCH(1,K1930:AE1930,-1))</f>
        <v>95PFE-L2M</v>
      </c>
      <c r="AN1930" s="337" t="str">
        <f>IF(INDEX($K$6:$AE$6,1,MATCH(1,K1930:AE1930,1))&lt;&gt;INDEX($K$6:$AE$6,1,MATCH(1,K1930:AE1930,-1)),INDEX($K$6:$AE$6,1,MATCH(1,K1930:AE1930,1)),"-")</f>
        <v>-</v>
      </c>
    </row>
    <row r="1931" spans="1:40" x14ac:dyDescent="0.2">
      <c r="B1931" s="172">
        <f>IF(A1931="Oui",1,0)</f>
        <v>0</v>
      </c>
      <c r="C1931" s="172">
        <f>IF(OR(G1931="Médecin",H1931="Médecin",I1931="Médecin",I1931="Médecins",H1931="anesthésiste",H1931="boursier univ.",H1931="chercheur",H1931="chirurgien",H1931="Résident(e)",H1931="Md Urg",H1931="Md Card",LEFT(H1931,6)="Fellow",H1931="Externe Médecine",H1931="Directeur de la biobanque Médecin",H1931="monit.-boursier",),1,0)</f>
        <v>0</v>
      </c>
      <c r="D1931" s="172">
        <f>IF(OR(G1931=0,H1931="Stagiaire",H1931="Stagiaires",H1931="Externe",H1931="Externes",G1931="agence",H1931="STAGIAIRE INFIRMIER(ÈRE)",H1931="STAGIAIRE SI",H1931="STAGIAIRE S.I.",H1931="STAGIAIRE PAB",H1931="STAGIAIRE EN PERFUSION",H1931="Stagiaire Physiothérapeute",H1931="Stagiaire médecine",H1931="Stagiaire - Service sociaux",H1931="STAGIAIRE SOINS INFIRMIERS",H1931="STAGIAIRE EXTERNE EN MÉDECINE",H1931="ss",),1,0)</f>
        <v>1</v>
      </c>
      <c r="E1931" s="28" t="s">
        <v>2713</v>
      </c>
      <c r="F1931" s="28" t="s">
        <v>1811</v>
      </c>
      <c r="G1931" s="262">
        <v>0</v>
      </c>
      <c r="H1931" s="79" t="s">
        <v>479</v>
      </c>
      <c r="I1931" s="164" t="s">
        <v>2714</v>
      </c>
      <c r="J1931" s="273">
        <f ca="1">IF(AK1931&lt;=Données!$B$2,1," ")</f>
        <v>1</v>
      </c>
      <c r="K1931" s="45"/>
      <c r="L1931" s="46"/>
      <c r="M1931" s="47" t="s">
        <v>56</v>
      </c>
      <c r="N1931" s="48"/>
      <c r="O1931" s="185"/>
      <c r="P1931" s="187"/>
      <c r="Q1931" s="185"/>
      <c r="R1931" s="186"/>
      <c r="S1931" s="186">
        <v>1</v>
      </c>
      <c r="T1931" s="187"/>
      <c r="U1931" s="187"/>
      <c r="V1931" s="187"/>
      <c r="W1931" s="187"/>
      <c r="X1931" s="214"/>
      <c r="Y1931" s="215"/>
      <c r="Z1931" s="34"/>
      <c r="AA1931" s="35"/>
      <c r="AB1931" s="35"/>
      <c r="AC1931" s="35"/>
      <c r="AD1931" s="36"/>
      <c r="AE1931" s="224"/>
      <c r="AF1931" s="53"/>
      <c r="AG1931" s="54"/>
      <c r="AH1931" s="55"/>
      <c r="AI1931" s="56"/>
      <c r="AJ1931" s="41" t="s">
        <v>239</v>
      </c>
      <c r="AK1931" s="42">
        <v>44579</v>
      </c>
      <c r="AL1931" s="50"/>
      <c r="AM1931" s="337" t="str">
        <f>INDEX($K$6:$AE$6,1,MATCH(1,K1931:AE1931,-1))</f>
        <v>1870 +</v>
      </c>
      <c r="AN1931" s="337" t="str">
        <f>IF(INDEX($K$6:$AE$6,1,MATCH(1,K1931:AE1931,1))&lt;&gt;INDEX($K$6:$AE$6,1,MATCH(1,K1931:AE1931,-1)),INDEX($K$6:$AE$6,1,MATCH(1,K1931:AE1931,1)),"-")</f>
        <v>-</v>
      </c>
    </row>
    <row r="1932" spans="1:40" x14ac:dyDescent="0.2">
      <c r="A1932" s="382" t="str">
        <f>IF(IFERROR(VLOOKUP(G1932,EmployesActifs,1,FALSE),"Non")&lt;&gt;"Non","Oui","Non")</f>
        <v>Oui</v>
      </c>
      <c r="B1932" s="172">
        <f>IF(A1932="Oui",1,0)</f>
        <v>1</v>
      </c>
      <c r="C1932" s="172">
        <f>IF(OR(G1932="Médecin",H1932="Médecin",I1932="Médecin",I1932="Médecins",H1932="anesthésiste",H1932="boursier univ.",H1932="chercheur",H1932="chirurgien",H1932="Résident(e)",H1932="Md Urg",H1932="Md Card",LEFT(H1932,6)="Fellow",H1932="Externe Médecine",H1932="Directeur de la biobanque Médecin",H1932="monit.-boursier",),1,0)</f>
        <v>0</v>
      </c>
      <c r="D1932" s="172">
        <f>IF(OR(G1932=0,H1932="Stagiaire",H1932="Stagiaires",H1932="Externe",H1932="Externes",G1932="agence",H1932="STAGIAIRE INFIRMIER(ÈRE)",H1932="STAGIAIRE SI",H1932="STAGIAIRE S.I.",H1932="STAGIAIRE PAB",H1932="STAGIAIRE EN PERFUSION",H1932="Stagiaire Physiothérapeute",H1932="Stagiaire médecine",H1932="Stagiaire - Service sociaux",H1932="STAGIAIRE SOINS INFIRMIERS",H1932="STAGIAIRE EXTERNE EN MÉDECINE",H1932="ss",),1,0)</f>
        <v>0</v>
      </c>
      <c r="E1932" s="28" t="s">
        <v>2715</v>
      </c>
      <c r="F1932" s="28" t="s">
        <v>966</v>
      </c>
      <c r="G1932" s="262">
        <v>5935</v>
      </c>
      <c r="H1932" s="79" t="s">
        <v>3580</v>
      </c>
      <c r="I1932" s="164" t="s">
        <v>3581</v>
      </c>
      <c r="J1932" s="273" t="str">
        <f ca="1">IF(AK1932&lt;=Données!$B$2,1," ")</f>
        <v xml:space="preserve"> </v>
      </c>
      <c r="K1932" s="45"/>
      <c r="L1932" s="46"/>
      <c r="M1932" s="47"/>
      <c r="N1932" s="48"/>
      <c r="O1932" s="185"/>
      <c r="P1932" s="187"/>
      <c r="Q1932" s="185"/>
      <c r="R1932" s="186"/>
      <c r="S1932" s="186">
        <v>1</v>
      </c>
      <c r="T1932" s="187"/>
      <c r="U1932" s="187"/>
      <c r="V1932" s="187"/>
      <c r="W1932" s="187"/>
      <c r="X1932" s="214"/>
      <c r="Y1932" s="215"/>
      <c r="Z1932" s="34"/>
      <c r="AA1932" s="35"/>
      <c r="AB1932" s="35"/>
      <c r="AC1932" s="35"/>
      <c r="AD1932" s="36"/>
      <c r="AE1932" s="224"/>
      <c r="AF1932" s="53"/>
      <c r="AG1932" s="54"/>
      <c r="AH1932" s="55"/>
      <c r="AI1932" s="56"/>
      <c r="AJ1932" s="41" t="s">
        <v>4462</v>
      </c>
      <c r="AK1932" s="42">
        <v>45790</v>
      </c>
      <c r="AL1932" s="50"/>
      <c r="AM1932" s="337" t="str">
        <f>INDEX($K$6:$AE$6,1,MATCH(1,K1932:AE1932,-1))</f>
        <v>1870 +</v>
      </c>
      <c r="AN1932" s="337" t="str">
        <f>IF(INDEX($K$6:$AE$6,1,MATCH(1,K1932:AE1932,1))&lt;&gt;INDEX($K$6:$AE$6,1,MATCH(1,K1932:AE1932,-1)),INDEX($K$6:$AE$6,1,MATCH(1,K1932:AE1932,1)),"-")</f>
        <v>-</v>
      </c>
    </row>
    <row r="1933" spans="1:40" x14ac:dyDescent="0.2">
      <c r="A1933" s="382" t="str">
        <f>IF(IFERROR(VLOOKUP(G1933,EmployesActifs,1,FALSE),"Non")&lt;&gt;"Non","Oui","Non")</f>
        <v>Oui</v>
      </c>
      <c r="B1933" s="172">
        <f>IF(A1933="Oui",1,0)</f>
        <v>1</v>
      </c>
      <c r="C1933" s="172">
        <f>IF(OR(G1933="Médecin",H1933="Médecin",I1933="Médecin",I1933="Médecins",H1933="anesthésiste",H1933="boursier univ.",H1933="chercheur",H1933="chirurgien",H1933="Résident(e)",H1933="Md Urg",H1933="Md Card",LEFT(H1933,6)="Fellow",H1933="Externe Médecine",H1933="Directeur de la biobanque Médecin",H1933="monit.-boursier",),1,0)</f>
        <v>0</v>
      </c>
      <c r="D1933" s="172">
        <f>IF(OR(G1933=0,H1933="Stagiaire",H1933="Stagiaires",H1933="Externe",H1933="Externes",G1933="agence",H1933="STAGIAIRE INFIRMIER(ÈRE)",H1933="STAGIAIRE SI",H1933="STAGIAIRE S.I.",H1933="STAGIAIRE PAB",H1933="STAGIAIRE EN PERFUSION",H1933="Stagiaire Physiothérapeute",H1933="Stagiaire médecine",H1933="Stagiaire - Service sociaux",H1933="STAGIAIRE SOINS INFIRMIERS",H1933="STAGIAIRE EXTERNE EN MÉDECINE",H1933="ss",),1,0)</f>
        <v>0</v>
      </c>
      <c r="E1933" s="28" t="s">
        <v>2716</v>
      </c>
      <c r="F1933" s="28" t="s">
        <v>592</v>
      </c>
      <c r="G1933" s="262">
        <v>11912</v>
      </c>
      <c r="H1933" s="79" t="s">
        <v>570</v>
      </c>
      <c r="I1933" s="164" t="s">
        <v>3564</v>
      </c>
      <c r="J1933" s="273" t="str">
        <f ca="1">IF(AK1933&lt;=Données!$B$2,1," ")</f>
        <v xml:space="preserve"> </v>
      </c>
      <c r="K1933" s="45">
        <v>1</v>
      </c>
      <c r="L1933" s="46"/>
      <c r="M1933" s="47"/>
      <c r="N1933" s="48"/>
      <c r="O1933" s="185"/>
      <c r="P1933" s="187"/>
      <c r="Q1933" s="185"/>
      <c r="R1933" s="186"/>
      <c r="S1933" s="186"/>
      <c r="T1933" s="187"/>
      <c r="U1933" s="187"/>
      <c r="V1933" s="187"/>
      <c r="W1933" s="187"/>
      <c r="X1933" s="214"/>
      <c r="Y1933" s="215"/>
      <c r="Z1933" s="34"/>
      <c r="AA1933" s="35"/>
      <c r="AB1933" s="35"/>
      <c r="AC1933" s="35"/>
      <c r="AD1933" s="36"/>
      <c r="AE1933" s="224"/>
      <c r="AF1933" s="53"/>
      <c r="AG1933" s="54"/>
      <c r="AH1933" s="55"/>
      <c r="AI1933" s="56"/>
      <c r="AJ1933" s="41" t="s">
        <v>4462</v>
      </c>
      <c r="AK1933" s="42">
        <v>45903</v>
      </c>
      <c r="AL1933" s="50"/>
      <c r="AM1933" s="337" t="str">
        <f>INDEX($K$6:$AE$6,1,MATCH(1,K1933:AE1933,-1))</f>
        <v>95PFE-L2S</v>
      </c>
      <c r="AN1933" s="337" t="str">
        <f>IF(INDEX($K$6:$AE$6,1,MATCH(1,K1933:AE1933,1))&lt;&gt;INDEX($K$6:$AE$6,1,MATCH(1,K1933:AE1933,-1)),INDEX($K$6:$AE$6,1,MATCH(1,K1933:AE1933,1)),"-")</f>
        <v>-</v>
      </c>
    </row>
    <row r="1934" spans="1:40" x14ac:dyDescent="0.2">
      <c r="B1934" s="172">
        <f>IF(A1934="Oui",1,0)</f>
        <v>0</v>
      </c>
      <c r="C1934" s="172">
        <f>IF(OR(G1934="Médecin",H1934="Médecin",I1934="Médecin",I1934="Médecins",H1934="anesthésiste",H1934="boursier univ.",H1934="chercheur",H1934="chirurgien",H1934="Résident(e)",H1934="Md Urg",H1934="Md Card",LEFT(H1934,6)="Fellow",H1934="Externe Médecine",H1934="Directeur de la biobanque Médecin",H1934="monit.-boursier",),1,0)</f>
        <v>1</v>
      </c>
      <c r="D1934" s="172">
        <f>IF(OR(G1934=0,H1934="Stagiaire",H1934="Stagiaires",H1934="Externe",H1934="Externes",G1934="agence",H1934="STAGIAIRE INFIRMIER(ÈRE)",H1934="STAGIAIRE SI",H1934="STAGIAIRE S.I.",H1934="STAGIAIRE PAB",H1934="STAGIAIRE EN PERFUSION",H1934="Stagiaire Physiothérapeute",H1934="Stagiaire médecine",H1934="Stagiaire - Service sociaux",H1934="STAGIAIRE SOINS INFIRMIERS",H1934="STAGIAIRE EXTERNE EN MÉDECINE",H1934="ss",),1,0)</f>
        <v>0</v>
      </c>
      <c r="E1934" s="28" t="s">
        <v>2716</v>
      </c>
      <c r="F1934" s="28" t="s">
        <v>2717</v>
      </c>
      <c r="G1934" s="262" t="s">
        <v>2718</v>
      </c>
      <c r="H1934" s="79" t="s">
        <v>80</v>
      </c>
      <c r="I1934" s="164" t="s">
        <v>117</v>
      </c>
      <c r="J1934" s="273">
        <f ca="1">IF(AK1934&lt;=Données!$B$2,1," ")</f>
        <v>1</v>
      </c>
      <c r="K1934" s="45" t="s">
        <v>56</v>
      </c>
      <c r="L1934" s="46" t="s">
        <v>56</v>
      </c>
      <c r="M1934" s="47"/>
      <c r="N1934" s="48"/>
      <c r="O1934" s="185"/>
      <c r="P1934" s="187"/>
      <c r="Q1934" s="185"/>
      <c r="R1934" s="186"/>
      <c r="S1934" s="186">
        <v>1</v>
      </c>
      <c r="T1934" s="187"/>
      <c r="U1934" s="187"/>
      <c r="V1934" s="187"/>
      <c r="W1934" s="187"/>
      <c r="X1934" s="214"/>
      <c r="Y1934" s="215"/>
      <c r="Z1934" s="34"/>
      <c r="AA1934" s="35"/>
      <c r="AB1934" s="35"/>
      <c r="AC1934" s="35"/>
      <c r="AD1934" s="36"/>
      <c r="AE1934" s="224"/>
      <c r="AF1934" s="53"/>
      <c r="AG1934" s="54"/>
      <c r="AH1934" s="55"/>
      <c r="AI1934" s="56"/>
      <c r="AJ1934" s="41" t="s">
        <v>50</v>
      </c>
      <c r="AK1934" s="42">
        <v>44575</v>
      </c>
      <c r="AL1934" s="50"/>
      <c r="AM1934" s="337" t="str">
        <f>INDEX($K$6:$AE$6,1,MATCH(1,K1934:AE1934,-1))</f>
        <v>1870 +</v>
      </c>
      <c r="AN1934" s="337" t="str">
        <f>IF(INDEX($K$6:$AE$6,1,MATCH(1,K1934:AE1934,1))&lt;&gt;INDEX($K$6:$AE$6,1,MATCH(1,K1934:AE1934,-1)),INDEX($K$6:$AE$6,1,MATCH(1,K1934:AE1934,1)),"-")</f>
        <v>-</v>
      </c>
    </row>
    <row r="1935" spans="1:40" x14ac:dyDescent="0.2">
      <c r="A1935" s="382" t="str">
        <f>IF(IFERROR(VLOOKUP(G1935,EmployesActifs,1,FALSE),"Non")&lt;&gt;"Non","Oui","Non")</f>
        <v>Oui</v>
      </c>
      <c r="B1935" s="172">
        <f>IF(A1935="Oui",1,0)</f>
        <v>1</v>
      </c>
      <c r="C1935" s="172">
        <f>IF(OR(G1935="Médecin",H1935="Médecin",I1935="Médecin",I1935="Médecins",H1935="anesthésiste",H1935="boursier univ.",H1935="chercheur",H1935="chirurgien",H1935="Résident(e)",H1935="Md Urg",H1935="Md Card",LEFT(H1935,6)="Fellow",H1935="Externe Médecine",H1935="Directeur de la biobanque Médecin",H1935="monit.-boursier",),1,0)</f>
        <v>0</v>
      </c>
      <c r="D1935" s="172">
        <f>IF(OR(G1935=0,H1935="Stagiaire",H1935="Stagiaires",H1935="Externe",H1935="Externes",G1935="agence",H1935="STAGIAIRE INFIRMIER(ÈRE)",H1935="STAGIAIRE SI",H1935="STAGIAIRE S.I.",H1935="STAGIAIRE PAB",H1935="STAGIAIRE EN PERFUSION",H1935="Stagiaire Physiothérapeute",H1935="Stagiaire médecine",H1935="Stagiaire - Service sociaux",H1935="STAGIAIRE SOINS INFIRMIERS",H1935="STAGIAIRE EXTERNE EN MÉDECINE",H1935="ss",),1,0)</f>
        <v>0</v>
      </c>
      <c r="E1935" s="28" t="s">
        <v>3968</v>
      </c>
      <c r="F1935" s="28" t="s">
        <v>328</v>
      </c>
      <c r="G1935" s="262">
        <v>10953</v>
      </c>
      <c r="H1935" s="79" t="s">
        <v>103</v>
      </c>
      <c r="I1935" s="164" t="s">
        <v>152</v>
      </c>
      <c r="J1935" s="273">
        <f ca="1">IF(AK1935&lt;=Données!$B$2,1," ")</f>
        <v>1</v>
      </c>
      <c r="K1935" s="45" t="s">
        <v>56</v>
      </c>
      <c r="L1935" s="46">
        <v>1</v>
      </c>
      <c r="M1935" s="47"/>
      <c r="N1935" s="48"/>
      <c r="O1935" s="185"/>
      <c r="P1935" s="187"/>
      <c r="Q1935" s="185"/>
      <c r="R1935" s="186"/>
      <c r="S1935" s="186"/>
      <c r="T1935" s="187"/>
      <c r="U1935" s="187"/>
      <c r="V1935" s="187"/>
      <c r="W1935" s="187"/>
      <c r="X1935" s="214"/>
      <c r="Y1935" s="215"/>
      <c r="Z1935" s="34"/>
      <c r="AA1935" s="35"/>
      <c r="AB1935" s="35"/>
      <c r="AC1935" s="35"/>
      <c r="AD1935" s="36"/>
      <c r="AE1935" s="224"/>
      <c r="AF1935" s="53"/>
      <c r="AG1935" s="54"/>
      <c r="AH1935" s="55"/>
      <c r="AI1935" s="56"/>
      <c r="AJ1935" s="41" t="s">
        <v>2858</v>
      </c>
      <c r="AK1935" s="42">
        <v>44909</v>
      </c>
      <c r="AL1935" s="50"/>
      <c r="AM1935" s="337" t="str">
        <f>INDEX($K$6:$AE$6,1,MATCH(1,K1935:AE1935,-1))</f>
        <v>95PFE-L2M</v>
      </c>
      <c r="AN1935" s="337" t="str">
        <f>IF(INDEX($K$6:$AE$6,1,MATCH(1,K1935:AE1935,1))&lt;&gt;INDEX($K$6:$AE$6,1,MATCH(1,K1935:AE1935,-1)),INDEX($K$6:$AE$6,1,MATCH(1,K1935:AE1935,1)),"-")</f>
        <v>-</v>
      </c>
    </row>
    <row r="1936" spans="1:40" x14ac:dyDescent="0.2">
      <c r="B1936" s="172">
        <f>IF(A1936="Oui",1,0)</f>
        <v>0</v>
      </c>
      <c r="C1936" s="172">
        <f>IF(OR(G1936="Médecin",H1936="Médecin",I1936="Médecin",I1936="Médecins",H1936="anesthésiste",H1936="boursier univ.",H1936="chercheur",H1936="chirurgien",H1936="Résident(e)",H1936="Md Urg",H1936="Md Card",LEFT(H1936,6)="Fellow",H1936="Externe Médecine",H1936="Directeur de la biobanque Médecin",H1936="monit.-boursier",),1,0)</f>
        <v>0</v>
      </c>
      <c r="D1936" s="172">
        <f>IF(OR(G1936=0,H1936="Stagiaire",H1936="Stagiaires",H1936="Externe",H1936="Externes",G1936="agence",H1936="STAGIAIRE INFIRMIER(ÈRE)",H1936="STAGIAIRE SI",H1936="STAGIAIRE S.I.",H1936="STAGIAIRE PAB",H1936="STAGIAIRE EN PERFUSION",H1936="Stagiaire Physiothérapeute",H1936="Stagiaire médecine",H1936="Stagiaire - Service sociaux",H1936="STAGIAIRE SOINS INFIRMIERS",H1936="STAGIAIRE EXTERNE EN MÉDECINE",H1936="ss",),1,0)</f>
        <v>1</v>
      </c>
      <c r="E1936" s="28" t="s">
        <v>6041</v>
      </c>
      <c r="F1936" s="28" t="s">
        <v>6042</v>
      </c>
      <c r="G1936" s="262">
        <v>229327</v>
      </c>
      <c r="H1936" s="79" t="s">
        <v>479</v>
      </c>
      <c r="I1936" s="164" t="s">
        <v>43</v>
      </c>
      <c r="J1936" s="273" t="str">
        <f ca="1">IF(AK1936&lt;=Données!$B$2,1," ")</f>
        <v xml:space="preserve"> </v>
      </c>
      <c r="K1936" s="45"/>
      <c r="L1936" s="46">
        <v>1</v>
      </c>
      <c r="M1936" s="47"/>
      <c r="N1936" s="48"/>
      <c r="O1936" s="185"/>
      <c r="P1936" s="187"/>
      <c r="Q1936" s="185"/>
      <c r="R1936" s="186"/>
      <c r="S1936" s="186"/>
      <c r="T1936" s="187"/>
      <c r="U1936" s="187"/>
      <c r="V1936" s="187"/>
      <c r="W1936" s="187"/>
      <c r="X1936" s="214"/>
      <c r="Y1936" s="215"/>
      <c r="Z1936" s="34"/>
      <c r="AA1936" s="35"/>
      <c r="AB1936" s="35"/>
      <c r="AC1936" s="35"/>
      <c r="AD1936" s="36"/>
      <c r="AE1936" s="224"/>
      <c r="AF1936" s="53"/>
      <c r="AG1936" s="54"/>
      <c r="AH1936" s="55"/>
      <c r="AI1936" s="56"/>
      <c r="AJ1936" s="41" t="s">
        <v>4462</v>
      </c>
      <c r="AK1936" s="42">
        <v>45756</v>
      </c>
      <c r="AL1936" s="50"/>
      <c r="AM1936" s="337" t="str">
        <f>INDEX($K$6:$AE$6,1,MATCH(1,K1936:AE1936,-1))</f>
        <v>95PFE-L2M</v>
      </c>
      <c r="AN1936" s="337" t="str">
        <f>IF(INDEX($K$6:$AE$6,1,MATCH(1,K1936:AE1936,1))&lt;&gt;INDEX($K$6:$AE$6,1,MATCH(1,K1936:AE1936,-1)),INDEX($K$6:$AE$6,1,MATCH(1,K1936:AE1936,1)),"-")</f>
        <v>-</v>
      </c>
    </row>
    <row r="1937" spans="1:40" x14ac:dyDescent="0.2">
      <c r="A1937" s="382" t="str">
        <f>IF(IFERROR(VLOOKUP(G1937,EmployesActifs,1,FALSE),"Non")&lt;&gt;"Non","Oui","Non")</f>
        <v>Oui</v>
      </c>
      <c r="B1937" s="172">
        <f>IF(A1937="Oui",1,0)</f>
        <v>1</v>
      </c>
      <c r="C1937" s="172">
        <f>IF(OR(G1937="Médecin",H1937="Médecin",I1937="Médecin",I1937="Médecins",H1937="anesthésiste",H1937="boursier univ.",H1937="chercheur",H1937="chirurgien",H1937="Résident(e)",H1937="Md Urg",H1937="Md Card",LEFT(H1937,6)="Fellow",H1937="Externe Médecine",H1937="Directeur de la biobanque Médecin",H1937="monit.-boursier",),1,0)</f>
        <v>0</v>
      </c>
      <c r="D1937" s="172">
        <f>IF(OR(G1937=0,H1937="Stagiaire",H1937="Stagiaires",H1937="Externe",H1937="Externes",G1937="agence",H1937="STAGIAIRE INFIRMIER(ÈRE)",H1937="STAGIAIRE SI",H1937="STAGIAIRE S.I.",H1937="STAGIAIRE PAB",H1937="STAGIAIRE EN PERFUSION",H1937="Stagiaire Physiothérapeute",H1937="Stagiaire médecine",H1937="Stagiaire - Service sociaux",H1937="STAGIAIRE SOINS INFIRMIERS",H1937="STAGIAIRE EXTERNE EN MÉDECINE",H1937="ss",),1,0)</f>
        <v>0</v>
      </c>
      <c r="E1937" s="28" t="s">
        <v>3896</v>
      </c>
      <c r="F1937" s="28" t="s">
        <v>686</v>
      </c>
      <c r="G1937" s="262">
        <v>10368</v>
      </c>
      <c r="H1937" s="79" t="s">
        <v>103</v>
      </c>
      <c r="I1937" s="164" t="s">
        <v>5717</v>
      </c>
      <c r="J1937" s="273">
        <f ca="1">IF(AK1937&lt;=Données!$B$2,1," ")</f>
        <v>1</v>
      </c>
      <c r="K1937" s="45"/>
      <c r="L1937" s="46"/>
      <c r="M1937" s="47" t="s">
        <v>56</v>
      </c>
      <c r="N1937" s="48" t="s">
        <v>56</v>
      </c>
      <c r="O1937" s="185"/>
      <c r="P1937" s="187" t="s">
        <v>56</v>
      </c>
      <c r="Q1937" s="185" t="s">
        <v>56</v>
      </c>
      <c r="R1937" s="186" t="s">
        <v>56</v>
      </c>
      <c r="S1937" s="186" t="s">
        <v>56</v>
      </c>
      <c r="T1937" s="187" t="s">
        <v>56</v>
      </c>
      <c r="U1937" s="187"/>
      <c r="V1937" s="187"/>
      <c r="W1937" s="187"/>
      <c r="X1937" s="214"/>
      <c r="Y1937" s="215" t="s">
        <v>56</v>
      </c>
      <c r="Z1937" s="34"/>
      <c r="AA1937" s="35"/>
      <c r="AB1937" s="35" t="s">
        <v>56</v>
      </c>
      <c r="AC1937" s="35" t="s">
        <v>56</v>
      </c>
      <c r="AD1937" s="36" t="s">
        <v>56</v>
      </c>
      <c r="AE1937" s="224" t="s">
        <v>56</v>
      </c>
      <c r="AF1937" s="53"/>
      <c r="AG1937" s="54"/>
      <c r="AH1937" s="55"/>
      <c r="AI1937" s="56"/>
      <c r="AJ1937" s="41" t="s">
        <v>85</v>
      </c>
      <c r="AK1937" s="42">
        <v>44699</v>
      </c>
      <c r="AL1937" s="50" t="s">
        <v>6231</v>
      </c>
      <c r="AM1937" s="337" t="e">
        <f>INDEX($K$6:$AE$6,1,MATCH(1,K1937:AE1937,-1))</f>
        <v>#N/A</v>
      </c>
      <c r="AN1937" s="337" t="e">
        <f>IF(INDEX($K$6:$AE$6,1,MATCH(1,K1937:AE1937,1))&lt;&gt;INDEX($K$6:$AE$6,1,MATCH(1,K1937:AE1937,-1)),INDEX($K$6:$AE$6,1,MATCH(1,K1937:AE1937,1)),"-")</f>
        <v>#N/A</v>
      </c>
    </row>
    <row r="1938" spans="1:40" x14ac:dyDescent="0.2">
      <c r="B1938" s="172">
        <f>IF(A1938="Oui",1,0)</f>
        <v>0</v>
      </c>
      <c r="C1938" s="172">
        <f>IF(OR(G1938="Médecin",H1938="Médecin",I1938="Médecin",I1938="Médecins",H1938="anesthésiste",H1938="boursier univ.",H1938="chercheur",H1938="chirurgien",H1938="Résident(e)",H1938="Md Urg",H1938="Md Card",LEFT(H1938,6)="Fellow",H1938="Externe Médecine",H1938="Directeur de la biobanque Médecin",H1938="monit.-boursier",),1,0)</f>
        <v>0</v>
      </c>
      <c r="D1938" s="172">
        <f>IF(OR(G1938=0,H1938="Stagiaire",H1938="Stagiaires",H1938="Externe",H1938="Externes",G1938="agence",H1938="STAGIAIRE INFIRMIER(ÈRE)",H1938="STAGIAIRE SI",H1938="STAGIAIRE S.I.",H1938="STAGIAIRE PAB",H1938="STAGIAIRE EN PERFUSION",H1938="Stagiaire Physiothérapeute",H1938="Stagiaire médecine",H1938="Stagiaire - Service sociaux",H1938="STAGIAIRE SOINS INFIRMIERS",H1938="STAGIAIRE EXTERNE EN MÉDECINE",H1938="ss",),1,0)</f>
        <v>1</v>
      </c>
      <c r="E1938" s="28" t="s">
        <v>2722</v>
      </c>
      <c r="F1938" s="28" t="s">
        <v>429</v>
      </c>
      <c r="G1938" s="262">
        <v>0</v>
      </c>
      <c r="H1938" s="79" t="s">
        <v>212</v>
      </c>
      <c r="I1938" s="164" t="s">
        <v>405</v>
      </c>
      <c r="J1938" s="273">
        <f ca="1">IF(AK1938&lt;=Données!$B$2,1," ")</f>
        <v>1</v>
      </c>
      <c r="K1938" s="45"/>
      <c r="L1938" s="46">
        <v>1</v>
      </c>
      <c r="M1938" s="47"/>
      <c r="N1938" s="48"/>
      <c r="O1938" s="185"/>
      <c r="P1938" s="187"/>
      <c r="Q1938" s="185"/>
      <c r="R1938" s="186"/>
      <c r="S1938" s="186"/>
      <c r="T1938" s="187"/>
      <c r="U1938" s="187"/>
      <c r="V1938" s="187"/>
      <c r="W1938" s="187"/>
      <c r="X1938" s="214"/>
      <c r="Y1938" s="215"/>
      <c r="Z1938" s="34"/>
      <c r="AA1938" s="35"/>
      <c r="AB1938" s="35"/>
      <c r="AC1938" s="35"/>
      <c r="AD1938" s="36"/>
      <c r="AE1938" s="224"/>
      <c r="AF1938" s="73"/>
      <c r="AG1938" s="74"/>
      <c r="AH1938" s="75"/>
      <c r="AI1938" s="76"/>
      <c r="AJ1938" s="41" t="s">
        <v>85</v>
      </c>
      <c r="AK1938" s="42">
        <v>44607</v>
      </c>
      <c r="AL1938" s="50"/>
      <c r="AM1938" s="337" t="str">
        <f>INDEX($K$6:$AE$6,1,MATCH(1,K1938:AE1938,-1))</f>
        <v>95PFE-L2M</v>
      </c>
      <c r="AN1938" s="337" t="str">
        <f>IF(INDEX($K$6:$AE$6,1,MATCH(1,K1938:AE1938,1))&lt;&gt;INDEX($K$6:$AE$6,1,MATCH(1,K1938:AE1938,-1)),INDEX($K$6:$AE$6,1,MATCH(1,K1938:AE1938,1)),"-")</f>
        <v>-</v>
      </c>
    </row>
    <row r="1939" spans="1:40" x14ac:dyDescent="0.2">
      <c r="A1939" s="382" t="str">
        <f>IF(IFERROR(VLOOKUP(G1939,EmployesActifs,1,FALSE),"Non")&lt;&gt;"Non","Oui","Non")</f>
        <v>Oui</v>
      </c>
      <c r="B1939" s="172">
        <f>IF(A1939="Oui",1,0)</f>
        <v>1</v>
      </c>
      <c r="C1939" s="172">
        <f>IF(OR(G1939="Médecin",H1939="Médecin",I1939="Médecin",I1939="Médecins",H1939="anesthésiste",H1939="boursier univ.",H1939="chercheur",H1939="chirurgien",H1939="Résident(e)",H1939="Md Urg",H1939="Md Card",LEFT(H1939,6)="Fellow",H1939="Externe Médecine",H1939="Directeur de la biobanque Médecin",H1939="monit.-boursier",),1,0)</f>
        <v>0</v>
      </c>
      <c r="D1939" s="172">
        <f>IF(OR(G1939=0,H1939="Stagiaire",H1939="Stagiaires",H1939="Externe",H1939="Externes",G1939="agence",H1939="STAGIAIRE INFIRMIER(ÈRE)",H1939="STAGIAIRE SI",H1939="STAGIAIRE S.I.",H1939="STAGIAIRE PAB",H1939="STAGIAIRE EN PERFUSION",H1939="Stagiaire Physiothérapeute",H1939="Stagiaire médecine",H1939="Stagiaire - Service sociaux",H1939="STAGIAIRE SOINS INFIRMIERS",H1939="STAGIAIRE EXTERNE EN MÉDECINE",H1939="ss",),1,0)</f>
        <v>0</v>
      </c>
      <c r="E1939" s="28" t="s">
        <v>2723</v>
      </c>
      <c r="F1939" s="28" t="s">
        <v>2724</v>
      </c>
      <c r="G1939" s="262">
        <v>8265</v>
      </c>
      <c r="H1939" s="79" t="s">
        <v>103</v>
      </c>
      <c r="I1939" s="164" t="s">
        <v>1471</v>
      </c>
      <c r="J1939" s="273">
        <f ca="1">IF(AK1939&lt;=Données!$B$2,1," ")</f>
        <v>1</v>
      </c>
      <c r="K1939" s="45"/>
      <c r="L1939" s="46"/>
      <c r="M1939" s="47"/>
      <c r="N1939" s="48"/>
      <c r="O1939" s="185"/>
      <c r="P1939" s="187"/>
      <c r="Q1939" s="185"/>
      <c r="R1939" s="186"/>
      <c r="S1939" s="186"/>
      <c r="T1939" s="187"/>
      <c r="U1939" s="187"/>
      <c r="V1939" s="187"/>
      <c r="W1939" s="187"/>
      <c r="X1939" s="214"/>
      <c r="Y1939" s="215"/>
      <c r="Z1939" s="34"/>
      <c r="AA1939" s="35">
        <v>1</v>
      </c>
      <c r="AB1939" s="35"/>
      <c r="AC1939" s="35"/>
      <c r="AD1939" s="36"/>
      <c r="AE1939" s="224"/>
      <c r="AF1939" s="53"/>
      <c r="AG1939" s="54"/>
      <c r="AH1939" s="55"/>
      <c r="AI1939" s="56"/>
      <c r="AJ1939" s="41" t="s">
        <v>299</v>
      </c>
      <c r="AK1939" s="42">
        <v>43909</v>
      </c>
      <c r="AL1939" s="50"/>
      <c r="AM1939" s="337" t="str">
        <f>INDEX($K$6:$AE$6,1,MATCH(1,K1939:AE1939,-1))</f>
        <v>1511-S</v>
      </c>
      <c r="AN1939" s="337" t="str">
        <f>IF(INDEX($K$6:$AE$6,1,MATCH(1,K1939:AE1939,1))&lt;&gt;INDEX($K$6:$AE$6,1,MATCH(1,K1939:AE1939,-1)),INDEX($K$6:$AE$6,1,MATCH(1,K1939:AE1939,1)),"-")</f>
        <v>-</v>
      </c>
    </row>
    <row r="1940" spans="1:40" x14ac:dyDescent="0.2">
      <c r="A1940" s="382" t="str">
        <f>IF(IFERROR(VLOOKUP(G1940,EmployesActifs,1,FALSE),"Non")&lt;&gt;"Non","Oui","Non")</f>
        <v>Oui</v>
      </c>
      <c r="B1940" s="172">
        <f>IF(A1940="Oui",1,0)</f>
        <v>1</v>
      </c>
      <c r="C1940" s="172">
        <f>IF(OR(G1940="Médecin",H1940="Médecin",I1940="Médecin",I1940="Médecins",H1940="anesthésiste",H1940="boursier univ.",H1940="chercheur",H1940="chirurgien",H1940="Résident(e)",H1940="Md Urg",H1940="Md Card",LEFT(H1940,6)="Fellow",H1940="Externe Médecine",H1940="Directeur de la biobanque Médecin",H1940="monit.-boursier",),1,0)</f>
        <v>0</v>
      </c>
      <c r="D1940" s="172">
        <f>IF(OR(G1940=0,H1940="Stagiaire",H1940="Stagiaires",H1940="Externe",H1940="Externes",G1940="agence",H1940="STAGIAIRE INFIRMIER(ÈRE)",H1940="STAGIAIRE SI",H1940="STAGIAIRE S.I.",H1940="STAGIAIRE PAB",H1940="STAGIAIRE EN PERFUSION",H1940="Stagiaire Physiothérapeute",H1940="Stagiaire médecine",H1940="Stagiaire - Service sociaux",H1940="STAGIAIRE SOINS INFIRMIERS",H1940="STAGIAIRE EXTERNE EN MÉDECINE",H1940="ss",),1,0)</f>
        <v>0</v>
      </c>
      <c r="E1940" s="28" t="s">
        <v>2727</v>
      </c>
      <c r="F1940" s="28" t="s">
        <v>3447</v>
      </c>
      <c r="G1940" s="262">
        <v>4346</v>
      </c>
      <c r="H1940" s="79" t="s">
        <v>103</v>
      </c>
      <c r="I1940" s="164" t="s">
        <v>1152</v>
      </c>
      <c r="J1940" s="273" t="str">
        <f ca="1">IF(AK1940&lt;=Données!$B$2,1," ")</f>
        <v xml:space="preserve"> </v>
      </c>
      <c r="K1940" s="45"/>
      <c r="L1940" s="46"/>
      <c r="M1940" s="47"/>
      <c r="N1940" s="48"/>
      <c r="O1940" s="185"/>
      <c r="P1940" s="187"/>
      <c r="Q1940" s="185"/>
      <c r="R1940" s="186"/>
      <c r="S1940" s="186">
        <v>1</v>
      </c>
      <c r="T1940" s="187"/>
      <c r="U1940" s="187"/>
      <c r="V1940" s="187"/>
      <c r="W1940" s="187"/>
      <c r="X1940" s="214"/>
      <c r="Y1940" s="215"/>
      <c r="Z1940" s="34"/>
      <c r="AA1940" s="35"/>
      <c r="AB1940" s="35"/>
      <c r="AC1940" s="35"/>
      <c r="AD1940" s="36"/>
      <c r="AE1940" s="224"/>
      <c r="AF1940" s="53"/>
      <c r="AG1940" s="54"/>
      <c r="AH1940" s="55"/>
      <c r="AI1940" s="56"/>
      <c r="AJ1940" s="41" t="s">
        <v>4462</v>
      </c>
      <c r="AK1940" s="42">
        <v>45910</v>
      </c>
      <c r="AL1940" s="50"/>
      <c r="AM1940" s="337" t="str">
        <f>INDEX($K$6:$AE$6,1,MATCH(1,K1940:AE1940,-1))</f>
        <v>1870 +</v>
      </c>
      <c r="AN1940" s="337" t="str">
        <f>IF(INDEX($K$6:$AE$6,1,MATCH(1,K1940:AE1940,1))&lt;&gt;INDEX($K$6:$AE$6,1,MATCH(1,K1940:AE1940,-1)),INDEX($K$6:$AE$6,1,MATCH(1,K1940:AE1940,1)),"-")</f>
        <v>-</v>
      </c>
    </row>
    <row r="1941" spans="1:40" x14ac:dyDescent="0.2">
      <c r="A1941" s="382" t="str">
        <f>IF(IFERROR(VLOOKUP(G1941,EmployesActifs,1,FALSE),"Non")&lt;&gt;"Non","Oui","Non")</f>
        <v>Oui</v>
      </c>
      <c r="B1941" s="172">
        <f>IF(A1941="Oui",1,0)</f>
        <v>1</v>
      </c>
      <c r="C1941" s="172">
        <f>IF(OR(G1941="Médecin",H1941="Médecin",I1941="Médecin",I1941="Médecins",H1941="anesthésiste",H1941="boursier univ.",H1941="chercheur",H1941="chirurgien",H1941="Résident(e)",H1941="Md Urg",H1941="Md Card",LEFT(H1941,6)="Fellow",H1941="Externe Médecine",H1941="Directeur de la biobanque Médecin",H1941="monit.-boursier",),1,0)</f>
        <v>0</v>
      </c>
      <c r="D1941" s="172">
        <f>IF(OR(G1941=0,H1941="Stagiaire",H1941="Stagiaires",H1941="Externe",H1941="Externes",G1941="agence",H1941="STAGIAIRE INFIRMIER(ÈRE)",H1941="STAGIAIRE SI",H1941="STAGIAIRE S.I.",H1941="STAGIAIRE PAB",H1941="STAGIAIRE EN PERFUSION",H1941="Stagiaire Physiothérapeute",H1941="Stagiaire médecine",H1941="Stagiaire - Service sociaux",H1941="STAGIAIRE SOINS INFIRMIERS",H1941="STAGIAIRE EXTERNE EN MÉDECINE",H1941="ss",),1,0)</f>
        <v>0</v>
      </c>
      <c r="E1941" s="28" t="s">
        <v>2921</v>
      </c>
      <c r="F1941" s="28" t="s">
        <v>2776</v>
      </c>
      <c r="G1941" s="262">
        <v>12429</v>
      </c>
      <c r="H1941" s="79" t="s">
        <v>54</v>
      </c>
      <c r="I1941" s="164" t="s">
        <v>5703</v>
      </c>
      <c r="J1941" s="273" t="str">
        <f ca="1">IF(AK1941&lt;=Données!$B$2,1," ")</f>
        <v xml:space="preserve"> </v>
      </c>
      <c r="K1941" s="45"/>
      <c r="L1941" s="46"/>
      <c r="M1941" s="47"/>
      <c r="N1941" s="48">
        <v>1</v>
      </c>
      <c r="O1941" s="185"/>
      <c r="P1941" s="187"/>
      <c r="Q1941" s="185"/>
      <c r="R1941" s="186"/>
      <c r="S1941" s="186"/>
      <c r="T1941" s="187"/>
      <c r="U1941" s="187"/>
      <c r="V1941" s="187"/>
      <c r="W1941" s="187"/>
      <c r="X1941" s="214"/>
      <c r="Y1941" s="215"/>
      <c r="Z1941" s="34"/>
      <c r="AA1941" s="35"/>
      <c r="AB1941" s="35"/>
      <c r="AC1941" s="35"/>
      <c r="AD1941" s="36"/>
      <c r="AE1941" s="224"/>
      <c r="AF1941" s="53"/>
      <c r="AG1941" s="54"/>
      <c r="AH1941" s="55"/>
      <c r="AI1941" s="56"/>
      <c r="AJ1941" s="41" t="s">
        <v>4462</v>
      </c>
      <c r="AK1941" s="42">
        <v>45644</v>
      </c>
      <c r="AL1941" s="50"/>
      <c r="AM1941" s="337" t="str">
        <f>INDEX($K$6:$AE$6,1,MATCH(1,K1941:AE1941,-1))</f>
        <v>F550</v>
      </c>
      <c r="AN1941" s="337" t="str">
        <f>IF(INDEX($K$6:$AE$6,1,MATCH(1,K1941:AE1941,1))&lt;&gt;INDEX($K$6:$AE$6,1,MATCH(1,K1941:AE1941,-1)),INDEX($K$6:$AE$6,1,MATCH(1,K1941:AE1941,1)),"-")</f>
        <v>-</v>
      </c>
    </row>
    <row r="1942" spans="1:40" x14ac:dyDescent="0.2">
      <c r="A1942" s="382" t="str">
        <f>IF(IFERROR(VLOOKUP(G1942,EmployesActifs,1,FALSE),"Non")&lt;&gt;"Non","Oui","Non")</f>
        <v>Oui</v>
      </c>
      <c r="B1942" s="172">
        <f>IF(A1942="Oui",1,0)</f>
        <v>1</v>
      </c>
      <c r="C1942" s="172">
        <f>IF(OR(G1942="Médecin",H1942="Médecin",I1942="Médecin",I1942="Médecins",H1942="anesthésiste",H1942="boursier univ.",H1942="chercheur",H1942="chirurgien",H1942="Résident(e)",H1942="Md Urg",H1942="Md Card",LEFT(H1942,6)="Fellow",H1942="Externe Médecine",H1942="Directeur de la biobanque Médecin",H1942="monit.-boursier",),1,0)</f>
        <v>0</v>
      </c>
      <c r="D1942" s="172">
        <f>IF(OR(G1942=0,H1942="Stagiaire",H1942="Stagiaires",H1942="Externe",H1942="Externes",G1942="agence",H1942="STAGIAIRE INFIRMIER(ÈRE)",H1942="STAGIAIRE SI",H1942="STAGIAIRE S.I.",H1942="STAGIAIRE PAB",H1942="STAGIAIRE EN PERFUSION",H1942="Stagiaire Physiothérapeute",H1942="Stagiaire médecine",H1942="Stagiaire - Service sociaux",H1942="STAGIAIRE SOINS INFIRMIERS",H1942="STAGIAIRE EXTERNE EN MÉDECINE",H1942="ss",),1,0)</f>
        <v>0</v>
      </c>
      <c r="E1942" s="28" t="s">
        <v>3181</v>
      </c>
      <c r="F1942" s="28" t="s">
        <v>1130</v>
      </c>
      <c r="G1942" s="262">
        <v>12822</v>
      </c>
      <c r="H1942" s="79" t="s">
        <v>54</v>
      </c>
      <c r="I1942" s="164" t="s">
        <v>55</v>
      </c>
      <c r="J1942" s="273" t="str">
        <f ca="1">IF(AK1942&lt;=Données!$B$2,1," ")</f>
        <v xml:space="preserve"> </v>
      </c>
      <c r="K1942" s="45"/>
      <c r="L1942" s="46"/>
      <c r="M1942" s="47" t="s">
        <v>56</v>
      </c>
      <c r="N1942" s="48"/>
      <c r="O1942" s="185"/>
      <c r="P1942" s="187" t="s">
        <v>56</v>
      </c>
      <c r="Q1942" s="185"/>
      <c r="R1942" s="186"/>
      <c r="S1942" s="186">
        <v>1</v>
      </c>
      <c r="T1942" s="187"/>
      <c r="U1942" s="187"/>
      <c r="V1942" s="187"/>
      <c r="W1942" s="187"/>
      <c r="X1942" s="214"/>
      <c r="Y1942" s="215"/>
      <c r="Z1942" s="34"/>
      <c r="AA1942" s="35"/>
      <c r="AB1942" s="35"/>
      <c r="AC1942" s="35"/>
      <c r="AD1942" s="36"/>
      <c r="AE1942" s="224"/>
      <c r="AF1942" s="53"/>
      <c r="AG1942" s="54"/>
      <c r="AH1942" s="55"/>
      <c r="AI1942" s="56"/>
      <c r="AJ1942" s="41" t="s">
        <v>5851</v>
      </c>
      <c r="AK1942" s="42">
        <v>45798</v>
      </c>
      <c r="AL1942" s="50"/>
      <c r="AM1942" s="337" t="str">
        <f>INDEX($K$6:$AE$6,1,MATCH(1,K1942:AE1942,-1))</f>
        <v>1870 +</v>
      </c>
      <c r="AN1942" s="337" t="str">
        <f>IF(INDEX($K$6:$AE$6,1,MATCH(1,K1942:AE1942,1))&lt;&gt;INDEX($K$6:$AE$6,1,MATCH(1,K1942:AE1942,-1)),INDEX($K$6:$AE$6,1,MATCH(1,K1942:AE1942,1)),"-")</f>
        <v>-</v>
      </c>
    </row>
    <row r="1943" spans="1:40" x14ac:dyDescent="0.2">
      <c r="B1943" s="172">
        <f>IF(A1943="Oui",1,0)</f>
        <v>0</v>
      </c>
      <c r="C1943" s="172">
        <f>IF(OR(G1943="Médecin",H1943="Médecin",I1943="Médecin",I1943="Médecins",H1943="anesthésiste",H1943="boursier univ.",H1943="chercheur",H1943="chirurgien",H1943="Résident(e)",H1943="Md Urg",H1943="Md Card",LEFT(H1943,6)="Fellow",H1943="Externe Médecine",H1943="Directeur de la biobanque Médecin",H1943="monit.-boursier",),1,0)</f>
        <v>0</v>
      </c>
      <c r="D1943" s="172">
        <f>IF(OR(G1943=0,H1943="Stagiaire",H1943="Stagiaires",H1943="Externe",H1943="Externes",G1943="agence",H1943="STAGIAIRE INFIRMIER(ÈRE)",H1943="STAGIAIRE SI",H1943="STAGIAIRE S.I.",H1943="STAGIAIRE PAB",H1943="STAGIAIRE EN PERFUSION",H1943="Stagiaire Physiothérapeute",H1943="Stagiaire médecine",H1943="Stagiaire - Service sociaux",H1943="STAGIAIRE SOINS INFIRMIERS",H1943="STAGIAIRE EXTERNE EN MÉDECINE",H1943="ss",),1,0)</f>
        <v>1</v>
      </c>
      <c r="E1943" s="28" t="s">
        <v>5099</v>
      </c>
      <c r="F1943" s="28" t="s">
        <v>2036</v>
      </c>
      <c r="G1943" s="262">
        <v>0</v>
      </c>
      <c r="H1943" s="79" t="s">
        <v>479</v>
      </c>
      <c r="I1943" s="164" t="s">
        <v>600</v>
      </c>
      <c r="J1943" s="273" t="str">
        <f ca="1">IF(AK1943&lt;=Données!$B$2,1," ")</f>
        <v xml:space="preserve"> </v>
      </c>
      <c r="K1943" s="45"/>
      <c r="L1943" s="46">
        <v>1</v>
      </c>
      <c r="M1943" s="47"/>
      <c r="N1943" s="48"/>
      <c r="O1943" s="185"/>
      <c r="P1943" s="187"/>
      <c r="Q1943" s="185"/>
      <c r="R1943" s="186"/>
      <c r="S1943" s="186"/>
      <c r="T1943" s="187"/>
      <c r="U1943" s="187"/>
      <c r="V1943" s="187"/>
      <c r="W1943" s="187"/>
      <c r="X1943" s="214"/>
      <c r="Y1943" s="215"/>
      <c r="Z1943" s="34"/>
      <c r="AA1943" s="35"/>
      <c r="AB1943" s="35"/>
      <c r="AC1943" s="35"/>
      <c r="AD1943" s="36"/>
      <c r="AE1943" s="224"/>
      <c r="AF1943" s="53"/>
      <c r="AG1943" s="54"/>
      <c r="AH1943" s="55"/>
      <c r="AI1943" s="56"/>
      <c r="AJ1943" s="41" t="s">
        <v>4462</v>
      </c>
      <c r="AK1943" s="42">
        <v>45321</v>
      </c>
      <c r="AL1943" s="50"/>
      <c r="AM1943" s="337" t="str">
        <f>INDEX($K$6:$AE$6,1,MATCH(1,K1943:AE1943,-1))</f>
        <v>95PFE-L2M</v>
      </c>
      <c r="AN1943" s="337" t="str">
        <f>IF(INDEX($K$6:$AE$6,1,MATCH(1,K1943:AE1943,1))&lt;&gt;INDEX($K$6:$AE$6,1,MATCH(1,K1943:AE1943,-1)),INDEX($K$6:$AE$6,1,MATCH(1,K1943:AE1943,1)),"-")</f>
        <v>-</v>
      </c>
    </row>
    <row r="1944" spans="1:40" x14ac:dyDescent="0.2">
      <c r="A1944" s="382" t="str">
        <f>IF(IFERROR(VLOOKUP(G1944,EmployesActifs,1,FALSE),"Non")&lt;&gt;"Non","Oui","Non")</f>
        <v>Oui</v>
      </c>
      <c r="B1944" s="172">
        <f>IF(A1944="Oui",1,0)</f>
        <v>1</v>
      </c>
      <c r="C1944" s="172">
        <f>IF(OR(G1944="Médecin",H1944="Médecin",I1944="Médecin",I1944="Médecins",H1944="anesthésiste",H1944="boursier univ.",H1944="chercheur",H1944="chirurgien",H1944="Résident(e)",H1944="Md Urg",H1944="Md Card",LEFT(H1944,6)="Fellow",H1944="Externe Médecine",H1944="Directeur de la biobanque Médecin",H1944="monit.-boursier",),1,0)</f>
        <v>0</v>
      </c>
      <c r="D1944" s="172">
        <f>IF(OR(G1944=0,H1944="Stagiaire",H1944="Stagiaires",H1944="Externe",H1944="Externes",G1944="agence",H1944="STAGIAIRE INFIRMIER(ÈRE)",H1944="STAGIAIRE SI",H1944="STAGIAIRE S.I.",H1944="STAGIAIRE PAB",H1944="STAGIAIRE EN PERFUSION",H1944="Stagiaire Physiothérapeute",H1944="Stagiaire médecine",H1944="Stagiaire - Service sociaux",H1944="STAGIAIRE SOINS INFIRMIERS",H1944="STAGIAIRE EXTERNE EN MÉDECINE",H1944="ss",),1,0)</f>
        <v>0</v>
      </c>
      <c r="E1944" s="28" t="s">
        <v>2728</v>
      </c>
      <c r="F1944" s="28" t="s">
        <v>170</v>
      </c>
      <c r="G1944" s="262">
        <v>9710</v>
      </c>
      <c r="H1944" s="79" t="s">
        <v>54</v>
      </c>
      <c r="I1944" s="164" t="s">
        <v>55</v>
      </c>
      <c r="J1944" s="273" t="str">
        <f ca="1">IF(AK1944&lt;=Données!$B$2,1," ")</f>
        <v xml:space="preserve"> </v>
      </c>
      <c r="K1944" s="45"/>
      <c r="L1944" s="46">
        <v>1</v>
      </c>
      <c r="M1944" s="47" t="s">
        <v>56</v>
      </c>
      <c r="N1944" s="48"/>
      <c r="O1944" s="185"/>
      <c r="P1944" s="187"/>
      <c r="Q1944" s="185"/>
      <c r="R1944" s="186"/>
      <c r="S1944" s="186"/>
      <c r="T1944" s="187"/>
      <c r="U1944" s="187"/>
      <c r="V1944" s="187"/>
      <c r="W1944" s="187"/>
      <c r="X1944" s="214"/>
      <c r="Y1944" s="215"/>
      <c r="Z1944" s="34"/>
      <c r="AA1944" s="35"/>
      <c r="AB1944" s="35"/>
      <c r="AC1944" s="35"/>
      <c r="AD1944" s="36"/>
      <c r="AE1944" s="224"/>
      <c r="AF1944" s="53"/>
      <c r="AG1944" s="54"/>
      <c r="AH1944" s="55"/>
      <c r="AI1944" s="56"/>
      <c r="AJ1944" s="41" t="s">
        <v>50</v>
      </c>
      <c r="AK1944" s="42">
        <v>45642</v>
      </c>
      <c r="AL1944" s="50"/>
      <c r="AM1944" s="337" t="str">
        <f>INDEX($K$6:$AE$6,1,MATCH(1,K1944:AE1944,-1))</f>
        <v>95PFE-L2M</v>
      </c>
      <c r="AN1944" s="337" t="str">
        <f>IF(INDEX($K$6:$AE$6,1,MATCH(1,K1944:AE1944,1))&lt;&gt;INDEX($K$6:$AE$6,1,MATCH(1,K1944:AE1944,-1)),INDEX($K$6:$AE$6,1,MATCH(1,K1944:AE1944,1)),"-")</f>
        <v>-</v>
      </c>
    </row>
    <row r="1945" spans="1:40" x14ac:dyDescent="0.2">
      <c r="A1945" s="382" t="str">
        <f>IF(IFERROR(VLOOKUP(G1945,EmployesActifs,1,FALSE),"Non")&lt;&gt;"Non","Oui","Non")</f>
        <v>Oui</v>
      </c>
      <c r="B1945" s="172">
        <f>IF(A1945="Oui",1,0)</f>
        <v>1</v>
      </c>
      <c r="C1945" s="172">
        <f>IF(OR(G1945="Médecin",H1945="Médecin",I1945="Médecin",I1945="Médecins",H1945="anesthésiste",H1945="boursier univ.",H1945="chercheur",H1945="chirurgien",H1945="Résident(e)",H1945="Md Urg",H1945="Md Card",LEFT(H1945,6)="Fellow",H1945="Externe Médecine",H1945="Directeur de la biobanque Médecin",H1945="monit.-boursier",),1,0)</f>
        <v>0</v>
      </c>
      <c r="D1945" s="172">
        <f>IF(OR(G1945=0,H1945="Stagiaire",H1945="Stagiaires",H1945="Externe",H1945="Externes",G1945="agence",H1945="STAGIAIRE INFIRMIER(ÈRE)",H1945="STAGIAIRE SI",H1945="STAGIAIRE S.I.",H1945="STAGIAIRE PAB",H1945="STAGIAIRE EN PERFUSION",H1945="Stagiaire Physiothérapeute",H1945="Stagiaire médecine",H1945="Stagiaire - Service sociaux",H1945="STAGIAIRE SOINS INFIRMIERS",H1945="STAGIAIRE EXTERNE EN MÉDECINE",H1945="ss",),1,0)</f>
        <v>0</v>
      </c>
      <c r="E1945" s="28" t="s">
        <v>2730</v>
      </c>
      <c r="F1945" s="28" t="s">
        <v>3638</v>
      </c>
      <c r="G1945" s="262">
        <v>5243</v>
      </c>
      <c r="H1945" s="79" t="s">
        <v>72</v>
      </c>
      <c r="I1945" s="164" t="s">
        <v>888</v>
      </c>
      <c r="J1945" s="273" t="str">
        <f ca="1">IF(AK1945&lt;=Données!$B$2,1," ")</f>
        <v xml:space="preserve"> </v>
      </c>
      <c r="K1945" s="45"/>
      <c r="L1945" s="46">
        <v>1</v>
      </c>
      <c r="M1945" s="47"/>
      <c r="N1945" s="48"/>
      <c r="O1945" s="185"/>
      <c r="P1945" s="187"/>
      <c r="Q1945" s="185"/>
      <c r="R1945" s="186"/>
      <c r="S1945" s="186"/>
      <c r="T1945" s="187"/>
      <c r="U1945" s="187"/>
      <c r="V1945" s="187"/>
      <c r="W1945" s="187"/>
      <c r="X1945" s="214"/>
      <c r="Y1945" s="215"/>
      <c r="Z1945" s="34"/>
      <c r="AA1945" s="35"/>
      <c r="AB1945" s="35"/>
      <c r="AC1945" s="35"/>
      <c r="AD1945" s="36"/>
      <c r="AE1945" s="224"/>
      <c r="AF1945" s="53"/>
      <c r="AG1945" s="54"/>
      <c r="AH1945" s="55"/>
      <c r="AI1945" s="56"/>
      <c r="AJ1945" s="41" t="s">
        <v>4462</v>
      </c>
      <c r="AK1945" s="42">
        <v>45819</v>
      </c>
      <c r="AL1945" s="50"/>
      <c r="AM1945" s="337" t="str">
        <f>INDEX($K$6:$AE$6,1,MATCH(1,K1945:AE1945,-1))</f>
        <v>95PFE-L2M</v>
      </c>
      <c r="AN1945" s="337" t="str">
        <f>IF(INDEX($K$6:$AE$6,1,MATCH(1,K1945:AE1945,1))&lt;&gt;INDEX($K$6:$AE$6,1,MATCH(1,K1945:AE1945,-1)),INDEX($K$6:$AE$6,1,MATCH(1,K1945:AE1945,1)),"-")</f>
        <v>-</v>
      </c>
    </row>
    <row r="1946" spans="1:40" x14ac:dyDescent="0.2">
      <c r="A1946" s="382" t="str">
        <f>IF(IFERROR(VLOOKUP(G1946,EmployesActifs,1,FALSE),"Non")&lt;&gt;"Non","Oui","Non")</f>
        <v>Oui</v>
      </c>
      <c r="B1946" s="172">
        <f>IF(A1946="Oui",1,0)</f>
        <v>1</v>
      </c>
      <c r="C1946" s="172">
        <f>IF(OR(G1946="Médecin",H1946="Médecin",I1946="Médecin",I1946="Médecins",H1946="anesthésiste",H1946="boursier univ.",H1946="chercheur",H1946="chirurgien",H1946="Résident(e)",H1946="Md Urg",H1946="Md Card",LEFT(H1946,6)="Fellow",H1946="Externe Médecine",H1946="Directeur de la biobanque Médecin",H1946="monit.-boursier",),1,0)</f>
        <v>0</v>
      </c>
      <c r="D1946" s="172">
        <f>IF(OR(G1946=0,H1946="Stagiaire",H1946="Stagiaires",H1946="Externe",H1946="Externes",G1946="agence",H1946="STAGIAIRE INFIRMIER(ÈRE)",H1946="STAGIAIRE SI",H1946="STAGIAIRE S.I.",H1946="STAGIAIRE PAB",H1946="STAGIAIRE EN PERFUSION",H1946="Stagiaire Physiothérapeute",H1946="Stagiaire médecine",H1946="Stagiaire - Service sociaux",H1946="STAGIAIRE SOINS INFIRMIERS",H1946="STAGIAIRE EXTERNE EN MÉDECINE",H1946="ss",),1,0)</f>
        <v>0</v>
      </c>
      <c r="E1946" s="28" t="s">
        <v>2731</v>
      </c>
      <c r="F1946" s="28" t="s">
        <v>2732</v>
      </c>
      <c r="G1946" s="262">
        <v>11904</v>
      </c>
      <c r="H1946" s="79" t="s">
        <v>3692</v>
      </c>
      <c r="I1946" s="164" t="s">
        <v>171</v>
      </c>
      <c r="J1946" s="273">
        <f ca="1">IF(AK1946&lt;=Données!$B$2,1," ")</f>
        <v>1</v>
      </c>
      <c r="K1946" s="45">
        <v>1</v>
      </c>
      <c r="L1946" s="46"/>
      <c r="M1946" s="47"/>
      <c r="N1946" s="48"/>
      <c r="O1946" s="185"/>
      <c r="P1946" s="187"/>
      <c r="Q1946" s="185"/>
      <c r="R1946" s="186"/>
      <c r="S1946" s="186"/>
      <c r="T1946" s="187"/>
      <c r="U1946" s="187"/>
      <c r="V1946" s="187"/>
      <c r="W1946" s="187"/>
      <c r="X1946" s="214"/>
      <c r="Y1946" s="215"/>
      <c r="Z1946" s="34"/>
      <c r="AA1946" s="35"/>
      <c r="AB1946" s="35"/>
      <c r="AC1946" s="35"/>
      <c r="AD1946" s="36"/>
      <c r="AE1946" s="224"/>
      <c r="AF1946" s="53"/>
      <c r="AG1946" s="54"/>
      <c r="AH1946" s="55"/>
      <c r="AI1946" s="56"/>
      <c r="AJ1946" s="41" t="s">
        <v>85</v>
      </c>
      <c r="AK1946" s="42">
        <v>44909</v>
      </c>
      <c r="AL1946" s="50"/>
      <c r="AM1946" s="337" t="str">
        <f>INDEX($K$6:$AE$6,1,MATCH(1,K1946:AE1946,-1))</f>
        <v>95PFE-L2S</v>
      </c>
      <c r="AN1946" s="337" t="str">
        <f>IF(INDEX($K$6:$AE$6,1,MATCH(1,K1946:AE1946,1))&lt;&gt;INDEX($K$6:$AE$6,1,MATCH(1,K1946:AE1946,-1)),INDEX($K$6:$AE$6,1,MATCH(1,K1946:AE1946,1)),"-")</f>
        <v>-</v>
      </c>
    </row>
    <row r="1947" spans="1:40" x14ac:dyDescent="0.2">
      <c r="A1947" s="382" t="str">
        <f>IF(IFERROR(VLOOKUP(G1947,EmployesActifs,1,FALSE),"Non")&lt;&gt;"Non","Oui","Non")</f>
        <v>Oui</v>
      </c>
      <c r="B1947" s="172">
        <f>IF(A1947="Oui",1,0)</f>
        <v>1</v>
      </c>
      <c r="C1947" s="172">
        <f>IF(OR(G1947="Médecin",H1947="Médecin",I1947="Médecin",I1947="Médecins",H1947="anesthésiste",H1947="boursier univ.",H1947="chercheur",H1947="chirurgien",H1947="Résident(e)",H1947="Md Urg",H1947="Md Card",LEFT(H1947,6)="Fellow",H1947="Externe Médecine",H1947="Directeur de la biobanque Médecin",H1947="monit.-boursier",),1,0)</f>
        <v>0</v>
      </c>
      <c r="D1947" s="172">
        <f>IF(OR(G1947=0,H1947="Stagiaire",H1947="Stagiaires",H1947="Externe",H1947="Externes",G1947="agence",H1947="STAGIAIRE INFIRMIER(ÈRE)",H1947="STAGIAIRE SI",H1947="STAGIAIRE S.I.",H1947="STAGIAIRE PAB",H1947="STAGIAIRE EN PERFUSION",H1947="Stagiaire Physiothérapeute",H1947="Stagiaire médecine",H1947="Stagiaire - Service sociaux",H1947="STAGIAIRE SOINS INFIRMIERS",H1947="STAGIAIRE EXTERNE EN MÉDECINE",H1947="ss",),1,0)</f>
        <v>0</v>
      </c>
      <c r="E1947" s="28" t="s">
        <v>2733</v>
      </c>
      <c r="F1947" s="28" t="s">
        <v>1507</v>
      </c>
      <c r="G1947" s="262">
        <v>10473</v>
      </c>
      <c r="H1947" s="79" t="s">
        <v>69</v>
      </c>
      <c r="I1947" s="164" t="s">
        <v>5215</v>
      </c>
      <c r="J1947" s="273">
        <f ca="1">IF(AK1947&lt;=Données!$B$2,1," ")</f>
        <v>1</v>
      </c>
      <c r="K1947" s="45"/>
      <c r="L1947" s="46">
        <v>1</v>
      </c>
      <c r="M1947" s="47"/>
      <c r="N1947" s="48"/>
      <c r="O1947" s="185"/>
      <c r="P1947" s="187"/>
      <c r="Q1947" s="185"/>
      <c r="R1947" s="186"/>
      <c r="S1947" s="186"/>
      <c r="T1947" s="187"/>
      <c r="U1947" s="187"/>
      <c r="V1947" s="187"/>
      <c r="W1947" s="187"/>
      <c r="X1947" s="214"/>
      <c r="Y1947" s="215"/>
      <c r="Z1947" s="34"/>
      <c r="AA1947" s="35"/>
      <c r="AB1947" s="35"/>
      <c r="AC1947" s="35"/>
      <c r="AD1947" s="36"/>
      <c r="AE1947" s="224"/>
      <c r="AF1947" s="53"/>
      <c r="AG1947" s="54"/>
      <c r="AH1947" s="55"/>
      <c r="AI1947" s="56"/>
      <c r="AJ1947" s="41" t="s">
        <v>159</v>
      </c>
      <c r="AK1947" s="42">
        <v>44576</v>
      </c>
      <c r="AL1947" s="50"/>
      <c r="AM1947" s="337" t="str">
        <f>INDEX($K$6:$AE$6,1,MATCH(1,K1947:AE1947,-1))</f>
        <v>95PFE-L2M</v>
      </c>
      <c r="AN1947" s="337" t="str">
        <f>IF(INDEX($K$6:$AE$6,1,MATCH(1,K1947:AE1947,1))&lt;&gt;INDEX($K$6:$AE$6,1,MATCH(1,K1947:AE1947,-1)),INDEX($K$6:$AE$6,1,MATCH(1,K1947:AE1947,1)),"-")</f>
        <v>-</v>
      </c>
    </row>
    <row r="1948" spans="1:40" x14ac:dyDescent="0.2">
      <c r="A1948" s="382" t="str">
        <f>IF(IFERROR(VLOOKUP(G1948,EmployesActifs,1,FALSE),"Non")&lt;&gt;"Non","Oui","Non")</f>
        <v>Oui</v>
      </c>
      <c r="B1948" s="172">
        <f>IF(A1948="Oui",1,0)</f>
        <v>1</v>
      </c>
      <c r="C1948" s="172">
        <f>IF(OR(G1948="Médecin",H1948="Médecin",I1948="Médecin",I1948="Médecins",H1948="anesthésiste",H1948="boursier univ.",H1948="chercheur",H1948="chirurgien",H1948="Résident(e)",H1948="Md Urg",H1948="Md Card",LEFT(H1948,6)="Fellow",H1948="Externe Médecine",H1948="Directeur de la biobanque Médecin",H1948="monit.-boursier",),1,0)</f>
        <v>0</v>
      </c>
      <c r="D1948" s="172">
        <f>IF(OR(G1948=0,H1948="Stagiaire",H1948="Stagiaires",H1948="Externe",H1948="Externes",G1948="agence",H1948="STAGIAIRE INFIRMIER(ÈRE)",H1948="STAGIAIRE SI",H1948="STAGIAIRE S.I.",H1948="STAGIAIRE PAB",H1948="STAGIAIRE EN PERFUSION",H1948="Stagiaire Physiothérapeute",H1948="Stagiaire médecine",H1948="Stagiaire - Service sociaux",H1948="STAGIAIRE SOINS INFIRMIERS",H1948="STAGIAIRE EXTERNE EN MÉDECINE",H1948="ss",),1,0)</f>
        <v>0</v>
      </c>
      <c r="E1948" s="28" t="s">
        <v>2733</v>
      </c>
      <c r="F1948" s="28" t="s">
        <v>1180</v>
      </c>
      <c r="G1948" s="262">
        <v>10301</v>
      </c>
      <c r="H1948" s="79" t="s">
        <v>103</v>
      </c>
      <c r="I1948" s="164" t="s">
        <v>5717</v>
      </c>
      <c r="J1948" s="273" t="str">
        <f ca="1">IF(AK1948&lt;=Données!$B$2,1," ")</f>
        <v xml:space="preserve"> </v>
      </c>
      <c r="K1948" s="45">
        <v>1</v>
      </c>
      <c r="L1948" s="46"/>
      <c r="M1948" s="47"/>
      <c r="N1948" s="48"/>
      <c r="O1948" s="185"/>
      <c r="P1948" s="187"/>
      <c r="Q1948" s="185"/>
      <c r="R1948" s="186"/>
      <c r="S1948" s="186"/>
      <c r="T1948" s="187"/>
      <c r="U1948" s="187"/>
      <c r="V1948" s="187"/>
      <c r="W1948" s="187"/>
      <c r="X1948" s="214"/>
      <c r="Y1948" s="215"/>
      <c r="Z1948" s="34"/>
      <c r="AA1948" s="35"/>
      <c r="AB1948" s="35"/>
      <c r="AC1948" s="35"/>
      <c r="AD1948" s="36"/>
      <c r="AE1948" s="224"/>
      <c r="AF1948" s="53"/>
      <c r="AG1948" s="54"/>
      <c r="AH1948" s="55"/>
      <c r="AI1948" s="56"/>
      <c r="AJ1948" s="41" t="s">
        <v>4462</v>
      </c>
      <c r="AK1948" s="42">
        <v>45448</v>
      </c>
      <c r="AL1948" s="50"/>
      <c r="AM1948" s="337" t="str">
        <f>INDEX($K$6:$AE$6,1,MATCH(1,K1948:AE1948,-1))</f>
        <v>95PFE-L2S</v>
      </c>
      <c r="AN1948" s="337" t="str">
        <f>IF(INDEX($K$6:$AE$6,1,MATCH(1,K1948:AE1948,1))&lt;&gt;INDEX($K$6:$AE$6,1,MATCH(1,K1948:AE1948,-1)),INDEX($K$6:$AE$6,1,MATCH(1,K1948:AE1948,1)),"-")</f>
        <v>-</v>
      </c>
    </row>
    <row r="1949" spans="1:40" x14ac:dyDescent="0.2">
      <c r="B1949" s="172">
        <f>IF(A1949="Oui",1,0)</f>
        <v>0</v>
      </c>
      <c r="C1949" s="172">
        <f>IF(OR(G1949="Médecin",H1949="Médecin",I1949="Médecin",I1949="Médecins",H1949="anesthésiste",H1949="boursier univ.",H1949="chercheur",H1949="chirurgien",H1949="Résident(e)",H1949="Md Urg",H1949="Md Card",LEFT(H1949,6)="Fellow",H1949="Externe Médecine",H1949="Directeur de la biobanque Médecin",H1949="monit.-boursier",),1,0)</f>
        <v>0</v>
      </c>
      <c r="D1949" s="172">
        <f>IF(OR(G1949=0,H1949="Stagiaire",H1949="Stagiaires",H1949="Externe",H1949="Externes",G1949="agence",H1949="STAGIAIRE INFIRMIER(ÈRE)",H1949="STAGIAIRE SI",H1949="STAGIAIRE S.I.",H1949="STAGIAIRE PAB",H1949="STAGIAIRE EN PERFUSION",H1949="Stagiaire Physiothérapeute",H1949="Stagiaire médecine",H1949="Stagiaire - Service sociaux",H1949="STAGIAIRE SOINS INFIRMIERS",H1949="STAGIAIRE EXTERNE EN MÉDECINE",H1949="ss",),1,0)</f>
        <v>1</v>
      </c>
      <c r="E1949" s="28" t="s">
        <v>2734</v>
      </c>
      <c r="F1949" s="28" t="s">
        <v>457</v>
      </c>
      <c r="G1949" s="262">
        <v>0</v>
      </c>
      <c r="H1949" s="79" t="s">
        <v>212</v>
      </c>
      <c r="I1949" s="164" t="s">
        <v>213</v>
      </c>
      <c r="J1949" s="273">
        <f ca="1">IF(AK1949&lt;=Données!$B$2,1," ")</f>
        <v>1</v>
      </c>
      <c r="K1949" s="45"/>
      <c r="L1949" s="46">
        <v>1</v>
      </c>
      <c r="M1949" s="47"/>
      <c r="N1949" s="48"/>
      <c r="O1949" s="185"/>
      <c r="P1949" s="187"/>
      <c r="Q1949" s="185"/>
      <c r="R1949" s="186"/>
      <c r="S1949" s="186"/>
      <c r="T1949" s="187"/>
      <c r="U1949" s="187"/>
      <c r="V1949" s="187"/>
      <c r="W1949" s="187"/>
      <c r="X1949" s="214"/>
      <c r="Y1949" s="215"/>
      <c r="Z1949" s="34"/>
      <c r="AA1949" s="35"/>
      <c r="AB1949" s="35"/>
      <c r="AC1949" s="35"/>
      <c r="AD1949" s="36"/>
      <c r="AE1949" s="224"/>
      <c r="AF1949" s="53"/>
      <c r="AG1949" s="54"/>
      <c r="AH1949" s="55"/>
      <c r="AI1949" s="56"/>
      <c r="AJ1949" s="41" t="s">
        <v>85</v>
      </c>
      <c r="AK1949" s="42">
        <v>44601</v>
      </c>
      <c r="AL1949" s="50"/>
      <c r="AM1949" s="337" t="str">
        <f>INDEX($K$6:$AE$6,1,MATCH(1,K1949:AE1949,-1))</f>
        <v>95PFE-L2M</v>
      </c>
      <c r="AN1949" s="337" t="str">
        <f>IF(INDEX($K$6:$AE$6,1,MATCH(1,K1949:AE1949,1))&lt;&gt;INDEX($K$6:$AE$6,1,MATCH(1,K1949:AE1949,-1)),INDEX($K$6:$AE$6,1,MATCH(1,K1949:AE1949,1)),"-")</f>
        <v>-</v>
      </c>
    </row>
    <row r="1950" spans="1:40" x14ac:dyDescent="0.2">
      <c r="A1950" s="382" t="str">
        <f>IF(IFERROR(VLOOKUP(G1950,EmployesActifs,1,FALSE),"Non")&lt;&gt;"Non","Oui","Non")</f>
        <v>Oui</v>
      </c>
      <c r="B1950" s="172">
        <f>IF(A1950="Oui",1,0)</f>
        <v>1</v>
      </c>
      <c r="C1950" s="172">
        <f>IF(OR(G1950="Médecin",H1950="Médecin",I1950="Médecin",I1950="Médecins",H1950="anesthésiste",H1950="boursier univ.",H1950="chercheur",H1950="chirurgien",H1950="Résident(e)",H1950="Md Urg",H1950="Md Card",LEFT(H1950,6)="Fellow",H1950="Externe Médecine",H1950="Directeur de la biobanque Médecin",H1950="monit.-boursier",),1,0)</f>
        <v>0</v>
      </c>
      <c r="D1950" s="172">
        <f>IF(OR(G1950=0,H1950="Stagiaire",H1950="Stagiaires",H1950="Externe",H1950="Externes",G1950="agence",H1950="STAGIAIRE INFIRMIER(ÈRE)",H1950="STAGIAIRE SI",H1950="STAGIAIRE S.I.",H1950="STAGIAIRE PAB",H1950="STAGIAIRE EN PERFUSION",H1950="Stagiaire Physiothérapeute",H1950="Stagiaire médecine",H1950="Stagiaire - Service sociaux",H1950="STAGIAIRE SOINS INFIRMIERS",H1950="STAGIAIRE EXTERNE EN MÉDECINE",H1950="ss",),1,0)</f>
        <v>0</v>
      </c>
      <c r="E1950" s="28" t="s">
        <v>3248</v>
      </c>
      <c r="F1950" s="28" t="s">
        <v>2482</v>
      </c>
      <c r="G1950" s="262">
        <v>12846</v>
      </c>
      <c r="H1950" s="79" t="s">
        <v>54</v>
      </c>
      <c r="I1950" s="164" t="s">
        <v>705</v>
      </c>
      <c r="J1950" s="273" t="str">
        <f ca="1">IF(AK1950&lt;=Données!$B$2,1," ")</f>
        <v xml:space="preserve"> </v>
      </c>
      <c r="K1950" s="45"/>
      <c r="L1950" s="46">
        <v>1</v>
      </c>
      <c r="M1950" s="47"/>
      <c r="N1950" s="48"/>
      <c r="O1950" s="185"/>
      <c r="P1950" s="187"/>
      <c r="Q1950" s="185"/>
      <c r="R1950" s="186"/>
      <c r="S1950" s="186"/>
      <c r="T1950" s="187"/>
      <c r="U1950" s="187"/>
      <c r="V1950" s="187"/>
      <c r="W1950" s="187"/>
      <c r="X1950" s="214"/>
      <c r="Y1950" s="215"/>
      <c r="Z1950" s="34"/>
      <c r="AA1950" s="35"/>
      <c r="AB1950" s="35"/>
      <c r="AC1950" s="35"/>
      <c r="AD1950" s="36"/>
      <c r="AE1950" s="224"/>
      <c r="AF1950" s="53"/>
      <c r="AG1950" s="54"/>
      <c r="AH1950" s="55"/>
      <c r="AI1950" s="56"/>
      <c r="AJ1950" s="41" t="s">
        <v>4462</v>
      </c>
      <c r="AK1950" s="42">
        <v>45805</v>
      </c>
      <c r="AL1950" s="50"/>
      <c r="AM1950" s="337" t="str">
        <f>INDEX($K$6:$AE$6,1,MATCH(1,K1950:AE1950,-1))</f>
        <v>95PFE-L2M</v>
      </c>
      <c r="AN1950" s="337" t="str">
        <f>IF(INDEX($K$6:$AE$6,1,MATCH(1,K1950:AE1950,1))&lt;&gt;INDEX($K$6:$AE$6,1,MATCH(1,K1950:AE1950,-1)),INDEX($K$6:$AE$6,1,MATCH(1,K1950:AE1950,1)),"-")</f>
        <v>-</v>
      </c>
    </row>
    <row r="1951" spans="1:40" x14ac:dyDescent="0.2">
      <c r="A1951" s="382" t="str">
        <f>IF(IFERROR(VLOOKUP(G1951,EmployesActifs,1,FALSE),"Non")&lt;&gt;"Non","Oui","Non")</f>
        <v>Oui</v>
      </c>
      <c r="B1951" s="172">
        <f>IF(A1951="Oui",1,0)</f>
        <v>1</v>
      </c>
      <c r="C1951" s="172">
        <f>IF(OR(G1951="Médecin",H1951="Médecin",I1951="Médecin",I1951="Médecins",H1951="anesthésiste",H1951="boursier univ.",H1951="chercheur",H1951="chirurgien",H1951="Résident(e)",H1951="Md Urg",H1951="Md Card",LEFT(H1951,6)="Fellow",H1951="Externe Médecine",H1951="Directeur de la biobanque Médecin",H1951="monit.-boursier",),1,0)</f>
        <v>0</v>
      </c>
      <c r="D1951" s="172">
        <f>IF(OR(G1951=0,H1951="Stagiaire",H1951="Stagiaires",H1951="Externe",H1951="Externes",G1951="agence",H1951="STAGIAIRE INFIRMIER(ÈRE)",H1951="STAGIAIRE SI",H1951="STAGIAIRE S.I.",H1951="STAGIAIRE PAB",H1951="STAGIAIRE EN PERFUSION",H1951="Stagiaire Physiothérapeute",H1951="Stagiaire médecine",H1951="Stagiaire - Service sociaux",H1951="STAGIAIRE SOINS INFIRMIERS",H1951="STAGIAIRE EXTERNE EN MÉDECINE",H1951="ss",),1,0)</f>
        <v>0</v>
      </c>
      <c r="E1951" s="28" t="s">
        <v>2735</v>
      </c>
      <c r="F1951" s="28" t="s">
        <v>1071</v>
      </c>
      <c r="G1951" s="262">
        <v>1246</v>
      </c>
      <c r="H1951" s="79" t="s">
        <v>1074</v>
      </c>
      <c r="I1951" s="164" t="s">
        <v>1855</v>
      </c>
      <c r="J1951" s="273">
        <f ca="1">IF(AK1951&lt;=Données!$B$2,1," ")</f>
        <v>1</v>
      </c>
      <c r="K1951" s="45"/>
      <c r="L1951" s="46"/>
      <c r="M1951" s="47"/>
      <c r="N1951" s="48"/>
      <c r="O1951" s="185"/>
      <c r="P1951" s="187"/>
      <c r="Q1951" s="185"/>
      <c r="R1951" s="186"/>
      <c r="S1951" s="186"/>
      <c r="T1951" s="187"/>
      <c r="U1951" s="187"/>
      <c r="V1951" s="187"/>
      <c r="W1951" s="187"/>
      <c r="X1951" s="214"/>
      <c r="Y1951" s="215"/>
      <c r="Z1951" s="34"/>
      <c r="AA1951" s="35"/>
      <c r="AB1951" s="35"/>
      <c r="AC1951" s="35"/>
      <c r="AD1951" s="36"/>
      <c r="AE1951" s="224"/>
      <c r="AF1951" s="53"/>
      <c r="AG1951" s="54"/>
      <c r="AH1951" s="55"/>
      <c r="AI1951" s="56"/>
      <c r="AJ1951" s="41" t="s">
        <v>290</v>
      </c>
      <c r="AK1951" s="42">
        <v>44078</v>
      </c>
      <c r="AL1951" s="50" t="s">
        <v>2736</v>
      </c>
      <c r="AM1951" s="337" t="e">
        <f>INDEX($K$6:$AE$6,1,MATCH(1,K1951:AE1951,-1))</f>
        <v>#N/A</v>
      </c>
      <c r="AN1951" s="337" t="e">
        <f>IF(INDEX($K$6:$AE$6,1,MATCH(1,K1951:AE1951,1))&lt;&gt;INDEX($K$6:$AE$6,1,MATCH(1,K1951:AE1951,-1)),INDEX($K$6:$AE$6,1,MATCH(1,K1951:AE1951,1)),"-")</f>
        <v>#N/A</v>
      </c>
    </row>
    <row r="1952" spans="1:40" x14ac:dyDescent="0.2">
      <c r="A1952" s="382" t="str">
        <f>IF(IFERROR(VLOOKUP(G1952,EmployesActifs,1,FALSE),"Non")&lt;&gt;"Non","Oui","Non")</f>
        <v>Oui</v>
      </c>
      <c r="B1952" s="172">
        <f>IF(A1952="Oui",1,0)</f>
        <v>1</v>
      </c>
      <c r="C1952" s="172">
        <f>IF(OR(G1952="Médecin",H1952="Médecin",I1952="Médecin",I1952="Médecins",H1952="anesthésiste",H1952="boursier univ.",H1952="chercheur",H1952="chirurgien",H1952="Résident(e)",H1952="Md Urg",H1952="Md Card",LEFT(H1952,6)="Fellow",H1952="Externe Médecine",H1952="Directeur de la biobanque Médecin",H1952="monit.-boursier",),1,0)</f>
        <v>0</v>
      </c>
      <c r="D1952" s="172">
        <f>IF(OR(G1952=0,H1952="Stagiaire",H1952="Stagiaires",H1952="Externe",H1952="Externes",G1952="agence",H1952="STAGIAIRE INFIRMIER(ÈRE)",H1952="STAGIAIRE SI",H1952="STAGIAIRE S.I.",H1952="STAGIAIRE PAB",H1952="STAGIAIRE EN PERFUSION",H1952="Stagiaire Physiothérapeute",H1952="Stagiaire médecine",H1952="Stagiaire - Service sociaux",H1952="STAGIAIRE SOINS INFIRMIERS",H1952="STAGIAIRE EXTERNE EN MÉDECINE",H1952="ss",),1,0)</f>
        <v>0</v>
      </c>
      <c r="E1952" s="28" t="s">
        <v>2740</v>
      </c>
      <c r="F1952" s="28" t="s">
        <v>231</v>
      </c>
      <c r="G1952" s="262">
        <v>6305</v>
      </c>
      <c r="H1952" s="79" t="s">
        <v>2416</v>
      </c>
      <c r="I1952" s="164" t="s">
        <v>5701</v>
      </c>
      <c r="J1952" s="273">
        <f ca="1">IF(AK1952&lt;=Données!$B$2,1," ")</f>
        <v>1</v>
      </c>
      <c r="K1952" s="45"/>
      <c r="L1952" s="46"/>
      <c r="M1952" s="47"/>
      <c r="N1952" s="48"/>
      <c r="O1952" s="185"/>
      <c r="P1952" s="187"/>
      <c r="Q1952" s="185"/>
      <c r="R1952" s="186"/>
      <c r="S1952" s="186"/>
      <c r="T1952" s="187"/>
      <c r="U1952" s="187"/>
      <c r="V1952" s="187"/>
      <c r="W1952" s="187"/>
      <c r="X1952" s="214"/>
      <c r="Y1952" s="215"/>
      <c r="Z1952" s="34"/>
      <c r="AA1952" s="35">
        <v>1</v>
      </c>
      <c r="AB1952" s="35"/>
      <c r="AC1952" s="35"/>
      <c r="AD1952" s="36"/>
      <c r="AE1952" s="224"/>
      <c r="AF1952" s="53"/>
      <c r="AG1952" s="54"/>
      <c r="AH1952" s="55"/>
      <c r="AI1952" s="56"/>
      <c r="AJ1952" s="41" t="s">
        <v>308</v>
      </c>
      <c r="AK1952" s="42">
        <v>44152</v>
      </c>
      <c r="AL1952" s="50"/>
      <c r="AM1952" s="337" t="str">
        <f>INDEX($K$6:$AE$6,1,MATCH(1,K1952:AE1952,-1))</f>
        <v>1511-S</v>
      </c>
      <c r="AN1952" s="337" t="str">
        <f>IF(INDEX($K$6:$AE$6,1,MATCH(1,K1952:AE1952,1))&lt;&gt;INDEX($K$6:$AE$6,1,MATCH(1,K1952:AE1952,-1)),INDEX($K$6:$AE$6,1,MATCH(1,K1952:AE1952,1)),"-")</f>
        <v>-</v>
      </c>
    </row>
    <row r="1953" spans="1:40" x14ac:dyDescent="0.2">
      <c r="A1953" s="382" t="str">
        <f>IF(IFERROR(VLOOKUP(G1953,EmployesActifs,1,FALSE),"Non")&lt;&gt;"Non","Oui","Non")</f>
        <v>Oui</v>
      </c>
      <c r="B1953" s="172">
        <f>IF(A1953="Oui",1,0)</f>
        <v>1</v>
      </c>
      <c r="C1953" s="172">
        <f>IF(OR(G1953="Médecin",H1953="Médecin",I1953="Médecin",I1953="Médecins",H1953="anesthésiste",H1953="boursier univ.",H1953="chercheur",H1953="chirurgien",H1953="Résident(e)",H1953="Md Urg",H1953="Md Card",LEFT(H1953,6)="Fellow",H1953="Externe Médecine",H1953="Directeur de la biobanque Médecin",H1953="monit.-boursier",),1,0)</f>
        <v>0</v>
      </c>
      <c r="D1953" s="172">
        <f>IF(OR(G1953=0,H1953="Stagiaire",H1953="Stagiaires",H1953="Externe",H1953="Externes",G1953="agence",H1953="STAGIAIRE INFIRMIER(ÈRE)",H1953="STAGIAIRE SI",H1953="STAGIAIRE S.I.",H1953="STAGIAIRE PAB",H1953="STAGIAIRE EN PERFUSION",H1953="Stagiaire Physiothérapeute",H1953="Stagiaire médecine",H1953="Stagiaire - Service sociaux",H1953="STAGIAIRE SOINS INFIRMIERS",H1953="STAGIAIRE EXTERNE EN MÉDECINE",H1953="ss",),1,0)</f>
        <v>0</v>
      </c>
      <c r="E1953" s="28" t="s">
        <v>2743</v>
      </c>
      <c r="F1953" s="28" t="s">
        <v>2744</v>
      </c>
      <c r="G1953" s="262">
        <v>10783</v>
      </c>
      <c r="H1953" s="79" t="s">
        <v>3889</v>
      </c>
      <c r="I1953" s="164" t="s">
        <v>122</v>
      </c>
      <c r="J1953" s="273">
        <f ca="1">IF(AK1953&lt;=Données!$B$2,1," ")</f>
        <v>1</v>
      </c>
      <c r="K1953" s="45"/>
      <c r="L1953" s="46" t="s">
        <v>56</v>
      </c>
      <c r="M1953" s="47" t="s">
        <v>56</v>
      </c>
      <c r="N1953" s="48">
        <v>1</v>
      </c>
      <c r="O1953" s="185"/>
      <c r="P1953" s="187"/>
      <c r="Q1953" s="185"/>
      <c r="R1953" s="186"/>
      <c r="S1953" s="186" t="s">
        <v>56</v>
      </c>
      <c r="T1953" s="187"/>
      <c r="U1953" s="187"/>
      <c r="V1953" s="187"/>
      <c r="W1953" s="187"/>
      <c r="X1953" s="214"/>
      <c r="Y1953" s="215"/>
      <c r="Z1953" s="34"/>
      <c r="AA1953" s="35"/>
      <c r="AB1953" s="35"/>
      <c r="AC1953" s="35"/>
      <c r="AD1953" s="36"/>
      <c r="AE1953" s="224"/>
      <c r="AF1953" s="53"/>
      <c r="AG1953" s="54"/>
      <c r="AH1953" s="55"/>
      <c r="AI1953" s="56"/>
      <c r="AJ1953" s="41" t="s">
        <v>85</v>
      </c>
      <c r="AK1953" s="42">
        <v>44628</v>
      </c>
      <c r="AL1953" s="50"/>
      <c r="AM1953" s="337" t="str">
        <f>INDEX($K$6:$AE$6,1,MATCH(1,K1953:AE1953,-1))</f>
        <v>F550</v>
      </c>
      <c r="AN1953" s="337" t="str">
        <f>IF(INDEX($K$6:$AE$6,1,MATCH(1,K1953:AE1953,1))&lt;&gt;INDEX($K$6:$AE$6,1,MATCH(1,K1953:AE1953,-1)),INDEX($K$6:$AE$6,1,MATCH(1,K1953:AE1953,1)),"-")</f>
        <v>-</v>
      </c>
    </row>
    <row r="1954" spans="1:40" x14ac:dyDescent="0.2">
      <c r="A1954" s="382" t="str">
        <f>IF(IFERROR(VLOOKUP(G1954,EmployesActifs,1,FALSE),"Non")&lt;&gt;"Non","Oui","Non")</f>
        <v>Oui</v>
      </c>
      <c r="B1954" s="172">
        <f>IF(A1954="Oui",1,0)</f>
        <v>1</v>
      </c>
      <c r="C1954" s="172">
        <f>IF(OR(G1954="Médecin",H1954="Médecin",I1954="Médecin",I1954="Médecins",H1954="anesthésiste",H1954="boursier univ.",H1954="chercheur",H1954="chirurgien",H1954="Résident(e)",H1954="Md Urg",H1954="Md Card",LEFT(H1954,6)="Fellow",H1954="Externe Médecine",H1954="Directeur de la biobanque Médecin",H1954="monit.-boursier",),1,0)</f>
        <v>0</v>
      </c>
      <c r="D1954" s="172">
        <f>IF(OR(G1954=0,H1954="Stagiaire",H1954="Stagiaires",H1954="Externe",H1954="Externes",G1954="agence",H1954="STAGIAIRE INFIRMIER(ÈRE)",H1954="STAGIAIRE SI",H1954="STAGIAIRE S.I.",H1954="STAGIAIRE PAB",H1954="STAGIAIRE EN PERFUSION",H1954="Stagiaire Physiothérapeute",H1954="Stagiaire médecine",H1954="Stagiaire - Service sociaux",H1954="STAGIAIRE SOINS INFIRMIERS",H1954="STAGIAIRE EXTERNE EN MÉDECINE",H1954="ss",),1,0)</f>
        <v>0</v>
      </c>
      <c r="E1954" s="28" t="s">
        <v>1737</v>
      </c>
      <c r="F1954" s="28" t="s">
        <v>1693</v>
      </c>
      <c r="G1954" s="262">
        <v>10851</v>
      </c>
      <c r="H1954" s="79" t="s">
        <v>69</v>
      </c>
      <c r="I1954" s="164" t="s">
        <v>5717</v>
      </c>
      <c r="J1954" s="273" t="str">
        <f ca="1">IF(AK1954&lt;=Données!$B$2,1," ")</f>
        <v xml:space="preserve"> </v>
      </c>
      <c r="K1954" s="45" t="s">
        <v>56</v>
      </c>
      <c r="L1954" s="46"/>
      <c r="M1954" s="47"/>
      <c r="N1954" s="48">
        <v>1</v>
      </c>
      <c r="O1954" s="185"/>
      <c r="P1954" s="187"/>
      <c r="Q1954" s="185"/>
      <c r="R1954" s="186"/>
      <c r="S1954" s="186"/>
      <c r="T1954" s="187"/>
      <c r="U1954" s="187"/>
      <c r="V1954" s="187"/>
      <c r="W1954" s="187"/>
      <c r="X1954" s="214"/>
      <c r="Y1954" s="215"/>
      <c r="Z1954" s="34"/>
      <c r="AA1954" s="35"/>
      <c r="AB1954" s="35"/>
      <c r="AC1954" s="35"/>
      <c r="AD1954" s="36"/>
      <c r="AE1954" s="224"/>
      <c r="AF1954" s="53"/>
      <c r="AG1954" s="54"/>
      <c r="AH1954" s="55"/>
      <c r="AI1954" s="56"/>
      <c r="AJ1954" s="41" t="s">
        <v>5851</v>
      </c>
      <c r="AK1954" s="42">
        <v>45826</v>
      </c>
      <c r="AL1954" s="50"/>
      <c r="AM1954" s="337" t="str">
        <f>INDEX($K$6:$AE$6,1,MATCH(1,K1954:AE1954,-1))</f>
        <v>F550</v>
      </c>
      <c r="AN1954" s="337" t="str">
        <f>IF(INDEX($K$6:$AE$6,1,MATCH(1,K1954:AE1954,1))&lt;&gt;INDEX($K$6:$AE$6,1,MATCH(1,K1954:AE1954,-1)),INDEX($K$6:$AE$6,1,MATCH(1,K1954:AE1954,1)),"-")</f>
        <v>-</v>
      </c>
    </row>
    <row r="1955" spans="1:40" x14ac:dyDescent="0.2">
      <c r="B1955" s="172">
        <f>IF(A1955="Oui",1,0)</f>
        <v>0</v>
      </c>
      <c r="C1955" s="172">
        <f>IF(OR(G1955="Médecin",H1955="Médecin",I1955="Médecin",I1955="Médecins",H1955="anesthésiste",H1955="boursier univ.",H1955="chercheur",H1955="chirurgien",H1955="Résident(e)",H1955="Md Urg",H1955="Md Card",LEFT(H1955,6)="Fellow",H1955="Externe Médecine",H1955="Directeur de la biobanque Médecin",H1955="monit.-boursier",),1,0)</f>
        <v>1</v>
      </c>
      <c r="D1955" s="172">
        <f>IF(OR(G1955=0,H1955="Stagiaire",H1955="Stagiaires",H1955="Externe",H1955="Externes",G1955="agence",H1955="STAGIAIRE INFIRMIER(ÈRE)",H1955="STAGIAIRE SI",H1955="STAGIAIRE S.I.",H1955="STAGIAIRE PAB",H1955="STAGIAIRE EN PERFUSION",H1955="Stagiaire Physiothérapeute",H1955="Stagiaire médecine",H1955="Stagiaire - Service sociaux",H1955="STAGIAIRE SOINS INFIRMIERS",H1955="STAGIAIRE EXTERNE EN MÉDECINE",H1955="ss",),1,0)</f>
        <v>0</v>
      </c>
      <c r="E1955" s="28" t="s">
        <v>2745</v>
      </c>
      <c r="F1955" s="28" t="s">
        <v>2746</v>
      </c>
      <c r="G1955" s="262" t="s">
        <v>6372</v>
      </c>
      <c r="H1955" s="79" t="s">
        <v>80</v>
      </c>
      <c r="I1955" s="164" t="s">
        <v>2204</v>
      </c>
      <c r="J1955" s="273">
        <f ca="1">IF(AK1955&lt;=Données!$B$2,1," ")</f>
        <v>1</v>
      </c>
      <c r="K1955" s="45">
        <v>1</v>
      </c>
      <c r="L1955" s="46"/>
      <c r="M1955" s="47"/>
      <c r="N1955" s="48"/>
      <c r="O1955" s="185"/>
      <c r="P1955" s="187"/>
      <c r="Q1955" s="185"/>
      <c r="R1955" s="186"/>
      <c r="S1955" s="186"/>
      <c r="T1955" s="187"/>
      <c r="U1955" s="187"/>
      <c r="V1955" s="187"/>
      <c r="W1955" s="187"/>
      <c r="X1955" s="214"/>
      <c r="Y1955" s="215"/>
      <c r="Z1955" s="34"/>
      <c r="AA1955" s="35"/>
      <c r="AB1955" s="35"/>
      <c r="AC1955" s="35"/>
      <c r="AD1955" s="36"/>
      <c r="AE1955" s="224"/>
      <c r="AF1955" s="53"/>
      <c r="AG1955" s="54"/>
      <c r="AH1955" s="55"/>
      <c r="AI1955" s="56"/>
      <c r="AJ1955" s="41" t="s">
        <v>85</v>
      </c>
      <c r="AK1955" s="42">
        <v>44559</v>
      </c>
      <c r="AL1955" s="50"/>
      <c r="AM1955" s="337" t="str">
        <f>INDEX($K$6:$AE$6,1,MATCH(1,K1955:AE1955,-1))</f>
        <v>95PFE-L2S</v>
      </c>
      <c r="AN1955" s="337" t="str">
        <f>IF(INDEX($K$6:$AE$6,1,MATCH(1,K1955:AE1955,1))&lt;&gt;INDEX($K$6:$AE$6,1,MATCH(1,K1955:AE1955,-1)),INDEX($K$6:$AE$6,1,MATCH(1,K1955:AE1955,1)),"-")</f>
        <v>-</v>
      </c>
    </row>
    <row r="1956" spans="1:40" x14ac:dyDescent="0.2">
      <c r="A1956" s="382" t="str">
        <f>IF(IFERROR(VLOOKUP(G1956,EmployesActifs,1,FALSE),"Non")&lt;&gt;"Non","Oui","Non")</f>
        <v>Oui</v>
      </c>
      <c r="B1956" s="172">
        <f>IF(A1956="Oui",1,0)</f>
        <v>1</v>
      </c>
      <c r="C1956" s="172">
        <f>IF(OR(G1956="Médecin",H1956="Médecin",I1956="Médecin",I1956="Médecins",H1956="anesthésiste",H1956="boursier univ.",H1956="chercheur",H1956="chirurgien",H1956="Résident(e)",H1956="Md Urg",H1956="Md Card",LEFT(H1956,6)="Fellow",H1956="Externe Médecine",H1956="Directeur de la biobanque Médecin",H1956="monit.-boursier",),1,0)</f>
        <v>0</v>
      </c>
      <c r="D1956" s="172">
        <f>IF(OR(G1956=0,H1956="Stagiaire",H1956="Stagiaires",H1956="Externe",H1956="Externes",G1956="agence",H1956="STAGIAIRE INFIRMIER(ÈRE)",H1956="STAGIAIRE SI",H1956="STAGIAIRE S.I.",H1956="STAGIAIRE PAB",H1956="STAGIAIRE EN PERFUSION",H1956="Stagiaire Physiothérapeute",H1956="Stagiaire médecine",H1956="Stagiaire - Service sociaux",H1956="STAGIAIRE SOINS INFIRMIERS",H1956="STAGIAIRE EXTERNE EN MÉDECINE",H1956="ss",),1,0)</f>
        <v>0</v>
      </c>
      <c r="E1956" s="28" t="s">
        <v>2748</v>
      </c>
      <c r="F1956" s="28" t="s">
        <v>2749</v>
      </c>
      <c r="G1956" s="262">
        <v>3699</v>
      </c>
      <c r="H1956" s="79" t="s">
        <v>103</v>
      </c>
      <c r="I1956" s="164" t="s">
        <v>5717</v>
      </c>
      <c r="J1956" s="273" t="str">
        <f ca="1">IF(AK1956&lt;=Données!$B$2,1," ")</f>
        <v xml:space="preserve"> </v>
      </c>
      <c r="K1956" s="45" t="s">
        <v>56</v>
      </c>
      <c r="L1956" s="46"/>
      <c r="M1956" s="47"/>
      <c r="N1956" s="48"/>
      <c r="O1956" s="185"/>
      <c r="P1956" s="187"/>
      <c r="Q1956" s="185"/>
      <c r="R1956" s="186"/>
      <c r="S1956" s="186"/>
      <c r="T1956" s="187"/>
      <c r="U1956" s="187"/>
      <c r="V1956" s="187"/>
      <c r="W1956" s="187"/>
      <c r="X1956" s="214">
        <v>1</v>
      </c>
      <c r="Y1956" s="215"/>
      <c r="Z1956" s="34"/>
      <c r="AA1956" s="35"/>
      <c r="AB1956" s="35"/>
      <c r="AC1956" s="35"/>
      <c r="AD1956" s="36"/>
      <c r="AE1956" s="224"/>
      <c r="AF1956" s="53"/>
      <c r="AG1956" s="54"/>
      <c r="AH1956" s="55"/>
      <c r="AI1956" s="56"/>
      <c r="AJ1956" s="41" t="s">
        <v>4462</v>
      </c>
      <c r="AK1956" s="42">
        <v>45938</v>
      </c>
      <c r="AL1956" s="50"/>
      <c r="AM1956" s="337">
        <f>INDEX($K$6:$AE$6,1,MATCH(1,K1956:AE1956,-1))</f>
        <v>46827</v>
      </c>
      <c r="AN1956" s="337" t="str">
        <f>IF(INDEX($K$6:$AE$6,1,MATCH(1,K1956:AE1956,1))&lt;&gt;INDEX($K$6:$AE$6,1,MATCH(1,K1956:AE1956,-1)),INDEX($K$6:$AE$6,1,MATCH(1,K1956:AE1956,1)),"-")</f>
        <v>-</v>
      </c>
    </row>
    <row r="1957" spans="1:40" x14ac:dyDescent="0.2">
      <c r="A1957" s="382" t="str">
        <f>IF(IFERROR(VLOOKUP(G1957,EmployesActifs,1,FALSE),"Non")&lt;&gt;"Non","Oui","Non")</f>
        <v>Oui</v>
      </c>
      <c r="B1957" s="172">
        <f>IF(A1957="Oui",1,0)</f>
        <v>1</v>
      </c>
      <c r="C1957" s="172">
        <f>IF(OR(G1957="Médecin",H1957="Médecin",I1957="Médecin",I1957="Médecins",H1957="anesthésiste",H1957="boursier univ.",H1957="chercheur",H1957="chirurgien",H1957="Résident(e)",H1957="Md Urg",H1957="Md Card",LEFT(H1957,6)="Fellow",H1957="Externe Médecine",H1957="Directeur de la biobanque Médecin",H1957="monit.-boursier",),1,0)</f>
        <v>0</v>
      </c>
      <c r="D1957" s="172">
        <f>IF(OR(G1957=0,H1957="Stagiaire",H1957="Stagiaires",H1957="Externe",H1957="Externes",G1957="agence",H1957="STAGIAIRE INFIRMIER(ÈRE)",H1957="STAGIAIRE SI",H1957="STAGIAIRE S.I.",H1957="STAGIAIRE PAB",H1957="STAGIAIRE EN PERFUSION",H1957="Stagiaire Physiothérapeute",H1957="Stagiaire médecine",H1957="Stagiaire - Service sociaux",H1957="STAGIAIRE SOINS INFIRMIERS",H1957="STAGIAIRE EXTERNE EN MÉDECINE",H1957="ss",),1,0)</f>
        <v>0</v>
      </c>
      <c r="E1957" s="28" t="s">
        <v>3696</v>
      </c>
      <c r="F1957" s="28" t="s">
        <v>5106</v>
      </c>
      <c r="G1957" s="262">
        <v>6328</v>
      </c>
      <c r="H1957" s="79" t="s">
        <v>5107</v>
      </c>
      <c r="I1957" s="164" t="s">
        <v>4422</v>
      </c>
      <c r="J1957" s="273" t="str">
        <f ca="1">IF(AK1957&lt;=Données!$B$2,1," ")</f>
        <v xml:space="preserve"> </v>
      </c>
      <c r="K1957" s="45"/>
      <c r="L1957" s="46" t="s">
        <v>56</v>
      </c>
      <c r="M1957" s="47" t="s">
        <v>56</v>
      </c>
      <c r="N1957" s="48">
        <v>1</v>
      </c>
      <c r="O1957" s="185"/>
      <c r="P1957" s="187" t="s">
        <v>56</v>
      </c>
      <c r="Q1957" s="185"/>
      <c r="R1957" s="186"/>
      <c r="S1957" s="186"/>
      <c r="T1957" s="187"/>
      <c r="U1957" s="187"/>
      <c r="V1957" s="187"/>
      <c r="W1957" s="187"/>
      <c r="X1957" s="214"/>
      <c r="Y1957" s="215"/>
      <c r="Z1957" s="34"/>
      <c r="AA1957" s="35"/>
      <c r="AB1957" s="35"/>
      <c r="AC1957" s="35"/>
      <c r="AD1957" s="36"/>
      <c r="AE1957" s="224"/>
      <c r="AF1957" s="53"/>
      <c r="AG1957" s="54"/>
      <c r="AH1957" s="55"/>
      <c r="AI1957" s="56"/>
      <c r="AJ1957" s="41" t="s">
        <v>4462</v>
      </c>
      <c r="AK1957" s="42">
        <v>45322</v>
      </c>
      <c r="AL1957" s="50"/>
      <c r="AM1957" s="337" t="str">
        <f>INDEX($K$6:$AE$6,1,MATCH(1,K1957:AE1957,-1))</f>
        <v>F550</v>
      </c>
      <c r="AN1957" s="337" t="str">
        <f>IF(INDEX($K$6:$AE$6,1,MATCH(1,K1957:AE1957,1))&lt;&gt;INDEX($K$6:$AE$6,1,MATCH(1,K1957:AE1957,-1)),INDEX($K$6:$AE$6,1,MATCH(1,K1957:AE1957,1)),"-")</f>
        <v>-</v>
      </c>
    </row>
    <row r="1958" spans="1:40" x14ac:dyDescent="0.2">
      <c r="A1958" s="382" t="str">
        <f>IF(IFERROR(VLOOKUP(G1958,EmployesActifs,1,FALSE),"Non")&lt;&gt;"Non","Oui","Non")</f>
        <v>Oui</v>
      </c>
      <c r="B1958" s="172">
        <f>IF(A1958="Oui",1,0)</f>
        <v>1</v>
      </c>
      <c r="C1958" s="172">
        <f>IF(OR(G1958="Médecin",H1958="Médecin",I1958="Médecin",I1958="Médecins",H1958="anesthésiste",H1958="boursier univ.",H1958="chercheur",H1958="chirurgien",H1958="Résident(e)",H1958="Md Urg",H1958="Md Card",LEFT(H1958,6)="Fellow",H1958="Externe Médecine",H1958="Directeur de la biobanque Médecin",H1958="monit.-boursier",),1,0)</f>
        <v>0</v>
      </c>
      <c r="D1958" s="172">
        <f>IF(OR(G1958=0,H1958="Stagiaire",H1958="Stagiaires",H1958="Externe",H1958="Externes",G1958="agence",H1958="STAGIAIRE INFIRMIER(ÈRE)",H1958="STAGIAIRE SI",H1958="STAGIAIRE S.I.",H1958="STAGIAIRE PAB",H1958="STAGIAIRE EN PERFUSION",H1958="Stagiaire Physiothérapeute",H1958="Stagiaire médecine",H1958="Stagiaire - Service sociaux",H1958="STAGIAIRE SOINS INFIRMIERS",H1958="STAGIAIRE EXTERNE EN MÉDECINE",H1958="ss",),1,0)</f>
        <v>0</v>
      </c>
      <c r="E1958" s="28" t="s">
        <v>2750</v>
      </c>
      <c r="F1958" s="28" t="s">
        <v>982</v>
      </c>
      <c r="G1958" s="262">
        <v>5810</v>
      </c>
      <c r="H1958" s="79" t="s">
        <v>570</v>
      </c>
      <c r="I1958" s="164" t="s">
        <v>3377</v>
      </c>
      <c r="J1958" s="273">
        <f ca="1">IF(AK1958&lt;=Données!$B$2,1," ")</f>
        <v>1</v>
      </c>
      <c r="K1958" s="45"/>
      <c r="L1958" s="46">
        <v>1</v>
      </c>
      <c r="M1958" s="47"/>
      <c r="N1958" s="48"/>
      <c r="O1958" s="185"/>
      <c r="P1958" s="187"/>
      <c r="Q1958" s="185"/>
      <c r="R1958" s="186"/>
      <c r="S1958" s="186"/>
      <c r="T1958" s="187"/>
      <c r="U1958" s="187"/>
      <c r="V1958" s="187"/>
      <c r="W1958" s="187"/>
      <c r="X1958" s="214"/>
      <c r="Y1958" s="215"/>
      <c r="Z1958" s="34"/>
      <c r="AA1958" s="35"/>
      <c r="AB1958" s="35"/>
      <c r="AC1958" s="35"/>
      <c r="AD1958" s="36"/>
      <c r="AE1958" s="224"/>
      <c r="AF1958" s="53"/>
      <c r="AG1958" s="54"/>
      <c r="AH1958" s="55"/>
      <c r="AI1958" s="56"/>
      <c r="AJ1958" s="41" t="s">
        <v>98</v>
      </c>
      <c r="AK1958" s="42">
        <v>44588</v>
      </c>
      <c r="AL1958" s="50"/>
      <c r="AM1958" s="337" t="str">
        <f>INDEX($K$6:$AE$6,1,MATCH(1,K1958:AE1958,-1))</f>
        <v>95PFE-L2M</v>
      </c>
      <c r="AN1958" s="337" t="str">
        <f>IF(INDEX($K$6:$AE$6,1,MATCH(1,K1958:AE1958,1))&lt;&gt;INDEX($K$6:$AE$6,1,MATCH(1,K1958:AE1958,-1)),INDEX($K$6:$AE$6,1,MATCH(1,K1958:AE1958,1)),"-")</f>
        <v>-</v>
      </c>
    </row>
    <row r="1959" spans="1:40" x14ac:dyDescent="0.2">
      <c r="A1959" s="382" t="str">
        <f>IF(IFERROR(VLOOKUP(G1959,EmployesActifs,1,FALSE),"Non")&lt;&gt;"Non","Oui","Non")</f>
        <v>Oui</v>
      </c>
      <c r="B1959" s="172">
        <f>IF(A1959="Oui",1,0)</f>
        <v>1</v>
      </c>
      <c r="C1959" s="172">
        <f>IF(OR(G1959="Médecin",H1959="Médecin",I1959="Médecin",I1959="Médecins",H1959="anesthésiste",H1959="boursier univ.",H1959="chercheur",H1959="chirurgien",H1959="Résident(e)",H1959="Md Urg",H1959="Md Card",LEFT(H1959,6)="Fellow",H1959="Externe Médecine",H1959="Directeur de la biobanque Médecin",H1959="monit.-boursier",),1,0)</f>
        <v>0</v>
      </c>
      <c r="D1959" s="172">
        <f>IF(OR(G1959=0,H1959="Stagiaire",H1959="Stagiaires",H1959="Externe",H1959="Externes",G1959="agence",H1959="STAGIAIRE INFIRMIER(ÈRE)",H1959="STAGIAIRE SI",H1959="STAGIAIRE S.I.",H1959="STAGIAIRE PAB",H1959="STAGIAIRE EN PERFUSION",H1959="Stagiaire Physiothérapeute",H1959="Stagiaire médecine",H1959="Stagiaire - Service sociaux",H1959="STAGIAIRE SOINS INFIRMIERS",H1959="STAGIAIRE EXTERNE EN MÉDECINE",H1959="ss",),1,0)</f>
        <v>0</v>
      </c>
      <c r="E1959" s="28" t="s">
        <v>2751</v>
      </c>
      <c r="F1959" s="28" t="s">
        <v>2752</v>
      </c>
      <c r="G1959" s="262">
        <v>6957</v>
      </c>
      <c r="H1959" s="79" t="s">
        <v>2463</v>
      </c>
      <c r="I1959" s="164" t="s">
        <v>933</v>
      </c>
      <c r="J1959" s="273" t="str">
        <f ca="1">IF(AK1959&lt;=Données!$B$2,1," ")</f>
        <v xml:space="preserve"> </v>
      </c>
      <c r="K1959" s="45"/>
      <c r="L1959" s="46">
        <v>1</v>
      </c>
      <c r="M1959" s="47"/>
      <c r="N1959" s="48"/>
      <c r="O1959" s="185"/>
      <c r="P1959" s="300"/>
      <c r="Q1959" s="185"/>
      <c r="R1959" s="186"/>
      <c r="S1959" s="186"/>
      <c r="T1959" s="187"/>
      <c r="U1959" s="187"/>
      <c r="V1959" s="187"/>
      <c r="W1959" s="187"/>
      <c r="X1959" s="214"/>
      <c r="Y1959" s="215"/>
      <c r="Z1959" s="34"/>
      <c r="AA1959" s="35"/>
      <c r="AB1959" s="35"/>
      <c r="AC1959" s="35"/>
      <c r="AD1959" s="36"/>
      <c r="AE1959" s="224"/>
      <c r="AF1959" s="53"/>
      <c r="AG1959" s="54"/>
      <c r="AH1959" s="55"/>
      <c r="AI1959" s="56"/>
      <c r="AJ1959" s="41" t="s">
        <v>4462</v>
      </c>
      <c r="AK1959" s="42">
        <v>45308</v>
      </c>
      <c r="AL1959" s="50"/>
      <c r="AM1959" s="337" t="str">
        <f>INDEX($K$6:$AE$6,1,MATCH(1,K1959:AE1959,-1))</f>
        <v>95PFE-L2M</v>
      </c>
      <c r="AN1959" s="337" t="str">
        <f>IF(INDEX($K$6:$AE$6,1,MATCH(1,K1959:AE1959,1))&lt;&gt;INDEX($K$6:$AE$6,1,MATCH(1,K1959:AE1959,-1)),INDEX($K$6:$AE$6,1,MATCH(1,K1959:AE1959,1)),"-")</f>
        <v>-</v>
      </c>
    </row>
    <row r="1960" spans="1:40" x14ac:dyDescent="0.2">
      <c r="A1960" s="382" t="str">
        <f>IF(IFERROR(VLOOKUP(G1960,EmployesActifs,1,FALSE),"Non")&lt;&gt;"Non","Oui","Non")</f>
        <v>Oui</v>
      </c>
      <c r="B1960" s="172">
        <f>IF(A1960="Oui",1,0)</f>
        <v>1</v>
      </c>
      <c r="C1960" s="172">
        <f>IF(OR(G1960="Médecin",H1960="Médecin",I1960="Médecin",I1960="Médecins",H1960="anesthésiste",H1960="boursier univ.",H1960="chercheur",H1960="chirurgien",H1960="Résident(e)",H1960="Md Urg",H1960="Md Card",LEFT(H1960,6)="Fellow",H1960="Externe Médecine",H1960="Directeur de la biobanque Médecin",H1960="monit.-boursier",),1,0)</f>
        <v>0</v>
      </c>
      <c r="D1960" s="172">
        <f>IF(OR(G1960=0,H1960="Stagiaire",H1960="Stagiaires",H1960="Externe",H1960="Externes",G1960="agence",H1960="STAGIAIRE INFIRMIER(ÈRE)",H1960="STAGIAIRE SI",H1960="STAGIAIRE S.I.",H1960="STAGIAIRE PAB",H1960="STAGIAIRE EN PERFUSION",H1960="Stagiaire Physiothérapeute",H1960="Stagiaire médecine",H1960="Stagiaire - Service sociaux",H1960="STAGIAIRE SOINS INFIRMIERS",H1960="STAGIAIRE EXTERNE EN MÉDECINE",H1960="ss",),1,0)</f>
        <v>0</v>
      </c>
      <c r="E1960" s="28" t="s">
        <v>2754</v>
      </c>
      <c r="F1960" s="28" t="s">
        <v>868</v>
      </c>
      <c r="G1960" s="262">
        <v>8257</v>
      </c>
      <c r="H1960" s="79" t="s">
        <v>1087</v>
      </c>
      <c r="I1960" s="164" t="s">
        <v>5717</v>
      </c>
      <c r="J1960" s="273" t="str">
        <f ca="1">IF(AK1960&lt;=Données!$B$2,1," ")</f>
        <v xml:space="preserve"> </v>
      </c>
      <c r="K1960" s="45">
        <v>1</v>
      </c>
      <c r="L1960" s="46"/>
      <c r="M1960" s="47"/>
      <c r="N1960" s="48"/>
      <c r="O1960" s="185"/>
      <c r="P1960" s="300"/>
      <c r="Q1960" s="185"/>
      <c r="R1960" s="186"/>
      <c r="S1960" s="186"/>
      <c r="T1960" s="187"/>
      <c r="U1960" s="187"/>
      <c r="V1960" s="187"/>
      <c r="W1960" s="187"/>
      <c r="X1960" s="214"/>
      <c r="Y1960" s="215"/>
      <c r="Z1960" s="34"/>
      <c r="AA1960" s="35"/>
      <c r="AB1960" s="35"/>
      <c r="AC1960" s="35"/>
      <c r="AD1960" s="36"/>
      <c r="AE1960" s="224"/>
      <c r="AF1960" s="53"/>
      <c r="AG1960" s="54"/>
      <c r="AH1960" s="55"/>
      <c r="AI1960" s="56"/>
      <c r="AJ1960" s="41" t="s">
        <v>4462</v>
      </c>
      <c r="AK1960" s="42">
        <v>45854</v>
      </c>
      <c r="AL1960" s="50"/>
      <c r="AM1960" s="337" t="str">
        <f>INDEX($K$6:$AE$6,1,MATCH(1,K1960:AE1960,-1))</f>
        <v>95PFE-L2S</v>
      </c>
      <c r="AN1960" s="337" t="str">
        <f>IF(INDEX($K$6:$AE$6,1,MATCH(1,K1960:AE1960,1))&lt;&gt;INDEX($K$6:$AE$6,1,MATCH(1,K1960:AE1960,-1)),INDEX($K$6:$AE$6,1,MATCH(1,K1960:AE1960,1)),"-")</f>
        <v>-</v>
      </c>
    </row>
    <row r="1961" spans="1:40" x14ac:dyDescent="0.2">
      <c r="B1961" s="172">
        <f>IF(A1961="Oui",1,0)</f>
        <v>0</v>
      </c>
      <c r="C1961" s="172">
        <f>IF(OR(G1961="Médecin",H1961="Médecin",I1961="Médecin",I1961="Médecins",H1961="anesthésiste",H1961="boursier univ.",H1961="chercheur",H1961="chirurgien",H1961="Résident(e)",H1961="Md Urg",H1961="Md Card",LEFT(H1961,6)="Fellow",H1961="Externe Médecine",H1961="Directeur de la biobanque Médecin",H1961="monit.-boursier",),1,0)</f>
        <v>1</v>
      </c>
      <c r="D1961" s="172">
        <f>IF(OR(G1961=0,H1961="Stagiaire",H1961="Stagiaires",H1961="Externe",H1961="Externes",G1961="agence",H1961="STAGIAIRE INFIRMIER(ÈRE)",H1961="STAGIAIRE SI",H1961="STAGIAIRE S.I.",H1961="STAGIAIRE PAB",H1961="STAGIAIRE EN PERFUSION",H1961="Stagiaire Physiothérapeute",H1961="Stagiaire médecine",H1961="Stagiaire - Service sociaux",H1961="STAGIAIRE SOINS INFIRMIERS",H1961="STAGIAIRE EXTERNE EN MÉDECINE",H1961="ss",),1,0)</f>
        <v>0</v>
      </c>
      <c r="E1961" s="28" t="s">
        <v>2755</v>
      </c>
      <c r="F1961" s="28" t="s">
        <v>728</v>
      </c>
      <c r="G1961" s="262" t="s">
        <v>2756</v>
      </c>
      <c r="H1961" s="79" t="s">
        <v>80</v>
      </c>
      <c r="I1961" s="164" t="s">
        <v>117</v>
      </c>
      <c r="J1961" s="273">
        <f ca="1">IF(AK1961&lt;=Données!$B$2,1," ")</f>
        <v>1</v>
      </c>
      <c r="K1961" s="45"/>
      <c r="L1961" s="46"/>
      <c r="M1961" s="47"/>
      <c r="N1961" s="48"/>
      <c r="O1961" s="185"/>
      <c r="P1961" s="300"/>
      <c r="Q1961" s="185"/>
      <c r="R1961" s="186"/>
      <c r="S1961" s="186">
        <v>1</v>
      </c>
      <c r="T1961" s="187"/>
      <c r="U1961" s="187"/>
      <c r="V1961" s="187"/>
      <c r="W1961" s="187"/>
      <c r="X1961" s="214"/>
      <c r="Y1961" s="215"/>
      <c r="Z1961" s="34"/>
      <c r="AA1961" s="35"/>
      <c r="AB1961" s="35"/>
      <c r="AC1961" s="35"/>
      <c r="AD1961" s="36"/>
      <c r="AE1961" s="224"/>
      <c r="AF1961" s="53"/>
      <c r="AG1961" s="54"/>
      <c r="AH1961" s="55"/>
      <c r="AI1961" s="56"/>
      <c r="AJ1961" s="41" t="s">
        <v>98</v>
      </c>
      <c r="AK1961" s="42">
        <v>44572</v>
      </c>
      <c r="AL1961" s="50"/>
      <c r="AM1961" s="337" t="str">
        <f>INDEX($K$6:$AE$6,1,MATCH(1,K1961:AE1961,-1))</f>
        <v>1870 +</v>
      </c>
      <c r="AN1961" s="337" t="str">
        <f>IF(INDEX($K$6:$AE$6,1,MATCH(1,K1961:AE1961,1))&lt;&gt;INDEX($K$6:$AE$6,1,MATCH(1,K1961:AE1961,-1)),INDEX($K$6:$AE$6,1,MATCH(1,K1961:AE1961,1)),"-")</f>
        <v>-</v>
      </c>
    </row>
    <row r="1962" spans="1:40" x14ac:dyDescent="0.2">
      <c r="A1962" s="382" t="str">
        <f>IF(IFERROR(VLOOKUP(G1962,EmployesActifs,1,FALSE),"Non")&lt;&gt;"Non","Oui","Non")</f>
        <v>Oui</v>
      </c>
      <c r="B1962" s="172">
        <f>IF(A1962="Oui",1,0)</f>
        <v>1</v>
      </c>
      <c r="C1962" s="172">
        <f>IF(OR(G1962="Médecin",H1962="Médecin",I1962="Médecin",I1962="Médecins",H1962="anesthésiste",H1962="boursier univ.",H1962="chercheur",H1962="chirurgien",H1962="Résident(e)",H1962="Md Urg",H1962="Md Card",LEFT(H1962,6)="Fellow",H1962="Externe Médecine",H1962="Directeur de la biobanque Médecin",H1962="monit.-boursier",),1,0)</f>
        <v>0</v>
      </c>
      <c r="D1962" s="172">
        <f>IF(OR(G1962=0,H1962="Stagiaire",H1962="Stagiaires",H1962="Externe",H1962="Externes",G1962="agence",H1962="STAGIAIRE INFIRMIER(ÈRE)",H1962="STAGIAIRE SI",H1962="STAGIAIRE S.I.",H1962="STAGIAIRE PAB",H1962="STAGIAIRE EN PERFUSION",H1962="Stagiaire Physiothérapeute",H1962="Stagiaire médecine",H1962="Stagiaire - Service sociaux",H1962="STAGIAIRE SOINS INFIRMIERS",H1962="STAGIAIRE EXTERNE EN MÉDECINE",H1962="ss",),1,0)</f>
        <v>0</v>
      </c>
      <c r="E1962" s="28" t="s">
        <v>2757</v>
      </c>
      <c r="F1962" s="28" t="s">
        <v>782</v>
      </c>
      <c r="G1962" s="262">
        <v>3776</v>
      </c>
      <c r="H1962" s="79" t="s">
        <v>103</v>
      </c>
      <c r="I1962" s="164" t="s">
        <v>152</v>
      </c>
      <c r="J1962" s="273" t="str">
        <f ca="1">IF(AK1962&lt;=Données!$B$2,1," ")</f>
        <v xml:space="preserve"> </v>
      </c>
      <c r="K1962" s="45"/>
      <c r="L1962" s="46"/>
      <c r="M1962" s="47"/>
      <c r="N1962" s="48"/>
      <c r="O1962" s="185"/>
      <c r="P1962" s="300"/>
      <c r="Q1962" s="185"/>
      <c r="R1962" s="186"/>
      <c r="S1962" s="186">
        <v>1</v>
      </c>
      <c r="T1962" s="187"/>
      <c r="U1962" s="187"/>
      <c r="V1962" s="187"/>
      <c r="W1962" s="187"/>
      <c r="X1962" s="214"/>
      <c r="Y1962" s="215"/>
      <c r="Z1962" s="34"/>
      <c r="AA1962" s="35"/>
      <c r="AB1962" s="35"/>
      <c r="AC1962" s="35"/>
      <c r="AD1962" s="36"/>
      <c r="AE1962" s="224"/>
      <c r="AF1962" s="53"/>
      <c r="AG1962" s="54"/>
      <c r="AH1962" s="55"/>
      <c r="AI1962" s="56"/>
      <c r="AJ1962" s="41" t="s">
        <v>4462</v>
      </c>
      <c r="AK1962" s="42">
        <v>45826</v>
      </c>
      <c r="AL1962" s="50"/>
      <c r="AM1962" s="337" t="str">
        <f>INDEX($K$6:$AE$6,1,MATCH(1,K1962:AE1962,-1))</f>
        <v>1870 +</v>
      </c>
      <c r="AN1962" s="337" t="str">
        <f>IF(INDEX($K$6:$AE$6,1,MATCH(1,K1962:AE1962,1))&lt;&gt;INDEX($K$6:$AE$6,1,MATCH(1,K1962:AE1962,-1)),INDEX($K$6:$AE$6,1,MATCH(1,K1962:AE1962,1)),"-")</f>
        <v>-</v>
      </c>
    </row>
    <row r="1963" spans="1:40" x14ac:dyDescent="0.2">
      <c r="B1963" s="172">
        <f>IF(A1963="Oui",1,0)</f>
        <v>0</v>
      </c>
      <c r="C1963" s="172">
        <f>IF(OR(G1963="Médecin",H1963="Médecin",I1963="Médecin",I1963="Médecins",H1963="anesthésiste",H1963="boursier univ.",H1963="chercheur",H1963="chirurgien",H1963="Résident(e)",H1963="Md Urg",H1963="Md Card",LEFT(H1963,6)="Fellow",H1963="Externe Médecine",H1963="Directeur de la biobanque Médecin",H1963="monit.-boursier",),1,0)</f>
        <v>0</v>
      </c>
      <c r="D1963" s="172">
        <f>IF(OR(G1963=0,H1963="Stagiaire",H1963="Stagiaires",H1963="Externe",H1963="Externes",G1963="agence",H1963="STAGIAIRE INFIRMIER(ÈRE)",H1963="STAGIAIRE SI",H1963="STAGIAIRE S.I.",H1963="STAGIAIRE PAB",H1963="STAGIAIRE EN PERFUSION",H1963="Stagiaire Physiothérapeute",H1963="Stagiaire médecine",H1963="Stagiaire - Service sociaux",H1963="STAGIAIRE SOINS INFIRMIERS",H1963="STAGIAIRE EXTERNE EN MÉDECINE",H1963="ss",),1,0)</f>
        <v>1</v>
      </c>
      <c r="E1963" s="28" t="s">
        <v>6045</v>
      </c>
      <c r="F1963" s="28" t="s">
        <v>6046</v>
      </c>
      <c r="G1963" s="262">
        <v>229388</v>
      </c>
      <c r="H1963" s="79" t="s">
        <v>479</v>
      </c>
      <c r="I1963" s="164" t="s">
        <v>43</v>
      </c>
      <c r="J1963" s="273" t="str">
        <f ca="1">IF(AK1963&lt;=Données!$B$2,1," ")</f>
        <v xml:space="preserve"> </v>
      </c>
      <c r="K1963" s="45">
        <v>1</v>
      </c>
      <c r="L1963" s="46"/>
      <c r="M1963" s="47"/>
      <c r="N1963" s="48"/>
      <c r="O1963" s="185"/>
      <c r="P1963" s="300"/>
      <c r="Q1963" s="185"/>
      <c r="R1963" s="186"/>
      <c r="S1963" s="186"/>
      <c r="T1963" s="187"/>
      <c r="U1963" s="187"/>
      <c r="V1963" s="187"/>
      <c r="W1963" s="187"/>
      <c r="X1963" s="214"/>
      <c r="Y1963" s="215"/>
      <c r="Z1963" s="34"/>
      <c r="AA1963" s="35"/>
      <c r="AB1963" s="35"/>
      <c r="AC1963" s="35"/>
      <c r="AD1963" s="36"/>
      <c r="AE1963" s="224"/>
      <c r="AF1963" s="53"/>
      <c r="AG1963" s="54"/>
      <c r="AH1963" s="55"/>
      <c r="AI1963" s="56"/>
      <c r="AJ1963" s="41" t="s">
        <v>4462</v>
      </c>
      <c r="AK1963" s="42">
        <v>45763</v>
      </c>
      <c r="AL1963" s="50"/>
      <c r="AM1963" s="337" t="str">
        <f>INDEX($K$6:$AE$6,1,MATCH(1,K1963:AE1963,-1))</f>
        <v>95PFE-L2S</v>
      </c>
      <c r="AN1963" s="337" t="str">
        <f>IF(INDEX($K$6:$AE$6,1,MATCH(1,K1963:AE1963,1))&lt;&gt;INDEX($K$6:$AE$6,1,MATCH(1,K1963:AE1963,-1)),INDEX($K$6:$AE$6,1,MATCH(1,K1963:AE1963,1)),"-")</f>
        <v>-</v>
      </c>
    </row>
    <row r="1964" spans="1:40" x14ac:dyDescent="0.2">
      <c r="B1964" s="172">
        <f>IF(A1964="Oui",1,0)</f>
        <v>0</v>
      </c>
      <c r="C1964" s="172">
        <f>IF(OR(G1964="Médecin",H1964="Médecin",I1964="Médecin",I1964="Médecins",H1964="anesthésiste",H1964="boursier univ.",H1964="chercheur",H1964="chirurgien",H1964="Résident(e)",H1964="Md Urg",H1964="Md Card",LEFT(H1964,6)="Fellow",H1964="Externe Médecine",H1964="Directeur de la biobanque Médecin",H1964="monit.-boursier",),1,0)</f>
        <v>0</v>
      </c>
      <c r="D1964" s="172">
        <f>IF(OR(G1964=0,H1964="Stagiaire",H1964="Stagiaires",H1964="Externe",H1964="Externes",G1964="agence",H1964="STAGIAIRE INFIRMIER(ÈRE)",H1964="STAGIAIRE SI",H1964="STAGIAIRE S.I.",H1964="STAGIAIRE PAB",H1964="STAGIAIRE EN PERFUSION",H1964="Stagiaire Physiothérapeute",H1964="Stagiaire médecine",H1964="Stagiaire - Service sociaux",H1964="STAGIAIRE SOINS INFIRMIERS",H1964="STAGIAIRE EXTERNE EN MÉDECINE",H1964="ss",),1,0)</f>
        <v>1</v>
      </c>
      <c r="E1964" s="28" t="s">
        <v>2758</v>
      </c>
      <c r="F1964" s="28" t="s">
        <v>2759</v>
      </c>
      <c r="G1964" s="262">
        <v>0</v>
      </c>
      <c r="H1964" s="79" t="s">
        <v>212</v>
      </c>
      <c r="I1964" s="164" t="s">
        <v>405</v>
      </c>
      <c r="J1964" s="273">
        <f ca="1">IF(AK1964&lt;=Données!$B$2,1," ")</f>
        <v>1</v>
      </c>
      <c r="K1964" s="45">
        <v>1</v>
      </c>
      <c r="L1964" s="46"/>
      <c r="M1964" s="47"/>
      <c r="N1964" s="48"/>
      <c r="O1964" s="185"/>
      <c r="P1964" s="300"/>
      <c r="Q1964" s="185"/>
      <c r="R1964" s="186"/>
      <c r="S1964" s="186"/>
      <c r="T1964" s="187"/>
      <c r="U1964" s="187"/>
      <c r="V1964" s="187"/>
      <c r="W1964" s="187"/>
      <c r="X1964" s="214"/>
      <c r="Y1964" s="215"/>
      <c r="Z1964" s="34"/>
      <c r="AA1964" s="35"/>
      <c r="AB1964" s="35"/>
      <c r="AC1964" s="35"/>
      <c r="AD1964" s="36"/>
      <c r="AE1964" s="224"/>
      <c r="AF1964" s="73"/>
      <c r="AG1964" s="74"/>
      <c r="AH1964" s="75"/>
      <c r="AI1964" s="76"/>
      <c r="AJ1964" s="41" t="s">
        <v>85</v>
      </c>
      <c r="AK1964" s="42">
        <v>44607</v>
      </c>
      <c r="AL1964" s="50"/>
      <c r="AM1964" s="337" t="str">
        <f>INDEX($K$6:$AE$6,1,MATCH(1,K1964:AE1964,-1))</f>
        <v>95PFE-L2S</v>
      </c>
      <c r="AN1964" s="337" t="str">
        <f>IF(INDEX($K$6:$AE$6,1,MATCH(1,K1964:AE1964,1))&lt;&gt;INDEX($K$6:$AE$6,1,MATCH(1,K1964:AE1964,-1)),INDEX($K$6:$AE$6,1,MATCH(1,K1964:AE1964,1)),"-")</f>
        <v>-</v>
      </c>
    </row>
    <row r="1965" spans="1:40" x14ac:dyDescent="0.2">
      <c r="B1965" s="172">
        <f>IF(A1965="Oui",1,0)</f>
        <v>0</v>
      </c>
      <c r="C1965" s="172">
        <f>IF(OR(G1965="Médecin",H1965="Médecin",I1965="Médecin",I1965="Médecins",H1965="anesthésiste",H1965="boursier univ.",H1965="chercheur",H1965="chirurgien",H1965="Résident(e)",H1965="Md Urg",H1965="Md Card",LEFT(H1965,6)="Fellow",H1965="Externe Médecine",H1965="Directeur de la biobanque Médecin",H1965="monit.-boursier",),1,0)</f>
        <v>0</v>
      </c>
      <c r="D1965" s="172">
        <f>IF(OR(G1965=0,H1965="Stagiaire",H1965="Stagiaires",H1965="Externe",H1965="Externes",G1965="agence",H1965="STAGIAIRE INFIRMIER(ÈRE)",H1965="STAGIAIRE SI",H1965="STAGIAIRE S.I.",H1965="STAGIAIRE PAB",H1965="STAGIAIRE EN PERFUSION",H1965="Stagiaire Physiothérapeute",H1965="Stagiaire médecine",H1965="Stagiaire - Service sociaux",H1965="STAGIAIRE SOINS INFIRMIERS",H1965="STAGIAIRE EXTERNE EN MÉDECINE",H1965="ss",),1,0)</f>
        <v>1</v>
      </c>
      <c r="E1965" s="28" t="s">
        <v>2760</v>
      </c>
      <c r="F1965" s="28" t="s">
        <v>2761</v>
      </c>
      <c r="G1965" s="262">
        <v>0</v>
      </c>
      <c r="H1965" s="79" t="s">
        <v>479</v>
      </c>
      <c r="I1965" s="164" t="s">
        <v>2762</v>
      </c>
      <c r="J1965" s="273">
        <f ca="1">IF(AK1965&lt;=Données!$B$2,1," ")</f>
        <v>1</v>
      </c>
      <c r="K1965" s="45" t="s">
        <v>56</v>
      </c>
      <c r="L1965" s="46" t="s">
        <v>56</v>
      </c>
      <c r="M1965" s="47" t="s">
        <v>56</v>
      </c>
      <c r="N1965" s="48"/>
      <c r="O1965" s="185"/>
      <c r="P1965" s="300"/>
      <c r="Q1965" s="185"/>
      <c r="R1965" s="186"/>
      <c r="S1965" s="186">
        <v>1</v>
      </c>
      <c r="T1965" s="187"/>
      <c r="U1965" s="187"/>
      <c r="V1965" s="187"/>
      <c r="W1965" s="187"/>
      <c r="X1965" s="214"/>
      <c r="Y1965" s="215"/>
      <c r="Z1965" s="34"/>
      <c r="AA1965" s="35"/>
      <c r="AB1965" s="35"/>
      <c r="AC1965" s="35"/>
      <c r="AD1965" s="36"/>
      <c r="AE1965" s="224"/>
      <c r="AF1965" s="53"/>
      <c r="AG1965" s="54"/>
      <c r="AH1965" s="55"/>
      <c r="AI1965" s="56"/>
      <c r="AJ1965" s="41" t="s">
        <v>98</v>
      </c>
      <c r="AK1965" s="42">
        <v>44582</v>
      </c>
      <c r="AL1965" s="50"/>
      <c r="AM1965" s="337" t="str">
        <f>INDEX($K$6:$AE$6,1,MATCH(1,K1965:AE1965,-1))</f>
        <v>1870 +</v>
      </c>
      <c r="AN1965" s="337" t="str">
        <f>IF(INDEX($K$6:$AE$6,1,MATCH(1,K1965:AE1965,1))&lt;&gt;INDEX($K$6:$AE$6,1,MATCH(1,K1965:AE1965,-1)),INDEX($K$6:$AE$6,1,MATCH(1,K1965:AE1965,1)),"-")</f>
        <v>-</v>
      </c>
    </row>
    <row r="1966" spans="1:40" x14ac:dyDescent="0.2">
      <c r="B1966" s="172">
        <f>IF(A1966="Oui",1,0)</f>
        <v>0</v>
      </c>
      <c r="C1966" s="172">
        <f>IF(OR(G1966="Médecin",H1966="Médecin",I1966="Médecin",I1966="Médecins",H1966="anesthésiste",H1966="boursier univ.",H1966="chercheur",H1966="chirurgien",H1966="Résident(e)",H1966="Md Urg",H1966="Md Card",LEFT(H1966,6)="Fellow",H1966="Externe Médecine",H1966="Directeur de la biobanque Médecin",H1966="monit.-boursier",),1,0)</f>
        <v>0</v>
      </c>
      <c r="D1966" s="172">
        <f>IF(OR(G1966=0,H1966="Stagiaire",H1966="Stagiaires",H1966="Externe",H1966="Externes",G1966="agence",H1966="STAGIAIRE INFIRMIER(ÈRE)",H1966="STAGIAIRE SI",H1966="STAGIAIRE S.I.",H1966="STAGIAIRE PAB",H1966="STAGIAIRE EN PERFUSION",H1966="Stagiaire Physiothérapeute",H1966="Stagiaire médecine",H1966="Stagiaire - Service sociaux",H1966="STAGIAIRE SOINS INFIRMIERS",H1966="STAGIAIRE EXTERNE EN MÉDECINE",H1966="ss",),1,0)</f>
        <v>1</v>
      </c>
      <c r="E1966" s="28" t="s">
        <v>2760</v>
      </c>
      <c r="F1966" s="28" t="s">
        <v>4987</v>
      </c>
      <c r="G1966" s="262">
        <v>0</v>
      </c>
      <c r="H1966" s="79" t="s">
        <v>479</v>
      </c>
      <c r="I1966" s="164" t="s">
        <v>43</v>
      </c>
      <c r="J1966" s="273">
        <f ca="1">IF(AK1966&lt;=Données!$B$2,1," ")</f>
        <v>1</v>
      </c>
      <c r="K1966" s="45"/>
      <c r="L1966" s="46">
        <v>1</v>
      </c>
      <c r="M1966" s="47"/>
      <c r="N1966" s="48"/>
      <c r="O1966" s="185"/>
      <c r="P1966" s="300"/>
      <c r="Q1966" s="185"/>
      <c r="R1966" s="186"/>
      <c r="S1966" s="186"/>
      <c r="T1966" s="187"/>
      <c r="U1966" s="187"/>
      <c r="V1966" s="187"/>
      <c r="W1966" s="187"/>
      <c r="X1966" s="214"/>
      <c r="Y1966" s="215"/>
      <c r="Z1966" s="34"/>
      <c r="AA1966" s="35"/>
      <c r="AB1966" s="35"/>
      <c r="AC1966" s="35"/>
      <c r="AD1966" s="36"/>
      <c r="AE1966" s="224"/>
      <c r="AF1966" s="53"/>
      <c r="AG1966" s="54"/>
      <c r="AH1966" s="55"/>
      <c r="AI1966" s="56"/>
      <c r="AJ1966" s="41" t="s">
        <v>652</v>
      </c>
      <c r="AK1966" s="42">
        <v>45244</v>
      </c>
      <c r="AL1966" s="50"/>
      <c r="AM1966" s="337" t="str">
        <f>INDEX($K$6:$AE$6,1,MATCH(1,K1966:AE1966,-1))</f>
        <v>95PFE-L2M</v>
      </c>
      <c r="AN1966" s="337" t="str">
        <f>IF(INDEX($K$6:$AE$6,1,MATCH(1,K1966:AE1966,1))&lt;&gt;INDEX($K$6:$AE$6,1,MATCH(1,K1966:AE1966,-1)),INDEX($K$6:$AE$6,1,MATCH(1,K1966:AE1966,1)),"-")</f>
        <v>-</v>
      </c>
    </row>
    <row r="1967" spans="1:40" x14ac:dyDescent="0.2">
      <c r="A1967" s="382" t="str">
        <f>IF(IFERROR(VLOOKUP(G1967,EmployesActifs,1,FALSE),"Non")&lt;&gt;"Non","Oui","Non")</f>
        <v>Oui</v>
      </c>
      <c r="B1967" s="172">
        <f>IF(A1967="Oui",1,0)</f>
        <v>1</v>
      </c>
      <c r="C1967" s="172">
        <f>IF(OR(G1967="Médecin",H1967="Médecin",I1967="Médecin",I1967="Médecins",H1967="anesthésiste",H1967="boursier univ.",H1967="chercheur",H1967="chirurgien",H1967="Résident(e)",H1967="Md Urg",H1967="Md Card",LEFT(H1967,6)="Fellow",H1967="Externe Médecine",H1967="Directeur de la biobanque Médecin",H1967="monit.-boursier",),1,0)</f>
        <v>0</v>
      </c>
      <c r="D1967" s="172">
        <f>IF(OR(G1967=0,H1967="Stagiaire",H1967="Stagiaires",H1967="Externe",H1967="Externes",G1967="agence",H1967="STAGIAIRE INFIRMIER(ÈRE)",H1967="STAGIAIRE SI",H1967="STAGIAIRE S.I.",H1967="STAGIAIRE PAB",H1967="STAGIAIRE EN PERFUSION",H1967="Stagiaire Physiothérapeute",H1967="Stagiaire médecine",H1967="Stagiaire - Service sociaux",H1967="STAGIAIRE SOINS INFIRMIERS",H1967="STAGIAIRE EXTERNE EN MÉDECINE",H1967="ss",),1,0)</f>
        <v>0</v>
      </c>
      <c r="E1967" s="28" t="s">
        <v>2765</v>
      </c>
      <c r="F1967" s="28" t="s">
        <v>2766</v>
      </c>
      <c r="G1967" s="262">
        <v>6956</v>
      </c>
      <c r="H1967" s="79" t="s">
        <v>69</v>
      </c>
      <c r="I1967" s="164" t="s">
        <v>5709</v>
      </c>
      <c r="J1967" s="273">
        <f ca="1">IF(AK1967&lt;=Données!$B$2,1," ")</f>
        <v>1</v>
      </c>
      <c r="K1967" s="45"/>
      <c r="L1967" s="46"/>
      <c r="M1967" s="47"/>
      <c r="N1967" s="48"/>
      <c r="O1967" s="185"/>
      <c r="P1967" s="300"/>
      <c r="Q1967" s="185"/>
      <c r="R1967" s="186"/>
      <c r="S1967" s="186">
        <v>1</v>
      </c>
      <c r="T1967" s="187"/>
      <c r="U1967" s="187"/>
      <c r="V1967" s="187"/>
      <c r="W1967" s="187"/>
      <c r="X1967" s="214"/>
      <c r="Y1967" s="215"/>
      <c r="Z1967" s="34"/>
      <c r="AA1967" s="35">
        <v>1</v>
      </c>
      <c r="AB1967" s="35"/>
      <c r="AC1967" s="35"/>
      <c r="AD1967" s="36"/>
      <c r="AE1967" s="224"/>
      <c r="AF1967" s="53"/>
      <c r="AG1967" s="54"/>
      <c r="AH1967" s="55"/>
      <c r="AI1967" s="56"/>
      <c r="AJ1967" s="41" t="s">
        <v>299</v>
      </c>
      <c r="AK1967" s="42">
        <v>44223</v>
      </c>
      <c r="AL1967" s="50"/>
      <c r="AM1967" s="337" t="str">
        <f>INDEX($K$6:$AE$6,1,MATCH(1,K1967:AE1967,-1))</f>
        <v>1870 +</v>
      </c>
      <c r="AN1967" s="337" t="str">
        <f>IF(INDEX($K$6:$AE$6,1,MATCH(1,K1967:AE1967,1))&lt;&gt;INDEX($K$6:$AE$6,1,MATCH(1,K1967:AE1967,-1)),INDEX($K$6:$AE$6,1,MATCH(1,K1967:AE1967,1)),"-")</f>
        <v>1511-S</v>
      </c>
    </row>
    <row r="1968" spans="1:40" x14ac:dyDescent="0.2">
      <c r="B1968" s="172">
        <f>IF(A1968="Oui",1,0)</f>
        <v>0</v>
      </c>
      <c r="C1968" s="172">
        <f>IF(OR(G1968="Médecin",H1968="Médecin",I1968="Médecin",I1968="Médecins",H1968="anesthésiste",H1968="boursier univ.",H1968="chercheur",H1968="chirurgien",H1968="Résident(e)",H1968="Md Urg",H1968="Md Card",LEFT(H1968,6)="Fellow",H1968="Externe Médecine",H1968="Directeur de la biobanque Médecin",H1968="monit.-boursier",),1,0)</f>
        <v>1</v>
      </c>
      <c r="D1968" s="172">
        <f>IF(OR(G1968=0,H1968="Stagiaire",H1968="Stagiaires",H1968="Externe",H1968="Externes",G1968="agence",H1968="STAGIAIRE INFIRMIER(ÈRE)",H1968="STAGIAIRE SI",H1968="STAGIAIRE S.I.",H1968="STAGIAIRE PAB",H1968="STAGIAIRE EN PERFUSION",H1968="Stagiaire Physiothérapeute",H1968="Stagiaire médecine",H1968="Stagiaire - Service sociaux",H1968="STAGIAIRE SOINS INFIRMIERS",H1968="STAGIAIRE EXTERNE EN MÉDECINE",H1968="ss",),1,0)</f>
        <v>0</v>
      </c>
      <c r="E1968" s="28" t="s">
        <v>2767</v>
      </c>
      <c r="F1968" s="28" t="s">
        <v>2768</v>
      </c>
      <c r="G1968" s="262">
        <v>10864</v>
      </c>
      <c r="H1968" s="79" t="s">
        <v>116</v>
      </c>
      <c r="I1968" s="164" t="s">
        <v>117</v>
      </c>
      <c r="J1968" s="273">
        <f ca="1">IF(AK1968&lt;=Données!$B$2,1," ")</f>
        <v>1</v>
      </c>
      <c r="K1968" s="45"/>
      <c r="L1968" s="46"/>
      <c r="M1968" s="47"/>
      <c r="N1968" s="48"/>
      <c r="O1968" s="185"/>
      <c r="P1968" s="300"/>
      <c r="Q1968" s="185"/>
      <c r="R1968" s="186">
        <v>1</v>
      </c>
      <c r="S1968" s="186"/>
      <c r="T1968" s="187"/>
      <c r="U1968" s="187"/>
      <c r="V1968" s="187"/>
      <c r="W1968" s="187"/>
      <c r="X1968" s="214"/>
      <c r="Y1968" s="215"/>
      <c r="Z1968" s="34"/>
      <c r="AA1968" s="35"/>
      <c r="AB1968" s="35"/>
      <c r="AC1968" s="35"/>
      <c r="AD1968" s="36"/>
      <c r="AE1968" s="224"/>
      <c r="AF1968" s="53"/>
      <c r="AG1968" s="54"/>
      <c r="AH1968" s="55"/>
      <c r="AI1968" s="56"/>
      <c r="AJ1968" s="41" t="s">
        <v>193</v>
      </c>
      <c r="AK1968" s="42">
        <v>43926</v>
      </c>
      <c r="AL1968" s="50"/>
      <c r="AM1968" s="337">
        <f>INDEX($K$6:$AE$6,1,MATCH(1,K1968:AE1968,-1))</f>
        <v>1860</v>
      </c>
      <c r="AN1968" s="337" t="str">
        <f>IF(INDEX($K$6:$AE$6,1,MATCH(1,K1968:AE1968,1))&lt;&gt;INDEX($K$6:$AE$6,1,MATCH(1,K1968:AE1968,-1)),INDEX($K$6:$AE$6,1,MATCH(1,K1968:AE1968,1)),"-")</f>
        <v>-</v>
      </c>
    </row>
    <row r="1969" spans="1:40" x14ac:dyDescent="0.2">
      <c r="B1969" s="172">
        <f>IF(A1969="Oui",1,0)</f>
        <v>0</v>
      </c>
      <c r="C1969" s="172">
        <f>IF(OR(G1969="Médecin",H1969="Médecin",I1969="Médecin",I1969="Médecins",H1969="anesthésiste",H1969="boursier univ.",H1969="chercheur",H1969="chirurgien",H1969="Résident(e)",H1969="Md Urg",H1969="Md Card",LEFT(H1969,6)="Fellow",H1969="Externe Médecine",H1969="Directeur de la biobanque Médecin",H1969="monit.-boursier",),1,0)</f>
        <v>0</v>
      </c>
      <c r="D1969" s="172">
        <f>IF(OR(G1969=0,H1969="Stagiaire",H1969="Stagiaires",H1969="Externe",H1969="Externes",G1969="agence",H1969="STAGIAIRE INFIRMIER(ÈRE)",H1969="STAGIAIRE SI",H1969="STAGIAIRE S.I.",H1969="STAGIAIRE PAB",H1969="STAGIAIRE EN PERFUSION",H1969="Stagiaire Physiothérapeute",H1969="Stagiaire médecine",H1969="Stagiaire - Service sociaux",H1969="STAGIAIRE SOINS INFIRMIERS",H1969="STAGIAIRE EXTERNE EN MÉDECINE",H1969="ss",),1,0)</f>
        <v>1</v>
      </c>
      <c r="E1969" s="28" t="s">
        <v>5080</v>
      </c>
      <c r="F1969" s="28" t="s">
        <v>592</v>
      </c>
      <c r="G1969" s="262">
        <v>0</v>
      </c>
      <c r="H1969" s="79" t="s">
        <v>479</v>
      </c>
      <c r="I1969" s="164" t="s">
        <v>3054</v>
      </c>
      <c r="J1969" s="273" t="str">
        <f ca="1">IF(AK1969&lt;=Données!$B$2,1," ")</f>
        <v xml:space="preserve"> </v>
      </c>
      <c r="K1969" s="45"/>
      <c r="L1969" s="46" t="s">
        <v>56</v>
      </c>
      <c r="M1969" s="47">
        <v>1</v>
      </c>
      <c r="N1969" s="48"/>
      <c r="O1969" s="185"/>
      <c r="P1969" s="300"/>
      <c r="Q1969" s="185"/>
      <c r="R1969" s="186"/>
      <c r="S1969" s="186"/>
      <c r="T1969" s="187"/>
      <c r="U1969" s="187"/>
      <c r="V1969" s="187"/>
      <c r="W1969" s="187"/>
      <c r="X1969" s="214"/>
      <c r="Y1969" s="215"/>
      <c r="Z1969" s="34"/>
      <c r="AA1969" s="35"/>
      <c r="AB1969" s="35"/>
      <c r="AC1969" s="35"/>
      <c r="AD1969" s="36"/>
      <c r="AE1969" s="224"/>
      <c r="AF1969" s="53"/>
      <c r="AG1969" s="54"/>
      <c r="AH1969" s="55"/>
      <c r="AI1969" s="56"/>
      <c r="AJ1969" s="41" t="s">
        <v>4462</v>
      </c>
      <c r="AK1969" s="42">
        <v>45301</v>
      </c>
      <c r="AL1969" s="50"/>
      <c r="AM1969" s="337" t="str">
        <f>INDEX($K$6:$AE$6,1,MATCH(1,K1969:AE1969,-1))</f>
        <v>95PFE-L2L</v>
      </c>
      <c r="AN1969" s="337" t="str">
        <f>IF(INDEX($K$6:$AE$6,1,MATCH(1,K1969:AE1969,1))&lt;&gt;INDEX($K$6:$AE$6,1,MATCH(1,K1969:AE1969,-1)),INDEX($K$6:$AE$6,1,MATCH(1,K1969:AE1969,1)),"-")</f>
        <v>-</v>
      </c>
    </row>
    <row r="1970" spans="1:40" x14ac:dyDescent="0.2">
      <c r="B1970" s="172">
        <f>IF(A1970="Oui",1,0)</f>
        <v>0</v>
      </c>
      <c r="C1970" s="172">
        <f>IF(OR(G1970="Médecin",H1970="Médecin",I1970="Médecin",I1970="Médecins",H1970="anesthésiste",H1970="boursier univ.",H1970="chercheur",H1970="chirurgien",H1970="Résident(e)",H1970="Md Urg",H1970="Md Card",LEFT(H1970,6)="Fellow",H1970="Externe Médecine",H1970="Directeur de la biobanque Médecin",H1970="monit.-boursier",),1,0)</f>
        <v>0</v>
      </c>
      <c r="D1970" s="172">
        <f>IF(OR(G1970=0,H1970="Stagiaire",H1970="Stagiaires",H1970="Externe",H1970="Externes",G1970="agence",H1970="STAGIAIRE INFIRMIER(ÈRE)",H1970="STAGIAIRE SI",H1970="STAGIAIRE S.I.",H1970="STAGIAIRE PAB",H1970="STAGIAIRE EN PERFUSION",H1970="Stagiaire Physiothérapeute",H1970="Stagiaire médecine",H1970="Stagiaire - Service sociaux",H1970="STAGIAIRE SOINS INFIRMIERS",H1970="STAGIAIRE EXTERNE EN MÉDECINE",H1970="ss",),1,0)</f>
        <v>1</v>
      </c>
      <c r="E1970" s="28" t="s">
        <v>2769</v>
      </c>
      <c r="F1970" s="28" t="s">
        <v>351</v>
      </c>
      <c r="G1970" s="262">
        <v>0</v>
      </c>
      <c r="H1970" s="79" t="s">
        <v>42</v>
      </c>
      <c r="I1970" s="164" t="s">
        <v>149</v>
      </c>
      <c r="J1970" s="273">
        <f ca="1">IF(AK1970&lt;=Données!$B$2,1," ")</f>
        <v>1</v>
      </c>
      <c r="K1970" s="45"/>
      <c r="L1970" s="46">
        <v>1</v>
      </c>
      <c r="M1970" s="47"/>
      <c r="N1970" s="48"/>
      <c r="O1970" s="185"/>
      <c r="P1970" s="300"/>
      <c r="Q1970" s="185"/>
      <c r="R1970" s="186"/>
      <c r="S1970" s="186"/>
      <c r="T1970" s="187"/>
      <c r="U1970" s="187"/>
      <c r="V1970" s="187"/>
      <c r="W1970" s="187"/>
      <c r="X1970" s="214"/>
      <c r="Y1970" s="215"/>
      <c r="Z1970" s="34"/>
      <c r="AA1970" s="35"/>
      <c r="AB1970" s="35"/>
      <c r="AC1970" s="35"/>
      <c r="AD1970" s="36"/>
      <c r="AE1970" s="224"/>
      <c r="AF1970" s="53"/>
      <c r="AG1970" s="54"/>
      <c r="AH1970" s="55"/>
      <c r="AI1970" s="56"/>
      <c r="AJ1970" s="41" t="s">
        <v>153</v>
      </c>
      <c r="AK1970" s="42">
        <v>44299</v>
      </c>
      <c r="AL1970" s="50"/>
      <c r="AM1970" s="337" t="str">
        <f>INDEX($K$6:$AE$6,1,MATCH(1,K1970:AE1970,-1))</f>
        <v>95PFE-L2M</v>
      </c>
      <c r="AN1970" s="337" t="str">
        <f>IF(INDEX($K$6:$AE$6,1,MATCH(1,K1970:AE1970,1))&lt;&gt;INDEX($K$6:$AE$6,1,MATCH(1,K1970:AE1970,-1)),INDEX($K$6:$AE$6,1,MATCH(1,K1970:AE1970,1)),"-")</f>
        <v>-</v>
      </c>
    </row>
    <row r="1971" spans="1:40" x14ac:dyDescent="0.2">
      <c r="B1971" s="172">
        <f>IF(A1971="Oui",1,0)</f>
        <v>0</v>
      </c>
      <c r="C1971" s="172">
        <f>IF(OR(G1971="Médecin",H1971="Médecin",I1971="Médecin",I1971="Médecins",H1971="anesthésiste",H1971="boursier univ.",H1971="chercheur",H1971="chirurgien",H1971="Résident(e)",H1971="Md Urg",H1971="Md Card",LEFT(H1971,6)="Fellow",H1971="Externe Médecine",H1971="Directeur de la biobanque Médecin",H1971="monit.-boursier",),1,0)</f>
        <v>0</v>
      </c>
      <c r="D1971" s="172">
        <f>IF(OR(G1971=0,H1971="Stagiaire",H1971="Stagiaires",H1971="Externe",H1971="Externes",G1971="agence",H1971="STAGIAIRE INFIRMIER(ÈRE)",H1971="STAGIAIRE SI",H1971="STAGIAIRE S.I.",H1971="STAGIAIRE PAB",H1971="STAGIAIRE EN PERFUSION",H1971="Stagiaire Physiothérapeute",H1971="Stagiaire médecine",H1971="Stagiaire - Service sociaux",H1971="STAGIAIRE SOINS INFIRMIERS",H1971="STAGIAIRE EXTERNE EN MÉDECINE",H1971="ss",),1,0)</f>
        <v>1</v>
      </c>
      <c r="E1971" s="28" t="s">
        <v>4480</v>
      </c>
      <c r="F1971" s="28" t="s">
        <v>4481</v>
      </c>
      <c r="G1971" s="262">
        <v>0</v>
      </c>
      <c r="H1971" s="79" t="s">
        <v>479</v>
      </c>
      <c r="I1971" s="164" t="s">
        <v>4461</v>
      </c>
      <c r="J1971" s="273">
        <f ca="1">IF(AK1971&lt;=Données!$B$2,1," ")</f>
        <v>1</v>
      </c>
      <c r="K1971" s="45"/>
      <c r="L1971" s="46" t="s">
        <v>56</v>
      </c>
      <c r="M1971" s="47" t="s">
        <v>56</v>
      </c>
      <c r="N1971" s="48">
        <v>1</v>
      </c>
      <c r="O1971" s="185"/>
      <c r="P1971" s="300"/>
      <c r="Q1971" s="185"/>
      <c r="R1971" s="186"/>
      <c r="S1971" s="186"/>
      <c r="T1971" s="187"/>
      <c r="U1971" s="187"/>
      <c r="V1971" s="187"/>
      <c r="W1971" s="187"/>
      <c r="X1971" s="214"/>
      <c r="Y1971" s="215"/>
      <c r="Z1971" s="34"/>
      <c r="AA1971" s="35"/>
      <c r="AB1971" s="35"/>
      <c r="AC1971" s="35"/>
      <c r="AD1971" s="36"/>
      <c r="AE1971" s="224"/>
      <c r="AF1971" s="53"/>
      <c r="AG1971" s="54"/>
      <c r="AH1971" s="55"/>
      <c r="AI1971" s="56"/>
      <c r="AJ1971" s="41" t="s">
        <v>2858</v>
      </c>
      <c r="AK1971" s="42">
        <v>45195</v>
      </c>
      <c r="AL1971" s="50"/>
      <c r="AM1971" s="337" t="str">
        <f>INDEX($K$6:$AE$6,1,MATCH(1,K1971:AE1971,-1))</f>
        <v>F550</v>
      </c>
      <c r="AN1971" s="337" t="str">
        <f>IF(INDEX($K$6:$AE$6,1,MATCH(1,K1971:AE1971,1))&lt;&gt;INDEX($K$6:$AE$6,1,MATCH(1,K1971:AE1971,-1)),INDEX($K$6:$AE$6,1,MATCH(1,K1971:AE1971,1)),"-")</f>
        <v>-</v>
      </c>
    </row>
    <row r="1972" spans="1:40" x14ac:dyDescent="0.2">
      <c r="A1972" s="382" t="str">
        <f>IF(IFERROR(VLOOKUP(G1972,EmployesActifs,1,FALSE),"Non")&lt;&gt;"Non","Oui","Non")</f>
        <v>Oui</v>
      </c>
      <c r="B1972" s="172">
        <f>IF(A1972="Oui",1,0)</f>
        <v>1</v>
      </c>
      <c r="C1972" s="172">
        <f>IF(OR(G1972="Médecin",H1972="Médecin",I1972="Médecin",I1972="Médecins",H1972="anesthésiste",H1972="boursier univ.",H1972="chercheur",H1972="chirurgien",H1972="Résident(e)",H1972="Md Urg",H1972="Md Card",LEFT(H1972,6)="Fellow",H1972="Externe Médecine",H1972="Directeur de la biobanque Médecin",H1972="monit.-boursier",),1,0)</f>
        <v>0</v>
      </c>
      <c r="D1972" s="172">
        <f>IF(OR(G1972=0,H1972="Stagiaire",H1972="Stagiaires",H1972="Externe",H1972="Externes",G1972="agence",H1972="STAGIAIRE INFIRMIER(ÈRE)",H1972="STAGIAIRE SI",H1972="STAGIAIRE S.I.",H1972="STAGIAIRE PAB",H1972="STAGIAIRE EN PERFUSION",H1972="Stagiaire Physiothérapeute",H1972="Stagiaire médecine",H1972="Stagiaire - Service sociaux",H1972="STAGIAIRE SOINS INFIRMIERS",H1972="STAGIAIRE EXTERNE EN MÉDECINE",H1972="ss",),1,0)</f>
        <v>0</v>
      </c>
      <c r="E1972" s="28" t="s">
        <v>2770</v>
      </c>
      <c r="F1972" s="28" t="s">
        <v>364</v>
      </c>
      <c r="G1972" s="262">
        <v>8310</v>
      </c>
      <c r="H1972" s="79" t="s">
        <v>103</v>
      </c>
      <c r="I1972" s="164" t="s">
        <v>152</v>
      </c>
      <c r="J1972" s="273">
        <f ca="1">IF(AK1972&lt;=Données!$B$2,1," ")</f>
        <v>1</v>
      </c>
      <c r="K1972" s="45" t="s">
        <v>56</v>
      </c>
      <c r="L1972" s="46"/>
      <c r="M1972" s="47"/>
      <c r="N1972" s="48"/>
      <c r="O1972" s="185"/>
      <c r="P1972" s="300"/>
      <c r="Q1972" s="185"/>
      <c r="R1972" s="186"/>
      <c r="S1972" s="186">
        <v>1</v>
      </c>
      <c r="T1972" s="187"/>
      <c r="U1972" s="187"/>
      <c r="V1972" s="187"/>
      <c r="W1972" s="187"/>
      <c r="X1972" s="214"/>
      <c r="Y1972" s="215"/>
      <c r="Z1972" s="34"/>
      <c r="AA1972" s="35"/>
      <c r="AB1972" s="35"/>
      <c r="AC1972" s="35"/>
      <c r="AD1972" s="36"/>
      <c r="AE1972" s="224"/>
      <c r="AF1972" s="53"/>
      <c r="AG1972" s="54"/>
      <c r="AH1972" s="55"/>
      <c r="AI1972" s="56"/>
      <c r="AJ1972" s="41" t="s">
        <v>98</v>
      </c>
      <c r="AK1972" s="42">
        <v>44574</v>
      </c>
      <c r="AL1972" s="50"/>
      <c r="AM1972" s="337" t="str">
        <f>INDEX($K$6:$AE$6,1,MATCH(1,K1972:AE1972,-1))</f>
        <v>1870 +</v>
      </c>
      <c r="AN1972" s="337" t="str">
        <f>IF(INDEX($K$6:$AE$6,1,MATCH(1,K1972:AE1972,1))&lt;&gt;INDEX($K$6:$AE$6,1,MATCH(1,K1972:AE1972,-1)),INDEX($K$6:$AE$6,1,MATCH(1,K1972:AE1972,1)),"-")</f>
        <v>-</v>
      </c>
    </row>
    <row r="1973" spans="1:40" x14ac:dyDescent="0.2">
      <c r="A1973" s="382" t="str">
        <f>IF(IFERROR(VLOOKUP(G1973,EmployesActifs,1,FALSE),"Non")&lt;&gt;"Non","Oui","Non")</f>
        <v>Oui</v>
      </c>
      <c r="B1973" s="172">
        <f>IF(A1973="Oui",1,0)</f>
        <v>1</v>
      </c>
      <c r="C1973" s="172">
        <f>IF(OR(G1973="Médecin",H1973="Médecin",I1973="Médecin",I1973="Médecins",H1973="anesthésiste",H1973="boursier univ.",H1973="chercheur",H1973="chirurgien",H1973="Résident(e)",H1973="Md Urg",H1973="Md Card",LEFT(H1973,6)="Fellow",H1973="Externe Médecine",H1973="Directeur de la biobanque Médecin",H1973="monit.-boursier",),1,0)</f>
        <v>0</v>
      </c>
      <c r="D1973" s="172">
        <f>IF(OR(G1973=0,H1973="Stagiaire",H1973="Stagiaires",H1973="Externe",H1973="Externes",G1973="agence",H1973="STAGIAIRE INFIRMIER(ÈRE)",H1973="STAGIAIRE SI",H1973="STAGIAIRE S.I.",H1973="STAGIAIRE PAB",H1973="STAGIAIRE EN PERFUSION",H1973="Stagiaire Physiothérapeute",H1973="Stagiaire médecine",H1973="Stagiaire - Service sociaux",H1973="STAGIAIRE SOINS INFIRMIERS",H1973="STAGIAIRE EXTERNE EN MÉDECINE",H1973="ss",),1,0)</f>
        <v>0</v>
      </c>
      <c r="E1973" s="28" t="s">
        <v>2771</v>
      </c>
      <c r="F1973" s="28" t="s">
        <v>966</v>
      </c>
      <c r="G1973" s="262">
        <v>4952</v>
      </c>
      <c r="H1973" s="79" t="s">
        <v>2463</v>
      </c>
      <c r="I1973" s="164" t="s">
        <v>933</v>
      </c>
      <c r="J1973" s="273" t="str">
        <f ca="1">IF(AK1973&lt;=Données!$B$2,1," ")</f>
        <v xml:space="preserve"> </v>
      </c>
      <c r="K1973" s="45"/>
      <c r="L1973" s="46">
        <v>1</v>
      </c>
      <c r="M1973" s="47"/>
      <c r="N1973" s="48"/>
      <c r="O1973" s="185"/>
      <c r="P1973" s="300"/>
      <c r="Q1973" s="185"/>
      <c r="R1973" s="186"/>
      <c r="S1973" s="186"/>
      <c r="T1973" s="187"/>
      <c r="U1973" s="187"/>
      <c r="V1973" s="187"/>
      <c r="W1973" s="187"/>
      <c r="X1973" s="214"/>
      <c r="Y1973" s="215"/>
      <c r="Z1973" s="34"/>
      <c r="AA1973" s="35"/>
      <c r="AB1973" s="35"/>
      <c r="AC1973" s="35"/>
      <c r="AD1973" s="36"/>
      <c r="AE1973" s="224"/>
      <c r="AF1973" s="53"/>
      <c r="AG1973" s="54"/>
      <c r="AH1973" s="55"/>
      <c r="AI1973" s="56"/>
      <c r="AJ1973" s="41" t="s">
        <v>4462</v>
      </c>
      <c r="AK1973" s="42">
        <v>45315</v>
      </c>
      <c r="AL1973" s="50"/>
      <c r="AM1973" s="337" t="str">
        <f>INDEX($K$6:$AE$6,1,MATCH(1,K1973:AE1973,-1))</f>
        <v>95PFE-L2M</v>
      </c>
      <c r="AN1973" s="337" t="str">
        <f>IF(INDEX($K$6:$AE$6,1,MATCH(1,K1973:AE1973,1))&lt;&gt;INDEX($K$6:$AE$6,1,MATCH(1,K1973:AE1973,-1)),INDEX($K$6:$AE$6,1,MATCH(1,K1973:AE1973,1)),"-")</f>
        <v>-</v>
      </c>
    </row>
    <row r="1974" spans="1:40" x14ac:dyDescent="0.2">
      <c r="A1974" s="382" t="str">
        <f>IF(IFERROR(VLOOKUP(G1974,EmployesActifs,1,FALSE),"Non")&lt;&gt;"Non","Oui","Non")</f>
        <v>Oui</v>
      </c>
      <c r="B1974" s="172">
        <f>IF(A1974="Oui",1,0)</f>
        <v>1</v>
      </c>
      <c r="C1974" s="172">
        <f>IF(OR(G1974="Médecin",H1974="Médecin",I1974="Médecin",I1974="Médecins",H1974="anesthésiste",H1974="boursier univ.",H1974="chercheur",H1974="chirurgien",H1974="Résident(e)",H1974="Md Urg",H1974="Md Card",LEFT(H1974,6)="Fellow",H1974="Externe Médecine",H1974="Directeur de la biobanque Médecin",H1974="monit.-boursier",),1,0)</f>
        <v>0</v>
      </c>
      <c r="D1974" s="172">
        <f>IF(OR(G1974=0,H1974="Stagiaire",H1974="Stagiaires",H1974="Externe",H1974="Externes",G1974="agence",H1974="STAGIAIRE INFIRMIER(ÈRE)",H1974="STAGIAIRE SI",H1974="STAGIAIRE S.I.",H1974="STAGIAIRE PAB",H1974="STAGIAIRE EN PERFUSION",H1974="Stagiaire Physiothérapeute",H1974="Stagiaire médecine",H1974="Stagiaire - Service sociaux",H1974="STAGIAIRE SOINS INFIRMIERS",H1974="STAGIAIRE EXTERNE EN MÉDECINE",H1974="ss",),1,0)</f>
        <v>0</v>
      </c>
      <c r="E1974" s="28" t="s">
        <v>2775</v>
      </c>
      <c r="F1974" s="28" t="s">
        <v>2776</v>
      </c>
      <c r="G1974" s="262">
        <v>10440</v>
      </c>
      <c r="H1974" s="79" t="s">
        <v>72</v>
      </c>
      <c r="I1974" s="164" t="s">
        <v>5708</v>
      </c>
      <c r="J1974" s="273">
        <f ca="1">IF(AK1974&lt;=Données!$B$2,1," ")</f>
        <v>1</v>
      </c>
      <c r="K1974" s="45"/>
      <c r="L1974" s="46"/>
      <c r="M1974" s="47">
        <v>1</v>
      </c>
      <c r="N1974" s="48"/>
      <c r="O1974" s="185"/>
      <c r="P1974" s="300"/>
      <c r="Q1974" s="185"/>
      <c r="R1974" s="186"/>
      <c r="S1974" s="186"/>
      <c r="T1974" s="187"/>
      <c r="U1974" s="187"/>
      <c r="V1974" s="187"/>
      <c r="W1974" s="187"/>
      <c r="X1974" s="214"/>
      <c r="Y1974" s="215"/>
      <c r="Z1974" s="34"/>
      <c r="AA1974" s="35"/>
      <c r="AB1974" s="35"/>
      <c r="AC1974" s="35"/>
      <c r="AD1974" s="36"/>
      <c r="AE1974" s="224"/>
      <c r="AF1974" s="53"/>
      <c r="AG1974" s="54"/>
      <c r="AH1974" s="55"/>
      <c r="AI1974" s="56"/>
      <c r="AJ1974" s="41" t="s">
        <v>50</v>
      </c>
      <c r="AK1974" s="42">
        <v>44572</v>
      </c>
      <c r="AL1974" s="50"/>
      <c r="AM1974" s="337" t="str">
        <f>INDEX($K$6:$AE$6,1,MATCH(1,K1974:AE1974,-1))</f>
        <v>95PFE-L2L</v>
      </c>
      <c r="AN1974" s="337" t="str">
        <f>IF(INDEX($K$6:$AE$6,1,MATCH(1,K1974:AE1974,1))&lt;&gt;INDEX($K$6:$AE$6,1,MATCH(1,K1974:AE1974,-1)),INDEX($K$6:$AE$6,1,MATCH(1,K1974:AE1974,1)),"-")</f>
        <v>-</v>
      </c>
    </row>
    <row r="1975" spans="1:40" x14ac:dyDescent="0.2">
      <c r="B1975" s="172">
        <f>IF(A1975="Oui",1,0)</f>
        <v>0</v>
      </c>
      <c r="C1975" s="172">
        <f>IF(OR(G1975="Médecin",H1975="Médecin",I1975="Médecin",I1975="Médecins",H1975="anesthésiste",H1975="boursier univ.",H1975="chercheur",H1975="chirurgien",H1975="Résident(e)",H1975="Md Urg",H1975="Md Card",LEFT(H1975,6)="Fellow",H1975="Externe Médecine",H1975="Directeur de la biobanque Médecin",H1975="monit.-boursier",),1,0)</f>
        <v>1</v>
      </c>
      <c r="D1975" s="172">
        <f>IF(OR(G1975=0,H1975="Stagiaire",H1975="Stagiaires",H1975="Externe",H1975="Externes",G1975="agence",H1975="STAGIAIRE INFIRMIER(ÈRE)",H1975="STAGIAIRE SI",H1975="STAGIAIRE S.I.",H1975="STAGIAIRE PAB",H1975="STAGIAIRE EN PERFUSION",H1975="Stagiaire Physiothérapeute",H1975="Stagiaire médecine",H1975="Stagiaire - Service sociaux",H1975="STAGIAIRE SOINS INFIRMIERS",H1975="STAGIAIRE EXTERNE EN MÉDECINE",H1975="ss",),1,0)</f>
        <v>0</v>
      </c>
      <c r="E1975" s="28" t="s">
        <v>5012</v>
      </c>
      <c r="F1975" s="28" t="s">
        <v>4630</v>
      </c>
      <c r="G1975" s="262" t="s">
        <v>5013</v>
      </c>
      <c r="H1975" s="79" t="s">
        <v>3185</v>
      </c>
      <c r="I1975" s="164" t="s">
        <v>84</v>
      </c>
      <c r="J1975" s="273" t="str">
        <f ca="1">IF(AK1975&lt;=Données!$B$2,1," ")</f>
        <v xml:space="preserve"> </v>
      </c>
      <c r="K1975" s="45">
        <v>1</v>
      </c>
      <c r="L1975" s="46"/>
      <c r="M1975" s="47"/>
      <c r="N1975" s="48"/>
      <c r="O1975" s="185"/>
      <c r="P1975" s="300"/>
      <c r="Q1975" s="185"/>
      <c r="R1975" s="186"/>
      <c r="S1975" s="186"/>
      <c r="T1975" s="187"/>
      <c r="U1975" s="187"/>
      <c r="V1975" s="187"/>
      <c r="W1975" s="187"/>
      <c r="X1975" s="214"/>
      <c r="Y1975" s="215"/>
      <c r="Z1975" s="34"/>
      <c r="AA1975" s="35"/>
      <c r="AB1975" s="35"/>
      <c r="AC1975" s="35"/>
      <c r="AD1975" s="36"/>
      <c r="AE1975" s="224"/>
      <c r="AF1975" s="53"/>
      <c r="AG1975" s="54"/>
      <c r="AH1975" s="55"/>
      <c r="AI1975" s="56"/>
      <c r="AJ1975" s="41" t="s">
        <v>4462</v>
      </c>
      <c r="AK1975" s="42">
        <v>45265</v>
      </c>
      <c r="AL1975" s="50"/>
      <c r="AM1975" s="337" t="str">
        <f>INDEX($K$6:$AE$6,1,MATCH(1,K1975:AE1975,-1))</f>
        <v>95PFE-L2S</v>
      </c>
      <c r="AN1975" s="337" t="str">
        <f>IF(INDEX($K$6:$AE$6,1,MATCH(1,K1975:AE1975,1))&lt;&gt;INDEX($K$6:$AE$6,1,MATCH(1,K1975:AE1975,-1)),INDEX($K$6:$AE$6,1,MATCH(1,K1975:AE1975,1)),"-")</f>
        <v>-</v>
      </c>
    </row>
    <row r="1976" spans="1:40" x14ac:dyDescent="0.2">
      <c r="A1976" s="382" t="str">
        <f>IF(IFERROR(VLOOKUP(G1976,EmployesActifs,1,FALSE),"Non")&lt;&gt;"Non","Oui","Non")</f>
        <v>Oui</v>
      </c>
      <c r="B1976" s="172">
        <f>IF(A1976="Oui",1,0)</f>
        <v>1</v>
      </c>
      <c r="C1976" s="172">
        <f>IF(OR(G1976="Médecin",H1976="Médecin",I1976="Médecin",I1976="Médecins",H1976="anesthésiste",H1976="boursier univ.",H1976="chercheur",H1976="chirurgien",H1976="Résident(e)",H1976="Md Urg",H1976="Md Card",LEFT(H1976,6)="Fellow",H1976="Externe Médecine",H1976="Directeur de la biobanque Médecin",H1976="monit.-boursier",),1,0)</f>
        <v>0</v>
      </c>
      <c r="D1976" s="172">
        <f>IF(OR(G1976=0,H1976="Stagiaire",H1976="Stagiaires",H1976="Externe",H1976="Externes",G1976="agence",H1976="STAGIAIRE INFIRMIER(ÈRE)",H1976="STAGIAIRE SI",H1976="STAGIAIRE S.I.",H1976="STAGIAIRE PAB",H1976="STAGIAIRE EN PERFUSION",H1976="Stagiaire Physiothérapeute",H1976="Stagiaire médecine",H1976="Stagiaire - Service sociaux",H1976="STAGIAIRE SOINS INFIRMIERS",H1976="STAGIAIRE EXTERNE EN MÉDECINE",H1976="ss",),1,0)</f>
        <v>0</v>
      </c>
      <c r="E1976" s="28" t="s">
        <v>2935</v>
      </c>
      <c r="F1976" s="28" t="s">
        <v>2936</v>
      </c>
      <c r="G1976" s="262">
        <v>11059</v>
      </c>
      <c r="H1976" s="79" t="s">
        <v>2098</v>
      </c>
      <c r="I1976" s="164" t="s">
        <v>5715</v>
      </c>
      <c r="J1976" s="273">
        <f ca="1">IF(AK1976&lt;=Données!$B$2,1," ")</f>
        <v>1</v>
      </c>
      <c r="K1976" s="45"/>
      <c r="L1976" s="46" t="s">
        <v>56</v>
      </c>
      <c r="M1976" s="47" t="s">
        <v>56</v>
      </c>
      <c r="N1976" s="48"/>
      <c r="O1976" s="185"/>
      <c r="P1976" s="300"/>
      <c r="Q1976" s="185"/>
      <c r="R1976" s="186"/>
      <c r="S1976" s="186"/>
      <c r="T1976" s="187"/>
      <c r="U1976" s="187"/>
      <c r="V1976" s="187"/>
      <c r="W1976" s="187"/>
      <c r="X1976" s="214"/>
      <c r="Y1976" s="215"/>
      <c r="Z1976" s="34"/>
      <c r="AA1976" s="35"/>
      <c r="AB1976" s="35">
        <v>1</v>
      </c>
      <c r="AC1976" s="35"/>
      <c r="AD1976" s="36"/>
      <c r="AE1976" s="224"/>
      <c r="AF1976" s="53"/>
      <c r="AG1976" s="54"/>
      <c r="AH1976" s="55"/>
      <c r="AI1976" s="56"/>
      <c r="AJ1976" s="41" t="s">
        <v>159</v>
      </c>
      <c r="AK1976" s="42">
        <v>44777</v>
      </c>
      <c r="AL1976" s="50"/>
      <c r="AM1976" s="337" t="str">
        <f>INDEX($K$6:$AE$6,1,MATCH(1,K1976:AE1976,-1))</f>
        <v>1512-M</v>
      </c>
      <c r="AN1976" s="337" t="str">
        <f>IF(INDEX($K$6:$AE$6,1,MATCH(1,K1976:AE1976,1))&lt;&gt;INDEX($K$6:$AE$6,1,MATCH(1,K1976:AE1976,-1)),INDEX($K$6:$AE$6,1,MATCH(1,K1976:AE1976,1)),"-")</f>
        <v>-</v>
      </c>
    </row>
    <row r="1977" spans="1:40" x14ac:dyDescent="0.2">
      <c r="B1977" s="172">
        <f>IF(A1977="Oui",1,0)</f>
        <v>0</v>
      </c>
      <c r="C1977" s="172">
        <f>IF(OR(G1977="Médecin",H1977="Médecin",I1977="Médecin",I1977="Médecins",H1977="anesthésiste",H1977="boursier univ.",H1977="chercheur",H1977="chirurgien",H1977="Résident(e)",H1977="Md Urg",H1977="Md Card",LEFT(H1977,6)="Fellow",H1977="Externe Médecine",H1977="Directeur de la biobanque Médecin",H1977="monit.-boursier",),1,0)</f>
        <v>1</v>
      </c>
      <c r="D1977" s="172">
        <f>IF(OR(G1977=0,H1977="Stagiaire",H1977="Stagiaires",H1977="Externe",H1977="Externes",G1977="agence",H1977="STAGIAIRE INFIRMIER(ÈRE)",H1977="STAGIAIRE SI",H1977="STAGIAIRE S.I.",H1977="STAGIAIRE PAB",H1977="STAGIAIRE EN PERFUSION",H1977="Stagiaire Physiothérapeute",H1977="Stagiaire médecine",H1977="Stagiaire - Service sociaux",H1977="STAGIAIRE SOINS INFIRMIERS",H1977="STAGIAIRE EXTERNE EN MÉDECINE",H1977="ss",),1,0)</f>
        <v>0</v>
      </c>
      <c r="E1977" s="28" t="s">
        <v>2777</v>
      </c>
      <c r="F1977" s="28" t="s">
        <v>2778</v>
      </c>
      <c r="G1977" s="262" t="s">
        <v>2779</v>
      </c>
      <c r="H1977" s="79" t="s">
        <v>378</v>
      </c>
      <c r="I1977" s="164" t="s">
        <v>2780</v>
      </c>
      <c r="J1977" s="273">
        <f ca="1">IF(AK1977&lt;=Données!$B$2,1," ")</f>
        <v>1</v>
      </c>
      <c r="K1977" s="45"/>
      <c r="L1977" s="46"/>
      <c r="M1977" s="47"/>
      <c r="N1977" s="48"/>
      <c r="O1977" s="185"/>
      <c r="P1977" s="300"/>
      <c r="Q1977" s="185"/>
      <c r="R1977" s="186"/>
      <c r="S1977" s="186"/>
      <c r="T1977" s="187"/>
      <c r="U1977" s="187"/>
      <c r="V1977" s="187"/>
      <c r="W1977" s="187"/>
      <c r="X1977" s="214"/>
      <c r="Y1977" s="215"/>
      <c r="Z1977" s="34"/>
      <c r="AA1977" s="35">
        <v>1</v>
      </c>
      <c r="AB1977" s="35"/>
      <c r="AC1977" s="35"/>
      <c r="AD1977" s="36" t="s">
        <v>56</v>
      </c>
      <c r="AE1977" s="224"/>
      <c r="AF1977" s="53"/>
      <c r="AG1977" s="54"/>
      <c r="AH1977" s="55"/>
      <c r="AI1977" s="56"/>
      <c r="AJ1977" s="41" t="s">
        <v>439</v>
      </c>
      <c r="AK1977" s="42">
        <v>44119</v>
      </c>
      <c r="AL1977" s="50"/>
      <c r="AM1977" s="337" t="str">
        <f>INDEX($K$6:$AE$6,1,MATCH(1,K1977:AE1977,-1))</f>
        <v>1511-S</v>
      </c>
      <c r="AN1977" s="337" t="str">
        <f>IF(INDEX($K$6:$AE$6,1,MATCH(1,K1977:AE1977,1))&lt;&gt;INDEX($K$6:$AE$6,1,MATCH(1,K1977:AE1977,-1)),INDEX($K$6:$AE$6,1,MATCH(1,K1977:AE1977,1)),"-")</f>
        <v>-</v>
      </c>
    </row>
    <row r="1978" spans="1:40" x14ac:dyDescent="0.2">
      <c r="A1978" s="382" t="str">
        <f>IF(IFERROR(VLOOKUP(G1978,EmployesActifs,1,FALSE),"Non")&lt;&gt;"Non","Oui","Non")</f>
        <v>Oui</v>
      </c>
      <c r="B1978" s="172">
        <f>IF(A1978="Oui",1,0)</f>
        <v>1</v>
      </c>
      <c r="C1978" s="172">
        <f>IF(OR(G1978="Médecin",H1978="Médecin",I1978="Médecin",I1978="Médecins",H1978="anesthésiste",H1978="boursier univ.",H1978="chercheur",H1978="chirurgien",H1978="Résident(e)",H1978="Md Urg",H1978="Md Card",LEFT(H1978,6)="Fellow",H1978="Externe Médecine",H1978="Directeur de la biobanque Médecin",H1978="monit.-boursier",),1,0)</f>
        <v>0</v>
      </c>
      <c r="D1978" s="172">
        <f>IF(OR(G1978=0,H1978="Stagiaire",H1978="Stagiaires",H1978="Externe",H1978="Externes",G1978="agence",H1978="STAGIAIRE INFIRMIER(ÈRE)",H1978="STAGIAIRE SI",H1978="STAGIAIRE S.I.",H1978="STAGIAIRE PAB",H1978="STAGIAIRE EN PERFUSION",H1978="Stagiaire Physiothérapeute",H1978="Stagiaire médecine",H1978="Stagiaire - Service sociaux",H1978="STAGIAIRE SOINS INFIRMIERS",H1978="STAGIAIRE EXTERNE EN MÉDECINE",H1978="ss",),1,0)</f>
        <v>0</v>
      </c>
      <c r="E1978" s="28" t="s">
        <v>3023</v>
      </c>
      <c r="F1978" s="28" t="s">
        <v>4668</v>
      </c>
      <c r="G1978" s="262">
        <v>12576</v>
      </c>
      <c r="H1978" s="79" t="s">
        <v>69</v>
      </c>
      <c r="I1978" s="164" t="s">
        <v>4406</v>
      </c>
      <c r="J1978" s="273">
        <f ca="1">IF(AK1978&lt;=Données!$B$2,1," ")</f>
        <v>1</v>
      </c>
      <c r="K1978" s="45"/>
      <c r="L1978" s="46" t="s">
        <v>56</v>
      </c>
      <c r="M1978" s="47" t="s">
        <v>56</v>
      </c>
      <c r="N1978" s="48">
        <v>1</v>
      </c>
      <c r="O1978" s="185"/>
      <c r="P1978" s="300"/>
      <c r="Q1978" s="185"/>
      <c r="R1978" s="186"/>
      <c r="S1978" s="186"/>
      <c r="T1978" s="187"/>
      <c r="U1978" s="187"/>
      <c r="V1978" s="187"/>
      <c r="W1978" s="187"/>
      <c r="X1978" s="214"/>
      <c r="Y1978" s="215"/>
      <c r="Z1978" s="34"/>
      <c r="AA1978" s="35"/>
      <c r="AB1978" s="35"/>
      <c r="AC1978" s="35"/>
      <c r="AD1978" s="36"/>
      <c r="AE1978" s="224"/>
      <c r="AF1978" s="53"/>
      <c r="AG1978" s="54"/>
      <c r="AH1978" s="55"/>
      <c r="AI1978" s="56"/>
      <c r="AJ1978" s="41" t="s">
        <v>85</v>
      </c>
      <c r="AK1978" s="42">
        <v>44853</v>
      </c>
      <c r="AL1978" s="50"/>
      <c r="AM1978" s="337" t="str">
        <f>INDEX($K$6:$AE$6,1,MATCH(1,K1978:AE1978,-1))</f>
        <v>F550</v>
      </c>
      <c r="AN1978" s="337" t="str">
        <f>IF(INDEX($K$6:$AE$6,1,MATCH(1,K1978:AE1978,1))&lt;&gt;INDEX($K$6:$AE$6,1,MATCH(1,K1978:AE1978,-1)),INDEX($K$6:$AE$6,1,MATCH(1,K1978:AE1978,1)),"-")</f>
        <v>-</v>
      </c>
    </row>
    <row r="1979" spans="1:40" x14ac:dyDescent="0.2">
      <c r="A1979" s="382" t="str">
        <f>IF(IFERROR(VLOOKUP(G1979,EmployesActifs,1,FALSE),"Non")&lt;&gt;"Non","Oui","Non")</f>
        <v>Oui</v>
      </c>
      <c r="B1979" s="172">
        <f>IF(A1979="Oui",1,0)</f>
        <v>1</v>
      </c>
      <c r="C1979" s="172">
        <f>IF(OR(G1979="Médecin",H1979="Médecin",I1979="Médecin",I1979="Médecins",H1979="anesthésiste",H1979="boursier univ.",H1979="chercheur",H1979="chirurgien",H1979="Résident(e)",H1979="Md Urg",H1979="Md Card",LEFT(H1979,6)="Fellow",H1979="Externe Médecine",H1979="Directeur de la biobanque Médecin",H1979="monit.-boursier",),1,0)</f>
        <v>0</v>
      </c>
      <c r="D1979" s="172">
        <f>IF(OR(G1979=0,H1979="Stagiaire",H1979="Stagiaires",H1979="Externe",H1979="Externes",G1979="agence",H1979="STAGIAIRE INFIRMIER(ÈRE)",H1979="STAGIAIRE SI",H1979="STAGIAIRE S.I.",H1979="STAGIAIRE PAB",H1979="STAGIAIRE EN PERFUSION",H1979="Stagiaire Physiothérapeute",H1979="Stagiaire médecine",H1979="Stagiaire - Service sociaux",H1979="STAGIAIRE SOINS INFIRMIERS",H1979="STAGIAIRE EXTERNE EN MÉDECINE",H1979="ss",),1,0)</f>
        <v>0</v>
      </c>
      <c r="E1979" s="28" t="s">
        <v>2781</v>
      </c>
      <c r="F1979" s="28" t="s">
        <v>2782</v>
      </c>
      <c r="G1979" s="262">
        <v>10108</v>
      </c>
      <c r="H1979" s="79" t="s">
        <v>103</v>
      </c>
      <c r="I1979" s="164" t="s">
        <v>5715</v>
      </c>
      <c r="J1979" s="273" t="str">
        <f ca="1">IF(AK1979&lt;=Données!$B$2,1," ")</f>
        <v xml:space="preserve"> </v>
      </c>
      <c r="K1979" s="45"/>
      <c r="L1979" s="46">
        <v>1</v>
      </c>
      <c r="M1979" s="47"/>
      <c r="N1979" s="48"/>
      <c r="O1979" s="185"/>
      <c r="P1979" s="300"/>
      <c r="Q1979" s="185"/>
      <c r="R1979" s="186"/>
      <c r="S1979" s="186"/>
      <c r="T1979" s="187"/>
      <c r="U1979" s="187"/>
      <c r="V1979" s="187"/>
      <c r="W1979" s="187"/>
      <c r="X1979" s="214"/>
      <c r="Y1979" s="215"/>
      <c r="Z1979" s="34"/>
      <c r="AA1979" s="35"/>
      <c r="AB1979" s="35"/>
      <c r="AC1979" s="35"/>
      <c r="AD1979" s="36"/>
      <c r="AE1979" s="224"/>
      <c r="AF1979" s="53"/>
      <c r="AG1979" s="54"/>
      <c r="AH1979" s="55"/>
      <c r="AI1979" s="56"/>
      <c r="AJ1979" s="41" t="s">
        <v>5851</v>
      </c>
      <c r="AK1979" s="42">
        <v>45731</v>
      </c>
      <c r="AL1979" s="50"/>
      <c r="AM1979" s="337" t="str">
        <f>INDEX($K$6:$AE$6,1,MATCH(1,K1979:AE1979,-1))</f>
        <v>95PFE-L2M</v>
      </c>
      <c r="AN1979" s="337" t="str">
        <f>IF(INDEX($K$6:$AE$6,1,MATCH(1,K1979:AE1979,1))&lt;&gt;INDEX($K$6:$AE$6,1,MATCH(1,K1979:AE1979,-1)),INDEX($K$6:$AE$6,1,MATCH(1,K1979:AE1979,1)),"-")</f>
        <v>-</v>
      </c>
    </row>
    <row r="1980" spans="1:40" x14ac:dyDescent="0.2">
      <c r="A1980" s="382" t="str">
        <f>IF(IFERROR(VLOOKUP(G1980,EmployesActifs,1,FALSE),"Non")&lt;&gt;"Non","Oui","Non")</f>
        <v>Oui</v>
      </c>
      <c r="B1980" s="172">
        <f>IF(A1980="Oui",1,0)</f>
        <v>1</v>
      </c>
      <c r="C1980" s="172">
        <f>IF(OR(G1980="Médecin",H1980="Médecin",I1980="Médecin",I1980="Médecins",H1980="anesthésiste",H1980="boursier univ.",H1980="chercheur",H1980="chirurgien",H1980="Résident(e)",H1980="Md Urg",H1980="Md Card",LEFT(H1980,6)="Fellow",H1980="Externe Médecine",H1980="Directeur de la biobanque Médecin",H1980="monit.-boursier",),1,0)</f>
        <v>0</v>
      </c>
      <c r="D1980" s="172">
        <f>IF(OR(G1980=0,H1980="Stagiaire",H1980="Stagiaires",H1980="Externe",H1980="Externes",G1980="agence",H1980="STAGIAIRE INFIRMIER(ÈRE)",H1980="STAGIAIRE SI",H1980="STAGIAIRE S.I.",H1980="STAGIAIRE PAB",H1980="STAGIAIRE EN PERFUSION",H1980="Stagiaire Physiothérapeute",H1980="Stagiaire médecine",H1980="Stagiaire - Service sociaux",H1980="STAGIAIRE SOINS INFIRMIERS",H1980="STAGIAIRE EXTERNE EN MÉDECINE",H1980="ss",),1,0)</f>
        <v>0</v>
      </c>
      <c r="E1980" s="28" t="s">
        <v>2783</v>
      </c>
      <c r="F1980" s="28" t="s">
        <v>2784</v>
      </c>
      <c r="G1980" s="262">
        <v>8504</v>
      </c>
      <c r="H1980" s="79" t="s">
        <v>319</v>
      </c>
      <c r="I1980" s="164" t="s">
        <v>174</v>
      </c>
      <c r="J1980" s="273" t="str">
        <f ca="1">IF(AK1980&lt;=Données!$B$2,1," ")</f>
        <v xml:space="preserve"> </v>
      </c>
      <c r="K1980" s="45">
        <v>1</v>
      </c>
      <c r="L1980" s="46" t="s">
        <v>56</v>
      </c>
      <c r="M1980" s="47"/>
      <c r="N1980" s="48"/>
      <c r="O1980" s="185"/>
      <c r="P1980" s="300"/>
      <c r="Q1980" s="185"/>
      <c r="R1980" s="186"/>
      <c r="S1980" s="186"/>
      <c r="T1980" s="187"/>
      <c r="U1980" s="187"/>
      <c r="V1980" s="187"/>
      <c r="W1980" s="187"/>
      <c r="X1980" s="214"/>
      <c r="Y1980" s="215"/>
      <c r="Z1980" s="34"/>
      <c r="AA1980" s="35"/>
      <c r="AB1980" s="35"/>
      <c r="AC1980" s="35"/>
      <c r="AD1980" s="36"/>
      <c r="AE1980" s="224"/>
      <c r="AF1980" s="53"/>
      <c r="AG1980" s="54"/>
      <c r="AH1980" s="55"/>
      <c r="AI1980" s="56"/>
      <c r="AJ1980" s="41" t="s">
        <v>4462</v>
      </c>
      <c r="AK1980" s="42">
        <v>45455</v>
      </c>
      <c r="AL1980" s="50"/>
      <c r="AM1980" s="337" t="str">
        <f>INDEX($K$6:$AE$6,1,MATCH(1,K1980:AE1980,-1))</f>
        <v>95PFE-L2S</v>
      </c>
      <c r="AN1980" s="337" t="str">
        <f>IF(INDEX($K$6:$AE$6,1,MATCH(1,K1980:AE1980,1))&lt;&gt;INDEX($K$6:$AE$6,1,MATCH(1,K1980:AE1980,-1)),INDEX($K$6:$AE$6,1,MATCH(1,K1980:AE1980,1)),"-")</f>
        <v>-</v>
      </c>
    </row>
    <row r="1981" spans="1:40" x14ac:dyDescent="0.2">
      <c r="A1981" s="382" t="str">
        <f>IF(IFERROR(VLOOKUP(G1981,EmployesActifs,1,FALSE),"Non")&lt;&gt;"Non","Oui","Non")</f>
        <v>Oui</v>
      </c>
      <c r="B1981" s="172">
        <f>IF(A1981="Oui",1,0)</f>
        <v>1</v>
      </c>
      <c r="C1981" s="172">
        <f>IF(OR(G1981="Médecin",H1981="Médecin",I1981="Médecin",I1981="Médecins",H1981="anesthésiste",H1981="boursier univ.",H1981="chercheur",H1981="chirurgien",H1981="Résident(e)",H1981="Md Urg",H1981="Md Card",LEFT(H1981,6)="Fellow",H1981="Externe Médecine",H1981="Directeur de la biobanque Médecin",H1981="monit.-boursier",),1,0)</f>
        <v>0</v>
      </c>
      <c r="D1981" s="172">
        <f>IF(OR(G1981=0,H1981="Stagiaire",H1981="Stagiaires",H1981="Externe",H1981="Externes",G1981="agence",H1981="STAGIAIRE INFIRMIER(ÈRE)",H1981="STAGIAIRE SI",H1981="STAGIAIRE S.I.",H1981="STAGIAIRE PAB",H1981="STAGIAIRE EN PERFUSION",H1981="Stagiaire Physiothérapeute",H1981="Stagiaire médecine",H1981="Stagiaire - Service sociaux",H1981="STAGIAIRE SOINS INFIRMIERS",H1981="STAGIAIRE EXTERNE EN MÉDECINE",H1981="ss",),1,0)</f>
        <v>0</v>
      </c>
      <c r="E1981" s="28" t="s">
        <v>2785</v>
      </c>
      <c r="F1981" s="28" t="s">
        <v>1248</v>
      </c>
      <c r="G1981" s="262">
        <v>8399</v>
      </c>
      <c r="H1981" s="79" t="s">
        <v>747</v>
      </c>
      <c r="I1981" s="164" t="s">
        <v>5717</v>
      </c>
      <c r="J1981" s="273" t="str">
        <f ca="1">IF(AK1981&lt;=Données!$B$2,1," ")</f>
        <v xml:space="preserve"> </v>
      </c>
      <c r="K1981" s="45">
        <v>1</v>
      </c>
      <c r="L1981" s="46"/>
      <c r="M1981" s="47"/>
      <c r="N1981" s="48"/>
      <c r="O1981" s="185"/>
      <c r="P1981" s="300"/>
      <c r="Q1981" s="185"/>
      <c r="R1981" s="186"/>
      <c r="S1981" s="186"/>
      <c r="T1981" s="187"/>
      <c r="U1981" s="187"/>
      <c r="V1981" s="187"/>
      <c r="W1981" s="187"/>
      <c r="X1981" s="214"/>
      <c r="Y1981" s="215"/>
      <c r="Z1981" s="34"/>
      <c r="AA1981" s="35"/>
      <c r="AB1981" s="35"/>
      <c r="AC1981" s="35"/>
      <c r="AD1981" s="36"/>
      <c r="AE1981" s="224"/>
      <c r="AF1981" s="53"/>
      <c r="AG1981" s="54"/>
      <c r="AH1981" s="55"/>
      <c r="AI1981" s="56"/>
      <c r="AJ1981" s="41" t="s">
        <v>652</v>
      </c>
      <c r="AK1981" s="42">
        <v>45938</v>
      </c>
      <c r="AL1981" s="50"/>
      <c r="AM1981" s="337" t="str">
        <f>INDEX($K$6:$AE$6,1,MATCH(1,K1981:AE1981,-1))</f>
        <v>95PFE-L2S</v>
      </c>
      <c r="AN1981" s="337" t="str">
        <f>IF(INDEX($K$6:$AE$6,1,MATCH(1,K1981:AE1981,1))&lt;&gt;INDEX($K$6:$AE$6,1,MATCH(1,K1981:AE1981,-1)),INDEX($K$6:$AE$6,1,MATCH(1,K1981:AE1981,1)),"-")</f>
        <v>-</v>
      </c>
    </row>
    <row r="1982" spans="1:40" x14ac:dyDescent="0.2">
      <c r="A1982" s="382" t="str">
        <f>IF(IFERROR(VLOOKUP(G1982,EmployesActifs,1,FALSE),"Non")&lt;&gt;"Non","Oui","Non")</f>
        <v>Oui</v>
      </c>
      <c r="B1982" s="172">
        <f>IF(A1982="Oui",1,0)</f>
        <v>1</v>
      </c>
      <c r="C1982" s="172">
        <f>IF(OR(G1982="Médecin",H1982="Médecin",I1982="Médecin",I1982="Médecins",H1982="anesthésiste",H1982="boursier univ.",H1982="chercheur",H1982="chirurgien",H1982="Résident(e)",H1982="Md Urg",H1982="Md Card",LEFT(H1982,6)="Fellow",H1982="Externe Médecine",H1982="Directeur de la biobanque Médecin",H1982="monit.-boursier",),1,0)</f>
        <v>0</v>
      </c>
      <c r="D1982" s="172">
        <f>IF(OR(G1982=0,H1982="Stagiaire",H1982="Stagiaires",H1982="Externe",H1982="Externes",G1982="agence",H1982="STAGIAIRE INFIRMIER(ÈRE)",H1982="STAGIAIRE SI",H1982="STAGIAIRE S.I.",H1982="STAGIAIRE PAB",H1982="STAGIAIRE EN PERFUSION",H1982="Stagiaire Physiothérapeute",H1982="Stagiaire médecine",H1982="Stagiaire - Service sociaux",H1982="STAGIAIRE SOINS INFIRMIERS",H1982="STAGIAIRE EXTERNE EN MÉDECINE",H1982="ss",),1,0)</f>
        <v>0</v>
      </c>
      <c r="E1982" s="28" t="s">
        <v>2786</v>
      </c>
      <c r="F1982" s="28" t="s">
        <v>323</v>
      </c>
      <c r="G1982" s="262">
        <v>9922</v>
      </c>
      <c r="H1982" s="79" t="s">
        <v>3634</v>
      </c>
      <c r="I1982" s="164" t="s">
        <v>5714</v>
      </c>
      <c r="J1982" s="273">
        <f ca="1">IF(AK1982&lt;=Données!$B$2,1," ")</f>
        <v>1</v>
      </c>
      <c r="K1982" s="45"/>
      <c r="L1982" s="46" t="s">
        <v>56</v>
      </c>
      <c r="M1982" s="47"/>
      <c r="N1982" s="48"/>
      <c r="O1982" s="185"/>
      <c r="P1982" s="300"/>
      <c r="Q1982" s="185"/>
      <c r="R1982" s="186"/>
      <c r="S1982" s="186">
        <v>1</v>
      </c>
      <c r="T1982" s="187"/>
      <c r="U1982" s="187"/>
      <c r="V1982" s="187"/>
      <c r="W1982" s="187"/>
      <c r="X1982" s="214"/>
      <c r="Y1982" s="215"/>
      <c r="Z1982" s="34"/>
      <c r="AA1982" s="35"/>
      <c r="AB1982" s="35"/>
      <c r="AC1982" s="35"/>
      <c r="AD1982" s="36"/>
      <c r="AE1982" s="224"/>
      <c r="AF1982" s="53"/>
      <c r="AG1982" s="54"/>
      <c r="AH1982" s="55"/>
      <c r="AI1982" s="56"/>
      <c r="AJ1982" s="41" t="s">
        <v>57</v>
      </c>
      <c r="AK1982" s="42">
        <v>44572</v>
      </c>
      <c r="AL1982" s="50"/>
      <c r="AM1982" s="337" t="str">
        <f>INDEX($K$6:$AE$6,1,MATCH(1,K1982:AE1982,-1))</f>
        <v>1870 +</v>
      </c>
      <c r="AN1982" s="337" t="str">
        <f>IF(INDEX($K$6:$AE$6,1,MATCH(1,K1982:AE1982,1))&lt;&gt;INDEX($K$6:$AE$6,1,MATCH(1,K1982:AE1982,-1)),INDEX($K$6:$AE$6,1,MATCH(1,K1982:AE1982,1)),"-")</f>
        <v>-</v>
      </c>
    </row>
    <row r="1983" spans="1:40" x14ac:dyDescent="0.2">
      <c r="A1983" s="382" t="str">
        <f>IF(IFERROR(VLOOKUP(G1983,EmployesActifs,1,FALSE),"Non")&lt;&gt;"Non","Oui","Non")</f>
        <v>Oui</v>
      </c>
      <c r="B1983" s="172">
        <f>IF(A1983="Oui",1,0)</f>
        <v>1</v>
      </c>
      <c r="C1983" s="172">
        <f>IF(OR(G1983="Médecin",H1983="Médecin",I1983="Médecin",I1983="Médecins",H1983="anesthésiste",H1983="boursier univ.",H1983="chercheur",H1983="chirurgien",H1983="Résident(e)",H1983="Md Urg",H1983="Md Card",LEFT(H1983,6)="Fellow",H1983="Externe Médecine",H1983="Directeur de la biobanque Médecin",H1983="monit.-boursier",),1,0)</f>
        <v>0</v>
      </c>
      <c r="D1983" s="172">
        <f>IF(OR(G1983=0,H1983="Stagiaire",H1983="Stagiaires",H1983="Externe",H1983="Externes",G1983="agence",H1983="STAGIAIRE INFIRMIER(ÈRE)",H1983="STAGIAIRE SI",H1983="STAGIAIRE S.I.",H1983="STAGIAIRE PAB",H1983="STAGIAIRE EN PERFUSION",H1983="Stagiaire Physiothérapeute",H1983="Stagiaire médecine",H1983="Stagiaire - Service sociaux",H1983="STAGIAIRE SOINS INFIRMIERS",H1983="STAGIAIRE EXTERNE EN MÉDECINE",H1983="ss",),1,0)</f>
        <v>0</v>
      </c>
      <c r="E1983" s="28" t="s">
        <v>2787</v>
      </c>
      <c r="F1983" s="28" t="s">
        <v>2788</v>
      </c>
      <c r="G1983" s="262">
        <v>8442</v>
      </c>
      <c r="H1983" s="79" t="s">
        <v>64</v>
      </c>
      <c r="I1983" s="164" t="s">
        <v>5701</v>
      </c>
      <c r="J1983" s="273">
        <f ca="1">IF(AK1983&lt;=Données!$B$2,1," ")</f>
        <v>1</v>
      </c>
      <c r="K1983" s="45"/>
      <c r="L1983" s="46">
        <v>1</v>
      </c>
      <c r="M1983" s="47"/>
      <c r="N1983" s="48"/>
      <c r="O1983" s="185"/>
      <c r="P1983" s="300"/>
      <c r="Q1983" s="185"/>
      <c r="R1983" s="186"/>
      <c r="S1983" s="186"/>
      <c r="T1983" s="187"/>
      <c r="U1983" s="187"/>
      <c r="V1983" s="187"/>
      <c r="W1983" s="187"/>
      <c r="X1983" s="214"/>
      <c r="Y1983" s="215"/>
      <c r="Z1983" s="34"/>
      <c r="AA1983" s="35"/>
      <c r="AB1983" s="35"/>
      <c r="AC1983" s="35"/>
      <c r="AD1983" s="36"/>
      <c r="AE1983" s="224"/>
      <c r="AF1983" s="53"/>
      <c r="AG1983" s="54"/>
      <c r="AH1983" s="55"/>
      <c r="AI1983" s="56"/>
      <c r="AJ1983" s="41" t="s">
        <v>57</v>
      </c>
      <c r="AK1983" s="42">
        <v>44566</v>
      </c>
      <c r="AL1983" s="50"/>
      <c r="AM1983" s="337" t="str">
        <f>INDEX($K$6:$AE$6,1,MATCH(1,K1983:AE1983,-1))</f>
        <v>95PFE-L2M</v>
      </c>
      <c r="AN1983" s="337" t="str">
        <f>IF(INDEX($K$6:$AE$6,1,MATCH(1,K1983:AE1983,1))&lt;&gt;INDEX($K$6:$AE$6,1,MATCH(1,K1983:AE1983,-1)),INDEX($K$6:$AE$6,1,MATCH(1,K1983:AE1983,1)),"-")</f>
        <v>-</v>
      </c>
    </row>
    <row r="1984" spans="1:40" x14ac:dyDescent="0.2">
      <c r="A1984" s="382" t="str">
        <f>IF(IFERROR(VLOOKUP(G1984,EmployesActifs,1,FALSE),"Non")&lt;&gt;"Non","Oui","Non")</f>
        <v>Oui</v>
      </c>
      <c r="B1984" s="172">
        <f>IF(A1984="Oui",1,0)</f>
        <v>1</v>
      </c>
      <c r="C1984" s="172">
        <f>IF(OR(G1984="Médecin",H1984="Médecin",I1984="Médecin",I1984="Médecins",H1984="anesthésiste",H1984="boursier univ.",H1984="chercheur",H1984="chirurgien",H1984="Résident(e)",H1984="Md Urg",H1984="Md Card",LEFT(H1984,6)="Fellow",H1984="Externe Médecine",H1984="Directeur de la biobanque Médecin",H1984="monit.-boursier",),1,0)</f>
        <v>0</v>
      </c>
      <c r="D1984" s="172">
        <f>IF(OR(G1984=0,H1984="Stagiaire",H1984="Stagiaires",H1984="Externe",H1984="Externes",G1984="agence",H1984="STAGIAIRE INFIRMIER(ÈRE)",H1984="STAGIAIRE SI",H1984="STAGIAIRE S.I.",H1984="STAGIAIRE PAB",H1984="STAGIAIRE EN PERFUSION",H1984="Stagiaire Physiothérapeute",H1984="Stagiaire médecine",H1984="Stagiaire - Service sociaux",H1984="STAGIAIRE SOINS INFIRMIERS",H1984="STAGIAIRE EXTERNE EN MÉDECINE",H1984="ss",),1,0)</f>
        <v>0</v>
      </c>
      <c r="E1984" s="28" t="s">
        <v>2789</v>
      </c>
      <c r="F1984" s="28" t="s">
        <v>301</v>
      </c>
      <c r="G1984" s="262">
        <v>11651</v>
      </c>
      <c r="H1984" s="79" t="s">
        <v>2098</v>
      </c>
      <c r="I1984" s="164" t="s">
        <v>5716</v>
      </c>
      <c r="J1984" s="273">
        <f ca="1">IF(AK1984&lt;=Données!$B$2,1," ")</f>
        <v>1</v>
      </c>
      <c r="K1984" s="45"/>
      <c r="L1984" s="46">
        <v>1</v>
      </c>
      <c r="M1984" s="47"/>
      <c r="N1984" s="48"/>
      <c r="O1984" s="185"/>
      <c r="P1984" s="300"/>
      <c r="Q1984" s="185"/>
      <c r="R1984" s="186"/>
      <c r="S1984" s="186"/>
      <c r="T1984" s="187"/>
      <c r="U1984" s="187"/>
      <c r="V1984" s="187"/>
      <c r="W1984" s="187"/>
      <c r="X1984" s="214"/>
      <c r="Y1984" s="215"/>
      <c r="Z1984" s="34"/>
      <c r="AA1984" s="35"/>
      <c r="AB1984" s="35"/>
      <c r="AC1984" s="35"/>
      <c r="AD1984" s="36"/>
      <c r="AE1984" s="224"/>
      <c r="AF1984" s="53"/>
      <c r="AG1984" s="54"/>
      <c r="AH1984" s="55"/>
      <c r="AI1984" s="56"/>
      <c r="AJ1984" s="41" t="s">
        <v>85</v>
      </c>
      <c r="AK1984" s="42">
        <v>44593</v>
      </c>
      <c r="AL1984" s="50"/>
      <c r="AM1984" s="337" t="str">
        <f>INDEX($K$6:$AE$6,1,MATCH(1,K1984:AE1984,-1))</f>
        <v>95PFE-L2M</v>
      </c>
      <c r="AN1984" s="337" t="str">
        <f>IF(INDEX($K$6:$AE$6,1,MATCH(1,K1984:AE1984,1))&lt;&gt;INDEX($K$6:$AE$6,1,MATCH(1,K1984:AE1984,-1)),INDEX($K$6:$AE$6,1,MATCH(1,K1984:AE1984,1)),"-")</f>
        <v>-</v>
      </c>
    </row>
    <row r="1985" spans="1:40" x14ac:dyDescent="0.2">
      <c r="A1985" s="382" t="str">
        <f>IF(IFERROR(VLOOKUP(G1985,EmployesActifs,1,FALSE),"Non")&lt;&gt;"Non","Oui","Non")</f>
        <v>Oui</v>
      </c>
      <c r="B1985" s="172">
        <f>IF(A1985="Oui",1,0)</f>
        <v>1</v>
      </c>
      <c r="C1985" s="172">
        <f>IF(OR(G1985="Médecin",H1985="Médecin",I1985="Médecin",I1985="Médecins",H1985="anesthésiste",H1985="boursier univ.",H1985="chercheur",H1985="chirurgien",H1985="Résident(e)",H1985="Md Urg",H1985="Md Card",LEFT(H1985,6)="Fellow",H1985="Externe Médecine",H1985="Directeur de la biobanque Médecin",H1985="monit.-boursier",),1,0)</f>
        <v>0</v>
      </c>
      <c r="D1985" s="172">
        <f>IF(OR(G1985=0,H1985="Stagiaire",H1985="Stagiaires",H1985="Externe",H1985="Externes",G1985="agence",H1985="STAGIAIRE INFIRMIER(ÈRE)",H1985="STAGIAIRE SI",H1985="STAGIAIRE S.I.",H1985="STAGIAIRE PAB",H1985="STAGIAIRE EN PERFUSION",H1985="Stagiaire Physiothérapeute",H1985="Stagiaire médecine",H1985="Stagiaire - Service sociaux",H1985="STAGIAIRE SOINS INFIRMIERS",H1985="STAGIAIRE EXTERNE EN MÉDECINE",H1985="ss",),1,0)</f>
        <v>0</v>
      </c>
      <c r="E1985" s="28" t="s">
        <v>2790</v>
      </c>
      <c r="F1985" s="28" t="s">
        <v>3334</v>
      </c>
      <c r="G1985" s="262">
        <v>6470</v>
      </c>
      <c r="H1985" s="79" t="s">
        <v>2098</v>
      </c>
      <c r="I1985" s="164" t="s">
        <v>5716</v>
      </c>
      <c r="J1985" s="273" t="str">
        <f ca="1">IF(AK1985&lt;=Données!$B$2,1," ")</f>
        <v xml:space="preserve"> </v>
      </c>
      <c r="K1985" s="45" t="s">
        <v>56</v>
      </c>
      <c r="L1985" s="46"/>
      <c r="M1985" s="47"/>
      <c r="N1985" s="48"/>
      <c r="O1985" s="185"/>
      <c r="P1985" s="300"/>
      <c r="Q1985" s="185"/>
      <c r="R1985" s="186"/>
      <c r="S1985" s="186">
        <v>1</v>
      </c>
      <c r="T1985" s="187"/>
      <c r="U1985" s="187"/>
      <c r="V1985" s="187"/>
      <c r="W1985" s="187"/>
      <c r="X1985" s="214"/>
      <c r="Y1985" s="215"/>
      <c r="Z1985" s="34"/>
      <c r="AA1985" s="35"/>
      <c r="AB1985" s="35"/>
      <c r="AC1985" s="35"/>
      <c r="AD1985" s="36"/>
      <c r="AE1985" s="224"/>
      <c r="AF1985" s="73"/>
      <c r="AG1985" s="74"/>
      <c r="AH1985" s="75"/>
      <c r="AI1985" s="76"/>
      <c r="AJ1985" s="41" t="s">
        <v>4462</v>
      </c>
      <c r="AK1985" s="42">
        <v>45889</v>
      </c>
      <c r="AL1985" s="50"/>
      <c r="AM1985" s="337" t="str">
        <f>INDEX($K$6:$AE$6,1,MATCH(1,K1985:AE1985,-1))</f>
        <v>1870 +</v>
      </c>
      <c r="AN1985" s="337" t="str">
        <f>IF(INDEX($K$6:$AE$6,1,MATCH(1,K1985:AE1985,1))&lt;&gt;INDEX($K$6:$AE$6,1,MATCH(1,K1985:AE1985,-1)),INDEX($K$6:$AE$6,1,MATCH(1,K1985:AE1985,1)),"-")</f>
        <v>-</v>
      </c>
    </row>
    <row r="1986" spans="1:40" x14ac:dyDescent="0.2">
      <c r="A1986" s="382" t="str">
        <f>IF(IFERROR(VLOOKUP(G1986,EmployesActifs,1,FALSE),"Non")&lt;&gt;"Non","Oui","Non")</f>
        <v>Oui</v>
      </c>
      <c r="B1986" s="172">
        <f>IF(A1986="Oui",1,0)</f>
        <v>1</v>
      </c>
      <c r="C1986" s="172">
        <f>IF(OR(G1986="Médecin",H1986="Médecin",I1986="Médecin",I1986="Médecins",H1986="anesthésiste",H1986="boursier univ.",H1986="chercheur",H1986="chirurgien",H1986="Résident(e)",H1986="Md Urg",H1986="Md Card",LEFT(H1986,6)="Fellow",H1986="Externe Médecine",H1986="Directeur de la biobanque Médecin",H1986="monit.-boursier",),1,0)</f>
        <v>0</v>
      </c>
      <c r="D1986" s="172">
        <f>IF(OR(G1986=0,H1986="Stagiaire",H1986="Stagiaires",H1986="Externe",H1986="Externes",G1986="agence",H1986="STAGIAIRE INFIRMIER(ÈRE)",H1986="STAGIAIRE SI",H1986="STAGIAIRE S.I.",H1986="STAGIAIRE PAB",H1986="STAGIAIRE EN PERFUSION",H1986="Stagiaire Physiothérapeute",H1986="Stagiaire médecine",H1986="Stagiaire - Service sociaux",H1986="STAGIAIRE SOINS INFIRMIERS",H1986="STAGIAIRE EXTERNE EN MÉDECINE",H1986="ss",),1,0)</f>
        <v>0</v>
      </c>
      <c r="E1986" s="28" t="s">
        <v>2791</v>
      </c>
      <c r="F1986" s="28" t="s">
        <v>2155</v>
      </c>
      <c r="G1986" s="262">
        <v>9793</v>
      </c>
      <c r="H1986" s="79" t="s">
        <v>1028</v>
      </c>
      <c r="I1986" s="164" t="s">
        <v>3410</v>
      </c>
      <c r="J1986" s="273">
        <f ca="1">IF(AK1986&lt;=Données!$B$2,1," ")</f>
        <v>1</v>
      </c>
      <c r="K1986" s="45">
        <v>1</v>
      </c>
      <c r="L1986" s="46"/>
      <c r="M1986" s="47"/>
      <c r="N1986" s="48"/>
      <c r="O1986" s="185"/>
      <c r="P1986" s="300"/>
      <c r="Q1986" s="185"/>
      <c r="R1986" s="186"/>
      <c r="S1986" s="186"/>
      <c r="T1986" s="187"/>
      <c r="U1986" s="187"/>
      <c r="V1986" s="187"/>
      <c r="W1986" s="187"/>
      <c r="X1986" s="214"/>
      <c r="Y1986" s="215"/>
      <c r="Z1986" s="34"/>
      <c r="AA1986" s="35"/>
      <c r="AB1986" s="35"/>
      <c r="AC1986" s="35"/>
      <c r="AD1986" s="36"/>
      <c r="AE1986" s="224"/>
      <c r="AF1986" s="73"/>
      <c r="AG1986" s="74"/>
      <c r="AH1986" s="75"/>
      <c r="AI1986" s="76"/>
      <c r="AJ1986" s="41" t="s">
        <v>85</v>
      </c>
      <c r="AK1986" s="42">
        <v>45063</v>
      </c>
      <c r="AL1986" s="50"/>
      <c r="AM1986" s="337" t="str">
        <f>INDEX($K$6:$AE$6,1,MATCH(1,K1986:AE1986,-1))</f>
        <v>95PFE-L2S</v>
      </c>
      <c r="AN1986" s="337" t="str">
        <f>IF(INDEX($K$6:$AE$6,1,MATCH(1,K1986:AE1986,1))&lt;&gt;INDEX($K$6:$AE$6,1,MATCH(1,K1986:AE1986,-1)),INDEX($K$6:$AE$6,1,MATCH(1,K1986:AE1986,1)),"-")</f>
        <v>-</v>
      </c>
    </row>
    <row r="1987" spans="1:40" x14ac:dyDescent="0.2">
      <c r="A1987" s="382" t="str">
        <f>IF(IFERROR(VLOOKUP(G1987,EmployesActifs,1,FALSE),"Non")&lt;&gt;"Non","Oui","Non")</f>
        <v>Oui</v>
      </c>
      <c r="B1987" s="172">
        <f>IF(A1987="Oui",1,0)</f>
        <v>1</v>
      </c>
      <c r="C1987" s="172">
        <f>IF(OR(G1987="Médecin",H1987="Médecin",I1987="Médecin",I1987="Médecins",H1987="anesthésiste",H1987="boursier univ.",H1987="chercheur",H1987="chirurgien",H1987="Résident(e)",H1987="Md Urg",H1987="Md Card",LEFT(H1987,6)="Fellow",H1987="Externe Médecine",H1987="Directeur de la biobanque Médecin",H1987="monit.-boursier",),1,0)</f>
        <v>0</v>
      </c>
      <c r="D1987" s="172">
        <f>IF(OR(G1987=0,H1987="Stagiaire",H1987="Stagiaires",H1987="Externe",H1987="Externes",G1987="agence",H1987="STAGIAIRE INFIRMIER(ÈRE)",H1987="STAGIAIRE SI",H1987="STAGIAIRE S.I.",H1987="STAGIAIRE PAB",H1987="STAGIAIRE EN PERFUSION",H1987="Stagiaire Physiothérapeute",H1987="Stagiaire médecine",H1987="Stagiaire - Service sociaux",H1987="STAGIAIRE SOINS INFIRMIERS",H1987="STAGIAIRE EXTERNE EN MÉDECINE",H1987="ss",),1,0)</f>
        <v>0</v>
      </c>
      <c r="E1987" s="28" t="s">
        <v>2792</v>
      </c>
      <c r="F1987" s="28" t="s">
        <v>2793</v>
      </c>
      <c r="G1987" s="262">
        <v>11298</v>
      </c>
      <c r="H1987" s="79" t="s">
        <v>69</v>
      </c>
      <c r="I1987" s="164" t="s">
        <v>5716</v>
      </c>
      <c r="J1987" s="273" t="str">
        <f ca="1">IF(AK1987&lt;=Données!$B$2,1," ")</f>
        <v xml:space="preserve"> </v>
      </c>
      <c r="K1987" s="45"/>
      <c r="L1987" s="46"/>
      <c r="M1987" s="47">
        <v>1</v>
      </c>
      <c r="N1987" s="48"/>
      <c r="O1987" s="185"/>
      <c r="P1987" s="300"/>
      <c r="Q1987" s="185"/>
      <c r="R1987" s="186"/>
      <c r="S1987" s="186"/>
      <c r="T1987" s="187"/>
      <c r="U1987" s="187"/>
      <c r="V1987" s="187"/>
      <c r="W1987" s="187"/>
      <c r="X1987" s="214"/>
      <c r="Y1987" s="215"/>
      <c r="Z1987" s="34"/>
      <c r="AA1987" s="35"/>
      <c r="AB1987" s="35"/>
      <c r="AC1987" s="35"/>
      <c r="AD1987" s="36"/>
      <c r="AE1987" s="224"/>
      <c r="AF1987" s="53"/>
      <c r="AG1987" s="54"/>
      <c r="AH1987" s="55"/>
      <c r="AI1987" s="56"/>
      <c r="AJ1987" s="41" t="s">
        <v>4462</v>
      </c>
      <c r="AK1987" s="42">
        <v>45847</v>
      </c>
      <c r="AL1987" s="50"/>
      <c r="AM1987" s="337" t="str">
        <f>INDEX($K$6:$AE$6,1,MATCH(1,K1987:AE1987,-1))</f>
        <v>95PFE-L2L</v>
      </c>
      <c r="AN1987" s="337" t="str">
        <f>IF(INDEX($K$6:$AE$6,1,MATCH(1,K1987:AE1987,1))&lt;&gt;INDEX($K$6:$AE$6,1,MATCH(1,K1987:AE1987,-1)),INDEX($K$6:$AE$6,1,MATCH(1,K1987:AE1987,1)),"-")</f>
        <v>-</v>
      </c>
    </row>
    <row r="1988" spans="1:40" x14ac:dyDescent="0.2">
      <c r="A1988" s="382" t="str">
        <f>IF(IFERROR(VLOOKUP(G1988,EmployesActifs,1,FALSE),"Non")&lt;&gt;"Non","Oui","Non")</f>
        <v>Oui</v>
      </c>
      <c r="B1988" s="172">
        <f>IF(A1988="Oui",1,0)</f>
        <v>1</v>
      </c>
      <c r="C1988" s="172">
        <f>IF(OR(G1988="Médecin",H1988="Médecin",I1988="Médecin",I1988="Médecins",H1988="anesthésiste",H1988="boursier univ.",H1988="chercheur",H1988="chirurgien",H1988="Résident(e)",H1988="Md Urg",H1988="Md Card",LEFT(H1988,6)="Fellow",H1988="Externe Médecine",H1988="Directeur de la biobanque Médecin",H1988="monit.-boursier",),1,0)</f>
        <v>0</v>
      </c>
      <c r="D1988" s="172">
        <f>IF(OR(G1988=0,H1988="Stagiaire",H1988="Stagiaires",H1988="Externe",H1988="Externes",G1988="agence",H1988="STAGIAIRE INFIRMIER(ÈRE)",H1988="STAGIAIRE SI",H1988="STAGIAIRE S.I.",H1988="STAGIAIRE PAB",H1988="STAGIAIRE EN PERFUSION",H1988="Stagiaire Physiothérapeute",H1988="Stagiaire médecine",H1988="Stagiaire - Service sociaux",H1988="STAGIAIRE SOINS INFIRMIERS",H1988="STAGIAIRE EXTERNE EN MÉDECINE",H1988="ss",),1,0)</f>
        <v>0</v>
      </c>
      <c r="E1988" s="28" t="s">
        <v>4545</v>
      </c>
      <c r="F1988" s="28" t="s">
        <v>466</v>
      </c>
      <c r="G1988" s="262">
        <v>10349</v>
      </c>
      <c r="H1988" s="79" t="s">
        <v>3889</v>
      </c>
      <c r="I1988" s="164" t="s">
        <v>122</v>
      </c>
      <c r="J1988" s="273">
        <f ca="1">IF(AK1988&lt;=Données!$B$2,1," ")</f>
        <v>1</v>
      </c>
      <c r="K1988" s="45" t="s">
        <v>56</v>
      </c>
      <c r="L1988" s="46" t="s">
        <v>56</v>
      </c>
      <c r="M1988" s="47"/>
      <c r="N1988" s="48"/>
      <c r="O1988" s="185"/>
      <c r="P1988" s="300"/>
      <c r="Q1988" s="185"/>
      <c r="R1988" s="186"/>
      <c r="S1988" s="186">
        <v>1</v>
      </c>
      <c r="T1988" s="187"/>
      <c r="U1988" s="187"/>
      <c r="V1988" s="199"/>
      <c r="W1988" s="199"/>
      <c r="X1988" s="214"/>
      <c r="Y1988" s="215"/>
      <c r="Z1988" s="34"/>
      <c r="AA1988" s="35"/>
      <c r="AB1988" s="35"/>
      <c r="AC1988" s="35"/>
      <c r="AD1988" s="36"/>
      <c r="AE1988" s="224"/>
      <c r="AF1988" s="73"/>
      <c r="AG1988" s="74"/>
      <c r="AH1988" s="75"/>
      <c r="AI1988" s="76"/>
      <c r="AJ1988" s="41" t="s">
        <v>57</v>
      </c>
      <c r="AK1988" s="42">
        <v>44589</v>
      </c>
      <c r="AL1988" s="50"/>
      <c r="AM1988" s="337" t="str">
        <f>INDEX($K$6:$AE$6,1,MATCH(1,K1988:AE1988,-1))</f>
        <v>1870 +</v>
      </c>
      <c r="AN1988" s="337" t="str">
        <f>IF(INDEX($K$6:$AE$6,1,MATCH(1,K1988:AE1988,1))&lt;&gt;INDEX($K$6:$AE$6,1,MATCH(1,K1988:AE1988,-1)),INDEX($K$6:$AE$6,1,MATCH(1,K1988:AE1988,1)),"-")</f>
        <v>-</v>
      </c>
    </row>
    <row r="1989" spans="1:40" x14ac:dyDescent="0.2">
      <c r="I1989" s="380" t="s">
        <v>6408</v>
      </c>
      <c r="J1989" s="380">
        <v>1097</v>
      </c>
      <c r="K1989" s="380">
        <v>439</v>
      </c>
      <c r="L1989" s="380">
        <v>479</v>
      </c>
      <c r="M1989" s="380">
        <v>88</v>
      </c>
      <c r="N1989" s="380">
        <v>153</v>
      </c>
      <c r="O1989" s="380">
        <v>63</v>
      </c>
      <c r="P1989" s="380">
        <v>51</v>
      </c>
      <c r="Q1989" s="380">
        <v>56</v>
      </c>
      <c r="R1989" s="380">
        <v>35</v>
      </c>
      <c r="S1989" s="380">
        <v>491</v>
      </c>
      <c r="T1989" s="380">
        <v>22</v>
      </c>
      <c r="U1989" s="380">
        <v>2</v>
      </c>
      <c r="V1989" s="380">
        <v>1</v>
      </c>
      <c r="W1989" s="380">
        <v>2</v>
      </c>
      <c r="X1989" s="380">
        <v>11</v>
      </c>
      <c r="Y1989" s="380">
        <v>1</v>
      </c>
      <c r="Z1989" s="380">
        <v>20</v>
      </c>
      <c r="AA1989" s="380">
        <v>61</v>
      </c>
      <c r="AB1989" s="380">
        <v>45</v>
      </c>
      <c r="AC1989" s="380">
        <v>3</v>
      </c>
      <c r="AD1989" s="380">
        <v>21</v>
      </c>
      <c r="AE1989" s="380">
        <v>8</v>
      </c>
      <c r="AF1989" s="380">
        <v>0</v>
      </c>
      <c r="AG1989" s="380">
        <v>0</v>
      </c>
    </row>
  </sheetData>
  <sheetProtection algorithmName="SHA-512" hashValue="8i+Be1KRNEIQmQ5b7YO8LFzDjnc7HZ6w5PoMLj1fkCBhKhYGqfeFwRGWTEgmcTHvAgvVkNAXnkTAnrEYHKIBbg==" saltValue="vKcwVIT4D1xGzXUs+AeOVA==" spinCount="100000" sheet="1" objects="1" scenarios="1"/>
  <sortState ref="A8:AN1988">
    <sortCondition ref="E1"/>
    <sortCondition ref="F1"/>
  </sortState>
  <mergeCells count="25">
    <mergeCell ref="A5:A7"/>
    <mergeCell ref="B5:B7"/>
    <mergeCell ref="C5:C7"/>
    <mergeCell ref="D5:D7"/>
    <mergeCell ref="E5:E7"/>
    <mergeCell ref="X5:Y5"/>
    <mergeCell ref="E1:G3"/>
    <mergeCell ref="H1:AA1"/>
    <mergeCell ref="H2:AA2"/>
    <mergeCell ref="H3:AA3"/>
    <mergeCell ref="F5:F7"/>
    <mergeCell ref="G5:G7"/>
    <mergeCell ref="H5:H7"/>
    <mergeCell ref="I5:I7"/>
    <mergeCell ref="J5:J7"/>
    <mergeCell ref="K5:M5"/>
    <mergeCell ref="O5:W5"/>
    <mergeCell ref="AK5:AK7"/>
    <mergeCell ref="AL5:AL7"/>
    <mergeCell ref="Z5:AD5"/>
    <mergeCell ref="AF5:AF7"/>
    <mergeCell ref="AG5:AG7"/>
    <mergeCell ref="AH5:AH7"/>
    <mergeCell ref="AI5:AI7"/>
    <mergeCell ref="AJ5:AJ7"/>
  </mergeCells>
  <conditionalFormatting sqref="J8:J1988">
    <cfRule type="cellIs" dxfId="645" priority="1810" operator="equal">
      <formula>1</formula>
    </cfRule>
  </conditionalFormatting>
  <conditionalFormatting sqref="E8:F1988">
    <cfRule type="expression" dxfId="644" priority="1806">
      <formula>$A8="Non"</formula>
    </cfRule>
  </conditionalFormatting>
  <conditionalFormatting sqref="C8:D8">
    <cfRule type="cellIs" dxfId="643" priority="1802" operator="equal">
      <formula>1</formula>
    </cfRule>
  </conditionalFormatting>
  <conditionalFormatting sqref="A688:A693 A1097 A1082:A1084 A366:A390 A446:A456 A529:A531 A410:A437 A865:A869 A1491:A1497 A1238:A1260 A116:A117 A1069:A1071 A221:A226 A34:A39 A833 A675:A686 A459:A501 A863 A439:A444 A695:A698 A228:A247 A667:A670 A662:A665 A533:A536 A199:A202 A895:A981 A504:A526 A250:A302 A1100:A1103 A1129:A1131 A333 A1036:A1048 A1201 A1073:A1079 A1005:A1026 A985 A335:A364 A323:A327 A602:A658 A1294:A1400 A1050:A1067 A751:A829 A1028:A1034 A871:A882 A81:A114 A848:A861 A846 A987:A997 A1086:A1087 A1262:A1292 A1105:A1107 A119:A127 A204:A219 A839:A840 A129:A169 A1163:A1199 A884:A893 A1203:A1236 A171:A175 A1402:A1436 A15:A32 A177:A197 A1110:A1112 A1114:A1125 A406:A408 A1530:A1539 A538:A594 A729:A748 A41:A79 A999:A1003 A304:A321 A1089:A1095 A700:A727 A392:A404 A1134:A1159 A596:A600 A8:A10">
    <cfRule type="containsBlanks" dxfId="642" priority="1833">
      <formula>LEN(TRIM(A8))=0</formula>
    </cfRule>
  </conditionalFormatting>
  <conditionalFormatting sqref="A1437">
    <cfRule type="containsBlanks" dxfId="641" priority="1801">
      <formula>LEN(TRIM(A1437))=0</formula>
    </cfRule>
  </conditionalFormatting>
  <conditionalFormatting sqref="A1438:A1439">
    <cfRule type="containsBlanks" dxfId="640" priority="1789">
      <formula>LEN(TRIM(A1438))=0</formula>
    </cfRule>
  </conditionalFormatting>
  <conditionalFormatting sqref="A1440">
    <cfRule type="containsBlanks" dxfId="639" priority="1779">
      <formula>LEN(TRIM(A1440))=0</formula>
    </cfRule>
  </conditionalFormatting>
  <conditionalFormatting sqref="A1441">
    <cfRule type="containsBlanks" dxfId="638" priority="1772">
      <formula>LEN(TRIM(A1441))=0</formula>
    </cfRule>
  </conditionalFormatting>
  <conditionalFormatting sqref="A1442">
    <cfRule type="containsBlanks" dxfId="637" priority="1764">
      <formula>LEN(TRIM(A1442))=0</formula>
    </cfRule>
  </conditionalFormatting>
  <conditionalFormatting sqref="A1444">
    <cfRule type="containsBlanks" dxfId="636" priority="1756">
      <formula>LEN(TRIM(A1444))=0</formula>
    </cfRule>
  </conditionalFormatting>
  <conditionalFormatting sqref="A1445">
    <cfRule type="containsBlanks" dxfId="635" priority="1745">
      <formula>LEN(TRIM(A1445))=0</formula>
    </cfRule>
  </conditionalFormatting>
  <conditionalFormatting sqref="A1446">
    <cfRule type="containsBlanks" dxfId="634" priority="1737">
      <formula>LEN(TRIM(A1446))=0</formula>
    </cfRule>
  </conditionalFormatting>
  <conditionalFormatting sqref="A1447">
    <cfRule type="containsBlanks" dxfId="633" priority="1730">
      <formula>LEN(TRIM(A1447))=0</formula>
    </cfRule>
  </conditionalFormatting>
  <conditionalFormatting sqref="A1448">
    <cfRule type="containsBlanks" dxfId="632" priority="1722">
      <formula>LEN(TRIM(A1448))=0</formula>
    </cfRule>
  </conditionalFormatting>
  <conditionalFormatting sqref="A1449">
    <cfRule type="containsBlanks" dxfId="631" priority="1714">
      <formula>LEN(TRIM(A1449))=0</formula>
    </cfRule>
  </conditionalFormatting>
  <conditionalFormatting sqref="A1450">
    <cfRule type="containsBlanks" dxfId="630" priority="1706">
      <formula>LEN(TRIM(A1450))=0</formula>
    </cfRule>
  </conditionalFormatting>
  <conditionalFormatting sqref="A1451">
    <cfRule type="containsBlanks" dxfId="629" priority="1698">
      <formula>LEN(TRIM(A1451))=0</formula>
    </cfRule>
  </conditionalFormatting>
  <conditionalFormatting sqref="A1452">
    <cfRule type="containsBlanks" dxfId="628" priority="1690">
      <formula>LEN(TRIM(A1452))=0</formula>
    </cfRule>
  </conditionalFormatting>
  <conditionalFormatting sqref="A1453">
    <cfRule type="containsBlanks" dxfId="627" priority="1683">
      <formula>LEN(TRIM(A1453))=0</formula>
    </cfRule>
  </conditionalFormatting>
  <conditionalFormatting sqref="A1454">
    <cfRule type="containsBlanks" dxfId="626" priority="1675">
      <formula>LEN(TRIM(A1454))=0</formula>
    </cfRule>
  </conditionalFormatting>
  <conditionalFormatting sqref="A1455">
    <cfRule type="containsBlanks" dxfId="625" priority="1667">
      <formula>LEN(TRIM(A1455))=0</formula>
    </cfRule>
  </conditionalFormatting>
  <conditionalFormatting sqref="A1456">
    <cfRule type="containsBlanks" dxfId="624" priority="1659">
      <formula>LEN(TRIM(A1456))=0</formula>
    </cfRule>
  </conditionalFormatting>
  <conditionalFormatting sqref="A1457">
    <cfRule type="containsBlanks" dxfId="623" priority="1651">
      <formula>LEN(TRIM(A1457))=0</formula>
    </cfRule>
  </conditionalFormatting>
  <conditionalFormatting sqref="A1461">
    <cfRule type="containsBlanks" dxfId="622" priority="1640">
      <formula>LEN(TRIM(A1461))=0</formula>
    </cfRule>
  </conditionalFormatting>
  <conditionalFormatting sqref="A1462">
    <cfRule type="containsBlanks" dxfId="621" priority="1631">
      <formula>LEN(TRIM(A1462))=0</formula>
    </cfRule>
  </conditionalFormatting>
  <conditionalFormatting sqref="A1463">
    <cfRule type="containsBlanks" dxfId="620" priority="1622">
      <formula>LEN(TRIM(A1463))=0</formula>
    </cfRule>
  </conditionalFormatting>
  <conditionalFormatting sqref="A1464">
    <cfRule type="containsBlanks" dxfId="619" priority="1613">
      <formula>LEN(TRIM(A1464))=0</formula>
    </cfRule>
  </conditionalFormatting>
  <conditionalFormatting sqref="A1465">
    <cfRule type="containsBlanks" dxfId="618" priority="1604">
      <formula>LEN(TRIM(A1465))=0</formula>
    </cfRule>
  </conditionalFormatting>
  <conditionalFormatting sqref="A1466">
    <cfRule type="containsBlanks" dxfId="617" priority="1595">
      <formula>LEN(TRIM(A1466))=0</formula>
    </cfRule>
  </conditionalFormatting>
  <conditionalFormatting sqref="A1467:A1468">
    <cfRule type="containsBlanks" dxfId="616" priority="1586">
      <formula>LEN(TRIM(A1467))=0</formula>
    </cfRule>
  </conditionalFormatting>
  <conditionalFormatting sqref="A1469">
    <cfRule type="containsBlanks" dxfId="615" priority="1576">
      <formula>LEN(TRIM(A1469))=0</formula>
    </cfRule>
  </conditionalFormatting>
  <conditionalFormatting sqref="A1470">
    <cfRule type="containsBlanks" dxfId="614" priority="1567">
      <formula>LEN(TRIM(A1470))=0</formula>
    </cfRule>
  </conditionalFormatting>
  <conditionalFormatting sqref="A1471">
    <cfRule type="containsBlanks" dxfId="613" priority="1558">
      <formula>LEN(TRIM(A1471))=0</formula>
    </cfRule>
  </conditionalFormatting>
  <conditionalFormatting sqref="A1472:A1473">
    <cfRule type="containsBlanks" dxfId="612" priority="1549">
      <formula>LEN(TRIM(A1472))=0</formula>
    </cfRule>
  </conditionalFormatting>
  <conditionalFormatting sqref="A1474:A1478">
    <cfRule type="containsBlanks" dxfId="611" priority="1540">
      <formula>LEN(TRIM(A1474))=0</formula>
    </cfRule>
  </conditionalFormatting>
  <conditionalFormatting sqref="A1479">
    <cfRule type="containsBlanks" dxfId="610" priority="1531">
      <formula>LEN(TRIM(A1479))=0</formula>
    </cfRule>
  </conditionalFormatting>
  <conditionalFormatting sqref="A1480 A1482:A1483">
    <cfRule type="containsBlanks" dxfId="609" priority="1522">
      <formula>LEN(TRIM(A1480))=0</formula>
    </cfRule>
  </conditionalFormatting>
  <conditionalFormatting sqref="A1485:A1486">
    <cfRule type="containsBlanks" dxfId="608" priority="1513">
      <formula>LEN(TRIM(A1485))=0</formula>
    </cfRule>
  </conditionalFormatting>
  <conditionalFormatting sqref="A1487">
    <cfRule type="containsBlanks" dxfId="607" priority="1504">
      <formula>LEN(TRIM(A1487))=0</formula>
    </cfRule>
  </conditionalFormatting>
  <conditionalFormatting sqref="A1488">
    <cfRule type="containsBlanks" dxfId="606" priority="1494">
      <formula>LEN(TRIM(A1488))=0</formula>
    </cfRule>
  </conditionalFormatting>
  <conditionalFormatting sqref="A1489">
    <cfRule type="containsBlanks" dxfId="605" priority="1485">
      <formula>LEN(TRIM(A1489))=0</formula>
    </cfRule>
  </conditionalFormatting>
  <conditionalFormatting sqref="A1490">
    <cfRule type="containsBlanks" dxfId="604" priority="1476">
      <formula>LEN(TRIM(A1490))=0</formula>
    </cfRule>
  </conditionalFormatting>
  <conditionalFormatting sqref="A1503">
    <cfRule type="containsBlanks" dxfId="603" priority="1467">
      <formula>LEN(TRIM(A1503))=0</formula>
    </cfRule>
  </conditionalFormatting>
  <conditionalFormatting sqref="A33">
    <cfRule type="containsBlanks" dxfId="602" priority="1461">
      <formula>LEN(TRIM(A33))=0</formula>
    </cfRule>
  </conditionalFormatting>
  <conditionalFormatting sqref="A1498">
    <cfRule type="containsBlanks" dxfId="601" priority="1451">
      <formula>LEN(TRIM(A1498))=0</formula>
    </cfRule>
  </conditionalFormatting>
  <conditionalFormatting sqref="A1499">
    <cfRule type="containsBlanks" dxfId="600" priority="1442">
      <formula>LEN(TRIM(A1499))=0</formula>
    </cfRule>
  </conditionalFormatting>
  <conditionalFormatting sqref="A1500">
    <cfRule type="containsBlanks" dxfId="599" priority="1433">
      <formula>LEN(TRIM(A1500))=0</formula>
    </cfRule>
  </conditionalFormatting>
  <conditionalFormatting sqref="A1502">
    <cfRule type="containsBlanks" dxfId="598" priority="1424">
      <formula>LEN(TRIM(A1502))=0</formula>
    </cfRule>
  </conditionalFormatting>
  <conditionalFormatting sqref="A1459">
    <cfRule type="containsBlanks" dxfId="597" priority="1415">
      <formula>LEN(TRIM(A1459))=0</formula>
    </cfRule>
  </conditionalFormatting>
  <conditionalFormatting sqref="A1460">
    <cfRule type="containsBlanks" dxfId="596" priority="1407">
      <formula>LEN(TRIM(A1460))=0</formula>
    </cfRule>
  </conditionalFormatting>
  <conditionalFormatting sqref="A1484">
    <cfRule type="containsBlanks" dxfId="595" priority="1399">
      <formula>LEN(TRIM(A1484))=0</formula>
    </cfRule>
  </conditionalFormatting>
  <conditionalFormatting sqref="A1501">
    <cfRule type="containsBlanks" dxfId="594" priority="1390">
      <formula>LEN(TRIM(A1501))=0</formula>
    </cfRule>
  </conditionalFormatting>
  <conditionalFormatting sqref="A1504:A1506 A1543 A1511:A1520">
    <cfRule type="containsBlanks" dxfId="593" priority="1383">
      <formula>LEN(TRIM(A1504))=0</formula>
    </cfRule>
  </conditionalFormatting>
  <conditionalFormatting sqref="A1521">
    <cfRule type="containsBlanks" dxfId="592" priority="1371">
      <formula>LEN(TRIM(A1521))=0</formula>
    </cfRule>
  </conditionalFormatting>
  <conditionalFormatting sqref="A1522">
    <cfRule type="containsBlanks" dxfId="591" priority="1362">
      <formula>LEN(TRIM(A1522))=0</formula>
    </cfRule>
  </conditionalFormatting>
  <conditionalFormatting sqref="A1523">
    <cfRule type="containsBlanks" dxfId="590" priority="1353">
      <formula>LEN(TRIM(A1523))=0</formula>
    </cfRule>
  </conditionalFormatting>
  <conditionalFormatting sqref="A1525">
    <cfRule type="containsBlanks" dxfId="589" priority="1344">
      <formula>LEN(TRIM(A1525))=0</formula>
    </cfRule>
  </conditionalFormatting>
  <conditionalFormatting sqref="A1540">
    <cfRule type="containsBlanks" dxfId="588" priority="1335">
      <formula>LEN(TRIM(A1540))=0</formula>
    </cfRule>
  </conditionalFormatting>
  <conditionalFormatting sqref="A1541">
    <cfRule type="containsBlanks" dxfId="587" priority="1327">
      <formula>LEN(TRIM(A1541))=0</formula>
    </cfRule>
  </conditionalFormatting>
  <conditionalFormatting sqref="A1542">
    <cfRule type="containsBlanks" dxfId="586" priority="1318">
      <formula>LEN(TRIM(A1542))=0</formula>
    </cfRule>
  </conditionalFormatting>
  <conditionalFormatting sqref="A1508">
    <cfRule type="containsBlanks" dxfId="585" priority="1310">
      <formula>LEN(TRIM(A1508))=0</formula>
    </cfRule>
  </conditionalFormatting>
  <conditionalFormatting sqref="A1510">
    <cfRule type="containsBlanks" dxfId="584" priority="1301">
      <formula>LEN(TRIM(A1510))=0</formula>
    </cfRule>
  </conditionalFormatting>
  <conditionalFormatting sqref="A1509">
    <cfRule type="containsBlanks" dxfId="583" priority="1292">
      <formula>LEN(TRIM(A1509))=0</formula>
    </cfRule>
  </conditionalFormatting>
  <conditionalFormatting sqref="A248">
    <cfRule type="containsBlanks" dxfId="582" priority="1284">
      <formula>LEN(TRIM(A248))=0</formula>
    </cfRule>
  </conditionalFormatting>
  <conditionalFormatting sqref="A249">
    <cfRule type="containsBlanks" dxfId="581" priority="1277">
      <formula>LEN(TRIM(A249))=0</formula>
    </cfRule>
  </conditionalFormatting>
  <conditionalFormatting sqref="A365">
    <cfRule type="containsBlanks" dxfId="580" priority="1270">
      <formula>LEN(TRIM(A365))=0</formula>
    </cfRule>
  </conditionalFormatting>
  <conditionalFormatting sqref="A830">
    <cfRule type="containsBlanks" dxfId="579" priority="1263">
      <formula>LEN(TRIM(A830))=0</formula>
    </cfRule>
  </conditionalFormatting>
  <conditionalFormatting sqref="A687">
    <cfRule type="containsBlanks" dxfId="578" priority="1256">
      <formula>LEN(TRIM(A687))=0</formula>
    </cfRule>
  </conditionalFormatting>
  <conditionalFormatting sqref="A671">
    <cfRule type="containsBlanks" dxfId="577" priority="1249">
      <formula>LEN(TRIM(A671))=0</formula>
    </cfRule>
  </conditionalFormatting>
  <conditionalFormatting sqref="A674">
    <cfRule type="containsBlanks" dxfId="576" priority="1242">
      <formula>LEN(TRIM(A674))=0</formula>
    </cfRule>
  </conditionalFormatting>
  <conditionalFormatting sqref="A1237">
    <cfRule type="containsBlanks" dxfId="575" priority="1235">
      <formula>LEN(TRIM(A1237))=0</formula>
    </cfRule>
  </conditionalFormatting>
  <conditionalFormatting sqref="A1108">
    <cfRule type="containsBlanks" dxfId="574" priority="1228">
      <formula>LEN(TRIM(A1108))=0</formula>
    </cfRule>
  </conditionalFormatting>
  <conditionalFormatting sqref="A1109">
    <cfRule type="containsBlanks" dxfId="573" priority="1221">
      <formula>LEN(TRIM(A1109))=0</formula>
    </cfRule>
  </conditionalFormatting>
  <conditionalFormatting sqref="A1096">
    <cfRule type="containsBlanks" dxfId="572" priority="1214">
      <formula>LEN(TRIM(A1096))=0</formula>
    </cfRule>
  </conditionalFormatting>
  <conditionalFormatting sqref="A1080">
    <cfRule type="containsBlanks" dxfId="571" priority="1207">
      <formula>LEN(TRIM(A1080))=0</formula>
    </cfRule>
  </conditionalFormatting>
  <conditionalFormatting sqref="A1081">
    <cfRule type="containsBlanks" dxfId="570" priority="1203">
      <formula>LEN(TRIM(A1081))=0</formula>
    </cfRule>
  </conditionalFormatting>
  <conditionalFormatting sqref="A1088">
    <cfRule type="containsBlanks" dxfId="569" priority="1196">
      <formula>LEN(TRIM(A1088))=0</formula>
    </cfRule>
  </conditionalFormatting>
  <conditionalFormatting sqref="A864">
    <cfRule type="containsBlanks" dxfId="568" priority="1189">
      <formula>LEN(TRIM(A864))=0</formula>
    </cfRule>
  </conditionalFormatting>
  <conditionalFormatting sqref="K1367:AE1368">
    <cfRule type="containsText" dxfId="567" priority="1812" operator="containsText" text="X">
      <formula>NOT(ISERROR(SEARCH("X",K1367)))</formula>
    </cfRule>
  </conditionalFormatting>
  <conditionalFormatting sqref="A1458">
    <cfRule type="containsBlanks" dxfId="566" priority="1179">
      <formula>LEN(TRIM(A1458))=0</formula>
    </cfRule>
  </conditionalFormatting>
  <conditionalFormatting sqref="A457">
    <cfRule type="containsBlanks" dxfId="565" priority="1174">
      <formula>LEN(TRIM(A457))=0</formula>
    </cfRule>
  </conditionalFormatting>
  <conditionalFormatting sqref="A458">
    <cfRule type="containsBlanks" dxfId="564" priority="1167">
      <formula>LEN(TRIM(A458))=0</formula>
    </cfRule>
  </conditionalFormatting>
  <conditionalFormatting sqref="A445">
    <cfRule type="containsBlanks" dxfId="563" priority="1160">
      <formula>LEN(TRIM(A445))=0</formula>
    </cfRule>
  </conditionalFormatting>
  <conditionalFormatting sqref="A527">
    <cfRule type="containsBlanks" dxfId="562" priority="1153">
      <formula>LEN(TRIM(A527))=0</formula>
    </cfRule>
  </conditionalFormatting>
  <conditionalFormatting sqref="A528">
    <cfRule type="containsBlanks" dxfId="561" priority="1146">
      <formula>LEN(TRIM(A528))=0</formula>
    </cfRule>
  </conditionalFormatting>
  <conditionalFormatting sqref="A537">
    <cfRule type="containsBlanks" dxfId="560" priority="1139">
      <formula>LEN(TRIM(A537))=0</formula>
    </cfRule>
  </conditionalFormatting>
  <conditionalFormatting sqref="A409">
    <cfRule type="containsBlanks" dxfId="559" priority="1132">
      <formula>LEN(TRIM(A409))=0</formula>
    </cfRule>
  </conditionalFormatting>
  <conditionalFormatting sqref="A115">
    <cfRule type="containsBlanks" dxfId="558" priority="1125">
      <formula>LEN(TRIM(A115))=0</formula>
    </cfRule>
  </conditionalFormatting>
  <conditionalFormatting sqref="A1128">
    <cfRule type="containsBlanks" dxfId="557" priority="1118">
      <formula>LEN(TRIM(A1128))=0</formula>
    </cfRule>
  </conditionalFormatting>
  <conditionalFormatting sqref="A1126">
    <cfRule type="containsBlanks" dxfId="556" priority="1111">
      <formula>LEN(TRIM(A1126))=0</formula>
    </cfRule>
  </conditionalFormatting>
  <conditionalFormatting sqref="A1127">
    <cfRule type="containsBlanks" dxfId="555" priority="1104">
      <formula>LEN(TRIM(A1127))=0</formula>
    </cfRule>
  </conditionalFormatting>
  <conditionalFormatting sqref="A1068">
    <cfRule type="containsBlanks" dxfId="554" priority="1097">
      <formula>LEN(TRIM(A1068))=0</formula>
    </cfRule>
  </conditionalFormatting>
  <conditionalFormatting sqref="A118">
    <cfRule type="containsBlanks" dxfId="553" priority="1090">
      <formula>LEN(TRIM(A118))=0</formula>
    </cfRule>
  </conditionalFormatting>
  <conditionalFormatting sqref="A220">
    <cfRule type="containsBlanks" dxfId="552" priority="1083">
      <formula>LEN(TRIM(A220))=0</formula>
    </cfRule>
  </conditionalFormatting>
  <conditionalFormatting sqref="A1261">
    <cfRule type="containsBlanks" dxfId="551" priority="1076">
      <formula>LEN(TRIM(A1261))=0</formula>
    </cfRule>
  </conditionalFormatting>
  <conditionalFormatting sqref="A831">
    <cfRule type="containsBlanks" dxfId="550" priority="1069">
      <formula>LEN(TRIM(A831))=0</formula>
    </cfRule>
  </conditionalFormatting>
  <conditionalFormatting sqref="A832">
    <cfRule type="containsBlanks" dxfId="549" priority="1062">
      <formula>LEN(TRIM(A832))=0</formula>
    </cfRule>
  </conditionalFormatting>
  <conditionalFormatting sqref="A894">
    <cfRule type="containsBlanks" dxfId="548" priority="1055">
      <formula>LEN(TRIM(A894))=0</formula>
    </cfRule>
  </conditionalFormatting>
  <conditionalFormatting sqref="A303">
    <cfRule type="containsBlanks" dxfId="547" priority="1048">
      <formula>LEN(TRIM(A303))=0</formula>
    </cfRule>
  </conditionalFormatting>
  <conditionalFormatting sqref="A128">
    <cfRule type="containsBlanks" dxfId="546" priority="1041">
      <formula>LEN(TRIM(A128))=0</formula>
    </cfRule>
  </conditionalFormatting>
  <conditionalFormatting sqref="A862">
    <cfRule type="containsBlanks" dxfId="545" priority="1034">
      <formula>LEN(TRIM(A862))=0</formula>
    </cfRule>
  </conditionalFormatting>
  <conditionalFormatting sqref="A438">
    <cfRule type="containsBlanks" dxfId="544" priority="1027">
      <formula>LEN(TRIM(A438))=0</formula>
    </cfRule>
  </conditionalFormatting>
  <conditionalFormatting sqref="A694">
    <cfRule type="containsBlanks" dxfId="543" priority="1020">
      <formula>LEN(TRIM(A694))=0</formula>
    </cfRule>
  </conditionalFormatting>
  <conditionalFormatting sqref="A227">
    <cfRule type="containsBlanks" dxfId="542" priority="1012">
      <formula>LEN(TRIM(A227))=0</formula>
    </cfRule>
  </conditionalFormatting>
  <conditionalFormatting sqref="A672">
    <cfRule type="containsBlanks" dxfId="541" priority="1002">
      <formula>LEN(TRIM(A672))=0</formula>
    </cfRule>
  </conditionalFormatting>
  <conditionalFormatting sqref="A666">
    <cfRule type="containsBlanks" dxfId="540" priority="995">
      <formula>LEN(TRIM(A666))=0</formula>
    </cfRule>
  </conditionalFormatting>
  <conditionalFormatting sqref="A659">
    <cfRule type="containsBlanks" dxfId="539" priority="988">
      <formula>LEN(TRIM(A659))=0</formula>
    </cfRule>
  </conditionalFormatting>
  <conditionalFormatting sqref="A660">
    <cfRule type="containsBlanks" dxfId="538" priority="981">
      <formula>LEN(TRIM(A660))=0</formula>
    </cfRule>
  </conditionalFormatting>
  <conditionalFormatting sqref="A661">
    <cfRule type="containsBlanks" dxfId="537" priority="974">
      <formula>LEN(TRIM(A661))=0</formula>
    </cfRule>
  </conditionalFormatting>
  <conditionalFormatting sqref="A673">
    <cfRule type="containsBlanks" dxfId="536" priority="967">
      <formula>LEN(TRIM(A673))=0</formula>
    </cfRule>
  </conditionalFormatting>
  <conditionalFormatting sqref="A1293">
    <cfRule type="containsBlanks" dxfId="535" priority="960">
      <formula>LEN(TRIM(A1293))=0</formula>
    </cfRule>
  </conditionalFormatting>
  <conditionalFormatting sqref="A532">
    <cfRule type="containsBlanks" dxfId="534" priority="953">
      <formula>LEN(TRIM(A532))=0</formula>
    </cfRule>
  </conditionalFormatting>
  <conditionalFormatting sqref="A847">
    <cfRule type="containsBlanks" dxfId="533" priority="946">
      <formula>LEN(TRIM(A847))=0</formula>
    </cfRule>
  </conditionalFormatting>
  <conditionalFormatting sqref="A198">
    <cfRule type="containsBlanks" dxfId="532" priority="938">
      <formula>LEN(TRIM(A198))=0</formula>
    </cfRule>
  </conditionalFormatting>
  <conditionalFormatting sqref="A502">
    <cfRule type="containsBlanks" dxfId="531" priority="931">
      <formula>LEN(TRIM(A502))=0</formula>
    </cfRule>
  </conditionalFormatting>
  <conditionalFormatting sqref="A1099">
    <cfRule type="containsBlanks" dxfId="530" priority="924">
      <formula>LEN(TRIM(A1099))=0</formula>
    </cfRule>
  </conditionalFormatting>
  <conditionalFormatting sqref="A1098">
    <cfRule type="containsBlanks" dxfId="529" priority="917">
      <formula>LEN(TRIM(A1098))=0</formula>
    </cfRule>
  </conditionalFormatting>
  <conditionalFormatting sqref="A1507">
    <cfRule type="containsBlanks" dxfId="528" priority="909">
      <formula>LEN(TRIM(A1507))=0</formula>
    </cfRule>
  </conditionalFormatting>
  <conditionalFormatting sqref="A328">
    <cfRule type="containsBlanks" dxfId="527" priority="901">
      <formula>LEN(TRIM(A328))=0</formula>
    </cfRule>
  </conditionalFormatting>
  <conditionalFormatting sqref="A332">
    <cfRule type="containsBlanks" dxfId="526" priority="894">
      <formula>LEN(TRIM(A332))=0</formula>
    </cfRule>
  </conditionalFormatting>
  <conditionalFormatting sqref="A331">
    <cfRule type="containsBlanks" dxfId="525" priority="887">
      <formula>LEN(TRIM(A331))=0</formula>
    </cfRule>
  </conditionalFormatting>
  <conditionalFormatting sqref="A1035">
    <cfRule type="containsBlanks" dxfId="524" priority="880">
      <formula>LEN(TRIM(A1035))=0</formula>
    </cfRule>
  </conditionalFormatting>
  <conditionalFormatting sqref="A1200">
    <cfRule type="containsBlanks" dxfId="523" priority="873">
      <formula>LEN(TRIM(A1200))=0</formula>
    </cfRule>
  </conditionalFormatting>
  <conditionalFormatting sqref="A1072">
    <cfRule type="containsBlanks" dxfId="522" priority="866">
      <formula>LEN(TRIM(A1072))=0</formula>
    </cfRule>
  </conditionalFormatting>
  <conditionalFormatting sqref="A1004">
    <cfRule type="containsBlanks" dxfId="521" priority="859">
      <formula>LEN(TRIM(A1004))=0</formula>
    </cfRule>
  </conditionalFormatting>
  <conditionalFormatting sqref="A982">
    <cfRule type="containsBlanks" dxfId="520" priority="852">
      <formula>LEN(TRIM(A982))=0</formula>
    </cfRule>
  </conditionalFormatting>
  <conditionalFormatting sqref="A1443">
    <cfRule type="containsBlanks" dxfId="519" priority="842">
      <formula>LEN(TRIM(A1443))=0</formula>
    </cfRule>
  </conditionalFormatting>
  <conditionalFormatting sqref="A334">
    <cfRule type="containsBlanks" dxfId="518" priority="836">
      <formula>LEN(TRIM(A334))=0</formula>
    </cfRule>
  </conditionalFormatting>
  <conditionalFormatting sqref="A699">
    <cfRule type="containsBlanks" dxfId="517" priority="829">
      <formula>LEN(TRIM(A699))=0</formula>
    </cfRule>
  </conditionalFormatting>
  <conditionalFormatting sqref="A1481">
    <cfRule type="containsBlanks" dxfId="516" priority="819">
      <formula>LEN(TRIM(A1481))=0</formula>
    </cfRule>
  </conditionalFormatting>
  <conditionalFormatting sqref="A1132">
    <cfRule type="containsBlanks" dxfId="515" priority="813">
      <formula>LEN(TRIM(A1132))=0</formula>
    </cfRule>
  </conditionalFormatting>
  <conditionalFormatting sqref="A1133">
    <cfRule type="containsBlanks" dxfId="514" priority="806">
      <formula>LEN(TRIM(A1133))=0</formula>
    </cfRule>
  </conditionalFormatting>
  <conditionalFormatting sqref="A329">
    <cfRule type="containsBlanks" dxfId="513" priority="799">
      <formula>LEN(TRIM(A329))=0</formula>
    </cfRule>
  </conditionalFormatting>
  <conditionalFormatting sqref="A330">
    <cfRule type="containsBlanks" dxfId="512" priority="792">
      <formula>LEN(TRIM(A330))=0</formula>
    </cfRule>
  </conditionalFormatting>
  <conditionalFormatting sqref="A322">
    <cfRule type="containsBlanks" dxfId="511" priority="785">
      <formula>LEN(TRIM(A322))=0</formula>
    </cfRule>
  </conditionalFormatting>
  <conditionalFormatting sqref="A601">
    <cfRule type="containsBlanks" dxfId="510" priority="778">
      <formula>LEN(TRIM(A601))=0</formula>
    </cfRule>
  </conditionalFormatting>
  <conditionalFormatting sqref="A503">
    <cfRule type="containsBlanks" dxfId="509" priority="771">
      <formula>LEN(TRIM(A503))=0</formula>
    </cfRule>
  </conditionalFormatting>
  <conditionalFormatting sqref="A1049">
    <cfRule type="containsBlanks" dxfId="508" priority="764">
      <formula>LEN(TRIM(A1049))=0</formula>
    </cfRule>
  </conditionalFormatting>
  <conditionalFormatting sqref="A750">
    <cfRule type="containsBlanks" dxfId="507" priority="757">
      <formula>LEN(TRIM(A750))=0</formula>
    </cfRule>
  </conditionalFormatting>
  <conditionalFormatting sqref="A1027">
    <cfRule type="containsBlanks" dxfId="506" priority="750">
      <formula>LEN(TRIM(A1027))=0</formula>
    </cfRule>
  </conditionalFormatting>
  <conditionalFormatting sqref="A870">
    <cfRule type="containsBlanks" dxfId="505" priority="743">
      <formula>LEN(TRIM(A870))=0</formula>
    </cfRule>
  </conditionalFormatting>
  <conditionalFormatting sqref="A80">
    <cfRule type="containsBlanks" dxfId="504" priority="736">
      <formula>LEN(TRIM(A80))=0</formula>
    </cfRule>
  </conditionalFormatting>
  <conditionalFormatting sqref="A40">
    <cfRule type="containsBlanks" dxfId="503" priority="729">
      <formula>LEN(TRIM(A40))=0</formula>
    </cfRule>
  </conditionalFormatting>
  <conditionalFormatting sqref="A845">
    <cfRule type="containsBlanks" dxfId="502" priority="713">
      <formula>LEN(TRIM(A845))=0</formula>
    </cfRule>
  </conditionalFormatting>
  <conditionalFormatting sqref="A844">
    <cfRule type="containsBlanks" dxfId="501" priority="702">
      <formula>LEN(TRIM(A844))=0</formula>
    </cfRule>
  </conditionalFormatting>
  <conditionalFormatting sqref="A841">
    <cfRule type="containsBlanks" dxfId="500" priority="695">
      <formula>LEN(TRIM(A841))=0</formula>
    </cfRule>
  </conditionalFormatting>
  <conditionalFormatting sqref="A842">
    <cfRule type="containsBlanks" dxfId="499" priority="686">
      <formula>LEN(TRIM(A842))=0</formula>
    </cfRule>
  </conditionalFormatting>
  <conditionalFormatting sqref="A843">
    <cfRule type="containsBlanks" dxfId="498" priority="675">
      <formula>LEN(TRIM(A843))=0</formula>
    </cfRule>
  </conditionalFormatting>
  <conditionalFormatting sqref="A983">
    <cfRule type="containsBlanks" dxfId="497" priority="662">
      <formula>LEN(TRIM(A983))=0</formula>
    </cfRule>
  </conditionalFormatting>
  <conditionalFormatting sqref="A984">
    <cfRule type="containsBlanks" dxfId="496" priority="655">
      <formula>LEN(TRIM(A984))=0</formula>
    </cfRule>
  </conditionalFormatting>
  <conditionalFormatting sqref="A986">
    <cfRule type="containsBlanks" dxfId="495" priority="651">
      <formula>LEN(TRIM(A986))=0</formula>
    </cfRule>
  </conditionalFormatting>
  <conditionalFormatting sqref="A1085">
    <cfRule type="containsBlanks" dxfId="494" priority="644">
      <formula>LEN(TRIM(A1085))=0</formula>
    </cfRule>
  </conditionalFormatting>
  <conditionalFormatting sqref="A1104">
    <cfRule type="containsBlanks" dxfId="493" priority="637">
      <formula>LEN(TRIM(A1104))=0</formula>
    </cfRule>
  </conditionalFormatting>
  <conditionalFormatting sqref="A203">
    <cfRule type="containsBlanks" dxfId="492" priority="630">
      <formula>LEN(TRIM(A203))=0</formula>
    </cfRule>
  </conditionalFormatting>
  <conditionalFormatting sqref="A834">
    <cfRule type="containsBlanks" dxfId="491" priority="623">
      <formula>LEN(TRIM(A834))=0</formula>
    </cfRule>
  </conditionalFormatting>
  <conditionalFormatting sqref="A835">
    <cfRule type="containsBlanks" dxfId="490" priority="616">
      <formula>LEN(TRIM(A835))=0</formula>
    </cfRule>
  </conditionalFormatting>
  <conditionalFormatting sqref="A838">
    <cfRule type="containsBlanks" dxfId="489" priority="609">
      <formula>LEN(TRIM(A838))=0</formula>
    </cfRule>
  </conditionalFormatting>
  <conditionalFormatting sqref="A836">
    <cfRule type="containsBlanks" dxfId="488" priority="602">
      <formula>LEN(TRIM(A836))=0</formula>
    </cfRule>
  </conditionalFormatting>
  <conditionalFormatting sqref="A837">
    <cfRule type="containsBlanks" dxfId="487" priority="595">
      <formula>LEN(TRIM(A837))=0</formula>
    </cfRule>
  </conditionalFormatting>
  <conditionalFormatting sqref="A1160">
    <cfRule type="containsBlanks" dxfId="486" priority="588">
      <formula>LEN(TRIM(A1160))=0</formula>
    </cfRule>
  </conditionalFormatting>
  <conditionalFormatting sqref="A1161">
    <cfRule type="containsBlanks" dxfId="485" priority="581">
      <formula>LEN(TRIM(A1161))=0</formula>
    </cfRule>
  </conditionalFormatting>
  <conditionalFormatting sqref="A1162">
    <cfRule type="containsBlanks" dxfId="484" priority="574">
      <formula>LEN(TRIM(A1162))=0</formula>
    </cfRule>
  </conditionalFormatting>
  <conditionalFormatting sqref="A883">
    <cfRule type="containsBlanks" dxfId="483" priority="566">
      <formula>LEN(TRIM(A883))=0</formula>
    </cfRule>
  </conditionalFormatting>
  <conditionalFormatting sqref="A1202">
    <cfRule type="containsBlanks" dxfId="482" priority="558">
      <formula>LEN(TRIM(A1202))=0</formula>
    </cfRule>
  </conditionalFormatting>
  <conditionalFormatting sqref="A170">
    <cfRule type="containsBlanks" dxfId="481" priority="549">
      <formula>LEN(TRIM(A170))=0</formula>
    </cfRule>
  </conditionalFormatting>
  <conditionalFormatting sqref="A1401">
    <cfRule type="containsBlanks" dxfId="480" priority="541">
      <formula>LEN(TRIM(A1401))=0</formula>
    </cfRule>
  </conditionalFormatting>
  <conditionalFormatting sqref="A14">
    <cfRule type="containsBlanks" dxfId="479" priority="533">
      <formula>LEN(TRIM(A14))=0</formula>
    </cfRule>
  </conditionalFormatting>
  <conditionalFormatting sqref="A176">
    <cfRule type="containsBlanks" dxfId="478" priority="526">
      <formula>LEN(TRIM(A176))=0</formula>
    </cfRule>
  </conditionalFormatting>
  <conditionalFormatting sqref="A1113">
    <cfRule type="containsBlanks" dxfId="477" priority="518">
      <formula>LEN(TRIM(A1113))=0</formula>
    </cfRule>
  </conditionalFormatting>
  <conditionalFormatting sqref="A405">
    <cfRule type="containsBlanks" dxfId="476" priority="513">
      <formula>LEN(TRIM(A405))=0</formula>
    </cfRule>
  </conditionalFormatting>
  <conditionalFormatting sqref="A749">
    <cfRule type="containsBlanks" dxfId="475" priority="505">
      <formula>LEN(TRIM(A749))=0</formula>
    </cfRule>
  </conditionalFormatting>
  <conditionalFormatting sqref="A1524">
    <cfRule type="containsBlanks" dxfId="474" priority="499">
      <formula>LEN(TRIM(A1524))=0</formula>
    </cfRule>
  </conditionalFormatting>
  <conditionalFormatting sqref="A1526">
    <cfRule type="containsBlanks" dxfId="473" priority="491">
      <formula>LEN(TRIM(A1526))=0</formula>
    </cfRule>
  </conditionalFormatting>
  <conditionalFormatting sqref="A1528">
    <cfRule type="containsBlanks" dxfId="472" priority="486">
      <formula>LEN(TRIM(A1528))=0</formula>
    </cfRule>
  </conditionalFormatting>
  <conditionalFormatting sqref="A1527">
    <cfRule type="containsBlanks" dxfId="471" priority="481">
      <formula>LEN(TRIM(A1527))=0</formula>
    </cfRule>
  </conditionalFormatting>
  <conditionalFormatting sqref="A1529">
    <cfRule type="containsBlanks" dxfId="470" priority="476">
      <formula>LEN(TRIM(A1529))=0</formula>
    </cfRule>
  </conditionalFormatting>
  <conditionalFormatting sqref="A728">
    <cfRule type="containsBlanks" dxfId="469" priority="469">
      <formula>LEN(TRIM(A728))=0</formula>
    </cfRule>
  </conditionalFormatting>
  <conditionalFormatting sqref="A998">
    <cfRule type="containsBlanks" dxfId="468" priority="462">
      <formula>LEN(TRIM(A998))=0</formula>
    </cfRule>
  </conditionalFormatting>
  <conditionalFormatting sqref="A391">
    <cfRule type="containsBlanks" dxfId="467" priority="454">
      <formula>LEN(TRIM(A391))=0</formula>
    </cfRule>
  </conditionalFormatting>
  <conditionalFormatting sqref="A11">
    <cfRule type="containsBlanks" dxfId="466" priority="447">
      <formula>LEN(TRIM(A11))=0</formula>
    </cfRule>
  </conditionalFormatting>
  <conditionalFormatting sqref="A595">
    <cfRule type="containsBlanks" dxfId="465" priority="440">
      <formula>LEN(TRIM(A595))=0</formula>
    </cfRule>
  </conditionalFormatting>
  <conditionalFormatting sqref="A13">
    <cfRule type="containsBlanks" dxfId="464" priority="433">
      <formula>LEN(TRIM(A13))=0</formula>
    </cfRule>
  </conditionalFormatting>
  <conditionalFormatting sqref="A12">
    <cfRule type="containsBlanks" dxfId="463" priority="426">
      <formula>LEN(TRIM(A12))=0</formula>
    </cfRule>
  </conditionalFormatting>
  <conditionalFormatting sqref="C9:D1988">
    <cfRule type="cellIs" dxfId="462" priority="1" operator="equal">
      <formula>1</formula>
    </cfRule>
  </conditionalFormatting>
  <dataValidations count="1">
    <dataValidation type="list" allowBlank="1" showInputMessage="1" showErrorMessage="1" sqref="K850:AF1942 K8:AF848 K1945:AF1988">
      <formula1>_1X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25" id="{C8BAE76B-EE86-4738-AFBF-4F940D2AD427}">
            <xm:f>$AK8&lt;=Données!$B$2</xm:f>
            <x14:dxf>
              <fill>
                <patternFill>
                  <bgColor theme="4" tint="0.59996337778862885"/>
                </patternFill>
              </fill>
            </x14:dxf>
          </x14:cfRule>
          <xm:sqref>E8:I1988</xm:sqref>
        </x14:conditionalFormatting>
        <x14:conditionalFormatting xmlns:xm="http://schemas.microsoft.com/office/excel/2006/main">
          <x14:cfRule type="containsText" priority="1832" operator="containsText" id="{00B33028-C3A4-4BB9-9705-8078B931EE5F}">
            <xm:f>NOT(ISERROR(SEARCH("X",K8)))</xm:f>
            <xm:f>"X"</xm:f>
            <x14:dxf>
              <font>
                <color rgb="FFC00000"/>
              </font>
            </x14:dxf>
          </x14:cfRule>
          <xm:sqref>L925:M925 K1304:N1342 K1377:AE1377 K625:K645 K1343:AE1349 K1364:AE1366 K1461:AE1503 K1412:AE1433 K846:M924 K88:N226 X88:AD226 K1526:AE1539 K496:K619 L496:M645 K41:N86 X41:AD86 AE41:AE226 O41:W226 K228:M495 K646:M840 N228:AE840 K926:M1303 N846:N1303 O846:AE1342 K8:AE39</xm:sqref>
        </x14:conditionalFormatting>
        <x14:conditionalFormatting xmlns:xm="http://schemas.microsoft.com/office/excel/2006/main">
          <x14:cfRule type="containsText" priority="1831" operator="containsText" id="{6AD345AC-0535-4CF6-BBED-9362ED415FBE}">
            <xm:f>NOT(ISERROR(SEARCH("X",K925)))</xm:f>
            <xm:f>"X"</xm:f>
            <x14:dxf>
              <font>
                <color rgb="FFC00000"/>
              </font>
            </x14:dxf>
          </x14:cfRule>
          <xm:sqref>K925</xm:sqref>
        </x14:conditionalFormatting>
        <x14:conditionalFormatting xmlns:xm="http://schemas.microsoft.com/office/excel/2006/main">
          <x14:cfRule type="containsText" priority="1830" operator="containsText" id="{176E4DE2-CBEC-408C-B2D0-3D4CD57B8DA1}">
            <xm:f>NOT(ISERROR(SEARCH("X",K620)))</xm:f>
            <xm:f>"X"</xm:f>
            <x14:dxf>
              <font>
                <color rgb="FFC00000"/>
              </font>
            </x14:dxf>
          </x14:cfRule>
          <xm:sqref>K620:K624</xm:sqref>
        </x14:conditionalFormatting>
        <x14:conditionalFormatting xmlns:xm="http://schemas.microsoft.com/office/excel/2006/main">
          <x14:cfRule type="containsText" priority="1829" operator="containsText" id="{47DE6E20-0400-413C-A864-BE181E53F870}">
            <xm:f>NOT(ISERROR(SEARCH("X",N87)))</xm:f>
            <xm:f>"X"</xm:f>
            <x14:dxf>
              <font>
                <color rgb="FFC00000"/>
              </font>
            </x14:dxf>
          </x14:cfRule>
          <xm:sqref>AB87:AD87 N87</xm:sqref>
        </x14:conditionalFormatting>
        <x14:conditionalFormatting xmlns:xm="http://schemas.microsoft.com/office/excel/2006/main">
          <x14:cfRule type="containsText" priority="1828" operator="containsText" id="{6E4AE2A8-8A27-4992-A2C0-3CD81B04325C}">
            <xm:f>NOT(ISERROR(SEARCH("X",K87)))</xm:f>
            <xm:f>"X"</xm:f>
            <x14:dxf>
              <font>
                <color rgb="FFC00000"/>
              </font>
            </x14:dxf>
          </x14:cfRule>
          <xm:sqref>K87:M87</xm:sqref>
        </x14:conditionalFormatting>
        <x14:conditionalFormatting xmlns:xm="http://schemas.microsoft.com/office/excel/2006/main">
          <x14:cfRule type="containsText" priority="1826" operator="containsText" id="{34B477BB-032E-4C5C-BA0B-5D048F7E06F6}">
            <xm:f>NOT(ISERROR(SEARCH("X",AA87)))</xm:f>
            <xm:f>"X"</xm:f>
            <x14:dxf>
              <font>
                <color rgb="FFC00000"/>
              </font>
            </x14:dxf>
          </x14:cfRule>
          <xm:sqref>AA87</xm:sqref>
        </x14:conditionalFormatting>
        <x14:conditionalFormatting xmlns:xm="http://schemas.microsoft.com/office/excel/2006/main">
          <x14:cfRule type="containsText" priority="1827" operator="containsText" id="{608994EA-664A-4AE2-B4B2-80C42A41C170}">
            <xm:f>NOT(ISERROR(SEARCH("X",Z87)))</xm:f>
            <xm:f>"X"</xm:f>
            <x14:dxf>
              <font>
                <color rgb="FFC00000"/>
              </font>
            </x14:dxf>
          </x14:cfRule>
          <xm:sqref>Z87</xm:sqref>
        </x14:conditionalFormatting>
        <x14:conditionalFormatting xmlns:xm="http://schemas.microsoft.com/office/excel/2006/main">
          <x14:cfRule type="containsText" priority="1822" operator="containsText" id="{FA415F01-4D59-4BAE-AB09-85C4499AAEBA}">
            <xm:f>NOT(ISERROR(SEARCH("X",X87)))</xm:f>
            <xm:f>"X"</xm:f>
            <x14:dxf>
              <font>
                <color rgb="FFC00000"/>
              </font>
            </x14:dxf>
          </x14:cfRule>
          <xm:sqref>X87:Y87</xm:sqref>
        </x14:conditionalFormatting>
        <x14:conditionalFormatting xmlns:xm="http://schemas.microsoft.com/office/excel/2006/main">
          <x14:cfRule type="containsText" priority="1821" operator="containsText" id="{D09D082F-BF9B-4249-90BA-398E845098BE}">
            <xm:f>NOT(ISERROR(SEARCH("X",K1350)))</xm:f>
            <xm:f>"X"</xm:f>
            <x14:dxf>
              <font>
                <color rgb="FFC00000"/>
              </font>
            </x14:dxf>
          </x14:cfRule>
          <xm:sqref>K1350:AE1350</xm:sqref>
        </x14:conditionalFormatting>
        <x14:conditionalFormatting xmlns:xm="http://schemas.microsoft.com/office/excel/2006/main">
          <x14:cfRule type="containsText" priority="1820" operator="containsText" id="{7C867178-3E33-445F-9082-228E1C5EE5B1}">
            <xm:f>NOT(ISERROR(SEARCH("X",K1351)))</xm:f>
            <xm:f>"X"</xm:f>
            <x14:dxf>
              <font>
                <color rgb="FFC00000"/>
              </font>
            </x14:dxf>
          </x14:cfRule>
          <xm:sqref>K1351:AE1351</xm:sqref>
        </x14:conditionalFormatting>
        <x14:conditionalFormatting xmlns:xm="http://schemas.microsoft.com/office/excel/2006/main">
          <x14:cfRule type="containsText" priority="1819" operator="containsText" id="{9313B5D2-6C9C-4FE3-AD6E-548E86713E5D}">
            <xm:f>NOT(ISERROR(SEARCH("X",K1352)))</xm:f>
            <xm:f>"X"</xm:f>
            <x14:dxf>
              <font>
                <color rgb="FFC00000"/>
              </font>
            </x14:dxf>
          </x14:cfRule>
          <xm:sqref>K1352:AE1355 K1363:AE1363</xm:sqref>
        </x14:conditionalFormatting>
        <x14:conditionalFormatting xmlns:xm="http://schemas.microsoft.com/office/excel/2006/main">
          <x14:cfRule type="containsText" priority="1818" operator="containsText" id="{4D043066-9130-4E63-9807-15FDF669B55A}">
            <xm:f>NOT(ISERROR(SEARCH("X",K1356)))</xm:f>
            <xm:f>"X"</xm:f>
            <x14:dxf>
              <font>
                <color rgb="FFC00000"/>
              </font>
            </x14:dxf>
          </x14:cfRule>
          <xm:sqref>K1356:AE1356</xm:sqref>
        </x14:conditionalFormatting>
        <x14:conditionalFormatting xmlns:xm="http://schemas.microsoft.com/office/excel/2006/main">
          <x14:cfRule type="containsText" priority="1817" operator="containsText" id="{18588121-6451-4E53-B41E-0360278BDD53}">
            <xm:f>NOT(ISERROR(SEARCH("X",K1357)))</xm:f>
            <xm:f>"X"</xm:f>
            <x14:dxf>
              <font>
                <color rgb="FFC00000"/>
              </font>
            </x14:dxf>
          </x14:cfRule>
          <xm:sqref>K1357:AE1357</xm:sqref>
        </x14:conditionalFormatting>
        <x14:conditionalFormatting xmlns:xm="http://schemas.microsoft.com/office/excel/2006/main">
          <x14:cfRule type="containsText" priority="1816" operator="containsText" id="{A92AD097-C57D-4CF3-B95D-0B86E06B3F7D}">
            <xm:f>NOT(ISERROR(SEARCH("X",K1359)))</xm:f>
            <xm:f>"X"</xm:f>
            <x14:dxf>
              <font>
                <color rgb="FFC00000"/>
              </font>
            </x14:dxf>
          </x14:cfRule>
          <xm:sqref>K1359:AE1359</xm:sqref>
        </x14:conditionalFormatting>
        <x14:conditionalFormatting xmlns:xm="http://schemas.microsoft.com/office/excel/2006/main">
          <x14:cfRule type="containsText" priority="1815" operator="containsText" id="{C751E3CC-37EF-40D9-94E1-7403F768747B}">
            <xm:f>NOT(ISERROR(SEARCH("X",K1358)))</xm:f>
            <xm:f>"X"</xm:f>
            <x14:dxf>
              <font>
                <color rgb="FFC00000"/>
              </font>
            </x14:dxf>
          </x14:cfRule>
          <xm:sqref>K1358:AE1358</xm:sqref>
        </x14:conditionalFormatting>
        <x14:conditionalFormatting xmlns:xm="http://schemas.microsoft.com/office/excel/2006/main">
          <x14:cfRule type="containsText" priority="1814" operator="containsText" id="{10A677F2-48C6-49C8-92AA-1C8AF54A329F}">
            <xm:f>NOT(ISERROR(SEARCH("X",K1360)))</xm:f>
            <xm:f>"X"</xm:f>
            <x14:dxf>
              <font>
                <color rgb="FFC00000"/>
              </font>
            </x14:dxf>
          </x14:cfRule>
          <xm:sqref>K1360:AE1360</xm:sqref>
        </x14:conditionalFormatting>
        <x14:conditionalFormatting xmlns:xm="http://schemas.microsoft.com/office/excel/2006/main">
          <x14:cfRule type="containsText" priority="1813" operator="containsText" id="{5B3E53B6-3488-44BA-A478-3C774EF4483E}">
            <xm:f>NOT(ISERROR(SEARCH("X",K1361)))</xm:f>
            <xm:f>"X"</xm:f>
            <x14:dxf>
              <font>
                <color rgb="FFC00000"/>
              </font>
            </x14:dxf>
          </x14:cfRule>
          <xm:sqref>K1361:AE1362</xm:sqref>
        </x14:conditionalFormatting>
        <x14:conditionalFormatting xmlns:xm="http://schemas.microsoft.com/office/excel/2006/main">
          <x14:cfRule type="containsText" priority="1811" operator="containsText" id="{5F1C17B7-4F62-4F88-8BA9-7D004153F2CC}">
            <xm:f>NOT(ISERROR(SEARCH("X",K1366)))</xm:f>
            <xm:f>"X"</xm:f>
            <x14:dxf>
              <font>
                <color rgb="FFC00000"/>
              </font>
            </x14:dxf>
          </x14:cfRule>
          <xm:sqref>K1372:AE1372</xm:sqref>
        </x14:conditionalFormatting>
        <x14:conditionalFormatting xmlns:xm="http://schemas.microsoft.com/office/excel/2006/main">
          <x14:cfRule type="containsText" priority="1834" operator="containsText" id="{62F3E54F-E1AE-49BA-A941-62F4CBD76440}">
            <xm:f>NOT(ISERROR(SEARCH("X",K1365)))</xm:f>
            <xm:f>"X"</xm:f>
            <x14:dxf>
              <font>
                <color rgb="FFC00000"/>
              </font>
            </x14:dxf>
          </x14:cfRule>
          <xm:sqref>K1376:AE1376</xm:sqref>
        </x14:conditionalFormatting>
        <x14:conditionalFormatting xmlns:xm="http://schemas.microsoft.com/office/excel/2006/main">
          <x14:cfRule type="containsText" priority="1835" operator="containsText" id="{6A793678-FAAD-4380-9EE4-4ED14560FDC8}">
            <xm:f>NOT(ISERROR(SEARCH("X",K1366)))</xm:f>
            <xm:f>"X"</xm:f>
            <x14:dxf>
              <font>
                <color rgb="FFC00000"/>
              </font>
            </x14:dxf>
          </x14:cfRule>
          <xm:sqref>K1375:AE1375</xm:sqref>
        </x14:conditionalFormatting>
        <x14:conditionalFormatting xmlns:xm="http://schemas.microsoft.com/office/excel/2006/main">
          <x14:cfRule type="containsText" priority="1809" operator="containsText" id="{6E716B07-908F-4264-B1C6-C92F3F106A0D}">
            <xm:f>NOT(ISERROR(SEARCH("X",K1410)))</xm:f>
            <xm:f>"X"</xm:f>
            <x14:dxf>
              <font>
                <color rgb="FFC00000"/>
              </font>
            </x14:dxf>
          </x14:cfRule>
          <xm:sqref>K1410:AE1410</xm:sqref>
        </x14:conditionalFormatting>
        <x14:conditionalFormatting xmlns:xm="http://schemas.microsoft.com/office/excel/2006/main">
          <x14:cfRule type="expression" priority="1808" id="{EBD7BA8F-6610-4D44-8B37-284EE7EEC31C}">
            <xm:f>$AK8&lt;=Données!$B$2</xm:f>
            <x14:dxf>
              <fill>
                <patternFill>
                  <bgColor theme="4" tint="0.39994506668294322"/>
                </patternFill>
              </fill>
            </x14:dxf>
          </x14:cfRule>
          <xm:sqref>AJ8:AL1988</xm:sqref>
        </x14:conditionalFormatting>
        <x14:conditionalFormatting xmlns:xm="http://schemas.microsoft.com/office/excel/2006/main">
          <x14:cfRule type="containsText" priority="1836" operator="containsText" id="{87A48DCD-081D-478C-9871-3789EFB1CB6E}">
            <xm:f>NOT(ISERROR(SEARCH("X",Départs!K1865)))</xm:f>
            <xm:f>"X"</xm:f>
            <x14:dxf>
              <font>
                <color rgb="FFC00000"/>
              </font>
            </x14:dxf>
          </x14:cfRule>
          <xm:sqref>K1395:T1401 X1395:AE1401</xm:sqref>
        </x14:conditionalFormatting>
        <x14:conditionalFormatting xmlns:xm="http://schemas.microsoft.com/office/excel/2006/main">
          <x14:cfRule type="containsText" priority="1807" operator="containsText" id="{6E40BD0A-9E54-4B8A-89F9-2F39E8D7946C}">
            <xm:f>NOT(ISERROR(SEARCH("X",K1411)))</xm:f>
            <xm:f>"X"</xm:f>
            <x14:dxf>
              <font>
                <color rgb="FFC00000"/>
              </font>
            </x14:dxf>
          </x14:cfRule>
          <xm:sqref>K1411:AE1411</xm:sqref>
        </x14:conditionalFormatting>
        <x14:conditionalFormatting xmlns:xm="http://schemas.microsoft.com/office/excel/2006/main">
          <x14:cfRule type="containsText" priority="1805" operator="containsText" id="{9D7D4A9E-5A47-406D-9A50-B5C50AEECDC2}">
            <xm:f>NOT(ISERROR(SEARCH("X",K1436)))</xm:f>
            <xm:f>"X"</xm:f>
            <x14:dxf>
              <font>
                <color rgb="FFC00000"/>
              </font>
            </x14:dxf>
          </x14:cfRule>
          <xm:sqref>K1436:AE1456 O1457:AE1460</xm:sqref>
        </x14:conditionalFormatting>
        <x14:conditionalFormatting xmlns:xm="http://schemas.microsoft.com/office/excel/2006/main">
          <x14:cfRule type="containsText" priority="1804" operator="containsText" id="{4A8E0BC7-34DA-45EE-9DC6-61D128960ED9}">
            <xm:f>NOT(ISERROR(SEARCH("X",K1434)))</xm:f>
            <xm:f>"X"</xm:f>
            <x14:dxf>
              <font>
                <color rgb="FFC00000"/>
              </font>
            </x14:dxf>
          </x14:cfRule>
          <xm:sqref>K1434:AE1434</xm:sqref>
        </x14:conditionalFormatting>
        <x14:conditionalFormatting xmlns:xm="http://schemas.microsoft.com/office/excel/2006/main">
          <x14:cfRule type="containsText" priority="1803" operator="containsText" id="{87778A7D-3572-4DBE-9F1C-1EA43D1EA225}">
            <xm:f>NOT(ISERROR(SEARCH("X",K1435)))</xm:f>
            <xm:f>"X"</xm:f>
            <x14:dxf>
              <font>
                <color rgb="FFC00000"/>
              </font>
            </x14:dxf>
          </x14:cfRule>
          <xm:sqref>K1435:AE1435</xm:sqref>
        </x14:conditionalFormatting>
        <x14:conditionalFormatting xmlns:xm="http://schemas.microsoft.com/office/excel/2006/main">
          <x14:cfRule type="containsText" priority="1823" operator="containsText" id="{0940AEFA-3B6B-415F-8B88-F268D735A923}">
            <xm:f>NOT(ISERROR(SEARCH("Non",A8)))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824" operator="containsText" id="{BDC3476A-7340-4CA7-A3AE-59E2858560D5}">
            <xm:f>NOT(ISERROR(SEARCH("vérifier",A8)))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A688:A693 A1097 A1082:A1084 A366:A390 A446:A456 A529:A531 A410:A437 A865:A869 A1491:A1497 A1238:A1260 A116:A117 A1069:A1071 A221:A226 A34:A39 A833 A675:A686 A459:A501 A863 A439:A444 A695:A698 A228:A247 A667:A670 A662:A665 A533:A536 A199:A202 A895:A981 A504:A526 A250:A302 A1100:A1103 A1129:A1131 A333 A1036:A1048 A1201 A1073:A1079 A1005:A1026 A985 A335:A364 A323:A327 A602:A658 A1294:A1400 A1050:A1067 A751:A829 A1028:A1034 A871:A882 A81:A114 A848:A861 A846 A987:A997 A1086:A1087 A1262:A1292 A1105:A1107 A119:A127 A204:A219 A839:A840 A129:A169 A1163:A1199 A884:A893 A1203:A1236 A171:A175 A1402:A1436 A15:A32 A177:A197 A1110:A1112 A1114:A1125 A406:A408 A1530:A1539 A538:A594 A729:A748 A41:A79 A999:A1003 A304:A321 A1089:A1095 A700:A727 A392:A404 A1134:A1159 A596:A600 A8:A10</xm:sqref>
        </x14:conditionalFormatting>
        <x14:conditionalFormatting xmlns:xm="http://schemas.microsoft.com/office/excel/2006/main">
          <x14:cfRule type="containsText" priority="1798" operator="containsText" id="{26B688A7-5249-4D41-8F48-6D4591A94A7D}">
            <xm:f>NOT(ISERROR(SEARCH("Non",A1437)))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99" operator="containsText" id="{AECF4929-6159-4A86-9407-0052275E8CC8}">
            <xm:f>NOT(ISERROR(SEARCH("vérifier",A1437)))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A1437</xm:sqref>
        </x14:conditionalFormatting>
        <x14:conditionalFormatting xmlns:xm="http://schemas.microsoft.com/office/excel/2006/main">
          <x14:cfRule type="containsText" priority="1787" operator="containsText" id="{4596769E-D26D-4D3F-87C1-9F75A8E54FC8}">
            <xm:f>NOT(ISERROR(SEARCH("Non",A1438)))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88" operator="containsText" id="{1A4C7F35-2C19-4949-AD60-7E72014363C6}">
            <xm:f>NOT(ISERROR(SEARCH("vérifier",A1438)))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A1438:A1439</xm:sqref>
        </x14:conditionalFormatting>
        <x14:conditionalFormatting xmlns:xm="http://schemas.microsoft.com/office/excel/2006/main">
          <x14:cfRule type="containsText" priority="1777" operator="containsText" id="{F53C3D50-A617-4190-B4A2-F78143F0FEA7}">
            <xm:f>NOT(ISERROR(SEARCH("Non",A1440)))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78" operator="containsText" id="{12742B7B-4690-4665-82B0-AEEBB5920FC6}">
            <xm:f>NOT(ISERROR(SEARCH("vérifier",A1440)))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A1440</xm:sqref>
        </x14:conditionalFormatting>
        <x14:conditionalFormatting xmlns:xm="http://schemas.microsoft.com/office/excel/2006/main">
          <x14:cfRule type="containsText" priority="1770" operator="containsText" id="{18CF2E05-5538-47CD-98D0-812903802F3D}">
            <xm:f>NOT(ISERROR(SEARCH("Non",A1441)))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71" operator="containsText" id="{A85FE1E9-28D9-41C4-A867-12389F9D18AD}">
            <xm:f>NOT(ISERROR(SEARCH("vérifier",A1441)))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A1441</xm:sqref>
        </x14:conditionalFormatting>
        <x14:conditionalFormatting xmlns:xm="http://schemas.microsoft.com/office/excel/2006/main">
          <x14:cfRule type="containsText" priority="1762" operator="containsText" id="{04FCB9CA-18BD-40CC-9370-346B90908E5F}">
            <xm:f>NOT(ISERROR(SEARCH("Non",A1442)))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63" operator="containsText" id="{37E17772-BC2B-40A6-B57D-87A5C06FF25A}">
            <xm:f>NOT(ISERROR(SEARCH("vérifier",A1442)))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A1442</xm:sqref>
        </x14:conditionalFormatting>
        <x14:conditionalFormatting xmlns:xm="http://schemas.microsoft.com/office/excel/2006/main">
          <x14:cfRule type="containsText" priority="1754" operator="containsText" id="{953C9C72-53FD-4C25-B6A8-83A93280A408}">
            <xm:f>NOT(ISERROR(SEARCH("Non",A1444)))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55" operator="containsText" id="{FFB42E83-2DBF-44BA-B916-4BA35449F23E}">
            <xm:f>NOT(ISERROR(SEARCH("vérifier",A1444)))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A1444</xm:sqref>
        </x14:conditionalFormatting>
        <x14:conditionalFormatting xmlns:xm="http://schemas.microsoft.com/office/excel/2006/main">
          <x14:cfRule type="containsText" priority="1743" operator="containsText" id="{07823B57-6879-4FA8-9025-E631087CEE61}">
            <xm:f>NOT(ISERROR(SEARCH("Non",A1445)))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44" operator="containsText" id="{400C7B41-25EE-455F-81F8-328FAD5510D7}">
            <xm:f>NOT(ISERROR(SEARCH("vérifier",A1445)))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A1445</xm:sqref>
        </x14:conditionalFormatting>
        <x14:conditionalFormatting xmlns:xm="http://schemas.microsoft.com/office/excel/2006/main">
          <x14:cfRule type="containsText" priority="1735" operator="containsText" id="{33CED530-0E52-47E2-93F5-56A26607565C}">
            <xm:f>NOT(ISERROR(SEARCH("Non",A1446)))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36" operator="containsText" id="{45DD8EF5-DAAC-4A9F-A751-0BEA3753EC4E}">
            <xm:f>NOT(ISERROR(SEARCH("vérifier",A1446)))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A1446</xm:sqref>
        </x14:conditionalFormatting>
        <x14:conditionalFormatting xmlns:xm="http://schemas.microsoft.com/office/excel/2006/main">
          <x14:cfRule type="containsText" priority="1728" operator="containsText" id="{DD77E930-74BD-40CB-B45D-BF14AD245D93}">
            <xm:f>NOT(ISERROR(SEARCH("Non",A1447)))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29" operator="containsText" id="{4C4536D8-9D6F-4B70-A176-1E9860897A9B}">
            <xm:f>NOT(ISERROR(SEARCH("vérifier",A1447)))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A1447</xm:sqref>
        </x14:conditionalFormatting>
        <x14:conditionalFormatting xmlns:xm="http://schemas.microsoft.com/office/excel/2006/main">
          <x14:cfRule type="containsText" priority="1720" operator="containsText" id="{91FBB9C8-790C-4373-87E5-73448D469821}">
            <xm:f>NOT(ISERROR(SEARCH("Non",A1448)))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21" operator="containsText" id="{93F7EFBF-D4CB-4D09-81F0-F78518FDA61E}">
            <xm:f>NOT(ISERROR(SEARCH("vérifier",A1448)))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A1448</xm:sqref>
        </x14:conditionalFormatting>
        <x14:conditionalFormatting xmlns:xm="http://schemas.microsoft.com/office/excel/2006/main">
          <x14:cfRule type="containsText" priority="1712" operator="containsText" id="{455396E5-8AC4-406A-A208-89E6BF978798}">
            <xm:f>NOT(ISERROR(SEARCH("Non",A1449)))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13" operator="containsText" id="{CD4A9F70-FD01-49D8-AAFD-D54ADDBD7B5F}">
            <xm:f>NOT(ISERROR(SEARCH("vérifier",A1449)))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A1449</xm:sqref>
        </x14:conditionalFormatting>
        <x14:conditionalFormatting xmlns:xm="http://schemas.microsoft.com/office/excel/2006/main">
          <x14:cfRule type="containsText" priority="1704" operator="containsText" id="{450C3928-5C7F-4878-A2C1-3F0F561B9DAA}">
            <xm:f>NOT(ISERROR(SEARCH("Non",A1450)))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705" operator="containsText" id="{4E3F703B-6D9C-4D19-8641-15599EE36497}">
            <xm:f>NOT(ISERROR(SEARCH("vérifier",A1450)))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A1450</xm:sqref>
        </x14:conditionalFormatting>
        <x14:conditionalFormatting xmlns:xm="http://schemas.microsoft.com/office/excel/2006/main">
          <x14:cfRule type="containsText" priority="1696" operator="containsText" id="{672A5BC5-0EAD-4455-86AB-46D0F23F170F}">
            <xm:f>NOT(ISERROR(SEARCH("Non",A1451)))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97" operator="containsText" id="{D8DA71C2-836B-4F37-B6F8-AFEA97222B44}">
            <xm:f>NOT(ISERROR(SEARCH("vérifier",A1451)))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A1451</xm:sqref>
        </x14:conditionalFormatting>
        <x14:conditionalFormatting xmlns:xm="http://schemas.microsoft.com/office/excel/2006/main">
          <x14:cfRule type="containsText" priority="1688" operator="containsText" id="{ECD49D96-3E60-4C23-BE6C-EFD13CA10D1E}">
            <xm:f>NOT(ISERROR(SEARCH("Non",A1452)))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89" operator="containsText" id="{B9C0AAEA-972F-49ED-B410-B179605A55BE}">
            <xm:f>NOT(ISERROR(SEARCH("vérifier",A1452)))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A1452</xm:sqref>
        </x14:conditionalFormatting>
        <x14:conditionalFormatting xmlns:xm="http://schemas.microsoft.com/office/excel/2006/main">
          <x14:cfRule type="containsText" priority="1681" operator="containsText" id="{4E5DCD3C-E705-4042-B611-A1BF48B91144}">
            <xm:f>NOT(ISERROR(SEARCH("Non",A1453)))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82" operator="containsText" id="{DD0484B0-0409-4457-B254-8EE6C62D5B3D}">
            <xm:f>NOT(ISERROR(SEARCH("vérifier",A1453)))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A1453</xm:sqref>
        </x14:conditionalFormatting>
        <x14:conditionalFormatting xmlns:xm="http://schemas.microsoft.com/office/excel/2006/main">
          <x14:cfRule type="containsText" priority="1673" operator="containsText" id="{A2252003-CAC2-4601-B500-1384037246CF}">
            <xm:f>NOT(ISERROR(SEARCH("Non",A1454)))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74" operator="containsText" id="{27793866-D3D0-472D-86B1-D1B3039D604D}">
            <xm:f>NOT(ISERROR(SEARCH("vérifier",A1454)))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A1454</xm:sqref>
        </x14:conditionalFormatting>
        <x14:conditionalFormatting xmlns:xm="http://schemas.microsoft.com/office/excel/2006/main">
          <x14:cfRule type="containsText" priority="1665" operator="containsText" id="{C40815E1-617B-4B07-8A50-B75AC61D4E3A}">
            <xm:f>NOT(ISERROR(SEARCH("Non",A1455)))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66" operator="containsText" id="{C4931210-F8DF-4238-989B-98D8B7E203A8}">
            <xm:f>NOT(ISERROR(SEARCH("vérifier",A1455)))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A1455</xm:sqref>
        </x14:conditionalFormatting>
        <x14:conditionalFormatting xmlns:xm="http://schemas.microsoft.com/office/excel/2006/main">
          <x14:cfRule type="containsText" priority="1657" operator="containsText" id="{17A6835B-93B3-4FE2-B262-779F2C14ADBD}">
            <xm:f>NOT(ISERROR(SEARCH("Non",A1456)))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58" operator="containsText" id="{174E91CA-4A16-4F15-B04F-947911CE9376}">
            <xm:f>NOT(ISERROR(SEARCH("vérifier",A1456)))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A1456</xm:sqref>
        </x14:conditionalFormatting>
        <x14:conditionalFormatting xmlns:xm="http://schemas.microsoft.com/office/excel/2006/main">
          <x14:cfRule type="containsText" priority="1649" operator="containsText" id="{A2DD92E6-BE0A-4B17-86E3-CDDB7FC2ABC9}">
            <xm:f>NOT(ISERROR(SEARCH("Non",A1457)))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50" operator="containsText" id="{17662F56-4369-4DF5-9C75-00623BCB228C}">
            <xm:f>NOT(ISERROR(SEARCH("vérifier",A1457)))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A1457</xm:sqref>
        </x14:conditionalFormatting>
        <x14:conditionalFormatting xmlns:xm="http://schemas.microsoft.com/office/excel/2006/main">
          <x14:cfRule type="containsText" priority="1646" operator="containsText" id="{E1A9FAD0-753C-44D5-A4FF-69EE87BE10E9}">
            <xm:f>NOT(ISERROR(SEARCH("X",L1457)))</xm:f>
            <xm:f>"X"</xm:f>
            <x14:dxf>
              <font>
                <color rgb="FFC00000"/>
              </font>
            </x14:dxf>
          </x14:cfRule>
          <xm:sqref>L1457:L1460</xm:sqref>
        </x14:conditionalFormatting>
        <x14:conditionalFormatting xmlns:xm="http://schemas.microsoft.com/office/excel/2006/main">
          <x14:cfRule type="containsText" priority="1645" operator="containsText" id="{C70316AC-B962-44D7-88DA-F04789B1CAF0}">
            <xm:f>NOT(ISERROR(SEARCH("X",M1457)))</xm:f>
            <xm:f>"X"</xm:f>
            <x14:dxf>
              <font>
                <color rgb="FFC00000"/>
              </font>
            </x14:dxf>
          </x14:cfRule>
          <xm:sqref>M1457:M1460</xm:sqref>
        </x14:conditionalFormatting>
        <x14:conditionalFormatting xmlns:xm="http://schemas.microsoft.com/office/excel/2006/main">
          <x14:cfRule type="containsText" priority="1644" operator="containsText" id="{5BAB7B9D-CE7F-425D-8B6C-9F4AF065F1B6}">
            <xm:f>NOT(ISERROR(SEARCH("X",N1457)))</xm:f>
            <xm:f>"X"</xm:f>
            <x14:dxf>
              <font>
                <color rgb="FFC00000"/>
              </font>
            </x14:dxf>
          </x14:cfRule>
          <xm:sqref>N1457:N1460</xm:sqref>
        </x14:conditionalFormatting>
        <x14:conditionalFormatting xmlns:xm="http://schemas.microsoft.com/office/excel/2006/main">
          <x14:cfRule type="containsText" priority="1638" operator="containsText" id="{B3334E37-6500-4279-A3F4-0874BF554FAD}">
            <xm:f>NOT(ISERROR(SEARCH("Non",A1461)))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39" operator="containsText" id="{6F029BDF-6C15-47EF-BC7D-B43EC4FFEFB6}">
            <xm:f>NOT(ISERROR(SEARCH("vérifier",A1461)))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A1461</xm:sqref>
        </x14:conditionalFormatting>
        <x14:conditionalFormatting xmlns:xm="http://schemas.microsoft.com/office/excel/2006/main">
          <x14:cfRule type="containsText" priority="1636" operator="containsText" id="{736D8AA3-BB4F-4A93-9B3A-FB7279E45144}">
            <xm:f>NOT(ISERROR(SEARCH("X",K1457)))</xm:f>
            <xm:f>"X"</xm:f>
            <x14:dxf>
              <font>
                <color rgb="FFC00000"/>
              </font>
            </x14:dxf>
          </x14:cfRule>
          <xm:sqref>K1457:K1460</xm:sqref>
        </x14:conditionalFormatting>
        <x14:conditionalFormatting xmlns:xm="http://schemas.microsoft.com/office/excel/2006/main">
          <x14:cfRule type="containsText" priority="1629" operator="containsText" id="{FEA3F509-AED2-4C1B-8DFC-B9479A711500}">
            <xm:f>NOT(ISERROR(SEARCH("Non",A1462)))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30" operator="containsText" id="{549121F0-29E6-46AA-89D1-E8CA2C9472A3}">
            <xm:f>NOT(ISERROR(SEARCH("vérifier",A1462)))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A1462</xm:sqref>
        </x14:conditionalFormatting>
        <x14:conditionalFormatting xmlns:xm="http://schemas.microsoft.com/office/excel/2006/main">
          <x14:cfRule type="containsText" priority="1620" operator="containsText" id="{CB3FA636-4018-4989-AF06-0CB74B9C1587}">
            <xm:f>NOT(ISERROR(SEARCH("Non",A1463)))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21" operator="containsText" id="{788DCC3C-1942-474C-8685-5F959B09AA30}">
            <xm:f>NOT(ISERROR(SEARCH("vérifier",A1463)))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A1463</xm:sqref>
        </x14:conditionalFormatting>
        <x14:conditionalFormatting xmlns:xm="http://schemas.microsoft.com/office/excel/2006/main">
          <x14:cfRule type="containsText" priority="1611" operator="containsText" id="{96A0960A-6680-4CE1-A4E3-AB0F913918CE}">
            <xm:f>NOT(ISERROR(SEARCH("Non",A1464)))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12" operator="containsText" id="{B86E53C4-36D2-4A92-A4DB-9FA405978061}">
            <xm:f>NOT(ISERROR(SEARCH("vérifier",A1464)))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A1464</xm:sqref>
        </x14:conditionalFormatting>
        <x14:conditionalFormatting xmlns:xm="http://schemas.microsoft.com/office/excel/2006/main">
          <x14:cfRule type="containsText" priority="1602" operator="containsText" id="{6B679C5C-46A6-4743-B518-7A7E668AD1D3}">
            <xm:f>NOT(ISERROR(SEARCH("Non",A1465)))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603" operator="containsText" id="{3AC44B5B-96AC-4D48-91F5-0F29992E1865}">
            <xm:f>NOT(ISERROR(SEARCH("vérifier",A1465)))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A1465</xm:sqref>
        </x14:conditionalFormatting>
        <x14:conditionalFormatting xmlns:xm="http://schemas.microsoft.com/office/excel/2006/main">
          <x14:cfRule type="containsText" priority="1593" operator="containsText" id="{B5B3F292-2700-4E68-82C5-A02F0C2BDC37}">
            <xm:f>NOT(ISERROR(SEARCH("Non",A1466)))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94" operator="containsText" id="{FE2702DE-8CC4-4776-B9EE-445B0CAB0102}">
            <xm:f>NOT(ISERROR(SEARCH("vérifier",A1466)))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A1466</xm:sqref>
        </x14:conditionalFormatting>
        <x14:conditionalFormatting xmlns:xm="http://schemas.microsoft.com/office/excel/2006/main">
          <x14:cfRule type="containsText" priority="1584" operator="containsText" id="{38A7FFB9-9551-42BF-B370-F2C0BC13E3DD}">
            <xm:f>NOT(ISERROR(SEARCH("Non",A1467)))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85" operator="containsText" id="{C0FF87D2-1951-42F3-B92A-EAF8821F8880}">
            <xm:f>NOT(ISERROR(SEARCH("vérifier",A1467)))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A1467:A1468</xm:sqref>
        </x14:conditionalFormatting>
        <x14:conditionalFormatting xmlns:xm="http://schemas.microsoft.com/office/excel/2006/main">
          <x14:cfRule type="containsText" priority="1574" operator="containsText" id="{93B20648-8DB4-4D61-8E28-C9A02DCD4E7F}">
            <xm:f>NOT(ISERROR(SEARCH("Non",A1469)))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75" operator="containsText" id="{0DE7687A-935D-4483-B981-2B0E4520A8EB}">
            <xm:f>NOT(ISERROR(SEARCH("vérifier",A1469)))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A1469</xm:sqref>
        </x14:conditionalFormatting>
        <x14:conditionalFormatting xmlns:xm="http://schemas.microsoft.com/office/excel/2006/main">
          <x14:cfRule type="containsText" priority="1565" operator="containsText" id="{938755D3-098C-402E-A2D1-863CDFA95ECB}">
            <xm:f>NOT(ISERROR(SEARCH("Non",A1470)))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66" operator="containsText" id="{96580355-441D-4952-8392-53F5492473A9}">
            <xm:f>NOT(ISERROR(SEARCH("vérifier",A1470)))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A1470</xm:sqref>
        </x14:conditionalFormatting>
        <x14:conditionalFormatting xmlns:xm="http://schemas.microsoft.com/office/excel/2006/main">
          <x14:cfRule type="containsText" priority="1556" operator="containsText" id="{DF30A5CB-A8E4-465C-91BE-A8F5F8B232DD}">
            <xm:f>NOT(ISERROR(SEARCH("Non",A1471)))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57" operator="containsText" id="{124A833A-AEE8-41E6-833F-5CB4D63BCE80}">
            <xm:f>NOT(ISERROR(SEARCH("vérifier",A1471)))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A1471</xm:sqref>
        </x14:conditionalFormatting>
        <x14:conditionalFormatting xmlns:xm="http://schemas.microsoft.com/office/excel/2006/main">
          <x14:cfRule type="containsText" priority="1547" operator="containsText" id="{EC103B8B-BF96-41FF-BE91-0D25F77C7FFD}">
            <xm:f>NOT(ISERROR(SEARCH("Non",A1472)))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48" operator="containsText" id="{930DD490-F52D-470D-A766-074AA104C651}">
            <xm:f>NOT(ISERROR(SEARCH("vérifier",A1472)))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A1472:A1473</xm:sqref>
        </x14:conditionalFormatting>
        <x14:conditionalFormatting xmlns:xm="http://schemas.microsoft.com/office/excel/2006/main">
          <x14:cfRule type="containsText" priority="1538" operator="containsText" id="{696E842A-9BA3-4F06-8BBA-7BCB6262AD1F}">
            <xm:f>NOT(ISERROR(SEARCH("Non",A1474)))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39" operator="containsText" id="{DD01AA7F-E8D0-4A30-9D88-7B45D8EAE9FB}">
            <xm:f>NOT(ISERROR(SEARCH("vérifier",A1474)))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A1474:A1478</xm:sqref>
        </x14:conditionalFormatting>
        <x14:conditionalFormatting xmlns:xm="http://schemas.microsoft.com/office/excel/2006/main">
          <x14:cfRule type="containsText" priority="1529" operator="containsText" id="{33544E60-89BA-4EEA-B0AE-5DE7FB4FBF42}">
            <xm:f>NOT(ISERROR(SEARCH("Non",A1479)))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30" operator="containsText" id="{7A7545DE-2342-4702-8378-289298D008B1}">
            <xm:f>NOT(ISERROR(SEARCH("vérifier",A1479)))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A1479</xm:sqref>
        </x14:conditionalFormatting>
        <x14:conditionalFormatting xmlns:xm="http://schemas.microsoft.com/office/excel/2006/main">
          <x14:cfRule type="containsText" priority="1520" operator="containsText" id="{8D88D0B2-9032-4A84-991F-62E9B0854FB5}">
            <xm:f>NOT(ISERROR(SEARCH("Non",A1480)))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21" operator="containsText" id="{3336CEBF-DBD2-42DC-BAD5-7B1BE0698735}">
            <xm:f>NOT(ISERROR(SEARCH("vérifier",A1480)))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A1480 A1482:A1483</xm:sqref>
        </x14:conditionalFormatting>
        <x14:conditionalFormatting xmlns:xm="http://schemas.microsoft.com/office/excel/2006/main">
          <x14:cfRule type="containsText" priority="1511" operator="containsText" id="{162B33B8-AC3A-48E9-8718-375BC6B935AF}">
            <xm:f>NOT(ISERROR(SEARCH("Non",A1485)))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12" operator="containsText" id="{E502C234-4999-48D3-8BE8-E813F3D8C461}">
            <xm:f>NOT(ISERROR(SEARCH("vérifier",A1485)))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A1485:A1486</xm:sqref>
        </x14:conditionalFormatting>
        <x14:conditionalFormatting xmlns:xm="http://schemas.microsoft.com/office/excel/2006/main">
          <x14:cfRule type="containsText" priority="1502" operator="containsText" id="{1B9F64E2-EF38-4177-BB84-D57A5547B0D0}">
            <xm:f>NOT(ISERROR(SEARCH("Non",A1487)))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503" operator="containsText" id="{A55E4C1D-3BC9-43F2-A1C4-D7E6FFBA4A74}">
            <xm:f>NOT(ISERROR(SEARCH("vérifier",A1487)))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A1487</xm:sqref>
        </x14:conditionalFormatting>
        <x14:conditionalFormatting xmlns:xm="http://schemas.microsoft.com/office/excel/2006/main">
          <x14:cfRule type="containsText" priority="1492" operator="containsText" id="{78507954-B4A5-4485-AA32-DF1DFD8AA0C0}">
            <xm:f>NOT(ISERROR(SEARCH("Non",A1488)))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93" operator="containsText" id="{E6BFF237-73C1-407F-A11D-695ADA7BA8B1}">
            <xm:f>NOT(ISERROR(SEARCH("vérifier",A1488)))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A1488</xm:sqref>
        </x14:conditionalFormatting>
        <x14:conditionalFormatting xmlns:xm="http://schemas.microsoft.com/office/excel/2006/main">
          <x14:cfRule type="containsText" priority="1483" operator="containsText" id="{A33CEA59-DFB7-4B3A-A317-E56F5142BE88}">
            <xm:f>NOT(ISERROR(SEARCH("Non",A1489)))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84" operator="containsText" id="{6D72EA5D-E549-423C-A96D-855143666146}">
            <xm:f>NOT(ISERROR(SEARCH("vérifier",A1489)))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A1489</xm:sqref>
        </x14:conditionalFormatting>
        <x14:conditionalFormatting xmlns:xm="http://schemas.microsoft.com/office/excel/2006/main">
          <x14:cfRule type="containsText" priority="1474" operator="containsText" id="{82F09CD3-207B-4742-98E9-7DF4BA82BD93}">
            <xm:f>NOT(ISERROR(SEARCH("Non",A1490)))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75" operator="containsText" id="{97971F2E-3CDF-4C70-A4CE-70EF13F643B7}">
            <xm:f>NOT(ISERROR(SEARCH("vérifier",A1490)))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A1490</xm:sqref>
        </x14:conditionalFormatting>
        <x14:conditionalFormatting xmlns:xm="http://schemas.microsoft.com/office/excel/2006/main">
          <x14:cfRule type="containsText" priority="1465" operator="containsText" id="{B39BAB62-4B29-4C2A-8AD0-E74C389D958F}">
            <xm:f>NOT(ISERROR(SEARCH("Non",A1503)))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66" operator="containsText" id="{C0C55CFC-9768-46F2-ADC3-89B16ABD34E4}">
            <xm:f>NOT(ISERROR(SEARCH("vérifier",A1503)))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A1503</xm:sqref>
        </x14:conditionalFormatting>
        <x14:conditionalFormatting xmlns:xm="http://schemas.microsoft.com/office/excel/2006/main">
          <x14:cfRule type="containsText" priority="1458" operator="containsText" id="{42B46507-6170-400A-912E-6F5639CFDE28}">
            <xm:f>NOT(ISERROR(SEARCH("Non",A33)))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59" operator="containsText" id="{1AE819CE-61DC-41A4-B060-EE343FE54FEC}">
            <xm:f>NOT(ISERROR(SEARCH("vérifier",A33)))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A33</xm:sqref>
        </x14:conditionalFormatting>
        <x14:conditionalFormatting xmlns:xm="http://schemas.microsoft.com/office/excel/2006/main">
          <x14:cfRule type="containsText" priority="1449" operator="containsText" id="{7F55ECE1-FC41-47DD-8F98-261011DD53EE}">
            <xm:f>NOT(ISERROR(SEARCH("Non",A1498)))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50" operator="containsText" id="{9B990036-E379-4359-BB9D-32CFB18178FA}">
            <xm:f>NOT(ISERROR(SEARCH("vérifier",A1498)))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A1498</xm:sqref>
        </x14:conditionalFormatting>
        <x14:conditionalFormatting xmlns:xm="http://schemas.microsoft.com/office/excel/2006/main">
          <x14:cfRule type="containsText" priority="1440" operator="containsText" id="{AB3A0646-CE5C-43CD-8FE0-BE1ADA46DB73}">
            <xm:f>NOT(ISERROR(SEARCH("Non",A1499)))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41" operator="containsText" id="{1EC43B0A-45E5-428E-BF9E-43AAB572EDBC}">
            <xm:f>NOT(ISERROR(SEARCH("vérifier",A1499)))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A1499</xm:sqref>
        </x14:conditionalFormatting>
        <x14:conditionalFormatting xmlns:xm="http://schemas.microsoft.com/office/excel/2006/main">
          <x14:cfRule type="containsText" priority="1431" operator="containsText" id="{51830027-63CF-4BF8-ADCD-87AA8833FEEA}">
            <xm:f>NOT(ISERROR(SEARCH("Non",A1500)))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32" operator="containsText" id="{3F1D8587-7B12-4D1A-AD4A-AB75B93EC119}">
            <xm:f>NOT(ISERROR(SEARCH("vérifier",A1500)))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A1500</xm:sqref>
        </x14:conditionalFormatting>
        <x14:conditionalFormatting xmlns:xm="http://schemas.microsoft.com/office/excel/2006/main">
          <x14:cfRule type="containsText" priority="1422" operator="containsText" id="{4B6BC7E2-BFB5-445D-96C7-DBED89CCE715}">
            <xm:f>NOT(ISERROR(SEARCH("Non",A1502)))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23" operator="containsText" id="{F68C6705-A11D-4936-895F-64353E4289A9}">
            <xm:f>NOT(ISERROR(SEARCH("vérifier",A1502)))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A1502</xm:sqref>
        </x14:conditionalFormatting>
        <x14:conditionalFormatting xmlns:xm="http://schemas.microsoft.com/office/excel/2006/main">
          <x14:cfRule type="containsText" priority="1413" operator="containsText" id="{2D51F8D1-04C7-43F5-A9B0-6021F05A78FA}">
            <xm:f>NOT(ISERROR(SEARCH("Non",A1459)))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14" operator="containsText" id="{919FEA4B-E96C-4305-88F8-983E91278C66}">
            <xm:f>NOT(ISERROR(SEARCH("vérifier",A1459)))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A1459</xm:sqref>
        </x14:conditionalFormatting>
        <x14:conditionalFormatting xmlns:xm="http://schemas.microsoft.com/office/excel/2006/main">
          <x14:cfRule type="containsText" priority="1405" operator="containsText" id="{8920CF4E-21E9-4C61-A79B-F5F494DCE532}">
            <xm:f>NOT(ISERROR(SEARCH("Non",A1460)))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406" operator="containsText" id="{B057C113-81F9-4256-999B-43292CCE59C1}">
            <xm:f>NOT(ISERROR(SEARCH("vérifier",A1460)))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A1460</xm:sqref>
        </x14:conditionalFormatting>
        <x14:conditionalFormatting xmlns:xm="http://schemas.microsoft.com/office/excel/2006/main">
          <x14:cfRule type="containsText" priority="1397" operator="containsText" id="{2BAA3814-CD14-43E9-8DA7-84936DC535DD}">
            <xm:f>NOT(ISERROR(SEARCH("Non",A1484)))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98" operator="containsText" id="{D535B8DF-9BB8-474A-A0F2-DD585275431D}">
            <xm:f>NOT(ISERROR(SEARCH("vérifier",A1484)))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A1484</xm:sqref>
        </x14:conditionalFormatting>
        <x14:conditionalFormatting xmlns:xm="http://schemas.microsoft.com/office/excel/2006/main">
          <x14:cfRule type="containsText" priority="1388" operator="containsText" id="{9E00896B-CD77-4C4A-8F59-A03A5D691735}">
            <xm:f>NOT(ISERROR(SEARCH("Non",A1501)))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89" operator="containsText" id="{B93F7289-69CE-45E8-8CB4-34AAA3F3EEDF}">
            <xm:f>NOT(ISERROR(SEARCH("vérifier",A1501)))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A1501</xm:sqref>
        </x14:conditionalFormatting>
        <x14:conditionalFormatting xmlns:xm="http://schemas.microsoft.com/office/excel/2006/main">
          <x14:cfRule type="containsText" priority="1381" operator="containsText" id="{595A6BB6-150A-4BAE-A7D1-84187F09F98B}">
            <xm:f>NOT(ISERROR(SEARCH("Non",A1504)))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82" operator="containsText" id="{7E775FBA-3B74-44D9-B35E-2955CAFC6226}">
            <xm:f>NOT(ISERROR(SEARCH("vérifier",A1504)))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A1504:A1506 A1543 A1511:A1520</xm:sqref>
        </x14:conditionalFormatting>
        <x14:conditionalFormatting xmlns:xm="http://schemas.microsoft.com/office/excel/2006/main">
          <x14:cfRule type="containsText" priority="1380" operator="containsText" id="{E34E9F87-992B-40CA-BE1E-3ACE5F4C2226}">
            <xm:f>NOT(ISERROR(SEARCH("X",K1504)))</xm:f>
            <xm:f>"X"</xm:f>
            <x14:dxf>
              <font>
                <color rgb="FFC00000"/>
              </font>
            </x14:dxf>
          </x14:cfRule>
          <xm:sqref>K1504:AE1514</xm:sqref>
        </x14:conditionalFormatting>
        <x14:conditionalFormatting xmlns:xm="http://schemas.microsoft.com/office/excel/2006/main">
          <x14:cfRule type="containsText" priority="1379" operator="containsText" id="{C21D6ECD-11D3-4CA7-881D-FC9C69937B90}">
            <xm:f>NOT(ISERROR(SEARCH("X",K1515)))</xm:f>
            <xm:f>"X"</xm:f>
            <x14:dxf>
              <font>
                <color rgb="FFC00000"/>
              </font>
            </x14:dxf>
          </x14:cfRule>
          <xm:sqref>K1515:AE1525 K1543:AE1543 K1540:AE1540</xm:sqref>
        </x14:conditionalFormatting>
        <x14:conditionalFormatting xmlns:xm="http://schemas.microsoft.com/office/excel/2006/main">
          <x14:cfRule type="containsText" priority="1369" operator="containsText" id="{0722A869-E74C-4B5D-B92B-61CDCBB71CCC}">
            <xm:f>NOT(ISERROR(SEARCH("Non",A1521)))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70" operator="containsText" id="{755C33ED-3922-4B81-ACC4-E3970483A469}">
            <xm:f>NOT(ISERROR(SEARCH("vérifier",A1521)))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A1521</xm:sqref>
        </x14:conditionalFormatting>
        <x14:conditionalFormatting xmlns:xm="http://schemas.microsoft.com/office/excel/2006/main">
          <x14:cfRule type="containsText" priority="1360" operator="containsText" id="{9E56CF42-DF95-4850-87CB-C5C760BD8624}">
            <xm:f>NOT(ISERROR(SEARCH("Non",A1522)))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61" operator="containsText" id="{0B3523B0-BA42-4212-8517-8B43EBCC4188}">
            <xm:f>NOT(ISERROR(SEARCH("vérifier",A1522)))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A1522</xm:sqref>
        </x14:conditionalFormatting>
        <x14:conditionalFormatting xmlns:xm="http://schemas.microsoft.com/office/excel/2006/main">
          <x14:cfRule type="containsText" priority="1351" operator="containsText" id="{9EFF9869-14A2-4638-8CFE-A51862AA49A4}">
            <xm:f>NOT(ISERROR(SEARCH("Non",A1523)))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52" operator="containsText" id="{5F5116B6-8BC5-4CE8-AA2B-B957C1F49FB7}">
            <xm:f>NOT(ISERROR(SEARCH("vérifier",A1523)))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A1523</xm:sqref>
        </x14:conditionalFormatting>
        <x14:conditionalFormatting xmlns:xm="http://schemas.microsoft.com/office/excel/2006/main">
          <x14:cfRule type="containsText" priority="1342" operator="containsText" id="{DE14E32C-36DE-45AA-B61F-A29EEF28B5BD}">
            <xm:f>NOT(ISERROR(SEARCH("Non",A1525)))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43" operator="containsText" id="{F6ECCBFC-6A90-4DBB-ABFE-D39DBC0BB48C}">
            <xm:f>NOT(ISERROR(SEARCH("vérifier",A1525)))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A1525</xm:sqref>
        </x14:conditionalFormatting>
        <x14:conditionalFormatting xmlns:xm="http://schemas.microsoft.com/office/excel/2006/main">
          <x14:cfRule type="containsText" priority="1333" operator="containsText" id="{3077AA5B-778B-424C-84AD-10BCF69FFA8E}">
            <xm:f>NOT(ISERROR(SEARCH("Non",A1540)))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34" operator="containsText" id="{BFF3978A-F164-4F89-B3D1-0C79C21A614F}">
            <xm:f>NOT(ISERROR(SEARCH("vérifier",A1540)))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A1540</xm:sqref>
        </x14:conditionalFormatting>
        <x14:conditionalFormatting xmlns:xm="http://schemas.microsoft.com/office/excel/2006/main">
          <x14:cfRule type="containsText" priority="1325" operator="containsText" id="{F4938888-4E7C-4A6D-8CFD-411CCCC2D8F2}">
            <xm:f>NOT(ISERROR(SEARCH("X",K1435)))</xm:f>
            <xm:f>"X"</xm:f>
            <x14:dxf>
              <font>
                <color rgb="FFC00000"/>
              </font>
            </x14:dxf>
          </x14:cfRule>
          <xm:sqref>K1541:AE1542</xm:sqref>
        </x14:conditionalFormatting>
        <x14:conditionalFormatting xmlns:xm="http://schemas.microsoft.com/office/excel/2006/main">
          <x14:cfRule type="containsText" priority="1322" operator="containsText" id="{F00F85EE-E0AD-4598-B52A-0FA6E2BFA5F7}">
            <xm:f>NOT(ISERROR(SEARCH("Non",A1541)))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23" operator="containsText" id="{4BC1D810-4260-4E64-B7B3-D93394FB8C8A}">
            <xm:f>NOT(ISERROR(SEARCH("vérifier",A1541)))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A1541</xm:sqref>
        </x14:conditionalFormatting>
        <x14:conditionalFormatting xmlns:xm="http://schemas.microsoft.com/office/excel/2006/main">
          <x14:cfRule type="containsText" priority="1314" operator="containsText" id="{970208F4-E205-4016-A423-A049BA368E46}">
            <xm:f>NOT(ISERROR(SEARCH("Non",A1542)))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15" operator="containsText" id="{E2A5091C-D05F-470A-A0FA-CC72ABEF0CF9}">
            <xm:f>NOT(ISERROR(SEARCH("vérifier",A1542)))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A1542</xm:sqref>
        </x14:conditionalFormatting>
        <x14:conditionalFormatting xmlns:xm="http://schemas.microsoft.com/office/excel/2006/main">
          <x14:cfRule type="containsText" priority="1308" operator="containsText" id="{CE21685C-6755-42D7-B081-1DF58962CB9F}">
            <xm:f>NOT(ISERROR(SEARCH("Non",A1508)))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09" operator="containsText" id="{A3CE3135-213A-4021-849D-33AD6AFE9A4A}">
            <xm:f>NOT(ISERROR(SEARCH("vérifier",A1508)))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A1508</xm:sqref>
        </x14:conditionalFormatting>
        <x14:conditionalFormatting xmlns:xm="http://schemas.microsoft.com/office/excel/2006/main">
          <x14:cfRule type="containsText" priority="1299" operator="containsText" id="{740467CC-AA02-4461-AA95-DD6562417348}">
            <xm:f>NOT(ISERROR(SEARCH("Non",A1510)))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300" operator="containsText" id="{D2975139-B473-4D35-B90A-39BEB5A64D17}">
            <xm:f>NOT(ISERROR(SEARCH("vérifier",A1510)))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A1510</xm:sqref>
        </x14:conditionalFormatting>
        <x14:conditionalFormatting xmlns:xm="http://schemas.microsoft.com/office/excel/2006/main">
          <x14:cfRule type="containsText" priority="1290" operator="containsText" id="{49FB7E1D-F287-4D10-B575-114E25BD766D}">
            <xm:f>NOT(ISERROR(SEARCH("Non",A1509)))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91" operator="containsText" id="{3829C846-65FB-453C-81A4-4C2EEF793869}">
            <xm:f>NOT(ISERROR(SEARCH("vérifier",A1509)))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A1509</xm:sqref>
        </x14:conditionalFormatting>
        <x14:conditionalFormatting xmlns:xm="http://schemas.microsoft.com/office/excel/2006/main">
          <x14:cfRule type="containsText" priority="1281" operator="containsText" id="{5A1716C6-573E-435F-88BE-54304E6851EE}">
            <xm:f>NOT(ISERROR(SEARCH("Non",A248)))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82" operator="containsText" id="{D97AB3EE-082A-47E6-91D1-1E66C101E23F}">
            <xm:f>NOT(ISERROR(SEARCH("vérifier",A248)))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A248</xm:sqref>
        </x14:conditionalFormatting>
        <x14:conditionalFormatting xmlns:xm="http://schemas.microsoft.com/office/excel/2006/main">
          <x14:cfRule type="containsText" priority="1274" operator="containsText" id="{C17070DF-6FAB-43BB-B7D0-C91458218F23}">
            <xm:f>NOT(ISERROR(SEARCH("Non",A249)))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75" operator="containsText" id="{233F441C-82AD-4856-82AF-52FF709A219F}">
            <xm:f>NOT(ISERROR(SEARCH("vérifier",A249)))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A249</xm:sqref>
        </x14:conditionalFormatting>
        <x14:conditionalFormatting xmlns:xm="http://schemas.microsoft.com/office/excel/2006/main">
          <x14:cfRule type="containsText" priority="1267" operator="containsText" id="{907B4A2F-BDA2-4EF8-934B-ADA5B4AE02E4}">
            <xm:f>NOT(ISERROR(SEARCH("Non",A365)))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68" operator="containsText" id="{2206421B-988E-4DCA-B2FA-969AD7B873CE}">
            <xm:f>NOT(ISERROR(SEARCH("vérifier",A365)))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A365</xm:sqref>
        </x14:conditionalFormatting>
        <x14:conditionalFormatting xmlns:xm="http://schemas.microsoft.com/office/excel/2006/main">
          <x14:cfRule type="containsText" priority="1260" operator="containsText" id="{5E17D89C-E522-44C1-B9F9-4B1F45F76987}">
            <xm:f>NOT(ISERROR(SEARCH("Non",A830)))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61" operator="containsText" id="{2E27799A-CEE5-466D-894D-2CF51D6E6FEC}">
            <xm:f>NOT(ISERROR(SEARCH("vérifier",A830)))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A830</xm:sqref>
        </x14:conditionalFormatting>
        <x14:conditionalFormatting xmlns:xm="http://schemas.microsoft.com/office/excel/2006/main">
          <x14:cfRule type="containsText" priority="1253" operator="containsText" id="{2F3A828C-1102-4EA3-BCA3-A59D22A74BE8}">
            <xm:f>NOT(ISERROR(SEARCH("Non",A687)))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54" operator="containsText" id="{DE6CDF12-13D7-4259-B222-481A93427D70}">
            <xm:f>NOT(ISERROR(SEARCH("vérifier",A687)))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A687</xm:sqref>
        </x14:conditionalFormatting>
        <x14:conditionalFormatting xmlns:xm="http://schemas.microsoft.com/office/excel/2006/main">
          <x14:cfRule type="containsText" priority="1246" operator="containsText" id="{45173914-DA57-446A-B5F4-82A39D8AB5A6}">
            <xm:f>NOT(ISERROR(SEARCH("Non",A671)))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47" operator="containsText" id="{94B65094-930E-46E6-A20F-863746C9A6F7}">
            <xm:f>NOT(ISERROR(SEARCH("vérifier",A671)))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A671</xm:sqref>
        </x14:conditionalFormatting>
        <x14:conditionalFormatting xmlns:xm="http://schemas.microsoft.com/office/excel/2006/main">
          <x14:cfRule type="containsText" priority="1239" operator="containsText" id="{C015737B-D2A7-4A56-9852-E04566245B5D}">
            <xm:f>NOT(ISERROR(SEARCH("Non",A674)))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40" operator="containsText" id="{23444435-A903-41E2-900E-94E5BF2C3BD1}">
            <xm:f>NOT(ISERROR(SEARCH("vérifier",A674)))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A674</xm:sqref>
        </x14:conditionalFormatting>
        <x14:conditionalFormatting xmlns:xm="http://schemas.microsoft.com/office/excel/2006/main">
          <x14:cfRule type="containsText" priority="1232" operator="containsText" id="{8454F963-518D-4719-9A3E-DB5CA41B8E69}">
            <xm:f>NOT(ISERROR(SEARCH("Non",A1237)))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33" operator="containsText" id="{6BFD43B1-A437-43E1-A453-8A698FB03BFF}">
            <xm:f>NOT(ISERROR(SEARCH("vérifier",A1237)))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A1237</xm:sqref>
        </x14:conditionalFormatting>
        <x14:conditionalFormatting xmlns:xm="http://schemas.microsoft.com/office/excel/2006/main">
          <x14:cfRule type="containsText" priority="1225" operator="containsText" id="{2F7C5751-64EC-471B-A2B0-0D320D72B277}">
            <xm:f>NOT(ISERROR(SEARCH("Non",A1108)))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26" operator="containsText" id="{C64EF6AC-BD19-4D9F-B2AB-1B1368A2FE3D}">
            <xm:f>NOT(ISERROR(SEARCH("vérifier",A1108)))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A1108</xm:sqref>
        </x14:conditionalFormatting>
        <x14:conditionalFormatting xmlns:xm="http://schemas.microsoft.com/office/excel/2006/main">
          <x14:cfRule type="containsText" priority="1218" operator="containsText" id="{79E14D02-64E2-4B9C-868D-B5A9268E1E24}">
            <xm:f>NOT(ISERROR(SEARCH("Non",A1109)))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19" operator="containsText" id="{8384FC11-D025-4FBA-BB5D-BC5F84ED9998}">
            <xm:f>NOT(ISERROR(SEARCH("vérifier",A1109)))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A1109</xm:sqref>
        </x14:conditionalFormatting>
        <x14:conditionalFormatting xmlns:xm="http://schemas.microsoft.com/office/excel/2006/main">
          <x14:cfRule type="containsText" priority="1211" operator="containsText" id="{07BB00AC-B212-4D65-AC90-C669BF0C4FA3}">
            <xm:f>NOT(ISERROR(SEARCH("Non",A1096)))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12" operator="containsText" id="{D7EEB3E4-A710-4898-8D3F-DCB6A552EB13}">
            <xm:f>NOT(ISERROR(SEARCH("vérifier",A1096)))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A1096</xm:sqref>
        </x14:conditionalFormatting>
        <x14:conditionalFormatting xmlns:xm="http://schemas.microsoft.com/office/excel/2006/main">
          <x14:cfRule type="containsText" priority="1205" operator="containsText" id="{2AB2EB0D-C556-49EC-80AE-11BBEB2A8971}">
            <xm:f>NOT(ISERROR(SEARCH("Non",A1080)))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06" operator="containsText" id="{130F9B8C-0D54-4ACF-8A76-45B392DBACBA}">
            <xm:f>NOT(ISERROR(SEARCH("vérifier",A1080)))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A1080</xm:sqref>
        </x14:conditionalFormatting>
        <x14:conditionalFormatting xmlns:xm="http://schemas.microsoft.com/office/excel/2006/main">
          <x14:cfRule type="containsText" priority="1200" operator="containsText" id="{1F046FBE-4E1D-402D-B52F-21894227E699}">
            <xm:f>NOT(ISERROR(SEARCH("Non",A1081)))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201" operator="containsText" id="{D615810E-B2D1-4302-A30C-99E4E563F6E0}">
            <xm:f>NOT(ISERROR(SEARCH("vérifier",A1081)))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A1081</xm:sqref>
        </x14:conditionalFormatting>
        <x14:conditionalFormatting xmlns:xm="http://schemas.microsoft.com/office/excel/2006/main">
          <x14:cfRule type="containsText" priority="1193" operator="containsText" id="{FC19A175-505F-4983-A39C-04D723599C84}">
            <xm:f>NOT(ISERROR(SEARCH("Non",A1088)))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94" operator="containsText" id="{42C78566-6EEC-40C8-B2B4-B8238A82F3E2}">
            <xm:f>NOT(ISERROR(SEARCH("vérifier",A1088)))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A1088</xm:sqref>
        </x14:conditionalFormatting>
        <x14:conditionalFormatting xmlns:xm="http://schemas.microsoft.com/office/excel/2006/main">
          <x14:cfRule type="containsText" priority="1186" operator="containsText" id="{9D2D5AAF-A861-4459-9217-4BAB5B1BB7B6}">
            <xm:f>NOT(ISERROR(SEARCH("Non",A864)))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87" operator="containsText" id="{2B836025-4CCA-45D4-A8AF-265D64371A4F}">
            <xm:f>NOT(ISERROR(SEARCH("vérifier",A864)))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A864</xm:sqref>
        </x14:conditionalFormatting>
        <x14:conditionalFormatting xmlns:xm="http://schemas.microsoft.com/office/excel/2006/main">
          <x14:cfRule type="containsText" priority="1837" operator="containsText" id="{652A9850-FF90-468E-9569-327AFF758013}">
            <xm:f>NOT(ISERROR(SEARCH("X",K1364)))</xm:f>
            <xm:f>"X"</xm:f>
            <x14:dxf>
              <font>
                <color rgb="FFC00000"/>
              </font>
            </x14:dxf>
          </x14:cfRule>
          <xm:sqref>K1369:AE1370</xm:sqref>
        </x14:conditionalFormatting>
        <x14:conditionalFormatting xmlns:xm="http://schemas.microsoft.com/office/excel/2006/main">
          <x14:cfRule type="containsText" priority="1838" operator="containsText" id="{D9B97F08-8FC1-4D70-A110-79B0F72404CE}">
            <xm:f>NOT(ISERROR(SEARCH("X",#REF!)))</xm:f>
            <xm:f>"X"</xm:f>
            <x14:dxf>
              <font>
                <color rgb="FFC00000"/>
              </font>
            </x14:dxf>
          </x14:cfRule>
          <xm:sqref>K1371:AE1371</xm:sqref>
        </x14:conditionalFormatting>
        <x14:conditionalFormatting xmlns:xm="http://schemas.microsoft.com/office/excel/2006/main">
          <x14:cfRule type="containsText" priority="1839" operator="containsText" id="{30B239B6-3A50-4589-997C-047B2A140A26}">
            <xm:f>NOT(ISERROR(SEARCH("X",K1365)))</xm:f>
            <xm:f>"X"</xm:f>
            <x14:dxf>
              <font>
                <color rgb="FFC00000"/>
              </font>
            </x14:dxf>
          </x14:cfRule>
          <xm:sqref>K1373:AE1373</xm:sqref>
        </x14:conditionalFormatting>
        <x14:conditionalFormatting xmlns:xm="http://schemas.microsoft.com/office/excel/2006/main">
          <x14:cfRule type="containsText" priority="1840" operator="containsText" id="{64EEC64D-9E24-4462-A787-C79067F6B156}">
            <xm:f>NOT(ISERROR(SEARCH("X",#REF!)))</xm:f>
            <xm:f>"X"</xm:f>
            <x14:dxf>
              <font>
                <color rgb="FFC00000"/>
              </font>
            </x14:dxf>
          </x14:cfRule>
          <xm:sqref>K1374:AE1374</xm:sqref>
        </x14:conditionalFormatting>
        <x14:conditionalFormatting xmlns:xm="http://schemas.microsoft.com/office/excel/2006/main">
          <x14:cfRule type="containsText" priority="1177" operator="containsText" id="{097729DD-2F03-4AAD-87BF-0B58918B0EE2}">
            <xm:f>NOT(ISERROR(SEARCH("Non",A1458)))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78" operator="containsText" id="{ED8A89E7-1354-4E7C-AA23-E8B4D3404335}">
            <xm:f>NOT(ISERROR(SEARCH("vérifier",A1458)))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A1458</xm:sqref>
        </x14:conditionalFormatting>
        <x14:conditionalFormatting xmlns:xm="http://schemas.microsoft.com/office/excel/2006/main">
          <x14:cfRule type="containsText" priority="1171" operator="containsText" id="{E59EF17C-4AEC-4E69-8C0F-E9EDDD310259}">
            <xm:f>NOT(ISERROR(SEARCH("Non",A457)))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72" operator="containsText" id="{3E0A976B-E853-40FC-89A1-8F719B26837E}">
            <xm:f>NOT(ISERROR(SEARCH("vérifier",A457)))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A457</xm:sqref>
        </x14:conditionalFormatting>
        <x14:conditionalFormatting xmlns:xm="http://schemas.microsoft.com/office/excel/2006/main">
          <x14:cfRule type="containsText" priority="1164" operator="containsText" id="{8F2AFD28-15A6-4C1F-BE5B-4449826C3ABE}">
            <xm:f>NOT(ISERROR(SEARCH("Non",A458)))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65" operator="containsText" id="{10D77B3D-99CC-4AF3-9174-FA110592DFAF}">
            <xm:f>NOT(ISERROR(SEARCH("vérifier",A458)))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A458</xm:sqref>
        </x14:conditionalFormatting>
        <x14:conditionalFormatting xmlns:xm="http://schemas.microsoft.com/office/excel/2006/main">
          <x14:cfRule type="containsText" priority="1157" operator="containsText" id="{EB6EE62C-3BF3-443F-8F2D-CC8AA4782DC8}">
            <xm:f>NOT(ISERROR(SEARCH("Non",A445)))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58" operator="containsText" id="{501EE10A-0341-47F4-B074-BFEDD261AFDD}">
            <xm:f>NOT(ISERROR(SEARCH("vérifier",A445)))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A445</xm:sqref>
        </x14:conditionalFormatting>
        <x14:conditionalFormatting xmlns:xm="http://schemas.microsoft.com/office/excel/2006/main">
          <x14:cfRule type="containsText" priority="1841" operator="containsText" id="{74D1A6F8-99B9-4CD2-8C95-699C109B9B28}">
            <xm:f>NOT(ISERROR(SEARCH("X",Départs!K1853)))</xm:f>
            <xm:f>"X"</xm:f>
            <x14:dxf>
              <font>
                <color rgb="FFC00000"/>
              </font>
            </x14:dxf>
          </x14:cfRule>
          <xm:sqref>K1380:T1390 X1380:AE1390</xm:sqref>
        </x14:conditionalFormatting>
        <x14:conditionalFormatting xmlns:xm="http://schemas.microsoft.com/office/excel/2006/main">
          <x14:cfRule type="containsText" priority="1150" operator="containsText" id="{59449E9C-ECDF-48D0-A747-43985D3BB9A8}">
            <xm:f>NOT(ISERROR(SEARCH("Non",A527)))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51" operator="containsText" id="{98B2B138-E657-4100-BBFF-8C98A628BBE7}">
            <xm:f>NOT(ISERROR(SEARCH("vérifier",A527)))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A527</xm:sqref>
        </x14:conditionalFormatting>
        <x14:conditionalFormatting xmlns:xm="http://schemas.microsoft.com/office/excel/2006/main">
          <x14:cfRule type="containsText" priority="1143" operator="containsText" id="{B97E506E-E4A1-4BB0-823A-E1739C55F98D}">
            <xm:f>NOT(ISERROR(SEARCH("Non",A528)))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44" operator="containsText" id="{7652260F-1AD8-48A7-B017-DA4328EEBD8C}">
            <xm:f>NOT(ISERROR(SEARCH("vérifier",A528)))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A528</xm:sqref>
        </x14:conditionalFormatting>
        <x14:conditionalFormatting xmlns:xm="http://schemas.microsoft.com/office/excel/2006/main">
          <x14:cfRule type="containsText" priority="1136" operator="containsText" id="{F76106D8-CAAA-48D4-BA1B-F5C1E929D326}">
            <xm:f>NOT(ISERROR(SEARCH("Non",A537)))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37" operator="containsText" id="{A5AF7792-7932-4A60-8D6C-3AD01B5FC896}">
            <xm:f>NOT(ISERROR(SEARCH("vérifier",A537)))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A537</xm:sqref>
        </x14:conditionalFormatting>
        <x14:conditionalFormatting xmlns:xm="http://schemas.microsoft.com/office/excel/2006/main">
          <x14:cfRule type="containsText" priority="1129" operator="containsText" id="{4F381EE3-AC70-4F75-9493-ED1F39E733B2}">
            <xm:f>NOT(ISERROR(SEARCH("Non",A409)))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30" operator="containsText" id="{6F1B005C-6654-4465-8BCE-EF37694F1ECA}">
            <xm:f>NOT(ISERROR(SEARCH("vérifier",A409)))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A409</xm:sqref>
        </x14:conditionalFormatting>
        <x14:conditionalFormatting xmlns:xm="http://schemas.microsoft.com/office/excel/2006/main">
          <x14:cfRule type="containsText" priority="1122" operator="containsText" id="{3E7ACBD3-AD2B-4EB6-98CF-D74E4B8EA449}">
            <xm:f>NOT(ISERROR(SEARCH("Non",A115)))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23" operator="containsText" id="{BA57D025-D8DF-413F-BC5D-B99FE465E329}">
            <xm:f>NOT(ISERROR(SEARCH("vérifier",A115)))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A115</xm:sqref>
        </x14:conditionalFormatting>
        <x14:conditionalFormatting xmlns:xm="http://schemas.microsoft.com/office/excel/2006/main">
          <x14:cfRule type="containsText" priority="1115" operator="containsText" id="{1CFCB279-1E15-4E69-AF99-9B00556A623A}">
            <xm:f>NOT(ISERROR(SEARCH("Non",A1128)))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16" operator="containsText" id="{86791FB1-55BE-424D-8073-F559396695B1}">
            <xm:f>NOT(ISERROR(SEARCH("vérifier",A1128)))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A1128</xm:sqref>
        </x14:conditionalFormatting>
        <x14:conditionalFormatting xmlns:xm="http://schemas.microsoft.com/office/excel/2006/main">
          <x14:cfRule type="containsText" priority="1108" operator="containsText" id="{57A7450F-B2FD-4230-8792-ADE638AC86AB}">
            <xm:f>NOT(ISERROR(SEARCH("Non",A1126)))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09" operator="containsText" id="{05FD47F7-4484-4B7A-B4B2-5E3F02690378}">
            <xm:f>NOT(ISERROR(SEARCH("vérifier",A1126)))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A1126</xm:sqref>
        </x14:conditionalFormatting>
        <x14:conditionalFormatting xmlns:xm="http://schemas.microsoft.com/office/excel/2006/main">
          <x14:cfRule type="containsText" priority="1101" operator="containsText" id="{3D0E7A25-CB14-4909-A0DA-872A226DB4A6}">
            <xm:f>NOT(ISERROR(SEARCH("Non",A1127)))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102" operator="containsText" id="{58EAEE9B-291E-4D08-9FC9-E2F78786E451}">
            <xm:f>NOT(ISERROR(SEARCH("vérifier",A1127)))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A1127</xm:sqref>
        </x14:conditionalFormatting>
        <x14:conditionalFormatting xmlns:xm="http://schemas.microsoft.com/office/excel/2006/main">
          <x14:cfRule type="containsText" priority="1842" operator="containsText" id="{FEC37B6D-6197-4ACA-9898-F96C72A24E00}">
            <xm:f>NOT(ISERROR(SEARCH("X",Départs!K1851)))</xm:f>
            <xm:f>"X"</xm:f>
            <x14:dxf>
              <font>
                <color rgb="FFC00000"/>
              </font>
            </x14:dxf>
          </x14:cfRule>
          <xm:sqref>K1379:T1379 X1379:AE1379</xm:sqref>
        </x14:conditionalFormatting>
        <x14:conditionalFormatting xmlns:xm="http://schemas.microsoft.com/office/excel/2006/main">
          <x14:cfRule type="containsText" priority="1094" operator="containsText" id="{C138C2CF-F343-47CF-BA25-64710E6F5679}">
            <xm:f>NOT(ISERROR(SEARCH("Non",A1068)))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95" operator="containsText" id="{8F136DB5-3FA0-4BAE-BAA2-B2F10848D779}">
            <xm:f>NOT(ISERROR(SEARCH("vérifier",A1068)))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A1068</xm:sqref>
        </x14:conditionalFormatting>
        <x14:conditionalFormatting xmlns:xm="http://schemas.microsoft.com/office/excel/2006/main">
          <x14:cfRule type="containsText" priority="1087" operator="containsText" id="{9282109E-8FA7-474E-B8C4-16629F0202CB}">
            <xm:f>NOT(ISERROR(SEARCH("Non",A118)))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88" operator="containsText" id="{6395C1D9-6951-4ECB-B789-61F78030BA4A}">
            <xm:f>NOT(ISERROR(SEARCH("vérifier",A118)))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A118</xm:sqref>
        </x14:conditionalFormatting>
        <x14:conditionalFormatting xmlns:xm="http://schemas.microsoft.com/office/excel/2006/main">
          <x14:cfRule type="containsText" priority="1080" operator="containsText" id="{58FE4793-894C-4414-91EE-FBDD95ABB742}">
            <xm:f>NOT(ISERROR(SEARCH("Non",A220)))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81" operator="containsText" id="{9C18ADC9-F3A2-4897-8D88-5CC85BABEB88}">
            <xm:f>NOT(ISERROR(SEARCH("vérifier",A220)))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A220</xm:sqref>
        </x14:conditionalFormatting>
        <x14:conditionalFormatting xmlns:xm="http://schemas.microsoft.com/office/excel/2006/main">
          <x14:cfRule type="containsText" priority="1073" operator="containsText" id="{B5B9086C-C974-471E-8F22-2C4571F87D76}">
            <xm:f>NOT(ISERROR(SEARCH("Non",A1261)))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74" operator="containsText" id="{370F9ECA-2292-422B-9358-34807ECB3F4A}">
            <xm:f>NOT(ISERROR(SEARCH("vérifier",A1261)))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A1261</xm:sqref>
        </x14:conditionalFormatting>
        <x14:conditionalFormatting xmlns:xm="http://schemas.microsoft.com/office/excel/2006/main">
          <x14:cfRule type="containsText" priority="1066" operator="containsText" id="{4F4B0198-BFB7-4B65-8440-F61607AE784A}">
            <xm:f>NOT(ISERROR(SEARCH("Non",A831)))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67" operator="containsText" id="{34BEBC23-D0AE-45B0-B8C7-7929F0367343}">
            <xm:f>NOT(ISERROR(SEARCH("vérifier",A831)))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A831</xm:sqref>
        </x14:conditionalFormatting>
        <x14:conditionalFormatting xmlns:xm="http://schemas.microsoft.com/office/excel/2006/main">
          <x14:cfRule type="containsText" priority="1059" operator="containsText" id="{498F07DD-9062-440B-AB7A-657819B271D8}">
            <xm:f>NOT(ISERROR(SEARCH("Non",A832)))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60" operator="containsText" id="{A34A3A72-DEA7-4C78-B25D-20F7BFBCD4FD}">
            <xm:f>NOT(ISERROR(SEARCH("vérifier",A832)))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A832</xm:sqref>
        </x14:conditionalFormatting>
        <x14:conditionalFormatting xmlns:xm="http://schemas.microsoft.com/office/excel/2006/main">
          <x14:cfRule type="containsText" priority="1052" operator="containsText" id="{4A12EAD9-99F2-4EAA-9078-AE6FC5FA21B8}">
            <xm:f>NOT(ISERROR(SEARCH("Non",A894)))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53" operator="containsText" id="{8B4A0B9C-DFE1-4746-85B2-86E523C5076C}">
            <xm:f>NOT(ISERROR(SEARCH("vérifier",A894)))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A894</xm:sqref>
        </x14:conditionalFormatting>
        <x14:conditionalFormatting xmlns:xm="http://schemas.microsoft.com/office/excel/2006/main">
          <x14:cfRule type="containsText" priority="1045" operator="containsText" id="{FBAA4324-71B8-418A-A587-E9EA0496D75B}">
            <xm:f>NOT(ISERROR(SEARCH("Non",A303)))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46" operator="containsText" id="{48E18CBA-F9E8-48E0-AA61-84C202BFFF64}">
            <xm:f>NOT(ISERROR(SEARCH("vérifier",A303)))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A303</xm:sqref>
        </x14:conditionalFormatting>
        <x14:conditionalFormatting xmlns:xm="http://schemas.microsoft.com/office/excel/2006/main">
          <x14:cfRule type="containsText" priority="1843" operator="containsText" id="{19E365AB-A7DD-4D52-AFEF-C9CC5AD9704F}">
            <xm:f>NOT(ISERROR(SEARCH("X",Départs!W1865)))</xm:f>
            <xm:f>"X"</xm:f>
            <x14:dxf>
              <font>
                <color rgb="FFC00000"/>
              </font>
            </x14:dxf>
          </x14:cfRule>
          <xm:sqref>V1395:W1401</xm:sqref>
        </x14:conditionalFormatting>
        <x14:conditionalFormatting xmlns:xm="http://schemas.microsoft.com/office/excel/2006/main">
          <x14:cfRule type="containsText" priority="1844" operator="containsText" id="{B666DC80-AD0C-487B-87A4-7618701BBC6D}">
            <xm:f>NOT(ISERROR(SEARCH("X",Départs!W1853)))</xm:f>
            <xm:f>"X"</xm:f>
            <x14:dxf>
              <font>
                <color rgb="FFC00000"/>
              </font>
            </x14:dxf>
          </x14:cfRule>
          <xm:sqref>V1380:W1390</xm:sqref>
        </x14:conditionalFormatting>
        <x14:conditionalFormatting xmlns:xm="http://schemas.microsoft.com/office/excel/2006/main">
          <x14:cfRule type="containsText" priority="1845" operator="containsText" id="{1C979EFA-80B9-4325-AC72-E6FDC676870B}">
            <xm:f>NOT(ISERROR(SEARCH("X",Départs!W1851)))</xm:f>
            <xm:f>"X"</xm:f>
            <x14:dxf>
              <font>
                <color rgb="FFC00000"/>
              </font>
            </x14:dxf>
          </x14:cfRule>
          <xm:sqref>V1379:W1379</xm:sqref>
        </x14:conditionalFormatting>
        <x14:conditionalFormatting xmlns:xm="http://schemas.microsoft.com/office/excel/2006/main">
          <x14:cfRule type="containsText" priority="1846" operator="containsText" id="{22ECD6EE-CCD9-43D8-8E96-052B7AA08FBE}">
            <xm:f>NOT(ISERROR(SEARCH("X",Départs!W1865)))</xm:f>
            <xm:f>"X"</xm:f>
            <x14:dxf>
              <font>
                <color rgb="FFC00000"/>
              </font>
            </x14:dxf>
          </x14:cfRule>
          <xm:sqref>U1395:U1401</xm:sqref>
        </x14:conditionalFormatting>
        <x14:conditionalFormatting xmlns:xm="http://schemas.microsoft.com/office/excel/2006/main">
          <x14:cfRule type="containsText" priority="1847" operator="containsText" id="{36916AB6-4A1B-4A0C-9545-E2FE9766796B}">
            <xm:f>NOT(ISERROR(SEARCH("X",Départs!W1853)))</xm:f>
            <xm:f>"X"</xm:f>
            <x14:dxf>
              <font>
                <color rgb="FFC00000"/>
              </font>
            </x14:dxf>
          </x14:cfRule>
          <xm:sqref>U1380:U1390</xm:sqref>
        </x14:conditionalFormatting>
        <x14:conditionalFormatting xmlns:xm="http://schemas.microsoft.com/office/excel/2006/main">
          <x14:cfRule type="containsText" priority="1848" operator="containsText" id="{B2207953-1580-4210-B628-06D15CAB3587}">
            <xm:f>NOT(ISERROR(SEARCH("X",Départs!W1851)))</xm:f>
            <xm:f>"X"</xm:f>
            <x14:dxf>
              <font>
                <color rgb="FFC00000"/>
              </font>
            </x14:dxf>
          </x14:cfRule>
          <xm:sqref>U1379</xm:sqref>
        </x14:conditionalFormatting>
        <x14:conditionalFormatting xmlns:xm="http://schemas.microsoft.com/office/excel/2006/main">
          <x14:cfRule type="containsText" priority="1038" operator="containsText" id="{6462875B-1D4E-411F-9E9E-CD56CC10445E}">
            <xm:f>NOT(ISERROR(SEARCH("Non",A128)))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39" operator="containsText" id="{0AD95FDE-CA3D-459A-9A47-D20ED749A7C2}">
            <xm:f>NOT(ISERROR(SEARCH("vérifier",A128)))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A128</xm:sqref>
        </x14:conditionalFormatting>
        <x14:conditionalFormatting xmlns:xm="http://schemas.microsoft.com/office/excel/2006/main">
          <x14:cfRule type="containsText" priority="1031" operator="containsText" id="{33AF68A8-1379-4EDB-912A-4FB857B50580}">
            <xm:f>NOT(ISERROR(SEARCH("Non",A862)))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32" operator="containsText" id="{35764609-4538-498A-8261-835256342820}">
            <xm:f>NOT(ISERROR(SEARCH("vérifier",A862)))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A862</xm:sqref>
        </x14:conditionalFormatting>
        <x14:conditionalFormatting xmlns:xm="http://schemas.microsoft.com/office/excel/2006/main">
          <x14:cfRule type="containsText" priority="1024" operator="containsText" id="{20934AFD-2FE0-4B2C-B8A1-77AAFDA3B0EB}">
            <xm:f>NOT(ISERROR(SEARCH("Non",A438)))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25" operator="containsText" id="{A762BFA1-2E4C-4A85-A6CA-655F0A8B588F}">
            <xm:f>NOT(ISERROR(SEARCH("vérifier",A438)))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A438</xm:sqref>
        </x14:conditionalFormatting>
        <x14:conditionalFormatting xmlns:xm="http://schemas.microsoft.com/office/excel/2006/main">
          <x14:cfRule type="containsText" priority="1017" operator="containsText" id="{C6ACDDFE-9F8C-4317-BB5D-0A6AC47F4915}">
            <xm:f>NOT(ISERROR(SEARCH("Non",A694)))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18" operator="containsText" id="{3991D2AB-9DE3-446E-B454-B64CF88DA3E2}">
            <xm:f>NOT(ISERROR(SEARCH("vérifier",A694)))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A694</xm:sqref>
        </x14:conditionalFormatting>
        <x14:conditionalFormatting xmlns:xm="http://schemas.microsoft.com/office/excel/2006/main">
          <x14:cfRule type="containsText" priority="1011" operator="containsText" id="{F74EF72D-27F1-47C8-ACCD-B8C9F40355D6}">
            <xm:f>NOT(ISERROR(SEARCH("X",X227)))</xm:f>
            <xm:f>"X"</xm:f>
            <x14:dxf>
              <font>
                <color rgb="FFC00000"/>
              </font>
            </x14:dxf>
          </x14:cfRule>
          <xm:sqref>AH227 X227:AF227</xm:sqref>
        </x14:conditionalFormatting>
        <x14:conditionalFormatting xmlns:xm="http://schemas.microsoft.com/office/excel/2006/main">
          <x14:cfRule type="containsText" priority="1009" operator="containsText" id="{A2ACB4C7-E758-4B99-98B9-1896B0EDBA24}">
            <xm:f>NOT(ISERROR(SEARCH("X",K1048543)))</xm:f>
            <xm:f>"X"</xm:f>
            <x14:dxf>
              <font>
                <color rgb="FFC00000"/>
              </font>
            </x14:dxf>
          </x14:cfRule>
          <xm:sqref>K227:V227</xm:sqref>
        </x14:conditionalFormatting>
        <x14:conditionalFormatting xmlns:xm="http://schemas.microsoft.com/office/excel/2006/main">
          <x14:cfRule type="containsText" priority="1006" operator="containsText" id="{80D9E1B3-0F37-4C31-93D9-B8F30BC4845A}">
            <xm:f>NOT(ISERROR(SEARCH("Non",A227)))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07" operator="containsText" id="{00C092B4-AEFC-4449-BC70-A3045259F1FF}">
            <xm:f>NOT(ISERROR(SEARCH("vérifier",A227)))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A227</xm:sqref>
        </x14:conditionalFormatting>
        <x14:conditionalFormatting xmlns:xm="http://schemas.microsoft.com/office/excel/2006/main">
          <x14:cfRule type="containsText" priority="1013" operator="containsText" id="{E8C7CBCE-99D6-4B7F-9D82-8636E938B74E}">
            <xm:f>NOT(ISERROR(SEARCH("X",V1048543)))</xm:f>
            <xm:f>"X"</xm:f>
            <x14:dxf>
              <font>
                <color rgb="FFC00000"/>
              </font>
            </x14:dxf>
          </x14:cfRule>
          <xm:sqref>W227</xm:sqref>
        </x14:conditionalFormatting>
        <x14:conditionalFormatting xmlns:xm="http://schemas.microsoft.com/office/excel/2006/main">
          <x14:cfRule type="containsText" priority="999" operator="containsText" id="{59498E29-0625-49A0-88DE-144918D6F268}">
            <xm:f>NOT(ISERROR(SEARCH("Non",A672)))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00" operator="containsText" id="{7C0140B8-1C49-495E-B03B-AD82F59CA107}">
            <xm:f>NOT(ISERROR(SEARCH("vérifier",A672)))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A672</xm:sqref>
        </x14:conditionalFormatting>
        <x14:conditionalFormatting xmlns:xm="http://schemas.microsoft.com/office/excel/2006/main">
          <x14:cfRule type="containsText" priority="992" operator="containsText" id="{E5CC1904-D125-4E78-8382-9A38319C656D}">
            <xm:f>NOT(ISERROR(SEARCH("Non",A666)))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93" operator="containsText" id="{4AFE1C78-5882-4952-9DE0-BEFABA04E7FA}">
            <xm:f>NOT(ISERROR(SEARCH("vérifier",A666)))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A666</xm:sqref>
        </x14:conditionalFormatting>
        <x14:conditionalFormatting xmlns:xm="http://schemas.microsoft.com/office/excel/2006/main">
          <x14:cfRule type="containsText" priority="985" operator="containsText" id="{337EC916-D810-40C8-880A-798EC29B2A0C}">
            <xm:f>NOT(ISERROR(SEARCH("Non",A659)))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86" operator="containsText" id="{6B7DD1B8-D9DB-4841-A8B2-90ED264D282C}">
            <xm:f>NOT(ISERROR(SEARCH("vérifier",A659)))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A659</xm:sqref>
        </x14:conditionalFormatting>
        <x14:conditionalFormatting xmlns:xm="http://schemas.microsoft.com/office/excel/2006/main">
          <x14:cfRule type="containsText" priority="978" operator="containsText" id="{D06946A4-E93E-4D2D-9A00-8F9790490C0A}">
            <xm:f>NOT(ISERROR(SEARCH("Non",A660)))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79" operator="containsText" id="{53FF13F7-B043-4F53-AA98-019F26F72F3E}">
            <xm:f>NOT(ISERROR(SEARCH("vérifier",A660)))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A660</xm:sqref>
        </x14:conditionalFormatting>
        <x14:conditionalFormatting xmlns:xm="http://schemas.microsoft.com/office/excel/2006/main">
          <x14:cfRule type="containsText" priority="971" operator="containsText" id="{06F81E33-7D8C-40AE-A8F7-97A185888BCE}">
            <xm:f>NOT(ISERROR(SEARCH("Non",A661)))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72" operator="containsText" id="{8564BDA2-8FA8-4258-8B72-BD5312F238F5}">
            <xm:f>NOT(ISERROR(SEARCH("vérifier",A661)))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A661</xm:sqref>
        </x14:conditionalFormatting>
        <x14:conditionalFormatting xmlns:xm="http://schemas.microsoft.com/office/excel/2006/main">
          <x14:cfRule type="containsText" priority="964" operator="containsText" id="{FCD03929-A8D4-4FE5-93F3-3FC4CA12400A}">
            <xm:f>NOT(ISERROR(SEARCH("Non",A673)))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65" operator="containsText" id="{10C8BEE5-673C-44B6-98A8-8207322641C0}">
            <xm:f>NOT(ISERROR(SEARCH("vérifier",A673)))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A673</xm:sqref>
        </x14:conditionalFormatting>
        <x14:conditionalFormatting xmlns:xm="http://schemas.microsoft.com/office/excel/2006/main">
          <x14:cfRule type="containsText" priority="957" operator="containsText" id="{B85EB68B-382B-4E5D-BA93-CA513AE9038A}">
            <xm:f>NOT(ISERROR(SEARCH("Non",A1293)))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58" operator="containsText" id="{37F0BAC3-070C-45EB-B472-A234FE6778B9}">
            <xm:f>NOT(ISERROR(SEARCH("vérifier",A1293)))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A1293</xm:sqref>
        </x14:conditionalFormatting>
        <x14:conditionalFormatting xmlns:xm="http://schemas.microsoft.com/office/excel/2006/main">
          <x14:cfRule type="containsText" priority="950" operator="containsText" id="{E01D0265-0442-4286-AE4B-24806B829381}">
            <xm:f>NOT(ISERROR(SEARCH("Non",A532)))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51" operator="containsText" id="{6097AF14-A450-4A4F-83E4-986C5E8462B5}">
            <xm:f>NOT(ISERROR(SEARCH("vérifier",A532)))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A532</xm:sqref>
        </x14:conditionalFormatting>
        <x14:conditionalFormatting xmlns:xm="http://schemas.microsoft.com/office/excel/2006/main">
          <x14:cfRule type="containsText" priority="943" operator="containsText" id="{889521D6-A694-431C-A6D5-932DF773DAA6}">
            <xm:f>NOT(ISERROR(SEARCH("Non",A847)))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44" operator="containsText" id="{62AAA4FC-02E3-425B-8F7E-99AF09493E84}">
            <xm:f>NOT(ISERROR(SEARCH("vérifier",A847)))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A847</xm:sqref>
        </x14:conditionalFormatting>
        <x14:conditionalFormatting xmlns:xm="http://schemas.microsoft.com/office/excel/2006/main">
          <x14:cfRule type="containsText" priority="935" operator="containsText" id="{967E8DC1-350E-4660-8B52-834B8E358725}">
            <xm:f>NOT(ISERROR(SEARCH("Non",A198)))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36" operator="containsText" id="{C54D16C4-67DA-4408-A9D6-F82E7EE82368}">
            <xm:f>NOT(ISERROR(SEARCH("vérifier",A198)))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A198</xm:sqref>
        </x14:conditionalFormatting>
        <x14:conditionalFormatting xmlns:xm="http://schemas.microsoft.com/office/excel/2006/main">
          <x14:cfRule type="containsText" priority="928" operator="containsText" id="{F62F52BE-4051-4DA9-BAC7-96B9A4EC7C43}">
            <xm:f>NOT(ISERROR(SEARCH("Non",A502)))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29" operator="containsText" id="{69D24CB9-4180-45C0-9B12-07A1CE41E407}">
            <xm:f>NOT(ISERROR(SEARCH("vérifier",A502)))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A502</xm:sqref>
        </x14:conditionalFormatting>
        <x14:conditionalFormatting xmlns:xm="http://schemas.microsoft.com/office/excel/2006/main">
          <x14:cfRule type="containsText" priority="921" operator="containsText" id="{BD6C9CB4-3FBD-443D-A371-2F3653B1BF6C}">
            <xm:f>NOT(ISERROR(SEARCH("Non",A1099)))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22" operator="containsText" id="{10542CB9-E21F-4A9D-9E28-0ACE69A6746B}">
            <xm:f>NOT(ISERROR(SEARCH("vérifier",A1099)))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A1099</xm:sqref>
        </x14:conditionalFormatting>
        <x14:conditionalFormatting xmlns:xm="http://schemas.microsoft.com/office/excel/2006/main">
          <x14:cfRule type="containsText" priority="914" operator="containsText" id="{77F54208-7C4B-48B6-B688-0DC7999CD1FB}">
            <xm:f>NOT(ISERROR(SEARCH("Non",A1098)))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15" operator="containsText" id="{4CB1191A-0BAE-495E-9287-777A47DD8860}">
            <xm:f>NOT(ISERROR(SEARCH("vérifier",A1098)))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A1098</xm:sqref>
        </x14:conditionalFormatting>
        <x14:conditionalFormatting xmlns:xm="http://schemas.microsoft.com/office/excel/2006/main">
          <x14:cfRule type="containsText" priority="907" operator="containsText" id="{47F39E5F-451F-4DB7-A7E9-CE1A83F219D7}">
            <xm:f>NOT(ISERROR(SEARCH("Non",A1507)))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908" operator="containsText" id="{F2C00653-0B32-4872-A892-EBE58D7B612F}">
            <xm:f>NOT(ISERROR(SEARCH("vérifier",A1507)))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A1507</xm:sqref>
        </x14:conditionalFormatting>
        <x14:conditionalFormatting xmlns:xm="http://schemas.microsoft.com/office/excel/2006/main">
          <x14:cfRule type="containsText" priority="1849" operator="containsText" id="{45FE77B1-BA8B-4FBC-8DAA-D39AE7F7D21A}">
            <xm:f>NOT(ISERROR(SEARCH("X",Départs!K1849)))</xm:f>
            <xm:f>"X"</xm:f>
            <x14:dxf>
              <font>
                <color rgb="FFC00000"/>
              </font>
            </x14:dxf>
          </x14:cfRule>
          <xm:sqref>K1378:T1378 X1378:AE1378</xm:sqref>
        </x14:conditionalFormatting>
        <x14:conditionalFormatting xmlns:xm="http://schemas.microsoft.com/office/excel/2006/main">
          <x14:cfRule type="containsText" priority="1850" operator="containsText" id="{6E0CF1D3-F3E2-4410-A111-C752B72184F9}">
            <xm:f>NOT(ISERROR(SEARCH("X",Départs!W1849)))</xm:f>
            <xm:f>"X"</xm:f>
            <x14:dxf>
              <font>
                <color rgb="FFC00000"/>
              </font>
            </x14:dxf>
          </x14:cfRule>
          <xm:sqref>V1378:W1378</xm:sqref>
        </x14:conditionalFormatting>
        <x14:conditionalFormatting xmlns:xm="http://schemas.microsoft.com/office/excel/2006/main">
          <x14:cfRule type="containsText" priority="1851" operator="containsText" id="{F794ACD5-2B83-4DE1-9810-255C486170FB}">
            <xm:f>NOT(ISERROR(SEARCH("X",Départs!W1849)))</xm:f>
            <xm:f>"X"</xm:f>
            <x14:dxf>
              <font>
                <color rgb="FFC00000"/>
              </font>
            </x14:dxf>
          </x14:cfRule>
          <xm:sqref>U1378</xm:sqref>
        </x14:conditionalFormatting>
        <x14:conditionalFormatting xmlns:xm="http://schemas.microsoft.com/office/excel/2006/main">
          <x14:cfRule type="containsText" priority="898" operator="containsText" id="{1141F532-DDED-4206-ADB2-6F84BF64B9D8}">
            <xm:f>NOT(ISERROR(SEARCH("Non",A328)))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99" operator="containsText" id="{0C1E2082-E530-47F9-98EB-6899FB233B80}">
            <xm:f>NOT(ISERROR(SEARCH("vérifier",A328)))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A328</xm:sqref>
        </x14:conditionalFormatting>
        <x14:conditionalFormatting xmlns:xm="http://schemas.microsoft.com/office/excel/2006/main">
          <x14:cfRule type="containsText" priority="891" operator="containsText" id="{54EB4951-0CA8-4341-8226-62D52AD17623}">
            <xm:f>NOT(ISERROR(SEARCH("Non",A332)))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92" operator="containsText" id="{AEDC581F-B860-4ED7-A9A3-9834EAB91ABA}">
            <xm:f>NOT(ISERROR(SEARCH("vérifier",A332)))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A332</xm:sqref>
        </x14:conditionalFormatting>
        <x14:conditionalFormatting xmlns:xm="http://schemas.microsoft.com/office/excel/2006/main">
          <x14:cfRule type="containsText" priority="884" operator="containsText" id="{4E26AE72-2BD6-4287-A49D-42331508299A}">
            <xm:f>NOT(ISERROR(SEARCH("Non",A331)))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85" operator="containsText" id="{A28428D9-8756-4CA5-A1A2-300189FD213E}">
            <xm:f>NOT(ISERROR(SEARCH("vérifier",A331)))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A331</xm:sqref>
        </x14:conditionalFormatting>
        <x14:conditionalFormatting xmlns:xm="http://schemas.microsoft.com/office/excel/2006/main">
          <x14:cfRule type="containsText" priority="877" operator="containsText" id="{98C7B75A-84DF-4066-BE45-D84907DF2A3F}">
            <xm:f>NOT(ISERROR(SEARCH("Non",A1035)))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78" operator="containsText" id="{CE5AF4C1-3C62-4375-82BF-9D0463F27E0F}">
            <xm:f>NOT(ISERROR(SEARCH("vérifier",A1035)))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A1035</xm:sqref>
        </x14:conditionalFormatting>
        <x14:conditionalFormatting xmlns:xm="http://schemas.microsoft.com/office/excel/2006/main">
          <x14:cfRule type="containsText" priority="870" operator="containsText" id="{6DCC518C-1B65-4589-93ED-DF7E774F743E}">
            <xm:f>NOT(ISERROR(SEARCH("Non",A1200)))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71" operator="containsText" id="{37E4B57F-553B-4BDB-8BF3-2E7D4D20A844}">
            <xm:f>NOT(ISERROR(SEARCH("vérifier",A1200)))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A1200</xm:sqref>
        </x14:conditionalFormatting>
        <x14:conditionalFormatting xmlns:xm="http://schemas.microsoft.com/office/excel/2006/main">
          <x14:cfRule type="containsText" priority="863" operator="containsText" id="{2687FC8A-BE73-4F3F-86D5-2BD59407C3B2}">
            <xm:f>NOT(ISERROR(SEARCH("Non",A1072)))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64" operator="containsText" id="{3B667D7C-5817-4B4E-8F2C-7439CB48976E}">
            <xm:f>NOT(ISERROR(SEARCH("vérifier",A1072)))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A1072</xm:sqref>
        </x14:conditionalFormatting>
        <x14:conditionalFormatting xmlns:xm="http://schemas.microsoft.com/office/excel/2006/main">
          <x14:cfRule type="containsText" priority="856" operator="containsText" id="{F10CECD7-2F85-4913-8EA9-4EB343F43344}">
            <xm:f>NOT(ISERROR(SEARCH("Non",A1004)))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57" operator="containsText" id="{AE5516EE-DCDA-4DB9-9B12-26710AAA5782}">
            <xm:f>NOT(ISERROR(SEARCH("vérifier",A1004)))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A1004</xm:sqref>
        </x14:conditionalFormatting>
        <x14:conditionalFormatting xmlns:xm="http://schemas.microsoft.com/office/excel/2006/main">
          <x14:cfRule type="containsText" priority="849" operator="containsText" id="{042C8064-1493-41EC-BBC4-E14EF65516B8}">
            <xm:f>NOT(ISERROR(SEARCH("Non",A982)))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50" operator="containsText" id="{0BDB6F22-22BF-4671-A7C6-63962323620B}">
            <xm:f>NOT(ISERROR(SEARCH("vérifier",A982)))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A982</xm:sqref>
        </x14:conditionalFormatting>
        <x14:conditionalFormatting xmlns:xm="http://schemas.microsoft.com/office/excel/2006/main">
          <x14:cfRule type="containsText" priority="840" operator="containsText" id="{A08B352A-F3A7-41C3-B6A9-C06C3E2F2BD4}">
            <xm:f>NOT(ISERROR(SEARCH("Non",A1443)))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41" operator="containsText" id="{E46896A0-C258-41C3-97E4-322539B3398E}">
            <xm:f>NOT(ISERROR(SEARCH("vérifier",A1443)))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A1443</xm:sqref>
        </x14:conditionalFormatting>
        <x14:conditionalFormatting xmlns:xm="http://schemas.microsoft.com/office/excel/2006/main">
          <x14:cfRule type="containsText" priority="833" operator="containsText" id="{91D49EAF-338D-4598-A9E1-78011DAF65F0}">
            <xm:f>NOT(ISERROR(SEARCH("Non",A334)))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34" operator="containsText" id="{BD913BFD-6E5B-41F7-AB5D-FBBC5BDE0CEE}">
            <xm:f>NOT(ISERROR(SEARCH("vérifier",A334)))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A334</xm:sqref>
        </x14:conditionalFormatting>
        <x14:conditionalFormatting xmlns:xm="http://schemas.microsoft.com/office/excel/2006/main">
          <x14:cfRule type="containsText" priority="826" operator="containsText" id="{8A826DDB-52F9-4135-BB94-B11CBDF27AA6}">
            <xm:f>NOT(ISERROR(SEARCH("Non",A699)))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27" operator="containsText" id="{62A607A8-F1AA-476E-B526-57B3777B7A17}">
            <xm:f>NOT(ISERROR(SEARCH("vérifier",A699)))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A699</xm:sqref>
        </x14:conditionalFormatting>
        <x14:conditionalFormatting xmlns:xm="http://schemas.microsoft.com/office/excel/2006/main">
          <x14:cfRule type="containsText" priority="817" operator="containsText" id="{9D13389F-7FA7-4990-8665-CF377A4F0D70}">
            <xm:f>NOT(ISERROR(SEARCH("Non",A1481)))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18" operator="containsText" id="{E159CB69-06DC-4CAF-B6D8-002622410894}">
            <xm:f>NOT(ISERROR(SEARCH("vérifier",A1481)))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A1481</xm:sqref>
        </x14:conditionalFormatting>
        <x14:conditionalFormatting xmlns:xm="http://schemas.microsoft.com/office/excel/2006/main">
          <x14:cfRule type="containsText" priority="810" operator="containsText" id="{5E2C6689-54A6-46B1-8778-3D674408DB03}">
            <xm:f>NOT(ISERROR(SEARCH("Non",A1132)))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11" operator="containsText" id="{E7C93E01-9086-4BB8-A357-D9D1963D9140}">
            <xm:f>NOT(ISERROR(SEARCH("vérifier",A1132)))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A1132</xm:sqref>
        </x14:conditionalFormatting>
        <x14:conditionalFormatting xmlns:xm="http://schemas.microsoft.com/office/excel/2006/main">
          <x14:cfRule type="containsText" priority="803" operator="containsText" id="{5BB9875A-7CF6-48A4-9BCC-1D75AE2FA9D5}">
            <xm:f>NOT(ISERROR(SEARCH("Non",A1133)))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804" operator="containsText" id="{78AD91AE-3D46-40E6-8EFD-05CF72B8B695}">
            <xm:f>NOT(ISERROR(SEARCH("vérifier",A1133)))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A1133</xm:sqref>
        </x14:conditionalFormatting>
        <x14:conditionalFormatting xmlns:xm="http://schemas.microsoft.com/office/excel/2006/main">
          <x14:cfRule type="containsText" priority="796" operator="containsText" id="{0555995F-EB86-42B5-AF31-D83BA3C5D06F}">
            <xm:f>NOT(ISERROR(SEARCH("Non",A329)))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97" operator="containsText" id="{2D1AC954-E0DC-4674-8D16-89687DF525AB}">
            <xm:f>NOT(ISERROR(SEARCH("vérifier",A329)))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A329</xm:sqref>
        </x14:conditionalFormatting>
        <x14:conditionalFormatting xmlns:xm="http://schemas.microsoft.com/office/excel/2006/main">
          <x14:cfRule type="containsText" priority="789" operator="containsText" id="{2DB046B8-4CAB-4E30-8514-A0CB0096AE35}">
            <xm:f>NOT(ISERROR(SEARCH("Non",A330)))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90" operator="containsText" id="{161F5A48-A760-43EB-AF25-BE9F1DEA4EB8}">
            <xm:f>NOT(ISERROR(SEARCH("vérifier",A330)))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A330</xm:sqref>
        </x14:conditionalFormatting>
        <x14:conditionalFormatting xmlns:xm="http://schemas.microsoft.com/office/excel/2006/main">
          <x14:cfRule type="containsText" priority="782" operator="containsText" id="{B927DA27-DA1F-4907-9BBA-0BA9BEADBF85}">
            <xm:f>NOT(ISERROR(SEARCH("Non",A322)))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83" operator="containsText" id="{9EC2A5AA-A20E-416C-8115-7DB56E437FA9}">
            <xm:f>NOT(ISERROR(SEARCH("vérifier",A322)))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A322</xm:sqref>
        </x14:conditionalFormatting>
        <x14:conditionalFormatting xmlns:xm="http://schemas.microsoft.com/office/excel/2006/main">
          <x14:cfRule type="containsText" priority="775" operator="containsText" id="{82A1C50E-3B6B-4156-9D38-9B4B259BE8A5}">
            <xm:f>NOT(ISERROR(SEARCH("Non",A601)))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76" operator="containsText" id="{367560CE-C301-4F69-B537-4E5F413AD66F}">
            <xm:f>NOT(ISERROR(SEARCH("vérifier",A601)))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A601</xm:sqref>
        </x14:conditionalFormatting>
        <x14:conditionalFormatting xmlns:xm="http://schemas.microsoft.com/office/excel/2006/main">
          <x14:cfRule type="containsText" priority="1852" operator="containsText" id="{42B138EB-5CF4-4804-9221-771D9DD54059}">
            <xm:f>NOT(ISERROR(SEARCH("X",Départs!K1865)))</xm:f>
            <xm:f>"X"</xm:f>
            <x14:dxf>
              <font>
                <color rgb="FFC00000"/>
              </font>
            </x14:dxf>
          </x14:cfRule>
          <xm:sqref>K1391:T1394 X1391:AE1394</xm:sqref>
        </x14:conditionalFormatting>
        <x14:conditionalFormatting xmlns:xm="http://schemas.microsoft.com/office/excel/2006/main">
          <x14:cfRule type="containsText" priority="1853" operator="containsText" id="{A2572F8E-FA02-429A-84B5-023F154976FB}">
            <xm:f>NOT(ISERROR(SEARCH("X",Départs!W1865)))</xm:f>
            <xm:f>"X"</xm:f>
            <x14:dxf>
              <font>
                <color rgb="FFC00000"/>
              </font>
            </x14:dxf>
          </x14:cfRule>
          <xm:sqref>V1391:W1394</xm:sqref>
        </x14:conditionalFormatting>
        <x14:conditionalFormatting xmlns:xm="http://schemas.microsoft.com/office/excel/2006/main">
          <x14:cfRule type="containsText" priority="1854" operator="containsText" id="{C8738ED1-F706-4CE5-99DA-D0B54E070742}">
            <xm:f>NOT(ISERROR(SEARCH("X",Départs!W1865)))</xm:f>
            <xm:f>"X"</xm:f>
            <x14:dxf>
              <font>
                <color rgb="FFC00000"/>
              </font>
            </x14:dxf>
          </x14:cfRule>
          <xm:sqref>U1391:U1394</xm:sqref>
        </x14:conditionalFormatting>
        <x14:conditionalFormatting xmlns:xm="http://schemas.microsoft.com/office/excel/2006/main">
          <x14:cfRule type="containsText" priority="768" operator="containsText" id="{081AD677-410B-4AEB-97BF-629F55DD17C8}">
            <xm:f>NOT(ISERROR(SEARCH("Non",A503)))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69" operator="containsText" id="{F259B694-ECAA-45A2-8F4B-042E3E781614}">
            <xm:f>NOT(ISERROR(SEARCH("vérifier",A503)))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A503</xm:sqref>
        </x14:conditionalFormatting>
        <x14:conditionalFormatting xmlns:xm="http://schemas.microsoft.com/office/excel/2006/main">
          <x14:cfRule type="containsText" priority="761" operator="containsText" id="{F80B0BEB-429E-46C3-9B7C-8660AC17AC75}">
            <xm:f>NOT(ISERROR(SEARCH("Non",A1049)))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62" operator="containsText" id="{4E88A13F-0F55-43C6-8AF1-13271B0249D0}">
            <xm:f>NOT(ISERROR(SEARCH("vérifier",A1049)))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A1049</xm:sqref>
        </x14:conditionalFormatting>
        <x14:conditionalFormatting xmlns:xm="http://schemas.microsoft.com/office/excel/2006/main">
          <x14:cfRule type="containsText" priority="754" operator="containsText" id="{4F41173D-9FF3-490E-973F-5D8ECB5BC21E}">
            <xm:f>NOT(ISERROR(SEARCH("Non",A750)))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55" operator="containsText" id="{8383268E-12C6-40A4-AB11-1683097D1D4B}">
            <xm:f>NOT(ISERROR(SEARCH("vérifier",A750)))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A750</xm:sqref>
        </x14:conditionalFormatting>
        <x14:conditionalFormatting xmlns:xm="http://schemas.microsoft.com/office/excel/2006/main">
          <x14:cfRule type="containsText" priority="747" operator="containsText" id="{CB44CFBD-064E-4344-933C-BCCC57998522}">
            <xm:f>NOT(ISERROR(SEARCH("Non",A1027)))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48" operator="containsText" id="{102015A7-3D76-4EE9-AC7A-146B9587B0A7}">
            <xm:f>NOT(ISERROR(SEARCH("vérifier",A1027)))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A1027</xm:sqref>
        </x14:conditionalFormatting>
        <x14:conditionalFormatting xmlns:xm="http://schemas.microsoft.com/office/excel/2006/main">
          <x14:cfRule type="containsText" priority="740" operator="containsText" id="{7AC171B0-0476-486A-931A-8C747A33C831}">
            <xm:f>NOT(ISERROR(SEARCH("Non",A870)))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41" operator="containsText" id="{80466B20-D23B-47A7-8A8F-FDAEFB43579B}">
            <xm:f>NOT(ISERROR(SEARCH("vérifier",A870)))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A870</xm:sqref>
        </x14:conditionalFormatting>
        <x14:conditionalFormatting xmlns:xm="http://schemas.microsoft.com/office/excel/2006/main">
          <x14:cfRule type="containsText" priority="733" operator="containsText" id="{C31C3ADF-7673-4F55-A4CD-6F48ED1ABFF0}">
            <xm:f>NOT(ISERROR(SEARCH("Non",A80)))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34" operator="containsText" id="{7AAF6304-50DA-41B1-9E77-A477DAD03418}">
            <xm:f>NOT(ISERROR(SEARCH("vérifier",A80)))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A80</xm:sqref>
        </x14:conditionalFormatting>
        <x14:conditionalFormatting xmlns:xm="http://schemas.microsoft.com/office/excel/2006/main">
          <x14:cfRule type="containsText" priority="726" operator="containsText" id="{EC2CEB37-BAB6-4E2D-BF1D-1FEC3167346B}">
            <xm:f>NOT(ISERROR(SEARCH("Non",A40)))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27" operator="containsText" id="{B9D40974-D8AC-44B2-A330-511DF14E5495}">
            <xm:f>NOT(ISERROR(SEARCH("vérifier",A40)))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A40</xm:sqref>
        </x14:conditionalFormatting>
        <x14:conditionalFormatting xmlns:xm="http://schemas.microsoft.com/office/excel/2006/main">
          <x14:cfRule type="containsText" priority="723" operator="containsText" id="{0CBAD4B8-71FE-4CC1-9456-4CC7BC04DFED}">
            <xm:f>NOT(ISERROR(SEARCH("X",K40)))</xm:f>
            <xm:f>"X"</xm:f>
            <x14:dxf>
              <font>
                <color rgb="FFC00000"/>
              </font>
            </x14:dxf>
          </x14:cfRule>
          <xm:sqref>K40:U40 X40:AE40</xm:sqref>
        </x14:conditionalFormatting>
        <x14:conditionalFormatting xmlns:xm="http://schemas.microsoft.com/office/excel/2006/main">
          <x14:cfRule type="containsText" priority="722" operator="containsText" id="{5E585358-A6BC-4601-AFF5-49CA6067A839}">
            <xm:f>NOT(ISERROR(SEARCH("X",V40)))</xm:f>
            <xm:f>"X"</xm:f>
            <x14:dxf>
              <font>
                <color rgb="FFC00000"/>
              </font>
            </x14:dxf>
          </x14:cfRule>
          <xm:sqref>V40:W40</xm:sqref>
        </x14:conditionalFormatting>
        <x14:conditionalFormatting xmlns:xm="http://schemas.microsoft.com/office/excel/2006/main">
          <x14:cfRule type="containsText" priority="717" operator="containsText" id="{68067B1D-1C2D-41EA-9830-639FC720B965}">
            <xm:f>NOT(ISERROR(SEARCH("X",Z845)))</xm:f>
            <xm:f>"X"</xm:f>
            <x14:dxf>
              <font>
                <color rgb="FFC00000"/>
              </font>
            </x14:dxf>
          </x14:cfRule>
          <xm:sqref>Z845:AF845 AH845</xm:sqref>
        </x14:conditionalFormatting>
        <x14:conditionalFormatting xmlns:xm="http://schemas.microsoft.com/office/excel/2006/main">
          <x14:cfRule type="containsText" priority="716" operator="containsText" id="{670FFB8B-C2B2-44B5-908C-161D530CF7A5}">
            <xm:f>NOT(ISERROR(SEARCH("X",K845)))</xm:f>
            <xm:f>"X"</xm:f>
            <x14:dxf>
              <font>
                <color rgb="FFC00000"/>
              </font>
            </x14:dxf>
          </x14:cfRule>
          <xm:sqref>K845:Y845</xm:sqref>
        </x14:conditionalFormatting>
        <x14:conditionalFormatting xmlns:xm="http://schemas.microsoft.com/office/excel/2006/main">
          <x14:cfRule type="containsText" priority="710" operator="containsText" id="{DA64E036-7690-4586-9F3E-832AB44004B1}">
            <xm:f>NOT(ISERROR(SEARCH("Non",A845)))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11" operator="containsText" id="{5102254B-F377-49F4-B2C6-1499F2FF8950}">
            <xm:f>NOT(ISERROR(SEARCH("vérifier",A845)))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A845</xm:sqref>
        </x14:conditionalFormatting>
        <x14:conditionalFormatting xmlns:xm="http://schemas.microsoft.com/office/excel/2006/main">
          <x14:cfRule type="containsText" priority="705" operator="containsText" id="{140427F8-847C-4F0C-8210-C3587B0745F8}">
            <xm:f>NOT(ISERROR(SEARCH("X",X844)))</xm:f>
            <xm:f>"X"</xm:f>
            <x14:dxf>
              <font>
                <color rgb="FFC00000"/>
              </font>
            </x14:dxf>
          </x14:cfRule>
          <xm:sqref>AH844 X844:AF844</xm:sqref>
        </x14:conditionalFormatting>
        <x14:conditionalFormatting xmlns:xm="http://schemas.microsoft.com/office/excel/2006/main">
          <x14:cfRule type="containsText" priority="704" operator="containsText" id="{3ADC660B-30B6-48C5-B877-E943DC21ABE4}">
            <xm:f>NOT(ISERROR(SEARCH("X",K844)))</xm:f>
            <xm:f>"X"</xm:f>
            <x14:dxf>
              <font>
                <color rgb="FFC00000"/>
              </font>
            </x14:dxf>
          </x14:cfRule>
          <xm:sqref>K844:W844</xm:sqref>
        </x14:conditionalFormatting>
        <x14:conditionalFormatting xmlns:xm="http://schemas.microsoft.com/office/excel/2006/main">
          <x14:cfRule type="containsText" priority="699" operator="containsText" id="{E483DEB0-6F15-46C1-8656-A8FEDA148C9B}">
            <xm:f>NOT(ISERROR(SEARCH("Non",A844)))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700" operator="containsText" id="{EDB06EA3-CC31-4F12-91DE-B7E5E31A7A20}">
            <xm:f>NOT(ISERROR(SEARCH("vérifier",A844)))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A844</xm:sqref>
        </x14:conditionalFormatting>
        <x14:conditionalFormatting xmlns:xm="http://schemas.microsoft.com/office/excel/2006/main">
          <x14:cfRule type="containsText" priority="694" operator="containsText" id="{48069BCE-3ACC-4ABC-A594-B1C0257514C0}">
            <xm:f>NOT(ISERROR(SEARCH("X",K841)))</xm:f>
            <xm:f>"X"</xm:f>
            <x14:dxf>
              <font>
                <color rgb="FFC00000"/>
              </font>
            </x14:dxf>
          </x14:cfRule>
          <xm:sqref>AH841 K841:AF841</xm:sqref>
        </x14:conditionalFormatting>
        <x14:conditionalFormatting xmlns:xm="http://schemas.microsoft.com/office/excel/2006/main">
          <x14:cfRule type="containsText" priority="690" operator="containsText" id="{910AE584-1BFA-45F4-8D3C-CD67296380DE}">
            <xm:f>NOT(ISERROR(SEARCH("Non",A841)))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91" operator="containsText" id="{03A04F51-A5BD-44BF-B3F7-BD1B6BA04060}">
            <xm:f>NOT(ISERROR(SEARCH("vérifier",A841)))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A841</xm:sqref>
        </x14:conditionalFormatting>
        <x14:conditionalFormatting xmlns:xm="http://schemas.microsoft.com/office/excel/2006/main">
          <x14:cfRule type="containsText" priority="685" operator="containsText" id="{96E6A79A-6697-4041-852E-EBB9FE84D779}">
            <xm:f>NOT(ISERROR(SEARCH("X",X842)))</xm:f>
            <xm:f>"X"</xm:f>
            <x14:dxf>
              <font>
                <color rgb="FFC00000"/>
              </font>
            </x14:dxf>
          </x14:cfRule>
          <xm:sqref>AH842 X842:AF842</xm:sqref>
        </x14:conditionalFormatting>
        <x14:conditionalFormatting xmlns:xm="http://schemas.microsoft.com/office/excel/2006/main">
          <x14:cfRule type="containsText" priority="683" operator="containsText" id="{1B71DBAD-58DE-41E8-94E9-22C7D135A754}">
            <xm:f>NOT(ISERROR(SEARCH("X",K842)))</xm:f>
            <xm:f>"X"</xm:f>
            <x14:dxf>
              <font>
                <color rgb="FFC00000"/>
              </font>
            </x14:dxf>
          </x14:cfRule>
          <xm:sqref>K842:W842</xm:sqref>
        </x14:conditionalFormatting>
        <x14:conditionalFormatting xmlns:xm="http://schemas.microsoft.com/office/excel/2006/main">
          <x14:cfRule type="containsText" priority="680" operator="containsText" id="{4A566F4E-1C7F-4C88-914A-6EFFDF32490E}">
            <xm:f>NOT(ISERROR(SEARCH("Non",A842)))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81" operator="containsText" id="{ED3C5858-335B-4D2D-9C00-427A930B9AEB}">
            <xm:f>NOT(ISERROR(SEARCH("vérifier",A842)))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A842</xm:sqref>
        </x14:conditionalFormatting>
        <x14:conditionalFormatting xmlns:xm="http://schemas.microsoft.com/office/excel/2006/main">
          <x14:cfRule type="containsText" priority="674" operator="containsText" id="{BBF4F237-B5B0-434F-9F5D-B33D994F0380}">
            <xm:f>NOT(ISERROR(SEARCH("X",X843)))</xm:f>
            <xm:f>"X"</xm:f>
            <x14:dxf>
              <font>
                <color rgb="FFC00000"/>
              </font>
            </x14:dxf>
          </x14:cfRule>
          <xm:sqref>AH843 X843:AF843</xm:sqref>
        </x14:conditionalFormatting>
        <x14:conditionalFormatting xmlns:xm="http://schemas.microsoft.com/office/excel/2006/main">
          <x14:cfRule type="containsText" priority="672" operator="containsText" id="{E2D559EC-2F49-47F6-91EB-799F8E22C4B1}">
            <xm:f>NOT(ISERROR(SEARCH("X",K428)))</xm:f>
            <xm:f>"X"</xm:f>
            <x14:dxf>
              <font>
                <color rgb="FFC00000"/>
              </font>
            </x14:dxf>
          </x14:cfRule>
          <xm:sqref>K843:V843</xm:sqref>
        </x14:conditionalFormatting>
        <x14:conditionalFormatting xmlns:xm="http://schemas.microsoft.com/office/excel/2006/main">
          <x14:cfRule type="containsText" priority="669" operator="containsText" id="{4DFCAA1D-3F07-4C79-B2EB-2F59E678228B}">
            <xm:f>NOT(ISERROR(SEARCH("Non",A843)))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70" operator="containsText" id="{53DBC7F9-9E2E-4670-804A-541480425222}">
            <xm:f>NOT(ISERROR(SEARCH("vérifier",A843)))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A843</xm:sqref>
        </x14:conditionalFormatting>
        <x14:conditionalFormatting xmlns:xm="http://schemas.microsoft.com/office/excel/2006/main">
          <x14:cfRule type="containsText" priority="676" operator="containsText" id="{332ADE3D-BEC4-4E77-A4F8-70239E815AAB}">
            <xm:f>NOT(ISERROR(SEARCH("X",V428)))</xm:f>
            <xm:f>"X"</xm:f>
            <x14:dxf>
              <font>
                <color rgb="FFC00000"/>
              </font>
            </x14:dxf>
          </x14:cfRule>
          <xm:sqref>W843</xm:sqref>
        </x14:conditionalFormatting>
        <x14:conditionalFormatting xmlns:xm="http://schemas.microsoft.com/office/excel/2006/main">
          <x14:cfRule type="containsText" priority="660" operator="containsText" id="{E4D6043B-CDC8-4196-9757-6130E86EE5BC}">
            <xm:f>NOT(ISERROR(SEARCH("Non",A983)))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61" operator="containsText" id="{91685959-CBFB-4CC6-9741-6C144A88C60E}">
            <xm:f>NOT(ISERROR(SEARCH("vérifier",A983)))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A983</xm:sqref>
        </x14:conditionalFormatting>
        <x14:conditionalFormatting xmlns:xm="http://schemas.microsoft.com/office/excel/2006/main">
          <x14:cfRule type="containsText" priority="653" operator="containsText" id="{D1DBD51E-DA30-4D33-B47E-8C1EC59957F9}">
            <xm:f>NOT(ISERROR(SEARCH("Non",A984)))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54" operator="containsText" id="{D95DB53A-74B2-4CD6-B6D9-0013C21476C4}">
            <xm:f>NOT(ISERROR(SEARCH("vérifier",A984)))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A984</xm:sqref>
        </x14:conditionalFormatting>
        <x14:conditionalFormatting xmlns:xm="http://schemas.microsoft.com/office/excel/2006/main">
          <x14:cfRule type="containsText" priority="648" operator="containsText" id="{6E25C4BA-3C0D-4F80-A7F2-8F2AB125AF87}">
            <xm:f>NOT(ISERROR(SEARCH("Non",A986)))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49" operator="containsText" id="{DFDB6B15-9943-435E-8DFF-89EB5E10E695}">
            <xm:f>NOT(ISERROR(SEARCH("vérifier",A986)))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A986</xm:sqref>
        </x14:conditionalFormatting>
        <x14:conditionalFormatting xmlns:xm="http://schemas.microsoft.com/office/excel/2006/main">
          <x14:cfRule type="containsText" priority="641" operator="containsText" id="{139BD872-692E-48DF-912E-94FA1225B0C0}">
            <xm:f>NOT(ISERROR(SEARCH("Non",A1085)))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42" operator="containsText" id="{246D4170-ECF5-42F2-80AF-FA127104B746}">
            <xm:f>NOT(ISERROR(SEARCH("vérifier",A1085)))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A1085</xm:sqref>
        </x14:conditionalFormatting>
        <x14:conditionalFormatting xmlns:xm="http://schemas.microsoft.com/office/excel/2006/main">
          <x14:cfRule type="containsText" priority="634" operator="containsText" id="{581820A8-77EF-4EF1-BDD6-66F3CCE35A43}">
            <xm:f>NOT(ISERROR(SEARCH("Non",A1104)))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35" operator="containsText" id="{29A874BE-5DC2-4CBA-ACF7-CB225439318C}">
            <xm:f>NOT(ISERROR(SEARCH("vérifier",A1104)))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A1104</xm:sqref>
        </x14:conditionalFormatting>
        <x14:conditionalFormatting xmlns:xm="http://schemas.microsoft.com/office/excel/2006/main">
          <x14:cfRule type="containsText" priority="627" operator="containsText" id="{738A7F9F-68F0-433B-92D6-1BC449749EC6}">
            <xm:f>NOT(ISERROR(SEARCH("Non",A203)))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28" operator="containsText" id="{5243D1F1-1B62-4B54-AB17-410EC3A39541}">
            <xm:f>NOT(ISERROR(SEARCH("vérifier",A203)))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A203</xm:sqref>
        </x14:conditionalFormatting>
        <x14:conditionalFormatting xmlns:xm="http://schemas.microsoft.com/office/excel/2006/main">
          <x14:cfRule type="containsText" priority="620" operator="containsText" id="{B142BFBD-2C52-4F0A-ADD8-1F3A104A4E55}">
            <xm:f>NOT(ISERROR(SEARCH("Non",A834)))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21" operator="containsText" id="{624A22CA-9CB5-41A1-95C3-22F0559EA143}">
            <xm:f>NOT(ISERROR(SEARCH("vérifier",A834)))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A834</xm:sqref>
        </x14:conditionalFormatting>
        <x14:conditionalFormatting xmlns:xm="http://schemas.microsoft.com/office/excel/2006/main">
          <x14:cfRule type="containsText" priority="613" operator="containsText" id="{36E25E43-F3D0-45BD-A50A-8E5FCB28777B}">
            <xm:f>NOT(ISERROR(SEARCH("Non",A835)))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14" operator="containsText" id="{F18BDA74-CE73-4C79-9EF0-41064121B181}">
            <xm:f>NOT(ISERROR(SEARCH("vérifier",A835)))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A835</xm:sqref>
        </x14:conditionalFormatting>
        <x14:conditionalFormatting xmlns:xm="http://schemas.microsoft.com/office/excel/2006/main">
          <x14:cfRule type="containsText" priority="606" operator="containsText" id="{135A16A3-AA3B-444E-B128-346D724B06E8}">
            <xm:f>NOT(ISERROR(SEARCH("Non",A838)))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07" operator="containsText" id="{C0B9EB2F-B26F-412B-9034-02F57BA0EC14}">
            <xm:f>NOT(ISERROR(SEARCH("vérifier",A838)))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A838</xm:sqref>
        </x14:conditionalFormatting>
        <x14:conditionalFormatting xmlns:xm="http://schemas.microsoft.com/office/excel/2006/main">
          <x14:cfRule type="containsText" priority="599" operator="containsText" id="{825C2F58-5057-4A85-9C42-A70B9C4ADCA5}">
            <xm:f>NOT(ISERROR(SEARCH("Non",A836)))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600" operator="containsText" id="{DE010C28-A221-486D-A2A0-C6BC36413819}">
            <xm:f>NOT(ISERROR(SEARCH("vérifier",A836)))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A836</xm:sqref>
        </x14:conditionalFormatting>
        <x14:conditionalFormatting xmlns:xm="http://schemas.microsoft.com/office/excel/2006/main">
          <x14:cfRule type="containsText" priority="592" operator="containsText" id="{5BA7147B-F63D-4546-BBC6-DBF177CF3777}">
            <xm:f>NOT(ISERROR(SEARCH("Non",A837)))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93" operator="containsText" id="{EA3E3F84-70E6-49A4-9F2C-89BC29F159FA}">
            <xm:f>NOT(ISERROR(SEARCH("vérifier",A837)))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A837</xm:sqref>
        </x14:conditionalFormatting>
        <x14:conditionalFormatting xmlns:xm="http://schemas.microsoft.com/office/excel/2006/main">
          <x14:cfRule type="containsText" priority="585" operator="containsText" id="{830BDCB9-4771-4367-ADFF-01E055BAE28F}">
            <xm:f>NOT(ISERROR(SEARCH("Non",A1160)))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86" operator="containsText" id="{6E3D1004-A8AE-4B1D-947F-DD3D64E7A94A}">
            <xm:f>NOT(ISERROR(SEARCH("vérifier",A1160)))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A1160</xm:sqref>
        </x14:conditionalFormatting>
        <x14:conditionalFormatting xmlns:xm="http://schemas.microsoft.com/office/excel/2006/main">
          <x14:cfRule type="containsText" priority="578" operator="containsText" id="{1C4AF50B-7610-42DE-B9B1-93D3EB3CE425}">
            <xm:f>NOT(ISERROR(SEARCH("Non",A1161)))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79" operator="containsText" id="{2DDFC6DA-285E-4634-94EB-CB620BB3680E}">
            <xm:f>NOT(ISERROR(SEARCH("vérifier",A1161)))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A1161</xm:sqref>
        </x14:conditionalFormatting>
        <x14:conditionalFormatting xmlns:xm="http://schemas.microsoft.com/office/excel/2006/main">
          <x14:cfRule type="containsText" priority="571" operator="containsText" id="{BC383A38-AB4C-46F4-B33D-371B7669304E}">
            <xm:f>NOT(ISERROR(SEARCH("Non",A1162)))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72" operator="containsText" id="{E12EF7DC-12EE-4605-B655-96E7DD103257}">
            <xm:f>NOT(ISERROR(SEARCH("vérifier",A1162)))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A1162</xm:sqref>
        </x14:conditionalFormatting>
        <x14:conditionalFormatting xmlns:xm="http://schemas.microsoft.com/office/excel/2006/main">
          <x14:cfRule type="containsText" priority="563" operator="containsText" id="{951E4186-67F9-4DD9-9CF4-6B7F8E9B0786}">
            <xm:f>NOT(ISERROR(SEARCH("Non",A883)))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64" operator="containsText" id="{346EDEE1-14C1-4B6F-8D38-82B9077A8868}">
            <xm:f>NOT(ISERROR(SEARCH("vérifier",A883)))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A883</xm:sqref>
        </x14:conditionalFormatting>
        <x14:conditionalFormatting xmlns:xm="http://schemas.microsoft.com/office/excel/2006/main">
          <x14:cfRule type="containsText" priority="555" operator="containsText" id="{016CD2E2-94AD-44DA-88DA-84D332349931}">
            <xm:f>NOT(ISERROR(SEARCH("Non",A1202)))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56" operator="containsText" id="{A3C33C65-1F17-4632-A095-F5D0878CF8C3}">
            <xm:f>NOT(ISERROR(SEARCH("vérifier",A1202)))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A1202</xm:sqref>
        </x14:conditionalFormatting>
        <x14:conditionalFormatting xmlns:xm="http://schemas.microsoft.com/office/excel/2006/main">
          <x14:cfRule type="containsText" priority="546" operator="containsText" id="{83F8EAFC-7E57-43E9-B1CE-01C9581A9894}">
            <xm:f>NOT(ISERROR(SEARCH("Non",A170)))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47" operator="containsText" id="{5F63CFBB-F619-40B7-9AE5-DCA48BADDB8F}">
            <xm:f>NOT(ISERROR(SEARCH("vérifier",A170)))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A170</xm:sqref>
        </x14:conditionalFormatting>
        <x14:conditionalFormatting xmlns:xm="http://schemas.microsoft.com/office/excel/2006/main">
          <x14:cfRule type="containsText" priority="1855" operator="containsText" id="{4A2B9A7B-85BD-478F-87E2-CB7E99890A2C}">
            <xm:f>NOT(ISERROR(SEARCH("X",Départs!K1871)))</xm:f>
            <xm:f>"X"</xm:f>
            <x14:dxf>
              <font>
                <color rgb="FFC00000"/>
              </font>
            </x14:dxf>
          </x14:cfRule>
          <xm:sqref>K1402:T1409 X1402:AE1409</xm:sqref>
        </x14:conditionalFormatting>
        <x14:conditionalFormatting xmlns:xm="http://schemas.microsoft.com/office/excel/2006/main">
          <x14:cfRule type="containsText" priority="1856" operator="containsText" id="{2C0E6959-B8D2-4753-9E35-46ED76E49D18}">
            <xm:f>NOT(ISERROR(SEARCH("X",Départs!W1871)))</xm:f>
            <xm:f>"X"</xm:f>
            <x14:dxf>
              <font>
                <color rgb="FFC00000"/>
              </font>
            </x14:dxf>
          </x14:cfRule>
          <xm:sqref>V1402:W1409</xm:sqref>
        </x14:conditionalFormatting>
        <x14:conditionalFormatting xmlns:xm="http://schemas.microsoft.com/office/excel/2006/main">
          <x14:cfRule type="containsText" priority="1857" operator="containsText" id="{E2E5BCC8-85A0-4421-9D4D-CA6340FA8ABD}">
            <xm:f>NOT(ISERROR(SEARCH("X",Départs!W1871)))</xm:f>
            <xm:f>"X"</xm:f>
            <x14:dxf>
              <font>
                <color rgb="FFC00000"/>
              </font>
            </x14:dxf>
          </x14:cfRule>
          <xm:sqref>U1402:U1409</xm:sqref>
        </x14:conditionalFormatting>
        <x14:conditionalFormatting xmlns:xm="http://schemas.microsoft.com/office/excel/2006/main">
          <x14:cfRule type="containsText" priority="538" operator="containsText" id="{7D006812-4C15-4C45-B029-6ED7056C7569}">
            <xm:f>NOT(ISERROR(SEARCH("Non",A1401)))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39" operator="containsText" id="{807DFD9E-9AAF-4172-8F6D-D9EACF208CB4}">
            <xm:f>NOT(ISERROR(SEARCH("vérifier",A1401)))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A1401</xm:sqref>
        </x14:conditionalFormatting>
        <x14:conditionalFormatting xmlns:xm="http://schemas.microsoft.com/office/excel/2006/main">
          <x14:cfRule type="containsText" priority="530" operator="containsText" id="{6B60EE97-A765-4F3A-9F89-C65184E3DE1B}">
            <xm:f>NOT(ISERROR(SEARCH("Non",A14)))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31" operator="containsText" id="{CAA00D21-926C-41AB-A3E5-88C2C53E7DF1}">
            <xm:f>NOT(ISERROR(SEARCH("vérifier",A14)))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containsText" priority="523" operator="containsText" id="{6B759EC9-09A1-4A06-ADCA-9E3144E166D8}">
            <xm:f>NOT(ISERROR(SEARCH("Non",A176)))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24" operator="containsText" id="{E2176371-4753-47A0-9FB8-8457F062AF27}">
            <xm:f>NOT(ISERROR(SEARCH("vérifier",A176)))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A176</xm:sqref>
        </x14:conditionalFormatting>
        <x14:conditionalFormatting xmlns:xm="http://schemas.microsoft.com/office/excel/2006/main">
          <x14:cfRule type="containsText" priority="516" operator="containsText" id="{43870103-27CE-4AA1-AF7C-D97B72111071}">
            <xm:f>NOT(ISERROR(SEARCH("Non",A1113)))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17" operator="containsText" id="{89C9A9B2-CA28-44B5-9EA3-90E16F8E08BA}">
            <xm:f>NOT(ISERROR(SEARCH("vérifier",A1113)))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A1113</xm:sqref>
        </x14:conditionalFormatting>
        <x14:conditionalFormatting xmlns:xm="http://schemas.microsoft.com/office/excel/2006/main">
          <x14:cfRule type="containsText" priority="510" operator="containsText" id="{84A9AA16-F5F9-4834-962B-9A1B36A0047D}">
            <xm:f>NOT(ISERROR(SEARCH("Non",A405)))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11" operator="containsText" id="{EF740F43-EAA7-430C-9C84-D6E3F9B850CB}">
            <xm:f>NOT(ISERROR(SEARCH("vérifier",A405)))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A405</xm:sqref>
        </x14:conditionalFormatting>
        <x14:conditionalFormatting xmlns:xm="http://schemas.microsoft.com/office/excel/2006/main">
          <x14:cfRule type="containsText" priority="503" operator="containsText" id="{1E6EEB66-FA66-4BFC-8C87-4DC24AEA36B4}">
            <xm:f>NOT(ISERROR(SEARCH("Non",A749)))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504" operator="containsText" id="{8A2DA08B-C7D2-48C2-9E02-9FA0C0757927}">
            <xm:f>NOT(ISERROR(SEARCH("vérifier",A749)))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A749</xm:sqref>
        </x14:conditionalFormatting>
        <x14:conditionalFormatting xmlns:xm="http://schemas.microsoft.com/office/excel/2006/main">
          <x14:cfRule type="containsText" priority="497" operator="containsText" id="{B06BBABF-78C4-4D2A-8914-2C102CDD15C2}">
            <xm:f>NOT(ISERROR(SEARCH("Non",A1524)))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98" operator="containsText" id="{9CAD0AD7-E6B1-4B42-8511-A6C02130A784}">
            <xm:f>NOT(ISERROR(SEARCH("vérifier",A1524)))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A1524</xm:sqref>
        </x14:conditionalFormatting>
        <x14:conditionalFormatting xmlns:xm="http://schemas.microsoft.com/office/excel/2006/main">
          <x14:cfRule type="containsText" priority="489" operator="containsText" id="{B67D806D-5C6A-4BE5-A483-46F7AC5028FA}">
            <xm:f>NOT(ISERROR(SEARCH("Non",A1526)))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90" operator="containsText" id="{79142ED5-6A13-4CA6-9615-AECAD68A77B7}">
            <xm:f>NOT(ISERROR(SEARCH("vérifier",A1526)))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A1526</xm:sqref>
        </x14:conditionalFormatting>
        <x14:conditionalFormatting xmlns:xm="http://schemas.microsoft.com/office/excel/2006/main">
          <x14:cfRule type="containsText" priority="484" operator="containsText" id="{A28F65DD-2C79-47AC-AC47-DC660DE9D85C}">
            <xm:f>NOT(ISERROR(SEARCH("Non",A1528)))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85" operator="containsText" id="{C1A003BF-4CB9-4BA7-8F4C-8B643B8B164C}">
            <xm:f>NOT(ISERROR(SEARCH("vérifier",A1528)))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A1528</xm:sqref>
        </x14:conditionalFormatting>
        <x14:conditionalFormatting xmlns:xm="http://schemas.microsoft.com/office/excel/2006/main">
          <x14:cfRule type="containsText" priority="479" operator="containsText" id="{90C893EC-EEEF-4C56-8C6C-2A604A2A5221}">
            <xm:f>NOT(ISERROR(SEARCH("Non",A1527)))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80" operator="containsText" id="{8AB5833F-EBC7-497B-A2C0-170416CC30A9}">
            <xm:f>NOT(ISERROR(SEARCH("vérifier",A1527)))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A1527</xm:sqref>
        </x14:conditionalFormatting>
        <x14:conditionalFormatting xmlns:xm="http://schemas.microsoft.com/office/excel/2006/main">
          <x14:cfRule type="containsText" priority="474" operator="containsText" id="{00657DE4-9B2B-4B09-A84C-F05EB4D416CD}">
            <xm:f>NOT(ISERROR(SEARCH("Non",A1529)))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75" operator="containsText" id="{4E33080A-5C05-464C-AAEC-1FB65E658B63}">
            <xm:f>NOT(ISERROR(SEARCH("vérifier",A1529)))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A1529</xm:sqref>
        </x14:conditionalFormatting>
        <x14:conditionalFormatting xmlns:xm="http://schemas.microsoft.com/office/excel/2006/main">
          <x14:cfRule type="containsText" priority="466" operator="containsText" id="{A8560563-F4D7-4BF8-9F7B-3A1CE1965685}">
            <xm:f>NOT(ISERROR(SEARCH("Non",A728)))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67" operator="containsText" id="{1A9E9790-DD84-4C45-8C91-F62AA438642D}">
            <xm:f>NOT(ISERROR(SEARCH("vérifier",A728)))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A728</xm:sqref>
        </x14:conditionalFormatting>
        <x14:conditionalFormatting xmlns:xm="http://schemas.microsoft.com/office/excel/2006/main">
          <x14:cfRule type="containsText" priority="459" operator="containsText" id="{34852E69-B407-4E12-8F02-91CD6528A673}">
            <xm:f>NOT(ISERROR(SEARCH("Non",A998)))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60" operator="containsText" id="{DABA4E37-661E-4B27-9811-2555DAC599DE}">
            <xm:f>NOT(ISERROR(SEARCH("vérifier",A998)))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A998</xm:sqref>
        </x14:conditionalFormatting>
        <x14:conditionalFormatting xmlns:xm="http://schemas.microsoft.com/office/excel/2006/main">
          <x14:cfRule type="containsText" priority="451" operator="containsText" id="{B6282F32-2F9D-48D3-BCBA-2B40AD324251}">
            <xm:f>NOT(ISERROR(SEARCH("Non",A391)))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52" operator="containsText" id="{76319052-D33B-41C0-B462-C171D24B1674}">
            <xm:f>NOT(ISERROR(SEARCH("vérifier",A391)))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A391</xm:sqref>
        </x14:conditionalFormatting>
        <x14:conditionalFormatting xmlns:xm="http://schemas.microsoft.com/office/excel/2006/main">
          <x14:cfRule type="containsText" priority="444" operator="containsText" id="{316BFF6E-94AF-42B5-BFC2-56CD9CF2D4B9}">
            <xm:f>NOT(ISERROR(SEARCH("Non",A11)))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45" operator="containsText" id="{558A1CCF-C111-4FAA-BDA5-AB8CBCDD7FCA}">
            <xm:f>NOT(ISERROR(SEARCH("vérifier",A11)))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A11</xm:sqref>
        </x14:conditionalFormatting>
        <x14:conditionalFormatting xmlns:xm="http://schemas.microsoft.com/office/excel/2006/main">
          <x14:cfRule type="containsText" priority="437" operator="containsText" id="{9FC11EBC-9F03-4FF7-9BFC-A523DDD076DB}">
            <xm:f>NOT(ISERROR(SEARCH("Non",A595)))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38" operator="containsText" id="{D9F3FFD6-4DE1-478C-85B1-F95E9F5D2BBE}">
            <xm:f>NOT(ISERROR(SEARCH("vérifier",A595)))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A595</xm:sqref>
        </x14:conditionalFormatting>
        <x14:conditionalFormatting xmlns:xm="http://schemas.microsoft.com/office/excel/2006/main">
          <x14:cfRule type="containsText" priority="430" operator="containsText" id="{92ED1D96-B9BE-4EB1-B351-895E5BE0A912}">
            <xm:f>NOT(ISERROR(SEARCH("Non",A13)))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31" operator="containsText" id="{A2906B1B-2E0D-463A-AD91-FDCFFC25C9FB}">
            <xm:f>NOT(ISERROR(SEARCH("vérifier",A13)))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A13</xm:sqref>
        </x14:conditionalFormatting>
        <x14:conditionalFormatting xmlns:xm="http://schemas.microsoft.com/office/excel/2006/main">
          <x14:cfRule type="containsText" priority="423" operator="containsText" id="{E15F48ED-73EC-4A44-B131-484703C9D064}">
            <xm:f>NOT(ISERROR(SEARCH("Non",A12)))</xm:f>
            <xm:f>"Non"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424" operator="containsText" id="{EF4B9449-808E-4AA1-8C6D-DD39F37D52B9}">
            <xm:f>NOT(ISERROR(SEARCH("vérifier",A12)))</xm:f>
            <xm:f>"vérifier"</xm:f>
            <x14:dxf>
              <fill>
                <patternFill>
                  <bgColor theme="7" tint="0.79998168889431442"/>
                </patternFill>
              </fill>
            </x14:dxf>
          </x14:cfRule>
          <xm:sqref>A12</xm:sqref>
        </x14:conditionalFormatting>
        <x14:conditionalFormatting xmlns:xm="http://schemas.microsoft.com/office/excel/2006/main">
          <x14:cfRule type="containsText" priority="416" operator="containsText" id="{4C7952DA-D7B3-4273-8115-35CF1DD83DE0}">
            <xm:f>NOT(ISERROR(SEARCH("X",K1544)))</xm:f>
            <xm:f>"X"</xm:f>
            <x14:dxf>
              <font>
                <color rgb="FFC00000"/>
              </font>
            </x14:dxf>
          </x14:cfRule>
          <xm:sqref>K1544:P1581 K1582:N1797 X1544:AD1797 O1595:U1797</xm:sqref>
        </x14:conditionalFormatting>
        <x14:conditionalFormatting xmlns:xm="http://schemas.microsoft.com/office/excel/2006/main">
          <x14:cfRule type="containsText" priority="409" operator="containsText" id="{730790C9-7FF1-47F1-BC34-DF4A215F0F4D}">
            <xm:f>NOT(ISERROR(SEARCH("X",Q1544)))</xm:f>
            <xm:f>"X"</xm:f>
            <x14:dxf>
              <font>
                <color rgb="FFC00000"/>
              </font>
            </x14:dxf>
          </x14:cfRule>
          <xm:sqref>Q1544:U1581</xm:sqref>
        </x14:conditionalFormatting>
        <x14:conditionalFormatting xmlns:xm="http://schemas.microsoft.com/office/excel/2006/main">
          <x14:cfRule type="containsText" priority="408" operator="containsText" id="{DC6A5CF7-5769-40AC-BC0E-E5F8A6179B64}">
            <xm:f>NOT(ISERROR(SEARCH("X",O1582)))</xm:f>
            <xm:f>"X"</xm:f>
            <x14:dxf>
              <font>
                <color rgb="FFC00000"/>
              </font>
            </x14:dxf>
          </x14:cfRule>
          <xm:sqref>O1582:P1594</xm:sqref>
        </x14:conditionalFormatting>
        <x14:conditionalFormatting xmlns:xm="http://schemas.microsoft.com/office/excel/2006/main">
          <x14:cfRule type="containsText" priority="407" operator="containsText" id="{9258385C-AEDD-4A0A-91CD-1AF748BE97CC}">
            <xm:f>NOT(ISERROR(SEARCH("X",Q1582)))</xm:f>
            <xm:f>"X"</xm:f>
            <x14:dxf>
              <font>
                <color rgb="FFC00000"/>
              </font>
            </x14:dxf>
          </x14:cfRule>
          <xm:sqref>Q1582:U1594</xm:sqref>
        </x14:conditionalFormatting>
        <x14:conditionalFormatting xmlns:xm="http://schemas.microsoft.com/office/excel/2006/main">
          <x14:cfRule type="containsText" priority="236" operator="containsText" id="{8A4881AE-4BA7-450A-BFCA-84C9E9CFCE9E}">
            <xm:f>NOT(ISERROR(SEARCH("X",V1544)))</xm:f>
            <xm:f>"X"</xm:f>
            <x14:dxf>
              <font>
                <color rgb="FFC00000"/>
              </font>
            </x14:dxf>
          </x14:cfRule>
          <xm:sqref>V1544:W1544</xm:sqref>
        </x14:conditionalFormatting>
        <x14:conditionalFormatting xmlns:xm="http://schemas.microsoft.com/office/excel/2006/main">
          <x14:cfRule type="containsText" priority="235" operator="containsText" id="{44C1F854-E60E-44A1-BCA8-424C8EDEDDB7}">
            <xm:f>NOT(ISERROR(SEARCH("X",V1545)))</xm:f>
            <xm:f>"X"</xm:f>
            <x14:dxf>
              <font>
                <color rgb="FFC00000"/>
              </font>
            </x14:dxf>
          </x14:cfRule>
          <xm:sqref>V1545:W1797</xm:sqref>
        </x14:conditionalFormatting>
        <x14:conditionalFormatting xmlns:xm="http://schemas.microsoft.com/office/excel/2006/main">
          <x14:cfRule type="containsText" priority="228" operator="containsText" id="{C7C34B85-58CE-4470-BC34-5D12DBDE9C75}">
            <xm:f>NOT(ISERROR(SEARCH("X",AE1544)))</xm:f>
            <xm:f>"X"</xm:f>
            <x14:dxf>
              <font>
                <color rgb="FFC00000"/>
              </font>
            </x14:dxf>
          </x14:cfRule>
          <xm:sqref>AE1544:AE1797</xm:sqref>
        </x14:conditionalFormatting>
        <x14:conditionalFormatting xmlns:xm="http://schemas.microsoft.com/office/excel/2006/main">
          <x14:cfRule type="containsText" priority="226" operator="containsText" id="{180F2C56-5ACD-4758-B238-BC914F33A276}">
            <xm:f>NOT(ISERROR(SEARCH("X",K1798)))</xm:f>
            <xm:f>"X"</xm:f>
            <x14:dxf>
              <font>
                <color rgb="FFC00000"/>
              </font>
            </x14:dxf>
          </x14:cfRule>
          <xm:sqref>K1912:U1923 X1912:AE1923 V1911:W1922 K1798:U1910 X1798:AE1910 V1798:W1909 K1925:U1987 X1925:AE1987 V1924:W1970</xm:sqref>
        </x14:conditionalFormatting>
        <x14:conditionalFormatting xmlns:xm="http://schemas.microsoft.com/office/excel/2006/main">
          <x14:cfRule type="containsText" priority="223" operator="containsText" id="{18CDD02E-3294-404A-97CB-409C8D87E309}">
            <xm:f>NOT(ISERROR(SEARCH("X",K1911)))</xm:f>
            <xm:f>"X"</xm:f>
            <x14:dxf>
              <font>
                <color rgb="FFC00000"/>
              </font>
            </x14:dxf>
          </x14:cfRule>
          <xm:sqref>K1911:U1911 X1911:AE1911</xm:sqref>
        </x14:conditionalFormatting>
        <x14:conditionalFormatting xmlns:xm="http://schemas.microsoft.com/office/excel/2006/main">
          <x14:cfRule type="containsText" priority="222" operator="containsText" id="{1CA3C931-3727-4946-8C43-88A1DC2C7995}">
            <xm:f>NOT(ISERROR(SEARCH("X",K1924)))</xm:f>
            <xm:f>"X"</xm:f>
            <x14:dxf>
              <font>
                <color rgb="FFC00000"/>
              </font>
            </x14:dxf>
          </x14:cfRule>
          <xm:sqref>K1924:U1924 X1924:AE1924</xm:sqref>
        </x14:conditionalFormatting>
        <x14:conditionalFormatting xmlns:xm="http://schemas.microsoft.com/office/excel/2006/main">
          <x14:cfRule type="containsText" priority="221" operator="containsText" id="{6B167D4D-0B12-4C71-9344-EFA3B168997B}">
            <xm:f>NOT(ISERROR(SEARCH("X",K1988)))</xm:f>
            <xm:f>"X"</xm:f>
            <x14:dxf>
              <font>
                <color rgb="FFC00000"/>
              </font>
            </x14:dxf>
          </x14:cfRule>
          <xm:sqref>K1988:U1988 X1988:AE1988</xm:sqref>
        </x14:conditionalFormatting>
        <x14:conditionalFormatting xmlns:xm="http://schemas.microsoft.com/office/excel/2006/main">
          <x14:cfRule type="containsText" priority="33" operator="containsText" id="{44F86634-5E9A-4559-AC10-BB1FADFA5CAD}">
            <xm:f>NOT(ISERROR(SEARCH("X",V1971)))</xm:f>
            <xm:f>"X"</xm:f>
            <x14:dxf>
              <font>
                <color rgb="FFC00000"/>
              </font>
            </x14:dxf>
          </x14:cfRule>
          <xm:sqref>V1971:W1986 V1988:W1988</xm:sqref>
        </x14:conditionalFormatting>
        <x14:conditionalFormatting xmlns:xm="http://schemas.microsoft.com/office/excel/2006/main">
          <x14:cfRule type="containsText" priority="32" operator="containsText" id="{D9B18037-43DC-4A81-8874-4B7484DBD50E}">
            <xm:f>NOT(ISERROR(SEARCH("X",V1910)))</xm:f>
            <xm:f>"X"</xm:f>
            <x14:dxf>
              <font>
                <color rgb="FFC00000"/>
              </font>
            </x14:dxf>
          </x14:cfRule>
          <xm:sqref>V1910:W1910</xm:sqref>
        </x14:conditionalFormatting>
        <x14:conditionalFormatting xmlns:xm="http://schemas.microsoft.com/office/excel/2006/main">
          <x14:cfRule type="containsText" priority="31" operator="containsText" id="{81AC770D-9F21-4AFB-BBE0-EA3C344034BC}">
            <xm:f>NOT(ISERROR(SEARCH("X",V1923)))</xm:f>
            <xm:f>"X"</xm:f>
            <x14:dxf>
              <font>
                <color rgb="FFC00000"/>
              </font>
            </x14:dxf>
          </x14:cfRule>
          <xm:sqref>V1923:W1923</xm:sqref>
        </x14:conditionalFormatting>
        <x14:conditionalFormatting xmlns:xm="http://schemas.microsoft.com/office/excel/2006/main">
          <x14:cfRule type="containsText" priority="30" operator="containsText" id="{ED0B1FCB-F288-40F3-93C9-9713A4DA126B}">
            <xm:f>NOT(ISERROR(SEARCH("X",V1987)))</xm:f>
            <xm:f>"X"</xm:f>
            <x14:dxf>
              <font>
                <color rgb="FFC00000"/>
              </font>
            </x14:dxf>
          </x14:cfRule>
          <xm:sqref>V1987:W1987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A6E275159B9048A5BD46C53720209C" ma:contentTypeVersion="17" ma:contentTypeDescription="Create a new document." ma:contentTypeScope="" ma:versionID="a9cad3af53a3890cb56d0ca4dab23696">
  <xsd:schema xmlns:xsd="http://www.w3.org/2001/XMLSchema" xmlns:xs="http://www.w3.org/2001/XMLSchema" xmlns:p="http://schemas.microsoft.com/office/2006/metadata/properties" xmlns:ns2="f4f7865e-d78f-4eb8-9b4f-eff637ad480b" xmlns:ns3="b8f11b12-45d2-4109-96a2-473061b8acc5" xmlns:ns4="http://schemas.microsoft.com/sharepoint/v4" targetNamespace="http://schemas.microsoft.com/office/2006/metadata/properties" ma:root="true" ma:fieldsID="d67a8b5a2793440ca5f187a08714710f" ns2:_="" ns3:_="" ns4:_="">
    <xsd:import namespace="f4f7865e-d78f-4eb8-9b4f-eff637ad480b"/>
    <xsd:import namespace="b8f11b12-45d2-4109-96a2-473061b8acc5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MediaServiceLocation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f7865e-d78f-4eb8-9b4f-eff637ad480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ba989bc2-b0ac-430c-a6f2-a204eb029b16}" ma:internalName="TaxCatchAll" ma:showField="CatchAllData" ma:web="f4f7865e-d78f-4eb8-9b4f-eff637ad48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11b12-45d2-4109-96a2-473061b8ac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767e799-30ef-406e-b763-26df4f5cfd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6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7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4f7865e-d78f-4eb8-9b4f-eff637ad480b" xsi:nil="true"/>
    <IconOverlay xmlns="http://schemas.microsoft.com/sharepoint/v4" xsi:nil="true"/>
    <lcf76f155ced4ddcb4097134ff3c332f xmlns="b8f11b12-45d2-4109-96a2-473061b8acc5">
      <Terms xmlns="http://schemas.microsoft.com/office/infopath/2007/PartnerControls"/>
    </lcf76f155ced4ddcb4097134ff3c332f>
    <_dlc_DocId xmlns="f4f7865e-d78f-4eb8-9b4f-eff637ad480b">K2UKP3KUNWPH-1287008780-10932</_dlc_DocId>
    <_dlc_DocIdUrl xmlns="f4f7865e-d78f-4eb8-9b4f-eff637ad480b">
      <Url>https://vortexsolution.sharepoint.com/sites/ClientsPartage/_layouts/15/DocIdRedir.aspx?ID=K2UKP3KUNWPH-1287008780-10932</Url>
      <Description>K2UKP3KUNWPH-1287008780-10932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79B67AB-EC8B-473B-B2A2-0643647E1EA8}"/>
</file>

<file path=customXml/itemProps2.xml><?xml version="1.0" encoding="utf-8"?>
<ds:datastoreItem xmlns:ds="http://schemas.openxmlformats.org/officeDocument/2006/customXml" ds:itemID="{A45FDBEC-E84F-487A-9248-A54D16B653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219983-4821-4585-8AD2-B97A754D2AA3}">
  <ds:schemaRefs>
    <ds:schemaRef ds:uri="http://www.w3.org/XML/1998/namespace"/>
    <ds:schemaRef ds:uri="bf735161-36fd-4f9d-bd97-671dffd1632f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http://purl.org/dc/terms/"/>
    <ds:schemaRef ds:uri="6b1f5834-c979-4be6-9686-590019308fb4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CA297390-F828-4FCB-9248-6E587DD2A6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PAR NOM FICHIER À JOUR</vt:lpstr>
      <vt:lpstr>Médecins</vt:lpstr>
      <vt:lpstr>Stagiaires-2</vt:lpstr>
      <vt:lpstr>Départs</vt:lpstr>
      <vt:lpstr>CHUM-2</vt:lpstr>
      <vt:lpstr>Données</vt:lpstr>
      <vt:lpstr>Suivi</vt:lpstr>
      <vt:lpstr>Tests Consolidés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Losy6801;Ronald.Dupuis@icm-mhi.org</dc:creator>
  <cp:lastModifiedBy>Ronald Dupuis</cp:lastModifiedBy>
  <cp:lastPrinted>2025-10-02T13:48:00Z</cp:lastPrinted>
  <dcterms:created xsi:type="dcterms:W3CDTF">2022-05-13T14:58:27Z</dcterms:created>
  <dcterms:modified xsi:type="dcterms:W3CDTF">2025-11-18T23:27:03Z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0x010100B6A6E275159B9048A5BD46C53720209C</vt:lpwstr>
  </property>
  <property fmtid="{D5CDD505-2E9C-101B-9397-08002B2CF9AE}" pid="3" name="_dlc_DocIdItemGuid">
    <vt:lpwstr>2207f6fb-bb6e-4862-a2ec-e80a8290a4e1</vt:lpwstr>
  </property>
  <property fmtid="{D5CDD505-2E9C-101B-9397-08002B2CF9AE}" pid="4" name="MediaServiceImageTags">
    <vt:lpwstr/>
  </property>
</Properties>
</file>